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Rate Case Filings\DEK Electric Case 2024-00354\Discovery\AG 1st Set 1.8.2025\AG-DR-01-053 Lead Lag Workpapers in Excel\"/>
    </mc:Choice>
  </mc:AlternateContent>
  <xr:revisionPtr revIDLastSave="0" documentId="13_ncr:1_{DECA48E6-4568-4B33-AD25-34D958A6AB80}" xr6:coauthVersionLast="47" xr6:coauthVersionMax="47" xr10:uidLastSave="{00000000-0000-0000-0000-000000000000}"/>
  <bookViews>
    <workbookView xWindow="28680" yWindow="1770" windowWidth="29040" windowHeight="16440" firstSheet="3" activeTab="3" xr2:uid="{00000000-000D-0000-FFFF-FFFF00000000}"/>
  </bookViews>
  <sheets>
    <sheet name="Lead Lag Summary - Base Prd" sheetId="84" r:id="rId1"/>
    <sheet name="Revenues - Base Prd" sheetId="83" r:id="rId2"/>
    <sheet name="Expenses - Base Prd" sheetId="82" r:id="rId3"/>
    <sheet name="Lead Lag Summary - Fcst Prd. " sheetId="48" r:id="rId4"/>
    <sheet name="Revenues - Fcst Prd." sheetId="46" r:id="rId5"/>
    <sheet name="Expenses - Fcst Prd." sheetId="47" r:id="rId6"/>
    <sheet name="Revenue Lag" sheetId="2" r:id="rId7"/>
    <sheet name="Revenue Lag (AG KIUC 1-22)" sheetId="38" state="hidden" r:id="rId8"/>
    <sheet name="Billing Lag" sheetId="66" r:id="rId9"/>
    <sheet name="AR Aging" sheetId="65" r:id="rId10"/>
    <sheet name="Gas Purchases" sheetId="12" r:id="rId11"/>
    <sheet name="Lime" sheetId="49" r:id="rId12"/>
    <sheet name="Coal Purchases" sheetId="64" r:id="rId13"/>
    <sheet name="Emissions" sheetId="52" r:id="rId14"/>
    <sheet name="Payroll Summary" sheetId="56" r:id="rId15"/>
    <sheet name="Summary LTIP" sheetId="81" r:id="rId16"/>
    <sheet name="Oil Purchases" sheetId="63" r:id="rId17"/>
    <sheet name="Payroll O&amp;M" sheetId="57" r:id="rId18"/>
    <sheet name="Pensions &amp; Benefits Summary" sheetId="58" r:id="rId19"/>
    <sheet name="Pension and Benefits Support" sheetId="62" r:id="rId20"/>
    <sheet name="Other O&amp;M" sheetId="13" r:id="rId21"/>
    <sheet name="Purchased Power" sheetId="32" r:id="rId22"/>
    <sheet name="TOTI" sheetId="6" r:id="rId23"/>
    <sheet name="Insurance" sheetId="54" r:id="rId24"/>
    <sheet name="Federal &amp; State Income Tax" sheetId="20" r:id="rId25"/>
    <sheet name="Intercompany Transactions" sheetId="22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Dist_Bin" localSheetId="2" hidden="1">#REF!</definedName>
    <definedName name="_Dist_Bin" localSheetId="0" hidden="1">#REF!</definedName>
    <definedName name="_Dist_Bin" localSheetId="1" hidden="1">#REF!</definedName>
    <definedName name="_Dist_Bin" hidden="1">#REF!</definedName>
    <definedName name="_Dist_Values" localSheetId="2" hidden="1">#REF!</definedName>
    <definedName name="_Dist_Values" localSheetId="0" hidden="1">#REF!</definedName>
    <definedName name="_Dist_Values" localSheetId="1" hidden="1">#REF!</definedName>
    <definedName name="_Dist_Values" hidden="1">#REF!</definedName>
    <definedName name="_xlnm._FilterDatabase" localSheetId="8" hidden="1">'Billing Lag'!$A$5:$G$10132</definedName>
    <definedName name="_xlnm._FilterDatabase" localSheetId="23" hidden="1">Insurance!$A$8:$L$22</definedName>
    <definedName name="_xlnm._FilterDatabase" localSheetId="25" hidden="1">'Intercompany Transactions'!$A$8:$K$23</definedName>
    <definedName name="_xlnm._FilterDatabase" localSheetId="16" hidden="1">'Oil Purchases'!$A$8:$L$3691</definedName>
    <definedName name="_xlnm._FilterDatabase" localSheetId="20" hidden="1">'Other O&amp;M'!$A$7:$L$377</definedName>
    <definedName name="_xlnm._FilterDatabase" localSheetId="21" hidden="1">'Purchased Power'!$A$8:$L$34</definedName>
    <definedName name="_WIT1" localSheetId="2">[1]LOGO!$G$6</definedName>
    <definedName name="_WIT1" localSheetId="0">[1]LOGO!$G$6</definedName>
    <definedName name="_WIT1" localSheetId="1">[1]LOGO!$G$6</definedName>
    <definedName name="_WIT1">[2]LOGO!$G$6</definedName>
    <definedName name="_WIT10" localSheetId="2">[1]LOGO!$G$15</definedName>
    <definedName name="_WIT10" localSheetId="0">[1]LOGO!$G$15</definedName>
    <definedName name="_WIT10" localSheetId="1">[1]LOGO!$G$15</definedName>
    <definedName name="_WIT10">[2]LOGO!$G$15</definedName>
    <definedName name="_WIT12">[1]LOGO!$G$17</definedName>
    <definedName name="_WIT2" localSheetId="2">[1]LOGO!$G$7</definedName>
    <definedName name="_WIT2" localSheetId="0">[1]LOGO!$G$7</definedName>
    <definedName name="_WIT2" localSheetId="1">[1]LOGO!$G$7</definedName>
    <definedName name="_WIT2">[2]LOGO!$G$7</definedName>
    <definedName name="_WIT3" localSheetId="2">[1]LOGO!$G$8</definedName>
    <definedName name="_WIT3" localSheetId="0">[1]LOGO!$G$8</definedName>
    <definedName name="_WIT3" localSheetId="1">[1]LOGO!$G$8</definedName>
    <definedName name="_WIT3">[2]LOGO!$G$8</definedName>
    <definedName name="_WIT4" localSheetId="2">[1]LOGO!$G$9</definedName>
    <definedName name="_WIT4" localSheetId="0">[1]LOGO!$G$9</definedName>
    <definedName name="_WIT4" localSheetId="1">[1]LOGO!$G$9</definedName>
    <definedName name="_WIT4">[2]LOGO!$G$9</definedName>
    <definedName name="_WIT6" localSheetId="2">[1]LOGO!$G$11</definedName>
    <definedName name="_WIT6" localSheetId="0">[1]LOGO!$G$11</definedName>
    <definedName name="_WIT6" localSheetId="1">[1]LOGO!$G$11</definedName>
    <definedName name="_WIT6">[2]LOGO!$G$11</definedName>
    <definedName name="_WIT7" localSheetId="2">[1]LOGO!$G$12</definedName>
    <definedName name="_WIT7" localSheetId="0">[1]LOGO!$G$12</definedName>
    <definedName name="_WIT7" localSheetId="1">[1]LOGO!$G$12</definedName>
    <definedName name="_WIT7">[2]LOGO!$G$12</definedName>
    <definedName name="_WIT8" localSheetId="2">[1]LOGO!$G$13</definedName>
    <definedName name="_WIT8" localSheetId="0">[1]LOGO!$G$13</definedName>
    <definedName name="_WIT8" localSheetId="1">[1]LOGO!$G$13</definedName>
    <definedName name="_WIT8">[2]LOGO!$G$13</definedName>
    <definedName name="_WIT9" localSheetId="2">[1]LOGO!$G$14</definedName>
    <definedName name="_WIT9" localSheetId="0">[1]LOGO!$G$14</definedName>
    <definedName name="_WIT9" localSheetId="1">[1]LOGO!$G$14</definedName>
    <definedName name="_WIT9">[2]LOGO!$G$14</definedName>
    <definedName name="AccountBP">#REF!</definedName>
    <definedName name="ACCT">#REF!</definedName>
    <definedName name="AcctTab1">#REF!</definedName>
    <definedName name="ACCTTABLE">#REF!</definedName>
    <definedName name="ALLOCTABLE" localSheetId="2">[1]ALLOCTABLE!$A$3:$D$36</definedName>
    <definedName name="ALLOCTABLE" localSheetId="0">[1]ALLOCTABLE!$A$3:$D$36</definedName>
    <definedName name="ALLOCTABLE" localSheetId="1">[1]ALLOCTABLE!$A$3:$D$36</definedName>
    <definedName name="ALLOCTABLE">[2]ALLOCTABLE!$A$3:$D$36</definedName>
    <definedName name="AmountBP" localSheetId="2">#REF!</definedName>
    <definedName name="AmountBP" localSheetId="0">#REF!</definedName>
    <definedName name="AmountBP" localSheetId="1">#REF!</definedName>
    <definedName name="AmountBP">'[3]BASE PERIOD'!$E$11:$E$246</definedName>
    <definedName name="AmountFP" localSheetId="2">'[1]FORECASTED PERIOD'!$E$11:$E$243</definedName>
    <definedName name="AmountFP" localSheetId="0">'[1]FORECASTED PERIOD'!$E$11:$E$243</definedName>
    <definedName name="AmountFP" localSheetId="1">'[1]FORECASTED PERIOD'!$E$11:$E$243</definedName>
    <definedName name="AmountFP">#REF!</definedName>
    <definedName name="APPORT" localSheetId="2">[1]SCH_E1!$AH$275</definedName>
    <definedName name="APPORT" localSheetId="0">[1]SCH_E1!$AH$275</definedName>
    <definedName name="APPORT" localSheetId="1">[1]SCH_E1!$AH$275</definedName>
    <definedName name="APPORT">[2]SCH_E1!$AH$275</definedName>
    <definedName name="Base_Period" localSheetId="2">[1]LOGO!$B$10</definedName>
    <definedName name="Base_Period" localSheetId="0">[1]LOGO!$B$10</definedName>
    <definedName name="Base_Period" localSheetId="1">[1]LOGO!$B$10</definedName>
    <definedName name="Base_Period">[2]LOGO!$B$10</definedName>
    <definedName name="Base1" localSheetId="2">#REF!</definedName>
    <definedName name="Base1" localSheetId="0">#REF!</definedName>
    <definedName name="Base1" localSheetId="1">#REF!</definedName>
    <definedName name="Base1">'[3]BASE PERIOD'!$F$11:$F$246</definedName>
    <definedName name="Base10" localSheetId="2">#REF!</definedName>
    <definedName name="Base10" localSheetId="0">#REF!</definedName>
    <definedName name="Base10" localSheetId="1">#REF!</definedName>
    <definedName name="Base10">'[3]BASE PERIOD'!$O$11:$O$246</definedName>
    <definedName name="Base11" localSheetId="2">#REF!</definedName>
    <definedName name="Base11" localSheetId="0">#REF!</definedName>
    <definedName name="Base11" localSheetId="1">#REF!</definedName>
    <definedName name="Base11">'[3]BASE PERIOD'!$P$11:$P$246</definedName>
    <definedName name="Base12" localSheetId="2">#REF!</definedName>
    <definedName name="Base12" localSheetId="0">#REF!</definedName>
    <definedName name="Base12" localSheetId="1">#REF!</definedName>
    <definedName name="Base12">'[3]BASE PERIOD'!$Q$11:$Q$246</definedName>
    <definedName name="Base2" localSheetId="2">#REF!</definedName>
    <definedName name="Base2" localSheetId="0">#REF!</definedName>
    <definedName name="Base2" localSheetId="1">#REF!</definedName>
    <definedName name="Base2">'[3]BASE PERIOD'!$G$11:$G$246</definedName>
    <definedName name="Base3" localSheetId="2">#REF!</definedName>
    <definedName name="Base3" localSheetId="0">#REF!</definedName>
    <definedName name="Base3" localSheetId="1">#REF!</definedName>
    <definedName name="Base3">'[3]BASE PERIOD'!$H$11:$H$246</definedName>
    <definedName name="Base4" localSheetId="2">#REF!</definedName>
    <definedName name="Base4" localSheetId="0">#REF!</definedName>
    <definedName name="Base4" localSheetId="1">#REF!</definedName>
    <definedName name="Base4">'[3]BASE PERIOD'!$I$11:$I$246</definedName>
    <definedName name="Base5" localSheetId="2">#REF!</definedName>
    <definedName name="Base5" localSheetId="0">#REF!</definedName>
    <definedName name="Base5" localSheetId="1">#REF!</definedName>
    <definedName name="Base5">'[3]BASE PERIOD'!$J$11:$J$246</definedName>
    <definedName name="Base6" localSheetId="2">#REF!</definedName>
    <definedName name="Base6" localSheetId="0">#REF!</definedName>
    <definedName name="Base6" localSheetId="1">#REF!</definedName>
    <definedName name="Base6">'[3]BASE PERIOD'!$K$11:$K$246</definedName>
    <definedName name="Base7" localSheetId="2">#REF!</definedName>
    <definedName name="Base7" localSheetId="0">#REF!</definedName>
    <definedName name="Base7" localSheetId="1">#REF!</definedName>
    <definedName name="Base7">'[3]BASE PERIOD'!$L$11:$L$246</definedName>
    <definedName name="Base8" localSheetId="2">#REF!</definedName>
    <definedName name="Base8" localSheetId="0">#REF!</definedName>
    <definedName name="Base8" localSheetId="1">#REF!</definedName>
    <definedName name="Base8">'[3]BASE PERIOD'!$M$11:$M$246</definedName>
    <definedName name="Base9" localSheetId="2">#REF!</definedName>
    <definedName name="Base9" localSheetId="0">#REF!</definedName>
    <definedName name="Base9" localSheetId="1">#REF!</definedName>
    <definedName name="Base9">'[3]BASE PERIOD'!$N$11:$N$246</definedName>
    <definedName name="BasePeriod" localSheetId="2">#REF!</definedName>
    <definedName name="BasePeriod" localSheetId="0">#REF!</definedName>
    <definedName name="BasePeriod" localSheetId="1">#REF!</definedName>
    <definedName name="BasePeriod">'[3]BASE PERIOD'!$A$11:$Q$246</definedName>
    <definedName name="BPActual" localSheetId="2">'[1]BP Data'!$A$1:$N$227</definedName>
    <definedName name="BPActual" localSheetId="0">'[1]BP Data'!$A$1:$N$227</definedName>
    <definedName name="BPActual" localSheetId="1">'[1]BP Data'!$A$1:$N$227</definedName>
    <definedName name="BPActual">'[2]BP Data'!$A$1:$N$227</definedName>
    <definedName name="BPrev1" localSheetId="2">'[1]BP Rev by Product'!$G$11:$G$79</definedName>
    <definedName name="BPrev1" localSheetId="0">'[1]BP Rev by Product'!$G$11:$G$79</definedName>
    <definedName name="BPrev1" localSheetId="1">'[1]BP Rev by Product'!$G$11:$G$79</definedName>
    <definedName name="BPrev1">'[2]BP Rev by Product'!$G$11:$G$79</definedName>
    <definedName name="BPrev10" localSheetId="2">'[1]BP Rev by Product'!$P$11:$P$79</definedName>
    <definedName name="BPrev10" localSheetId="0">'[1]BP Rev by Product'!$P$11:$P$79</definedName>
    <definedName name="BPrev10" localSheetId="1">'[1]BP Rev by Product'!$P$11:$P$79</definedName>
    <definedName name="BPrev10">'[2]BP Rev by Product'!$P$11:$P$79</definedName>
    <definedName name="BPrev11" localSheetId="2">'[1]BP Rev by Product'!$Q$11:$Q$79</definedName>
    <definedName name="BPrev11" localSheetId="0">'[1]BP Rev by Product'!$Q$11:$Q$79</definedName>
    <definedName name="BPrev11" localSheetId="1">'[1]BP Rev by Product'!$Q$11:$Q$79</definedName>
    <definedName name="BPrev11">'[2]BP Rev by Product'!$Q$11:$Q$79</definedName>
    <definedName name="BPrev12" localSheetId="2">'[1]BP Rev by Product'!$R$11:$R$79</definedName>
    <definedName name="BPrev12" localSheetId="0">'[1]BP Rev by Product'!$R$11:$R$79</definedName>
    <definedName name="BPrev12" localSheetId="1">'[1]BP Rev by Product'!$R$11:$R$79</definedName>
    <definedName name="BPrev12">'[2]BP Rev by Product'!$R$11:$R$79</definedName>
    <definedName name="BPrev2" localSheetId="2">'[1]BP Rev by Product'!$H$11:$H$79</definedName>
    <definedName name="BPrev2" localSheetId="0">'[1]BP Rev by Product'!$H$11:$H$79</definedName>
    <definedName name="BPrev2" localSheetId="1">'[1]BP Rev by Product'!$H$11:$H$79</definedName>
    <definedName name="BPrev2">'[2]BP Rev by Product'!$H$11:$H$79</definedName>
    <definedName name="BPrev3" localSheetId="2">'[1]BP Rev by Product'!$I$11:$I$79</definedName>
    <definedName name="BPrev3" localSheetId="0">'[1]BP Rev by Product'!$I$11:$I$79</definedName>
    <definedName name="BPrev3" localSheetId="1">'[1]BP Rev by Product'!$I$11:$I$79</definedName>
    <definedName name="BPrev3">'[2]BP Rev by Product'!$I$11:$I$79</definedName>
    <definedName name="BPrev4" localSheetId="2">'[1]BP Rev by Product'!$J$11:$J$79</definedName>
    <definedName name="BPrev4" localSheetId="0">'[1]BP Rev by Product'!$J$11:$J$79</definedName>
    <definedName name="BPrev4" localSheetId="1">'[1]BP Rev by Product'!$J$11:$J$79</definedName>
    <definedName name="BPrev4">'[2]BP Rev by Product'!$J$11:$J$79</definedName>
    <definedName name="BPrev5" localSheetId="2">'[1]BP Rev by Product'!$K$11:$K$79</definedName>
    <definedName name="BPrev5" localSheetId="0">'[1]BP Rev by Product'!$K$11:$K$79</definedName>
    <definedName name="BPrev5" localSheetId="1">'[1]BP Rev by Product'!$K$11:$K$79</definedName>
    <definedName name="BPrev5">'[2]BP Rev by Product'!$K$11:$K$79</definedName>
    <definedName name="BPrev6" localSheetId="2">'[1]BP Rev by Product'!$L$11:$L$79</definedName>
    <definedName name="BPrev6" localSheetId="0">'[1]BP Rev by Product'!$L$11:$L$79</definedName>
    <definedName name="BPrev6" localSheetId="1">'[1]BP Rev by Product'!$L$11:$L$79</definedName>
    <definedName name="BPrev6">'[2]BP Rev by Product'!$L$11:$L$79</definedName>
    <definedName name="BPrev7" localSheetId="2">'[1]BP Rev by Product'!$M$11:$M$79</definedName>
    <definedName name="BPrev7" localSheetId="0">'[1]BP Rev by Product'!$M$11:$M$79</definedName>
    <definedName name="BPrev7" localSheetId="1">'[1]BP Rev by Product'!$M$11:$M$79</definedName>
    <definedName name="BPrev7">'[2]BP Rev by Product'!$M$11:$M$79</definedName>
    <definedName name="BPrev8" localSheetId="2">'[1]BP Rev by Product'!$N$11:$N$79</definedName>
    <definedName name="BPrev8" localSheetId="0">'[1]BP Rev by Product'!$N$11:$N$79</definedName>
    <definedName name="BPrev8" localSheetId="1">'[1]BP Rev by Product'!$N$11:$N$79</definedName>
    <definedName name="BPrev8">'[2]BP Rev by Product'!$N$11:$N$79</definedName>
    <definedName name="BPrev9" localSheetId="2">'[1]BP Rev by Product'!$O$11:$O$79</definedName>
    <definedName name="BPrev9" localSheetId="0">'[1]BP Rev by Product'!$O$11:$O$79</definedName>
    <definedName name="BPrev9" localSheetId="1">'[1]BP Rev by Product'!$O$11:$O$79</definedName>
    <definedName name="BPrev9">'[2]BP Rev by Product'!$O$11:$O$79</definedName>
    <definedName name="BPrevACCT" localSheetId="2">'[1]BP Rev by Product'!$A$11:$A$79</definedName>
    <definedName name="BPrevACCT" localSheetId="0">'[1]BP Rev by Product'!$A$11:$A$79</definedName>
    <definedName name="BPrevACCT" localSheetId="1">'[1]BP Rev by Product'!$A$11:$A$79</definedName>
    <definedName name="BPrevACCT">'[2]BP Rev by Product'!$A$11:$A$79</definedName>
    <definedName name="BPREVPROD" localSheetId="2">'[1]BP Rev by Product'!$D$11:$D$79</definedName>
    <definedName name="BPREVPROD" localSheetId="0">'[1]BP Rev by Product'!$D$11:$D$79</definedName>
    <definedName name="BPREVPROD" localSheetId="1">'[1]BP Rev by Product'!$D$11:$D$79</definedName>
    <definedName name="BPREVPROD">'[2]BP Rev by Product'!$D$11:$D$79</definedName>
    <definedName name="BPTotal">#REF!</definedName>
    <definedName name="C_1_PROEXP" localSheetId="2">[1]SCH_C1!$G$23</definedName>
    <definedName name="C_1_PROEXP" localSheetId="0">[1]SCH_C1!$G$23</definedName>
    <definedName name="C_1_PROEXP" localSheetId="1">[1]SCH_C1!$G$23</definedName>
    <definedName name="C_1_PROEXP">[2]SCH_C1!$G$23</definedName>
    <definedName name="CASE" localSheetId="2">[1]LOGO!$B$6</definedName>
    <definedName name="CASE" localSheetId="0">[1]LOGO!$B$6</definedName>
    <definedName name="CASE" localSheetId="1">[1]LOGO!$B$6</definedName>
    <definedName name="CASE">[2]LOGO!$B$6</definedName>
    <definedName name="CheckTotal">#REF!</definedName>
    <definedName name="CODE" localSheetId="2">#REF!</definedName>
    <definedName name="CODE" localSheetId="0">#REF!</definedName>
    <definedName name="CODE" localSheetId="1">#REF!</definedName>
    <definedName name="CODE">'[3]BASE PERIOD'!$C$11:$C$246</definedName>
    <definedName name="CodeF" localSheetId="2">'[1]FORECASTED PERIOD'!$C$11:$C$243</definedName>
    <definedName name="CodeF" localSheetId="0">'[1]FORECASTED PERIOD'!$C$11:$C$243</definedName>
    <definedName name="CodeF" localSheetId="1">'[1]FORECASTED PERIOD'!$C$11:$C$243</definedName>
    <definedName name="CodeF">#REF!</definedName>
    <definedName name="CommonE" localSheetId="2">'[1]SCH B-2.1'!$C$251</definedName>
    <definedName name="CommonE" localSheetId="0">'[1]SCH B-2.1'!$C$251</definedName>
    <definedName name="CommonE" localSheetId="1">'[1]SCH B-2.1'!$C$251</definedName>
    <definedName name="CommonE">'[2]SCH B-2.1'!$C$251</definedName>
    <definedName name="COMPANY" localSheetId="2">[1]LOGO!$B$5</definedName>
    <definedName name="COMPANY" localSheetId="0">[1]LOGO!$B$5</definedName>
    <definedName name="COMPANY" localSheetId="1">[1]LOGO!$B$5</definedName>
    <definedName name="COMPANY">[2]LOGO!$B$5</definedName>
    <definedName name="COMPTAX" localSheetId="2">[1]LOGO!$C$26</definedName>
    <definedName name="COMPTAX" localSheetId="0">[1]LOGO!$C$26</definedName>
    <definedName name="COMPTAX" localSheetId="1">[1]LOGO!$C$26</definedName>
    <definedName name="COMPTAX">[2]LOGO!$C$27</definedName>
    <definedName name="D_1_DEPR">#REF!</definedName>
    <definedName name="D_1_INTADJ" localSheetId="2">[1]SCH_D2.19!$AC$94</definedName>
    <definedName name="D_1_INTADJ" localSheetId="0">[1]SCH_D2.19!$AC$94</definedName>
    <definedName name="D_1_INTADJ" localSheetId="1">[1]SCH_D2.19!$AC$94</definedName>
    <definedName name="D_1_INTADJ">[2]SCH_D2.19!$AC$94</definedName>
    <definedName name="D_1_OMEXP">#REF!</definedName>
    <definedName name="D_1_OTHER">#REF!</definedName>
    <definedName name="D_1_OTHTX">#REF!</definedName>
    <definedName name="D_1_REV">#REF!</definedName>
    <definedName name="Data" localSheetId="2">[1]LOGO!$B$12</definedName>
    <definedName name="Data" localSheetId="0">[1]LOGO!$B$12</definedName>
    <definedName name="Data" localSheetId="1">[1]LOGO!$B$12</definedName>
    <definedName name="Data">[2]LOGO!$B$12</definedName>
    <definedName name="DataB" localSheetId="2">[1]LOGO!$B$14</definedName>
    <definedName name="DataB" localSheetId="0">[1]LOGO!$B$14</definedName>
    <definedName name="DataB" localSheetId="1">[1]LOGO!$B$14</definedName>
    <definedName name="DataB">[2]LOGO!$B$14</definedName>
    <definedName name="_xlnm.Database">#REF!</definedName>
    <definedName name="DataF" localSheetId="2">[1]LOGO!$B$13</definedName>
    <definedName name="DataF" localSheetId="0">[1]LOGO!$B$13</definedName>
    <definedName name="DataF" localSheetId="1">[1]LOGO!$B$13</definedName>
    <definedName name="DataF">[2]LOGO!$B$13</definedName>
    <definedName name="DEPT" localSheetId="2">[1]LOGO!$B$9</definedName>
    <definedName name="DEPT" localSheetId="0">[1]LOGO!$B$9</definedName>
    <definedName name="DEPT" localSheetId="1">[1]LOGO!$B$9</definedName>
    <definedName name="DEPT">[2]LOGO!$B$9</definedName>
    <definedName name="ERBR_BP" localSheetId="2">'[1]RB vs Cap DR-01-024 Pg3'!$J$57</definedName>
    <definedName name="ERBR_BP" localSheetId="0">'[1]RB vs Cap DR-01-024 Pg3'!$J$57</definedName>
    <definedName name="ERBR_BP" localSheetId="1">'[1]RB vs Cap DR-01-024 Pg3'!$J$57</definedName>
    <definedName name="ERBR_BP">'[2]RB vs Cap DR-01-024 Pg3'!$J$57</definedName>
    <definedName name="ERBR_FP" localSheetId="2">'[1]RB vs Cap FP 16(6)(f) Page 3'!$J$56</definedName>
    <definedName name="ERBR_FP" localSheetId="0">'[1]RB vs Cap FP 16(6)(f) Page 3'!$J$56</definedName>
    <definedName name="ERBR_FP" localSheetId="1">'[1]RB vs Cap FP 16(6)(f) Page 3'!$J$56</definedName>
    <definedName name="ERBR_FP">'[2]RB vs Cap FP 16(6)(f) Page 3'!$J$56</definedName>
    <definedName name="ExpGRCF" localSheetId="2">[1]SCH_H!$I$81</definedName>
    <definedName name="ExpGRCF" localSheetId="0">[1]SCH_H!$I$81</definedName>
    <definedName name="ExpGRCF" localSheetId="1">[1]SCH_H!$I$81</definedName>
    <definedName name="ExpGRCF">[2]SCH_H!$I$81</definedName>
    <definedName name="FERCBP" localSheetId="2">#REF!</definedName>
    <definedName name="FERCBP" localSheetId="0">#REF!</definedName>
    <definedName name="FERCBP" localSheetId="1">#REF!</definedName>
    <definedName name="FERCBP">'[3]BASE PERIOD'!$D$11:$D$246</definedName>
    <definedName name="FERCFP" localSheetId="2">'[1]FORECASTED PERIOD'!$D$11:$D$243</definedName>
    <definedName name="FERCFP" localSheetId="0">'[1]FORECASTED PERIOD'!$D$11:$D$243</definedName>
    <definedName name="FERCFP" localSheetId="1">'[1]FORECASTED PERIOD'!$D$11:$D$243</definedName>
    <definedName name="FERCFP">#REF!</definedName>
    <definedName name="FIT" localSheetId="2">[1]LOGO!$C$25</definedName>
    <definedName name="FIT" localSheetId="0">[1]LOGO!$C$25</definedName>
    <definedName name="FIT" localSheetId="1">[1]LOGO!$C$25</definedName>
    <definedName name="FIT">[2]LOGO!$C$25</definedName>
    <definedName name="Forecast" localSheetId="2">[1]LOGO!$B$11</definedName>
    <definedName name="Forecast" localSheetId="0">[1]LOGO!$B$11</definedName>
    <definedName name="Forecast" localSheetId="1">[1]LOGO!$B$11</definedName>
    <definedName name="Forecast">[2]LOGO!$B$11</definedName>
    <definedName name="Forecast1" localSheetId="2">'[1]FORECASTED PERIOD'!$F$11:$F$243</definedName>
    <definedName name="Forecast1" localSheetId="0">'[1]FORECASTED PERIOD'!$F$11:$F$243</definedName>
    <definedName name="Forecast1" localSheetId="1">'[1]FORECASTED PERIOD'!$F$11:$F$243</definedName>
    <definedName name="Forecast1">#REF!</definedName>
    <definedName name="Forecast10" localSheetId="2">'[1]FORECASTED PERIOD'!$O$11:$O$243</definedName>
    <definedName name="Forecast10" localSheetId="0">'[1]FORECASTED PERIOD'!$O$11:$O$243</definedName>
    <definedName name="Forecast10" localSheetId="1">'[1]FORECASTED PERIOD'!$O$11:$O$243</definedName>
    <definedName name="Forecast10">#REF!</definedName>
    <definedName name="Forecast11" localSheetId="2">'[1]FORECASTED PERIOD'!$P$11:$P$243</definedName>
    <definedName name="Forecast11" localSheetId="0">'[1]FORECASTED PERIOD'!$P$11:$P$243</definedName>
    <definedName name="Forecast11" localSheetId="1">'[1]FORECASTED PERIOD'!$P$11:$P$243</definedName>
    <definedName name="Forecast11">#REF!</definedName>
    <definedName name="Forecast12" localSheetId="2">'[1]FORECASTED PERIOD'!$Q$11:$Q$243</definedName>
    <definedName name="Forecast12" localSheetId="0">'[1]FORECASTED PERIOD'!$Q$11:$Q$243</definedName>
    <definedName name="Forecast12" localSheetId="1">'[1]FORECASTED PERIOD'!$Q$11:$Q$243</definedName>
    <definedName name="Forecast12">#REF!</definedName>
    <definedName name="Forecast2" localSheetId="2">'[1]FORECASTED PERIOD'!$G$11:$G$243</definedName>
    <definedName name="Forecast2" localSheetId="0">'[1]FORECASTED PERIOD'!$G$11:$G$243</definedName>
    <definedName name="Forecast2" localSheetId="1">'[1]FORECASTED PERIOD'!$G$11:$G$243</definedName>
    <definedName name="Forecast2">#REF!</definedName>
    <definedName name="Forecast3" localSheetId="2">'[1]FORECASTED PERIOD'!$H$11:$H$243</definedName>
    <definedName name="Forecast3" localSheetId="0">'[1]FORECASTED PERIOD'!$H$11:$H$243</definedName>
    <definedName name="Forecast3" localSheetId="1">'[1]FORECASTED PERIOD'!$H$11:$H$243</definedName>
    <definedName name="Forecast3">#REF!</definedName>
    <definedName name="forecast4" localSheetId="2">'[1]FORECASTED PERIOD'!$I$11:$I$243</definedName>
    <definedName name="forecast4" localSheetId="0">'[1]FORECASTED PERIOD'!$I$11:$I$243</definedName>
    <definedName name="forecast4" localSheetId="1">'[1]FORECASTED PERIOD'!$I$11:$I$243</definedName>
    <definedName name="forecast4">#REF!</definedName>
    <definedName name="Forecast5" localSheetId="2">'[1]FORECASTED PERIOD'!$J$11:$J$243</definedName>
    <definedName name="Forecast5" localSheetId="0">'[1]FORECASTED PERIOD'!$J$11:$J$243</definedName>
    <definedName name="Forecast5" localSheetId="1">'[1]FORECASTED PERIOD'!$J$11:$J$243</definedName>
    <definedName name="Forecast5">#REF!</definedName>
    <definedName name="Forecast6" localSheetId="2">'[1]FORECASTED PERIOD'!$K$11:$K$243</definedName>
    <definedName name="Forecast6" localSheetId="0">'[1]FORECASTED PERIOD'!$K$11:$K$243</definedName>
    <definedName name="Forecast6" localSheetId="1">'[1]FORECASTED PERIOD'!$K$11:$K$243</definedName>
    <definedName name="Forecast6">#REF!</definedName>
    <definedName name="Forecast7" localSheetId="2">'[1]FORECASTED PERIOD'!$L$11:$L$243</definedName>
    <definedName name="Forecast7" localSheetId="0">'[1]FORECASTED PERIOD'!$L$11:$L$243</definedName>
    <definedName name="Forecast7" localSheetId="1">'[1]FORECASTED PERIOD'!$L$11:$L$243</definedName>
    <definedName name="Forecast7">#REF!</definedName>
    <definedName name="Forecast8" localSheetId="2">'[1]FORECASTED PERIOD'!$M$11:$M$243</definedName>
    <definedName name="Forecast8" localSheetId="0">'[1]FORECASTED PERIOD'!$M$11:$M$243</definedName>
    <definedName name="Forecast8" localSheetId="1">'[1]FORECASTED PERIOD'!$M$11:$M$243</definedName>
    <definedName name="Forecast8">#REF!</definedName>
    <definedName name="Forecast9" localSheetId="2">'[1]FORECASTED PERIOD'!$N$11:$N$243</definedName>
    <definedName name="Forecast9" localSheetId="0">'[1]FORECASTED PERIOD'!$N$11:$N$243</definedName>
    <definedName name="Forecast9" localSheetId="1">'[1]FORECASTED PERIOD'!$N$11:$N$243</definedName>
    <definedName name="Forecast9">#REF!</definedName>
    <definedName name="FPERIOD" localSheetId="2">'[1]FORECASTED PERIOD'!$A$11:$Q$243</definedName>
    <definedName name="FPERIOD" localSheetId="0">'[1]FORECASTED PERIOD'!$A$11:$Q$243</definedName>
    <definedName name="FPERIOD" localSheetId="1">'[1]FORECASTED PERIOD'!$A$11:$Q$243</definedName>
    <definedName name="FPERIOD">#REF!</definedName>
    <definedName name="FPrev1" localSheetId="2">'[1]FP Rev by Product'!$G$12:$G$72</definedName>
    <definedName name="FPrev1" localSheetId="0">'[1]FP Rev by Product'!$G$12:$G$72</definedName>
    <definedName name="FPrev1" localSheetId="1">'[1]FP Rev by Product'!$G$12:$G$72</definedName>
    <definedName name="FPrev1">'[2]FP Rev by Product'!$G$12:$G$71</definedName>
    <definedName name="FPrev10" localSheetId="2">'[1]FP Rev by Product'!$P$12:$P$72</definedName>
    <definedName name="FPrev10" localSheetId="0">'[1]FP Rev by Product'!$P$12:$P$72</definedName>
    <definedName name="FPrev10" localSheetId="1">'[1]FP Rev by Product'!$P$12:$P$72</definedName>
    <definedName name="FPrev10">'[2]FP Rev by Product'!$P$12:$P$71</definedName>
    <definedName name="FPrev11" localSheetId="2">'[1]FP Rev by Product'!$Q$12:$Q$72</definedName>
    <definedName name="FPrev11" localSheetId="0">'[1]FP Rev by Product'!$Q$12:$Q$72</definedName>
    <definedName name="FPrev11" localSheetId="1">'[1]FP Rev by Product'!$Q$12:$Q$72</definedName>
    <definedName name="FPrev11">'[2]FP Rev by Product'!$Q$12:$Q$71</definedName>
    <definedName name="FPrev12" localSheetId="2">'[1]FP Rev by Product'!$R$12:$R$72</definedName>
    <definedName name="FPrev12" localSheetId="0">'[1]FP Rev by Product'!$R$12:$R$72</definedName>
    <definedName name="FPrev12" localSheetId="1">'[1]FP Rev by Product'!$R$12:$R$72</definedName>
    <definedName name="FPrev12">'[2]FP Rev by Product'!$R$12:$R$71</definedName>
    <definedName name="FPrev2" localSheetId="2">'[1]FP Rev by Product'!$H$12:$H$72</definedName>
    <definedName name="FPrev2" localSheetId="0">'[1]FP Rev by Product'!$H$12:$H$72</definedName>
    <definedName name="FPrev2" localSheetId="1">'[1]FP Rev by Product'!$H$12:$H$72</definedName>
    <definedName name="FPrev2">'[2]FP Rev by Product'!$H$12:$H$71</definedName>
    <definedName name="FPrev3" localSheetId="2">'[1]FP Rev by Product'!$I$12:$I$72</definedName>
    <definedName name="FPrev3" localSheetId="0">'[1]FP Rev by Product'!$I$12:$I$72</definedName>
    <definedName name="FPrev3" localSheetId="1">'[1]FP Rev by Product'!$I$12:$I$72</definedName>
    <definedName name="FPrev3">'[2]FP Rev by Product'!$I$12:$I$71</definedName>
    <definedName name="FPrev4" localSheetId="2">'[1]FP Rev by Product'!$J$12:$J$72</definedName>
    <definedName name="FPrev4" localSheetId="0">'[1]FP Rev by Product'!$J$12:$J$72</definedName>
    <definedName name="FPrev4" localSheetId="1">'[1]FP Rev by Product'!$J$12:$J$72</definedName>
    <definedName name="FPrev4">'[2]FP Rev by Product'!$J$12:$J$71</definedName>
    <definedName name="FPrev5" localSheetId="2">'[1]FP Rev by Product'!$K$12:$K$72</definedName>
    <definedName name="FPrev5" localSheetId="0">'[1]FP Rev by Product'!$K$12:$K$72</definedName>
    <definedName name="FPrev5" localSheetId="1">'[1]FP Rev by Product'!$K$12:$K$72</definedName>
    <definedName name="FPrev5">'[2]FP Rev by Product'!$K$12:$K$71</definedName>
    <definedName name="FPrev6" localSheetId="2">'[1]FP Rev by Product'!$L$12:$L$72</definedName>
    <definedName name="FPrev6" localSheetId="0">'[1]FP Rev by Product'!$L$12:$L$72</definedName>
    <definedName name="FPrev6" localSheetId="1">'[1]FP Rev by Product'!$L$12:$L$72</definedName>
    <definedName name="FPrev6">'[2]FP Rev by Product'!$L$12:$L$71</definedName>
    <definedName name="FPrev7" localSheetId="2">'[1]FP Rev by Product'!$M$12:$M$72</definedName>
    <definedName name="FPrev7" localSheetId="0">'[1]FP Rev by Product'!$M$12:$M$72</definedName>
    <definedName name="FPrev7" localSheetId="1">'[1]FP Rev by Product'!$M$12:$M$72</definedName>
    <definedName name="FPrev7">'[2]FP Rev by Product'!$M$12:$M$71</definedName>
    <definedName name="FPrev8" localSheetId="2">'[1]FP Rev by Product'!$N$12:$N$72</definedName>
    <definedName name="FPrev8" localSheetId="0">'[1]FP Rev by Product'!$N$12:$N$72</definedName>
    <definedName name="FPrev8" localSheetId="1">'[1]FP Rev by Product'!$N$12:$N$72</definedName>
    <definedName name="FPrev8">'[2]FP Rev by Product'!$N$12:$N$71</definedName>
    <definedName name="FPrev9" localSheetId="2">'[1]FP Rev by Product'!$O$12:$O$72</definedName>
    <definedName name="FPrev9" localSheetId="0">'[1]FP Rev by Product'!$O$12:$O$72</definedName>
    <definedName name="FPrev9" localSheetId="1">'[1]FP Rev by Product'!$O$12:$O$72</definedName>
    <definedName name="FPrev9">'[2]FP Rev by Product'!$O$12:$O$71</definedName>
    <definedName name="FPrevAcct" localSheetId="2">'[1]FP Rev by Product'!$A$12:$A$72</definedName>
    <definedName name="FPrevAcct" localSheetId="0">'[1]FP Rev by Product'!$A$12:$A$72</definedName>
    <definedName name="FPrevAcct" localSheetId="1">'[1]FP Rev by Product'!$A$12:$A$72</definedName>
    <definedName name="FPrevAcct">'[2]FP Rev by Product'!$A$12:$A$71</definedName>
    <definedName name="FPrevProd" localSheetId="2">'[1]FP Rev by Product'!$D$12:$D$72</definedName>
    <definedName name="FPrevProd" localSheetId="0">'[1]FP Rev by Product'!$D$12:$D$72</definedName>
    <definedName name="FPrevProd" localSheetId="1">'[1]FP Rev by Product'!$D$12:$D$72</definedName>
    <definedName name="FPrevProd">'[2]FP Rev by Product'!$D$12:$D$71</definedName>
    <definedName name="GRCF" localSheetId="2">[1]SCH_H!$I$34</definedName>
    <definedName name="GRCF" localSheetId="0">[1]SCH_H!$I$34</definedName>
    <definedName name="GRCF" localSheetId="1">[1]SCH_H!$I$34</definedName>
    <definedName name="GRCF">[2]SCH_H!$I$34</definedName>
    <definedName name="GRCFdiff" localSheetId="2">'[1]Rate Case Drivers'!$J$20</definedName>
    <definedName name="GRCFdiff" localSheetId="0">'[1]Rate Case Drivers'!$J$20</definedName>
    <definedName name="GRCFdiff" localSheetId="1">'[1]Rate Case Drivers'!$J$20</definedName>
    <definedName name="GRCFdiff">'[2]Rate Case Drivers'!$J$20</definedName>
    <definedName name="GRCFold" localSheetId="2">'[1]Rate Case Drivers'!$C$20</definedName>
    <definedName name="GRCFold" localSheetId="0">'[1]Rate Case Drivers'!$C$20</definedName>
    <definedName name="GRCFold" localSheetId="1">'[1]Rate Case Drivers'!$C$20</definedName>
    <definedName name="GRCFold">'[2]Rate Case Drivers'!$C$20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KPSC" localSheetId="2">[1]LOGO!$C$24</definedName>
    <definedName name="KPSC" localSheetId="0">[1]LOGO!$C$24</definedName>
    <definedName name="KPSC" localSheetId="1">[1]LOGO!$C$24</definedName>
    <definedName name="KPSC">[2]LOGO!$C$24</definedName>
    <definedName name="KPSCMaint" localSheetId="2">[1]LOGO!$C$23</definedName>
    <definedName name="KPSCMaint" localSheetId="0">[1]LOGO!$C$23</definedName>
    <definedName name="KPSCMaint" localSheetId="1">[1]LOGO!$C$23</definedName>
    <definedName name="KPSCMaint">[2]LOGO!$C$23</definedName>
    <definedName name="MINCR" localSheetId="2">[1]SCH_C1!$G$17</definedName>
    <definedName name="MINCR" localSheetId="0">[1]SCH_C1!$G$17</definedName>
    <definedName name="MINCR" localSheetId="1">[1]SCH_C1!$G$17</definedName>
    <definedName name="MINCR">[2]SCH_C1!$G$17</definedName>
    <definedName name="PERIOD" localSheetId="2">[1]LOGO!$B$7</definedName>
    <definedName name="PERIOD" localSheetId="0">[1]LOGO!$B$7</definedName>
    <definedName name="PERIOD" localSheetId="1">[1]LOGO!$B$7</definedName>
    <definedName name="PERIOD">[2]LOGO!$B$7</definedName>
    <definedName name="PeriodF" localSheetId="2">[1]LOGO!$B$8</definedName>
    <definedName name="PeriodF" localSheetId="0">[1]LOGO!$B$8</definedName>
    <definedName name="PeriodF" localSheetId="1">[1]LOGO!$B$8</definedName>
    <definedName name="PeriodF">[2]LOGO!$B$8</definedName>
    <definedName name="PLANT_IN_SERVICE" localSheetId="2">[1]SCH_B1!$I$18</definedName>
    <definedName name="PLANT_IN_SERVICE" localSheetId="0">[1]SCH_B1!$I$18</definedName>
    <definedName name="PLANT_IN_SERVICE" localSheetId="1">[1]SCH_B1!$I$18</definedName>
    <definedName name="PLANT_IN_SERVICE">[2]SCH_B1!$I$18</definedName>
    <definedName name="_xlnm.Print_Area" localSheetId="9">'AR Aging'!$A$1:$H$29</definedName>
    <definedName name="_xlnm.Print_Area" localSheetId="8">'Billing Lag'!$A$1:$I$10133</definedName>
    <definedName name="_xlnm.Print_Area" localSheetId="12">'Coal Purchases'!$A$1:$J$1769</definedName>
    <definedName name="_xlnm.Print_Area" localSheetId="13">Emissions!$A$1:$J$13</definedName>
    <definedName name="_xlnm.Print_Area" localSheetId="2">'Expenses - Base Prd'!$A$1:$I$59</definedName>
    <definedName name="_xlnm.Print_Area" localSheetId="5">'Expenses - Fcst Prd.'!$A$1:$I$59</definedName>
    <definedName name="_xlnm.Print_Area" localSheetId="24">'Federal &amp; State Income Tax'!$A$1:$J$24</definedName>
    <definedName name="_xlnm.Print_Area" localSheetId="10">'Gas Purchases'!$A$1:$J$53</definedName>
    <definedName name="_xlnm.Print_Area" localSheetId="23">Insurance!$A$1:$J$25</definedName>
    <definedName name="_xlnm.Print_Area" localSheetId="25">'Intercompany Transactions'!$A$1:$I$24</definedName>
    <definedName name="_xlnm.Print_Area" localSheetId="0">'Lead Lag Summary - Base Prd'!$A$1:$J$62</definedName>
    <definedName name="_xlnm.Print_Area" localSheetId="3">'Lead Lag Summary - Fcst Prd. '!$A$1:$J$62</definedName>
    <definedName name="_xlnm.Print_Area" localSheetId="11">Lime!$A$1:$J$1926</definedName>
    <definedName name="_xlnm.Print_Area" localSheetId="16">'Oil Purchases'!$A$1:$J$3694</definedName>
    <definedName name="_xlnm.Print_Area" localSheetId="20">'Other O&amp;M'!$A$1:$L$380</definedName>
    <definedName name="_xlnm.Print_Area" localSheetId="17">'Payroll O&amp;M'!$A$1:$I$28</definedName>
    <definedName name="_xlnm.Print_Area" localSheetId="14">'Payroll Summary'!$A$1:$J$48</definedName>
    <definedName name="_xlnm.Print_Area" localSheetId="19">'Pension and Benefits Support'!$A$1:$H$365</definedName>
    <definedName name="_xlnm.Print_Area" localSheetId="18">'Pensions &amp; Benefits Summary'!$A$1:$E$35</definedName>
    <definedName name="_xlnm.Print_Area" localSheetId="21">'Purchased Power'!$A$1:$J$37</definedName>
    <definedName name="_xlnm.Print_Area" localSheetId="6">'Revenue Lag'!$A$1:$F$33</definedName>
    <definedName name="_xlnm.Print_Area" localSheetId="7">'Revenue Lag (AG KIUC 1-22)'!$A$1:$G$319</definedName>
    <definedName name="_xlnm.Print_Area" localSheetId="1">'Revenues - Base Prd'!$A$1:$I$43</definedName>
    <definedName name="_xlnm.Print_Area" localSheetId="4">'Revenues - Fcst Prd.'!$A$1:$I$43</definedName>
    <definedName name="_xlnm.Print_Area" localSheetId="15">'Summary LTIP'!$A$1:$I$11</definedName>
    <definedName name="_xlnm.Print_Area" localSheetId="22">TOTI!$A$1:$K$244</definedName>
    <definedName name="_xlnm.Print_Titles" localSheetId="8">'Billing Lag'!$1:$5</definedName>
    <definedName name="_xlnm.Print_Titles" localSheetId="23">Insurance!$8:$8</definedName>
    <definedName name="_xlnm.Print_Titles" localSheetId="20">'Other O&amp;M'!$7:$7</definedName>
    <definedName name="_xlnm.Print_Titles" localSheetId="21">'Purchased Power'!$8:$8</definedName>
    <definedName name="Rev_Lag" localSheetId="8">#REF!</definedName>
    <definedName name="Rev_Lag" localSheetId="2">#REF!</definedName>
    <definedName name="Rev_Lag" localSheetId="0">#REF!</definedName>
    <definedName name="Rev_Lag" localSheetId="1">'Revenues - Base Prd'!$E$35</definedName>
    <definedName name="Rev_Lag" localSheetId="4">'Revenues - Fcst Prd.'!$E$35</definedName>
    <definedName name="Rev_Lag">#REF!</definedName>
    <definedName name="RofR" localSheetId="2">'[1]SCH_J1 - Forecast'!$M$21</definedName>
    <definedName name="RofR" localSheetId="0">'[1]SCH_J1 - Forecast'!$M$21</definedName>
    <definedName name="RofR" localSheetId="1">'[1]SCH_J1 - Forecast'!$M$21</definedName>
    <definedName name="RofR">'[2]SCH_J1 - Forecast'!$M$21</definedName>
    <definedName name="RofRdiff" localSheetId="2">'[1]Rate Case Drivers'!$I$16</definedName>
    <definedName name="RofRdiff" localSheetId="0">'[1]Rate Case Drivers'!$I$16</definedName>
    <definedName name="RofRdiff" localSheetId="1">'[1]Rate Case Drivers'!$I$16</definedName>
    <definedName name="RofRdiff">'[2]Rate Case Drivers'!$I$16</definedName>
    <definedName name="RofRold" localSheetId="2">'[1]Rate Case Drivers'!$C$16</definedName>
    <definedName name="RofRold" localSheetId="0">'[1]Rate Case Drivers'!$C$16</definedName>
    <definedName name="RofRold" localSheetId="1">'[1]Rate Case Drivers'!$C$16</definedName>
    <definedName name="RofRold">'[2]Rate Case Drivers'!$C$16</definedName>
    <definedName name="SCH_C2">#REF!</definedName>
    <definedName name="SCH_D1_ERROR_CHECK">#REF!</definedName>
    <definedName name="SCH_D1P1">#REF!</definedName>
    <definedName name="SCH_D1P2">#REF!</definedName>
    <definedName name="SCH_D1P3">#REF!</definedName>
    <definedName name="SCH_D1P4">#REF!</definedName>
    <definedName name="SCH_D1P5">#REF!</definedName>
    <definedName name="SCH_D1P6">#REF!</definedName>
    <definedName name="SCH_D1P7">#REF!</definedName>
    <definedName name="SCH_D1P8">#REF!</definedName>
    <definedName name="SCH_D1P9">#REF!</definedName>
    <definedName name="SCH_D2.19">#REF!</definedName>
    <definedName name="SCH_D2.19P2">#REF!</definedName>
    <definedName name="SCH_D2.28">#REF!</definedName>
    <definedName name="SCH_D2.31" localSheetId="2">#REF!</definedName>
    <definedName name="SCH_D2.31" localSheetId="0">#REF!</definedName>
    <definedName name="SCH_D2.31" localSheetId="1">#REF!</definedName>
    <definedName name="SCH_D2.31">#REF!</definedName>
    <definedName name="SCH_G1">#REF!</definedName>
    <definedName name="SIT" localSheetId="2">[1]LOGO!$C$24</definedName>
    <definedName name="SIT" localSheetId="0">[1]LOGO!$C$24</definedName>
    <definedName name="SIT" localSheetId="1">[1]LOGO!$C$24</definedName>
    <definedName name="SIT">[2]LOGO!$C$24</definedName>
    <definedName name="TAXRECONTABLE" localSheetId="2">[1]SCH_E1!$T$160:$X$168</definedName>
    <definedName name="TAXRECONTABLE" localSheetId="0">[1]SCH_E1!$T$160:$X$168</definedName>
    <definedName name="TAXRECONTABLE" localSheetId="1">[1]SCH_E1!$T$160:$X$168</definedName>
    <definedName name="TAXRECONTABLE">[2]SCH_E1!$T$160:$X$168</definedName>
    <definedName name="Testyear" localSheetId="2">[1]LOGO!$B$17</definedName>
    <definedName name="Testyear" localSheetId="0">[1]LOGO!$B$17</definedName>
    <definedName name="Testyear" localSheetId="1">[1]LOGO!$B$17</definedName>
    <definedName name="Testyear">[2]LOGO!$B$17</definedName>
    <definedName name="TESTYR" localSheetId="2">[1]LOGO!$B$10</definedName>
    <definedName name="TESTYR" localSheetId="0">[1]LOGO!$B$10</definedName>
    <definedName name="TESTYR" localSheetId="1">[1]LOGO!$B$10</definedName>
    <definedName name="TESTYR">[2]LOGO!$B$10</definedName>
    <definedName name="Type" localSheetId="2">[1]LOGO!$B$15</definedName>
    <definedName name="Type" localSheetId="0">[1]LOGO!$B$15</definedName>
    <definedName name="Type" localSheetId="1">[1]LOGO!$B$15</definedName>
    <definedName name="Type">[2]LOGO!$B$15</definedName>
    <definedName name="UncollExp" localSheetId="2">[1]LOGO!$C$22</definedName>
    <definedName name="UncollExp" localSheetId="0">[1]LOGO!$C$22</definedName>
    <definedName name="UncollExp" localSheetId="1">[1]LOGO!$C$22</definedName>
    <definedName name="UncollExp">[2]LOGO!$C$22</definedName>
    <definedName name="UncollRatio" localSheetId="2">[1]LOGO!$C$22</definedName>
    <definedName name="UncollRatio" localSheetId="0">[1]LOGO!$C$22</definedName>
    <definedName name="UncollRatio" localSheetId="1">[1]LOGO!$C$22</definedName>
    <definedName name="UncollRatio">[2]LOGO!$C$22</definedName>
    <definedName name="WPC_2.1a_BP">#REF!</definedName>
    <definedName name="WPC_2.1a_FP">#REF!</definedName>
    <definedName name="WPC_2e">#REF!</definedName>
    <definedName name="WPD_2.19a">#REF!</definedName>
    <definedName name="WPD_2.27a">#REF!</definedName>
    <definedName name="WPD_2.27b">#REF!</definedName>
    <definedName name="WPD_2.27c">#REF!</definedName>
    <definedName name="WPD_2.27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" i="2" l="1"/>
  <c r="C30" i="82"/>
  <c r="E17" i="83"/>
  <c r="E15" i="83"/>
  <c r="E39" i="82"/>
  <c r="E38" i="82"/>
  <c r="E37" i="82"/>
  <c r="E36" i="82"/>
  <c r="E34" i="82"/>
  <c r="E33" i="82"/>
  <c r="E28" i="82"/>
  <c r="E27" i="82"/>
  <c r="E26" i="82"/>
  <c r="E24" i="82"/>
  <c r="E23" i="82"/>
  <c r="E21" i="82"/>
  <c r="E19" i="82"/>
  <c r="E17" i="82"/>
  <c r="E20" i="82" s="1"/>
  <c r="E14" i="82"/>
  <c r="H10" i="81" l="1"/>
  <c r="C10" i="84"/>
  <c r="E10" i="84" s="1"/>
  <c r="G10" i="84" s="1"/>
  <c r="I10" i="84" s="1"/>
  <c r="A12" i="84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A32" i="84" s="1"/>
  <c r="A33" i="84" s="1"/>
  <c r="A34" i="84" s="1"/>
  <c r="A35" i="84" s="1"/>
  <c r="A36" i="84" s="1"/>
  <c r="A37" i="84" s="1"/>
  <c r="A38" i="84" s="1"/>
  <c r="A39" i="84" s="1"/>
  <c r="A40" i="84" s="1"/>
  <c r="A41" i="84" s="1"/>
  <c r="A42" i="84" s="1"/>
  <c r="A43" i="84" s="1"/>
  <c r="A44" i="84" s="1"/>
  <c r="A45" i="84" s="1"/>
  <c r="A46" i="84" s="1"/>
  <c r="A47" i="84" s="1"/>
  <c r="A48" i="84" s="1"/>
  <c r="A49" i="84" s="1"/>
  <c r="A50" i="84" s="1"/>
  <c r="A51" i="84" s="1"/>
  <c r="A52" i="84" s="1"/>
  <c r="A53" i="84" s="1"/>
  <c r="A54" i="84" s="1"/>
  <c r="A55" i="84" s="1"/>
  <c r="A56" i="84" s="1"/>
  <c r="A57" i="84" s="1"/>
  <c r="A58" i="84" s="1"/>
  <c r="A59" i="84" s="1"/>
  <c r="A60" i="84" s="1"/>
  <c r="A61" i="84" s="1"/>
  <c r="A62" i="84" s="1"/>
  <c r="C32" i="84"/>
  <c r="C42" i="84"/>
  <c r="C47" i="84"/>
  <c r="B49" i="84"/>
  <c r="C1" i="83"/>
  <c r="E13" i="83"/>
  <c r="A18" i="83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H25" i="83"/>
  <c r="C1" i="82"/>
  <c r="G17" i="82"/>
  <c r="G19" i="82"/>
  <c r="G21" i="82"/>
  <c r="G23" i="82"/>
  <c r="G28" i="82"/>
  <c r="A29" i="82"/>
  <c r="A30" i="82" s="1"/>
  <c r="A31" i="82" s="1"/>
  <c r="A32" i="82" s="1"/>
  <c r="A33" i="82" s="1"/>
  <c r="A34" i="82" s="1"/>
  <c r="A35" i="82" s="1"/>
  <c r="A36" i="82" s="1"/>
  <c r="A37" i="82" s="1"/>
  <c r="A38" i="82" s="1"/>
  <c r="A39" i="82" s="1"/>
  <c r="A40" i="82" s="1"/>
  <c r="A41" i="82" s="1"/>
  <c r="A42" i="82" s="1"/>
  <c r="A43" i="82" s="1"/>
  <c r="A44" i="82" s="1"/>
  <c r="A45" i="82" s="1"/>
  <c r="A46" i="82" s="1"/>
  <c r="A47" i="82" s="1"/>
  <c r="A48" i="82" s="1"/>
  <c r="A49" i="82" s="1"/>
  <c r="A50" i="82" s="1"/>
  <c r="A51" i="82" s="1"/>
  <c r="A52" i="82" s="1"/>
  <c r="A53" i="82" s="1"/>
  <c r="A54" i="82" s="1"/>
  <c r="A55" i="82" s="1"/>
  <c r="A56" i="82" s="1"/>
  <c r="A57" i="82" s="1"/>
  <c r="A58" i="82" s="1"/>
  <c r="A59" i="82" s="1"/>
  <c r="G34" i="82"/>
  <c r="G38" i="82"/>
  <c r="E43" i="82"/>
  <c r="C45" i="82"/>
  <c r="E44" i="82"/>
  <c r="F10" i="52"/>
  <c r="G10" i="64"/>
  <c r="F10" i="64"/>
  <c r="E23" i="47"/>
  <c r="E25" i="84" s="1"/>
  <c r="E10" i="81"/>
  <c r="F10" i="81" s="1"/>
  <c r="I10" i="81" s="1"/>
  <c r="G43" i="82" l="1"/>
  <c r="G39" i="82"/>
  <c r="G26" i="82"/>
  <c r="G24" i="82"/>
  <c r="G44" i="82"/>
  <c r="G37" i="82"/>
  <c r="G33" i="82"/>
  <c r="G36" i="82"/>
  <c r="C49" i="84"/>
  <c r="C51" i="84" s="1"/>
  <c r="G57" i="84" s="1"/>
  <c r="G25" i="84"/>
  <c r="E11" i="84"/>
  <c r="C40" i="82"/>
  <c r="G27" i="82"/>
  <c r="G14" i="82"/>
  <c r="G20" i="82"/>
  <c r="C47" i="82" l="1"/>
  <c r="G45" i="82"/>
  <c r="E45" i="82" s="1"/>
  <c r="E40" i="48"/>
  <c r="C40" i="48"/>
  <c r="G40" i="48" s="1"/>
  <c r="A41" i="48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40" i="48"/>
  <c r="E38" i="47"/>
  <c r="E40" i="84" s="1"/>
  <c r="G40" i="84" s="1"/>
  <c r="G10" i="52"/>
  <c r="F30" i="62"/>
  <c r="G19" i="6"/>
  <c r="I10" i="22"/>
  <c r="A1" i="66"/>
  <c r="G38" i="47" l="1"/>
  <c r="A12" i="48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29" i="47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J53" i="12" l="1"/>
  <c r="J189" i="6"/>
  <c r="A36" i="46" l="1"/>
  <c r="A37" i="46" s="1"/>
  <c r="A38" i="46" s="1"/>
  <c r="A39" i="46" s="1"/>
  <c r="A40" i="46" s="1"/>
  <c r="A41" i="46" s="1"/>
  <c r="A42" i="46" s="1"/>
  <c r="E30" i="2"/>
  <c r="E25" i="2"/>
  <c r="H10" i="65" l="1"/>
  <c r="H11" i="65"/>
  <c r="H12" i="65"/>
  <c r="H13" i="65"/>
  <c r="H14" i="65"/>
  <c r="H15" i="65"/>
  <c r="H16" i="65"/>
  <c r="H17" i="65"/>
  <c r="H18" i="65"/>
  <c r="H19" i="65"/>
  <c r="H20" i="65"/>
  <c r="H9" i="65"/>
  <c r="C39" i="48" l="1"/>
  <c r="C38" i="48"/>
  <c r="E37" i="47"/>
  <c r="E39" i="84" s="1"/>
  <c r="G39" i="84" s="1"/>
  <c r="C30" i="48" l="1"/>
  <c r="E33" i="47" l="1"/>
  <c r="E35" i="84" s="1"/>
  <c r="G35" i="84" s="1"/>
  <c r="E21" i="47"/>
  <c r="E23" i="84" s="1"/>
  <c r="G23" i="84" s="1"/>
  <c r="B28" i="65" l="1"/>
  <c r="C36" i="32"/>
  <c r="D23" i="22"/>
  <c r="C24" i="54"/>
  <c r="D34" i="58" l="1"/>
  <c r="B34" i="58"/>
  <c r="C46" i="48"/>
  <c r="C45" i="48"/>
  <c r="C35" i="48"/>
  <c r="C17" i="48"/>
  <c r="C18" i="48"/>
  <c r="C19" i="48"/>
  <c r="C20" i="48"/>
  <c r="C21" i="48"/>
  <c r="C22" i="48"/>
  <c r="C23" i="48"/>
  <c r="C24" i="48"/>
  <c r="C25" i="48"/>
  <c r="C26" i="48"/>
  <c r="C28" i="48"/>
  <c r="C29" i="48"/>
  <c r="C16" i="48"/>
  <c r="C41" i="48"/>
  <c r="E25" i="48"/>
  <c r="E24" i="47"/>
  <c r="E26" i="84" s="1"/>
  <c r="G26" i="84" s="1"/>
  <c r="E39" i="48"/>
  <c r="C8" i="66"/>
  <c r="E8" i="66"/>
  <c r="C11" i="66"/>
  <c r="C12" i="66"/>
  <c r="C16" i="66"/>
  <c r="E16" i="66"/>
  <c r="H16" i="66" s="1"/>
  <c r="C17" i="66"/>
  <c r="E17" i="66"/>
  <c r="H17" i="66" s="1"/>
  <c r="C18" i="66"/>
  <c r="E18" i="66"/>
  <c r="H18" i="66" s="1"/>
  <c r="C19" i="66"/>
  <c r="E19" i="66"/>
  <c r="H19" i="66" s="1"/>
  <c r="E20" i="66"/>
  <c r="E21" i="66"/>
  <c r="E23" i="66"/>
  <c r="C24" i="66"/>
  <c r="C25" i="66"/>
  <c r="E25" i="66"/>
  <c r="E26" i="66"/>
  <c r="E28" i="66"/>
  <c r="H28" i="66" s="1"/>
  <c r="E29" i="66"/>
  <c r="H29" i="66" s="1"/>
  <c r="E30" i="66"/>
  <c r="H30" i="66" s="1"/>
  <c r="C33" i="66"/>
  <c r="C34" i="66"/>
  <c r="E34" i="66"/>
  <c r="H34" i="66" s="1"/>
  <c r="C35" i="66"/>
  <c r="E35" i="66"/>
  <c r="H35" i="66" s="1"/>
  <c r="C36" i="66"/>
  <c r="E37" i="66"/>
  <c r="E39" i="66"/>
  <c r="H39" i="66" s="1"/>
  <c r="C40" i="66"/>
  <c r="E40" i="66"/>
  <c r="H40" i="66" s="1"/>
  <c r="C41" i="66"/>
  <c r="C42" i="66"/>
  <c r="E42" i="66"/>
  <c r="H42" i="66" s="1"/>
  <c r="C43" i="66"/>
  <c r="C44" i="66"/>
  <c r="E44" i="66"/>
  <c r="H44" i="66" s="1"/>
  <c r="C46" i="66"/>
  <c r="E47" i="66"/>
  <c r="C47" i="66"/>
  <c r="C48" i="66"/>
  <c r="E48" i="66"/>
  <c r="H48" i="66" s="1"/>
  <c r="C49" i="66"/>
  <c r="E49" i="66"/>
  <c r="H49" i="66" s="1"/>
  <c r="C50" i="66"/>
  <c r="E50" i="66"/>
  <c r="H50" i="66" s="1"/>
  <c r="C51" i="66"/>
  <c r="E51" i="66"/>
  <c r="H51" i="66" s="1"/>
  <c r="C52" i="66"/>
  <c r="E52" i="66"/>
  <c r="E55" i="66"/>
  <c r="H55" i="66" s="1"/>
  <c r="C56" i="66"/>
  <c r="E56" i="66"/>
  <c r="H56" i="66" s="1"/>
  <c r="C57" i="66"/>
  <c r="C58" i="66"/>
  <c r="E58" i="66"/>
  <c r="H58" i="66" s="1"/>
  <c r="C59" i="66"/>
  <c r="C60" i="66"/>
  <c r="E60" i="66"/>
  <c r="H60" i="66" s="1"/>
  <c r="C63" i="66"/>
  <c r="C64" i="66"/>
  <c r="E64" i="66"/>
  <c r="H64" i="66" s="1"/>
  <c r="C65" i="66"/>
  <c r="E65" i="66"/>
  <c r="H65" i="66" s="1"/>
  <c r="E66" i="66"/>
  <c r="H66" i="66" s="1"/>
  <c r="C67" i="66"/>
  <c r="C71" i="66"/>
  <c r="E71" i="66"/>
  <c r="H71" i="66" s="1"/>
  <c r="C72" i="66"/>
  <c r="E72" i="66"/>
  <c r="H72" i="66" s="1"/>
  <c r="E73" i="66"/>
  <c r="H73" i="66" s="1"/>
  <c r="E74" i="66"/>
  <c r="C75" i="66"/>
  <c r="C76" i="66"/>
  <c r="C78" i="66"/>
  <c r="E78" i="66"/>
  <c r="H78" i="66" s="1"/>
  <c r="E79" i="66"/>
  <c r="E82" i="66"/>
  <c r="H82" i="66" s="1"/>
  <c r="C83" i="66"/>
  <c r="C87" i="66"/>
  <c r="E87" i="66"/>
  <c r="C88" i="66"/>
  <c r="C91" i="66"/>
  <c r="C92" i="66"/>
  <c r="E94" i="66"/>
  <c r="E95" i="66"/>
  <c r="H95" i="66" s="1"/>
  <c r="C97" i="66"/>
  <c r="E98" i="66"/>
  <c r="H98" i="66" s="1"/>
  <c r="C99" i="66"/>
  <c r="C100" i="66"/>
  <c r="E100" i="66"/>
  <c r="H100" i="66" s="1"/>
  <c r="E103" i="66"/>
  <c r="H103" i="66" s="1"/>
  <c r="C105" i="66"/>
  <c r="C106" i="66"/>
  <c r="C107" i="66"/>
  <c r="C108" i="66"/>
  <c r="E108" i="66"/>
  <c r="H108" i="66" s="1"/>
  <c r="E109" i="66"/>
  <c r="C111" i="66"/>
  <c r="E112" i="66"/>
  <c r="H112" i="66" s="1"/>
  <c r="C113" i="66"/>
  <c r="C114" i="66"/>
  <c r="C115" i="66"/>
  <c r="C116" i="66"/>
  <c r="C117" i="66"/>
  <c r="E118" i="66"/>
  <c r="H118" i="66" s="1"/>
  <c r="C119" i="66"/>
  <c r="E119" i="66"/>
  <c r="H119" i="66" s="1"/>
  <c r="E120" i="66"/>
  <c r="H120" i="66" s="1"/>
  <c r="C121" i="66"/>
  <c r="E121" i="66"/>
  <c r="C123" i="66"/>
  <c r="C124" i="66"/>
  <c r="C125" i="66"/>
  <c r="E127" i="66"/>
  <c r="H127" i="66" s="1"/>
  <c r="C130" i="66"/>
  <c r="C132" i="66"/>
  <c r="C133" i="66"/>
  <c r="E133" i="66"/>
  <c r="H133" i="66" s="1"/>
  <c r="C134" i="66"/>
  <c r="E135" i="66"/>
  <c r="H135" i="66" s="1"/>
  <c r="C136" i="66"/>
  <c r="E136" i="66"/>
  <c r="C138" i="66"/>
  <c r="E138" i="66"/>
  <c r="H138" i="66" s="1"/>
  <c r="C140" i="66"/>
  <c r="E140" i="66"/>
  <c r="H140" i="66" s="1"/>
  <c r="C141" i="66"/>
  <c r="C145" i="66"/>
  <c r="E145" i="66"/>
  <c r="H145" i="66" s="1"/>
  <c r="C146" i="66"/>
  <c r="E146" i="66"/>
  <c r="H146" i="66" s="1"/>
  <c r="C147" i="66"/>
  <c r="E147" i="66"/>
  <c r="H147" i="66" s="1"/>
  <c r="C149" i="66"/>
  <c r="E149" i="66"/>
  <c r="E152" i="66"/>
  <c r="H152" i="66" s="1"/>
  <c r="C154" i="66"/>
  <c r="E154" i="66"/>
  <c r="H154" i="66" s="1"/>
  <c r="C156" i="66"/>
  <c r="E156" i="66"/>
  <c r="C160" i="66"/>
  <c r="E160" i="66"/>
  <c r="E162" i="66"/>
  <c r="H162" i="66" s="1"/>
  <c r="C164" i="66"/>
  <c r="E165" i="66"/>
  <c r="H165" i="66" s="1"/>
  <c r="C167" i="66"/>
  <c r="C169" i="66"/>
  <c r="E170" i="66"/>
  <c r="H170" i="66" s="1"/>
  <c r="C171" i="66"/>
  <c r="C172" i="66"/>
  <c r="C174" i="66"/>
  <c r="C177" i="66"/>
  <c r="C179" i="66"/>
  <c r="E179" i="66"/>
  <c r="H179" i="66" s="1"/>
  <c r="C180" i="66"/>
  <c r="E180" i="66"/>
  <c r="H180" i="66" s="1"/>
  <c r="E181" i="66"/>
  <c r="H181" i="66" s="1"/>
  <c r="E184" i="66"/>
  <c r="H184" i="66" s="1"/>
  <c r="C184" i="66"/>
  <c r="C185" i="66"/>
  <c r="C186" i="66"/>
  <c r="E186" i="66"/>
  <c r="H186" i="66" s="1"/>
  <c r="E187" i="66"/>
  <c r="H187" i="66" s="1"/>
  <c r="C188" i="66"/>
  <c r="E188" i="66"/>
  <c r="H188" i="66" s="1"/>
  <c r="C189" i="66"/>
  <c r="E189" i="66"/>
  <c r="E191" i="66"/>
  <c r="C191" i="66"/>
  <c r="C193" i="66"/>
  <c r="E193" i="66"/>
  <c r="H193" i="66" s="1"/>
  <c r="C194" i="66"/>
  <c r="E194" i="66"/>
  <c r="H194" i="66" s="1"/>
  <c r="C195" i="66"/>
  <c r="E195" i="66"/>
  <c r="H195" i="66" s="1"/>
  <c r="E196" i="66"/>
  <c r="C198" i="66"/>
  <c r="C199" i="66"/>
  <c r="E199" i="66"/>
  <c r="H199" i="66" s="1"/>
  <c r="E200" i="66"/>
  <c r="H200" i="66" s="1"/>
  <c r="E201" i="66"/>
  <c r="H201" i="66" s="1"/>
  <c r="C207" i="66"/>
  <c r="C208" i="66"/>
  <c r="E208" i="66"/>
  <c r="C209" i="66"/>
  <c r="E209" i="66"/>
  <c r="C211" i="66"/>
  <c r="C212" i="66"/>
  <c r="E213" i="66"/>
  <c r="H213" i="66" s="1"/>
  <c r="E215" i="66"/>
  <c r="C216" i="66"/>
  <c r="E216" i="66"/>
  <c r="H216" i="66" s="1"/>
  <c r="E218" i="66"/>
  <c r="H218" i="66" s="1"/>
  <c r="E219" i="66"/>
  <c r="H219" i="66" s="1"/>
  <c r="C220" i="66"/>
  <c r="E222" i="66"/>
  <c r="H222" i="66" s="1"/>
  <c r="C223" i="66"/>
  <c r="E223" i="66"/>
  <c r="E224" i="66"/>
  <c r="H224" i="66" s="1"/>
  <c r="C225" i="66"/>
  <c r="E226" i="66"/>
  <c r="E228" i="66"/>
  <c r="H228" i="66" s="1"/>
  <c r="C229" i="66"/>
  <c r="E231" i="66"/>
  <c r="E234" i="66"/>
  <c r="H234" i="66" s="1"/>
  <c r="C236" i="66"/>
  <c r="E236" i="66"/>
  <c r="H236" i="66" s="1"/>
  <c r="E237" i="66"/>
  <c r="H237" i="66" s="1"/>
  <c r="E238" i="66"/>
  <c r="C239" i="66"/>
  <c r="C241" i="66"/>
  <c r="C242" i="66"/>
  <c r="E242" i="66"/>
  <c r="H242" i="66" s="1"/>
  <c r="E243" i="66"/>
  <c r="H243" i="66" s="1"/>
  <c r="C244" i="66"/>
  <c r="E245" i="66"/>
  <c r="C247" i="66"/>
  <c r="E247" i="66"/>
  <c r="E248" i="66"/>
  <c r="H248" i="66" s="1"/>
  <c r="C250" i="66"/>
  <c r="E250" i="66"/>
  <c r="H250" i="66" s="1"/>
  <c r="C252" i="66"/>
  <c r="E252" i="66"/>
  <c r="E254" i="66"/>
  <c r="H254" i="66" s="1"/>
  <c r="C255" i="66"/>
  <c r="E255" i="66"/>
  <c r="C256" i="66"/>
  <c r="E256" i="66"/>
  <c r="H256" i="66" s="1"/>
  <c r="C257" i="66"/>
  <c r="E257" i="66"/>
  <c r="C258" i="66"/>
  <c r="E258" i="66"/>
  <c r="C259" i="66"/>
  <c r="E259" i="66"/>
  <c r="C261" i="66"/>
  <c r="C262" i="66"/>
  <c r="C263" i="66"/>
  <c r="E263" i="66"/>
  <c r="C264" i="66"/>
  <c r="E264" i="66"/>
  <c r="E266" i="66"/>
  <c r="H266" i="66" s="1"/>
  <c r="C267" i="66"/>
  <c r="C268" i="66"/>
  <c r="E268" i="66"/>
  <c r="H268" i="66" s="1"/>
  <c r="C269" i="66"/>
  <c r="E269" i="66"/>
  <c r="H269" i="66" s="1"/>
  <c r="E271" i="66"/>
  <c r="C273" i="66"/>
  <c r="E273" i="66"/>
  <c r="H273" i="66" s="1"/>
  <c r="C274" i="66"/>
  <c r="E274" i="66"/>
  <c r="H274" i="66" s="1"/>
  <c r="C275" i="66"/>
  <c r="E275" i="66"/>
  <c r="H275" i="66" s="1"/>
  <c r="C276" i="66"/>
  <c r="E276" i="66"/>
  <c r="C280" i="66"/>
  <c r="E280" i="66"/>
  <c r="H280" i="66" s="1"/>
  <c r="E281" i="66"/>
  <c r="C282" i="66"/>
  <c r="E282" i="66"/>
  <c r="C283" i="66"/>
  <c r="E283" i="66"/>
  <c r="C285" i="66"/>
  <c r="C286" i="66"/>
  <c r="E288" i="66"/>
  <c r="E290" i="66"/>
  <c r="H290" i="66" s="1"/>
  <c r="C290" i="66"/>
  <c r="C292" i="66"/>
  <c r="E292" i="66"/>
  <c r="H292" i="66" s="1"/>
  <c r="C293" i="66"/>
  <c r="E293" i="66"/>
  <c r="E297" i="66"/>
  <c r="H297" i="66" s="1"/>
  <c r="C298" i="66"/>
  <c r="E298" i="66"/>
  <c r="H298" i="66" s="1"/>
  <c r="E301" i="66"/>
  <c r="C302" i="66"/>
  <c r="C303" i="66"/>
  <c r="E304" i="66"/>
  <c r="H304" i="66" s="1"/>
  <c r="E305" i="66"/>
  <c r="C309" i="66"/>
  <c r="E309" i="66"/>
  <c r="C310" i="66"/>
  <c r="E310" i="66"/>
  <c r="H310" i="66" s="1"/>
  <c r="C314" i="66"/>
  <c r="E314" i="66"/>
  <c r="H314" i="66" s="1"/>
  <c r="C315" i="66"/>
  <c r="E315" i="66"/>
  <c r="H315" i="66" s="1"/>
  <c r="C317" i="66"/>
  <c r="E317" i="66"/>
  <c r="C318" i="66"/>
  <c r="C320" i="66"/>
  <c r="E320" i="66"/>
  <c r="H320" i="66" s="1"/>
  <c r="C321" i="66"/>
  <c r="C322" i="66"/>
  <c r="E322" i="66"/>
  <c r="H322" i="66" s="1"/>
  <c r="C325" i="66"/>
  <c r="C326" i="66"/>
  <c r="E326" i="66"/>
  <c r="H326" i="66" s="1"/>
  <c r="E327" i="66"/>
  <c r="E328" i="66"/>
  <c r="H328" i="66" s="1"/>
  <c r="C329" i="66"/>
  <c r="E329" i="66"/>
  <c r="E333" i="66"/>
  <c r="C334" i="66"/>
  <c r="C336" i="66"/>
  <c r="E336" i="66"/>
  <c r="C337" i="66"/>
  <c r="C339" i="66"/>
  <c r="C340" i="66"/>
  <c r="E341" i="66"/>
  <c r="C343" i="66"/>
  <c r="C346" i="66"/>
  <c r="E346" i="66"/>
  <c r="H346" i="66" s="1"/>
  <c r="C348" i="66"/>
  <c r="E348" i="66"/>
  <c r="H348" i="66" s="1"/>
  <c r="C349" i="66"/>
  <c r="E349" i="66"/>
  <c r="E351" i="66"/>
  <c r="E352" i="66"/>
  <c r="H352" i="66" s="1"/>
  <c r="C353" i="66"/>
  <c r="E354" i="66"/>
  <c r="H354" i="66" s="1"/>
  <c r="C355" i="66"/>
  <c r="E355" i="66"/>
  <c r="H355" i="66" s="1"/>
  <c r="C356" i="66"/>
  <c r="E357" i="66"/>
  <c r="E358" i="66"/>
  <c r="H358" i="66" s="1"/>
  <c r="C360" i="66"/>
  <c r="C362" i="66"/>
  <c r="E362" i="66"/>
  <c r="H362" i="66" s="1"/>
  <c r="E363" i="66"/>
  <c r="H363" i="66" s="1"/>
  <c r="E365" i="66"/>
  <c r="C367" i="66"/>
  <c r="E368" i="66"/>
  <c r="H368" i="66" s="1"/>
  <c r="C370" i="66"/>
  <c r="C372" i="66"/>
  <c r="E373" i="66"/>
  <c r="C378" i="66"/>
  <c r="E378" i="66"/>
  <c r="H378" i="66" s="1"/>
  <c r="C380" i="66"/>
  <c r="C382" i="66"/>
  <c r="E383" i="66"/>
  <c r="E384" i="66"/>
  <c r="H384" i="66" s="1"/>
  <c r="E385" i="66"/>
  <c r="H385" i="66" s="1"/>
  <c r="C386" i="66"/>
  <c r="E386" i="66"/>
  <c r="H386" i="66" s="1"/>
  <c r="E388" i="66"/>
  <c r="E391" i="66"/>
  <c r="E392" i="66"/>
  <c r="H392" i="66" s="1"/>
  <c r="C393" i="66"/>
  <c r="E393" i="66"/>
  <c r="C395" i="66"/>
  <c r="E395" i="66"/>
  <c r="H395" i="66" s="1"/>
  <c r="C398" i="66"/>
  <c r="E398" i="66"/>
  <c r="H398" i="66" s="1"/>
  <c r="C399" i="66"/>
  <c r="E399" i="66"/>
  <c r="C401" i="66"/>
  <c r="E401" i="66"/>
  <c r="C404" i="66"/>
  <c r="E404" i="66"/>
  <c r="E405" i="66"/>
  <c r="E408" i="66"/>
  <c r="C411" i="66"/>
  <c r="C412" i="66"/>
  <c r="E413" i="66"/>
  <c r="C414" i="66"/>
  <c r="C415" i="66"/>
  <c r="E415" i="66"/>
  <c r="C418" i="66"/>
  <c r="E418" i="66"/>
  <c r="C419" i="66"/>
  <c r="E419" i="66"/>
  <c r="H419" i="66" s="1"/>
  <c r="E420" i="66"/>
  <c r="H420" i="66" s="1"/>
  <c r="C423" i="66"/>
  <c r="E423" i="66"/>
  <c r="E424" i="66"/>
  <c r="E426" i="66"/>
  <c r="H426" i="66" s="1"/>
  <c r="C427" i="66"/>
  <c r="C428" i="66"/>
  <c r="E429" i="66"/>
  <c r="H429" i="66" s="1"/>
  <c r="C431" i="66"/>
  <c r="E431" i="66"/>
  <c r="C432" i="66"/>
  <c r="E439" i="66"/>
  <c r="H439" i="66" s="1"/>
  <c r="C441" i="66"/>
  <c r="E441" i="66"/>
  <c r="C443" i="66"/>
  <c r="E443" i="66"/>
  <c r="H443" i="66" s="1"/>
  <c r="E444" i="66"/>
  <c r="H444" i="66" s="1"/>
  <c r="C444" i="66"/>
  <c r="E445" i="66"/>
  <c r="E447" i="66"/>
  <c r="C448" i="66"/>
  <c r="C449" i="66"/>
  <c r="E452" i="66"/>
  <c r="C454" i="66"/>
  <c r="C455" i="66"/>
  <c r="C457" i="66"/>
  <c r="E458" i="66"/>
  <c r="H458" i="66" s="1"/>
  <c r="E461" i="66"/>
  <c r="H461" i="66" s="1"/>
  <c r="C463" i="66"/>
  <c r="E463" i="66"/>
  <c r="E464" i="66"/>
  <c r="H464" i="66" s="1"/>
  <c r="C466" i="66"/>
  <c r="E466" i="66"/>
  <c r="H466" i="66" s="1"/>
  <c r="C467" i="66"/>
  <c r="C468" i="66"/>
  <c r="C473" i="66"/>
  <c r="E473" i="66"/>
  <c r="H473" i="66" s="1"/>
  <c r="C475" i="66"/>
  <c r="E476" i="66"/>
  <c r="H476" i="66" s="1"/>
  <c r="C476" i="66"/>
  <c r="E478" i="66"/>
  <c r="C480" i="66"/>
  <c r="C482" i="66"/>
  <c r="C484" i="66"/>
  <c r="E485" i="66"/>
  <c r="H485" i="66" s="1"/>
  <c r="C486" i="66"/>
  <c r="E486" i="66"/>
  <c r="C489" i="66"/>
  <c r="E489" i="66"/>
  <c r="H489" i="66" s="1"/>
  <c r="C491" i="66"/>
  <c r="E491" i="66"/>
  <c r="H491" i="66" s="1"/>
  <c r="E496" i="66"/>
  <c r="H496" i="66" s="1"/>
  <c r="C497" i="66"/>
  <c r="E497" i="66"/>
  <c r="H497" i="66" s="1"/>
  <c r="E498" i="66"/>
  <c r="H498" i="66" s="1"/>
  <c r="C501" i="66"/>
  <c r="C502" i="66"/>
  <c r="C503" i="66"/>
  <c r="E503" i="66"/>
  <c r="H503" i="66" s="1"/>
  <c r="C507" i="66"/>
  <c r="E509" i="66"/>
  <c r="H509" i="66" s="1"/>
  <c r="C511" i="66"/>
  <c r="E511" i="66"/>
  <c r="H511" i="66" s="1"/>
  <c r="E512" i="66"/>
  <c r="H512" i="66" s="1"/>
  <c r="C513" i="66"/>
  <c r="C515" i="66"/>
  <c r="E515" i="66"/>
  <c r="H515" i="66" s="1"/>
  <c r="C516" i="66"/>
  <c r="E516" i="66"/>
  <c r="H516" i="66" s="1"/>
  <c r="C518" i="66"/>
  <c r="C521" i="66"/>
  <c r="E521" i="66"/>
  <c r="H521" i="66" s="1"/>
  <c r="C522" i="66"/>
  <c r="E522" i="66"/>
  <c r="H522" i="66" s="1"/>
  <c r="C523" i="66"/>
  <c r="E523" i="66"/>
  <c r="H523" i="66" s="1"/>
  <c r="C524" i="66"/>
  <c r="E524" i="66"/>
  <c r="H524" i="66" s="1"/>
  <c r="E525" i="66"/>
  <c r="H525" i="66" s="1"/>
  <c r="E528" i="66"/>
  <c r="C531" i="66"/>
  <c r="E531" i="66"/>
  <c r="E532" i="66"/>
  <c r="H532" i="66" s="1"/>
  <c r="E533" i="66"/>
  <c r="H533" i="66" s="1"/>
  <c r="C534" i="66"/>
  <c r="E537" i="66"/>
  <c r="H537" i="66" s="1"/>
  <c r="E538" i="66"/>
  <c r="H538" i="66" s="1"/>
  <c r="C539" i="66"/>
  <c r="C540" i="66"/>
  <c r="E540" i="66"/>
  <c r="H540" i="66" s="1"/>
  <c r="E541" i="66"/>
  <c r="H541" i="66" s="1"/>
  <c r="E542" i="66"/>
  <c r="H542" i="66" s="1"/>
  <c r="C544" i="66"/>
  <c r="C545" i="66"/>
  <c r="E545" i="66"/>
  <c r="H545" i="66" s="1"/>
  <c r="C547" i="66"/>
  <c r="E548" i="66"/>
  <c r="E551" i="66"/>
  <c r="H551" i="66" s="1"/>
  <c r="E553" i="66"/>
  <c r="H553" i="66" s="1"/>
  <c r="C558" i="66"/>
  <c r="C559" i="66"/>
  <c r="C560" i="66"/>
  <c r="E560" i="66"/>
  <c r="C563" i="66"/>
  <c r="E564" i="66"/>
  <c r="H564" i="66" s="1"/>
  <c r="E567" i="66"/>
  <c r="C569" i="66"/>
  <c r="E569" i="66"/>
  <c r="H569" i="66" s="1"/>
  <c r="C572" i="66"/>
  <c r="E572" i="66"/>
  <c r="H572" i="66" s="1"/>
  <c r="E575" i="66"/>
  <c r="C576" i="66"/>
  <c r="E578" i="66"/>
  <c r="H578" i="66" s="1"/>
  <c r="E580" i="66"/>
  <c r="H580" i="66" s="1"/>
  <c r="E582" i="66"/>
  <c r="H582" i="66" s="1"/>
  <c r="C584" i="66"/>
  <c r="E585" i="66"/>
  <c r="H585" i="66" s="1"/>
  <c r="C585" i="66"/>
  <c r="E586" i="66"/>
  <c r="H586" i="66" s="1"/>
  <c r="C587" i="66"/>
  <c r="E587" i="66"/>
  <c r="H587" i="66" s="1"/>
  <c r="E588" i="66"/>
  <c r="H588" i="66" s="1"/>
  <c r="E592" i="66"/>
  <c r="H592" i="66" s="1"/>
  <c r="C593" i="66"/>
  <c r="E593" i="66"/>
  <c r="H593" i="66" s="1"/>
  <c r="E594" i="66"/>
  <c r="H594" i="66" s="1"/>
  <c r="C595" i="66"/>
  <c r="E597" i="66"/>
  <c r="H597" i="66" s="1"/>
  <c r="C598" i="66"/>
  <c r="E599" i="66"/>
  <c r="H599" i="66" s="1"/>
  <c r="C603" i="66"/>
  <c r="E604" i="66"/>
  <c r="H604" i="66" s="1"/>
  <c r="C607" i="66"/>
  <c r="E609" i="66"/>
  <c r="H609" i="66" s="1"/>
  <c r="E610" i="66"/>
  <c r="C617" i="66"/>
  <c r="E617" i="66"/>
  <c r="C619" i="66"/>
  <c r="E619" i="66"/>
  <c r="E620" i="66"/>
  <c r="H620" i="66" s="1"/>
  <c r="C621" i="66"/>
  <c r="C622" i="66"/>
  <c r="E629" i="66"/>
  <c r="H629" i="66" s="1"/>
  <c r="E630" i="66"/>
  <c r="H630" i="66" s="1"/>
  <c r="C631" i="66"/>
  <c r="E631" i="66"/>
  <c r="C636" i="66"/>
  <c r="E636" i="66"/>
  <c r="E637" i="66"/>
  <c r="H637" i="66" s="1"/>
  <c r="C639" i="66"/>
  <c r="C641" i="66"/>
  <c r="C644" i="66"/>
  <c r="E645" i="66"/>
  <c r="H645" i="66" s="1"/>
  <c r="C646" i="66"/>
  <c r="E646" i="66"/>
  <c r="C647" i="66"/>
  <c r="C648" i="66"/>
  <c r="C650" i="66"/>
  <c r="E651" i="66"/>
  <c r="C653" i="66"/>
  <c r="C654" i="66"/>
  <c r="C656" i="66"/>
  <c r="C659" i="66"/>
  <c r="E659" i="66"/>
  <c r="C660" i="66"/>
  <c r="E660" i="66"/>
  <c r="H660" i="66" s="1"/>
  <c r="C661" i="66"/>
  <c r="E661" i="66"/>
  <c r="H661" i="66" s="1"/>
  <c r="C663" i="66"/>
  <c r="C664" i="66"/>
  <c r="E666" i="66"/>
  <c r="H666" i="66" s="1"/>
  <c r="E667" i="66"/>
  <c r="C669" i="66"/>
  <c r="C671" i="66"/>
  <c r="E671" i="66"/>
  <c r="E673" i="66"/>
  <c r="C676" i="66"/>
  <c r="E676" i="66"/>
  <c r="H676" i="66" s="1"/>
  <c r="E677" i="66"/>
  <c r="H677" i="66" s="1"/>
  <c r="C678" i="66"/>
  <c r="C679" i="66"/>
  <c r="C680" i="66"/>
  <c r="C684" i="66"/>
  <c r="C685" i="66"/>
  <c r="E685" i="66"/>
  <c r="C688" i="66"/>
  <c r="E688" i="66"/>
  <c r="H688" i="66" s="1"/>
  <c r="E691" i="66"/>
  <c r="C692" i="66"/>
  <c r="C694" i="66"/>
  <c r="E694" i="66"/>
  <c r="H694" i="66" s="1"/>
  <c r="C695" i="66"/>
  <c r="E695" i="66"/>
  <c r="H695" i="66" s="1"/>
  <c r="C696" i="66"/>
  <c r="E696" i="66"/>
  <c r="H696" i="66" s="1"/>
  <c r="C699" i="66"/>
  <c r="C700" i="66"/>
  <c r="E700" i="66"/>
  <c r="H700" i="66" s="1"/>
  <c r="E701" i="66"/>
  <c r="H701" i="66" s="1"/>
  <c r="C702" i="66"/>
  <c r="E702" i="66"/>
  <c r="C703" i="66"/>
  <c r="E703" i="66"/>
  <c r="E706" i="66"/>
  <c r="H706" i="66" s="1"/>
  <c r="E709" i="66"/>
  <c r="E712" i="66"/>
  <c r="H712" i="66" s="1"/>
  <c r="C713" i="66"/>
  <c r="C716" i="66"/>
  <c r="C717" i="66"/>
  <c r="C718" i="66"/>
  <c r="C719" i="66"/>
  <c r="E719" i="66"/>
  <c r="E720" i="66"/>
  <c r="H720" i="66" s="1"/>
  <c r="C720" i="66"/>
  <c r="C724" i="66"/>
  <c r="E724" i="66"/>
  <c r="E725" i="66"/>
  <c r="H725" i="66" s="1"/>
  <c r="E728" i="66"/>
  <c r="E731" i="66"/>
  <c r="C732" i="66"/>
  <c r="C734" i="66"/>
  <c r="E734" i="66"/>
  <c r="H734" i="66" s="1"/>
  <c r="E736" i="66"/>
  <c r="H736" i="66" s="1"/>
  <c r="C737" i="66"/>
  <c r="C738" i="66"/>
  <c r="E738" i="66"/>
  <c r="H738" i="66" s="1"/>
  <c r="C739" i="66"/>
  <c r="C740" i="66"/>
  <c r="E740" i="66"/>
  <c r="E742" i="66"/>
  <c r="H742" i="66" s="1"/>
  <c r="C743" i="66"/>
  <c r="E743" i="66"/>
  <c r="E744" i="66"/>
  <c r="H744" i="66" s="1"/>
  <c r="E748" i="66"/>
  <c r="E749" i="66"/>
  <c r="H749" i="66" s="1"/>
  <c r="C751" i="66"/>
  <c r="E753" i="66"/>
  <c r="H753" i="66" s="1"/>
  <c r="C755" i="66"/>
  <c r="E756" i="66"/>
  <c r="H756" i="66" s="1"/>
  <c r="E757" i="66"/>
  <c r="H757" i="66" s="1"/>
  <c r="E758" i="66"/>
  <c r="C763" i="66"/>
  <c r="C764" i="66"/>
  <c r="E764" i="66"/>
  <c r="C767" i="66"/>
  <c r="C768" i="66"/>
  <c r="C770" i="66"/>
  <c r="E771" i="66"/>
  <c r="H771" i="66" s="1"/>
  <c r="C772" i="66"/>
  <c r="C773" i="66"/>
  <c r="E773" i="66"/>
  <c r="H773" i="66" s="1"/>
  <c r="C775" i="66"/>
  <c r="C776" i="66"/>
  <c r="E779" i="66"/>
  <c r="H779" i="66" s="1"/>
  <c r="C780" i="66"/>
  <c r="E780" i="66"/>
  <c r="H780" i="66" s="1"/>
  <c r="C781" i="66"/>
  <c r="E781" i="66"/>
  <c r="H781" i="66" s="1"/>
  <c r="C784" i="66"/>
  <c r="C788" i="66"/>
  <c r="C789" i="66"/>
  <c r="E789" i="66"/>
  <c r="C791" i="66"/>
  <c r="E791" i="66"/>
  <c r="C792" i="66"/>
  <c r="E792" i="66"/>
  <c r="E793" i="66"/>
  <c r="H793" i="66" s="1"/>
  <c r="E794" i="66"/>
  <c r="H794" i="66" s="1"/>
  <c r="C796" i="66"/>
  <c r="E798" i="66"/>
  <c r="H798" i="66" s="1"/>
  <c r="E799" i="66"/>
  <c r="H799" i="66" s="1"/>
  <c r="E800" i="66"/>
  <c r="H800" i="66" s="1"/>
  <c r="C801" i="66"/>
  <c r="C802" i="66"/>
  <c r="C803" i="66"/>
  <c r="E803" i="66"/>
  <c r="H803" i="66" s="1"/>
  <c r="E805" i="66"/>
  <c r="H805" i="66" s="1"/>
  <c r="C807" i="66"/>
  <c r="E807" i="66"/>
  <c r="E809" i="66"/>
  <c r="H809" i="66" s="1"/>
  <c r="C810" i="66"/>
  <c r="E810" i="66"/>
  <c r="H810" i="66" s="1"/>
  <c r="C811" i="66"/>
  <c r="E811" i="66"/>
  <c r="H811" i="66" s="1"/>
  <c r="C815" i="66"/>
  <c r="E815" i="66"/>
  <c r="C818" i="66"/>
  <c r="C819" i="66"/>
  <c r="E819" i="66"/>
  <c r="H819" i="66" s="1"/>
  <c r="C820" i="66"/>
  <c r="E821" i="66"/>
  <c r="H821" i="66" s="1"/>
  <c r="E822" i="66"/>
  <c r="H822" i="66" s="1"/>
  <c r="C824" i="66"/>
  <c r="E824" i="66"/>
  <c r="H824" i="66" s="1"/>
  <c r="C825" i="66"/>
  <c r="E825" i="66"/>
  <c r="H825" i="66" s="1"/>
  <c r="C829" i="66"/>
  <c r="C831" i="66"/>
  <c r="C832" i="66"/>
  <c r="E832" i="66"/>
  <c r="C834" i="66"/>
  <c r="E834" i="66"/>
  <c r="C835" i="66"/>
  <c r="E835" i="66"/>
  <c r="H835" i="66" s="1"/>
  <c r="E836" i="66"/>
  <c r="H836" i="66" s="1"/>
  <c r="E840" i="66"/>
  <c r="H840" i="66" s="1"/>
  <c r="C842" i="66"/>
  <c r="E842" i="66"/>
  <c r="H842" i="66" s="1"/>
  <c r="C843" i="66"/>
  <c r="E843" i="66"/>
  <c r="H843" i="66" s="1"/>
  <c r="C844" i="66"/>
  <c r="C845" i="66"/>
  <c r="C848" i="66"/>
  <c r="E848" i="66"/>
  <c r="H848" i="66" s="1"/>
  <c r="E849" i="66"/>
  <c r="H849" i="66" s="1"/>
  <c r="C850" i="66"/>
  <c r="E850" i="66"/>
  <c r="H850" i="66" s="1"/>
  <c r="E853" i="66"/>
  <c r="C854" i="66"/>
  <c r="C857" i="66"/>
  <c r="E857" i="66"/>
  <c r="H857" i="66" s="1"/>
  <c r="C858" i="66"/>
  <c r="E858" i="66"/>
  <c r="H858" i="66" s="1"/>
  <c r="C859" i="66"/>
  <c r="E859" i="66"/>
  <c r="H859" i="66" s="1"/>
  <c r="C860" i="66"/>
  <c r="C862" i="66"/>
  <c r="C863" i="66"/>
  <c r="E863" i="66"/>
  <c r="C864" i="66"/>
  <c r="E864" i="66"/>
  <c r="H864" i="66" s="1"/>
  <c r="E865" i="66"/>
  <c r="H865" i="66" s="1"/>
  <c r="C866" i="66"/>
  <c r="E866" i="66"/>
  <c r="H866" i="66" s="1"/>
  <c r="C867" i="66"/>
  <c r="E870" i="66"/>
  <c r="H870" i="66" s="1"/>
  <c r="C871" i="66"/>
  <c r="E871" i="66"/>
  <c r="E872" i="66"/>
  <c r="H872" i="66" s="1"/>
  <c r="C874" i="66"/>
  <c r="E874" i="66"/>
  <c r="H874" i="66" s="1"/>
  <c r="C877" i="66"/>
  <c r="C879" i="66"/>
  <c r="E880" i="66"/>
  <c r="H880" i="66" s="1"/>
  <c r="C882" i="66"/>
  <c r="E882" i="66"/>
  <c r="C884" i="66"/>
  <c r="C886" i="66"/>
  <c r="E887" i="66"/>
  <c r="H887" i="66" s="1"/>
  <c r="C888" i="66"/>
  <c r="C890" i="66"/>
  <c r="E892" i="66"/>
  <c r="H892" i="66" s="1"/>
  <c r="C893" i="66"/>
  <c r="C895" i="66"/>
  <c r="E897" i="66"/>
  <c r="H897" i="66" s="1"/>
  <c r="C898" i="66"/>
  <c r="E898" i="66"/>
  <c r="H898" i="66" s="1"/>
  <c r="C900" i="66"/>
  <c r="E901" i="66"/>
  <c r="E902" i="66"/>
  <c r="H902" i="66" s="1"/>
  <c r="C906" i="66"/>
  <c r="E907" i="66"/>
  <c r="H907" i="66" s="1"/>
  <c r="C908" i="66"/>
  <c r="E912" i="66"/>
  <c r="H912" i="66" s="1"/>
  <c r="C914" i="66"/>
  <c r="E914" i="66"/>
  <c r="C915" i="66"/>
  <c r="C916" i="66"/>
  <c r="E916" i="66"/>
  <c r="H916" i="66" s="1"/>
  <c r="C917" i="66"/>
  <c r="C921" i="66"/>
  <c r="E921" i="66"/>
  <c r="H921" i="66" s="1"/>
  <c r="C923" i="66"/>
  <c r="C924" i="66"/>
  <c r="C927" i="66"/>
  <c r="E927" i="66"/>
  <c r="C929" i="66"/>
  <c r="E929" i="66"/>
  <c r="H929" i="66" s="1"/>
  <c r="C930" i="66"/>
  <c r="C931" i="66"/>
  <c r="E931" i="66"/>
  <c r="H931" i="66" s="1"/>
  <c r="E932" i="66"/>
  <c r="H932" i="66" s="1"/>
  <c r="C935" i="66"/>
  <c r="E935" i="66"/>
  <c r="H935" i="66" s="1"/>
  <c r="C937" i="66"/>
  <c r="C938" i="66"/>
  <c r="E938" i="66"/>
  <c r="H938" i="66" s="1"/>
  <c r="C939" i="66"/>
  <c r="C943" i="66"/>
  <c r="E943" i="66"/>
  <c r="C944" i="66"/>
  <c r="E944" i="66"/>
  <c r="H944" i="66" s="1"/>
  <c r="C945" i="66"/>
  <c r="C946" i="66"/>
  <c r="E946" i="66"/>
  <c r="C947" i="66"/>
  <c r="C952" i="66"/>
  <c r="E952" i="66"/>
  <c r="C953" i="66"/>
  <c r="E953" i="66"/>
  <c r="E954" i="66"/>
  <c r="H954" i="66" s="1"/>
  <c r="C956" i="66"/>
  <c r="E957" i="66"/>
  <c r="H957" i="66" s="1"/>
  <c r="C957" i="66"/>
  <c r="C958" i="66"/>
  <c r="E958" i="66"/>
  <c r="C961" i="66"/>
  <c r="E961" i="66"/>
  <c r="H961" i="66" s="1"/>
  <c r="C962" i="66"/>
  <c r="C963" i="66"/>
  <c r="E963" i="66"/>
  <c r="H963" i="66" s="1"/>
  <c r="C964" i="66"/>
  <c r="E965" i="66"/>
  <c r="H965" i="66" s="1"/>
  <c r="C967" i="66"/>
  <c r="E968" i="66"/>
  <c r="H968" i="66" s="1"/>
  <c r="C969" i="66"/>
  <c r="E969" i="66"/>
  <c r="H969" i="66" s="1"/>
  <c r="C970" i="66"/>
  <c r="E971" i="66"/>
  <c r="H971" i="66" s="1"/>
  <c r="C974" i="66"/>
  <c r="C976" i="66"/>
  <c r="E976" i="66"/>
  <c r="H976" i="66" s="1"/>
  <c r="E977" i="66"/>
  <c r="H977" i="66" s="1"/>
  <c r="C979" i="66"/>
  <c r="C980" i="66"/>
  <c r="E980" i="66"/>
  <c r="H980" i="66" s="1"/>
  <c r="E982" i="66"/>
  <c r="H982" i="66" s="1"/>
  <c r="C983" i="66"/>
  <c r="E983" i="66"/>
  <c r="H983" i="66" s="1"/>
  <c r="C984" i="66"/>
  <c r="C985" i="66"/>
  <c r="E985" i="66"/>
  <c r="H985" i="66" s="1"/>
  <c r="E987" i="66"/>
  <c r="E990" i="66"/>
  <c r="H990" i="66" s="1"/>
  <c r="C991" i="66"/>
  <c r="E991" i="66"/>
  <c r="C992" i="66"/>
  <c r="C995" i="66"/>
  <c r="E995" i="66"/>
  <c r="E996" i="66"/>
  <c r="H996" i="66" s="1"/>
  <c r="E998" i="66"/>
  <c r="H998" i="66" s="1"/>
  <c r="C1000" i="66"/>
  <c r="C1001" i="66"/>
  <c r="E1001" i="66"/>
  <c r="H1001" i="66" s="1"/>
  <c r="C1003" i="66"/>
  <c r="E1003" i="66"/>
  <c r="C1006" i="66"/>
  <c r="C1007" i="66"/>
  <c r="C1008" i="66"/>
  <c r="E1008" i="66"/>
  <c r="H1008" i="66" s="1"/>
  <c r="C1011" i="66"/>
  <c r="C1012" i="66"/>
  <c r="E1012" i="66"/>
  <c r="H1012" i="66" s="1"/>
  <c r="E1014" i="66"/>
  <c r="H1014" i="66" s="1"/>
  <c r="E1015" i="66"/>
  <c r="H1015" i="66" s="1"/>
  <c r="C1016" i="66"/>
  <c r="C1017" i="66"/>
  <c r="E1017" i="66"/>
  <c r="H1017" i="66" s="1"/>
  <c r="E1019" i="66"/>
  <c r="C1023" i="66"/>
  <c r="E1023" i="66"/>
  <c r="C1024" i="66"/>
  <c r="C1027" i="66"/>
  <c r="E1027" i="66"/>
  <c r="C1028" i="66"/>
  <c r="E1028" i="66"/>
  <c r="H1028" i="66" s="1"/>
  <c r="C1030" i="66"/>
  <c r="E1030" i="66"/>
  <c r="H1030" i="66" s="1"/>
  <c r="C1032" i="66"/>
  <c r="C1033" i="66"/>
  <c r="E1033" i="66"/>
  <c r="H1033" i="66" s="1"/>
  <c r="C1035" i="66"/>
  <c r="E1035" i="66"/>
  <c r="C1038" i="66"/>
  <c r="C1040" i="66"/>
  <c r="E1040" i="66"/>
  <c r="H1040" i="66" s="1"/>
  <c r="E1041" i="66"/>
  <c r="H1041" i="66" s="1"/>
  <c r="C1043" i="66"/>
  <c r="C1044" i="66"/>
  <c r="E1044" i="66"/>
  <c r="H1044" i="66" s="1"/>
  <c r="E1046" i="66"/>
  <c r="H1046" i="66" s="1"/>
  <c r="E1047" i="66"/>
  <c r="H1047" i="66" s="1"/>
  <c r="C1048" i="66"/>
  <c r="C1049" i="66"/>
  <c r="E1049" i="66"/>
  <c r="H1049" i="66" s="1"/>
  <c r="E1051" i="66"/>
  <c r="E1054" i="66"/>
  <c r="H1054" i="66" s="1"/>
  <c r="C1055" i="66"/>
  <c r="E1055" i="66"/>
  <c r="C1056" i="66"/>
  <c r="C1059" i="66"/>
  <c r="C1063" i="66"/>
  <c r="E1065" i="66"/>
  <c r="H1065" i="66" s="1"/>
  <c r="C1067" i="66"/>
  <c r="C1068" i="66"/>
  <c r="E1068" i="66"/>
  <c r="H1068" i="66" s="1"/>
  <c r="E1070" i="66"/>
  <c r="H1070" i="66" s="1"/>
  <c r="C1071" i="66"/>
  <c r="C1072" i="66"/>
  <c r="C1073" i="66"/>
  <c r="E1073" i="66"/>
  <c r="E1075" i="66"/>
  <c r="H1075" i="66" s="1"/>
  <c r="C1076" i="66"/>
  <c r="C1078" i="66"/>
  <c r="E1078" i="66"/>
  <c r="H1078" i="66" s="1"/>
  <c r="E1080" i="66"/>
  <c r="C1081" i="66"/>
  <c r="E1081" i="66"/>
  <c r="E1083" i="66"/>
  <c r="C1083" i="66"/>
  <c r="C1084" i="66"/>
  <c r="E1086" i="66"/>
  <c r="C1088" i="66"/>
  <c r="C1089" i="66"/>
  <c r="E1091" i="66"/>
  <c r="H1091" i="66" s="1"/>
  <c r="E1092" i="66"/>
  <c r="C1094" i="66"/>
  <c r="E1094" i="66"/>
  <c r="C1095" i="66"/>
  <c r="E1095" i="66"/>
  <c r="H1095" i="66" s="1"/>
  <c r="C1096" i="66"/>
  <c r="E1098" i="66"/>
  <c r="C1100" i="66"/>
  <c r="C1102" i="66"/>
  <c r="C1103" i="66"/>
  <c r="C1104" i="66"/>
  <c r="E1104" i="66"/>
  <c r="E1105" i="66"/>
  <c r="H1105" i="66" s="1"/>
  <c r="C1107" i="66"/>
  <c r="E1112" i="66"/>
  <c r="H1112" i="66" s="1"/>
  <c r="E1114" i="66"/>
  <c r="H1114" i="66" s="1"/>
  <c r="C1116" i="66"/>
  <c r="E1117" i="66"/>
  <c r="H1117" i="66" s="1"/>
  <c r="E1118" i="66"/>
  <c r="C1119" i="66"/>
  <c r="E1121" i="66"/>
  <c r="H1121" i="66" s="1"/>
  <c r="C1123" i="66"/>
  <c r="C1124" i="66"/>
  <c r="E1125" i="66"/>
  <c r="C1127" i="66"/>
  <c r="C1128" i="66"/>
  <c r="E1128" i="66"/>
  <c r="H1128" i="66" s="1"/>
  <c r="E1129" i="66"/>
  <c r="H1129" i="66" s="1"/>
  <c r="C1131" i="66"/>
  <c r="E1134" i="66"/>
  <c r="E1135" i="66"/>
  <c r="H1135" i="66" s="1"/>
  <c r="C1136" i="66"/>
  <c r="C1139" i="66"/>
  <c r="C1141" i="66"/>
  <c r="E1141" i="66"/>
  <c r="H1141" i="66" s="1"/>
  <c r="C1144" i="66"/>
  <c r="C1145" i="66"/>
  <c r="E1145" i="66"/>
  <c r="H1145" i="66" s="1"/>
  <c r="E1147" i="66"/>
  <c r="C1149" i="66"/>
  <c r="E1149" i="66"/>
  <c r="H1149" i="66" s="1"/>
  <c r="C1150" i="66"/>
  <c r="E1150" i="66"/>
  <c r="H1150" i="66" s="1"/>
  <c r="C1151" i="66"/>
  <c r="E1151" i="66"/>
  <c r="H1151" i="66" s="1"/>
  <c r="C1153" i="66"/>
  <c r="E1153" i="66"/>
  <c r="C1157" i="66"/>
  <c r="E1157" i="66"/>
  <c r="H1157" i="66" s="1"/>
  <c r="C1158" i="66"/>
  <c r="E1158" i="66"/>
  <c r="C1159" i="66"/>
  <c r="E1159" i="66"/>
  <c r="C1160" i="66"/>
  <c r="E1160" i="66"/>
  <c r="H1160" i="66" s="1"/>
  <c r="C1161" i="66"/>
  <c r="C1162" i="66"/>
  <c r="C1166" i="66"/>
  <c r="C1167" i="66"/>
  <c r="C1168" i="66"/>
  <c r="C1169" i="66"/>
  <c r="C1170" i="66"/>
  <c r="E1171" i="66"/>
  <c r="H1171" i="66" s="1"/>
  <c r="E1173" i="66"/>
  <c r="H1173" i="66" s="1"/>
  <c r="C1175" i="66"/>
  <c r="E1175" i="66"/>
  <c r="H1175" i="66" s="1"/>
  <c r="C1176" i="66"/>
  <c r="E1176" i="66"/>
  <c r="C1178" i="66"/>
  <c r="C1180" i="66"/>
  <c r="E1183" i="66"/>
  <c r="H1183" i="66" s="1"/>
  <c r="C1183" i="66"/>
  <c r="E1186" i="66"/>
  <c r="E1189" i="66"/>
  <c r="H1189" i="66" s="1"/>
  <c r="C1190" i="66"/>
  <c r="C1191" i="66"/>
  <c r="C1192" i="66"/>
  <c r="E1192" i="66"/>
  <c r="E1195" i="66"/>
  <c r="H1195" i="66" s="1"/>
  <c r="C1199" i="66"/>
  <c r="C1200" i="66"/>
  <c r="E1205" i="66"/>
  <c r="H1205" i="66" s="1"/>
  <c r="C1206" i="66"/>
  <c r="E1206" i="66"/>
  <c r="H1206" i="66" s="1"/>
  <c r="C1209" i="66"/>
  <c r="E1213" i="66"/>
  <c r="H1213" i="66" s="1"/>
  <c r="C1214" i="66"/>
  <c r="C1215" i="66"/>
  <c r="E1215" i="66"/>
  <c r="C1216" i="66"/>
  <c r="E1216" i="66"/>
  <c r="H1216" i="66" s="1"/>
  <c r="C1218" i="66"/>
  <c r="E1218" i="66"/>
  <c r="H1218" i="66" s="1"/>
  <c r="C1220" i="66"/>
  <c r="C1224" i="66"/>
  <c r="E1224" i="66"/>
  <c r="H1224" i="66" s="1"/>
  <c r="C1225" i="66"/>
  <c r="E1225" i="66"/>
  <c r="H1225" i="66" s="1"/>
  <c r="C1226" i="66"/>
  <c r="E1228" i="66"/>
  <c r="H1228" i="66" s="1"/>
  <c r="C1228" i="66"/>
  <c r="C1230" i="66"/>
  <c r="E1230" i="66"/>
  <c r="H1230" i="66" s="1"/>
  <c r="C1231" i="66"/>
  <c r="E1231" i="66"/>
  <c r="H1231" i="66" s="1"/>
  <c r="C1233" i="66"/>
  <c r="E1233" i="66"/>
  <c r="H1233" i="66" s="1"/>
  <c r="C1234" i="66"/>
  <c r="C1236" i="66"/>
  <c r="E1237" i="66"/>
  <c r="C1238" i="66"/>
  <c r="C1240" i="66"/>
  <c r="E1245" i="66"/>
  <c r="H1245" i="66" s="1"/>
  <c r="C1246" i="66"/>
  <c r="E1246" i="66"/>
  <c r="H1246" i="66" s="1"/>
  <c r="E1247" i="66"/>
  <c r="H1247" i="66" s="1"/>
  <c r="C1251" i="66"/>
  <c r="E1251" i="66"/>
  <c r="H1251" i="66" s="1"/>
  <c r="E1252" i="66"/>
  <c r="C1253" i="66"/>
  <c r="E1253" i="66"/>
  <c r="C1255" i="66"/>
  <c r="C1256" i="66"/>
  <c r="C1258" i="66"/>
  <c r="E1259" i="66"/>
  <c r="H1259" i="66" s="1"/>
  <c r="E1260" i="66"/>
  <c r="E1261" i="66"/>
  <c r="H1261" i="66" s="1"/>
  <c r="C1263" i="66"/>
  <c r="E1263" i="66"/>
  <c r="H1263" i="66" s="1"/>
  <c r="C1264" i="66"/>
  <c r="C1265" i="66"/>
  <c r="C1269" i="66"/>
  <c r="E1269" i="66"/>
  <c r="H1269" i="66" s="1"/>
  <c r="C1270" i="66"/>
  <c r="E1271" i="66"/>
  <c r="C1273" i="66"/>
  <c r="E1275" i="66"/>
  <c r="H1275" i="66" s="1"/>
  <c r="C1275" i="66"/>
  <c r="E1276" i="66"/>
  <c r="E1277" i="66"/>
  <c r="H1277" i="66" s="1"/>
  <c r="E1279" i="66"/>
  <c r="H1279" i="66" s="1"/>
  <c r="C1281" i="66"/>
  <c r="E1284" i="66"/>
  <c r="C1285" i="66"/>
  <c r="C1287" i="66"/>
  <c r="E1287" i="66"/>
  <c r="E1288" i="66"/>
  <c r="H1288" i="66" s="1"/>
  <c r="C1289" i="66"/>
  <c r="E1289" i="66"/>
  <c r="H1289" i="66" s="1"/>
  <c r="C1290" i="66"/>
  <c r="E1290" i="66"/>
  <c r="H1290" i="66" s="1"/>
  <c r="C1295" i="66"/>
  <c r="E1295" i="66"/>
  <c r="H1295" i="66" s="1"/>
  <c r="C1297" i="66"/>
  <c r="E1297" i="66"/>
  <c r="H1297" i="66" s="1"/>
  <c r="E1299" i="66"/>
  <c r="H1299" i="66" s="1"/>
  <c r="E1300" i="66"/>
  <c r="C1302" i="66"/>
  <c r="E1303" i="66"/>
  <c r="H1303" i="66" s="1"/>
  <c r="C1305" i="66"/>
  <c r="E1306" i="66"/>
  <c r="H1306" i="66" s="1"/>
  <c r="E1310" i="66"/>
  <c r="H1310" i="66" s="1"/>
  <c r="E1311" i="66"/>
  <c r="H1311" i="66" s="1"/>
  <c r="E1312" i="66"/>
  <c r="H1312" i="66" s="1"/>
  <c r="C1313" i="66"/>
  <c r="E1313" i="66"/>
  <c r="E1314" i="66"/>
  <c r="C1317" i="66"/>
  <c r="E1317" i="66"/>
  <c r="H1317" i="66" s="1"/>
  <c r="C1318" i="66"/>
  <c r="C1319" i="66"/>
  <c r="E1323" i="66"/>
  <c r="C1324" i="66"/>
  <c r="E1324" i="66"/>
  <c r="H1324" i="66" s="1"/>
  <c r="C1325" i="66"/>
  <c r="E1325" i="66"/>
  <c r="H1325" i="66" s="1"/>
  <c r="C1326" i="66"/>
  <c r="E1326" i="66"/>
  <c r="H1326" i="66" s="1"/>
  <c r="C1327" i="66"/>
  <c r="C1328" i="66"/>
  <c r="E1332" i="66"/>
  <c r="H1332" i="66" s="1"/>
  <c r="C1333" i="66"/>
  <c r="E1333" i="66"/>
  <c r="H1333" i="66" s="1"/>
  <c r="E1335" i="66"/>
  <c r="H1335" i="66" s="1"/>
  <c r="E1339" i="66"/>
  <c r="H1339" i="66" s="1"/>
  <c r="E1340" i="66"/>
  <c r="C1341" i="66"/>
  <c r="E1341" i="66"/>
  <c r="H1341" i="66" s="1"/>
  <c r="C1342" i="66"/>
  <c r="E1342" i="66"/>
  <c r="H1342" i="66" s="1"/>
  <c r="C1343" i="66"/>
  <c r="E1343" i="66"/>
  <c r="H1343" i="66" s="1"/>
  <c r="E1344" i="66"/>
  <c r="E1346" i="66"/>
  <c r="H1346" i="66" s="1"/>
  <c r="E1348" i="66"/>
  <c r="H1348" i="66" s="1"/>
  <c r="C1349" i="66"/>
  <c r="E1349" i="66"/>
  <c r="H1349" i="66" s="1"/>
  <c r="C1350" i="66"/>
  <c r="E1350" i="66"/>
  <c r="H1350" i="66" s="1"/>
  <c r="C1351" i="66"/>
  <c r="E1351" i="66"/>
  <c r="H1351" i="66" s="1"/>
  <c r="C1352" i="66"/>
  <c r="E1353" i="66"/>
  <c r="E1354" i="66"/>
  <c r="H1354" i="66" s="1"/>
  <c r="C1355" i="66"/>
  <c r="C1356" i="66"/>
  <c r="E1356" i="66"/>
  <c r="E1357" i="66"/>
  <c r="H1357" i="66" s="1"/>
  <c r="C1358" i="66"/>
  <c r="E1358" i="66"/>
  <c r="H1358" i="66" s="1"/>
  <c r="C1359" i="66"/>
  <c r="E1360" i="66"/>
  <c r="C1362" i="66"/>
  <c r="C1364" i="66"/>
  <c r="C1365" i="66"/>
  <c r="E1368" i="66"/>
  <c r="E1369" i="66"/>
  <c r="E1372" i="66"/>
  <c r="C1373" i="66"/>
  <c r="E1373" i="66"/>
  <c r="H1373" i="66" s="1"/>
  <c r="C1374" i="66"/>
  <c r="C1375" i="66"/>
  <c r="E1375" i="66"/>
  <c r="E1380" i="66"/>
  <c r="E1381" i="66"/>
  <c r="C1381" i="66"/>
  <c r="C1382" i="66"/>
  <c r="E1382" i="66"/>
  <c r="C1383" i="66"/>
  <c r="E1383" i="66"/>
  <c r="C1384" i="66"/>
  <c r="E1384" i="66"/>
  <c r="E1388" i="66"/>
  <c r="C1389" i="66"/>
  <c r="E1389" i="66"/>
  <c r="H1389" i="66" s="1"/>
  <c r="C1390" i="66"/>
  <c r="E1390" i="66"/>
  <c r="C1391" i="66"/>
  <c r="E1391" i="66"/>
  <c r="C1394" i="66"/>
  <c r="E1394" i="66"/>
  <c r="H1394" i="66" s="1"/>
  <c r="C1396" i="66"/>
  <c r="E1396" i="66"/>
  <c r="C1397" i="66"/>
  <c r="C1399" i="66"/>
  <c r="C1400" i="66"/>
  <c r="C1401" i="66"/>
  <c r="E1404" i="66"/>
  <c r="C1405" i="66"/>
  <c r="C1407" i="66"/>
  <c r="C1408" i="66"/>
  <c r="E1408" i="66"/>
  <c r="H1408" i="66" s="1"/>
  <c r="C1412" i="66"/>
  <c r="E1412" i="66"/>
  <c r="C1413" i="66"/>
  <c r="E1413" i="66"/>
  <c r="H1413" i="66" s="1"/>
  <c r="C1414" i="66"/>
  <c r="E1414" i="66"/>
  <c r="H1414" i="66" s="1"/>
  <c r="C1420" i="66"/>
  <c r="E1420" i="66"/>
  <c r="C1421" i="66"/>
  <c r="E1421" i="66"/>
  <c r="E1422" i="66"/>
  <c r="C1423" i="66"/>
  <c r="E1423" i="66"/>
  <c r="C1424" i="66"/>
  <c r="E1424" i="66"/>
  <c r="C1425" i="66"/>
  <c r="E1428" i="66"/>
  <c r="C1429" i="66"/>
  <c r="E1429" i="66"/>
  <c r="H1429" i="66" s="1"/>
  <c r="C1430" i="66"/>
  <c r="E1430" i="66"/>
  <c r="C1431" i="66"/>
  <c r="E1431" i="66"/>
  <c r="E1433" i="66"/>
  <c r="H1433" i="66" s="1"/>
  <c r="C1436" i="66"/>
  <c r="E1436" i="66"/>
  <c r="E1437" i="66"/>
  <c r="C1440" i="66"/>
  <c r="E1444" i="66"/>
  <c r="E1446" i="66"/>
  <c r="H1446" i="66" s="1"/>
  <c r="C1447" i="66"/>
  <c r="E1447" i="66"/>
  <c r="H1447" i="66" s="1"/>
  <c r="C1449" i="66"/>
  <c r="E1454" i="66"/>
  <c r="H1454" i="66" s="1"/>
  <c r="C1455" i="66"/>
  <c r="E1455" i="66"/>
  <c r="C1456" i="66"/>
  <c r="E1456" i="66"/>
  <c r="E1457" i="66"/>
  <c r="H1457" i="66" s="1"/>
  <c r="C1459" i="66"/>
  <c r="E1459" i="66"/>
  <c r="H1459" i="66" s="1"/>
  <c r="E1460" i="66"/>
  <c r="C1461" i="66"/>
  <c r="E1461" i="66"/>
  <c r="H1461" i="66" s="1"/>
  <c r="E1462" i="66"/>
  <c r="H1462" i="66" s="1"/>
  <c r="E1463" i="66"/>
  <c r="H1463" i="66" s="1"/>
  <c r="C1464" i="66"/>
  <c r="C1469" i="66"/>
  <c r="E1469" i="66"/>
  <c r="H1469" i="66" s="1"/>
  <c r="E1470" i="66"/>
  <c r="H1470" i="66" s="1"/>
  <c r="C1471" i="66"/>
  <c r="E1472" i="66"/>
  <c r="C1473" i="66"/>
  <c r="E1473" i="66"/>
  <c r="H1473" i="66" s="1"/>
  <c r="C1475" i="66"/>
  <c r="C1477" i="66"/>
  <c r="E1477" i="66"/>
  <c r="H1477" i="66" s="1"/>
  <c r="E1478" i="66"/>
  <c r="C1479" i="66"/>
  <c r="E1479" i="66"/>
  <c r="H1479" i="66" s="1"/>
  <c r="C1480" i="66"/>
  <c r="E1480" i="66"/>
  <c r="C1483" i="66"/>
  <c r="E1483" i="66"/>
  <c r="C1486" i="66"/>
  <c r="C1487" i="66"/>
  <c r="E1487" i="66"/>
  <c r="H1487" i="66" s="1"/>
  <c r="E1488" i="66"/>
  <c r="H1488" i="66" s="1"/>
  <c r="C1489" i="66"/>
  <c r="E1489" i="66"/>
  <c r="H1489" i="66" s="1"/>
  <c r="C1490" i="66"/>
  <c r="E1493" i="66"/>
  <c r="H1493" i="66" s="1"/>
  <c r="E1495" i="66"/>
  <c r="H1495" i="66" s="1"/>
  <c r="C1499" i="66"/>
  <c r="E1500" i="66"/>
  <c r="E1501" i="66"/>
  <c r="H1501" i="66" s="1"/>
  <c r="C1502" i="66"/>
  <c r="E1502" i="66"/>
  <c r="C1503" i="66"/>
  <c r="E1503" i="66"/>
  <c r="H1503" i="66" s="1"/>
  <c r="C1506" i="66"/>
  <c r="C1507" i="66"/>
  <c r="C1508" i="66"/>
  <c r="E1508" i="66"/>
  <c r="H1508" i="66" s="1"/>
  <c r="C1511" i="66"/>
  <c r="C1512" i="66"/>
  <c r="E1512" i="66"/>
  <c r="C1513" i="66"/>
  <c r="E1514" i="66"/>
  <c r="H1514" i="66" s="1"/>
  <c r="E1517" i="66"/>
  <c r="E1518" i="66"/>
  <c r="C1519" i="66"/>
  <c r="E1519" i="66"/>
  <c r="E1520" i="66"/>
  <c r="C1521" i="66"/>
  <c r="C1523" i="66"/>
  <c r="E1523" i="66"/>
  <c r="H1523" i="66" s="1"/>
  <c r="C1525" i="66"/>
  <c r="E1525" i="66"/>
  <c r="C1526" i="66"/>
  <c r="E1527" i="66"/>
  <c r="H1527" i="66" s="1"/>
  <c r="C1528" i="66"/>
  <c r="E1528" i="66"/>
  <c r="H1528" i="66" s="1"/>
  <c r="E1529" i="66"/>
  <c r="H1529" i="66" s="1"/>
  <c r="C1530" i="66"/>
  <c r="E1530" i="66"/>
  <c r="H1530" i="66" s="1"/>
  <c r="E1533" i="66"/>
  <c r="E1535" i="66"/>
  <c r="H1535" i="66" s="1"/>
  <c r="E1536" i="66"/>
  <c r="H1536" i="66" s="1"/>
  <c r="C1538" i="66"/>
  <c r="E1538" i="66"/>
  <c r="H1538" i="66" s="1"/>
  <c r="C1542" i="66"/>
  <c r="C1543" i="66"/>
  <c r="E1543" i="66"/>
  <c r="H1543" i="66" s="1"/>
  <c r="C1546" i="66"/>
  <c r="E1546" i="66"/>
  <c r="H1546" i="66" s="1"/>
  <c r="E1547" i="66"/>
  <c r="E1550" i="66"/>
  <c r="H1550" i="66" s="1"/>
  <c r="C1551" i="66"/>
  <c r="C1552" i="66"/>
  <c r="E1552" i="66"/>
  <c r="H1552" i="66" s="1"/>
  <c r="C1554" i="66"/>
  <c r="E1554" i="66"/>
  <c r="E1555" i="66"/>
  <c r="C1557" i="66"/>
  <c r="E1557" i="66"/>
  <c r="C1559" i="66"/>
  <c r="E1559" i="66"/>
  <c r="H1559" i="66" s="1"/>
  <c r="E1561" i="66"/>
  <c r="C1562" i="66"/>
  <c r="C1564" i="66"/>
  <c r="E1565" i="66"/>
  <c r="C1566" i="66"/>
  <c r="C1568" i="66"/>
  <c r="E1568" i="66"/>
  <c r="C1570" i="66"/>
  <c r="C1571" i="66"/>
  <c r="C1573" i="66"/>
  <c r="E1573" i="66"/>
  <c r="H1573" i="66" s="1"/>
  <c r="C1574" i="66"/>
  <c r="C1575" i="66"/>
  <c r="E1576" i="66"/>
  <c r="H1576" i="66" s="1"/>
  <c r="C1578" i="66"/>
  <c r="E1578" i="66"/>
  <c r="C1579" i="66"/>
  <c r="E1579" i="66"/>
  <c r="H1579" i="66" s="1"/>
  <c r="C1581" i="66"/>
  <c r="E1582" i="66"/>
  <c r="E1583" i="66"/>
  <c r="H1583" i="66" s="1"/>
  <c r="C1583" i="66"/>
  <c r="E1589" i="66"/>
  <c r="C1591" i="66"/>
  <c r="C1592" i="66"/>
  <c r="E1592" i="66"/>
  <c r="H1592" i="66" s="1"/>
  <c r="C1593" i="66"/>
  <c r="E1593" i="66"/>
  <c r="H1593" i="66" s="1"/>
  <c r="C1594" i="66"/>
  <c r="E1594" i="66"/>
  <c r="H1594" i="66" s="1"/>
  <c r="E1595" i="66"/>
  <c r="C1596" i="66"/>
  <c r="C1598" i="66"/>
  <c r="E1598" i="66"/>
  <c r="H1598" i="66" s="1"/>
  <c r="C1599" i="66"/>
  <c r="E1599" i="66"/>
  <c r="E1600" i="66"/>
  <c r="H1600" i="66" s="1"/>
  <c r="C1601" i="66"/>
  <c r="C1602" i="66"/>
  <c r="E1602" i="66"/>
  <c r="H1602" i="66" s="1"/>
  <c r="C1606" i="66"/>
  <c r="C1607" i="66"/>
  <c r="E1608" i="66"/>
  <c r="H1608" i="66" s="1"/>
  <c r="E1609" i="66"/>
  <c r="C1610" i="66"/>
  <c r="E1610" i="66"/>
  <c r="H1610" i="66" s="1"/>
  <c r="C1611" i="66"/>
  <c r="E1611" i="66"/>
  <c r="E1612" i="66"/>
  <c r="H1612" i="66" s="1"/>
  <c r="C1613" i="66"/>
  <c r="C1615" i="66"/>
  <c r="E1615" i="66"/>
  <c r="H1615" i="66" s="1"/>
  <c r="E1616" i="66"/>
  <c r="H1616" i="66" s="1"/>
  <c r="C1618" i="66"/>
  <c r="E1618" i="66"/>
  <c r="H1618" i="66" s="1"/>
  <c r="C1623" i="66"/>
  <c r="E1623" i="66"/>
  <c r="H1623" i="66" s="1"/>
  <c r="C1624" i="66"/>
  <c r="E1624" i="66"/>
  <c r="E1625" i="66"/>
  <c r="H1625" i="66" s="1"/>
  <c r="E1626" i="66"/>
  <c r="H1626" i="66" s="1"/>
  <c r="C1626" i="66"/>
  <c r="C1627" i="66"/>
  <c r="C1628" i="66"/>
  <c r="E1629" i="66"/>
  <c r="C1630" i="66"/>
  <c r="E1630" i="66"/>
  <c r="C1631" i="66"/>
  <c r="C1632" i="66"/>
  <c r="E1632" i="66"/>
  <c r="H1632" i="66" s="1"/>
  <c r="E1634" i="66"/>
  <c r="H1634" i="66" s="1"/>
  <c r="C1634" i="66"/>
  <c r="C1636" i="66"/>
  <c r="C1642" i="66"/>
  <c r="E1642" i="66"/>
  <c r="H1642" i="66" s="1"/>
  <c r="C1645" i="66"/>
  <c r="E1645" i="66"/>
  <c r="E1647" i="66"/>
  <c r="H1647" i="66" s="1"/>
  <c r="C1648" i="66"/>
  <c r="E1650" i="66"/>
  <c r="H1650" i="66" s="1"/>
  <c r="C1654" i="66"/>
  <c r="C1655" i="66"/>
  <c r="E1655" i="66"/>
  <c r="H1655" i="66" s="1"/>
  <c r="E1656" i="66"/>
  <c r="H1656" i="66" s="1"/>
  <c r="C1657" i="66"/>
  <c r="E1658" i="66"/>
  <c r="H1658" i="66" s="1"/>
  <c r="E1659" i="66"/>
  <c r="E1660" i="66"/>
  <c r="H1660" i="66" s="1"/>
  <c r="C1661" i="66"/>
  <c r="E1661" i="66"/>
  <c r="E1662" i="66"/>
  <c r="H1662" i="66" s="1"/>
  <c r="C1663" i="66"/>
  <c r="E1663" i="66"/>
  <c r="E1664" i="66"/>
  <c r="H1664" i="66" s="1"/>
  <c r="C1666" i="66"/>
  <c r="E1666" i="66"/>
  <c r="H1666" i="66" s="1"/>
  <c r="C1667" i="66"/>
  <c r="E1667" i="66"/>
  <c r="C1668" i="66"/>
  <c r="C1669" i="66"/>
  <c r="E1669" i="66"/>
  <c r="H1669" i="66" s="1"/>
  <c r="C1671" i="66"/>
  <c r="E1671" i="66"/>
  <c r="H1671" i="66" s="1"/>
  <c r="C1672" i="66"/>
  <c r="E1672" i="66"/>
  <c r="H1672" i="66" s="1"/>
  <c r="E1673" i="66"/>
  <c r="H1673" i="66" s="1"/>
  <c r="C1674" i="66"/>
  <c r="E1674" i="66"/>
  <c r="H1674" i="66" s="1"/>
  <c r="C1675" i="66"/>
  <c r="E1675" i="66"/>
  <c r="C1676" i="66"/>
  <c r="C1677" i="66"/>
  <c r="E1677" i="66"/>
  <c r="C1679" i="66"/>
  <c r="E1679" i="66"/>
  <c r="H1679" i="66" s="1"/>
  <c r="C1680" i="66"/>
  <c r="E1680" i="66"/>
  <c r="E1682" i="66"/>
  <c r="H1682" i="66" s="1"/>
  <c r="C1683" i="66"/>
  <c r="E1685" i="66"/>
  <c r="C1686" i="66"/>
  <c r="E1687" i="66"/>
  <c r="E1688" i="66"/>
  <c r="H1688" i="66" s="1"/>
  <c r="C1690" i="66"/>
  <c r="E1690" i="66"/>
  <c r="H1690" i="66" s="1"/>
  <c r="C1691" i="66"/>
  <c r="C1693" i="66"/>
  <c r="C1694" i="66"/>
  <c r="E1696" i="66"/>
  <c r="H1696" i="66" s="1"/>
  <c r="C1697" i="66"/>
  <c r="C1698" i="66"/>
  <c r="E1698" i="66"/>
  <c r="H1698" i="66" s="1"/>
  <c r="C1699" i="66"/>
  <c r="E1699" i="66"/>
  <c r="H1699" i="66" s="1"/>
  <c r="C1701" i="66"/>
  <c r="E1701" i="66"/>
  <c r="E1703" i="66"/>
  <c r="H1703" i="66" s="1"/>
  <c r="E1705" i="66"/>
  <c r="H1705" i="66" s="1"/>
  <c r="E1709" i="66"/>
  <c r="C1711" i="66"/>
  <c r="C1712" i="66"/>
  <c r="E1712" i="66"/>
  <c r="H1712" i="66" s="1"/>
  <c r="C1713" i="66"/>
  <c r="C1714" i="66"/>
  <c r="E1714" i="66"/>
  <c r="H1714" i="66" s="1"/>
  <c r="E1715" i="66"/>
  <c r="C1716" i="66"/>
  <c r="E1717" i="66"/>
  <c r="C1719" i="66"/>
  <c r="E1719" i="66"/>
  <c r="H1719" i="66" s="1"/>
  <c r="E1720" i="66"/>
  <c r="H1720" i="66" s="1"/>
  <c r="C1724" i="66"/>
  <c r="C1726" i="66"/>
  <c r="E1727" i="66"/>
  <c r="E1730" i="66"/>
  <c r="H1730" i="66" s="1"/>
  <c r="C1732" i="66"/>
  <c r="E1733" i="66"/>
  <c r="H1733" i="66" s="1"/>
  <c r="C1735" i="66"/>
  <c r="E1735" i="66"/>
  <c r="H1735" i="66" s="1"/>
  <c r="E1736" i="66"/>
  <c r="H1736" i="66" s="1"/>
  <c r="E1738" i="66"/>
  <c r="H1738" i="66" s="1"/>
  <c r="C1743" i="66"/>
  <c r="E1743" i="66"/>
  <c r="H1743" i="66" s="1"/>
  <c r="C1744" i="66"/>
  <c r="E1744" i="66"/>
  <c r="H1744" i="66" s="1"/>
  <c r="C1745" i="66"/>
  <c r="C1747" i="66"/>
  <c r="C1749" i="66"/>
  <c r="E1749" i="66"/>
  <c r="C1751" i="66"/>
  <c r="E1751" i="66"/>
  <c r="H1751" i="66" s="1"/>
  <c r="E1752" i="66"/>
  <c r="E1754" i="66"/>
  <c r="H1754" i="66" s="1"/>
  <c r="E1755" i="66"/>
  <c r="H1755" i="66" s="1"/>
  <c r="C1756" i="66"/>
  <c r="E1757" i="66"/>
  <c r="E1758" i="66"/>
  <c r="H1758" i="66" s="1"/>
  <c r="C1760" i="66"/>
  <c r="E1760" i="66"/>
  <c r="E1762" i="66"/>
  <c r="H1762" i="66" s="1"/>
  <c r="C1762" i="66"/>
  <c r="C1764" i="66"/>
  <c r="C1766" i="66"/>
  <c r="C1767" i="66"/>
  <c r="E1767" i="66"/>
  <c r="C1770" i="66"/>
  <c r="E1770" i="66"/>
  <c r="C1771" i="66"/>
  <c r="C1773" i="66"/>
  <c r="E1773" i="66"/>
  <c r="E1775" i="66"/>
  <c r="H1775" i="66" s="1"/>
  <c r="E1778" i="66"/>
  <c r="H1778" i="66" s="1"/>
  <c r="C1779" i="66"/>
  <c r="E1781" i="66"/>
  <c r="C1782" i="66"/>
  <c r="C1786" i="66"/>
  <c r="C1787" i="66"/>
  <c r="E1787" i="66"/>
  <c r="E1789" i="66"/>
  <c r="E1792" i="66"/>
  <c r="H1792" i="66" s="1"/>
  <c r="C1793" i="66"/>
  <c r="C1794" i="66"/>
  <c r="E1794" i="66"/>
  <c r="E1795" i="66"/>
  <c r="C1797" i="66"/>
  <c r="C1799" i="66"/>
  <c r="E1799" i="66"/>
  <c r="H1799" i="66" s="1"/>
  <c r="C1802" i="66"/>
  <c r="E1802" i="66"/>
  <c r="E1805" i="66"/>
  <c r="E1807" i="66"/>
  <c r="H1807" i="66" s="1"/>
  <c r="C1807" i="66"/>
  <c r="E1813" i="66"/>
  <c r="C1815" i="66"/>
  <c r="C1816" i="66"/>
  <c r="E1816" i="66"/>
  <c r="H1816" i="66" s="1"/>
  <c r="C1820" i="66"/>
  <c r="E1821" i="66"/>
  <c r="C1822" i="66"/>
  <c r="C1823" i="66"/>
  <c r="E1823" i="66"/>
  <c r="E1826" i="66"/>
  <c r="H1826" i="66" s="1"/>
  <c r="C1828" i="66"/>
  <c r="E1830" i="66"/>
  <c r="H1830" i="66" s="1"/>
  <c r="E1831" i="66"/>
  <c r="H1831" i="66" s="1"/>
  <c r="C1833" i="66"/>
  <c r="C1834" i="66"/>
  <c r="C1836" i="66"/>
  <c r="E1837" i="66"/>
  <c r="E1839" i="66"/>
  <c r="H1839" i="66" s="1"/>
  <c r="C1841" i="66"/>
  <c r="E1842" i="66"/>
  <c r="H1842" i="66" s="1"/>
  <c r="E1845" i="66"/>
  <c r="E1846" i="66"/>
  <c r="H1846" i="66" s="1"/>
  <c r="E1848" i="66"/>
  <c r="H1848" i="66" s="1"/>
  <c r="E1850" i="66"/>
  <c r="E1855" i="66"/>
  <c r="H1855" i="66" s="1"/>
  <c r="C1857" i="66"/>
  <c r="C1858" i="66"/>
  <c r="E1860" i="66"/>
  <c r="H1860" i="66" s="1"/>
  <c r="C1861" i="66"/>
  <c r="E1861" i="66"/>
  <c r="C1865" i="66"/>
  <c r="E1865" i="66"/>
  <c r="H1865" i="66" s="1"/>
  <c r="E1866" i="66"/>
  <c r="H1866" i="66" s="1"/>
  <c r="C1870" i="66"/>
  <c r="E1870" i="66"/>
  <c r="E1871" i="66"/>
  <c r="H1871" i="66" s="1"/>
  <c r="E1872" i="66"/>
  <c r="H1872" i="66" s="1"/>
  <c r="C1876" i="66"/>
  <c r="E1882" i="66"/>
  <c r="C1883" i="66"/>
  <c r="E1884" i="66"/>
  <c r="H1884" i="66" s="1"/>
  <c r="E1885" i="66"/>
  <c r="C1886" i="66"/>
  <c r="E1887" i="66"/>
  <c r="C1890" i="66"/>
  <c r="E1890" i="66"/>
  <c r="E1891" i="66"/>
  <c r="C1892" i="66"/>
  <c r="E1895" i="66"/>
  <c r="H1895" i="66" s="1"/>
  <c r="C1895" i="66"/>
  <c r="E1899" i="66"/>
  <c r="C1899" i="66"/>
  <c r="C1902" i="66"/>
  <c r="E1902" i="66"/>
  <c r="E1904" i="66"/>
  <c r="H1904" i="66" s="1"/>
  <c r="C1905" i="66"/>
  <c r="C1906" i="66"/>
  <c r="E1906" i="66"/>
  <c r="E1907" i="66"/>
  <c r="C1909" i="66"/>
  <c r="E1910" i="66"/>
  <c r="H1910" i="66" s="1"/>
  <c r="C1913" i="66"/>
  <c r="C1914" i="66"/>
  <c r="C1915" i="66"/>
  <c r="E1915" i="66"/>
  <c r="H1915" i="66" s="1"/>
  <c r="E1922" i="66"/>
  <c r="E1925" i="66"/>
  <c r="H1925" i="66" s="1"/>
  <c r="C1927" i="66"/>
  <c r="E1927" i="66"/>
  <c r="C1930" i="66"/>
  <c r="E1931" i="66"/>
  <c r="H1931" i="66" s="1"/>
  <c r="C1934" i="66"/>
  <c r="E1934" i="66"/>
  <c r="E1935" i="66"/>
  <c r="E1936" i="66"/>
  <c r="H1936" i="66" s="1"/>
  <c r="C1937" i="66"/>
  <c r="E1939" i="66"/>
  <c r="H1939" i="66" s="1"/>
  <c r="C1943" i="66"/>
  <c r="E1944" i="66"/>
  <c r="H1944" i="66" s="1"/>
  <c r="C1945" i="66"/>
  <c r="C1946" i="66"/>
  <c r="E1947" i="66"/>
  <c r="E1954" i="66"/>
  <c r="E1956" i="66"/>
  <c r="C1959" i="66"/>
  <c r="E1959" i="66"/>
  <c r="H1959" i="66" s="1"/>
  <c r="E1960" i="66"/>
  <c r="H1960" i="66" s="1"/>
  <c r="C1962" i="66"/>
  <c r="E1964" i="66"/>
  <c r="H1964" i="66" s="1"/>
  <c r="C1965" i="66"/>
  <c r="E1965" i="66"/>
  <c r="H1965" i="66" s="1"/>
  <c r="E1966" i="66"/>
  <c r="H1966" i="66" s="1"/>
  <c r="C1967" i="66"/>
  <c r="E1967" i="66"/>
  <c r="H1967" i="66" s="1"/>
  <c r="C1968" i="66"/>
  <c r="E1968" i="66"/>
  <c r="C1969" i="66"/>
  <c r="E1969" i="66"/>
  <c r="C1970" i="66"/>
  <c r="E1971" i="66"/>
  <c r="H1971" i="66" s="1"/>
  <c r="E1976" i="66"/>
  <c r="H1976" i="66" s="1"/>
  <c r="E1979" i="66"/>
  <c r="H1979" i="66" s="1"/>
  <c r="C1985" i="66"/>
  <c r="E1985" i="66"/>
  <c r="H1985" i="66" s="1"/>
  <c r="C1987" i="66"/>
  <c r="C1990" i="66"/>
  <c r="E1991" i="66"/>
  <c r="H1991" i="66" s="1"/>
  <c r="C1992" i="66"/>
  <c r="E1992" i="66"/>
  <c r="E1993" i="66"/>
  <c r="C1995" i="66"/>
  <c r="C1997" i="66"/>
  <c r="E1997" i="66"/>
  <c r="H1997" i="66" s="1"/>
  <c r="C1999" i="66"/>
  <c r="E1999" i="66"/>
  <c r="H1999" i="66" s="1"/>
  <c r="E2004" i="66"/>
  <c r="H2004" i="66" s="1"/>
  <c r="C2005" i="66"/>
  <c r="E2006" i="66"/>
  <c r="E2007" i="66"/>
  <c r="H2007" i="66" s="1"/>
  <c r="E2008" i="66"/>
  <c r="H2008" i="66" s="1"/>
  <c r="C2010" i="66"/>
  <c r="E2010" i="66"/>
  <c r="E2011" i="66"/>
  <c r="H2011" i="66" s="1"/>
  <c r="C2014" i="66"/>
  <c r="E2016" i="66"/>
  <c r="H2016" i="66" s="1"/>
  <c r="C2017" i="66"/>
  <c r="E2019" i="66"/>
  <c r="H2019" i="66" s="1"/>
  <c r="C2019" i="66"/>
  <c r="E2023" i="66"/>
  <c r="H2023" i="66" s="1"/>
  <c r="E2024" i="66"/>
  <c r="H2024" i="66" s="1"/>
  <c r="C2026" i="66"/>
  <c r="E2026" i="66"/>
  <c r="E2029" i="66"/>
  <c r="H2029" i="66" s="1"/>
  <c r="C2033" i="66"/>
  <c r="E2033" i="66"/>
  <c r="C2034" i="66"/>
  <c r="E2035" i="66"/>
  <c r="H2035" i="66" s="1"/>
  <c r="C2037" i="66"/>
  <c r="C2039" i="66"/>
  <c r="C2040" i="66"/>
  <c r="C2041" i="66"/>
  <c r="E2041" i="66"/>
  <c r="E2043" i="66"/>
  <c r="H2043" i="66" s="1"/>
  <c r="C2046" i="66"/>
  <c r="E2048" i="66"/>
  <c r="H2048" i="66" s="1"/>
  <c r="E2049" i="66"/>
  <c r="C2051" i="66"/>
  <c r="E2051" i="66"/>
  <c r="C2052" i="66"/>
  <c r="E2052" i="66"/>
  <c r="C2053" i="66"/>
  <c r="E2055" i="66"/>
  <c r="H2055" i="66" s="1"/>
  <c r="E2056" i="66"/>
  <c r="C2057" i="66"/>
  <c r="C2058" i="66"/>
  <c r="E2059" i="66"/>
  <c r="H2059" i="66" s="1"/>
  <c r="C2059" i="66"/>
  <c r="C2061" i="66"/>
  <c r="E2061" i="66"/>
  <c r="H2061" i="66" s="1"/>
  <c r="E2062" i="66"/>
  <c r="H2062" i="66" s="1"/>
  <c r="C2063" i="66"/>
  <c r="E2063" i="66"/>
  <c r="H2063" i="66" s="1"/>
  <c r="C2064" i="66"/>
  <c r="E2064" i="66"/>
  <c r="E2065" i="66"/>
  <c r="C2066" i="66"/>
  <c r="C2071" i="66"/>
  <c r="E2072" i="66"/>
  <c r="H2072" i="66" s="1"/>
  <c r="C2073" i="66"/>
  <c r="E2073" i="66"/>
  <c r="H2073" i="66" s="1"/>
  <c r="C2074" i="66"/>
  <c r="C2075" i="66"/>
  <c r="E2075" i="66"/>
  <c r="C2076" i="66"/>
  <c r="C2077" i="66"/>
  <c r="C2078" i="66"/>
  <c r="E2078" i="66"/>
  <c r="H2078" i="66" s="1"/>
  <c r="C2079" i="66"/>
  <c r="E2079" i="66"/>
  <c r="H2079" i="66" s="1"/>
  <c r="C2080" i="66"/>
  <c r="E2080" i="66"/>
  <c r="H2080" i="66" s="1"/>
  <c r="E2081" i="66"/>
  <c r="H2081" i="66" s="1"/>
  <c r="C2082" i="66"/>
  <c r="C2083" i="66"/>
  <c r="E2083" i="66"/>
  <c r="E2086" i="66"/>
  <c r="H2086" i="66" s="1"/>
  <c r="C2088" i="66"/>
  <c r="E2088" i="66"/>
  <c r="H2088" i="66" s="1"/>
  <c r="C2089" i="66"/>
  <c r="C2090" i="66"/>
  <c r="C2092" i="66"/>
  <c r="C2093" i="66"/>
  <c r="C2096" i="66"/>
  <c r="E2096" i="66"/>
  <c r="H2096" i="66" s="1"/>
  <c r="E2098" i="66"/>
  <c r="C2100" i="66"/>
  <c r="C2101" i="66"/>
  <c r="E2101" i="66"/>
  <c r="H2101" i="66" s="1"/>
  <c r="C2102" i="66"/>
  <c r="E2102" i="66"/>
  <c r="H2102" i="66" s="1"/>
  <c r="E2103" i="66"/>
  <c r="H2103" i="66" s="1"/>
  <c r="E2104" i="66"/>
  <c r="H2104" i="66" s="1"/>
  <c r="C2104" i="66"/>
  <c r="C2105" i="66"/>
  <c r="E2105" i="66"/>
  <c r="H2105" i="66" s="1"/>
  <c r="C2106" i="66"/>
  <c r="C2108" i="66"/>
  <c r="E2110" i="66"/>
  <c r="H2110" i="66" s="1"/>
  <c r="E2112" i="66"/>
  <c r="H2112" i="66" s="1"/>
  <c r="C2113" i="66"/>
  <c r="C2116" i="66"/>
  <c r="C2117" i="66"/>
  <c r="C2118" i="66"/>
  <c r="E2118" i="66"/>
  <c r="H2118" i="66" s="1"/>
  <c r="E2119" i="66"/>
  <c r="H2119" i="66" s="1"/>
  <c r="C2120" i="66"/>
  <c r="E2120" i="66"/>
  <c r="H2120" i="66" s="1"/>
  <c r="E2121" i="66"/>
  <c r="C2122" i="66"/>
  <c r="C2123" i="66"/>
  <c r="E2123" i="66"/>
  <c r="H2123" i="66" s="1"/>
  <c r="E2125" i="66"/>
  <c r="H2125" i="66" s="1"/>
  <c r="C2126" i="66"/>
  <c r="E2126" i="66"/>
  <c r="C2127" i="66"/>
  <c r="E2127" i="66"/>
  <c r="C2128" i="66"/>
  <c r="C2129" i="66"/>
  <c r="C2130" i="66"/>
  <c r="E2130" i="66"/>
  <c r="H2130" i="66" s="1"/>
  <c r="C2131" i="66"/>
  <c r="C2135" i="66"/>
  <c r="E2136" i="66"/>
  <c r="H2136" i="66" s="1"/>
  <c r="C2136" i="66"/>
  <c r="C2138" i="66"/>
  <c r="E2138" i="66"/>
  <c r="H2138" i="66" s="1"/>
  <c r="E2139" i="66"/>
  <c r="H2139" i="66" s="1"/>
  <c r="C2140" i="66"/>
  <c r="E2140" i="66"/>
  <c r="H2140" i="66" s="1"/>
  <c r="C2142" i="66"/>
  <c r="E2142" i="66"/>
  <c r="H2142" i="66" s="1"/>
  <c r="C2145" i="66"/>
  <c r="C2146" i="66"/>
  <c r="C2147" i="66"/>
  <c r="E2147" i="66"/>
  <c r="E2148" i="66"/>
  <c r="H2148" i="66" s="1"/>
  <c r="E2150" i="66"/>
  <c r="H2150" i="66" s="1"/>
  <c r="C2150" i="66"/>
  <c r="C2151" i="66"/>
  <c r="C2152" i="66"/>
  <c r="E2152" i="66"/>
  <c r="H2152" i="66" s="1"/>
  <c r="C2153" i="66"/>
  <c r="C2154" i="66"/>
  <c r="C2156" i="66"/>
  <c r="E2156" i="66"/>
  <c r="C2157" i="66"/>
  <c r="E2157" i="66"/>
  <c r="C2158" i="66"/>
  <c r="C2160" i="66"/>
  <c r="E2160" i="66"/>
  <c r="H2160" i="66" s="1"/>
  <c r="C2161" i="66"/>
  <c r="E2161" i="66"/>
  <c r="H2161" i="66" s="1"/>
  <c r="E2162" i="66"/>
  <c r="H2162" i="66" s="1"/>
  <c r="E2163" i="66"/>
  <c r="C2164" i="66"/>
  <c r="C2166" i="66"/>
  <c r="E2166" i="66"/>
  <c r="H2166" i="66" s="1"/>
  <c r="C2167" i="66"/>
  <c r="E2168" i="66"/>
  <c r="H2168" i="66" s="1"/>
  <c r="C2170" i="66"/>
  <c r="E2171" i="66"/>
  <c r="H2171" i="66" s="1"/>
  <c r="C2172" i="66"/>
  <c r="E2172" i="66"/>
  <c r="H2172" i="66" s="1"/>
  <c r="E2173" i="66"/>
  <c r="C2175" i="66"/>
  <c r="C2176" i="66"/>
  <c r="E2176" i="66"/>
  <c r="C2180" i="66"/>
  <c r="C2181" i="66"/>
  <c r="E2181" i="66"/>
  <c r="H2181" i="66" s="1"/>
  <c r="C2183" i="66"/>
  <c r="C2184" i="66"/>
  <c r="E2184" i="66"/>
  <c r="H2184" i="66" s="1"/>
  <c r="C2185" i="66"/>
  <c r="E2185" i="66"/>
  <c r="H2185" i="66" s="1"/>
  <c r="C2186" i="66"/>
  <c r="E2189" i="66"/>
  <c r="H2189" i="66" s="1"/>
  <c r="C2190" i="66"/>
  <c r="E2190" i="66"/>
  <c r="H2190" i="66" s="1"/>
  <c r="E2192" i="66"/>
  <c r="H2192" i="66" s="1"/>
  <c r="C2193" i="66"/>
  <c r="E2193" i="66"/>
  <c r="H2193" i="66" s="1"/>
  <c r="E2197" i="66"/>
  <c r="C2198" i="66"/>
  <c r="E2198" i="66"/>
  <c r="H2198" i="66" s="1"/>
  <c r="E2199" i="66"/>
  <c r="C2200" i="66"/>
  <c r="E2200" i="66"/>
  <c r="C2205" i="66"/>
  <c r="C2206" i="66"/>
  <c r="C2208" i="66"/>
  <c r="C2210" i="66"/>
  <c r="E2210" i="66"/>
  <c r="H2210" i="66" s="1"/>
  <c r="C2211" i="66"/>
  <c r="E2211" i="66"/>
  <c r="H2211" i="66" s="1"/>
  <c r="C2213" i="66"/>
  <c r="E2213" i="66"/>
  <c r="H2213" i="66" s="1"/>
  <c r="C2214" i="66"/>
  <c r="C2216" i="66"/>
  <c r="E2216" i="66"/>
  <c r="E2217" i="66"/>
  <c r="C2218" i="66"/>
  <c r="C2220" i="66"/>
  <c r="E2224" i="66"/>
  <c r="H2224" i="66" s="1"/>
  <c r="C2224" i="66"/>
  <c r="E2228" i="66"/>
  <c r="H2228" i="66" s="1"/>
  <c r="C2229" i="66"/>
  <c r="E2230" i="66"/>
  <c r="H2230" i="66" s="1"/>
  <c r="C2231" i="66"/>
  <c r="C2232" i="66"/>
  <c r="C2237" i="66"/>
  <c r="E2237" i="66"/>
  <c r="H2237" i="66" s="1"/>
  <c r="E2238" i="66"/>
  <c r="H2238" i="66" s="1"/>
  <c r="C2240" i="66"/>
  <c r="E2240" i="66"/>
  <c r="E2241" i="66"/>
  <c r="H2241" i="66" s="1"/>
  <c r="C2243" i="66"/>
  <c r="E2243" i="66"/>
  <c r="C2245" i="66"/>
  <c r="E2245" i="66"/>
  <c r="C2246" i="66"/>
  <c r="E2246" i="66"/>
  <c r="C2247" i="66"/>
  <c r="E2247" i="66"/>
  <c r="H2247" i="66" s="1"/>
  <c r="C2249" i="66"/>
  <c r="E2251" i="66"/>
  <c r="C2253" i="66"/>
  <c r="C2254" i="66"/>
  <c r="E2254" i="66"/>
  <c r="H2254" i="66" s="1"/>
  <c r="C2255" i="66"/>
  <c r="C2257" i="66"/>
  <c r="C2258" i="66"/>
  <c r="C2259" i="66"/>
  <c r="E2259" i="66"/>
  <c r="C2261" i="66"/>
  <c r="C2262" i="66"/>
  <c r="E2262" i="66"/>
  <c r="H2262" i="66" s="1"/>
  <c r="C2263" i="66"/>
  <c r="E2263" i="66"/>
  <c r="H2263" i="66" s="1"/>
  <c r="C2264" i="66"/>
  <c r="E2264" i="66"/>
  <c r="H2264" i="66" s="1"/>
  <c r="E2265" i="66"/>
  <c r="H2265" i="66" s="1"/>
  <c r="C2266" i="66"/>
  <c r="E2267" i="66"/>
  <c r="C2268" i="66"/>
  <c r="C2269" i="66"/>
  <c r="C2270" i="66"/>
  <c r="E2270" i="66"/>
  <c r="C2271" i="66"/>
  <c r="E2271" i="66"/>
  <c r="H2271" i="66" s="1"/>
  <c r="C2272" i="66"/>
  <c r="E2272" i="66"/>
  <c r="H2272" i="66" s="1"/>
  <c r="E2275" i="66"/>
  <c r="C2276" i="66"/>
  <c r="E2277" i="66"/>
  <c r="C2278" i="66"/>
  <c r="C2280" i="66"/>
  <c r="E2280" i="66"/>
  <c r="H2280" i="66" s="1"/>
  <c r="C2281" i="66"/>
  <c r="E2283" i="66"/>
  <c r="C2284" i="66"/>
  <c r="E2285" i="66"/>
  <c r="C2286" i="66"/>
  <c r="E2286" i="66"/>
  <c r="H2286" i="66" s="1"/>
  <c r="C2288" i="66"/>
  <c r="E2288" i="66"/>
  <c r="C2289" i="66"/>
  <c r="E2289" i="66"/>
  <c r="C2291" i="66"/>
  <c r="E2291" i="66"/>
  <c r="C2293" i="66"/>
  <c r="E2293" i="66"/>
  <c r="C2294" i="66"/>
  <c r="E2294" i="66"/>
  <c r="H2294" i="66" s="1"/>
  <c r="C2296" i="66"/>
  <c r="E2296" i="66"/>
  <c r="H2296" i="66" s="1"/>
  <c r="C2299" i="66"/>
  <c r="E2299" i="66"/>
  <c r="C2303" i="66"/>
  <c r="E2303" i="66"/>
  <c r="H2303" i="66" s="1"/>
  <c r="C2304" i="66"/>
  <c r="E2304" i="66"/>
  <c r="H2304" i="66" s="1"/>
  <c r="C2305" i="66"/>
  <c r="E2305" i="66"/>
  <c r="H2305" i="66" s="1"/>
  <c r="C2306" i="66"/>
  <c r="E2306" i="66"/>
  <c r="H2306" i="66" s="1"/>
  <c r="C2307" i="66"/>
  <c r="E2307" i="66"/>
  <c r="C2310" i="66"/>
  <c r="E2310" i="66"/>
  <c r="H2310" i="66" s="1"/>
  <c r="C2313" i="66"/>
  <c r="E2313" i="66"/>
  <c r="C2316" i="66"/>
  <c r="C2317" i="66"/>
  <c r="E2318" i="66"/>
  <c r="C2319" i="66"/>
  <c r="E2319" i="66"/>
  <c r="H2319" i="66" s="1"/>
  <c r="C2320" i="66"/>
  <c r="E2320" i="66"/>
  <c r="H2320" i="66" s="1"/>
  <c r="C2324" i="66"/>
  <c r="C2325" i="66"/>
  <c r="E2325" i="66"/>
  <c r="C2326" i="66"/>
  <c r="E2326" i="66"/>
  <c r="C2327" i="66"/>
  <c r="C2328" i="66"/>
  <c r="C2329" i="66"/>
  <c r="C2330" i="66"/>
  <c r="E2330" i="66"/>
  <c r="H2330" i="66" s="1"/>
  <c r="E2331" i="66"/>
  <c r="H2331" i="66" s="1"/>
  <c r="C2334" i="66"/>
  <c r="C2335" i="66"/>
  <c r="C2338" i="66"/>
  <c r="E2338" i="66"/>
  <c r="C2339" i="66"/>
  <c r="E2339" i="66"/>
  <c r="H2339" i="66" s="1"/>
  <c r="E2341" i="66"/>
  <c r="C2343" i="66"/>
  <c r="C2346" i="66"/>
  <c r="C2351" i="66"/>
  <c r="E2351" i="66"/>
  <c r="C2357" i="66"/>
  <c r="E2358" i="66"/>
  <c r="H2358" i="66" s="1"/>
  <c r="C2359" i="66"/>
  <c r="E2360" i="66"/>
  <c r="H2360" i="66" s="1"/>
  <c r="C2361" i="66"/>
  <c r="C2364" i="66"/>
  <c r="C2367" i="66"/>
  <c r="E2367" i="66"/>
  <c r="H2367" i="66" s="1"/>
  <c r="E2369" i="66"/>
  <c r="H2369" i="66" s="1"/>
  <c r="E2370" i="66"/>
  <c r="H2370" i="66" s="1"/>
  <c r="C2371" i="66"/>
  <c r="E2371" i="66"/>
  <c r="H2371" i="66" s="1"/>
  <c r="E2373" i="66"/>
  <c r="C2374" i="66"/>
  <c r="C2375" i="66"/>
  <c r="C2376" i="66"/>
  <c r="E2376" i="66"/>
  <c r="H2376" i="66" s="1"/>
  <c r="E2380" i="66"/>
  <c r="H2380" i="66" s="1"/>
  <c r="C2380" i="66"/>
  <c r="E2381" i="66"/>
  <c r="H2381" i="66" s="1"/>
  <c r="C2383" i="66"/>
  <c r="C2384" i="66"/>
  <c r="E2384" i="66"/>
  <c r="H2384" i="66" s="1"/>
  <c r="C2385" i="66"/>
  <c r="C2386" i="66"/>
  <c r="E2386" i="66"/>
  <c r="H2386" i="66" s="1"/>
  <c r="C2388" i="66"/>
  <c r="C2391" i="66"/>
  <c r="E2391" i="66"/>
  <c r="C2392" i="66"/>
  <c r="E2392" i="66"/>
  <c r="H2392" i="66" s="1"/>
  <c r="C2393" i="66"/>
  <c r="E2393" i="66"/>
  <c r="C2394" i="66"/>
  <c r="C2396" i="66"/>
  <c r="E2397" i="66"/>
  <c r="H2397" i="66" s="1"/>
  <c r="C2398" i="66"/>
  <c r="C2399" i="66"/>
  <c r="E2401" i="66"/>
  <c r="E2402" i="66"/>
  <c r="H2402" i="66" s="1"/>
  <c r="C2405" i="66"/>
  <c r="E2405" i="66"/>
  <c r="H2405" i="66" s="1"/>
  <c r="C2410" i="66"/>
  <c r="E2411" i="66"/>
  <c r="H2411" i="66" s="1"/>
  <c r="C2413" i="66"/>
  <c r="E2413" i="66"/>
  <c r="C2416" i="66"/>
  <c r="E2416" i="66"/>
  <c r="H2416" i="66" s="1"/>
  <c r="E2417" i="66"/>
  <c r="E2418" i="66"/>
  <c r="E2419" i="66"/>
  <c r="H2419" i="66" s="1"/>
  <c r="C2421" i="66"/>
  <c r="E2421" i="66"/>
  <c r="C2423" i="66"/>
  <c r="C2426" i="66"/>
  <c r="E2426" i="66"/>
  <c r="H2426" i="66" s="1"/>
  <c r="E2427" i="66"/>
  <c r="H2427" i="66" s="1"/>
  <c r="E2429" i="66"/>
  <c r="C2431" i="66"/>
  <c r="E2431" i="66"/>
  <c r="H2431" i="66" s="1"/>
  <c r="C2432" i="66"/>
  <c r="C2433" i="66"/>
  <c r="E2433" i="66"/>
  <c r="H2433" i="66" s="1"/>
  <c r="E2434" i="66"/>
  <c r="H2434" i="66" s="1"/>
  <c r="E2437" i="66"/>
  <c r="E2438" i="66"/>
  <c r="H2438" i="66" s="1"/>
  <c r="E2439" i="66"/>
  <c r="C2440" i="66"/>
  <c r="C2442" i="66"/>
  <c r="E2442" i="66"/>
  <c r="H2442" i="66" s="1"/>
  <c r="C2443" i="66"/>
  <c r="E2443" i="66"/>
  <c r="H2443" i="66" s="1"/>
  <c r="C2444" i="66"/>
  <c r="C2445" i="66"/>
  <c r="C2447" i="66"/>
  <c r="E2447" i="66"/>
  <c r="C2448" i="66"/>
  <c r="E2448" i="66"/>
  <c r="H2448" i="66" s="1"/>
  <c r="E2449" i="66"/>
  <c r="H2449" i="66" s="1"/>
  <c r="C2450" i="66"/>
  <c r="E2450" i="66"/>
  <c r="H2450" i="66" s="1"/>
  <c r="E2451" i="66"/>
  <c r="E2452" i="66"/>
  <c r="E2456" i="66"/>
  <c r="H2456" i="66" s="1"/>
  <c r="C2458" i="66"/>
  <c r="E2461" i="66"/>
  <c r="H2461" i="66" s="1"/>
  <c r="C2463" i="66"/>
  <c r="E2463" i="66"/>
  <c r="H2463" i="66" s="1"/>
  <c r="C2464" i="66"/>
  <c r="E2464" i="66"/>
  <c r="H2464" i="66" s="1"/>
  <c r="C2465" i="66"/>
  <c r="E2465" i="66"/>
  <c r="H2465" i="66" s="1"/>
  <c r="E2466" i="66"/>
  <c r="C2467" i="66"/>
  <c r="C2471" i="66"/>
  <c r="E2472" i="66"/>
  <c r="C2474" i="66"/>
  <c r="C2475" i="66"/>
  <c r="C2476" i="66"/>
  <c r="E2478" i="66"/>
  <c r="C2479" i="66"/>
  <c r="C2482" i="66"/>
  <c r="C2485" i="66"/>
  <c r="E2485" i="66"/>
  <c r="C2487" i="66"/>
  <c r="C2488" i="66"/>
  <c r="E2490" i="66"/>
  <c r="E2492" i="66"/>
  <c r="H2492" i="66" s="1"/>
  <c r="C2495" i="66"/>
  <c r="E2498" i="66"/>
  <c r="H2498" i="66" s="1"/>
  <c r="C2500" i="66"/>
  <c r="C2501" i="66"/>
  <c r="C2503" i="66"/>
  <c r="E2503" i="66"/>
  <c r="E2504" i="66"/>
  <c r="H2504" i="66" s="1"/>
  <c r="C2506" i="66"/>
  <c r="C2507" i="66"/>
  <c r="C2511" i="66"/>
  <c r="E2511" i="66"/>
  <c r="E2512" i="66"/>
  <c r="H2512" i="66" s="1"/>
  <c r="C2516" i="66"/>
  <c r="E2517" i="66"/>
  <c r="H2517" i="66" s="1"/>
  <c r="C2519" i="66"/>
  <c r="C2522" i="66"/>
  <c r="C2524" i="66"/>
  <c r="E2525" i="66"/>
  <c r="H2525" i="66" s="1"/>
  <c r="C2528" i="66"/>
  <c r="C2530" i="66"/>
  <c r="E2530" i="66"/>
  <c r="H2530" i="66" s="1"/>
  <c r="E2533" i="66"/>
  <c r="H2533" i="66" s="1"/>
  <c r="C2536" i="66"/>
  <c r="C2538" i="66"/>
  <c r="E2538" i="66"/>
  <c r="H2538" i="66" s="1"/>
  <c r="C2539" i="66"/>
  <c r="E2542" i="66"/>
  <c r="H2542" i="66" s="1"/>
  <c r="C2543" i="66"/>
  <c r="C2544" i="66"/>
  <c r="C2545" i="66"/>
  <c r="E2546" i="66"/>
  <c r="H2546" i="66" s="1"/>
  <c r="C2551" i="66"/>
  <c r="E2551" i="66"/>
  <c r="H2551" i="66" s="1"/>
  <c r="C2555" i="66"/>
  <c r="E2557" i="66"/>
  <c r="C2558" i="66"/>
  <c r="E2560" i="66"/>
  <c r="H2560" i="66" s="1"/>
  <c r="C2560" i="66"/>
  <c r="C2561" i="66"/>
  <c r="C2562" i="66"/>
  <c r="E2562" i="66"/>
  <c r="H2562" i="66" s="1"/>
  <c r="C2564" i="66"/>
  <c r="C2565" i="66"/>
  <c r="C2567" i="66"/>
  <c r="C2568" i="66"/>
  <c r="C2571" i="66"/>
  <c r="C2572" i="66"/>
  <c r="E2572" i="66"/>
  <c r="H2572" i="66" s="1"/>
  <c r="E2573" i="66"/>
  <c r="H2573" i="66" s="1"/>
  <c r="C2575" i="66"/>
  <c r="C2578" i="66"/>
  <c r="E2578" i="66"/>
  <c r="H2578" i="66" s="1"/>
  <c r="C2579" i="66"/>
  <c r="E2579" i="66"/>
  <c r="H2579" i="66" s="1"/>
  <c r="C2580" i="66"/>
  <c r="E2580" i="66"/>
  <c r="H2580" i="66" s="1"/>
  <c r="E2581" i="66"/>
  <c r="H2581" i="66" s="1"/>
  <c r="C2584" i="66"/>
  <c r="C2586" i="66"/>
  <c r="E2586" i="66"/>
  <c r="H2586" i="66" s="1"/>
  <c r="C2587" i="66"/>
  <c r="E2587" i="66"/>
  <c r="H2587" i="66" s="1"/>
  <c r="C2588" i="66"/>
  <c r="C2591" i="66"/>
  <c r="C2592" i="66"/>
  <c r="E2592" i="66"/>
  <c r="H2592" i="66" s="1"/>
  <c r="C2593" i="66"/>
  <c r="C2594" i="66"/>
  <c r="E2594" i="66"/>
  <c r="H2594" i="66" s="1"/>
  <c r="C2595" i="66"/>
  <c r="C2599" i="66"/>
  <c r="C2603" i="66"/>
  <c r="C2604" i="66"/>
  <c r="E2604" i="66"/>
  <c r="H2604" i="66" s="1"/>
  <c r="E2605" i="66"/>
  <c r="H2605" i="66" s="1"/>
  <c r="C2607" i="66"/>
  <c r="E2610" i="66"/>
  <c r="H2610" i="66" s="1"/>
  <c r="C2610" i="66"/>
  <c r="C2611" i="66"/>
  <c r="E2614" i="66"/>
  <c r="H2614" i="66" s="1"/>
  <c r="C2616" i="66"/>
  <c r="E2616" i="66"/>
  <c r="H2616" i="66" s="1"/>
  <c r="C2617" i="66"/>
  <c r="E2617" i="66"/>
  <c r="H2617" i="66" s="1"/>
  <c r="C2618" i="66"/>
  <c r="E2618" i="66"/>
  <c r="H2618" i="66" s="1"/>
  <c r="E2619" i="66"/>
  <c r="C2620" i="66"/>
  <c r="C2623" i="66"/>
  <c r="E2623" i="66"/>
  <c r="C2628" i="66"/>
  <c r="E2634" i="66"/>
  <c r="H2634" i="66" s="1"/>
  <c r="C2634" i="66"/>
  <c r="C2635" i="66"/>
  <c r="E2635" i="66"/>
  <c r="H2635" i="66" s="1"/>
  <c r="C2636" i="66"/>
  <c r="C2640" i="66"/>
  <c r="E2640" i="66"/>
  <c r="H2640" i="66" s="1"/>
  <c r="C2641" i="66"/>
  <c r="E2641" i="66"/>
  <c r="H2641" i="66" s="1"/>
  <c r="C2642" i="66"/>
  <c r="E2642" i="66"/>
  <c r="H2642" i="66" s="1"/>
  <c r="C2643" i="66"/>
  <c r="E2643" i="66"/>
  <c r="H2643" i="66" s="1"/>
  <c r="E2645" i="66"/>
  <c r="E2646" i="66"/>
  <c r="H2646" i="66" s="1"/>
  <c r="C2647" i="66"/>
  <c r="C2648" i="66"/>
  <c r="E2648" i="66"/>
  <c r="H2648" i="66" s="1"/>
  <c r="C2649" i="66"/>
  <c r="E2649" i="66"/>
  <c r="H2649" i="66" s="1"/>
  <c r="C2650" i="66"/>
  <c r="E2650" i="66"/>
  <c r="H2650" i="66" s="1"/>
  <c r="C2651" i="66"/>
  <c r="E2651" i="66"/>
  <c r="E2654" i="66"/>
  <c r="H2654" i="66" s="1"/>
  <c r="C2655" i="66"/>
  <c r="C2656" i="66"/>
  <c r="E2656" i="66"/>
  <c r="H2656" i="66" s="1"/>
  <c r="C2657" i="66"/>
  <c r="E2657" i="66"/>
  <c r="H2657" i="66" s="1"/>
  <c r="C2658" i="66"/>
  <c r="E2658" i="66"/>
  <c r="H2658" i="66" s="1"/>
  <c r="C2659" i="66"/>
  <c r="E2659" i="66"/>
  <c r="C2660" i="66"/>
  <c r="E2662" i="66"/>
  <c r="H2662" i="66" s="1"/>
  <c r="C2663" i="66"/>
  <c r="C2664" i="66"/>
  <c r="E2664" i="66"/>
  <c r="H2664" i="66" s="1"/>
  <c r="C2665" i="66"/>
  <c r="E2665" i="66"/>
  <c r="H2665" i="66" s="1"/>
  <c r="C2666" i="66"/>
  <c r="E2666" i="66"/>
  <c r="H2666" i="66" s="1"/>
  <c r="C2667" i="66"/>
  <c r="E2667" i="66"/>
  <c r="C2671" i="66"/>
  <c r="E2671" i="66"/>
  <c r="H2671" i="66" s="1"/>
  <c r="C2672" i="66"/>
  <c r="E2672" i="66"/>
  <c r="H2672" i="66" s="1"/>
  <c r="C2673" i="66"/>
  <c r="C2676" i="66"/>
  <c r="C2677" i="66"/>
  <c r="C2678" i="66"/>
  <c r="C2679" i="66"/>
  <c r="E2679" i="66"/>
  <c r="H2679" i="66" s="1"/>
  <c r="E2685" i="66"/>
  <c r="C2691" i="66"/>
  <c r="C2696" i="66"/>
  <c r="E2696" i="66"/>
  <c r="H2696" i="66" s="1"/>
  <c r="C2697" i="66"/>
  <c r="E2697" i="66"/>
  <c r="H2697" i="66" s="1"/>
  <c r="C2701" i="66"/>
  <c r="C2702" i="66"/>
  <c r="E2702" i="66"/>
  <c r="H2702" i="66" s="1"/>
  <c r="C2704" i="66"/>
  <c r="C2705" i="66"/>
  <c r="E2706" i="66"/>
  <c r="H2706" i="66" s="1"/>
  <c r="C2706" i="66"/>
  <c r="C2707" i="66"/>
  <c r="E2707" i="66"/>
  <c r="H2707" i="66" s="1"/>
  <c r="C2708" i="66"/>
  <c r="E2708" i="66"/>
  <c r="H2708" i="66" s="1"/>
  <c r="E2711" i="66"/>
  <c r="H2711" i="66" s="1"/>
  <c r="C2711" i="66"/>
  <c r="C2712" i="66"/>
  <c r="C2713" i="66"/>
  <c r="E2713" i="66"/>
  <c r="H2713" i="66" s="1"/>
  <c r="C2714" i="66"/>
  <c r="E2714" i="66"/>
  <c r="H2714" i="66" s="1"/>
  <c r="C2715" i="66"/>
  <c r="E2718" i="66"/>
  <c r="H2718" i="66" s="1"/>
  <c r="E2719" i="66"/>
  <c r="H2719" i="66" s="1"/>
  <c r="E2722" i="66"/>
  <c r="C2724" i="66"/>
  <c r="C2725" i="66"/>
  <c r="E2725" i="66"/>
  <c r="H2725" i="66" s="1"/>
  <c r="C2726" i="66"/>
  <c r="E2726" i="66"/>
  <c r="H2726" i="66" s="1"/>
  <c r="E2731" i="66"/>
  <c r="H2731" i="66" s="1"/>
  <c r="E2734" i="66"/>
  <c r="H2734" i="66" s="1"/>
  <c r="C2736" i="66"/>
  <c r="C2737" i="66"/>
  <c r="C2740" i="66"/>
  <c r="C2741" i="66"/>
  <c r="E2742" i="66"/>
  <c r="H2742" i="66" s="1"/>
  <c r="E2743" i="66"/>
  <c r="H2743" i="66" s="1"/>
  <c r="C2744" i="66"/>
  <c r="E2745" i="66"/>
  <c r="H2745" i="66" s="1"/>
  <c r="E2750" i="66"/>
  <c r="H2750" i="66" s="1"/>
  <c r="E2751" i="66"/>
  <c r="C2752" i="66"/>
  <c r="C2756" i="66"/>
  <c r="E2756" i="66"/>
  <c r="E2759" i="66"/>
  <c r="H2759" i="66" s="1"/>
  <c r="C2760" i="66"/>
  <c r="C2761" i="66"/>
  <c r="E2761" i="66"/>
  <c r="H2761" i="66" s="1"/>
  <c r="C2762" i="66"/>
  <c r="E2762" i="66"/>
  <c r="H2762" i="66" s="1"/>
  <c r="E2763" i="66"/>
  <c r="C2766" i="66"/>
  <c r="E2766" i="66"/>
  <c r="H2766" i="66" s="1"/>
  <c r="E2767" i="66"/>
  <c r="H2767" i="66" s="1"/>
  <c r="C2768" i="66"/>
  <c r="E2768" i="66"/>
  <c r="H2768" i="66" s="1"/>
  <c r="C2771" i="66"/>
  <c r="C2772" i="66"/>
  <c r="E2772" i="66"/>
  <c r="H2772" i="66" s="1"/>
  <c r="C2773" i="66"/>
  <c r="E2773" i="66"/>
  <c r="H2773" i="66" s="1"/>
  <c r="E2774" i="66"/>
  <c r="H2774" i="66" s="1"/>
  <c r="C2780" i="66"/>
  <c r="E2780" i="66"/>
  <c r="E2783" i="66"/>
  <c r="H2783" i="66" s="1"/>
  <c r="C2784" i="66"/>
  <c r="C2785" i="66"/>
  <c r="E2785" i="66"/>
  <c r="H2785" i="66" s="1"/>
  <c r="C2786" i="66"/>
  <c r="E2786" i="66"/>
  <c r="H2786" i="66" s="1"/>
  <c r="C2790" i="66"/>
  <c r="E2790" i="66"/>
  <c r="H2790" i="66" s="1"/>
  <c r="C2791" i="66"/>
  <c r="E2791" i="66"/>
  <c r="H2791" i="66" s="1"/>
  <c r="C2792" i="66"/>
  <c r="E2792" i="66"/>
  <c r="H2792" i="66" s="1"/>
  <c r="C2793" i="66"/>
  <c r="E2797" i="66"/>
  <c r="H2797" i="66" s="1"/>
  <c r="C2804" i="66"/>
  <c r="C2806" i="66"/>
  <c r="C2808" i="66"/>
  <c r="C2809" i="66"/>
  <c r="E2815" i="66"/>
  <c r="H2815" i="66" s="1"/>
  <c r="C2815" i="66"/>
  <c r="C2817" i="66"/>
  <c r="E2817" i="66"/>
  <c r="C2818" i="66"/>
  <c r="C2822" i="66"/>
  <c r="E2822" i="66"/>
  <c r="E2823" i="66"/>
  <c r="H2823" i="66" s="1"/>
  <c r="E2825" i="66"/>
  <c r="H2825" i="66" s="1"/>
  <c r="C2825" i="66"/>
  <c r="C2831" i="66"/>
  <c r="E2831" i="66"/>
  <c r="H2831" i="66" s="1"/>
  <c r="C2832" i="66"/>
  <c r="E2832" i="66"/>
  <c r="H2832" i="66" s="1"/>
  <c r="C2833" i="66"/>
  <c r="E2833" i="66"/>
  <c r="H2833" i="66" s="1"/>
  <c r="E2838" i="66"/>
  <c r="H2838" i="66" s="1"/>
  <c r="E2839" i="66"/>
  <c r="H2839" i="66" s="1"/>
  <c r="C2840" i="66"/>
  <c r="C2844" i="66"/>
  <c r="E2844" i="66"/>
  <c r="E2847" i="66"/>
  <c r="H2847" i="66" s="1"/>
  <c r="C2847" i="66"/>
  <c r="C2848" i="66"/>
  <c r="C2849" i="66"/>
  <c r="E2849" i="66"/>
  <c r="H2849" i="66" s="1"/>
  <c r="C2850" i="66"/>
  <c r="E2850" i="66"/>
  <c r="H2850" i="66" s="1"/>
  <c r="C2852" i="66"/>
  <c r="E2854" i="66"/>
  <c r="H2854" i="66" s="1"/>
  <c r="E2855" i="66"/>
  <c r="H2855" i="66" s="1"/>
  <c r="C2856" i="66"/>
  <c r="E2856" i="66"/>
  <c r="H2856" i="66" s="1"/>
  <c r="C2860" i="66"/>
  <c r="E2860" i="66"/>
  <c r="H2860" i="66" s="1"/>
  <c r="E2861" i="66"/>
  <c r="H2861" i="66" s="1"/>
  <c r="E2862" i="66"/>
  <c r="H2862" i="66" s="1"/>
  <c r="C2863" i="66"/>
  <c r="C2865" i="66"/>
  <c r="E2865" i="66"/>
  <c r="H2865" i="66" s="1"/>
  <c r="C2868" i="66"/>
  <c r="E2868" i="66"/>
  <c r="E2870" i="66"/>
  <c r="H2870" i="66" s="1"/>
  <c r="C2871" i="66"/>
  <c r="C2872" i="66"/>
  <c r="E2872" i="66"/>
  <c r="H2872" i="66" s="1"/>
  <c r="C2873" i="66"/>
  <c r="E2873" i="66"/>
  <c r="H2873" i="66" s="1"/>
  <c r="E2882" i="66"/>
  <c r="H2882" i="66" s="1"/>
  <c r="C2884" i="66"/>
  <c r="E2884" i="66"/>
  <c r="E2885" i="66"/>
  <c r="E2886" i="66"/>
  <c r="E2887" i="66"/>
  <c r="H2887" i="66" s="1"/>
  <c r="C2888" i="66"/>
  <c r="C2889" i="66"/>
  <c r="E2889" i="66"/>
  <c r="H2889" i="66" s="1"/>
  <c r="C2890" i="66"/>
  <c r="E2890" i="66"/>
  <c r="H2890" i="66" s="1"/>
  <c r="C2892" i="66"/>
  <c r="C2894" i="66"/>
  <c r="C2895" i="66"/>
  <c r="E2895" i="66"/>
  <c r="H2895" i="66" s="1"/>
  <c r="C2896" i="66"/>
  <c r="E2896" i="66"/>
  <c r="H2896" i="66" s="1"/>
  <c r="C2897" i="66"/>
  <c r="C2900" i="66"/>
  <c r="C2901" i="66"/>
  <c r="E2901" i="66"/>
  <c r="H2901" i="66" s="1"/>
  <c r="C2902" i="66"/>
  <c r="E2903" i="66"/>
  <c r="H2903" i="66" s="1"/>
  <c r="C2908" i="66"/>
  <c r="C2909" i="66"/>
  <c r="C2913" i="66"/>
  <c r="E2914" i="66"/>
  <c r="H2914" i="66" s="1"/>
  <c r="C2918" i="66"/>
  <c r="C2920" i="66"/>
  <c r="E2920" i="66"/>
  <c r="H2920" i="66" s="1"/>
  <c r="C2921" i="66"/>
  <c r="E2921" i="66"/>
  <c r="H2921" i="66" s="1"/>
  <c r="C2925" i="66"/>
  <c r="E2925" i="66"/>
  <c r="H2925" i="66" s="1"/>
  <c r="C2926" i="66"/>
  <c r="E2926" i="66"/>
  <c r="H2926" i="66" s="1"/>
  <c r="E2927" i="66"/>
  <c r="H2927" i="66" s="1"/>
  <c r="C2929" i="66"/>
  <c r="E2930" i="66"/>
  <c r="H2930" i="66" s="1"/>
  <c r="C2930" i="66"/>
  <c r="C2931" i="66"/>
  <c r="E2931" i="66"/>
  <c r="H2931" i="66" s="1"/>
  <c r="C2932" i="66"/>
  <c r="E2932" i="66"/>
  <c r="C2933" i="66"/>
  <c r="E2933" i="66"/>
  <c r="H2933" i="66" s="1"/>
  <c r="C2934" i="66"/>
  <c r="C2937" i="66"/>
  <c r="E2938" i="66"/>
  <c r="H2938" i="66" s="1"/>
  <c r="E2940" i="66"/>
  <c r="H2940" i="66" s="1"/>
  <c r="C2940" i="66"/>
  <c r="C2944" i="66"/>
  <c r="C2945" i="66"/>
  <c r="E2945" i="66"/>
  <c r="H2945" i="66" s="1"/>
  <c r="C2946" i="66"/>
  <c r="C2950" i="66"/>
  <c r="E2951" i="66"/>
  <c r="H2951" i="66" s="1"/>
  <c r="C2956" i="66"/>
  <c r="E2956" i="66"/>
  <c r="C2958" i="66"/>
  <c r="C2959" i="66"/>
  <c r="E2959" i="66"/>
  <c r="H2959" i="66" s="1"/>
  <c r="C2961" i="66"/>
  <c r="E2962" i="66"/>
  <c r="H2962" i="66" s="1"/>
  <c r="E2964" i="66"/>
  <c r="H2964" i="66" s="1"/>
  <c r="C2964" i="66"/>
  <c r="C2966" i="66"/>
  <c r="C2968" i="66"/>
  <c r="C2969" i="66"/>
  <c r="E2969" i="66"/>
  <c r="H2969" i="66" s="1"/>
  <c r="E2972" i="66"/>
  <c r="H2972" i="66" s="1"/>
  <c r="C2975" i="66"/>
  <c r="C2977" i="66"/>
  <c r="E2978" i="66"/>
  <c r="H2978" i="66" s="1"/>
  <c r="E2980" i="66"/>
  <c r="H2980" i="66" s="1"/>
  <c r="C2980" i="66"/>
  <c r="C2988" i="66"/>
  <c r="E2988" i="66"/>
  <c r="C2993" i="66"/>
  <c r="E2993" i="66"/>
  <c r="H2993" i="66" s="1"/>
  <c r="E2994" i="66"/>
  <c r="H2994" i="66" s="1"/>
  <c r="C2995" i="66"/>
  <c r="C2996" i="66"/>
  <c r="C2998" i="66"/>
  <c r="E2998" i="66"/>
  <c r="H2998" i="66" s="1"/>
  <c r="C2999" i="66"/>
  <c r="E2999" i="66"/>
  <c r="H2999" i="66" s="1"/>
  <c r="E3000" i="66"/>
  <c r="H3000" i="66" s="1"/>
  <c r="C3001" i="66"/>
  <c r="E3001" i="66"/>
  <c r="H3001" i="66" s="1"/>
  <c r="E3002" i="66"/>
  <c r="E3004" i="66"/>
  <c r="H3004" i="66" s="1"/>
  <c r="C3004" i="66"/>
  <c r="C3005" i="66"/>
  <c r="E3005" i="66"/>
  <c r="H3005" i="66" s="1"/>
  <c r="C3006" i="66"/>
  <c r="C3007" i="66"/>
  <c r="E3007" i="66"/>
  <c r="H3007" i="66" s="1"/>
  <c r="C3008" i="66"/>
  <c r="E3011" i="66"/>
  <c r="H3011" i="66" s="1"/>
  <c r="C3012" i="66"/>
  <c r="E3012" i="66"/>
  <c r="H3012" i="66" s="1"/>
  <c r="C3013" i="66"/>
  <c r="C3017" i="66"/>
  <c r="C3021" i="66"/>
  <c r="C3023" i="66"/>
  <c r="E3023" i="66"/>
  <c r="H3023" i="66" s="1"/>
  <c r="C3024" i="66"/>
  <c r="C3025" i="66"/>
  <c r="E3026" i="66"/>
  <c r="E3027" i="66"/>
  <c r="C3029" i="66"/>
  <c r="E3029" i="66"/>
  <c r="H3029" i="66" s="1"/>
  <c r="C3030" i="66"/>
  <c r="E3030" i="66"/>
  <c r="H3030" i="66" s="1"/>
  <c r="C3031" i="66"/>
  <c r="E3031" i="66"/>
  <c r="H3031" i="66" s="1"/>
  <c r="C3032" i="66"/>
  <c r="E3032" i="66"/>
  <c r="E3033" i="66"/>
  <c r="C3036" i="66"/>
  <c r="E3036" i="66"/>
  <c r="C3037" i="66"/>
  <c r="E3037" i="66"/>
  <c r="H3037" i="66" s="1"/>
  <c r="C3038" i="66"/>
  <c r="E3038" i="66"/>
  <c r="E3039" i="66"/>
  <c r="C3042" i="66"/>
  <c r="C3044" i="66"/>
  <c r="E3044" i="66"/>
  <c r="E3045" i="66"/>
  <c r="H3045" i="66" s="1"/>
  <c r="E3047" i="66"/>
  <c r="C3048" i="66"/>
  <c r="C3050" i="66"/>
  <c r="C3052" i="66"/>
  <c r="E3052" i="66"/>
  <c r="C3057" i="66"/>
  <c r="E3058" i="66"/>
  <c r="H3058" i="66" s="1"/>
  <c r="E3060" i="66"/>
  <c r="C3062" i="66"/>
  <c r="C3065" i="66"/>
  <c r="E3066" i="66"/>
  <c r="H3066" i="66" s="1"/>
  <c r="C3070" i="66"/>
  <c r="E3071" i="66"/>
  <c r="H3071" i="66" s="1"/>
  <c r="E3073" i="66"/>
  <c r="E3074" i="66"/>
  <c r="H3074" i="66" s="1"/>
  <c r="C3078" i="66"/>
  <c r="C3079" i="66"/>
  <c r="E3079" i="66"/>
  <c r="H3079" i="66" s="1"/>
  <c r="C3080" i="66"/>
  <c r="C3081" i="66"/>
  <c r="C3082" i="66"/>
  <c r="C3083" i="66"/>
  <c r="C3084" i="66"/>
  <c r="C3085" i="66"/>
  <c r="E3085" i="66"/>
  <c r="H3085" i="66" s="1"/>
  <c r="C3086" i="66"/>
  <c r="C3089" i="66"/>
  <c r="E3089" i="66"/>
  <c r="C3090" i="66"/>
  <c r="E3091" i="66"/>
  <c r="H3091" i="66" s="1"/>
  <c r="C3094" i="66"/>
  <c r="C3095" i="66"/>
  <c r="C3096" i="66"/>
  <c r="E3096" i="66"/>
  <c r="H3096" i="66" s="1"/>
  <c r="C3097" i="66"/>
  <c r="E3098" i="66"/>
  <c r="H3098" i="66" s="1"/>
  <c r="E3100" i="66"/>
  <c r="C3104" i="66"/>
  <c r="E3104" i="66"/>
  <c r="H3104" i="66" s="1"/>
  <c r="C3105" i="66"/>
  <c r="E3106" i="66"/>
  <c r="H3106" i="66" s="1"/>
  <c r="C3107" i="66"/>
  <c r="C3108" i="66"/>
  <c r="E3108" i="66"/>
  <c r="C3109" i="66"/>
  <c r="C3111" i="66"/>
  <c r="E3111" i="66"/>
  <c r="H3111" i="66" s="1"/>
  <c r="C3112" i="66"/>
  <c r="C3113" i="66"/>
  <c r="E3113" i="66"/>
  <c r="C3117" i="66"/>
  <c r="C3118" i="66"/>
  <c r="E3118" i="66"/>
  <c r="H3118" i="66" s="1"/>
  <c r="E3119" i="66"/>
  <c r="H3119" i="66" s="1"/>
  <c r="E3122" i="66"/>
  <c r="H3122" i="66" s="1"/>
  <c r="C3123" i="66"/>
  <c r="E3124" i="66"/>
  <c r="H3124" i="66" s="1"/>
  <c r="C3124" i="66"/>
  <c r="C3125" i="66"/>
  <c r="C3126" i="66"/>
  <c r="E3126" i="66"/>
  <c r="H3126" i="66" s="1"/>
  <c r="C3127" i="66"/>
  <c r="E3127" i="66"/>
  <c r="H3127" i="66" s="1"/>
  <c r="C3128" i="66"/>
  <c r="C3129" i="66"/>
  <c r="E3130" i="66"/>
  <c r="H3130" i="66" s="1"/>
  <c r="C3134" i="66"/>
  <c r="E3134" i="66"/>
  <c r="E3135" i="66"/>
  <c r="H3135" i="66" s="1"/>
  <c r="C3136" i="66"/>
  <c r="E3137" i="66"/>
  <c r="H3137" i="66" s="1"/>
  <c r="C3137" i="66"/>
  <c r="C3138" i="66"/>
  <c r="C3140" i="66"/>
  <c r="E3140" i="66"/>
  <c r="H3140" i="66" s="1"/>
  <c r="E3143" i="66"/>
  <c r="H3143" i="66" s="1"/>
  <c r="E3145" i="66"/>
  <c r="H3145" i="66" s="1"/>
  <c r="E3146" i="66"/>
  <c r="H3146" i="66" s="1"/>
  <c r="C3148" i="66"/>
  <c r="C3149" i="66"/>
  <c r="E3149" i="66"/>
  <c r="H3149" i="66" s="1"/>
  <c r="C3150" i="66"/>
  <c r="E3150" i="66"/>
  <c r="H3150" i="66" s="1"/>
  <c r="C3151" i="66"/>
  <c r="C3156" i="66"/>
  <c r="C3161" i="66"/>
  <c r="E3161" i="66"/>
  <c r="H3161" i="66" s="1"/>
  <c r="C3163" i="66"/>
  <c r="E3163" i="66"/>
  <c r="H3163" i="66" s="1"/>
  <c r="C3165" i="66"/>
  <c r="C3166" i="66"/>
  <c r="C3169" i="66"/>
  <c r="C3173" i="66"/>
  <c r="C3174" i="66"/>
  <c r="E3174" i="66"/>
  <c r="H3174" i="66" s="1"/>
  <c r="C3175" i="66"/>
  <c r="E3175" i="66"/>
  <c r="H3175" i="66" s="1"/>
  <c r="E3176" i="66"/>
  <c r="C3178" i="66"/>
  <c r="C3180" i="66"/>
  <c r="E3182" i="66"/>
  <c r="H3182" i="66" s="1"/>
  <c r="C3183" i="66"/>
  <c r="E3183" i="66"/>
  <c r="H3183" i="66" s="1"/>
  <c r="E3184" i="66"/>
  <c r="H3184" i="66" s="1"/>
  <c r="C3185" i="66"/>
  <c r="C3186" i="66"/>
  <c r="E3187" i="66"/>
  <c r="H3187" i="66" s="1"/>
  <c r="C3189" i="66"/>
  <c r="E3189" i="66"/>
  <c r="H3189" i="66" s="1"/>
  <c r="C3190" i="66"/>
  <c r="E3191" i="66"/>
  <c r="H3191" i="66" s="1"/>
  <c r="C3193" i="66"/>
  <c r="C3194" i="66"/>
  <c r="C3195" i="66"/>
  <c r="C3199" i="66"/>
  <c r="C3200" i="66"/>
  <c r="C3201" i="66"/>
  <c r="C3202" i="66"/>
  <c r="E3202" i="66"/>
  <c r="H3202" i="66" s="1"/>
  <c r="C3208" i="66"/>
  <c r="C3209" i="66"/>
  <c r="E3209" i="66"/>
  <c r="H3209" i="66" s="1"/>
  <c r="C3211" i="66"/>
  <c r="C3213" i="66"/>
  <c r="C3214" i="66"/>
  <c r="C3217" i="66"/>
  <c r="E3218" i="66"/>
  <c r="H3218" i="66" s="1"/>
  <c r="C3222" i="66"/>
  <c r="C3223" i="66"/>
  <c r="C3224" i="66"/>
  <c r="C3225" i="66"/>
  <c r="C3226" i="66"/>
  <c r="C3227" i="66"/>
  <c r="E3227" i="66"/>
  <c r="H3227" i="66" s="1"/>
  <c r="C3228" i="66"/>
  <c r="E3228" i="66"/>
  <c r="H3228" i="66" s="1"/>
  <c r="E3230" i="66"/>
  <c r="E3232" i="66"/>
  <c r="H3232" i="66" s="1"/>
  <c r="E3236" i="66"/>
  <c r="H3236" i="66" s="1"/>
  <c r="C3238" i="66"/>
  <c r="E3241" i="66"/>
  <c r="H3241" i="66" s="1"/>
  <c r="C3243" i="66"/>
  <c r="E3243" i="66"/>
  <c r="H3243" i="66" s="1"/>
  <c r="C3246" i="66"/>
  <c r="E3248" i="66"/>
  <c r="H3248" i="66" s="1"/>
  <c r="C3251" i="66"/>
  <c r="E3251" i="66"/>
  <c r="H3251" i="66" s="1"/>
  <c r="E3252" i="66"/>
  <c r="H3252" i="66" s="1"/>
  <c r="C3254" i="66"/>
  <c r="E3257" i="66"/>
  <c r="H3257" i="66" s="1"/>
  <c r="C3259" i="66"/>
  <c r="E3259" i="66"/>
  <c r="E3262" i="66"/>
  <c r="C3262" i="66"/>
  <c r="E3263" i="66"/>
  <c r="H3263" i="66" s="1"/>
  <c r="C3267" i="66"/>
  <c r="E3268" i="66"/>
  <c r="C3270" i="66"/>
  <c r="E3273" i="66"/>
  <c r="C3275" i="66"/>
  <c r="E3275" i="66"/>
  <c r="C3278" i="66"/>
  <c r="E3279" i="66"/>
  <c r="H3279" i="66" s="1"/>
  <c r="C3282" i="66"/>
  <c r="C3283" i="66"/>
  <c r="C3284" i="66"/>
  <c r="E3284" i="66"/>
  <c r="E3286" i="66"/>
  <c r="H3286" i="66" s="1"/>
  <c r="C3286" i="66"/>
  <c r="C3287" i="66"/>
  <c r="E3287" i="66"/>
  <c r="H3287" i="66" s="1"/>
  <c r="C3291" i="66"/>
  <c r="C3294" i="66"/>
  <c r="E3294" i="66"/>
  <c r="C3295" i="66"/>
  <c r="E3297" i="66"/>
  <c r="H3297" i="66" s="1"/>
  <c r="C3299" i="66"/>
  <c r="E3299" i="66"/>
  <c r="E3300" i="66"/>
  <c r="H3300" i="66" s="1"/>
  <c r="E3302" i="66"/>
  <c r="C3303" i="66"/>
  <c r="E3303" i="66"/>
  <c r="C3306" i="66"/>
  <c r="C3307" i="66"/>
  <c r="E3308" i="66"/>
  <c r="H3308" i="66" s="1"/>
  <c r="C3310" i="66"/>
  <c r="E3310" i="66"/>
  <c r="E3311" i="66"/>
  <c r="H3311" i="66" s="1"/>
  <c r="E3313" i="66"/>
  <c r="H3313" i="66" s="1"/>
  <c r="C3314" i="66"/>
  <c r="C3315" i="66"/>
  <c r="C3316" i="66"/>
  <c r="E3316" i="66"/>
  <c r="H3316" i="66" s="1"/>
  <c r="C3317" i="66"/>
  <c r="E3317" i="66"/>
  <c r="H3317" i="66" s="1"/>
  <c r="C3320" i="66"/>
  <c r="C3321" i="66"/>
  <c r="C3322" i="66"/>
  <c r="C3323" i="66"/>
  <c r="E3323" i="66"/>
  <c r="C3328" i="66"/>
  <c r="E3328" i="66"/>
  <c r="E3329" i="66"/>
  <c r="H3329" i="66" s="1"/>
  <c r="C3332" i="66"/>
  <c r="E3332" i="66"/>
  <c r="H3332" i="66" s="1"/>
  <c r="C3334" i="66"/>
  <c r="E3335" i="66"/>
  <c r="H3335" i="66" s="1"/>
  <c r="C3336" i="66"/>
  <c r="E3337" i="66"/>
  <c r="H3337" i="66" s="1"/>
  <c r="C3339" i="66"/>
  <c r="E3339" i="66"/>
  <c r="H3339" i="66" s="1"/>
  <c r="C3340" i="66"/>
  <c r="C3341" i="66"/>
  <c r="E3341" i="66"/>
  <c r="H3341" i="66" s="1"/>
  <c r="C3345" i="66"/>
  <c r="E3345" i="66"/>
  <c r="H3345" i="66" s="1"/>
  <c r="C3346" i="66"/>
  <c r="C3347" i="66"/>
  <c r="E3347" i="66"/>
  <c r="E3348" i="66"/>
  <c r="C3350" i="66"/>
  <c r="E3352" i="66"/>
  <c r="C3353" i="66"/>
  <c r="E3353" i="66"/>
  <c r="C3359" i="66"/>
  <c r="E3359" i="66"/>
  <c r="H3359" i="66" s="1"/>
  <c r="C3363" i="66"/>
  <c r="E3364" i="66"/>
  <c r="H3364" i="66" s="1"/>
  <c r="C3365" i="66"/>
  <c r="C3366" i="66"/>
  <c r="C3369" i="66"/>
  <c r="E3369" i="66"/>
  <c r="H3369" i="66" s="1"/>
  <c r="C3371" i="66"/>
  <c r="E3371" i="66"/>
  <c r="H3371" i="66" s="1"/>
  <c r="C3373" i="66"/>
  <c r="E3375" i="66"/>
  <c r="H3375" i="66" s="1"/>
  <c r="C3378" i="66"/>
  <c r="E3379" i="66"/>
  <c r="H3379" i="66" s="1"/>
  <c r="C3379" i="66"/>
  <c r="C3380" i="66"/>
  <c r="E3381" i="66"/>
  <c r="H3381" i="66" s="1"/>
  <c r="C3383" i="66"/>
  <c r="E3383" i="66"/>
  <c r="E3384" i="66"/>
  <c r="H3384" i="66" s="1"/>
  <c r="C3386" i="66"/>
  <c r="E3387" i="66"/>
  <c r="H3387" i="66" s="1"/>
  <c r="C3387" i="66"/>
  <c r="C3388" i="66"/>
  <c r="E3388" i="66"/>
  <c r="H3388" i="66" s="1"/>
  <c r="C3389" i="66"/>
  <c r="C3390" i="66"/>
  <c r="E3390" i="66"/>
  <c r="C3391" i="66"/>
  <c r="E3391" i="66"/>
  <c r="H3391" i="66" s="1"/>
  <c r="E3392" i="66"/>
  <c r="H3392" i="66" s="1"/>
  <c r="E3393" i="66"/>
  <c r="H3393" i="66" s="1"/>
  <c r="C3395" i="66"/>
  <c r="E3395" i="66"/>
  <c r="C3396" i="66"/>
  <c r="C3398" i="66"/>
  <c r="E3398" i="66"/>
  <c r="E3400" i="66"/>
  <c r="H3400" i="66" s="1"/>
  <c r="C3402" i="66"/>
  <c r="E3402" i="66"/>
  <c r="H3402" i="66" s="1"/>
  <c r="E3403" i="66"/>
  <c r="H3403" i="66" s="1"/>
  <c r="E3405" i="66"/>
  <c r="E3406" i="66"/>
  <c r="C3407" i="66"/>
  <c r="C3408" i="66"/>
  <c r="C3409" i="66"/>
  <c r="E3409" i="66"/>
  <c r="H3409" i="66" s="1"/>
  <c r="E3411" i="66"/>
  <c r="H3411" i="66" s="1"/>
  <c r="E3412" i="66"/>
  <c r="C3413" i="66"/>
  <c r="E3417" i="66"/>
  <c r="H3417" i="66" s="1"/>
  <c r="C3419" i="66"/>
  <c r="C3422" i="66"/>
  <c r="E3422" i="66"/>
  <c r="C3424" i="66"/>
  <c r="E3424" i="66"/>
  <c r="H3424" i="66" s="1"/>
  <c r="C3426" i="66"/>
  <c r="C3427" i="66"/>
  <c r="C3428" i="66"/>
  <c r="C3430" i="66"/>
  <c r="E3430" i="66"/>
  <c r="C3431" i="66"/>
  <c r="E3431" i="66"/>
  <c r="H3431" i="66" s="1"/>
  <c r="E3432" i="66"/>
  <c r="H3432" i="66" s="1"/>
  <c r="E3433" i="66"/>
  <c r="H3433" i="66" s="1"/>
  <c r="C3434" i="66"/>
  <c r="C3435" i="66"/>
  <c r="E3435" i="66"/>
  <c r="C3436" i="66"/>
  <c r="C3437" i="66"/>
  <c r="C3438" i="66"/>
  <c r="E3438" i="66"/>
  <c r="E3440" i="66"/>
  <c r="H3440" i="66" s="1"/>
  <c r="C3441" i="66"/>
  <c r="C3442" i="66"/>
  <c r="E3442" i="66"/>
  <c r="E3443" i="66"/>
  <c r="H3443" i="66" s="1"/>
  <c r="E3446" i="66"/>
  <c r="H3446" i="66" s="1"/>
  <c r="C3447" i="66"/>
  <c r="E3448" i="66"/>
  <c r="H3448" i="66" s="1"/>
  <c r="C3451" i="66"/>
  <c r="E3454" i="66"/>
  <c r="H3454" i="66" s="1"/>
  <c r="C3457" i="66"/>
  <c r="C3458" i="66"/>
  <c r="C3459" i="66"/>
  <c r="E3459" i="66"/>
  <c r="H3459" i="66" s="1"/>
  <c r="C3462" i="66"/>
  <c r="E3462" i="66"/>
  <c r="E3463" i="66"/>
  <c r="H3463" i="66" s="1"/>
  <c r="E3465" i="66"/>
  <c r="H3465" i="66" s="1"/>
  <c r="C3467" i="66"/>
  <c r="C3468" i="66"/>
  <c r="C3469" i="66"/>
  <c r="E3470" i="66"/>
  <c r="C3471" i="66"/>
  <c r="C3472" i="66"/>
  <c r="E3473" i="66"/>
  <c r="C3474" i="66"/>
  <c r="E3475" i="66"/>
  <c r="H3475" i="66" s="1"/>
  <c r="C3475" i="66"/>
  <c r="C3476" i="66"/>
  <c r="C3477" i="66"/>
  <c r="E3477" i="66"/>
  <c r="H3477" i="66" s="1"/>
  <c r="C3480" i="66"/>
  <c r="C3481" i="66"/>
  <c r="E3483" i="66"/>
  <c r="C3483" i="66"/>
  <c r="E3488" i="66"/>
  <c r="H3488" i="66" s="1"/>
  <c r="E3489" i="66"/>
  <c r="H3489" i="66" s="1"/>
  <c r="C3490" i="66"/>
  <c r="C3491" i="66"/>
  <c r="C3492" i="66"/>
  <c r="C3494" i="66"/>
  <c r="C3495" i="66"/>
  <c r="E3495" i="66"/>
  <c r="H3495" i="66" s="1"/>
  <c r="C3496" i="66"/>
  <c r="E3496" i="66"/>
  <c r="H3496" i="66" s="1"/>
  <c r="C3499" i="66"/>
  <c r="E3500" i="66"/>
  <c r="H3500" i="66" s="1"/>
  <c r="C3501" i="66"/>
  <c r="E3503" i="66"/>
  <c r="H3503" i="66" s="1"/>
  <c r="E3504" i="66"/>
  <c r="H3504" i="66" s="1"/>
  <c r="C3505" i="66"/>
  <c r="C3507" i="66"/>
  <c r="E3507" i="66"/>
  <c r="C3508" i="66"/>
  <c r="C3511" i="66"/>
  <c r="E3512" i="66"/>
  <c r="H3512" i="66" s="1"/>
  <c r="C3515" i="66"/>
  <c r="C3516" i="66"/>
  <c r="C3520" i="66"/>
  <c r="C3522" i="66"/>
  <c r="C3523" i="66"/>
  <c r="E3524" i="66"/>
  <c r="H3524" i="66" s="1"/>
  <c r="C3527" i="66"/>
  <c r="E3527" i="66"/>
  <c r="C3528" i="66"/>
  <c r="C3529" i="66"/>
  <c r="C3530" i="66"/>
  <c r="E3530" i="66"/>
  <c r="H3530" i="66" s="1"/>
  <c r="E3536" i="66"/>
  <c r="H3536" i="66" s="1"/>
  <c r="E3537" i="66"/>
  <c r="H3537" i="66" s="1"/>
  <c r="C3538" i="66"/>
  <c r="E3538" i="66"/>
  <c r="C3539" i="66"/>
  <c r="E3539" i="66"/>
  <c r="H3539" i="66" s="1"/>
  <c r="E3542" i="66"/>
  <c r="H3542" i="66" s="1"/>
  <c r="C3543" i="66"/>
  <c r="E3543" i="66"/>
  <c r="H3543" i="66" s="1"/>
  <c r="C3544" i="66"/>
  <c r="E3544" i="66"/>
  <c r="H3544" i="66" s="1"/>
  <c r="E3545" i="66"/>
  <c r="H3545" i="66" s="1"/>
  <c r="C3547" i="66"/>
  <c r="C3549" i="66"/>
  <c r="C3550" i="66"/>
  <c r="C3552" i="66"/>
  <c r="C3553" i="66"/>
  <c r="E3553" i="66"/>
  <c r="C3555" i="66"/>
  <c r="C3556" i="66"/>
  <c r="E3556" i="66"/>
  <c r="H3556" i="66" s="1"/>
  <c r="E3557" i="66"/>
  <c r="H3557" i="66" s="1"/>
  <c r="E3558" i="66"/>
  <c r="C3558" i="66"/>
  <c r="E3559" i="66"/>
  <c r="H3559" i="66" s="1"/>
  <c r="C3560" i="66"/>
  <c r="C3562" i="66"/>
  <c r="C3563" i="66"/>
  <c r="E3563" i="66"/>
  <c r="H3563" i="66" s="1"/>
  <c r="E3566" i="66"/>
  <c r="H3566" i="66" s="1"/>
  <c r="C3567" i="66"/>
  <c r="E3568" i="66"/>
  <c r="H3568" i="66" s="1"/>
  <c r="E3569" i="66"/>
  <c r="H3569" i="66" s="1"/>
  <c r="C3570" i="66"/>
  <c r="C3571" i="66"/>
  <c r="C3574" i="66"/>
  <c r="C3575" i="66"/>
  <c r="E3575" i="66"/>
  <c r="H3575" i="66" s="1"/>
  <c r="E3576" i="66"/>
  <c r="H3576" i="66" s="1"/>
  <c r="C3576" i="66"/>
  <c r="C3578" i="66"/>
  <c r="C3579" i="66"/>
  <c r="E3579" i="66"/>
  <c r="H3579" i="66" s="1"/>
  <c r="C3581" i="66"/>
  <c r="E3583" i="66"/>
  <c r="H3583" i="66" s="1"/>
  <c r="E3584" i="66"/>
  <c r="H3584" i="66" s="1"/>
  <c r="E3585" i="66"/>
  <c r="H3585" i="66" s="1"/>
  <c r="C3588" i="66"/>
  <c r="E3588" i="66"/>
  <c r="H3588" i="66" s="1"/>
  <c r="E3590" i="66"/>
  <c r="E3591" i="66"/>
  <c r="E3592" i="66"/>
  <c r="H3592" i="66" s="1"/>
  <c r="C3593" i="66"/>
  <c r="C3594" i="66"/>
  <c r="E3594" i="66"/>
  <c r="H3594" i="66" s="1"/>
  <c r="E3599" i="66"/>
  <c r="H3599" i="66" s="1"/>
  <c r="E3600" i="66"/>
  <c r="H3600" i="66" s="1"/>
  <c r="C3602" i="66"/>
  <c r="C3603" i="66"/>
  <c r="E3603" i="66"/>
  <c r="H3603" i="66" s="1"/>
  <c r="E3607" i="66"/>
  <c r="C3608" i="66"/>
  <c r="C3609" i="66"/>
  <c r="C3611" i="66"/>
  <c r="E3611" i="66"/>
  <c r="C3612" i="66"/>
  <c r="E3612" i="66"/>
  <c r="H3612" i="66" s="1"/>
  <c r="C3622" i="66"/>
  <c r="C3624" i="66"/>
  <c r="E3624" i="66"/>
  <c r="H3624" i="66" s="1"/>
  <c r="C3626" i="66"/>
  <c r="E3626" i="66"/>
  <c r="H3626" i="66" s="1"/>
  <c r="C3627" i="66"/>
  <c r="C3628" i="66"/>
  <c r="C3629" i="66"/>
  <c r="E3629" i="66"/>
  <c r="E3630" i="66"/>
  <c r="H3630" i="66" s="1"/>
  <c r="C3631" i="66"/>
  <c r="C3632" i="66"/>
  <c r="C3633" i="66"/>
  <c r="E3633" i="66"/>
  <c r="H3633" i="66" s="1"/>
  <c r="C3634" i="66"/>
  <c r="E3634" i="66"/>
  <c r="C3635" i="66"/>
  <c r="E3635" i="66"/>
  <c r="H3635" i="66" s="1"/>
  <c r="E3641" i="66"/>
  <c r="H3641" i="66" s="1"/>
  <c r="C3645" i="66"/>
  <c r="C3646" i="66"/>
  <c r="C3647" i="66"/>
  <c r="C3649" i="66"/>
  <c r="E3650" i="66"/>
  <c r="H3650" i="66" s="1"/>
  <c r="C3651" i="66"/>
  <c r="C3652" i="66"/>
  <c r="E3652" i="66"/>
  <c r="H3652" i="66" s="1"/>
  <c r="E3653" i="66"/>
  <c r="H3653" i="66" s="1"/>
  <c r="E3654" i="66"/>
  <c r="H3654" i="66" s="1"/>
  <c r="E3655" i="66"/>
  <c r="C3659" i="66"/>
  <c r="E3659" i="66"/>
  <c r="C3660" i="66"/>
  <c r="E3660" i="66"/>
  <c r="E3663" i="66"/>
  <c r="H3663" i="66" s="1"/>
  <c r="C3664" i="66"/>
  <c r="C3665" i="66"/>
  <c r="E3666" i="66"/>
  <c r="C3668" i="66"/>
  <c r="E3668" i="66"/>
  <c r="H3668" i="66" s="1"/>
  <c r="C3671" i="66"/>
  <c r="E3671" i="66"/>
  <c r="H3671" i="66" s="1"/>
  <c r="C3672" i="66"/>
  <c r="E3672" i="66"/>
  <c r="H3672" i="66" s="1"/>
  <c r="C3674" i="66"/>
  <c r="E3674" i="66"/>
  <c r="C3675" i="66"/>
  <c r="E3675" i="66"/>
  <c r="H3675" i="66" s="1"/>
  <c r="C3676" i="66"/>
  <c r="E3676" i="66"/>
  <c r="H3676" i="66" s="1"/>
  <c r="C3679" i="66"/>
  <c r="C3680" i="66"/>
  <c r="E3680" i="66"/>
  <c r="C3681" i="66"/>
  <c r="E3681" i="66"/>
  <c r="H3681" i="66" s="1"/>
  <c r="E3682" i="66"/>
  <c r="H3682" i="66" s="1"/>
  <c r="C3683" i="66"/>
  <c r="C3687" i="66"/>
  <c r="E3687" i="66"/>
  <c r="C3689" i="66"/>
  <c r="E3690" i="66"/>
  <c r="C3693" i="66"/>
  <c r="E3693" i="66"/>
  <c r="H3693" i="66" s="1"/>
  <c r="C3694" i="66"/>
  <c r="E3695" i="66"/>
  <c r="C3696" i="66"/>
  <c r="C3697" i="66"/>
  <c r="C3698" i="66"/>
  <c r="E3698" i="66"/>
  <c r="H3698" i="66" s="1"/>
  <c r="E3701" i="66"/>
  <c r="E3703" i="66"/>
  <c r="H3703" i="66" s="1"/>
  <c r="C3704" i="66"/>
  <c r="E3704" i="66"/>
  <c r="H3704" i="66" s="1"/>
  <c r="C3707" i="66"/>
  <c r="E3709" i="66"/>
  <c r="H3709" i="66" s="1"/>
  <c r="C3711" i="66"/>
  <c r="E3711" i="66"/>
  <c r="C3712" i="66"/>
  <c r="E3712" i="66"/>
  <c r="H3712" i="66" s="1"/>
  <c r="C3715" i="66"/>
  <c r="C3716" i="66"/>
  <c r="C3717" i="66"/>
  <c r="E3717" i="66"/>
  <c r="C3720" i="66"/>
  <c r="E3720" i="66"/>
  <c r="H3720" i="66" s="1"/>
  <c r="C3721" i="66"/>
  <c r="E3721" i="66"/>
  <c r="H3721" i="66" s="1"/>
  <c r="E3722" i="66"/>
  <c r="H3722" i="66" s="1"/>
  <c r="C3723" i="66"/>
  <c r="C3728" i="66"/>
  <c r="C3729" i="66"/>
  <c r="C3731" i="66"/>
  <c r="C3732" i="66"/>
  <c r="C3734" i="66"/>
  <c r="C3735" i="66"/>
  <c r="E3735" i="66"/>
  <c r="H3735" i="66" s="1"/>
  <c r="C3736" i="66"/>
  <c r="E3736" i="66"/>
  <c r="C3737" i="66"/>
  <c r="C3739" i="66"/>
  <c r="C3741" i="66"/>
  <c r="E3741" i="66"/>
  <c r="H3741" i="66" s="1"/>
  <c r="C3742" i="66"/>
  <c r="C3743" i="66"/>
  <c r="E3745" i="66"/>
  <c r="H3745" i="66" s="1"/>
  <c r="C3746" i="66"/>
  <c r="E3746" i="66"/>
  <c r="C3747" i="66"/>
  <c r="E3747" i="66"/>
  <c r="H3747" i="66" s="1"/>
  <c r="C3748" i="66"/>
  <c r="E3749" i="66"/>
  <c r="C3751" i="66"/>
  <c r="C3753" i="66"/>
  <c r="C3754" i="66"/>
  <c r="E3755" i="66"/>
  <c r="H3755" i="66" s="1"/>
  <c r="C3756" i="66"/>
  <c r="E3757" i="66"/>
  <c r="H3757" i="66" s="1"/>
  <c r="C3759" i="66"/>
  <c r="E3759" i="66"/>
  <c r="E3762" i="66"/>
  <c r="H3762" i="66" s="1"/>
  <c r="C3763" i="66"/>
  <c r="E3764" i="66"/>
  <c r="H3764" i="66" s="1"/>
  <c r="C3766" i="66"/>
  <c r="C3767" i="66"/>
  <c r="E3767" i="66"/>
  <c r="C3768" i="66"/>
  <c r="C3769" i="66"/>
  <c r="E3769" i="66"/>
  <c r="H3769" i="66" s="1"/>
  <c r="C3770" i="66"/>
  <c r="E3770" i="66"/>
  <c r="H3770" i="66" s="1"/>
  <c r="E3773" i="66"/>
  <c r="H3773" i="66" s="1"/>
  <c r="E3775" i="66"/>
  <c r="E3778" i="66"/>
  <c r="H3778" i="66" s="1"/>
  <c r="C3780" i="66"/>
  <c r="E3780" i="66"/>
  <c r="E3781" i="66"/>
  <c r="H3781" i="66" s="1"/>
  <c r="C3783" i="66"/>
  <c r="E3785" i="66"/>
  <c r="C3785" i="66"/>
  <c r="E3786" i="66"/>
  <c r="H3786" i="66" s="1"/>
  <c r="E3787" i="66"/>
  <c r="H3787" i="66" s="1"/>
  <c r="C3792" i="66"/>
  <c r="E3792" i="66"/>
  <c r="H3792" i="66" s="1"/>
  <c r="C3795" i="66"/>
  <c r="E3797" i="66"/>
  <c r="H3797" i="66" s="1"/>
  <c r="E3798" i="66"/>
  <c r="C3799" i="66"/>
  <c r="C3800" i="66"/>
  <c r="C3801" i="66"/>
  <c r="E3804" i="66"/>
  <c r="H3804" i="66" s="1"/>
  <c r="C3807" i="66"/>
  <c r="C3808" i="66"/>
  <c r="E3810" i="66"/>
  <c r="H3810" i="66" s="1"/>
  <c r="C3811" i="66"/>
  <c r="E3811" i="66"/>
  <c r="H3811" i="66" s="1"/>
  <c r="C3812" i="66"/>
  <c r="E3812" i="66"/>
  <c r="C3815" i="66"/>
  <c r="E3815" i="66"/>
  <c r="E3816" i="66"/>
  <c r="H3816" i="66" s="1"/>
  <c r="C3817" i="66"/>
  <c r="E3817" i="66"/>
  <c r="H3817" i="66" s="1"/>
  <c r="C3818" i="66"/>
  <c r="E3818" i="66"/>
  <c r="C3819" i="66"/>
  <c r="C3822" i="66"/>
  <c r="C3823" i="66"/>
  <c r="E3823" i="66"/>
  <c r="E3825" i="66"/>
  <c r="E3826" i="66"/>
  <c r="H3826" i="66" s="1"/>
  <c r="C3827" i="66"/>
  <c r="C3828" i="66"/>
  <c r="E3828" i="66"/>
  <c r="E3829" i="66"/>
  <c r="H3829" i="66" s="1"/>
  <c r="C3831" i="66"/>
  <c r="C3833" i="66"/>
  <c r="C3834" i="66"/>
  <c r="E3834" i="66"/>
  <c r="H3834" i="66" s="1"/>
  <c r="E3839" i="66"/>
  <c r="E3841" i="66"/>
  <c r="H3841" i="66" s="1"/>
  <c r="C3842" i="66"/>
  <c r="E3842" i="66"/>
  <c r="H3842" i="66" s="1"/>
  <c r="C3843" i="66"/>
  <c r="E3843" i="66"/>
  <c r="H3843" i="66" s="1"/>
  <c r="C3844" i="66"/>
  <c r="E3846" i="66"/>
  <c r="C3846" i="66"/>
  <c r="C3847" i="66"/>
  <c r="C3848" i="66"/>
  <c r="E3848" i="66"/>
  <c r="H3848" i="66" s="1"/>
  <c r="C3850" i="66"/>
  <c r="E3850" i="66"/>
  <c r="H3850" i="66" s="1"/>
  <c r="C3851" i="66"/>
  <c r="C3852" i="66"/>
  <c r="E3852" i="66"/>
  <c r="C3853" i="66"/>
  <c r="E3856" i="66"/>
  <c r="H3856" i="66" s="1"/>
  <c r="E3857" i="66"/>
  <c r="C3858" i="66"/>
  <c r="E3858" i="66"/>
  <c r="H3858" i="66" s="1"/>
  <c r="C3860" i="66"/>
  <c r="E3860" i="66"/>
  <c r="C3864" i="66"/>
  <c r="C3868" i="66"/>
  <c r="E3868" i="66"/>
  <c r="E3873" i="66"/>
  <c r="H3873" i="66" s="1"/>
  <c r="C3873" i="66"/>
  <c r="E3874" i="66"/>
  <c r="H3874" i="66" s="1"/>
  <c r="C3875" i="66"/>
  <c r="E3875" i="66"/>
  <c r="H3875" i="66" s="1"/>
  <c r="E3879" i="66"/>
  <c r="C3881" i="66"/>
  <c r="E3882" i="66"/>
  <c r="H3882" i="66" s="1"/>
  <c r="C3883" i="66"/>
  <c r="C3884" i="66"/>
  <c r="E3884" i="66"/>
  <c r="H3884" i="66" s="1"/>
  <c r="E3885" i="66"/>
  <c r="H3885" i="66" s="1"/>
  <c r="C3887" i="66"/>
  <c r="C3889" i="66"/>
  <c r="E3889" i="66"/>
  <c r="H3889" i="66" s="1"/>
  <c r="C3890" i="66"/>
  <c r="E3890" i="66"/>
  <c r="H3890" i="66" s="1"/>
  <c r="C3891" i="66"/>
  <c r="C3892" i="66"/>
  <c r="C3895" i="66"/>
  <c r="C3896" i="66"/>
  <c r="E3897" i="66"/>
  <c r="E3898" i="66"/>
  <c r="H3898" i="66" s="1"/>
  <c r="C3900" i="66"/>
  <c r="C3901" i="66"/>
  <c r="E3901" i="66"/>
  <c r="H3901" i="66" s="1"/>
  <c r="C3905" i="66"/>
  <c r="E3906" i="66"/>
  <c r="H3906" i="66" s="1"/>
  <c r="C3906" i="66"/>
  <c r="C3907" i="66"/>
  <c r="C3908" i="66"/>
  <c r="E3908" i="66"/>
  <c r="H3908" i="66" s="1"/>
  <c r="C3915" i="66"/>
  <c r="E3915" i="66"/>
  <c r="H3915" i="66" s="1"/>
  <c r="C3916" i="66"/>
  <c r="E3917" i="66"/>
  <c r="C3920" i="66"/>
  <c r="E3920" i="66"/>
  <c r="H3920" i="66" s="1"/>
  <c r="C3922" i="66"/>
  <c r="E3922" i="66"/>
  <c r="H3922" i="66" s="1"/>
  <c r="C3923" i="66"/>
  <c r="C3924" i="66"/>
  <c r="E3924" i="66"/>
  <c r="H3924" i="66" s="1"/>
  <c r="C3926" i="66"/>
  <c r="C3927" i="66"/>
  <c r="E3927" i="66"/>
  <c r="H3927" i="66" s="1"/>
  <c r="E3928" i="66"/>
  <c r="H3928" i="66" s="1"/>
  <c r="C3932" i="66"/>
  <c r="C3933" i="66"/>
  <c r="E3933" i="66"/>
  <c r="H3933" i="66" s="1"/>
  <c r="C3935" i="66"/>
  <c r="E3935" i="66"/>
  <c r="H3935" i="66" s="1"/>
  <c r="E3937" i="66"/>
  <c r="E3938" i="66"/>
  <c r="C3940" i="66"/>
  <c r="E3941" i="66"/>
  <c r="H3941" i="66" s="1"/>
  <c r="E3943" i="66"/>
  <c r="H3943" i="66" s="1"/>
  <c r="C3943" i="66"/>
  <c r="E3944" i="66"/>
  <c r="E3945" i="66"/>
  <c r="H3945" i="66" s="1"/>
  <c r="C3947" i="66"/>
  <c r="C3949" i="66"/>
  <c r="C3950" i="66"/>
  <c r="C3951" i="66"/>
  <c r="E3953" i="66"/>
  <c r="H3953" i="66" s="1"/>
  <c r="C3954" i="66"/>
  <c r="E3954" i="66"/>
  <c r="H3954" i="66" s="1"/>
  <c r="C3955" i="66"/>
  <c r="E3955" i="66"/>
  <c r="H3955" i="66" s="1"/>
  <c r="C3956" i="66"/>
  <c r="E3957" i="66"/>
  <c r="H3957" i="66" s="1"/>
  <c r="E3959" i="66"/>
  <c r="C3959" i="66"/>
  <c r="C3962" i="66"/>
  <c r="E3962" i="66"/>
  <c r="H3962" i="66" s="1"/>
  <c r="C3963" i="66"/>
  <c r="C3964" i="66"/>
  <c r="E3964" i="66"/>
  <c r="H3964" i="66" s="1"/>
  <c r="C3967" i="66"/>
  <c r="C3968" i="66"/>
  <c r="E3970" i="66"/>
  <c r="H3970" i="66" s="1"/>
  <c r="C3971" i="66"/>
  <c r="C3972" i="66"/>
  <c r="E3972" i="66"/>
  <c r="H3972" i="66" s="1"/>
  <c r="E3973" i="66"/>
  <c r="H3973" i="66" s="1"/>
  <c r="C3975" i="66"/>
  <c r="C3976" i="66"/>
  <c r="E3976" i="66"/>
  <c r="H3976" i="66" s="1"/>
  <c r="E3977" i="66"/>
  <c r="H3977" i="66" s="1"/>
  <c r="E3978" i="66"/>
  <c r="H3978" i="66" s="1"/>
  <c r="C3981" i="66"/>
  <c r="C3983" i="66"/>
  <c r="C3984" i="66"/>
  <c r="E3984" i="66"/>
  <c r="C3988" i="66"/>
  <c r="E3988" i="66"/>
  <c r="H3988" i="66" s="1"/>
  <c r="C3989" i="66"/>
  <c r="E3989" i="66"/>
  <c r="H3989" i="66" s="1"/>
  <c r="C3991" i="66"/>
  <c r="C3996" i="66"/>
  <c r="E3996" i="66"/>
  <c r="H3996" i="66" s="1"/>
  <c r="C3999" i="66"/>
  <c r="C4002" i="66"/>
  <c r="C4003" i="66"/>
  <c r="E4003" i="66"/>
  <c r="H4003" i="66" s="1"/>
  <c r="C4004" i="66"/>
  <c r="E4004" i="66"/>
  <c r="H4004" i="66" s="1"/>
  <c r="E4005" i="66"/>
  <c r="H4005" i="66" s="1"/>
  <c r="C4009" i="66"/>
  <c r="E4009" i="66"/>
  <c r="H4009" i="66" s="1"/>
  <c r="C4010" i="66"/>
  <c r="E4010" i="66"/>
  <c r="H4010" i="66" s="1"/>
  <c r="C4011" i="66"/>
  <c r="E4011" i="66"/>
  <c r="H4011" i="66" s="1"/>
  <c r="E4012" i="66"/>
  <c r="H4012" i="66" s="1"/>
  <c r="C4012" i="66"/>
  <c r="E4013" i="66"/>
  <c r="H4013" i="66" s="1"/>
  <c r="C4015" i="66"/>
  <c r="E4018" i="66"/>
  <c r="H4018" i="66" s="1"/>
  <c r="C4023" i="66"/>
  <c r="C4024" i="66"/>
  <c r="C4025" i="66"/>
  <c r="E4025" i="66"/>
  <c r="H4025" i="66" s="1"/>
  <c r="C4026" i="66"/>
  <c r="E4033" i="66"/>
  <c r="E4034" i="66"/>
  <c r="H4034" i="66" s="1"/>
  <c r="C4035" i="66"/>
  <c r="C4036" i="66"/>
  <c r="C4039" i="66"/>
  <c r="C4040" i="66"/>
  <c r="E4041" i="66"/>
  <c r="H4041" i="66" s="1"/>
  <c r="C4043" i="66"/>
  <c r="C4047" i="66"/>
  <c r="C4051" i="66"/>
  <c r="E4051" i="66"/>
  <c r="H4051" i="66" s="1"/>
  <c r="C4058" i="66"/>
  <c r="C4059" i="66"/>
  <c r="E4059" i="66"/>
  <c r="C4060" i="66"/>
  <c r="E4060" i="66"/>
  <c r="H4060" i="66" s="1"/>
  <c r="C4063" i="66"/>
  <c r="E4063" i="66"/>
  <c r="H4063" i="66" s="1"/>
  <c r="C4066" i="66"/>
  <c r="C4068" i="66"/>
  <c r="E4069" i="66"/>
  <c r="H4069" i="66" s="1"/>
  <c r="E4070" i="66"/>
  <c r="C4073" i="66"/>
  <c r="E4078" i="66"/>
  <c r="E4082" i="66"/>
  <c r="H4082" i="66" s="1"/>
  <c r="C4083" i="66"/>
  <c r="C4087" i="66"/>
  <c r="E4087" i="66"/>
  <c r="H4087" i="66" s="1"/>
  <c r="E4088" i="66"/>
  <c r="H4088" i="66" s="1"/>
  <c r="E4089" i="66"/>
  <c r="H4089" i="66" s="1"/>
  <c r="E4090" i="66"/>
  <c r="H4090" i="66" s="1"/>
  <c r="C4091" i="66"/>
  <c r="E4091" i="66"/>
  <c r="H4091" i="66" s="1"/>
  <c r="E4092" i="66"/>
  <c r="H4092" i="66" s="1"/>
  <c r="C4095" i="66"/>
  <c r="C4098" i="66"/>
  <c r="E4098" i="66"/>
  <c r="H4098" i="66" s="1"/>
  <c r="C4100" i="66"/>
  <c r="C4101" i="66"/>
  <c r="E4101" i="66"/>
  <c r="C4102" i="66"/>
  <c r="C4103" i="66"/>
  <c r="E4105" i="66"/>
  <c r="H4105" i="66" s="1"/>
  <c r="C4106" i="66"/>
  <c r="E4106" i="66"/>
  <c r="H4106" i="66" s="1"/>
  <c r="E4107" i="66"/>
  <c r="E4109" i="66"/>
  <c r="H4109" i="66" s="1"/>
  <c r="C4110" i="66"/>
  <c r="C4111" i="66"/>
  <c r="C4112" i="66"/>
  <c r="E4112" i="66"/>
  <c r="H4112" i="66" s="1"/>
  <c r="E4113" i="66"/>
  <c r="H4113" i="66" s="1"/>
  <c r="C4114" i="66"/>
  <c r="E4116" i="66"/>
  <c r="H4116" i="66" s="1"/>
  <c r="C4117" i="66"/>
  <c r="E4117" i="66"/>
  <c r="H4117" i="66" s="1"/>
  <c r="C4118" i="66"/>
  <c r="E4120" i="66"/>
  <c r="H4120" i="66" s="1"/>
  <c r="C4122" i="66"/>
  <c r="C4124" i="66"/>
  <c r="E4124" i="66"/>
  <c r="H4124" i="66" s="1"/>
  <c r="E4125" i="66"/>
  <c r="H4125" i="66" s="1"/>
  <c r="C4126" i="66"/>
  <c r="C4128" i="66"/>
  <c r="C4130" i="66"/>
  <c r="E4130" i="66"/>
  <c r="H4130" i="66" s="1"/>
  <c r="C4132" i="66"/>
  <c r="E4132" i="66"/>
  <c r="E4134" i="66"/>
  <c r="H4134" i="66" s="1"/>
  <c r="C4138" i="66"/>
  <c r="C4140" i="66"/>
  <c r="E4143" i="66"/>
  <c r="H4143" i="66" s="1"/>
  <c r="C4147" i="66"/>
  <c r="E4147" i="66"/>
  <c r="H4147" i="66" s="1"/>
  <c r="C4148" i="66"/>
  <c r="E4148" i="66"/>
  <c r="H4148" i="66" s="1"/>
  <c r="C4151" i="66"/>
  <c r="E4151" i="66"/>
  <c r="E4152" i="66"/>
  <c r="H4152" i="66" s="1"/>
  <c r="C4155" i="66"/>
  <c r="E4155" i="66"/>
  <c r="C4156" i="66"/>
  <c r="E4156" i="66"/>
  <c r="C4161" i="66"/>
  <c r="C4162" i="66"/>
  <c r="E4162" i="66"/>
  <c r="H4162" i="66" s="1"/>
  <c r="C4163" i="66"/>
  <c r="C4166" i="66"/>
  <c r="E4167" i="66"/>
  <c r="E4168" i="66"/>
  <c r="H4168" i="66" s="1"/>
  <c r="E4175" i="66"/>
  <c r="C4180" i="66"/>
  <c r="C4181" i="66"/>
  <c r="E4182" i="66"/>
  <c r="H4182" i="66" s="1"/>
  <c r="C4185" i="66"/>
  <c r="C4186" i="66"/>
  <c r="E4186" i="66"/>
  <c r="C4188" i="66"/>
  <c r="E4191" i="66"/>
  <c r="C4195" i="66"/>
  <c r="E4195" i="66"/>
  <c r="H4195" i="66" s="1"/>
  <c r="C4196" i="66"/>
  <c r="E4196" i="66"/>
  <c r="H4196" i="66" s="1"/>
  <c r="C4199" i="66"/>
  <c r="E4199" i="66"/>
  <c r="H4199" i="66" s="1"/>
  <c r="E4202" i="66"/>
  <c r="H4202" i="66" s="1"/>
  <c r="E4203" i="66"/>
  <c r="E4208" i="66"/>
  <c r="E4209" i="66"/>
  <c r="H4209" i="66" s="1"/>
  <c r="C4211" i="66"/>
  <c r="C4213" i="66"/>
  <c r="C4214" i="66"/>
  <c r="E4214" i="66"/>
  <c r="H4214" i="66" s="1"/>
  <c r="C4215" i="66"/>
  <c r="E4215" i="66"/>
  <c r="H4215" i="66" s="1"/>
  <c r="E4216" i="66"/>
  <c r="C4217" i="66"/>
  <c r="E4218" i="66"/>
  <c r="H4218" i="66" s="1"/>
  <c r="C4220" i="66"/>
  <c r="E4220" i="66"/>
  <c r="H4220" i="66" s="1"/>
  <c r="C4221" i="66"/>
  <c r="C4225" i="66"/>
  <c r="E4226" i="66"/>
  <c r="H4226" i="66" s="1"/>
  <c r="C4226" i="66"/>
  <c r="C4227" i="66"/>
  <c r="C4228" i="66"/>
  <c r="E4228" i="66"/>
  <c r="H4228" i="66" s="1"/>
  <c r="E4229" i="66"/>
  <c r="H4229" i="66" s="1"/>
  <c r="E4232" i="66"/>
  <c r="H4232" i="66" s="1"/>
  <c r="C4235" i="66"/>
  <c r="E4235" i="66"/>
  <c r="H4235" i="66" s="1"/>
  <c r="E4236" i="66"/>
  <c r="H4236" i="66" s="1"/>
  <c r="C4237" i="66"/>
  <c r="E4237" i="66"/>
  <c r="H4237" i="66" s="1"/>
  <c r="C4238" i="66"/>
  <c r="C4239" i="66"/>
  <c r="E4239" i="66"/>
  <c r="H4239" i="66" s="1"/>
  <c r="C4240" i="66"/>
  <c r="C4241" i="66"/>
  <c r="E4241" i="66"/>
  <c r="H4241" i="66" s="1"/>
  <c r="C4244" i="66"/>
  <c r="E4245" i="66"/>
  <c r="H4245" i="66" s="1"/>
  <c r="C4248" i="66"/>
  <c r="E4249" i="66"/>
  <c r="H4249" i="66" s="1"/>
  <c r="C4250" i="66"/>
  <c r="E4250" i="66"/>
  <c r="H4250" i="66" s="1"/>
  <c r="C4251" i="66"/>
  <c r="C4252" i="66"/>
  <c r="E4252" i="66"/>
  <c r="H4252" i="66" s="1"/>
  <c r="C4253" i="66"/>
  <c r="E4253" i="66"/>
  <c r="H4253" i="66" s="1"/>
  <c r="C4255" i="66"/>
  <c r="E4255" i="66"/>
  <c r="E4257" i="66"/>
  <c r="H4257" i="66" s="1"/>
  <c r="C4259" i="66"/>
  <c r="E4259" i="66"/>
  <c r="H4259" i="66" s="1"/>
  <c r="C4260" i="66"/>
  <c r="E4260" i="66"/>
  <c r="H4260" i="66" s="1"/>
  <c r="C4263" i="66"/>
  <c r="C4264" i="66"/>
  <c r="C4265" i="66"/>
  <c r="E4265" i="66"/>
  <c r="H4265" i="66" s="1"/>
  <c r="C4268" i="66"/>
  <c r="C4269" i="66"/>
  <c r="C4273" i="66"/>
  <c r="E4273" i="66"/>
  <c r="C4274" i="66"/>
  <c r="E4274" i="66"/>
  <c r="H4274" i="66" s="1"/>
  <c r="E4276" i="66"/>
  <c r="H4276" i="66" s="1"/>
  <c r="C4280" i="66"/>
  <c r="E4280" i="66"/>
  <c r="H4280" i="66" s="1"/>
  <c r="E4281" i="66"/>
  <c r="H4281" i="66" s="1"/>
  <c r="C4284" i="66"/>
  <c r="C4285" i="66"/>
  <c r="E4285" i="66"/>
  <c r="H4285" i="66" s="1"/>
  <c r="C4287" i="66"/>
  <c r="C4289" i="66"/>
  <c r="E4289" i="66"/>
  <c r="H4289" i="66" s="1"/>
  <c r="C4291" i="66"/>
  <c r="E4291" i="66"/>
  <c r="C4293" i="66"/>
  <c r="E4293" i="66"/>
  <c r="H4293" i="66" s="1"/>
  <c r="C4295" i="66"/>
  <c r="E4296" i="66"/>
  <c r="H4296" i="66" s="1"/>
  <c r="E4297" i="66"/>
  <c r="H4297" i="66" s="1"/>
  <c r="E4298" i="66"/>
  <c r="H4298" i="66" s="1"/>
  <c r="C4299" i="66"/>
  <c r="E4300" i="66"/>
  <c r="H4300" i="66" s="1"/>
  <c r="E4301" i="66"/>
  <c r="H4301" i="66" s="1"/>
  <c r="E4303" i="66"/>
  <c r="E4306" i="66"/>
  <c r="C4307" i="66"/>
  <c r="C4310" i="66"/>
  <c r="E4312" i="66"/>
  <c r="H4312" i="66" s="1"/>
  <c r="C4315" i="66"/>
  <c r="E4315" i="66"/>
  <c r="E4321" i="66"/>
  <c r="H4321" i="66" s="1"/>
  <c r="E4322" i="66"/>
  <c r="H4322" i="66" s="1"/>
  <c r="C4323" i="66"/>
  <c r="C4324" i="66"/>
  <c r="E4324" i="66"/>
  <c r="E4330" i="66"/>
  <c r="H4330" i="66" s="1"/>
  <c r="C4331" i="66"/>
  <c r="C4332" i="66"/>
  <c r="E4332" i="66"/>
  <c r="H4332" i="66" s="1"/>
  <c r="C4335" i="66"/>
  <c r="E4336" i="66"/>
  <c r="H4336" i="66" s="1"/>
  <c r="E4338" i="66"/>
  <c r="H4338" i="66" s="1"/>
  <c r="C4339" i="66"/>
  <c r="C4340" i="66"/>
  <c r="C4343" i="66"/>
  <c r="E4343" i="66"/>
  <c r="E4344" i="66"/>
  <c r="H4344" i="66" s="1"/>
  <c r="E4345" i="66"/>
  <c r="H4345" i="66" s="1"/>
  <c r="E4346" i="66"/>
  <c r="H4346" i="66" s="1"/>
  <c r="C4348" i="66"/>
  <c r="C4350" i="66"/>
  <c r="C4351" i="66"/>
  <c r="E4351" i="66"/>
  <c r="E4352" i="66"/>
  <c r="H4352" i="66" s="1"/>
  <c r="C4353" i="66"/>
  <c r="E4353" i="66"/>
  <c r="H4353" i="66" s="1"/>
  <c r="C4354" i="66"/>
  <c r="C4355" i="66"/>
  <c r="E4355" i="66"/>
  <c r="C4356" i="66"/>
  <c r="E4357" i="66"/>
  <c r="H4357" i="66" s="1"/>
  <c r="E4361" i="66"/>
  <c r="E4364" i="66"/>
  <c r="H4364" i="66" s="1"/>
  <c r="C4368" i="66"/>
  <c r="C4370" i="66"/>
  <c r="E4370" i="66"/>
  <c r="H4370" i="66" s="1"/>
  <c r="C4371" i="66"/>
  <c r="C4372" i="66"/>
  <c r="E4375" i="66"/>
  <c r="C4380" i="66"/>
  <c r="E4380" i="66"/>
  <c r="E4381" i="66"/>
  <c r="H4381" i="66" s="1"/>
  <c r="C4385" i="66"/>
  <c r="E4385" i="66"/>
  <c r="C4386" i="66"/>
  <c r="E4386" i="66"/>
  <c r="C4387" i="66"/>
  <c r="E4387" i="66"/>
  <c r="H4387" i="66" s="1"/>
  <c r="E4388" i="66"/>
  <c r="H4388" i="66" s="1"/>
  <c r="C4392" i="66"/>
  <c r="E4394" i="66"/>
  <c r="H4394" i="66" s="1"/>
  <c r="C4396" i="66"/>
  <c r="C4397" i="66"/>
  <c r="E4397" i="66"/>
  <c r="E4400" i="66"/>
  <c r="H4400" i="66" s="1"/>
  <c r="C4401" i="66"/>
  <c r="C4402" i="66"/>
  <c r="E4402" i="66"/>
  <c r="H4402" i="66" s="1"/>
  <c r="C4403" i="66"/>
  <c r="E4403" i="66"/>
  <c r="H4403" i="66" s="1"/>
  <c r="C4404" i="66"/>
  <c r="E4404" i="66"/>
  <c r="H4404" i="66" s="1"/>
  <c r="E4407" i="66"/>
  <c r="C4409" i="66"/>
  <c r="E4409" i="66"/>
  <c r="H4409" i="66" s="1"/>
  <c r="C4410" i="66"/>
  <c r="E4410" i="66"/>
  <c r="C4415" i="66"/>
  <c r="E4415" i="66"/>
  <c r="C4417" i="66"/>
  <c r="E4417" i="66"/>
  <c r="H4417" i="66" s="1"/>
  <c r="E4418" i="66"/>
  <c r="H4418" i="66" s="1"/>
  <c r="C4420" i="66"/>
  <c r="E4420" i="66"/>
  <c r="C4423" i="66"/>
  <c r="C4424" i="66"/>
  <c r="E4426" i="66"/>
  <c r="H4426" i="66" s="1"/>
  <c r="C4428" i="66"/>
  <c r="E4429" i="66"/>
  <c r="H4429" i="66" s="1"/>
  <c r="C4431" i="66"/>
  <c r="E4431" i="66"/>
  <c r="C4432" i="66"/>
  <c r="E4432" i="66"/>
  <c r="E4434" i="66"/>
  <c r="C4437" i="66"/>
  <c r="C4439" i="66"/>
  <c r="E4439" i="66"/>
  <c r="C4440" i="66"/>
  <c r="E4440" i="66"/>
  <c r="H4440" i="66" s="1"/>
  <c r="C4444" i="66"/>
  <c r="C4447" i="66"/>
  <c r="C4448" i="66"/>
  <c r="E4449" i="66"/>
  <c r="H4449" i="66" s="1"/>
  <c r="E4450" i="66"/>
  <c r="H4450" i="66" s="1"/>
  <c r="C4451" i="66"/>
  <c r="C4452" i="66"/>
  <c r="E4452" i="66"/>
  <c r="H4452" i="66" s="1"/>
  <c r="C4453" i="66"/>
  <c r="E4453" i="66"/>
  <c r="C4455" i="66"/>
  <c r="C4459" i="66"/>
  <c r="C4464" i="66"/>
  <c r="C4465" i="66"/>
  <c r="E4465" i="66"/>
  <c r="E4466" i="66"/>
  <c r="C4467" i="66"/>
  <c r="C4469" i="66"/>
  <c r="E4471" i="66"/>
  <c r="E4474" i="66"/>
  <c r="H4474" i="66" s="1"/>
  <c r="C4477" i="66"/>
  <c r="C4479" i="66"/>
  <c r="E4479" i="66"/>
  <c r="C4480" i="66"/>
  <c r="E4480" i="66"/>
  <c r="H4480" i="66" s="1"/>
  <c r="C4481" i="66"/>
  <c r="E4481" i="66"/>
  <c r="H4481" i="66" s="1"/>
  <c r="C4484" i="66"/>
  <c r="E4488" i="66"/>
  <c r="H4488" i="66" s="1"/>
  <c r="E4489" i="66"/>
  <c r="H4489" i="66" s="1"/>
  <c r="C4491" i="66"/>
  <c r="E4491" i="66"/>
  <c r="C4494" i="66"/>
  <c r="E4495" i="66"/>
  <c r="H4495" i="66" s="1"/>
  <c r="E4496" i="66"/>
  <c r="C4499" i="66"/>
  <c r="C4501" i="66"/>
  <c r="E4504" i="66"/>
  <c r="C4505" i="66"/>
  <c r="E4506" i="66"/>
  <c r="C4506" i="66"/>
  <c r="C4509" i="66"/>
  <c r="E4511" i="66"/>
  <c r="C4512" i="66"/>
  <c r="E4513" i="66"/>
  <c r="H4513" i="66" s="1"/>
  <c r="E4514" i="66"/>
  <c r="H4514" i="66" s="1"/>
  <c r="C4515" i="66"/>
  <c r="E4515" i="66"/>
  <c r="E4522" i="66"/>
  <c r="H4522" i="66" s="1"/>
  <c r="C4524" i="66"/>
  <c r="C4525" i="66"/>
  <c r="E4525" i="66"/>
  <c r="H4525" i="66" s="1"/>
  <c r="C4530" i="66"/>
  <c r="E4530" i="66"/>
  <c r="C4533" i="66"/>
  <c r="C4537" i="66"/>
  <c r="E4544" i="66"/>
  <c r="C4545" i="66"/>
  <c r="E4545" i="66"/>
  <c r="H4545" i="66" s="1"/>
  <c r="C4548" i="66"/>
  <c r="E4548" i="66"/>
  <c r="H4548" i="66" s="1"/>
  <c r="C4549" i="66"/>
  <c r="E4549" i="66"/>
  <c r="H4549" i="66" s="1"/>
  <c r="E4552" i="66"/>
  <c r="E4553" i="66"/>
  <c r="H4553" i="66" s="1"/>
  <c r="E4554" i="66"/>
  <c r="H4554" i="66" s="1"/>
  <c r="C4559" i="66"/>
  <c r="E4559" i="66"/>
  <c r="E4560" i="66"/>
  <c r="C4563" i="66"/>
  <c r="C4565" i="66"/>
  <c r="C4568" i="66"/>
  <c r="C4570" i="66"/>
  <c r="E4570" i="66"/>
  <c r="C4571" i="66"/>
  <c r="E4575" i="66"/>
  <c r="C4576" i="66"/>
  <c r="E4576" i="66"/>
  <c r="C4577" i="66"/>
  <c r="E4577" i="66"/>
  <c r="H4577" i="66" s="1"/>
  <c r="E4578" i="66"/>
  <c r="H4578" i="66" s="1"/>
  <c r="C4584" i="66"/>
  <c r="E4585" i="66"/>
  <c r="C4586" i="66"/>
  <c r="E4586" i="66"/>
  <c r="H4586" i="66" s="1"/>
  <c r="C4594" i="66"/>
  <c r="C4596" i="66"/>
  <c r="C4597" i="66"/>
  <c r="E4597" i="66"/>
  <c r="C4602" i="66"/>
  <c r="E4602" i="66"/>
  <c r="H4602" i="66" s="1"/>
  <c r="E4603" i="66"/>
  <c r="H4603" i="66" s="1"/>
  <c r="C4604" i="66"/>
  <c r="C4611" i="66"/>
  <c r="C4612" i="66"/>
  <c r="E4612" i="66"/>
  <c r="H4612" i="66" s="1"/>
  <c r="E4617" i="66"/>
  <c r="H4617" i="66" s="1"/>
  <c r="E4618" i="66"/>
  <c r="H4618" i="66" s="1"/>
  <c r="C4620" i="66"/>
  <c r="E4620" i="66"/>
  <c r="C4621" i="66"/>
  <c r="E4621" i="66"/>
  <c r="E4624" i="66"/>
  <c r="C4626" i="66"/>
  <c r="E4626" i="66"/>
  <c r="C4627" i="66"/>
  <c r="E4627" i="66"/>
  <c r="C4629" i="66"/>
  <c r="C4631" i="66"/>
  <c r="C4632" i="66"/>
  <c r="E4632" i="66"/>
  <c r="C4637" i="66"/>
  <c r="C4642" i="66"/>
  <c r="E4642" i="66"/>
  <c r="H4642" i="66" s="1"/>
  <c r="C4643" i="66"/>
  <c r="E4643" i="66"/>
  <c r="E4644" i="66"/>
  <c r="C4645" i="66"/>
  <c r="C4649" i="66"/>
  <c r="C4652" i="66"/>
  <c r="C4653" i="66"/>
  <c r="E4653" i="66"/>
  <c r="H4653" i="66" s="1"/>
  <c r="C4658" i="66"/>
  <c r="E4658" i="66"/>
  <c r="E4659" i="66"/>
  <c r="H4659" i="66" s="1"/>
  <c r="C4661" i="66"/>
  <c r="E4664" i="66"/>
  <c r="C4666" i="66"/>
  <c r="E4672" i="66"/>
  <c r="C4676" i="66"/>
  <c r="C4677" i="66"/>
  <c r="E4677" i="66"/>
  <c r="H4677" i="66" s="1"/>
  <c r="E4680" i="66"/>
  <c r="C4681" i="66"/>
  <c r="E4681" i="66"/>
  <c r="H4681" i="66" s="1"/>
  <c r="C4684" i="66"/>
  <c r="E4688" i="66"/>
  <c r="C4690" i="66"/>
  <c r="C4691" i="66"/>
  <c r="C4695" i="66"/>
  <c r="C4696" i="66"/>
  <c r="E4696" i="66"/>
  <c r="C4698" i="66"/>
  <c r="E4698" i="66"/>
  <c r="C4699" i="66"/>
  <c r="E4699" i="66"/>
  <c r="H4699" i="66" s="1"/>
  <c r="E4704" i="66"/>
  <c r="C4706" i="66"/>
  <c r="E4706" i="66"/>
  <c r="H4706" i="66" s="1"/>
  <c r="C4707" i="66"/>
  <c r="C4708" i="66"/>
  <c r="E4708" i="66"/>
  <c r="C4709" i="66"/>
  <c r="C4712" i="66"/>
  <c r="E4712" i="66"/>
  <c r="E4713" i="66"/>
  <c r="C4714" i="66"/>
  <c r="C4716" i="66"/>
  <c r="C4717" i="66"/>
  <c r="E4717" i="66"/>
  <c r="H4717" i="66" s="1"/>
  <c r="C4722" i="66"/>
  <c r="E4722" i="66"/>
  <c r="E4723" i="66"/>
  <c r="H4723" i="66" s="1"/>
  <c r="C4724" i="66"/>
  <c r="E4724" i="66"/>
  <c r="H4724" i="66" s="1"/>
  <c r="C4730" i="66"/>
  <c r="E4731" i="66"/>
  <c r="H4731" i="66" s="1"/>
  <c r="C4732" i="66"/>
  <c r="C4738" i="66"/>
  <c r="C4739" i="66"/>
  <c r="E4740" i="66"/>
  <c r="H4740" i="66" s="1"/>
  <c r="C4743" i="66"/>
  <c r="E4746" i="66"/>
  <c r="H4746" i="66" s="1"/>
  <c r="C4748" i="66"/>
  <c r="E4748" i="66"/>
  <c r="C4749" i="66"/>
  <c r="E4749" i="66"/>
  <c r="E4752" i="66"/>
  <c r="E4753" i="66"/>
  <c r="C4754" i="66"/>
  <c r="E4754" i="66"/>
  <c r="C4756" i="66"/>
  <c r="C4757" i="66"/>
  <c r="E4757" i="66"/>
  <c r="C4759" i="66"/>
  <c r="E4760" i="66"/>
  <c r="C4761" i="66"/>
  <c r="C4762" i="66"/>
  <c r="E4762" i="66"/>
  <c r="C4765" i="66"/>
  <c r="E4765" i="66"/>
  <c r="E4767" i="66"/>
  <c r="C4768" i="66"/>
  <c r="E4769" i="66"/>
  <c r="H4769" i="66" s="1"/>
  <c r="E4770" i="66"/>
  <c r="H4770" i="66" s="1"/>
  <c r="C4771" i="66"/>
  <c r="E4771" i="66"/>
  <c r="C4781" i="66"/>
  <c r="E4786" i="66"/>
  <c r="C4787" i="66"/>
  <c r="E4787" i="66"/>
  <c r="H4787" i="66" s="1"/>
  <c r="E4789" i="66"/>
  <c r="H4789" i="66" s="1"/>
  <c r="C4790" i="66"/>
  <c r="E4790" i="66"/>
  <c r="E4791" i="66"/>
  <c r="E4793" i="66"/>
  <c r="H4793" i="66" s="1"/>
  <c r="C4794" i="66"/>
  <c r="E4794" i="66"/>
  <c r="H4794" i="66" s="1"/>
  <c r="C4795" i="66"/>
  <c r="E4795" i="66"/>
  <c r="C4796" i="66"/>
  <c r="E4796" i="66"/>
  <c r="H4796" i="66" s="1"/>
  <c r="E4800" i="66"/>
  <c r="E4801" i="66"/>
  <c r="C4802" i="66"/>
  <c r="E4802" i="66"/>
  <c r="H4802" i="66" s="1"/>
  <c r="C4803" i="66"/>
  <c r="C4804" i="66"/>
  <c r="E4804" i="66"/>
  <c r="H4804" i="66" s="1"/>
  <c r="E4808" i="66"/>
  <c r="H4808" i="66" s="1"/>
  <c r="E4810" i="66"/>
  <c r="H4810" i="66" s="1"/>
  <c r="C4812" i="66"/>
  <c r="C4813" i="66"/>
  <c r="E4816" i="66"/>
  <c r="C4818" i="66"/>
  <c r="E4819" i="66"/>
  <c r="C4820" i="66"/>
  <c r="E4820" i="66"/>
  <c r="C4823" i="66"/>
  <c r="E4824" i="66"/>
  <c r="E4825" i="66"/>
  <c r="H4825" i="66" s="1"/>
  <c r="C4826" i="66"/>
  <c r="E4826" i="66"/>
  <c r="H4826" i="66" s="1"/>
  <c r="C4827" i="66"/>
  <c r="C4829" i="66"/>
  <c r="E4829" i="66"/>
  <c r="H4829" i="66" s="1"/>
  <c r="E4831" i="66"/>
  <c r="H4831" i="66" s="1"/>
  <c r="E4832" i="66"/>
  <c r="C4835" i="66"/>
  <c r="E4835" i="66"/>
  <c r="H4835" i="66" s="1"/>
  <c r="E4840" i="66"/>
  <c r="C4844" i="66"/>
  <c r="E4844" i="66"/>
  <c r="E4845" i="66"/>
  <c r="H4845" i="66" s="1"/>
  <c r="C4846" i="66"/>
  <c r="E4847" i="66"/>
  <c r="E4848" i="66"/>
  <c r="E4849" i="66"/>
  <c r="H4849" i="66" s="1"/>
  <c r="C4852" i="66"/>
  <c r="C4854" i="66"/>
  <c r="E4855" i="66"/>
  <c r="E4856" i="66"/>
  <c r="C4858" i="66"/>
  <c r="C4860" i="66"/>
  <c r="E4860" i="66"/>
  <c r="C4861" i="66"/>
  <c r="E4861" i="66"/>
  <c r="H4861" i="66" s="1"/>
  <c r="E4863" i="66"/>
  <c r="E4864" i="66"/>
  <c r="C4866" i="66"/>
  <c r="E4866" i="66"/>
  <c r="H4866" i="66" s="1"/>
  <c r="E4867" i="66"/>
  <c r="H4867" i="66" s="1"/>
  <c r="C4868" i="66"/>
  <c r="C4869" i="66"/>
  <c r="E4872" i="66"/>
  <c r="C4874" i="66"/>
  <c r="E4876" i="66"/>
  <c r="H4876" i="66" s="1"/>
  <c r="C4880" i="66"/>
  <c r="E4880" i="66"/>
  <c r="C4881" i="66"/>
  <c r="E4881" i="66"/>
  <c r="C4882" i="66"/>
  <c r="E4882" i="66"/>
  <c r="H4882" i="66" s="1"/>
  <c r="E4883" i="66"/>
  <c r="H4883" i="66" s="1"/>
  <c r="C4885" i="66"/>
  <c r="E4890" i="66"/>
  <c r="H4890" i="66" s="1"/>
  <c r="C4892" i="66"/>
  <c r="E4892" i="66"/>
  <c r="E4893" i="66"/>
  <c r="H4893" i="66" s="1"/>
  <c r="E4894" i="66"/>
  <c r="H4894" i="66" s="1"/>
  <c r="E4896" i="66"/>
  <c r="H4896" i="66" s="1"/>
  <c r="E4898" i="66"/>
  <c r="E4903" i="66"/>
  <c r="H4903" i="66" s="1"/>
  <c r="C4904" i="66"/>
  <c r="E4904" i="66"/>
  <c r="C4906" i="66"/>
  <c r="C4908" i="66"/>
  <c r="C4909" i="66"/>
  <c r="E4909" i="66"/>
  <c r="H4909" i="66" s="1"/>
  <c r="C4913" i="66"/>
  <c r="E4914" i="66"/>
  <c r="H4914" i="66" s="1"/>
  <c r="C4916" i="66"/>
  <c r="C4922" i="66"/>
  <c r="E4922" i="66"/>
  <c r="H4922" i="66" s="1"/>
  <c r="C4923" i="66"/>
  <c r="E4923" i="66"/>
  <c r="H4923" i="66" s="1"/>
  <c r="C4925" i="66"/>
  <c r="E4929" i="66"/>
  <c r="H4929" i="66" s="1"/>
  <c r="C4931" i="66"/>
  <c r="E4931" i="66"/>
  <c r="E4932" i="66"/>
  <c r="H4932" i="66" s="1"/>
  <c r="C4934" i="66"/>
  <c r="C4935" i="66"/>
  <c r="E4935" i="66"/>
  <c r="H4935" i="66" s="1"/>
  <c r="C4939" i="66"/>
  <c r="C4940" i="66"/>
  <c r="C4941" i="66"/>
  <c r="E4941" i="66"/>
  <c r="H4941" i="66" s="1"/>
  <c r="C4942" i="66"/>
  <c r="E4945" i="66"/>
  <c r="C4947" i="66"/>
  <c r="E4948" i="66"/>
  <c r="H4948" i="66" s="1"/>
  <c r="C4950" i="66"/>
  <c r="E4953" i="66"/>
  <c r="H4953" i="66" s="1"/>
  <c r="E4956" i="66"/>
  <c r="H4956" i="66" s="1"/>
  <c r="E4960" i="66"/>
  <c r="C4961" i="66"/>
  <c r="E4961" i="66"/>
  <c r="C4962" i="66"/>
  <c r="C4965" i="66"/>
  <c r="E4966" i="66"/>
  <c r="H4966" i="66" s="1"/>
  <c r="E4969" i="66"/>
  <c r="C4971" i="66"/>
  <c r="E4971" i="66"/>
  <c r="H4971" i="66" s="1"/>
  <c r="C4972" i="66"/>
  <c r="E4972" i="66"/>
  <c r="H4972" i="66" s="1"/>
  <c r="C4974" i="66"/>
  <c r="E4975" i="66"/>
  <c r="H4975" i="66" s="1"/>
  <c r="C4978" i="66"/>
  <c r="C4979" i="66"/>
  <c r="C4980" i="66"/>
  <c r="E4980" i="66"/>
  <c r="C4983" i="66"/>
  <c r="E4983" i="66"/>
  <c r="H4983" i="66" s="1"/>
  <c r="C4987" i="66"/>
  <c r="E4987" i="66"/>
  <c r="H4987" i="66" s="1"/>
  <c r="E4988" i="66"/>
  <c r="H4988" i="66" s="1"/>
  <c r="C4989" i="66"/>
  <c r="E4989" i="66"/>
  <c r="C4990" i="66"/>
  <c r="E4993" i="66"/>
  <c r="C4995" i="66"/>
  <c r="E4996" i="66"/>
  <c r="H4996" i="66" s="1"/>
  <c r="E4999" i="66"/>
  <c r="H4999" i="66" s="1"/>
  <c r="C5002" i="66"/>
  <c r="E5002" i="66"/>
  <c r="H5002" i="66" s="1"/>
  <c r="C5005" i="66"/>
  <c r="E5005" i="66"/>
  <c r="C5011" i="66"/>
  <c r="C5013" i="66"/>
  <c r="C5014" i="66"/>
  <c r="E5014" i="66"/>
  <c r="H5014" i="66" s="1"/>
  <c r="E5017" i="66"/>
  <c r="H5017" i="66" s="1"/>
  <c r="C5018" i="66"/>
  <c r="E5019" i="66"/>
  <c r="H5019" i="66" s="1"/>
  <c r="C5022" i="66"/>
  <c r="E5022" i="66"/>
  <c r="E5023" i="66"/>
  <c r="H5023" i="66" s="1"/>
  <c r="E5024" i="66"/>
  <c r="H5024" i="66" s="1"/>
  <c r="C5025" i="66"/>
  <c r="C5026" i="66"/>
  <c r="E5027" i="66"/>
  <c r="H5027" i="66" s="1"/>
  <c r="E5030" i="66"/>
  <c r="H5030" i="66" s="1"/>
  <c r="C5032" i="66"/>
  <c r="E5033" i="66"/>
  <c r="C5035" i="66"/>
  <c r="E5035" i="66"/>
  <c r="E5036" i="66"/>
  <c r="E5038" i="66"/>
  <c r="H5038" i="66" s="1"/>
  <c r="E5041" i="66"/>
  <c r="C5042" i="66"/>
  <c r="C5044" i="66"/>
  <c r="C5045" i="66"/>
  <c r="E5045" i="66"/>
  <c r="H5045" i="66" s="1"/>
  <c r="C5046" i="66"/>
  <c r="E5048" i="66"/>
  <c r="H5048" i="66" s="1"/>
  <c r="C5049" i="66"/>
  <c r="E5049" i="66"/>
  <c r="H5049" i="66" s="1"/>
  <c r="C5050" i="66"/>
  <c r="E5050" i="66"/>
  <c r="H5050" i="66" s="1"/>
  <c r="E5051" i="66"/>
  <c r="H5051" i="66" s="1"/>
  <c r="E5052" i="66"/>
  <c r="H5052" i="66" s="1"/>
  <c r="C5053" i="66"/>
  <c r="C5055" i="66"/>
  <c r="C5059" i="66"/>
  <c r="E5059" i="66"/>
  <c r="E5060" i="66"/>
  <c r="H5060" i="66" s="1"/>
  <c r="C5062" i="66"/>
  <c r="C5063" i="66"/>
  <c r="E5063" i="66"/>
  <c r="H5063" i="66" s="1"/>
  <c r="C5066" i="66"/>
  <c r="E5069" i="66"/>
  <c r="H5069" i="66" s="1"/>
  <c r="C5070" i="66"/>
  <c r="E5071" i="66"/>
  <c r="H5071" i="66" s="1"/>
  <c r="E5073" i="66"/>
  <c r="H5073" i="66" s="1"/>
  <c r="C5076" i="66"/>
  <c r="E5076" i="66"/>
  <c r="H5076" i="66" s="1"/>
  <c r="C5077" i="66"/>
  <c r="E5077" i="66"/>
  <c r="H5077" i="66" s="1"/>
  <c r="C5079" i="66"/>
  <c r="C5081" i="66"/>
  <c r="C5082" i="66"/>
  <c r="E5084" i="66"/>
  <c r="H5084" i="66" s="1"/>
  <c r="C5086" i="66"/>
  <c r="E5087" i="66"/>
  <c r="H5087" i="66" s="1"/>
  <c r="C5088" i="66"/>
  <c r="E5089" i="66"/>
  <c r="H5089" i="66" s="1"/>
  <c r="C5090" i="66"/>
  <c r="E5090" i="66"/>
  <c r="H5090" i="66" s="1"/>
  <c r="E5093" i="66"/>
  <c r="H5093" i="66" s="1"/>
  <c r="C5096" i="66"/>
  <c r="C5098" i="66"/>
  <c r="E5098" i="66"/>
  <c r="E5100" i="66"/>
  <c r="H5100" i="66" s="1"/>
  <c r="C5101" i="66"/>
  <c r="C5102" i="66"/>
  <c r="E5103" i="66"/>
  <c r="H5103" i="66" s="1"/>
  <c r="E5105" i="66"/>
  <c r="C5109" i="66"/>
  <c r="E5109" i="66"/>
  <c r="C5110" i="66"/>
  <c r="E5110" i="66"/>
  <c r="H5110" i="66" s="1"/>
  <c r="E5111" i="66"/>
  <c r="H5111" i="66" s="1"/>
  <c r="C5112" i="66"/>
  <c r="E5113" i="66"/>
  <c r="C5116" i="66"/>
  <c r="C5117" i="66"/>
  <c r="E5117" i="66"/>
  <c r="H5117" i="66" s="1"/>
  <c r="C5118" i="66"/>
  <c r="E5122" i="66"/>
  <c r="H5122" i="66" s="1"/>
  <c r="C5123" i="66"/>
  <c r="E5124" i="66"/>
  <c r="H5124" i="66" s="1"/>
  <c r="C5126" i="66"/>
  <c r="E5127" i="66"/>
  <c r="H5127" i="66" s="1"/>
  <c r="E5128" i="66"/>
  <c r="H5128" i="66" s="1"/>
  <c r="E5129" i="66"/>
  <c r="C5130" i="66"/>
  <c r="E5130" i="66"/>
  <c r="H5130" i="66" s="1"/>
  <c r="C5131" i="66"/>
  <c r="E5131" i="66"/>
  <c r="H5131" i="66" s="1"/>
  <c r="E5132" i="66"/>
  <c r="H5132" i="66" s="1"/>
  <c r="C5133" i="66"/>
  <c r="C5135" i="66"/>
  <c r="E5135" i="66"/>
  <c r="H5135" i="66" s="1"/>
  <c r="E5138" i="66"/>
  <c r="H5138" i="66" s="1"/>
  <c r="C5143" i="66"/>
  <c r="E5143" i="66"/>
  <c r="H5143" i="66" s="1"/>
  <c r="C5146" i="66"/>
  <c r="E5146" i="66"/>
  <c r="C5147" i="66"/>
  <c r="E5148" i="66"/>
  <c r="H5148" i="66" s="1"/>
  <c r="C5150" i="66"/>
  <c r="E5151" i="66"/>
  <c r="H5151" i="66" s="1"/>
  <c r="C5155" i="66"/>
  <c r="E5155" i="66"/>
  <c r="H5155" i="66" s="1"/>
  <c r="C5158" i="66"/>
  <c r="E5158" i="66"/>
  <c r="E5159" i="66"/>
  <c r="H5159" i="66" s="1"/>
  <c r="C5162" i="66"/>
  <c r="E5162" i="66"/>
  <c r="H5162" i="66" s="1"/>
  <c r="E5163" i="66"/>
  <c r="H5163" i="66" s="1"/>
  <c r="E5164" i="66"/>
  <c r="H5164" i="66" s="1"/>
  <c r="C5165" i="66"/>
  <c r="C5166" i="66"/>
  <c r="E5166" i="66"/>
  <c r="H5166" i="66" s="1"/>
  <c r="E5167" i="66"/>
  <c r="H5167" i="66" s="1"/>
  <c r="E5169" i="66"/>
  <c r="C5171" i="66"/>
  <c r="E5172" i="66"/>
  <c r="H5172" i="66" s="1"/>
  <c r="C5174" i="66"/>
  <c r="E5174" i="66"/>
  <c r="E5175" i="66"/>
  <c r="H5175" i="66" s="1"/>
  <c r="C5178" i="66"/>
  <c r="C5180" i="66"/>
  <c r="E5180" i="66"/>
  <c r="H5180" i="66" s="1"/>
  <c r="E5181" i="66"/>
  <c r="H5181" i="66" s="1"/>
  <c r="C5182" i="66"/>
  <c r="E5183" i="66"/>
  <c r="C5188" i="66"/>
  <c r="E5188" i="66"/>
  <c r="C5193" i="66"/>
  <c r="E5193" i="66"/>
  <c r="C5195" i="66"/>
  <c r="E5196" i="66"/>
  <c r="H5196" i="66" s="1"/>
  <c r="E5199" i="66"/>
  <c r="H5199" i="66" s="1"/>
  <c r="C5200" i="66"/>
  <c r="E5201" i="66"/>
  <c r="H5201" i="66" s="1"/>
  <c r="C5203" i="66"/>
  <c r="E5203" i="66"/>
  <c r="E5204" i="66"/>
  <c r="C5205" i="66"/>
  <c r="C5206" i="66"/>
  <c r="E5211" i="66"/>
  <c r="H5211" i="66" s="1"/>
  <c r="E5215" i="66"/>
  <c r="C5218" i="66"/>
  <c r="C5219" i="66"/>
  <c r="E5220" i="66"/>
  <c r="H5220" i="66" s="1"/>
  <c r="C5221" i="66"/>
  <c r="C5227" i="66"/>
  <c r="E5227" i="66"/>
  <c r="E5228" i="66"/>
  <c r="C5229" i="66"/>
  <c r="E5233" i="66"/>
  <c r="E5235" i="66"/>
  <c r="H5235" i="66" s="1"/>
  <c r="C5235" i="66"/>
  <c r="E5236" i="66"/>
  <c r="H5236" i="66" s="1"/>
  <c r="C5238" i="66"/>
  <c r="E5238" i="66"/>
  <c r="H5238" i="66" s="1"/>
  <c r="E5239" i="66"/>
  <c r="H5239" i="66" s="1"/>
  <c r="E5240" i="66"/>
  <c r="H5240" i="66" s="1"/>
  <c r="E5241" i="66"/>
  <c r="H5241" i="66" s="1"/>
  <c r="E5242" i="66"/>
  <c r="H5242" i="66" s="1"/>
  <c r="C5243" i="66"/>
  <c r="E5243" i="66"/>
  <c r="H5243" i="66" s="1"/>
  <c r="C5244" i="66"/>
  <c r="E5244" i="66"/>
  <c r="C5245" i="66"/>
  <c r="E5250" i="66"/>
  <c r="C5251" i="66"/>
  <c r="E5251" i="66"/>
  <c r="C5252" i="66"/>
  <c r="E5252" i="66"/>
  <c r="H5252" i="66" s="1"/>
  <c r="C5253" i="66"/>
  <c r="C5255" i="66"/>
  <c r="E5256" i="66"/>
  <c r="C5257" i="66"/>
  <c r="E5257" i="66"/>
  <c r="E5258" i="66"/>
  <c r="C5260" i="66"/>
  <c r="C5261" i="66"/>
  <c r="E5261" i="66"/>
  <c r="H5261" i="66" s="1"/>
  <c r="C5262" i="66"/>
  <c r="E5262" i="66"/>
  <c r="H5262" i="66" s="1"/>
  <c r="E5263" i="66"/>
  <c r="E5265" i="66"/>
  <c r="C5267" i="66"/>
  <c r="E5267" i="66"/>
  <c r="H5267" i="66" s="1"/>
  <c r="E5268" i="66"/>
  <c r="H5268" i="66" s="1"/>
  <c r="C5270" i="66"/>
  <c r="E5272" i="66"/>
  <c r="H5272" i="66" s="1"/>
  <c r="C5273" i="66"/>
  <c r="E5273" i="66"/>
  <c r="H5273" i="66" s="1"/>
  <c r="E5274" i="66"/>
  <c r="E5275" i="66"/>
  <c r="C5278" i="66"/>
  <c r="E5278" i="66"/>
  <c r="H5278" i="66" s="1"/>
  <c r="C5279" i="66"/>
  <c r="E5279" i="66"/>
  <c r="E5281" i="66"/>
  <c r="C5282" i="66"/>
  <c r="E5282" i="66"/>
  <c r="C5283" i="66"/>
  <c r="C5285" i="66"/>
  <c r="E5285" i="66"/>
  <c r="H5285" i="66" s="1"/>
  <c r="C5286" i="66"/>
  <c r="E5286" i="66"/>
  <c r="H5286" i="66" s="1"/>
  <c r="E5287" i="66"/>
  <c r="E5289" i="66"/>
  <c r="E5292" i="66"/>
  <c r="H5292" i="66" s="1"/>
  <c r="C5293" i="66"/>
  <c r="C5294" i="66"/>
  <c r="E5294" i="66"/>
  <c r="C5295" i="66"/>
  <c r="E5297" i="66"/>
  <c r="H5297" i="66" s="1"/>
  <c r="E5299" i="66"/>
  <c r="H5299" i="66" s="1"/>
  <c r="E5300" i="66"/>
  <c r="H5300" i="66" s="1"/>
  <c r="E5301" i="66"/>
  <c r="E5302" i="66"/>
  <c r="H5302" i="66" s="1"/>
  <c r="E5305" i="66"/>
  <c r="H5305" i="66" s="1"/>
  <c r="C5306" i="66"/>
  <c r="C5307" i="66"/>
  <c r="E5307" i="66"/>
  <c r="H5307" i="66" s="1"/>
  <c r="C5310" i="66"/>
  <c r="E5310" i="66"/>
  <c r="H5310" i="66" s="1"/>
  <c r="C5311" i="66"/>
  <c r="E5311" i="66"/>
  <c r="H5311" i="66" s="1"/>
  <c r="C5315" i="66"/>
  <c r="E5315" i="66"/>
  <c r="H5315" i="66" s="1"/>
  <c r="C5316" i="66"/>
  <c r="E5316" i="66"/>
  <c r="H5316" i="66" s="1"/>
  <c r="C5317" i="66"/>
  <c r="E5317" i="66"/>
  <c r="H5317" i="66" s="1"/>
  <c r="C5321" i="66"/>
  <c r="E5322" i="66"/>
  <c r="H5322" i="66" s="1"/>
  <c r="C5323" i="66"/>
  <c r="E5324" i="66"/>
  <c r="H5324" i="66" s="1"/>
  <c r="C5326" i="66"/>
  <c r="C5328" i="66"/>
  <c r="E5329" i="66"/>
  <c r="C5330" i="66"/>
  <c r="E5330" i="66"/>
  <c r="H5330" i="66" s="1"/>
  <c r="C5331" i="66"/>
  <c r="C5335" i="66"/>
  <c r="E5337" i="66"/>
  <c r="C5338" i="66"/>
  <c r="E5338" i="66"/>
  <c r="C5339" i="66"/>
  <c r="C5341" i="66"/>
  <c r="E5341" i="66"/>
  <c r="E5342" i="66"/>
  <c r="E5343" i="66"/>
  <c r="C5347" i="66"/>
  <c r="E5348" i="66"/>
  <c r="H5348" i="66" s="1"/>
  <c r="C5350" i="66"/>
  <c r="C5353" i="66"/>
  <c r="E5353" i="66"/>
  <c r="E5354" i="66"/>
  <c r="C5358" i="66"/>
  <c r="E5358" i="66"/>
  <c r="H5358" i="66" s="1"/>
  <c r="C5359" i="66"/>
  <c r="E5359" i="66"/>
  <c r="H5359" i="66" s="1"/>
  <c r="C5361" i="66"/>
  <c r="C5363" i="66"/>
  <c r="C5364" i="66"/>
  <c r="E5364" i="66"/>
  <c r="H5364" i="66" s="1"/>
  <c r="C5365" i="66"/>
  <c r="E5365" i="66"/>
  <c r="H5365" i="66" s="1"/>
  <c r="E5366" i="66"/>
  <c r="H5366" i="66" s="1"/>
  <c r="C5369" i="66"/>
  <c r="E5369" i="66"/>
  <c r="C5371" i="66"/>
  <c r="E5371" i="66"/>
  <c r="H5371" i="66" s="1"/>
  <c r="E5372" i="66"/>
  <c r="H5372" i="66" s="1"/>
  <c r="E5373" i="66"/>
  <c r="E5374" i="66"/>
  <c r="H5374" i="66" s="1"/>
  <c r="C5376" i="66"/>
  <c r="E5377" i="66"/>
  <c r="H5377" i="66" s="1"/>
  <c r="C5378" i="66"/>
  <c r="C5379" i="66"/>
  <c r="E5379" i="66"/>
  <c r="C5380" i="66"/>
  <c r="E5380" i="66"/>
  <c r="C5381" i="66"/>
  <c r="E5382" i="66"/>
  <c r="H5382" i="66" s="1"/>
  <c r="C5382" i="66"/>
  <c r="E5384" i="66"/>
  <c r="H5384" i="66" s="1"/>
  <c r="E5385" i="66"/>
  <c r="H5385" i="66" s="1"/>
  <c r="C5387" i="66"/>
  <c r="C5388" i="66"/>
  <c r="C5389" i="66"/>
  <c r="E5389" i="66"/>
  <c r="H5389" i="66" s="1"/>
  <c r="C5390" i="66"/>
  <c r="E5392" i="66"/>
  <c r="H5392" i="66" s="1"/>
  <c r="C5393" i="66"/>
  <c r="E5393" i="66"/>
  <c r="C5395" i="66"/>
  <c r="E5395" i="66"/>
  <c r="H5395" i="66" s="1"/>
  <c r="C5398" i="66"/>
  <c r="E5401" i="66"/>
  <c r="C5402" i="66"/>
  <c r="C5403" i="66"/>
  <c r="E5403" i="66"/>
  <c r="E5404" i="66"/>
  <c r="H5404" i="66" s="1"/>
  <c r="C5406" i="66"/>
  <c r="E5406" i="66"/>
  <c r="H5406" i="66" s="1"/>
  <c r="E5409" i="66"/>
  <c r="C5411" i="66"/>
  <c r="E5411" i="66"/>
  <c r="H5411" i="66" s="1"/>
  <c r="E5412" i="66"/>
  <c r="H5412" i="66" s="1"/>
  <c r="C5414" i="66"/>
  <c r="E5414" i="66"/>
  <c r="C5417" i="66"/>
  <c r="C5419" i="66"/>
  <c r="C5422" i="66"/>
  <c r="E5422" i="66"/>
  <c r="E5423" i="66"/>
  <c r="H5423" i="66" s="1"/>
  <c r="C5428" i="66"/>
  <c r="C5429" i="66"/>
  <c r="E5429" i="66"/>
  <c r="H5429" i="66" s="1"/>
  <c r="C5431" i="66"/>
  <c r="E5431" i="66"/>
  <c r="H5431" i="66" s="1"/>
  <c r="C5433" i="66"/>
  <c r="E5433" i="66"/>
  <c r="C5434" i="66"/>
  <c r="E5434" i="66"/>
  <c r="H5434" i="66" s="1"/>
  <c r="C5438" i="66"/>
  <c r="C5439" i="66"/>
  <c r="E5439" i="66"/>
  <c r="H5439" i="66" s="1"/>
  <c r="C5441" i="66"/>
  <c r="E5447" i="66"/>
  <c r="H5447" i="66" s="1"/>
  <c r="C5448" i="66"/>
  <c r="C5449" i="66"/>
  <c r="C5451" i="66"/>
  <c r="E5451" i="66"/>
  <c r="C5452" i="66"/>
  <c r="E5452" i="66"/>
  <c r="C5453" i="66"/>
  <c r="C5454" i="66"/>
  <c r="E5455" i="66"/>
  <c r="H5455" i="66" s="1"/>
  <c r="C5456" i="66"/>
  <c r="E5456" i="66"/>
  <c r="H5456" i="66" s="1"/>
  <c r="E5457" i="66"/>
  <c r="H5457" i="66" s="1"/>
  <c r="C5458" i="66"/>
  <c r="C5459" i="66"/>
  <c r="E5460" i="66"/>
  <c r="H5460" i="66" s="1"/>
  <c r="C5462" i="66"/>
  <c r="E5462" i="66"/>
  <c r="E5465" i="66"/>
  <c r="C5467" i="66"/>
  <c r="E5467" i="66"/>
  <c r="C5469" i="66"/>
  <c r="C5470" i="66"/>
  <c r="E5470" i="66"/>
  <c r="H5470" i="66" s="1"/>
  <c r="C5472" i="66"/>
  <c r="C5473" i="66"/>
  <c r="E5474" i="66"/>
  <c r="H5474" i="66" s="1"/>
  <c r="C5475" i="66"/>
  <c r="E5475" i="66"/>
  <c r="H5475" i="66" s="1"/>
  <c r="E5476" i="66"/>
  <c r="H5476" i="66" s="1"/>
  <c r="E5479" i="66"/>
  <c r="H5479" i="66" s="1"/>
  <c r="C5483" i="66"/>
  <c r="E5484" i="66"/>
  <c r="C5485" i="66"/>
  <c r="C5487" i="66"/>
  <c r="E5489" i="66"/>
  <c r="H5489" i="66" s="1"/>
  <c r="C5491" i="66"/>
  <c r="E5492" i="66"/>
  <c r="H5492" i="66" s="1"/>
  <c r="C5492" i="66"/>
  <c r="C5494" i="66"/>
  <c r="E5494" i="66"/>
  <c r="E5495" i="66"/>
  <c r="H5495" i="66" s="1"/>
  <c r="C5496" i="66"/>
  <c r="C5498" i="66"/>
  <c r="C5499" i="66"/>
  <c r="E5499" i="66"/>
  <c r="H5499" i="66" s="1"/>
  <c r="E5500" i="66"/>
  <c r="H5500" i="66" s="1"/>
  <c r="E5504" i="66"/>
  <c r="H5504" i="66" s="1"/>
  <c r="E5505" i="66"/>
  <c r="C5507" i="66"/>
  <c r="C5508" i="66"/>
  <c r="E5508" i="66"/>
  <c r="E5510" i="66"/>
  <c r="H5510" i="66" s="1"/>
  <c r="C5513" i="66"/>
  <c r="E5513" i="66"/>
  <c r="C5514" i="66"/>
  <c r="E5514" i="66"/>
  <c r="E5517" i="66"/>
  <c r="H5517" i="66" s="1"/>
  <c r="E5518" i="66"/>
  <c r="H5518" i="66" s="1"/>
  <c r="C5522" i="66"/>
  <c r="C5523" i="66"/>
  <c r="C5528" i="66"/>
  <c r="C5529" i="66"/>
  <c r="C5531" i="66"/>
  <c r="E5532" i="66"/>
  <c r="H5532" i="66" s="1"/>
  <c r="E5533" i="66"/>
  <c r="C5535" i="66"/>
  <c r="E5535" i="66"/>
  <c r="H5535" i="66" s="1"/>
  <c r="C5536" i="66"/>
  <c r="C5537" i="66"/>
  <c r="E5537" i="66"/>
  <c r="C5539" i="66"/>
  <c r="C5540" i="66"/>
  <c r="C5541" i="66"/>
  <c r="E5541" i="66"/>
  <c r="H5541" i="66" s="1"/>
  <c r="C5542" i="66"/>
  <c r="E5542" i="66"/>
  <c r="E5543" i="66"/>
  <c r="H5543" i="66" s="1"/>
  <c r="E5544" i="66"/>
  <c r="H5544" i="66" s="1"/>
  <c r="C5545" i="66"/>
  <c r="C5546" i="66"/>
  <c r="C5547" i="66"/>
  <c r="C5550" i="66"/>
  <c r="E5550" i="66"/>
  <c r="E5551" i="66"/>
  <c r="H5551" i="66" s="1"/>
  <c r="E5552" i="66"/>
  <c r="E5553" i="66"/>
  <c r="C5555" i="66"/>
  <c r="E5556" i="66"/>
  <c r="H5556" i="66" s="1"/>
  <c r="E5557" i="66"/>
  <c r="H5557" i="66" s="1"/>
  <c r="C5558" i="66"/>
  <c r="E5558" i="66"/>
  <c r="H5558" i="66" s="1"/>
  <c r="C5559" i="66"/>
  <c r="E5559" i="66"/>
  <c r="H5559" i="66" s="1"/>
  <c r="E5560" i="66"/>
  <c r="H5560" i="66" s="1"/>
  <c r="C5561" i="66"/>
  <c r="E5562" i="66"/>
  <c r="C5564" i="66"/>
  <c r="E5564" i="66"/>
  <c r="H5564" i="66" s="1"/>
  <c r="C5565" i="66"/>
  <c r="E5565" i="66"/>
  <c r="H5565" i="66" s="1"/>
  <c r="C5566" i="66"/>
  <c r="E5566" i="66"/>
  <c r="H5566" i="66" s="1"/>
  <c r="C5567" i="66"/>
  <c r="E5567" i="66"/>
  <c r="H5567" i="66" s="1"/>
  <c r="C5568" i="66"/>
  <c r="E5570" i="66"/>
  <c r="C5570" i="66"/>
  <c r="C5571" i="66"/>
  <c r="E5571" i="66"/>
  <c r="H5571" i="66" s="1"/>
  <c r="C5572" i="66"/>
  <c r="E5572" i="66"/>
  <c r="H5572" i="66" s="1"/>
  <c r="E5573" i="66"/>
  <c r="H5573" i="66" s="1"/>
  <c r="C5574" i="66"/>
  <c r="E5574" i="66"/>
  <c r="H5574" i="66" s="1"/>
  <c r="C5575" i="66"/>
  <c r="C5578" i="66"/>
  <c r="E5578" i="66"/>
  <c r="C5579" i="66"/>
  <c r="E5579" i="66"/>
  <c r="H5579" i="66" s="1"/>
  <c r="E5580" i="66"/>
  <c r="H5580" i="66" s="1"/>
  <c r="E5581" i="66"/>
  <c r="H5581" i="66" s="1"/>
  <c r="C5582" i="66"/>
  <c r="C5583" i="66"/>
  <c r="E5583" i="66"/>
  <c r="C5584" i="66"/>
  <c r="E5584" i="66"/>
  <c r="E5586" i="66"/>
  <c r="H5586" i="66" s="1"/>
  <c r="E5589" i="66"/>
  <c r="H5589" i="66" s="1"/>
  <c r="C5590" i="66"/>
  <c r="E5590" i="66"/>
  <c r="E5594" i="66"/>
  <c r="H5594" i="66" s="1"/>
  <c r="C5595" i="66"/>
  <c r="E5597" i="66"/>
  <c r="C5597" i="66"/>
  <c r="E5599" i="66"/>
  <c r="H5599" i="66" s="1"/>
  <c r="C5600" i="66"/>
  <c r="E5602" i="66"/>
  <c r="H5602" i="66" s="1"/>
  <c r="C5607" i="66"/>
  <c r="E5607" i="66"/>
  <c r="H5607" i="66" s="1"/>
  <c r="C5609" i="66"/>
  <c r="E5610" i="66"/>
  <c r="E5611" i="66"/>
  <c r="C5614" i="66"/>
  <c r="C5615" i="66"/>
  <c r="E5615" i="66"/>
  <c r="H5615" i="66" s="1"/>
  <c r="C5616" i="66"/>
  <c r="E5616" i="66"/>
  <c r="H5616" i="66" s="1"/>
  <c r="E5618" i="66"/>
  <c r="C5620" i="66"/>
  <c r="E5620" i="66"/>
  <c r="H5620" i="66" s="1"/>
  <c r="C5621" i="66"/>
  <c r="C5622" i="66"/>
  <c r="E5622" i="66"/>
  <c r="H5622" i="66" s="1"/>
  <c r="C5623" i="66"/>
  <c r="E5623" i="66"/>
  <c r="H5623" i="66" s="1"/>
  <c r="E5624" i="66"/>
  <c r="H5624" i="66" s="1"/>
  <c r="C5625" i="66"/>
  <c r="C5627" i="66"/>
  <c r="C5628" i="66"/>
  <c r="E5628" i="66"/>
  <c r="H5628" i="66" s="1"/>
  <c r="C5629" i="66"/>
  <c r="E5629" i="66"/>
  <c r="H5629" i="66" s="1"/>
  <c r="C5630" i="66"/>
  <c r="E5630" i="66"/>
  <c r="H5630" i="66" s="1"/>
  <c r="C5631" i="66"/>
  <c r="E5631" i="66"/>
  <c r="H5631" i="66" s="1"/>
  <c r="C5632" i="66"/>
  <c r="E5634" i="66"/>
  <c r="C5636" i="66"/>
  <c r="E5636" i="66"/>
  <c r="H5636" i="66" s="1"/>
  <c r="E5637" i="66"/>
  <c r="H5637" i="66" s="1"/>
  <c r="C5638" i="66"/>
  <c r="E5638" i="66"/>
  <c r="H5638" i="66" s="1"/>
  <c r="C5641" i="66"/>
  <c r="C5643" i="66"/>
  <c r="E5643" i="66"/>
  <c r="H5643" i="66" s="1"/>
  <c r="E5644" i="66"/>
  <c r="H5644" i="66" s="1"/>
  <c r="E5645" i="66"/>
  <c r="H5645" i="66" s="1"/>
  <c r="C5646" i="66"/>
  <c r="C5648" i="66"/>
  <c r="E5648" i="66"/>
  <c r="C5652" i="66"/>
  <c r="E5653" i="66"/>
  <c r="H5653" i="66" s="1"/>
  <c r="E5654" i="66"/>
  <c r="E5658" i="66"/>
  <c r="H5658" i="66" s="1"/>
  <c r="C5659" i="66"/>
  <c r="C5661" i="66"/>
  <c r="E5661" i="66"/>
  <c r="C5662" i="66"/>
  <c r="C5666" i="66"/>
  <c r="E5666" i="66"/>
  <c r="H5666" i="66" s="1"/>
  <c r="C5671" i="66"/>
  <c r="E5671" i="66"/>
  <c r="H5671" i="66" s="1"/>
  <c r="E5674" i="66"/>
  <c r="E5675" i="66"/>
  <c r="C5677" i="66"/>
  <c r="C5679" i="66"/>
  <c r="E5679" i="66"/>
  <c r="H5679" i="66" s="1"/>
  <c r="C5680" i="66"/>
  <c r="E5680" i="66"/>
  <c r="H5680" i="66" s="1"/>
  <c r="C5681" i="66"/>
  <c r="C5684" i="66"/>
  <c r="E5684" i="66"/>
  <c r="H5684" i="66" s="1"/>
  <c r="C5685" i="66"/>
  <c r="E5685" i="66"/>
  <c r="H5685" i="66" s="1"/>
  <c r="E5687" i="66"/>
  <c r="H5687" i="66" s="1"/>
  <c r="C5687" i="66"/>
  <c r="C5688" i="66"/>
  <c r="E5688" i="66"/>
  <c r="H5688" i="66" s="1"/>
  <c r="E5690" i="66"/>
  <c r="E5692" i="66"/>
  <c r="H5692" i="66" s="1"/>
  <c r="C5693" i="66"/>
  <c r="E5693" i="66"/>
  <c r="H5693" i="66" s="1"/>
  <c r="C5694" i="66"/>
  <c r="C5695" i="66"/>
  <c r="C5700" i="66"/>
  <c r="E5700" i="66"/>
  <c r="H5700" i="66" s="1"/>
  <c r="E5701" i="66"/>
  <c r="H5701" i="66" s="1"/>
  <c r="C5702" i="66"/>
  <c r="C5703" i="66"/>
  <c r="E5703" i="66"/>
  <c r="C5707" i="66"/>
  <c r="C5710" i="66"/>
  <c r="E5710" i="66"/>
  <c r="H5710" i="66" s="1"/>
  <c r="C5711" i="66"/>
  <c r="E5711" i="66"/>
  <c r="H5711" i="66" s="1"/>
  <c r="E5713" i="66"/>
  <c r="H5713" i="66" s="1"/>
  <c r="E5715" i="66"/>
  <c r="H5715" i="66" s="1"/>
  <c r="E5716" i="66"/>
  <c r="H5716" i="66" s="1"/>
  <c r="C5718" i="66"/>
  <c r="E5718" i="66"/>
  <c r="C5720" i="66"/>
  <c r="E5720" i="66"/>
  <c r="H5720" i="66" s="1"/>
  <c r="E5722" i="66"/>
  <c r="H5722" i="66" s="1"/>
  <c r="E5723" i="66"/>
  <c r="H5723" i="66" s="1"/>
  <c r="C5724" i="66"/>
  <c r="C5725" i="66"/>
  <c r="E5725" i="66"/>
  <c r="H5725" i="66" s="1"/>
  <c r="C5728" i="66"/>
  <c r="E5728" i="66"/>
  <c r="H5728" i="66" s="1"/>
  <c r="E5729" i="66"/>
  <c r="H5729" i="66" s="1"/>
  <c r="C5730" i="66"/>
  <c r="C5732" i="66"/>
  <c r="C5734" i="66"/>
  <c r="C5735" i="66"/>
  <c r="E5736" i="66"/>
  <c r="H5736" i="66" s="1"/>
  <c r="C5738" i="66"/>
  <c r="C5739" i="66"/>
  <c r="C5740" i="66"/>
  <c r="E5740" i="66"/>
  <c r="H5740" i="66" s="1"/>
  <c r="E5741" i="66"/>
  <c r="H5741" i="66" s="1"/>
  <c r="C5743" i="66"/>
  <c r="E5743" i="66"/>
  <c r="H5743" i="66" s="1"/>
  <c r="C5744" i="66"/>
  <c r="E5744" i="66"/>
  <c r="E5748" i="66"/>
  <c r="H5748" i="66" s="1"/>
  <c r="C5751" i="66"/>
  <c r="E5752" i="66"/>
  <c r="H5752" i="66" s="1"/>
  <c r="E5753" i="66"/>
  <c r="H5753" i="66" s="1"/>
  <c r="C5754" i="66"/>
  <c r="E5754" i="66"/>
  <c r="E5755" i="66"/>
  <c r="H5755" i="66" s="1"/>
  <c r="C5756" i="66"/>
  <c r="C5758" i="66"/>
  <c r="E5758" i="66"/>
  <c r="C5759" i="66"/>
  <c r="C5762" i="66"/>
  <c r="E5763" i="66"/>
  <c r="H5763" i="66" s="1"/>
  <c r="C5764" i="66"/>
  <c r="E5765" i="66"/>
  <c r="C5766" i="66"/>
  <c r="E5766" i="66"/>
  <c r="E5767" i="66"/>
  <c r="H5767" i="66" s="1"/>
  <c r="C5768" i="66"/>
  <c r="E5768" i="66"/>
  <c r="H5768" i="66" s="1"/>
  <c r="E5769" i="66"/>
  <c r="H5769" i="66" s="1"/>
  <c r="E5770" i="66"/>
  <c r="E5773" i="66"/>
  <c r="H5773" i="66" s="1"/>
  <c r="C5775" i="66"/>
  <c r="E5776" i="66"/>
  <c r="H5776" i="66" s="1"/>
  <c r="C5781" i="66"/>
  <c r="E5781" i="66"/>
  <c r="H5781" i="66" s="1"/>
  <c r="C5783" i="66"/>
  <c r="E5783" i="66"/>
  <c r="H5783" i="66" s="1"/>
  <c r="C5786" i="66"/>
  <c r="C5788" i="66"/>
  <c r="E5788" i="66"/>
  <c r="H5788" i="66" s="1"/>
  <c r="C5789" i="66"/>
  <c r="E5789" i="66"/>
  <c r="H5789" i="66" s="1"/>
  <c r="E5792" i="66"/>
  <c r="H5792" i="66" s="1"/>
  <c r="E5795" i="66"/>
  <c r="H5795" i="66" s="1"/>
  <c r="C5796" i="66"/>
  <c r="C5799" i="66"/>
  <c r="C5800" i="66"/>
  <c r="E5800" i="66"/>
  <c r="H5800" i="66" s="1"/>
  <c r="E5801" i="66"/>
  <c r="H5801" i="66" s="1"/>
  <c r="E5802" i="66"/>
  <c r="H5802" i="66" s="1"/>
  <c r="E5805" i="66"/>
  <c r="H5805" i="66" s="1"/>
  <c r="C5805" i="66"/>
  <c r="C5807" i="66"/>
  <c r="C5808" i="66"/>
  <c r="E5808" i="66"/>
  <c r="H5808" i="66" s="1"/>
  <c r="C5810" i="66"/>
  <c r="E5810" i="66"/>
  <c r="H5810" i="66" s="1"/>
  <c r="C5813" i="66"/>
  <c r="E5813" i="66"/>
  <c r="H5813" i="66" s="1"/>
  <c r="E5814" i="66"/>
  <c r="C5815" i="66"/>
  <c r="C5819" i="66"/>
  <c r="C5820" i="66"/>
  <c r="E5821" i="66"/>
  <c r="H5821" i="66" s="1"/>
  <c r="C5823" i="66"/>
  <c r="E5824" i="66"/>
  <c r="H5824" i="66" s="1"/>
  <c r="C5825" i="66"/>
  <c r="E5826" i="66"/>
  <c r="C5828" i="66"/>
  <c r="E5828" i="66"/>
  <c r="H5828" i="66" s="1"/>
  <c r="E5829" i="66"/>
  <c r="C5829" i="66"/>
  <c r="E5832" i="66"/>
  <c r="H5832" i="66" s="1"/>
  <c r="E5835" i="66"/>
  <c r="E5837" i="66"/>
  <c r="H5837" i="66" s="1"/>
  <c r="C5839" i="66"/>
  <c r="E5842" i="66"/>
  <c r="C5843" i="66"/>
  <c r="C5844" i="66"/>
  <c r="C5847" i="66"/>
  <c r="E5847" i="66"/>
  <c r="H5847" i="66" s="1"/>
  <c r="C5848" i="66"/>
  <c r="E5848" i="66"/>
  <c r="H5848" i="66" s="1"/>
  <c r="E5852" i="66"/>
  <c r="H5852" i="66" s="1"/>
  <c r="C5853" i="66"/>
  <c r="E5853" i="66"/>
  <c r="H5853" i="66" s="1"/>
  <c r="C5857" i="66"/>
  <c r="C5859" i="66"/>
  <c r="C5860" i="66"/>
  <c r="E5860" i="66"/>
  <c r="H5860" i="66" s="1"/>
  <c r="E5861" i="66"/>
  <c r="H5861" i="66" s="1"/>
  <c r="E5863" i="66"/>
  <c r="H5863" i="66" s="1"/>
  <c r="E5866" i="66"/>
  <c r="C5871" i="66"/>
  <c r="C5874" i="66"/>
  <c r="C5876" i="66"/>
  <c r="C5877" i="66"/>
  <c r="E5877" i="66"/>
  <c r="H5877" i="66" s="1"/>
  <c r="C5880" i="66"/>
  <c r="E5882" i="66"/>
  <c r="H5882" i="66" s="1"/>
  <c r="E5885" i="66"/>
  <c r="H5885" i="66" s="1"/>
  <c r="C5886" i="66"/>
  <c r="E5886" i="66"/>
  <c r="H5886" i="66" s="1"/>
  <c r="C5888" i="66"/>
  <c r="E5890" i="66"/>
  <c r="E5891" i="66"/>
  <c r="H5891" i="66" s="1"/>
  <c r="C5892" i="66"/>
  <c r="E5892" i="66"/>
  <c r="H5892" i="66" s="1"/>
  <c r="E5893" i="66"/>
  <c r="H5893" i="66" s="1"/>
  <c r="E5896" i="66"/>
  <c r="H5896" i="66" s="1"/>
  <c r="C5896" i="66"/>
  <c r="C5898" i="66"/>
  <c r="C5900" i="66"/>
  <c r="E5901" i="66"/>
  <c r="C5903" i="66"/>
  <c r="C5904" i="66"/>
  <c r="E5904" i="66"/>
  <c r="H5904" i="66" s="1"/>
  <c r="C5905" i="66"/>
  <c r="C5906" i="66"/>
  <c r="E5909" i="66"/>
  <c r="H5909" i="66" s="1"/>
  <c r="C5909" i="66"/>
  <c r="C5912" i="66"/>
  <c r="C5913" i="66"/>
  <c r="C5916" i="66"/>
  <c r="E5916" i="66"/>
  <c r="C5917" i="66"/>
  <c r="E5919" i="66"/>
  <c r="C5920" i="66"/>
  <c r="E5920" i="66"/>
  <c r="C5922" i="66"/>
  <c r="E5922" i="66"/>
  <c r="H5922" i="66" s="1"/>
  <c r="C5923" i="66"/>
  <c r="E5923" i="66"/>
  <c r="H5923" i="66" s="1"/>
  <c r="C5924" i="66"/>
  <c r="E5925" i="66"/>
  <c r="H5925" i="66" s="1"/>
  <c r="C5925" i="66"/>
  <c r="C5930" i="66"/>
  <c r="E5930" i="66"/>
  <c r="H5930" i="66" s="1"/>
  <c r="C5932" i="66"/>
  <c r="E5933" i="66"/>
  <c r="C5935" i="66"/>
  <c r="C5936" i="66"/>
  <c r="C5937" i="66"/>
  <c r="C5938" i="66"/>
  <c r="C5940" i="66"/>
  <c r="C5941" i="66"/>
  <c r="C5942" i="66"/>
  <c r="E5944" i="66"/>
  <c r="H5944" i="66" s="1"/>
  <c r="C5944" i="66"/>
  <c r="C5945" i="66"/>
  <c r="C5948" i="66"/>
  <c r="E5948" i="66"/>
  <c r="C5949" i="66"/>
  <c r="E5949" i="66"/>
  <c r="H5949" i="66" s="1"/>
  <c r="C5951" i="66"/>
  <c r="E5952" i="66"/>
  <c r="C5952" i="66"/>
  <c r="C5954" i="66"/>
  <c r="E5954" i="66"/>
  <c r="C5956" i="66"/>
  <c r="E5956" i="66"/>
  <c r="H5956" i="66" s="1"/>
  <c r="E5957" i="66"/>
  <c r="H5957" i="66" s="1"/>
  <c r="E5960" i="66"/>
  <c r="H5960" i="66" s="1"/>
  <c r="C5960" i="66"/>
  <c r="C5964" i="66"/>
  <c r="C5965" i="66"/>
  <c r="E5967" i="66"/>
  <c r="H5967" i="66" s="1"/>
  <c r="C5967" i="66"/>
  <c r="E5970" i="66"/>
  <c r="E5973" i="66"/>
  <c r="H5973" i="66" s="1"/>
  <c r="C5973" i="66"/>
  <c r="C5974" i="66"/>
  <c r="E5974" i="66"/>
  <c r="H5974" i="66" s="1"/>
  <c r="E5976" i="66"/>
  <c r="H5976" i="66" s="1"/>
  <c r="C5977" i="66"/>
  <c r="C5980" i="66"/>
  <c r="E5980" i="66"/>
  <c r="C5981" i="66"/>
  <c r="E5984" i="66"/>
  <c r="C5986" i="66"/>
  <c r="E5986" i="66"/>
  <c r="H5986" i="66" s="1"/>
  <c r="E5987" i="66"/>
  <c r="H5987" i="66" s="1"/>
  <c r="C5988" i="66"/>
  <c r="C5992" i="66"/>
  <c r="C5994" i="66"/>
  <c r="C5997" i="66"/>
  <c r="E5997" i="66"/>
  <c r="C5999" i="66"/>
  <c r="E6000" i="66"/>
  <c r="H6000" i="66" s="1"/>
  <c r="C6000" i="66"/>
  <c r="C6001" i="66"/>
  <c r="E6001" i="66"/>
  <c r="H6001" i="66" s="1"/>
  <c r="C6004" i="66"/>
  <c r="E6005" i="66"/>
  <c r="H6005" i="66" s="1"/>
  <c r="C6006" i="66"/>
  <c r="E6006" i="66"/>
  <c r="H6006" i="66" s="1"/>
  <c r="C6007" i="66"/>
  <c r="E6008" i="66"/>
  <c r="H6008" i="66" s="1"/>
  <c r="C6009" i="66"/>
  <c r="E6010" i="66"/>
  <c r="C6012" i="66"/>
  <c r="E6012" i="66"/>
  <c r="C6013" i="66"/>
  <c r="E6015" i="66"/>
  <c r="C6018" i="66"/>
  <c r="E6019" i="66"/>
  <c r="H6019" i="66" s="1"/>
  <c r="C6020" i="66"/>
  <c r="C6022" i="66"/>
  <c r="E6022" i="66"/>
  <c r="H6022" i="66" s="1"/>
  <c r="C6023" i="66"/>
  <c r="C6024" i="66"/>
  <c r="E6024" i="66"/>
  <c r="H6024" i="66" s="1"/>
  <c r="C6025" i="66"/>
  <c r="E6026" i="66"/>
  <c r="C6031" i="66"/>
  <c r="C6033" i="66"/>
  <c r="E6037" i="66"/>
  <c r="H6037" i="66" s="1"/>
  <c r="C6039" i="66"/>
  <c r="E6040" i="66"/>
  <c r="C6042" i="66"/>
  <c r="E6042" i="66"/>
  <c r="H6042" i="66" s="1"/>
  <c r="E6044" i="66"/>
  <c r="C6047" i="66"/>
  <c r="C6048" i="66"/>
  <c r="C6050" i="66"/>
  <c r="E6050" i="66"/>
  <c r="C6052" i="66"/>
  <c r="C6054" i="66"/>
  <c r="E6054" i="66"/>
  <c r="H6054" i="66" s="1"/>
  <c r="C6055" i="66"/>
  <c r="E6056" i="66"/>
  <c r="C6058" i="66"/>
  <c r="E6061" i="66"/>
  <c r="H6061" i="66" s="1"/>
  <c r="E6062" i="66"/>
  <c r="C6063" i="66"/>
  <c r="C6066" i="66"/>
  <c r="C6067" i="66"/>
  <c r="E6067" i="66"/>
  <c r="H6067" i="66" s="1"/>
  <c r="E6069" i="66"/>
  <c r="H6069" i="66" s="1"/>
  <c r="E6072" i="66"/>
  <c r="H6072" i="66" s="1"/>
  <c r="C6074" i="66"/>
  <c r="E6074" i="66"/>
  <c r="C6076" i="66"/>
  <c r="E6077" i="66"/>
  <c r="H6077" i="66" s="1"/>
  <c r="C6079" i="66"/>
  <c r="E6079" i="66"/>
  <c r="E6080" i="66"/>
  <c r="E6084" i="66"/>
  <c r="H6084" i="66" s="1"/>
  <c r="C6085" i="66"/>
  <c r="E6085" i="66"/>
  <c r="C6090" i="66"/>
  <c r="E6090" i="66"/>
  <c r="E6091" i="66"/>
  <c r="C6092" i="66"/>
  <c r="C6094" i="66"/>
  <c r="C6095" i="66"/>
  <c r="E6096" i="66"/>
  <c r="H6096" i="66" s="1"/>
  <c r="E6097" i="66"/>
  <c r="C6098" i="66"/>
  <c r="E6101" i="66"/>
  <c r="H6101" i="66" s="1"/>
  <c r="C6102" i="66"/>
  <c r="E6102" i="66"/>
  <c r="C6103" i="66"/>
  <c r="E6103" i="66"/>
  <c r="C6106" i="66"/>
  <c r="C6107" i="66"/>
  <c r="E6107" i="66"/>
  <c r="H6107" i="66" s="1"/>
  <c r="E6108" i="66"/>
  <c r="E6109" i="66"/>
  <c r="C6111" i="66"/>
  <c r="E6114" i="66"/>
  <c r="C6115" i="66"/>
  <c r="E6115" i="66"/>
  <c r="C6116" i="66"/>
  <c r="C6119" i="66"/>
  <c r="C6120" i="66"/>
  <c r="E6120" i="66"/>
  <c r="H6120" i="66" s="1"/>
  <c r="E6122" i="66"/>
  <c r="C6125" i="66"/>
  <c r="E6125" i="66"/>
  <c r="H6125" i="66" s="1"/>
  <c r="E6127" i="66"/>
  <c r="C6127" i="66"/>
  <c r="E6128" i="66"/>
  <c r="H6128" i="66" s="1"/>
  <c r="C6129" i="66"/>
  <c r="C6130" i="66"/>
  <c r="C6136" i="66"/>
  <c r="C6137" i="66"/>
  <c r="E6137" i="66"/>
  <c r="H6137" i="66" s="1"/>
  <c r="C6138" i="66"/>
  <c r="E6138" i="66"/>
  <c r="H6138" i="66" s="1"/>
  <c r="C6139" i="66"/>
  <c r="E6139" i="66"/>
  <c r="C6143" i="66"/>
  <c r="C6144" i="66"/>
  <c r="E6144" i="66"/>
  <c r="E6148" i="66"/>
  <c r="H6148" i="66" s="1"/>
  <c r="C6149" i="66"/>
  <c r="E6149" i="66"/>
  <c r="H6149" i="66" s="1"/>
  <c r="E6150" i="66"/>
  <c r="E6152" i="66"/>
  <c r="C6154" i="66"/>
  <c r="E6154" i="66"/>
  <c r="C6155" i="66"/>
  <c r="E6155" i="66"/>
  <c r="H6155" i="66" s="1"/>
  <c r="E6157" i="66"/>
  <c r="C6160" i="66"/>
  <c r="E6160" i="66"/>
  <c r="H6160" i="66" s="1"/>
  <c r="C6163" i="66"/>
  <c r="E6165" i="66"/>
  <c r="H6165" i="66" s="1"/>
  <c r="C6167" i="66"/>
  <c r="C6168" i="66"/>
  <c r="E6168" i="66"/>
  <c r="H6168" i="66" s="1"/>
  <c r="C6170" i="66"/>
  <c r="E6170" i="66"/>
  <c r="C6175" i="66"/>
  <c r="E6175" i="66"/>
  <c r="H6175" i="66" s="1"/>
  <c r="E6176" i="66"/>
  <c r="E6181" i="66"/>
  <c r="H6181" i="66" s="1"/>
  <c r="C6181" i="66"/>
  <c r="C6182" i="66"/>
  <c r="E6182" i="66"/>
  <c r="C6183" i="66"/>
  <c r="C6185" i="66"/>
  <c r="C6187" i="66"/>
  <c r="E6187" i="66"/>
  <c r="H6187" i="66" s="1"/>
  <c r="E6188" i="66"/>
  <c r="E6189" i="66"/>
  <c r="E6193" i="66"/>
  <c r="H6193" i="66" s="1"/>
  <c r="C6194" i="66"/>
  <c r="E6194" i="66"/>
  <c r="H6194" i="66" s="1"/>
  <c r="E6195" i="66"/>
  <c r="C6196" i="66"/>
  <c r="C6198" i="66"/>
  <c r="C6199" i="66"/>
  <c r="E6199" i="66"/>
  <c r="H6199" i="66" s="1"/>
  <c r="E6200" i="66"/>
  <c r="H6200" i="66" s="1"/>
  <c r="E6201" i="66"/>
  <c r="C6205" i="66"/>
  <c r="E6205" i="66"/>
  <c r="H6205" i="66" s="1"/>
  <c r="C6206" i="66"/>
  <c r="E6206" i="66"/>
  <c r="H6206" i="66" s="1"/>
  <c r="E6207" i="66"/>
  <c r="H6207" i="66" s="1"/>
  <c r="C6208" i="66"/>
  <c r="E6208" i="66"/>
  <c r="C6209" i="66"/>
  <c r="E6210" i="66"/>
  <c r="E6212" i="66"/>
  <c r="H6212" i="66" s="1"/>
  <c r="C6213" i="66"/>
  <c r="E6213" i="66"/>
  <c r="H6213" i="66" s="1"/>
  <c r="E6214" i="66"/>
  <c r="E6215" i="66"/>
  <c r="H6215" i="66" s="1"/>
  <c r="E6216" i="66"/>
  <c r="H6216" i="66" s="1"/>
  <c r="C6218" i="66"/>
  <c r="E6218" i="66"/>
  <c r="E6219" i="66"/>
  <c r="H6219" i="66" s="1"/>
  <c r="E6221" i="66"/>
  <c r="E6223" i="66"/>
  <c r="H6223" i="66" s="1"/>
  <c r="E6224" i="66"/>
  <c r="H6224" i="66" s="1"/>
  <c r="C6226" i="66"/>
  <c r="E6226" i="66"/>
  <c r="C6231" i="66"/>
  <c r="E6231" i="66"/>
  <c r="H6231" i="66" s="1"/>
  <c r="E6232" i="66"/>
  <c r="H6232" i="66" s="1"/>
  <c r="C6237" i="66"/>
  <c r="E6237" i="66"/>
  <c r="H6237" i="66" s="1"/>
  <c r="C6239" i="66"/>
  <c r="E6239" i="66"/>
  <c r="H6239" i="66" s="1"/>
  <c r="E6240" i="66"/>
  <c r="C6241" i="66"/>
  <c r="E6242" i="66"/>
  <c r="H6242" i="66" s="1"/>
  <c r="E6244" i="66"/>
  <c r="H6244" i="66" s="1"/>
  <c r="E6245" i="66"/>
  <c r="H6245" i="66" s="1"/>
  <c r="C6247" i="66"/>
  <c r="E6248" i="66"/>
  <c r="H6248" i="66" s="1"/>
  <c r="C6250" i="66"/>
  <c r="E6253" i="66"/>
  <c r="H6253" i="66" s="1"/>
  <c r="C6255" i="66"/>
  <c r="E6255" i="66"/>
  <c r="H6255" i="66" s="1"/>
  <c r="E6257" i="66"/>
  <c r="H6257" i="66" s="1"/>
  <c r="C6258" i="66"/>
  <c r="E6258" i="66"/>
  <c r="H6258" i="66" s="1"/>
  <c r="E6259" i="66"/>
  <c r="C6261" i="66"/>
  <c r="C6264" i="66"/>
  <c r="E6264" i="66"/>
  <c r="C6269" i="66"/>
  <c r="E6269" i="66"/>
  <c r="H6269" i="66" s="1"/>
  <c r="C6271" i="66"/>
  <c r="C6273" i="66"/>
  <c r="C6274" i="66"/>
  <c r="E6274" i="66"/>
  <c r="C6275" i="66"/>
  <c r="E6275" i="66"/>
  <c r="H6275" i="66" s="1"/>
  <c r="E6277" i="66"/>
  <c r="C6280" i="66"/>
  <c r="E6280" i="66"/>
  <c r="H6280" i="66" s="1"/>
  <c r="E6282" i="66"/>
  <c r="C6283" i="66"/>
  <c r="E6283" i="66"/>
  <c r="C6284" i="66"/>
  <c r="C6286" i="66"/>
  <c r="C6287" i="66"/>
  <c r="E6287" i="66"/>
  <c r="H6287" i="66" s="1"/>
  <c r="C6288" i="66"/>
  <c r="E6288" i="66"/>
  <c r="H6288" i="66" s="1"/>
  <c r="C6290" i="66"/>
  <c r="C6293" i="66"/>
  <c r="E6293" i="66"/>
  <c r="H6293" i="66" s="1"/>
  <c r="C6295" i="66"/>
  <c r="E6295" i="66"/>
  <c r="H6295" i="66" s="1"/>
  <c r="C6297" i="66"/>
  <c r="C6301" i="66"/>
  <c r="E6301" i="66"/>
  <c r="H6301" i="66" s="1"/>
  <c r="C6305" i="66"/>
  <c r="C6306" i="66"/>
  <c r="E6309" i="66"/>
  <c r="E6313" i="66"/>
  <c r="H6313" i="66" s="1"/>
  <c r="C6314" i="66"/>
  <c r="E6314" i="66"/>
  <c r="H6314" i="66" s="1"/>
  <c r="E6315" i="66"/>
  <c r="H6315" i="66" s="1"/>
  <c r="C6316" i="66"/>
  <c r="C6319" i="66"/>
  <c r="E6319" i="66"/>
  <c r="E6320" i="66"/>
  <c r="H6320" i="66" s="1"/>
  <c r="E6321" i="66"/>
  <c r="C6325" i="66"/>
  <c r="E6325" i="66"/>
  <c r="E6328" i="66"/>
  <c r="C6329" i="66"/>
  <c r="C6332" i="66"/>
  <c r="E6333" i="66"/>
  <c r="H6333" i="66" s="1"/>
  <c r="C6334" i="66"/>
  <c r="E6335" i="66"/>
  <c r="C6335" i="66"/>
  <c r="E6336" i="66"/>
  <c r="H6336" i="66" s="1"/>
  <c r="C6340" i="66"/>
  <c r="E6341" i="66"/>
  <c r="E6347" i="66"/>
  <c r="H6347" i="66" s="1"/>
  <c r="E6349" i="66"/>
  <c r="C6352" i="66"/>
  <c r="E6352" i="66"/>
  <c r="H6352" i="66" s="1"/>
  <c r="E6353" i="66"/>
  <c r="H6353" i="66" s="1"/>
  <c r="C6354" i="66"/>
  <c r="E6354" i="66"/>
  <c r="H6354" i="66" s="1"/>
  <c r="C6355" i="66"/>
  <c r="E6355" i="66"/>
  <c r="C6359" i="66"/>
  <c r="E6359" i="66"/>
  <c r="E6360" i="66"/>
  <c r="H6360" i="66" s="1"/>
  <c r="C6363" i="66"/>
  <c r="C6364" i="66"/>
  <c r="E6364" i="66"/>
  <c r="H6364" i="66" s="1"/>
  <c r="C6368" i="66"/>
  <c r="C6370" i="66"/>
  <c r="E6370" i="66"/>
  <c r="H6370" i="66" s="1"/>
  <c r="C6371" i="66"/>
  <c r="E6371" i="66"/>
  <c r="H6371" i="66" s="1"/>
  <c r="E6372" i="66"/>
  <c r="H6372" i="66" s="1"/>
  <c r="E6373" i="66"/>
  <c r="H6373" i="66" s="1"/>
  <c r="E6375" i="66"/>
  <c r="C6377" i="66"/>
  <c r="E6377" i="66"/>
  <c r="H6377" i="66" s="1"/>
  <c r="C6378" i="66"/>
  <c r="E6378" i="66"/>
  <c r="H6378" i="66" s="1"/>
  <c r="C6379" i="66"/>
  <c r="E6379" i="66"/>
  <c r="H6379" i="66" s="1"/>
  <c r="E6380" i="66"/>
  <c r="H6380" i="66" s="1"/>
  <c r="C6382" i="66"/>
  <c r="C6387" i="66"/>
  <c r="E6387" i="66"/>
  <c r="H6387" i="66" s="1"/>
  <c r="E6388" i="66"/>
  <c r="H6388" i="66" s="1"/>
  <c r="E6389" i="66"/>
  <c r="C6390" i="66"/>
  <c r="C6392" i="66"/>
  <c r="C6393" i="66"/>
  <c r="E6393" i="66"/>
  <c r="H6393" i="66" s="1"/>
  <c r="E6394" i="66"/>
  <c r="H6394" i="66" s="1"/>
  <c r="C6395" i="66"/>
  <c r="C6396" i="66"/>
  <c r="C6398" i="66"/>
  <c r="E6399" i="66"/>
  <c r="C6401" i="66"/>
  <c r="E6401" i="66"/>
  <c r="H6401" i="66" s="1"/>
  <c r="C6403" i="66"/>
  <c r="C6411" i="66"/>
  <c r="C6412" i="66"/>
  <c r="E6412" i="66"/>
  <c r="H6412" i="66" s="1"/>
  <c r="E6413" i="66"/>
  <c r="H6413" i="66" s="1"/>
  <c r="C6417" i="66"/>
  <c r="E6417" i="66"/>
  <c r="H6417" i="66" s="1"/>
  <c r="C6418" i="66"/>
  <c r="E6418" i="66"/>
  <c r="H6418" i="66" s="1"/>
  <c r="C6419" i="66"/>
  <c r="E6419" i="66"/>
  <c r="H6419" i="66" s="1"/>
  <c r="E6421" i="66"/>
  <c r="E6423" i="66"/>
  <c r="C6423" i="66"/>
  <c r="E6424" i="66"/>
  <c r="H6424" i="66" s="1"/>
  <c r="C6425" i="66"/>
  <c r="E6425" i="66"/>
  <c r="H6425" i="66" s="1"/>
  <c r="E6426" i="66"/>
  <c r="H6426" i="66" s="1"/>
  <c r="C6427" i="66"/>
  <c r="C6428" i="66"/>
  <c r="E6428" i="66"/>
  <c r="C6429" i="66"/>
  <c r="C6430" i="66"/>
  <c r="E6431" i="66"/>
  <c r="H6431" i="66" s="1"/>
  <c r="E6433" i="66"/>
  <c r="H6433" i="66" s="1"/>
  <c r="E6434" i="66"/>
  <c r="C6439" i="66"/>
  <c r="E6439" i="66"/>
  <c r="H6439" i="66" s="1"/>
  <c r="C6440" i="66"/>
  <c r="C6443" i="66"/>
  <c r="C6444" i="66"/>
  <c r="E6444" i="66"/>
  <c r="H6444" i="66" s="1"/>
  <c r="E6447" i="66"/>
  <c r="C6449" i="66"/>
  <c r="E6449" i="66"/>
  <c r="H6449" i="66" s="1"/>
  <c r="C6450" i="66"/>
  <c r="E6450" i="66"/>
  <c r="H6450" i="66" s="1"/>
  <c r="E6451" i="66"/>
  <c r="H6451" i="66" s="1"/>
  <c r="C6452" i="66"/>
  <c r="E6452" i="66"/>
  <c r="H6452" i="66" s="1"/>
  <c r="E6455" i="66"/>
  <c r="C6455" i="66"/>
  <c r="E6456" i="66"/>
  <c r="H6456" i="66" s="1"/>
  <c r="C6457" i="66"/>
  <c r="E6457" i="66"/>
  <c r="H6457" i="66" s="1"/>
  <c r="C6458" i="66"/>
  <c r="E6458" i="66"/>
  <c r="H6458" i="66" s="1"/>
  <c r="C6459" i="66"/>
  <c r="E6459" i="66"/>
  <c r="H6459" i="66" s="1"/>
  <c r="C6460" i="66"/>
  <c r="E6460" i="66"/>
  <c r="H6460" i="66" s="1"/>
  <c r="E6463" i="66"/>
  <c r="C6464" i="66"/>
  <c r="E6464" i="66"/>
  <c r="H6464" i="66" s="1"/>
  <c r="C6465" i="66"/>
  <c r="E6465" i="66"/>
  <c r="H6465" i="66" s="1"/>
  <c r="C6466" i="66"/>
  <c r="E6466" i="66"/>
  <c r="H6466" i="66" s="1"/>
  <c r="C6467" i="66"/>
  <c r="E6468" i="66"/>
  <c r="H6468" i="66" s="1"/>
  <c r="C6470" i="66"/>
  <c r="E6471" i="66"/>
  <c r="C6473" i="66"/>
  <c r="C6474" i="66"/>
  <c r="C6475" i="66"/>
  <c r="E6475" i="66"/>
  <c r="H6475" i="66" s="1"/>
  <c r="C6476" i="66"/>
  <c r="E6476" i="66"/>
  <c r="C6478" i="66"/>
  <c r="E6480" i="66"/>
  <c r="H6480" i="66" s="1"/>
  <c r="C6481" i="66"/>
  <c r="E6481" i="66"/>
  <c r="H6481" i="66" s="1"/>
  <c r="C6482" i="66"/>
  <c r="E6482" i="66"/>
  <c r="C6483" i="66"/>
  <c r="C6484" i="66"/>
  <c r="E6487" i="66"/>
  <c r="E6488" i="66"/>
  <c r="C6489" i="66"/>
  <c r="E6489" i="66"/>
  <c r="C6492" i="66"/>
  <c r="E6492" i="66"/>
  <c r="E6495" i="66"/>
  <c r="E6497" i="66"/>
  <c r="H6497" i="66" s="1"/>
  <c r="E6498" i="66"/>
  <c r="H6498" i="66" s="1"/>
  <c r="C6499" i="66"/>
  <c r="C6500" i="66"/>
  <c r="E6501" i="66"/>
  <c r="H6501" i="66" s="1"/>
  <c r="C6503" i="66"/>
  <c r="E6503" i="66"/>
  <c r="C6504" i="66"/>
  <c r="E6505" i="66"/>
  <c r="H6505" i="66" s="1"/>
  <c r="C6507" i="66"/>
  <c r="C6508" i="66"/>
  <c r="E6508" i="66"/>
  <c r="H6508" i="66" s="1"/>
  <c r="C6513" i="66"/>
  <c r="E6513" i="66"/>
  <c r="H6513" i="66" s="1"/>
  <c r="C6515" i="66"/>
  <c r="C6516" i="66"/>
  <c r="E6520" i="66"/>
  <c r="H6520" i="66" s="1"/>
  <c r="C6521" i="66"/>
  <c r="E6521" i="66"/>
  <c r="H6521" i="66" s="1"/>
  <c r="C6531" i="66"/>
  <c r="C6535" i="66"/>
  <c r="E6535" i="66"/>
  <c r="E6536" i="66"/>
  <c r="H6536" i="66" s="1"/>
  <c r="E6538" i="66"/>
  <c r="H6538" i="66" s="1"/>
  <c r="E6540" i="66"/>
  <c r="H6540" i="66" s="1"/>
  <c r="E6542" i="66"/>
  <c r="E6543" i="66"/>
  <c r="E6544" i="66"/>
  <c r="E6545" i="66"/>
  <c r="C6547" i="66"/>
  <c r="E6548" i="66"/>
  <c r="H6548" i="66" s="1"/>
  <c r="C6548" i="66"/>
  <c r="E6549" i="66"/>
  <c r="H6549" i="66" s="1"/>
  <c r="E6550" i="66"/>
  <c r="H6550" i="66" s="1"/>
  <c r="E6551" i="66"/>
  <c r="C6552" i="66"/>
  <c r="C6553" i="66"/>
  <c r="C6554" i="66"/>
  <c r="E6555" i="66"/>
  <c r="H6555" i="66" s="1"/>
  <c r="C6556" i="66"/>
  <c r="E6556" i="66"/>
  <c r="H6556" i="66" s="1"/>
  <c r="E6557" i="66"/>
  <c r="H6557" i="66" s="1"/>
  <c r="C6558" i="66"/>
  <c r="C6560" i="66"/>
  <c r="C6561" i="66"/>
  <c r="E6561" i="66"/>
  <c r="H6561" i="66" s="1"/>
  <c r="E6562" i="66"/>
  <c r="H6562" i="66" s="1"/>
  <c r="C6563" i="66"/>
  <c r="C6564" i="66"/>
  <c r="E6564" i="66"/>
  <c r="H6564" i="66" s="1"/>
  <c r="C6565" i="66"/>
  <c r="E6565" i="66"/>
  <c r="E6567" i="66"/>
  <c r="H6567" i="66" s="1"/>
  <c r="C6568" i="66"/>
  <c r="E6568" i="66"/>
  <c r="H6568" i="66" s="1"/>
  <c r="C6569" i="66"/>
  <c r="E6569" i="66"/>
  <c r="H6569" i="66" s="1"/>
  <c r="C6570" i="66"/>
  <c r="E6570" i="66"/>
  <c r="H6570" i="66" s="1"/>
  <c r="C6571" i="66"/>
  <c r="E6571" i="66"/>
  <c r="H6571" i="66" s="1"/>
  <c r="C6575" i="66"/>
  <c r="E6575" i="66"/>
  <c r="H6575" i="66" s="1"/>
  <c r="C6577" i="66"/>
  <c r="E6577" i="66"/>
  <c r="H6577" i="66" s="1"/>
  <c r="C6579" i="66"/>
  <c r="E6583" i="66"/>
  <c r="E6585" i="66"/>
  <c r="C6587" i="66"/>
  <c r="C6588" i="66"/>
  <c r="E6588" i="66"/>
  <c r="H6588" i="66" s="1"/>
  <c r="C6589" i="66"/>
  <c r="E6589" i="66"/>
  <c r="H6589" i="66" s="1"/>
  <c r="E6591" i="66"/>
  <c r="E6594" i="66"/>
  <c r="H6594" i="66" s="1"/>
  <c r="C6596" i="66"/>
  <c r="C6597" i="66"/>
  <c r="E6597" i="66"/>
  <c r="H6597" i="66" s="1"/>
  <c r="C6598" i="66"/>
  <c r="E6598" i="66"/>
  <c r="H6598" i="66" s="1"/>
  <c r="E6599" i="66"/>
  <c r="E6601" i="66"/>
  <c r="E6602" i="66"/>
  <c r="H6602" i="66" s="1"/>
  <c r="C6603" i="66"/>
  <c r="C6604" i="66"/>
  <c r="E6604" i="66"/>
  <c r="H6604" i="66" s="1"/>
  <c r="C6607" i="66"/>
  <c r="C6612" i="66"/>
  <c r="C6613" i="66"/>
  <c r="E6615" i="66"/>
  <c r="E6617" i="66"/>
  <c r="H6617" i="66" s="1"/>
  <c r="C6619" i="66"/>
  <c r="E6620" i="66"/>
  <c r="C6621" i="66"/>
  <c r="E6623" i="66"/>
  <c r="C6625" i="66"/>
  <c r="C6629" i="66"/>
  <c r="C6630" i="66"/>
  <c r="E6630" i="66"/>
  <c r="H6630" i="66" s="1"/>
  <c r="C6631" i="66"/>
  <c r="E6631" i="66"/>
  <c r="C6633" i="66"/>
  <c r="C6635" i="66"/>
  <c r="E6636" i="66"/>
  <c r="H6636" i="66" s="1"/>
  <c r="C6636" i="66"/>
  <c r="E6639" i="66"/>
  <c r="E6642" i="66"/>
  <c r="H6642" i="66" s="1"/>
  <c r="C6644" i="66"/>
  <c r="C6645" i="66"/>
  <c r="E6647" i="66"/>
  <c r="H6647" i="66" s="1"/>
  <c r="E6650" i="66"/>
  <c r="H6650" i="66" s="1"/>
  <c r="C6651" i="66"/>
  <c r="E6655" i="66"/>
  <c r="H6655" i="66" s="1"/>
  <c r="C6656" i="66"/>
  <c r="C6658" i="66"/>
  <c r="C6659" i="66"/>
  <c r="E6659" i="66"/>
  <c r="H6659" i="66" s="1"/>
  <c r="C6660" i="66"/>
  <c r="E6660" i="66"/>
  <c r="C6664" i="66"/>
  <c r="E6665" i="66"/>
  <c r="H6665" i="66" s="1"/>
  <c r="E6666" i="66"/>
  <c r="H6666" i="66" s="1"/>
  <c r="C6667" i="66"/>
  <c r="E6671" i="66"/>
  <c r="E6673" i="66"/>
  <c r="E6674" i="66"/>
  <c r="C6675" i="66"/>
  <c r="C6676" i="66"/>
  <c r="E6679" i="66"/>
  <c r="E6682" i="66"/>
  <c r="H6682" i="66" s="1"/>
  <c r="E6685" i="66"/>
  <c r="H6685" i="66" s="1"/>
  <c r="E6687" i="66"/>
  <c r="E6690" i="66"/>
  <c r="H6690" i="66" s="1"/>
  <c r="C6691" i="66"/>
  <c r="C6692" i="66"/>
  <c r="E6692" i="66"/>
  <c r="H6692" i="66" s="1"/>
  <c r="C6694" i="66"/>
  <c r="C6695" i="66"/>
  <c r="E6695" i="66"/>
  <c r="C6696" i="66"/>
  <c r="C6697" i="66"/>
  <c r="E6697" i="66"/>
  <c r="H6697" i="66" s="1"/>
  <c r="C6700" i="66"/>
  <c r="C6704" i="66"/>
  <c r="E6711" i="66"/>
  <c r="H6711" i="66" s="1"/>
  <c r="C6712" i="66"/>
  <c r="E6712" i="66"/>
  <c r="C6713" i="66"/>
  <c r="E6713" i="66"/>
  <c r="C6715" i="66"/>
  <c r="C6718" i="66"/>
  <c r="E6718" i="66"/>
  <c r="C6719" i="66"/>
  <c r="E6719" i="66"/>
  <c r="C6724" i="66"/>
  <c r="E6724" i="66"/>
  <c r="E6725" i="66"/>
  <c r="H6725" i="66" s="1"/>
  <c r="C6729" i="66"/>
  <c r="E6729" i="66"/>
  <c r="H6729" i="66" s="1"/>
  <c r="C6731" i="66"/>
  <c r="C6732" i="66"/>
  <c r="E6732" i="66"/>
  <c r="H6732" i="66" s="1"/>
  <c r="E6735" i="66"/>
  <c r="C6735" i="66"/>
  <c r="C6737" i="66"/>
  <c r="C6739" i="66"/>
  <c r="C6740" i="66"/>
  <c r="C6745" i="66"/>
  <c r="E6745" i="66"/>
  <c r="H6745" i="66" s="1"/>
  <c r="C6746" i="66"/>
  <c r="E6746" i="66"/>
  <c r="H6746" i="66" s="1"/>
  <c r="E6749" i="66"/>
  <c r="C6751" i="66"/>
  <c r="E6751" i="66"/>
  <c r="C6752" i="66"/>
  <c r="E6752" i="66"/>
  <c r="H6752" i="66" s="1"/>
  <c r="C6753" i="66"/>
  <c r="E6753" i="66"/>
  <c r="H6753" i="66" s="1"/>
  <c r="C6754" i="66"/>
  <c r="E6754" i="66"/>
  <c r="H6754" i="66" s="1"/>
  <c r="E6755" i="66"/>
  <c r="E6757" i="66"/>
  <c r="H6757" i="66" s="1"/>
  <c r="C6759" i="66"/>
  <c r="E6759" i="66"/>
  <c r="E6760" i="66"/>
  <c r="H6760" i="66" s="1"/>
  <c r="C6761" i="66"/>
  <c r="E6762" i="66"/>
  <c r="E6764" i="66"/>
  <c r="C6764" i="66"/>
  <c r="C6767" i="66"/>
  <c r="E6767" i="66"/>
  <c r="H6767" i="66" s="1"/>
  <c r="C6769" i="66"/>
  <c r="E6769" i="66"/>
  <c r="E6770" i="66"/>
  <c r="C6772" i="66"/>
  <c r="C6773" i="66"/>
  <c r="C6775" i="66"/>
  <c r="C6776" i="66"/>
  <c r="E6776" i="66"/>
  <c r="C6780" i="66"/>
  <c r="C6781" i="66"/>
  <c r="C6783" i="66"/>
  <c r="E6783" i="66"/>
  <c r="C6787" i="66"/>
  <c r="C6788" i="66"/>
  <c r="C6791" i="66"/>
  <c r="E6791" i="66"/>
  <c r="H6791" i="66" s="1"/>
  <c r="C6793" i="66"/>
  <c r="E6793" i="66"/>
  <c r="E6796" i="66"/>
  <c r="C6797" i="66"/>
  <c r="C6801" i="66"/>
  <c r="E6801" i="66"/>
  <c r="H6801" i="66" s="1"/>
  <c r="E6802" i="66"/>
  <c r="H6802" i="66" s="1"/>
  <c r="C6803" i="66"/>
  <c r="E6803" i="66"/>
  <c r="H6803" i="66" s="1"/>
  <c r="C6804" i="66"/>
  <c r="E6804" i="66"/>
  <c r="C6805" i="66"/>
  <c r="E6805" i="66"/>
  <c r="H6805" i="66" s="1"/>
  <c r="E6807" i="66"/>
  <c r="C6809" i="66"/>
  <c r="E6809" i="66"/>
  <c r="H6809" i="66" s="1"/>
  <c r="C6810" i="66"/>
  <c r="E6810" i="66"/>
  <c r="H6810" i="66" s="1"/>
  <c r="C6811" i="66"/>
  <c r="E6811" i="66"/>
  <c r="H6811" i="66" s="1"/>
  <c r="C6812" i="66"/>
  <c r="C6815" i="66"/>
  <c r="E6816" i="66"/>
  <c r="H6816" i="66" s="1"/>
  <c r="C6817" i="66"/>
  <c r="E6817" i="66"/>
  <c r="H6817" i="66" s="1"/>
  <c r="C6818" i="66"/>
  <c r="E6818" i="66"/>
  <c r="H6818" i="66" s="1"/>
  <c r="C6819" i="66"/>
  <c r="E6822" i="66"/>
  <c r="H6822" i="66" s="1"/>
  <c r="E6823" i="66"/>
  <c r="H6823" i="66" s="1"/>
  <c r="E6824" i="66"/>
  <c r="E6825" i="66"/>
  <c r="C6828" i="66"/>
  <c r="E6828" i="66"/>
  <c r="E6831" i="66"/>
  <c r="C6832" i="66"/>
  <c r="C6833" i="66"/>
  <c r="C6835" i="66"/>
  <c r="C6839" i="66"/>
  <c r="E6839" i="66"/>
  <c r="C6841" i="66"/>
  <c r="C6844" i="66"/>
  <c r="E6844" i="66"/>
  <c r="H6844" i="66" s="1"/>
  <c r="C6848" i="66"/>
  <c r="C6849" i="66"/>
  <c r="E6849" i="66"/>
  <c r="H6849" i="66" s="1"/>
  <c r="C6851" i="66"/>
  <c r="E6852" i="66"/>
  <c r="E6857" i="66"/>
  <c r="H6857" i="66" s="1"/>
  <c r="E6858" i="66"/>
  <c r="H6858" i="66" s="1"/>
  <c r="C6861" i="66"/>
  <c r="C6862" i="66"/>
  <c r="E6863" i="66"/>
  <c r="C6864" i="66"/>
  <c r="E6865" i="66"/>
  <c r="H6865" i="66" s="1"/>
  <c r="C6868" i="66"/>
  <c r="E6868" i="66"/>
  <c r="H6868" i="66" s="1"/>
  <c r="C6873" i="66"/>
  <c r="E6873" i="66"/>
  <c r="H6873" i="66" s="1"/>
  <c r="C6876" i="66"/>
  <c r="C6877" i="66"/>
  <c r="C6878" i="66"/>
  <c r="C6882" i="66"/>
  <c r="C6883" i="66"/>
  <c r="E6886" i="66"/>
  <c r="H6886" i="66" s="1"/>
  <c r="C6887" i="66"/>
  <c r="E6887" i="66"/>
  <c r="H6887" i="66" s="1"/>
  <c r="E6888" i="66"/>
  <c r="H6888" i="66" s="1"/>
  <c r="C6889" i="66"/>
  <c r="E6889" i="66"/>
  <c r="H6889" i="66" s="1"/>
  <c r="C6891" i="66"/>
  <c r="E6893" i="66"/>
  <c r="H6893" i="66" s="1"/>
  <c r="C6894" i="66"/>
  <c r="E6895" i="66"/>
  <c r="H6895" i="66" s="1"/>
  <c r="E6897" i="66"/>
  <c r="C6903" i="66"/>
  <c r="E6903" i="66"/>
  <c r="E6906" i="66"/>
  <c r="H6906" i="66" s="1"/>
  <c r="C6908" i="66"/>
  <c r="C6910" i="66"/>
  <c r="E6911" i="66"/>
  <c r="C6914" i="66"/>
  <c r="C6915" i="66"/>
  <c r="E6915" i="66"/>
  <c r="H6915" i="66" s="1"/>
  <c r="C6916" i="66"/>
  <c r="C6921" i="66"/>
  <c r="C6922" i="66"/>
  <c r="E6922" i="66"/>
  <c r="H6922" i="66" s="1"/>
  <c r="E6925" i="66"/>
  <c r="H6925" i="66" s="1"/>
  <c r="C6926" i="66"/>
  <c r="C6927" i="66"/>
  <c r="E6927" i="66"/>
  <c r="H6927" i="66" s="1"/>
  <c r="E6928" i="66"/>
  <c r="H6928" i="66" s="1"/>
  <c r="C6929" i="66"/>
  <c r="E6929" i="66"/>
  <c r="H6929" i="66" s="1"/>
  <c r="E6930" i="66"/>
  <c r="E6932" i="66"/>
  <c r="C6935" i="66"/>
  <c r="E6935" i="66"/>
  <c r="E6938" i="66"/>
  <c r="H6938" i="66" s="1"/>
  <c r="C6939" i="66"/>
  <c r="E6940" i="66"/>
  <c r="H6940" i="66" s="1"/>
  <c r="E6943" i="66"/>
  <c r="C6944" i="66"/>
  <c r="C6945" i="66"/>
  <c r="C6946" i="66"/>
  <c r="E6946" i="66"/>
  <c r="C6947" i="66"/>
  <c r="C6953" i="66"/>
  <c r="E6953" i="66"/>
  <c r="H6953" i="66" s="1"/>
  <c r="C6954" i="66"/>
  <c r="C6956" i="66"/>
  <c r="E6956" i="66"/>
  <c r="C6958" i="66"/>
  <c r="C6961" i="66"/>
  <c r="E6961" i="66"/>
  <c r="H6961" i="66" s="1"/>
  <c r="E6962" i="66"/>
  <c r="H6962" i="66" s="1"/>
  <c r="C6963" i="66"/>
  <c r="E6963" i="66"/>
  <c r="H6963" i="66" s="1"/>
  <c r="C6964" i="66"/>
  <c r="E6964" i="66"/>
  <c r="C6969" i="66"/>
  <c r="E6969" i="66"/>
  <c r="H6969" i="66" s="1"/>
  <c r="C6970" i="66"/>
  <c r="E6970" i="66"/>
  <c r="H6970" i="66" s="1"/>
  <c r="E6973" i="66"/>
  <c r="H6973" i="66" s="1"/>
  <c r="E6974" i="66"/>
  <c r="H6974" i="66" s="1"/>
  <c r="C6975" i="66"/>
  <c r="E6975" i="66"/>
  <c r="C6976" i="66"/>
  <c r="C6977" i="66"/>
  <c r="E6977" i="66"/>
  <c r="H6977" i="66" s="1"/>
  <c r="C6978" i="66"/>
  <c r="E6978" i="66"/>
  <c r="H6978" i="66" s="1"/>
  <c r="C6979" i="66"/>
  <c r="C6983" i="66"/>
  <c r="E6983" i="66"/>
  <c r="H6983" i="66" s="1"/>
  <c r="E6984" i="66"/>
  <c r="E6985" i="66"/>
  <c r="C6986" i="66"/>
  <c r="C6988" i="66"/>
  <c r="E6991" i="66"/>
  <c r="H6991" i="66" s="1"/>
  <c r="C6993" i="66"/>
  <c r="C6996" i="66"/>
  <c r="C6999" i="66"/>
  <c r="E6999" i="66"/>
  <c r="H6999" i="66" s="1"/>
  <c r="C7001" i="66"/>
  <c r="E7001" i="66"/>
  <c r="H7001" i="66" s="1"/>
  <c r="E7007" i="66"/>
  <c r="C7009" i="66"/>
  <c r="C7012" i="66"/>
  <c r="E7015" i="66"/>
  <c r="E7017" i="66"/>
  <c r="H7017" i="66" s="1"/>
  <c r="E7018" i="66"/>
  <c r="H7018" i="66" s="1"/>
  <c r="C7019" i="66"/>
  <c r="C7020" i="66"/>
  <c r="C7021" i="66"/>
  <c r="E7021" i="66"/>
  <c r="H7021" i="66" s="1"/>
  <c r="C7023" i="66"/>
  <c r="C7024" i="66"/>
  <c r="E7025" i="66"/>
  <c r="H7025" i="66" s="1"/>
  <c r="C7026" i="66"/>
  <c r="E7026" i="66"/>
  <c r="H7026" i="66" s="1"/>
  <c r="C7027" i="66"/>
  <c r="E7027" i="66"/>
  <c r="H7027" i="66" s="1"/>
  <c r="C7028" i="66"/>
  <c r="E7028" i="66"/>
  <c r="H7028" i="66" s="1"/>
  <c r="C7033" i="66"/>
  <c r="E7033" i="66"/>
  <c r="H7033" i="66" s="1"/>
  <c r="C7034" i="66"/>
  <c r="C7035" i="66"/>
  <c r="C7038" i="66"/>
  <c r="C7039" i="66"/>
  <c r="E7039" i="66"/>
  <c r="E7040" i="66"/>
  <c r="E7041" i="66"/>
  <c r="C7043" i="66"/>
  <c r="C7045" i="66"/>
  <c r="C7046" i="66"/>
  <c r="E7049" i="66"/>
  <c r="H7049" i="66" s="1"/>
  <c r="C7050" i="66"/>
  <c r="E7050" i="66"/>
  <c r="H7050" i="66" s="1"/>
  <c r="C7051" i="66"/>
  <c r="E7051" i="66"/>
  <c r="H7051" i="66" s="1"/>
  <c r="C7053" i="66"/>
  <c r="E7053" i="66"/>
  <c r="H7053" i="66" s="1"/>
  <c r="C7057" i="66"/>
  <c r="E7058" i="66"/>
  <c r="H7058" i="66" s="1"/>
  <c r="E7061" i="66"/>
  <c r="H7061" i="66" s="1"/>
  <c r="C7062" i="66"/>
  <c r="E7062" i="66"/>
  <c r="H7062" i="66" s="1"/>
  <c r="E7063" i="66"/>
  <c r="H7063" i="66" s="1"/>
  <c r="C7065" i="66"/>
  <c r="E7065" i="66"/>
  <c r="E7067" i="66"/>
  <c r="H7067" i="66" s="1"/>
  <c r="C7070" i="66"/>
  <c r="E7070" i="66"/>
  <c r="H7070" i="66" s="1"/>
  <c r="E7071" i="66"/>
  <c r="H7071" i="66" s="1"/>
  <c r="C7072" i="66"/>
  <c r="E7072" i="66"/>
  <c r="C7073" i="66"/>
  <c r="E7073" i="66"/>
  <c r="H7073" i="66" s="1"/>
  <c r="C7075" i="66"/>
  <c r="C7077" i="66"/>
  <c r="C7078" i="66"/>
  <c r="C7083" i="66"/>
  <c r="C7084" i="66"/>
  <c r="E7084" i="66"/>
  <c r="H7084" i="66" s="1"/>
  <c r="C7085" i="66"/>
  <c r="E7085" i="66"/>
  <c r="H7085" i="66" s="1"/>
  <c r="E7087" i="66"/>
  <c r="H7087" i="66" s="1"/>
  <c r="C7089" i="66"/>
  <c r="C7090" i="66"/>
  <c r="E7090" i="66"/>
  <c r="H7090" i="66" s="1"/>
  <c r="C7091" i="66"/>
  <c r="E7091" i="66"/>
  <c r="H7091" i="66" s="1"/>
  <c r="E7092" i="66"/>
  <c r="C7095" i="66"/>
  <c r="E7095" i="66"/>
  <c r="H7095" i="66" s="1"/>
  <c r="E7096" i="66"/>
  <c r="H7096" i="66" s="1"/>
  <c r="E7097" i="66"/>
  <c r="H7097" i="66" s="1"/>
  <c r="E7098" i="66"/>
  <c r="C7099" i="66"/>
  <c r="C7100" i="66"/>
  <c r="C7102" i="66"/>
  <c r="E7103" i="66"/>
  <c r="H7103" i="66" s="1"/>
  <c r="E7104" i="66"/>
  <c r="C7105" i="66"/>
  <c r="E7105" i="66"/>
  <c r="H7105" i="66" s="1"/>
  <c r="C7106" i="66"/>
  <c r="E7106" i="66"/>
  <c r="C7107" i="66"/>
  <c r="C7109" i="66"/>
  <c r="C7110" i="66"/>
  <c r="C7111" i="66"/>
  <c r="E7111" i="66"/>
  <c r="H7111" i="66" s="1"/>
  <c r="E7114" i="66"/>
  <c r="H7114" i="66" s="1"/>
  <c r="C7115" i="66"/>
  <c r="C7117" i="66"/>
  <c r="E7117" i="66"/>
  <c r="H7117" i="66" s="1"/>
  <c r="C7118" i="66"/>
  <c r="C7121" i="66"/>
  <c r="C7123" i="66"/>
  <c r="E7123" i="66"/>
  <c r="H7123" i="66" s="1"/>
  <c r="E7124" i="66"/>
  <c r="C7127" i="66"/>
  <c r="E7127" i="66"/>
  <c r="H7127" i="66" s="1"/>
  <c r="C7128" i="66"/>
  <c r="C7129" i="66"/>
  <c r="E7129" i="66"/>
  <c r="H7129" i="66" s="1"/>
  <c r="C7130" i="66"/>
  <c r="E7130" i="66"/>
  <c r="H7130" i="66" s="1"/>
  <c r="C7131" i="66"/>
  <c r="E7131" i="66"/>
  <c r="H7131" i="66" s="1"/>
  <c r="E7134" i="66"/>
  <c r="H7134" i="66" s="1"/>
  <c r="C7134" i="66"/>
  <c r="C7135" i="66"/>
  <c r="E7135" i="66"/>
  <c r="H7135" i="66" s="1"/>
  <c r="E7136" i="66"/>
  <c r="E7138" i="66"/>
  <c r="H7138" i="66" s="1"/>
  <c r="C7139" i="66"/>
  <c r="C7140" i="66"/>
  <c r="C7142" i="66"/>
  <c r="E7142" i="66"/>
  <c r="H7142" i="66" s="1"/>
  <c r="C7143" i="66"/>
  <c r="E7143" i="66"/>
  <c r="H7143" i="66" s="1"/>
  <c r="C7145" i="66"/>
  <c r="E7145" i="66"/>
  <c r="E7146" i="66"/>
  <c r="H7146" i="66" s="1"/>
  <c r="C7146" i="66"/>
  <c r="C7150" i="66"/>
  <c r="E7150" i="66"/>
  <c r="C7151" i="66"/>
  <c r="E7151" i="66"/>
  <c r="C7152" i="66"/>
  <c r="C7155" i="66"/>
  <c r="C7157" i="66"/>
  <c r="E7159" i="66"/>
  <c r="H7159" i="66" s="1"/>
  <c r="C7160" i="66"/>
  <c r="E7160" i="66"/>
  <c r="H7160" i="66" s="1"/>
  <c r="C7161" i="66"/>
  <c r="E7161" i="66"/>
  <c r="H7161" i="66" s="1"/>
  <c r="C7162" i="66"/>
  <c r="E7162" i="66"/>
  <c r="H7162" i="66" s="1"/>
  <c r="C7163" i="66"/>
  <c r="E7163" i="66"/>
  <c r="H7163" i="66" s="1"/>
  <c r="C7164" i="66"/>
  <c r="E7164" i="66"/>
  <c r="C7165" i="66"/>
  <c r="E7167" i="66"/>
  <c r="H7167" i="66" s="1"/>
  <c r="C7167" i="66"/>
  <c r="C7169" i="66"/>
  <c r="E7169" i="66"/>
  <c r="H7169" i="66" s="1"/>
  <c r="C7170" i="66"/>
  <c r="E7170" i="66"/>
  <c r="H7170" i="66" s="1"/>
  <c r="C7171" i="66"/>
  <c r="E7171" i="66"/>
  <c r="H7171" i="66" s="1"/>
  <c r="C7173" i="66"/>
  <c r="C7175" i="66"/>
  <c r="E7175" i="66"/>
  <c r="H7175" i="66" s="1"/>
  <c r="C7176" i="66"/>
  <c r="E7176" i="66"/>
  <c r="H7176" i="66" s="1"/>
  <c r="C7177" i="66"/>
  <c r="E7177" i="66"/>
  <c r="H7177" i="66" s="1"/>
  <c r="E7178" i="66"/>
  <c r="C7179" i="66"/>
  <c r="C7180" i="66"/>
  <c r="C7181" i="66"/>
  <c r="C7182" i="66"/>
  <c r="E7183" i="66"/>
  <c r="C7183" i="66"/>
  <c r="E7184" i="66"/>
  <c r="C7185" i="66"/>
  <c r="E7185" i="66"/>
  <c r="E7188" i="66"/>
  <c r="C7189" i="66"/>
  <c r="E7193" i="66"/>
  <c r="C7193" i="66"/>
  <c r="C7194" i="66"/>
  <c r="E7194" i="66"/>
  <c r="H7194" i="66" s="1"/>
  <c r="C7195" i="66"/>
  <c r="E7195" i="66"/>
  <c r="H7195" i="66" s="1"/>
  <c r="E7196" i="66"/>
  <c r="E7198" i="66"/>
  <c r="H7198" i="66" s="1"/>
  <c r="C7199" i="66"/>
  <c r="C7201" i="66"/>
  <c r="E7201" i="66"/>
  <c r="C7203" i="66"/>
  <c r="C7204" i="66"/>
  <c r="E7204" i="66"/>
  <c r="C7206" i="66"/>
  <c r="C7207" i="66"/>
  <c r="E7209" i="66"/>
  <c r="C7210" i="66"/>
  <c r="C7211" i="66"/>
  <c r="C7212" i="66"/>
  <c r="C7213" i="66"/>
  <c r="C7214" i="66"/>
  <c r="C7215" i="66"/>
  <c r="E7215" i="66"/>
  <c r="H7215" i="66" s="1"/>
  <c r="C7221" i="66"/>
  <c r="E7221" i="66"/>
  <c r="H7221" i="66" s="1"/>
  <c r="C7222" i="66"/>
  <c r="E7222" i="66"/>
  <c r="H7222" i="66" s="1"/>
  <c r="C7223" i="66"/>
  <c r="E7223" i="66"/>
  <c r="H7223" i="66" s="1"/>
  <c r="C7224" i="66"/>
  <c r="E7224" i="66"/>
  <c r="H7224" i="66" s="1"/>
  <c r="E7227" i="66"/>
  <c r="H7227" i="66" s="1"/>
  <c r="C7228" i="66"/>
  <c r="E7228" i="66"/>
  <c r="H7228" i="66" s="1"/>
  <c r="C7229" i="66"/>
  <c r="C7230" i="66"/>
  <c r="E7230" i="66"/>
  <c r="H7230" i="66" s="1"/>
  <c r="C7232" i="66"/>
  <c r="C7233" i="66"/>
  <c r="E7234" i="66"/>
  <c r="H7234" i="66" s="1"/>
  <c r="E7235" i="66"/>
  <c r="C7237" i="66"/>
  <c r="E7237" i="66"/>
  <c r="H7237" i="66" s="1"/>
  <c r="E7238" i="66"/>
  <c r="H7238" i="66" s="1"/>
  <c r="C7238" i="66"/>
  <c r="C7239" i="66"/>
  <c r="E7239" i="66"/>
  <c r="H7239" i="66" s="1"/>
  <c r="E7241" i="66"/>
  <c r="C7241" i="66"/>
  <c r="C7244" i="66"/>
  <c r="E7244" i="66"/>
  <c r="H7244" i="66" s="1"/>
  <c r="C7245" i="66"/>
  <c r="E7245" i="66"/>
  <c r="H7245" i="66" s="1"/>
  <c r="C7246" i="66"/>
  <c r="E7246" i="66"/>
  <c r="H7246" i="66" s="1"/>
  <c r="C7247" i="66"/>
  <c r="E7247" i="66"/>
  <c r="H7247" i="66" s="1"/>
  <c r="C7248" i="66"/>
  <c r="E7250" i="66"/>
  <c r="H7250" i="66" s="1"/>
  <c r="C7252" i="66"/>
  <c r="E7252" i="66"/>
  <c r="C7253" i="66"/>
  <c r="E7253" i="66"/>
  <c r="H7253" i="66" s="1"/>
  <c r="C7254" i="66"/>
  <c r="E7254" i="66"/>
  <c r="H7254" i="66" s="1"/>
  <c r="C7255" i="66"/>
  <c r="E7255" i="66"/>
  <c r="H7255" i="66" s="1"/>
  <c r="E7259" i="66"/>
  <c r="H7259" i="66" s="1"/>
  <c r="C7260" i="66"/>
  <c r="E7260" i="66"/>
  <c r="H7260" i="66" s="1"/>
  <c r="C7261" i="66"/>
  <c r="E7261" i="66"/>
  <c r="H7261" i="66" s="1"/>
  <c r="C7262" i="66"/>
  <c r="E7262" i="66"/>
  <c r="H7262" i="66" s="1"/>
  <c r="E7266" i="66"/>
  <c r="H7266" i="66" s="1"/>
  <c r="C7268" i="66"/>
  <c r="E7268" i="66"/>
  <c r="C7269" i="66"/>
  <c r="E7269" i="66"/>
  <c r="H7269" i="66" s="1"/>
  <c r="C7274" i="66"/>
  <c r="E7277" i="66"/>
  <c r="H7277" i="66" s="1"/>
  <c r="E7278" i="66"/>
  <c r="E7279" i="66"/>
  <c r="C7279" i="66"/>
  <c r="C7284" i="66"/>
  <c r="E7284" i="66"/>
  <c r="C7285" i="66"/>
  <c r="E7285" i="66"/>
  <c r="H7285" i="66" s="1"/>
  <c r="E7287" i="66"/>
  <c r="C7287" i="66"/>
  <c r="C7288" i="66"/>
  <c r="C7292" i="66"/>
  <c r="E7292" i="66"/>
  <c r="H7292" i="66" s="1"/>
  <c r="C7293" i="66"/>
  <c r="E7293" i="66"/>
  <c r="H7293" i="66" s="1"/>
  <c r="C7295" i="66"/>
  <c r="C7296" i="66"/>
  <c r="C7297" i="66"/>
  <c r="C7299" i="66"/>
  <c r="C7300" i="66"/>
  <c r="E7301" i="66"/>
  <c r="C7302" i="66"/>
  <c r="C7308" i="66"/>
  <c r="E7309" i="66"/>
  <c r="E7310" i="66"/>
  <c r="C7311" i="66"/>
  <c r="C7312" i="66"/>
  <c r="E7314" i="66"/>
  <c r="H7314" i="66" s="1"/>
  <c r="C7316" i="66"/>
  <c r="C7317" i="66"/>
  <c r="E7317" i="66"/>
  <c r="C7318" i="66"/>
  <c r="E7321" i="66"/>
  <c r="H7321" i="66" s="1"/>
  <c r="C7322" i="66"/>
  <c r="C7324" i="66"/>
  <c r="E7325" i="66"/>
  <c r="E7326" i="66"/>
  <c r="C7326" i="66"/>
  <c r="C7327" i="66"/>
  <c r="E7329" i="66"/>
  <c r="H7329" i="66" s="1"/>
  <c r="C7336" i="66"/>
  <c r="C7338" i="66"/>
  <c r="C7340" i="66"/>
  <c r="E7341" i="66"/>
  <c r="H7341" i="66" s="1"/>
  <c r="E7342" i="66"/>
  <c r="H7342" i="66" s="1"/>
  <c r="C7343" i="66"/>
  <c r="C7344" i="66"/>
  <c r="E7344" i="66"/>
  <c r="H7344" i="66" s="1"/>
  <c r="C7345" i="66"/>
  <c r="C7348" i="66"/>
  <c r="C7349" i="66"/>
  <c r="C7351" i="66"/>
  <c r="E7351" i="66"/>
  <c r="H7351" i="66" s="1"/>
  <c r="C7353" i="66"/>
  <c r="E7354" i="66"/>
  <c r="H7354" i="66" s="1"/>
  <c r="C7356" i="66"/>
  <c r="E7357" i="66"/>
  <c r="H7357" i="66" s="1"/>
  <c r="C7357" i="66"/>
  <c r="E7358" i="66"/>
  <c r="H7358" i="66" s="1"/>
  <c r="C7359" i="66"/>
  <c r="C7360" i="66"/>
  <c r="E7360" i="66"/>
  <c r="H7360" i="66" s="1"/>
  <c r="C7361" i="66"/>
  <c r="E7363" i="66"/>
  <c r="C7364" i="66"/>
  <c r="C7365" i="66"/>
  <c r="E7365" i="66"/>
  <c r="H7365" i="66" s="1"/>
  <c r="C7366" i="66"/>
  <c r="E7366" i="66"/>
  <c r="H7366" i="66" s="1"/>
  <c r="C7367" i="66"/>
  <c r="E7367" i="66"/>
  <c r="H7367" i="66" s="1"/>
  <c r="C7368" i="66"/>
  <c r="E7370" i="66"/>
  <c r="H7370" i="66" s="1"/>
  <c r="C7370" i="66"/>
  <c r="C7373" i="66"/>
  <c r="E7373" i="66"/>
  <c r="H7373" i="66" s="1"/>
  <c r="C7375" i="66"/>
  <c r="E7375" i="66"/>
  <c r="H7375" i="66" s="1"/>
  <c r="C7376" i="66"/>
  <c r="E7376" i="66"/>
  <c r="H7376" i="66" s="1"/>
  <c r="E7377" i="66"/>
  <c r="C7380" i="66"/>
  <c r="E7380" i="66"/>
  <c r="C7381" i="66"/>
  <c r="C7382" i="66"/>
  <c r="E7382" i="66"/>
  <c r="H7382" i="66" s="1"/>
  <c r="C7383" i="66"/>
  <c r="E7383" i="66"/>
  <c r="H7383" i="66" s="1"/>
  <c r="C7384" i="66"/>
  <c r="E7384" i="66"/>
  <c r="H7384" i="66" s="1"/>
  <c r="E7385" i="66"/>
  <c r="E7387" i="66"/>
  <c r="H7387" i="66" s="1"/>
  <c r="C7388" i="66"/>
  <c r="E7388" i="66"/>
  <c r="H7388" i="66" s="1"/>
  <c r="C7389" i="66"/>
  <c r="E7389" i="66"/>
  <c r="H7389" i="66" s="1"/>
  <c r="C7390" i="66"/>
  <c r="E7390" i="66"/>
  <c r="H7390" i="66" s="1"/>
  <c r="C7392" i="66"/>
  <c r="C7393" i="66"/>
  <c r="E7394" i="66"/>
  <c r="H7394" i="66" s="1"/>
  <c r="C7395" i="66"/>
  <c r="C7397" i="66"/>
  <c r="E7397" i="66"/>
  <c r="H7397" i="66" s="1"/>
  <c r="C7400" i="66"/>
  <c r="C7404" i="66"/>
  <c r="E7404" i="66"/>
  <c r="H7404" i="66" s="1"/>
  <c r="C7405" i="66"/>
  <c r="C7406" i="66"/>
  <c r="E7406" i="66"/>
  <c r="H7406" i="66" s="1"/>
  <c r="E7410" i="66"/>
  <c r="H7410" i="66" s="1"/>
  <c r="C7412" i="66"/>
  <c r="E7412" i="66"/>
  <c r="C7413" i="66"/>
  <c r="E7413" i="66"/>
  <c r="H7413" i="66" s="1"/>
  <c r="E7415" i="66"/>
  <c r="C7415" i="66"/>
  <c r="E7417" i="66"/>
  <c r="H7417" i="66" s="1"/>
  <c r="C7418" i="66"/>
  <c r="C7420" i="66"/>
  <c r="E7420" i="66"/>
  <c r="H7420" i="66" s="1"/>
  <c r="C7421" i="66"/>
  <c r="E7421" i="66"/>
  <c r="H7421" i="66" s="1"/>
  <c r="E7422" i="66"/>
  <c r="C7423" i="66"/>
  <c r="C7424" i="66"/>
  <c r="C7425" i="66"/>
  <c r="E7428" i="66"/>
  <c r="E7429" i="66"/>
  <c r="H7429" i="66" s="1"/>
  <c r="C7429" i="66"/>
  <c r="C7431" i="66"/>
  <c r="C7432" i="66"/>
  <c r="C7433" i="66"/>
  <c r="E7433" i="66"/>
  <c r="H7433" i="66" s="1"/>
  <c r="E7434" i="66"/>
  <c r="H7434" i="66" s="1"/>
  <c r="C7436" i="66"/>
  <c r="E7436" i="66"/>
  <c r="H7436" i="66" s="1"/>
  <c r="C7437" i="66"/>
  <c r="E7438" i="66"/>
  <c r="H7438" i="66" s="1"/>
  <c r="C7440" i="66"/>
  <c r="E7440" i="66"/>
  <c r="C7441" i="66"/>
  <c r="E7442" i="66"/>
  <c r="H7442" i="66" s="1"/>
  <c r="C7444" i="66"/>
  <c r="C7445" i="66"/>
  <c r="E7445" i="66"/>
  <c r="H7445" i="66" s="1"/>
  <c r="E7446" i="66"/>
  <c r="C7447" i="66"/>
  <c r="E7447" i="66"/>
  <c r="C7448" i="66"/>
  <c r="C7452" i="66"/>
  <c r="E7452" i="66"/>
  <c r="H7452" i="66" s="1"/>
  <c r="C7454" i="66"/>
  <c r="E7454" i="66"/>
  <c r="C7455" i="66"/>
  <c r="C7457" i="66"/>
  <c r="C7461" i="66"/>
  <c r="E7461" i="66"/>
  <c r="C7463" i="66"/>
  <c r="E7463" i="66"/>
  <c r="H7463" i="66" s="1"/>
  <c r="C7465" i="66"/>
  <c r="C7466" i="66"/>
  <c r="C7467" i="66"/>
  <c r="C7468" i="66"/>
  <c r="E7468" i="66"/>
  <c r="H7468" i="66" s="1"/>
  <c r="C7469" i="66"/>
  <c r="E7469" i="66"/>
  <c r="H7469" i="66" s="1"/>
  <c r="C7470" i="66"/>
  <c r="E7470" i="66"/>
  <c r="C7471" i="66"/>
  <c r="E7471" i="66"/>
  <c r="C7472" i="66"/>
  <c r="E7472" i="66"/>
  <c r="E7473" i="66"/>
  <c r="H7473" i="66" s="1"/>
  <c r="E7474" i="66"/>
  <c r="H7474" i="66" s="1"/>
  <c r="C7476" i="66"/>
  <c r="C7477" i="66"/>
  <c r="E7477" i="66"/>
  <c r="H7477" i="66" s="1"/>
  <c r="C7479" i="66"/>
  <c r="E7479" i="66"/>
  <c r="C7480" i="66"/>
  <c r="C7484" i="66"/>
  <c r="E7484" i="66"/>
  <c r="H7484" i="66" s="1"/>
  <c r="C7485" i="66"/>
  <c r="E7485" i="66"/>
  <c r="H7485" i="66" s="1"/>
  <c r="C7486" i="66"/>
  <c r="E7486" i="66"/>
  <c r="C7487" i="66"/>
  <c r="E7487" i="66"/>
  <c r="C7488" i="66"/>
  <c r="C7489" i="66"/>
  <c r="C7492" i="66"/>
  <c r="E7492" i="66"/>
  <c r="C7493" i="66"/>
  <c r="E7493" i="66"/>
  <c r="C7494" i="66"/>
  <c r="E7494" i="66"/>
  <c r="H7494" i="66" s="1"/>
  <c r="C7495" i="66"/>
  <c r="E7495" i="66"/>
  <c r="H7495" i="66" s="1"/>
  <c r="C7496" i="66"/>
  <c r="C7497" i="66"/>
  <c r="C7498" i="66"/>
  <c r="C7500" i="66"/>
  <c r="E7501" i="66"/>
  <c r="C7502" i="66"/>
  <c r="E7502" i="66"/>
  <c r="H7502" i="66" s="1"/>
  <c r="C7503" i="66"/>
  <c r="C7504" i="66"/>
  <c r="C7507" i="66"/>
  <c r="C7508" i="66"/>
  <c r="E7508" i="66"/>
  <c r="C7509" i="66"/>
  <c r="E7509" i="66"/>
  <c r="H7509" i="66" s="1"/>
  <c r="C7510" i="66"/>
  <c r="E7510" i="66"/>
  <c r="H7510" i="66" s="1"/>
  <c r="C7511" i="66"/>
  <c r="E7511" i="66"/>
  <c r="H7511" i="66" s="1"/>
  <c r="C7517" i="66"/>
  <c r="E7517" i="66"/>
  <c r="H7517" i="66" s="1"/>
  <c r="C7519" i="66"/>
  <c r="C7520" i="66"/>
  <c r="C7521" i="66"/>
  <c r="E7522" i="66"/>
  <c r="H7522" i="66" s="1"/>
  <c r="C7524" i="66"/>
  <c r="E7524" i="66"/>
  <c r="E7525" i="66"/>
  <c r="H7525" i="66" s="1"/>
  <c r="E7526" i="66"/>
  <c r="H7526" i="66" s="1"/>
  <c r="C7527" i="66"/>
  <c r="E7527" i="66"/>
  <c r="C7530" i="66"/>
  <c r="C7532" i="66"/>
  <c r="E7532" i="66"/>
  <c r="H7532" i="66" s="1"/>
  <c r="E7533" i="66"/>
  <c r="H7533" i="66" s="1"/>
  <c r="E7534" i="66"/>
  <c r="H7534" i="66" s="1"/>
  <c r="E7535" i="66"/>
  <c r="H7535" i="66" s="1"/>
  <c r="C7536" i="66"/>
  <c r="C7537" i="66"/>
  <c r="E7538" i="66"/>
  <c r="H7538" i="66" s="1"/>
  <c r="C7540" i="66"/>
  <c r="C7541" i="66"/>
  <c r="E7541" i="66"/>
  <c r="H7541" i="66" s="1"/>
  <c r="E7542" i="66"/>
  <c r="H7542" i="66" s="1"/>
  <c r="C7544" i="66"/>
  <c r="C7545" i="66"/>
  <c r="C7546" i="66"/>
  <c r="C7548" i="66"/>
  <c r="E7548" i="66"/>
  <c r="H7548" i="66" s="1"/>
  <c r="C7549" i="66"/>
  <c r="E7550" i="66"/>
  <c r="H7550" i="66" s="1"/>
  <c r="C7551" i="66"/>
  <c r="C7552" i="66"/>
  <c r="E7553" i="66"/>
  <c r="C7553" i="66"/>
  <c r="C7556" i="66"/>
  <c r="E7556" i="66"/>
  <c r="C7557" i="66"/>
  <c r="E7557" i="66"/>
  <c r="H7557" i="66" s="1"/>
  <c r="C7559" i="66"/>
  <c r="E7559" i="66"/>
  <c r="C7562" i="66"/>
  <c r="E7563" i="66"/>
  <c r="C7564" i="66"/>
  <c r="E7564" i="66"/>
  <c r="C7565" i="66"/>
  <c r="E7565" i="66"/>
  <c r="E7566" i="66"/>
  <c r="H7566" i="66" s="1"/>
  <c r="C7567" i="66"/>
  <c r="E7573" i="66"/>
  <c r="H7573" i="66" s="1"/>
  <c r="E7574" i="66"/>
  <c r="H7574" i="66" s="1"/>
  <c r="C7575" i="66"/>
  <c r="C7576" i="66"/>
  <c r="E7577" i="66"/>
  <c r="H7577" i="66" s="1"/>
  <c r="C7578" i="66"/>
  <c r="E7579" i="66"/>
  <c r="C7580" i="66"/>
  <c r="E7580" i="66"/>
  <c r="E7582" i="66"/>
  <c r="H7582" i="66" s="1"/>
  <c r="C7583" i="66"/>
  <c r="C7584" i="66"/>
  <c r="C7585" i="66"/>
  <c r="C7591" i="66"/>
  <c r="C7592" i="66"/>
  <c r="E7592" i="66"/>
  <c r="H7592" i="66" s="1"/>
  <c r="C7596" i="66"/>
  <c r="E7597" i="66"/>
  <c r="H7597" i="66" s="1"/>
  <c r="C7600" i="66"/>
  <c r="E7600" i="66"/>
  <c r="C7601" i="66"/>
  <c r="E7601" i="66"/>
  <c r="H7601" i="66" s="1"/>
  <c r="E7602" i="66"/>
  <c r="H7602" i="66" s="1"/>
  <c r="C7603" i="66"/>
  <c r="C7604" i="66"/>
  <c r="C7605" i="66"/>
  <c r="E7605" i="66"/>
  <c r="H7605" i="66" s="1"/>
  <c r="C7606" i="66"/>
  <c r="E7606" i="66"/>
  <c r="H7606" i="66" s="1"/>
  <c r="C7607" i="66"/>
  <c r="C7608" i="66"/>
  <c r="E7608" i="66"/>
  <c r="E7610" i="66"/>
  <c r="H7610" i="66" s="1"/>
  <c r="C7610" i="66"/>
  <c r="C7612" i="66"/>
  <c r="E7612" i="66"/>
  <c r="H7612" i="66" s="1"/>
  <c r="C7613" i="66"/>
  <c r="E7613" i="66"/>
  <c r="H7613" i="66" s="1"/>
  <c r="C7614" i="66"/>
  <c r="E7614" i="66"/>
  <c r="H7614" i="66" s="1"/>
  <c r="C7616" i="66"/>
  <c r="E7616" i="66"/>
  <c r="C7617" i="66"/>
  <c r="E7618" i="66"/>
  <c r="C7621" i="66"/>
  <c r="E7621" i="66"/>
  <c r="H7621" i="66" s="1"/>
  <c r="C7622" i="66"/>
  <c r="E7622" i="66"/>
  <c r="H7622" i="66" s="1"/>
  <c r="C7623" i="66"/>
  <c r="E7623" i="66"/>
  <c r="H7623" i="66" s="1"/>
  <c r="C7624" i="66"/>
  <c r="E7624" i="66"/>
  <c r="E7625" i="66"/>
  <c r="H7625" i="66" s="1"/>
  <c r="C7626" i="66"/>
  <c r="C7628" i="66"/>
  <c r="E7628" i="66"/>
  <c r="H7628" i="66" s="1"/>
  <c r="C7629" i="66"/>
  <c r="E7629" i="66"/>
  <c r="H7629" i="66" s="1"/>
  <c r="C7630" i="66"/>
  <c r="E7630" i="66"/>
  <c r="H7630" i="66" s="1"/>
  <c r="C7632" i="66"/>
  <c r="E7632" i="66"/>
  <c r="C7633" i="66"/>
  <c r="C7637" i="66"/>
  <c r="E7637" i="66"/>
  <c r="H7637" i="66" s="1"/>
  <c r="E7638" i="66"/>
  <c r="C7639" i="66"/>
  <c r="E7639" i="66"/>
  <c r="C7640" i="66"/>
  <c r="E7640" i="66"/>
  <c r="E7642" i="66"/>
  <c r="H7642" i="66" s="1"/>
  <c r="C7642" i="66"/>
  <c r="C7644" i="66"/>
  <c r="C7645" i="66"/>
  <c r="E7645" i="66"/>
  <c r="H7645" i="66" s="1"/>
  <c r="C7647" i="66"/>
  <c r="E7647" i="66"/>
  <c r="C7649" i="66"/>
  <c r="C7652" i="66"/>
  <c r="E7652" i="66"/>
  <c r="E7653" i="66"/>
  <c r="H7653" i="66" s="1"/>
  <c r="C7653" i="66"/>
  <c r="E7654" i="66"/>
  <c r="H7654" i="66" s="1"/>
  <c r="C7655" i="66"/>
  <c r="E7656" i="66"/>
  <c r="C7658" i="66"/>
  <c r="C7661" i="66"/>
  <c r="E7661" i="66"/>
  <c r="H7661" i="66" s="1"/>
  <c r="C7662" i="66"/>
  <c r="C7663" i="66"/>
  <c r="E7663" i="66"/>
  <c r="H7663" i="66" s="1"/>
  <c r="C7664" i="66"/>
  <c r="E7664" i="66"/>
  <c r="E7665" i="66"/>
  <c r="C7665" i="66"/>
  <c r="E7666" i="66"/>
  <c r="H7666" i="66" s="1"/>
  <c r="C7668" i="66"/>
  <c r="E7668" i="66"/>
  <c r="C7669" i="66"/>
  <c r="E7669" i="66"/>
  <c r="H7669" i="66" s="1"/>
  <c r="C7670" i="66"/>
  <c r="E7670" i="66"/>
  <c r="H7670" i="66" s="1"/>
  <c r="C7671" i="66"/>
  <c r="E7671" i="66"/>
  <c r="H7671" i="66" s="1"/>
  <c r="C7672" i="66"/>
  <c r="E7672" i="66"/>
  <c r="E7674" i="66"/>
  <c r="H7674" i="66" s="1"/>
  <c r="C7676" i="66"/>
  <c r="E7676" i="66"/>
  <c r="H7676" i="66" s="1"/>
  <c r="C7677" i="66"/>
  <c r="E7677" i="66"/>
  <c r="H7677" i="66" s="1"/>
  <c r="C7678" i="66"/>
  <c r="E7678" i="66"/>
  <c r="H7678" i="66" s="1"/>
  <c r="C7679" i="66"/>
  <c r="E7679" i="66"/>
  <c r="C7684" i="66"/>
  <c r="E7684" i="66"/>
  <c r="C7685" i="66"/>
  <c r="E7685" i="66"/>
  <c r="H7685" i="66" s="1"/>
  <c r="C7686" i="66"/>
  <c r="E7686" i="66"/>
  <c r="C7687" i="66"/>
  <c r="E7687" i="66"/>
  <c r="E7688" i="66"/>
  <c r="E7689" i="66"/>
  <c r="H7689" i="66" s="1"/>
  <c r="C7692" i="66"/>
  <c r="E7692" i="66"/>
  <c r="H7692" i="66" s="1"/>
  <c r="C7693" i="66"/>
  <c r="E7693" i="66"/>
  <c r="H7693" i="66" s="1"/>
  <c r="C7694" i="66"/>
  <c r="E7694" i="66"/>
  <c r="C7695" i="66"/>
  <c r="E7697" i="66"/>
  <c r="H7697" i="66" s="1"/>
  <c r="C7700" i="66"/>
  <c r="C7701" i="66"/>
  <c r="E7701" i="66"/>
  <c r="H7701" i="66" s="1"/>
  <c r="E7702" i="66"/>
  <c r="C7706" i="66"/>
  <c r="C7707" i="66"/>
  <c r="C7708" i="66"/>
  <c r="E7708" i="66"/>
  <c r="H7708" i="66" s="1"/>
  <c r="C7709" i="66"/>
  <c r="E7709" i="66"/>
  <c r="H7709" i="66" s="1"/>
  <c r="E7710" i="66"/>
  <c r="H7710" i="66" s="1"/>
  <c r="E7711" i="66"/>
  <c r="H7711" i="66" s="1"/>
  <c r="C7714" i="66"/>
  <c r="C7715" i="66"/>
  <c r="E7715" i="66"/>
  <c r="H7715" i="66" s="1"/>
  <c r="C7716" i="66"/>
  <c r="E7716" i="66"/>
  <c r="H7716" i="66" s="1"/>
  <c r="C7717" i="66"/>
  <c r="E7717" i="66"/>
  <c r="H7717" i="66" s="1"/>
  <c r="C7718" i="66"/>
  <c r="E7718" i="66"/>
  <c r="H7718" i="66" s="1"/>
  <c r="C7720" i="66"/>
  <c r="C7724" i="66"/>
  <c r="E7724" i="66"/>
  <c r="H7724" i="66" s="1"/>
  <c r="C7725" i="66"/>
  <c r="E7725" i="66"/>
  <c r="H7725" i="66" s="1"/>
  <c r="E7726" i="66"/>
  <c r="E7727" i="66"/>
  <c r="H7727" i="66" s="1"/>
  <c r="C7733" i="66"/>
  <c r="E7733" i="66"/>
  <c r="H7733" i="66" s="1"/>
  <c r="E7734" i="66"/>
  <c r="H7734" i="66" s="1"/>
  <c r="C7735" i="66"/>
  <c r="E7735" i="66"/>
  <c r="H7735" i="66" s="1"/>
  <c r="C7736" i="66"/>
  <c r="E7736" i="66"/>
  <c r="H7736" i="66" s="1"/>
  <c r="C7737" i="66"/>
  <c r="E7737" i="66"/>
  <c r="H7737" i="66" s="1"/>
  <c r="C7738" i="66"/>
  <c r="E7738" i="66"/>
  <c r="H7738" i="66" s="1"/>
  <c r="C7739" i="66"/>
  <c r="E7739" i="66"/>
  <c r="E7740" i="66"/>
  <c r="H7740" i="66" s="1"/>
  <c r="C7742" i="66"/>
  <c r="C7746" i="66"/>
  <c r="C7747" i="66"/>
  <c r="C7748" i="66"/>
  <c r="E7748" i="66"/>
  <c r="H7748" i="66" s="1"/>
  <c r="E7750" i="66"/>
  <c r="H7750" i="66" s="1"/>
  <c r="E7751" i="66"/>
  <c r="E7752" i="66"/>
  <c r="H7752" i="66" s="1"/>
  <c r="E7753" i="66"/>
  <c r="H7753" i="66" s="1"/>
  <c r="C7755" i="66"/>
  <c r="E7755" i="66"/>
  <c r="H7755" i="66" s="1"/>
  <c r="C7756" i="66"/>
  <c r="E7757" i="66"/>
  <c r="C7758" i="66"/>
  <c r="E7759" i="66"/>
  <c r="H7759" i="66" s="1"/>
  <c r="E7761" i="66"/>
  <c r="C7762" i="66"/>
  <c r="E7762" i="66"/>
  <c r="C7763" i="66"/>
  <c r="E7763" i="66"/>
  <c r="E7764" i="66"/>
  <c r="C7767" i="66"/>
  <c r="E7767" i="66"/>
  <c r="H7767" i="66" s="1"/>
  <c r="E7769" i="66"/>
  <c r="C7770" i="66"/>
  <c r="C7772" i="66"/>
  <c r="E7772" i="66"/>
  <c r="H7772" i="66" s="1"/>
  <c r="C7774" i="66"/>
  <c r="E7774" i="66"/>
  <c r="E7776" i="66"/>
  <c r="H7776" i="66" s="1"/>
  <c r="C7777" i="66"/>
  <c r="C7778" i="66"/>
  <c r="E7778" i="66"/>
  <c r="H7778" i="66" s="1"/>
  <c r="C7779" i="66"/>
  <c r="E7779" i="66"/>
  <c r="H7779" i="66" s="1"/>
  <c r="C7782" i="66"/>
  <c r="C7783" i="66"/>
  <c r="C7787" i="66"/>
  <c r="E7788" i="66"/>
  <c r="H7788" i="66" s="1"/>
  <c r="C7790" i="66"/>
  <c r="E7790" i="66"/>
  <c r="H7790" i="66" s="1"/>
  <c r="C7794" i="66"/>
  <c r="C7795" i="66"/>
  <c r="C7798" i="66"/>
  <c r="E7800" i="66"/>
  <c r="H7800" i="66" s="1"/>
  <c r="C7802" i="66"/>
  <c r="E7802" i="66"/>
  <c r="H7802" i="66" s="1"/>
  <c r="C7803" i="66"/>
  <c r="E7803" i="66"/>
  <c r="H7803" i="66" s="1"/>
  <c r="C7807" i="66"/>
  <c r="C7810" i="66"/>
  <c r="E7810" i="66"/>
  <c r="H7810" i="66" s="1"/>
  <c r="C7811" i="66"/>
  <c r="C7814" i="66"/>
  <c r="C7818" i="66"/>
  <c r="E7820" i="66"/>
  <c r="H7820" i="66" s="1"/>
  <c r="C7820" i="66"/>
  <c r="C7822" i="66"/>
  <c r="E7822" i="66"/>
  <c r="H7822" i="66" s="1"/>
  <c r="C7823" i="66"/>
  <c r="E7823" i="66"/>
  <c r="H7823" i="66" s="1"/>
  <c r="E7825" i="66"/>
  <c r="C7826" i="66"/>
  <c r="C7827" i="66"/>
  <c r="C7828" i="66"/>
  <c r="E7828" i="66"/>
  <c r="H7828" i="66" s="1"/>
  <c r="E7829" i="66"/>
  <c r="H7829" i="66" s="1"/>
  <c r="C7830" i="66"/>
  <c r="E7830" i="66"/>
  <c r="E7831" i="66"/>
  <c r="E7833" i="66"/>
  <c r="H7833" i="66" s="1"/>
  <c r="C7834" i="66"/>
  <c r="E7834" i="66"/>
  <c r="H7834" i="66" s="1"/>
  <c r="E7835" i="66"/>
  <c r="H7835" i="66" s="1"/>
  <c r="C7838" i="66"/>
  <c r="C7840" i="66"/>
  <c r="E7841" i="66"/>
  <c r="H7841" i="66" s="1"/>
  <c r="C7842" i="66"/>
  <c r="E7842" i="66"/>
  <c r="H7842" i="66" s="1"/>
  <c r="C7843" i="66"/>
  <c r="E7844" i="66"/>
  <c r="C7846" i="66"/>
  <c r="C7847" i="66"/>
  <c r="C7851" i="66"/>
  <c r="C7852" i="66"/>
  <c r="E7853" i="66"/>
  <c r="H7853" i="66" s="1"/>
  <c r="C7854" i="66"/>
  <c r="E7854" i="66"/>
  <c r="H7854" i="66" s="1"/>
  <c r="E7856" i="66"/>
  <c r="E7857" i="66"/>
  <c r="C7858" i="66"/>
  <c r="C7859" i="66"/>
  <c r="E7860" i="66"/>
  <c r="H7860" i="66" s="1"/>
  <c r="C7861" i="66"/>
  <c r="E7861" i="66"/>
  <c r="H7861" i="66" s="1"/>
  <c r="C7862" i="66"/>
  <c r="E7863" i="66"/>
  <c r="E7865" i="66"/>
  <c r="H7865" i="66" s="1"/>
  <c r="C7866" i="66"/>
  <c r="C7867" i="66"/>
  <c r="E7867" i="66"/>
  <c r="H7867" i="66" s="1"/>
  <c r="E7868" i="66"/>
  <c r="H7868" i="66" s="1"/>
  <c r="E7873" i="66"/>
  <c r="H7873" i="66" s="1"/>
  <c r="C7874" i="66"/>
  <c r="E7874" i="66"/>
  <c r="H7874" i="66" s="1"/>
  <c r="C7875" i="66"/>
  <c r="E7876" i="66"/>
  <c r="C7878" i="66"/>
  <c r="C7879" i="66"/>
  <c r="E7879" i="66"/>
  <c r="H7879" i="66" s="1"/>
  <c r="C7883" i="66"/>
  <c r="C7886" i="66"/>
  <c r="C7891" i="66"/>
  <c r="E7892" i="66"/>
  <c r="H7892" i="66" s="1"/>
  <c r="C7893" i="66"/>
  <c r="E7893" i="66"/>
  <c r="E7894" i="66"/>
  <c r="C7895" i="66"/>
  <c r="E7896" i="66"/>
  <c r="H7896" i="66" s="1"/>
  <c r="C7898" i="66"/>
  <c r="E7898" i="66"/>
  <c r="H7898" i="66" s="1"/>
  <c r="C7899" i="66"/>
  <c r="E7899" i="66"/>
  <c r="H7899" i="66" s="1"/>
  <c r="E7900" i="66"/>
  <c r="H7900" i="66" s="1"/>
  <c r="E7905" i="66"/>
  <c r="H7905" i="66" s="1"/>
  <c r="C7906" i="66"/>
  <c r="E7908" i="66"/>
  <c r="C7910" i="66"/>
  <c r="C7914" i="66"/>
  <c r="C7915" i="66"/>
  <c r="C7916" i="66"/>
  <c r="C7918" i="66"/>
  <c r="E7918" i="66"/>
  <c r="H7918" i="66" s="1"/>
  <c r="E7920" i="66"/>
  <c r="H7920" i="66" s="1"/>
  <c r="E7921" i="66"/>
  <c r="C7922" i="66"/>
  <c r="E7922" i="66"/>
  <c r="C7923" i="66"/>
  <c r="E7923" i="66"/>
  <c r="H7923" i="66" s="1"/>
  <c r="C7924" i="66"/>
  <c r="E7924" i="66"/>
  <c r="H7924" i="66" s="1"/>
  <c r="E7927" i="66"/>
  <c r="H7927" i="66" s="1"/>
  <c r="E7929" i="66"/>
  <c r="H7929" i="66" s="1"/>
  <c r="C7930" i="66"/>
  <c r="E7930" i="66"/>
  <c r="C7931" i="66"/>
  <c r="E7931" i="66"/>
  <c r="E7932" i="66"/>
  <c r="H7932" i="66" s="1"/>
  <c r="C7935" i="66"/>
  <c r="E7935" i="66"/>
  <c r="H7935" i="66" s="1"/>
  <c r="C7936" i="66"/>
  <c r="C7938" i="66"/>
  <c r="C7940" i="66"/>
  <c r="E7940" i="66"/>
  <c r="H7940" i="66" s="1"/>
  <c r="C7943" i="66"/>
  <c r="E7943" i="66"/>
  <c r="C7946" i="66"/>
  <c r="C7947" i="66"/>
  <c r="E7947" i="66"/>
  <c r="H7947" i="66" s="1"/>
  <c r="E7948" i="66"/>
  <c r="H7948" i="66" s="1"/>
  <c r="E7949" i="66"/>
  <c r="H7949" i="66" s="1"/>
  <c r="C7950" i="66"/>
  <c r="E7953" i="66"/>
  <c r="H7953" i="66" s="1"/>
  <c r="C7954" i="66"/>
  <c r="E7954" i="66"/>
  <c r="C7955" i="66"/>
  <c r="E7955" i="66"/>
  <c r="H7955" i="66" s="1"/>
  <c r="C7958" i="66"/>
  <c r="C7959" i="66"/>
  <c r="E7961" i="66"/>
  <c r="H7961" i="66" s="1"/>
  <c r="C7962" i="66"/>
  <c r="C7963" i="66"/>
  <c r="E7964" i="66"/>
  <c r="H7964" i="66" s="1"/>
  <c r="C7966" i="66"/>
  <c r="C7967" i="66"/>
  <c r="E7968" i="66"/>
  <c r="E7969" i="66"/>
  <c r="H7969" i="66" s="1"/>
  <c r="C7972" i="66"/>
  <c r="E7972" i="66"/>
  <c r="H7972" i="66" s="1"/>
  <c r="E7973" i="66"/>
  <c r="H7973" i="66" s="1"/>
  <c r="C7974" i="66"/>
  <c r="E7974" i="66"/>
  <c r="E7975" i="66"/>
  <c r="E7976" i="66"/>
  <c r="H7976" i="66" s="1"/>
  <c r="C7978" i="66"/>
  <c r="E7978" i="66"/>
  <c r="H7978" i="66" s="1"/>
  <c r="C7979" i="66"/>
  <c r="E7979" i="66"/>
  <c r="H7979" i="66" s="1"/>
  <c r="C7983" i="66"/>
  <c r="C7985" i="66"/>
  <c r="C7987" i="66"/>
  <c r="E7987" i="66"/>
  <c r="C7990" i="66"/>
  <c r="E7990" i="66"/>
  <c r="C7991" i="66"/>
  <c r="E7993" i="66"/>
  <c r="C7994" i="66"/>
  <c r="C7995" i="66"/>
  <c r="C7996" i="66"/>
  <c r="E7997" i="66"/>
  <c r="H7997" i="66" s="1"/>
  <c r="C7998" i="66"/>
  <c r="E8000" i="66"/>
  <c r="H8000" i="66" s="1"/>
  <c r="C8001" i="66"/>
  <c r="C8002" i="66"/>
  <c r="E8002" i="66"/>
  <c r="C8003" i="66"/>
  <c r="E8004" i="66"/>
  <c r="H8004" i="66" s="1"/>
  <c r="C8010" i="66"/>
  <c r="E8010" i="66"/>
  <c r="C8012" i="66"/>
  <c r="E8012" i="66"/>
  <c r="H8012" i="66" s="1"/>
  <c r="E8013" i="66"/>
  <c r="H8013" i="66" s="1"/>
  <c r="C8014" i="66"/>
  <c r="C8015" i="66"/>
  <c r="E8017" i="66"/>
  <c r="C8018" i="66"/>
  <c r="C8019" i="66"/>
  <c r="E8020" i="66"/>
  <c r="H8020" i="66" s="1"/>
  <c r="C8020" i="66"/>
  <c r="C8022" i="66"/>
  <c r="E8022" i="66"/>
  <c r="C8025" i="66"/>
  <c r="C8026" i="66"/>
  <c r="E8026" i="66"/>
  <c r="E8028" i="66"/>
  <c r="H8028" i="66" s="1"/>
  <c r="E8029" i="66"/>
  <c r="H8029" i="66" s="1"/>
  <c r="C8030" i="66"/>
  <c r="E8031" i="66"/>
  <c r="C8032" i="66"/>
  <c r="E8033" i="66"/>
  <c r="H8033" i="66" s="1"/>
  <c r="C8034" i="66"/>
  <c r="E8034" i="66"/>
  <c r="H8034" i="66" s="1"/>
  <c r="C8035" i="66"/>
  <c r="E8035" i="66"/>
  <c r="H8035" i="66" s="1"/>
  <c r="E8036" i="66"/>
  <c r="C8038" i="66"/>
  <c r="C8039" i="66"/>
  <c r="E8039" i="66"/>
  <c r="H8039" i="66" s="1"/>
  <c r="E8042" i="66"/>
  <c r="C8043" i="66"/>
  <c r="C8046" i="66"/>
  <c r="C8049" i="66"/>
  <c r="E8049" i="66"/>
  <c r="H8049" i="66" s="1"/>
  <c r="C8050" i="66"/>
  <c r="E8052" i="66"/>
  <c r="H8052" i="66" s="1"/>
  <c r="C8054" i="66"/>
  <c r="E8054" i="66"/>
  <c r="E8056" i="66"/>
  <c r="E8057" i="66"/>
  <c r="H8057" i="66" s="1"/>
  <c r="C8058" i="66"/>
  <c r="E8059" i="66"/>
  <c r="H8059" i="66" s="1"/>
  <c r="E8060" i="66"/>
  <c r="H8060" i="66" s="1"/>
  <c r="E8061" i="66"/>
  <c r="H8061" i="66" s="1"/>
  <c r="C8064" i="66"/>
  <c r="C8067" i="66"/>
  <c r="E8067" i="66"/>
  <c r="H8067" i="66" s="1"/>
  <c r="C8068" i="66"/>
  <c r="E8068" i="66"/>
  <c r="H8068" i="66" s="1"/>
  <c r="C8074" i="66"/>
  <c r="C8075" i="66"/>
  <c r="E8075" i="66"/>
  <c r="H8075" i="66" s="1"/>
  <c r="E8076" i="66"/>
  <c r="H8076" i="66" s="1"/>
  <c r="C8078" i="66"/>
  <c r="E8079" i="66"/>
  <c r="H8079" i="66" s="1"/>
  <c r="E8085" i="66"/>
  <c r="H8085" i="66" s="1"/>
  <c r="C8086" i="66"/>
  <c r="E8086" i="66"/>
  <c r="C8090" i="66"/>
  <c r="E8090" i="66"/>
  <c r="H8090" i="66" s="1"/>
  <c r="C8091" i="66"/>
  <c r="C8096" i="66"/>
  <c r="E8097" i="66"/>
  <c r="H8097" i="66" s="1"/>
  <c r="C8099" i="66"/>
  <c r="E8100" i="66"/>
  <c r="C8102" i="66"/>
  <c r="C8103" i="66"/>
  <c r="E8103" i="66"/>
  <c r="H8103" i="66" s="1"/>
  <c r="C8107" i="66"/>
  <c r="E8113" i="66"/>
  <c r="C8115" i="66"/>
  <c r="C8118" i="66"/>
  <c r="E8118" i="66"/>
  <c r="E8120" i="66"/>
  <c r="H8120" i="66" s="1"/>
  <c r="C8122" i="66"/>
  <c r="C8123" i="66"/>
  <c r="E8123" i="66"/>
  <c r="H8123" i="66" s="1"/>
  <c r="E8124" i="66"/>
  <c r="H8124" i="66" s="1"/>
  <c r="E8129" i="66"/>
  <c r="H8129" i="66" s="1"/>
  <c r="C8130" i="66"/>
  <c r="E8130" i="66"/>
  <c r="H8130" i="66" s="1"/>
  <c r="E8132" i="66"/>
  <c r="C8134" i="66"/>
  <c r="E8135" i="66"/>
  <c r="H8135" i="66" s="1"/>
  <c r="C8138" i="66"/>
  <c r="E8138" i="66"/>
  <c r="E8140" i="66"/>
  <c r="H8140" i="66" s="1"/>
  <c r="C8142" i="66"/>
  <c r="E8142" i="66"/>
  <c r="H8142" i="66" s="1"/>
  <c r="C8143" i="66"/>
  <c r="E8144" i="66"/>
  <c r="E8145" i="66"/>
  <c r="C8146" i="66"/>
  <c r="C8147" i="66"/>
  <c r="E8147" i="66"/>
  <c r="H8147" i="66" s="1"/>
  <c r="E8148" i="66"/>
  <c r="H8148" i="66" s="1"/>
  <c r="C8149" i="66"/>
  <c r="E8149" i="66"/>
  <c r="C8150" i="66"/>
  <c r="C8152" i="66"/>
  <c r="E8153" i="66"/>
  <c r="H8153" i="66" s="1"/>
  <c r="C8154" i="66"/>
  <c r="E8154" i="66"/>
  <c r="E8155" i="66"/>
  <c r="H8155" i="66" s="1"/>
  <c r="E8156" i="66"/>
  <c r="H8156" i="66" s="1"/>
  <c r="E8157" i="66"/>
  <c r="H8157" i="66" s="1"/>
  <c r="C8159" i="66"/>
  <c r="E8161" i="66"/>
  <c r="H8161" i="66" s="1"/>
  <c r="C8162" i="66"/>
  <c r="C8163" i="66"/>
  <c r="C8164" i="66"/>
  <c r="E8164" i="66"/>
  <c r="H8164" i="66" s="1"/>
  <c r="C8171" i="66"/>
  <c r="C8174" i="66"/>
  <c r="C8175" i="66"/>
  <c r="E8178" i="66"/>
  <c r="H8178" i="66" s="1"/>
  <c r="E8180" i="66"/>
  <c r="H8180" i="66" s="1"/>
  <c r="C8180" i="66"/>
  <c r="E8181" i="66"/>
  <c r="E8183" i="66"/>
  <c r="H8183" i="66" s="1"/>
  <c r="E8186" i="66"/>
  <c r="C8191" i="66"/>
  <c r="E8192" i="66"/>
  <c r="H8192" i="66" s="1"/>
  <c r="C8194" i="66"/>
  <c r="C8195" i="66"/>
  <c r="C8196" i="66"/>
  <c r="E8196" i="66"/>
  <c r="C8199" i="66"/>
  <c r="E8199" i="66"/>
  <c r="E8200" i="66"/>
  <c r="H8200" i="66" s="1"/>
  <c r="C8203" i="66"/>
  <c r="E8203" i="66"/>
  <c r="E8207" i="66"/>
  <c r="C8210" i="66"/>
  <c r="C8211" i="66"/>
  <c r="E8211" i="66"/>
  <c r="C8216" i="66"/>
  <c r="C8218" i="66"/>
  <c r="C8219" i="66"/>
  <c r="E8220" i="66"/>
  <c r="C8222" i="66"/>
  <c r="C8223" i="66"/>
  <c r="E8224" i="66"/>
  <c r="H8224" i="66" s="1"/>
  <c r="C8225" i="66"/>
  <c r="C8226" i="66"/>
  <c r="E8226" i="66"/>
  <c r="H8226" i="66" s="1"/>
  <c r="C8228" i="66"/>
  <c r="E8228" i="66"/>
  <c r="H8228" i="66" s="1"/>
  <c r="C8230" i="66"/>
  <c r="C8231" i="66"/>
  <c r="E8231" i="66"/>
  <c r="C8234" i="66"/>
  <c r="C8235" i="66"/>
  <c r="C8236" i="66"/>
  <c r="E8236" i="66"/>
  <c r="H8236" i="66" s="1"/>
  <c r="C8238" i="66"/>
  <c r="E8239" i="66"/>
  <c r="H8239" i="66" s="1"/>
  <c r="E8240" i="66"/>
  <c r="H8240" i="66" s="1"/>
  <c r="C8242" i="66"/>
  <c r="E8242" i="66"/>
  <c r="H8242" i="66" s="1"/>
  <c r="C8243" i="66"/>
  <c r="E8243" i="66"/>
  <c r="H8243" i="66" s="1"/>
  <c r="E8245" i="66"/>
  <c r="E8247" i="66"/>
  <c r="C8248" i="66"/>
  <c r="E8252" i="66"/>
  <c r="H8252" i="66" s="1"/>
  <c r="C8252" i="66"/>
  <c r="C8253" i="66"/>
  <c r="E8255" i="66"/>
  <c r="E8256" i="66"/>
  <c r="H8256" i="66" s="1"/>
  <c r="C8256" i="66"/>
  <c r="C8258" i="66"/>
  <c r="C8260" i="66"/>
  <c r="C8262" i="66"/>
  <c r="E8264" i="66"/>
  <c r="H8264" i="66" s="1"/>
  <c r="C8265" i="66"/>
  <c r="E8266" i="66"/>
  <c r="H8266" i="66" s="1"/>
  <c r="E8269" i="66"/>
  <c r="E8270" i="66"/>
  <c r="E8272" i="66"/>
  <c r="H8272" i="66" s="1"/>
  <c r="C8274" i="66"/>
  <c r="C8275" i="66"/>
  <c r="E8275" i="66"/>
  <c r="C8279" i="66"/>
  <c r="C8280" i="66"/>
  <c r="E8281" i="66"/>
  <c r="H8281" i="66" s="1"/>
  <c r="C8283" i="66"/>
  <c r="E8289" i="66"/>
  <c r="H8289" i="66" s="1"/>
  <c r="C8289" i="66"/>
  <c r="C8292" i="66"/>
  <c r="E8292" i="66"/>
  <c r="H8292" i="66" s="1"/>
  <c r="C8294" i="66"/>
  <c r="C8295" i="66"/>
  <c r="E8296" i="66"/>
  <c r="H8296" i="66" s="1"/>
  <c r="C8298" i="66"/>
  <c r="E8298" i="66"/>
  <c r="H8298" i="66" s="1"/>
  <c r="C8299" i="66"/>
  <c r="E8299" i="66"/>
  <c r="H8299" i="66" s="1"/>
  <c r="C8300" i="66"/>
  <c r="E8304" i="66"/>
  <c r="H8304" i="66" s="1"/>
  <c r="C8305" i="66"/>
  <c r="E8305" i="66"/>
  <c r="H8305" i="66" s="1"/>
  <c r="C8306" i="66"/>
  <c r="E8306" i="66"/>
  <c r="H8306" i="66" s="1"/>
  <c r="C8308" i="66"/>
  <c r="E8308" i="66"/>
  <c r="H8308" i="66" s="1"/>
  <c r="C8310" i="66"/>
  <c r="E8312" i="66"/>
  <c r="H8312" i="66" s="1"/>
  <c r="C8315" i="66"/>
  <c r="E8315" i="66"/>
  <c r="H8315" i="66" s="1"/>
  <c r="E8319" i="66"/>
  <c r="H8319" i="66" s="1"/>
  <c r="C8322" i="66"/>
  <c r="E8323" i="66"/>
  <c r="H8323" i="66" s="1"/>
  <c r="E8324" i="66"/>
  <c r="H8324" i="66" s="1"/>
  <c r="E8325" i="66"/>
  <c r="C8327" i="66"/>
  <c r="C8328" i="66"/>
  <c r="C8330" i="66"/>
  <c r="E8330" i="66"/>
  <c r="H8330" i="66" s="1"/>
  <c r="C8331" i="66"/>
  <c r="E8332" i="66"/>
  <c r="C8332" i="66"/>
  <c r="C8334" i="66"/>
  <c r="C8335" i="66"/>
  <c r="E8335" i="66"/>
  <c r="E8337" i="66"/>
  <c r="C8338" i="66"/>
  <c r="E8338" i="66"/>
  <c r="C8340" i="66"/>
  <c r="E8340" i="66"/>
  <c r="H8340" i="66" s="1"/>
  <c r="C8342" i="66"/>
  <c r="C8343" i="66"/>
  <c r="E8343" i="66"/>
  <c r="E8344" i="66"/>
  <c r="H8344" i="66" s="1"/>
  <c r="C8346" i="66"/>
  <c r="C8347" i="66"/>
  <c r="C8350" i="66"/>
  <c r="E8350" i="66"/>
  <c r="E8351" i="66"/>
  <c r="H8351" i="66" s="1"/>
  <c r="E8352" i="66"/>
  <c r="H8352" i="66" s="1"/>
  <c r="C8354" i="66"/>
  <c r="E8354" i="66"/>
  <c r="H8354" i="66" s="1"/>
  <c r="C8355" i="66"/>
  <c r="E8355" i="66"/>
  <c r="H8355" i="66" s="1"/>
  <c r="E8356" i="66"/>
  <c r="H8356" i="66" s="1"/>
  <c r="E8358" i="66"/>
  <c r="E8362" i="66"/>
  <c r="C8362" i="66"/>
  <c r="C8370" i="66"/>
  <c r="C8371" i="66"/>
  <c r="E8371" i="66"/>
  <c r="C8372" i="66"/>
  <c r="C8374" i="66"/>
  <c r="C8376" i="66"/>
  <c r="C8377" i="66"/>
  <c r="E8377" i="66"/>
  <c r="H8377" i="66" s="1"/>
  <c r="C8378" i="66"/>
  <c r="E8378" i="66"/>
  <c r="C8379" i="66"/>
  <c r="E8380" i="66"/>
  <c r="H8380" i="66" s="1"/>
  <c r="E8381" i="66"/>
  <c r="H8381" i="66" s="1"/>
  <c r="E8382" i="66"/>
  <c r="C8383" i="66"/>
  <c r="E8384" i="66"/>
  <c r="H8384" i="66" s="1"/>
  <c r="C8387" i="66"/>
  <c r="E8387" i="66"/>
  <c r="H8387" i="66" s="1"/>
  <c r="C8388" i="66"/>
  <c r="E8388" i="66"/>
  <c r="H8388" i="66" s="1"/>
  <c r="C8390" i="66"/>
  <c r="E8393" i="66"/>
  <c r="H8393" i="66" s="1"/>
  <c r="C8394" i="66"/>
  <c r="C8395" i="66"/>
  <c r="E8396" i="66"/>
  <c r="C8400" i="66"/>
  <c r="E8401" i="66"/>
  <c r="C8403" i="66"/>
  <c r="E8403" i="66"/>
  <c r="E8404" i="66"/>
  <c r="C8404" i="66"/>
  <c r="E8405" i="66"/>
  <c r="H8405" i="66" s="1"/>
  <c r="C8407" i="66"/>
  <c r="C8408" i="66"/>
  <c r="E8410" i="66"/>
  <c r="C8412" i="66"/>
  <c r="E8412" i="66"/>
  <c r="H8412" i="66" s="1"/>
  <c r="C8413" i="66"/>
  <c r="E8413" i="66"/>
  <c r="H8413" i="66" s="1"/>
  <c r="C8414" i="66"/>
  <c r="C8415" i="66"/>
  <c r="E8416" i="66"/>
  <c r="H8416" i="66" s="1"/>
  <c r="E8417" i="66"/>
  <c r="H8417" i="66" s="1"/>
  <c r="C8418" i="66"/>
  <c r="C8419" i="66"/>
  <c r="E8420" i="66"/>
  <c r="H8420" i="66" s="1"/>
  <c r="C8426" i="66"/>
  <c r="C8427" i="66"/>
  <c r="E8427" i="66"/>
  <c r="C8428" i="66"/>
  <c r="E8428" i="66"/>
  <c r="E8429" i="66"/>
  <c r="H8429" i="66" s="1"/>
  <c r="C8430" i="66"/>
  <c r="E8431" i="66"/>
  <c r="E8434" i="66"/>
  <c r="H8434" i="66" s="1"/>
  <c r="C8435" i="66"/>
  <c r="C8437" i="66"/>
  <c r="C8438" i="66"/>
  <c r="C8439" i="66"/>
  <c r="E8439" i="66"/>
  <c r="C8442" i="66"/>
  <c r="E8444" i="66"/>
  <c r="H8444" i="66" s="1"/>
  <c r="C8444" i="66"/>
  <c r="E8445" i="66"/>
  <c r="H8445" i="66" s="1"/>
  <c r="E8449" i="66"/>
  <c r="E8450" i="66"/>
  <c r="C8451" i="66"/>
  <c r="E8452" i="66"/>
  <c r="H8452" i="66" s="1"/>
  <c r="C8458" i="66"/>
  <c r="E8458" i="66"/>
  <c r="H8458" i="66" s="1"/>
  <c r="C8459" i="66"/>
  <c r="C8460" i="66"/>
  <c r="E8460" i="66"/>
  <c r="H8460" i="66" s="1"/>
  <c r="C8462" i="66"/>
  <c r="E8462" i="66"/>
  <c r="H8462" i="66" s="1"/>
  <c r="C8463" i="66"/>
  <c r="E8464" i="66"/>
  <c r="C8466" i="66"/>
  <c r="E8466" i="66"/>
  <c r="H8466" i="66" s="1"/>
  <c r="C8467" i="66"/>
  <c r="C8468" i="66"/>
  <c r="E8468" i="66"/>
  <c r="H8468" i="66" s="1"/>
  <c r="E8469" i="66"/>
  <c r="H8469" i="66" s="1"/>
  <c r="C8472" i="66"/>
  <c r="E8472" i="66"/>
  <c r="H8472" i="66" s="1"/>
  <c r="C8475" i="66"/>
  <c r="E8475" i="66"/>
  <c r="H8475" i="66" s="1"/>
  <c r="E8476" i="66"/>
  <c r="H8476" i="66" s="1"/>
  <c r="E8481" i="66"/>
  <c r="H8481" i="66" s="1"/>
  <c r="C8483" i="66"/>
  <c r="E8483" i="66"/>
  <c r="E8485" i="66"/>
  <c r="H8485" i="66" s="1"/>
  <c r="C8489" i="66"/>
  <c r="C8490" i="66"/>
  <c r="E8490" i="66"/>
  <c r="H8490" i="66" s="1"/>
  <c r="E8492" i="66"/>
  <c r="H8492" i="66" s="1"/>
  <c r="C8494" i="66"/>
  <c r="C8495" i="66"/>
  <c r="C8498" i="66"/>
  <c r="E8498" i="66"/>
  <c r="H8498" i="66" s="1"/>
  <c r="E8500" i="66"/>
  <c r="H8500" i="66" s="1"/>
  <c r="C8500" i="66"/>
  <c r="C8503" i="66"/>
  <c r="E8503" i="66"/>
  <c r="E8505" i="66"/>
  <c r="H8505" i="66" s="1"/>
  <c r="C8507" i="66"/>
  <c r="C8508" i="66"/>
  <c r="E8508" i="66"/>
  <c r="H8508" i="66" s="1"/>
  <c r="C8510" i="66"/>
  <c r="C8511" i="66"/>
  <c r="E8511" i="66"/>
  <c r="H8511" i="66" s="1"/>
  <c r="E8512" i="66"/>
  <c r="H8512" i="66" s="1"/>
  <c r="E8513" i="66"/>
  <c r="H8513" i="66" s="1"/>
  <c r="E8516" i="66"/>
  <c r="H8516" i="66" s="1"/>
  <c r="C8516" i="66"/>
  <c r="E8519" i="66"/>
  <c r="C8523" i="66"/>
  <c r="E8523" i="66"/>
  <c r="H8523" i="66" s="1"/>
  <c r="C8526" i="66"/>
  <c r="E8526" i="66"/>
  <c r="C8529" i="66"/>
  <c r="E8530" i="66"/>
  <c r="H8530" i="66" s="1"/>
  <c r="C8530" i="66"/>
  <c r="C8531" i="66"/>
  <c r="E8532" i="66"/>
  <c r="H8532" i="66" s="1"/>
  <c r="C8533" i="66"/>
  <c r="E8533" i="66"/>
  <c r="H8533" i="66" s="1"/>
  <c r="C8534" i="66"/>
  <c r="E8537" i="66"/>
  <c r="H8537" i="66" s="1"/>
  <c r="C8538" i="66"/>
  <c r="C8539" i="66"/>
  <c r="C8540" i="66"/>
  <c r="E8540" i="66"/>
  <c r="H8540" i="66" s="1"/>
  <c r="C8542" i="66"/>
  <c r="C8545" i="66"/>
  <c r="E8545" i="66"/>
  <c r="H8545" i="66" s="1"/>
  <c r="C8546" i="66"/>
  <c r="E8546" i="66"/>
  <c r="H8546" i="66" s="1"/>
  <c r="C8547" i="66"/>
  <c r="C8548" i="66"/>
  <c r="E8548" i="66"/>
  <c r="H8548" i="66" s="1"/>
  <c r="C8550" i="66"/>
  <c r="C8551" i="66"/>
  <c r="E8552" i="66"/>
  <c r="H8552" i="66" s="1"/>
  <c r="C8552" i="66"/>
  <c r="C8554" i="66"/>
  <c r="E8554" i="66"/>
  <c r="E8557" i="66"/>
  <c r="C8558" i="66"/>
  <c r="E8560" i="66"/>
  <c r="H8560" i="66" s="1"/>
  <c r="E8561" i="66"/>
  <c r="H8561" i="66" s="1"/>
  <c r="E8562" i="66"/>
  <c r="C8563" i="66"/>
  <c r="C8564" i="66"/>
  <c r="E8564" i="66"/>
  <c r="H8564" i="66" s="1"/>
  <c r="E8565" i="66"/>
  <c r="C8566" i="66"/>
  <c r="E8566" i="66"/>
  <c r="H8566" i="66" s="1"/>
  <c r="E8568" i="66"/>
  <c r="H8568" i="66" s="1"/>
  <c r="E8569" i="66"/>
  <c r="H8569" i="66" s="1"/>
  <c r="E8571" i="66"/>
  <c r="H8571" i="66" s="1"/>
  <c r="E8572" i="66"/>
  <c r="H8572" i="66" s="1"/>
  <c r="E8573" i="66"/>
  <c r="H8573" i="66" s="1"/>
  <c r="C8574" i="66"/>
  <c r="E8574" i="66"/>
  <c r="H8574" i="66" s="1"/>
  <c r="C8576" i="66"/>
  <c r="E8576" i="66"/>
  <c r="H8576" i="66" s="1"/>
  <c r="C8578" i="66"/>
  <c r="E8579" i="66"/>
  <c r="H8579" i="66" s="1"/>
  <c r="E8580" i="66"/>
  <c r="C8581" i="66"/>
  <c r="C8582" i="66"/>
  <c r="E8582" i="66"/>
  <c r="H8582" i="66" s="1"/>
  <c r="C8583" i="66"/>
  <c r="C8584" i="66"/>
  <c r="E8584" i="66"/>
  <c r="H8584" i="66" s="1"/>
  <c r="E8585" i="66"/>
  <c r="H8585" i="66" s="1"/>
  <c r="C8586" i="66"/>
  <c r="C8587" i="66"/>
  <c r="E8588" i="66"/>
  <c r="H8588" i="66" s="1"/>
  <c r="E8589" i="66"/>
  <c r="H8589" i="66" s="1"/>
  <c r="C8590" i="66"/>
  <c r="E8590" i="66"/>
  <c r="C8591" i="66"/>
  <c r="C8592" i="66"/>
  <c r="E8592" i="66"/>
  <c r="H8592" i="66" s="1"/>
  <c r="C8593" i="66"/>
  <c r="C8595" i="66"/>
  <c r="E8595" i="66"/>
  <c r="H8595" i="66" s="1"/>
  <c r="C8597" i="66"/>
  <c r="C8598" i="66"/>
  <c r="C8600" i="66"/>
  <c r="E8600" i="66"/>
  <c r="H8600" i="66" s="1"/>
  <c r="C8601" i="66"/>
  <c r="C8602" i="66"/>
  <c r="E8602" i="66"/>
  <c r="H8602" i="66" s="1"/>
  <c r="C8603" i="66"/>
  <c r="E8604" i="66"/>
  <c r="C8610" i="66"/>
  <c r="E8610" i="66"/>
  <c r="H8610" i="66" s="1"/>
  <c r="C8612" i="66"/>
  <c r="E8614" i="66"/>
  <c r="H8614" i="66" s="1"/>
  <c r="C8614" i="66"/>
  <c r="C8615" i="66"/>
  <c r="C8617" i="66"/>
  <c r="C8618" i="66"/>
  <c r="E8619" i="66"/>
  <c r="H8619" i="66" s="1"/>
  <c r="C8619" i="66"/>
  <c r="C8621" i="66"/>
  <c r="E8622" i="66"/>
  <c r="H8622" i="66" s="1"/>
  <c r="C8622" i="66"/>
  <c r="C8623" i="66"/>
  <c r="E8624" i="66"/>
  <c r="H8624" i="66" s="1"/>
  <c r="E8625" i="66"/>
  <c r="H8625" i="66" s="1"/>
  <c r="C8627" i="66"/>
  <c r="E8627" i="66"/>
  <c r="C8630" i="66"/>
  <c r="E8630" i="66"/>
  <c r="H8630" i="66" s="1"/>
  <c r="C8632" i="66"/>
  <c r="E8632" i="66"/>
  <c r="H8632" i="66" s="1"/>
  <c r="C8635" i="66"/>
  <c r="E8635" i="66"/>
  <c r="E8636" i="66"/>
  <c r="H8636" i="66" s="1"/>
  <c r="C8638" i="66"/>
  <c r="C8640" i="66"/>
  <c r="E8640" i="66"/>
  <c r="H8640" i="66" s="1"/>
  <c r="C8641" i="66"/>
  <c r="E8641" i="66"/>
  <c r="C8642" i="66"/>
  <c r="E8642" i="66"/>
  <c r="E8644" i="66"/>
  <c r="H8644" i="66" s="1"/>
  <c r="E8646" i="66"/>
  <c r="C8647" i="66"/>
  <c r="C8648" i="66"/>
  <c r="E8649" i="66"/>
  <c r="C8650" i="66"/>
  <c r="C8651" i="66"/>
  <c r="E8652" i="66"/>
  <c r="H8652" i="66" s="1"/>
  <c r="C8653" i="66"/>
  <c r="C8654" i="66"/>
  <c r="E8654" i="66"/>
  <c r="C8656" i="66"/>
  <c r="E8656" i="66"/>
  <c r="H8656" i="66" s="1"/>
  <c r="C8658" i="66"/>
  <c r="C8659" i="66"/>
  <c r="E8662" i="66"/>
  <c r="H8662" i="66" s="1"/>
  <c r="C8663" i="66"/>
  <c r="E8663" i="66"/>
  <c r="H8663" i="66" s="1"/>
  <c r="C8664" i="66"/>
  <c r="E8664" i="66"/>
  <c r="H8664" i="66" s="1"/>
  <c r="E8665" i="66"/>
  <c r="C8666" i="66"/>
  <c r="E8666" i="66"/>
  <c r="E8667" i="66"/>
  <c r="H8667" i="66" s="1"/>
  <c r="C8669" i="66"/>
  <c r="C8670" i="66"/>
  <c r="E8670" i="66"/>
  <c r="H8670" i="66" s="1"/>
  <c r="C8671" i="66"/>
  <c r="C8672" i="66"/>
  <c r="E8672" i="66"/>
  <c r="C8675" i="66"/>
  <c r="E8675" i="66"/>
  <c r="C8678" i="66"/>
  <c r="E8678" i="66"/>
  <c r="H8678" i="66" s="1"/>
  <c r="C8679" i="66"/>
  <c r="E8679" i="66"/>
  <c r="C8680" i="66"/>
  <c r="E8681" i="66"/>
  <c r="H8681" i="66" s="1"/>
  <c r="C8682" i="66"/>
  <c r="C8683" i="66"/>
  <c r="C8687" i="66"/>
  <c r="E8687" i="66"/>
  <c r="E8688" i="66"/>
  <c r="H8688" i="66" s="1"/>
  <c r="C8688" i="66"/>
  <c r="C8690" i="66"/>
  <c r="C8693" i="66"/>
  <c r="C8694" i="66"/>
  <c r="C8695" i="66"/>
  <c r="E8695" i="66"/>
  <c r="E8696" i="66"/>
  <c r="H8696" i="66" s="1"/>
  <c r="C8698" i="66"/>
  <c r="E8698" i="66"/>
  <c r="H8698" i="66" s="1"/>
  <c r="C8699" i="66"/>
  <c r="E8699" i="66"/>
  <c r="H8699" i="66" s="1"/>
  <c r="E8702" i="66"/>
  <c r="C8702" i="66"/>
  <c r="C8704" i="66"/>
  <c r="C8705" i="66"/>
  <c r="E8705" i="66"/>
  <c r="H8705" i="66" s="1"/>
  <c r="C8706" i="66"/>
  <c r="C8707" i="66"/>
  <c r="E8707" i="66"/>
  <c r="H8707" i="66" s="1"/>
  <c r="E8710" i="66"/>
  <c r="C8710" i="66"/>
  <c r="E8712" i="66"/>
  <c r="H8712" i="66" s="1"/>
  <c r="C8714" i="66"/>
  <c r="C8715" i="66"/>
  <c r="C8718" i="66"/>
  <c r="C8721" i="66"/>
  <c r="E8721" i="66"/>
  <c r="H8721" i="66" s="1"/>
  <c r="C8722" i="66"/>
  <c r="E8722" i="66"/>
  <c r="H8722" i="66" s="1"/>
  <c r="C8724" i="66"/>
  <c r="C8726" i="66"/>
  <c r="C8728" i="66"/>
  <c r="E8728" i="66"/>
  <c r="H8728" i="66" s="1"/>
  <c r="C8730" i="66"/>
  <c r="E8730" i="66"/>
  <c r="C8731" i="66"/>
  <c r="E8731" i="66"/>
  <c r="C8734" i="66"/>
  <c r="E8734" i="66"/>
  <c r="C8736" i="66"/>
  <c r="E8736" i="66"/>
  <c r="H8736" i="66" s="1"/>
  <c r="E8737" i="66"/>
  <c r="C8738" i="66"/>
  <c r="E8738" i="66"/>
  <c r="E8740" i="66"/>
  <c r="H8740" i="66" s="1"/>
  <c r="C8741" i="66"/>
  <c r="C8742" i="66"/>
  <c r="E8742" i="66"/>
  <c r="H8742" i="66" s="1"/>
  <c r="C8743" i="66"/>
  <c r="C8744" i="66"/>
  <c r="E8744" i="66"/>
  <c r="C8748" i="66"/>
  <c r="C8750" i="66"/>
  <c r="E8750" i="66"/>
  <c r="H8750" i="66" s="1"/>
  <c r="C8751" i="66"/>
  <c r="E8751" i="66"/>
  <c r="C8752" i="66"/>
  <c r="E8752" i="66"/>
  <c r="E8753" i="66"/>
  <c r="C8754" i="66"/>
  <c r="C8758" i="66"/>
  <c r="E8758" i="66"/>
  <c r="E8759" i="66"/>
  <c r="E8760" i="66"/>
  <c r="H8760" i="66" s="1"/>
  <c r="C8762" i="66"/>
  <c r="C8763" i="66"/>
  <c r="E8763" i="66"/>
  <c r="H8763" i="66" s="1"/>
  <c r="C8766" i="66"/>
  <c r="E8766" i="66"/>
  <c r="C8768" i="66"/>
  <c r="E8768" i="66"/>
  <c r="H8768" i="66" s="1"/>
  <c r="E8769" i="66"/>
  <c r="H8769" i="66" s="1"/>
  <c r="C8771" i="66"/>
  <c r="E8771" i="66"/>
  <c r="H8771" i="66" s="1"/>
  <c r="C8773" i="66"/>
  <c r="C8774" i="66"/>
  <c r="E8774" i="66"/>
  <c r="C8776" i="66"/>
  <c r="C8778" i="66"/>
  <c r="E8778" i="66"/>
  <c r="H8778" i="66" s="1"/>
  <c r="C8779" i="66"/>
  <c r="C8781" i="66"/>
  <c r="E8782" i="66"/>
  <c r="H8782" i="66" s="1"/>
  <c r="C8784" i="66"/>
  <c r="E8784" i="66"/>
  <c r="H8784" i="66" s="1"/>
  <c r="C8786" i="66"/>
  <c r="E8786" i="66"/>
  <c r="H8786" i="66" s="1"/>
  <c r="C8788" i="66"/>
  <c r="E8790" i="66"/>
  <c r="H8790" i="66" s="1"/>
  <c r="C8792" i="66"/>
  <c r="C8793" i="66"/>
  <c r="E8793" i="66"/>
  <c r="H8793" i="66" s="1"/>
  <c r="C8794" i="66"/>
  <c r="E8794" i="66"/>
  <c r="H8794" i="66" s="1"/>
  <c r="C8795" i="66"/>
  <c r="C8796" i="66"/>
  <c r="C8797" i="66"/>
  <c r="C8798" i="66"/>
  <c r="E8798" i="66"/>
  <c r="C8800" i="66"/>
  <c r="E8800" i="66"/>
  <c r="H8800" i="66" s="1"/>
  <c r="C8802" i="66"/>
  <c r="E8802" i="66"/>
  <c r="C8803" i="66"/>
  <c r="E8804" i="66"/>
  <c r="H8804" i="66" s="1"/>
  <c r="E8806" i="66"/>
  <c r="H8806" i="66" s="1"/>
  <c r="C8806" i="66"/>
  <c r="C8807" i="66"/>
  <c r="E8807" i="66"/>
  <c r="E8808" i="66"/>
  <c r="E8809" i="66"/>
  <c r="C8810" i="66"/>
  <c r="E8811" i="66"/>
  <c r="H8811" i="66" s="1"/>
  <c r="C8811" i="66"/>
  <c r="C8812" i="66"/>
  <c r="C8814" i="66"/>
  <c r="E8814" i="66"/>
  <c r="H8814" i="66" s="1"/>
  <c r="C8816" i="66"/>
  <c r="E8816" i="66"/>
  <c r="H8816" i="66" s="1"/>
  <c r="E8817" i="66"/>
  <c r="C8818" i="66"/>
  <c r="C8821" i="66"/>
  <c r="C8822" i="66"/>
  <c r="E8823" i="66"/>
  <c r="C8824" i="66"/>
  <c r="C8826" i="66"/>
  <c r="C8827" i="66"/>
  <c r="C8830" i="66"/>
  <c r="E8830" i="66"/>
  <c r="E8833" i="66"/>
  <c r="H8833" i="66" s="1"/>
  <c r="C8834" i="66"/>
  <c r="C8835" i="66"/>
  <c r="C8838" i="66"/>
  <c r="E8838" i="66"/>
  <c r="C8840" i="66"/>
  <c r="E8840" i="66"/>
  <c r="H8840" i="66" s="1"/>
  <c r="E8843" i="66"/>
  <c r="H8843" i="66" s="1"/>
  <c r="C8845" i="66"/>
  <c r="C8846" i="66"/>
  <c r="E8846" i="66"/>
  <c r="H8846" i="66" s="1"/>
  <c r="E8849" i="66"/>
  <c r="H8849" i="66" s="1"/>
  <c r="E8851" i="66"/>
  <c r="H8851" i="66" s="1"/>
  <c r="C8852" i="66"/>
  <c r="E8854" i="66"/>
  <c r="H8854" i="66" s="1"/>
  <c r="E8856" i="66"/>
  <c r="H8856" i="66" s="1"/>
  <c r="C8857" i="66"/>
  <c r="E8857" i="66"/>
  <c r="H8857" i="66" s="1"/>
  <c r="C8859" i="66"/>
  <c r="E8859" i="66"/>
  <c r="H8859" i="66" s="1"/>
  <c r="E8860" i="66"/>
  <c r="C8862" i="66"/>
  <c r="E8862" i="66"/>
  <c r="C8863" i="66"/>
  <c r="E8863" i="66"/>
  <c r="H8863" i="66" s="1"/>
  <c r="C8864" i="66"/>
  <c r="E8864" i="66"/>
  <c r="H8864" i="66" s="1"/>
  <c r="E8865" i="66"/>
  <c r="H8865" i="66" s="1"/>
  <c r="C8866" i="66"/>
  <c r="E8866" i="66"/>
  <c r="E8867" i="66"/>
  <c r="C8868" i="66"/>
  <c r="C8870" i="66"/>
  <c r="E8870" i="66"/>
  <c r="H8870" i="66" s="1"/>
  <c r="C8871" i="66"/>
  <c r="E8871" i="66"/>
  <c r="H8871" i="66" s="1"/>
  <c r="C8872" i="66"/>
  <c r="E8872" i="66"/>
  <c r="H8872" i="66" s="1"/>
  <c r="C8873" i="66"/>
  <c r="E8873" i="66"/>
  <c r="H8873" i="66" s="1"/>
  <c r="E8874" i="66"/>
  <c r="C8875" i="66"/>
  <c r="C8878" i="66"/>
  <c r="E8878" i="66"/>
  <c r="C8879" i="66"/>
  <c r="C8880" i="66"/>
  <c r="E8880" i="66"/>
  <c r="H8880" i="66" s="1"/>
  <c r="E8881" i="66"/>
  <c r="H8881" i="66" s="1"/>
  <c r="C8882" i="66"/>
  <c r="E8883" i="66"/>
  <c r="H8883" i="66" s="1"/>
  <c r="C8887" i="66"/>
  <c r="E8887" i="66"/>
  <c r="H8887" i="66" s="1"/>
  <c r="E8889" i="66"/>
  <c r="H8889" i="66" s="1"/>
  <c r="C8894" i="66"/>
  <c r="C8895" i="66"/>
  <c r="E8895" i="66"/>
  <c r="H8895" i="66" s="1"/>
  <c r="E8896" i="66"/>
  <c r="H8896" i="66" s="1"/>
  <c r="E8897" i="66"/>
  <c r="H8897" i="66" s="1"/>
  <c r="E8899" i="66"/>
  <c r="H8899" i="66" s="1"/>
  <c r="E8902" i="66"/>
  <c r="H8902" i="66" s="1"/>
  <c r="C8903" i="66"/>
  <c r="C8904" i="66"/>
  <c r="E8904" i="66"/>
  <c r="H8904" i="66" s="1"/>
  <c r="C8905" i="66"/>
  <c r="E8905" i="66"/>
  <c r="H8905" i="66" s="1"/>
  <c r="C8907" i="66"/>
  <c r="C8909" i="66"/>
  <c r="E8910" i="66"/>
  <c r="H8910" i="66" s="1"/>
  <c r="C8912" i="66"/>
  <c r="C8915" i="66"/>
  <c r="E8917" i="66"/>
  <c r="H8917" i="66" s="1"/>
  <c r="C8918" i="66"/>
  <c r="E8918" i="66"/>
  <c r="C8920" i="66"/>
  <c r="C8922" i="66"/>
  <c r="E8926" i="66"/>
  <c r="H8926" i="66" s="1"/>
  <c r="C8927" i="66"/>
  <c r="E8928" i="66"/>
  <c r="H8928" i="66" s="1"/>
  <c r="C8929" i="66"/>
  <c r="E8929" i="66"/>
  <c r="C8930" i="66"/>
  <c r="E8930" i="66"/>
  <c r="H8930" i="66" s="1"/>
  <c r="E8931" i="66"/>
  <c r="H8931" i="66" s="1"/>
  <c r="E8934" i="66"/>
  <c r="H8934" i="66" s="1"/>
  <c r="E8936" i="66"/>
  <c r="H8936" i="66" s="1"/>
  <c r="C8937" i="66"/>
  <c r="E8937" i="66"/>
  <c r="H8937" i="66" s="1"/>
  <c r="C8938" i="66"/>
  <c r="E8942" i="66"/>
  <c r="C8943" i="66"/>
  <c r="C8944" i="66"/>
  <c r="E8944" i="66"/>
  <c r="H8944" i="66" s="1"/>
  <c r="C8945" i="66"/>
  <c r="C8946" i="66"/>
  <c r="C8947" i="66"/>
  <c r="E8947" i="66"/>
  <c r="E8950" i="66"/>
  <c r="H8950" i="66" s="1"/>
  <c r="E8951" i="66"/>
  <c r="C8952" i="66"/>
  <c r="E8952" i="66"/>
  <c r="H8952" i="66" s="1"/>
  <c r="E8953" i="66"/>
  <c r="C8954" i="66"/>
  <c r="E8956" i="66"/>
  <c r="H8956" i="66" s="1"/>
  <c r="C8958" i="66"/>
  <c r="E8958" i="66"/>
  <c r="H8958" i="66" s="1"/>
  <c r="E8960" i="66"/>
  <c r="C8961" i="66"/>
  <c r="E8961" i="66"/>
  <c r="H8961" i="66" s="1"/>
  <c r="C8963" i="66"/>
  <c r="C8964" i="66"/>
  <c r="E8964" i="66"/>
  <c r="H8964" i="66" s="1"/>
  <c r="E8965" i="66"/>
  <c r="H8965" i="66" s="1"/>
  <c r="E8966" i="66"/>
  <c r="H8966" i="66" s="1"/>
  <c r="C8968" i="66"/>
  <c r="E8968" i="66"/>
  <c r="H8968" i="66" s="1"/>
  <c r="C8969" i="66"/>
  <c r="C8970" i="66"/>
  <c r="E8970" i="66"/>
  <c r="H8970" i="66" s="1"/>
  <c r="C8974" i="66"/>
  <c r="C8975" i="66"/>
  <c r="E8975" i="66"/>
  <c r="C8976" i="66"/>
  <c r="E8976" i="66"/>
  <c r="H8976" i="66" s="1"/>
  <c r="C8977" i="66"/>
  <c r="E8977" i="66"/>
  <c r="H8977" i="66" s="1"/>
  <c r="E8979" i="66"/>
  <c r="C8980" i="66"/>
  <c r="E8980" i="66"/>
  <c r="H8980" i="66" s="1"/>
  <c r="C8982" i="66"/>
  <c r="E8982" i="66"/>
  <c r="H8982" i="66" s="1"/>
  <c r="C8983" i="66"/>
  <c r="E8983" i="66"/>
  <c r="C8984" i="66"/>
  <c r="E8984" i="66"/>
  <c r="H8984" i="66" s="1"/>
  <c r="C8985" i="66"/>
  <c r="E8985" i="66"/>
  <c r="H8985" i="66" s="1"/>
  <c r="C8986" i="66"/>
  <c r="C8990" i="66"/>
  <c r="E8990" i="66"/>
  <c r="H8990" i="66" s="1"/>
  <c r="C8991" i="66"/>
  <c r="C8992" i="66"/>
  <c r="E8992" i="66"/>
  <c r="H8992" i="66" s="1"/>
  <c r="E8994" i="66"/>
  <c r="H8994" i="66" s="1"/>
  <c r="E8995" i="66"/>
  <c r="H8995" i="66" s="1"/>
  <c r="C8995" i="66"/>
  <c r="C8999" i="66"/>
  <c r="E9001" i="66"/>
  <c r="H9001" i="66" s="1"/>
  <c r="C9002" i="66"/>
  <c r="C9003" i="66"/>
  <c r="E9003" i="66"/>
  <c r="H9003" i="66" s="1"/>
  <c r="C9006" i="66"/>
  <c r="C9007" i="66"/>
  <c r="E9009" i="66"/>
  <c r="C9010" i="66"/>
  <c r="C9011" i="66"/>
  <c r="E9011" i="66"/>
  <c r="H9011" i="66" s="1"/>
  <c r="C9013" i="66"/>
  <c r="C9014" i="66"/>
  <c r="E9014" i="66"/>
  <c r="H9014" i="66" s="1"/>
  <c r="C9015" i="66"/>
  <c r="E9016" i="66"/>
  <c r="H9016" i="66" s="1"/>
  <c r="C9018" i="66"/>
  <c r="E9020" i="66"/>
  <c r="C9023" i="66"/>
  <c r="E9023" i="66"/>
  <c r="H9023" i="66" s="1"/>
  <c r="C9024" i="66"/>
  <c r="E9024" i="66"/>
  <c r="H9024" i="66" s="1"/>
  <c r="E9025" i="66"/>
  <c r="H9025" i="66" s="1"/>
  <c r="C9026" i="66"/>
  <c r="E9028" i="66"/>
  <c r="H9028" i="66" s="1"/>
  <c r="C9030" i="66"/>
  <c r="E9030" i="66"/>
  <c r="H9030" i="66" s="1"/>
  <c r="C9031" i="66"/>
  <c r="E9031" i="66"/>
  <c r="H9031" i="66" s="1"/>
  <c r="C9033" i="66"/>
  <c r="E9033" i="66"/>
  <c r="H9033" i="66" s="1"/>
  <c r="C9035" i="66"/>
  <c r="E9035" i="66"/>
  <c r="E9036" i="66"/>
  <c r="H9036" i="66" s="1"/>
  <c r="C9038" i="66"/>
  <c r="E9038" i="66"/>
  <c r="C9040" i="66"/>
  <c r="E9040" i="66"/>
  <c r="H9040" i="66" s="1"/>
  <c r="C9042" i="66"/>
  <c r="C9046" i="66"/>
  <c r="E9046" i="66"/>
  <c r="C9047" i="66"/>
  <c r="E9047" i="66"/>
  <c r="E9048" i="66"/>
  <c r="C9050" i="66"/>
  <c r="C9051" i="66"/>
  <c r="C9054" i="66"/>
  <c r="E9054" i="66"/>
  <c r="H9054" i="66" s="1"/>
  <c r="C9055" i="66"/>
  <c r="C9056" i="66"/>
  <c r="E9056" i="66"/>
  <c r="H9056" i="66" s="1"/>
  <c r="C9058" i="66"/>
  <c r="E9059" i="66"/>
  <c r="E9060" i="66"/>
  <c r="C9061" i="66"/>
  <c r="C9063" i="66"/>
  <c r="E9063" i="66"/>
  <c r="H9063" i="66" s="1"/>
  <c r="E9065" i="66"/>
  <c r="C9066" i="66"/>
  <c r="E9070" i="66"/>
  <c r="C9072" i="66"/>
  <c r="E9073" i="66"/>
  <c r="H9073" i="66" s="1"/>
  <c r="E9075" i="66"/>
  <c r="H9075" i="66" s="1"/>
  <c r="C9075" i="66"/>
  <c r="E9078" i="66"/>
  <c r="C9080" i="66"/>
  <c r="E9080" i="66"/>
  <c r="H9080" i="66" s="1"/>
  <c r="C9081" i="66"/>
  <c r="E9081" i="66"/>
  <c r="H9081" i="66" s="1"/>
  <c r="C9083" i="66"/>
  <c r="E9084" i="66"/>
  <c r="H9084" i="66" s="1"/>
  <c r="E9085" i="66"/>
  <c r="H9085" i="66" s="1"/>
  <c r="C9086" i="66"/>
  <c r="E9086" i="66"/>
  <c r="H9086" i="66" s="1"/>
  <c r="C9088" i="66"/>
  <c r="E9088" i="66"/>
  <c r="H9088" i="66" s="1"/>
  <c r="C9089" i="66"/>
  <c r="C9090" i="66"/>
  <c r="C9091" i="66"/>
  <c r="E9092" i="66"/>
  <c r="C9093" i="66"/>
  <c r="C9094" i="66"/>
  <c r="E9094" i="66"/>
  <c r="H9094" i="66" s="1"/>
  <c r="C9095" i="66"/>
  <c r="E9095" i="66"/>
  <c r="H9095" i="66" s="1"/>
  <c r="C9096" i="66"/>
  <c r="E9096" i="66"/>
  <c r="H9096" i="66" s="1"/>
  <c r="E9097" i="66"/>
  <c r="H9097" i="66" s="1"/>
  <c r="C9098" i="66"/>
  <c r="E9099" i="66"/>
  <c r="H9099" i="66" s="1"/>
  <c r="C9099" i="66"/>
  <c r="C9104" i="66"/>
  <c r="E9104" i="66"/>
  <c r="H9104" i="66" s="1"/>
  <c r="C9105" i="66"/>
  <c r="E9105" i="66"/>
  <c r="H9105" i="66" s="1"/>
  <c r="C9106" i="66"/>
  <c r="C9107" i="66"/>
  <c r="E9108" i="66"/>
  <c r="H9108" i="66" s="1"/>
  <c r="C9110" i="66"/>
  <c r="E9110" i="66"/>
  <c r="C9111" i="66"/>
  <c r="E9111" i="66"/>
  <c r="H9111" i="66" s="1"/>
  <c r="E9113" i="66"/>
  <c r="H9113" i="66" s="1"/>
  <c r="E9115" i="66"/>
  <c r="H9115" i="66" s="1"/>
  <c r="C9118" i="66"/>
  <c r="E9118" i="66"/>
  <c r="H9118" i="66" s="1"/>
  <c r="C9120" i="66"/>
  <c r="E9120" i="66"/>
  <c r="H9120" i="66" s="1"/>
  <c r="E9122" i="66"/>
  <c r="H9122" i="66" s="1"/>
  <c r="E9124" i="66"/>
  <c r="H9124" i="66" s="1"/>
  <c r="C9126" i="66"/>
  <c r="C9127" i="66"/>
  <c r="E9127" i="66"/>
  <c r="H9127" i="66" s="1"/>
  <c r="E9128" i="66"/>
  <c r="H9128" i="66" s="1"/>
  <c r="C9130" i="66"/>
  <c r="C9131" i="66"/>
  <c r="E9132" i="66"/>
  <c r="H9132" i="66" s="1"/>
  <c r="C9136" i="66"/>
  <c r="E9136" i="66"/>
  <c r="H9136" i="66" s="1"/>
  <c r="C9138" i="66"/>
  <c r="C9139" i="66"/>
  <c r="C9142" i="66"/>
  <c r="C9143" i="66"/>
  <c r="E9143" i="66"/>
  <c r="C9144" i="66"/>
  <c r="E9144" i="66"/>
  <c r="H9144" i="66" s="1"/>
  <c r="E9145" i="66"/>
  <c r="H9145" i="66" s="1"/>
  <c r="C9146" i="66"/>
  <c r="C9147" i="66"/>
  <c r="E9147" i="66"/>
  <c r="H9147" i="66" s="1"/>
  <c r="C9149" i="66"/>
  <c r="C9150" i="66"/>
  <c r="C9151" i="66"/>
  <c r="C9152" i="66"/>
  <c r="E9152" i="66"/>
  <c r="E9153" i="66"/>
  <c r="H9153" i="66" s="1"/>
  <c r="E9156" i="66"/>
  <c r="H9156" i="66" s="1"/>
  <c r="C9158" i="66"/>
  <c r="E9158" i="66"/>
  <c r="C9160" i="66"/>
  <c r="E9161" i="66"/>
  <c r="H9161" i="66" s="1"/>
  <c r="C9162" i="66"/>
  <c r="E9162" i="66"/>
  <c r="C9163" i="66"/>
  <c r="E9163" i="66"/>
  <c r="H9163" i="66" s="1"/>
  <c r="C9165" i="66"/>
  <c r="E9166" i="66"/>
  <c r="C9168" i="66"/>
  <c r="E9168" i="66"/>
  <c r="H9168" i="66" s="1"/>
  <c r="C9169" i="66"/>
  <c r="E9169" i="66"/>
  <c r="H9169" i="66" s="1"/>
  <c r="C9170" i="66"/>
  <c r="E9170" i="66"/>
  <c r="E9171" i="66"/>
  <c r="H9171" i="66" s="1"/>
  <c r="E9172" i="66"/>
  <c r="H9172" i="66" s="1"/>
  <c r="C9173" i="66"/>
  <c r="C9175" i="66"/>
  <c r="E9175" i="66"/>
  <c r="H9175" i="66" s="1"/>
  <c r="C9176" i="66"/>
  <c r="E9176" i="66"/>
  <c r="H9176" i="66" s="1"/>
  <c r="E9178" i="66"/>
  <c r="H9178" i="66" s="1"/>
  <c r="C9179" i="66"/>
  <c r="E9182" i="66"/>
  <c r="H9182" i="66" s="1"/>
  <c r="C9182" i="66"/>
  <c r="C9183" i="66"/>
  <c r="E9183" i="66"/>
  <c r="H9183" i="66" s="1"/>
  <c r="E9184" i="66"/>
  <c r="H9184" i="66" s="1"/>
  <c r="C9185" i="66"/>
  <c r="E9185" i="66"/>
  <c r="H9185" i="66" s="1"/>
  <c r="C9186" i="66"/>
  <c r="C9190" i="66"/>
  <c r="E9190" i="66"/>
  <c r="H9190" i="66" s="1"/>
  <c r="C9192" i="66"/>
  <c r="E9192" i="66"/>
  <c r="H9192" i="66" s="1"/>
  <c r="C9194" i="66"/>
  <c r="C9195" i="66"/>
  <c r="E9195" i="66"/>
  <c r="H9195" i="66" s="1"/>
  <c r="E9196" i="66"/>
  <c r="H9196" i="66" s="1"/>
  <c r="C9198" i="66"/>
  <c r="E9198" i="66"/>
  <c r="H9198" i="66" s="1"/>
  <c r="E9199" i="66"/>
  <c r="E9201" i="66"/>
  <c r="H9201" i="66" s="1"/>
  <c r="C9202" i="66"/>
  <c r="C9206" i="66"/>
  <c r="C9207" i="66"/>
  <c r="E9207" i="66"/>
  <c r="H9207" i="66" s="1"/>
  <c r="C9208" i="66"/>
  <c r="E9208" i="66"/>
  <c r="H9208" i="66" s="1"/>
  <c r="C9211" i="66"/>
  <c r="C9214" i="66"/>
  <c r="E9214" i="66"/>
  <c r="C9216" i="66"/>
  <c r="E9216" i="66"/>
  <c r="H9216" i="66" s="1"/>
  <c r="E9217" i="66"/>
  <c r="H9217" i="66" s="1"/>
  <c r="C9219" i="66"/>
  <c r="E9220" i="66"/>
  <c r="H9220" i="66" s="1"/>
  <c r="C9221" i="66"/>
  <c r="C9223" i="66"/>
  <c r="E9223" i="66"/>
  <c r="H9223" i="66" s="1"/>
  <c r="C9224" i="66"/>
  <c r="E9224" i="66"/>
  <c r="H9224" i="66" s="1"/>
  <c r="E9230" i="66"/>
  <c r="H9230" i="66" s="1"/>
  <c r="C9233" i="66"/>
  <c r="E9233" i="66"/>
  <c r="H9233" i="66" s="1"/>
  <c r="C9236" i="66"/>
  <c r="C9237" i="66"/>
  <c r="C9238" i="66"/>
  <c r="E9238" i="66"/>
  <c r="H9238" i="66" s="1"/>
  <c r="C9241" i="66"/>
  <c r="E9241" i="66"/>
  <c r="H9241" i="66" s="1"/>
  <c r="C9242" i="66"/>
  <c r="C9243" i="66"/>
  <c r="E9243" i="66"/>
  <c r="H9243" i="66" s="1"/>
  <c r="C9244" i="66"/>
  <c r="C9246" i="66"/>
  <c r="E9246" i="66"/>
  <c r="H9246" i="66" s="1"/>
  <c r="C9247" i="66"/>
  <c r="C9248" i="66"/>
  <c r="E9248" i="66"/>
  <c r="H9248" i="66" s="1"/>
  <c r="C9249" i="66"/>
  <c r="C9250" i="66"/>
  <c r="E9252" i="66"/>
  <c r="C9253" i="66"/>
  <c r="C9254" i="66"/>
  <c r="E9254" i="66"/>
  <c r="H9254" i="66" s="1"/>
  <c r="C9255" i="66"/>
  <c r="E9255" i="66"/>
  <c r="C9256" i="66"/>
  <c r="E9256" i="66"/>
  <c r="H9256" i="66" s="1"/>
  <c r="E9257" i="66"/>
  <c r="C9258" i="66"/>
  <c r="C9260" i="66"/>
  <c r="C9262" i="66"/>
  <c r="E9262" i="66"/>
  <c r="H9262" i="66" s="1"/>
  <c r="C9263" i="66"/>
  <c r="E9263" i="66"/>
  <c r="H9263" i="66" s="1"/>
  <c r="C9264" i="66"/>
  <c r="E9265" i="66"/>
  <c r="C9266" i="66"/>
  <c r="E9268" i="66"/>
  <c r="H9268" i="66" s="1"/>
  <c r="C9270" i="66"/>
  <c r="E9270" i="66"/>
  <c r="C9272" i="66"/>
  <c r="E9272" i="66"/>
  <c r="H9272" i="66" s="1"/>
  <c r="C9274" i="66"/>
  <c r="E9276" i="66"/>
  <c r="H9276" i="66" s="1"/>
  <c r="E9278" i="66"/>
  <c r="E9280" i="66"/>
  <c r="H9280" i="66" s="1"/>
  <c r="C9280" i="66"/>
  <c r="C9282" i="66"/>
  <c r="E9283" i="66"/>
  <c r="H9283" i="66" s="1"/>
  <c r="E9284" i="66"/>
  <c r="H9284" i="66" s="1"/>
  <c r="C9286" i="66"/>
  <c r="E9286" i="66"/>
  <c r="C9287" i="66"/>
  <c r="E9287" i="66"/>
  <c r="E9288" i="66"/>
  <c r="H9288" i="66" s="1"/>
  <c r="C9290" i="66"/>
  <c r="E9291" i="66"/>
  <c r="H9291" i="66" s="1"/>
  <c r="C9291" i="66"/>
  <c r="E9294" i="66"/>
  <c r="H9294" i="66" s="1"/>
  <c r="C9296" i="66"/>
  <c r="E9296" i="66"/>
  <c r="H9296" i="66" s="1"/>
  <c r="C9299" i="66"/>
  <c r="C9300" i="66"/>
  <c r="C9301" i="66"/>
  <c r="E9302" i="66"/>
  <c r="H9302" i="66" s="1"/>
  <c r="C9303" i="66"/>
  <c r="C9304" i="66"/>
  <c r="E9304" i="66"/>
  <c r="H9304" i="66" s="1"/>
  <c r="C9307" i="66"/>
  <c r="E9308" i="66"/>
  <c r="E9309" i="66"/>
  <c r="H9309" i="66" s="1"/>
  <c r="C9310" i="66"/>
  <c r="E9310" i="66"/>
  <c r="H9310" i="66" s="1"/>
  <c r="C9311" i="66"/>
  <c r="E9311" i="66"/>
  <c r="H9311" i="66" s="1"/>
  <c r="E9312" i="66"/>
  <c r="H9312" i="66" s="1"/>
  <c r="E9313" i="66"/>
  <c r="C9314" i="66"/>
  <c r="E9314" i="66"/>
  <c r="E9315" i="66"/>
  <c r="C9319" i="66"/>
  <c r="E9319" i="66"/>
  <c r="C9320" i="66"/>
  <c r="C9322" i="66"/>
  <c r="E9323" i="66"/>
  <c r="C9323" i="66"/>
  <c r="C9324" i="66"/>
  <c r="C9326" i="66"/>
  <c r="E9326" i="66"/>
  <c r="H9326" i="66" s="1"/>
  <c r="C9327" i="66"/>
  <c r="E9327" i="66"/>
  <c r="H9327" i="66" s="1"/>
  <c r="E9328" i="66"/>
  <c r="H9328" i="66" s="1"/>
  <c r="E9329" i="66"/>
  <c r="E9331" i="66"/>
  <c r="E9332" i="66"/>
  <c r="H9332" i="66" s="1"/>
  <c r="C9334" i="66"/>
  <c r="E9334" i="66"/>
  <c r="C9336" i="66"/>
  <c r="E9336" i="66"/>
  <c r="C9338" i="66"/>
  <c r="E9340" i="66"/>
  <c r="H9340" i="66" s="1"/>
  <c r="C9342" i="66"/>
  <c r="C9343" i="66"/>
  <c r="E9343" i="66"/>
  <c r="C9344" i="66"/>
  <c r="E9344" i="66"/>
  <c r="H9344" i="66" s="1"/>
  <c r="C9345" i="66"/>
  <c r="C9346" i="66"/>
  <c r="C9348" i="66"/>
  <c r="E9350" i="66"/>
  <c r="H9350" i="66" s="1"/>
  <c r="C9350" i="66"/>
  <c r="C9351" i="66"/>
  <c r="E9351" i="66"/>
  <c r="H9351" i="66" s="1"/>
  <c r="E9352" i="66"/>
  <c r="H9352" i="66" s="1"/>
  <c r="C9355" i="66"/>
  <c r="E9355" i="66"/>
  <c r="H9355" i="66" s="1"/>
  <c r="C9358" i="66"/>
  <c r="E9358" i="66"/>
  <c r="H9358" i="66" s="1"/>
  <c r="C9360" i="66"/>
  <c r="E9360" i="66"/>
  <c r="H9360" i="66" s="1"/>
  <c r="C9361" i="66"/>
  <c r="E9361" i="66"/>
  <c r="H9361" i="66" s="1"/>
  <c r="C9362" i="66"/>
  <c r="C9363" i="66"/>
  <c r="C9367" i="66"/>
  <c r="C9368" i="66"/>
  <c r="E9368" i="66"/>
  <c r="H9368" i="66" s="1"/>
  <c r="C9369" i="66"/>
  <c r="E9369" i="66"/>
  <c r="H9369" i="66" s="1"/>
  <c r="C9370" i="66"/>
  <c r="C9374" i="66"/>
  <c r="E9374" i="66"/>
  <c r="H9374" i="66" s="1"/>
  <c r="E9376" i="66"/>
  <c r="H9376" i="66" s="1"/>
  <c r="C9378" i="66"/>
  <c r="E9378" i="66"/>
  <c r="H9378" i="66" s="1"/>
  <c r="C9379" i="66"/>
  <c r="E9379" i="66"/>
  <c r="H9379" i="66" s="1"/>
  <c r="C9382" i="66"/>
  <c r="E9382" i="66"/>
  <c r="E9383" i="66"/>
  <c r="H9383" i="66" s="1"/>
  <c r="C9384" i="66"/>
  <c r="E9384" i="66"/>
  <c r="H9384" i="66" s="1"/>
  <c r="C9385" i="66"/>
  <c r="E9385" i="66"/>
  <c r="H9385" i="66" s="1"/>
  <c r="C9386" i="66"/>
  <c r="E9388" i="66"/>
  <c r="H9388" i="66" s="1"/>
  <c r="C9390" i="66"/>
  <c r="E9390" i="66"/>
  <c r="C9391" i="66"/>
  <c r="E9391" i="66"/>
  <c r="C9392" i="66"/>
  <c r="E9393" i="66"/>
  <c r="H9393" i="66" s="1"/>
  <c r="C9395" i="66"/>
  <c r="C9400" i="66"/>
  <c r="E9400" i="66"/>
  <c r="H9400" i="66" s="1"/>
  <c r="E9403" i="66"/>
  <c r="H9403" i="66" s="1"/>
  <c r="C9405" i="66"/>
  <c r="C9406" i="66"/>
  <c r="E9406" i="66"/>
  <c r="H9406" i="66" s="1"/>
  <c r="E9408" i="66"/>
  <c r="H9408" i="66" s="1"/>
  <c r="E9409" i="66"/>
  <c r="H9409" i="66" s="1"/>
  <c r="C9410" i="66"/>
  <c r="E9411" i="66"/>
  <c r="E9412" i="66"/>
  <c r="H9412" i="66" s="1"/>
  <c r="C9416" i="66"/>
  <c r="E9416" i="66"/>
  <c r="H9416" i="66" s="1"/>
  <c r="C9419" i="66"/>
  <c r="C9421" i="66"/>
  <c r="E9422" i="66"/>
  <c r="H9422" i="66" s="1"/>
  <c r="C9422" i="66"/>
  <c r="C9423" i="66"/>
  <c r="E9423" i="66"/>
  <c r="C9424" i="66"/>
  <c r="E9424" i="66"/>
  <c r="C9425" i="66"/>
  <c r="E9425" i="66"/>
  <c r="H9425" i="66" s="1"/>
  <c r="C9428" i="66"/>
  <c r="C9430" i="66"/>
  <c r="E9430" i="66"/>
  <c r="H9430" i="66" s="1"/>
  <c r="C9431" i="66"/>
  <c r="E9431" i="66"/>
  <c r="E9433" i="66"/>
  <c r="H9433" i="66" s="1"/>
  <c r="C9434" i="66"/>
  <c r="C9435" i="66"/>
  <c r="E9435" i="66"/>
  <c r="C9437" i="66"/>
  <c r="C9438" i="66"/>
  <c r="C9440" i="66"/>
  <c r="C9442" i="66"/>
  <c r="C9443" i="66"/>
  <c r="E9444" i="66"/>
  <c r="H9444" i="66" s="1"/>
  <c r="C9446" i="66"/>
  <c r="E9446" i="66"/>
  <c r="E9448" i="66"/>
  <c r="H9448" i="66" s="1"/>
  <c r="C9450" i="66"/>
  <c r="E9450" i="66"/>
  <c r="H9450" i="66" s="1"/>
  <c r="C9451" i="66"/>
  <c r="E9451" i="66"/>
  <c r="H9451" i="66" s="1"/>
  <c r="E9452" i="66"/>
  <c r="H9452" i="66" s="1"/>
  <c r="C9454" i="66"/>
  <c r="E9454" i="66"/>
  <c r="H9454" i="66" s="1"/>
  <c r="C9455" i="66"/>
  <c r="E9456" i="66"/>
  <c r="C9458" i="66"/>
  <c r="E9458" i="66"/>
  <c r="H9458" i="66" s="1"/>
  <c r="C9459" i="66"/>
  <c r="E9459" i="66"/>
  <c r="H9459" i="66" s="1"/>
  <c r="E9460" i="66"/>
  <c r="H9460" i="66" s="1"/>
  <c r="C9464" i="66"/>
  <c r="E9464" i="66"/>
  <c r="H9464" i="66" s="1"/>
  <c r="E9465" i="66"/>
  <c r="H9465" i="66" s="1"/>
  <c r="C9472" i="66"/>
  <c r="E9472" i="66"/>
  <c r="H9472" i="66" s="1"/>
  <c r="E9473" i="66"/>
  <c r="H9473" i="66" s="1"/>
  <c r="E9474" i="66"/>
  <c r="H9474" i="66" s="1"/>
  <c r="E9475" i="66"/>
  <c r="H9475" i="66" s="1"/>
  <c r="E9478" i="66"/>
  <c r="H9478" i="66" s="1"/>
  <c r="C9478" i="66"/>
  <c r="C9480" i="66"/>
  <c r="E9480" i="66"/>
  <c r="H9480" i="66" s="1"/>
  <c r="C9481" i="66"/>
  <c r="E9481" i="66"/>
  <c r="H9481" i="66" s="1"/>
  <c r="C9482" i="66"/>
  <c r="E9482" i="66"/>
  <c r="H9482" i="66" s="1"/>
  <c r="E9483" i="66"/>
  <c r="C9488" i="66"/>
  <c r="E9488" i="66"/>
  <c r="H9488" i="66" s="1"/>
  <c r="C9496" i="66"/>
  <c r="E9496" i="66"/>
  <c r="H9496" i="66" s="1"/>
  <c r="E9497" i="66"/>
  <c r="H9497" i="66" s="1"/>
  <c r="E9498" i="66"/>
  <c r="C9501" i="66"/>
  <c r="C9503" i="66"/>
  <c r="E9503" i="66"/>
  <c r="H9503" i="66" s="1"/>
  <c r="E9504" i="66"/>
  <c r="H9504" i="66" s="1"/>
  <c r="C9507" i="66"/>
  <c r="E9507" i="66"/>
  <c r="C9510" i="66"/>
  <c r="E9510" i="66"/>
  <c r="C9511" i="66"/>
  <c r="E9511" i="66"/>
  <c r="H9511" i="66" s="1"/>
  <c r="C9512" i="66"/>
  <c r="E9512" i="66"/>
  <c r="H9512" i="66" s="1"/>
  <c r="C9515" i="66"/>
  <c r="E9515" i="66"/>
  <c r="C9516" i="66"/>
  <c r="C9518" i="66"/>
  <c r="E9518" i="66"/>
  <c r="H9518" i="66" s="1"/>
  <c r="C9519" i="66"/>
  <c r="E9519" i="66"/>
  <c r="H9519" i="66" s="1"/>
  <c r="C9520" i="66"/>
  <c r="E9520" i="66"/>
  <c r="H9520" i="66" s="1"/>
  <c r="C9521" i="66"/>
  <c r="E9521" i="66"/>
  <c r="H9521" i="66" s="1"/>
  <c r="C9523" i="66"/>
  <c r="E9523" i="66"/>
  <c r="E9524" i="66"/>
  <c r="C9525" i="66"/>
  <c r="C9526" i="66"/>
  <c r="E9526" i="66"/>
  <c r="H9526" i="66" s="1"/>
  <c r="E9527" i="66"/>
  <c r="H9527" i="66" s="1"/>
  <c r="C9528" i="66"/>
  <c r="E9528" i="66"/>
  <c r="H9528" i="66" s="1"/>
  <c r="C9529" i="66"/>
  <c r="E9529" i="66"/>
  <c r="H9529" i="66" s="1"/>
  <c r="C9530" i="66"/>
  <c r="C9531" i="66"/>
  <c r="E9531" i="66"/>
  <c r="E9532" i="66"/>
  <c r="H9532" i="66" s="1"/>
  <c r="C9533" i="66"/>
  <c r="C9534" i="66"/>
  <c r="E9534" i="66"/>
  <c r="C9535" i="66"/>
  <c r="E9535" i="66"/>
  <c r="H9535" i="66" s="1"/>
  <c r="E9537" i="66"/>
  <c r="H9537" i="66" s="1"/>
  <c r="C9538" i="66"/>
  <c r="C9539" i="66"/>
  <c r="C9542" i="66"/>
  <c r="E9542" i="66"/>
  <c r="C9544" i="66"/>
  <c r="E9544" i="66"/>
  <c r="H9544" i="66" s="1"/>
  <c r="C9545" i="66"/>
  <c r="E9546" i="66"/>
  <c r="C9547" i="66"/>
  <c r="E9548" i="66"/>
  <c r="H9548" i="66" s="1"/>
  <c r="C9549" i="66"/>
  <c r="C9550" i="66"/>
  <c r="E9551" i="66"/>
  <c r="H9551" i="66" s="1"/>
  <c r="C9552" i="66"/>
  <c r="E9552" i="66"/>
  <c r="H9552" i="66" s="1"/>
  <c r="C9553" i="66"/>
  <c r="E9553" i="66"/>
  <c r="C9554" i="66"/>
  <c r="C9555" i="66"/>
  <c r="E9556" i="66"/>
  <c r="H9556" i="66" s="1"/>
  <c r="E9559" i="66"/>
  <c r="H9559" i="66" s="1"/>
  <c r="E9561" i="66"/>
  <c r="C9562" i="66"/>
  <c r="C9566" i="66"/>
  <c r="E9566" i="66"/>
  <c r="H9566" i="66" s="1"/>
  <c r="C9567" i="66"/>
  <c r="C9568" i="66"/>
  <c r="E9568" i="66"/>
  <c r="C9572" i="66"/>
  <c r="E9573" i="66"/>
  <c r="E9574" i="66"/>
  <c r="H9574" i="66" s="1"/>
  <c r="E9576" i="66"/>
  <c r="H9576" i="66" s="1"/>
  <c r="C9576" i="66"/>
  <c r="C9577" i="66"/>
  <c r="E9577" i="66"/>
  <c r="H9577" i="66" s="1"/>
  <c r="C9579" i="66"/>
  <c r="E9579" i="66"/>
  <c r="H9579" i="66" s="1"/>
  <c r="E9580" i="66"/>
  <c r="E9582" i="66"/>
  <c r="H9582" i="66" s="1"/>
  <c r="C9584" i="66"/>
  <c r="E9584" i="66"/>
  <c r="H9584" i="66" s="1"/>
  <c r="E9588" i="66"/>
  <c r="H9588" i="66" s="1"/>
  <c r="C9588" i="66"/>
  <c r="C9589" i="66"/>
  <c r="E9589" i="66"/>
  <c r="H9589" i="66" s="1"/>
  <c r="E9591" i="66"/>
  <c r="E9592" i="66"/>
  <c r="C9593" i="66"/>
  <c r="E9593" i="66"/>
  <c r="H9593" i="66" s="1"/>
  <c r="C9594" i="66"/>
  <c r="C9595" i="66"/>
  <c r="E9598" i="66"/>
  <c r="C9600" i="66"/>
  <c r="E9600" i="66"/>
  <c r="H9600" i="66" s="1"/>
  <c r="C9601" i="66"/>
  <c r="C9602" i="66"/>
  <c r="C9603" i="66"/>
  <c r="E9603" i="66"/>
  <c r="H9603" i="66" s="1"/>
  <c r="C9605" i="66"/>
  <c r="C9606" i="66"/>
  <c r="E9606" i="66"/>
  <c r="H9606" i="66" s="1"/>
  <c r="E9609" i="66"/>
  <c r="H9609" i="66" s="1"/>
  <c r="C9611" i="66"/>
  <c r="E9611" i="66"/>
  <c r="H9611" i="66" s="1"/>
  <c r="E9612" i="66"/>
  <c r="H9612" i="66" s="1"/>
  <c r="C9613" i="66"/>
  <c r="C9614" i="66"/>
  <c r="E9614" i="66"/>
  <c r="H9614" i="66" s="1"/>
  <c r="C9616" i="66"/>
  <c r="E9616" i="66"/>
  <c r="H9616" i="66" s="1"/>
  <c r="C9618" i="66"/>
  <c r="E9618" i="66"/>
  <c r="H9618" i="66" s="1"/>
  <c r="E9619" i="66"/>
  <c r="C9621" i="66"/>
  <c r="C9622" i="66"/>
  <c r="E9623" i="66"/>
  <c r="H9623" i="66" s="1"/>
  <c r="C9624" i="66"/>
  <c r="C9625" i="66"/>
  <c r="E9625" i="66"/>
  <c r="H9625" i="66" s="1"/>
  <c r="C9626" i="66"/>
  <c r="C9627" i="66"/>
  <c r="E9627" i="66"/>
  <c r="H9627" i="66" s="1"/>
  <c r="E9628" i="66"/>
  <c r="H9628" i="66" s="1"/>
  <c r="C9631" i="66"/>
  <c r="C9634" i="66"/>
  <c r="E9634" i="66"/>
  <c r="H9634" i="66" s="1"/>
  <c r="E9635" i="66"/>
  <c r="H9635" i="66" s="1"/>
  <c r="C9637" i="66"/>
  <c r="C9638" i="66"/>
  <c r="E9639" i="66"/>
  <c r="H9639" i="66" s="1"/>
  <c r="C9640" i="66"/>
  <c r="E9640" i="66"/>
  <c r="H9640" i="66" s="1"/>
  <c r="C9641" i="66"/>
  <c r="E9641" i="66"/>
  <c r="H9641" i="66" s="1"/>
  <c r="C9642" i="66"/>
  <c r="E9644" i="66"/>
  <c r="H9644" i="66" s="1"/>
  <c r="E9647" i="66"/>
  <c r="H9647" i="66" s="1"/>
  <c r="C9648" i="66"/>
  <c r="C9649" i="66"/>
  <c r="E9649" i="66"/>
  <c r="H9649" i="66" s="1"/>
  <c r="C9650" i="66"/>
  <c r="C9654" i="66"/>
  <c r="E9654" i="66"/>
  <c r="C9656" i="66"/>
  <c r="E9656" i="66"/>
  <c r="H9656" i="66" s="1"/>
  <c r="C9657" i="66"/>
  <c r="C9658" i="66"/>
  <c r="E9658" i="66"/>
  <c r="E9660" i="66"/>
  <c r="H9660" i="66" s="1"/>
  <c r="C9661" i="66"/>
  <c r="C9663" i="66"/>
  <c r="E9663" i="66"/>
  <c r="H9663" i="66" s="1"/>
  <c r="C9664" i="66"/>
  <c r="C9665" i="66"/>
  <c r="E9665" i="66"/>
  <c r="C9666" i="66"/>
  <c r="C9670" i="66"/>
  <c r="E9672" i="66"/>
  <c r="C9672" i="66"/>
  <c r="E9673" i="66"/>
  <c r="H9673" i="66" s="1"/>
  <c r="C9674" i="66"/>
  <c r="C9675" i="66"/>
  <c r="C9676" i="66"/>
  <c r="C9678" i="66"/>
  <c r="E9678" i="66"/>
  <c r="H9678" i="66" s="1"/>
  <c r="E9680" i="66"/>
  <c r="H9680" i="66" s="1"/>
  <c r="C9682" i="66"/>
  <c r="C9683" i="66"/>
  <c r="E9683" i="66"/>
  <c r="H9683" i="66" s="1"/>
  <c r="E9685" i="66"/>
  <c r="C9686" i="66"/>
  <c r="C9688" i="66"/>
  <c r="E9688" i="66"/>
  <c r="H9688" i="66" s="1"/>
  <c r="C9690" i="66"/>
  <c r="E9690" i="66"/>
  <c r="H9690" i="66" s="1"/>
  <c r="C9691" i="66"/>
  <c r="E9692" i="66"/>
  <c r="C9695" i="66"/>
  <c r="E9695" i="66"/>
  <c r="H9695" i="66" s="1"/>
  <c r="C9696" i="66"/>
  <c r="E9696" i="66"/>
  <c r="H9696" i="66" s="1"/>
  <c r="E9697" i="66"/>
  <c r="H9697" i="66" s="1"/>
  <c r="C9698" i="66"/>
  <c r="C9701" i="66"/>
  <c r="C9702" i="66"/>
  <c r="E9702" i="66"/>
  <c r="C9703" i="66"/>
  <c r="C9704" i="66"/>
  <c r="E9704" i="66"/>
  <c r="H9704" i="66" s="1"/>
  <c r="C9706" i="66"/>
  <c r="C9707" i="66"/>
  <c r="E9707" i="66"/>
  <c r="H9707" i="66" s="1"/>
  <c r="E9708" i="66"/>
  <c r="H9708" i="66" s="1"/>
  <c r="C9709" i="66"/>
  <c r="C9710" i="66"/>
  <c r="E9710" i="66"/>
  <c r="C9712" i="66"/>
  <c r="E9712" i="66"/>
  <c r="H9712" i="66" s="1"/>
  <c r="C9714" i="66"/>
  <c r="C9715" i="66"/>
  <c r="E9715" i="66"/>
  <c r="H9715" i="66" s="1"/>
  <c r="C9717" i="66"/>
  <c r="C9720" i="66"/>
  <c r="C9722" i="66"/>
  <c r="E9723" i="66"/>
  <c r="H9723" i="66" s="1"/>
  <c r="C9725" i="66"/>
  <c r="E9725" i="66"/>
  <c r="H9725" i="66" s="1"/>
  <c r="C9726" i="66"/>
  <c r="C9728" i="66"/>
  <c r="E9728" i="66"/>
  <c r="E9729" i="66"/>
  <c r="H9729" i="66" s="1"/>
  <c r="C9730" i="66"/>
  <c r="E9731" i="66"/>
  <c r="H9731" i="66" s="1"/>
  <c r="C9734" i="66"/>
  <c r="E9734" i="66"/>
  <c r="C9736" i="66"/>
  <c r="E9736" i="66"/>
  <c r="H9736" i="66" s="1"/>
  <c r="C9738" i="66"/>
  <c r="C9739" i="66"/>
  <c r="E9739" i="66"/>
  <c r="H9739" i="66" s="1"/>
  <c r="E9740" i="66"/>
  <c r="C9742" i="66"/>
  <c r="E9742" i="66"/>
  <c r="H9742" i="66" s="1"/>
  <c r="C9743" i="66"/>
  <c r="C9744" i="66"/>
  <c r="E9744" i="66"/>
  <c r="H9744" i="66" s="1"/>
  <c r="E9746" i="66"/>
  <c r="H9746" i="66" s="1"/>
  <c r="C9747" i="66"/>
  <c r="E9750" i="66"/>
  <c r="C9751" i="66"/>
  <c r="C9753" i="66"/>
  <c r="E9753" i="66"/>
  <c r="H9753" i="66" s="1"/>
  <c r="C9754" i="66"/>
  <c r="C9758" i="66"/>
  <c r="E9758" i="66"/>
  <c r="C9759" i="66"/>
  <c r="E9759" i="66"/>
  <c r="H9759" i="66" s="1"/>
  <c r="C9760" i="66"/>
  <c r="E9761" i="66"/>
  <c r="H9761" i="66" s="1"/>
  <c r="C9763" i="66"/>
  <c r="E9765" i="66"/>
  <c r="H9765" i="66" s="1"/>
  <c r="C9766" i="66"/>
  <c r="E9766" i="66"/>
  <c r="C9767" i="66"/>
  <c r="C9768" i="66"/>
  <c r="E9768" i="66"/>
  <c r="H9768" i="66" s="1"/>
  <c r="E9769" i="66"/>
  <c r="H9769" i="66" s="1"/>
  <c r="E9772" i="66"/>
  <c r="H9772" i="66" s="1"/>
  <c r="C9772" i="66"/>
  <c r="C9774" i="66"/>
  <c r="E9774" i="66"/>
  <c r="H9774" i="66" s="1"/>
  <c r="C9775" i="66"/>
  <c r="E9775" i="66"/>
  <c r="H9775" i="66" s="1"/>
  <c r="C9776" i="66"/>
  <c r="E9776" i="66"/>
  <c r="H9776" i="66" s="1"/>
  <c r="C9779" i="66"/>
  <c r="C9780" i="66"/>
  <c r="C9781" i="66"/>
  <c r="E9781" i="66"/>
  <c r="H9781" i="66" s="1"/>
  <c r="E9782" i="66"/>
  <c r="E9783" i="66"/>
  <c r="C9786" i="66"/>
  <c r="C9789" i="66"/>
  <c r="C9793" i="66"/>
  <c r="E9793" i="66"/>
  <c r="H9793" i="66" s="1"/>
  <c r="C9794" i="66"/>
  <c r="C9795" i="66"/>
  <c r="E9795" i="66"/>
  <c r="H9795" i="66" s="1"/>
  <c r="C9798" i="66"/>
  <c r="E9798" i="66"/>
  <c r="H9798" i="66" s="1"/>
  <c r="C9800" i="66"/>
  <c r="C9801" i="66"/>
  <c r="E9801" i="66"/>
  <c r="H9801" i="66" s="1"/>
  <c r="C9802" i="66"/>
  <c r="C9803" i="66"/>
  <c r="E9803" i="66"/>
  <c r="E9804" i="66"/>
  <c r="H9804" i="66" s="1"/>
  <c r="C9806" i="66"/>
  <c r="C9807" i="66"/>
  <c r="C9808" i="66"/>
  <c r="E9808" i="66"/>
  <c r="H9808" i="66" s="1"/>
  <c r="C9810" i="66"/>
  <c r="C9811" i="66"/>
  <c r="E9815" i="66"/>
  <c r="H9815" i="66" s="1"/>
  <c r="C9818" i="66"/>
  <c r="E9818" i="66"/>
  <c r="C9819" i="66"/>
  <c r="C9822" i="66"/>
  <c r="E9822" i="66"/>
  <c r="C9824" i="66"/>
  <c r="C9826" i="66"/>
  <c r="E9827" i="66"/>
  <c r="H9827" i="66" s="1"/>
  <c r="C9827" i="66"/>
  <c r="C9830" i="66"/>
  <c r="E9830" i="66"/>
  <c r="H9830" i="66" s="1"/>
  <c r="C9832" i="66"/>
  <c r="E9832" i="66"/>
  <c r="H9832" i="66" s="1"/>
  <c r="C9833" i="66"/>
  <c r="E9833" i="66"/>
  <c r="C9834" i="66"/>
  <c r="E9835" i="66"/>
  <c r="H9835" i="66" s="1"/>
  <c r="E9836" i="66"/>
  <c r="H9836" i="66" s="1"/>
  <c r="C9837" i="66"/>
  <c r="E9837" i="66"/>
  <c r="H9837" i="66" s="1"/>
  <c r="C9840" i="66"/>
  <c r="E9840" i="66"/>
  <c r="E9841" i="66"/>
  <c r="H9841" i="66" s="1"/>
  <c r="C9842" i="66"/>
  <c r="C9843" i="66"/>
  <c r="C9844" i="66"/>
  <c r="E9847" i="66"/>
  <c r="C9848" i="66"/>
  <c r="E9848" i="66"/>
  <c r="H9848" i="66" s="1"/>
  <c r="E9849" i="66"/>
  <c r="H9849" i="66" s="1"/>
  <c r="C9850" i="66"/>
  <c r="C9851" i="66"/>
  <c r="C9853" i="66"/>
  <c r="C9856" i="66"/>
  <c r="E9856" i="66"/>
  <c r="H9856" i="66" s="1"/>
  <c r="C9857" i="66"/>
  <c r="C9858" i="66"/>
  <c r="E9860" i="66"/>
  <c r="H9860" i="66" s="1"/>
  <c r="C9862" i="66"/>
  <c r="E9862" i="66"/>
  <c r="C9864" i="66"/>
  <c r="E9864" i="66"/>
  <c r="H9864" i="66" s="1"/>
  <c r="C9865" i="66"/>
  <c r="C9867" i="66"/>
  <c r="E9867" i="66"/>
  <c r="E9868" i="66"/>
  <c r="H9868" i="66" s="1"/>
  <c r="C9869" i="66"/>
  <c r="C9870" i="66"/>
  <c r="E9870" i="66"/>
  <c r="H9870" i="66" s="1"/>
  <c r="E9871" i="66"/>
  <c r="H9871" i="66" s="1"/>
  <c r="C9874" i="66"/>
  <c r="C9878" i="66"/>
  <c r="E9881" i="66"/>
  <c r="H9881" i="66" s="1"/>
  <c r="E9882" i="66"/>
  <c r="E9886" i="66"/>
  <c r="E9888" i="66"/>
  <c r="C9888" i="66"/>
  <c r="E9889" i="66"/>
  <c r="H9889" i="66" s="1"/>
  <c r="C9891" i="66"/>
  <c r="E9891" i="66"/>
  <c r="H9891" i="66" s="1"/>
  <c r="C9892" i="66"/>
  <c r="C9893" i="66"/>
  <c r="E9894" i="66"/>
  <c r="H9894" i="66" s="1"/>
  <c r="C9896" i="66"/>
  <c r="E9896" i="66"/>
  <c r="H9896" i="66" s="1"/>
  <c r="E9899" i="66"/>
  <c r="C9902" i="66"/>
  <c r="E9902" i="66"/>
  <c r="H9902" i="66" s="1"/>
  <c r="C9904" i="66"/>
  <c r="E9904" i="66"/>
  <c r="H9904" i="66" s="1"/>
  <c r="E9907" i="66"/>
  <c r="H9907" i="66" s="1"/>
  <c r="C9909" i="66"/>
  <c r="C9910" i="66"/>
  <c r="C9911" i="66"/>
  <c r="E9911" i="66"/>
  <c r="H9911" i="66" s="1"/>
  <c r="C9912" i="66"/>
  <c r="E9912" i="66"/>
  <c r="H9912" i="66" s="1"/>
  <c r="E9913" i="66"/>
  <c r="H9913" i="66" s="1"/>
  <c r="C9918" i="66"/>
  <c r="E9918" i="66"/>
  <c r="H9918" i="66" s="1"/>
  <c r="C9919" i="66"/>
  <c r="E9919" i="66"/>
  <c r="H9919" i="66" s="1"/>
  <c r="C9920" i="66"/>
  <c r="E9923" i="66"/>
  <c r="C9924" i="66"/>
  <c r="C9925" i="66"/>
  <c r="E9926" i="66"/>
  <c r="H9926" i="66" s="1"/>
  <c r="C9928" i="66"/>
  <c r="E9928" i="66"/>
  <c r="H9928" i="66" s="1"/>
  <c r="C9929" i="66"/>
  <c r="E9929" i="66"/>
  <c r="H9929" i="66" s="1"/>
  <c r="C9930" i="66"/>
  <c r="E9930" i="66"/>
  <c r="E9931" i="66"/>
  <c r="C9933" i="66"/>
  <c r="C9934" i="66"/>
  <c r="E9934" i="66"/>
  <c r="H9934" i="66" s="1"/>
  <c r="E9935" i="66"/>
  <c r="H9935" i="66" s="1"/>
  <c r="C9936" i="66"/>
  <c r="E9936" i="66"/>
  <c r="E9937" i="66"/>
  <c r="H9937" i="66" s="1"/>
  <c r="C9937" i="66"/>
  <c r="E9938" i="66"/>
  <c r="H9938" i="66" s="1"/>
  <c r="C9940" i="66"/>
  <c r="E9940" i="66"/>
  <c r="H9940" i="66" s="1"/>
  <c r="E9943" i="66"/>
  <c r="H9943" i="66" s="1"/>
  <c r="C9944" i="66"/>
  <c r="C9945" i="66"/>
  <c r="E9945" i="66"/>
  <c r="H9945" i="66" s="1"/>
  <c r="C9946" i="66"/>
  <c r="E9946" i="66"/>
  <c r="H9946" i="66" s="1"/>
  <c r="C9948" i="66"/>
  <c r="E9949" i="66"/>
  <c r="H9949" i="66" s="1"/>
  <c r="C9950" i="66"/>
  <c r="E9950" i="66"/>
  <c r="H9950" i="66" s="1"/>
  <c r="C9951" i="66"/>
  <c r="E9951" i="66"/>
  <c r="H9951" i="66" s="1"/>
  <c r="C9953" i="66"/>
  <c r="E9955" i="66"/>
  <c r="H9955" i="66" s="1"/>
  <c r="E9956" i="66"/>
  <c r="H9956" i="66" s="1"/>
  <c r="C9957" i="66"/>
  <c r="E9958" i="66"/>
  <c r="H9958" i="66" s="1"/>
  <c r="C9959" i="66"/>
  <c r="E9959" i="66"/>
  <c r="C9960" i="66"/>
  <c r="C9961" i="66"/>
  <c r="E9961" i="66"/>
  <c r="H9961" i="66" s="1"/>
  <c r="C9964" i="66"/>
  <c r="E9965" i="66"/>
  <c r="C9968" i="66"/>
  <c r="E9968" i="66"/>
  <c r="H9968" i="66" s="1"/>
  <c r="C9969" i="66"/>
  <c r="C9970" i="66"/>
  <c r="E9970" i="66"/>
  <c r="H9970" i="66" s="1"/>
  <c r="C9973" i="66"/>
  <c r="E9973" i="66"/>
  <c r="H9973" i="66" s="1"/>
  <c r="C9974" i="66"/>
  <c r="E9974" i="66"/>
  <c r="H9974" i="66" s="1"/>
  <c r="C9975" i="66"/>
  <c r="E9975" i="66"/>
  <c r="H9975" i="66" s="1"/>
  <c r="C9977" i="66"/>
  <c r="E9977" i="66"/>
  <c r="C9978" i="66"/>
  <c r="E9978" i="66"/>
  <c r="C9979" i="66"/>
  <c r="E9980" i="66"/>
  <c r="H9980" i="66" s="1"/>
  <c r="C9981" i="66"/>
  <c r="C9982" i="66"/>
  <c r="E9982" i="66"/>
  <c r="E9983" i="66"/>
  <c r="H9983" i="66" s="1"/>
  <c r="C9985" i="66"/>
  <c r="E9985" i="66"/>
  <c r="H9985" i="66" s="1"/>
  <c r="C9987" i="66"/>
  <c r="E9987" i="66"/>
  <c r="H9987" i="66" s="1"/>
  <c r="C9990" i="66"/>
  <c r="E9990" i="66"/>
  <c r="H9990" i="66" s="1"/>
  <c r="C9991" i="66"/>
  <c r="C9992" i="66"/>
  <c r="E9992" i="66"/>
  <c r="H9992" i="66" s="1"/>
  <c r="C9993" i="66"/>
  <c r="E9993" i="66"/>
  <c r="H9993" i="66" s="1"/>
  <c r="C9994" i="66"/>
  <c r="E9994" i="66"/>
  <c r="E9997" i="66"/>
  <c r="H9997" i="66" s="1"/>
  <c r="C9998" i="66"/>
  <c r="E9998" i="66"/>
  <c r="H9998" i="66" s="1"/>
  <c r="E9999" i="66"/>
  <c r="H9999" i="66" s="1"/>
  <c r="E10000" i="66"/>
  <c r="E10001" i="66"/>
  <c r="C10001" i="66"/>
  <c r="E10002" i="66"/>
  <c r="H10002" i="66" s="1"/>
  <c r="C10004" i="66"/>
  <c r="E10004" i="66"/>
  <c r="H10004" i="66" s="1"/>
  <c r="E10007" i="66"/>
  <c r="H10007" i="66" s="1"/>
  <c r="C10008" i="66"/>
  <c r="C10009" i="66"/>
  <c r="E10009" i="66"/>
  <c r="H10009" i="66" s="1"/>
  <c r="C10010" i="66"/>
  <c r="E10010" i="66"/>
  <c r="H10010" i="66" s="1"/>
  <c r="C10012" i="66"/>
  <c r="E10013" i="66"/>
  <c r="H10013" i="66" s="1"/>
  <c r="C10014" i="66"/>
  <c r="E10014" i="66"/>
  <c r="H10014" i="66" s="1"/>
  <c r="E10015" i="66"/>
  <c r="H10015" i="66" s="1"/>
  <c r="C10017" i="66"/>
  <c r="E10019" i="66"/>
  <c r="H10019" i="66" s="1"/>
  <c r="E10020" i="66"/>
  <c r="H10020" i="66" s="1"/>
  <c r="E10022" i="66"/>
  <c r="H10022" i="66" s="1"/>
  <c r="C10023" i="66"/>
  <c r="E10023" i="66"/>
  <c r="C10024" i="66"/>
  <c r="C10025" i="66"/>
  <c r="E10025" i="66"/>
  <c r="H10025" i="66" s="1"/>
  <c r="C10028" i="66"/>
  <c r="C10029" i="66"/>
  <c r="E10029" i="66"/>
  <c r="C10032" i="66"/>
  <c r="C10033" i="66"/>
  <c r="E10034" i="66"/>
  <c r="H10034" i="66" s="1"/>
  <c r="C10035" i="66"/>
  <c r="C10037" i="66"/>
  <c r="E10037" i="66"/>
  <c r="H10037" i="66" s="1"/>
  <c r="C10038" i="66"/>
  <c r="E10038" i="66"/>
  <c r="H10038" i="66" s="1"/>
  <c r="C10039" i="66"/>
  <c r="E10039" i="66"/>
  <c r="H10039" i="66" s="1"/>
  <c r="C10040" i="66"/>
  <c r="E10041" i="66"/>
  <c r="E10044" i="66"/>
  <c r="H10044" i="66" s="1"/>
  <c r="E10046" i="66"/>
  <c r="C10047" i="66"/>
  <c r="C10048" i="66"/>
  <c r="C10049" i="66"/>
  <c r="E10049" i="66"/>
  <c r="H10049" i="66" s="1"/>
  <c r="C10050" i="66"/>
  <c r="E10050" i="66"/>
  <c r="H10050" i="66" s="1"/>
  <c r="C10051" i="66"/>
  <c r="C10054" i="66"/>
  <c r="E10054" i="66"/>
  <c r="H10054" i="66" s="1"/>
  <c r="E10055" i="66"/>
  <c r="H10055" i="66" s="1"/>
  <c r="C10056" i="66"/>
  <c r="C10057" i="66"/>
  <c r="E10057" i="66"/>
  <c r="H10057" i="66" s="1"/>
  <c r="C10062" i="66"/>
  <c r="E10062" i="66"/>
  <c r="H10062" i="66" s="1"/>
  <c r="C10063" i="66"/>
  <c r="C10065" i="66"/>
  <c r="E10065" i="66"/>
  <c r="C10073" i="66"/>
  <c r="C10074" i="66"/>
  <c r="E10074" i="66"/>
  <c r="H10074" i="66" s="1"/>
  <c r="C10076" i="66"/>
  <c r="E10076" i="66"/>
  <c r="E10079" i="66"/>
  <c r="H10079" i="66" s="1"/>
  <c r="C10080" i="66"/>
  <c r="C10081" i="66"/>
  <c r="C10083" i="66"/>
  <c r="C10084" i="66"/>
  <c r="E10084" i="66"/>
  <c r="H10084" i="66" s="1"/>
  <c r="C10085" i="66"/>
  <c r="E10086" i="66"/>
  <c r="H10086" i="66" s="1"/>
  <c r="C10087" i="66"/>
  <c r="E10087" i="66"/>
  <c r="C10088" i="66"/>
  <c r="C10089" i="66"/>
  <c r="E10089" i="66"/>
  <c r="H10089" i="66" s="1"/>
  <c r="C10091" i="66"/>
  <c r="C10092" i="66"/>
  <c r="E10092" i="66"/>
  <c r="E10094" i="66"/>
  <c r="H10094" i="66" s="1"/>
  <c r="C10095" i="66"/>
  <c r="C10096" i="66"/>
  <c r="E10096" i="66"/>
  <c r="H10096" i="66" s="1"/>
  <c r="C10097" i="66"/>
  <c r="E10097" i="66"/>
  <c r="H10097" i="66" s="1"/>
  <c r="C10099" i="66"/>
  <c r="C10101" i="66"/>
  <c r="E10101" i="66"/>
  <c r="H10101" i="66" s="1"/>
  <c r="C10102" i="66"/>
  <c r="E10102" i="66"/>
  <c r="H10102" i="66" s="1"/>
  <c r="C10104" i="66"/>
  <c r="C10105" i="66"/>
  <c r="E10105" i="66"/>
  <c r="H10105" i="66" s="1"/>
  <c r="C10110" i="66"/>
  <c r="E10110" i="66"/>
  <c r="C10112" i="66"/>
  <c r="E10113" i="66"/>
  <c r="H10113" i="66" s="1"/>
  <c r="C10114" i="66"/>
  <c r="E10114" i="66"/>
  <c r="H10114" i="66" s="1"/>
  <c r="C10115" i="66"/>
  <c r="E10117" i="66"/>
  <c r="H10117" i="66" s="1"/>
  <c r="E10119" i="66"/>
  <c r="H10119" i="66" s="1"/>
  <c r="C10120" i="66"/>
  <c r="C10121" i="66"/>
  <c r="E10121" i="66"/>
  <c r="H10121" i="66" s="1"/>
  <c r="C10122" i="66"/>
  <c r="E10122" i="66"/>
  <c r="C10126" i="66"/>
  <c r="E43" i="47"/>
  <c r="A18" i="46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E13" i="46"/>
  <c r="B204" i="6"/>
  <c r="B203" i="6"/>
  <c r="B237" i="6"/>
  <c r="B40" i="6"/>
  <c r="F28" i="6" s="1"/>
  <c r="H38" i="6"/>
  <c r="G38" i="6"/>
  <c r="H37" i="6"/>
  <c r="G37" i="6"/>
  <c r="H36" i="6"/>
  <c r="G36" i="6"/>
  <c r="H35" i="6"/>
  <c r="G35" i="6"/>
  <c r="H34" i="6"/>
  <c r="G34" i="6"/>
  <c r="H33" i="6"/>
  <c r="G33" i="6"/>
  <c r="H32" i="6"/>
  <c r="G32" i="6"/>
  <c r="H31" i="6"/>
  <c r="G31" i="6"/>
  <c r="H30" i="6"/>
  <c r="G30" i="6"/>
  <c r="H29" i="6"/>
  <c r="G29" i="6"/>
  <c r="H28" i="6"/>
  <c r="G28" i="6"/>
  <c r="H27" i="6"/>
  <c r="G27" i="6"/>
  <c r="G22" i="65"/>
  <c r="F22" i="65"/>
  <c r="E22" i="65"/>
  <c r="B22" i="65"/>
  <c r="D22" i="65"/>
  <c r="C22" i="65"/>
  <c r="B53" i="12"/>
  <c r="B26" i="65"/>
  <c r="F26" i="65"/>
  <c r="E26" i="65"/>
  <c r="E45" i="48" l="1"/>
  <c r="E45" i="84"/>
  <c r="G45" i="84" s="1"/>
  <c r="E26" i="48"/>
  <c r="C8251" i="66"/>
  <c r="C3994" i="66"/>
  <c r="E3994" i="66"/>
  <c r="H3994" i="66" s="1"/>
  <c r="C9922" i="66"/>
  <c r="C9880" i="66"/>
  <c r="E10109" i="66"/>
  <c r="H10109" i="66" s="1"/>
  <c r="C10107" i="66"/>
  <c r="C10072" i="66"/>
  <c r="C10055" i="66"/>
  <c r="E10047" i="66"/>
  <c r="H10047" i="66" s="1"/>
  <c r="C10045" i="66"/>
  <c r="E10042" i="66"/>
  <c r="E10032" i="66"/>
  <c r="H10032" i="66" s="1"/>
  <c r="E10027" i="66"/>
  <c r="H10027" i="66" s="1"/>
  <c r="C10020" i="66"/>
  <c r="E10012" i="66"/>
  <c r="H10012" i="66" s="1"/>
  <c r="C10000" i="66"/>
  <c r="C9971" i="66"/>
  <c r="C9956" i="66"/>
  <c r="E9948" i="66"/>
  <c r="E9933" i="66"/>
  <c r="H9933" i="66" s="1"/>
  <c r="E9921" i="66"/>
  <c r="H9921" i="66" s="1"/>
  <c r="C9914" i="66"/>
  <c r="E9879" i="66"/>
  <c r="H9879" i="66" s="1"/>
  <c r="E9859" i="66"/>
  <c r="H9859" i="66" s="1"/>
  <c r="E9854" i="66"/>
  <c r="E9823" i="66"/>
  <c r="H9823" i="66" s="1"/>
  <c r="C9816" i="66"/>
  <c r="C9769" i="66"/>
  <c r="E9737" i="66"/>
  <c r="H9737" i="66" s="1"/>
  <c r="C9733" i="66"/>
  <c r="E9648" i="66"/>
  <c r="H9648" i="66" s="1"/>
  <c r="C9646" i="66"/>
  <c r="E9590" i="66"/>
  <c r="C9565" i="66"/>
  <c r="C9560" i="66"/>
  <c r="C9491" i="66"/>
  <c r="C9486" i="66"/>
  <c r="E9432" i="66"/>
  <c r="H9432" i="66" s="1"/>
  <c r="C9399" i="66"/>
  <c r="C9394" i="66"/>
  <c r="E9200" i="66"/>
  <c r="E8998" i="66"/>
  <c r="C8890" i="66"/>
  <c r="C8662" i="66"/>
  <c r="E8633" i="66"/>
  <c r="H8633" i="66" s="1"/>
  <c r="C8506" i="66"/>
  <c r="C8217" i="66"/>
  <c r="E8217" i="66"/>
  <c r="H8217" i="66" s="1"/>
  <c r="C8170" i="66"/>
  <c r="C10043" i="66"/>
  <c r="C9976" i="66"/>
  <c r="E10127" i="66"/>
  <c r="H10127" i="66" s="1"/>
  <c r="E10111" i="66"/>
  <c r="H10111" i="66" s="1"/>
  <c r="C10109" i="66"/>
  <c r="E10106" i="66"/>
  <c r="H10106" i="66" s="1"/>
  <c r="E10091" i="66"/>
  <c r="H10091" i="66" s="1"/>
  <c r="E10066" i="66"/>
  <c r="H10066" i="66" s="1"/>
  <c r="E10064" i="66"/>
  <c r="E10059" i="66"/>
  <c r="H10059" i="66" s="1"/>
  <c r="C10042" i="66"/>
  <c r="E10030" i="66"/>
  <c r="H10030" i="66" s="1"/>
  <c r="C9980" i="66"/>
  <c r="E9966" i="66"/>
  <c r="H9966" i="66" s="1"/>
  <c r="C9926" i="66"/>
  <c r="E9924" i="66"/>
  <c r="H9924" i="66" s="1"/>
  <c r="C9916" i="66"/>
  <c r="C9899" i="66"/>
  <c r="C9872" i="66"/>
  <c r="C9859" i="66"/>
  <c r="C9854" i="66"/>
  <c r="C9823" i="66"/>
  <c r="C9792" i="66"/>
  <c r="C9784" i="66"/>
  <c r="C9737" i="66"/>
  <c r="C9694" i="66"/>
  <c r="E9686" i="66"/>
  <c r="C9590" i="66"/>
  <c r="C9306" i="66"/>
  <c r="C9200" i="66"/>
  <c r="C9157" i="66"/>
  <c r="C9917" i="66"/>
  <c r="C9064" i="66"/>
  <c r="C8543" i="66"/>
  <c r="E10126" i="66"/>
  <c r="H10126" i="66" s="1"/>
  <c r="C10106" i="66"/>
  <c r="C10079" i="66"/>
  <c r="C10064" i="66"/>
  <c r="C9414" i="66"/>
  <c r="C8443" i="66"/>
  <c r="C8386" i="66"/>
  <c r="C8302" i="66"/>
  <c r="C9134" i="66"/>
  <c r="E10123" i="66"/>
  <c r="H10123" i="66" s="1"/>
  <c r="E10118" i="66"/>
  <c r="H10118" i="66" s="1"/>
  <c r="E10108" i="66"/>
  <c r="H10108" i="66" s="1"/>
  <c r="E10083" i="66"/>
  <c r="H10083" i="66" s="1"/>
  <c r="E10051" i="66"/>
  <c r="H10051" i="66" s="1"/>
  <c r="E10016" i="66"/>
  <c r="H10016" i="66" s="1"/>
  <c r="E10011" i="66"/>
  <c r="H10011" i="66" s="1"/>
  <c r="E10006" i="66"/>
  <c r="H10006" i="66" s="1"/>
  <c r="E9989" i="66"/>
  <c r="H9989" i="66" s="1"/>
  <c r="E9972" i="66"/>
  <c r="H9972" i="66" s="1"/>
  <c r="E9952" i="66"/>
  <c r="H9952" i="66" s="1"/>
  <c r="E9947" i="66"/>
  <c r="E9942" i="66"/>
  <c r="H9942" i="66" s="1"/>
  <c r="E9920" i="66"/>
  <c r="H9920" i="66" s="1"/>
  <c r="E9915" i="66"/>
  <c r="H9915" i="66" s="1"/>
  <c r="C9913" i="66"/>
  <c r="C9906" i="66"/>
  <c r="E9878" i="66"/>
  <c r="H9878" i="66" s="1"/>
  <c r="E9858" i="66"/>
  <c r="H9858" i="66" s="1"/>
  <c r="E9828" i="66"/>
  <c r="H9828" i="66" s="1"/>
  <c r="E9662" i="66"/>
  <c r="E9632" i="66"/>
  <c r="H9632" i="66" s="1"/>
  <c r="C9587" i="66"/>
  <c r="C9569" i="66"/>
  <c r="C9506" i="66"/>
  <c r="C9475" i="66"/>
  <c r="E9062" i="66"/>
  <c r="H9062" i="66" s="1"/>
  <c r="E8824" i="66"/>
  <c r="C8221" i="66"/>
  <c r="C8172" i="66"/>
  <c r="E10103" i="66"/>
  <c r="H10103" i="66" s="1"/>
  <c r="E10093" i="66"/>
  <c r="E10073" i="66"/>
  <c r="H10073" i="66" s="1"/>
  <c r="E10068" i="66"/>
  <c r="H10068" i="66" s="1"/>
  <c r="E10056" i="66"/>
  <c r="H10056" i="66" s="1"/>
  <c r="E10128" i="66"/>
  <c r="C10118" i="66"/>
  <c r="C10113" i="66"/>
  <c r="C10103" i="66"/>
  <c r="C10098" i="66"/>
  <c r="C10093" i="66"/>
  <c r="E10080" i="66"/>
  <c r="H10080" i="66" s="1"/>
  <c r="E10078" i="66"/>
  <c r="H10078" i="66" s="1"/>
  <c r="E10071" i="66"/>
  <c r="H10071" i="66" s="1"/>
  <c r="E10063" i="66"/>
  <c r="H10063" i="66" s="1"/>
  <c r="C10061" i="66"/>
  <c r="E10058" i="66"/>
  <c r="H10058" i="66" s="1"/>
  <c r="E10036" i="66"/>
  <c r="H10036" i="66" s="1"/>
  <c r="E10031" i="66"/>
  <c r="H10031" i="66" s="1"/>
  <c r="E10021" i="66"/>
  <c r="H10021" i="66" s="1"/>
  <c r="C10019" i="66"/>
  <c r="C10016" i="66"/>
  <c r="E10003" i="66"/>
  <c r="H10003" i="66" s="1"/>
  <c r="E9986" i="66"/>
  <c r="H9986" i="66" s="1"/>
  <c r="C9984" i="66"/>
  <c r="E9969" i="66"/>
  <c r="H9969" i="66" s="1"/>
  <c r="E9967" i="66"/>
  <c r="H9967" i="66" s="1"/>
  <c r="E9957" i="66"/>
  <c r="H9957" i="66" s="1"/>
  <c r="C9955" i="66"/>
  <c r="C9952" i="66"/>
  <c r="E9939" i="66"/>
  <c r="H9939" i="66" s="1"/>
  <c r="E9927" i="66"/>
  <c r="H9927" i="66" s="1"/>
  <c r="C9915" i="66"/>
  <c r="E9910" i="66"/>
  <c r="E9905" i="66"/>
  <c r="H9905" i="66" s="1"/>
  <c r="E9895" i="66"/>
  <c r="H9895" i="66" s="1"/>
  <c r="C9886" i="66"/>
  <c r="E9883" i="66"/>
  <c r="H9883" i="66" s="1"/>
  <c r="E9876" i="66"/>
  <c r="H9876" i="66" s="1"/>
  <c r="C9838" i="66"/>
  <c r="E9762" i="66"/>
  <c r="H9762" i="66" s="1"/>
  <c r="E9718" i="66"/>
  <c r="H9718" i="66" s="1"/>
  <c r="C9662" i="66"/>
  <c r="E9659" i="66"/>
  <c r="H9659" i="66" s="1"/>
  <c r="C9632" i="66"/>
  <c r="C9467" i="66"/>
  <c r="C9462" i="66"/>
  <c r="C9222" i="66"/>
  <c r="C9184" i="66"/>
  <c r="C8923" i="66"/>
  <c r="E8801" i="66"/>
  <c r="H8801" i="66" s="1"/>
  <c r="C8723" i="66"/>
  <c r="C8686" i="66"/>
  <c r="C8608" i="66"/>
  <c r="C8202" i="66"/>
  <c r="C8182" i="66"/>
  <c r="C7236" i="66"/>
  <c r="C10128" i="66"/>
  <c r="E10125" i="66"/>
  <c r="H10125" i="66" s="1"/>
  <c r="E10120" i="66"/>
  <c r="H10120" i="66" s="1"/>
  <c r="E10100" i="66"/>
  <c r="H10100" i="66" s="1"/>
  <c r="E10095" i="66"/>
  <c r="H10095" i="66" s="1"/>
  <c r="C10078" i="66"/>
  <c r="E10075" i="66"/>
  <c r="E10070" i="66"/>
  <c r="H10070" i="66" s="1"/>
  <c r="C10058" i="66"/>
  <c r="E10053" i="66"/>
  <c r="H10053" i="66" s="1"/>
  <c r="C10046" i="66"/>
  <c r="C10041" i="66"/>
  <c r="E10033" i="66"/>
  <c r="H10033" i="66" s="1"/>
  <c r="C10031" i="66"/>
  <c r="E10028" i="66"/>
  <c r="C10021" i="66"/>
  <c r="E9991" i="66"/>
  <c r="H9991" i="66" s="1"/>
  <c r="C9986" i="66"/>
  <c r="E9981" i="66"/>
  <c r="H9981" i="66" s="1"/>
  <c r="C9967" i="66"/>
  <c r="E9964" i="66"/>
  <c r="C9927" i="66"/>
  <c r="E9917" i="66"/>
  <c r="H9917" i="66" s="1"/>
  <c r="C9905" i="66"/>
  <c r="C9895" i="66"/>
  <c r="C9890" i="66"/>
  <c r="C9883" i="66"/>
  <c r="E9875" i="66"/>
  <c r="H9875" i="66" s="1"/>
  <c r="E9865" i="66"/>
  <c r="H9865" i="66" s="1"/>
  <c r="E9855" i="66"/>
  <c r="H9855" i="66" s="1"/>
  <c r="C9814" i="66"/>
  <c r="E9806" i="66"/>
  <c r="E9767" i="66"/>
  <c r="H9767" i="66" s="1"/>
  <c r="C9762" i="66"/>
  <c r="C9731" i="66"/>
  <c r="C9718" i="66"/>
  <c r="E9664" i="66"/>
  <c r="H9664" i="66" s="1"/>
  <c r="C9599" i="66"/>
  <c r="C9278" i="66"/>
  <c r="C9121" i="66"/>
  <c r="C9059" i="66"/>
  <c r="C9034" i="66"/>
  <c r="C9019" i="66"/>
  <c r="C8936" i="66"/>
  <c r="C8928" i="66"/>
  <c r="C8801" i="66"/>
  <c r="C8613" i="66"/>
  <c r="C8286" i="66"/>
  <c r="E8204" i="66"/>
  <c r="H8204" i="66" s="1"/>
  <c r="C8187" i="66"/>
  <c r="C7907" i="66"/>
  <c r="C7863" i="66"/>
  <c r="C9517" i="66"/>
  <c r="E9508" i="66"/>
  <c r="H9508" i="66" s="1"/>
  <c r="E9505" i="66"/>
  <c r="E9501" i="66"/>
  <c r="H9501" i="66" s="1"/>
  <c r="C9498" i="66"/>
  <c r="E9490" i="66"/>
  <c r="H9490" i="66" s="1"/>
  <c r="C9483" i="66"/>
  <c r="C9474" i="66"/>
  <c r="E9466" i="66"/>
  <c r="H9466" i="66" s="1"/>
  <c r="E9443" i="66"/>
  <c r="H9443" i="66" s="1"/>
  <c r="E9438" i="66"/>
  <c r="E9436" i="66"/>
  <c r="H9436" i="66" s="1"/>
  <c r="E9419" i="66"/>
  <c r="H9419" i="66" s="1"/>
  <c r="E9413" i="66"/>
  <c r="H9413" i="66" s="1"/>
  <c r="E9404" i="66"/>
  <c r="H9404" i="66" s="1"/>
  <c r="E9398" i="66"/>
  <c r="H9398" i="66" s="1"/>
  <c r="E9371" i="66"/>
  <c r="H9371" i="66" s="1"/>
  <c r="E9356" i="66"/>
  <c r="H9356" i="66" s="1"/>
  <c r="C9349" i="66"/>
  <c r="C9339" i="66"/>
  <c r="C9312" i="66"/>
  <c r="E9279" i="66"/>
  <c r="H9279" i="66" s="1"/>
  <c r="C9275" i="66"/>
  <c r="C9265" i="66"/>
  <c r="C9251" i="66"/>
  <c r="E9249" i="66"/>
  <c r="H9249" i="66" s="1"/>
  <c r="C9234" i="66"/>
  <c r="C9226" i="66"/>
  <c r="E9212" i="66"/>
  <c r="H9212" i="66" s="1"/>
  <c r="E9188" i="66"/>
  <c r="H9188" i="66" s="1"/>
  <c r="C9181" i="66"/>
  <c r="C9171" i="66"/>
  <c r="C9154" i="66"/>
  <c r="E9139" i="66"/>
  <c r="H9139" i="66" s="1"/>
  <c r="E9133" i="66"/>
  <c r="H9133" i="66" s="1"/>
  <c r="E9116" i="66"/>
  <c r="H9116" i="66" s="1"/>
  <c r="E9076" i="66"/>
  <c r="H9076" i="66" s="1"/>
  <c r="C9073" i="66"/>
  <c r="E9052" i="66"/>
  <c r="H9052" i="66" s="1"/>
  <c r="C8987" i="66"/>
  <c r="C8978" i="66"/>
  <c r="C8971" i="66"/>
  <c r="E8957" i="66"/>
  <c r="H8957" i="66" s="1"/>
  <c r="E8940" i="66"/>
  <c r="H8940" i="66" s="1"/>
  <c r="C8935" i="66"/>
  <c r="E8920" i="66"/>
  <c r="H8920" i="66" s="1"/>
  <c r="C8854" i="66"/>
  <c r="E8836" i="66"/>
  <c r="H8836" i="66" s="1"/>
  <c r="E8812" i="66"/>
  <c r="H8812" i="66" s="1"/>
  <c r="E8796" i="66"/>
  <c r="E8776" i="66"/>
  <c r="H8776" i="66" s="1"/>
  <c r="E8745" i="66"/>
  <c r="H8745" i="66" s="1"/>
  <c r="E8732" i="66"/>
  <c r="H8732" i="66" s="1"/>
  <c r="E8720" i="66"/>
  <c r="H8720" i="66" s="1"/>
  <c r="E8718" i="66"/>
  <c r="H8718" i="66" s="1"/>
  <c r="E8683" i="66"/>
  <c r="H8683" i="66" s="1"/>
  <c r="E8659" i="66"/>
  <c r="H8659" i="66" s="1"/>
  <c r="C8649" i="66"/>
  <c r="C8562" i="66"/>
  <c r="C8559" i="66"/>
  <c r="E8556" i="66"/>
  <c r="H8556" i="66" s="1"/>
  <c r="E8496" i="66"/>
  <c r="H8496" i="66" s="1"/>
  <c r="C8491" i="66"/>
  <c r="C8478" i="66"/>
  <c r="C8473" i="66"/>
  <c r="E8456" i="66"/>
  <c r="E8437" i="66"/>
  <c r="H8437" i="66" s="1"/>
  <c r="E8422" i="66"/>
  <c r="E8415" i="66"/>
  <c r="E8383" i="66"/>
  <c r="H8383" i="66" s="1"/>
  <c r="E8375" i="66"/>
  <c r="H8375" i="66" s="1"/>
  <c r="C8366" i="66"/>
  <c r="C8363" i="66"/>
  <c r="C8358" i="66"/>
  <c r="E8348" i="66"/>
  <c r="H8348" i="66" s="1"/>
  <c r="E8345" i="66"/>
  <c r="H8345" i="66" s="1"/>
  <c r="C8323" i="66"/>
  <c r="E8288" i="66"/>
  <c r="H8288" i="66" s="1"/>
  <c r="E8285" i="66"/>
  <c r="H8285" i="66" s="1"/>
  <c r="C8270" i="66"/>
  <c r="E8267" i="66"/>
  <c r="H8267" i="66" s="1"/>
  <c r="E8260" i="66"/>
  <c r="H8260" i="66" s="1"/>
  <c r="E8205" i="66"/>
  <c r="H8205" i="66" s="1"/>
  <c r="C8184" i="66"/>
  <c r="C8179" i="66"/>
  <c r="E8177" i="66"/>
  <c r="H8177" i="66" s="1"/>
  <c r="C8114" i="66"/>
  <c r="C8106" i="66"/>
  <c r="E8098" i="66"/>
  <c r="H8098" i="66" s="1"/>
  <c r="E8003" i="66"/>
  <c r="H8003" i="66" s="1"/>
  <c r="E7998" i="66"/>
  <c r="C7786" i="66"/>
  <c r="C7761" i="66"/>
  <c r="C7137" i="66"/>
  <c r="E7137" i="66"/>
  <c r="H7137" i="66" s="1"/>
  <c r="C9847" i="66"/>
  <c r="C9815" i="66"/>
  <c r="E9796" i="66"/>
  <c r="H9796" i="66" s="1"/>
  <c r="C9783" i="66"/>
  <c r="C9778" i="66"/>
  <c r="E9764" i="66"/>
  <c r="H9764" i="66" s="1"/>
  <c r="C9746" i="66"/>
  <c r="C9732" i="66"/>
  <c r="E9676" i="66"/>
  <c r="H9676" i="66" s="1"/>
  <c r="E9652" i="66"/>
  <c r="H9652" i="66" s="1"/>
  <c r="E9643" i="66"/>
  <c r="E9624" i="66"/>
  <c r="H9624" i="66" s="1"/>
  <c r="E9601" i="66"/>
  <c r="H9601" i="66" s="1"/>
  <c r="C9586" i="66"/>
  <c r="C9571" i="66"/>
  <c r="C9564" i="66"/>
  <c r="C9559" i="66"/>
  <c r="E9540" i="66"/>
  <c r="H9540" i="66" s="1"/>
  <c r="C9537" i="66"/>
  <c r="C9505" i="66"/>
  <c r="C9490" i="66"/>
  <c r="C9466" i="66"/>
  <c r="C9456" i="66"/>
  <c r="C9433" i="66"/>
  <c r="C9426" i="66"/>
  <c r="C9408" i="66"/>
  <c r="C9398" i="66"/>
  <c r="E9396" i="66"/>
  <c r="H9396" i="66" s="1"/>
  <c r="C9371" i="66"/>
  <c r="C9366" i="66"/>
  <c r="C9302" i="66"/>
  <c r="C9279" i="66"/>
  <c r="E9206" i="66"/>
  <c r="H9206" i="66" s="1"/>
  <c r="C9199" i="66"/>
  <c r="C9166" i="66"/>
  <c r="E9164" i="66"/>
  <c r="H9164" i="66" s="1"/>
  <c r="E9151" i="66"/>
  <c r="H9151" i="66" s="1"/>
  <c r="C9128" i="66"/>
  <c r="E9091" i="66"/>
  <c r="H9091" i="66" s="1"/>
  <c r="C9078" i="66"/>
  <c r="C9016" i="66"/>
  <c r="C9009" i="66"/>
  <c r="E9006" i="66"/>
  <c r="E8987" i="66"/>
  <c r="E8894" i="66"/>
  <c r="H8894" i="66" s="1"/>
  <c r="E8875" i="66"/>
  <c r="H8875" i="66" s="1"/>
  <c r="E8848" i="66"/>
  <c r="H8848" i="66" s="1"/>
  <c r="C8809" i="66"/>
  <c r="C8747" i="66"/>
  <c r="E8729" i="66"/>
  <c r="H8729" i="66" s="1"/>
  <c r="C8720" i="66"/>
  <c r="E8680" i="66"/>
  <c r="H8680" i="66" s="1"/>
  <c r="C8668" i="66"/>
  <c r="E8639" i="66"/>
  <c r="H8639" i="66" s="1"/>
  <c r="C8637" i="66"/>
  <c r="E8634" i="66"/>
  <c r="H8634" i="66" s="1"/>
  <c r="E8609" i="66"/>
  <c r="H8609" i="66" s="1"/>
  <c r="E8599" i="66"/>
  <c r="H8599" i="66" s="1"/>
  <c r="C8579" i="66"/>
  <c r="C8556" i="66"/>
  <c r="C8470" i="66"/>
  <c r="E8453" i="66"/>
  <c r="H8453" i="66" s="1"/>
  <c r="E8440" i="66"/>
  <c r="H8440" i="66" s="1"/>
  <c r="E8425" i="66"/>
  <c r="H8425" i="66" s="1"/>
  <c r="C8375" i="66"/>
  <c r="E8370" i="66"/>
  <c r="H8370" i="66" s="1"/>
  <c r="C8360" i="66"/>
  <c r="E8357" i="66"/>
  <c r="H8357" i="66" s="1"/>
  <c r="E8347" i="66"/>
  <c r="H8347" i="66" s="1"/>
  <c r="E8322" i="66"/>
  <c r="H8322" i="66" s="1"/>
  <c r="C8290" i="66"/>
  <c r="C8285" i="66"/>
  <c r="E8274" i="66"/>
  <c r="H8274" i="66" s="1"/>
  <c r="C8267" i="66"/>
  <c r="E8262" i="66"/>
  <c r="E8225" i="66"/>
  <c r="H8225" i="66" s="1"/>
  <c r="E8201" i="66"/>
  <c r="H8201" i="66" s="1"/>
  <c r="E8198" i="66"/>
  <c r="E8189" i="66"/>
  <c r="H8189" i="66" s="1"/>
  <c r="E8121" i="66"/>
  <c r="H8121" i="66" s="1"/>
  <c r="E8116" i="66"/>
  <c r="H8116" i="66" s="1"/>
  <c r="E8108" i="66"/>
  <c r="H8108" i="66" s="1"/>
  <c r="E8088" i="66"/>
  <c r="E8005" i="66"/>
  <c r="E7988" i="66"/>
  <c r="H7988" i="66" s="1"/>
  <c r="C7986" i="66"/>
  <c r="E7980" i="66"/>
  <c r="H7980" i="66" s="1"/>
  <c r="E7911" i="66"/>
  <c r="H7911" i="66" s="1"/>
  <c r="C7870" i="66"/>
  <c r="E7780" i="66"/>
  <c r="H7780" i="66" s="1"/>
  <c r="E7775" i="66"/>
  <c r="C7660" i="66"/>
  <c r="C7615" i="66"/>
  <c r="C7572" i="66"/>
  <c r="C7208" i="66"/>
  <c r="C5962" i="66"/>
  <c r="E5962" i="66"/>
  <c r="H5962" i="66" s="1"/>
  <c r="E9820" i="66"/>
  <c r="H9820" i="66" s="1"/>
  <c r="E9800" i="66"/>
  <c r="H9800" i="66" s="1"/>
  <c r="E9700" i="66"/>
  <c r="H9700" i="66" s="1"/>
  <c r="C9693" i="66"/>
  <c r="C9680" i="66"/>
  <c r="E9642" i="66"/>
  <c r="H9642" i="66" s="1"/>
  <c r="E9636" i="66"/>
  <c r="H9636" i="66" s="1"/>
  <c r="E9626" i="66"/>
  <c r="H9626" i="66" s="1"/>
  <c r="E9620" i="66"/>
  <c r="H9620" i="66" s="1"/>
  <c r="C9598" i="66"/>
  <c r="E9571" i="66"/>
  <c r="H9571" i="66" s="1"/>
  <c r="E9366" i="66"/>
  <c r="H9366" i="66" s="1"/>
  <c r="E9324" i="66"/>
  <c r="H9324" i="66" s="1"/>
  <c r="C9294" i="66"/>
  <c r="E9264" i="66"/>
  <c r="H9264" i="66" s="1"/>
  <c r="E9250" i="66"/>
  <c r="H9250" i="66" s="1"/>
  <c r="C9218" i="66"/>
  <c r="E9204" i="66"/>
  <c r="H9204" i="66" s="1"/>
  <c r="C9178" i="66"/>
  <c r="C9115" i="66"/>
  <c r="E9083" i="66"/>
  <c r="H9083" i="66" s="1"/>
  <c r="E9072" i="66"/>
  <c r="H9072" i="66" s="1"/>
  <c r="C9070" i="66"/>
  <c r="E9068" i="66"/>
  <c r="H9068" i="66" s="1"/>
  <c r="E9055" i="66"/>
  <c r="H9055" i="66" s="1"/>
  <c r="E9015" i="66"/>
  <c r="H9015" i="66" s="1"/>
  <c r="C8994" i="66"/>
  <c r="E8946" i="66"/>
  <c r="H8946" i="66" s="1"/>
  <c r="C8942" i="66"/>
  <c r="C8919" i="66"/>
  <c r="E8912" i="66"/>
  <c r="H8912" i="66" s="1"/>
  <c r="E8891" i="66"/>
  <c r="H8891" i="66" s="1"/>
  <c r="E8879" i="66"/>
  <c r="H8879" i="66" s="1"/>
  <c r="C8848" i="66"/>
  <c r="E8828" i="66"/>
  <c r="H8828" i="66" s="1"/>
  <c r="C8729" i="66"/>
  <c r="E8704" i="66"/>
  <c r="H8704" i="66" s="1"/>
  <c r="E8694" i="66"/>
  <c r="H8694" i="66" s="1"/>
  <c r="E8650" i="66"/>
  <c r="H8650" i="66" s="1"/>
  <c r="E8648" i="66"/>
  <c r="H8648" i="66" s="1"/>
  <c r="C8639" i="66"/>
  <c r="C8634" i="66"/>
  <c r="C8571" i="66"/>
  <c r="E8534" i="66"/>
  <c r="E8527" i="66"/>
  <c r="H8527" i="66" s="1"/>
  <c r="C8515" i="66"/>
  <c r="E8488" i="66"/>
  <c r="H8488" i="66" s="1"/>
  <c r="C8450" i="66"/>
  <c r="E8419" i="66"/>
  <c r="H8419" i="66" s="1"/>
  <c r="E8372" i="66"/>
  <c r="H8372" i="66" s="1"/>
  <c r="C8357" i="66"/>
  <c r="C8352" i="66"/>
  <c r="E8339" i="66"/>
  <c r="H8339" i="66" s="1"/>
  <c r="E8314" i="66"/>
  <c r="H8314" i="66" s="1"/>
  <c r="C8312" i="66"/>
  <c r="E8307" i="66"/>
  <c r="H8307" i="66" s="1"/>
  <c r="C8287" i="66"/>
  <c r="C8282" i="66"/>
  <c r="E8279" i="66"/>
  <c r="E8257" i="66"/>
  <c r="H8257" i="66" s="1"/>
  <c r="C8247" i="66"/>
  <c r="C8240" i="66"/>
  <c r="E8237" i="66"/>
  <c r="H8237" i="66" s="1"/>
  <c r="E8235" i="66"/>
  <c r="H8235" i="66" s="1"/>
  <c r="C8198" i="66"/>
  <c r="E8193" i="66"/>
  <c r="H8193" i="66" s="1"/>
  <c r="E8188" i="66"/>
  <c r="H8188" i="66" s="1"/>
  <c r="C8186" i="66"/>
  <c r="C8158" i="66"/>
  <c r="E8023" i="66"/>
  <c r="H8023" i="66" s="1"/>
  <c r="C7934" i="66"/>
  <c r="C7806" i="66"/>
  <c r="C7801" i="66"/>
  <c r="E7798" i="66"/>
  <c r="C7796" i="66"/>
  <c r="E7646" i="66"/>
  <c r="H7646" i="66" s="1"/>
  <c r="C7620" i="66"/>
  <c r="C7569" i="66"/>
  <c r="E7549" i="66"/>
  <c r="H7549" i="66" s="1"/>
  <c r="C7501" i="66"/>
  <c r="E7478" i="66"/>
  <c r="C7407" i="66"/>
  <c r="C7303" i="66"/>
  <c r="C7240" i="66"/>
  <c r="E7229" i="66"/>
  <c r="H7229" i="66" s="1"/>
  <c r="C7220" i="66"/>
  <c r="C7032" i="66"/>
  <c r="E9846" i="66"/>
  <c r="H9846" i="66" s="1"/>
  <c r="E9814" i="66"/>
  <c r="E9809" i="66"/>
  <c r="H9809" i="66" s="1"/>
  <c r="E9802" i="66"/>
  <c r="H9802" i="66" s="1"/>
  <c r="E9790" i="66"/>
  <c r="H9790" i="66" s="1"/>
  <c r="E9777" i="66"/>
  <c r="E9770" i="66"/>
  <c r="H9770" i="66" s="1"/>
  <c r="E9755" i="66"/>
  <c r="H9755" i="66" s="1"/>
  <c r="E9745" i="66"/>
  <c r="H9745" i="66" s="1"/>
  <c r="E9719" i="66"/>
  <c r="H9719" i="66" s="1"/>
  <c r="E9699" i="66"/>
  <c r="H9699" i="66" s="1"/>
  <c r="C9697" i="66"/>
  <c r="E9677" i="66"/>
  <c r="H9677" i="66" s="1"/>
  <c r="E9633" i="66"/>
  <c r="H9633" i="66" s="1"/>
  <c r="E9617" i="66"/>
  <c r="H9617" i="66" s="1"/>
  <c r="E9615" i="66"/>
  <c r="H9615" i="66" s="1"/>
  <c r="E9585" i="66"/>
  <c r="H9585" i="66" s="1"/>
  <c r="E9583" i="66"/>
  <c r="H9583" i="66" s="1"/>
  <c r="E9578" i="66"/>
  <c r="H9578" i="66" s="1"/>
  <c r="E9558" i="66"/>
  <c r="H9558" i="66" s="1"/>
  <c r="E9536" i="66"/>
  <c r="H9536" i="66" s="1"/>
  <c r="C9514" i="66"/>
  <c r="E9502" i="66"/>
  <c r="H9502" i="66" s="1"/>
  <c r="E9489" i="66"/>
  <c r="H9489" i="66" s="1"/>
  <c r="C9448" i="66"/>
  <c r="E9442" i="66"/>
  <c r="H9442" i="66" s="1"/>
  <c r="C9418" i="66"/>
  <c r="E9407" i="66"/>
  <c r="H9407" i="66" s="1"/>
  <c r="C9376" i="66"/>
  <c r="E9335" i="66"/>
  <c r="E9318" i="66"/>
  <c r="H9318" i="66" s="1"/>
  <c r="C9309" i="66"/>
  <c r="E9306" i="66"/>
  <c r="H9306" i="66" s="1"/>
  <c r="E9271" i="66"/>
  <c r="H9271" i="66" s="1"/>
  <c r="E9266" i="66"/>
  <c r="E9260" i="66"/>
  <c r="H9260" i="66" s="1"/>
  <c r="E9240" i="66"/>
  <c r="H9240" i="66" s="1"/>
  <c r="E9228" i="66"/>
  <c r="H9228" i="66" s="1"/>
  <c r="E9215" i="66"/>
  <c r="H9215" i="66" s="1"/>
  <c r="E9203" i="66"/>
  <c r="H9203" i="66" s="1"/>
  <c r="E9191" i="66"/>
  <c r="H9191" i="66" s="1"/>
  <c r="E9189" i="66"/>
  <c r="H9189" i="66" s="1"/>
  <c r="E9187" i="66"/>
  <c r="E9177" i="66"/>
  <c r="E9155" i="66"/>
  <c r="C9153" i="66"/>
  <c r="E9112" i="66"/>
  <c r="H9112" i="66" s="1"/>
  <c r="E9067" i="66"/>
  <c r="H9067" i="66" s="1"/>
  <c r="E9057" i="66"/>
  <c r="H9057" i="66" s="1"/>
  <c r="E9041" i="66"/>
  <c r="E9039" i="66"/>
  <c r="H9039" i="66" s="1"/>
  <c r="E9034" i="66"/>
  <c r="E9032" i="66"/>
  <c r="H9032" i="66" s="1"/>
  <c r="E9027" i="66"/>
  <c r="E9008" i="66"/>
  <c r="H9008" i="66" s="1"/>
  <c r="E8939" i="66"/>
  <c r="H8939" i="66" s="1"/>
  <c r="E8921" i="66"/>
  <c r="H8921" i="66" s="1"/>
  <c r="E8886" i="66"/>
  <c r="E8858" i="66"/>
  <c r="H8858" i="66" s="1"/>
  <c r="C8856" i="66"/>
  <c r="E8832" i="66"/>
  <c r="H8832" i="66" s="1"/>
  <c r="E8822" i="66"/>
  <c r="E8815" i="66"/>
  <c r="H8815" i="66" s="1"/>
  <c r="E8785" i="66"/>
  <c r="H8785" i="66" s="1"/>
  <c r="E8735" i="66"/>
  <c r="H8735" i="66" s="1"/>
  <c r="C8717" i="66"/>
  <c r="E8714" i="66"/>
  <c r="H8714" i="66" s="1"/>
  <c r="E8692" i="66"/>
  <c r="H8692" i="66" s="1"/>
  <c r="E8686" i="66"/>
  <c r="H8686" i="66" s="1"/>
  <c r="C8646" i="66"/>
  <c r="E8631" i="66"/>
  <c r="H8631" i="66" s="1"/>
  <c r="E8626" i="66"/>
  <c r="H8626" i="66" s="1"/>
  <c r="E8616" i="66"/>
  <c r="H8616" i="66" s="1"/>
  <c r="E8611" i="66"/>
  <c r="H8611" i="66" s="1"/>
  <c r="E8606" i="66"/>
  <c r="H8606" i="66" s="1"/>
  <c r="E8594" i="66"/>
  <c r="H8594" i="66" s="1"/>
  <c r="E8555" i="66"/>
  <c r="H8555" i="66" s="1"/>
  <c r="E8541" i="66"/>
  <c r="H8541" i="66" s="1"/>
  <c r="C8527" i="66"/>
  <c r="E8522" i="66"/>
  <c r="H8522" i="66" s="1"/>
  <c r="E8514" i="66"/>
  <c r="H8514" i="66" s="1"/>
  <c r="E8487" i="66"/>
  <c r="H8487" i="66" s="1"/>
  <c r="C8482" i="66"/>
  <c r="E8457" i="66"/>
  <c r="H8457" i="66" s="1"/>
  <c r="C8452" i="66"/>
  <c r="E8436" i="66"/>
  <c r="H8436" i="66" s="1"/>
  <c r="E8421" i="66"/>
  <c r="H8421" i="66" s="1"/>
  <c r="E8379" i="66"/>
  <c r="H8379" i="66" s="1"/>
  <c r="E8367" i="66"/>
  <c r="H8367" i="66" s="1"/>
  <c r="E8359" i="66"/>
  <c r="E8349" i="66"/>
  <c r="H8349" i="66" s="1"/>
  <c r="C8339" i="66"/>
  <c r="C8314" i="66"/>
  <c r="E8309" i="66"/>
  <c r="C8307" i="66"/>
  <c r="E8300" i="66"/>
  <c r="H8300" i="66" s="1"/>
  <c r="E8284" i="66"/>
  <c r="H8284" i="66" s="1"/>
  <c r="E8276" i="66"/>
  <c r="H8276" i="66" s="1"/>
  <c r="C8269" i="66"/>
  <c r="E8244" i="66"/>
  <c r="H8244" i="66" s="1"/>
  <c r="E8227" i="66"/>
  <c r="H8227" i="66" s="1"/>
  <c r="C8215" i="66"/>
  <c r="E8212" i="66"/>
  <c r="H8212" i="66" s="1"/>
  <c r="E8202" i="66"/>
  <c r="H8202" i="66" s="1"/>
  <c r="E8195" i="66"/>
  <c r="H8195" i="66" s="1"/>
  <c r="C8188" i="66"/>
  <c r="C8126" i="66"/>
  <c r="C7939" i="66"/>
  <c r="E7589" i="66"/>
  <c r="H7589" i="66" s="1"/>
  <c r="E6937" i="66"/>
  <c r="H6937" i="66" s="1"/>
  <c r="E9851" i="66"/>
  <c r="H9851" i="66" s="1"/>
  <c r="C9846" i="66"/>
  <c r="E9843" i="66"/>
  <c r="H9843" i="66" s="1"/>
  <c r="C9836" i="66"/>
  <c r="E9831" i="66"/>
  <c r="H9831" i="66" s="1"/>
  <c r="E9817" i="66"/>
  <c r="H9817" i="66" s="1"/>
  <c r="E9792" i="66"/>
  <c r="H9792" i="66" s="1"/>
  <c r="C9790" i="66"/>
  <c r="E9787" i="66"/>
  <c r="H9787" i="66" s="1"/>
  <c r="E9785" i="66"/>
  <c r="H9785" i="66" s="1"/>
  <c r="C9777" i="66"/>
  <c r="C9770" i="66"/>
  <c r="E9760" i="66"/>
  <c r="H9760" i="66" s="1"/>
  <c r="C9755" i="66"/>
  <c r="E9752" i="66"/>
  <c r="H9752" i="66" s="1"/>
  <c r="C9750" i="66"/>
  <c r="E9748" i="66"/>
  <c r="H9748" i="66" s="1"/>
  <c r="C9724" i="66"/>
  <c r="E9716" i="66"/>
  <c r="H9716" i="66" s="1"/>
  <c r="C9711" i="66"/>
  <c r="C9699" i="66"/>
  <c r="E9694" i="66"/>
  <c r="H9694" i="66" s="1"/>
  <c r="E9689" i="66"/>
  <c r="H9689" i="66" s="1"/>
  <c r="E9679" i="66"/>
  <c r="E9651" i="66"/>
  <c r="H9651" i="66" s="1"/>
  <c r="E9646" i="66"/>
  <c r="H9646" i="66" s="1"/>
  <c r="E9638" i="66"/>
  <c r="H9638" i="66" s="1"/>
  <c r="C9633" i="66"/>
  <c r="E9630" i="66"/>
  <c r="H9630" i="66" s="1"/>
  <c r="C9617" i="66"/>
  <c r="E9610" i="66"/>
  <c r="H9610" i="66" s="1"/>
  <c r="C9608" i="66"/>
  <c r="C9583" i="66"/>
  <c r="C9578" i="66"/>
  <c r="C9570" i="66"/>
  <c r="C9558" i="66"/>
  <c r="C9546" i="66"/>
  <c r="E9539" i="66"/>
  <c r="C9536" i="66"/>
  <c r="E9516" i="66"/>
  <c r="H9516" i="66" s="1"/>
  <c r="E9513" i="66"/>
  <c r="H9513" i="66" s="1"/>
  <c r="C9509" i="66"/>
  <c r="C9502" i="66"/>
  <c r="E9499" i="66"/>
  <c r="E9494" i="66"/>
  <c r="H9494" i="66" s="1"/>
  <c r="E9492" i="66"/>
  <c r="H9492" i="66" s="1"/>
  <c r="E9470" i="66"/>
  <c r="E9468" i="66"/>
  <c r="H9468" i="66" s="1"/>
  <c r="E9457" i="66"/>
  <c r="H9457" i="66" s="1"/>
  <c r="E9427" i="66"/>
  <c r="H9427" i="66" s="1"/>
  <c r="E9417" i="66"/>
  <c r="H9417" i="66" s="1"/>
  <c r="C9412" i="66"/>
  <c r="C9407" i="66"/>
  <c r="C9397" i="66"/>
  <c r="E9392" i="66"/>
  <c r="H9392" i="66" s="1"/>
  <c r="E9375" i="66"/>
  <c r="H9375" i="66" s="1"/>
  <c r="C9352" i="66"/>
  <c r="E9347" i="66"/>
  <c r="H9347" i="66" s="1"/>
  <c r="E9345" i="66"/>
  <c r="H9345" i="66" s="1"/>
  <c r="E9342" i="66"/>
  <c r="C9330" i="66"/>
  <c r="C9328" i="66"/>
  <c r="E9321" i="66"/>
  <c r="H9321" i="66" s="1"/>
  <c r="C9318" i="66"/>
  <c r="C9288" i="66"/>
  <c r="E9281" i="66"/>
  <c r="H9281" i="66" s="1"/>
  <c r="C9271" i="66"/>
  <c r="C9257" i="66"/>
  <c r="C9240" i="66"/>
  <c r="E9232" i="66"/>
  <c r="H9232" i="66" s="1"/>
  <c r="C9230" i="66"/>
  <c r="E9222" i="66"/>
  <c r="C9215" i="66"/>
  <c r="C9203" i="66"/>
  <c r="C9191" i="66"/>
  <c r="E9186" i="66"/>
  <c r="E9180" i="66"/>
  <c r="H9180" i="66" s="1"/>
  <c r="C9177" i="66"/>
  <c r="E9174" i="66"/>
  <c r="E9167" i="66"/>
  <c r="H9167" i="66" s="1"/>
  <c r="C9155" i="66"/>
  <c r="E9150" i="66"/>
  <c r="H9150" i="66" s="1"/>
  <c r="E9137" i="66"/>
  <c r="H9137" i="66" s="1"/>
  <c r="C9132" i="66"/>
  <c r="C9122" i="66"/>
  <c r="C9112" i="66"/>
  <c r="E9102" i="66"/>
  <c r="E9100" i="66"/>
  <c r="H9100" i="66" s="1"/>
  <c r="C9082" i="66"/>
  <c r="C9067" i="66"/>
  <c r="C9057" i="66"/>
  <c r="C9039" i="66"/>
  <c r="C9032" i="66"/>
  <c r="C9027" i="66"/>
  <c r="C9025" i="66"/>
  <c r="E9022" i="66"/>
  <c r="H9022" i="66" s="1"/>
  <c r="C9008" i="66"/>
  <c r="E9000" i="66"/>
  <c r="H9000" i="66" s="1"/>
  <c r="C8993" i="66"/>
  <c r="C8979" i="66"/>
  <c r="C8972" i="66"/>
  <c r="E8967" i="66"/>
  <c r="H8967" i="66" s="1"/>
  <c r="E8962" i="66"/>
  <c r="H8962" i="66" s="1"/>
  <c r="C8960" i="66"/>
  <c r="E8938" i="66"/>
  <c r="H8938" i="66" s="1"/>
  <c r="C8934" i="66"/>
  <c r="C8921" i="66"/>
  <c r="C8914" i="66"/>
  <c r="C8911" i="66"/>
  <c r="C8906" i="66"/>
  <c r="C8896" i="66"/>
  <c r="E8888" i="66"/>
  <c r="H8888" i="66" s="1"/>
  <c r="C8886" i="66"/>
  <c r="C8874" i="66"/>
  <c r="C8858" i="66"/>
  <c r="C8853" i="66"/>
  <c r="C8850" i="66"/>
  <c r="C8832" i="66"/>
  <c r="C8815" i="66"/>
  <c r="E8799" i="66"/>
  <c r="H8799" i="66" s="1"/>
  <c r="E8792" i="66"/>
  <c r="H8792" i="66" s="1"/>
  <c r="C8790" i="66"/>
  <c r="E8787" i="66"/>
  <c r="H8787" i="66" s="1"/>
  <c r="C8785" i="66"/>
  <c r="C8770" i="66"/>
  <c r="C8760" i="66"/>
  <c r="C8746" i="66"/>
  <c r="C8737" i="66"/>
  <c r="C8735" i="66"/>
  <c r="E8726" i="66"/>
  <c r="H8726" i="66" s="1"/>
  <c r="C8719" i="66"/>
  <c r="C8712" i="66"/>
  <c r="E8706" i="66"/>
  <c r="H8706" i="66" s="1"/>
  <c r="E8691" i="66"/>
  <c r="H8691" i="66" s="1"/>
  <c r="E8689" i="66"/>
  <c r="H8689" i="66" s="1"/>
  <c r="E8684" i="66"/>
  <c r="H8684" i="66" s="1"/>
  <c r="C8674" i="66"/>
  <c r="E8657" i="66"/>
  <c r="H8657" i="66" s="1"/>
  <c r="C8643" i="66"/>
  <c r="E8638" i="66"/>
  <c r="C8631" i="66"/>
  <c r="C8626" i="66"/>
  <c r="C8624" i="66"/>
  <c r="C8616" i="66"/>
  <c r="E8608" i="66"/>
  <c r="H8608" i="66" s="1"/>
  <c r="C8606" i="66"/>
  <c r="E8598" i="66"/>
  <c r="H8598" i="66" s="1"/>
  <c r="C8594" i="66"/>
  <c r="E8587" i="66"/>
  <c r="H8587" i="66" s="1"/>
  <c r="C8570" i="66"/>
  <c r="C8555" i="66"/>
  <c r="C8541" i="66"/>
  <c r="E8536" i="66"/>
  <c r="H8536" i="66" s="1"/>
  <c r="E8531" i="66"/>
  <c r="H8531" i="66" s="1"/>
  <c r="E8529" i="66"/>
  <c r="H8529" i="66" s="1"/>
  <c r="E8524" i="66"/>
  <c r="H8524" i="66" s="1"/>
  <c r="C8514" i="66"/>
  <c r="C8502" i="66"/>
  <c r="C8497" i="66"/>
  <c r="C8492" i="66"/>
  <c r="E8484" i="66"/>
  <c r="H8484" i="66" s="1"/>
  <c r="C8479" i="66"/>
  <c r="C8474" i="66"/>
  <c r="C8457" i="66"/>
  <c r="C8449" i="66"/>
  <c r="E8446" i="66"/>
  <c r="H8446" i="66" s="1"/>
  <c r="E8441" i="66"/>
  <c r="H8441" i="66" s="1"/>
  <c r="C8436" i="66"/>
  <c r="C8431" i="66"/>
  <c r="E8389" i="66"/>
  <c r="H8389" i="66" s="1"/>
  <c r="C8367" i="66"/>
  <c r="E8364" i="66"/>
  <c r="H8364" i="66" s="1"/>
  <c r="C8359" i="66"/>
  <c r="C8349" i="66"/>
  <c r="E8346" i="66"/>
  <c r="E8331" i="66"/>
  <c r="H8331" i="66" s="1"/>
  <c r="C8324" i="66"/>
  <c r="E8316" i="66"/>
  <c r="H8316" i="66" s="1"/>
  <c r="E8302" i="66"/>
  <c r="H8302" i="66" s="1"/>
  <c r="E8293" i="66"/>
  <c r="H8293" i="66" s="1"/>
  <c r="E8291" i="66"/>
  <c r="E8286" i="66"/>
  <c r="H8286" i="66" s="1"/>
  <c r="C8276" i="66"/>
  <c r="C8271" i="66"/>
  <c r="C8264" i="66"/>
  <c r="E8259" i="66"/>
  <c r="H8259" i="66" s="1"/>
  <c r="C8257" i="66"/>
  <c r="C8244" i="66"/>
  <c r="C8227" i="66"/>
  <c r="E8197" i="66"/>
  <c r="H8197" i="66" s="1"/>
  <c r="C8178" i="66"/>
  <c r="E8170" i="66"/>
  <c r="H8170" i="66" s="1"/>
  <c r="C8131" i="66"/>
  <c r="E8045" i="66"/>
  <c r="H8045" i="66" s="1"/>
  <c r="E7956" i="66"/>
  <c r="H7956" i="66" s="1"/>
  <c r="E7946" i="66"/>
  <c r="H7946" i="66" s="1"/>
  <c r="E7941" i="66"/>
  <c r="H7941" i="66" s="1"/>
  <c r="C7887" i="66"/>
  <c r="C7882" i="66"/>
  <c r="E7453" i="66"/>
  <c r="H7453" i="66" s="1"/>
  <c r="C7446" i="66"/>
  <c r="E7398" i="66"/>
  <c r="H7398" i="66" s="1"/>
  <c r="C7391" i="66"/>
  <c r="C7352" i="66"/>
  <c r="C7276" i="66"/>
  <c r="C7156" i="66"/>
  <c r="C7088" i="66"/>
  <c r="C7049" i="66"/>
  <c r="C7044" i="66"/>
  <c r="C6937" i="66"/>
  <c r="C6537" i="66"/>
  <c r="E6537" i="66"/>
  <c r="H6537" i="66" s="1"/>
  <c r="C6529" i="66"/>
  <c r="E6529" i="66"/>
  <c r="H6529" i="66" s="1"/>
  <c r="C9831" i="66"/>
  <c r="E9794" i="66"/>
  <c r="H9794" i="66" s="1"/>
  <c r="C9787" i="66"/>
  <c r="E9784" i="66"/>
  <c r="H9784" i="66" s="1"/>
  <c r="C9782" i="66"/>
  <c r="C9765" i="66"/>
  <c r="C9752" i="66"/>
  <c r="E9747" i="66"/>
  <c r="H9747" i="66" s="1"/>
  <c r="E9735" i="66"/>
  <c r="H9735" i="66" s="1"/>
  <c r="C9716" i="66"/>
  <c r="C9689" i="66"/>
  <c r="C9684" i="66"/>
  <c r="C9679" i="66"/>
  <c r="C9667" i="66"/>
  <c r="E9657" i="66"/>
  <c r="H9657" i="66" s="1"/>
  <c r="E9655" i="66"/>
  <c r="H9655" i="66" s="1"/>
  <c r="E9650" i="66"/>
  <c r="C9644" i="66"/>
  <c r="C9635" i="66"/>
  <c r="C9630" i="66"/>
  <c r="C9610" i="66"/>
  <c r="C9597" i="66"/>
  <c r="C9592" i="66"/>
  <c r="E9567" i="66"/>
  <c r="E9565" i="66"/>
  <c r="H9565" i="66" s="1"/>
  <c r="E9560" i="66"/>
  <c r="H9560" i="66" s="1"/>
  <c r="E9550" i="66"/>
  <c r="H9550" i="66" s="1"/>
  <c r="E9545" i="66"/>
  <c r="H9545" i="66" s="1"/>
  <c r="E9543" i="66"/>
  <c r="H9543" i="66" s="1"/>
  <c r="E9538" i="66"/>
  <c r="C9522" i="66"/>
  <c r="C9513" i="66"/>
  <c r="C9504" i="66"/>
  <c r="C9499" i="66"/>
  <c r="C9494" i="66"/>
  <c r="E9491" i="66"/>
  <c r="H9491" i="66" s="1"/>
  <c r="E9486" i="66"/>
  <c r="H9486" i="66" s="1"/>
  <c r="E9479" i="66"/>
  <c r="H9479" i="66" s="1"/>
  <c r="C9470" i="66"/>
  <c r="E9467" i="66"/>
  <c r="H9467" i="66" s="1"/>
  <c r="E9462" i="66"/>
  <c r="H9462" i="66" s="1"/>
  <c r="C9457" i="66"/>
  <c r="C9432" i="66"/>
  <c r="C9427" i="66"/>
  <c r="C9417" i="66"/>
  <c r="E9414" i="66"/>
  <c r="H9414" i="66" s="1"/>
  <c r="C9402" i="66"/>
  <c r="E9399" i="66"/>
  <c r="C9387" i="66"/>
  <c r="E9377" i="66"/>
  <c r="H9377" i="66" s="1"/>
  <c r="E9367" i="66"/>
  <c r="H9367" i="66" s="1"/>
  <c r="C9354" i="66"/>
  <c r="C9347" i="66"/>
  <c r="E9320" i="66"/>
  <c r="H9320" i="66" s="1"/>
  <c r="C9313" i="66"/>
  <c r="E9303" i="66"/>
  <c r="C9298" i="66"/>
  <c r="C9283" i="66"/>
  <c r="C9259" i="66"/>
  <c r="E9247" i="66"/>
  <c r="H9247" i="66" s="1"/>
  <c r="E9237" i="66"/>
  <c r="H9237" i="66" s="1"/>
  <c r="C9232" i="66"/>
  <c r="C9227" i="66"/>
  <c r="C9210" i="66"/>
  <c r="C9174" i="66"/>
  <c r="C9167" i="66"/>
  <c r="C9145" i="66"/>
  <c r="E9142" i="66"/>
  <c r="H9142" i="66" s="1"/>
  <c r="C9137" i="66"/>
  <c r="E9134" i="66"/>
  <c r="E9126" i="66"/>
  <c r="H9126" i="66" s="1"/>
  <c r="C9124" i="66"/>
  <c r="E9121" i="66"/>
  <c r="H9121" i="66" s="1"/>
  <c r="C9114" i="66"/>
  <c r="C9102" i="66"/>
  <c r="E9089" i="66"/>
  <c r="H9089" i="66" s="1"/>
  <c r="C9074" i="66"/>
  <c r="E9064" i="66"/>
  <c r="H9064" i="66" s="1"/>
  <c r="C9062" i="66"/>
  <c r="C9048" i="66"/>
  <c r="E9043" i="66"/>
  <c r="H9043" i="66" s="1"/>
  <c r="C9022" i="66"/>
  <c r="E9019" i="66"/>
  <c r="H9019" i="66" s="1"/>
  <c r="E9012" i="66"/>
  <c r="H9012" i="66" s="1"/>
  <c r="E9010" i="66"/>
  <c r="H9010" i="66" s="1"/>
  <c r="C9000" i="66"/>
  <c r="C8998" i="66"/>
  <c r="E8974" i="66"/>
  <c r="H8974" i="66" s="1"/>
  <c r="C8967" i="66"/>
  <c r="C8962" i="66"/>
  <c r="E8943" i="66"/>
  <c r="H8943" i="66" s="1"/>
  <c r="C8931" i="66"/>
  <c r="C8926" i="66"/>
  <c r="E8903" i="66"/>
  <c r="H8903" i="66" s="1"/>
  <c r="C8898" i="66"/>
  <c r="C8888" i="66"/>
  <c r="C8883" i="66"/>
  <c r="C8865" i="66"/>
  <c r="C8842" i="66"/>
  <c r="C8817" i="66"/>
  <c r="C8808" i="66"/>
  <c r="C8799" i="66"/>
  <c r="C8787" i="66"/>
  <c r="C8782" i="66"/>
  <c r="E8743" i="66"/>
  <c r="H8743" i="66" s="1"/>
  <c r="E8723" i="66"/>
  <c r="C8696" i="66"/>
  <c r="C8691" i="66"/>
  <c r="E8671" i="66"/>
  <c r="H8671" i="66" s="1"/>
  <c r="E8669" i="66"/>
  <c r="H8669" i="66" s="1"/>
  <c r="C8657" i="66"/>
  <c r="C8628" i="66"/>
  <c r="E8623" i="66"/>
  <c r="H8623" i="66" s="1"/>
  <c r="E8613" i="66"/>
  <c r="H8613" i="66" s="1"/>
  <c r="E8591" i="66"/>
  <c r="H8591" i="66" s="1"/>
  <c r="C8585" i="66"/>
  <c r="E8577" i="66"/>
  <c r="H8577" i="66" s="1"/>
  <c r="C8567" i="66"/>
  <c r="C8560" i="66"/>
  <c r="E8538" i="66"/>
  <c r="H8538" i="66" s="1"/>
  <c r="C8524" i="66"/>
  <c r="E8506" i="66"/>
  <c r="H8506" i="66" s="1"/>
  <c r="E8501" i="66"/>
  <c r="H8501" i="66" s="1"/>
  <c r="C8499" i="66"/>
  <c r="E8489" i="66"/>
  <c r="H8489" i="66" s="1"/>
  <c r="C8484" i="66"/>
  <c r="E8471" i="66"/>
  <c r="E8451" i="66"/>
  <c r="E8443" i="66"/>
  <c r="H8443" i="66" s="1"/>
  <c r="C8411" i="66"/>
  <c r="C8406" i="66"/>
  <c r="C8389" i="66"/>
  <c r="E8386" i="66"/>
  <c r="H8386" i="66" s="1"/>
  <c r="C8381" i="66"/>
  <c r="C8364" i="66"/>
  <c r="C8356" i="66"/>
  <c r="C8341" i="66"/>
  <c r="E8333" i="66"/>
  <c r="H8333" i="66" s="1"/>
  <c r="C8326" i="66"/>
  <c r="E8321" i="66"/>
  <c r="H8321" i="66" s="1"/>
  <c r="C8316" i="66"/>
  <c r="C8311" i="66"/>
  <c r="C8291" i="66"/>
  <c r="E8268" i="66"/>
  <c r="H8268" i="66" s="1"/>
  <c r="C8266" i="66"/>
  <c r="E8261" i="66"/>
  <c r="H8261" i="66" s="1"/>
  <c r="C8259" i="66"/>
  <c r="E8234" i="66"/>
  <c r="H8234" i="66" s="1"/>
  <c r="E8221" i="66"/>
  <c r="H8221" i="66" s="1"/>
  <c r="E8206" i="66"/>
  <c r="C8204" i="66"/>
  <c r="E8172" i="66"/>
  <c r="H8172" i="66" s="1"/>
  <c r="E8065" i="66"/>
  <c r="H8065" i="66" s="1"/>
  <c r="E8055" i="66"/>
  <c r="H8055" i="66" s="1"/>
  <c r="C7902" i="66"/>
  <c r="C7897" i="66"/>
  <c r="E7889" i="66"/>
  <c r="H7889" i="66" s="1"/>
  <c r="E7884" i="66"/>
  <c r="H7884" i="66" s="1"/>
  <c r="E7756" i="66"/>
  <c r="H7756" i="66" s="1"/>
  <c r="C7754" i="66"/>
  <c r="C7690" i="66"/>
  <c r="C7636" i="66"/>
  <c r="C7631" i="66"/>
  <c r="C7599" i="66"/>
  <c r="C7533" i="66"/>
  <c r="C7513" i="66"/>
  <c r="C7396" i="66"/>
  <c r="E7381" i="66"/>
  <c r="H7381" i="66" s="1"/>
  <c r="C7374" i="66"/>
  <c r="C7369" i="66"/>
  <c r="C7231" i="66"/>
  <c r="C7059" i="66"/>
  <c r="C6202" i="66"/>
  <c r="E6202" i="66"/>
  <c r="E7009" i="66"/>
  <c r="H7009" i="66" s="1"/>
  <c r="C7007" i="66"/>
  <c r="E6994" i="66"/>
  <c r="H6994" i="66" s="1"/>
  <c r="E6989" i="66"/>
  <c r="H6989" i="66" s="1"/>
  <c r="C6987" i="66"/>
  <c r="C6984" i="66"/>
  <c r="E6954" i="66"/>
  <c r="H6954" i="66" s="1"/>
  <c r="C6951" i="66"/>
  <c r="E6936" i="66"/>
  <c r="H6936" i="66" s="1"/>
  <c r="E6890" i="66"/>
  <c r="H6890" i="66" s="1"/>
  <c r="E6785" i="66"/>
  <c r="H6785" i="66" s="1"/>
  <c r="E6761" i="66"/>
  <c r="H6761" i="66" s="1"/>
  <c r="C6699" i="66"/>
  <c r="C6665" i="66"/>
  <c r="C6576" i="66"/>
  <c r="C6534" i="66"/>
  <c r="C6505" i="66"/>
  <c r="E6383" i="66"/>
  <c r="C6186" i="66"/>
  <c r="C6030" i="66"/>
  <c r="C5975" i="66"/>
  <c r="C5779" i="66"/>
  <c r="E2336" i="66"/>
  <c r="H2336" i="66" s="1"/>
  <c r="C2336" i="66"/>
  <c r="C8155" i="66"/>
  <c r="C8135" i="66"/>
  <c r="C8128" i="66"/>
  <c r="C8116" i="66"/>
  <c r="C8098" i="66"/>
  <c r="C8083" i="66"/>
  <c r="C8070" i="66"/>
  <c r="E8062" i="66"/>
  <c r="C8060" i="66"/>
  <c r="C8055" i="66"/>
  <c r="E8037" i="66"/>
  <c r="H8037" i="66" s="1"/>
  <c r="C8028" i="66"/>
  <c r="E8015" i="66"/>
  <c r="H8015" i="66" s="1"/>
  <c r="C7993" i="66"/>
  <c r="E7985" i="66"/>
  <c r="H7985" i="66" s="1"/>
  <c r="C7980" i="66"/>
  <c r="C7970" i="66"/>
  <c r="E7962" i="66"/>
  <c r="E7950" i="66"/>
  <c r="H7950" i="66" s="1"/>
  <c r="C7948" i="66"/>
  <c r="E7944" i="66"/>
  <c r="H7944" i="66" s="1"/>
  <c r="C7926" i="66"/>
  <c r="E7916" i="66"/>
  <c r="H7916" i="66" s="1"/>
  <c r="C7911" i="66"/>
  <c r="E7906" i="66"/>
  <c r="H7906" i="66" s="1"/>
  <c r="C7894" i="66"/>
  <c r="E7891" i="66"/>
  <c r="H7891" i="66" s="1"/>
  <c r="E7886" i="66"/>
  <c r="H7886" i="66" s="1"/>
  <c r="C7872" i="66"/>
  <c r="C7855" i="66"/>
  <c r="C7850" i="66"/>
  <c r="C7835" i="66"/>
  <c r="C7825" i="66"/>
  <c r="E7815" i="66"/>
  <c r="H7815" i="66" s="1"/>
  <c r="E7793" i="66"/>
  <c r="C7780" i="66"/>
  <c r="E7765" i="66"/>
  <c r="H7765" i="66" s="1"/>
  <c r="C7743" i="66"/>
  <c r="E7731" i="66"/>
  <c r="H7731" i="66" s="1"/>
  <c r="C7710" i="66"/>
  <c r="E7706" i="66"/>
  <c r="H7706" i="66" s="1"/>
  <c r="C7703" i="66"/>
  <c r="C7696" i="66"/>
  <c r="C7680" i="66"/>
  <c r="E7657" i="66"/>
  <c r="H7657" i="66" s="1"/>
  <c r="C7654" i="66"/>
  <c r="E7650" i="66"/>
  <c r="H7650" i="66" s="1"/>
  <c r="C7635" i="66"/>
  <c r="C7593" i="66"/>
  <c r="E7581" i="66"/>
  <c r="H7581" i="66" s="1"/>
  <c r="C7566" i="66"/>
  <c r="C7550" i="66"/>
  <c r="E7546" i="66"/>
  <c r="H7546" i="66" s="1"/>
  <c r="C7525" i="66"/>
  <c r="C7505" i="66"/>
  <c r="E7500" i="66"/>
  <c r="E7498" i="66"/>
  <c r="H7498" i="66" s="1"/>
  <c r="C7464" i="66"/>
  <c r="C7459" i="66"/>
  <c r="C7443" i="66"/>
  <c r="C7416" i="66"/>
  <c r="E7414" i="66"/>
  <c r="H7414" i="66" s="1"/>
  <c r="C7402" i="66"/>
  <c r="E7368" i="66"/>
  <c r="H7368" i="66" s="1"/>
  <c r="C7358" i="66"/>
  <c r="E7349" i="66"/>
  <c r="H7349" i="66" s="1"/>
  <c r="C7341" i="66"/>
  <c r="C7328" i="66"/>
  <c r="E7318" i="66"/>
  <c r="H7318" i="66" s="1"/>
  <c r="C7310" i="66"/>
  <c r="C7290" i="66"/>
  <c r="C7280" i="66"/>
  <c r="C7263" i="66"/>
  <c r="C7256" i="66"/>
  <c r="C7249" i="66"/>
  <c r="E7233" i="66"/>
  <c r="E7214" i="66"/>
  <c r="H7214" i="66" s="1"/>
  <c r="E7210" i="66"/>
  <c r="H7210" i="66" s="1"/>
  <c r="C7158" i="66"/>
  <c r="C7138" i="66"/>
  <c r="C7124" i="66"/>
  <c r="C7112" i="66"/>
  <c r="C7092" i="66"/>
  <c r="E7083" i="66"/>
  <c r="H7083" i="66" s="1"/>
  <c r="C7080" i="66"/>
  <c r="C7058" i="66"/>
  <c r="C7041" i="66"/>
  <c r="C7036" i="66"/>
  <c r="E7029" i="66"/>
  <c r="E7022" i="66"/>
  <c r="H7022" i="66" s="1"/>
  <c r="C7017" i="66"/>
  <c r="C7004" i="66"/>
  <c r="C6994" i="66"/>
  <c r="C6989" i="66"/>
  <c r="C6972" i="66"/>
  <c r="C6967" i="66"/>
  <c r="E6965" i="66"/>
  <c r="H6965" i="66" s="1"/>
  <c r="E6951" i="66"/>
  <c r="H6951" i="66" s="1"/>
  <c r="C6943" i="66"/>
  <c r="C6938" i="66"/>
  <c r="C6936" i="66"/>
  <c r="C6880" i="66"/>
  <c r="C6836" i="66"/>
  <c r="C6591" i="66"/>
  <c r="C6447" i="66"/>
  <c r="C6270" i="66"/>
  <c r="C6265" i="66"/>
  <c r="C6162" i="66"/>
  <c r="C5099" i="66"/>
  <c r="C4223" i="66"/>
  <c r="E4223" i="66"/>
  <c r="H4223" i="66" s="1"/>
  <c r="E7703" i="66"/>
  <c r="H7703" i="66" s="1"/>
  <c r="E7673" i="66"/>
  <c r="H7673" i="66" s="1"/>
  <c r="E7593" i="66"/>
  <c r="H7593" i="66" s="1"/>
  <c r="E7571" i="66"/>
  <c r="H7571" i="66" s="1"/>
  <c r="E7543" i="66"/>
  <c r="H7543" i="66" s="1"/>
  <c r="E7481" i="66"/>
  <c r="H7481" i="66" s="1"/>
  <c r="E7431" i="66"/>
  <c r="H7431" i="66" s="1"/>
  <c r="E7378" i="66"/>
  <c r="H7378" i="66" s="1"/>
  <c r="E7270" i="66"/>
  <c r="E7249" i="66"/>
  <c r="E7242" i="66"/>
  <c r="H7242" i="66" s="1"/>
  <c r="E7226" i="66"/>
  <c r="H7226" i="66" s="1"/>
  <c r="C6234" i="66"/>
  <c r="E6234" i="66"/>
  <c r="E8167" i="66"/>
  <c r="H8167" i="66" s="1"/>
  <c r="C8145" i="66"/>
  <c r="C8113" i="66"/>
  <c r="C8110" i="66"/>
  <c r="E8092" i="66"/>
  <c r="H8092" i="66" s="1"/>
  <c r="E8074" i="66"/>
  <c r="H8074" i="66" s="1"/>
  <c r="C8062" i="66"/>
  <c r="C8052" i="66"/>
  <c r="C8042" i="66"/>
  <c r="C7721" i="66"/>
  <c r="E7700" i="66"/>
  <c r="E7607" i="66"/>
  <c r="H7607" i="66" s="1"/>
  <c r="C7573" i="66"/>
  <c r="C7512" i="66"/>
  <c r="E7480" i="66"/>
  <c r="E7466" i="66"/>
  <c r="H7466" i="66" s="1"/>
  <c r="C7456" i="66"/>
  <c r="E7449" i="66"/>
  <c r="H7449" i="66" s="1"/>
  <c r="C7428" i="66"/>
  <c r="C7399" i="66"/>
  <c r="E7386" i="66"/>
  <c r="H7386" i="66" s="1"/>
  <c r="E7362" i="66"/>
  <c r="C7325" i="66"/>
  <c r="C7320" i="66"/>
  <c r="E7302" i="66"/>
  <c r="H7302" i="66" s="1"/>
  <c r="C7265" i="66"/>
  <c r="E7258" i="66"/>
  <c r="H7258" i="66" s="1"/>
  <c r="C7192" i="66"/>
  <c r="C7133" i="66"/>
  <c r="E7119" i="66"/>
  <c r="H7119" i="66" s="1"/>
  <c r="C7097" i="66"/>
  <c r="E7057" i="66"/>
  <c r="H7057" i="66" s="1"/>
  <c r="C7048" i="66"/>
  <c r="E6993" i="66"/>
  <c r="H6993" i="66" s="1"/>
  <c r="E6988" i="66"/>
  <c r="E6986" i="66"/>
  <c r="H6986" i="66" s="1"/>
  <c r="E6976" i="66"/>
  <c r="H6976" i="66" s="1"/>
  <c r="C6974" i="66"/>
  <c r="E6971" i="66"/>
  <c r="C6960" i="66"/>
  <c r="E6945" i="66"/>
  <c r="H6945" i="66" s="1"/>
  <c r="E6812" i="66"/>
  <c r="H6812" i="66" s="1"/>
  <c r="E6784" i="66"/>
  <c r="E6748" i="66"/>
  <c r="C6617" i="66"/>
  <c r="C6601" i="66"/>
  <c r="C6555" i="66"/>
  <c r="E6527" i="66"/>
  <c r="C6385" i="66"/>
  <c r="E6338" i="66"/>
  <c r="H6338" i="66" s="1"/>
  <c r="E6018" i="66"/>
  <c r="C5577" i="66"/>
  <c r="E8122" i="66"/>
  <c r="H8122" i="66" s="1"/>
  <c r="E8099" i="66"/>
  <c r="H8099" i="66" s="1"/>
  <c r="E8046" i="66"/>
  <c r="H8046" i="66" s="1"/>
  <c r="E8025" i="66"/>
  <c r="H8025" i="66" s="1"/>
  <c r="C7982" i="66"/>
  <c r="E7966" i="66"/>
  <c r="H7966" i="66" s="1"/>
  <c r="E7937" i="66"/>
  <c r="H7937" i="66" s="1"/>
  <c r="E7875" i="66"/>
  <c r="H7875" i="66" s="1"/>
  <c r="E7866" i="66"/>
  <c r="H7866" i="66" s="1"/>
  <c r="C7857" i="66"/>
  <c r="E7852" i="66"/>
  <c r="H7852" i="66" s="1"/>
  <c r="E7832" i="66"/>
  <c r="H7832" i="66" s="1"/>
  <c r="E7804" i="66"/>
  <c r="H7804" i="66" s="1"/>
  <c r="E7777" i="66"/>
  <c r="H7777" i="66" s="1"/>
  <c r="C7750" i="66"/>
  <c r="E7732" i="66"/>
  <c r="H7732" i="66" s="1"/>
  <c r="E7714" i="66"/>
  <c r="E7698" i="66"/>
  <c r="H7698" i="66" s="1"/>
  <c r="E7682" i="66"/>
  <c r="H7682" i="66" s="1"/>
  <c r="C7656" i="66"/>
  <c r="E7636" i="66"/>
  <c r="H7636" i="66" s="1"/>
  <c r="E7609" i="66"/>
  <c r="H7609" i="66" s="1"/>
  <c r="E7585" i="66"/>
  <c r="H7585" i="66" s="1"/>
  <c r="E7575" i="66"/>
  <c r="H7575" i="66" s="1"/>
  <c r="E7572" i="66"/>
  <c r="E7554" i="66"/>
  <c r="H7554" i="66" s="1"/>
  <c r="E7540" i="66"/>
  <c r="E7476" i="66"/>
  <c r="E7455" i="66"/>
  <c r="H7455" i="66" s="1"/>
  <c r="E7448" i="66"/>
  <c r="H7448" i="66" s="1"/>
  <c r="E7437" i="66"/>
  <c r="H7437" i="66" s="1"/>
  <c r="C7408" i="66"/>
  <c r="E7361" i="66"/>
  <c r="H7361" i="66" s="1"/>
  <c r="E7359" i="66"/>
  <c r="H7359" i="66" s="1"/>
  <c r="E7352" i="66"/>
  <c r="H7352" i="66" s="1"/>
  <c r="E7294" i="66"/>
  <c r="H7294" i="66" s="1"/>
  <c r="E7282" i="66"/>
  <c r="H7282" i="66" s="1"/>
  <c r="C7277" i="66"/>
  <c r="C7272" i="66"/>
  <c r="C7267" i="66"/>
  <c r="C7209" i="66"/>
  <c r="C7184" i="66"/>
  <c r="E7179" i="66"/>
  <c r="E7128" i="66"/>
  <c r="H7128" i="66" s="1"/>
  <c r="E7099" i="66"/>
  <c r="H7099" i="66" s="1"/>
  <c r="E7094" i="66"/>
  <c r="H7094" i="66" s="1"/>
  <c r="E7082" i="66"/>
  <c r="H7082" i="66" s="1"/>
  <c r="C7067" i="66"/>
  <c r="E7064" i="66"/>
  <c r="E7059" i="66"/>
  <c r="H7059" i="66" s="1"/>
  <c r="E7052" i="66"/>
  <c r="H7052" i="66" s="1"/>
  <c r="E7047" i="66"/>
  <c r="H7047" i="66" s="1"/>
  <c r="E7013" i="66"/>
  <c r="H7013" i="66" s="1"/>
  <c r="C6962" i="66"/>
  <c r="C6897" i="66"/>
  <c r="E6871" i="66"/>
  <c r="C6800" i="66"/>
  <c r="C6784" i="66"/>
  <c r="C6748" i="66"/>
  <c r="C6346" i="66"/>
  <c r="C6338" i="66"/>
  <c r="C6282" i="66"/>
  <c r="C8166" i="66"/>
  <c r="E8159" i="66"/>
  <c r="C8156" i="66"/>
  <c r="C8139" i="66"/>
  <c r="E8131" i="66"/>
  <c r="H8131" i="66" s="1"/>
  <c r="E8117" i="66"/>
  <c r="H8117" i="66" s="1"/>
  <c r="E8109" i="66"/>
  <c r="H8109" i="66" s="1"/>
  <c r="C8097" i="66"/>
  <c r="E8089" i="66"/>
  <c r="H8089" i="66" s="1"/>
  <c r="E8084" i="66"/>
  <c r="H8084" i="66" s="1"/>
  <c r="C8082" i="66"/>
  <c r="E8066" i="66"/>
  <c r="H8066" i="66" s="1"/>
  <c r="E8064" i="66"/>
  <c r="H8064" i="66" s="1"/>
  <c r="C8059" i="66"/>
  <c r="E8044" i="66"/>
  <c r="H8044" i="66" s="1"/>
  <c r="C8027" i="66"/>
  <c r="E8011" i="66"/>
  <c r="C8004" i="66"/>
  <c r="E7952" i="66"/>
  <c r="H7952" i="66" s="1"/>
  <c r="E7945" i="66"/>
  <c r="H7945" i="66" s="1"/>
  <c r="E7942" i="66"/>
  <c r="E7934" i="66"/>
  <c r="E7907" i="66"/>
  <c r="H7907" i="66" s="1"/>
  <c r="E7888" i="66"/>
  <c r="H7888" i="66" s="1"/>
  <c r="E7871" i="66"/>
  <c r="H7871" i="66" s="1"/>
  <c r="E7864" i="66"/>
  <c r="H7864" i="66" s="1"/>
  <c r="E7836" i="66"/>
  <c r="H7836" i="66" s="1"/>
  <c r="E7817" i="66"/>
  <c r="H7817" i="66" s="1"/>
  <c r="E7812" i="66"/>
  <c r="H7812" i="66" s="1"/>
  <c r="E7809" i="66"/>
  <c r="H7809" i="66" s="1"/>
  <c r="C7804" i="66"/>
  <c r="E7791" i="66"/>
  <c r="H7791" i="66" s="1"/>
  <c r="E7786" i="66"/>
  <c r="E7781" i="66"/>
  <c r="C7771" i="66"/>
  <c r="C7766" i="66"/>
  <c r="E7754" i="66"/>
  <c r="C7732" i="66"/>
  <c r="E7655" i="66"/>
  <c r="H7655" i="66" s="1"/>
  <c r="E7644" i="66"/>
  <c r="H7644" i="66" s="1"/>
  <c r="C7638" i="66"/>
  <c r="E7634" i="66"/>
  <c r="H7634" i="66" s="1"/>
  <c r="E7631" i="66"/>
  <c r="E7615" i="66"/>
  <c r="C7609" i="66"/>
  <c r="C7542" i="66"/>
  <c r="C7535" i="66"/>
  <c r="C7531" i="66"/>
  <c r="E7518" i="66"/>
  <c r="H7518" i="66" s="1"/>
  <c r="E7516" i="66"/>
  <c r="H7516" i="66" s="1"/>
  <c r="E7514" i="66"/>
  <c r="H7514" i="66" s="1"/>
  <c r="E7462" i="66"/>
  <c r="H7462" i="66" s="1"/>
  <c r="E7460" i="66"/>
  <c r="E7444" i="66"/>
  <c r="H7444" i="66" s="1"/>
  <c r="E7439" i="66"/>
  <c r="H7439" i="66" s="1"/>
  <c r="E7430" i="66"/>
  <c r="H7430" i="66" s="1"/>
  <c r="E7425" i="66"/>
  <c r="H7425" i="66" s="1"/>
  <c r="E7405" i="66"/>
  <c r="H7405" i="66" s="1"/>
  <c r="E7396" i="66"/>
  <c r="E7391" i="66"/>
  <c r="H7391" i="66" s="1"/>
  <c r="C7350" i="66"/>
  <c r="C7337" i="66"/>
  <c r="C7332" i="66"/>
  <c r="E7324" i="66"/>
  <c r="H7324" i="66" s="1"/>
  <c r="E7311" i="66"/>
  <c r="H7311" i="66" s="1"/>
  <c r="C7309" i="66"/>
  <c r="E7276" i="66"/>
  <c r="H7276" i="66" s="1"/>
  <c r="C7264" i="66"/>
  <c r="C7257" i="66"/>
  <c r="E7236" i="66"/>
  <c r="H7236" i="66" s="1"/>
  <c r="E7231" i="66"/>
  <c r="H7231" i="66" s="1"/>
  <c r="E7213" i="66"/>
  <c r="H7213" i="66" s="1"/>
  <c r="E7186" i="66"/>
  <c r="H7186" i="66" s="1"/>
  <c r="E7144" i="66"/>
  <c r="E7089" i="66"/>
  <c r="H7089" i="66" s="1"/>
  <c r="E7081" i="66"/>
  <c r="H7081" i="66" s="1"/>
  <c r="E7079" i="66"/>
  <c r="C7069" i="66"/>
  <c r="E7066" i="66"/>
  <c r="H7066" i="66" s="1"/>
  <c r="C7064" i="66"/>
  <c r="C7052" i="66"/>
  <c r="C7047" i="66"/>
  <c r="C7042" i="66"/>
  <c r="E7023" i="66"/>
  <c r="C7013" i="66"/>
  <c r="E7010" i="66"/>
  <c r="H7010" i="66" s="1"/>
  <c r="E7000" i="66"/>
  <c r="H7000" i="66" s="1"/>
  <c r="C6998" i="66"/>
  <c r="C6985" i="66"/>
  <c r="C6980" i="66"/>
  <c r="C6952" i="66"/>
  <c r="E6949" i="66"/>
  <c r="H6949" i="66" s="1"/>
  <c r="E6855" i="66"/>
  <c r="H6855" i="66" s="1"/>
  <c r="E6705" i="66"/>
  <c r="H6705" i="66" s="1"/>
  <c r="C6679" i="66"/>
  <c r="C6640" i="66"/>
  <c r="C6632" i="66"/>
  <c r="C6611" i="66"/>
  <c r="C6519" i="66"/>
  <c r="C6397" i="66"/>
  <c r="C6351" i="66"/>
  <c r="C6302" i="66"/>
  <c r="C6174" i="66"/>
  <c r="C6114" i="66"/>
  <c r="C5635" i="66"/>
  <c r="C5291" i="66"/>
  <c r="C4863" i="66"/>
  <c r="E8158" i="66"/>
  <c r="H8158" i="66" s="1"/>
  <c r="C8129" i="66"/>
  <c r="C8124" i="66"/>
  <c r="E8106" i="66"/>
  <c r="H8106" i="66" s="1"/>
  <c r="C8094" i="66"/>
  <c r="E8091" i="66"/>
  <c r="H8091" i="66" s="1"/>
  <c r="C8089" i="66"/>
  <c r="C8084" i="66"/>
  <c r="E8081" i="66"/>
  <c r="C8076" i="66"/>
  <c r="C8071" i="66"/>
  <c r="C8066" i="66"/>
  <c r="C8051" i="66"/>
  <c r="C8036" i="66"/>
  <c r="C8011" i="66"/>
  <c r="C8006" i="66"/>
  <c r="E8001" i="66"/>
  <c r="H8001" i="66" s="1"/>
  <c r="E7996" i="66"/>
  <c r="H7996" i="66" s="1"/>
  <c r="E7991" i="66"/>
  <c r="H7991" i="66" s="1"/>
  <c r="C7989" i="66"/>
  <c r="E7986" i="66"/>
  <c r="H7986" i="66" s="1"/>
  <c r="C7971" i="66"/>
  <c r="C7942" i="66"/>
  <c r="E7917" i="66"/>
  <c r="H7917" i="66" s="1"/>
  <c r="C7905" i="66"/>
  <c r="E7897" i="66"/>
  <c r="H7897" i="66" s="1"/>
  <c r="C7890" i="66"/>
  <c r="E7882" i="66"/>
  <c r="H7882" i="66" s="1"/>
  <c r="C7868" i="66"/>
  <c r="E7843" i="66"/>
  <c r="H7843" i="66" s="1"/>
  <c r="E7839" i="66"/>
  <c r="H7839" i="66" s="1"/>
  <c r="E7824" i="66"/>
  <c r="H7824" i="66" s="1"/>
  <c r="E7821" i="66"/>
  <c r="H7821" i="66" s="1"/>
  <c r="C7819" i="66"/>
  <c r="E7811" i="66"/>
  <c r="H7811" i="66" s="1"/>
  <c r="C7809" i="66"/>
  <c r="E7801" i="66"/>
  <c r="H7801" i="66" s="1"/>
  <c r="E7796" i="66"/>
  <c r="H7796" i="66" s="1"/>
  <c r="C7791" i="66"/>
  <c r="E7773" i="66"/>
  <c r="H7773" i="66" s="1"/>
  <c r="E7749" i="66"/>
  <c r="H7749" i="66" s="1"/>
  <c r="C7713" i="66"/>
  <c r="C7711" i="66"/>
  <c r="C7704" i="66"/>
  <c r="C7697" i="66"/>
  <c r="C7688" i="66"/>
  <c r="C7681" i="66"/>
  <c r="C7674" i="66"/>
  <c r="E7662" i="66"/>
  <c r="H7662" i="66" s="1"/>
  <c r="E7660" i="66"/>
  <c r="H7660" i="66" s="1"/>
  <c r="C7648" i="66"/>
  <c r="C7646" i="66"/>
  <c r="E7620" i="66"/>
  <c r="H7620" i="66" s="1"/>
  <c r="E7604" i="66"/>
  <c r="C7594" i="66"/>
  <c r="C7560" i="66"/>
  <c r="E7558" i="66"/>
  <c r="H7558" i="66" s="1"/>
  <c r="C7528" i="66"/>
  <c r="C7518" i="66"/>
  <c r="C7516" i="66"/>
  <c r="E7503" i="66"/>
  <c r="H7503" i="66" s="1"/>
  <c r="C7478" i="66"/>
  <c r="C7462" i="66"/>
  <c r="C7460" i="66"/>
  <c r="C7453" i="66"/>
  <c r="C7439" i="66"/>
  <c r="C7398" i="66"/>
  <c r="E7374" i="66"/>
  <c r="H7374" i="66" s="1"/>
  <c r="C7372" i="66"/>
  <c r="C7342" i="66"/>
  <c r="E7334" i="66"/>
  <c r="H7334" i="66" s="1"/>
  <c r="C7329" i="66"/>
  <c r="E7316" i="66"/>
  <c r="C7306" i="66"/>
  <c r="C7301" i="66"/>
  <c r="E7286" i="66"/>
  <c r="H7286" i="66" s="1"/>
  <c r="C7271" i="66"/>
  <c r="E7208" i="66"/>
  <c r="E7206" i="66"/>
  <c r="H7206" i="66" s="1"/>
  <c r="E7191" i="66"/>
  <c r="C7159" i="66"/>
  <c r="E7156" i="66"/>
  <c r="C7149" i="66"/>
  <c r="C7144" i="66"/>
  <c r="E7115" i="66"/>
  <c r="H7115" i="66" s="1"/>
  <c r="C7093" i="66"/>
  <c r="C7086" i="66"/>
  <c r="C7081" i="66"/>
  <c r="E7078" i="66"/>
  <c r="H7078" i="66" s="1"/>
  <c r="C7066" i="66"/>
  <c r="E7044" i="66"/>
  <c r="E7034" i="66"/>
  <c r="H7034" i="66" s="1"/>
  <c r="E7032" i="66"/>
  <c r="H7032" i="66" s="1"/>
  <c r="C7025" i="66"/>
  <c r="E7020" i="66"/>
  <c r="H7020" i="66" s="1"/>
  <c r="C7000" i="66"/>
  <c r="C6968" i="66"/>
  <c r="C6949" i="66"/>
  <c r="C6850" i="66"/>
  <c r="C6705" i="66"/>
  <c r="C6684" i="66"/>
  <c r="C6407" i="66"/>
  <c r="C6327" i="66"/>
  <c r="C6312" i="66"/>
  <c r="C6307" i="66"/>
  <c r="C6263" i="66"/>
  <c r="E6250" i="66"/>
  <c r="H6250" i="66" s="1"/>
  <c r="C6207" i="66"/>
  <c r="C6176" i="66"/>
  <c r="C6142" i="66"/>
  <c r="C5696" i="66"/>
  <c r="C4955" i="66"/>
  <c r="C6934" i="66"/>
  <c r="C6931" i="66"/>
  <c r="E6919" i="66"/>
  <c r="H6919" i="66" s="1"/>
  <c r="E6896" i="66"/>
  <c r="H6896" i="66" s="1"/>
  <c r="E6884" i="66"/>
  <c r="H6884" i="66" s="1"/>
  <c r="E6879" i="66"/>
  <c r="E6874" i="66"/>
  <c r="H6874" i="66" s="1"/>
  <c r="E6869" i="66"/>
  <c r="H6869" i="66" s="1"/>
  <c r="C6857" i="66"/>
  <c r="C6840" i="66"/>
  <c r="E6837" i="66"/>
  <c r="H6837" i="66" s="1"/>
  <c r="C6823" i="66"/>
  <c r="E6820" i="66"/>
  <c r="H6820" i="66" s="1"/>
  <c r="E6799" i="66"/>
  <c r="H6799" i="66" s="1"/>
  <c r="C6777" i="66"/>
  <c r="E6772" i="66"/>
  <c r="H6772" i="66" s="1"/>
  <c r="E6765" i="66"/>
  <c r="H6765" i="66" s="1"/>
  <c r="C6762" i="66"/>
  <c r="C6760" i="66"/>
  <c r="C6743" i="66"/>
  <c r="E6740" i="66"/>
  <c r="H6740" i="66" s="1"/>
  <c r="C6733" i="66"/>
  <c r="E6730" i="66"/>
  <c r="H6730" i="66" s="1"/>
  <c r="C6725" i="66"/>
  <c r="E6700" i="66"/>
  <c r="H6700" i="66" s="1"/>
  <c r="E6681" i="66"/>
  <c r="H6681" i="66" s="1"/>
  <c r="E6676" i="66"/>
  <c r="H6676" i="66" s="1"/>
  <c r="C6671" i="66"/>
  <c r="E6668" i="66"/>
  <c r="H6668" i="66" s="1"/>
  <c r="E6664" i="66"/>
  <c r="H6664" i="66" s="1"/>
  <c r="E6657" i="66"/>
  <c r="H6657" i="66" s="1"/>
  <c r="E6652" i="66"/>
  <c r="H6652" i="66" s="1"/>
  <c r="C6634" i="66"/>
  <c r="C6627" i="66"/>
  <c r="E6624" i="66"/>
  <c r="H6624" i="66" s="1"/>
  <c r="E6619" i="66"/>
  <c r="H6619" i="66" s="1"/>
  <c r="E6612" i="66"/>
  <c r="H6612" i="66" s="1"/>
  <c r="C6608" i="66"/>
  <c r="E6600" i="66"/>
  <c r="E6593" i="66"/>
  <c r="H6593" i="66" s="1"/>
  <c r="C6583" i="66"/>
  <c r="E6580" i="66"/>
  <c r="H6580" i="66" s="1"/>
  <c r="C6573" i="66"/>
  <c r="C6562" i="66"/>
  <c r="C6557" i="66"/>
  <c r="C6543" i="66"/>
  <c r="C6538" i="66"/>
  <c r="C6536" i="66"/>
  <c r="E6528" i="66"/>
  <c r="H6528" i="66" s="1"/>
  <c r="E6516" i="66"/>
  <c r="H6516" i="66" s="1"/>
  <c r="C6511" i="66"/>
  <c r="E6506" i="66"/>
  <c r="H6506" i="66" s="1"/>
  <c r="E6499" i="66"/>
  <c r="H6499" i="66" s="1"/>
  <c r="C6497" i="66"/>
  <c r="C6488" i="66"/>
  <c r="E6473" i="66"/>
  <c r="H6473" i="66" s="1"/>
  <c r="C6451" i="66"/>
  <c r="E6446" i="66"/>
  <c r="C6431" i="66"/>
  <c r="C6426" i="66"/>
  <c r="E6406" i="66"/>
  <c r="H6406" i="66" s="1"/>
  <c r="C6399" i="66"/>
  <c r="C6389" i="66"/>
  <c r="E6382" i="66"/>
  <c r="H6382" i="66" s="1"/>
  <c r="C6380" i="66"/>
  <c r="C6360" i="66"/>
  <c r="C6331" i="66"/>
  <c r="C6324" i="66"/>
  <c r="E6306" i="66"/>
  <c r="H6306" i="66" s="1"/>
  <c r="E6296" i="66"/>
  <c r="H6296" i="66" s="1"/>
  <c r="E6294" i="66"/>
  <c r="H6294" i="66" s="1"/>
  <c r="C6292" i="66"/>
  <c r="E6262" i="66"/>
  <c r="H6262" i="66" s="1"/>
  <c r="C6260" i="66"/>
  <c r="E6238" i="66"/>
  <c r="H6238" i="66" s="1"/>
  <c r="C6236" i="66"/>
  <c r="C6224" i="66"/>
  <c r="C6219" i="66"/>
  <c r="C6217" i="66"/>
  <c r="C6214" i="66"/>
  <c r="C6200" i="66"/>
  <c r="C6195" i="66"/>
  <c r="E6183" i="66"/>
  <c r="H6183" i="66" s="1"/>
  <c r="E6180" i="66"/>
  <c r="H6180" i="66" s="1"/>
  <c r="E6178" i="66"/>
  <c r="H6178" i="66" s="1"/>
  <c r="E6173" i="66"/>
  <c r="H6173" i="66" s="1"/>
  <c r="C6164" i="66"/>
  <c r="E6156" i="66"/>
  <c r="C6151" i="66"/>
  <c r="C6146" i="66"/>
  <c r="E6141" i="66"/>
  <c r="H6141" i="66" s="1"/>
  <c r="E6131" i="66"/>
  <c r="H6131" i="66" s="1"/>
  <c r="E6126" i="66"/>
  <c r="H6126" i="66" s="1"/>
  <c r="C6124" i="66"/>
  <c r="E6104" i="66"/>
  <c r="H6104" i="66" s="1"/>
  <c r="C6097" i="66"/>
  <c r="C6087" i="66"/>
  <c r="C6077" i="66"/>
  <c r="C6072" i="66"/>
  <c r="C6057" i="66"/>
  <c r="E6045" i="66"/>
  <c r="H6045" i="66" s="1"/>
  <c r="E6032" i="66"/>
  <c r="H6032" i="66" s="1"/>
  <c r="C6019" i="66"/>
  <c r="C5987" i="66"/>
  <c r="C5985" i="66"/>
  <c r="C5972" i="66"/>
  <c r="E5941" i="66"/>
  <c r="H5941" i="66" s="1"/>
  <c r="C5933" i="66"/>
  <c r="C5928" i="66"/>
  <c r="C5794" i="66"/>
  <c r="C5722" i="66"/>
  <c r="C5714" i="66"/>
  <c r="C5642" i="66"/>
  <c r="C5602" i="66"/>
  <c r="C5481" i="66"/>
  <c r="C5357" i="66"/>
  <c r="C5246" i="66"/>
  <c r="C5207" i="66"/>
  <c r="C5106" i="66"/>
  <c r="C5083" i="66"/>
  <c r="C5038" i="66"/>
  <c r="C4986" i="66"/>
  <c r="C4888" i="66"/>
  <c r="C4875" i="66"/>
  <c r="C4773" i="66"/>
  <c r="C4031" i="66"/>
  <c r="C4021" i="66"/>
  <c r="C3333" i="66"/>
  <c r="E6921" i="66"/>
  <c r="H6921" i="66" s="1"/>
  <c r="C6919" i="66"/>
  <c r="E6916" i="66"/>
  <c r="H6916" i="66" s="1"/>
  <c r="C6909" i="66"/>
  <c r="C6896" i="66"/>
  <c r="C6884" i="66"/>
  <c r="C6869" i="66"/>
  <c r="C6859" i="66"/>
  <c r="E6856" i="66"/>
  <c r="H6856" i="66" s="1"/>
  <c r="C6837" i="66"/>
  <c r="C6830" i="66"/>
  <c r="C6825" i="66"/>
  <c r="E6777" i="66"/>
  <c r="H6777" i="66" s="1"/>
  <c r="C6774" i="66"/>
  <c r="C6738" i="66"/>
  <c r="C6730" i="66"/>
  <c r="C6710" i="66"/>
  <c r="C6683" i="66"/>
  <c r="C6668" i="66"/>
  <c r="C6666" i="66"/>
  <c r="E6662" i="66"/>
  <c r="H6662" i="66" s="1"/>
  <c r="C6657" i="66"/>
  <c r="C6652" i="66"/>
  <c r="C6647" i="66"/>
  <c r="E6644" i="66"/>
  <c r="H6644" i="66" s="1"/>
  <c r="E6634" i="66"/>
  <c r="H6634" i="66" s="1"/>
  <c r="E6607" i="66"/>
  <c r="H6607" i="66" s="1"/>
  <c r="C6605" i="66"/>
  <c r="C6600" i="66"/>
  <c r="C6595" i="66"/>
  <c r="C6580" i="66"/>
  <c r="C6545" i="66"/>
  <c r="C6540" i="66"/>
  <c r="C6523" i="66"/>
  <c r="E6511" i="66"/>
  <c r="H6511" i="66" s="1"/>
  <c r="C6506" i="66"/>
  <c r="C6357" i="66"/>
  <c r="C6333" i="66"/>
  <c r="C6326" i="66"/>
  <c r="E6304" i="66"/>
  <c r="H6304" i="66" s="1"/>
  <c r="C6296" i="66"/>
  <c r="E6272" i="66"/>
  <c r="H6272" i="66" s="1"/>
  <c r="C6262" i="66"/>
  <c r="E6252" i="66"/>
  <c r="H6252" i="66" s="1"/>
  <c r="C6245" i="66"/>
  <c r="C6240" i="66"/>
  <c r="C6238" i="66"/>
  <c r="C6173" i="66"/>
  <c r="C6166" i="66"/>
  <c r="E6163" i="66"/>
  <c r="E6151" i="66"/>
  <c r="H6151" i="66" s="1"/>
  <c r="E6146" i="66"/>
  <c r="H6146" i="66" s="1"/>
  <c r="E6143" i="66"/>
  <c r="H6143" i="66" s="1"/>
  <c r="C6141" i="66"/>
  <c r="E6136" i="66"/>
  <c r="H6136" i="66" s="1"/>
  <c r="C6131" i="66"/>
  <c r="C6126" i="66"/>
  <c r="E6111" i="66"/>
  <c r="H6111" i="66" s="1"/>
  <c r="E6106" i="66"/>
  <c r="H6106" i="66" s="1"/>
  <c r="E6066" i="66"/>
  <c r="H6066" i="66" s="1"/>
  <c r="E6031" i="66"/>
  <c r="H6031" i="66" s="1"/>
  <c r="E5994" i="66"/>
  <c r="H5994" i="66" s="1"/>
  <c r="E5928" i="66"/>
  <c r="H5928" i="66" s="1"/>
  <c r="E6071" i="66"/>
  <c r="H6071" i="66" s="1"/>
  <c r="E6051" i="66"/>
  <c r="H6051" i="66" s="1"/>
  <c r="E6036" i="66"/>
  <c r="H6036" i="66" s="1"/>
  <c r="C6034" i="66"/>
  <c r="E6029" i="66"/>
  <c r="H6029" i="66" s="1"/>
  <c r="E6016" i="66"/>
  <c r="H6016" i="66" s="1"/>
  <c r="E5992" i="66"/>
  <c r="H5992" i="66" s="1"/>
  <c r="C5989" i="66"/>
  <c r="E5968" i="66"/>
  <c r="H5968" i="66" s="1"/>
  <c r="E5955" i="66"/>
  <c r="H5955" i="66" s="1"/>
  <c r="E5951" i="66"/>
  <c r="C5943" i="66"/>
  <c r="E5935" i="66"/>
  <c r="H5935" i="66" s="1"/>
  <c r="E5524" i="66"/>
  <c r="H5524" i="66" s="1"/>
  <c r="C5478" i="66"/>
  <c r="C5437" i="66"/>
  <c r="C5427" i="66"/>
  <c r="E5214" i="66"/>
  <c r="H5214" i="66" s="1"/>
  <c r="E5082" i="66"/>
  <c r="H5082" i="66" s="1"/>
  <c r="C4938" i="66"/>
  <c r="C4930" i="66"/>
  <c r="C4917" i="66"/>
  <c r="C4914" i="66"/>
  <c r="C4890" i="66"/>
  <c r="C3903" i="66"/>
  <c r="E3903" i="66"/>
  <c r="C6930" i="66"/>
  <c r="C6928" i="66"/>
  <c r="C6911" i="66"/>
  <c r="C6893" i="66"/>
  <c r="C6871" i="66"/>
  <c r="E6836" i="66"/>
  <c r="H6836" i="66" s="1"/>
  <c r="C6827" i="66"/>
  <c r="C6771" i="66"/>
  <c r="E6750" i="66"/>
  <c r="H6750" i="66" s="1"/>
  <c r="C6727" i="66"/>
  <c r="E6704" i="66"/>
  <c r="H6704" i="66" s="1"/>
  <c r="C6702" i="66"/>
  <c r="C6680" i="66"/>
  <c r="C6673" i="66"/>
  <c r="E6667" i="66"/>
  <c r="E6651" i="66"/>
  <c r="H6651" i="66" s="1"/>
  <c r="C6592" i="66"/>
  <c r="E6563" i="66"/>
  <c r="H6563" i="66" s="1"/>
  <c r="E6530" i="66"/>
  <c r="H6530" i="66" s="1"/>
  <c r="C6496" i="66"/>
  <c r="C6487" i="66"/>
  <c r="C6468" i="66"/>
  <c r="C6435" i="66"/>
  <c r="C6433" i="66"/>
  <c r="C6420" i="66"/>
  <c r="C6416" i="66"/>
  <c r="E6395" i="66"/>
  <c r="H6395" i="66" s="1"/>
  <c r="C6372" i="66"/>
  <c r="C6342" i="66"/>
  <c r="E6332" i="66"/>
  <c r="H6332" i="66" s="1"/>
  <c r="C6303" i="66"/>
  <c r="C6266" i="66"/>
  <c r="C6252" i="66"/>
  <c r="C6228" i="66"/>
  <c r="C6204" i="66"/>
  <c r="C6177" i="66"/>
  <c r="C6153" i="66"/>
  <c r="C6150" i="66"/>
  <c r="E6130" i="66"/>
  <c r="H6130" i="66" s="1"/>
  <c r="C6118" i="66"/>
  <c r="C6101" i="66"/>
  <c r="C6096" i="66"/>
  <c r="C6091" i="66"/>
  <c r="C6071" i="66"/>
  <c r="E6068" i="66"/>
  <c r="C6061" i="66"/>
  <c r="E6028" i="66"/>
  <c r="H6028" i="66" s="1"/>
  <c r="C6026" i="66"/>
  <c r="E6023" i="66"/>
  <c r="H6023" i="66" s="1"/>
  <c r="C6016" i="66"/>
  <c r="E6013" i="66"/>
  <c r="H6013" i="66" s="1"/>
  <c r="C6008" i="66"/>
  <c r="E5989" i="66"/>
  <c r="H5989" i="66" s="1"/>
  <c r="C5984" i="66"/>
  <c r="E5981" i="66"/>
  <c r="H5981" i="66" s="1"/>
  <c r="C5976" i="66"/>
  <c r="C5968" i="66"/>
  <c r="E5965" i="66"/>
  <c r="H5965" i="66" s="1"/>
  <c r="C5955" i="66"/>
  <c r="C5953" i="66"/>
  <c r="E5942" i="66"/>
  <c r="H5942" i="66" s="1"/>
  <c r="C5882" i="66"/>
  <c r="C5516" i="66"/>
  <c r="C5320" i="66"/>
  <c r="C5266" i="66"/>
  <c r="C5230" i="66"/>
  <c r="C5222" i="66"/>
  <c r="E5219" i="66"/>
  <c r="H5219" i="66" s="1"/>
  <c r="C5214" i="66"/>
  <c r="C5092" i="66"/>
  <c r="C4998" i="66"/>
  <c r="E4995" i="66"/>
  <c r="H4995" i="66" s="1"/>
  <c r="C4848" i="66"/>
  <c r="E6826" i="66"/>
  <c r="H6826" i="66" s="1"/>
  <c r="E6778" i="66"/>
  <c r="H6778" i="66" s="1"/>
  <c r="E6768" i="66"/>
  <c r="H6768" i="66" s="1"/>
  <c r="E6739" i="66"/>
  <c r="H6739" i="66" s="1"/>
  <c r="E6721" i="66"/>
  <c r="E6714" i="66"/>
  <c r="H6714" i="66" s="1"/>
  <c r="E6706" i="66"/>
  <c r="H6706" i="66" s="1"/>
  <c r="E6702" i="66"/>
  <c r="E6699" i="66"/>
  <c r="H6699" i="66" s="1"/>
  <c r="E6684" i="66"/>
  <c r="H6684" i="66" s="1"/>
  <c r="E6672" i="66"/>
  <c r="H6672" i="66" s="1"/>
  <c r="E6663" i="66"/>
  <c r="H6663" i="66" s="1"/>
  <c r="E6661" i="66"/>
  <c r="E6654" i="66"/>
  <c r="H6654" i="66" s="1"/>
  <c r="C6641" i="66"/>
  <c r="E6633" i="66"/>
  <c r="H6633" i="66" s="1"/>
  <c r="E6618" i="66"/>
  <c r="H6618" i="66" s="1"/>
  <c r="E6614" i="66"/>
  <c r="H6614" i="66" s="1"/>
  <c r="E6611" i="66"/>
  <c r="H6611" i="66" s="1"/>
  <c r="E6572" i="66"/>
  <c r="E6514" i="66"/>
  <c r="E6512" i="66"/>
  <c r="H6512" i="66" s="1"/>
  <c r="E6507" i="66"/>
  <c r="H6507" i="66" s="1"/>
  <c r="E6500" i="66"/>
  <c r="H6500" i="66" s="1"/>
  <c r="E6493" i="66"/>
  <c r="H6493" i="66" s="1"/>
  <c r="E6479" i="66"/>
  <c r="H6479" i="66" s="1"/>
  <c r="E6467" i="66"/>
  <c r="H6467" i="66" s="1"/>
  <c r="E6432" i="66"/>
  <c r="H6432" i="66" s="1"/>
  <c r="E6415" i="66"/>
  <c r="E6402" i="66"/>
  <c r="E6400" i="66"/>
  <c r="H6400" i="66" s="1"/>
  <c r="E6381" i="66"/>
  <c r="H6381" i="66" s="1"/>
  <c r="E6369" i="66"/>
  <c r="H6369" i="66" s="1"/>
  <c r="E6367" i="66"/>
  <c r="E6351" i="66"/>
  <c r="H6351" i="66" s="1"/>
  <c r="E6346" i="66"/>
  <c r="E6339" i="66"/>
  <c r="H6339" i="66" s="1"/>
  <c r="E6327" i="66"/>
  <c r="E6322" i="66"/>
  <c r="H6322" i="66" s="1"/>
  <c r="E6303" i="66"/>
  <c r="H6303" i="66" s="1"/>
  <c r="E6298" i="66"/>
  <c r="H6298" i="66" s="1"/>
  <c r="E6290" i="66"/>
  <c r="H6290" i="66" s="1"/>
  <c r="E6271" i="66"/>
  <c r="H6271" i="66" s="1"/>
  <c r="E6266" i="66"/>
  <c r="E6256" i="66"/>
  <c r="H6256" i="66" s="1"/>
  <c r="E6251" i="66"/>
  <c r="H6251" i="66" s="1"/>
  <c r="E6246" i="66"/>
  <c r="H6246" i="66" s="1"/>
  <c r="E6227" i="66"/>
  <c r="E6220" i="66"/>
  <c r="H6220" i="66" s="1"/>
  <c r="E6186" i="66"/>
  <c r="H6186" i="66" s="1"/>
  <c r="E6167" i="66"/>
  <c r="H6167" i="66" s="1"/>
  <c r="E6162" i="66"/>
  <c r="E6133" i="66"/>
  <c r="H6133" i="66" s="1"/>
  <c r="E6093" i="66"/>
  <c r="H6093" i="66" s="1"/>
  <c r="E6088" i="66"/>
  <c r="H6088" i="66" s="1"/>
  <c r="E6078" i="66"/>
  <c r="H6078" i="66" s="1"/>
  <c r="E6073" i="66"/>
  <c r="H6073" i="66" s="1"/>
  <c r="E6043" i="66"/>
  <c r="H6043" i="66" s="1"/>
  <c r="E6020" i="66"/>
  <c r="H6020" i="66" s="1"/>
  <c r="E5998" i="66"/>
  <c r="H5998" i="66" s="1"/>
  <c r="E5988" i="66"/>
  <c r="H5988" i="66" s="1"/>
  <c r="E5929" i="66"/>
  <c r="H5929" i="66" s="1"/>
  <c r="E5446" i="66"/>
  <c r="H5446" i="66" s="1"/>
  <c r="E5345" i="66"/>
  <c r="H5345" i="66" s="1"/>
  <c r="E4858" i="66"/>
  <c r="H4858" i="66" s="1"/>
  <c r="C4634" i="66"/>
  <c r="E4634" i="66"/>
  <c r="H4634" i="66" s="1"/>
  <c r="C6932" i="66"/>
  <c r="C6888" i="66"/>
  <c r="C6865" i="66"/>
  <c r="C6860" i="66"/>
  <c r="C6855" i="66"/>
  <c r="E6850" i="66"/>
  <c r="H6850" i="66" s="1"/>
  <c r="E6843" i="66"/>
  <c r="H6843" i="66" s="1"/>
  <c r="E6841" i="66"/>
  <c r="H6841" i="66" s="1"/>
  <c r="E6838" i="66"/>
  <c r="H6838" i="66" s="1"/>
  <c r="E6834" i="66"/>
  <c r="H6834" i="66" s="1"/>
  <c r="C6807" i="66"/>
  <c r="C6798" i="66"/>
  <c r="C6790" i="66"/>
  <c r="C6785" i="66"/>
  <c r="E6775" i="66"/>
  <c r="H6775" i="66" s="1"/>
  <c r="C6768" i="66"/>
  <c r="C6763" i="66"/>
  <c r="E6731" i="66"/>
  <c r="H6731" i="66" s="1"/>
  <c r="C6721" i="66"/>
  <c r="E6709" i="66"/>
  <c r="H6709" i="66" s="1"/>
  <c r="C6706" i="66"/>
  <c r="E6694" i="66"/>
  <c r="H6694" i="66" s="1"/>
  <c r="C6687" i="66"/>
  <c r="C6663" i="66"/>
  <c r="E6658" i="66"/>
  <c r="H6658" i="66" s="1"/>
  <c r="E6653" i="66"/>
  <c r="C6643" i="66"/>
  <c r="E6632" i="66"/>
  <c r="C6628" i="66"/>
  <c r="C6623" i="66"/>
  <c r="E6609" i="66"/>
  <c r="H6609" i="66" s="1"/>
  <c r="E6606" i="66"/>
  <c r="H6606" i="66" s="1"/>
  <c r="C6599" i="66"/>
  <c r="E6596" i="66"/>
  <c r="H6596" i="66" s="1"/>
  <c r="E6586" i="66"/>
  <c r="H6586" i="66" s="1"/>
  <c r="E6576" i="66"/>
  <c r="H6576" i="66" s="1"/>
  <c r="C6546" i="66"/>
  <c r="C6539" i="66"/>
  <c r="C6527" i="66"/>
  <c r="E6522" i="66"/>
  <c r="H6522" i="66" s="1"/>
  <c r="E6519" i="66"/>
  <c r="C6514" i="66"/>
  <c r="C6493" i="66"/>
  <c r="C6491" i="66"/>
  <c r="E6484" i="66"/>
  <c r="C6479" i="66"/>
  <c r="E6474" i="66"/>
  <c r="H6474" i="66" s="1"/>
  <c r="C6472" i="66"/>
  <c r="C6463" i="66"/>
  <c r="C6432" i="66"/>
  <c r="C6415" i="66"/>
  <c r="E6407" i="66"/>
  <c r="C6400" i="66"/>
  <c r="E6385" i="66"/>
  <c r="H6385" i="66" s="1"/>
  <c r="C6381" i="66"/>
  <c r="C6369" i="66"/>
  <c r="C6356" i="66"/>
  <c r="C6339" i="66"/>
  <c r="C6337" i="66"/>
  <c r="C6322" i="66"/>
  <c r="E6317" i="66"/>
  <c r="E6312" i="66"/>
  <c r="H6312" i="66" s="1"/>
  <c r="E6307" i="66"/>
  <c r="H6307" i="66" s="1"/>
  <c r="E6302" i="66"/>
  <c r="H6302" i="66" s="1"/>
  <c r="E6285" i="66"/>
  <c r="H6285" i="66" s="1"/>
  <c r="E6270" i="66"/>
  <c r="C6256" i="66"/>
  <c r="C6251" i="66"/>
  <c r="C6249" i="66"/>
  <c r="C6246" i="66"/>
  <c r="C6232" i="66"/>
  <c r="C6227" i="66"/>
  <c r="C6215" i="66"/>
  <c r="C6191" i="66"/>
  <c r="E6184" i="66"/>
  <c r="H6184" i="66" s="1"/>
  <c r="E6174" i="66"/>
  <c r="H6174" i="66" s="1"/>
  <c r="C6172" i="66"/>
  <c r="E6142" i="66"/>
  <c r="H6142" i="66" s="1"/>
  <c r="C6140" i="66"/>
  <c r="E6132" i="66"/>
  <c r="H6132" i="66" s="1"/>
  <c r="C6122" i="66"/>
  <c r="E6098" i="66"/>
  <c r="C6088" i="66"/>
  <c r="C6083" i="66"/>
  <c r="C6078" i="66"/>
  <c r="C6068" i="66"/>
  <c r="E6060" i="66"/>
  <c r="H6060" i="66" s="1"/>
  <c r="C6053" i="66"/>
  <c r="E6048" i="66"/>
  <c r="H6048" i="66" s="1"/>
  <c r="C6043" i="66"/>
  <c r="C6038" i="66"/>
  <c r="E6030" i="66"/>
  <c r="C5996" i="66"/>
  <c r="E5993" i="66"/>
  <c r="H5993" i="66" s="1"/>
  <c r="C5970" i="66"/>
  <c r="C5957" i="66"/>
  <c r="E5936" i="66"/>
  <c r="H5936" i="66" s="1"/>
  <c r="C5929" i="66"/>
  <c r="C5911" i="66"/>
  <c r="E5839" i="66"/>
  <c r="H5839" i="66" s="1"/>
  <c r="C5834" i="66"/>
  <c r="C5526" i="66"/>
  <c r="E5523" i="66"/>
  <c r="H5523" i="66" s="1"/>
  <c r="C5510" i="66"/>
  <c r="C5446" i="66"/>
  <c r="E5291" i="66"/>
  <c r="H5291" i="66" s="1"/>
  <c r="C5187" i="66"/>
  <c r="E5057" i="66"/>
  <c r="C5003" i="66"/>
  <c r="C4958" i="66"/>
  <c r="C4905" i="66"/>
  <c r="C4751" i="66"/>
  <c r="C4725" i="66"/>
  <c r="C4316" i="66"/>
  <c r="C5921" i="66"/>
  <c r="E5910" i="66"/>
  <c r="H5910" i="66" s="1"/>
  <c r="C5908" i="66"/>
  <c r="C5895" i="66"/>
  <c r="C5887" i="66"/>
  <c r="E5881" i="66"/>
  <c r="H5881" i="66" s="1"/>
  <c r="E5876" i="66"/>
  <c r="H5876" i="66" s="1"/>
  <c r="E5874" i="66"/>
  <c r="E5869" i="66"/>
  <c r="H5869" i="66" s="1"/>
  <c r="E5858" i="66"/>
  <c r="H5858" i="66" s="1"/>
  <c r="E5850" i="66"/>
  <c r="E5845" i="66"/>
  <c r="H5845" i="66" s="1"/>
  <c r="E5840" i="66"/>
  <c r="H5840" i="66" s="1"/>
  <c r="C5836" i="66"/>
  <c r="C5831" i="66"/>
  <c r="E5816" i="66"/>
  <c r="E5806" i="66"/>
  <c r="H5806" i="66" s="1"/>
  <c r="C5804" i="66"/>
  <c r="E5793" i="66"/>
  <c r="H5793" i="66" s="1"/>
  <c r="C5791" i="66"/>
  <c r="E5778" i="66"/>
  <c r="H5778" i="66" s="1"/>
  <c r="E5761" i="66"/>
  <c r="H5761" i="66" s="1"/>
  <c r="C5749" i="66"/>
  <c r="C5746" i="66"/>
  <c r="E5739" i="66"/>
  <c r="H5739" i="66" s="1"/>
  <c r="E5731" i="66"/>
  <c r="E5721" i="66"/>
  <c r="H5721" i="66" s="1"/>
  <c r="C5698" i="66"/>
  <c r="E5695" i="66"/>
  <c r="H5695" i="66" s="1"/>
  <c r="E5676" i="66"/>
  <c r="H5676" i="66" s="1"/>
  <c r="C5654" i="66"/>
  <c r="E5651" i="66"/>
  <c r="H5651" i="66" s="1"/>
  <c r="C5644" i="66"/>
  <c r="C5639" i="66"/>
  <c r="C5611" i="66"/>
  <c r="E5608" i="66"/>
  <c r="H5608" i="66" s="1"/>
  <c r="E5596" i="66"/>
  <c r="H5596" i="66" s="1"/>
  <c r="C5553" i="66"/>
  <c r="E5545" i="66"/>
  <c r="H5545" i="66" s="1"/>
  <c r="E5530" i="66"/>
  <c r="H5530" i="66" s="1"/>
  <c r="C5518" i="66"/>
  <c r="C5505" i="66"/>
  <c r="E5482" i="66"/>
  <c r="H5482" i="66" s="1"/>
  <c r="E5473" i="66"/>
  <c r="H5473" i="66" s="1"/>
  <c r="E5468" i="66"/>
  <c r="H5468" i="66" s="1"/>
  <c r="E5453" i="66"/>
  <c r="H5453" i="66" s="1"/>
  <c r="E5444" i="66"/>
  <c r="H5444" i="66" s="1"/>
  <c r="E5436" i="66"/>
  <c r="E5432" i="66"/>
  <c r="H5432" i="66" s="1"/>
  <c r="E5426" i="66"/>
  <c r="H5426" i="66" s="1"/>
  <c r="E5396" i="66"/>
  <c r="H5396" i="66" s="1"/>
  <c r="C5394" i="66"/>
  <c r="E5391" i="66"/>
  <c r="H5391" i="66" s="1"/>
  <c r="E5381" i="66"/>
  <c r="H5381" i="66" s="1"/>
  <c r="C5342" i="66"/>
  <c r="E5336" i="66"/>
  <c r="H5336" i="66" s="1"/>
  <c r="E5334" i="66"/>
  <c r="H5334" i="66" s="1"/>
  <c r="C5322" i="66"/>
  <c r="E5319" i="66"/>
  <c r="C5297" i="66"/>
  <c r="E5290" i="66"/>
  <c r="H5290" i="66" s="1"/>
  <c r="E5280" i="66"/>
  <c r="H5280" i="66" s="1"/>
  <c r="C5275" i="66"/>
  <c r="C5258" i="66"/>
  <c r="E5245" i="66"/>
  <c r="C5236" i="66"/>
  <c r="C5217" i="66"/>
  <c r="E5212" i="66"/>
  <c r="H5212" i="66" s="1"/>
  <c r="C5204" i="66"/>
  <c r="C5197" i="66"/>
  <c r="E5194" i="66"/>
  <c r="H5194" i="66" s="1"/>
  <c r="C5181" i="66"/>
  <c r="E5156" i="66"/>
  <c r="C5139" i="66"/>
  <c r="C5122" i="66"/>
  <c r="E5119" i="66"/>
  <c r="H5119" i="66" s="1"/>
  <c r="C5114" i="66"/>
  <c r="E5104" i="66"/>
  <c r="H5104" i="66" s="1"/>
  <c r="E5074" i="66"/>
  <c r="H5074" i="66" s="1"/>
  <c r="C5069" i="66"/>
  <c r="E5020" i="66"/>
  <c r="H5020" i="66" s="1"/>
  <c r="E5010" i="66"/>
  <c r="E4990" i="66"/>
  <c r="H4990" i="66" s="1"/>
  <c r="E4985" i="66"/>
  <c r="H4985" i="66" s="1"/>
  <c r="E4977" i="66"/>
  <c r="H4977" i="66" s="1"/>
  <c r="E4964" i="66"/>
  <c r="H4964" i="66" s="1"/>
  <c r="E4959" i="66"/>
  <c r="H4959" i="66" s="1"/>
  <c r="E4947" i="66"/>
  <c r="C4945" i="66"/>
  <c r="E4942" i="66"/>
  <c r="H4942" i="66" s="1"/>
  <c r="E4937" i="66"/>
  <c r="C4927" i="66"/>
  <c r="E4916" i="66"/>
  <c r="H4916" i="66" s="1"/>
  <c r="E4912" i="66"/>
  <c r="H4912" i="66" s="1"/>
  <c r="E4899" i="66"/>
  <c r="E4889" i="66"/>
  <c r="H4889" i="66" s="1"/>
  <c r="E4874" i="66"/>
  <c r="H4874" i="66" s="1"/>
  <c r="E4857" i="66"/>
  <c r="C4855" i="66"/>
  <c r="E4842" i="66"/>
  <c r="H4842" i="66" s="1"/>
  <c r="C4840" i="66"/>
  <c r="E4837" i="66"/>
  <c r="H4837" i="66" s="1"/>
  <c r="C4825" i="66"/>
  <c r="E4822" i="66"/>
  <c r="H4822" i="66" s="1"/>
  <c r="E4817" i="66"/>
  <c r="H4817" i="66" s="1"/>
  <c r="C4805" i="66"/>
  <c r="C4793" i="66"/>
  <c r="C4740" i="66"/>
  <c r="E4735" i="66"/>
  <c r="H4735" i="66" s="1"/>
  <c r="C4675" i="66"/>
  <c r="C4615" i="66"/>
  <c r="C4610" i="66"/>
  <c r="E4589" i="66"/>
  <c r="H4589" i="66" s="1"/>
  <c r="C4556" i="66"/>
  <c r="C4538" i="66"/>
  <c r="C4487" i="66"/>
  <c r="E4292" i="66"/>
  <c r="H4292" i="66" s="1"/>
  <c r="C4236" i="66"/>
  <c r="C4231" i="66"/>
  <c r="E4207" i="66"/>
  <c r="H4207" i="66" s="1"/>
  <c r="C4202" i="66"/>
  <c r="C4184" i="66"/>
  <c r="C4033" i="66"/>
  <c r="C4028" i="66"/>
  <c r="C3897" i="66"/>
  <c r="E3871" i="66"/>
  <c r="H3871" i="66" s="1"/>
  <c r="C3804" i="66"/>
  <c r="C3796" i="66"/>
  <c r="E3097" i="66"/>
  <c r="H3097" i="66" s="1"/>
  <c r="C5910" i="66"/>
  <c r="C5884" i="66"/>
  <c r="C5866" i="66"/>
  <c r="C5858" i="66"/>
  <c r="C5850" i="66"/>
  <c r="C5840" i="66"/>
  <c r="C5826" i="66"/>
  <c r="C5816" i="66"/>
  <c r="C5806" i="66"/>
  <c r="C5793" i="66"/>
  <c r="E5786" i="66"/>
  <c r="H5786" i="66" s="1"/>
  <c r="C5778" i="66"/>
  <c r="C5741" i="66"/>
  <c r="C5721" i="66"/>
  <c r="C5705" i="66"/>
  <c r="C5686" i="66"/>
  <c r="C5676" i="66"/>
  <c r="C5634" i="66"/>
  <c r="C5618" i="66"/>
  <c r="C5608" i="66"/>
  <c r="C5606" i="66"/>
  <c r="C5596" i="66"/>
  <c r="C5586" i="66"/>
  <c r="C5581" i="66"/>
  <c r="E5548" i="66"/>
  <c r="H5548" i="66" s="1"/>
  <c r="C5530" i="66"/>
  <c r="C5515" i="66"/>
  <c r="C5502" i="66"/>
  <c r="E5497" i="66"/>
  <c r="H5497" i="66" s="1"/>
  <c r="C5482" i="66"/>
  <c r="C5436" i="66"/>
  <c r="C5426" i="66"/>
  <c r="C5391" i="66"/>
  <c r="E5361" i="66"/>
  <c r="C5319" i="66"/>
  <c r="E5312" i="66"/>
  <c r="H5312" i="66" s="1"/>
  <c r="C5299" i="66"/>
  <c r="C5292" i="66"/>
  <c r="C5290" i="66"/>
  <c r="C5265" i="66"/>
  <c r="C5231" i="66"/>
  <c r="C5199" i="66"/>
  <c r="C5194" i="66"/>
  <c r="E5191" i="66"/>
  <c r="H5191" i="66" s="1"/>
  <c r="C5186" i="66"/>
  <c r="E5176" i="66"/>
  <c r="H5176" i="66" s="1"/>
  <c r="C5156" i="66"/>
  <c r="E5153" i="66"/>
  <c r="H5153" i="66" s="1"/>
  <c r="E5141" i="66"/>
  <c r="H5141" i="66" s="1"/>
  <c r="E5133" i="66"/>
  <c r="C5119" i="66"/>
  <c r="E5116" i="66"/>
  <c r="H5116" i="66" s="1"/>
  <c r="E5108" i="66"/>
  <c r="H5108" i="66" s="1"/>
  <c r="C5091" i="66"/>
  <c r="E5079" i="66"/>
  <c r="C5074" i="66"/>
  <c r="E5064" i="66"/>
  <c r="H5064" i="66" s="1"/>
  <c r="C5056" i="66"/>
  <c r="E5053" i="66"/>
  <c r="H5053" i="66" s="1"/>
  <c r="C5051" i="66"/>
  <c r="C5043" i="66"/>
  <c r="E5028" i="66"/>
  <c r="H5028" i="66" s="1"/>
  <c r="E5025" i="66"/>
  <c r="C5020" i="66"/>
  <c r="C5010" i="66"/>
  <c r="E5000" i="66"/>
  <c r="H5000" i="66" s="1"/>
  <c r="C4985" i="66"/>
  <c r="C4977" i="66"/>
  <c r="C4964" i="66"/>
  <c r="C4959" i="66"/>
  <c r="C4937" i="66"/>
  <c r="E4934" i="66"/>
  <c r="H4934" i="66" s="1"/>
  <c r="C4899" i="66"/>
  <c r="C4894" i="66"/>
  <c r="C4889" i="66"/>
  <c r="E4877" i="66"/>
  <c r="H4877" i="66" s="1"/>
  <c r="C4862" i="66"/>
  <c r="C4847" i="66"/>
  <c r="C4842" i="66"/>
  <c r="C4837" i="66"/>
  <c r="C4832" i="66"/>
  <c r="C4817" i="66"/>
  <c r="C4810" i="66"/>
  <c r="E4797" i="66"/>
  <c r="H4797" i="66" s="1"/>
  <c r="C4780" i="66"/>
  <c r="E4777" i="66"/>
  <c r="C4772" i="66"/>
  <c r="C4760" i="66"/>
  <c r="C4755" i="66"/>
  <c r="E4727" i="66"/>
  <c r="H4727" i="66" s="1"/>
  <c r="C4693" i="66"/>
  <c r="C4685" i="66"/>
  <c r="C4625" i="66"/>
  <c r="E4594" i="66"/>
  <c r="C4589" i="66"/>
  <c r="E4568" i="66"/>
  <c r="C4384" i="66"/>
  <c r="C4379" i="66"/>
  <c r="C4292" i="66"/>
  <c r="C4243" i="66"/>
  <c r="C4119" i="66"/>
  <c r="C3876" i="66"/>
  <c r="C3871" i="66"/>
  <c r="C3866" i="66"/>
  <c r="C3066" i="66"/>
  <c r="E5917" i="66"/>
  <c r="H5917" i="66" s="1"/>
  <c r="C5891" i="66"/>
  <c r="E5875" i="66"/>
  <c r="H5875" i="66" s="1"/>
  <c r="E5870" i="66"/>
  <c r="H5870" i="66" s="1"/>
  <c r="C5868" i="66"/>
  <c r="E5865" i="66"/>
  <c r="H5865" i="66" s="1"/>
  <c r="C5855" i="66"/>
  <c r="C5852" i="66"/>
  <c r="C5842" i="66"/>
  <c r="E5820" i="66"/>
  <c r="H5820" i="66" s="1"/>
  <c r="E5797" i="66"/>
  <c r="H5797" i="66" s="1"/>
  <c r="C5765" i="66"/>
  <c r="E5760" i="66"/>
  <c r="H5760" i="66" s="1"/>
  <c r="C5753" i="66"/>
  <c r="E5735" i="66"/>
  <c r="H5735" i="66" s="1"/>
  <c r="C5715" i="66"/>
  <c r="C5673" i="66"/>
  <c r="E5650" i="66"/>
  <c r="H5650" i="66" s="1"/>
  <c r="E5613" i="66"/>
  <c r="H5613" i="66" s="1"/>
  <c r="C5598" i="66"/>
  <c r="C5588" i="66"/>
  <c r="E5554" i="66"/>
  <c r="E5540" i="66"/>
  <c r="H5540" i="66" s="1"/>
  <c r="E5529" i="66"/>
  <c r="C5512" i="66"/>
  <c r="E5481" i="66"/>
  <c r="H5481" i="66" s="1"/>
  <c r="C5450" i="66"/>
  <c r="C5443" i="66"/>
  <c r="E5390" i="66"/>
  <c r="H5390" i="66" s="1"/>
  <c r="E5355" i="66"/>
  <c r="C5346" i="66"/>
  <c r="E5323" i="66"/>
  <c r="H5323" i="66" s="1"/>
  <c r="C5309" i="66"/>
  <c r="E5298" i="66"/>
  <c r="H5298" i="66" s="1"/>
  <c r="C5228" i="66"/>
  <c r="C5169" i="66"/>
  <c r="C5161" i="66"/>
  <c r="C5153" i="66"/>
  <c r="E5150" i="66"/>
  <c r="E5123" i="66"/>
  <c r="H5123" i="66" s="1"/>
  <c r="E5083" i="66"/>
  <c r="H5083" i="66" s="1"/>
  <c r="E5040" i="66"/>
  <c r="H5040" i="66" s="1"/>
  <c r="E5012" i="66"/>
  <c r="H5012" i="66" s="1"/>
  <c r="E4958" i="66"/>
  <c r="H4958" i="66" s="1"/>
  <c r="E4908" i="66"/>
  <c r="H4908" i="66" s="1"/>
  <c r="E4891" i="66"/>
  <c r="H4891" i="66" s="1"/>
  <c r="E4888" i="66"/>
  <c r="H4888" i="66" s="1"/>
  <c r="C4807" i="66"/>
  <c r="C4294" i="66"/>
  <c r="C3806" i="66"/>
  <c r="E3577" i="66"/>
  <c r="H3577" i="66" s="1"/>
  <c r="C3577" i="66"/>
  <c r="E5924" i="66"/>
  <c r="H5924" i="66" s="1"/>
  <c r="E5912" i="66"/>
  <c r="H5912" i="66" s="1"/>
  <c r="C5875" i="66"/>
  <c r="C5870" i="66"/>
  <c r="E5854" i="66"/>
  <c r="C5837" i="66"/>
  <c r="E5834" i="66"/>
  <c r="H5834" i="66" s="1"/>
  <c r="E5827" i="66"/>
  <c r="H5827" i="66" s="1"/>
  <c r="E5812" i="66"/>
  <c r="H5812" i="66" s="1"/>
  <c r="E5807" i="66"/>
  <c r="H5807" i="66" s="1"/>
  <c r="C5797" i="66"/>
  <c r="E5794" i="66"/>
  <c r="H5794" i="66" s="1"/>
  <c r="C5792" i="66"/>
  <c r="E5787" i="66"/>
  <c r="H5787" i="66" s="1"/>
  <c r="E5782" i="66"/>
  <c r="H5782" i="66" s="1"/>
  <c r="E5772" i="66"/>
  <c r="H5772" i="66" s="1"/>
  <c r="E5762" i="66"/>
  <c r="C5760" i="66"/>
  <c r="E5757" i="66"/>
  <c r="E5747" i="66"/>
  <c r="H5747" i="66" s="1"/>
  <c r="E5717" i="66"/>
  <c r="E5709" i="66"/>
  <c r="H5709" i="66" s="1"/>
  <c r="E5682" i="66"/>
  <c r="H5682" i="66" s="1"/>
  <c r="C5675" i="66"/>
  <c r="E5672" i="66"/>
  <c r="H5672" i="66" s="1"/>
  <c r="E5660" i="66"/>
  <c r="C5650" i="66"/>
  <c r="E5647" i="66"/>
  <c r="C5645" i="66"/>
  <c r="E5612" i="66"/>
  <c r="H5612" i="66" s="1"/>
  <c r="E5587" i="66"/>
  <c r="H5587" i="66" s="1"/>
  <c r="C5554" i="66"/>
  <c r="E5549" i="66"/>
  <c r="H5549" i="66" s="1"/>
  <c r="E5519" i="66"/>
  <c r="H5519" i="66" s="1"/>
  <c r="E5511" i="66"/>
  <c r="H5511" i="66" s="1"/>
  <c r="E5506" i="66"/>
  <c r="H5506" i="66" s="1"/>
  <c r="E5442" i="66"/>
  <c r="E5428" i="66"/>
  <c r="H5428" i="66" s="1"/>
  <c r="C5425" i="66"/>
  <c r="E5420" i="66"/>
  <c r="H5420" i="66" s="1"/>
  <c r="E5388" i="66"/>
  <c r="H5388" i="66" s="1"/>
  <c r="E5370" i="66"/>
  <c r="C5355" i="66"/>
  <c r="E5352" i="66"/>
  <c r="H5352" i="66" s="1"/>
  <c r="E5340" i="66"/>
  <c r="H5340" i="66" s="1"/>
  <c r="E5332" i="66"/>
  <c r="H5332" i="66" s="1"/>
  <c r="C5318" i="66"/>
  <c r="C5298" i="66"/>
  <c r="E5293" i="66"/>
  <c r="E5276" i="66"/>
  <c r="H5276" i="66" s="1"/>
  <c r="E5249" i="66"/>
  <c r="E5237" i="66"/>
  <c r="H5237" i="66" s="1"/>
  <c r="E5225" i="66"/>
  <c r="H5225" i="66" s="1"/>
  <c r="E5223" i="66"/>
  <c r="H5223" i="66" s="1"/>
  <c r="E5210" i="66"/>
  <c r="H5210" i="66" s="1"/>
  <c r="C5201" i="66"/>
  <c r="E5190" i="66"/>
  <c r="E5182" i="66"/>
  <c r="H5182" i="66" s="1"/>
  <c r="E5177" i="66"/>
  <c r="H5177" i="66" s="1"/>
  <c r="E5140" i="66"/>
  <c r="H5140" i="66" s="1"/>
  <c r="C5138" i="66"/>
  <c r="C5121" i="66"/>
  <c r="C5113" i="66"/>
  <c r="E5107" i="66"/>
  <c r="H5107" i="66" s="1"/>
  <c r="E5095" i="66"/>
  <c r="H5095" i="66" s="1"/>
  <c r="E5088" i="66"/>
  <c r="H5088" i="66" s="1"/>
  <c r="E5070" i="66"/>
  <c r="H5070" i="66" s="1"/>
  <c r="E5065" i="66"/>
  <c r="E5047" i="66"/>
  <c r="E5039" i="66"/>
  <c r="H5039" i="66" s="1"/>
  <c r="E5029" i="66"/>
  <c r="H5029" i="66" s="1"/>
  <c r="C5027" i="66"/>
  <c r="C5019" i="66"/>
  <c r="E5006" i="66"/>
  <c r="H5006" i="66" s="1"/>
  <c r="E5004" i="66"/>
  <c r="H5004" i="66" s="1"/>
  <c r="E5001" i="66"/>
  <c r="E4981" i="66"/>
  <c r="H4981" i="66" s="1"/>
  <c r="C4966" i="66"/>
  <c r="E4946" i="66"/>
  <c r="H4946" i="66" s="1"/>
  <c r="E4915" i="66"/>
  <c r="H4915" i="66" s="1"/>
  <c r="C4896" i="66"/>
  <c r="E4886" i="66"/>
  <c r="H4886" i="66" s="1"/>
  <c r="C4876" i="66"/>
  <c r="E4833" i="66"/>
  <c r="H4833" i="66" s="1"/>
  <c r="E4818" i="66"/>
  <c r="H4818" i="66" s="1"/>
  <c r="E4811" i="66"/>
  <c r="H4811" i="66" s="1"/>
  <c r="C4588" i="66"/>
  <c r="E4159" i="66"/>
  <c r="H4159" i="66" s="1"/>
  <c r="C4084" i="66"/>
  <c r="C4076" i="66"/>
  <c r="C4019" i="66"/>
  <c r="E3936" i="66"/>
  <c r="H3936" i="66" s="1"/>
  <c r="C3878" i="66"/>
  <c r="E3831" i="66"/>
  <c r="H3831" i="66" s="1"/>
  <c r="C5927" i="66"/>
  <c r="C5901" i="66"/>
  <c r="E5898" i="66"/>
  <c r="C5893" i="66"/>
  <c r="C5872" i="66"/>
  <c r="C5862" i="66"/>
  <c r="E5859" i="66"/>
  <c r="H5859" i="66" s="1"/>
  <c r="C5827" i="66"/>
  <c r="C5822" i="66"/>
  <c r="C5812" i="66"/>
  <c r="C5802" i="66"/>
  <c r="C5787" i="66"/>
  <c r="C5782" i="66"/>
  <c r="E5779" i="66"/>
  <c r="C5772" i="66"/>
  <c r="C5767" i="66"/>
  <c r="C5757" i="66"/>
  <c r="C5747" i="66"/>
  <c r="C5742" i="66"/>
  <c r="E5732" i="66"/>
  <c r="E5730" i="66"/>
  <c r="C5727" i="66"/>
  <c r="C5709" i="66"/>
  <c r="E5706" i="66"/>
  <c r="H5706" i="66" s="1"/>
  <c r="E5696" i="66"/>
  <c r="H5696" i="66" s="1"/>
  <c r="E5677" i="66"/>
  <c r="H5677" i="66" s="1"/>
  <c r="C5672" i="66"/>
  <c r="C5670" i="66"/>
  <c r="C5660" i="66"/>
  <c r="C5647" i="66"/>
  <c r="E5642" i="66"/>
  <c r="H5642" i="66" s="1"/>
  <c r="E5635" i="66"/>
  <c r="H5635" i="66" s="1"/>
  <c r="E5621" i="66"/>
  <c r="H5621" i="66" s="1"/>
  <c r="C5612" i="66"/>
  <c r="C5580" i="66"/>
  <c r="C5549" i="66"/>
  <c r="E5546" i="66"/>
  <c r="C5534" i="66"/>
  <c r="E5531" i="66"/>
  <c r="H5531" i="66" s="1"/>
  <c r="E5526" i="66"/>
  <c r="H5526" i="66" s="1"/>
  <c r="E5516" i="66"/>
  <c r="H5516" i="66" s="1"/>
  <c r="C5511" i="66"/>
  <c r="E5483" i="66"/>
  <c r="H5483" i="66" s="1"/>
  <c r="E5459" i="66"/>
  <c r="H5459" i="66" s="1"/>
  <c r="C5447" i="66"/>
  <c r="C5442" i="66"/>
  <c r="C5420" i="66"/>
  <c r="E5417" i="66"/>
  <c r="H5417" i="66" s="1"/>
  <c r="C5410" i="66"/>
  <c r="C5370" i="66"/>
  <c r="E5350" i="66"/>
  <c r="E5347" i="66"/>
  <c r="C5340" i="66"/>
  <c r="C5332" i="66"/>
  <c r="E5295" i="66"/>
  <c r="E5266" i="66"/>
  <c r="H5266" i="66" s="1"/>
  <c r="C5259" i="66"/>
  <c r="C5254" i="66"/>
  <c r="E5232" i="66"/>
  <c r="E5222" i="66"/>
  <c r="C5220" i="66"/>
  <c r="C5210" i="66"/>
  <c r="E5200" i="66"/>
  <c r="H5200" i="66" s="1"/>
  <c r="C5198" i="66"/>
  <c r="E5195" i="66"/>
  <c r="H5195" i="66" s="1"/>
  <c r="C5190" i="66"/>
  <c r="E5187" i="66"/>
  <c r="H5187" i="66" s="1"/>
  <c r="E5165" i="66"/>
  <c r="C5163" i="66"/>
  <c r="C5140" i="66"/>
  <c r="E5137" i="66"/>
  <c r="H5137" i="66" s="1"/>
  <c r="C5115" i="66"/>
  <c r="C5107" i="66"/>
  <c r="E5102" i="66"/>
  <c r="H5102" i="66" s="1"/>
  <c r="C5095" i="66"/>
  <c r="E5092" i="66"/>
  <c r="H5092" i="66" s="1"/>
  <c r="C5078" i="66"/>
  <c r="C5073" i="66"/>
  <c r="C5065" i="66"/>
  <c r="E5062" i="66"/>
  <c r="H5062" i="66" s="1"/>
  <c r="C5047" i="66"/>
  <c r="E5044" i="66"/>
  <c r="H5044" i="66" s="1"/>
  <c r="C5039" i="66"/>
  <c r="C5034" i="66"/>
  <c r="C5029" i="66"/>
  <c r="E5026" i="66"/>
  <c r="H5026" i="66" s="1"/>
  <c r="C5016" i="66"/>
  <c r="E5009" i="66"/>
  <c r="C5006" i="66"/>
  <c r="E5003" i="66"/>
  <c r="H5003" i="66" s="1"/>
  <c r="C5001" i="66"/>
  <c r="E4998" i="66"/>
  <c r="C4996" i="66"/>
  <c r="E4984" i="66"/>
  <c r="E4978" i="66"/>
  <c r="H4978" i="66" s="1"/>
  <c r="E4976" i="66"/>
  <c r="H4976" i="66" s="1"/>
  <c r="E4965" i="66"/>
  <c r="H4965" i="66" s="1"/>
  <c r="E4955" i="66"/>
  <c r="H4955" i="66" s="1"/>
  <c r="C4946" i="66"/>
  <c r="E4936" i="66"/>
  <c r="H4936" i="66" s="1"/>
  <c r="C4928" i="66"/>
  <c r="E4925" i="66"/>
  <c r="C4915" i="66"/>
  <c r="E4905" i="66"/>
  <c r="H4905" i="66" s="1"/>
  <c r="E4900" i="66"/>
  <c r="H4900" i="66" s="1"/>
  <c r="C4898" i="66"/>
  <c r="E4895" i="66"/>
  <c r="E4885" i="66"/>
  <c r="E4875" i="66"/>
  <c r="H4875" i="66" s="1"/>
  <c r="C4856" i="66"/>
  <c r="C4828" i="66"/>
  <c r="E4821" i="66"/>
  <c r="H4821" i="66" s="1"/>
  <c r="E4813" i="66"/>
  <c r="H4813" i="66" s="1"/>
  <c r="C4811" i="66"/>
  <c r="E4809" i="66"/>
  <c r="H4809" i="66" s="1"/>
  <c r="C4806" i="66"/>
  <c r="E4803" i="66"/>
  <c r="H4803" i="66" s="1"/>
  <c r="E4799" i="66"/>
  <c r="H4799" i="66" s="1"/>
  <c r="E4781" i="66"/>
  <c r="H4781" i="66" s="1"/>
  <c r="E4730" i="66"/>
  <c r="H4730" i="66" s="1"/>
  <c r="E4725" i="66"/>
  <c r="H4725" i="66" s="1"/>
  <c r="C4650" i="66"/>
  <c r="C4580" i="66"/>
  <c r="C4408" i="66"/>
  <c r="C4342" i="66"/>
  <c r="C4311" i="66"/>
  <c r="C4306" i="66"/>
  <c r="C4283" i="66"/>
  <c r="C4247" i="66"/>
  <c r="E4244" i="66"/>
  <c r="H4244" i="66" s="1"/>
  <c r="C4219" i="66"/>
  <c r="C4159" i="66"/>
  <c r="E4021" i="66"/>
  <c r="H4021" i="66" s="1"/>
  <c r="E3968" i="66"/>
  <c r="H3968" i="66" s="1"/>
  <c r="C3961" i="66"/>
  <c r="C3936" i="66"/>
  <c r="C3931" i="66"/>
  <c r="C3826" i="66"/>
  <c r="C3821" i="66"/>
  <c r="C3648" i="66"/>
  <c r="E4788" i="66"/>
  <c r="E4776" i="66"/>
  <c r="C4769" i="66"/>
  <c r="E4763" i="66"/>
  <c r="H4763" i="66" s="1"/>
  <c r="E4741" i="66"/>
  <c r="H4741" i="66" s="1"/>
  <c r="E4736" i="66"/>
  <c r="H4736" i="66" s="1"/>
  <c r="C4729" i="66"/>
  <c r="C4704" i="66"/>
  <c r="E4701" i="66"/>
  <c r="H4701" i="66" s="1"/>
  <c r="E4689" i="66"/>
  <c r="C4687" i="66"/>
  <c r="E4684" i="66"/>
  <c r="H4684" i="66" s="1"/>
  <c r="E4666" i="66"/>
  <c r="H4666" i="66" s="1"/>
  <c r="E4661" i="66"/>
  <c r="H4661" i="66" s="1"/>
  <c r="E4649" i="66"/>
  <c r="C4644" i="66"/>
  <c r="E4609" i="66"/>
  <c r="C4585" i="66"/>
  <c r="E4579" i="66"/>
  <c r="E4562" i="66"/>
  <c r="H4562" i="66" s="1"/>
  <c r="E4557" i="66"/>
  <c r="H4557" i="66" s="1"/>
  <c r="C4540" i="66"/>
  <c r="E4535" i="66"/>
  <c r="E4520" i="66"/>
  <c r="E4507" i="66"/>
  <c r="H4507" i="66" s="1"/>
  <c r="E4503" i="66"/>
  <c r="H4503" i="66" s="1"/>
  <c r="E4498" i="66"/>
  <c r="C4489" i="66"/>
  <c r="E4461" i="66"/>
  <c r="H4461" i="66" s="1"/>
  <c r="E4458" i="66"/>
  <c r="H4458" i="66" s="1"/>
  <c r="E4448" i="66"/>
  <c r="H4448" i="66" s="1"/>
  <c r="C4434" i="66"/>
  <c r="E4427" i="66"/>
  <c r="C4412" i="66"/>
  <c r="C4398" i="66"/>
  <c r="E4390" i="66"/>
  <c r="H4390" i="66" s="1"/>
  <c r="E4383" i="66"/>
  <c r="H4383" i="66" s="1"/>
  <c r="E4378" i="66"/>
  <c r="H4378" i="66" s="1"/>
  <c r="E4376" i="66"/>
  <c r="H4376" i="66" s="1"/>
  <c r="E4373" i="66"/>
  <c r="H4373" i="66" s="1"/>
  <c r="E4337" i="66"/>
  <c r="H4337" i="66" s="1"/>
  <c r="E4327" i="66"/>
  <c r="E4320" i="66"/>
  <c r="H4320" i="66" s="1"/>
  <c r="C4318" i="66"/>
  <c r="E4308" i="66"/>
  <c r="H4308" i="66" s="1"/>
  <c r="E4305" i="66"/>
  <c r="H4305" i="66" s="1"/>
  <c r="E4282" i="66"/>
  <c r="H4282" i="66" s="1"/>
  <c r="E4277" i="66"/>
  <c r="H4277" i="66" s="1"/>
  <c r="E4246" i="66"/>
  <c r="E4230" i="66"/>
  <c r="H4230" i="66" s="1"/>
  <c r="E4225" i="66"/>
  <c r="H4225" i="66" s="1"/>
  <c r="C4209" i="66"/>
  <c r="E4206" i="66"/>
  <c r="H4206" i="66" s="1"/>
  <c r="C4204" i="66"/>
  <c r="E4201" i="66"/>
  <c r="H4201" i="66" s="1"/>
  <c r="E4183" i="66"/>
  <c r="H4183" i="66" s="1"/>
  <c r="E4178" i="66"/>
  <c r="H4178" i="66" s="1"/>
  <c r="E4173" i="66"/>
  <c r="H4173" i="66" s="1"/>
  <c r="E4137" i="66"/>
  <c r="E4128" i="66"/>
  <c r="H4128" i="66" s="1"/>
  <c r="E4110" i="66"/>
  <c r="H4110" i="66" s="1"/>
  <c r="E4081" i="66"/>
  <c r="H4081" i="66" s="1"/>
  <c r="E4075" i="66"/>
  <c r="H4075" i="66" s="1"/>
  <c r="E4057" i="66"/>
  <c r="H4057" i="66" s="1"/>
  <c r="E4044" i="66"/>
  <c r="H4044" i="66" s="1"/>
  <c r="E4027" i="66"/>
  <c r="E4020" i="66"/>
  <c r="E4016" i="66"/>
  <c r="H4016" i="66" s="1"/>
  <c r="E4001" i="66"/>
  <c r="H4001" i="66" s="1"/>
  <c r="E3992" i="66"/>
  <c r="H3992" i="66" s="1"/>
  <c r="E3974" i="66"/>
  <c r="H3974" i="66" s="1"/>
  <c r="C3938" i="66"/>
  <c r="E3930" i="66"/>
  <c r="E3921" i="66"/>
  <c r="H3921" i="66" s="1"/>
  <c r="E3913" i="66"/>
  <c r="H3913" i="66" s="1"/>
  <c r="C3911" i="66"/>
  <c r="E3887" i="66"/>
  <c r="H3887" i="66" s="1"/>
  <c r="E3877" i="66"/>
  <c r="H3877" i="66" s="1"/>
  <c r="E3870" i="66"/>
  <c r="E3855" i="66"/>
  <c r="H3855" i="66" s="1"/>
  <c r="E3845" i="66"/>
  <c r="E3837" i="66"/>
  <c r="H3837" i="66" s="1"/>
  <c r="C3835" i="66"/>
  <c r="E3805" i="66"/>
  <c r="H3805" i="66" s="1"/>
  <c r="E3803" i="66"/>
  <c r="H3803" i="66" s="1"/>
  <c r="E3733" i="66"/>
  <c r="H3733" i="66" s="1"/>
  <c r="C3658" i="66"/>
  <c r="C3650" i="66"/>
  <c r="C3642" i="66"/>
  <c r="E3619" i="66"/>
  <c r="C3514" i="66"/>
  <c r="C3470" i="66"/>
  <c r="E3457" i="66"/>
  <c r="H3457" i="66" s="1"/>
  <c r="C3394" i="66"/>
  <c r="C3235" i="66"/>
  <c r="C3157" i="66"/>
  <c r="C3142" i="66"/>
  <c r="C2919" i="66"/>
  <c r="C2721" i="66"/>
  <c r="E2721" i="66"/>
  <c r="H2721" i="66" s="1"/>
  <c r="C2490" i="66"/>
  <c r="C4788" i="66"/>
  <c r="C4786" i="66"/>
  <c r="C4776" i="66"/>
  <c r="E4768" i="66"/>
  <c r="C4763" i="66"/>
  <c r="E4744" i="66"/>
  <c r="C4741" i="66"/>
  <c r="E4728" i="66"/>
  <c r="H4728" i="66" s="1"/>
  <c r="C4701" i="66"/>
  <c r="C4689" i="66"/>
  <c r="E4682" i="66"/>
  <c r="H4682" i="66" s="1"/>
  <c r="C4679" i="66"/>
  <c r="E4676" i="66"/>
  <c r="H4676" i="66" s="1"/>
  <c r="E4641" i="66"/>
  <c r="H4641" i="66" s="1"/>
  <c r="E4639" i="66"/>
  <c r="H4639" i="66" s="1"/>
  <c r="C4609" i="66"/>
  <c r="E4596" i="66"/>
  <c r="H4596" i="66" s="1"/>
  <c r="E4584" i="66"/>
  <c r="C4579" i="66"/>
  <c r="E4571" i="66"/>
  <c r="H4571" i="66" s="1"/>
  <c r="E4565" i="66"/>
  <c r="C4562" i="66"/>
  <c r="C4557" i="66"/>
  <c r="E4539" i="66"/>
  <c r="H4539" i="66" s="1"/>
  <c r="C4532" i="66"/>
  <c r="C4520" i="66"/>
  <c r="E4512" i="66"/>
  <c r="C4507" i="66"/>
  <c r="C4503" i="66"/>
  <c r="C4498" i="66"/>
  <c r="E4483" i="66"/>
  <c r="H4483" i="66" s="1"/>
  <c r="C4476" i="66"/>
  <c r="E4473" i="66"/>
  <c r="H4473" i="66" s="1"/>
  <c r="C4468" i="66"/>
  <c r="C4463" i="66"/>
  <c r="C4458" i="66"/>
  <c r="E4455" i="66"/>
  <c r="H4455" i="66" s="1"/>
  <c r="E4443" i="66"/>
  <c r="H4443" i="66" s="1"/>
  <c r="C4427" i="66"/>
  <c r="E4424" i="66"/>
  <c r="H4424" i="66" s="1"/>
  <c r="E4412" i="66"/>
  <c r="H4412" i="66" s="1"/>
  <c r="C4395" i="66"/>
  <c r="E4393" i="66"/>
  <c r="H4393" i="66" s="1"/>
  <c r="C4378" i="66"/>
  <c r="C4346" i="66"/>
  <c r="C4327" i="66"/>
  <c r="E4313" i="66"/>
  <c r="H4313" i="66" s="1"/>
  <c r="C4305" i="66"/>
  <c r="C4300" i="66"/>
  <c r="C4277" i="66"/>
  <c r="C4233" i="66"/>
  <c r="C4201" i="66"/>
  <c r="C4193" i="66"/>
  <c r="C4183" i="66"/>
  <c r="C4178" i="66"/>
  <c r="C4173" i="66"/>
  <c r="C4153" i="66"/>
  <c r="C4145" i="66"/>
  <c r="E4140" i="66"/>
  <c r="H4140" i="66" s="1"/>
  <c r="C4120" i="66"/>
  <c r="C4093" i="66"/>
  <c r="C4085" i="66"/>
  <c r="C4075" i="66"/>
  <c r="C4065" i="66"/>
  <c r="C4057" i="66"/>
  <c r="C4049" i="66"/>
  <c r="C4044" i="66"/>
  <c r="E4037" i="66"/>
  <c r="H4037" i="66" s="1"/>
  <c r="C4032" i="66"/>
  <c r="C4027" i="66"/>
  <c r="C4020" i="66"/>
  <c r="C3979" i="66"/>
  <c r="C3958" i="66"/>
  <c r="E3956" i="66"/>
  <c r="E3949" i="66"/>
  <c r="H3949" i="66" s="1"/>
  <c r="C3942" i="66"/>
  <c r="E3940" i="66"/>
  <c r="H3940" i="66" s="1"/>
  <c r="C3930" i="66"/>
  <c r="C3913" i="66"/>
  <c r="C3882" i="66"/>
  <c r="C3865" i="66"/>
  <c r="C3855" i="66"/>
  <c r="C3845" i="66"/>
  <c r="C3837" i="66"/>
  <c r="C3825" i="66"/>
  <c r="C3805" i="66"/>
  <c r="E3793" i="66"/>
  <c r="H3793" i="66" s="1"/>
  <c r="C3639" i="66"/>
  <c r="C3619" i="66"/>
  <c r="C3573" i="66"/>
  <c r="C3352" i="66"/>
  <c r="C3302" i="66"/>
  <c r="C3121" i="66"/>
  <c r="C3073" i="66"/>
  <c r="C3047" i="66"/>
  <c r="C2739" i="66"/>
  <c r="E4648" i="66"/>
  <c r="H4648" i="66" s="1"/>
  <c r="C4641" i="66"/>
  <c r="E4635" i="66"/>
  <c r="H4635" i="66" s="1"/>
  <c r="E4613" i="66"/>
  <c r="H4613" i="66" s="1"/>
  <c r="E4608" i="66"/>
  <c r="E4573" i="66"/>
  <c r="H4573" i="66" s="1"/>
  <c r="C4569" i="66"/>
  <c r="E4561" i="66"/>
  <c r="H4561" i="66" s="1"/>
  <c r="E4556" i="66"/>
  <c r="H4556" i="66" s="1"/>
  <c r="E4536" i="66"/>
  <c r="E4531" i="66"/>
  <c r="H4531" i="66" s="1"/>
  <c r="E4519" i="66"/>
  <c r="C4517" i="66"/>
  <c r="E4497" i="66"/>
  <c r="E4490" i="66"/>
  <c r="H4490" i="66" s="1"/>
  <c r="E4475" i="66"/>
  <c r="H4475" i="66" s="1"/>
  <c r="C4460" i="66"/>
  <c r="E4457" i="66"/>
  <c r="H4457" i="66" s="1"/>
  <c r="E4445" i="66"/>
  <c r="H4445" i="66" s="1"/>
  <c r="E4435" i="66"/>
  <c r="H4435" i="66" s="1"/>
  <c r="E4416" i="66"/>
  <c r="H4416" i="66" s="1"/>
  <c r="C4414" i="66"/>
  <c r="E4399" i="66"/>
  <c r="E4382" i="66"/>
  <c r="H4382" i="66" s="1"/>
  <c r="E4377" i="66"/>
  <c r="H4377" i="66" s="1"/>
  <c r="E4372" i="66"/>
  <c r="E4367" i="66"/>
  <c r="C4362" i="66"/>
  <c r="C4334" i="66"/>
  <c r="E4331" i="66"/>
  <c r="E4319" i="66"/>
  <c r="H4319" i="66" s="1"/>
  <c r="E4309" i="66"/>
  <c r="H4309" i="66" s="1"/>
  <c r="E4304" i="66"/>
  <c r="H4304" i="66" s="1"/>
  <c r="E4299" i="66"/>
  <c r="H4299" i="66" s="1"/>
  <c r="C4297" i="66"/>
  <c r="C4286" i="66"/>
  <c r="E4264" i="66"/>
  <c r="H4264" i="66" s="1"/>
  <c r="E4256" i="66"/>
  <c r="H4256" i="66" s="1"/>
  <c r="C4254" i="66"/>
  <c r="E4243" i="66"/>
  <c r="H4243" i="66" s="1"/>
  <c r="E4224" i="66"/>
  <c r="H4224" i="66" s="1"/>
  <c r="E4222" i="66"/>
  <c r="H4222" i="66" s="1"/>
  <c r="E4217" i="66"/>
  <c r="H4217" i="66" s="1"/>
  <c r="C4203" i="66"/>
  <c r="E4200" i="66"/>
  <c r="H4200" i="66" s="1"/>
  <c r="C4175" i="66"/>
  <c r="C4170" i="66"/>
  <c r="E4160" i="66"/>
  <c r="H4160" i="66" s="1"/>
  <c r="E4136" i="66"/>
  <c r="H4136" i="66" s="1"/>
  <c r="E4131" i="66"/>
  <c r="E4129" i="66"/>
  <c r="H4129" i="66" s="1"/>
  <c r="E4122" i="66"/>
  <c r="H4122" i="66" s="1"/>
  <c r="E4084" i="66"/>
  <c r="H4084" i="66" s="1"/>
  <c r="E4074" i="66"/>
  <c r="H4074" i="66" s="1"/>
  <c r="E4056" i="66"/>
  <c r="H4056" i="66" s="1"/>
  <c r="C4054" i="66"/>
  <c r="E4048" i="66"/>
  <c r="H4048" i="66" s="1"/>
  <c r="C4034" i="66"/>
  <c r="E4031" i="66"/>
  <c r="E4026" i="66"/>
  <c r="H4026" i="66" s="1"/>
  <c r="C4022" i="66"/>
  <c r="E4017" i="66"/>
  <c r="H4017" i="66" s="1"/>
  <c r="E3993" i="66"/>
  <c r="H3993" i="66" s="1"/>
  <c r="E3969" i="66"/>
  <c r="H3969" i="66" s="1"/>
  <c r="E3951" i="66"/>
  <c r="H3951" i="66" s="1"/>
  <c r="C3937" i="66"/>
  <c r="E3929" i="66"/>
  <c r="E3904" i="66"/>
  <c r="H3904" i="66" s="1"/>
  <c r="E3881" i="66"/>
  <c r="H3881" i="66" s="1"/>
  <c r="E3876" i="66"/>
  <c r="H3876" i="66" s="1"/>
  <c r="E3869" i="66"/>
  <c r="H3869" i="66" s="1"/>
  <c r="E3864" i="66"/>
  <c r="H3864" i="66" s="1"/>
  <c r="E3859" i="66"/>
  <c r="H3859" i="66" s="1"/>
  <c r="E3824" i="66"/>
  <c r="E3800" i="66"/>
  <c r="E3523" i="66"/>
  <c r="E3521" i="66"/>
  <c r="H3521" i="66" s="1"/>
  <c r="C3521" i="66"/>
  <c r="E3377" i="66"/>
  <c r="H3377" i="66" s="1"/>
  <c r="C3357" i="66"/>
  <c r="C4797" i="66"/>
  <c r="E4772" i="66"/>
  <c r="C4770" i="66"/>
  <c r="E4745" i="66"/>
  <c r="H4745" i="66" s="1"/>
  <c r="E4743" i="66"/>
  <c r="H4743" i="66" s="1"/>
  <c r="E4705" i="66"/>
  <c r="H4705" i="66" s="1"/>
  <c r="C4668" i="66"/>
  <c r="E4660" i="66"/>
  <c r="H4660" i="66" s="1"/>
  <c r="C4648" i="66"/>
  <c r="E4640" i="66"/>
  <c r="C4635" i="66"/>
  <c r="E4616" i="66"/>
  <c r="C4613" i="66"/>
  <c r="E4600" i="66"/>
  <c r="E4595" i="66"/>
  <c r="H4595" i="66" s="1"/>
  <c r="C4593" i="66"/>
  <c r="C4581" i="66"/>
  <c r="C4573" i="66"/>
  <c r="C4561" i="66"/>
  <c r="E4551" i="66"/>
  <c r="E4538" i="66"/>
  <c r="H4538" i="66" s="1"/>
  <c r="E4533" i="66"/>
  <c r="C4529" i="66"/>
  <c r="C4522" i="66"/>
  <c r="E4516" i="66"/>
  <c r="H4516" i="66" s="1"/>
  <c r="C4514" i="66"/>
  <c r="C4497" i="66"/>
  <c r="E4492" i="66"/>
  <c r="H4492" i="66" s="1"/>
  <c r="C4490" i="66"/>
  <c r="C4485" i="66"/>
  <c r="E4482" i="66"/>
  <c r="H4482" i="66" s="1"/>
  <c r="E4459" i="66"/>
  <c r="H4459" i="66" s="1"/>
  <c r="C4457" i="66"/>
  <c r="C4450" i="66"/>
  <c r="E4447" i="66"/>
  <c r="C4445" i="66"/>
  <c r="E4442" i="66"/>
  <c r="H4442" i="66" s="1"/>
  <c r="C4435" i="66"/>
  <c r="C4433" i="66"/>
  <c r="E4428" i="66"/>
  <c r="H4428" i="66" s="1"/>
  <c r="E4423" i="66"/>
  <c r="H4423" i="66" s="1"/>
  <c r="C4416" i="66"/>
  <c r="C4411" i="66"/>
  <c r="C4399" i="66"/>
  <c r="E4396" i="66"/>
  <c r="H4396" i="66" s="1"/>
  <c r="C4367" i="66"/>
  <c r="E4362" i="66"/>
  <c r="H4362" i="66" s="1"/>
  <c r="E4359" i="66"/>
  <c r="C4338" i="66"/>
  <c r="E4329" i="66"/>
  <c r="H4329" i="66" s="1"/>
  <c r="C4319" i="66"/>
  <c r="E4316" i="66"/>
  <c r="H4316" i="66" s="1"/>
  <c r="E4314" i="66"/>
  <c r="H4314" i="66" s="1"/>
  <c r="C4309" i="66"/>
  <c r="C4304" i="66"/>
  <c r="E4290" i="66"/>
  <c r="H4290" i="66" s="1"/>
  <c r="E4288" i="66"/>
  <c r="H4288" i="66" s="1"/>
  <c r="E4283" i="66"/>
  <c r="H4283" i="66" s="1"/>
  <c r="E4271" i="66"/>
  <c r="E4263" i="66"/>
  <c r="E4261" i="66"/>
  <c r="H4261" i="66" s="1"/>
  <c r="E4234" i="66"/>
  <c r="H4234" i="66" s="1"/>
  <c r="C4200" i="66"/>
  <c r="E4197" i="66"/>
  <c r="H4197" i="66" s="1"/>
  <c r="E4189" i="66"/>
  <c r="H4189" i="66" s="1"/>
  <c r="C4177" i="66"/>
  <c r="C4172" i="66"/>
  <c r="E4169" i="66"/>
  <c r="C4167" i="66"/>
  <c r="E4164" i="66"/>
  <c r="H4164" i="66" s="1"/>
  <c r="C4157" i="66"/>
  <c r="E4154" i="66"/>
  <c r="H4154" i="66" s="1"/>
  <c r="C4152" i="66"/>
  <c r="E4149" i="66"/>
  <c r="H4149" i="66" s="1"/>
  <c r="C4144" i="66"/>
  <c r="E4141" i="66"/>
  <c r="H4141" i="66" s="1"/>
  <c r="C4109" i="66"/>
  <c r="E4104" i="66"/>
  <c r="H4104" i="66" s="1"/>
  <c r="E4100" i="66"/>
  <c r="H4100" i="66" s="1"/>
  <c r="E4097" i="66"/>
  <c r="H4097" i="66" s="1"/>
  <c r="C4082" i="66"/>
  <c r="E4079" i="66"/>
  <c r="H4079" i="66" s="1"/>
  <c r="E4077" i="66"/>
  <c r="H4077" i="66" s="1"/>
  <c r="C4074" i="66"/>
  <c r="E4071" i="66"/>
  <c r="C4064" i="66"/>
  <c r="C4056" i="66"/>
  <c r="C4048" i="66"/>
  <c r="E4029" i="66"/>
  <c r="H4029" i="66" s="1"/>
  <c r="E3997" i="66"/>
  <c r="H3997" i="66" s="1"/>
  <c r="E3995" i="66"/>
  <c r="H3995" i="66" s="1"/>
  <c r="C3993" i="66"/>
  <c r="C3957" i="66"/>
  <c r="C3941" i="66"/>
  <c r="E3934" i="66"/>
  <c r="H3934" i="66" s="1"/>
  <c r="E3932" i="66"/>
  <c r="H3932" i="66" s="1"/>
  <c r="C3929" i="66"/>
  <c r="C3917" i="66"/>
  <c r="E3895" i="66"/>
  <c r="E3893" i="66"/>
  <c r="H3893" i="66" s="1"/>
  <c r="C3869" i="66"/>
  <c r="C3859" i="66"/>
  <c r="E3849" i="66"/>
  <c r="H3849" i="66" s="1"/>
  <c r="C3836" i="66"/>
  <c r="C3829" i="66"/>
  <c r="C3824" i="66"/>
  <c r="E3809" i="66"/>
  <c r="H3809" i="66" s="1"/>
  <c r="E3807" i="66"/>
  <c r="E3799" i="66"/>
  <c r="H3799" i="66" s="1"/>
  <c r="E3794" i="66"/>
  <c r="H3794" i="66" s="1"/>
  <c r="C3745" i="66"/>
  <c r="E3684" i="66"/>
  <c r="H3684" i="66" s="1"/>
  <c r="E3528" i="66"/>
  <c r="H3528" i="66" s="1"/>
  <c r="C3487" i="66"/>
  <c r="C3479" i="66"/>
  <c r="C3418" i="66"/>
  <c r="C3326" i="66"/>
  <c r="E3306" i="66"/>
  <c r="H3306" i="66" s="1"/>
  <c r="C3182" i="66"/>
  <c r="E3166" i="66"/>
  <c r="H3166" i="66" s="1"/>
  <c r="C3054" i="66"/>
  <c r="E4707" i="66"/>
  <c r="E4690" i="66"/>
  <c r="E4685" i="66"/>
  <c r="E4667" i="66"/>
  <c r="H4667" i="66" s="1"/>
  <c r="C4660" i="66"/>
  <c r="C4640" i="66"/>
  <c r="E4637" i="66"/>
  <c r="H4637" i="66" s="1"/>
  <c r="C4628" i="66"/>
  <c r="E4625" i="66"/>
  <c r="C4623" i="66"/>
  <c r="E4580" i="66"/>
  <c r="C4578" i="66"/>
  <c r="E4563" i="66"/>
  <c r="E4521" i="66"/>
  <c r="H4521" i="66" s="1"/>
  <c r="C4516" i="66"/>
  <c r="C4504" i="66"/>
  <c r="E4499" i="66"/>
  <c r="H4499" i="66" s="1"/>
  <c r="C4492" i="66"/>
  <c r="E4487" i="66"/>
  <c r="C4482" i="66"/>
  <c r="E4464" i="66"/>
  <c r="H4464" i="66" s="1"/>
  <c r="E4437" i="66"/>
  <c r="H4437" i="66" s="1"/>
  <c r="E4408" i="66"/>
  <c r="H4408" i="66" s="1"/>
  <c r="E4401" i="66"/>
  <c r="H4401" i="66" s="1"/>
  <c r="C4394" i="66"/>
  <c r="E4384" i="66"/>
  <c r="H4384" i="66" s="1"/>
  <c r="E4369" i="66"/>
  <c r="H4369" i="66" s="1"/>
  <c r="C4364" i="66"/>
  <c r="E4356" i="66"/>
  <c r="H4356" i="66" s="1"/>
  <c r="E4354" i="66"/>
  <c r="H4354" i="66" s="1"/>
  <c r="E4349" i="66"/>
  <c r="H4349" i="66" s="1"/>
  <c r="C4347" i="66"/>
  <c r="E4335" i="66"/>
  <c r="E4328" i="66"/>
  <c r="H4328" i="66" s="1"/>
  <c r="E4323" i="66"/>
  <c r="E4311" i="66"/>
  <c r="H4311" i="66" s="1"/>
  <c r="C4276" i="66"/>
  <c r="C4271" i="66"/>
  <c r="E4268" i="66"/>
  <c r="H4268" i="66" s="1"/>
  <c r="E4258" i="66"/>
  <c r="H4258" i="66" s="1"/>
  <c r="E4247" i="66"/>
  <c r="H4247" i="66" s="1"/>
  <c r="E4238" i="66"/>
  <c r="H4238" i="66" s="1"/>
  <c r="C4234" i="66"/>
  <c r="C4189" i="66"/>
  <c r="E4184" i="66"/>
  <c r="H4184" i="66" s="1"/>
  <c r="E4179" i="66"/>
  <c r="H4179" i="66" s="1"/>
  <c r="C4169" i="66"/>
  <c r="C4154" i="66"/>
  <c r="C4141" i="66"/>
  <c r="C4104" i="66"/>
  <c r="E4099" i="66"/>
  <c r="H4099" i="66" s="1"/>
  <c r="C4097" i="66"/>
  <c r="E4086" i="66"/>
  <c r="C4079" i="66"/>
  <c r="E4076" i="66"/>
  <c r="H4076" i="66" s="1"/>
  <c r="C4071" i="66"/>
  <c r="E4066" i="66"/>
  <c r="H4066" i="66" s="1"/>
  <c r="C4061" i="66"/>
  <c r="E4058" i="66"/>
  <c r="H4058" i="66" s="1"/>
  <c r="E4045" i="66"/>
  <c r="H4045" i="66" s="1"/>
  <c r="E4036" i="66"/>
  <c r="H4036" i="66" s="1"/>
  <c r="C4007" i="66"/>
  <c r="E4002" i="66"/>
  <c r="H4002" i="66" s="1"/>
  <c r="C3995" i="66"/>
  <c r="E3963" i="66"/>
  <c r="H3963" i="66" s="1"/>
  <c r="E3961" i="66"/>
  <c r="H3961" i="66" s="1"/>
  <c r="E3952" i="66"/>
  <c r="H3952" i="66" s="1"/>
  <c r="C3919" i="66"/>
  <c r="E3914" i="66"/>
  <c r="H3914" i="66" s="1"/>
  <c r="E3892" i="66"/>
  <c r="H3892" i="66" s="1"/>
  <c r="E3888" i="66"/>
  <c r="H3888" i="66" s="1"/>
  <c r="E3878" i="66"/>
  <c r="H3878" i="66" s="1"/>
  <c r="E3866" i="66"/>
  <c r="H3866" i="66" s="1"/>
  <c r="E3833" i="66"/>
  <c r="E3821" i="66"/>
  <c r="H3821" i="66" s="1"/>
  <c r="C3809" i="66"/>
  <c r="E3796" i="66"/>
  <c r="H3796" i="66" s="1"/>
  <c r="C3700" i="66"/>
  <c r="C3692" i="66"/>
  <c r="C3684" i="66"/>
  <c r="E3648" i="66"/>
  <c r="H3648" i="66" s="1"/>
  <c r="C3643" i="66"/>
  <c r="C3425" i="66"/>
  <c r="C3374" i="66"/>
  <c r="C3331" i="66"/>
  <c r="E3233" i="66"/>
  <c r="H3233" i="66" s="1"/>
  <c r="C3210" i="66"/>
  <c r="C3205" i="66"/>
  <c r="C3102" i="66"/>
  <c r="E3025" i="66"/>
  <c r="H3025" i="66" s="1"/>
  <c r="E3789" i="66"/>
  <c r="H3789" i="66" s="1"/>
  <c r="E3784" i="66"/>
  <c r="H3784" i="66" s="1"/>
  <c r="E3765" i="66"/>
  <c r="H3765" i="66" s="1"/>
  <c r="E3744" i="66"/>
  <c r="H3744" i="66" s="1"/>
  <c r="E3739" i="66"/>
  <c r="H3739" i="66" s="1"/>
  <c r="E3732" i="66"/>
  <c r="H3732" i="66" s="1"/>
  <c r="E3714" i="66"/>
  <c r="H3714" i="66" s="1"/>
  <c r="C3709" i="66"/>
  <c r="E3706" i="66"/>
  <c r="H3706" i="66" s="1"/>
  <c r="C3677" i="66"/>
  <c r="E3669" i="66"/>
  <c r="H3669" i="66" s="1"/>
  <c r="C3641" i="66"/>
  <c r="E3617" i="66"/>
  <c r="H3617" i="66" s="1"/>
  <c r="C3604" i="66"/>
  <c r="E3572" i="66"/>
  <c r="H3572" i="66" s="1"/>
  <c r="C3568" i="66"/>
  <c r="E3552" i="66"/>
  <c r="E3535" i="66"/>
  <c r="H3535" i="66" s="1"/>
  <c r="C3526" i="66"/>
  <c r="E3519" i="66"/>
  <c r="H3519" i="66" s="1"/>
  <c r="E3513" i="66"/>
  <c r="H3513" i="66" s="1"/>
  <c r="E3478" i="66"/>
  <c r="H3478" i="66" s="1"/>
  <c r="E3455" i="66"/>
  <c r="H3455" i="66" s="1"/>
  <c r="E3452" i="66"/>
  <c r="H3452" i="66" s="1"/>
  <c r="C3448" i="66"/>
  <c r="C3443" i="66"/>
  <c r="C3384" i="66"/>
  <c r="E3356" i="66"/>
  <c r="H3356" i="66" s="1"/>
  <c r="C3354" i="66"/>
  <c r="E3351" i="66"/>
  <c r="H3351" i="66" s="1"/>
  <c r="E3321" i="66"/>
  <c r="H3321" i="66" s="1"/>
  <c r="C3304" i="66"/>
  <c r="E3289" i="66"/>
  <c r="E3281" i="66"/>
  <c r="H3281" i="66" s="1"/>
  <c r="E3276" i="66"/>
  <c r="H3276" i="66" s="1"/>
  <c r="E3271" i="66"/>
  <c r="H3271" i="66" s="1"/>
  <c r="E3256" i="66"/>
  <c r="H3256" i="66" s="1"/>
  <c r="E3222" i="66"/>
  <c r="H3222" i="66" s="1"/>
  <c r="E3212" i="66"/>
  <c r="H3212" i="66" s="1"/>
  <c r="E3204" i="66"/>
  <c r="H3204" i="66" s="1"/>
  <c r="E3196" i="66"/>
  <c r="H3196" i="66" s="1"/>
  <c r="E3181" i="66"/>
  <c r="H3181" i="66" s="1"/>
  <c r="C3164" i="66"/>
  <c r="E3141" i="66"/>
  <c r="H3141" i="66" s="1"/>
  <c r="C3139" i="66"/>
  <c r="E3132" i="66"/>
  <c r="H3132" i="66" s="1"/>
  <c r="E3116" i="66"/>
  <c r="H3116" i="66" s="1"/>
  <c r="E3087" i="66"/>
  <c r="H3087" i="66" s="1"/>
  <c r="E3072" i="66"/>
  <c r="H3072" i="66" s="1"/>
  <c r="E3053" i="66"/>
  <c r="H3053" i="66" s="1"/>
  <c r="E3046" i="66"/>
  <c r="E3042" i="66"/>
  <c r="H3042" i="66" s="1"/>
  <c r="C3035" i="66"/>
  <c r="C2816" i="66"/>
  <c r="C2800" i="66"/>
  <c r="C3789" i="66"/>
  <c r="C3784" i="66"/>
  <c r="E3772" i="66"/>
  <c r="H3772" i="66" s="1"/>
  <c r="C3765" i="66"/>
  <c r="E3754" i="66"/>
  <c r="H3754" i="66" s="1"/>
  <c r="C3749" i="66"/>
  <c r="C3744" i="66"/>
  <c r="E3730" i="66"/>
  <c r="H3730" i="66" s="1"/>
  <c r="E3725" i="66"/>
  <c r="H3725" i="66" s="1"/>
  <c r="C3722" i="66"/>
  <c r="C3714" i="66"/>
  <c r="C3706" i="66"/>
  <c r="C3701" i="66"/>
  <c r="E3694" i="66"/>
  <c r="C3669" i="66"/>
  <c r="C3657" i="66"/>
  <c r="E3631" i="66"/>
  <c r="E3614" i="66"/>
  <c r="E3609" i="66"/>
  <c r="H3609" i="66" s="1"/>
  <c r="C3606" i="66"/>
  <c r="E3589" i="66"/>
  <c r="H3589" i="66" s="1"/>
  <c r="E3567" i="66"/>
  <c r="H3567" i="66" s="1"/>
  <c r="E3562" i="66"/>
  <c r="H3562" i="66" s="1"/>
  <c r="E3560" i="66"/>
  <c r="H3560" i="66" s="1"/>
  <c r="C3513" i="66"/>
  <c r="C3488" i="66"/>
  <c r="C3478" i="66"/>
  <c r="C3473" i="66"/>
  <c r="E3469" i="66"/>
  <c r="H3469" i="66" s="1"/>
  <c r="C3433" i="66"/>
  <c r="C3412" i="66"/>
  <c r="C3410" i="66"/>
  <c r="C3400" i="66"/>
  <c r="C3381" i="66"/>
  <c r="C3356" i="66"/>
  <c r="C3349" i="66"/>
  <c r="E3342" i="66"/>
  <c r="H3342" i="66" s="1"/>
  <c r="C3337" i="66"/>
  <c r="C3325" i="66"/>
  <c r="C3318" i="66"/>
  <c r="C3313" i="66"/>
  <c r="C3289" i="66"/>
  <c r="C3281" i="66"/>
  <c r="C3276" i="66"/>
  <c r="C3264" i="66"/>
  <c r="E3249" i="66"/>
  <c r="H3249" i="66" s="1"/>
  <c r="E3244" i="66"/>
  <c r="H3244" i="66" s="1"/>
  <c r="C3234" i="66"/>
  <c r="C3232" i="66"/>
  <c r="E3226" i="66"/>
  <c r="H3226" i="66" s="1"/>
  <c r="E3211" i="66"/>
  <c r="H3211" i="66" s="1"/>
  <c r="E3207" i="66"/>
  <c r="H3207" i="66" s="1"/>
  <c r="C3204" i="66"/>
  <c r="E3201" i="66"/>
  <c r="H3201" i="66" s="1"/>
  <c r="C3196" i="66"/>
  <c r="E3193" i="66"/>
  <c r="E3173" i="66"/>
  <c r="H3173" i="66" s="1"/>
  <c r="E3171" i="66"/>
  <c r="E3159" i="66"/>
  <c r="H3159" i="66" s="1"/>
  <c r="E3151" i="66"/>
  <c r="H3151" i="66" s="1"/>
  <c r="E3148" i="66"/>
  <c r="H3148" i="66" s="1"/>
  <c r="C3141" i="66"/>
  <c r="C3106" i="66"/>
  <c r="C3101" i="66"/>
  <c r="C3099" i="66"/>
  <c r="E3094" i="66"/>
  <c r="H3094" i="66" s="1"/>
  <c r="E3092" i="66"/>
  <c r="H3092" i="66" s="1"/>
  <c r="C3087" i="66"/>
  <c r="E3084" i="66"/>
  <c r="H3084" i="66" s="1"/>
  <c r="C3077" i="66"/>
  <c r="C3072" i="66"/>
  <c r="E3063" i="66"/>
  <c r="H3063" i="66" s="1"/>
  <c r="C3058" i="66"/>
  <c r="C3053" i="66"/>
  <c r="C3039" i="66"/>
  <c r="C2951" i="66"/>
  <c r="C2887" i="66"/>
  <c r="C2882" i="66"/>
  <c r="C2874" i="66"/>
  <c r="C2826" i="66"/>
  <c r="C2810" i="66"/>
  <c r="C2759" i="66"/>
  <c r="C2720" i="66"/>
  <c r="C2695" i="66"/>
  <c r="C2687" i="66"/>
  <c r="C2682" i="66"/>
  <c r="C2626" i="66"/>
  <c r="C2497" i="66"/>
  <c r="E3679" i="66"/>
  <c r="E3649" i="66"/>
  <c r="H3649" i="66" s="1"/>
  <c r="E3647" i="66"/>
  <c r="E3642" i="66"/>
  <c r="H3642" i="66" s="1"/>
  <c r="E3616" i="66"/>
  <c r="H3616" i="66" s="1"/>
  <c r="C3591" i="66"/>
  <c r="C3554" i="66"/>
  <c r="E3529" i="66"/>
  <c r="C3510" i="66"/>
  <c r="E3505" i="66"/>
  <c r="H3505" i="66" s="1"/>
  <c r="E3487" i="66"/>
  <c r="E3472" i="66"/>
  <c r="C3461" i="66"/>
  <c r="E3458" i="66"/>
  <c r="H3458" i="66" s="1"/>
  <c r="E3451" i="66"/>
  <c r="H3451" i="66" s="1"/>
  <c r="E3439" i="66"/>
  <c r="H3439" i="66" s="1"/>
  <c r="E3372" i="66"/>
  <c r="E3350" i="66"/>
  <c r="C3344" i="66"/>
  <c r="E3305" i="66"/>
  <c r="H3305" i="66" s="1"/>
  <c r="C3231" i="66"/>
  <c r="C3198" i="66"/>
  <c r="C3168" i="66"/>
  <c r="C3131" i="66"/>
  <c r="C3115" i="66"/>
  <c r="E3105" i="66"/>
  <c r="H3105" i="66" s="1"/>
  <c r="C3091" i="66"/>
  <c r="C3067" i="66"/>
  <c r="C3060" i="66"/>
  <c r="C3055" i="66"/>
  <c r="C2971" i="66"/>
  <c r="C2904" i="66"/>
  <c r="C2838" i="66"/>
  <c r="C2796" i="66"/>
  <c r="C2517" i="66"/>
  <c r="C3771" i="66"/>
  <c r="C3764" i="66"/>
  <c r="E3751" i="66"/>
  <c r="H3751" i="66" s="1"/>
  <c r="E3738" i="66"/>
  <c r="H3738" i="66" s="1"/>
  <c r="E3726" i="66"/>
  <c r="H3726" i="66" s="1"/>
  <c r="C3724" i="66"/>
  <c r="C3705" i="66"/>
  <c r="E3685" i="66"/>
  <c r="H3685" i="66" s="1"/>
  <c r="E3644" i="66"/>
  <c r="H3644" i="66" s="1"/>
  <c r="E3640" i="66"/>
  <c r="H3640" i="66" s="1"/>
  <c r="C3637" i="66"/>
  <c r="E3625" i="66"/>
  <c r="H3625" i="66" s="1"/>
  <c r="E3620" i="66"/>
  <c r="H3620" i="66" s="1"/>
  <c r="E3615" i="66"/>
  <c r="E3608" i="66"/>
  <c r="H3608" i="66" s="1"/>
  <c r="E3598" i="66"/>
  <c r="E3593" i="66"/>
  <c r="E3541" i="66"/>
  <c r="H3541" i="66" s="1"/>
  <c r="E3494" i="66"/>
  <c r="H3494" i="66" s="1"/>
  <c r="E3482" i="66"/>
  <c r="H3482" i="66" s="1"/>
  <c r="E3460" i="66"/>
  <c r="H3460" i="66" s="1"/>
  <c r="E3449" i="66"/>
  <c r="H3449" i="66" s="1"/>
  <c r="C3439" i="66"/>
  <c r="E3423" i="66"/>
  <c r="H3423" i="66" s="1"/>
  <c r="E3416" i="66"/>
  <c r="H3416" i="66" s="1"/>
  <c r="E3414" i="66"/>
  <c r="H3414" i="66" s="1"/>
  <c r="E3401" i="66"/>
  <c r="H3401" i="66" s="1"/>
  <c r="E3394" i="66"/>
  <c r="H3394" i="66" s="1"/>
  <c r="E3385" i="66"/>
  <c r="H3385" i="66" s="1"/>
  <c r="E3382" i="66"/>
  <c r="C3372" i="66"/>
  <c r="E3367" i="66"/>
  <c r="H3367" i="66" s="1"/>
  <c r="E3360" i="66"/>
  <c r="E3331" i="66"/>
  <c r="H3331" i="66" s="1"/>
  <c r="E3326" i="66"/>
  <c r="H3326" i="66" s="1"/>
  <c r="E3307" i="66"/>
  <c r="H3307" i="66" s="1"/>
  <c r="C3305" i="66"/>
  <c r="E3293" i="66"/>
  <c r="H3293" i="66" s="1"/>
  <c r="E3291" i="66"/>
  <c r="H3291" i="66" s="1"/>
  <c r="E3285" i="66"/>
  <c r="H3285" i="66" s="1"/>
  <c r="E3265" i="66"/>
  <c r="H3265" i="66" s="1"/>
  <c r="E3260" i="66"/>
  <c r="H3260" i="66" s="1"/>
  <c r="E3240" i="66"/>
  <c r="H3240" i="66" s="1"/>
  <c r="E3235" i="66"/>
  <c r="H3235" i="66" s="1"/>
  <c r="E3231" i="66"/>
  <c r="E3225" i="66"/>
  <c r="H3225" i="66" s="1"/>
  <c r="E3220" i="66"/>
  <c r="E3208" i="66"/>
  <c r="H3208" i="66" s="1"/>
  <c r="E3206" i="66"/>
  <c r="H3206" i="66" s="1"/>
  <c r="E3198" i="66"/>
  <c r="H3198" i="66" s="1"/>
  <c r="E3190" i="66"/>
  <c r="H3190" i="66" s="1"/>
  <c r="E3188" i="66"/>
  <c r="H3188" i="66" s="1"/>
  <c r="E3167" i="66"/>
  <c r="H3167" i="66" s="1"/>
  <c r="E3158" i="66"/>
  <c r="E3152" i="66"/>
  <c r="E3123" i="66"/>
  <c r="H3123" i="66" s="1"/>
  <c r="E3121" i="66"/>
  <c r="E3114" i="66"/>
  <c r="H3114" i="66" s="1"/>
  <c r="E3081" i="66"/>
  <c r="H3081" i="66" s="1"/>
  <c r="E3078" i="66"/>
  <c r="H3078" i="66" s="1"/>
  <c r="E3064" i="66"/>
  <c r="H3064" i="66" s="1"/>
  <c r="E3055" i="66"/>
  <c r="E2970" i="66"/>
  <c r="H2970" i="66" s="1"/>
  <c r="E2814" i="66"/>
  <c r="H2814" i="66" s="1"/>
  <c r="E3740" i="66"/>
  <c r="H3740" i="66" s="1"/>
  <c r="C3738" i="66"/>
  <c r="C3726" i="66"/>
  <c r="E3723" i="66"/>
  <c r="H3723" i="66" s="1"/>
  <c r="E3715" i="66"/>
  <c r="H3715" i="66" s="1"/>
  <c r="E3707" i="66"/>
  <c r="H3707" i="66" s="1"/>
  <c r="E3697" i="66"/>
  <c r="C3695" i="66"/>
  <c r="E3692" i="66"/>
  <c r="C3690" i="66"/>
  <c r="C3688" i="66"/>
  <c r="C3685" i="66"/>
  <c r="E3658" i="66"/>
  <c r="H3658" i="66" s="1"/>
  <c r="C3644" i="66"/>
  <c r="E3639" i="66"/>
  <c r="H3639" i="66" s="1"/>
  <c r="E3632" i="66"/>
  <c r="H3632" i="66" s="1"/>
  <c r="E3627" i="66"/>
  <c r="H3627" i="66" s="1"/>
  <c r="C3625" i="66"/>
  <c r="C3610" i="66"/>
  <c r="E3602" i="66"/>
  <c r="H3602" i="66" s="1"/>
  <c r="C3590" i="66"/>
  <c r="C3585" i="66"/>
  <c r="C3561" i="66"/>
  <c r="C3551" i="66"/>
  <c r="E3548" i="66"/>
  <c r="H3548" i="66" s="1"/>
  <c r="C3546" i="66"/>
  <c r="C3541" i="66"/>
  <c r="C3531" i="66"/>
  <c r="E3520" i="66"/>
  <c r="H3520" i="66" s="1"/>
  <c r="E3499" i="66"/>
  <c r="C3482" i="66"/>
  <c r="E3479" i="66"/>
  <c r="H3479" i="66" s="1"/>
  <c r="E3467" i="66"/>
  <c r="C3460" i="66"/>
  <c r="C3456" i="66"/>
  <c r="E3441" i="66"/>
  <c r="H3441" i="66" s="1"/>
  <c r="C3432" i="66"/>
  <c r="E3427" i="66"/>
  <c r="H3427" i="66" s="1"/>
  <c r="E3425" i="66"/>
  <c r="H3425" i="66" s="1"/>
  <c r="C3423" i="66"/>
  <c r="E3413" i="66"/>
  <c r="H3413" i="66" s="1"/>
  <c r="C3411" i="66"/>
  <c r="E3408" i="66"/>
  <c r="H3408" i="66" s="1"/>
  <c r="C3401" i="66"/>
  <c r="E3396" i="66"/>
  <c r="H3396" i="66" s="1"/>
  <c r="C3382" i="66"/>
  <c r="C3377" i="66"/>
  <c r="E3374" i="66"/>
  <c r="C3367" i="66"/>
  <c r="C3360" i="66"/>
  <c r="E3357" i="66"/>
  <c r="H3357" i="66" s="1"/>
  <c r="E3340" i="66"/>
  <c r="H3340" i="66" s="1"/>
  <c r="E3324" i="66"/>
  <c r="H3324" i="66" s="1"/>
  <c r="C3300" i="66"/>
  <c r="C3298" i="66"/>
  <c r="E3295" i="66"/>
  <c r="H3295" i="66" s="1"/>
  <c r="E3290" i="66"/>
  <c r="H3290" i="66" s="1"/>
  <c r="C3288" i="66"/>
  <c r="E3282" i="66"/>
  <c r="H3282" i="66" s="1"/>
  <c r="E3280" i="66"/>
  <c r="H3280" i="66" s="1"/>
  <c r="E3255" i="66"/>
  <c r="H3255" i="66" s="1"/>
  <c r="C3250" i="66"/>
  <c r="C3245" i="66"/>
  <c r="C3233" i="66"/>
  <c r="C3220" i="66"/>
  <c r="E3217" i="66"/>
  <c r="H3217" i="66" s="1"/>
  <c r="C3215" i="66"/>
  <c r="E3205" i="66"/>
  <c r="H3205" i="66" s="1"/>
  <c r="E3180" i="66"/>
  <c r="C3177" i="66"/>
  <c r="C3172" i="66"/>
  <c r="E3157" i="66"/>
  <c r="H3157" i="66" s="1"/>
  <c r="C3145" i="66"/>
  <c r="E3142" i="66"/>
  <c r="H3142" i="66" s="1"/>
  <c r="C3135" i="66"/>
  <c r="C3114" i="66"/>
  <c r="E3102" i="66"/>
  <c r="H3102" i="66" s="1"/>
  <c r="C3100" i="66"/>
  <c r="C3093" i="66"/>
  <c r="E3090" i="66"/>
  <c r="H3090" i="66" s="1"/>
  <c r="E3080" i="66"/>
  <c r="C3071" i="66"/>
  <c r="C3064" i="66"/>
  <c r="C3059" i="66"/>
  <c r="E3050" i="66"/>
  <c r="H3050" i="66" s="1"/>
  <c r="C3045" i="66"/>
  <c r="C3040" i="66"/>
  <c r="C3033" i="66"/>
  <c r="E2975" i="66"/>
  <c r="H2975" i="66" s="1"/>
  <c r="C2914" i="66"/>
  <c r="C2878" i="66"/>
  <c r="C2830" i="66"/>
  <c r="C2814" i="66"/>
  <c r="C2783" i="66"/>
  <c r="C2775" i="66"/>
  <c r="C2527" i="66"/>
  <c r="E2985" i="66"/>
  <c r="H2985" i="66" s="1"/>
  <c r="E2983" i="66"/>
  <c r="H2983" i="66" s="1"/>
  <c r="E2949" i="66"/>
  <c r="H2949" i="66" s="1"/>
  <c r="E2939" i="66"/>
  <c r="H2939" i="66" s="1"/>
  <c r="E2910" i="66"/>
  <c r="E2907" i="66"/>
  <c r="H2907" i="66" s="1"/>
  <c r="C2905" i="66"/>
  <c r="E2897" i="66"/>
  <c r="H2897" i="66" s="1"/>
  <c r="E2877" i="66"/>
  <c r="H2877" i="66" s="1"/>
  <c r="E2837" i="66"/>
  <c r="H2837" i="66" s="1"/>
  <c r="E2820" i="66"/>
  <c r="H2820" i="66" s="1"/>
  <c r="E2813" i="66"/>
  <c r="H2813" i="66" s="1"/>
  <c r="E2808" i="66"/>
  <c r="H2808" i="66" s="1"/>
  <c r="E2793" i="66"/>
  <c r="H2793" i="66" s="1"/>
  <c r="C2776" i="66"/>
  <c r="E2738" i="66"/>
  <c r="H2738" i="66" s="1"/>
  <c r="C2674" i="66"/>
  <c r="E2637" i="66"/>
  <c r="H2637" i="66" s="1"/>
  <c r="E2606" i="66"/>
  <c r="H2606" i="66" s="1"/>
  <c r="E2566" i="66"/>
  <c r="H2566" i="66" s="1"/>
  <c r="E2536" i="66"/>
  <c r="H2536" i="66" s="1"/>
  <c r="E2524" i="66"/>
  <c r="H2524" i="66" s="1"/>
  <c r="C2512" i="66"/>
  <c r="E2509" i="66"/>
  <c r="H2509" i="66" s="1"/>
  <c r="E2496" i="66"/>
  <c r="H2496" i="66" s="1"/>
  <c r="E2491" i="66"/>
  <c r="H2491" i="66" s="1"/>
  <c r="E2489" i="66"/>
  <c r="E2477" i="66"/>
  <c r="H2477" i="66" s="1"/>
  <c r="E2457" i="66"/>
  <c r="E2407" i="66"/>
  <c r="H2407" i="66" s="1"/>
  <c r="E2312" i="66"/>
  <c r="H2312" i="66" s="1"/>
  <c r="E2297" i="66"/>
  <c r="H2297" i="66" s="1"/>
  <c r="E2248" i="66"/>
  <c r="H2248" i="66" s="1"/>
  <c r="E2099" i="66"/>
  <c r="H2099" i="66" s="1"/>
  <c r="E2034" i="66"/>
  <c r="H2034" i="66" s="1"/>
  <c r="E1980" i="66"/>
  <c r="H1980" i="66" s="1"/>
  <c r="E1873" i="66"/>
  <c r="E1824" i="66"/>
  <c r="E1765" i="66"/>
  <c r="E1746" i="66"/>
  <c r="H1746" i="66" s="1"/>
  <c r="E3024" i="66"/>
  <c r="H3024" i="66" s="1"/>
  <c r="C2985" i="66"/>
  <c r="E2968" i="66"/>
  <c r="H2968" i="66" s="1"/>
  <c r="C2949" i="66"/>
  <c r="E2946" i="66"/>
  <c r="E2944" i="66"/>
  <c r="H2944" i="66" s="1"/>
  <c r="C2942" i="66"/>
  <c r="E2922" i="66"/>
  <c r="H2922" i="66" s="1"/>
  <c r="E2919" i="66"/>
  <c r="H2919" i="66" s="1"/>
  <c r="E2909" i="66"/>
  <c r="H2909" i="66" s="1"/>
  <c r="C2907" i="66"/>
  <c r="E2874" i="66"/>
  <c r="H2874" i="66" s="1"/>
  <c r="C2857" i="66"/>
  <c r="C2845" i="66"/>
  <c r="E2834" i="66"/>
  <c r="E2830" i="66"/>
  <c r="H2830" i="66" s="1"/>
  <c r="C2823" i="66"/>
  <c r="C2820" i="66"/>
  <c r="E2810" i="66"/>
  <c r="H2810" i="66" s="1"/>
  <c r="E2806" i="66"/>
  <c r="H2806" i="66" s="1"/>
  <c r="E2798" i="66"/>
  <c r="C2788" i="66"/>
  <c r="E2775" i="66"/>
  <c r="C2763" i="66"/>
  <c r="C2745" i="66"/>
  <c r="C2738" i="66"/>
  <c r="C2728" i="66"/>
  <c r="E2691" i="66"/>
  <c r="H2691" i="66" s="1"/>
  <c r="E2673" i="66"/>
  <c r="H2673" i="66" s="1"/>
  <c r="C2644" i="66"/>
  <c r="C2637" i="66"/>
  <c r="E2613" i="66"/>
  <c r="H2613" i="66" s="1"/>
  <c r="C2608" i="66"/>
  <c r="E2603" i="66"/>
  <c r="H2603" i="66" s="1"/>
  <c r="E2595" i="66"/>
  <c r="H2595" i="66" s="1"/>
  <c r="E2593" i="66"/>
  <c r="H2593" i="66" s="1"/>
  <c r="E2589" i="66"/>
  <c r="H2589" i="66" s="1"/>
  <c r="E2582" i="66"/>
  <c r="H2582" i="66" s="1"/>
  <c r="E2565" i="66"/>
  <c r="E2555" i="66"/>
  <c r="H2555" i="66" s="1"/>
  <c r="C2548" i="66"/>
  <c r="E2545" i="66"/>
  <c r="H2545" i="66" s="1"/>
  <c r="E2523" i="66"/>
  <c r="H2523" i="66" s="1"/>
  <c r="C2521" i="66"/>
  <c r="C2509" i="66"/>
  <c r="C2504" i="66"/>
  <c r="E2501" i="66"/>
  <c r="C2496" i="66"/>
  <c r="E2493" i="66"/>
  <c r="C2491" i="66"/>
  <c r="C2477" i="66"/>
  <c r="E2474" i="66"/>
  <c r="H2474" i="66" s="1"/>
  <c r="C2472" i="66"/>
  <c r="E2469" i="66"/>
  <c r="H2469" i="66" s="1"/>
  <c r="E2460" i="66"/>
  <c r="H2460" i="66" s="1"/>
  <c r="C2457" i="66"/>
  <c r="C2455" i="66"/>
  <c r="C2452" i="66"/>
  <c r="E2432" i="66"/>
  <c r="H2432" i="66" s="1"/>
  <c r="C2407" i="66"/>
  <c r="E2355" i="66"/>
  <c r="H2355" i="66" s="1"/>
  <c r="E2253" i="66"/>
  <c r="H2253" i="66" s="1"/>
  <c r="E2227" i="66"/>
  <c r="E2155" i="66"/>
  <c r="H2155" i="66" s="1"/>
  <c r="E2134" i="66"/>
  <c r="H2134" i="66" s="1"/>
  <c r="E2067" i="66"/>
  <c r="H2067" i="66" s="1"/>
  <c r="E2003" i="66"/>
  <c r="H2003" i="66" s="1"/>
  <c r="C1775" i="66"/>
  <c r="E1621" i="66"/>
  <c r="E1614" i="66"/>
  <c r="H1614" i="66" s="1"/>
  <c r="E1244" i="66"/>
  <c r="H1244" i="66" s="1"/>
  <c r="E2744" i="66"/>
  <c r="H2744" i="66" s="1"/>
  <c r="E2737" i="66"/>
  <c r="H2737" i="66" s="1"/>
  <c r="E2720" i="66"/>
  <c r="H2720" i="66" s="1"/>
  <c r="E2488" i="66"/>
  <c r="H2488" i="66" s="1"/>
  <c r="E3018" i="66"/>
  <c r="H3018" i="66" s="1"/>
  <c r="C2994" i="66"/>
  <c r="C2984" i="66"/>
  <c r="E2981" i="66"/>
  <c r="H2981" i="66" s="1"/>
  <c r="E2974" i="66"/>
  <c r="H2974" i="66" s="1"/>
  <c r="C2972" i="66"/>
  <c r="E2967" i="66"/>
  <c r="H2967" i="66" s="1"/>
  <c r="E2957" i="66"/>
  <c r="H2957" i="66" s="1"/>
  <c r="E2955" i="66"/>
  <c r="H2955" i="66" s="1"/>
  <c r="E2950" i="66"/>
  <c r="H2950" i="66" s="1"/>
  <c r="E2943" i="66"/>
  <c r="H2943" i="66" s="1"/>
  <c r="C2938" i="66"/>
  <c r="E2935" i="66"/>
  <c r="H2935" i="66" s="1"/>
  <c r="C2916" i="66"/>
  <c r="E2913" i="66"/>
  <c r="H2913" i="66" s="1"/>
  <c r="E2908" i="66"/>
  <c r="H2908" i="66" s="1"/>
  <c r="E2881" i="66"/>
  <c r="H2881" i="66" s="1"/>
  <c r="E2879" i="66"/>
  <c r="H2879" i="66" s="1"/>
  <c r="C2864" i="66"/>
  <c r="C2854" i="66"/>
  <c r="C2836" i="66"/>
  <c r="E2809" i="66"/>
  <c r="H2809" i="66" s="1"/>
  <c r="E2807" i="66"/>
  <c r="H2807" i="66" s="1"/>
  <c r="C2802" i="66"/>
  <c r="E2799" i="66"/>
  <c r="H2799" i="66" s="1"/>
  <c r="E2782" i="66"/>
  <c r="H2782" i="66" s="1"/>
  <c r="C2777" i="66"/>
  <c r="C2769" i="66"/>
  <c r="C2767" i="66"/>
  <c r="E2749" i="66"/>
  <c r="H2749" i="66" s="1"/>
  <c r="C2747" i="66"/>
  <c r="E2732" i="66"/>
  <c r="H2732" i="66" s="1"/>
  <c r="C2722" i="66"/>
  <c r="C2718" i="66"/>
  <c r="E2715" i="66"/>
  <c r="C2703" i="66"/>
  <c r="C2693" i="66"/>
  <c r="E2690" i="66"/>
  <c r="H2690" i="66" s="1"/>
  <c r="C2688" i="66"/>
  <c r="C2680" i="66"/>
  <c r="C2668" i="66"/>
  <c r="C2652" i="66"/>
  <c r="C2629" i="66"/>
  <c r="C2624" i="66"/>
  <c r="E2600" i="66"/>
  <c r="H2600" i="66" s="1"/>
  <c r="C2583" i="66"/>
  <c r="C2557" i="66"/>
  <c r="E2552" i="66"/>
  <c r="H2552" i="66" s="1"/>
  <c r="E2549" i="66"/>
  <c r="H2549" i="66" s="1"/>
  <c r="E2544" i="66"/>
  <c r="H2544" i="66" s="1"/>
  <c r="C2540" i="66"/>
  <c r="C2535" i="66"/>
  <c r="E2528" i="66"/>
  <c r="H2528" i="66" s="1"/>
  <c r="C2525" i="66"/>
  <c r="E2522" i="66"/>
  <c r="H2522" i="66" s="1"/>
  <c r="C2520" i="66"/>
  <c r="C2498" i="66"/>
  <c r="E2483" i="66"/>
  <c r="H2483" i="66" s="1"/>
  <c r="C2466" i="66"/>
  <c r="C2451" i="66"/>
  <c r="C2424" i="66"/>
  <c r="E2377" i="66"/>
  <c r="C2370" i="66"/>
  <c r="C2365" i="66"/>
  <c r="E2234" i="66"/>
  <c r="H2234" i="66" s="1"/>
  <c r="E2174" i="66"/>
  <c r="H2174" i="66" s="1"/>
  <c r="E2169" i="66"/>
  <c r="E1800" i="66"/>
  <c r="H1800" i="66" s="1"/>
  <c r="E1725" i="66"/>
  <c r="C3018" i="66"/>
  <c r="E2996" i="66"/>
  <c r="C2981" i="66"/>
  <c r="E2976" i="66"/>
  <c r="H2976" i="66" s="1"/>
  <c r="C2967" i="66"/>
  <c r="C2962" i="66"/>
  <c r="C2957" i="66"/>
  <c r="E2948" i="66"/>
  <c r="C2943" i="66"/>
  <c r="C2935" i="66"/>
  <c r="E2906" i="66"/>
  <c r="H2906" i="66" s="1"/>
  <c r="E2898" i="66"/>
  <c r="H2898" i="66" s="1"/>
  <c r="C2886" i="66"/>
  <c r="C2881" i="66"/>
  <c r="E2878" i="66"/>
  <c r="H2878" i="66" s="1"/>
  <c r="E2871" i="66"/>
  <c r="H2871" i="66" s="1"/>
  <c r="E2863" i="66"/>
  <c r="H2863" i="66" s="1"/>
  <c r="E2826" i="66"/>
  <c r="H2826" i="66" s="1"/>
  <c r="C2807" i="66"/>
  <c r="E2804" i="66"/>
  <c r="H2804" i="66" s="1"/>
  <c r="E2796" i="66"/>
  <c r="H2796" i="66" s="1"/>
  <c r="E2779" i="66"/>
  <c r="H2779" i="66" s="1"/>
  <c r="E2769" i="66"/>
  <c r="H2769" i="66" s="1"/>
  <c r="C2764" i="66"/>
  <c r="C2749" i="66"/>
  <c r="C2742" i="66"/>
  <c r="E2739" i="66"/>
  <c r="E2735" i="66"/>
  <c r="H2735" i="66" s="1"/>
  <c r="C2732" i="66"/>
  <c r="E2727" i="66"/>
  <c r="H2727" i="66" s="1"/>
  <c r="E2695" i="66"/>
  <c r="H2695" i="66" s="1"/>
  <c r="C2685" i="66"/>
  <c r="E2682" i="66"/>
  <c r="H2682" i="66" s="1"/>
  <c r="E2680" i="66"/>
  <c r="H2680" i="66" s="1"/>
  <c r="E2677" i="66"/>
  <c r="H2677" i="66" s="1"/>
  <c r="E2668" i="66"/>
  <c r="H2668" i="66" s="1"/>
  <c r="C2645" i="66"/>
  <c r="E2626" i="66"/>
  <c r="H2626" i="66" s="1"/>
  <c r="E2624" i="66"/>
  <c r="H2624" i="66" s="1"/>
  <c r="E2611" i="66"/>
  <c r="H2611" i="66" s="1"/>
  <c r="C2602" i="66"/>
  <c r="E2599" i="66"/>
  <c r="H2599" i="66" s="1"/>
  <c r="C2576" i="66"/>
  <c r="E2574" i="66"/>
  <c r="H2574" i="66" s="1"/>
  <c r="C2569" i="66"/>
  <c r="C2549" i="66"/>
  <c r="E2539" i="66"/>
  <c r="H2539" i="66" s="1"/>
  <c r="E2520" i="66"/>
  <c r="H2520" i="66" s="1"/>
  <c r="C2515" i="66"/>
  <c r="E2497" i="66"/>
  <c r="H2497" i="66" s="1"/>
  <c r="C2473" i="66"/>
  <c r="C2461" i="66"/>
  <c r="E2458" i="66"/>
  <c r="H2458" i="66" s="1"/>
  <c r="C2456" i="66"/>
  <c r="E2453" i="66"/>
  <c r="H2453" i="66" s="1"/>
  <c r="E2346" i="66"/>
  <c r="H2346" i="66" s="1"/>
  <c r="E2179" i="66"/>
  <c r="C1938" i="66"/>
  <c r="E1920" i="66"/>
  <c r="H1920" i="66" s="1"/>
  <c r="E1856" i="66"/>
  <c r="H1856" i="66" s="1"/>
  <c r="E1810" i="66"/>
  <c r="H1810" i="66" s="1"/>
  <c r="E2444" i="66"/>
  <c r="H2444" i="66" s="1"/>
  <c r="C2439" i="66"/>
  <c r="C2434" i="66"/>
  <c r="C2419" i="66"/>
  <c r="C2402" i="66"/>
  <c r="C2397" i="66"/>
  <c r="C2377" i="66"/>
  <c r="C2368" i="66"/>
  <c r="E2365" i="66"/>
  <c r="C2360" i="66"/>
  <c r="E2352" i="66"/>
  <c r="H2352" i="66" s="1"/>
  <c r="E2347" i="66"/>
  <c r="H2347" i="66" s="1"/>
  <c r="E2345" i="66"/>
  <c r="H2345" i="66" s="1"/>
  <c r="E2334" i="66"/>
  <c r="H2334" i="66" s="1"/>
  <c r="C2321" i="66"/>
  <c r="C2314" i="66"/>
  <c r="E2311" i="66"/>
  <c r="H2311" i="66" s="1"/>
  <c r="C2292" i="66"/>
  <c r="C2285" i="66"/>
  <c r="E2278" i="66"/>
  <c r="H2278" i="66" s="1"/>
  <c r="C2265" i="66"/>
  <c r="C2248" i="66"/>
  <c r="C2241" i="66"/>
  <c r="E2226" i="66"/>
  <c r="H2226" i="66" s="1"/>
  <c r="E2212" i="66"/>
  <c r="E2206" i="66"/>
  <c r="H2206" i="66" s="1"/>
  <c r="C2201" i="66"/>
  <c r="C2199" i="66"/>
  <c r="E2196" i="66"/>
  <c r="H2196" i="66" s="1"/>
  <c r="C2194" i="66"/>
  <c r="C2189" i="66"/>
  <c r="C2174" i="66"/>
  <c r="C2169" i="66"/>
  <c r="C2155" i="66"/>
  <c r="C2148" i="66"/>
  <c r="C2141" i="66"/>
  <c r="E2131" i="66"/>
  <c r="H2131" i="66" s="1"/>
  <c r="C2121" i="66"/>
  <c r="C2119" i="66"/>
  <c r="E2094" i="66"/>
  <c r="H2094" i="66" s="1"/>
  <c r="E2089" i="66"/>
  <c r="E2069" i="66"/>
  <c r="H2069" i="66" s="1"/>
  <c r="E2054" i="66"/>
  <c r="H2054" i="66" s="1"/>
  <c r="C2049" i="66"/>
  <c r="E2044" i="66"/>
  <c r="H2044" i="66" s="1"/>
  <c r="E2027" i="66"/>
  <c r="H2027" i="66" s="1"/>
  <c r="C2022" i="66"/>
  <c r="E2012" i="66"/>
  <c r="E2005" i="66"/>
  <c r="E2000" i="66"/>
  <c r="E1990" i="66"/>
  <c r="H1990" i="66" s="1"/>
  <c r="C1978" i="66"/>
  <c r="C1957" i="66"/>
  <c r="C1954" i="66"/>
  <c r="C1949" i="66"/>
  <c r="E1923" i="66"/>
  <c r="H1923" i="66" s="1"/>
  <c r="E1917" i="66"/>
  <c r="E1912" i="66"/>
  <c r="H1912" i="66" s="1"/>
  <c r="E1903" i="66"/>
  <c r="H1903" i="66" s="1"/>
  <c r="E1888" i="66"/>
  <c r="H1888" i="66" s="1"/>
  <c r="E1876" i="66"/>
  <c r="H1876" i="66" s="1"/>
  <c r="C1873" i="66"/>
  <c r="C1866" i="66"/>
  <c r="C1856" i="66"/>
  <c r="E1853" i="66"/>
  <c r="H1853" i="66" s="1"/>
  <c r="C1843" i="66"/>
  <c r="E1840" i="66"/>
  <c r="H1840" i="66" s="1"/>
  <c r="C1831" i="66"/>
  <c r="E1828" i="66"/>
  <c r="H1828" i="66" s="1"/>
  <c r="C1812" i="66"/>
  <c r="C1795" i="66"/>
  <c r="E1768" i="66"/>
  <c r="H1768" i="66" s="1"/>
  <c r="C1736" i="66"/>
  <c r="C1730" i="66"/>
  <c r="C1725" i="66"/>
  <c r="E1586" i="66"/>
  <c r="H1586" i="66" s="1"/>
  <c r="E1560" i="66"/>
  <c r="H1560" i="66" s="1"/>
  <c r="E1522" i="66"/>
  <c r="H1522" i="66" s="1"/>
  <c r="C2352" i="66"/>
  <c r="C2191" i="66"/>
  <c r="C2143" i="66"/>
  <c r="C2111" i="66"/>
  <c r="C2084" i="66"/>
  <c r="C2054" i="66"/>
  <c r="C2029" i="66"/>
  <c r="C2002" i="66"/>
  <c r="C1925" i="66"/>
  <c r="C1917" i="66"/>
  <c r="C1863" i="66"/>
  <c r="C1804" i="66"/>
  <c r="C1753" i="66"/>
  <c r="C1727" i="66"/>
  <c r="E1706" i="66"/>
  <c r="H1706" i="66" s="1"/>
  <c r="C2436" i="66"/>
  <c r="C2401" i="66"/>
  <c r="C2362" i="66"/>
  <c r="C2333" i="66"/>
  <c r="E2323" i="66"/>
  <c r="C2318" i="66"/>
  <c r="E2315" i="66"/>
  <c r="E2281" i="66"/>
  <c r="H2281" i="66" s="1"/>
  <c r="C2277" i="66"/>
  <c r="E2236" i="66"/>
  <c r="H2236" i="66" s="1"/>
  <c r="E2225" i="66"/>
  <c r="H2225" i="66" s="1"/>
  <c r="E2183" i="66"/>
  <c r="H2183" i="66" s="1"/>
  <c r="C2159" i="66"/>
  <c r="E2128" i="66"/>
  <c r="E2091" i="66"/>
  <c r="E2077" i="66"/>
  <c r="H2077" i="66" s="1"/>
  <c r="E2074" i="66"/>
  <c r="H2074" i="66" s="1"/>
  <c r="E2053" i="66"/>
  <c r="H2053" i="66" s="1"/>
  <c r="E2040" i="66"/>
  <c r="H2040" i="66" s="1"/>
  <c r="E2028" i="66"/>
  <c r="H2028" i="66" s="1"/>
  <c r="E2018" i="66"/>
  <c r="E2013" i="66"/>
  <c r="C2006" i="66"/>
  <c r="E1989" i="66"/>
  <c r="H1989" i="66" s="1"/>
  <c r="E1984" i="66"/>
  <c r="H1984" i="66" s="1"/>
  <c r="E1974" i="66"/>
  <c r="H1974" i="66" s="1"/>
  <c r="E1963" i="66"/>
  <c r="H1963" i="66" s="1"/>
  <c r="C1953" i="66"/>
  <c r="E1950" i="66"/>
  <c r="H1950" i="66" s="1"/>
  <c r="E1924" i="66"/>
  <c r="C1887" i="66"/>
  <c r="C1882" i="66"/>
  <c r="E1862" i="66"/>
  <c r="H1862" i="66" s="1"/>
  <c r="C1860" i="66"/>
  <c r="C1855" i="66"/>
  <c r="E1852" i="66"/>
  <c r="H1852" i="66" s="1"/>
  <c r="C1850" i="66"/>
  <c r="C1842" i="66"/>
  <c r="C1837" i="66"/>
  <c r="C1825" i="66"/>
  <c r="E1803" i="66"/>
  <c r="H1803" i="66" s="1"/>
  <c r="E1797" i="66"/>
  <c r="H1797" i="66" s="1"/>
  <c r="C1792" i="66"/>
  <c r="E1776" i="66"/>
  <c r="H1776" i="66" s="1"/>
  <c r="E1759" i="66"/>
  <c r="E1726" i="66"/>
  <c r="H1726" i="66" s="1"/>
  <c r="E1643" i="66"/>
  <c r="H1643" i="66" s="1"/>
  <c r="E1539" i="66"/>
  <c r="H1539" i="66" s="1"/>
  <c r="E1498" i="66"/>
  <c r="H1498" i="66" s="1"/>
  <c r="E1366" i="66"/>
  <c r="H1366" i="66" s="1"/>
  <c r="E2445" i="66"/>
  <c r="E2435" i="66"/>
  <c r="H2435" i="66" s="1"/>
  <c r="C2418" i="66"/>
  <c r="E2389" i="66"/>
  <c r="H2389" i="66" s="1"/>
  <c r="E2349" i="66"/>
  <c r="E2342" i="66"/>
  <c r="H2342" i="66" s="1"/>
  <c r="C2238" i="66"/>
  <c r="E2235" i="66"/>
  <c r="H2235" i="66" s="1"/>
  <c r="E2180" i="66"/>
  <c r="C2168" i="66"/>
  <c r="E2115" i="66"/>
  <c r="C2110" i="66"/>
  <c r="E2090" i="66"/>
  <c r="C2081" i="66"/>
  <c r="E2076" i="66"/>
  <c r="H2076" i="66" s="1"/>
  <c r="E2042" i="66"/>
  <c r="H2042" i="66" s="1"/>
  <c r="E2030" i="66"/>
  <c r="H2030" i="66" s="1"/>
  <c r="C2018" i="66"/>
  <c r="C1994" i="66"/>
  <c r="E1986" i="66"/>
  <c r="C1979" i="66"/>
  <c r="C1974" i="66"/>
  <c r="E1962" i="66"/>
  <c r="H1962" i="66" s="1"/>
  <c r="C1958" i="66"/>
  <c r="E1945" i="66"/>
  <c r="H1945" i="66" s="1"/>
  <c r="E1938" i="66"/>
  <c r="E1933" i="66"/>
  <c r="E1921" i="66"/>
  <c r="C1904" i="66"/>
  <c r="C1894" i="66"/>
  <c r="E1877" i="66"/>
  <c r="H1877" i="66" s="1"/>
  <c r="E1874" i="66"/>
  <c r="H1874" i="66" s="1"/>
  <c r="C1872" i="66"/>
  <c r="C1862" i="66"/>
  <c r="C1839" i="66"/>
  <c r="E1834" i="66"/>
  <c r="E1832" i="66"/>
  <c r="C1827" i="66"/>
  <c r="E1818" i="66"/>
  <c r="E1815" i="66"/>
  <c r="H1815" i="66" s="1"/>
  <c r="C1813" i="66"/>
  <c r="C1803" i="66"/>
  <c r="E1786" i="66"/>
  <c r="H1786" i="66" s="1"/>
  <c r="E1784" i="66"/>
  <c r="H1784" i="66" s="1"/>
  <c r="C1776" i="66"/>
  <c r="E1771" i="66"/>
  <c r="H1771" i="66" s="1"/>
  <c r="C1759" i="66"/>
  <c r="C1757" i="66"/>
  <c r="C1740" i="66"/>
  <c r="E1737" i="66"/>
  <c r="H1737" i="66" s="1"/>
  <c r="C1733" i="66"/>
  <c r="E1728" i="66"/>
  <c r="H1728" i="66" s="1"/>
  <c r="E1721" i="66"/>
  <c r="C1703" i="66"/>
  <c r="C1658" i="66"/>
  <c r="E1607" i="66"/>
  <c r="H1607" i="66" s="1"/>
  <c r="E1544" i="66"/>
  <c r="H1544" i="66" s="1"/>
  <c r="E1409" i="66"/>
  <c r="H1409" i="66" s="1"/>
  <c r="E1399" i="66"/>
  <c r="H1399" i="66" s="1"/>
  <c r="E1331" i="66"/>
  <c r="H1331" i="66" s="1"/>
  <c r="E1283" i="66"/>
  <c r="C2435" i="66"/>
  <c r="E2400" i="66"/>
  <c r="H2400" i="66" s="1"/>
  <c r="C2378" i="66"/>
  <c r="C2344" i="66"/>
  <c r="E2256" i="66"/>
  <c r="H2256" i="66" s="1"/>
  <c r="C2235" i="66"/>
  <c r="E2222" i="66"/>
  <c r="H2222" i="66" s="1"/>
  <c r="C2217" i="66"/>
  <c r="E2187" i="66"/>
  <c r="H2187" i="66" s="1"/>
  <c r="E2165" i="66"/>
  <c r="H2165" i="66" s="1"/>
  <c r="E2144" i="66"/>
  <c r="H2144" i="66" s="1"/>
  <c r="E2132" i="66"/>
  <c r="C2115" i="66"/>
  <c r="E2097" i="66"/>
  <c r="H2097" i="66" s="1"/>
  <c r="E2095" i="66"/>
  <c r="H2095" i="66" s="1"/>
  <c r="C2072" i="66"/>
  <c r="C2042" i="66"/>
  <c r="C2023" i="66"/>
  <c r="E2020" i="66"/>
  <c r="H2020" i="66" s="1"/>
  <c r="E1998" i="66"/>
  <c r="H1998" i="66" s="1"/>
  <c r="C1986" i="66"/>
  <c r="C1971" i="66"/>
  <c r="C1933" i="66"/>
  <c r="C1926" i="66"/>
  <c r="C1921" i="66"/>
  <c r="C1891" i="66"/>
  <c r="E1859" i="66"/>
  <c r="H1859" i="66" s="1"/>
  <c r="E1854" i="66"/>
  <c r="E1841" i="66"/>
  <c r="H1841" i="66" s="1"/>
  <c r="E1829" i="66"/>
  <c r="E1791" i="66"/>
  <c r="H1791" i="66" s="1"/>
  <c r="E1763" i="66"/>
  <c r="H1763" i="66" s="1"/>
  <c r="C1567" i="66"/>
  <c r="E1567" i="66"/>
  <c r="H1567" i="66" s="1"/>
  <c r="E1513" i="66"/>
  <c r="H1513" i="66" s="1"/>
  <c r="E1432" i="66"/>
  <c r="E1293" i="66"/>
  <c r="H1293" i="66" s="1"/>
  <c r="E1229" i="66"/>
  <c r="H1229" i="66" s="1"/>
  <c r="C2415" i="66"/>
  <c r="C2400" i="66"/>
  <c r="E2385" i="66"/>
  <c r="H2385" i="66" s="1"/>
  <c r="E2375" i="66"/>
  <c r="H2375" i="66" s="1"/>
  <c r="E2343" i="66"/>
  <c r="H2343" i="66" s="1"/>
  <c r="C2312" i="66"/>
  <c r="C2300" i="66"/>
  <c r="C2273" i="66"/>
  <c r="C2256" i="66"/>
  <c r="C2244" i="66"/>
  <c r="C2227" i="66"/>
  <c r="C2222" i="66"/>
  <c r="C2207" i="66"/>
  <c r="C2197" i="66"/>
  <c r="C2192" i="66"/>
  <c r="C2187" i="66"/>
  <c r="C2177" i="66"/>
  <c r="E2167" i="66"/>
  <c r="H2167" i="66" s="1"/>
  <c r="C2165" i="66"/>
  <c r="E2158" i="66"/>
  <c r="H2158" i="66" s="1"/>
  <c r="E2146" i="66"/>
  <c r="H2146" i="66" s="1"/>
  <c r="C2144" i="66"/>
  <c r="C2132" i="66"/>
  <c r="C2112" i="66"/>
  <c r="C2097" i="66"/>
  <c r="C2095" i="66"/>
  <c r="C2085" i="66"/>
  <c r="C2067" i="66"/>
  <c r="C2060" i="66"/>
  <c r="E2057" i="66"/>
  <c r="H2057" i="66" s="1"/>
  <c r="C2020" i="66"/>
  <c r="C2003" i="66"/>
  <c r="C1998" i="66"/>
  <c r="C1976" i="66"/>
  <c r="C1947" i="66"/>
  <c r="E1930" i="66"/>
  <c r="H1930" i="66" s="1"/>
  <c r="C1859" i="66"/>
  <c r="C1854" i="66"/>
  <c r="C1829" i="66"/>
  <c r="C1824" i="66"/>
  <c r="C1810" i="66"/>
  <c r="C1805" i="66"/>
  <c r="C1791" i="66"/>
  <c r="C1778" i="66"/>
  <c r="C1763" i="66"/>
  <c r="C1761" i="66"/>
  <c r="C1754" i="66"/>
  <c r="C1742" i="66"/>
  <c r="C1737" i="66"/>
  <c r="E1551" i="66"/>
  <c r="H1551" i="66" s="1"/>
  <c r="C1422" i="66"/>
  <c r="E1120" i="66"/>
  <c r="H1120" i="66" s="1"/>
  <c r="C841" i="66"/>
  <c r="C1717" i="66"/>
  <c r="E1693" i="66"/>
  <c r="C1681" i="66"/>
  <c r="C1665" i="66"/>
  <c r="C1643" i="66"/>
  <c r="C1641" i="66"/>
  <c r="C1638" i="66"/>
  <c r="C1633" i="66"/>
  <c r="C1621" i="66"/>
  <c r="C1600" i="66"/>
  <c r="C1595" i="66"/>
  <c r="C1586" i="66"/>
  <c r="E1566" i="66"/>
  <c r="H1566" i="66" s="1"/>
  <c r="E1562" i="66"/>
  <c r="H1562" i="66" s="1"/>
  <c r="C1553" i="66"/>
  <c r="C1544" i="66"/>
  <c r="C1539" i="66"/>
  <c r="C1532" i="66"/>
  <c r="C1527" i="66"/>
  <c r="C1522" i="66"/>
  <c r="E1506" i="66"/>
  <c r="H1506" i="66" s="1"/>
  <c r="C1493" i="66"/>
  <c r="C1488" i="66"/>
  <c r="E1468" i="66"/>
  <c r="H1468" i="66" s="1"/>
  <c r="E1445" i="66"/>
  <c r="H1445" i="66" s="1"/>
  <c r="C1437" i="66"/>
  <c r="C1432" i="66"/>
  <c r="C1417" i="66"/>
  <c r="C1409" i="66"/>
  <c r="C1369" i="66"/>
  <c r="C1366" i="66"/>
  <c r="C1348" i="66"/>
  <c r="C1331" i="66"/>
  <c r="E1308" i="66"/>
  <c r="C1303" i="66"/>
  <c r="E1298" i="66"/>
  <c r="H1298" i="66" s="1"/>
  <c r="C1293" i="66"/>
  <c r="C1276" i="66"/>
  <c r="C1271" i="66"/>
  <c r="C1259" i="66"/>
  <c r="C1254" i="66"/>
  <c r="C1249" i="66"/>
  <c r="C1244" i="66"/>
  <c r="E1239" i="66"/>
  <c r="H1239" i="66" s="1"/>
  <c r="E1204" i="66"/>
  <c r="C1201" i="66"/>
  <c r="E1199" i="66"/>
  <c r="H1199" i="66" s="1"/>
  <c r="C1196" i="66"/>
  <c r="C1186" i="66"/>
  <c r="E1178" i="66"/>
  <c r="E1168" i="66"/>
  <c r="H1168" i="66" s="1"/>
  <c r="C1156" i="66"/>
  <c r="E1146" i="66"/>
  <c r="H1146" i="66" s="1"/>
  <c r="C1120" i="66"/>
  <c r="E1113" i="66"/>
  <c r="H1113" i="66" s="1"/>
  <c r="C1090" i="66"/>
  <c r="C1039" i="66"/>
  <c r="C975" i="66"/>
  <c r="C727" i="66"/>
  <c r="E1653" i="66"/>
  <c r="E1637" i="66"/>
  <c r="H1637" i="66" s="1"/>
  <c r="E1531" i="66"/>
  <c r="H1531" i="66" s="1"/>
  <c r="C1495" i="66"/>
  <c r="C1472" i="66"/>
  <c r="C1470" i="66"/>
  <c r="C1454" i="66"/>
  <c r="C1444" i="66"/>
  <c r="C1439" i="66"/>
  <c r="C1427" i="66"/>
  <c r="E1416" i="66"/>
  <c r="H1416" i="66" s="1"/>
  <c r="C1393" i="66"/>
  <c r="C1368" i="66"/>
  <c r="E1365" i="66"/>
  <c r="H1365" i="66" s="1"/>
  <c r="C1360" i="66"/>
  <c r="C1340" i="66"/>
  <c r="E1337" i="66"/>
  <c r="H1337" i="66" s="1"/>
  <c r="C1335" i="66"/>
  <c r="E1319" i="66"/>
  <c r="H1319" i="66" s="1"/>
  <c r="C1312" i="66"/>
  <c r="E1302" i="66"/>
  <c r="H1302" i="66" s="1"/>
  <c r="C1300" i="66"/>
  <c r="C1280" i="66"/>
  <c r="C1278" i="66"/>
  <c r="E1270" i="66"/>
  <c r="H1270" i="66" s="1"/>
  <c r="C1261" i="66"/>
  <c r="C1248" i="66"/>
  <c r="C1241" i="66"/>
  <c r="E1236" i="66"/>
  <c r="H1236" i="66" s="1"/>
  <c r="C1223" i="66"/>
  <c r="C1213" i="66"/>
  <c r="E1210" i="66"/>
  <c r="H1210" i="66" s="1"/>
  <c r="C1203" i="66"/>
  <c r="E1200" i="66"/>
  <c r="H1200" i="66" s="1"/>
  <c r="C1198" i="66"/>
  <c r="C1193" i="66"/>
  <c r="C1188" i="66"/>
  <c r="E1170" i="66"/>
  <c r="C1148" i="66"/>
  <c r="C1125" i="66"/>
  <c r="C1122" i="66"/>
  <c r="E1115" i="66"/>
  <c r="H1115" i="66" s="1"/>
  <c r="E1102" i="66"/>
  <c r="H1102" i="66" s="1"/>
  <c r="C1097" i="66"/>
  <c r="C1092" i="66"/>
  <c r="E1089" i="66"/>
  <c r="H1089" i="66" s="1"/>
  <c r="C1087" i="66"/>
  <c r="E1084" i="66"/>
  <c r="H1084" i="66" s="1"/>
  <c r="C675" i="66"/>
  <c r="C610" i="66"/>
  <c r="C605" i="66"/>
  <c r="C153" i="66"/>
  <c r="C110" i="66"/>
  <c r="E1724" i="66"/>
  <c r="E1704" i="66"/>
  <c r="H1704" i="66" s="1"/>
  <c r="E1695" i="66"/>
  <c r="C1685" i="66"/>
  <c r="C1664" i="66"/>
  <c r="C1659" i="66"/>
  <c r="C1650" i="66"/>
  <c r="E1640" i="66"/>
  <c r="H1640" i="66" s="1"/>
  <c r="C1637" i="66"/>
  <c r="E1603" i="66"/>
  <c r="E1597" i="66"/>
  <c r="C1580" i="66"/>
  <c r="E1575" i="66"/>
  <c r="E1570" i="66"/>
  <c r="H1570" i="66" s="1"/>
  <c r="C1561" i="66"/>
  <c r="E1545" i="66"/>
  <c r="H1545" i="66" s="1"/>
  <c r="E1541" i="66"/>
  <c r="H1541" i="66" s="1"/>
  <c r="C1531" i="66"/>
  <c r="C1517" i="66"/>
  <c r="E1439" i="66"/>
  <c r="H1439" i="66" s="1"/>
  <c r="E1411" i="66"/>
  <c r="E1374" i="66"/>
  <c r="H1374" i="66" s="1"/>
  <c r="E1352" i="66"/>
  <c r="H1352" i="66" s="1"/>
  <c r="E1268" i="66"/>
  <c r="H1268" i="66" s="1"/>
  <c r="E1223" i="66"/>
  <c r="H1223" i="66" s="1"/>
  <c r="E1165" i="66"/>
  <c r="H1165" i="66" s="1"/>
  <c r="E1097" i="66"/>
  <c r="H1097" i="66" s="1"/>
  <c r="C306" i="66"/>
  <c r="E306" i="66"/>
  <c r="E1711" i="66"/>
  <c r="H1711" i="66" s="1"/>
  <c r="C1704" i="66"/>
  <c r="C1692" i="66"/>
  <c r="C1687" i="66"/>
  <c r="C1682" i="66"/>
  <c r="C1647" i="66"/>
  <c r="E1631" i="66"/>
  <c r="C1620" i="66"/>
  <c r="C1603" i="66"/>
  <c r="C1547" i="66"/>
  <c r="E1504" i="66"/>
  <c r="H1504" i="66" s="1"/>
  <c r="E1494" i="66"/>
  <c r="E1484" i="66"/>
  <c r="E1471" i="66"/>
  <c r="H1471" i="66" s="1"/>
  <c r="E1453" i="66"/>
  <c r="H1453" i="66" s="1"/>
  <c r="E1448" i="66"/>
  <c r="H1448" i="66" s="1"/>
  <c r="E1418" i="66"/>
  <c r="H1418" i="66" s="1"/>
  <c r="C1398" i="66"/>
  <c r="C1385" i="66"/>
  <c r="E1367" i="66"/>
  <c r="H1367" i="66" s="1"/>
  <c r="E1359" i="66"/>
  <c r="H1359" i="66" s="1"/>
  <c r="C1337" i="66"/>
  <c r="E1334" i="66"/>
  <c r="H1334" i="66" s="1"/>
  <c r="C1330" i="66"/>
  <c r="E1296" i="66"/>
  <c r="H1296" i="66" s="1"/>
  <c r="E1294" i="66"/>
  <c r="H1294" i="66" s="1"/>
  <c r="E1267" i="66"/>
  <c r="H1267" i="66" s="1"/>
  <c r="E1207" i="66"/>
  <c r="H1207" i="66" s="1"/>
  <c r="C1185" i="66"/>
  <c r="E1142" i="66"/>
  <c r="C1117" i="66"/>
  <c r="E1096" i="66"/>
  <c r="H1096" i="66" s="1"/>
  <c r="E1009" i="66"/>
  <c r="H1009" i="66" s="1"/>
  <c r="E906" i="66"/>
  <c r="H906" i="66" s="1"/>
  <c r="C878" i="66"/>
  <c r="C783" i="66"/>
  <c r="C762" i="66"/>
  <c r="E642" i="66"/>
  <c r="E1694" i="66"/>
  <c r="H1694" i="66" s="1"/>
  <c r="E1619" i="66"/>
  <c r="E1584" i="66"/>
  <c r="H1584" i="66" s="1"/>
  <c r="C1565" i="66"/>
  <c r="E1509" i="66"/>
  <c r="H1509" i="66" s="1"/>
  <c r="C1504" i="66"/>
  <c r="E1496" i="66"/>
  <c r="H1496" i="66" s="1"/>
  <c r="C1484" i="66"/>
  <c r="E1450" i="66"/>
  <c r="E1443" i="66"/>
  <c r="H1443" i="66" s="1"/>
  <c r="C1433" i="66"/>
  <c r="E1415" i="66"/>
  <c r="H1415" i="66" s="1"/>
  <c r="C1410" i="66"/>
  <c r="C1387" i="66"/>
  <c r="E1376" i="66"/>
  <c r="C1367" i="66"/>
  <c r="E1364" i="66"/>
  <c r="H1364" i="66" s="1"/>
  <c r="C1357" i="66"/>
  <c r="E1336" i="66"/>
  <c r="H1336" i="66" s="1"/>
  <c r="C1334" i="66"/>
  <c r="E1318" i="66"/>
  <c r="H1318" i="66" s="1"/>
  <c r="E1316" i="66"/>
  <c r="H1316" i="66" s="1"/>
  <c r="E1301" i="66"/>
  <c r="H1301" i="66" s="1"/>
  <c r="C1296" i="66"/>
  <c r="E1281" i="66"/>
  <c r="H1281" i="66" s="1"/>
  <c r="C1277" i="66"/>
  <c r="E1274" i="66"/>
  <c r="H1274" i="66" s="1"/>
  <c r="C1267" i="66"/>
  <c r="E1262" i="66"/>
  <c r="H1262" i="66" s="1"/>
  <c r="C1260" i="66"/>
  <c r="E1255" i="66"/>
  <c r="H1255" i="66" s="1"/>
  <c r="C1245" i="66"/>
  <c r="C1232" i="66"/>
  <c r="C1222" i="66"/>
  <c r="E1214" i="66"/>
  <c r="H1214" i="66" s="1"/>
  <c r="E1209" i="66"/>
  <c r="H1209" i="66" s="1"/>
  <c r="C1207" i="66"/>
  <c r="C1202" i="66"/>
  <c r="E1194" i="66"/>
  <c r="H1194" i="66" s="1"/>
  <c r="E1184" i="66"/>
  <c r="H1184" i="66" s="1"/>
  <c r="C1182" i="66"/>
  <c r="C1177" i="66"/>
  <c r="C1172" i="66"/>
  <c r="E1167" i="66"/>
  <c r="H1167" i="66" s="1"/>
  <c r="C1142" i="66"/>
  <c r="C1135" i="66"/>
  <c r="E1116" i="66"/>
  <c r="H1116" i="66" s="1"/>
  <c r="C1111" i="66"/>
  <c r="C1091" i="66"/>
  <c r="C1086" i="66"/>
  <c r="E1076" i="66"/>
  <c r="H1076" i="66" s="1"/>
  <c r="C968" i="66"/>
  <c r="C836" i="66"/>
  <c r="C627" i="66"/>
  <c r="C465" i="66"/>
  <c r="E465" i="66"/>
  <c r="H465" i="66" s="1"/>
  <c r="C1720" i="66"/>
  <c r="C1718" i="66"/>
  <c r="C1715" i="66"/>
  <c r="C1706" i="66"/>
  <c r="E1691" i="66"/>
  <c r="H1691" i="66" s="1"/>
  <c r="C1670" i="66"/>
  <c r="E1646" i="66"/>
  <c r="H1646" i="66" s="1"/>
  <c r="C1644" i="66"/>
  <c r="E1639" i="66"/>
  <c r="H1639" i="66" s="1"/>
  <c r="C1612" i="66"/>
  <c r="E1591" i="66"/>
  <c r="H1591" i="66" s="1"/>
  <c r="C1584" i="66"/>
  <c r="E1581" i="66"/>
  <c r="H1581" i="66" s="1"/>
  <c r="C1569" i="66"/>
  <c r="C1560" i="66"/>
  <c r="C1535" i="66"/>
  <c r="E1511" i="66"/>
  <c r="H1511" i="66" s="1"/>
  <c r="C1496" i="66"/>
  <c r="C1491" i="66"/>
  <c r="C1476" i="66"/>
  <c r="C1415" i="66"/>
  <c r="C1372" i="66"/>
  <c r="C1346" i="66"/>
  <c r="C1336" i="66"/>
  <c r="C1311" i="66"/>
  <c r="C1306" i="66"/>
  <c r="C1301" i="66"/>
  <c r="C1286" i="66"/>
  <c r="C1252" i="66"/>
  <c r="C1247" i="66"/>
  <c r="C1242" i="66"/>
  <c r="C1237" i="66"/>
  <c r="C1227" i="66"/>
  <c r="C1194" i="66"/>
  <c r="E1191" i="66"/>
  <c r="H1191" i="66" s="1"/>
  <c r="C1184" i="66"/>
  <c r="C1174" i="66"/>
  <c r="E1103" i="66"/>
  <c r="C1031" i="66"/>
  <c r="C999" i="66"/>
  <c r="C972" i="66"/>
  <c r="C959" i="66"/>
  <c r="C954" i="66"/>
  <c r="C932" i="66"/>
  <c r="E925" i="66"/>
  <c r="H925" i="66" s="1"/>
  <c r="C907" i="66"/>
  <c r="C905" i="66"/>
  <c r="C870" i="66"/>
  <c r="C838" i="66"/>
  <c r="E828" i="66"/>
  <c r="H828" i="66" s="1"/>
  <c r="C759" i="66"/>
  <c r="E717" i="66"/>
  <c r="H717" i="66" s="1"/>
  <c r="E672" i="66"/>
  <c r="H672" i="66" s="1"/>
  <c r="E543" i="66"/>
  <c r="H543" i="66" s="1"/>
  <c r="C313" i="66"/>
  <c r="C163" i="66"/>
  <c r="E949" i="66"/>
  <c r="H949" i="66" s="1"/>
  <c r="E917" i="66"/>
  <c r="E905" i="66"/>
  <c r="H905" i="66" s="1"/>
  <c r="C865" i="66"/>
  <c r="E845" i="66"/>
  <c r="H845" i="66" s="1"/>
  <c r="E820" i="66"/>
  <c r="H820" i="66" s="1"/>
  <c r="C756" i="66"/>
  <c r="E686" i="66"/>
  <c r="H686" i="66" s="1"/>
  <c r="E664" i="66"/>
  <c r="H664" i="66" s="1"/>
  <c r="E648" i="66"/>
  <c r="H648" i="66" s="1"/>
  <c r="E621" i="66"/>
  <c r="H621" i="66" s="1"/>
  <c r="E607" i="66"/>
  <c r="H607" i="66" s="1"/>
  <c r="C592" i="66"/>
  <c r="E556" i="66"/>
  <c r="H556" i="66" s="1"/>
  <c r="C527" i="66"/>
  <c r="C366" i="66"/>
  <c r="C168" i="66"/>
  <c r="C155" i="66"/>
  <c r="C1080" i="66"/>
  <c r="C1070" i="66"/>
  <c r="C1047" i="66"/>
  <c r="E1038" i="66"/>
  <c r="H1038" i="66" s="1"/>
  <c r="C1015" i="66"/>
  <c r="E1006" i="66"/>
  <c r="H1006" i="66" s="1"/>
  <c r="C998" i="66"/>
  <c r="E974" i="66"/>
  <c r="H974" i="66" s="1"/>
  <c r="C902" i="66"/>
  <c r="E899" i="66"/>
  <c r="H899" i="66" s="1"/>
  <c r="C892" i="66"/>
  <c r="C887" i="66"/>
  <c r="E879" i="66"/>
  <c r="E877" i="66"/>
  <c r="E860" i="66"/>
  <c r="H860" i="66" s="1"/>
  <c r="E852" i="66"/>
  <c r="C830" i="66"/>
  <c r="C817" i="66"/>
  <c r="E804" i="66"/>
  <c r="H804" i="66" s="1"/>
  <c r="C799" i="66"/>
  <c r="E796" i="66"/>
  <c r="E784" i="66"/>
  <c r="H784" i="66" s="1"/>
  <c r="C779" i="66"/>
  <c r="E776" i="66"/>
  <c r="H776" i="66" s="1"/>
  <c r="C771" i="66"/>
  <c r="E768" i="66"/>
  <c r="H768" i="66" s="1"/>
  <c r="E755" i="66"/>
  <c r="H755" i="66" s="1"/>
  <c r="C753" i="66"/>
  <c r="C748" i="66"/>
  <c r="C736" i="66"/>
  <c r="E733" i="66"/>
  <c r="H733" i="66" s="1"/>
  <c r="C728" i="66"/>
  <c r="C721" i="66"/>
  <c r="C711" i="66"/>
  <c r="C708" i="66"/>
  <c r="C693" i="66"/>
  <c r="E678" i="66"/>
  <c r="H678" i="66" s="1"/>
  <c r="C674" i="66"/>
  <c r="E669" i="66"/>
  <c r="H669" i="66" s="1"/>
  <c r="E655" i="66"/>
  <c r="E653" i="66"/>
  <c r="H653" i="66" s="1"/>
  <c r="C638" i="66"/>
  <c r="E633" i="66"/>
  <c r="H633" i="66" s="1"/>
  <c r="E628" i="66"/>
  <c r="E618" i="66"/>
  <c r="C609" i="66"/>
  <c r="C604" i="66"/>
  <c r="E596" i="66"/>
  <c r="H596" i="66" s="1"/>
  <c r="E591" i="66"/>
  <c r="H591" i="66" s="1"/>
  <c r="C586" i="66"/>
  <c r="C537" i="66"/>
  <c r="E534" i="66"/>
  <c r="E526" i="66"/>
  <c r="H526" i="66" s="1"/>
  <c r="C495" i="66"/>
  <c r="E479" i="66"/>
  <c r="E471" i="66"/>
  <c r="E469" i="66"/>
  <c r="H469" i="66" s="1"/>
  <c r="C430" i="66"/>
  <c r="C407" i="66"/>
  <c r="C394" i="66"/>
  <c r="C330" i="66"/>
  <c r="E330" i="66"/>
  <c r="C272" i="66"/>
  <c r="C139" i="66"/>
  <c r="C129" i="66"/>
  <c r="E106" i="66"/>
  <c r="H106" i="66" s="1"/>
  <c r="E1062" i="66"/>
  <c r="H1062" i="66" s="1"/>
  <c r="E1057" i="66"/>
  <c r="H1057" i="66" s="1"/>
  <c r="E1025" i="66"/>
  <c r="H1025" i="66" s="1"/>
  <c r="E993" i="66"/>
  <c r="H993" i="66" s="1"/>
  <c r="E941" i="66"/>
  <c r="H941" i="66" s="1"/>
  <c r="E909" i="66"/>
  <c r="H909" i="66" s="1"/>
  <c r="C899" i="66"/>
  <c r="E869" i="66"/>
  <c r="H869" i="66" s="1"/>
  <c r="E837" i="66"/>
  <c r="H837" i="66" s="1"/>
  <c r="E693" i="66"/>
  <c r="H693" i="66" s="1"/>
  <c r="C655" i="66"/>
  <c r="C640" i="66"/>
  <c r="E638" i="66"/>
  <c r="H638" i="66" s="1"/>
  <c r="C633" i="66"/>
  <c r="C628" i="66"/>
  <c r="C618" i="66"/>
  <c r="C596" i="66"/>
  <c r="C591" i="66"/>
  <c r="C579" i="66"/>
  <c r="C571" i="66"/>
  <c r="C492" i="66"/>
  <c r="C1064" i="66"/>
  <c r="E1056" i="66"/>
  <c r="H1056" i="66" s="1"/>
  <c r="E1024" i="66"/>
  <c r="H1024" i="66" s="1"/>
  <c r="E992" i="66"/>
  <c r="H992" i="66" s="1"/>
  <c r="E970" i="66"/>
  <c r="H970" i="66" s="1"/>
  <c r="E960" i="66"/>
  <c r="C889" i="66"/>
  <c r="E873" i="66"/>
  <c r="H873" i="66" s="1"/>
  <c r="E856" i="66"/>
  <c r="H856" i="66" s="1"/>
  <c r="E808" i="66"/>
  <c r="H808" i="66" s="1"/>
  <c r="E770" i="66"/>
  <c r="H770" i="66" s="1"/>
  <c r="E765" i="66"/>
  <c r="H765" i="66" s="1"/>
  <c r="E752" i="66"/>
  <c r="E715" i="66"/>
  <c r="E707" i="66"/>
  <c r="H707" i="66" s="1"/>
  <c r="E687" i="66"/>
  <c r="E665" i="66"/>
  <c r="H665" i="66" s="1"/>
  <c r="E657" i="66"/>
  <c r="H657" i="66" s="1"/>
  <c r="E622" i="66"/>
  <c r="H622" i="66" s="1"/>
  <c r="E608" i="66"/>
  <c r="H608" i="66" s="1"/>
  <c r="E603" i="66"/>
  <c r="H603" i="66" s="1"/>
  <c r="E583" i="66"/>
  <c r="H583" i="66" s="1"/>
  <c r="E510" i="66"/>
  <c r="E502" i="66"/>
  <c r="H502" i="66" s="1"/>
  <c r="E442" i="66"/>
  <c r="H442" i="66" s="1"/>
  <c r="C1079" i="66"/>
  <c r="C1074" i="66"/>
  <c r="E1071" i="66"/>
  <c r="H1071" i="66" s="1"/>
  <c r="C1051" i="66"/>
  <c r="C1046" i="66"/>
  <c r="E1043" i="66"/>
  <c r="E1022" i="66"/>
  <c r="H1022" i="66" s="1"/>
  <c r="C1019" i="66"/>
  <c r="C1014" i="66"/>
  <c r="E1011" i="66"/>
  <c r="H1011" i="66" s="1"/>
  <c r="C987" i="66"/>
  <c r="E979" i="66"/>
  <c r="C960" i="66"/>
  <c r="E947" i="66"/>
  <c r="E937" i="66"/>
  <c r="H937" i="66" s="1"/>
  <c r="E930" i="66"/>
  <c r="E915" i="66"/>
  <c r="H915" i="66" s="1"/>
  <c r="C901" i="66"/>
  <c r="E896" i="66"/>
  <c r="H896" i="66" s="1"/>
  <c r="C891" i="66"/>
  <c r="E888" i="66"/>
  <c r="H888" i="66" s="1"/>
  <c r="E878" i="66"/>
  <c r="H878" i="66" s="1"/>
  <c r="C856" i="66"/>
  <c r="C849" i="66"/>
  <c r="E844" i="66"/>
  <c r="H844" i="66" s="1"/>
  <c r="C826" i="66"/>
  <c r="E818" i="66"/>
  <c r="H818" i="66" s="1"/>
  <c r="C808" i="66"/>
  <c r="C798" i="66"/>
  <c r="E795" i="66"/>
  <c r="E775" i="66"/>
  <c r="E767" i="66"/>
  <c r="C757" i="66"/>
  <c r="C752" i="66"/>
  <c r="E750" i="66"/>
  <c r="H750" i="66" s="1"/>
  <c r="E737" i="66"/>
  <c r="H737" i="66" s="1"/>
  <c r="C735" i="66"/>
  <c r="C730" i="66"/>
  <c r="E689" i="66"/>
  <c r="H689" i="66" s="1"/>
  <c r="C687" i="66"/>
  <c r="C668" i="66"/>
  <c r="C657" i="66"/>
  <c r="E654" i="66"/>
  <c r="H654" i="66" s="1"/>
  <c r="C652" i="66"/>
  <c r="E627" i="66"/>
  <c r="E615" i="66"/>
  <c r="E605" i="66"/>
  <c r="C601" i="66"/>
  <c r="C583" i="66"/>
  <c r="E570" i="66"/>
  <c r="H570" i="66" s="1"/>
  <c r="E546" i="66"/>
  <c r="H546" i="66" s="1"/>
  <c r="E457" i="66"/>
  <c r="H457" i="66" s="1"/>
  <c r="C452" i="66"/>
  <c r="E449" i="66"/>
  <c r="H449" i="66" s="1"/>
  <c r="C442" i="66"/>
  <c r="C416" i="66"/>
  <c r="C354" i="66"/>
  <c r="C296" i="66"/>
  <c r="E207" i="66"/>
  <c r="H207" i="66" s="1"/>
  <c r="E153" i="66"/>
  <c r="H153" i="66" s="1"/>
  <c r="C148" i="66"/>
  <c r="C77" i="66"/>
  <c r="C575" i="66"/>
  <c r="C570" i="66"/>
  <c r="E563" i="66"/>
  <c r="H563" i="66" s="1"/>
  <c r="C553" i="66"/>
  <c r="C543" i="66"/>
  <c r="C538" i="66"/>
  <c r="E517" i="66"/>
  <c r="H517" i="66" s="1"/>
  <c r="C512" i="66"/>
  <c r="C499" i="66"/>
  <c r="E482" i="66"/>
  <c r="H482" i="66" s="1"/>
  <c r="C479" i="66"/>
  <c r="C471" i="66"/>
  <c r="C459" i="66"/>
  <c r="E456" i="66"/>
  <c r="H456" i="66" s="1"/>
  <c r="C434" i="66"/>
  <c r="C425" i="66"/>
  <c r="C420" i="66"/>
  <c r="C413" i="66"/>
  <c r="C406" i="66"/>
  <c r="C391" i="66"/>
  <c r="E370" i="66"/>
  <c r="H370" i="66" s="1"/>
  <c r="C368" i="66"/>
  <c r="C363" i="66"/>
  <c r="C351" i="66"/>
  <c r="E331" i="66"/>
  <c r="C327" i="66"/>
  <c r="E312" i="66"/>
  <c r="H312" i="66" s="1"/>
  <c r="E307" i="66"/>
  <c r="H307" i="66" s="1"/>
  <c r="C288" i="66"/>
  <c r="E285" i="66"/>
  <c r="C281" i="66"/>
  <c r="E261" i="66"/>
  <c r="H261" i="66" s="1"/>
  <c r="C245" i="66"/>
  <c r="C238" i="66"/>
  <c r="C231" i="66"/>
  <c r="C226" i="66"/>
  <c r="C224" i="66"/>
  <c r="C204" i="66"/>
  <c r="C201" i="66"/>
  <c r="C196" i="66"/>
  <c r="E177" i="66"/>
  <c r="H177" i="66" s="1"/>
  <c r="E172" i="66"/>
  <c r="H172" i="66" s="1"/>
  <c r="C170" i="66"/>
  <c r="E167" i="66"/>
  <c r="H167" i="66" s="1"/>
  <c r="C150" i="66"/>
  <c r="C131" i="66"/>
  <c r="E116" i="66"/>
  <c r="H116" i="66" s="1"/>
  <c r="E114" i="66"/>
  <c r="H114" i="66" s="1"/>
  <c r="C112" i="66"/>
  <c r="E107" i="66"/>
  <c r="H107" i="66" s="1"/>
  <c r="E105" i="66"/>
  <c r="H105" i="66" s="1"/>
  <c r="C103" i="66"/>
  <c r="E91" i="66"/>
  <c r="H91" i="66" s="1"/>
  <c r="C84" i="66"/>
  <c r="E81" i="66"/>
  <c r="H81" i="66" s="1"/>
  <c r="C74" i="66"/>
  <c r="C53" i="66"/>
  <c r="E46" i="66"/>
  <c r="C37" i="66"/>
  <c r="C27" i="66"/>
  <c r="C20" i="66"/>
  <c r="E434" i="66"/>
  <c r="H434" i="66" s="1"/>
  <c r="E396" i="66"/>
  <c r="H396" i="66" s="1"/>
  <c r="E175" i="66"/>
  <c r="H175" i="66" s="1"/>
  <c r="E143" i="66"/>
  <c r="E24" i="66"/>
  <c r="H24" i="66" s="1"/>
  <c r="C555" i="66"/>
  <c r="C514" i="66"/>
  <c r="C498" i="66"/>
  <c r="C458" i="66"/>
  <c r="C451" i="66"/>
  <c r="C446" i="66"/>
  <c r="C439" i="66"/>
  <c r="C429" i="66"/>
  <c r="C424" i="66"/>
  <c r="C422" i="66"/>
  <c r="C375" i="66"/>
  <c r="E340" i="66"/>
  <c r="H340" i="66" s="1"/>
  <c r="C324" i="66"/>
  <c r="C254" i="66"/>
  <c r="E244" i="66"/>
  <c r="H244" i="66" s="1"/>
  <c r="C233" i="66"/>
  <c r="E225" i="66"/>
  <c r="H225" i="66" s="1"/>
  <c r="E220" i="66"/>
  <c r="H220" i="66" s="1"/>
  <c r="C218" i="66"/>
  <c r="C213" i="66"/>
  <c r="C181" i="66"/>
  <c r="C159" i="66"/>
  <c r="C152" i="66"/>
  <c r="C98" i="66"/>
  <c r="E59" i="66"/>
  <c r="H59" i="66" s="1"/>
  <c r="E57" i="66"/>
  <c r="H57" i="66" s="1"/>
  <c r="C55" i="66"/>
  <c r="E43" i="66"/>
  <c r="H43" i="66" s="1"/>
  <c r="E41" i="66"/>
  <c r="H41" i="66" s="1"/>
  <c r="C29" i="66"/>
  <c r="E12" i="66"/>
  <c r="H12" i="66" s="1"/>
  <c r="C10" i="66"/>
  <c r="E577" i="66"/>
  <c r="H577" i="66" s="1"/>
  <c r="E571" i="66"/>
  <c r="H571" i="66" s="1"/>
  <c r="E554" i="66"/>
  <c r="H554" i="66" s="1"/>
  <c r="E495" i="66"/>
  <c r="H495" i="66" s="1"/>
  <c r="E490" i="66"/>
  <c r="H490" i="66" s="1"/>
  <c r="E483" i="66"/>
  <c r="E455" i="66"/>
  <c r="E450" i="66"/>
  <c r="H450" i="66" s="1"/>
  <c r="E438" i="66"/>
  <c r="H438" i="66" s="1"/>
  <c r="E414" i="66"/>
  <c r="H414" i="66" s="1"/>
  <c r="E410" i="66"/>
  <c r="H410" i="66" s="1"/>
  <c r="E400" i="66"/>
  <c r="H400" i="66" s="1"/>
  <c r="E379" i="66"/>
  <c r="H379" i="66" s="1"/>
  <c r="E347" i="66"/>
  <c r="H347" i="66" s="1"/>
  <c r="E338" i="66"/>
  <c r="H338" i="66" s="1"/>
  <c r="E335" i="66"/>
  <c r="E323" i="66"/>
  <c r="H323" i="66" s="1"/>
  <c r="E321" i="66"/>
  <c r="H321" i="66" s="1"/>
  <c r="E319" i="66"/>
  <c r="H319" i="66" s="1"/>
  <c r="E299" i="66"/>
  <c r="H299" i="66" s="1"/>
  <c r="E289" i="66"/>
  <c r="E277" i="66"/>
  <c r="E270" i="66"/>
  <c r="E251" i="66"/>
  <c r="E249" i="66"/>
  <c r="H249" i="66" s="1"/>
  <c r="E232" i="66"/>
  <c r="H232" i="66" s="1"/>
  <c r="E227" i="66"/>
  <c r="H227" i="66" s="1"/>
  <c r="E210" i="66"/>
  <c r="H210" i="66" s="1"/>
  <c r="E198" i="66"/>
  <c r="H198" i="66" s="1"/>
  <c r="E171" i="66"/>
  <c r="H171" i="66" s="1"/>
  <c r="E132" i="66"/>
  <c r="H132" i="66" s="1"/>
  <c r="E122" i="66"/>
  <c r="E93" i="66"/>
  <c r="H93" i="66" s="1"/>
  <c r="E45" i="66"/>
  <c r="H45" i="66" s="1"/>
  <c r="E22" i="66"/>
  <c r="H22" i="66" s="1"/>
  <c r="E10" i="66"/>
  <c r="H10" i="66" s="1"/>
  <c r="E7" i="66"/>
  <c r="E576" i="66"/>
  <c r="H576" i="66" s="1"/>
  <c r="C574" i="66"/>
  <c r="C567" i="66"/>
  <c r="E559" i="66"/>
  <c r="H559" i="66" s="1"/>
  <c r="C549" i="66"/>
  <c r="E544" i="66"/>
  <c r="H544" i="66" s="1"/>
  <c r="E539" i="66"/>
  <c r="H539" i="66" s="1"/>
  <c r="E527" i="66"/>
  <c r="H527" i="66" s="1"/>
  <c r="C508" i="66"/>
  <c r="C500" i="66"/>
  <c r="C490" i="66"/>
  <c r="C483" i="66"/>
  <c r="E480" i="66"/>
  <c r="H480" i="66" s="1"/>
  <c r="C460" i="66"/>
  <c r="C445" i="66"/>
  <c r="C433" i="66"/>
  <c r="E428" i="66"/>
  <c r="H428" i="66" s="1"/>
  <c r="E421" i="66"/>
  <c r="E409" i="66"/>
  <c r="H409" i="66" s="1"/>
  <c r="C400" i="66"/>
  <c r="E397" i="66"/>
  <c r="H397" i="66" s="1"/>
  <c r="E374" i="66"/>
  <c r="H374" i="66" s="1"/>
  <c r="C359" i="66"/>
  <c r="C347" i="66"/>
  <c r="C345" i="66"/>
  <c r="E337" i="66"/>
  <c r="C335" i="66"/>
  <c r="C328" i="66"/>
  <c r="E318" i="66"/>
  <c r="H318" i="66" s="1"/>
  <c r="C311" i="66"/>
  <c r="C304" i="66"/>
  <c r="C299" i="66"/>
  <c r="C284" i="66"/>
  <c r="C270" i="66"/>
  <c r="C260" i="66"/>
  <c r="C251" i="66"/>
  <c r="C249" i="66"/>
  <c r="C237" i="66"/>
  <c r="C227" i="66"/>
  <c r="C215" i="66"/>
  <c r="E212" i="66"/>
  <c r="H212" i="66" s="1"/>
  <c r="C205" i="66"/>
  <c r="E202" i="66"/>
  <c r="H202" i="66" s="1"/>
  <c r="E197" i="66"/>
  <c r="H197" i="66" s="1"/>
  <c r="E169" i="66"/>
  <c r="H169" i="66" s="1"/>
  <c r="C142" i="66"/>
  <c r="E139" i="66"/>
  <c r="H139" i="66" s="1"/>
  <c r="E130" i="66"/>
  <c r="H130" i="66" s="1"/>
  <c r="C122" i="66"/>
  <c r="E104" i="66"/>
  <c r="H104" i="66" s="1"/>
  <c r="C102" i="66"/>
  <c r="E99" i="66"/>
  <c r="H99" i="66" s="1"/>
  <c r="E97" i="66"/>
  <c r="H97" i="66" s="1"/>
  <c r="C95" i="66"/>
  <c r="E92" i="66"/>
  <c r="H92" i="66" s="1"/>
  <c r="E90" i="66"/>
  <c r="H90" i="66" s="1"/>
  <c r="C80" i="66"/>
  <c r="C73" i="66"/>
  <c r="C68" i="66"/>
  <c r="C45" i="66"/>
  <c r="C26" i="66"/>
  <c r="E9" i="66"/>
  <c r="H9" i="66" s="1"/>
  <c r="C7" i="66"/>
  <c r="E432" i="66"/>
  <c r="E430" i="66"/>
  <c r="E416" i="66"/>
  <c r="H416" i="66" s="1"/>
  <c r="C409" i="66"/>
  <c r="C397" i="66"/>
  <c r="E394" i="66"/>
  <c r="H394" i="66" s="1"/>
  <c r="C384" i="66"/>
  <c r="E381" i="66"/>
  <c r="H381" i="66" s="1"/>
  <c r="E376" i="66"/>
  <c r="H376" i="66" s="1"/>
  <c r="C374" i="66"/>
  <c r="E371" i="66"/>
  <c r="H371" i="66" s="1"/>
  <c r="C364" i="66"/>
  <c r="E361" i="66"/>
  <c r="H361" i="66" s="1"/>
  <c r="E344" i="66"/>
  <c r="H344" i="66" s="1"/>
  <c r="E325" i="66"/>
  <c r="H325" i="66" s="1"/>
  <c r="E296" i="66"/>
  <c r="H296" i="66" s="1"/>
  <c r="E286" i="66"/>
  <c r="H286" i="66" s="1"/>
  <c r="E272" i="66"/>
  <c r="H272" i="66" s="1"/>
  <c r="E262" i="66"/>
  <c r="H262" i="66" s="1"/>
  <c r="E229" i="66"/>
  <c r="H229" i="66" s="1"/>
  <c r="C202" i="66"/>
  <c r="C197" i="66"/>
  <c r="E192" i="66"/>
  <c r="H192" i="66" s="1"/>
  <c r="E178" i="66"/>
  <c r="H178" i="66" s="1"/>
  <c r="E173" i="66"/>
  <c r="C158" i="66"/>
  <c r="E155" i="66"/>
  <c r="C151" i="66"/>
  <c r="E148" i="66"/>
  <c r="H148" i="66" s="1"/>
  <c r="C144" i="66"/>
  <c r="E141" i="66"/>
  <c r="H141" i="66" s="1"/>
  <c r="E134" i="66"/>
  <c r="C127" i="66"/>
  <c r="E124" i="66"/>
  <c r="H124" i="66" s="1"/>
  <c r="E117" i="66"/>
  <c r="H117" i="66" s="1"/>
  <c r="C104" i="66"/>
  <c r="E101" i="66"/>
  <c r="H101" i="66" s="1"/>
  <c r="C90" i="66"/>
  <c r="C85" i="66"/>
  <c r="E63" i="66"/>
  <c r="C28" i="66"/>
  <c r="C9" i="66"/>
  <c r="C10125" i="66"/>
  <c r="C10119" i="66"/>
  <c r="E10115" i="66"/>
  <c r="H10115" i="66" s="1"/>
  <c r="C10108" i="66"/>
  <c r="E10098" i="66"/>
  <c r="H10098" i="66" s="1"/>
  <c r="E10081" i="66"/>
  <c r="H10081" i="66" s="1"/>
  <c r="C10067" i="66"/>
  <c r="C10044" i="66"/>
  <c r="E10017" i="66"/>
  <c r="H10017" i="66" s="1"/>
  <c r="C10003" i="66"/>
  <c r="E9953" i="66"/>
  <c r="H9953" i="66" s="1"/>
  <c r="C9939" i="66"/>
  <c r="E9893" i="66"/>
  <c r="H9893" i="66" s="1"/>
  <c r="E9880" i="66"/>
  <c r="H9880" i="66" s="1"/>
  <c r="C9877" i="66"/>
  <c r="E9872" i="66"/>
  <c r="H9872" i="66" s="1"/>
  <c r="E9838" i="66"/>
  <c r="E9824" i="66"/>
  <c r="H9824" i="66" s="1"/>
  <c r="E9816" i="66"/>
  <c r="H9816" i="66" s="1"/>
  <c r="C9745" i="66"/>
  <c r="E9726" i="66"/>
  <c r="H9726" i="66" s="1"/>
  <c r="E9720" i="66"/>
  <c r="H9720" i="66" s="1"/>
  <c r="E9713" i="66"/>
  <c r="H9713" i="66" s="1"/>
  <c r="E9705" i="66"/>
  <c r="H9705" i="66" s="1"/>
  <c r="E9670" i="66"/>
  <c r="H9670" i="66" s="1"/>
  <c r="C9653" i="66"/>
  <c r="C9645" i="66"/>
  <c r="C9639" i="66"/>
  <c r="H10122" i="66"/>
  <c r="E10104" i="66"/>
  <c r="H10104" i="66" s="1"/>
  <c r="H10092" i="66"/>
  <c r="H10075" i="66"/>
  <c r="C10068" i="66"/>
  <c r="E10061" i="66"/>
  <c r="H10061" i="66" s="1"/>
  <c r="H10041" i="66"/>
  <c r="E10040" i="66"/>
  <c r="H10040" i="66" s="1"/>
  <c r="C10034" i="66"/>
  <c r="H10028" i="66"/>
  <c r="C10027" i="66"/>
  <c r="C9997" i="66"/>
  <c r="H9994" i="66"/>
  <c r="H9977" i="66"/>
  <c r="E9976" i="66"/>
  <c r="H9976" i="66" s="1"/>
  <c r="H9964" i="66"/>
  <c r="C9963" i="66"/>
  <c r="H9947" i="66"/>
  <c r="H9930" i="66"/>
  <c r="E9922" i="66"/>
  <c r="H9922" i="66" s="1"/>
  <c r="C9921" i="66"/>
  <c r="E9914" i="66"/>
  <c r="H9914" i="66" s="1"/>
  <c r="C9898" i="66"/>
  <c r="C9885" i="66"/>
  <c r="C9879" i="66"/>
  <c r="C9871" i="66"/>
  <c r="C9829" i="66"/>
  <c r="E9810" i="66"/>
  <c r="H9810" i="66" s="1"/>
  <c r="C9809" i="66"/>
  <c r="H9803" i="66"/>
  <c r="E9780" i="66"/>
  <c r="H9780" i="66" s="1"/>
  <c r="E9754" i="66"/>
  <c r="H9754" i="66" s="1"/>
  <c r="E9724" i="66"/>
  <c r="H9724" i="66" s="1"/>
  <c r="C9719" i="66"/>
  <c r="E9714" i="66"/>
  <c r="H9714" i="66" s="1"/>
  <c r="C9713" i="66"/>
  <c r="E9706" i="66"/>
  <c r="H9706" i="66" s="1"/>
  <c r="C9705" i="66"/>
  <c r="E9698" i="66"/>
  <c r="H9698" i="66" s="1"/>
  <c r="E9668" i="66"/>
  <c r="H9668" i="66" s="1"/>
  <c r="C9655" i="66"/>
  <c r="C9647" i="66"/>
  <c r="E10116" i="66"/>
  <c r="H10116" i="66" s="1"/>
  <c r="H10110" i="66"/>
  <c r="E10099" i="66"/>
  <c r="H10099" i="66" s="1"/>
  <c r="H10087" i="66"/>
  <c r="E10085" i="66"/>
  <c r="H10085" i="66" s="1"/>
  <c r="E10082" i="66"/>
  <c r="H10082" i="66" s="1"/>
  <c r="E10069" i="66"/>
  <c r="H10069" i="66" s="1"/>
  <c r="H10065" i="66"/>
  <c r="H10064" i="66"/>
  <c r="E10052" i="66"/>
  <c r="H10052" i="66" s="1"/>
  <c r="H10046" i="66"/>
  <c r="E10035" i="66"/>
  <c r="H10035" i="66" s="1"/>
  <c r="H10023" i="66"/>
  <c r="E10018" i="66"/>
  <c r="H10018" i="66" s="1"/>
  <c r="C10015" i="66"/>
  <c r="E10005" i="66"/>
  <c r="H10005" i="66" s="1"/>
  <c r="H10001" i="66"/>
  <c r="H10000" i="66"/>
  <c r="E9988" i="66"/>
  <c r="H9988" i="66" s="1"/>
  <c r="H9982" i="66"/>
  <c r="E9971" i="66"/>
  <c r="H9971" i="66" s="1"/>
  <c r="H9959" i="66"/>
  <c r="E9954" i="66"/>
  <c r="H9954" i="66" s="1"/>
  <c r="E9941" i="66"/>
  <c r="H9941" i="66" s="1"/>
  <c r="H9936" i="66"/>
  <c r="H9888" i="66"/>
  <c r="E9887" i="66"/>
  <c r="H9887" i="66" s="1"/>
  <c r="E9873" i="66"/>
  <c r="H9873" i="66" s="1"/>
  <c r="E9844" i="66"/>
  <c r="H9844" i="66" s="1"/>
  <c r="H9840" i="66"/>
  <c r="E9839" i="66"/>
  <c r="H9839" i="66" s="1"/>
  <c r="H9833" i="66"/>
  <c r="E9825" i="66"/>
  <c r="H9825" i="66" s="1"/>
  <c r="H9818" i="66"/>
  <c r="H9734" i="66"/>
  <c r="E9733" i="66"/>
  <c r="H9733" i="66" s="1"/>
  <c r="E9732" i="66"/>
  <c r="H9732" i="66" s="1"/>
  <c r="H9728" i="66"/>
  <c r="E9727" i="66"/>
  <c r="H9727" i="66" s="1"/>
  <c r="E9721" i="66"/>
  <c r="H9721" i="66" s="1"/>
  <c r="H9672" i="66"/>
  <c r="E9671" i="66"/>
  <c r="H9671" i="66" s="1"/>
  <c r="H9658" i="66"/>
  <c r="H9650" i="66"/>
  <c r="H10128" i="66"/>
  <c r="C10127" i="66"/>
  <c r="C10116" i="66"/>
  <c r="H10093" i="66"/>
  <c r="E10088" i="66"/>
  <c r="H10088" i="66" s="1"/>
  <c r="C10086" i="66"/>
  <c r="C10082" i="66"/>
  <c r="H10076" i="66"/>
  <c r="C10075" i="66"/>
  <c r="C10069" i="66"/>
  <c r="C10052" i="66"/>
  <c r="E10045" i="66"/>
  <c r="H10045" i="66" s="1"/>
  <c r="H10042" i="66"/>
  <c r="H10029" i="66"/>
  <c r="E10024" i="66"/>
  <c r="H10024" i="66" s="1"/>
  <c r="C10022" i="66"/>
  <c r="C10018" i="66"/>
  <c r="C10011" i="66"/>
  <c r="C10005" i="66"/>
  <c r="C9999" i="66"/>
  <c r="C9988" i="66"/>
  <c r="H9978" i="66"/>
  <c r="H9965" i="66"/>
  <c r="E9960" i="66"/>
  <c r="H9960" i="66" s="1"/>
  <c r="C9958" i="66"/>
  <c r="C9954" i="66"/>
  <c r="H9948" i="66"/>
  <c r="C9947" i="66"/>
  <c r="C9941" i="66"/>
  <c r="C9935" i="66"/>
  <c r="H9931" i="66"/>
  <c r="C9923" i="66"/>
  <c r="C9907" i="66"/>
  <c r="E9900" i="66"/>
  <c r="H9900" i="66" s="1"/>
  <c r="C9894" i="66"/>
  <c r="C9887" i="66"/>
  <c r="H9882" i="66"/>
  <c r="C9881" i="66"/>
  <c r="E9874" i="66"/>
  <c r="H9874" i="66" s="1"/>
  <c r="C9873" i="66"/>
  <c r="H9867" i="66"/>
  <c r="C9866" i="66"/>
  <c r="E9852" i="66"/>
  <c r="H9852" i="66" s="1"/>
  <c r="H9847" i="66"/>
  <c r="C9845" i="66"/>
  <c r="C9839" i="66"/>
  <c r="E9834" i="66"/>
  <c r="H9834" i="66" s="1"/>
  <c r="E9826" i="66"/>
  <c r="H9826" i="66" s="1"/>
  <c r="C9825" i="66"/>
  <c r="E9819" i="66"/>
  <c r="H9819" i="66" s="1"/>
  <c r="C9817" i="66"/>
  <c r="C9796" i="66"/>
  <c r="E9788" i="66"/>
  <c r="H9788" i="66" s="1"/>
  <c r="H9783" i="66"/>
  <c r="H9777" i="66"/>
  <c r="E9763" i="66"/>
  <c r="H9763" i="66" s="1"/>
  <c r="C9761" i="66"/>
  <c r="C9727" i="66"/>
  <c r="E9722" i="66"/>
  <c r="H9722" i="66" s="1"/>
  <c r="C9721" i="66"/>
  <c r="E9691" i="66"/>
  <c r="H9691" i="66" s="1"/>
  <c r="H9685" i="66"/>
  <c r="E9684" i="66"/>
  <c r="H9684" i="66" s="1"/>
  <c r="H9679" i="66"/>
  <c r="C9671" i="66"/>
  <c r="H9665" i="66"/>
  <c r="E10112" i="66"/>
  <c r="H10112" i="66" s="1"/>
  <c r="E9984" i="66"/>
  <c r="H9984" i="66" s="1"/>
  <c r="H9899" i="66"/>
  <c r="E9890" i="66"/>
  <c r="H9890" i="66" s="1"/>
  <c r="E9778" i="66"/>
  <c r="H9778" i="66" s="1"/>
  <c r="H9740" i="66"/>
  <c r="E9674" i="66"/>
  <c r="H9674" i="66" s="1"/>
  <c r="E9666" i="66"/>
  <c r="H9666" i="66" s="1"/>
  <c r="E10048" i="66"/>
  <c r="H10048" i="66" s="1"/>
  <c r="E10124" i="66"/>
  <c r="H10124" i="66" s="1"/>
  <c r="C10123" i="66"/>
  <c r="C10117" i="66"/>
  <c r="C10111" i="66"/>
  <c r="E10107" i="66"/>
  <c r="H10107" i="66" s="1"/>
  <c r="C10100" i="66"/>
  <c r="E10090" i="66"/>
  <c r="H10090" i="66" s="1"/>
  <c r="E10077" i="66"/>
  <c r="H10077" i="66" s="1"/>
  <c r="E10072" i="66"/>
  <c r="H10072" i="66" s="1"/>
  <c r="C10070" i="66"/>
  <c r="C10066" i="66"/>
  <c r="E10060" i="66"/>
  <c r="H10060" i="66" s="1"/>
  <c r="C10059" i="66"/>
  <c r="C10053" i="66"/>
  <c r="E10043" i="66"/>
  <c r="H10043" i="66" s="1"/>
  <c r="C10036" i="66"/>
  <c r="E10026" i="66"/>
  <c r="H10026" i="66" s="1"/>
  <c r="E10008" i="66"/>
  <c r="H10008" i="66" s="1"/>
  <c r="C10006" i="66"/>
  <c r="C10002" i="66"/>
  <c r="E9996" i="66"/>
  <c r="H9996" i="66" s="1"/>
  <c r="C9995" i="66"/>
  <c r="C9989" i="66"/>
  <c r="C9983" i="66"/>
  <c r="E9979" i="66"/>
  <c r="H9979" i="66" s="1"/>
  <c r="C9972" i="66"/>
  <c r="C9965" i="66"/>
  <c r="E9962" i="66"/>
  <c r="H9962" i="66" s="1"/>
  <c r="E9944" i="66"/>
  <c r="H9944" i="66" s="1"/>
  <c r="C9942" i="66"/>
  <c r="C9938" i="66"/>
  <c r="E9932" i="66"/>
  <c r="H9932" i="66" s="1"/>
  <c r="C9931" i="66"/>
  <c r="E9916" i="66"/>
  <c r="H9916" i="66" s="1"/>
  <c r="E9908" i="66"/>
  <c r="H9908" i="66" s="1"/>
  <c r="E9903" i="66"/>
  <c r="H9903" i="66" s="1"/>
  <c r="C9901" i="66"/>
  <c r="E9897" i="66"/>
  <c r="H9897" i="66" s="1"/>
  <c r="C9889" i="66"/>
  <c r="C9882" i="66"/>
  <c r="C9875" i="66"/>
  <c r="E9863" i="66"/>
  <c r="H9863" i="66" s="1"/>
  <c r="C9855" i="66"/>
  <c r="E9850" i="66"/>
  <c r="H9850" i="66" s="1"/>
  <c r="E9842" i="66"/>
  <c r="H9842" i="66" s="1"/>
  <c r="C9841" i="66"/>
  <c r="E9811" i="66"/>
  <c r="H9811" i="66" s="1"/>
  <c r="C9805" i="66"/>
  <c r="E9799" i="66"/>
  <c r="H9799" i="66" s="1"/>
  <c r="E9791" i="66"/>
  <c r="H9791" i="66" s="1"/>
  <c r="E9789" i="66"/>
  <c r="H9789" i="66" s="1"/>
  <c r="E9786" i="66"/>
  <c r="H9786" i="66" s="1"/>
  <c r="E9779" i="66"/>
  <c r="H9779" i="66" s="1"/>
  <c r="C9771" i="66"/>
  <c r="E9743" i="66"/>
  <c r="H9743" i="66" s="1"/>
  <c r="C9741" i="66"/>
  <c r="C9735" i="66"/>
  <c r="E9730" i="66"/>
  <c r="H9730" i="66" s="1"/>
  <c r="C9729" i="66"/>
  <c r="E9717" i="66"/>
  <c r="H9717" i="66" s="1"/>
  <c r="H9692" i="66"/>
  <c r="E9687" i="66"/>
  <c r="H9687" i="66" s="1"/>
  <c r="C9685" i="66"/>
  <c r="E9681" i="66"/>
  <c r="H9681" i="66" s="1"/>
  <c r="C9673" i="66"/>
  <c r="E9667" i="66"/>
  <c r="H9667" i="66" s="1"/>
  <c r="C9659" i="66"/>
  <c r="H9643" i="66"/>
  <c r="C10124" i="66"/>
  <c r="C10094" i="66"/>
  <c r="C10090" i="66"/>
  <c r="C10077" i="66"/>
  <c r="C10071" i="66"/>
  <c r="E10067" i="66"/>
  <c r="H10067" i="66" s="1"/>
  <c r="C10060" i="66"/>
  <c r="C10030" i="66"/>
  <c r="C10026" i="66"/>
  <c r="C10013" i="66"/>
  <c r="C10007" i="66"/>
  <c r="C9996" i="66"/>
  <c r="C9966" i="66"/>
  <c r="C9962" i="66"/>
  <c r="C9949" i="66"/>
  <c r="C9943" i="66"/>
  <c r="C9932" i="66"/>
  <c r="C9903" i="66"/>
  <c r="C9897" i="66"/>
  <c r="E9892" i="66"/>
  <c r="H9892" i="66" s="1"/>
  <c r="C9876" i="66"/>
  <c r="E9869" i="66"/>
  <c r="H9869" i="66" s="1"/>
  <c r="C9868" i="66"/>
  <c r="C9863" i="66"/>
  <c r="E9857" i="66"/>
  <c r="H9857" i="66" s="1"/>
  <c r="C9849" i="66"/>
  <c r="C9835" i="66"/>
  <c r="E9812" i="66"/>
  <c r="H9812" i="66" s="1"/>
  <c r="E9807" i="66"/>
  <c r="H9807" i="66" s="1"/>
  <c r="C9799" i="66"/>
  <c r="C9791" i="66"/>
  <c r="C9785" i="66"/>
  <c r="E9771" i="66"/>
  <c r="H9771" i="66" s="1"/>
  <c r="E9756" i="66"/>
  <c r="H9756" i="66" s="1"/>
  <c r="E9751" i="66"/>
  <c r="H9751" i="66" s="1"/>
  <c r="E9741" i="66"/>
  <c r="H9741" i="66" s="1"/>
  <c r="E9738" i="66"/>
  <c r="H9738" i="66" s="1"/>
  <c r="C9723" i="66"/>
  <c r="E9711" i="66"/>
  <c r="H9711" i="66" s="1"/>
  <c r="E9703" i="66"/>
  <c r="H9703" i="66" s="1"/>
  <c r="C9687" i="66"/>
  <c r="E9682" i="66"/>
  <c r="H9682" i="66" s="1"/>
  <c r="C9681" i="66"/>
  <c r="E9675" i="66"/>
  <c r="H9675" i="66" s="1"/>
  <c r="C9652" i="66"/>
  <c r="C9591" i="66"/>
  <c r="E9586" i="66"/>
  <c r="H9586" i="66" s="1"/>
  <c r="C9585" i="66"/>
  <c r="C9573" i="66"/>
  <c r="E9562" i="66"/>
  <c r="H9562" i="66" s="1"/>
  <c r="E9554" i="66"/>
  <c r="H9554" i="66" s="1"/>
  <c r="E9547" i="66"/>
  <c r="H9547" i="66" s="1"/>
  <c r="C9484" i="66"/>
  <c r="E9420" i="66"/>
  <c r="H9420" i="66" s="1"/>
  <c r="E9415" i="66"/>
  <c r="H9415" i="66" s="1"/>
  <c r="C9413" i="66"/>
  <c r="E9401" i="66"/>
  <c r="H9401" i="66" s="1"/>
  <c r="E9394" i="66"/>
  <c r="H9394" i="66" s="1"/>
  <c r="E9386" i="66"/>
  <c r="H9386" i="66" s="1"/>
  <c r="E9364" i="66"/>
  <c r="H9364" i="66" s="1"/>
  <c r="E9359" i="66"/>
  <c r="H9359" i="66" s="1"/>
  <c r="E9353" i="66"/>
  <c r="H9353" i="66" s="1"/>
  <c r="E9341" i="66"/>
  <c r="H9341" i="66" s="1"/>
  <c r="C9335" i="66"/>
  <c r="E9330" i="66"/>
  <c r="H9330" i="66" s="1"/>
  <c r="E9322" i="66"/>
  <c r="H9322" i="66" s="1"/>
  <c r="E9301" i="66"/>
  <c r="H9301" i="66" s="1"/>
  <c r="E9295" i="66"/>
  <c r="H9295" i="66" s="1"/>
  <c r="C9293" i="66"/>
  <c r="E9273" i="66"/>
  <c r="H9273" i="66" s="1"/>
  <c r="E9259" i="66"/>
  <c r="H9259" i="66" s="1"/>
  <c r="E9236" i="66"/>
  <c r="H9236" i="66" s="1"/>
  <c r="E9231" i="66"/>
  <c r="H9231" i="66" s="1"/>
  <c r="E9209" i="66"/>
  <c r="H9209" i="66" s="1"/>
  <c r="E9193" i="66"/>
  <c r="H9193" i="66" s="1"/>
  <c r="E9179" i="66"/>
  <c r="H9179" i="66" s="1"/>
  <c r="C9148" i="66"/>
  <c r="E9140" i="66"/>
  <c r="H9140" i="66" s="1"/>
  <c r="E9135" i="66"/>
  <c r="H9135" i="66" s="1"/>
  <c r="C9133" i="66"/>
  <c r="E9129" i="66"/>
  <c r="H9129" i="66" s="1"/>
  <c r="E9114" i="66"/>
  <c r="H9114" i="66" s="1"/>
  <c r="E9106" i="66"/>
  <c r="H9106" i="66" s="1"/>
  <c r="E9098" i="66"/>
  <c r="H9098" i="66" s="1"/>
  <c r="E9090" i="66"/>
  <c r="H9090" i="66" s="1"/>
  <c r="E9082" i="66"/>
  <c r="H9082" i="66" s="1"/>
  <c r="E9074" i="66"/>
  <c r="H9074" i="66" s="1"/>
  <c r="E9066" i="66"/>
  <c r="H9066" i="66" s="1"/>
  <c r="E9058" i="66"/>
  <c r="H9058" i="66" s="1"/>
  <c r="E9049" i="66"/>
  <c r="H9049" i="66" s="1"/>
  <c r="E9013" i="66"/>
  <c r="H9013" i="66" s="1"/>
  <c r="E9004" i="66"/>
  <c r="H9004" i="66" s="1"/>
  <c r="H8960" i="66"/>
  <c r="E8959" i="66"/>
  <c r="H8959" i="66" s="1"/>
  <c r="C8953" i="66"/>
  <c r="E8948" i="66"/>
  <c r="H8948" i="66" s="1"/>
  <c r="E8923" i="66"/>
  <c r="H8923" i="66" s="1"/>
  <c r="E8915" i="66"/>
  <c r="H8915" i="66" s="1"/>
  <c r="E8900" i="66"/>
  <c r="H8900" i="66" s="1"/>
  <c r="C8899" i="66"/>
  <c r="C8892" i="66"/>
  <c r="C8849" i="66"/>
  <c r="C8684" i="66"/>
  <c r="E8676" i="66"/>
  <c r="H8676" i="66" s="1"/>
  <c r="E8668" i="66"/>
  <c r="H8668" i="66" s="1"/>
  <c r="C8655" i="66"/>
  <c r="H8649" i="66"/>
  <c r="H8641" i="66"/>
  <c r="C8633" i="66"/>
  <c r="H8627" i="66"/>
  <c r="C8625" i="66"/>
  <c r="H8604" i="66"/>
  <c r="C9651" i="66"/>
  <c r="C9643" i="66"/>
  <c r="C9636" i="66"/>
  <c r="C9628" i="66"/>
  <c r="C9619" i="66"/>
  <c r="E9599" i="66"/>
  <c r="H9599" i="66" s="1"/>
  <c r="E9594" i="66"/>
  <c r="H9594" i="66" s="1"/>
  <c r="E9587" i="66"/>
  <c r="H9587" i="66" s="1"/>
  <c r="C9580" i="66"/>
  <c r="E9569" i="66"/>
  <c r="H9569" i="66" s="1"/>
  <c r="C9561" i="66"/>
  <c r="E9555" i="66"/>
  <c r="H9555" i="66" s="1"/>
  <c r="C9492" i="66"/>
  <c r="E9485" i="66"/>
  <c r="H9485" i="66" s="1"/>
  <c r="E9484" i="66"/>
  <c r="H9484" i="66" s="1"/>
  <c r="E9476" i="66"/>
  <c r="H9476" i="66" s="1"/>
  <c r="C9468" i="66"/>
  <c r="C9460" i="66"/>
  <c r="C9452" i="66"/>
  <c r="E9428" i="66"/>
  <c r="H9428" i="66" s="1"/>
  <c r="C9415" i="66"/>
  <c r="E9410" i="66"/>
  <c r="H9410" i="66" s="1"/>
  <c r="E9402" i="66"/>
  <c r="H9402" i="66" s="1"/>
  <c r="C9401" i="66"/>
  <c r="E9395" i="66"/>
  <c r="H9395" i="66" s="1"/>
  <c r="C9393" i="66"/>
  <c r="E9387" i="66"/>
  <c r="H9387" i="66" s="1"/>
  <c r="C9380" i="66"/>
  <c r="C9365" i="66"/>
  <c r="C9359" i="66"/>
  <c r="E9354" i="66"/>
  <c r="H9354" i="66" s="1"/>
  <c r="C9353" i="66"/>
  <c r="E9346" i="66"/>
  <c r="H9346" i="66" s="1"/>
  <c r="E9337" i="66"/>
  <c r="H9337" i="66" s="1"/>
  <c r="C9329" i="66"/>
  <c r="C9321" i="66"/>
  <c r="C9315" i="66"/>
  <c r="C9308" i="66"/>
  <c r="E9307" i="66"/>
  <c r="H9307" i="66" s="1"/>
  <c r="E9300" i="66"/>
  <c r="H9300" i="66" s="1"/>
  <c r="C9295" i="66"/>
  <c r="E9289" i="66"/>
  <c r="H9289" i="66" s="1"/>
  <c r="E9282" i="66"/>
  <c r="H9282" i="66" s="1"/>
  <c r="E9274" i="66"/>
  <c r="H9274" i="66" s="1"/>
  <c r="C9273" i="66"/>
  <c r="E9267" i="66"/>
  <c r="H9267" i="66" s="1"/>
  <c r="E9251" i="66"/>
  <c r="H9251" i="66" s="1"/>
  <c r="E9245" i="66"/>
  <c r="H9245" i="66" s="1"/>
  <c r="E9244" i="66"/>
  <c r="H9244" i="66" s="1"/>
  <c r="E9239" i="66"/>
  <c r="H9239" i="66" s="1"/>
  <c r="C9231" i="66"/>
  <c r="E9225" i="66"/>
  <c r="H9225" i="66" s="1"/>
  <c r="E9218" i="66"/>
  <c r="H9218" i="66" s="1"/>
  <c r="E9210" i="66"/>
  <c r="H9210" i="66" s="1"/>
  <c r="C9209" i="66"/>
  <c r="E9202" i="66"/>
  <c r="H9202" i="66" s="1"/>
  <c r="E9194" i="66"/>
  <c r="H9194" i="66" s="1"/>
  <c r="C9193" i="66"/>
  <c r="E9148" i="66"/>
  <c r="H9148" i="66" s="1"/>
  <c r="C9141" i="66"/>
  <c r="C9135" i="66"/>
  <c r="E9130" i="66"/>
  <c r="H9130" i="66" s="1"/>
  <c r="C9129" i="66"/>
  <c r="E9123" i="66"/>
  <c r="H9123" i="66" s="1"/>
  <c r="C9113" i="66"/>
  <c r="E9107" i="66"/>
  <c r="H9107" i="66" s="1"/>
  <c r="C9097" i="66"/>
  <c r="C9065" i="66"/>
  <c r="E9050" i="66"/>
  <c r="H9050" i="66" s="1"/>
  <c r="C9049" i="66"/>
  <c r="C9036" i="66"/>
  <c r="C9028" i="66"/>
  <c r="H9020" i="66"/>
  <c r="E9007" i="66"/>
  <c r="H9007" i="66" s="1"/>
  <c r="C9005" i="66"/>
  <c r="E8999" i="66"/>
  <c r="H8999" i="66" s="1"/>
  <c r="E8993" i="66"/>
  <c r="H8993" i="66" s="1"/>
  <c r="C8959" i="66"/>
  <c r="E8955" i="66"/>
  <c r="H8955" i="66" s="1"/>
  <c r="C8948" i="66"/>
  <c r="C8939" i="66"/>
  <c r="C8900" i="66"/>
  <c r="C8843" i="66"/>
  <c r="E8748" i="66"/>
  <c r="H8748" i="66" s="1"/>
  <c r="H8737" i="66"/>
  <c r="H8730" i="66"/>
  <c r="H8723" i="66"/>
  <c r="H8675" i="66"/>
  <c r="H8672" i="66"/>
  <c r="H8665" i="66"/>
  <c r="H8642" i="66"/>
  <c r="H8635" i="66"/>
  <c r="E9637" i="66"/>
  <c r="H9637" i="66" s="1"/>
  <c r="E9622" i="66"/>
  <c r="H9622" i="66" s="1"/>
  <c r="E9608" i="66"/>
  <c r="H9608" i="66" s="1"/>
  <c r="E9607" i="66"/>
  <c r="H9607" i="66" s="1"/>
  <c r="E9581" i="66"/>
  <c r="H9581" i="66" s="1"/>
  <c r="H9580" i="66"/>
  <c r="E9575" i="66"/>
  <c r="H9575" i="66" s="1"/>
  <c r="E9570" i="66"/>
  <c r="H9570" i="66" s="1"/>
  <c r="E9563" i="66"/>
  <c r="H9563" i="66" s="1"/>
  <c r="E9517" i="66"/>
  <c r="H9517" i="66" s="1"/>
  <c r="H9456" i="66"/>
  <c r="E9455" i="66"/>
  <c r="H9455" i="66" s="1"/>
  <c r="H9431" i="66"/>
  <c r="H9424" i="66"/>
  <c r="H9423" i="66"/>
  <c r="E9418" i="66"/>
  <c r="H9418" i="66" s="1"/>
  <c r="C9409" i="66"/>
  <c r="E9362" i="66"/>
  <c r="H9362" i="66" s="1"/>
  <c r="E9338" i="66"/>
  <c r="H9338" i="66" s="1"/>
  <c r="C9337" i="66"/>
  <c r="H9315" i="66"/>
  <c r="H9308" i="66"/>
  <c r="H9303" i="66"/>
  <c r="E9297" i="66"/>
  <c r="H9297" i="66" s="1"/>
  <c r="E9290" i="66"/>
  <c r="H9290" i="66" s="1"/>
  <c r="C9289" i="66"/>
  <c r="C9281" i="66"/>
  <c r="E9275" i="66"/>
  <c r="H9275" i="66" s="1"/>
  <c r="C9267" i="66"/>
  <c r="C9245" i="66"/>
  <c r="C9239" i="66"/>
  <c r="E9234" i="66"/>
  <c r="H9234" i="66" s="1"/>
  <c r="E9226" i="66"/>
  <c r="H9226" i="66" s="1"/>
  <c r="C9225" i="66"/>
  <c r="E9219" i="66"/>
  <c r="H9219" i="66" s="1"/>
  <c r="C9217" i="66"/>
  <c r="E9211" i="66"/>
  <c r="H9211" i="66" s="1"/>
  <c r="C9201" i="66"/>
  <c r="C9187" i="66"/>
  <c r="H9152" i="66"/>
  <c r="H9143" i="66"/>
  <c r="E9138" i="66"/>
  <c r="H9138" i="66" s="1"/>
  <c r="E9131" i="66"/>
  <c r="H9131" i="66" s="1"/>
  <c r="C9123" i="66"/>
  <c r="E9051" i="66"/>
  <c r="H9051" i="66" s="1"/>
  <c r="C9043" i="66"/>
  <c r="C8965" i="66"/>
  <c r="C8955" i="66"/>
  <c r="C8940" i="66"/>
  <c r="H8866" i="66"/>
  <c r="C8851" i="66"/>
  <c r="E8820" i="66"/>
  <c r="H8820" i="66" s="1"/>
  <c r="C8813" i="66"/>
  <c r="H8808" i="66"/>
  <c r="H8807" i="66"/>
  <c r="C8805" i="66"/>
  <c r="H8802" i="66"/>
  <c r="E8756" i="66"/>
  <c r="H8756" i="66" s="1"/>
  <c r="H8752" i="66"/>
  <c r="H8751" i="66"/>
  <c r="H8744" i="66"/>
  <c r="H8738" i="66"/>
  <c r="H8731" i="66"/>
  <c r="H8687" i="66"/>
  <c r="C8685" i="66"/>
  <c r="H8679" i="66"/>
  <c r="C8677" i="66"/>
  <c r="H8666" i="66"/>
  <c r="E8658" i="66"/>
  <c r="H8658" i="66" s="1"/>
  <c r="E8651" i="66"/>
  <c r="H8651" i="66" s="1"/>
  <c r="E8643" i="66"/>
  <c r="H8643" i="66" s="1"/>
  <c r="E9631" i="66"/>
  <c r="H9631" i="66" s="1"/>
  <c r="C9629" i="66"/>
  <c r="C9607" i="66"/>
  <c r="E9602" i="66"/>
  <c r="H9602" i="66" s="1"/>
  <c r="E9595" i="66"/>
  <c r="H9595" i="66" s="1"/>
  <c r="C9581" i="66"/>
  <c r="C9575" i="66"/>
  <c r="C9574" i="66"/>
  <c r="C9563" i="66"/>
  <c r="H9539" i="66"/>
  <c r="H9524" i="66"/>
  <c r="E9495" i="66"/>
  <c r="H9495" i="66" s="1"/>
  <c r="C9493" i="66"/>
  <c r="E9487" i="66"/>
  <c r="H9487" i="66" s="1"/>
  <c r="C9485" i="66"/>
  <c r="C9479" i="66"/>
  <c r="E9471" i="66"/>
  <c r="H9471" i="66" s="1"/>
  <c r="C9469" i="66"/>
  <c r="E9463" i="66"/>
  <c r="H9463" i="66" s="1"/>
  <c r="C9461" i="66"/>
  <c r="E9447" i="66"/>
  <c r="H9447" i="66" s="1"/>
  <c r="C9445" i="66"/>
  <c r="E9440" i="66"/>
  <c r="H9440" i="66" s="1"/>
  <c r="E9439" i="66"/>
  <c r="H9439" i="66" s="1"/>
  <c r="C9403" i="66"/>
  <c r="E9339" i="66"/>
  <c r="H9339" i="66" s="1"/>
  <c r="C9331" i="66"/>
  <c r="E9298" i="66"/>
  <c r="H9298" i="66" s="1"/>
  <c r="C9297" i="66"/>
  <c r="H9252" i="66"/>
  <c r="E9227" i="66"/>
  <c r="H9227" i="66" s="1"/>
  <c r="H9187" i="66"/>
  <c r="E9160" i="66"/>
  <c r="H9160" i="66" s="1"/>
  <c r="E9159" i="66"/>
  <c r="H9159" i="66" s="1"/>
  <c r="C9116" i="66"/>
  <c r="C9084" i="66"/>
  <c r="C9037" i="66"/>
  <c r="C9021" i="66"/>
  <c r="H9009" i="66"/>
  <c r="E9002" i="66"/>
  <c r="H9002" i="66" s="1"/>
  <c r="H8987" i="66"/>
  <c r="H8874" i="66"/>
  <c r="H8867" i="66"/>
  <c r="H8824" i="66"/>
  <c r="H8823" i="66"/>
  <c r="H8817" i="66"/>
  <c r="H8809" i="66"/>
  <c r="E8779" i="66"/>
  <c r="H8779" i="66" s="1"/>
  <c r="E8772" i="66"/>
  <c r="H8772" i="66" s="1"/>
  <c r="E8764" i="66"/>
  <c r="H8764" i="66" s="1"/>
  <c r="H8759" i="66"/>
  <c r="C8757" i="66"/>
  <c r="H8753" i="66"/>
  <c r="E8715" i="66"/>
  <c r="H8715" i="66" s="1"/>
  <c r="E8708" i="66"/>
  <c r="H8708" i="66" s="1"/>
  <c r="E8700" i="66"/>
  <c r="H8700" i="66" s="1"/>
  <c r="H8695" i="66"/>
  <c r="E8673" i="66"/>
  <c r="H8673" i="66" s="1"/>
  <c r="C8665" i="66"/>
  <c r="C9495" i="66"/>
  <c r="C9487" i="66"/>
  <c r="C9471" i="66"/>
  <c r="C9463" i="66"/>
  <c r="C9447" i="66"/>
  <c r="C9439" i="66"/>
  <c r="E9434" i="66"/>
  <c r="H9434" i="66" s="1"/>
  <c r="E9426" i="66"/>
  <c r="H9426" i="66" s="1"/>
  <c r="C9411" i="66"/>
  <c r="C9381" i="66"/>
  <c r="C9375" i="66"/>
  <c r="E9370" i="66"/>
  <c r="H9370" i="66" s="1"/>
  <c r="E9363" i="66"/>
  <c r="H9363" i="66" s="1"/>
  <c r="H9331" i="66"/>
  <c r="H9323" i="66"/>
  <c r="E9316" i="66"/>
  <c r="H9316" i="66" s="1"/>
  <c r="E9305" i="66"/>
  <c r="H9305" i="66" s="1"/>
  <c r="E9242" i="66"/>
  <c r="H9242" i="66" s="1"/>
  <c r="E9235" i="66"/>
  <c r="H9235" i="66" s="1"/>
  <c r="C9188" i="66"/>
  <c r="C9159" i="66"/>
  <c r="E9154" i="66"/>
  <c r="H9154" i="66" s="1"/>
  <c r="E9146" i="66"/>
  <c r="H9146" i="66" s="1"/>
  <c r="E9125" i="66"/>
  <c r="H9125" i="66" s="1"/>
  <c r="H9092" i="66"/>
  <c r="H9060" i="66"/>
  <c r="E9017" i="66"/>
  <c r="H9017" i="66" s="1"/>
  <c r="C9001" i="66"/>
  <c r="C8966" i="66"/>
  <c r="C8956" i="66"/>
  <c r="E8935" i="66"/>
  <c r="H8935" i="66" s="1"/>
  <c r="E8927" i="66"/>
  <c r="H8927" i="66" s="1"/>
  <c r="E8924" i="66"/>
  <c r="H8924" i="66" s="1"/>
  <c r="E8919" i="66"/>
  <c r="H8919" i="66" s="1"/>
  <c r="E8916" i="66"/>
  <c r="H8916" i="66" s="1"/>
  <c r="E8911" i="66"/>
  <c r="H8911" i="66" s="1"/>
  <c r="C8902" i="66"/>
  <c r="E8890" i="66"/>
  <c r="H8890" i="66" s="1"/>
  <c r="E8882" i="66"/>
  <c r="H8882" i="66" s="1"/>
  <c r="E8853" i="66"/>
  <c r="H8853" i="66" s="1"/>
  <c r="E8844" i="66"/>
  <c r="H8844" i="66" s="1"/>
  <c r="E8839" i="66"/>
  <c r="H8839" i="66" s="1"/>
  <c r="C8837" i="66"/>
  <c r="E8831" i="66"/>
  <c r="H8831" i="66" s="1"/>
  <c r="C8823" i="66"/>
  <c r="E8818" i="66"/>
  <c r="H8818" i="66" s="1"/>
  <c r="E8810" i="66"/>
  <c r="H8810" i="66" s="1"/>
  <c r="E8803" i="66"/>
  <c r="H8803" i="66" s="1"/>
  <c r="E8789" i="66"/>
  <c r="H8789" i="66" s="1"/>
  <c r="E8780" i="66"/>
  <c r="H8780" i="66" s="1"/>
  <c r="E8775" i="66"/>
  <c r="H8775" i="66" s="1"/>
  <c r="E8767" i="66"/>
  <c r="H8767" i="66" s="1"/>
  <c r="C8759" i="66"/>
  <c r="E8754" i="66"/>
  <c r="H8754" i="66" s="1"/>
  <c r="E8746" i="66"/>
  <c r="H8746" i="66" s="1"/>
  <c r="E8739" i="66"/>
  <c r="H8739" i="66" s="1"/>
  <c r="E8725" i="66"/>
  <c r="H8725" i="66" s="1"/>
  <c r="E8716" i="66"/>
  <c r="H8716" i="66" s="1"/>
  <c r="E8711" i="66"/>
  <c r="H8711" i="66" s="1"/>
  <c r="E8703" i="66"/>
  <c r="H8703" i="66" s="1"/>
  <c r="E8690" i="66"/>
  <c r="H8690" i="66" s="1"/>
  <c r="E8682" i="66"/>
  <c r="H8682" i="66" s="1"/>
  <c r="E8674" i="66"/>
  <c r="H8674" i="66" s="1"/>
  <c r="C8673" i="66"/>
  <c r="C9623" i="66"/>
  <c r="C9615" i="66"/>
  <c r="C9609" i="66"/>
  <c r="H9498" i="66"/>
  <c r="H9483" i="66"/>
  <c r="E9449" i="66"/>
  <c r="H9449" i="66" s="1"/>
  <c r="E9441" i="66"/>
  <c r="H9441" i="66" s="1"/>
  <c r="C9356" i="66"/>
  <c r="E9348" i="66"/>
  <c r="H9348" i="66" s="1"/>
  <c r="H9313" i="66"/>
  <c r="C9305" i="66"/>
  <c r="C9269" i="66"/>
  <c r="H9255" i="66"/>
  <c r="C9235" i="66"/>
  <c r="C9125" i="66"/>
  <c r="E9119" i="66"/>
  <c r="H9119" i="66" s="1"/>
  <c r="C9117" i="66"/>
  <c r="E9103" i="66"/>
  <c r="H9103" i="66" s="1"/>
  <c r="C9101" i="66"/>
  <c r="E9087" i="66"/>
  <c r="H9087" i="66" s="1"/>
  <c r="C9085" i="66"/>
  <c r="E9079" i="66"/>
  <c r="H9079" i="66" s="1"/>
  <c r="C9077" i="66"/>
  <c r="E9071" i="66"/>
  <c r="H9071" i="66" s="1"/>
  <c r="C9069" i="66"/>
  <c r="H9059" i="66"/>
  <c r="H9034" i="66"/>
  <c r="E9026" i="66"/>
  <c r="H9026" i="66" s="1"/>
  <c r="E9018" i="66"/>
  <c r="H9018" i="66" s="1"/>
  <c r="C9017" i="66"/>
  <c r="H8983" i="66"/>
  <c r="H8979" i="66"/>
  <c r="H8975" i="66"/>
  <c r="E8969" i="66"/>
  <c r="H8969" i="66" s="1"/>
  <c r="E8963" i="66"/>
  <c r="H8963" i="66" s="1"/>
  <c r="H8951" i="66"/>
  <c r="C8950" i="66"/>
  <c r="E8945" i="66"/>
  <c r="H8945" i="66" s="1"/>
  <c r="C8910" i="66"/>
  <c r="E8909" i="66"/>
  <c r="H8909" i="66" s="1"/>
  <c r="E8906" i="66"/>
  <c r="H8906" i="66" s="1"/>
  <c r="E8898" i="66"/>
  <c r="H8898" i="66" s="1"/>
  <c r="C8889" i="66"/>
  <c r="C8881" i="66"/>
  <c r="C8867" i="66"/>
  <c r="C8860" i="66"/>
  <c r="E8852" i="66"/>
  <c r="H8852" i="66" s="1"/>
  <c r="E8847" i="66"/>
  <c r="H8847" i="66" s="1"/>
  <c r="C8839" i="66"/>
  <c r="C8831" i="66"/>
  <c r="E8825" i="66"/>
  <c r="H8825" i="66" s="1"/>
  <c r="E8795" i="66"/>
  <c r="H8795" i="66" s="1"/>
  <c r="C8789" i="66"/>
  <c r="E8788" i="66"/>
  <c r="H8788" i="66" s="1"/>
  <c r="E8783" i="66"/>
  <c r="H8783" i="66" s="1"/>
  <c r="C8775" i="66"/>
  <c r="C8767" i="66"/>
  <c r="E8761" i="66"/>
  <c r="H8761" i="66" s="1"/>
  <c r="C8753" i="66"/>
  <c r="E8747" i="66"/>
  <c r="H8747" i="66" s="1"/>
  <c r="C8745" i="66"/>
  <c r="C8739" i="66"/>
  <c r="C8732" i="66"/>
  <c r="C8725" i="66"/>
  <c r="E8724" i="66"/>
  <c r="H8724" i="66" s="1"/>
  <c r="E8719" i="66"/>
  <c r="H8719" i="66" s="1"/>
  <c r="C8711" i="66"/>
  <c r="C8703" i="66"/>
  <c r="E8697" i="66"/>
  <c r="H8697" i="66" s="1"/>
  <c r="C8689" i="66"/>
  <c r="C8681" i="66"/>
  <c r="C8667" i="66"/>
  <c r="E8617" i="66"/>
  <c r="H8617" i="66" s="1"/>
  <c r="C9582" i="66"/>
  <c r="E9564" i="66"/>
  <c r="H9564" i="66" s="1"/>
  <c r="C9551" i="66"/>
  <c r="C9543" i="66"/>
  <c r="C9527" i="66"/>
  <c r="H9505" i="66"/>
  <c r="C9497" i="66"/>
  <c r="C9489" i="66"/>
  <c r="C9473" i="66"/>
  <c r="C9465" i="66"/>
  <c r="C9449" i="66"/>
  <c r="C9441" i="66"/>
  <c r="H9435" i="66"/>
  <c r="H9399" i="66"/>
  <c r="H9391" i="66"/>
  <c r="C9383" i="66"/>
  <c r="C9377" i="66"/>
  <c r="C9325" i="66"/>
  <c r="H9319" i="66"/>
  <c r="C9317" i="66"/>
  <c r="H9314" i="66"/>
  <c r="H9265" i="66"/>
  <c r="H9257" i="66"/>
  <c r="C9205" i="66"/>
  <c r="C9189" i="66"/>
  <c r="H9177" i="66"/>
  <c r="H9170" i="66"/>
  <c r="H9162" i="66"/>
  <c r="C9161" i="66"/>
  <c r="H9155" i="66"/>
  <c r="C9119" i="66"/>
  <c r="C9103" i="66"/>
  <c r="C9087" i="66"/>
  <c r="C9079" i="66"/>
  <c r="C9071" i="66"/>
  <c r="H9048" i="66"/>
  <c r="H9047" i="66"/>
  <c r="C9045" i="66"/>
  <c r="H9041" i="66"/>
  <c r="H9035" i="66"/>
  <c r="H9027" i="66"/>
  <c r="H8953" i="66"/>
  <c r="H8947" i="66"/>
  <c r="H8929" i="66"/>
  <c r="E8913" i="66"/>
  <c r="H8913" i="66" s="1"/>
  <c r="C8897" i="66"/>
  <c r="E8884" i="66"/>
  <c r="H8884" i="66" s="1"/>
  <c r="E8861" i="66"/>
  <c r="H8861" i="66" s="1"/>
  <c r="H8860" i="66"/>
  <c r="E8855" i="66"/>
  <c r="H8855" i="66" s="1"/>
  <c r="C8847" i="66"/>
  <c r="E8841" i="66"/>
  <c r="H8841" i="66" s="1"/>
  <c r="E8834" i="66"/>
  <c r="H8834" i="66" s="1"/>
  <c r="E8826" i="66"/>
  <c r="H8826" i="66" s="1"/>
  <c r="C8825" i="66"/>
  <c r="E8819" i="66"/>
  <c r="H8819" i="66" s="1"/>
  <c r="E8797" i="66"/>
  <c r="H8797" i="66" s="1"/>
  <c r="H8796" i="66"/>
  <c r="E8791" i="66"/>
  <c r="H8791" i="66" s="1"/>
  <c r="C8783" i="66"/>
  <c r="E8777" i="66"/>
  <c r="H8777" i="66" s="1"/>
  <c r="E8770" i="66"/>
  <c r="H8770" i="66" s="1"/>
  <c r="E8762" i="66"/>
  <c r="H8762" i="66" s="1"/>
  <c r="C8761" i="66"/>
  <c r="E8755" i="66"/>
  <c r="H8755" i="66" s="1"/>
  <c r="E8733" i="66"/>
  <c r="H8733" i="66" s="1"/>
  <c r="E8727" i="66"/>
  <c r="H8727" i="66" s="1"/>
  <c r="E8713" i="66"/>
  <c r="H8713" i="66" s="1"/>
  <c r="C8697" i="66"/>
  <c r="E8618" i="66"/>
  <c r="H8618" i="66" s="1"/>
  <c r="H9619" i="66"/>
  <c r="H9598" i="66"/>
  <c r="E9596" i="66"/>
  <c r="H9596" i="66" s="1"/>
  <c r="H9592" i="66"/>
  <c r="H9591" i="66"/>
  <c r="H9573" i="66"/>
  <c r="E9572" i="66"/>
  <c r="H9572" i="66" s="1"/>
  <c r="H9568" i="66"/>
  <c r="H9567" i="66"/>
  <c r="H9561" i="66"/>
  <c r="H9553" i="66"/>
  <c r="H9546" i="66"/>
  <c r="H9538" i="66"/>
  <c r="H9531" i="66"/>
  <c r="E9530" i="66"/>
  <c r="H9530" i="66" s="1"/>
  <c r="H9523" i="66"/>
  <c r="E9522" i="66"/>
  <c r="H9522" i="66" s="1"/>
  <c r="H9515" i="66"/>
  <c r="E9514" i="66"/>
  <c r="H9514" i="66" s="1"/>
  <c r="H9507" i="66"/>
  <c r="E9506" i="66"/>
  <c r="H9506" i="66" s="1"/>
  <c r="H9499" i="66"/>
  <c r="H9411" i="66"/>
  <c r="H9343" i="66"/>
  <c r="H9336" i="66"/>
  <c r="H9335" i="66"/>
  <c r="C9333" i="66"/>
  <c r="H9329" i="66"/>
  <c r="E9299" i="66"/>
  <c r="H9299" i="66" s="1"/>
  <c r="E9292" i="66"/>
  <c r="H9292" i="66" s="1"/>
  <c r="H9287" i="66"/>
  <c r="C9285" i="66"/>
  <c r="H9266" i="66"/>
  <c r="E9258" i="66"/>
  <c r="H9258" i="66" s="1"/>
  <c r="H9200" i="66"/>
  <c r="H9199" i="66"/>
  <c r="C9197" i="66"/>
  <c r="H9186" i="66"/>
  <c r="H9065" i="66"/>
  <c r="E9053" i="66"/>
  <c r="H9053" i="66" s="1"/>
  <c r="E9042" i="66"/>
  <c r="H9042" i="66" s="1"/>
  <c r="C9041" i="66"/>
  <c r="C9012" i="66"/>
  <c r="E8991" i="66"/>
  <c r="H8991" i="66" s="1"/>
  <c r="E8986" i="66"/>
  <c r="H8986" i="66" s="1"/>
  <c r="E8978" i="66"/>
  <c r="H8978" i="66" s="1"/>
  <c r="E8971" i="66"/>
  <c r="H8971" i="66" s="1"/>
  <c r="E8954" i="66"/>
  <c r="H8954" i="66" s="1"/>
  <c r="C8951" i="66"/>
  <c r="E8922" i="66"/>
  <c r="H8922" i="66" s="1"/>
  <c r="E8914" i="66"/>
  <c r="H8914" i="66" s="1"/>
  <c r="C8913" i="66"/>
  <c r="E8907" i="66"/>
  <c r="H8907" i="66" s="1"/>
  <c r="C8891" i="66"/>
  <c r="C8884" i="66"/>
  <c r="C8876" i="66"/>
  <c r="C8861" i="66"/>
  <c r="C8855" i="66"/>
  <c r="E8850" i="66"/>
  <c r="H8850" i="66" s="1"/>
  <c r="E8842" i="66"/>
  <c r="H8842" i="66" s="1"/>
  <c r="C8841" i="66"/>
  <c r="E8835" i="66"/>
  <c r="H8835" i="66" s="1"/>
  <c r="C8833" i="66"/>
  <c r="E8827" i="66"/>
  <c r="H8827" i="66" s="1"/>
  <c r="C8819" i="66"/>
  <c r="C8791" i="66"/>
  <c r="C8777" i="66"/>
  <c r="C8769" i="66"/>
  <c r="C8755" i="66"/>
  <c r="C8733" i="66"/>
  <c r="C8727" i="66"/>
  <c r="C8713" i="66"/>
  <c r="E8660" i="66"/>
  <c r="H8660" i="66" s="1"/>
  <c r="E8655" i="66"/>
  <c r="H8655" i="66" s="1"/>
  <c r="E8647" i="66"/>
  <c r="H8647" i="66" s="1"/>
  <c r="H8401" i="66"/>
  <c r="H8396" i="66"/>
  <c r="H8382" i="66"/>
  <c r="H8346" i="66"/>
  <c r="H8291" i="66"/>
  <c r="E8263" i="66"/>
  <c r="H8263" i="66" s="1"/>
  <c r="E8258" i="66"/>
  <c r="H8258" i="66" s="1"/>
  <c r="C8239" i="66"/>
  <c r="H8220" i="66"/>
  <c r="H8203" i="66"/>
  <c r="H8196" i="66"/>
  <c r="H8181" i="66"/>
  <c r="E8151" i="66"/>
  <c r="E8146" i="66"/>
  <c r="H8144" i="66"/>
  <c r="E8134" i="66"/>
  <c r="E8127" i="66"/>
  <c r="H8127" i="66" s="1"/>
  <c r="E8115" i="66"/>
  <c r="H8115" i="66" s="1"/>
  <c r="E8102" i="66"/>
  <c r="H8102" i="66" s="1"/>
  <c r="E8095" i="66"/>
  <c r="H8095" i="66" s="1"/>
  <c r="E8083" i="66"/>
  <c r="H8083" i="66" s="1"/>
  <c r="E8077" i="66"/>
  <c r="H8077" i="66" s="1"/>
  <c r="C8063" i="66"/>
  <c r="E8051" i="66"/>
  <c r="H8051" i="66" s="1"/>
  <c r="E8038" i="66"/>
  <c r="H8038" i="66" s="1"/>
  <c r="E8014" i="66"/>
  <c r="H8014" i="66" s="1"/>
  <c r="E8007" i="66"/>
  <c r="H8007" i="66" s="1"/>
  <c r="E7995" i="66"/>
  <c r="H7995" i="66" s="1"/>
  <c r="H7975" i="66"/>
  <c r="E7971" i="66"/>
  <c r="H7971" i="66" s="1"/>
  <c r="H7968" i="66"/>
  <c r="E7958" i="66"/>
  <c r="C7951" i="66"/>
  <c r="C7937" i="66"/>
  <c r="E7933" i="66"/>
  <c r="H7933" i="66" s="1"/>
  <c r="C7932" i="66"/>
  <c r="E7910" i="66"/>
  <c r="E7903" i="66"/>
  <c r="H7903" i="66" s="1"/>
  <c r="E7890" i="66"/>
  <c r="H7890" i="66" s="1"/>
  <c r="E7878" i="66"/>
  <c r="H7878" i="66" s="1"/>
  <c r="E7858" i="66"/>
  <c r="H7858" i="66" s="1"/>
  <c r="H7856" i="66"/>
  <c r="E7846" i="66"/>
  <c r="H7846" i="66" s="1"/>
  <c r="H7831" i="66"/>
  <c r="E7827" i="66"/>
  <c r="H7827" i="66" s="1"/>
  <c r="E7813" i="66"/>
  <c r="H7813" i="66" s="1"/>
  <c r="C7812" i="66"/>
  <c r="E7795" i="66"/>
  <c r="H7795" i="66" s="1"/>
  <c r="E7792" i="66"/>
  <c r="H7792" i="66" s="1"/>
  <c r="C7776" i="66"/>
  <c r="E7766" i="66"/>
  <c r="H7766" i="66" s="1"/>
  <c r="C7752" i="66"/>
  <c r="E7742" i="66"/>
  <c r="E7741" i="66"/>
  <c r="H7741" i="66" s="1"/>
  <c r="C7740" i="66"/>
  <c r="C7727" i="66"/>
  <c r="E7705" i="66"/>
  <c r="H7705" i="66" s="1"/>
  <c r="C7689" i="66"/>
  <c r="H7665" i="66"/>
  <c r="H7618" i="66"/>
  <c r="E7598" i="66"/>
  <c r="H7598" i="66" s="1"/>
  <c r="C7597" i="66"/>
  <c r="E7586" i="66"/>
  <c r="H7586" i="66" s="1"/>
  <c r="H7563" i="66"/>
  <c r="C8609" i="66"/>
  <c r="E8603" i="66"/>
  <c r="H8603" i="66" s="1"/>
  <c r="E8586" i="66"/>
  <c r="H8586" i="66" s="1"/>
  <c r="E8578" i="66"/>
  <c r="H8578" i="66" s="1"/>
  <c r="C8577" i="66"/>
  <c r="E8570" i="66"/>
  <c r="H8570" i="66" s="1"/>
  <c r="E8547" i="66"/>
  <c r="H8547" i="66" s="1"/>
  <c r="C8522" i="66"/>
  <c r="E8502" i="66"/>
  <c r="H8502" i="66" s="1"/>
  <c r="C8501" i="66"/>
  <c r="E8495" i="66"/>
  <c r="H8495" i="66" s="1"/>
  <c r="C8486" i="66"/>
  <c r="E8470" i="66"/>
  <c r="H8470" i="66" s="1"/>
  <c r="E8463" i="66"/>
  <c r="H8463" i="66" s="1"/>
  <c r="E8455" i="66"/>
  <c r="H8455" i="66" s="1"/>
  <c r="C8454" i="66"/>
  <c r="C8441" i="66"/>
  <c r="E8408" i="66"/>
  <c r="H8408" i="66" s="1"/>
  <c r="E8390" i="66"/>
  <c r="H8390" i="66" s="1"/>
  <c r="C8320" i="66"/>
  <c r="C8246" i="66"/>
  <c r="E8173" i="66"/>
  <c r="H8173" i="66" s="1"/>
  <c r="E8165" i="66"/>
  <c r="H8165" i="66" s="1"/>
  <c r="C8157" i="66"/>
  <c r="C8151" i="66"/>
  <c r="E8141" i="66"/>
  <c r="H8141" i="66" s="1"/>
  <c r="C8140" i="66"/>
  <c r="C8127" i="66"/>
  <c r="E8110" i="66"/>
  <c r="H8110" i="66" s="1"/>
  <c r="C8108" i="66"/>
  <c r="C8095" i="66"/>
  <c r="C8081" i="66"/>
  <c r="E8078" i="66"/>
  <c r="H8078" i="66" s="1"/>
  <c r="E8071" i="66"/>
  <c r="H8071" i="66" s="1"/>
  <c r="E8058" i="66"/>
  <c r="H8058" i="66" s="1"/>
  <c r="H8056" i="66"/>
  <c r="C8044" i="66"/>
  <c r="C8031" i="66"/>
  <c r="H8026" i="66"/>
  <c r="E8024" i="66"/>
  <c r="H8024" i="66" s="1"/>
  <c r="C8007" i="66"/>
  <c r="H8002" i="66"/>
  <c r="C7988" i="66"/>
  <c r="E7983" i="66"/>
  <c r="H7983" i="66" s="1"/>
  <c r="C7969" i="66"/>
  <c r="E7965" i="66"/>
  <c r="H7965" i="66" s="1"/>
  <c r="C7964" i="66"/>
  <c r="E7959" i="66"/>
  <c r="H7959" i="66" s="1"/>
  <c r="C7927" i="66"/>
  <c r="C7903" i="66"/>
  <c r="C7889" i="66"/>
  <c r="E7885" i="66"/>
  <c r="H7885" i="66" s="1"/>
  <c r="C7884" i="66"/>
  <c r="C7871" i="66"/>
  <c r="H7863" i="66"/>
  <c r="E7859" i="66"/>
  <c r="H7859" i="66" s="1"/>
  <c r="C7839" i="66"/>
  <c r="E7814" i="66"/>
  <c r="H7814" i="66" s="1"/>
  <c r="E7807" i="66"/>
  <c r="H7807" i="66" s="1"/>
  <c r="E7789" i="66"/>
  <c r="H7789" i="66" s="1"/>
  <c r="C7788" i="66"/>
  <c r="E7783" i="66"/>
  <c r="H7783" i="66" s="1"/>
  <c r="C7759" i="66"/>
  <c r="E7743" i="66"/>
  <c r="H7743" i="66" s="1"/>
  <c r="C7741" i="66"/>
  <c r="C7728" i="66"/>
  <c r="C7705" i="66"/>
  <c r="E7626" i="66"/>
  <c r="H7626" i="66" s="1"/>
  <c r="E7611" i="66"/>
  <c r="H7611" i="66" s="1"/>
  <c r="E7603" i="66"/>
  <c r="H7603" i="66" s="1"/>
  <c r="E7599" i="66"/>
  <c r="H7599" i="66" s="1"/>
  <c r="C7598" i="66"/>
  <c r="C7581" i="66"/>
  <c r="E7570" i="66"/>
  <c r="H7570" i="66" s="1"/>
  <c r="H7553" i="66"/>
  <c r="E8563" i="66"/>
  <c r="H8563" i="66" s="1"/>
  <c r="E8553" i="66"/>
  <c r="H8553" i="66" s="1"/>
  <c r="E8539" i="66"/>
  <c r="H8539" i="66" s="1"/>
  <c r="E8517" i="66"/>
  <c r="H8517" i="66" s="1"/>
  <c r="E8504" i="66"/>
  <c r="H8504" i="66" s="1"/>
  <c r="C8487" i="66"/>
  <c r="E8482" i="66"/>
  <c r="H8482" i="66" s="1"/>
  <c r="C8480" i="66"/>
  <c r="C8469" i="66"/>
  <c r="C8455" i="66"/>
  <c r="E8448" i="66"/>
  <c r="H8448" i="66" s="1"/>
  <c r="E8435" i="66"/>
  <c r="H8435" i="66" s="1"/>
  <c r="E8426" i="66"/>
  <c r="H8426" i="66" s="1"/>
  <c r="E8424" i="66"/>
  <c r="H8424" i="66" s="1"/>
  <c r="E8402" i="66"/>
  <c r="H8402" i="66" s="1"/>
  <c r="E8400" i="66"/>
  <c r="H8400" i="66" s="1"/>
  <c r="C8396" i="66"/>
  <c r="C8382" i="66"/>
  <c r="E8363" i="66"/>
  <c r="H8363" i="66" s="1"/>
  <c r="E8360" i="66"/>
  <c r="H8360" i="66" s="1"/>
  <c r="C8353" i="66"/>
  <c r="E8328" i="66"/>
  <c r="H8328" i="66" s="1"/>
  <c r="E8320" i="66"/>
  <c r="H8320" i="66" s="1"/>
  <c r="E8313" i="66"/>
  <c r="H8313" i="66" s="1"/>
  <c r="C8284" i="66"/>
  <c r="C8278" i="66"/>
  <c r="E8222" i="66"/>
  <c r="H8222" i="66" s="1"/>
  <c r="C8220" i="66"/>
  <c r="C8214" i="66"/>
  <c r="E8210" i="66"/>
  <c r="H8210" i="66" s="1"/>
  <c r="E8208" i="66"/>
  <c r="H8208" i="66" s="1"/>
  <c r="C8193" i="66"/>
  <c r="E8175" i="66"/>
  <c r="H8175" i="66" s="1"/>
  <c r="E8174" i="66"/>
  <c r="H8174" i="66" s="1"/>
  <c r="C8173" i="66"/>
  <c r="H8088" i="66"/>
  <c r="C8057" i="66"/>
  <c r="H8031" i="66"/>
  <c r="E8027" i="66"/>
  <c r="H8027" i="66" s="1"/>
  <c r="E7658" i="66"/>
  <c r="H7658" i="66" s="1"/>
  <c r="E7643" i="66"/>
  <c r="H7643" i="66" s="1"/>
  <c r="H7639" i="66"/>
  <c r="H7638" i="66"/>
  <c r="E7635" i="66"/>
  <c r="H7635" i="66" s="1"/>
  <c r="H7631" i="66"/>
  <c r="E7627" i="66"/>
  <c r="H7627" i="66" s="1"/>
  <c r="H7615" i="66"/>
  <c r="H7608" i="66"/>
  <c r="H7600" i="66"/>
  <c r="E7588" i="66"/>
  <c r="C7577" i="66"/>
  <c r="C7571" i="66"/>
  <c r="E7567" i="66"/>
  <c r="H7567" i="66" s="1"/>
  <c r="E7561" i="66"/>
  <c r="H7561" i="66" s="1"/>
  <c r="C8611" i="66"/>
  <c r="H8565" i="66"/>
  <c r="E8549" i="66"/>
  <c r="H8549" i="66" s="1"/>
  <c r="E8525" i="66"/>
  <c r="H8525" i="66" s="1"/>
  <c r="C8518" i="66"/>
  <c r="C8504" i="66"/>
  <c r="H8483" i="66"/>
  <c r="E8480" i="66"/>
  <c r="H8480" i="66" s="1"/>
  <c r="C8476" i="66"/>
  <c r="H8451" i="66"/>
  <c r="C8434" i="66"/>
  <c r="H8428" i="66"/>
  <c r="H8427" i="66"/>
  <c r="C8425" i="66"/>
  <c r="C8420" i="66"/>
  <c r="H8404" i="66"/>
  <c r="H8403" i="66"/>
  <c r="E8391" i="66"/>
  <c r="H8391" i="66" s="1"/>
  <c r="H8378" i="66"/>
  <c r="E8376" i="66"/>
  <c r="H8376" i="66" s="1"/>
  <c r="E8368" i="66"/>
  <c r="H8368" i="66" s="1"/>
  <c r="C8361" i="66"/>
  <c r="H8332" i="66"/>
  <c r="E8329" i="66"/>
  <c r="H8329" i="66" s="1"/>
  <c r="H8309" i="66"/>
  <c r="E8301" i="66"/>
  <c r="H8301" i="66" s="1"/>
  <c r="H8275" i="66"/>
  <c r="H8269" i="66"/>
  <c r="E8229" i="66"/>
  <c r="H8229" i="66" s="1"/>
  <c r="H8211" i="66"/>
  <c r="E8209" i="66"/>
  <c r="H8209" i="66" s="1"/>
  <c r="H8198" i="66"/>
  <c r="C8183" i="66"/>
  <c r="C8167" i="66"/>
  <c r="E8053" i="66"/>
  <c r="H8053" i="66" s="1"/>
  <c r="E8047" i="66"/>
  <c r="H8047" i="66" s="1"/>
  <c r="C7921" i="66"/>
  <c r="E7690" i="66"/>
  <c r="H7690" i="66" s="1"/>
  <c r="C7683" i="66"/>
  <c r="H7647" i="66"/>
  <c r="H7640" i="66"/>
  <c r="H7632" i="66"/>
  <c r="H7624" i="66"/>
  <c r="H7616" i="66"/>
  <c r="C7588" i="66"/>
  <c r="C7561" i="66"/>
  <c r="E8596" i="66"/>
  <c r="H8596" i="66" s="1"/>
  <c r="C8572" i="66"/>
  <c r="C8561" i="66"/>
  <c r="C8532" i="66"/>
  <c r="H8526" i="66"/>
  <c r="C8519" i="66"/>
  <c r="C8471" i="66"/>
  <c r="C8464" i="66"/>
  <c r="C8456" i="66"/>
  <c r="C8445" i="66"/>
  <c r="H8422" i="66"/>
  <c r="C8421" i="66"/>
  <c r="E8409" i="66"/>
  <c r="H8409" i="66" s="1"/>
  <c r="C8402" i="66"/>
  <c r="C8391" i="66"/>
  <c r="C8384" i="66"/>
  <c r="H8371" i="66"/>
  <c r="H8350" i="66"/>
  <c r="C8348" i="66"/>
  <c r="H8338" i="66"/>
  <c r="E8336" i="66"/>
  <c r="H8336" i="66" s="1"/>
  <c r="H8325" i="66"/>
  <c r="C8321" i="66"/>
  <c r="C8301" i="66"/>
  <c r="E8273" i="66"/>
  <c r="H8273" i="66" s="1"/>
  <c r="C8268" i="66"/>
  <c r="H8262" i="66"/>
  <c r="E8241" i="66"/>
  <c r="H8241" i="66" s="1"/>
  <c r="E8215" i="66"/>
  <c r="H8215" i="66" s="1"/>
  <c r="C8205" i="66"/>
  <c r="H8199" i="66"/>
  <c r="C8190" i="66"/>
  <c r="H8154" i="66"/>
  <c r="E8152" i="66"/>
  <c r="H8152" i="66" s="1"/>
  <c r="H8149" i="66"/>
  <c r="C8148" i="66"/>
  <c r="E8128" i="66"/>
  <c r="H8128" i="66" s="1"/>
  <c r="C8121" i="66"/>
  <c r="C8117" i="66"/>
  <c r="C8111" i="66"/>
  <c r="E8096" i="66"/>
  <c r="H8096" i="66" s="1"/>
  <c r="C8085" i="66"/>
  <c r="C8079" i="66"/>
  <c r="C8065" i="66"/>
  <c r="C8053" i="66"/>
  <c r="C8047" i="66"/>
  <c r="E8032" i="66"/>
  <c r="H8032" i="66" s="1"/>
  <c r="H8010" i="66"/>
  <c r="E8008" i="66"/>
  <c r="H8008" i="66" s="1"/>
  <c r="C7953" i="66"/>
  <c r="H7930" i="66"/>
  <c r="E7928" i="66"/>
  <c r="H7928" i="66" s="1"/>
  <c r="E7904" i="66"/>
  <c r="H7904" i="66" s="1"/>
  <c r="H7893" i="66"/>
  <c r="C7892" i="66"/>
  <c r="E7872" i="66"/>
  <c r="H7872" i="66" s="1"/>
  <c r="C7865" i="66"/>
  <c r="C7860" i="66"/>
  <c r="E7847" i="66"/>
  <c r="H7847" i="66" s="1"/>
  <c r="E7840" i="66"/>
  <c r="H7840" i="66" s="1"/>
  <c r="C7833" i="66"/>
  <c r="C7829" i="66"/>
  <c r="C7815" i="66"/>
  <c r="C7808" i="66"/>
  <c r="C7784" i="66"/>
  <c r="H7763" i="66"/>
  <c r="E7760" i="66"/>
  <c r="H7760" i="66" s="1"/>
  <c r="E7722" i="66"/>
  <c r="H7722" i="66" s="1"/>
  <c r="H7694" i="66"/>
  <c r="H7687" i="66"/>
  <c r="H7686" i="66"/>
  <c r="E7683" i="66"/>
  <c r="H7683" i="66" s="1"/>
  <c r="H7679" i="66"/>
  <c r="H7672" i="66"/>
  <c r="H7664" i="66"/>
  <c r="H7656" i="66"/>
  <c r="E7648" i="66"/>
  <c r="H7648" i="66" s="1"/>
  <c r="E7633" i="66"/>
  <c r="H7633" i="66" s="1"/>
  <c r="E7617" i="66"/>
  <c r="H7617" i="66" s="1"/>
  <c r="H8580" i="66"/>
  <c r="E8567" i="66"/>
  <c r="H8567" i="66" s="1"/>
  <c r="H8557" i="66"/>
  <c r="E8551" i="66"/>
  <c r="E8543" i="66"/>
  <c r="H8543" i="66" s="1"/>
  <c r="E8542" i="66"/>
  <c r="H8542" i="66" s="1"/>
  <c r="E8515" i="66"/>
  <c r="H8515" i="66" s="1"/>
  <c r="E8507" i="66"/>
  <c r="H8507" i="66" s="1"/>
  <c r="E8491" i="66"/>
  <c r="H8491" i="66" s="1"/>
  <c r="H8464" i="66"/>
  <c r="E8459" i="66"/>
  <c r="H8459" i="66" s="1"/>
  <c r="H8456" i="66"/>
  <c r="E8438" i="66"/>
  <c r="H8438" i="66" s="1"/>
  <c r="E8411" i="66"/>
  <c r="H8411" i="66" s="1"/>
  <c r="H8337" i="66"/>
  <c r="E8326" i="66"/>
  <c r="H8326" i="66" s="1"/>
  <c r="E8317" i="66"/>
  <c r="H8317" i="66" s="1"/>
  <c r="E8311" i="66"/>
  <c r="H8311" i="66" s="1"/>
  <c r="H8270" i="66"/>
  <c r="H8255" i="66"/>
  <c r="H8245" i="66"/>
  <c r="H8138" i="66"/>
  <c r="H8132" i="66"/>
  <c r="E8111" i="66"/>
  <c r="H8111" i="66" s="1"/>
  <c r="H8100" i="66"/>
  <c r="E8072" i="66"/>
  <c r="H8072" i="66" s="1"/>
  <c r="H8042" i="66"/>
  <c r="H8036" i="66"/>
  <c r="H8017" i="66"/>
  <c r="H8011" i="66"/>
  <c r="E8009" i="66"/>
  <c r="H8009" i="66" s="1"/>
  <c r="H8005" i="66"/>
  <c r="E7984" i="66"/>
  <c r="H7984" i="66" s="1"/>
  <c r="H7962" i="66"/>
  <c r="E7960" i="66"/>
  <c r="H7960" i="66" s="1"/>
  <c r="H7943" i="66"/>
  <c r="H7931" i="66"/>
  <c r="H7908" i="66"/>
  <c r="H7876" i="66"/>
  <c r="E7862" i="66"/>
  <c r="H7862" i="66" s="1"/>
  <c r="H7844" i="66"/>
  <c r="E7808" i="66"/>
  <c r="H7808" i="66" s="1"/>
  <c r="E7784" i="66"/>
  <c r="H7784" i="66" s="1"/>
  <c r="H7775" i="66"/>
  <c r="H7769" i="66"/>
  <c r="H7764" i="66"/>
  <c r="H7757" i="66"/>
  <c r="H7751" i="66"/>
  <c r="E7744" i="66"/>
  <c r="H7744" i="66" s="1"/>
  <c r="H7739" i="66"/>
  <c r="H7726" i="66"/>
  <c r="E7707" i="66"/>
  <c r="H7707" i="66" s="1"/>
  <c r="H7702" i="66"/>
  <c r="E7695" i="66"/>
  <c r="H7695" i="66" s="1"/>
  <c r="H7688" i="66"/>
  <c r="E7680" i="66"/>
  <c r="H7680" i="66" s="1"/>
  <c r="E7649" i="66"/>
  <c r="H7649" i="66" s="1"/>
  <c r="E7641" i="66"/>
  <c r="H7641" i="66" s="1"/>
  <c r="E7590" i="66"/>
  <c r="H7590" i="66" s="1"/>
  <c r="C7589" i="66"/>
  <c r="E7578" i="66"/>
  <c r="H7578" i="66" s="1"/>
  <c r="C7568" i="66"/>
  <c r="E8620" i="66"/>
  <c r="H8620" i="66" s="1"/>
  <c r="E8612" i="66"/>
  <c r="H8612" i="66" s="1"/>
  <c r="E8607" i="66"/>
  <c r="H8607" i="66" s="1"/>
  <c r="C8599" i="66"/>
  <c r="C8589" i="66"/>
  <c r="E8575" i="66"/>
  <c r="H8575" i="66" s="1"/>
  <c r="C8573" i="66"/>
  <c r="E8535" i="66"/>
  <c r="H8535" i="66" s="1"/>
  <c r="E8528" i="66"/>
  <c r="H8528" i="66" s="1"/>
  <c r="C8513" i="66"/>
  <c r="C8505" i="66"/>
  <c r="E8499" i="66"/>
  <c r="H8499" i="66" s="1"/>
  <c r="E8467" i="66"/>
  <c r="H8467" i="66" s="1"/>
  <c r="E8447" i="66"/>
  <c r="H8447" i="66" s="1"/>
  <c r="C8446" i="66"/>
  <c r="E8423" i="66"/>
  <c r="H8423" i="66" s="1"/>
  <c r="C8422" i="66"/>
  <c r="C8410" i="66"/>
  <c r="E8399" i="66"/>
  <c r="H8399" i="66" s="1"/>
  <c r="C8398" i="66"/>
  <c r="E8394" i="66"/>
  <c r="H8394" i="66" s="1"/>
  <c r="C8385" i="66"/>
  <c r="E8373" i="66"/>
  <c r="H8373" i="66" s="1"/>
  <c r="E8334" i="66"/>
  <c r="H8334" i="66" s="1"/>
  <c r="C8333" i="66"/>
  <c r="E8327" i="66"/>
  <c r="H8327" i="66" s="1"/>
  <c r="C8318" i="66"/>
  <c r="C8303" i="66"/>
  <c r="E8287" i="66"/>
  <c r="E8282" i="66"/>
  <c r="H8282" i="66" s="1"/>
  <c r="E8280" i="66"/>
  <c r="H8280" i="66" s="1"/>
  <c r="E8277" i="66"/>
  <c r="H8277" i="66" s="1"/>
  <c r="C8263" i="66"/>
  <c r="C8254" i="66"/>
  <c r="E8250" i="66"/>
  <c r="H8250" i="66" s="1"/>
  <c r="C8249" i="66"/>
  <c r="E8238" i="66"/>
  <c r="H8238" i="66" s="1"/>
  <c r="E8223" i="66"/>
  <c r="H8223" i="66" s="1"/>
  <c r="E8218" i="66"/>
  <c r="H8218" i="66" s="1"/>
  <c r="E8216" i="66"/>
  <c r="H8216" i="66" s="1"/>
  <c r="C8212" i="66"/>
  <c r="C8206" i="66"/>
  <c r="E8191" i="66"/>
  <c r="H8191" i="66" s="1"/>
  <c r="E8187" i="66"/>
  <c r="H8187" i="66" s="1"/>
  <c r="E8184" i="66"/>
  <c r="H8184" i="66" s="1"/>
  <c r="E8179" i="66"/>
  <c r="H8179" i="66" s="1"/>
  <c r="E8176" i="66"/>
  <c r="H8176" i="66" s="1"/>
  <c r="E8168" i="66"/>
  <c r="H8168" i="66" s="1"/>
  <c r="E8162" i="66"/>
  <c r="H8162" i="66" s="1"/>
  <c r="E8160" i="66"/>
  <c r="H8160" i="66" s="1"/>
  <c r="C8153" i="66"/>
  <c r="E8143" i="66"/>
  <c r="H8143" i="66" s="1"/>
  <c r="E8139" i="66"/>
  <c r="H8139" i="66" s="1"/>
  <c r="E8136" i="66"/>
  <c r="H8136" i="66" s="1"/>
  <c r="E8126" i="66"/>
  <c r="H8126" i="66" s="1"/>
  <c r="E8125" i="66"/>
  <c r="H8125" i="66" s="1"/>
  <c r="E8119" i="66"/>
  <c r="H8119" i="66" s="1"/>
  <c r="E8107" i="66"/>
  <c r="H8107" i="66" s="1"/>
  <c r="E8104" i="66"/>
  <c r="H8104" i="66" s="1"/>
  <c r="E8094" i="66"/>
  <c r="H8094" i="66" s="1"/>
  <c r="E8093" i="66"/>
  <c r="H8093" i="66" s="1"/>
  <c r="C8092" i="66"/>
  <c r="E8087" i="66"/>
  <c r="H8087" i="66" s="1"/>
  <c r="E8073" i="66"/>
  <c r="H8073" i="66" s="1"/>
  <c r="E8069" i="66"/>
  <c r="H8069" i="66" s="1"/>
  <c r="E8043" i="66"/>
  <c r="H8043" i="66" s="1"/>
  <c r="E8040" i="66"/>
  <c r="H8040" i="66" s="1"/>
  <c r="C8033" i="66"/>
  <c r="E8030" i="66"/>
  <c r="C8023" i="66"/>
  <c r="E8018" i="66"/>
  <c r="E8016" i="66"/>
  <c r="H8016" i="66" s="1"/>
  <c r="E8006" i="66"/>
  <c r="H8006" i="66" s="1"/>
  <c r="E7999" i="66"/>
  <c r="H7999" i="66" s="1"/>
  <c r="H7993" i="66"/>
  <c r="H7987" i="66"/>
  <c r="E7981" i="66"/>
  <c r="H7981" i="66" s="1"/>
  <c r="E7967" i="66"/>
  <c r="H7967" i="66" s="1"/>
  <c r="E7963" i="66"/>
  <c r="H7963" i="66" s="1"/>
  <c r="C7961" i="66"/>
  <c r="E7938" i="66"/>
  <c r="H7938" i="66" s="1"/>
  <c r="C7929" i="66"/>
  <c r="E7926" i="66"/>
  <c r="H7926" i="66" s="1"/>
  <c r="C7925" i="66"/>
  <c r="C7919" i="66"/>
  <c r="E7914" i="66"/>
  <c r="H7914" i="66" s="1"/>
  <c r="E7912" i="66"/>
  <c r="H7912" i="66" s="1"/>
  <c r="E7902" i="66"/>
  <c r="H7902" i="66" s="1"/>
  <c r="E7901" i="66"/>
  <c r="H7901" i="66" s="1"/>
  <c r="C7900" i="66"/>
  <c r="E7895" i="66"/>
  <c r="H7895" i="66" s="1"/>
  <c r="E7887" i="66"/>
  <c r="H7887" i="66" s="1"/>
  <c r="E7883" i="66"/>
  <c r="H7883" i="66" s="1"/>
  <c r="E7880" i="66"/>
  <c r="H7880" i="66" s="1"/>
  <c r="C7873" i="66"/>
  <c r="E7870" i="66"/>
  <c r="H7870" i="66" s="1"/>
  <c r="E7869" i="66"/>
  <c r="H7869" i="66" s="1"/>
  <c r="E7855" i="66"/>
  <c r="H7855" i="66" s="1"/>
  <c r="E7850" i="66"/>
  <c r="H7850" i="66" s="1"/>
  <c r="E7848" i="66"/>
  <c r="H7848" i="66" s="1"/>
  <c r="C7841" i="66"/>
  <c r="E7838" i="66"/>
  <c r="H7838" i="66" s="1"/>
  <c r="E7837" i="66"/>
  <c r="H7837" i="66" s="1"/>
  <c r="C7836" i="66"/>
  <c r="E7818" i="66"/>
  <c r="H7818" i="66" s="1"/>
  <c r="E7805" i="66"/>
  <c r="H7805" i="66" s="1"/>
  <c r="E7799" i="66"/>
  <c r="H7799" i="66" s="1"/>
  <c r="E7787" i="66"/>
  <c r="H7787" i="66" s="1"/>
  <c r="E7785" i="66"/>
  <c r="H7785" i="66" s="1"/>
  <c r="H7781" i="66"/>
  <c r="C7775" i="66"/>
  <c r="E7770" i="66"/>
  <c r="H7770" i="66" s="1"/>
  <c r="E7768" i="66"/>
  <c r="H7768" i="66" s="1"/>
  <c r="E7758" i="66"/>
  <c r="H7758" i="66" s="1"/>
  <c r="C7751" i="66"/>
  <c r="E7746" i="66"/>
  <c r="H7746" i="66" s="1"/>
  <c r="C7745" i="66"/>
  <c r="E7730" i="66"/>
  <c r="H7730" i="66" s="1"/>
  <c r="E7723" i="66"/>
  <c r="H7723" i="66" s="1"/>
  <c r="H7714" i="66"/>
  <c r="E7712" i="66"/>
  <c r="H7712" i="66" s="1"/>
  <c r="E7704" i="66"/>
  <c r="H7704" i="66" s="1"/>
  <c r="E7696" i="66"/>
  <c r="H7696" i="66" s="1"/>
  <c r="E7681" i="66"/>
  <c r="H7681" i="66" s="1"/>
  <c r="C7641" i="66"/>
  <c r="C7625" i="66"/>
  <c r="C7590" i="66"/>
  <c r="H7580" i="66"/>
  <c r="E7562" i="66"/>
  <c r="H7562" i="66" s="1"/>
  <c r="H7559" i="66"/>
  <c r="E8628" i="66"/>
  <c r="H8628" i="66" s="1"/>
  <c r="E8615" i="66"/>
  <c r="H8615" i="66" s="1"/>
  <c r="C8607" i="66"/>
  <c r="E8601" i="66"/>
  <c r="H8601" i="66" s="1"/>
  <c r="E8593" i="66"/>
  <c r="H8593" i="66" s="1"/>
  <c r="E8583" i="66"/>
  <c r="H8583" i="66" s="1"/>
  <c r="C8575" i="66"/>
  <c r="E8559" i="66"/>
  <c r="H8559" i="66" s="1"/>
  <c r="E8544" i="66"/>
  <c r="H8544" i="66" s="1"/>
  <c r="C8535" i="66"/>
  <c r="E8509" i="66"/>
  <c r="H8509" i="66" s="1"/>
  <c r="E8497" i="66"/>
  <c r="H8497" i="66" s="1"/>
  <c r="E8493" i="66"/>
  <c r="H8493" i="66" s="1"/>
  <c r="E8486" i="66"/>
  <c r="H8486" i="66" s="1"/>
  <c r="C8485" i="66"/>
  <c r="E8479" i="66"/>
  <c r="H8479" i="66" s="1"/>
  <c r="E8474" i="66"/>
  <c r="H8474" i="66" s="1"/>
  <c r="C8465" i="66"/>
  <c r="E8461" i="66"/>
  <c r="H8461" i="66" s="1"/>
  <c r="C8447" i="66"/>
  <c r="E8442" i="66"/>
  <c r="H8442" i="66" s="1"/>
  <c r="C8440" i="66"/>
  <c r="E8432" i="66"/>
  <c r="H8432" i="66" s="1"/>
  <c r="C8423" i="66"/>
  <c r="E8418" i="66"/>
  <c r="H8418" i="66" s="1"/>
  <c r="C8416" i="66"/>
  <c r="E8407" i="66"/>
  <c r="C8399" i="66"/>
  <c r="E8395" i="66"/>
  <c r="H8395" i="66" s="1"/>
  <c r="E8392" i="66"/>
  <c r="H8392" i="66" s="1"/>
  <c r="C8380" i="66"/>
  <c r="E8374" i="66"/>
  <c r="H8374" i="66" s="1"/>
  <c r="C8373" i="66"/>
  <c r="E8365" i="66"/>
  <c r="H8365" i="66" s="1"/>
  <c r="C8351" i="66"/>
  <c r="C8344" i="66"/>
  <c r="C8319" i="66"/>
  <c r="E8303" i="66"/>
  <c r="H8303" i="66" s="1"/>
  <c r="E8295" i="66"/>
  <c r="E8290" i="66"/>
  <c r="H8290" i="66" s="1"/>
  <c r="E8283" i="66"/>
  <c r="H8283" i="66" s="1"/>
  <c r="C8277" i="66"/>
  <c r="E8271" i="66"/>
  <c r="C8255" i="66"/>
  <c r="E8251" i="66"/>
  <c r="H8251" i="66" s="1"/>
  <c r="C8250" i="66"/>
  <c r="E8246" i="66"/>
  <c r="H8246" i="66" s="1"/>
  <c r="C8245" i="66"/>
  <c r="E8219" i="66"/>
  <c r="H8219" i="66" s="1"/>
  <c r="C8213" i="66"/>
  <c r="C8207" i="66"/>
  <c r="C8200" i="66"/>
  <c r="E8194" i="66"/>
  <c r="H8194" i="66" s="1"/>
  <c r="C8192" i="66"/>
  <c r="C8185" i="66"/>
  <c r="C8177" i="66"/>
  <c r="E8171" i="66"/>
  <c r="H8171" i="66" s="1"/>
  <c r="E8163" i="66"/>
  <c r="H8163" i="66" s="1"/>
  <c r="C8161" i="66"/>
  <c r="E8137" i="66"/>
  <c r="H8137" i="66" s="1"/>
  <c r="E8133" i="66"/>
  <c r="H8133" i="66" s="1"/>
  <c r="C8132" i="66"/>
  <c r="C8119" i="66"/>
  <c r="E8114" i="66"/>
  <c r="H8114" i="66" s="1"/>
  <c r="E8112" i="66"/>
  <c r="H8112" i="66" s="1"/>
  <c r="E8105" i="66"/>
  <c r="H8105" i="66" s="1"/>
  <c r="E8101" i="66"/>
  <c r="H8101" i="66" s="1"/>
  <c r="C8100" i="66"/>
  <c r="C8087" i="66"/>
  <c r="E8082" i="66"/>
  <c r="H8082" i="66" s="1"/>
  <c r="E8080" i="66"/>
  <c r="H8080" i="66" s="1"/>
  <c r="E8070" i="66"/>
  <c r="H8070" i="66" s="1"/>
  <c r="E8063" i="66"/>
  <c r="H8063" i="66" s="1"/>
  <c r="E8050" i="66"/>
  <c r="H8050" i="66" s="1"/>
  <c r="E8048" i="66"/>
  <c r="H8048" i="66" s="1"/>
  <c r="E8041" i="66"/>
  <c r="H8041" i="66" s="1"/>
  <c r="E8019" i="66"/>
  <c r="H8019" i="66" s="1"/>
  <c r="C8017" i="66"/>
  <c r="C7999" i="66"/>
  <c r="E7994" i="66"/>
  <c r="H7994" i="66" s="1"/>
  <c r="E7992" i="66"/>
  <c r="H7992" i="66" s="1"/>
  <c r="E7982" i="66"/>
  <c r="H7982" i="66" s="1"/>
  <c r="C7975" i="66"/>
  <c r="E7970" i="66"/>
  <c r="H7970" i="66" s="1"/>
  <c r="C7956" i="66"/>
  <c r="E7951" i="66"/>
  <c r="H7951" i="66" s="1"/>
  <c r="E7939" i="66"/>
  <c r="H7939" i="66" s="1"/>
  <c r="E7936" i="66"/>
  <c r="H7936" i="66" s="1"/>
  <c r="E7919" i="66"/>
  <c r="H7919" i="66" s="1"/>
  <c r="E7915" i="66"/>
  <c r="H7915" i="66" s="1"/>
  <c r="E7913" i="66"/>
  <c r="H7913" i="66" s="1"/>
  <c r="E7909" i="66"/>
  <c r="H7909" i="66" s="1"/>
  <c r="C7908" i="66"/>
  <c r="E7881" i="66"/>
  <c r="H7881" i="66" s="1"/>
  <c r="E7877" i="66"/>
  <c r="H7877" i="66" s="1"/>
  <c r="C7876" i="66"/>
  <c r="E7851" i="66"/>
  <c r="H7851" i="66" s="1"/>
  <c r="E7845" i="66"/>
  <c r="H7845" i="66" s="1"/>
  <c r="C7844" i="66"/>
  <c r="C7831" i="66"/>
  <c r="E7826" i="66"/>
  <c r="H7826" i="66" s="1"/>
  <c r="E7819" i="66"/>
  <c r="H7819" i="66" s="1"/>
  <c r="E7816" i="66"/>
  <c r="H7816" i="66" s="1"/>
  <c r="E7806" i="66"/>
  <c r="H7806" i="66" s="1"/>
  <c r="C7799" i="66"/>
  <c r="E7794" i="66"/>
  <c r="E7782" i="66"/>
  <c r="H7782" i="66" s="1"/>
  <c r="E7771" i="66"/>
  <c r="H7771" i="66" s="1"/>
  <c r="C7769" i="66"/>
  <c r="C7764" i="66"/>
  <c r="E7747" i="66"/>
  <c r="H7747" i="66" s="1"/>
  <c r="E7745" i="66"/>
  <c r="H7745" i="66" s="1"/>
  <c r="C7731" i="66"/>
  <c r="C7726" i="66"/>
  <c r="E7720" i="66"/>
  <c r="H7720" i="66" s="1"/>
  <c r="E7713" i="66"/>
  <c r="H7713" i="66" s="1"/>
  <c r="C7712" i="66"/>
  <c r="C7702" i="66"/>
  <c r="C7673" i="66"/>
  <c r="C7657" i="66"/>
  <c r="H7579" i="66"/>
  <c r="H7565" i="66"/>
  <c r="H7564" i="66"/>
  <c r="E7596" i="66"/>
  <c r="H7596" i="66" s="1"/>
  <c r="E7594" i="66"/>
  <c r="H7594" i="66" s="1"/>
  <c r="E7583" i="66"/>
  <c r="H7583" i="66" s="1"/>
  <c r="E7576" i="66"/>
  <c r="H7576" i="66" s="1"/>
  <c r="E7568" i="66"/>
  <c r="H7568" i="66" s="1"/>
  <c r="E7560" i="66"/>
  <c r="H7560" i="66" s="1"/>
  <c r="E7552" i="66"/>
  <c r="H7552" i="66" s="1"/>
  <c r="C7543" i="66"/>
  <c r="E7537" i="66"/>
  <c r="H7537" i="66" s="1"/>
  <c r="C7534" i="66"/>
  <c r="E7528" i="66"/>
  <c r="H7528" i="66" s="1"/>
  <c r="E7520" i="66"/>
  <c r="H7520" i="66" s="1"/>
  <c r="E7505" i="66"/>
  <c r="H7505" i="66" s="1"/>
  <c r="E7489" i="66"/>
  <c r="H7489" i="66" s="1"/>
  <c r="C7473" i="66"/>
  <c r="E7457" i="66"/>
  <c r="H7457" i="66" s="1"/>
  <c r="E7402" i="66"/>
  <c r="H7402" i="66" s="1"/>
  <c r="C7321" i="66"/>
  <c r="C7304" i="66"/>
  <c r="E7290" i="66"/>
  <c r="H7290" i="66" s="1"/>
  <c r="E7281" i="66"/>
  <c r="H7281" i="66" s="1"/>
  <c r="C7281" i="66"/>
  <c r="C7205" i="66"/>
  <c r="C7168" i="66"/>
  <c r="H6897" i="66"/>
  <c r="E6866" i="66"/>
  <c r="H6866" i="66" s="1"/>
  <c r="E6847" i="66"/>
  <c r="H6847" i="66" s="1"/>
  <c r="C6779" i="66"/>
  <c r="C6744" i="66"/>
  <c r="E6722" i="66"/>
  <c r="H6722" i="66" s="1"/>
  <c r="E6703" i="66"/>
  <c r="E6689" i="66"/>
  <c r="H6689" i="66" s="1"/>
  <c r="E6649" i="66"/>
  <c r="H6649" i="66" s="1"/>
  <c r="E6641" i="66"/>
  <c r="H6641" i="66" s="1"/>
  <c r="H6572" i="66"/>
  <c r="H6503" i="66"/>
  <c r="H6447" i="66"/>
  <c r="E6229" i="66"/>
  <c r="H6229" i="66" s="1"/>
  <c r="C6210" i="66"/>
  <c r="C6100" i="66"/>
  <c r="C6082" i="66"/>
  <c r="E6064" i="66"/>
  <c r="H6064" i="66" s="1"/>
  <c r="E7591" i="66"/>
  <c r="H7591" i="66" s="1"/>
  <c r="E7584" i="66"/>
  <c r="H7584" i="66" s="1"/>
  <c r="C7582" i="66"/>
  <c r="C7574" i="66"/>
  <c r="E7569" i="66"/>
  <c r="H7569" i="66" s="1"/>
  <c r="C7558" i="66"/>
  <c r="E7545" i="66"/>
  <c r="H7545" i="66" s="1"/>
  <c r="C7526" i="66"/>
  <c r="E7521" i="66"/>
  <c r="H7521" i="66" s="1"/>
  <c r="E7513" i="66"/>
  <c r="H7513" i="66" s="1"/>
  <c r="E7497" i="66"/>
  <c r="H7497" i="66" s="1"/>
  <c r="C7481" i="66"/>
  <c r="E7465" i="66"/>
  <c r="H7465" i="66" s="1"/>
  <c r="C7449" i="66"/>
  <c r="C7434" i="66"/>
  <c r="E7418" i="66"/>
  <c r="H7418" i="66" s="1"/>
  <c r="C7313" i="66"/>
  <c r="E7305" i="66"/>
  <c r="H7305" i="66" s="1"/>
  <c r="C7273" i="66"/>
  <c r="C7258" i="66"/>
  <c r="H7178" i="66"/>
  <c r="C7153" i="66"/>
  <c r="E7153" i="66"/>
  <c r="H7153" i="66" s="1"/>
  <c r="C7101" i="66"/>
  <c r="C7082" i="66"/>
  <c r="C7011" i="66"/>
  <c r="C6992" i="66"/>
  <c r="E6959" i="66"/>
  <c r="H6946" i="66"/>
  <c r="C6941" i="66"/>
  <c r="C6920" i="66"/>
  <c r="C6875" i="66"/>
  <c r="E6833" i="66"/>
  <c r="H6833" i="66" s="1"/>
  <c r="E6794" i="66"/>
  <c r="H6794" i="66" s="1"/>
  <c r="C6703" i="66"/>
  <c r="C6698" i="66"/>
  <c r="C6689" i="66"/>
  <c r="C6649" i="66"/>
  <c r="C6609" i="66"/>
  <c r="C6567" i="66"/>
  <c r="C6498" i="66"/>
  <c r="E6436" i="66"/>
  <c r="H6436" i="66" s="1"/>
  <c r="E6357" i="66"/>
  <c r="H6357" i="66" s="1"/>
  <c r="E6343" i="66"/>
  <c r="H6343" i="66" s="1"/>
  <c r="E6191" i="66"/>
  <c r="H6191" i="66" s="1"/>
  <c r="E5991" i="66"/>
  <c r="H5991" i="66" s="1"/>
  <c r="C5991" i="66"/>
  <c r="E7529" i="66"/>
  <c r="H7529" i="66" s="1"/>
  <c r="E7409" i="66"/>
  <c r="H7409" i="66" s="1"/>
  <c r="C7409" i="66"/>
  <c r="E7350" i="66"/>
  <c r="H7350" i="66" s="1"/>
  <c r="C7335" i="66"/>
  <c r="H7326" i="66"/>
  <c r="H7310" i="66"/>
  <c r="C7305" i="66"/>
  <c r="H7287" i="66"/>
  <c r="H7278" i="66"/>
  <c r="C7235" i="66"/>
  <c r="C7188" i="66"/>
  <c r="H7184" i="66"/>
  <c r="C7174" i="66"/>
  <c r="E7121" i="66"/>
  <c r="H7121" i="66" s="1"/>
  <c r="C7116" i="66"/>
  <c r="E7055" i="66"/>
  <c r="H7055" i="66" s="1"/>
  <c r="C6532" i="66"/>
  <c r="E6532" i="66"/>
  <c r="H6532" i="66" s="1"/>
  <c r="C6343" i="66"/>
  <c r="H6152" i="66"/>
  <c r="C7529" i="66"/>
  <c r="C7482" i="66"/>
  <c r="C7450" i="66"/>
  <c r="C7430" i="66"/>
  <c r="C7242" i="66"/>
  <c r="E7218" i="66"/>
  <c r="H7218" i="66" s="1"/>
  <c r="C7217" i="66"/>
  <c r="E7217" i="66"/>
  <c r="H7217" i="66" s="1"/>
  <c r="H7179" i="66"/>
  <c r="C7003" i="66"/>
  <c r="C6907" i="66"/>
  <c r="C6899" i="66"/>
  <c r="E6881" i="66"/>
  <c r="H6881" i="66" s="1"/>
  <c r="C6867" i="66"/>
  <c r="E6815" i="66"/>
  <c r="H6815" i="66" s="1"/>
  <c r="E6737" i="66"/>
  <c r="H6737" i="66" s="1"/>
  <c r="C6723" i="66"/>
  <c r="C6681" i="66"/>
  <c r="C6650" i="66"/>
  <c r="H6484" i="66"/>
  <c r="E6344" i="66"/>
  <c r="H6344" i="66" s="1"/>
  <c r="E6311" i="66"/>
  <c r="H6311" i="66" s="1"/>
  <c r="E6197" i="66"/>
  <c r="H6197" i="66" s="1"/>
  <c r="E6192" i="66"/>
  <c r="H6192" i="66" s="1"/>
  <c r="C6178" i="66"/>
  <c r="E6117" i="66"/>
  <c r="H6117" i="66" s="1"/>
  <c r="E6112" i="66"/>
  <c r="H6112" i="66" s="1"/>
  <c r="C6002" i="66"/>
  <c r="E6002" i="66"/>
  <c r="H6002" i="66" s="1"/>
  <c r="C7514" i="66"/>
  <c r="E7506" i="66"/>
  <c r="H7506" i="66" s="1"/>
  <c r="E7490" i="66"/>
  <c r="H7490" i="66" s="1"/>
  <c r="E7482" i="66"/>
  <c r="H7482" i="66" s="1"/>
  <c r="E7458" i="66"/>
  <c r="H7458" i="66" s="1"/>
  <c r="E7450" i="66"/>
  <c r="H7450" i="66" s="1"/>
  <c r="H7279" i="66"/>
  <c r="H7270" i="66"/>
  <c r="C7141" i="66"/>
  <c r="H7098" i="66"/>
  <c r="H7079" i="66"/>
  <c r="C7031" i="66"/>
  <c r="E7031" i="66"/>
  <c r="H7031" i="66" s="1"/>
  <c r="H6985" i="66"/>
  <c r="E6967" i="66"/>
  <c r="H6967" i="66" s="1"/>
  <c r="E6913" i="66"/>
  <c r="H6913" i="66" s="1"/>
  <c r="C6881" i="66"/>
  <c r="C6834" i="66"/>
  <c r="C6593" i="66"/>
  <c r="C6574" i="66"/>
  <c r="E6553" i="66"/>
  <c r="H6553" i="66" s="1"/>
  <c r="C6524" i="66"/>
  <c r="E6524" i="66"/>
  <c r="H6524" i="66" s="1"/>
  <c r="E6442" i="66"/>
  <c r="H6442" i="66" s="1"/>
  <c r="C6441" i="66"/>
  <c r="E6441" i="66"/>
  <c r="H6441" i="66" s="1"/>
  <c r="C6437" i="66"/>
  <c r="E6404" i="66"/>
  <c r="H6404" i="66" s="1"/>
  <c r="C6404" i="66"/>
  <c r="E6391" i="66"/>
  <c r="H6391" i="66" s="1"/>
  <c r="E6386" i="66"/>
  <c r="H6386" i="66" s="1"/>
  <c r="C6362" i="66"/>
  <c r="E6330" i="66"/>
  <c r="H6330" i="66" s="1"/>
  <c r="C6311" i="66"/>
  <c r="E6279" i="66"/>
  <c r="H6279" i="66" s="1"/>
  <c r="C6230" i="66"/>
  <c r="C6192" i="66"/>
  <c r="E6159" i="66"/>
  <c r="H6159" i="66" s="1"/>
  <c r="C6135" i="66"/>
  <c r="C6112" i="66"/>
  <c r="H6098" i="66"/>
  <c r="E5959" i="66"/>
  <c r="H5959" i="66" s="1"/>
  <c r="C5959" i="66"/>
  <c r="H7501" i="66"/>
  <c r="H7500" i="66"/>
  <c r="H7493" i="66"/>
  <c r="H7486" i="66"/>
  <c r="H7479" i="66"/>
  <c r="H7478" i="66"/>
  <c r="H7471" i="66"/>
  <c r="H7470" i="66"/>
  <c r="H7461" i="66"/>
  <c r="H7454" i="66"/>
  <c r="H7447" i="66"/>
  <c r="H7446" i="66"/>
  <c r="E7443" i="66"/>
  <c r="H7443" i="66" s="1"/>
  <c r="E7426" i="66"/>
  <c r="H7426" i="66" s="1"/>
  <c r="C7319" i="66"/>
  <c r="E7319" i="66"/>
  <c r="H7319" i="66" s="1"/>
  <c r="C7122" i="66"/>
  <c r="C7113" i="66"/>
  <c r="E7113" i="66"/>
  <c r="H7113" i="66" s="1"/>
  <c r="C7094" i="66"/>
  <c r="C6913" i="66"/>
  <c r="E6905" i="66"/>
  <c r="H6905" i="66" s="1"/>
  <c r="C6900" i="66"/>
  <c r="C6795" i="66"/>
  <c r="E6743" i="66"/>
  <c r="H6743" i="66" s="1"/>
  <c r="E6559" i="66"/>
  <c r="H6559" i="66" s="1"/>
  <c r="C6405" i="66"/>
  <c r="C6386" i="66"/>
  <c r="C6330" i="66"/>
  <c r="C6298" i="66"/>
  <c r="C6279" i="66"/>
  <c r="E6261" i="66"/>
  <c r="H6261" i="66" s="1"/>
  <c r="C6242" i="66"/>
  <c r="C6159" i="66"/>
  <c r="H6080" i="66"/>
  <c r="E6058" i="66"/>
  <c r="H6058" i="66" s="1"/>
  <c r="E6053" i="66"/>
  <c r="H6053" i="66" s="1"/>
  <c r="C5818" i="66"/>
  <c r="E7547" i="66"/>
  <c r="H7547" i="66" s="1"/>
  <c r="E7530" i="66"/>
  <c r="H7530" i="66" s="1"/>
  <c r="E7515" i="66"/>
  <c r="H7515" i="66" s="1"/>
  <c r="E7507" i="66"/>
  <c r="H7507" i="66" s="1"/>
  <c r="E7491" i="66"/>
  <c r="H7491" i="66" s="1"/>
  <c r="H7487" i="66"/>
  <c r="H7480" i="66"/>
  <c r="H7472" i="66"/>
  <c r="E7467" i="66"/>
  <c r="H7467" i="66" s="1"/>
  <c r="E7459" i="66"/>
  <c r="H7459" i="66" s="1"/>
  <c r="H7440" i="66"/>
  <c r="E7395" i="66"/>
  <c r="E7298" i="66"/>
  <c r="H7298" i="66" s="1"/>
  <c r="E7243" i="66"/>
  <c r="H7243" i="66" s="1"/>
  <c r="C7076" i="66"/>
  <c r="C7056" i="66"/>
  <c r="C7018" i="66"/>
  <c r="C6948" i="66"/>
  <c r="C6905" i="66"/>
  <c r="H6721" i="66"/>
  <c r="C6716" i="66"/>
  <c r="C6616" i="66"/>
  <c r="C6585" i="66"/>
  <c r="C6409" i="66"/>
  <c r="E6409" i="66"/>
  <c r="H6409" i="66" s="1"/>
  <c r="H6040" i="66"/>
  <c r="E7551" i="66"/>
  <c r="H7551" i="66" s="1"/>
  <c r="E7544" i="66"/>
  <c r="H7544" i="66" s="1"/>
  <c r="E7536" i="66"/>
  <c r="H7536" i="66" s="1"/>
  <c r="E7531" i="66"/>
  <c r="H7531" i="66" s="1"/>
  <c r="H7527" i="66"/>
  <c r="E7519" i="66"/>
  <c r="H7519" i="66" s="1"/>
  <c r="E7512" i="66"/>
  <c r="H7512" i="66" s="1"/>
  <c r="E7504" i="66"/>
  <c r="H7504" i="66" s="1"/>
  <c r="E7496" i="66"/>
  <c r="H7496" i="66" s="1"/>
  <c r="E7488" i="66"/>
  <c r="H7488" i="66" s="1"/>
  <c r="E7464" i="66"/>
  <c r="H7464" i="66" s="1"/>
  <c r="E7456" i="66"/>
  <c r="H7456" i="66" s="1"/>
  <c r="E7441" i="66"/>
  <c r="H7441" i="66" s="1"/>
  <c r="H7422" i="66"/>
  <c r="C7333" i="66"/>
  <c r="E7333" i="66"/>
  <c r="H7333" i="66" s="1"/>
  <c r="C7219" i="66"/>
  <c r="E7219" i="66"/>
  <c r="H7219" i="66" s="1"/>
  <c r="C7147" i="66"/>
  <c r="E7147" i="66"/>
  <c r="H7147" i="66" s="1"/>
  <c r="H6793" i="66"/>
  <c r="H6585" i="66"/>
  <c r="H6434" i="66"/>
  <c r="C6345" i="66"/>
  <c r="C6223" i="66"/>
  <c r="E6082" i="66"/>
  <c r="H6082" i="66" s="1"/>
  <c r="E7199" i="66"/>
  <c r="H7199" i="66" s="1"/>
  <c r="E7182" i="66"/>
  <c r="H7182" i="66" s="1"/>
  <c r="C7136" i="66"/>
  <c r="E7102" i="66"/>
  <c r="H7102" i="66" s="1"/>
  <c r="C6955" i="66"/>
  <c r="C6843" i="66"/>
  <c r="C6822" i="66"/>
  <c r="C6816" i="66"/>
  <c r="C6802" i="66"/>
  <c r="C6796" i="66"/>
  <c r="E6789" i="66"/>
  <c r="H6789" i="66" s="1"/>
  <c r="H6784" i="66"/>
  <c r="E6781" i="66"/>
  <c r="H6781" i="66" s="1"/>
  <c r="H6769" i="66"/>
  <c r="C6766" i="66"/>
  <c r="H6762" i="66"/>
  <c r="H6755" i="66"/>
  <c r="H6718" i="66"/>
  <c r="E6717" i="66"/>
  <c r="H6717" i="66" s="1"/>
  <c r="H6713" i="66"/>
  <c r="H6712" i="66"/>
  <c r="C6693" i="66"/>
  <c r="H6673" i="66"/>
  <c r="H6667" i="66"/>
  <c r="H6660" i="66"/>
  <c r="E6629" i="66"/>
  <c r="H6629" i="66" s="1"/>
  <c r="E6625" i="66"/>
  <c r="H6625" i="66" s="1"/>
  <c r="C6618" i="66"/>
  <c r="C6542" i="66"/>
  <c r="H6514" i="66"/>
  <c r="C6512" i="66"/>
  <c r="C6501" i="66"/>
  <c r="C6486" i="66"/>
  <c r="H6476" i="66"/>
  <c r="C6456" i="66"/>
  <c r="C6445" i="66"/>
  <c r="C6424" i="66"/>
  <c r="C6394" i="66"/>
  <c r="H6389" i="66"/>
  <c r="C6388" i="66"/>
  <c r="C6353" i="66"/>
  <c r="C6347" i="66"/>
  <c r="H6341" i="66"/>
  <c r="H6321" i="66"/>
  <c r="C6320" i="66"/>
  <c r="C6315" i="66"/>
  <c r="C6313" i="66"/>
  <c r="C6300" i="66"/>
  <c r="C6294" i="66"/>
  <c r="H6283" i="66"/>
  <c r="C6281" i="66"/>
  <c r="C6268" i="66"/>
  <c r="H6264" i="66"/>
  <c r="C6244" i="66"/>
  <c r="H6240" i="66"/>
  <c r="H6227" i="66"/>
  <c r="C6225" i="66"/>
  <c r="C6212" i="66"/>
  <c r="H6208" i="66"/>
  <c r="H6202" i="66"/>
  <c r="H6201" i="66"/>
  <c r="H6195" i="66"/>
  <c r="C6193" i="66"/>
  <c r="H6188" i="66"/>
  <c r="C6180" i="66"/>
  <c r="H6176" i="66"/>
  <c r="H6163" i="66"/>
  <c r="C6161" i="66"/>
  <c r="H6156" i="66"/>
  <c r="C6148" i="66"/>
  <c r="H6144" i="66"/>
  <c r="H6115" i="66"/>
  <c r="C6113" i="66"/>
  <c r="H6108" i="66"/>
  <c r="H6102" i="66"/>
  <c r="H6091" i="66"/>
  <c r="H6085" i="66"/>
  <c r="H6079" i="66"/>
  <c r="H6074" i="66"/>
  <c r="C6060" i="66"/>
  <c r="H6056" i="66"/>
  <c r="H6044" i="66"/>
  <c r="E5879" i="66"/>
  <c r="H5879" i="66" s="1"/>
  <c r="C5879" i="66"/>
  <c r="H5731" i="66"/>
  <c r="H5717" i="66"/>
  <c r="C5699" i="66"/>
  <c r="H5484" i="66"/>
  <c r="H5342" i="66"/>
  <c r="H5156" i="66"/>
  <c r="C4266" i="66"/>
  <c r="E4266" i="66"/>
  <c r="H4266" i="66" s="1"/>
  <c r="H7415" i="66"/>
  <c r="E7407" i="66"/>
  <c r="H7407" i="66" s="1"/>
  <c r="E7403" i="66"/>
  <c r="H7403" i="66" s="1"/>
  <c r="E7399" i="66"/>
  <c r="H7399" i="66" s="1"/>
  <c r="E7392" i="66"/>
  <c r="H7392" i="66" s="1"/>
  <c r="E7337" i="66"/>
  <c r="H7337" i="66" s="1"/>
  <c r="E7330" i="66"/>
  <c r="H7330" i="66" s="1"/>
  <c r="H7325" i="66"/>
  <c r="E7322" i="66"/>
  <c r="H7322" i="66" s="1"/>
  <c r="H7317" i="66"/>
  <c r="H7309" i="66"/>
  <c r="E7308" i="66"/>
  <c r="H7308" i="66" s="1"/>
  <c r="H7301" i="66"/>
  <c r="E7300" i="66"/>
  <c r="H7300" i="66" s="1"/>
  <c r="E7291" i="66"/>
  <c r="H7291" i="66" s="1"/>
  <c r="E7274" i="66"/>
  <c r="H7274" i="66" s="1"/>
  <c r="E7267" i="66"/>
  <c r="H7267" i="66" s="1"/>
  <c r="E7263" i="66"/>
  <c r="H7263" i="66" s="1"/>
  <c r="E7256" i="66"/>
  <c r="H7256" i="66" s="1"/>
  <c r="E7248" i="66"/>
  <c r="H7248" i="66" s="1"/>
  <c r="E7240" i="66"/>
  <c r="H7240" i="66" s="1"/>
  <c r="E7232" i="66"/>
  <c r="H7232" i="66" s="1"/>
  <c r="H7208" i="66"/>
  <c r="E7207" i="66"/>
  <c r="H7207" i="66" s="1"/>
  <c r="H7164" i="66"/>
  <c r="H7145" i="66"/>
  <c r="H7144" i="66"/>
  <c r="E7139" i="66"/>
  <c r="H7139" i="66" s="1"/>
  <c r="E7110" i="66"/>
  <c r="H7110" i="66" s="1"/>
  <c r="H7106" i="66"/>
  <c r="C7104" i="66"/>
  <c r="H7065" i="66"/>
  <c r="H7064" i="66"/>
  <c r="H7041" i="66"/>
  <c r="E7035" i="66"/>
  <c r="H7035" i="66" s="1"/>
  <c r="E6996" i="66"/>
  <c r="H6996" i="66" s="1"/>
  <c r="H6984" i="66"/>
  <c r="H6971" i="66"/>
  <c r="E6944" i="66"/>
  <c r="H6944" i="66" s="1"/>
  <c r="H6930" i="66"/>
  <c r="E6908" i="66"/>
  <c r="H6908" i="66" s="1"/>
  <c r="H6863" i="66"/>
  <c r="H6825" i="66"/>
  <c r="H6824" i="66"/>
  <c r="E6782" i="66"/>
  <c r="H6782" i="66" s="1"/>
  <c r="H6776" i="66"/>
  <c r="E6773" i="66"/>
  <c r="H6773" i="66" s="1"/>
  <c r="H6770" i="66"/>
  <c r="E6763" i="66"/>
  <c r="H6763" i="66" s="1"/>
  <c r="C6747" i="66"/>
  <c r="E6727" i="66"/>
  <c r="H6727" i="66" s="1"/>
  <c r="C6711" i="66"/>
  <c r="E6693" i="66"/>
  <c r="H6693" i="66" s="1"/>
  <c r="H6674" i="66"/>
  <c r="H6653" i="66"/>
  <c r="H6632" i="66"/>
  <c r="H6601" i="66"/>
  <c r="H6600" i="66"/>
  <c r="C6582" i="66"/>
  <c r="H6565" i="66"/>
  <c r="H6545" i="66"/>
  <c r="H6544" i="66"/>
  <c r="E6539" i="66"/>
  <c r="H6539" i="66" s="1"/>
  <c r="E6515" i="66"/>
  <c r="H6515" i="66" s="1"/>
  <c r="H6495" i="66"/>
  <c r="H6489" i="66"/>
  <c r="H6488" i="66"/>
  <c r="H6482" i="66"/>
  <c r="C6480" i="66"/>
  <c r="H6446" i="66"/>
  <c r="H6428" i="66"/>
  <c r="E6427" i="66"/>
  <c r="H6427" i="66" s="1"/>
  <c r="H6421" i="66"/>
  <c r="C6406" i="66"/>
  <c r="H6402" i="66"/>
  <c r="H6355" i="66"/>
  <c r="H6328" i="66"/>
  <c r="H6277" i="66"/>
  <c r="H6270" i="66"/>
  <c r="H6259" i="66"/>
  <c r="C6257" i="66"/>
  <c r="H6221" i="66"/>
  <c r="H6214" i="66"/>
  <c r="H6189" i="66"/>
  <c r="H6182" i="66"/>
  <c r="H6157" i="66"/>
  <c r="H6150" i="66"/>
  <c r="H6139" i="66"/>
  <c r="E6119" i="66"/>
  <c r="H6119" i="66" s="1"/>
  <c r="H6109" i="66"/>
  <c r="H6103" i="66"/>
  <c r="H6097" i="66"/>
  <c r="E6095" i="66"/>
  <c r="H6095" i="66" s="1"/>
  <c r="C6084" i="66"/>
  <c r="H6068" i="66"/>
  <c r="H6062" i="66"/>
  <c r="E6039" i="66"/>
  <c r="H6039" i="66" s="1"/>
  <c r="E6034" i="66"/>
  <c r="H6034" i="66" s="1"/>
  <c r="E5983" i="66"/>
  <c r="H5983" i="66" s="1"/>
  <c r="C5983" i="66"/>
  <c r="C5978" i="66"/>
  <c r="E5978" i="66"/>
  <c r="H5978" i="66" s="1"/>
  <c r="C5946" i="66"/>
  <c r="E5946" i="66"/>
  <c r="H5946" i="66" s="1"/>
  <c r="H5816" i="66"/>
  <c r="H5765" i="66"/>
  <c r="E5663" i="66"/>
  <c r="H5663" i="66" s="1"/>
  <c r="C5599" i="66"/>
  <c r="C5585" i="66"/>
  <c r="E5415" i="66"/>
  <c r="H5415" i="66" s="1"/>
  <c r="C5405" i="66"/>
  <c r="C5334" i="66"/>
  <c r="C5314" i="66"/>
  <c r="C5134" i="66"/>
  <c r="C5024" i="66"/>
  <c r="C4778" i="66"/>
  <c r="E4778" i="66"/>
  <c r="H4778" i="66" s="1"/>
  <c r="E7435" i="66"/>
  <c r="H7435" i="66" s="1"/>
  <c r="E7423" i="66"/>
  <c r="H7423" i="66" s="1"/>
  <c r="E7416" i="66"/>
  <c r="H7416" i="66" s="1"/>
  <c r="E7408" i="66"/>
  <c r="H7408" i="66" s="1"/>
  <c r="E7400" i="66"/>
  <c r="H7400" i="66" s="1"/>
  <c r="E7393" i="66"/>
  <c r="H7393" i="66" s="1"/>
  <c r="C7377" i="66"/>
  <c r="E7353" i="66"/>
  <c r="H7353" i="66" s="1"/>
  <c r="E7345" i="66"/>
  <c r="H7345" i="66" s="1"/>
  <c r="E7332" i="66"/>
  <c r="H7332" i="66" s="1"/>
  <c r="E7306" i="66"/>
  <c r="H7306" i="66" s="1"/>
  <c r="E7299" i="66"/>
  <c r="E7295" i="66"/>
  <c r="H7295" i="66" s="1"/>
  <c r="E7288" i="66"/>
  <c r="H7288" i="66" s="1"/>
  <c r="E7280" i="66"/>
  <c r="H7280" i="66" s="1"/>
  <c r="E7275" i="66"/>
  <c r="H7275" i="66" s="1"/>
  <c r="E7271" i="66"/>
  <c r="H7271" i="66" s="1"/>
  <c r="E7264" i="66"/>
  <c r="H7264" i="66" s="1"/>
  <c r="E7225" i="66"/>
  <c r="H7225" i="66" s="1"/>
  <c r="E7216" i="66"/>
  <c r="H7216" i="66" s="1"/>
  <c r="E7202" i="66"/>
  <c r="H7202" i="66" s="1"/>
  <c r="C7200" i="66"/>
  <c r="C7196" i="66"/>
  <c r="E7190" i="66"/>
  <c r="H7190" i="66" s="1"/>
  <c r="E7172" i="66"/>
  <c r="H7172" i="66" s="1"/>
  <c r="E7165" i="66"/>
  <c r="H7165" i="66" s="1"/>
  <c r="E7152" i="66"/>
  <c r="E7132" i="66"/>
  <c r="H7132" i="66" s="1"/>
  <c r="E7118" i="66"/>
  <c r="H7118" i="66" s="1"/>
  <c r="E7112" i="66"/>
  <c r="H7112" i="66" s="1"/>
  <c r="E7107" i="66"/>
  <c r="H7107" i="66" s="1"/>
  <c r="C7096" i="66"/>
  <c r="E7074" i="66"/>
  <c r="H7074" i="66" s="1"/>
  <c r="C7063" i="66"/>
  <c r="E7060" i="66"/>
  <c r="H7060" i="66" s="1"/>
  <c r="E7054" i="66"/>
  <c r="H7054" i="66" s="1"/>
  <c r="C7040" i="66"/>
  <c r="E7036" i="66"/>
  <c r="H7036" i="66" s="1"/>
  <c r="E7014" i="66"/>
  <c r="H7014" i="66" s="1"/>
  <c r="E7008" i="66"/>
  <c r="H7008" i="66" s="1"/>
  <c r="E7002" i="66"/>
  <c r="H7002" i="66" s="1"/>
  <c r="C6995" i="66"/>
  <c r="E6990" i="66"/>
  <c r="H6990" i="66" s="1"/>
  <c r="E6980" i="66"/>
  <c r="E6972" i="66"/>
  <c r="H6972" i="66" s="1"/>
  <c r="E6939" i="66"/>
  <c r="H6939" i="66" s="1"/>
  <c r="E6931" i="66"/>
  <c r="H6931" i="66" s="1"/>
  <c r="E6924" i="66"/>
  <c r="H6924" i="66" s="1"/>
  <c r="C6923" i="66"/>
  <c r="E6910" i="66"/>
  <c r="H6910" i="66" s="1"/>
  <c r="E6904" i="66"/>
  <c r="H6904" i="66" s="1"/>
  <c r="C6895" i="66"/>
  <c r="E6894" i="66"/>
  <c r="H6894" i="66" s="1"/>
  <c r="C6890" i="66"/>
  <c r="E6885" i="66"/>
  <c r="H6885" i="66" s="1"/>
  <c r="E6872" i="66"/>
  <c r="H6872" i="66" s="1"/>
  <c r="E6864" i="66"/>
  <c r="H6864" i="66" s="1"/>
  <c r="E6862" i="66"/>
  <c r="H6862" i="66" s="1"/>
  <c r="C6856" i="66"/>
  <c r="E6840" i="66"/>
  <c r="H6840" i="66" s="1"/>
  <c r="C6838" i="66"/>
  <c r="E6830" i="66"/>
  <c r="H6830" i="66" s="1"/>
  <c r="C6824" i="66"/>
  <c r="E6798" i="66"/>
  <c r="H6798" i="66" s="1"/>
  <c r="E6792" i="66"/>
  <c r="H6792" i="66" s="1"/>
  <c r="E6786" i="66"/>
  <c r="H6786" i="66" s="1"/>
  <c r="E6774" i="66"/>
  <c r="H6774" i="66" s="1"/>
  <c r="E6756" i="66"/>
  <c r="H6756" i="66" s="1"/>
  <c r="C6755" i="66"/>
  <c r="E6734" i="66"/>
  <c r="H6734" i="66" s="1"/>
  <c r="E6720" i="66"/>
  <c r="H6720" i="66" s="1"/>
  <c r="E6708" i="66"/>
  <c r="H6708" i="66" s="1"/>
  <c r="C6707" i="66"/>
  <c r="E6688" i="66"/>
  <c r="H6688" i="66" s="1"/>
  <c r="E6686" i="66"/>
  <c r="H6686" i="66" s="1"/>
  <c r="E6680" i="66"/>
  <c r="H6680" i="66" s="1"/>
  <c r="E6675" i="66"/>
  <c r="H6675" i="66" s="1"/>
  <c r="C6672" i="66"/>
  <c r="C6653" i="66"/>
  <c r="E6645" i="66"/>
  <c r="H6645" i="66" s="1"/>
  <c r="E6640" i="66"/>
  <c r="H6640" i="66" s="1"/>
  <c r="E6626" i="66"/>
  <c r="H6626" i="66" s="1"/>
  <c r="C6624" i="66"/>
  <c r="C6620" i="66"/>
  <c r="E6608" i="66"/>
  <c r="H6608" i="66" s="1"/>
  <c r="C6606" i="66"/>
  <c r="E6592" i="66"/>
  <c r="H6592" i="66" s="1"/>
  <c r="E6584" i="66"/>
  <c r="H6584" i="66" s="1"/>
  <c r="E6578" i="66"/>
  <c r="H6578" i="66" s="1"/>
  <c r="E6558" i="66"/>
  <c r="H6558" i="66" s="1"/>
  <c r="C6550" i="66"/>
  <c r="C6544" i="66"/>
  <c r="E6531" i="66"/>
  <c r="H6531" i="66" s="1"/>
  <c r="C6528" i="66"/>
  <c r="E6523" i="66"/>
  <c r="H6523" i="66" s="1"/>
  <c r="C6520" i="66"/>
  <c r="E6483" i="66"/>
  <c r="H6483" i="66" s="1"/>
  <c r="E6477" i="66"/>
  <c r="H6477" i="66" s="1"/>
  <c r="E6469" i="66"/>
  <c r="H6469" i="66" s="1"/>
  <c r="E6461" i="66"/>
  <c r="H6461" i="66" s="1"/>
  <c r="E6440" i="66"/>
  <c r="H6440" i="66" s="1"/>
  <c r="E6435" i="66"/>
  <c r="H6435" i="66" s="1"/>
  <c r="E6420" i="66"/>
  <c r="H6420" i="66" s="1"/>
  <c r="E6408" i="66"/>
  <c r="H6408" i="66" s="1"/>
  <c r="E6403" i="66"/>
  <c r="H6403" i="66" s="1"/>
  <c r="C6402" i="66"/>
  <c r="E6390" i="66"/>
  <c r="H6390" i="66" s="1"/>
  <c r="E6361" i="66"/>
  <c r="H6361" i="66" s="1"/>
  <c r="E6342" i="66"/>
  <c r="H6342" i="66" s="1"/>
  <c r="C6341" i="66"/>
  <c r="E6340" i="66"/>
  <c r="H6340" i="66" s="1"/>
  <c r="E6323" i="66"/>
  <c r="H6323" i="66" s="1"/>
  <c r="C6308" i="66"/>
  <c r="E6291" i="66"/>
  <c r="H6291" i="66" s="1"/>
  <c r="C6289" i="66"/>
  <c r="C6276" i="66"/>
  <c r="E6263" i="66"/>
  <c r="H6263" i="66" s="1"/>
  <c r="C6259" i="66"/>
  <c r="E6247" i="66"/>
  <c r="H6247" i="66" s="1"/>
  <c r="E6241" i="66"/>
  <c r="H6241" i="66" s="1"/>
  <c r="E6235" i="66"/>
  <c r="H6235" i="66" s="1"/>
  <c r="C6233" i="66"/>
  <c r="C6220" i="66"/>
  <c r="E6203" i="66"/>
  <c r="H6203" i="66" s="1"/>
  <c r="C6201" i="66"/>
  <c r="E6196" i="66"/>
  <c r="H6196" i="66" s="1"/>
  <c r="C6188" i="66"/>
  <c r="E6177" i="66"/>
  <c r="H6177" i="66" s="1"/>
  <c r="E6171" i="66"/>
  <c r="H6171" i="66" s="1"/>
  <c r="C6169" i="66"/>
  <c r="E6164" i="66"/>
  <c r="H6164" i="66" s="1"/>
  <c r="C6156" i="66"/>
  <c r="C6132" i="66"/>
  <c r="E6116" i="66"/>
  <c r="H6116" i="66" s="1"/>
  <c r="C6108" i="66"/>
  <c r="E6092" i="66"/>
  <c r="H6092" i="66" s="1"/>
  <c r="E6086" i="66"/>
  <c r="H6086" i="66" s="1"/>
  <c r="E6075" i="66"/>
  <c r="H6075" i="66" s="1"/>
  <c r="E6063" i="66"/>
  <c r="H6063" i="66" s="1"/>
  <c r="C6062" i="66"/>
  <c r="C6056" i="66"/>
  <c r="E6055" i="66"/>
  <c r="H6055" i="66" s="1"/>
  <c r="C6051" i="66"/>
  <c r="C6044" i="66"/>
  <c r="C6015" i="66"/>
  <c r="C6010" i="66"/>
  <c r="C6005" i="66"/>
  <c r="E5985" i="66"/>
  <c r="H5985" i="66" s="1"/>
  <c r="C5914" i="66"/>
  <c r="E5914" i="66"/>
  <c r="H5914" i="66" s="1"/>
  <c r="C5863" i="66"/>
  <c r="C5663" i="66"/>
  <c r="C5649" i="66"/>
  <c r="C5613" i="66"/>
  <c r="H5508" i="66"/>
  <c r="C5383" i="66"/>
  <c r="C5209" i="66"/>
  <c r="E5209" i="66"/>
  <c r="H5209" i="66" s="1"/>
  <c r="H5188" i="66"/>
  <c r="C7438" i="66"/>
  <c r="E7432" i="66"/>
  <c r="H7432" i="66" s="1"/>
  <c r="E7424" i="66"/>
  <c r="H7424" i="66" s="1"/>
  <c r="C7422" i="66"/>
  <c r="C7414" i="66"/>
  <c r="C7385" i="66"/>
  <c r="E7369" i="66"/>
  <c r="H7369" i="66" s="1"/>
  <c r="C7354" i="66"/>
  <c r="E7346" i="66"/>
  <c r="H7346" i="66" s="1"/>
  <c r="E7340" i="66"/>
  <c r="H7340" i="66" s="1"/>
  <c r="E7338" i="66"/>
  <c r="H7338" i="66" s="1"/>
  <c r="E7327" i="66"/>
  <c r="H7327" i="66" s="1"/>
  <c r="E7320" i="66"/>
  <c r="H7320" i="66" s="1"/>
  <c r="E7312" i="66"/>
  <c r="H7312" i="66" s="1"/>
  <c r="E7307" i="66"/>
  <c r="H7307" i="66" s="1"/>
  <c r="E7303" i="66"/>
  <c r="H7303" i="66" s="1"/>
  <c r="E7296" i="66"/>
  <c r="H7296" i="66" s="1"/>
  <c r="C7294" i="66"/>
  <c r="C7286" i="66"/>
  <c r="C7278" i="66"/>
  <c r="E7272" i="66"/>
  <c r="H7272" i="66" s="1"/>
  <c r="C7270" i="66"/>
  <c r="E7265" i="66"/>
  <c r="H7265" i="66" s="1"/>
  <c r="E7257" i="66"/>
  <c r="H7257" i="66" s="1"/>
  <c r="C7225" i="66"/>
  <c r="C7216" i="66"/>
  <c r="E7203" i="66"/>
  <c r="H7203" i="66" s="1"/>
  <c r="C7202" i="66"/>
  <c r="C7186" i="66"/>
  <c r="E7180" i="66"/>
  <c r="H7180" i="66" s="1"/>
  <c r="C7178" i="66"/>
  <c r="C7172" i="66"/>
  <c r="E7158" i="66"/>
  <c r="H7158" i="66" s="1"/>
  <c r="E7140" i="66"/>
  <c r="H7140" i="66" s="1"/>
  <c r="E7133" i="66"/>
  <c r="H7133" i="66" s="1"/>
  <c r="C7132" i="66"/>
  <c r="C7125" i="66"/>
  <c r="E7120" i="66"/>
  <c r="H7120" i="66" s="1"/>
  <c r="C7119" i="66"/>
  <c r="E7100" i="66"/>
  <c r="H7100" i="66" s="1"/>
  <c r="C7098" i="66"/>
  <c r="E7086" i="66"/>
  <c r="H7086" i="66" s="1"/>
  <c r="E7080" i="66"/>
  <c r="H7080" i="66" s="1"/>
  <c r="C7079" i="66"/>
  <c r="E7075" i="66"/>
  <c r="H7075" i="66" s="1"/>
  <c r="C7074" i="66"/>
  <c r="C7060" i="66"/>
  <c r="C7054" i="66"/>
  <c r="E7046" i="66"/>
  <c r="H7046" i="66" s="1"/>
  <c r="E7042" i="66"/>
  <c r="H7042" i="66" s="1"/>
  <c r="C7029" i="66"/>
  <c r="E7016" i="66"/>
  <c r="H7016" i="66" s="1"/>
  <c r="C7015" i="66"/>
  <c r="C7008" i="66"/>
  <c r="E7004" i="66"/>
  <c r="H7004" i="66" s="1"/>
  <c r="E7003" i="66"/>
  <c r="H7003" i="66" s="1"/>
  <c r="C7002" i="66"/>
  <c r="C6990" i="66"/>
  <c r="C6971" i="66"/>
  <c r="C6965" i="66"/>
  <c r="E6952" i="66"/>
  <c r="H6952" i="66" s="1"/>
  <c r="E6933" i="66"/>
  <c r="H6933" i="66" s="1"/>
  <c r="C6924" i="66"/>
  <c r="E6917" i="66"/>
  <c r="H6917" i="66" s="1"/>
  <c r="E6912" i="66"/>
  <c r="H6912" i="66" s="1"/>
  <c r="E6909" i="66"/>
  <c r="H6909" i="66" s="1"/>
  <c r="C6904" i="66"/>
  <c r="E6898" i="66"/>
  <c r="H6898" i="66" s="1"/>
  <c r="C6885" i="66"/>
  <c r="E6880" i="66"/>
  <c r="H6880" i="66" s="1"/>
  <c r="E6878" i="66"/>
  <c r="H6878" i="66" s="1"/>
  <c r="C6872" i="66"/>
  <c r="C6863" i="66"/>
  <c r="C6858" i="66"/>
  <c r="E6853" i="66"/>
  <c r="H6853" i="66" s="1"/>
  <c r="C6852" i="66"/>
  <c r="E6832" i="66"/>
  <c r="H6832" i="66" s="1"/>
  <c r="C6831" i="66"/>
  <c r="C6792" i="66"/>
  <c r="E6787" i="66"/>
  <c r="H6787" i="66" s="1"/>
  <c r="C6786" i="66"/>
  <c r="E6779" i="66"/>
  <c r="H6779" i="66" s="1"/>
  <c r="C6770" i="66"/>
  <c r="C6756" i="66"/>
  <c r="E6741" i="66"/>
  <c r="H6741" i="66" s="1"/>
  <c r="E6736" i="66"/>
  <c r="H6736" i="66" s="1"/>
  <c r="E6733" i="66"/>
  <c r="H6733" i="66" s="1"/>
  <c r="E6728" i="66"/>
  <c r="H6728" i="66" s="1"/>
  <c r="C6720" i="66"/>
  <c r="C6714" i="66"/>
  <c r="C6708" i="66"/>
  <c r="E6696" i="66"/>
  <c r="H6696" i="66" s="1"/>
  <c r="C6688" i="66"/>
  <c r="C6674" i="66"/>
  <c r="C6661" i="66"/>
  <c r="E6648" i="66"/>
  <c r="H6648" i="66" s="1"/>
  <c r="C6639" i="66"/>
  <c r="E6635" i="66"/>
  <c r="H6635" i="66" s="1"/>
  <c r="E6627" i="66"/>
  <c r="H6627" i="66" s="1"/>
  <c r="C6626" i="66"/>
  <c r="C6614" i="66"/>
  <c r="E6603" i="66"/>
  <c r="H6603" i="66" s="1"/>
  <c r="C6584" i="66"/>
  <c r="E6579" i="66"/>
  <c r="H6579" i="66" s="1"/>
  <c r="C6578" i="66"/>
  <c r="C6572" i="66"/>
  <c r="E6566" i="66"/>
  <c r="H6566" i="66" s="1"/>
  <c r="E6552" i="66"/>
  <c r="H6552" i="66" s="1"/>
  <c r="C6551" i="66"/>
  <c r="E6546" i="66"/>
  <c r="H6546" i="66" s="1"/>
  <c r="H6542" i="66"/>
  <c r="C6530" i="66"/>
  <c r="C6522" i="66"/>
  <c r="E6510" i="66"/>
  <c r="H6510" i="66" s="1"/>
  <c r="E6496" i="66"/>
  <c r="H6496" i="66" s="1"/>
  <c r="C6495" i="66"/>
  <c r="E6490" i="66"/>
  <c r="H6490" i="66" s="1"/>
  <c r="C6477" i="66"/>
  <c r="E6470" i="66"/>
  <c r="H6470" i="66" s="1"/>
  <c r="C6469" i="66"/>
  <c r="C6461" i="66"/>
  <c r="C6446" i="66"/>
  <c r="C6434" i="66"/>
  <c r="E6429" i="66"/>
  <c r="H6429" i="66" s="1"/>
  <c r="C6408" i="66"/>
  <c r="E6397" i="66"/>
  <c r="H6397" i="66" s="1"/>
  <c r="E6384" i="66"/>
  <c r="H6384" i="66" s="1"/>
  <c r="C6383" i="66"/>
  <c r="E6362" i="66"/>
  <c r="H6362" i="66" s="1"/>
  <c r="E6329" i="66"/>
  <c r="H6329" i="66" s="1"/>
  <c r="C6328" i="66"/>
  <c r="C6323" i="66"/>
  <c r="E6310" i="66"/>
  <c r="H6310" i="66" s="1"/>
  <c r="C6309" i="66"/>
  <c r="C6291" i="66"/>
  <c r="E6278" i="66"/>
  <c r="H6278" i="66" s="1"/>
  <c r="C6277" i="66"/>
  <c r="C6235" i="66"/>
  <c r="E6222" i="66"/>
  <c r="H6222" i="66" s="1"/>
  <c r="C6221" i="66"/>
  <c r="C6203" i="66"/>
  <c r="E6190" i="66"/>
  <c r="H6190" i="66" s="1"/>
  <c r="C6189" i="66"/>
  <c r="C6171" i="66"/>
  <c r="E6158" i="66"/>
  <c r="H6158" i="66" s="1"/>
  <c r="C6157" i="66"/>
  <c r="E6140" i="66"/>
  <c r="H6140" i="66" s="1"/>
  <c r="E6134" i="66"/>
  <c r="H6134" i="66" s="1"/>
  <c r="C6133" i="66"/>
  <c r="E6123" i="66"/>
  <c r="H6123" i="66" s="1"/>
  <c r="C6121" i="66"/>
  <c r="E6110" i="66"/>
  <c r="H6110" i="66" s="1"/>
  <c r="C6109" i="66"/>
  <c r="E6099" i="66"/>
  <c r="H6099" i="66" s="1"/>
  <c r="E6087" i="66"/>
  <c r="H6087" i="66" s="1"/>
  <c r="C6086" i="66"/>
  <c r="C6080" i="66"/>
  <c r="C6075" i="66"/>
  <c r="E6052" i="66"/>
  <c r="H6052" i="66" s="1"/>
  <c r="E6046" i="66"/>
  <c r="H6046" i="66" s="1"/>
  <c r="C6045" i="66"/>
  <c r="E6035" i="66"/>
  <c r="H6035" i="66" s="1"/>
  <c r="H6030" i="66"/>
  <c r="C6029" i="66"/>
  <c r="E6021" i="66"/>
  <c r="H6021" i="66" s="1"/>
  <c r="H6015" i="66"/>
  <c r="E6011" i="66"/>
  <c r="H6011" i="66" s="1"/>
  <c r="C5885" i="66"/>
  <c r="C5846" i="66"/>
  <c r="C5774" i="66"/>
  <c r="E5626" i="66"/>
  <c r="H5626" i="66" s="1"/>
  <c r="H5610" i="66"/>
  <c r="E5605" i="66"/>
  <c r="H5605" i="66" s="1"/>
  <c r="C5604" i="66"/>
  <c r="E5604" i="66"/>
  <c r="H5604" i="66" s="1"/>
  <c r="H5583" i="66"/>
  <c r="H5553" i="66"/>
  <c r="H5552" i="66"/>
  <c r="E5521" i="66"/>
  <c r="H5521" i="66" s="1"/>
  <c r="C5480" i="66"/>
  <c r="E5398" i="66"/>
  <c r="H5398" i="66" s="1"/>
  <c r="H5244" i="66"/>
  <c r="E7401" i="66"/>
  <c r="H7401" i="66" s="1"/>
  <c r="H7385" i="66"/>
  <c r="H7377" i="66"/>
  <c r="H7362" i="66"/>
  <c r="E7356" i="66"/>
  <c r="H7356" i="66" s="1"/>
  <c r="E7348" i="66"/>
  <c r="H7348" i="66" s="1"/>
  <c r="E7335" i="66"/>
  <c r="H7335" i="66" s="1"/>
  <c r="E7328" i="66"/>
  <c r="H7328" i="66" s="1"/>
  <c r="E7313" i="66"/>
  <c r="H7313" i="66" s="1"/>
  <c r="E7304" i="66"/>
  <c r="H7304" i="66" s="1"/>
  <c r="E7297" i="66"/>
  <c r="H7297" i="66" s="1"/>
  <c r="E7289" i="66"/>
  <c r="H7289" i="66" s="1"/>
  <c r="E7211" i="66"/>
  <c r="H7211" i="66" s="1"/>
  <c r="H7191" i="66"/>
  <c r="H7183" i="66"/>
  <c r="E7181" i="66"/>
  <c r="H7181" i="66" s="1"/>
  <c r="E7166" i="66"/>
  <c r="H7166" i="66" s="1"/>
  <c r="E7154" i="66"/>
  <c r="H7154" i="66" s="1"/>
  <c r="H7150" i="66"/>
  <c r="E7148" i="66"/>
  <c r="H7148" i="66" s="1"/>
  <c r="E7126" i="66"/>
  <c r="H7126" i="66" s="1"/>
  <c r="E7108" i="66"/>
  <c r="H7108" i="66" s="1"/>
  <c r="E7101" i="66"/>
  <c r="H7101" i="66" s="1"/>
  <c r="E7088" i="66"/>
  <c r="E7068" i="66"/>
  <c r="H7068" i="66" s="1"/>
  <c r="E7048" i="66"/>
  <c r="H7048" i="66" s="1"/>
  <c r="E7043" i="66"/>
  <c r="H7043" i="66" s="1"/>
  <c r="E7030" i="66"/>
  <c r="H7030" i="66" s="1"/>
  <c r="H7029" i="66"/>
  <c r="E7024" i="66"/>
  <c r="H7024" i="66" s="1"/>
  <c r="E7011" i="66"/>
  <c r="H7011" i="66" s="1"/>
  <c r="C6997" i="66"/>
  <c r="E6981" i="66"/>
  <c r="H6981" i="66" s="1"/>
  <c r="C6933" i="66"/>
  <c r="C6918" i="66"/>
  <c r="C6912" i="66"/>
  <c r="E6900" i="66"/>
  <c r="H6900" i="66" s="1"/>
  <c r="E6899" i="66"/>
  <c r="H6899" i="66" s="1"/>
  <c r="C6898" i="66"/>
  <c r="E6892" i="66"/>
  <c r="C6879" i="66"/>
  <c r="E6875" i="66"/>
  <c r="H6875" i="66" s="1"/>
  <c r="E6867" i="66"/>
  <c r="H6867" i="66" s="1"/>
  <c r="E6860" i="66"/>
  <c r="H6860" i="66" s="1"/>
  <c r="C6853" i="66"/>
  <c r="E6842" i="66"/>
  <c r="H6842" i="66" s="1"/>
  <c r="C6826" i="66"/>
  <c r="E6821" i="66"/>
  <c r="H6821" i="66" s="1"/>
  <c r="C6820" i="66"/>
  <c r="E6808" i="66"/>
  <c r="H6808" i="66" s="1"/>
  <c r="E6788" i="66"/>
  <c r="H6788" i="66" s="1"/>
  <c r="E6780" i="66"/>
  <c r="H6780" i="66" s="1"/>
  <c r="C6778" i="66"/>
  <c r="H6749" i="66"/>
  <c r="E6744" i="66"/>
  <c r="H6744" i="66" s="1"/>
  <c r="C6736" i="66"/>
  <c r="C6728" i="66"/>
  <c r="E6723" i="66"/>
  <c r="H6723" i="66" s="1"/>
  <c r="E6716" i="66"/>
  <c r="H6716" i="66" s="1"/>
  <c r="E6691" i="66"/>
  <c r="H6691" i="66" s="1"/>
  <c r="E6683" i="66"/>
  <c r="H6683" i="66" s="1"/>
  <c r="H6661" i="66"/>
  <c r="E6656" i="66"/>
  <c r="H6656" i="66" s="1"/>
  <c r="C6654" i="66"/>
  <c r="C6648" i="66"/>
  <c r="E6643" i="66"/>
  <c r="H6643" i="66" s="1"/>
  <c r="E6628" i="66"/>
  <c r="H6628" i="66" s="1"/>
  <c r="H6620" i="66"/>
  <c r="E6610" i="66"/>
  <c r="H6610" i="66" s="1"/>
  <c r="C6602" i="66"/>
  <c r="E6595" i="66"/>
  <c r="H6595" i="66" s="1"/>
  <c r="E6587" i="66"/>
  <c r="H6587" i="66" s="1"/>
  <c r="E6547" i="66"/>
  <c r="H6547" i="66" s="1"/>
  <c r="E6541" i="66"/>
  <c r="H6541" i="66" s="1"/>
  <c r="E6533" i="66"/>
  <c r="H6533" i="66" s="1"/>
  <c r="E6525" i="66"/>
  <c r="H6525" i="66" s="1"/>
  <c r="E6504" i="66"/>
  <c r="H6504" i="66" s="1"/>
  <c r="H6492" i="66"/>
  <c r="E6491" i="66"/>
  <c r="H6491" i="66" s="1"/>
  <c r="C6490" i="66"/>
  <c r="E6485" i="66"/>
  <c r="H6485" i="66" s="1"/>
  <c r="E6478" i="66"/>
  <c r="H6478" i="66" s="1"/>
  <c r="E6448" i="66"/>
  <c r="H6448" i="66" s="1"/>
  <c r="E6443" i="66"/>
  <c r="H6443" i="66" s="1"/>
  <c r="E6416" i="66"/>
  <c r="H6416" i="66" s="1"/>
  <c r="E6410" i="66"/>
  <c r="H6410" i="66" s="1"/>
  <c r="E6396" i="66"/>
  <c r="H6396" i="66" s="1"/>
  <c r="C6384" i="66"/>
  <c r="E6376" i="66"/>
  <c r="H6376" i="66" s="1"/>
  <c r="C6375" i="66"/>
  <c r="E6368" i="66"/>
  <c r="H6368" i="66" s="1"/>
  <c r="C6367" i="66"/>
  <c r="E6363" i="66"/>
  <c r="H6363" i="66" s="1"/>
  <c r="E6350" i="66"/>
  <c r="H6350" i="66" s="1"/>
  <c r="C6349" i="66"/>
  <c r="C6336" i="66"/>
  <c r="E6324" i="66"/>
  <c r="H6324" i="66" s="1"/>
  <c r="C6317" i="66"/>
  <c r="C6310" i="66"/>
  <c r="C6304" i="66"/>
  <c r="E6299" i="66"/>
  <c r="H6299" i="66" s="1"/>
  <c r="C6278" i="66"/>
  <c r="C6272" i="66"/>
  <c r="E6267" i="66"/>
  <c r="H6267" i="66" s="1"/>
  <c r="E6254" i="66"/>
  <c r="H6254" i="66" s="1"/>
  <c r="C6253" i="66"/>
  <c r="E6243" i="66"/>
  <c r="H6243" i="66" s="1"/>
  <c r="E6236" i="66"/>
  <c r="H6236" i="66" s="1"/>
  <c r="C6222" i="66"/>
  <c r="C6216" i="66"/>
  <c r="E6211" i="66"/>
  <c r="H6211" i="66" s="1"/>
  <c r="E6204" i="66"/>
  <c r="H6204" i="66" s="1"/>
  <c r="C6190" i="66"/>
  <c r="E6185" i="66"/>
  <c r="H6185" i="66" s="1"/>
  <c r="C6184" i="66"/>
  <c r="E6179" i="66"/>
  <c r="H6179" i="66" s="1"/>
  <c r="E6172" i="66"/>
  <c r="H6172" i="66" s="1"/>
  <c r="C6158" i="66"/>
  <c r="C6152" i="66"/>
  <c r="E6147" i="66"/>
  <c r="H6147" i="66" s="1"/>
  <c r="E6135" i="66"/>
  <c r="H6135" i="66" s="1"/>
  <c r="C6134" i="66"/>
  <c r="E6129" i="66"/>
  <c r="H6129" i="66" s="1"/>
  <c r="C6128" i="66"/>
  <c r="H6127" i="66"/>
  <c r="C6123" i="66"/>
  <c r="C6110" i="66"/>
  <c r="E6105" i="66"/>
  <c r="H6105" i="66" s="1"/>
  <c r="C6104" i="66"/>
  <c r="C6099" i="66"/>
  <c r="E6076" i="66"/>
  <c r="H6076" i="66" s="1"/>
  <c r="E6070" i="66"/>
  <c r="H6070" i="66" s="1"/>
  <c r="C6069" i="66"/>
  <c r="E6059" i="66"/>
  <c r="H6059" i="66" s="1"/>
  <c r="E6047" i="66"/>
  <c r="H6047" i="66" s="1"/>
  <c r="C6046" i="66"/>
  <c r="E6041" i="66"/>
  <c r="H6041" i="66" s="1"/>
  <c r="C6040" i="66"/>
  <c r="C5864" i="66"/>
  <c r="C5832" i="66"/>
  <c r="H5757" i="66"/>
  <c r="E5733" i="66"/>
  <c r="H5733" i="66" s="1"/>
  <c r="H5674" i="66"/>
  <c r="E5669" i="66"/>
  <c r="H5669" i="66" s="1"/>
  <c r="C5668" i="66"/>
  <c r="E5668" i="66"/>
  <c r="H5668" i="66" s="1"/>
  <c r="C5664" i="66"/>
  <c r="H5660" i="66"/>
  <c r="H5647" i="66"/>
  <c r="C5591" i="66"/>
  <c r="E5591" i="66"/>
  <c r="H5591" i="66" s="1"/>
  <c r="C5548" i="66"/>
  <c r="C5521" i="66"/>
  <c r="E5486" i="66"/>
  <c r="H5486" i="66" s="1"/>
  <c r="C5457" i="66"/>
  <c r="C5416" i="66"/>
  <c r="C4982" i="66"/>
  <c r="C7417" i="66"/>
  <c r="C7401" i="66"/>
  <c r="C7386" i="66"/>
  <c r="E7372" i="66"/>
  <c r="H7372" i="66" s="1"/>
  <c r="E7364" i="66"/>
  <c r="H7364" i="66" s="1"/>
  <c r="E7343" i="66"/>
  <c r="H7343" i="66" s="1"/>
  <c r="E7336" i="66"/>
  <c r="H7336" i="66" s="1"/>
  <c r="C7334" i="66"/>
  <c r="C7289" i="66"/>
  <c r="E7273" i="66"/>
  <c r="H7273" i="66" s="1"/>
  <c r="H7249" i="66"/>
  <c r="H7241" i="66"/>
  <c r="H7233" i="66"/>
  <c r="C7226" i="66"/>
  <c r="E7220" i="66"/>
  <c r="H7220" i="66" s="1"/>
  <c r="C7218" i="66"/>
  <c r="E7212" i="66"/>
  <c r="H7212" i="66" s="1"/>
  <c r="C7198" i="66"/>
  <c r="E7174" i="66"/>
  <c r="H7174" i="66" s="1"/>
  <c r="E7168" i="66"/>
  <c r="H7168" i="66" s="1"/>
  <c r="C7166" i="66"/>
  <c r="E7155" i="66"/>
  <c r="H7155" i="66" s="1"/>
  <c r="C7154" i="66"/>
  <c r="H7151" i="66"/>
  <c r="E7149" i="66"/>
  <c r="H7149" i="66" s="1"/>
  <c r="C7148" i="66"/>
  <c r="C7126" i="66"/>
  <c r="E7122" i="66"/>
  <c r="H7122" i="66" s="1"/>
  <c r="C7120" i="66"/>
  <c r="E7116" i="66"/>
  <c r="H7116" i="66" s="1"/>
  <c r="C7114" i="66"/>
  <c r="C7108" i="66"/>
  <c r="E7076" i="66"/>
  <c r="H7076" i="66" s="1"/>
  <c r="E7069" i="66"/>
  <c r="H7069" i="66" s="1"/>
  <c r="C7068" i="66"/>
  <c r="C7061" i="66"/>
  <c r="E7056" i="66"/>
  <c r="H7056" i="66" s="1"/>
  <c r="C7030" i="66"/>
  <c r="E7019" i="66"/>
  <c r="H7019" i="66" s="1"/>
  <c r="C7016" i="66"/>
  <c r="E7012" i="66"/>
  <c r="H7012" i="66" s="1"/>
  <c r="C7010" i="66"/>
  <c r="E6998" i="66"/>
  <c r="H6998" i="66" s="1"/>
  <c r="E6992" i="66"/>
  <c r="H6992" i="66" s="1"/>
  <c r="C6991" i="66"/>
  <c r="C6981" i="66"/>
  <c r="C6973" i="66"/>
  <c r="E6968" i="66"/>
  <c r="H6968" i="66" s="1"/>
  <c r="E6960" i="66"/>
  <c r="H6960" i="66" s="1"/>
  <c r="C6959" i="66"/>
  <c r="E6948" i="66"/>
  <c r="C6940" i="66"/>
  <c r="E6926" i="66"/>
  <c r="H6926" i="66" s="1"/>
  <c r="C6925" i="66"/>
  <c r="E6920" i="66"/>
  <c r="H6920" i="66" s="1"/>
  <c r="E6914" i="66"/>
  <c r="H6914" i="66" s="1"/>
  <c r="E6907" i="66"/>
  <c r="H6907" i="66" s="1"/>
  <c r="C6906" i="66"/>
  <c r="C6892" i="66"/>
  <c r="E6882" i="66"/>
  <c r="H6882" i="66" s="1"/>
  <c r="E6876" i="66"/>
  <c r="H6876" i="66" s="1"/>
  <c r="C6874" i="66"/>
  <c r="C6866" i="66"/>
  <c r="E6848" i="66"/>
  <c r="H6848" i="66" s="1"/>
  <c r="C6847" i="66"/>
  <c r="C6842" i="66"/>
  <c r="E6835" i="66"/>
  <c r="H6835" i="66" s="1"/>
  <c r="C6821" i="66"/>
  <c r="C6808" i="66"/>
  <c r="E6800" i="66"/>
  <c r="H6800" i="66" s="1"/>
  <c r="C6799" i="66"/>
  <c r="C6794" i="66"/>
  <c r="E6758" i="66"/>
  <c r="H6758" i="66" s="1"/>
  <c r="C6757" i="66"/>
  <c r="C6750" i="66"/>
  <c r="E6738" i="66"/>
  <c r="H6738" i="66" s="1"/>
  <c r="C6722" i="66"/>
  <c r="E6710" i="66"/>
  <c r="H6710" i="66" s="1"/>
  <c r="C6709" i="66"/>
  <c r="E6698" i="66"/>
  <c r="H6698" i="66" s="1"/>
  <c r="C6690" i="66"/>
  <c r="C6682" i="66"/>
  <c r="C6662" i="66"/>
  <c r="C6655" i="66"/>
  <c r="C6642" i="66"/>
  <c r="E6616" i="66"/>
  <c r="H6616" i="66" s="1"/>
  <c r="C6615" i="66"/>
  <c r="C6610" i="66"/>
  <c r="C6594" i="66"/>
  <c r="C6586" i="66"/>
  <c r="E6574" i="66"/>
  <c r="H6574" i="66" s="1"/>
  <c r="C6566" i="66"/>
  <c r="E6560" i="66"/>
  <c r="H6560" i="66" s="1"/>
  <c r="C6559" i="66"/>
  <c r="E6554" i="66"/>
  <c r="H6554" i="66" s="1"/>
  <c r="C6541" i="66"/>
  <c r="E6534" i="66"/>
  <c r="H6534" i="66" s="1"/>
  <c r="C6533" i="66"/>
  <c r="C6525" i="66"/>
  <c r="C6510" i="66"/>
  <c r="E6472" i="66"/>
  <c r="H6472" i="66" s="1"/>
  <c r="C6471" i="66"/>
  <c r="C6462" i="66"/>
  <c r="C6448" i="66"/>
  <c r="C6442" i="66"/>
  <c r="E6437" i="66"/>
  <c r="H6437" i="66" s="1"/>
  <c r="C6436" i="66"/>
  <c r="E6430" i="66"/>
  <c r="H6430" i="66" s="1"/>
  <c r="E6411" i="66"/>
  <c r="H6411" i="66" s="1"/>
  <c r="C6410" i="66"/>
  <c r="E6398" i="66"/>
  <c r="H6398" i="66" s="1"/>
  <c r="E6392" i="66"/>
  <c r="H6392" i="66" s="1"/>
  <c r="C6391" i="66"/>
  <c r="C6376" i="66"/>
  <c r="C6350" i="66"/>
  <c r="C6344" i="66"/>
  <c r="E6331" i="66"/>
  <c r="H6331" i="66" s="1"/>
  <c r="C6299" i="66"/>
  <c r="E6286" i="66"/>
  <c r="H6286" i="66" s="1"/>
  <c r="C6285" i="66"/>
  <c r="C6267" i="66"/>
  <c r="C6254" i="66"/>
  <c r="E6249" i="66"/>
  <c r="H6249" i="66" s="1"/>
  <c r="C6248" i="66"/>
  <c r="C6243" i="66"/>
  <c r="E6230" i="66"/>
  <c r="H6230" i="66" s="1"/>
  <c r="C6229" i="66"/>
  <c r="C6211" i="66"/>
  <c r="E6198" i="66"/>
  <c r="H6198" i="66" s="1"/>
  <c r="C6197" i="66"/>
  <c r="C6179" i="66"/>
  <c r="E6166" i="66"/>
  <c r="H6166" i="66" s="1"/>
  <c r="C6165" i="66"/>
  <c r="C6147" i="66"/>
  <c r="E6124" i="66"/>
  <c r="H6124" i="66" s="1"/>
  <c r="E6118" i="66"/>
  <c r="H6118" i="66" s="1"/>
  <c r="C6117" i="66"/>
  <c r="E6100" i="66"/>
  <c r="H6100" i="66" s="1"/>
  <c r="E6094" i="66"/>
  <c r="H6094" i="66" s="1"/>
  <c r="C6093" i="66"/>
  <c r="E6083" i="66"/>
  <c r="H6083" i="66" s="1"/>
  <c r="C6070" i="66"/>
  <c r="E6065" i="66"/>
  <c r="H6065" i="66" s="1"/>
  <c r="C6064" i="66"/>
  <c r="C6059" i="66"/>
  <c r="C5890" i="66"/>
  <c r="C5869" i="66"/>
  <c r="E5818" i="66"/>
  <c r="H5818" i="66" s="1"/>
  <c r="C5780" i="66"/>
  <c r="C5752" i="66"/>
  <c r="C5733" i="66"/>
  <c r="C5719" i="66"/>
  <c r="C5692" i="66"/>
  <c r="C5678" i="66"/>
  <c r="C5655" i="66"/>
  <c r="E5655" i="66"/>
  <c r="H5655" i="66" s="1"/>
  <c r="C5563" i="66"/>
  <c r="E5527" i="66"/>
  <c r="H5527" i="66" s="1"/>
  <c r="C5486" i="66"/>
  <c r="E5478" i="66"/>
  <c r="H5478" i="66" s="1"/>
  <c r="C5289" i="66"/>
  <c r="C5284" i="66"/>
  <c r="C5185" i="66"/>
  <c r="C4926" i="66"/>
  <c r="C6036" i="66"/>
  <c r="E6014" i="66"/>
  <c r="H6014" i="66" s="1"/>
  <c r="E5999" i="66"/>
  <c r="H5999" i="66" s="1"/>
  <c r="E5995" i="66"/>
  <c r="H5995" i="66" s="1"/>
  <c r="C5993" i="66"/>
  <c r="E5982" i="66"/>
  <c r="H5982" i="66" s="1"/>
  <c r="E5963" i="66"/>
  <c r="H5963" i="66" s="1"/>
  <c r="C5961" i="66"/>
  <c r="E5950" i="66"/>
  <c r="H5950" i="66" s="1"/>
  <c r="E5938" i="66"/>
  <c r="H5938" i="66" s="1"/>
  <c r="E5937" i="66"/>
  <c r="H5937" i="66" s="1"/>
  <c r="E5931" i="66"/>
  <c r="H5931" i="66" s="1"/>
  <c r="E5918" i="66"/>
  <c r="H5918" i="66" s="1"/>
  <c r="E5906" i="66"/>
  <c r="H5906" i="66" s="1"/>
  <c r="E5903" i="66"/>
  <c r="H5903" i="66" s="1"/>
  <c r="E5899" i="66"/>
  <c r="H5899" i="66" s="1"/>
  <c r="E5855" i="66"/>
  <c r="H5855" i="66" s="1"/>
  <c r="H5854" i="66"/>
  <c r="H5835" i="66"/>
  <c r="H5829" i="66"/>
  <c r="H5814" i="66"/>
  <c r="E5749" i="66"/>
  <c r="H5749" i="66" s="1"/>
  <c r="E5705" i="66"/>
  <c r="H5705" i="66" s="1"/>
  <c r="C5657" i="66"/>
  <c r="E5652" i="66"/>
  <c r="H5652" i="66" s="1"/>
  <c r="E5639" i="66"/>
  <c r="H5639" i="66" s="1"/>
  <c r="C5593" i="66"/>
  <c r="E5588" i="66"/>
  <c r="H5588" i="66" s="1"/>
  <c r="E5575" i="66"/>
  <c r="H5575" i="66" s="1"/>
  <c r="C5504" i="66"/>
  <c r="C5474" i="66"/>
  <c r="E5449" i="66"/>
  <c r="H5449" i="66" s="1"/>
  <c r="C5445" i="66"/>
  <c r="C5296" i="66"/>
  <c r="H4895" i="66"/>
  <c r="H4881" i="66"/>
  <c r="C3802" i="66"/>
  <c r="E3802" i="66"/>
  <c r="H3802" i="66" s="1"/>
  <c r="E6038" i="66"/>
  <c r="H6038" i="66" s="1"/>
  <c r="C6037" i="66"/>
  <c r="E6027" i="66"/>
  <c r="H6027" i="66" s="1"/>
  <c r="C6014" i="66"/>
  <c r="E5996" i="66"/>
  <c r="H5996" i="66" s="1"/>
  <c r="C5995" i="66"/>
  <c r="C5982" i="66"/>
  <c r="C5969" i="66"/>
  <c r="E5964" i="66"/>
  <c r="H5964" i="66" s="1"/>
  <c r="C5963" i="66"/>
  <c r="C5950" i="66"/>
  <c r="E5932" i="66"/>
  <c r="H5932" i="66" s="1"/>
  <c r="C5931" i="66"/>
  <c r="C5918" i="66"/>
  <c r="E5900" i="66"/>
  <c r="H5900" i="66" s="1"/>
  <c r="C5899" i="66"/>
  <c r="E5888" i="66"/>
  <c r="H5888" i="66" s="1"/>
  <c r="C5881" i="66"/>
  <c r="E5872" i="66"/>
  <c r="H5872" i="66" s="1"/>
  <c r="C5865" i="66"/>
  <c r="C5854" i="66"/>
  <c r="E5843" i="66"/>
  <c r="H5843" i="66" s="1"/>
  <c r="C5841" i="66"/>
  <c r="E5836" i="66"/>
  <c r="H5836" i="66" s="1"/>
  <c r="C5835" i="66"/>
  <c r="E5822" i="66"/>
  <c r="H5822" i="66" s="1"/>
  <c r="C5821" i="66"/>
  <c r="E5815" i="66"/>
  <c r="H5815" i="66" s="1"/>
  <c r="C5814" i="66"/>
  <c r="E5796" i="66"/>
  <c r="H5796" i="66" s="1"/>
  <c r="C5795" i="66"/>
  <c r="E5784" i="66"/>
  <c r="H5784" i="66" s="1"/>
  <c r="C5776" i="66"/>
  <c r="E5775" i="66"/>
  <c r="H5775" i="66" s="1"/>
  <c r="E5771" i="66"/>
  <c r="H5771" i="66" s="1"/>
  <c r="C5770" i="66"/>
  <c r="C5769" i="66"/>
  <c r="E5764" i="66"/>
  <c r="H5764" i="66" s="1"/>
  <c r="C5763" i="66"/>
  <c r="E5756" i="66"/>
  <c r="H5756" i="66" s="1"/>
  <c r="C5755" i="66"/>
  <c r="C5748" i="66"/>
  <c r="E5742" i="66"/>
  <c r="H5742" i="66" s="1"/>
  <c r="E5737" i="66"/>
  <c r="H5737" i="66" s="1"/>
  <c r="C5736" i="66"/>
  <c r="C5729" i="66"/>
  <c r="C5716" i="66"/>
  <c r="C5706" i="66"/>
  <c r="E5702" i="66"/>
  <c r="H5702" i="66" s="1"/>
  <c r="C5701" i="66"/>
  <c r="C5665" i="66"/>
  <c r="E5659" i="66"/>
  <c r="H5659" i="66" s="1"/>
  <c r="C5658" i="66"/>
  <c r="C5651" i="66"/>
  <c r="E5646" i="66"/>
  <c r="H5646" i="66" s="1"/>
  <c r="C5637" i="66"/>
  <c r="E5632" i="66"/>
  <c r="H5632" i="66" s="1"/>
  <c r="C5624" i="66"/>
  <c r="C5601" i="66"/>
  <c r="E5595" i="66"/>
  <c r="H5595" i="66" s="1"/>
  <c r="C5594" i="66"/>
  <c r="C5587" i="66"/>
  <c r="E5582" i="66"/>
  <c r="H5582" i="66" s="1"/>
  <c r="C5573" i="66"/>
  <c r="E5568" i="66"/>
  <c r="H5568" i="66" s="1"/>
  <c r="C5560" i="66"/>
  <c r="C5551" i="66"/>
  <c r="C5543" i="66"/>
  <c r="E5525" i="66"/>
  <c r="H5525" i="66" s="1"/>
  <c r="C5524" i="66"/>
  <c r="E5507" i="66"/>
  <c r="H5507" i="66" s="1"/>
  <c r="C5506" i="66"/>
  <c r="C5500" i="66"/>
  <c r="C5495" i="66"/>
  <c r="C5488" i="66"/>
  <c r="E5450" i="66"/>
  <c r="H5450" i="66" s="1"/>
  <c r="E5441" i="66"/>
  <c r="H5441" i="66" s="1"/>
  <c r="C5435" i="66"/>
  <c r="E5430" i="66"/>
  <c r="H5430" i="66" s="1"/>
  <c r="E5425" i="66"/>
  <c r="H5425" i="66" s="1"/>
  <c r="C5424" i="66"/>
  <c r="E5419" i="66"/>
  <c r="H5419" i="66" s="1"/>
  <c r="C5418" i="66"/>
  <c r="E5413" i="66"/>
  <c r="H5413" i="66" s="1"/>
  <c r="C5412" i="66"/>
  <c r="C5407" i="66"/>
  <c r="E5402" i="66"/>
  <c r="H5402" i="66" s="1"/>
  <c r="C5401" i="66"/>
  <c r="C5396" i="66"/>
  <c r="H5380" i="66"/>
  <c r="C5374" i="66"/>
  <c r="H5370" i="66"/>
  <c r="E5356" i="66"/>
  <c r="H5356" i="66" s="1"/>
  <c r="C5351" i="66"/>
  <c r="H5350" i="66"/>
  <c r="E5346" i="66"/>
  <c r="H5346" i="66" s="1"/>
  <c r="C5345" i="66"/>
  <c r="H5341" i="66"/>
  <c r="E5321" i="66"/>
  <c r="H5321" i="66" s="1"/>
  <c r="C5302" i="66"/>
  <c r="C5277" i="66"/>
  <c r="C5272" i="66"/>
  <c r="E5253" i="66"/>
  <c r="H5253" i="66" s="1"/>
  <c r="E5247" i="66"/>
  <c r="H5247" i="66" s="1"/>
  <c r="C5242" i="66"/>
  <c r="C5241" i="66"/>
  <c r="E5217" i="66"/>
  <c r="C5211" i="66"/>
  <c r="E5179" i="66"/>
  <c r="H5179" i="66" s="1"/>
  <c r="C5167" i="66"/>
  <c r="H5150" i="66"/>
  <c r="C5149" i="66"/>
  <c r="E5121" i="66"/>
  <c r="H5121" i="66" s="1"/>
  <c r="C5108" i="66"/>
  <c r="C5097" i="66"/>
  <c r="E5097" i="66"/>
  <c r="H5097" i="66" s="1"/>
  <c r="H5079" i="66"/>
  <c r="C5030" i="66"/>
  <c r="C4988" i="66"/>
  <c r="H4980" i="66"/>
  <c r="C4970" i="66"/>
  <c r="H4960" i="66"/>
  <c r="H4947" i="66"/>
  <c r="C4900" i="66"/>
  <c r="H4791" i="66"/>
  <c r="E4650" i="66"/>
  <c r="H4650" i="66" s="1"/>
  <c r="C4425" i="66"/>
  <c r="E4425" i="66"/>
  <c r="H4425" i="66" s="1"/>
  <c r="H4380" i="66"/>
  <c r="E6033" i="66"/>
  <c r="H6033" i="66" s="1"/>
  <c r="C6032" i="66"/>
  <c r="C6027" i="66"/>
  <c r="E6007" i="66"/>
  <c r="H6007" i="66" s="1"/>
  <c r="E6003" i="66"/>
  <c r="H6003" i="66" s="1"/>
  <c r="H5997" i="66"/>
  <c r="E5990" i="66"/>
  <c r="H5990" i="66" s="1"/>
  <c r="H5984" i="66"/>
  <c r="E5977" i="66"/>
  <c r="H5977" i="66" s="1"/>
  <c r="E5975" i="66"/>
  <c r="H5975" i="66" s="1"/>
  <c r="E5971" i="66"/>
  <c r="H5971" i="66" s="1"/>
  <c r="E5958" i="66"/>
  <c r="H5958" i="66" s="1"/>
  <c r="H5952" i="66"/>
  <c r="E5943" i="66"/>
  <c r="H5943" i="66" s="1"/>
  <c r="E5939" i="66"/>
  <c r="H5939" i="66" s="1"/>
  <c r="H5933" i="66"/>
  <c r="E5926" i="66"/>
  <c r="H5926" i="66" s="1"/>
  <c r="H5920" i="66"/>
  <c r="C5919" i="66"/>
  <c r="E5913" i="66"/>
  <c r="H5913" i="66" s="1"/>
  <c r="E5911" i="66"/>
  <c r="H5911" i="66" s="1"/>
  <c r="E5907" i="66"/>
  <c r="H5907" i="66" s="1"/>
  <c r="H5901" i="66"/>
  <c r="E5894" i="66"/>
  <c r="H5894" i="66" s="1"/>
  <c r="E5887" i="66"/>
  <c r="H5887" i="66" s="1"/>
  <c r="E5883" i="66"/>
  <c r="H5883" i="66" s="1"/>
  <c r="E5878" i="66"/>
  <c r="H5878" i="66" s="1"/>
  <c r="E5871" i="66"/>
  <c r="H5871" i="66" s="1"/>
  <c r="E5867" i="66"/>
  <c r="H5867" i="66" s="1"/>
  <c r="E5856" i="66"/>
  <c r="H5856" i="66" s="1"/>
  <c r="E5844" i="66"/>
  <c r="H5844" i="66" s="1"/>
  <c r="E5830" i="66"/>
  <c r="H5830" i="66" s="1"/>
  <c r="E5823" i="66"/>
  <c r="H5823" i="66" s="1"/>
  <c r="E5809" i="66"/>
  <c r="H5809" i="66" s="1"/>
  <c r="E5803" i="66"/>
  <c r="H5803" i="66" s="1"/>
  <c r="E5790" i="66"/>
  <c r="H5790" i="66" s="1"/>
  <c r="C5784" i="66"/>
  <c r="C5771" i="66"/>
  <c r="E5750" i="66"/>
  <c r="H5750" i="66" s="1"/>
  <c r="H5744" i="66"/>
  <c r="C5737" i="66"/>
  <c r="E5724" i="66"/>
  <c r="H5724" i="66" s="1"/>
  <c r="C5723" i="66"/>
  <c r="E5712" i="66"/>
  <c r="H5712" i="66" s="1"/>
  <c r="E5707" i="66"/>
  <c r="H5707" i="66" s="1"/>
  <c r="H5703" i="66"/>
  <c r="E5667" i="66"/>
  <c r="H5667" i="66" s="1"/>
  <c r="H5661" i="66"/>
  <c r="H5654" i="66"/>
  <c r="E5640" i="66"/>
  <c r="H5640" i="66" s="1"/>
  <c r="H5618" i="66"/>
  <c r="E5603" i="66"/>
  <c r="H5603" i="66" s="1"/>
  <c r="H5597" i="66"/>
  <c r="H5590" i="66"/>
  <c r="E5576" i="66"/>
  <c r="H5576" i="66" s="1"/>
  <c r="H5554" i="66"/>
  <c r="C5552" i="66"/>
  <c r="H5546" i="66"/>
  <c r="C5544" i="66"/>
  <c r="E5538" i="66"/>
  <c r="H5538" i="66" s="1"/>
  <c r="E5496" i="66"/>
  <c r="H5496" i="66" s="1"/>
  <c r="E5490" i="66"/>
  <c r="H5490" i="66" s="1"/>
  <c r="C5489" i="66"/>
  <c r="C5476" i="66"/>
  <c r="C5471" i="66"/>
  <c r="E5466" i="66"/>
  <c r="H5466" i="66" s="1"/>
  <c r="C5465" i="66"/>
  <c r="E5461" i="66"/>
  <c r="H5461" i="66" s="1"/>
  <c r="C5460" i="66"/>
  <c r="H5436" i="66"/>
  <c r="E5435" i="66"/>
  <c r="H5435" i="66" s="1"/>
  <c r="C5430" i="66"/>
  <c r="H5414" i="66"/>
  <c r="C5413" i="66"/>
  <c r="H5403" i="66"/>
  <c r="E5397" i="66"/>
  <c r="H5397" i="66" s="1"/>
  <c r="C5385" i="66"/>
  <c r="E5375" i="66"/>
  <c r="H5375" i="66" s="1"/>
  <c r="H5347" i="66"/>
  <c r="C5327" i="66"/>
  <c r="E5308" i="66"/>
  <c r="H5308" i="66" s="1"/>
  <c r="H5228" i="66"/>
  <c r="C5192" i="66"/>
  <c r="C5179" i="66"/>
  <c r="H5174" i="66"/>
  <c r="C5173" i="66"/>
  <c r="H5109" i="66"/>
  <c r="C5094" i="66"/>
  <c r="C5075" i="66"/>
  <c r="E5067" i="66"/>
  <c r="H5067" i="66" s="1"/>
  <c r="H5036" i="66"/>
  <c r="C5007" i="66"/>
  <c r="H4989" i="66"/>
  <c r="E4920" i="66"/>
  <c r="H4920" i="66" s="1"/>
  <c r="C4877" i="66"/>
  <c r="E4714" i="66"/>
  <c r="H4714" i="66" s="1"/>
  <c r="H4535" i="66"/>
  <c r="C4500" i="66"/>
  <c r="C6021" i="66"/>
  <c r="E6004" i="66"/>
  <c r="H6004" i="66" s="1"/>
  <c r="C6003" i="66"/>
  <c r="C5990" i="66"/>
  <c r="E5972" i="66"/>
  <c r="H5972" i="66" s="1"/>
  <c r="C5971" i="66"/>
  <c r="C5958" i="66"/>
  <c r="E5940" i="66"/>
  <c r="H5940" i="66" s="1"/>
  <c r="C5939" i="66"/>
  <c r="E5927" i="66"/>
  <c r="H5927" i="66" s="1"/>
  <c r="C5926" i="66"/>
  <c r="E5908" i="66"/>
  <c r="H5908" i="66" s="1"/>
  <c r="C5907" i="66"/>
  <c r="E5895" i="66"/>
  <c r="H5895" i="66" s="1"/>
  <c r="C5894" i="66"/>
  <c r="E5884" i="66"/>
  <c r="H5884" i="66" s="1"/>
  <c r="C5883" i="66"/>
  <c r="C5878" i="66"/>
  <c r="E5868" i="66"/>
  <c r="H5868" i="66" s="1"/>
  <c r="C5867" i="66"/>
  <c r="E5862" i="66"/>
  <c r="H5862" i="66" s="1"/>
  <c r="C5861" i="66"/>
  <c r="C5856" i="66"/>
  <c r="C5849" i="66"/>
  <c r="E5831" i="66"/>
  <c r="H5831" i="66" s="1"/>
  <c r="C5830" i="66"/>
  <c r="C5809" i="66"/>
  <c r="E5804" i="66"/>
  <c r="H5804" i="66" s="1"/>
  <c r="C5803" i="66"/>
  <c r="E5791" i="66"/>
  <c r="H5791" i="66" s="1"/>
  <c r="C5790" i="66"/>
  <c r="H5779" i="66"/>
  <c r="C5777" i="66"/>
  <c r="H5766" i="66"/>
  <c r="H5758" i="66"/>
  <c r="E5751" i="66"/>
  <c r="H5751" i="66" s="1"/>
  <c r="C5750" i="66"/>
  <c r="E5738" i="66"/>
  <c r="H5738" i="66" s="1"/>
  <c r="H5732" i="66"/>
  <c r="C5731" i="66"/>
  <c r="H5718" i="66"/>
  <c r="C5717" i="66"/>
  <c r="C5712" i="66"/>
  <c r="E5698" i="66"/>
  <c r="C5690" i="66"/>
  <c r="C5682" i="66"/>
  <c r="C5674" i="66"/>
  <c r="C5667" i="66"/>
  <c r="E5662" i="66"/>
  <c r="H5662" i="66" s="1"/>
  <c r="C5653" i="66"/>
  <c r="H5648" i="66"/>
  <c r="C5640" i="66"/>
  <c r="C5617" i="66"/>
  <c r="H5611" i="66"/>
  <c r="C5610" i="66"/>
  <c r="C5603" i="66"/>
  <c r="E5598" i="66"/>
  <c r="H5598" i="66" s="1"/>
  <c r="C5589" i="66"/>
  <c r="H5584" i="66"/>
  <c r="C5576" i="66"/>
  <c r="E5555" i="66"/>
  <c r="H5555" i="66" s="1"/>
  <c r="E5547" i="66"/>
  <c r="H5547" i="66" s="1"/>
  <c r="E5539" i="66"/>
  <c r="H5539" i="66" s="1"/>
  <c r="C5538" i="66"/>
  <c r="H5533" i="66"/>
  <c r="C5532" i="66"/>
  <c r="C5519" i="66"/>
  <c r="H5514" i="66"/>
  <c r="E5491" i="66"/>
  <c r="H5491" i="66" s="1"/>
  <c r="C5490" i="66"/>
  <c r="C5484" i="66"/>
  <c r="H5467" i="66"/>
  <c r="C5466" i="66"/>
  <c r="H5462" i="66"/>
  <c r="C5461" i="66"/>
  <c r="C5455" i="66"/>
  <c r="H5451" i="66"/>
  <c r="E5443" i="66"/>
  <c r="H5443" i="66" s="1"/>
  <c r="C5397" i="66"/>
  <c r="C5392" i="66"/>
  <c r="C5375" i="66"/>
  <c r="C5366" i="66"/>
  <c r="H5337" i="66"/>
  <c r="E5333" i="66"/>
  <c r="H5333" i="66" s="1"/>
  <c r="E5313" i="66"/>
  <c r="H5313" i="66" s="1"/>
  <c r="C5303" i="66"/>
  <c r="E5283" i="66"/>
  <c r="H5283" i="66" s="1"/>
  <c r="H5279" i="66"/>
  <c r="E5270" i="66"/>
  <c r="H5270" i="66" s="1"/>
  <c r="E5259" i="66"/>
  <c r="H5259" i="66" s="1"/>
  <c r="H5233" i="66"/>
  <c r="E5218" i="66"/>
  <c r="H5218" i="66" s="1"/>
  <c r="E5213" i="66"/>
  <c r="H5213" i="66" s="1"/>
  <c r="C5212" i="66"/>
  <c r="H5204" i="66"/>
  <c r="H5183" i="66"/>
  <c r="C5128" i="66"/>
  <c r="E5114" i="66"/>
  <c r="H5114" i="66" s="1"/>
  <c r="H5105" i="66"/>
  <c r="C5067" i="66"/>
  <c r="C5058" i="66"/>
  <c r="C5031" i="66"/>
  <c r="C4994" i="66"/>
  <c r="E4939" i="66"/>
  <c r="H4939" i="66" s="1"/>
  <c r="C4920" i="66"/>
  <c r="E4906" i="66"/>
  <c r="H4906" i="66" s="1"/>
  <c r="C4901" i="66"/>
  <c r="C4873" i="66"/>
  <c r="H4801" i="66"/>
  <c r="C4564" i="66"/>
  <c r="C4546" i="66"/>
  <c r="H4410" i="66"/>
  <c r="H4273" i="66"/>
  <c r="E5979" i="66"/>
  <c r="H5979" i="66" s="1"/>
  <c r="E5966" i="66"/>
  <c r="H5966" i="66" s="1"/>
  <c r="H5951" i="66"/>
  <c r="E5947" i="66"/>
  <c r="H5947" i="66" s="1"/>
  <c r="E5934" i="66"/>
  <c r="H5934" i="66" s="1"/>
  <c r="E5921" i="66"/>
  <c r="H5921" i="66" s="1"/>
  <c r="H5919" i="66"/>
  <c r="E5915" i="66"/>
  <c r="H5915" i="66" s="1"/>
  <c r="E5902" i="66"/>
  <c r="H5902" i="66" s="1"/>
  <c r="E5857" i="66"/>
  <c r="H5857" i="66" s="1"/>
  <c r="E5851" i="66"/>
  <c r="H5851" i="66" s="1"/>
  <c r="E5838" i="66"/>
  <c r="H5838" i="66" s="1"/>
  <c r="E5817" i="66"/>
  <c r="H5817" i="66" s="1"/>
  <c r="E5811" i="66"/>
  <c r="H5811" i="66" s="1"/>
  <c r="E5798" i="66"/>
  <c r="H5798" i="66" s="1"/>
  <c r="E5780" i="66"/>
  <c r="H5780" i="66" s="1"/>
  <c r="E5759" i="66"/>
  <c r="H5759" i="66" s="1"/>
  <c r="E5745" i="66"/>
  <c r="H5745" i="66" s="1"/>
  <c r="E5726" i="66"/>
  <c r="H5726" i="66" s="1"/>
  <c r="E5719" i="66"/>
  <c r="H5719" i="66" s="1"/>
  <c r="E5714" i="66"/>
  <c r="H5714" i="66" s="1"/>
  <c r="E5708" i="66"/>
  <c r="H5708" i="66" s="1"/>
  <c r="E5704" i="66"/>
  <c r="H5704" i="66" s="1"/>
  <c r="E5686" i="66"/>
  <c r="H5686" i="66" s="1"/>
  <c r="E5678" i="66"/>
  <c r="H5678" i="66" s="1"/>
  <c r="E5670" i="66"/>
  <c r="H5670" i="66" s="1"/>
  <c r="E5656" i="66"/>
  <c r="H5656" i="66" s="1"/>
  <c r="E5619" i="66"/>
  <c r="H5619" i="66" s="1"/>
  <c r="E5606" i="66"/>
  <c r="H5606" i="66" s="1"/>
  <c r="E5592" i="66"/>
  <c r="H5592" i="66" s="1"/>
  <c r="E5534" i="66"/>
  <c r="H5534" i="66" s="1"/>
  <c r="E5515" i="66"/>
  <c r="H5515" i="66" s="1"/>
  <c r="E5509" i="66"/>
  <c r="H5509" i="66" s="1"/>
  <c r="E5503" i="66"/>
  <c r="H5503" i="66" s="1"/>
  <c r="E5437" i="66"/>
  <c r="H5437" i="66" s="1"/>
  <c r="E5427" i="66"/>
  <c r="H5427" i="66" s="1"/>
  <c r="E5421" i="66"/>
  <c r="H5421" i="66" s="1"/>
  <c r="E5399" i="66"/>
  <c r="H5399" i="66" s="1"/>
  <c r="E5394" i="66"/>
  <c r="H5394" i="66" s="1"/>
  <c r="E5362" i="66"/>
  <c r="H5362" i="66" s="1"/>
  <c r="E5229" i="66"/>
  <c r="H5229" i="66" s="1"/>
  <c r="E5224" i="66"/>
  <c r="H5224" i="66" s="1"/>
  <c r="E5161" i="66"/>
  <c r="H5161" i="66" s="1"/>
  <c r="C5145" i="66"/>
  <c r="E5145" i="66"/>
  <c r="H5145" i="66" s="1"/>
  <c r="E5068" i="66"/>
  <c r="H5068" i="66" s="1"/>
  <c r="E5054" i="66"/>
  <c r="H5054" i="66" s="1"/>
  <c r="E4963" i="66"/>
  <c r="H4963" i="66" s="1"/>
  <c r="C4850" i="66"/>
  <c r="E4850" i="66"/>
  <c r="H4850" i="66" s="1"/>
  <c r="C6035" i="66"/>
  <c r="C6028" i="66"/>
  <c r="C6017" i="66"/>
  <c r="H6012" i="66"/>
  <c r="C6011" i="66"/>
  <c r="C5998" i="66"/>
  <c r="H5980" i="66"/>
  <c r="C5979" i="66"/>
  <c r="C5966" i="66"/>
  <c r="H5948" i="66"/>
  <c r="C5947" i="66"/>
  <c r="C5934" i="66"/>
  <c r="H5916" i="66"/>
  <c r="C5915" i="66"/>
  <c r="C5902" i="66"/>
  <c r="C5889" i="66"/>
  <c r="E5880" i="66"/>
  <c r="H5880" i="66" s="1"/>
  <c r="C5873" i="66"/>
  <c r="E5864" i="66"/>
  <c r="H5864" i="66" s="1"/>
  <c r="C5851" i="66"/>
  <c r="E5846" i="66"/>
  <c r="H5846" i="66" s="1"/>
  <c r="C5845" i="66"/>
  <c r="C5838" i="66"/>
  <c r="E5825" i="66"/>
  <c r="H5825" i="66" s="1"/>
  <c r="C5824" i="66"/>
  <c r="E5819" i="66"/>
  <c r="H5819" i="66" s="1"/>
  <c r="C5811" i="66"/>
  <c r="E5799" i="66"/>
  <c r="H5799" i="66" s="1"/>
  <c r="C5798" i="66"/>
  <c r="C5785" i="66"/>
  <c r="E5774" i="66"/>
  <c r="H5774" i="66" s="1"/>
  <c r="C5773" i="66"/>
  <c r="E5746" i="66"/>
  <c r="H5746" i="66" s="1"/>
  <c r="E5734" i="66"/>
  <c r="H5734" i="66" s="1"/>
  <c r="E5727" i="66"/>
  <c r="H5727" i="66" s="1"/>
  <c r="C5726" i="66"/>
  <c r="C5713" i="66"/>
  <c r="C5708" i="66"/>
  <c r="C5704" i="66"/>
  <c r="E5694" i="66"/>
  <c r="H5694" i="66" s="1"/>
  <c r="C5691" i="66"/>
  <c r="C5683" i="66"/>
  <c r="H5675" i="66"/>
  <c r="C5669" i="66"/>
  <c r="E5664" i="66"/>
  <c r="H5664" i="66" s="1"/>
  <c r="C5656" i="66"/>
  <c r="C5633" i="66"/>
  <c r="E5627" i="66"/>
  <c r="H5627" i="66" s="1"/>
  <c r="C5626" i="66"/>
  <c r="C5619" i="66"/>
  <c r="E5614" i="66"/>
  <c r="H5614" i="66" s="1"/>
  <c r="C5605" i="66"/>
  <c r="E5600" i="66"/>
  <c r="H5600" i="66" s="1"/>
  <c r="C5592" i="66"/>
  <c r="C5569" i="66"/>
  <c r="E5563" i="66"/>
  <c r="H5563" i="66" s="1"/>
  <c r="C5562" i="66"/>
  <c r="C5527" i="66"/>
  <c r="E5522" i="66"/>
  <c r="H5522" i="66" s="1"/>
  <c r="C5509" i="66"/>
  <c r="C5503" i="66"/>
  <c r="E5502" i="66"/>
  <c r="H5502" i="66" s="1"/>
  <c r="E5498" i="66"/>
  <c r="H5498" i="66" s="1"/>
  <c r="C5497" i="66"/>
  <c r="E5487" i="66"/>
  <c r="H5487" i="66" s="1"/>
  <c r="C5479" i="66"/>
  <c r="E5463" i="66"/>
  <c r="H5463" i="66" s="1"/>
  <c r="H5452" i="66"/>
  <c r="E5383" i="66"/>
  <c r="H5383" i="66" s="1"/>
  <c r="E5339" i="66"/>
  <c r="H5339" i="66" s="1"/>
  <c r="E5335" i="66"/>
  <c r="H5335" i="66" s="1"/>
  <c r="E5284" i="66"/>
  <c r="H5284" i="66" s="1"/>
  <c r="E5271" i="66"/>
  <c r="H5271" i="66" s="1"/>
  <c r="E5260" i="66"/>
  <c r="H5260" i="66" s="1"/>
  <c r="E5234" i="66"/>
  <c r="H5234" i="66" s="1"/>
  <c r="C5213" i="66"/>
  <c r="E5205" i="66"/>
  <c r="H5205" i="66" s="1"/>
  <c r="E5185" i="66"/>
  <c r="H5185" i="66" s="1"/>
  <c r="C5142" i="66"/>
  <c r="E5134" i="66"/>
  <c r="H5134" i="66" s="1"/>
  <c r="E5081" i="66"/>
  <c r="H5081" i="66" s="1"/>
  <c r="C5068" i="66"/>
  <c r="C5054" i="66"/>
  <c r="E5042" i="66"/>
  <c r="H5042" i="66" s="1"/>
  <c r="C5000" i="66"/>
  <c r="C4963" i="66"/>
  <c r="C4954" i="66"/>
  <c r="E4940" i="66"/>
  <c r="H4940" i="66" s="1"/>
  <c r="E4926" i="66"/>
  <c r="H4926" i="66" s="1"/>
  <c r="C4884" i="66"/>
  <c r="C4692" i="66"/>
  <c r="C4674" i="66"/>
  <c r="C3464" i="66"/>
  <c r="E3464" i="66"/>
  <c r="H3464" i="66" s="1"/>
  <c r="H3158" i="66"/>
  <c r="C4052" i="66"/>
  <c r="E4052" i="66"/>
  <c r="H4052" i="66" s="1"/>
  <c r="C3946" i="66"/>
  <c r="E3946" i="66"/>
  <c r="H3946" i="66" s="1"/>
  <c r="E1879" i="66"/>
  <c r="H1879" i="66" s="1"/>
  <c r="C1879" i="66"/>
  <c r="C1847" i="66"/>
  <c r="E1847" i="66"/>
  <c r="H1847" i="66" s="1"/>
  <c r="H5379" i="66"/>
  <c r="E5378" i="66"/>
  <c r="H5378" i="66" s="1"/>
  <c r="H5354" i="66"/>
  <c r="C5352" i="66"/>
  <c r="H5343" i="66"/>
  <c r="E5331" i="66"/>
  <c r="H5331" i="66" s="1"/>
  <c r="E5328" i="66"/>
  <c r="H5328" i="66" s="1"/>
  <c r="E5318" i="66"/>
  <c r="H5318" i="66" s="1"/>
  <c r="C5304" i="66"/>
  <c r="H5294" i="66"/>
  <c r="H5293" i="66"/>
  <c r="H5287" i="66"/>
  <c r="H5274" i="66"/>
  <c r="H5263" i="66"/>
  <c r="H5256" i="66"/>
  <c r="E5255" i="66"/>
  <c r="H5255" i="66" s="1"/>
  <c r="H5251" i="66"/>
  <c r="H5250" i="66"/>
  <c r="H5245" i="66"/>
  <c r="C5237" i="66"/>
  <c r="H5232" i="66"/>
  <c r="E5231" i="66"/>
  <c r="H5231" i="66" s="1"/>
  <c r="H5227" i="66"/>
  <c r="E5226" i="66"/>
  <c r="H5226" i="66" s="1"/>
  <c r="E5221" i="66"/>
  <c r="H5221" i="66" s="1"/>
  <c r="G10130" i="66"/>
  <c r="E5208" i="66"/>
  <c r="H5208" i="66" s="1"/>
  <c r="E5207" i="66"/>
  <c r="H5207" i="66" s="1"/>
  <c r="H5203" i="66"/>
  <c r="E5202" i="66"/>
  <c r="H5202" i="66" s="1"/>
  <c r="E5189" i="66"/>
  <c r="H5189" i="66" s="1"/>
  <c r="E5157" i="66"/>
  <c r="H5157" i="66" s="1"/>
  <c r="E5139" i="66"/>
  <c r="H5139" i="66" s="1"/>
  <c r="E5136" i="66"/>
  <c r="H5136" i="66" s="1"/>
  <c r="C5129" i="66"/>
  <c r="E5118" i="66"/>
  <c r="H5118" i="66" s="1"/>
  <c r="E5091" i="66"/>
  <c r="H5091" i="66" s="1"/>
  <c r="E5078" i="66"/>
  <c r="H5078" i="66" s="1"/>
  <c r="E5058" i="66"/>
  <c r="H5058" i="66" s="1"/>
  <c r="E5046" i="66"/>
  <c r="H5046" i="66" s="1"/>
  <c r="E5034" i="66"/>
  <c r="H5034" i="66" s="1"/>
  <c r="E5021" i="66"/>
  <c r="H5021" i="66" s="1"/>
  <c r="E5015" i="66"/>
  <c r="H5015" i="66" s="1"/>
  <c r="E4997" i="66"/>
  <c r="H4997" i="66" s="1"/>
  <c r="E4979" i="66"/>
  <c r="H4979" i="66" s="1"/>
  <c r="E4973" i="66"/>
  <c r="H4973" i="66" s="1"/>
  <c r="E4954" i="66"/>
  <c r="H4954" i="66" s="1"/>
  <c r="E4952" i="66"/>
  <c r="H4952" i="66" s="1"/>
  <c r="E4930" i="66"/>
  <c r="H4930" i="66" s="1"/>
  <c r="E4924" i="66"/>
  <c r="H4924" i="66" s="1"/>
  <c r="H4898" i="66"/>
  <c r="E4897" i="66"/>
  <c r="H4897" i="66" s="1"/>
  <c r="E4884" i="66"/>
  <c r="H4884" i="66" s="1"/>
  <c r="E4841" i="66"/>
  <c r="H4841" i="66" s="1"/>
  <c r="H4832" i="66"/>
  <c r="E4792" i="66"/>
  <c r="H4792" i="66" s="1"/>
  <c r="H4772" i="66"/>
  <c r="H4749" i="66"/>
  <c r="H4722" i="66"/>
  <c r="H4708" i="66"/>
  <c r="H4685" i="66"/>
  <c r="H4658" i="66"/>
  <c r="H4644" i="66"/>
  <c r="H4621" i="66"/>
  <c r="H4594" i="66"/>
  <c r="H4580" i="66"/>
  <c r="C4547" i="66"/>
  <c r="H4530" i="66"/>
  <c r="E4493" i="66"/>
  <c r="H4493" i="66" s="1"/>
  <c r="C4483" i="66"/>
  <c r="E4456" i="66"/>
  <c r="H4456" i="66" s="1"/>
  <c r="E4436" i="66"/>
  <c r="H4436" i="66" s="1"/>
  <c r="C4419" i="66"/>
  <c r="H4385" i="66"/>
  <c r="C4369" i="66"/>
  <c r="C4365" i="66"/>
  <c r="H4361" i="66"/>
  <c r="C4326" i="66"/>
  <c r="H4306" i="66"/>
  <c r="C4212" i="66"/>
  <c r="C3987" i="66"/>
  <c r="H3917" i="66"/>
  <c r="C3841" i="66"/>
  <c r="E5469" i="66"/>
  <c r="H5469" i="66" s="1"/>
  <c r="C5468" i="66"/>
  <c r="C5463" i="66"/>
  <c r="E5458" i="66"/>
  <c r="H5458" i="66" s="1"/>
  <c r="E5448" i="66"/>
  <c r="H5448" i="66" s="1"/>
  <c r="H5442" i="66"/>
  <c r="E5440" i="66"/>
  <c r="H5440" i="66" s="1"/>
  <c r="H5422" i="66"/>
  <c r="C5421" i="66"/>
  <c r="E5416" i="66"/>
  <c r="H5416" i="66" s="1"/>
  <c r="C5415" i="66"/>
  <c r="E5410" i="66"/>
  <c r="H5410" i="66" s="1"/>
  <c r="C5409" i="66"/>
  <c r="E5405" i="66"/>
  <c r="H5405" i="66" s="1"/>
  <c r="C5404" i="66"/>
  <c r="C5399" i="66"/>
  <c r="E5386" i="66"/>
  <c r="H5386" i="66" s="1"/>
  <c r="C5384" i="66"/>
  <c r="C5377" i="66"/>
  <c r="E5376" i="66"/>
  <c r="H5376" i="66" s="1"/>
  <c r="E5367" i="66"/>
  <c r="H5367" i="66" s="1"/>
  <c r="H5355" i="66"/>
  <c r="C5354" i="66"/>
  <c r="E5349" i="66"/>
  <c r="H5349" i="66" s="1"/>
  <c r="C5348" i="66"/>
  <c r="C5343" i="66"/>
  <c r="C5336" i="66"/>
  <c r="C5329" i="66"/>
  <c r="E5325" i="66"/>
  <c r="H5325" i="66" s="1"/>
  <c r="C5324" i="66"/>
  <c r="E5306" i="66"/>
  <c r="H5306" i="66" s="1"/>
  <c r="C5305" i="66"/>
  <c r="C5287" i="66"/>
  <c r="C5280" i="66"/>
  <c r="H5275" i="66"/>
  <c r="C5274" i="66"/>
  <c r="E5269" i="66"/>
  <c r="H5269" i="66" s="1"/>
  <c r="C5268" i="66"/>
  <c r="C5263" i="66"/>
  <c r="C5250" i="66"/>
  <c r="C5249" i="66"/>
  <c r="E5246" i="66"/>
  <c r="H5246" i="66" s="1"/>
  <c r="C5232" i="66"/>
  <c r="C5226" i="66"/>
  <c r="C5225" i="66"/>
  <c r="H5222" i="66"/>
  <c r="C5215" i="66"/>
  <c r="C5202" i="66"/>
  <c r="E5197" i="66"/>
  <c r="H5197" i="66" s="1"/>
  <c r="C5196" i="66"/>
  <c r="H5190" i="66"/>
  <c r="C5189" i="66"/>
  <c r="C5175" i="66"/>
  <c r="E5170" i="66"/>
  <c r="H5170" i="66" s="1"/>
  <c r="H5158" i="66"/>
  <c r="C5157" i="66"/>
  <c r="E5152" i="66"/>
  <c r="H5152" i="66" s="1"/>
  <c r="C5151" i="66"/>
  <c r="H5146" i="66"/>
  <c r="E5144" i="66"/>
  <c r="H5144" i="66" s="1"/>
  <c r="C5137" i="66"/>
  <c r="E5125" i="66"/>
  <c r="H5125" i="66" s="1"/>
  <c r="C5124" i="66"/>
  <c r="C5103" i="66"/>
  <c r="H5098" i="66"/>
  <c r="E5096" i="66"/>
  <c r="H5096" i="66" s="1"/>
  <c r="C5089" i="66"/>
  <c r="E5085" i="66"/>
  <c r="H5085" i="66" s="1"/>
  <c r="C5084" i="66"/>
  <c r="H5059" i="66"/>
  <c r="C5057" i="66"/>
  <c r="E5056" i="66"/>
  <c r="H5056" i="66" s="1"/>
  <c r="H5035" i="66"/>
  <c r="C5033" i="66"/>
  <c r="E5032" i="66"/>
  <c r="H5032" i="66" s="1"/>
  <c r="H5022" i="66"/>
  <c r="C5021" i="66"/>
  <c r="C5015" i="66"/>
  <c r="H5010" i="66"/>
  <c r="E5008" i="66"/>
  <c r="H5008" i="66" s="1"/>
  <c r="H4998" i="66"/>
  <c r="C4997" i="66"/>
  <c r="E4991" i="66"/>
  <c r="H4991" i="66" s="1"/>
  <c r="C4984" i="66"/>
  <c r="E4974" i="66"/>
  <c r="H4974" i="66" s="1"/>
  <c r="C4973" i="66"/>
  <c r="E4967" i="66"/>
  <c r="H4967" i="66" s="1"/>
  <c r="C4953" i="66"/>
  <c r="E4949" i="66"/>
  <c r="H4949" i="66" s="1"/>
  <c r="C4948" i="66"/>
  <c r="E4943" i="66"/>
  <c r="H4943" i="66" s="1"/>
  <c r="H4931" i="66"/>
  <c r="C4929" i="66"/>
  <c r="E4928" i="66"/>
  <c r="H4928" i="66" s="1"/>
  <c r="C4924" i="66"/>
  <c r="E4918" i="66"/>
  <c r="H4918" i="66" s="1"/>
  <c r="E4902" i="66"/>
  <c r="H4902" i="66" s="1"/>
  <c r="C4897" i="66"/>
  <c r="H4892" i="66"/>
  <c r="C4883" i="66"/>
  <c r="C4870" i="66"/>
  <c r="E4865" i="66"/>
  <c r="H4865" i="66" s="1"/>
  <c r="C4864" i="66"/>
  <c r="C4836" i="66"/>
  <c r="C4785" i="66"/>
  <c r="E4785" i="66"/>
  <c r="H4785" i="66" s="1"/>
  <c r="E4764" i="66"/>
  <c r="H4764" i="66" s="1"/>
  <c r="H4754" i="66"/>
  <c r="C4744" i="66"/>
  <c r="C4721" i="66"/>
  <c r="E4700" i="66"/>
  <c r="H4700" i="66" s="1"/>
  <c r="H4690" i="66"/>
  <c r="C4680" i="66"/>
  <c r="C4657" i="66"/>
  <c r="E4636" i="66"/>
  <c r="H4636" i="66" s="1"/>
  <c r="H4626" i="66"/>
  <c r="C4616" i="66"/>
  <c r="E4572" i="66"/>
  <c r="H4572" i="66" s="1"/>
  <c r="C4552" i="66"/>
  <c r="E4508" i="66"/>
  <c r="H4508" i="66" s="1"/>
  <c r="H4498" i="66"/>
  <c r="H4465" i="66"/>
  <c r="C4456" i="66"/>
  <c r="C4436" i="66"/>
  <c r="H4386" i="66"/>
  <c r="H4291" i="66"/>
  <c r="E4275" i="66"/>
  <c r="H4275" i="66" s="1"/>
  <c r="C4116" i="66"/>
  <c r="H3984" i="66"/>
  <c r="E3883" i="66"/>
  <c r="H3883" i="66" s="1"/>
  <c r="H3860" i="66"/>
  <c r="E5387" i="66"/>
  <c r="H5387" i="66" s="1"/>
  <c r="C5386" i="66"/>
  <c r="H5373" i="66"/>
  <c r="C5372" i="66"/>
  <c r="C5367" i="66"/>
  <c r="C5349" i="66"/>
  <c r="H5338" i="66"/>
  <c r="C5337" i="66"/>
  <c r="E5326" i="66"/>
  <c r="H5326" i="66" s="1"/>
  <c r="C5325" i="66"/>
  <c r="H5319" i="66"/>
  <c r="C5312" i="66"/>
  <c r="H5301" i="66"/>
  <c r="C5300" i="66"/>
  <c r="H5295" i="66"/>
  <c r="H5282" i="66"/>
  <c r="C5281" i="66"/>
  <c r="C5269" i="66"/>
  <c r="H5258" i="66"/>
  <c r="C5239" i="66"/>
  <c r="H5215" i="66"/>
  <c r="E5198" i="66"/>
  <c r="H5198" i="66" s="1"/>
  <c r="C5183" i="66"/>
  <c r="E5178" i="66"/>
  <c r="H5178" i="66" s="1"/>
  <c r="E5171" i="66"/>
  <c r="H5171" i="66" s="1"/>
  <c r="C5170" i="66"/>
  <c r="H5165" i="66"/>
  <c r="C5164" i="66"/>
  <c r="C5152" i="66"/>
  <c r="E5147" i="66"/>
  <c r="H5147" i="66" s="1"/>
  <c r="H5133" i="66"/>
  <c r="C5132" i="66"/>
  <c r="E5126" i="66"/>
  <c r="H5126" i="66" s="1"/>
  <c r="C5125" i="66"/>
  <c r="C5111" i="66"/>
  <c r="E5106" i="66"/>
  <c r="H5106" i="66" s="1"/>
  <c r="E5099" i="66"/>
  <c r="H5099" i="66" s="1"/>
  <c r="E5086" i="66"/>
  <c r="H5086" i="66" s="1"/>
  <c r="C5085" i="66"/>
  <c r="C5071" i="66"/>
  <c r="E5066" i="66"/>
  <c r="H5066" i="66" s="1"/>
  <c r="C5064" i="66"/>
  <c r="C5052" i="66"/>
  <c r="H5047" i="66"/>
  <c r="C5028" i="66"/>
  <c r="E5011" i="66"/>
  <c r="H5011" i="66" s="1"/>
  <c r="C5009" i="66"/>
  <c r="H5005" i="66"/>
  <c r="C5004" i="66"/>
  <c r="C4991" i="66"/>
  <c r="E4986" i="66"/>
  <c r="H4986" i="66" s="1"/>
  <c r="H4984" i="66"/>
  <c r="C4967" i="66"/>
  <c r="E4962" i="66"/>
  <c r="H4962" i="66" s="1"/>
  <c r="C4960" i="66"/>
  <c r="E4950" i="66"/>
  <c r="H4950" i="66" s="1"/>
  <c r="C4949" i="66"/>
  <c r="C4943" i="66"/>
  <c r="E4938" i="66"/>
  <c r="H4938" i="66" s="1"/>
  <c r="C4936" i="66"/>
  <c r="H4925" i="66"/>
  <c r="E4917" i="66"/>
  <c r="H4917" i="66" s="1"/>
  <c r="C4903" i="66"/>
  <c r="H4899" i="66"/>
  <c r="C4891" i="66"/>
  <c r="H4885" i="66"/>
  <c r="C4865" i="66"/>
  <c r="H4819" i="66"/>
  <c r="H4777" i="66"/>
  <c r="C4764" i="66"/>
  <c r="C4727" i="66"/>
  <c r="H4713" i="66"/>
  <c r="C4700" i="66"/>
  <c r="C4663" i="66"/>
  <c r="H4649" i="66"/>
  <c r="C4636" i="66"/>
  <c r="C4599" i="66"/>
  <c r="H4585" i="66"/>
  <c r="C4572" i="66"/>
  <c r="C4535" i="66"/>
  <c r="C4508" i="66"/>
  <c r="H4466" i="66"/>
  <c r="C4461" i="66"/>
  <c r="H4453" i="66"/>
  <c r="H4432" i="66"/>
  <c r="H4397" i="66"/>
  <c r="H4372" i="66"/>
  <c r="H4324" i="66"/>
  <c r="C4275" i="66"/>
  <c r="C4218" i="66"/>
  <c r="C4165" i="66"/>
  <c r="H4132" i="66"/>
  <c r="H3944" i="66"/>
  <c r="H3938" i="66"/>
  <c r="H3629" i="66"/>
  <c r="C3358" i="66"/>
  <c r="C3158" i="66"/>
  <c r="C3154" i="66"/>
  <c r="E5471" i="66"/>
  <c r="H5471" i="66" s="1"/>
  <c r="C5464" i="66"/>
  <c r="E5454" i="66"/>
  <c r="H5454" i="66" s="1"/>
  <c r="E5445" i="66"/>
  <c r="H5445" i="66" s="1"/>
  <c r="C5444" i="66"/>
  <c r="E5438" i="66"/>
  <c r="H5438" i="66" s="1"/>
  <c r="E5424" i="66"/>
  <c r="H5424" i="66" s="1"/>
  <c r="C5423" i="66"/>
  <c r="E5418" i="66"/>
  <c r="H5418" i="66" s="1"/>
  <c r="E5407" i="66"/>
  <c r="H5407" i="66" s="1"/>
  <c r="C5400" i="66"/>
  <c r="C5373" i="66"/>
  <c r="E5363" i="66"/>
  <c r="H5363" i="66" s="1"/>
  <c r="C5362" i="66"/>
  <c r="E5357" i="66"/>
  <c r="H5357" i="66" s="1"/>
  <c r="C5356" i="66"/>
  <c r="E5351" i="66"/>
  <c r="H5351" i="66" s="1"/>
  <c r="C5333" i="66"/>
  <c r="E5327" i="66"/>
  <c r="H5327" i="66" s="1"/>
  <c r="E5320" i="66"/>
  <c r="H5320" i="66" s="1"/>
  <c r="E5314" i="66"/>
  <c r="H5314" i="66" s="1"/>
  <c r="C5313" i="66"/>
  <c r="E5309" i="66"/>
  <c r="H5309" i="66" s="1"/>
  <c r="C5308" i="66"/>
  <c r="E5303" i="66"/>
  <c r="H5303" i="66" s="1"/>
  <c r="C5301" i="66"/>
  <c r="E5296" i="66"/>
  <c r="H5296" i="66" s="1"/>
  <c r="C5288" i="66"/>
  <c r="E5277" i="66"/>
  <c r="H5277" i="66" s="1"/>
  <c r="C5276" i="66"/>
  <c r="C5271" i="66"/>
  <c r="C5264" i="66"/>
  <c r="E5254" i="66"/>
  <c r="H5254" i="66" s="1"/>
  <c r="C5247" i="66"/>
  <c r="C5234" i="66"/>
  <c r="C5233" i="66"/>
  <c r="E5230" i="66"/>
  <c r="H5230" i="66" s="1"/>
  <c r="C5223" i="66"/>
  <c r="E5206" i="66"/>
  <c r="H5206" i="66" s="1"/>
  <c r="E5192" i="66"/>
  <c r="H5192" i="66" s="1"/>
  <c r="C5191" i="66"/>
  <c r="E5186" i="66"/>
  <c r="H5186" i="66" s="1"/>
  <c r="C5177" i="66"/>
  <c r="E5160" i="66"/>
  <c r="H5160" i="66" s="1"/>
  <c r="C5159" i="66"/>
  <c r="E5154" i="66"/>
  <c r="H5154" i="66" s="1"/>
  <c r="E5142" i="66"/>
  <c r="H5142" i="66" s="1"/>
  <c r="C5141" i="66"/>
  <c r="E5115" i="66"/>
  <c r="H5115" i="66" s="1"/>
  <c r="E5112" i="66"/>
  <c r="H5112" i="66" s="1"/>
  <c r="C5105" i="66"/>
  <c r="E5094" i="66"/>
  <c r="H5094" i="66" s="1"/>
  <c r="C5093" i="66"/>
  <c r="E5075" i="66"/>
  <c r="H5075" i="66" s="1"/>
  <c r="E5072" i="66"/>
  <c r="H5072" i="66" s="1"/>
  <c r="E5061" i="66"/>
  <c r="H5061" i="66" s="1"/>
  <c r="C5060" i="66"/>
  <c r="E5043" i="66"/>
  <c r="H5043" i="66" s="1"/>
  <c r="C5041" i="66"/>
  <c r="E5037" i="66"/>
  <c r="H5037" i="66" s="1"/>
  <c r="C5036" i="66"/>
  <c r="C5023" i="66"/>
  <c r="E5018" i="66"/>
  <c r="H5018" i="66" s="1"/>
  <c r="E5016" i="66"/>
  <c r="H5016" i="66" s="1"/>
  <c r="C4999" i="66"/>
  <c r="E4994" i="66"/>
  <c r="H4994" i="66" s="1"/>
  <c r="C4992" i="66"/>
  <c r="E4982" i="66"/>
  <c r="H4982" i="66" s="1"/>
  <c r="C4981" i="66"/>
  <c r="C4975" i="66"/>
  <c r="E4970" i="66"/>
  <c r="H4970" i="66" s="1"/>
  <c r="C4968" i="66"/>
  <c r="E4957" i="66"/>
  <c r="H4957" i="66" s="1"/>
  <c r="C4956" i="66"/>
  <c r="E4951" i="66"/>
  <c r="H4951" i="66" s="1"/>
  <c r="E4933" i="66"/>
  <c r="H4933" i="66" s="1"/>
  <c r="C4932" i="66"/>
  <c r="E4921" i="66"/>
  <c r="H4921" i="66" s="1"/>
  <c r="C4919" i="66"/>
  <c r="E4913" i="66"/>
  <c r="H4913" i="66" s="1"/>
  <c r="E4907" i="66"/>
  <c r="H4907" i="66" s="1"/>
  <c r="C4893" i="66"/>
  <c r="E4873" i="66"/>
  <c r="H4873" i="66" s="1"/>
  <c r="E4868" i="66"/>
  <c r="H4868" i="66" s="1"/>
  <c r="H4857" i="66"/>
  <c r="E4834" i="66"/>
  <c r="H4834" i="66" s="1"/>
  <c r="H4820" i="66"/>
  <c r="H4790" i="66"/>
  <c r="C4733" i="66"/>
  <c r="C4669" i="66"/>
  <c r="C4605" i="66"/>
  <c r="C4541" i="66"/>
  <c r="C4475" i="66"/>
  <c r="H4471" i="66"/>
  <c r="C4426" i="66"/>
  <c r="C4377" i="66"/>
  <c r="C4363" i="66"/>
  <c r="C4303" i="66"/>
  <c r="C4267" i="66"/>
  <c r="C3497" i="66"/>
  <c r="E3497" i="66"/>
  <c r="H3497" i="66" s="1"/>
  <c r="E5173" i="66"/>
  <c r="H5173" i="66" s="1"/>
  <c r="C5172" i="66"/>
  <c r="C5154" i="66"/>
  <c r="E5149" i="66"/>
  <c r="H5149" i="66" s="1"/>
  <c r="C5148" i="66"/>
  <c r="C5127" i="66"/>
  <c r="E5120" i="66"/>
  <c r="H5120" i="66" s="1"/>
  <c r="E5101" i="66"/>
  <c r="H5101" i="66" s="1"/>
  <c r="C5100" i="66"/>
  <c r="C5087" i="66"/>
  <c r="E5080" i="66"/>
  <c r="H5080" i="66" s="1"/>
  <c r="C5061" i="66"/>
  <c r="E5055" i="66"/>
  <c r="H5055" i="66" s="1"/>
  <c r="C5048" i="66"/>
  <c r="C5037" i="66"/>
  <c r="E5031" i="66"/>
  <c r="H5031" i="66" s="1"/>
  <c r="C5017" i="66"/>
  <c r="E5013" i="66"/>
  <c r="H5013" i="66" s="1"/>
  <c r="C5012" i="66"/>
  <c r="E5007" i="66"/>
  <c r="H5007" i="66" s="1"/>
  <c r="C4993" i="66"/>
  <c r="E4992" i="66"/>
  <c r="H4992" i="66" s="1"/>
  <c r="C4969" i="66"/>
  <c r="E4968" i="66"/>
  <c r="H4968" i="66" s="1"/>
  <c r="C4957" i="66"/>
  <c r="C4951" i="66"/>
  <c r="E4944" i="66"/>
  <c r="H4944" i="66" s="1"/>
  <c r="C4933" i="66"/>
  <c r="E4927" i="66"/>
  <c r="H4927" i="66" s="1"/>
  <c r="C4921" i="66"/>
  <c r="C4912" i="66"/>
  <c r="C4907" i="66"/>
  <c r="E4901" i="66"/>
  <c r="H4901" i="66" s="1"/>
  <c r="C4872" i="66"/>
  <c r="C4843" i="66"/>
  <c r="C4834" i="66"/>
  <c r="C4800" i="66"/>
  <c r="E4784" i="66"/>
  <c r="H4784" i="66" s="1"/>
  <c r="C4746" i="66"/>
  <c r="E4738" i="66"/>
  <c r="H4738" i="66" s="1"/>
  <c r="E4720" i="66"/>
  <c r="H4720" i="66" s="1"/>
  <c r="C4682" i="66"/>
  <c r="E4674" i="66"/>
  <c r="H4674" i="66" s="1"/>
  <c r="E4656" i="66"/>
  <c r="H4656" i="66" s="1"/>
  <c r="C4618" i="66"/>
  <c r="E4610" i="66"/>
  <c r="H4610" i="66" s="1"/>
  <c r="E4592" i="66"/>
  <c r="H4592" i="66" s="1"/>
  <c r="C4554" i="66"/>
  <c r="E4546" i="66"/>
  <c r="H4546" i="66" s="1"/>
  <c r="E4528" i="66"/>
  <c r="H4528" i="66" s="1"/>
  <c r="E4463" i="66"/>
  <c r="H4463" i="66" s="1"/>
  <c r="C4413" i="66"/>
  <c r="C4388" i="66"/>
  <c r="C4308" i="66"/>
  <c r="C4123" i="66"/>
  <c r="C4042" i="66"/>
  <c r="E4042" i="66"/>
  <c r="H4042" i="66" s="1"/>
  <c r="H4863" i="66"/>
  <c r="E4851" i="66"/>
  <c r="H4851" i="66" s="1"/>
  <c r="C4849" i="66"/>
  <c r="H4847" i="66"/>
  <c r="C4845" i="66"/>
  <c r="C4815" i="66"/>
  <c r="C4808" i="66"/>
  <c r="C4801" i="66"/>
  <c r="C4789" i="66"/>
  <c r="C4775" i="66"/>
  <c r="H4765" i="66"/>
  <c r="E4747" i="66"/>
  <c r="H4747" i="66" s="1"/>
  <c r="C4745" i="66"/>
  <c r="E4729" i="66"/>
  <c r="H4729" i="66" s="1"/>
  <c r="C4728" i="66"/>
  <c r="C4723" i="66"/>
  <c r="C4711" i="66"/>
  <c r="C4705" i="66"/>
  <c r="E4683" i="66"/>
  <c r="H4683" i="66" s="1"/>
  <c r="E4665" i="66"/>
  <c r="H4665" i="66" s="1"/>
  <c r="C4664" i="66"/>
  <c r="C4659" i="66"/>
  <c r="C4647" i="66"/>
  <c r="E4619" i="66"/>
  <c r="H4619" i="66" s="1"/>
  <c r="C4617" i="66"/>
  <c r="E4607" i="66"/>
  <c r="H4607" i="66" s="1"/>
  <c r="E4601" i="66"/>
  <c r="H4601" i="66" s="1"/>
  <c r="C4600" i="66"/>
  <c r="C4595" i="66"/>
  <c r="C4583" i="66"/>
  <c r="H4565" i="66"/>
  <c r="E4555" i="66"/>
  <c r="H4555" i="66" s="1"/>
  <c r="C4553" i="66"/>
  <c r="H4551" i="66"/>
  <c r="E4543" i="66"/>
  <c r="H4543" i="66" s="1"/>
  <c r="E4537" i="66"/>
  <c r="H4537" i="66" s="1"/>
  <c r="C4536" i="66"/>
  <c r="E4532" i="66"/>
  <c r="H4532" i="66" s="1"/>
  <c r="C4531" i="66"/>
  <c r="C4519" i="66"/>
  <c r="C4513" i="66"/>
  <c r="E4509" i="66"/>
  <c r="H4509" i="66" s="1"/>
  <c r="C4495" i="66"/>
  <c r="C4488" i="66"/>
  <c r="E4484" i="66"/>
  <c r="H4484" i="66" s="1"/>
  <c r="E4476" i="66"/>
  <c r="H4476" i="66" s="1"/>
  <c r="C4474" i="66"/>
  <c r="C4473" i="66"/>
  <c r="E4470" i="66"/>
  <c r="H4470" i="66" s="1"/>
  <c r="E4469" i="66"/>
  <c r="H4469" i="66" s="1"/>
  <c r="E4451" i="66"/>
  <c r="H4451" i="66" s="1"/>
  <c r="E4444" i="66"/>
  <c r="H4444" i="66" s="1"/>
  <c r="C4443" i="66"/>
  <c r="C4442" i="66"/>
  <c r="C4421" i="66"/>
  <c r="C4406" i="66"/>
  <c r="E4395" i="66"/>
  <c r="H4395" i="66" s="1"/>
  <c r="E4392" i="66"/>
  <c r="H4392" i="66" s="1"/>
  <c r="E4389" i="66"/>
  <c r="H4389" i="66" s="1"/>
  <c r="C4381" i="66"/>
  <c r="C4373" i="66"/>
  <c r="C4359" i="66"/>
  <c r="E4347" i="66"/>
  <c r="H4347" i="66" s="1"/>
  <c r="C4344" i="66"/>
  <c r="E4339" i="66"/>
  <c r="H4339" i="66" s="1"/>
  <c r="C4336" i="66"/>
  <c r="C4328" i="66"/>
  <c r="C4320" i="66"/>
  <c r="C4312" i="66"/>
  <c r="C4302" i="66"/>
  <c r="E4269" i="66"/>
  <c r="H4269" i="66" s="1"/>
  <c r="C4262" i="66"/>
  <c r="E4242" i="66"/>
  <c r="H4242" i="66" s="1"/>
  <c r="E4231" i="66"/>
  <c r="H4231" i="66" s="1"/>
  <c r="E4210" i="66"/>
  <c r="H4210" i="66" s="1"/>
  <c r="E4153" i="66"/>
  <c r="H4153" i="66" s="1"/>
  <c r="E4135" i="66"/>
  <c r="H4135" i="66" s="1"/>
  <c r="C4134" i="66"/>
  <c r="E4114" i="66"/>
  <c r="H4114" i="66" s="1"/>
  <c r="E4096" i="66"/>
  <c r="H4096" i="66" s="1"/>
  <c r="C4090" i="66"/>
  <c r="C4081" i="66"/>
  <c r="E4072" i="66"/>
  <c r="H4072" i="66" s="1"/>
  <c r="C4062" i="66"/>
  <c r="E4008" i="66"/>
  <c r="H4008" i="66" s="1"/>
  <c r="C3986" i="66"/>
  <c r="E3986" i="66"/>
  <c r="H3986" i="66" s="1"/>
  <c r="E3981" i="66"/>
  <c r="H3981" i="66" s="1"/>
  <c r="E3960" i="66"/>
  <c r="H3960" i="66" s="1"/>
  <c r="E3948" i="66"/>
  <c r="H3948" i="66" s="1"/>
  <c r="E3942" i="66"/>
  <c r="H3942" i="66" s="1"/>
  <c r="E3909" i="66"/>
  <c r="H3909" i="66" s="1"/>
  <c r="E3905" i="66"/>
  <c r="H3905" i="66" s="1"/>
  <c r="E3863" i="66"/>
  <c r="H3863" i="66" s="1"/>
  <c r="E3844" i="66"/>
  <c r="H3844" i="66" s="1"/>
  <c r="C3803" i="66"/>
  <c r="C3368" i="66"/>
  <c r="E1897" i="66"/>
  <c r="H1897" i="66" s="1"/>
  <c r="C1897" i="66"/>
  <c r="C4867" i="66"/>
  <c r="E4852" i="66"/>
  <c r="H4852" i="66" s="1"/>
  <c r="C4851" i="66"/>
  <c r="C4816" i="66"/>
  <c r="E4812" i="66"/>
  <c r="H4812" i="66" s="1"/>
  <c r="C4809" i="66"/>
  <c r="H4771" i="66"/>
  <c r="H4767" i="66"/>
  <c r="H4753" i="66"/>
  <c r="C4752" i="66"/>
  <c r="H4748" i="66"/>
  <c r="C4747" i="66"/>
  <c r="C4735" i="66"/>
  <c r="E4711" i="66"/>
  <c r="H4711" i="66" s="1"/>
  <c r="H4707" i="66"/>
  <c r="H4689" i="66"/>
  <c r="C4688" i="66"/>
  <c r="C4683" i="66"/>
  <c r="C4671" i="66"/>
  <c r="C4665" i="66"/>
  <c r="E4647" i="66"/>
  <c r="H4647" i="66" s="1"/>
  <c r="H4643" i="66"/>
  <c r="H4625" i="66"/>
  <c r="C4624" i="66"/>
  <c r="H4620" i="66"/>
  <c r="C4619" i="66"/>
  <c r="C4607" i="66"/>
  <c r="C4601" i="66"/>
  <c r="H4597" i="66"/>
  <c r="E4583" i="66"/>
  <c r="H4583" i="66" s="1"/>
  <c r="H4579" i="66"/>
  <c r="H4575" i="66"/>
  <c r="C4560" i="66"/>
  <c r="C4555" i="66"/>
  <c r="C4543" i="66"/>
  <c r="H4533" i="66"/>
  <c r="H4515" i="66"/>
  <c r="H4511" i="66"/>
  <c r="H4497" i="66"/>
  <c r="C4496" i="66"/>
  <c r="H4491" i="66"/>
  <c r="C4470" i="66"/>
  <c r="C4449" i="66"/>
  <c r="C4429" i="66"/>
  <c r="E4421" i="66"/>
  <c r="H4421" i="66" s="1"/>
  <c r="C4407" i="66"/>
  <c r="C4400" i="66"/>
  <c r="C4393" i="66"/>
  <c r="C4389" i="66"/>
  <c r="H4355" i="66"/>
  <c r="C4352" i="66"/>
  <c r="C4345" i="66"/>
  <c r="C4337" i="66"/>
  <c r="H4331" i="66"/>
  <c r="C4329" i="66"/>
  <c r="H4323" i="66"/>
  <c r="C4321" i="66"/>
  <c r="H4315" i="66"/>
  <c r="C4313" i="66"/>
  <c r="C4296" i="66"/>
  <c r="C4288" i="66"/>
  <c r="C4281" i="66"/>
  <c r="C4257" i="66"/>
  <c r="C4242" i="66"/>
  <c r="H4216" i="66"/>
  <c r="C4205" i="66"/>
  <c r="H4131" i="66"/>
  <c r="E4108" i="66"/>
  <c r="H4108" i="66" s="1"/>
  <c r="C4108" i="66"/>
  <c r="C4096" i="66"/>
  <c r="C4092" i="66"/>
  <c r="C4067" i="66"/>
  <c r="H4020" i="66"/>
  <c r="C4008" i="66"/>
  <c r="C3992" i="66"/>
  <c r="C3960" i="66"/>
  <c r="C3948" i="66"/>
  <c r="H3937" i="66"/>
  <c r="C3899" i="66"/>
  <c r="H3868" i="66"/>
  <c r="C3867" i="66"/>
  <c r="H3839" i="66"/>
  <c r="C3820" i="66"/>
  <c r="C3592" i="66"/>
  <c r="H3360" i="66"/>
  <c r="C3230" i="66"/>
  <c r="H3152" i="66"/>
  <c r="E4869" i="66"/>
  <c r="H4869" i="66" s="1"/>
  <c r="C4857" i="66"/>
  <c r="E4853" i="66"/>
  <c r="H4853" i="66" s="1"/>
  <c r="C4831" i="66"/>
  <c r="E4827" i="66"/>
  <c r="H4827" i="66" s="1"/>
  <c r="C4824" i="66"/>
  <c r="C4819" i="66"/>
  <c r="E4806" i="66"/>
  <c r="H4806" i="66" s="1"/>
  <c r="E4805" i="66"/>
  <c r="H4805" i="66" s="1"/>
  <c r="C4783" i="66"/>
  <c r="C4777" i="66"/>
  <c r="E4773" i="66"/>
  <c r="H4773" i="66" s="1"/>
  <c r="E4759" i="66"/>
  <c r="H4759" i="66" s="1"/>
  <c r="E4755" i="66"/>
  <c r="H4755" i="66" s="1"/>
  <c r="C4753" i="66"/>
  <c r="E4737" i="66"/>
  <c r="H4737" i="66" s="1"/>
  <c r="C4736" i="66"/>
  <c r="E4732" i="66"/>
  <c r="H4732" i="66" s="1"/>
  <c r="C4731" i="66"/>
  <c r="C4719" i="66"/>
  <c r="C4713" i="66"/>
  <c r="E4709" i="66"/>
  <c r="H4709" i="66" s="1"/>
  <c r="E4691" i="66"/>
  <c r="H4691" i="66" s="1"/>
  <c r="E4673" i="66"/>
  <c r="H4673" i="66" s="1"/>
  <c r="C4672" i="66"/>
  <c r="E4668" i="66"/>
  <c r="H4668" i="66" s="1"/>
  <c r="C4667" i="66"/>
  <c r="C4655" i="66"/>
  <c r="E4645" i="66"/>
  <c r="H4645" i="66" s="1"/>
  <c r="E4631" i="66"/>
  <c r="H4631" i="66" s="1"/>
  <c r="H4627" i="66"/>
  <c r="H4609" i="66"/>
  <c r="C4608" i="66"/>
  <c r="E4604" i="66"/>
  <c r="H4604" i="66" s="1"/>
  <c r="C4603" i="66"/>
  <c r="C4591" i="66"/>
  <c r="E4581" i="66"/>
  <c r="H4581" i="66" s="1"/>
  <c r="H4563" i="66"/>
  <c r="H4559" i="66"/>
  <c r="C4544" i="66"/>
  <c r="E4540" i="66"/>
  <c r="H4540" i="66" s="1"/>
  <c r="C4539" i="66"/>
  <c r="C4527" i="66"/>
  <c r="C4521" i="66"/>
  <c r="E4517" i="66"/>
  <c r="H4517" i="66" s="1"/>
  <c r="E4467" i="66"/>
  <c r="H4467" i="66" s="1"/>
  <c r="E4460" i="66"/>
  <c r="H4460" i="66" s="1"/>
  <c r="E4411" i="66"/>
  <c r="H4411" i="66" s="1"/>
  <c r="C4382" i="66"/>
  <c r="C4374" i="66"/>
  <c r="E4363" i="66"/>
  <c r="H4363" i="66" s="1"/>
  <c r="C4360" i="66"/>
  <c r="C4330" i="66"/>
  <c r="C4322" i="66"/>
  <c r="C4314" i="66"/>
  <c r="E4307" i="66"/>
  <c r="H4307" i="66" s="1"/>
  <c r="C4282" i="66"/>
  <c r="C4258" i="66"/>
  <c r="C4158" i="66"/>
  <c r="C4050" i="66"/>
  <c r="E4050" i="66"/>
  <c r="H4050" i="66" s="1"/>
  <c r="C4030" i="66"/>
  <c r="H3825" i="66"/>
  <c r="C3727" i="66"/>
  <c r="E3727" i="66"/>
  <c r="H3727" i="66" s="1"/>
  <c r="C3719" i="66"/>
  <c r="E3719" i="66"/>
  <c r="E4859" i="66"/>
  <c r="H4859" i="66" s="1"/>
  <c r="C4853" i="66"/>
  <c r="E4843" i="66"/>
  <c r="H4843" i="66" s="1"/>
  <c r="E4836" i="66"/>
  <c r="H4836" i="66" s="1"/>
  <c r="E4828" i="66"/>
  <c r="H4828" i="66" s="1"/>
  <c r="H4786" i="66"/>
  <c r="E4783" i="66"/>
  <c r="H4783" i="66" s="1"/>
  <c r="E4779" i="66"/>
  <c r="H4779" i="66" s="1"/>
  <c r="H4762" i="66"/>
  <c r="E4761" i="66"/>
  <c r="H4761" i="66" s="1"/>
  <c r="E4756" i="66"/>
  <c r="H4756" i="66" s="1"/>
  <c r="E4733" i="66"/>
  <c r="H4733" i="66" s="1"/>
  <c r="E4719" i="66"/>
  <c r="H4719" i="66" s="1"/>
  <c r="E4715" i="66"/>
  <c r="H4715" i="66" s="1"/>
  <c r="H4698" i="66"/>
  <c r="E4697" i="66"/>
  <c r="H4697" i="66" s="1"/>
  <c r="E4692" i="66"/>
  <c r="H4692" i="66" s="1"/>
  <c r="E4669" i="66"/>
  <c r="H4669" i="66" s="1"/>
  <c r="E4655" i="66"/>
  <c r="H4655" i="66" s="1"/>
  <c r="E4651" i="66"/>
  <c r="H4651" i="66" s="1"/>
  <c r="E4633" i="66"/>
  <c r="H4633" i="66" s="1"/>
  <c r="E4628" i="66"/>
  <c r="H4628" i="66" s="1"/>
  <c r="E4605" i="66"/>
  <c r="H4605" i="66" s="1"/>
  <c r="E4587" i="66"/>
  <c r="H4587" i="66" s="1"/>
  <c r="H4570" i="66"/>
  <c r="E4569" i="66"/>
  <c r="H4569" i="66" s="1"/>
  <c r="E4564" i="66"/>
  <c r="H4564" i="66" s="1"/>
  <c r="E4541" i="66"/>
  <c r="H4541" i="66" s="1"/>
  <c r="E4527" i="66"/>
  <c r="H4527" i="66" s="1"/>
  <c r="E4523" i="66"/>
  <c r="H4523" i="66" s="1"/>
  <c r="H4519" i="66"/>
  <c r="H4506" i="66"/>
  <c r="E4505" i="66"/>
  <c r="H4505" i="66" s="1"/>
  <c r="E4500" i="66"/>
  <c r="H4500" i="66" s="1"/>
  <c r="E4486" i="66"/>
  <c r="H4486" i="66" s="1"/>
  <c r="E4485" i="66"/>
  <c r="H4485" i="66" s="1"/>
  <c r="E4478" i="66"/>
  <c r="H4478" i="66" s="1"/>
  <c r="E4477" i="66"/>
  <c r="H4477" i="66" s="1"/>
  <c r="E4472" i="66"/>
  <c r="H4472" i="66" s="1"/>
  <c r="C4471" i="66"/>
  <c r="E4468" i="66"/>
  <c r="H4468" i="66" s="1"/>
  <c r="E4441" i="66"/>
  <c r="H4441" i="66" s="1"/>
  <c r="E4438" i="66"/>
  <c r="H4438" i="66" s="1"/>
  <c r="H4434" i="66"/>
  <c r="E4433" i="66"/>
  <c r="H4433" i="66" s="1"/>
  <c r="E4419" i="66"/>
  <c r="H4419" i="66" s="1"/>
  <c r="E4405" i="66"/>
  <c r="H4405" i="66" s="1"/>
  <c r="E4391" i="66"/>
  <c r="H4391" i="66" s="1"/>
  <c r="C4390" i="66"/>
  <c r="C4383" i="66"/>
  <c r="C4375" i="66"/>
  <c r="C4361" i="66"/>
  <c r="C4357" i="66"/>
  <c r="C4349" i="66"/>
  <c r="E4348" i="66"/>
  <c r="H4348" i="66" s="1"/>
  <c r="C4341" i="66"/>
  <c r="E4340" i="66"/>
  <c r="H4340" i="66" s="1"/>
  <c r="C4333" i="66"/>
  <c r="C4325" i="66"/>
  <c r="C4317" i="66"/>
  <c r="C4298" i="66"/>
  <c r="C4290" i="66"/>
  <c r="E4279" i="66"/>
  <c r="H4279" i="66" s="1"/>
  <c r="E4272" i="66"/>
  <c r="H4272" i="66" s="1"/>
  <c r="E4267" i="66"/>
  <c r="H4267" i="66" s="1"/>
  <c r="C4249" i="66"/>
  <c r="E4233" i="66"/>
  <c r="H4233" i="66" s="1"/>
  <c r="H4203" i="66"/>
  <c r="E4194" i="66"/>
  <c r="H4194" i="66" s="1"/>
  <c r="H4169" i="66"/>
  <c r="C4164" i="66"/>
  <c r="E4146" i="66"/>
  <c r="H4146" i="66" s="1"/>
  <c r="E4142" i="66"/>
  <c r="H4142" i="66" s="1"/>
  <c r="H4137" i="66"/>
  <c r="E4111" i="66"/>
  <c r="H4111" i="66" s="1"/>
  <c r="H4027" i="66"/>
  <c r="E4000" i="66"/>
  <c r="H4000" i="66" s="1"/>
  <c r="E3985" i="66"/>
  <c r="H3985" i="66" s="1"/>
  <c r="E3975" i="66"/>
  <c r="H3975" i="66" s="1"/>
  <c r="H3897" i="66"/>
  <c r="C3874" i="66"/>
  <c r="H3852" i="66"/>
  <c r="H3818" i="66"/>
  <c r="E3748" i="66"/>
  <c r="H3748" i="66" s="1"/>
  <c r="H3674" i="66"/>
  <c r="H3660" i="66"/>
  <c r="C3616" i="66"/>
  <c r="H3593" i="66"/>
  <c r="H3552" i="66"/>
  <c r="H4860" i="66"/>
  <c r="C4859" i="66"/>
  <c r="H4844" i="66"/>
  <c r="C4841" i="66"/>
  <c r="C4833" i="66"/>
  <c r="C4821" i="66"/>
  <c r="H4795" i="66"/>
  <c r="C4792" i="66"/>
  <c r="H4788" i="66"/>
  <c r="C4784" i="66"/>
  <c r="E4780" i="66"/>
  <c r="H4780" i="66" s="1"/>
  <c r="C4779" i="66"/>
  <c r="C4767" i="66"/>
  <c r="H4757" i="66"/>
  <c r="E4739" i="66"/>
  <c r="H4739" i="66" s="1"/>
  <c r="C4737" i="66"/>
  <c r="E4721" i="66"/>
  <c r="H4721" i="66" s="1"/>
  <c r="C4720" i="66"/>
  <c r="E4716" i="66"/>
  <c r="H4716" i="66" s="1"/>
  <c r="C4715" i="66"/>
  <c r="C4703" i="66"/>
  <c r="C4697" i="66"/>
  <c r="E4693" i="66"/>
  <c r="H4693" i="66" s="1"/>
  <c r="E4675" i="66"/>
  <c r="H4675" i="66" s="1"/>
  <c r="C4673" i="66"/>
  <c r="E4657" i="66"/>
  <c r="H4657" i="66" s="1"/>
  <c r="C4656" i="66"/>
  <c r="E4652" i="66"/>
  <c r="H4652" i="66" s="1"/>
  <c r="C4651" i="66"/>
  <c r="C4639" i="66"/>
  <c r="C4633" i="66"/>
  <c r="E4629" i="66"/>
  <c r="H4629" i="66" s="1"/>
  <c r="E4615" i="66"/>
  <c r="H4615" i="66" s="1"/>
  <c r="E4611" i="66"/>
  <c r="H4611" i="66" s="1"/>
  <c r="E4593" i="66"/>
  <c r="H4593" i="66" s="1"/>
  <c r="C4592" i="66"/>
  <c r="E4588" i="66"/>
  <c r="H4588" i="66" s="1"/>
  <c r="C4587" i="66"/>
  <c r="C4575" i="66"/>
  <c r="C4551" i="66"/>
  <c r="E4547" i="66"/>
  <c r="H4547" i="66" s="1"/>
  <c r="E4529" i="66"/>
  <c r="H4529" i="66" s="1"/>
  <c r="C4528" i="66"/>
  <c r="E4524" i="66"/>
  <c r="H4524" i="66" s="1"/>
  <c r="C4523" i="66"/>
  <c r="C4511" i="66"/>
  <c r="E4501" i="66"/>
  <c r="H4501" i="66" s="1"/>
  <c r="C4493" i="66"/>
  <c r="C4486" i="66"/>
  <c r="C4472" i="66"/>
  <c r="C4466" i="66"/>
  <c r="H4447" i="66"/>
  <c r="C4441" i="66"/>
  <c r="H4427" i="66"/>
  <c r="H4420" i="66"/>
  <c r="C4418" i="66"/>
  <c r="E4413" i="66"/>
  <c r="H4413" i="66" s="1"/>
  <c r="C4405" i="66"/>
  <c r="C4391" i="66"/>
  <c r="E4379" i="66"/>
  <c r="H4379" i="66" s="1"/>
  <c r="C4376" i="66"/>
  <c r="E4371" i="66"/>
  <c r="H4371" i="66" s="1"/>
  <c r="E4365" i="66"/>
  <c r="H4365" i="66" s="1"/>
  <c r="E4350" i="66"/>
  <c r="H4350" i="66" s="1"/>
  <c r="H4343" i="66"/>
  <c r="E4342" i="66"/>
  <c r="H4342" i="66" s="1"/>
  <c r="E4341" i="66"/>
  <c r="H4341" i="66" s="1"/>
  <c r="H4335" i="66"/>
  <c r="E4334" i="66"/>
  <c r="H4334" i="66" s="1"/>
  <c r="E4333" i="66"/>
  <c r="H4333" i="66" s="1"/>
  <c r="H4327" i="66"/>
  <c r="E4326" i="66"/>
  <c r="H4326" i="66" s="1"/>
  <c r="E4325" i="66"/>
  <c r="H4325" i="66" s="1"/>
  <c r="E4318" i="66"/>
  <c r="H4318" i="66" s="1"/>
  <c r="E4317" i="66"/>
  <c r="H4317" i="66" s="1"/>
  <c r="E4310" i="66"/>
  <c r="H4310" i="66" s="1"/>
  <c r="C4301" i="66"/>
  <c r="E4284" i="66"/>
  <c r="H4284" i="66" s="1"/>
  <c r="C4279" i="66"/>
  <c r="C4272" i="66"/>
  <c r="C4261" i="66"/>
  <c r="H4208" i="66"/>
  <c r="C4194" i="66"/>
  <c r="H4186" i="66"/>
  <c r="E4170" i="66"/>
  <c r="H4170" i="66" s="1"/>
  <c r="H4156" i="66"/>
  <c r="C4146" i="66"/>
  <c r="E4138" i="66"/>
  <c r="H4138" i="66" s="1"/>
  <c r="E4123" i="66"/>
  <c r="H4123" i="66" s="1"/>
  <c r="H4107" i="66"/>
  <c r="H4101" i="66"/>
  <c r="C4089" i="66"/>
  <c r="E4080" i="66"/>
  <c r="H4080" i="66" s="1"/>
  <c r="E4053" i="66"/>
  <c r="H4053" i="66" s="1"/>
  <c r="C4037" i="66"/>
  <c r="H4033" i="66"/>
  <c r="E4028" i="66"/>
  <c r="H4028" i="66" s="1"/>
  <c r="C4016" i="66"/>
  <c r="C4000" i="66"/>
  <c r="C3980" i="66"/>
  <c r="H3930" i="66"/>
  <c r="E3925" i="66"/>
  <c r="H3925" i="66" s="1"/>
  <c r="C3912" i="66"/>
  <c r="C3880" i="66"/>
  <c r="H3857" i="66"/>
  <c r="C3779" i="66"/>
  <c r="H3717" i="66"/>
  <c r="H3701" i="66"/>
  <c r="H3695" i="66"/>
  <c r="H3690" i="66"/>
  <c r="E3656" i="66"/>
  <c r="H3656" i="66" s="1"/>
  <c r="E3604" i="66"/>
  <c r="H3604" i="66" s="1"/>
  <c r="E3511" i="66"/>
  <c r="H3511" i="66" s="1"/>
  <c r="C3506" i="66"/>
  <c r="H3430" i="66"/>
  <c r="C3361" i="66"/>
  <c r="E3361" i="66"/>
  <c r="H3361" i="66" s="1"/>
  <c r="E3358" i="66"/>
  <c r="H3358" i="66" s="1"/>
  <c r="C3343" i="66"/>
  <c r="C3319" i="66"/>
  <c r="H3220" i="66"/>
  <c r="E3154" i="66"/>
  <c r="H3154" i="66" s="1"/>
  <c r="H4246" i="66"/>
  <c r="C4245" i="66"/>
  <c r="C4229" i="66"/>
  <c r="E4221" i="66"/>
  <c r="H4221" i="66" s="1"/>
  <c r="E4213" i="66"/>
  <c r="H4213" i="66" s="1"/>
  <c r="E4185" i="66"/>
  <c r="H4185" i="66" s="1"/>
  <c r="E4180" i="66"/>
  <c r="H4180" i="66" s="1"/>
  <c r="C4179" i="66"/>
  <c r="E4161" i="66"/>
  <c r="H4161" i="66" s="1"/>
  <c r="C4160" i="66"/>
  <c r="H4155" i="66"/>
  <c r="C4135" i="66"/>
  <c r="C4129" i="66"/>
  <c r="C4125" i="66"/>
  <c r="E4119" i="66"/>
  <c r="H4119" i="66" s="1"/>
  <c r="C4105" i="66"/>
  <c r="C4099" i="66"/>
  <c r="H4086" i="66"/>
  <c r="E4085" i="66"/>
  <c r="H4085" i="66" s="1"/>
  <c r="H4078" i="66"/>
  <c r="C4077" i="66"/>
  <c r="H4070" i="66"/>
  <c r="C4069" i="66"/>
  <c r="E4068" i="66"/>
  <c r="H4068" i="66" s="1"/>
  <c r="H4059" i="66"/>
  <c r="C4053" i="66"/>
  <c r="E4047" i="66"/>
  <c r="H4047" i="66" s="1"/>
  <c r="C4045" i="66"/>
  <c r="E4039" i="66"/>
  <c r="H4039" i="66" s="1"/>
  <c r="E4024" i="66"/>
  <c r="H4024" i="66" s="1"/>
  <c r="E4019" i="66"/>
  <c r="H4019" i="66" s="1"/>
  <c r="C4017" i="66"/>
  <c r="C4001" i="66"/>
  <c r="E3983" i="66"/>
  <c r="H3983" i="66" s="1"/>
  <c r="E3971" i="66"/>
  <c r="H3971" i="66" s="1"/>
  <c r="C3969" i="66"/>
  <c r="C3952" i="66"/>
  <c r="C3934" i="66"/>
  <c r="H3929" i="66"/>
  <c r="C3928" i="66"/>
  <c r="E3923" i="66"/>
  <c r="H3923" i="66" s="1"/>
  <c r="C3921" i="66"/>
  <c r="E3916" i="66"/>
  <c r="H3916" i="66" s="1"/>
  <c r="C3914" i="66"/>
  <c r="C3909" i="66"/>
  <c r="E3896" i="66"/>
  <c r="H3896" i="66" s="1"/>
  <c r="E3891" i="66"/>
  <c r="H3891" i="66" s="1"/>
  <c r="C3888" i="66"/>
  <c r="C3877" i="66"/>
  <c r="H3870" i="66"/>
  <c r="C3863" i="66"/>
  <c r="E3851" i="66"/>
  <c r="H3851" i="66" s="1"/>
  <c r="C3849" i="66"/>
  <c r="H3845" i="66"/>
  <c r="H3833" i="66"/>
  <c r="C3832" i="66"/>
  <c r="H3828" i="66"/>
  <c r="C3816" i="66"/>
  <c r="H3812" i="66"/>
  <c r="C3810" i="66"/>
  <c r="E3795" i="66"/>
  <c r="H3795" i="66" s="1"/>
  <c r="C3794" i="66"/>
  <c r="H3785" i="66"/>
  <c r="C3775" i="66"/>
  <c r="C3752" i="66"/>
  <c r="C3708" i="66"/>
  <c r="C3673" i="66"/>
  <c r="H3659" i="66"/>
  <c r="H3634" i="66"/>
  <c r="C3618" i="66"/>
  <c r="C3595" i="66"/>
  <c r="C3536" i="66"/>
  <c r="C3532" i="66"/>
  <c r="H3527" i="66"/>
  <c r="H3523" i="66"/>
  <c r="H3435" i="66"/>
  <c r="C3403" i="66"/>
  <c r="C3392" i="66"/>
  <c r="H3383" i="66"/>
  <c r="C3355" i="66"/>
  <c r="C3330" i="66"/>
  <c r="H3273" i="66"/>
  <c r="H3268" i="66"/>
  <c r="H3231" i="66"/>
  <c r="C3219" i="66"/>
  <c r="H3193" i="66"/>
  <c r="C2953" i="66"/>
  <c r="E2953" i="66"/>
  <c r="H2953" i="66" s="1"/>
  <c r="C2853" i="66"/>
  <c r="C2508" i="66"/>
  <c r="E4295" i="66"/>
  <c r="H4295" i="66" s="1"/>
  <c r="E4287" i="66"/>
  <c r="H4287" i="66" s="1"/>
  <c r="C4256" i="66"/>
  <c r="E4248" i="66"/>
  <c r="H4248" i="66" s="1"/>
  <c r="C4246" i="66"/>
  <c r="E4240" i="66"/>
  <c r="H4240" i="66" s="1"/>
  <c r="C4230" i="66"/>
  <c r="C4224" i="66"/>
  <c r="C4222" i="66"/>
  <c r="C4216" i="66"/>
  <c r="C4208" i="66"/>
  <c r="C4207" i="66"/>
  <c r="E4204" i="66"/>
  <c r="H4204" i="66" s="1"/>
  <c r="C4197" i="66"/>
  <c r="E4192" i="66"/>
  <c r="H4192" i="66" s="1"/>
  <c r="C4191" i="66"/>
  <c r="E4190" i="66"/>
  <c r="H4190" i="66" s="1"/>
  <c r="E4181" i="66"/>
  <c r="H4181" i="66" s="1"/>
  <c r="C4174" i="66"/>
  <c r="C4168" i="66"/>
  <c r="E4163" i="66"/>
  <c r="H4163" i="66" s="1"/>
  <c r="E4157" i="66"/>
  <c r="H4157" i="66" s="1"/>
  <c r="C4149" i="66"/>
  <c r="E4144" i="66"/>
  <c r="H4144" i="66" s="1"/>
  <c r="C4143" i="66"/>
  <c r="C4137" i="66"/>
  <c r="C4136" i="66"/>
  <c r="C4131" i="66"/>
  <c r="C4113" i="66"/>
  <c r="C4107" i="66"/>
  <c r="E4094" i="66"/>
  <c r="H4094" i="66" s="1"/>
  <c r="E4093" i="66"/>
  <c r="H4093" i="66" s="1"/>
  <c r="C4086" i="66"/>
  <c r="C4078" i="66"/>
  <c r="C4070" i="66"/>
  <c r="E4065" i="66"/>
  <c r="H4065" i="66" s="1"/>
  <c r="E4064" i="66"/>
  <c r="H4064" i="66" s="1"/>
  <c r="E4061" i="66"/>
  <c r="H4061" i="66" s="1"/>
  <c r="E4049" i="66"/>
  <c r="H4049" i="66" s="1"/>
  <c r="E4046" i="66"/>
  <c r="H4046" i="66" s="1"/>
  <c r="E4032" i="66"/>
  <c r="H4032" i="66" s="1"/>
  <c r="C4018" i="66"/>
  <c r="E4014" i="66"/>
  <c r="H4014" i="66" s="1"/>
  <c r="C4013" i="66"/>
  <c r="C4005" i="66"/>
  <c r="C3997" i="66"/>
  <c r="E3991" i="66"/>
  <c r="H3991" i="66" s="1"/>
  <c r="C3990" i="66"/>
  <c r="E3979" i="66"/>
  <c r="H3979" i="66" s="1"/>
  <c r="C3977" i="66"/>
  <c r="C3970" i="66"/>
  <c r="C3965" i="66"/>
  <c r="C3953" i="66"/>
  <c r="E3947" i="66"/>
  <c r="H3947" i="66" s="1"/>
  <c r="C3944" i="66"/>
  <c r="E3931" i="66"/>
  <c r="H3931" i="66" s="1"/>
  <c r="E3911" i="66"/>
  <c r="H3911" i="66" s="1"/>
  <c r="C3910" i="66"/>
  <c r="C3904" i="66"/>
  <c r="C3885" i="66"/>
  <c r="C3870" i="66"/>
  <c r="E3865" i="66"/>
  <c r="H3865" i="66" s="1"/>
  <c r="C3857" i="66"/>
  <c r="C3856" i="66"/>
  <c r="E3853" i="66"/>
  <c r="H3853" i="66" s="1"/>
  <c r="C3839" i="66"/>
  <c r="E3835" i="66"/>
  <c r="H3835" i="66" s="1"/>
  <c r="E3819" i="66"/>
  <c r="H3819" i="66" s="1"/>
  <c r="E3801" i="66"/>
  <c r="H3801" i="66" s="1"/>
  <c r="H3800" i="66"/>
  <c r="C3791" i="66"/>
  <c r="C3787" i="66"/>
  <c r="C3772" i="66"/>
  <c r="C3757" i="66"/>
  <c r="C3740" i="66"/>
  <c r="H3736" i="66"/>
  <c r="C3725" i="66"/>
  <c r="C3713" i="66"/>
  <c r="H3666" i="66"/>
  <c r="H3614" i="66"/>
  <c r="E3610" i="66"/>
  <c r="H3610" i="66" s="1"/>
  <c r="C3600" i="66"/>
  <c r="C3596" i="66"/>
  <c r="H3591" i="66"/>
  <c r="C3586" i="66"/>
  <c r="E3561" i="66"/>
  <c r="H3561" i="66" s="1"/>
  <c r="H3553" i="66"/>
  <c r="C3537" i="66"/>
  <c r="H3529" i="66"/>
  <c r="E3514" i="66"/>
  <c r="H3514" i="66" s="1"/>
  <c r="C3465" i="66"/>
  <c r="C3450" i="66"/>
  <c r="C3414" i="66"/>
  <c r="E3410" i="66"/>
  <c r="H3410" i="66" s="1"/>
  <c r="H3405" i="66"/>
  <c r="C3393" i="66"/>
  <c r="H3347" i="66"/>
  <c r="H3323" i="66"/>
  <c r="C3312" i="66"/>
  <c r="H3303" i="66"/>
  <c r="E3292" i="66"/>
  <c r="H3292" i="66" s="1"/>
  <c r="H3284" i="66"/>
  <c r="C3257" i="66"/>
  <c r="C3242" i="66"/>
  <c r="C3206" i="66"/>
  <c r="H3176" i="66"/>
  <c r="C3171" i="66"/>
  <c r="C3160" i="66"/>
  <c r="C3132" i="66"/>
  <c r="H3121" i="66"/>
  <c r="C2021" i="66"/>
  <c r="E2021" i="66"/>
  <c r="H2021" i="66" s="1"/>
  <c r="E4211" i="66"/>
  <c r="H4211" i="66" s="1"/>
  <c r="E4193" i="66"/>
  <c r="H4193" i="66" s="1"/>
  <c r="E4187" i="66"/>
  <c r="H4187" i="66" s="1"/>
  <c r="E4176" i="66"/>
  <c r="H4176" i="66" s="1"/>
  <c r="E4171" i="66"/>
  <c r="H4171" i="66" s="1"/>
  <c r="E4145" i="66"/>
  <c r="H4145" i="66" s="1"/>
  <c r="E4139" i="66"/>
  <c r="H4139" i="66" s="1"/>
  <c r="E4133" i="66"/>
  <c r="H4133" i="66" s="1"/>
  <c r="E4127" i="66"/>
  <c r="H4127" i="66" s="1"/>
  <c r="E4121" i="66"/>
  <c r="H4121" i="66" s="1"/>
  <c r="E4115" i="66"/>
  <c r="H4115" i="66" s="1"/>
  <c r="E4102" i="66"/>
  <c r="H4102" i="66" s="1"/>
  <c r="E4095" i="66"/>
  <c r="H4095" i="66" s="1"/>
  <c r="E4055" i="66"/>
  <c r="H4055" i="66" s="1"/>
  <c r="E4035" i="66"/>
  <c r="H4035" i="66" s="1"/>
  <c r="E4022" i="66"/>
  <c r="H4022" i="66" s="1"/>
  <c r="E4015" i="66"/>
  <c r="H4015" i="66" s="1"/>
  <c r="E4007" i="66"/>
  <c r="H4007" i="66" s="1"/>
  <c r="E3999" i="66"/>
  <c r="H3999" i="66" s="1"/>
  <c r="E3980" i="66"/>
  <c r="H3980" i="66" s="1"/>
  <c r="E3966" i="66"/>
  <c r="H3966" i="66" s="1"/>
  <c r="E3965" i="66"/>
  <c r="H3965" i="66" s="1"/>
  <c r="E3958" i="66"/>
  <c r="H3958" i="66" s="1"/>
  <c r="H3956" i="66"/>
  <c r="E3939" i="66"/>
  <c r="H3939" i="66" s="1"/>
  <c r="E3918" i="66"/>
  <c r="H3918" i="66" s="1"/>
  <c r="E3899" i="66"/>
  <c r="H3899" i="66" s="1"/>
  <c r="E3872" i="66"/>
  <c r="H3872" i="66" s="1"/>
  <c r="E3861" i="66"/>
  <c r="H3861" i="66" s="1"/>
  <c r="E3840" i="66"/>
  <c r="H3840" i="66" s="1"/>
  <c r="E3836" i="66"/>
  <c r="H3836" i="66" s="1"/>
  <c r="H3824" i="66"/>
  <c r="E3601" i="66"/>
  <c r="H3601" i="66" s="1"/>
  <c r="H3472" i="66"/>
  <c r="E3456" i="66"/>
  <c r="H3456" i="66" s="1"/>
  <c r="H3395" i="66"/>
  <c r="H3372" i="66"/>
  <c r="H3353" i="66"/>
  <c r="H3348" i="66"/>
  <c r="C3342" i="66"/>
  <c r="H3328" i="66"/>
  <c r="E3314" i="66"/>
  <c r="H3314" i="66" s="1"/>
  <c r="C3292" i="66"/>
  <c r="E3203" i="66"/>
  <c r="H3203" i="66" s="1"/>
  <c r="H3171" i="66"/>
  <c r="E4251" i="66"/>
  <c r="H4251" i="66" s="1"/>
  <c r="C4232" i="66"/>
  <c r="E4227" i="66"/>
  <c r="H4227" i="66" s="1"/>
  <c r="E4219" i="66"/>
  <c r="H4219" i="66" s="1"/>
  <c r="E4212" i="66"/>
  <c r="H4212" i="66" s="1"/>
  <c r="C4210" i="66"/>
  <c r="E4205" i="66"/>
  <c r="H4205" i="66" s="1"/>
  <c r="C4192" i="66"/>
  <c r="E4188" i="66"/>
  <c r="H4188" i="66" s="1"/>
  <c r="C4187" i="66"/>
  <c r="E4177" i="66"/>
  <c r="H4177" i="66" s="1"/>
  <c r="C4176" i="66"/>
  <c r="E4172" i="66"/>
  <c r="H4172" i="66" s="1"/>
  <c r="C4171" i="66"/>
  <c r="E4165" i="66"/>
  <c r="H4165" i="66" s="1"/>
  <c r="C4139" i="66"/>
  <c r="C4133" i="66"/>
  <c r="C4127" i="66"/>
  <c r="C4121" i="66"/>
  <c r="C4115" i="66"/>
  <c r="E4103" i="66"/>
  <c r="H4103" i="66" s="1"/>
  <c r="C4094" i="66"/>
  <c r="C4088" i="66"/>
  <c r="E4083" i="66"/>
  <c r="H4083" i="66" s="1"/>
  <c r="C4080" i="66"/>
  <c r="E4073" i="66"/>
  <c r="H4073" i="66" s="1"/>
  <c r="C4072" i="66"/>
  <c r="E4067" i="66"/>
  <c r="H4067" i="66" s="1"/>
  <c r="E4062" i="66"/>
  <c r="H4062" i="66" s="1"/>
  <c r="C4055" i="66"/>
  <c r="E4043" i="66"/>
  <c r="H4043" i="66" s="1"/>
  <c r="C4041" i="66"/>
  <c r="E4040" i="66"/>
  <c r="H4040" i="66" s="1"/>
  <c r="C4029" i="66"/>
  <c r="E4023" i="66"/>
  <c r="H4023" i="66" s="1"/>
  <c r="C4014" i="66"/>
  <c r="C4006" i="66"/>
  <c r="C3998" i="66"/>
  <c r="E3987" i="66"/>
  <c r="H3987" i="66" s="1"/>
  <c r="C3985" i="66"/>
  <c r="C3978" i="66"/>
  <c r="C3973" i="66"/>
  <c r="E3967" i="66"/>
  <c r="H3967" i="66" s="1"/>
  <c r="C3966" i="66"/>
  <c r="C3945" i="66"/>
  <c r="C3939" i="66"/>
  <c r="E3926" i="66"/>
  <c r="H3926" i="66" s="1"/>
  <c r="C3925" i="66"/>
  <c r="E3919" i="66"/>
  <c r="H3919" i="66" s="1"/>
  <c r="C3918" i="66"/>
  <c r="E3912" i="66"/>
  <c r="H3912" i="66" s="1"/>
  <c r="E3907" i="66"/>
  <c r="H3907" i="66" s="1"/>
  <c r="E3900" i="66"/>
  <c r="H3900" i="66" s="1"/>
  <c r="C3898" i="66"/>
  <c r="C3893" i="66"/>
  <c r="E3880" i="66"/>
  <c r="H3880" i="66" s="1"/>
  <c r="C3879" i="66"/>
  <c r="C3872" i="66"/>
  <c r="E3867" i="66"/>
  <c r="H3867" i="66" s="1"/>
  <c r="C3861" i="66"/>
  <c r="E3847" i="66"/>
  <c r="H3847" i="66" s="1"/>
  <c r="H3846" i="66"/>
  <c r="C3840" i="66"/>
  <c r="E3808" i="66"/>
  <c r="H3808" i="66" s="1"/>
  <c r="H3807" i="66"/>
  <c r="H3798" i="66"/>
  <c r="C3797" i="66"/>
  <c r="C3788" i="66"/>
  <c r="C3773" i="66"/>
  <c r="H3746" i="66"/>
  <c r="E3657" i="66"/>
  <c r="H3657" i="66" s="1"/>
  <c r="C3656" i="66"/>
  <c r="C3601" i="66"/>
  <c r="C3587" i="66"/>
  <c r="E3481" i="66"/>
  <c r="H3481" i="66" s="1"/>
  <c r="H3473" i="66"/>
  <c r="C3466" i="66"/>
  <c r="H3442" i="66"/>
  <c r="C3415" i="66"/>
  <c r="H3289" i="66"/>
  <c r="C3280" i="66"/>
  <c r="C3207" i="66"/>
  <c r="C3203" i="66"/>
  <c r="E3185" i="66"/>
  <c r="H3185" i="66" s="1"/>
  <c r="C3153" i="66"/>
  <c r="H3134" i="66"/>
  <c r="C3133" i="66"/>
  <c r="C3110" i="66"/>
  <c r="C2748" i="66"/>
  <c r="C2729" i="66"/>
  <c r="E2729" i="66"/>
  <c r="H2729" i="66" s="1"/>
  <c r="E3820" i="66"/>
  <c r="H3820" i="66" s="1"/>
  <c r="E3813" i="66"/>
  <c r="H3813" i="66" s="1"/>
  <c r="E3806" i="66"/>
  <c r="H3806" i="66" s="1"/>
  <c r="E3788" i="66"/>
  <c r="H3788" i="66" s="1"/>
  <c r="C3786" i="66"/>
  <c r="C3781" i="66"/>
  <c r="E3776" i="66"/>
  <c r="H3776" i="66" s="1"/>
  <c r="C3774" i="66"/>
  <c r="E3760" i="66"/>
  <c r="H3760" i="66" s="1"/>
  <c r="E3716" i="66"/>
  <c r="H3716" i="66" s="1"/>
  <c r="E3705" i="66"/>
  <c r="H3705" i="66" s="1"/>
  <c r="C3703" i="66"/>
  <c r="E3699" i="66"/>
  <c r="H3699" i="66" s="1"/>
  <c r="E3688" i="66"/>
  <c r="H3688" i="66" s="1"/>
  <c r="E3664" i="66"/>
  <c r="H3664" i="66" s="1"/>
  <c r="C3655" i="66"/>
  <c r="E3636" i="66"/>
  <c r="H3636" i="66" s="1"/>
  <c r="E3628" i="66"/>
  <c r="H3628" i="66" s="1"/>
  <c r="C3620" i="66"/>
  <c r="E3613" i="66"/>
  <c r="H3613" i="66" s="1"/>
  <c r="C3597" i="66"/>
  <c r="E3582" i="66"/>
  <c r="H3582" i="66" s="1"/>
  <c r="E3581" i="66"/>
  <c r="H3581" i="66" s="1"/>
  <c r="E3570" i="66"/>
  <c r="H3570" i="66" s="1"/>
  <c r="E3564" i="66"/>
  <c r="H3564" i="66" s="1"/>
  <c r="E3546" i="66"/>
  <c r="H3546" i="66" s="1"/>
  <c r="E3540" i="66"/>
  <c r="H3540" i="66" s="1"/>
  <c r="E3526" i="66"/>
  <c r="H3526" i="66" s="1"/>
  <c r="C3518" i="66"/>
  <c r="E3515" i="66"/>
  <c r="H3515" i="66" s="1"/>
  <c r="C3512" i="66"/>
  <c r="C3500" i="66"/>
  <c r="E3490" i="66"/>
  <c r="H3490" i="66" s="1"/>
  <c r="E3484" i="66"/>
  <c r="H3484" i="66" s="1"/>
  <c r="C3452" i="66"/>
  <c r="C3445" i="66"/>
  <c r="E3418" i="66"/>
  <c r="H3418" i="66" s="1"/>
  <c r="E3404" i="66"/>
  <c r="H3404" i="66" s="1"/>
  <c r="E3389" i="66"/>
  <c r="H3389" i="66" s="1"/>
  <c r="C3375" i="66"/>
  <c r="E3370" i="66"/>
  <c r="H3370" i="66" s="1"/>
  <c r="C3364" i="66"/>
  <c r="E3363" i="66"/>
  <c r="H3363" i="66" s="1"/>
  <c r="C3351" i="66"/>
  <c r="E3338" i="66"/>
  <c r="H3338" i="66" s="1"/>
  <c r="E3327" i="66"/>
  <c r="H3327" i="66" s="1"/>
  <c r="E3315" i="66"/>
  <c r="H3315" i="66" s="1"/>
  <c r="C3293" i="66"/>
  <c r="E3288" i="66"/>
  <c r="H3288" i="66" s="1"/>
  <c r="E3283" i="66"/>
  <c r="H3283" i="66" s="1"/>
  <c r="C3271" i="66"/>
  <c r="E3270" i="66"/>
  <c r="H3270" i="66" s="1"/>
  <c r="E3266" i="66"/>
  <c r="H3266" i="66" s="1"/>
  <c r="C3265" i="66"/>
  <c r="E3261" i="66"/>
  <c r="H3261" i="66" s="1"/>
  <c r="C3260" i="66"/>
  <c r="C3248" i="66"/>
  <c r="E3239" i="66"/>
  <c r="H3239" i="66" s="1"/>
  <c r="E3214" i="66"/>
  <c r="H3214" i="66" s="1"/>
  <c r="C3184" i="66"/>
  <c r="E3172" i="66"/>
  <c r="H3172" i="66" s="1"/>
  <c r="E3168" i="66"/>
  <c r="H3168" i="66" s="1"/>
  <c r="C3167" i="66"/>
  <c r="E3162" i="66"/>
  <c r="H3162" i="66" s="1"/>
  <c r="E3136" i="66"/>
  <c r="H3136" i="66" s="1"/>
  <c r="E3128" i="66"/>
  <c r="H3128" i="66" s="1"/>
  <c r="H3113" i="66"/>
  <c r="E3112" i="66"/>
  <c r="H3112" i="66" s="1"/>
  <c r="E3076" i="66"/>
  <c r="H3076" i="66" s="1"/>
  <c r="H3055" i="66"/>
  <c r="E3041" i="66"/>
  <c r="H3041" i="66" s="1"/>
  <c r="C3015" i="66"/>
  <c r="E3015" i="66"/>
  <c r="H3015" i="66" s="1"/>
  <c r="C2912" i="66"/>
  <c r="H2822" i="66"/>
  <c r="H2798" i="66"/>
  <c r="E2758" i="66"/>
  <c r="H2758" i="66" s="1"/>
  <c r="C2753" i="66"/>
  <c r="E2753" i="66"/>
  <c r="H2753" i="66" s="1"/>
  <c r="E2661" i="66"/>
  <c r="H2661" i="66" s="1"/>
  <c r="C2632" i="66"/>
  <c r="E2632" i="66"/>
  <c r="H2632" i="66" s="1"/>
  <c r="C2585" i="66"/>
  <c r="E2570" i="66"/>
  <c r="H2570" i="66" s="1"/>
  <c r="E3832" i="66"/>
  <c r="H3832" i="66" s="1"/>
  <c r="E3827" i="66"/>
  <c r="H3827" i="66" s="1"/>
  <c r="C3813" i="66"/>
  <c r="C3793" i="66"/>
  <c r="E3783" i="66"/>
  <c r="H3783" i="66" s="1"/>
  <c r="C3782" i="66"/>
  <c r="C3776" i="66"/>
  <c r="E3768" i="66"/>
  <c r="H3768" i="66" s="1"/>
  <c r="C3760" i="66"/>
  <c r="E3743" i="66"/>
  <c r="H3743" i="66" s="1"/>
  <c r="E3742" i="66"/>
  <c r="H3742" i="66" s="1"/>
  <c r="E3734" i="66"/>
  <c r="H3734" i="66" s="1"/>
  <c r="C3733" i="66"/>
  <c r="E3728" i="66"/>
  <c r="H3728" i="66" s="1"/>
  <c r="E3700" i="66"/>
  <c r="H3700" i="66" s="1"/>
  <c r="C3699" i="66"/>
  <c r="E3689" i="66"/>
  <c r="H3689" i="66" s="1"/>
  <c r="E3683" i="66"/>
  <c r="H3683" i="66" s="1"/>
  <c r="C3682" i="66"/>
  <c r="E3677" i="66"/>
  <c r="H3677" i="66" s="1"/>
  <c r="E3665" i="66"/>
  <c r="H3665" i="66" s="1"/>
  <c r="C3663" i="66"/>
  <c r="E3651" i="66"/>
  <c r="H3651" i="66" s="1"/>
  <c r="E3646" i="66"/>
  <c r="H3646" i="66" s="1"/>
  <c r="E3643" i="66"/>
  <c r="H3643" i="66" s="1"/>
  <c r="C3640" i="66"/>
  <c r="C3636" i="66"/>
  <c r="C3613" i="66"/>
  <c r="C3582" i="66"/>
  <c r="E3578" i="66"/>
  <c r="H3578" i="66" s="1"/>
  <c r="E3574" i="66"/>
  <c r="H3574" i="66" s="1"/>
  <c r="E3571" i="66"/>
  <c r="H3571" i="66" s="1"/>
  <c r="C3569" i="66"/>
  <c r="C3564" i="66"/>
  <c r="C3557" i="66"/>
  <c r="E3551" i="66"/>
  <c r="H3551" i="66" s="1"/>
  <c r="E3550" i="66"/>
  <c r="H3550" i="66" s="1"/>
  <c r="E3547" i="66"/>
  <c r="H3547" i="66" s="1"/>
  <c r="C3545" i="66"/>
  <c r="C3540" i="66"/>
  <c r="E3522" i="66"/>
  <c r="H3522" i="66" s="1"/>
  <c r="C3519" i="66"/>
  <c r="E3508" i="66"/>
  <c r="H3508" i="66" s="1"/>
  <c r="E3502" i="66"/>
  <c r="H3502" i="66" s="1"/>
  <c r="E3491" i="66"/>
  <c r="H3491" i="66" s="1"/>
  <c r="C3489" i="66"/>
  <c r="C3484" i="66"/>
  <c r="E3471" i="66"/>
  <c r="H3471" i="66" s="1"/>
  <c r="E3468" i="66"/>
  <c r="H3468" i="66" s="1"/>
  <c r="E3447" i="66"/>
  <c r="H3447" i="66" s="1"/>
  <c r="C3446" i="66"/>
  <c r="E3434" i="66"/>
  <c r="H3434" i="66" s="1"/>
  <c r="E3426" i="66"/>
  <c r="H3426" i="66" s="1"/>
  <c r="E3419" i="66"/>
  <c r="H3419" i="66" s="1"/>
  <c r="C3417" i="66"/>
  <c r="C3416" i="66"/>
  <c r="C3404" i="66"/>
  <c r="E3397" i="66"/>
  <c r="H3397" i="66" s="1"/>
  <c r="C3370" i="66"/>
  <c r="E3366" i="66"/>
  <c r="H3366" i="66" s="1"/>
  <c r="E3346" i="66"/>
  <c r="H3346" i="66" s="1"/>
  <c r="C3338" i="66"/>
  <c r="E3334" i="66"/>
  <c r="H3334" i="66" s="1"/>
  <c r="C3327" i="66"/>
  <c r="E3322" i="66"/>
  <c r="H3322" i="66" s="1"/>
  <c r="E3320" i="66"/>
  <c r="H3320" i="66" s="1"/>
  <c r="C3308" i="66"/>
  <c r="E3278" i="66"/>
  <c r="H3278" i="66" s="1"/>
  <c r="E3272" i="66"/>
  <c r="H3272" i="66" s="1"/>
  <c r="E3267" i="66"/>
  <c r="H3267" i="66" s="1"/>
  <c r="C3266" i="66"/>
  <c r="C3255" i="66"/>
  <c r="E3254" i="66"/>
  <c r="H3254" i="66" s="1"/>
  <c r="E3250" i="66"/>
  <c r="H3250" i="66" s="1"/>
  <c r="C3249" i="66"/>
  <c r="E3245" i="66"/>
  <c r="H3245" i="66" s="1"/>
  <c r="C3244" i="66"/>
  <c r="C3239" i="66"/>
  <c r="E3238" i="66"/>
  <c r="H3238" i="66" s="1"/>
  <c r="E3234" i="66"/>
  <c r="H3234" i="66" s="1"/>
  <c r="E3216" i="66"/>
  <c r="H3216" i="66" s="1"/>
  <c r="E3215" i="66"/>
  <c r="H3215" i="66" s="1"/>
  <c r="E3210" i="66"/>
  <c r="H3210" i="66" s="1"/>
  <c r="E3192" i="66"/>
  <c r="H3192" i="66" s="1"/>
  <c r="C3191" i="66"/>
  <c r="E3186" i="66"/>
  <c r="H3186" i="66" s="1"/>
  <c r="E3169" i="66"/>
  <c r="H3169" i="66" s="1"/>
  <c r="C3162" i="66"/>
  <c r="E3144" i="66"/>
  <c r="H3144" i="66" s="1"/>
  <c r="C3143" i="66"/>
  <c r="E3129" i="66"/>
  <c r="H3129" i="66" s="1"/>
  <c r="E3120" i="66"/>
  <c r="H3120" i="66" s="1"/>
  <c r="C3119" i="66"/>
  <c r="E3095" i="66"/>
  <c r="H3095" i="66" s="1"/>
  <c r="C3076" i="66"/>
  <c r="C3041" i="66"/>
  <c r="E3021" i="66"/>
  <c r="H3021" i="66" s="1"/>
  <c r="C2992" i="66"/>
  <c r="E2846" i="66"/>
  <c r="H2846" i="66" s="1"/>
  <c r="C2841" i="66"/>
  <c r="E2841" i="66"/>
  <c r="H2841" i="66" s="1"/>
  <c r="C2789" i="66"/>
  <c r="E2777" i="66"/>
  <c r="H2777" i="66" s="1"/>
  <c r="C2735" i="66"/>
  <c r="C2615" i="66"/>
  <c r="C2570" i="66"/>
  <c r="E2514" i="66"/>
  <c r="H2514" i="66" s="1"/>
  <c r="C2514" i="66"/>
  <c r="C2425" i="66"/>
  <c r="E3771" i="66"/>
  <c r="H3771" i="66" s="1"/>
  <c r="E3756" i="66"/>
  <c r="H3756" i="66" s="1"/>
  <c r="H3749" i="66"/>
  <c r="E3724" i="66"/>
  <c r="H3724" i="66" s="1"/>
  <c r="H3694" i="66"/>
  <c r="E3595" i="66"/>
  <c r="H3595" i="66" s="1"/>
  <c r="E3586" i="66"/>
  <c r="H3586" i="66" s="1"/>
  <c r="H3558" i="66"/>
  <c r="E3554" i="66"/>
  <c r="H3554" i="66" s="1"/>
  <c r="C3534" i="66"/>
  <c r="E3531" i="66"/>
  <c r="H3531" i="66" s="1"/>
  <c r="C3502" i="66"/>
  <c r="H3483" i="66"/>
  <c r="E3480" i="66"/>
  <c r="H3480" i="66" s="1"/>
  <c r="E3474" i="66"/>
  <c r="H3474" i="66" s="1"/>
  <c r="C3440" i="66"/>
  <c r="H3412" i="66"/>
  <c r="C3397" i="66"/>
  <c r="E3378" i="66"/>
  <c r="H3378" i="66" s="1"/>
  <c r="C3376" i="66"/>
  <c r="E3354" i="66"/>
  <c r="H3354" i="66" s="1"/>
  <c r="H3352" i="66"/>
  <c r="E3318" i="66"/>
  <c r="H3318" i="66" s="1"/>
  <c r="C3309" i="66"/>
  <c r="C3296" i="66"/>
  <c r="C3272" i="66"/>
  <c r="C3216" i="66"/>
  <c r="E3194" i="66"/>
  <c r="H3194" i="66" s="1"/>
  <c r="C3192" i="66"/>
  <c r="H3180" i="66"/>
  <c r="E3177" i="66"/>
  <c r="H3177" i="66" s="1"/>
  <c r="E3170" i="66"/>
  <c r="H3170" i="66" s="1"/>
  <c r="E3153" i="66"/>
  <c r="H3153" i="66" s="1"/>
  <c r="C3144" i="66"/>
  <c r="C3120" i="66"/>
  <c r="C2694" i="66"/>
  <c r="E2694" i="66"/>
  <c r="H2694" i="66" s="1"/>
  <c r="E3791" i="66"/>
  <c r="H3791" i="66" s="1"/>
  <c r="E3779" i="66"/>
  <c r="H3779" i="66" s="1"/>
  <c r="C3777" i="66"/>
  <c r="E3763" i="66"/>
  <c r="H3763" i="66" s="1"/>
  <c r="C3761" i="66"/>
  <c r="C3755" i="66"/>
  <c r="E3713" i="66"/>
  <c r="H3713" i="66" s="1"/>
  <c r="E3708" i="66"/>
  <c r="H3708" i="66" s="1"/>
  <c r="E3702" i="66"/>
  <c r="H3702" i="66" s="1"/>
  <c r="E3696" i="66"/>
  <c r="H3696" i="66" s="1"/>
  <c r="E3691" i="66"/>
  <c r="H3691" i="66" s="1"/>
  <c r="E3673" i="66"/>
  <c r="H3673" i="66" s="1"/>
  <c r="E3667" i="66"/>
  <c r="H3667" i="66" s="1"/>
  <c r="C3666" i="66"/>
  <c r="E3661" i="66"/>
  <c r="H3661" i="66" s="1"/>
  <c r="E3638" i="66"/>
  <c r="H3638" i="66" s="1"/>
  <c r="E3623" i="66"/>
  <c r="H3623" i="66" s="1"/>
  <c r="E3618" i="66"/>
  <c r="H3618" i="66" s="1"/>
  <c r="C3615" i="66"/>
  <c r="C3599" i="66"/>
  <c r="E3587" i="66"/>
  <c r="H3587" i="66" s="1"/>
  <c r="C3584" i="66"/>
  <c r="C3583" i="66"/>
  <c r="E3580" i="66"/>
  <c r="H3580" i="66" s="1"/>
  <c r="C3572" i="66"/>
  <c r="E3555" i="66"/>
  <c r="H3555" i="66" s="1"/>
  <c r="C3548" i="66"/>
  <c r="C3535" i="66"/>
  <c r="E3517" i="66"/>
  <c r="H3517" i="66" s="1"/>
  <c r="E3516" i="66"/>
  <c r="H3516" i="66" s="1"/>
  <c r="E3506" i="66"/>
  <c r="H3506" i="66" s="1"/>
  <c r="C3503" i="66"/>
  <c r="E3498" i="66"/>
  <c r="H3498" i="66" s="1"/>
  <c r="E3486" i="66"/>
  <c r="H3486" i="66" s="1"/>
  <c r="C3485" i="66"/>
  <c r="E3466" i="66"/>
  <c r="H3466" i="66" s="1"/>
  <c r="C3463" i="66"/>
  <c r="C3454" i="66"/>
  <c r="E3450" i="66"/>
  <c r="H3450" i="66" s="1"/>
  <c r="E3444" i="66"/>
  <c r="H3444" i="66" s="1"/>
  <c r="C3420" i="66"/>
  <c r="C3405" i="66"/>
  <c r="E3399" i="66"/>
  <c r="H3399" i="66" s="1"/>
  <c r="E3386" i="66"/>
  <c r="H3386" i="66" s="1"/>
  <c r="E3362" i="66"/>
  <c r="H3362" i="66" s="1"/>
  <c r="E3355" i="66"/>
  <c r="H3355" i="66" s="1"/>
  <c r="E3349" i="66"/>
  <c r="H3349" i="66" s="1"/>
  <c r="C3348" i="66"/>
  <c r="C3335" i="66"/>
  <c r="C3311" i="66"/>
  <c r="E3298" i="66"/>
  <c r="H3298" i="66" s="1"/>
  <c r="C3297" i="66"/>
  <c r="C3290" i="66"/>
  <c r="C3279" i="66"/>
  <c r="E3274" i="66"/>
  <c r="H3274" i="66" s="1"/>
  <c r="C3273" i="66"/>
  <c r="E3269" i="66"/>
  <c r="H3269" i="66" s="1"/>
  <c r="C3268" i="66"/>
  <c r="C3263" i="66"/>
  <c r="H3262" i="66"/>
  <c r="E3258" i="66"/>
  <c r="H3258" i="66" s="1"/>
  <c r="C3256" i="66"/>
  <c r="E3247" i="66"/>
  <c r="H3247" i="66" s="1"/>
  <c r="C3240" i="66"/>
  <c r="E3224" i="66"/>
  <c r="H3224" i="66" s="1"/>
  <c r="E3223" i="66"/>
  <c r="H3223" i="66" s="1"/>
  <c r="E3219" i="66"/>
  <c r="H3219" i="66" s="1"/>
  <c r="C3218" i="66"/>
  <c r="E3200" i="66"/>
  <c r="H3200" i="66" s="1"/>
  <c r="E3199" i="66"/>
  <c r="H3199" i="66" s="1"/>
  <c r="E3195" i="66"/>
  <c r="H3195" i="66" s="1"/>
  <c r="C3187" i="66"/>
  <c r="C3181" i="66"/>
  <c r="C3176" i="66"/>
  <c r="C3170" i="66"/>
  <c r="C3152" i="66"/>
  <c r="E3138" i="66"/>
  <c r="H3138" i="66" s="1"/>
  <c r="C3130" i="66"/>
  <c r="C3122" i="66"/>
  <c r="E3103" i="66"/>
  <c r="H3103" i="66" s="1"/>
  <c r="C3063" i="66"/>
  <c r="E3049" i="66"/>
  <c r="H3049" i="66" s="1"/>
  <c r="C3009" i="66"/>
  <c r="E3009" i="66"/>
  <c r="H3009" i="66" s="1"/>
  <c r="E2911" i="66"/>
  <c r="H2911" i="66" s="1"/>
  <c r="C2906" i="66"/>
  <c r="E2801" i="66"/>
  <c r="H2801" i="66" s="1"/>
  <c r="C2778" i="66"/>
  <c r="H2751" i="66"/>
  <c r="E2669" i="66"/>
  <c r="H2669" i="66" s="1"/>
  <c r="E2653" i="66"/>
  <c r="H2653" i="66" s="1"/>
  <c r="E2608" i="66"/>
  <c r="H2608" i="66" s="1"/>
  <c r="E2354" i="66"/>
  <c r="H2354" i="66" s="1"/>
  <c r="C2354" i="66"/>
  <c r="C2149" i="66"/>
  <c r="E2149" i="66"/>
  <c r="H2149" i="66" s="1"/>
  <c r="H3780" i="66"/>
  <c r="C3778" i="66"/>
  <c r="C3762" i="66"/>
  <c r="E3752" i="66"/>
  <c r="H3752" i="66" s="1"/>
  <c r="E3731" i="66"/>
  <c r="H3731" i="66" s="1"/>
  <c r="C3730" i="66"/>
  <c r="E3729" i="66"/>
  <c r="H3729" i="66" s="1"/>
  <c r="H3697" i="66"/>
  <c r="H3692" i="66"/>
  <c r="C3691" i="66"/>
  <c r="H3680" i="66"/>
  <c r="C3667" i="66"/>
  <c r="C3661" i="66"/>
  <c r="C3653" i="66"/>
  <c r="C3638" i="66"/>
  <c r="C3623" i="66"/>
  <c r="E3622" i="66"/>
  <c r="H3622" i="66" s="1"/>
  <c r="H3619" i="66"/>
  <c r="C3617" i="66"/>
  <c r="H3611" i="66"/>
  <c r="C3607" i="66"/>
  <c r="E3606" i="66"/>
  <c r="H3606" i="66" s="1"/>
  <c r="E3596" i="66"/>
  <c r="H3596" i="66" s="1"/>
  <c r="C3580" i="66"/>
  <c r="E3573" i="66"/>
  <c r="H3573" i="66" s="1"/>
  <c r="C3566" i="66"/>
  <c r="C3559" i="66"/>
  <c r="C3542" i="66"/>
  <c r="H3538" i="66"/>
  <c r="E3532" i="66"/>
  <c r="H3532" i="66" s="1"/>
  <c r="C3524" i="66"/>
  <c r="H3507" i="66"/>
  <c r="C3504" i="66"/>
  <c r="H3499" i="66"/>
  <c r="C3498" i="66"/>
  <c r="E3492" i="66"/>
  <c r="H3492" i="66" s="1"/>
  <c r="H3487" i="66"/>
  <c r="C3486" i="66"/>
  <c r="E3476" i="66"/>
  <c r="H3476" i="66" s="1"/>
  <c r="H3467" i="66"/>
  <c r="C3455" i="66"/>
  <c r="C3449" i="66"/>
  <c r="C3444" i="66"/>
  <c r="E3436" i="66"/>
  <c r="H3436" i="66" s="1"/>
  <c r="E3429" i="66"/>
  <c r="H3429" i="66" s="1"/>
  <c r="E3428" i="66"/>
  <c r="H3428" i="66" s="1"/>
  <c r="E3420" i="66"/>
  <c r="H3420" i="66" s="1"/>
  <c r="E3415" i="66"/>
  <c r="H3415" i="66" s="1"/>
  <c r="E3407" i="66"/>
  <c r="H3407" i="66" s="1"/>
  <c r="C3406" i="66"/>
  <c r="C3399" i="66"/>
  <c r="C3385" i="66"/>
  <c r="E3380" i="66"/>
  <c r="H3380" i="66" s="1"/>
  <c r="E3368" i="66"/>
  <c r="H3368" i="66" s="1"/>
  <c r="C3362" i="66"/>
  <c r="E3343" i="66"/>
  <c r="H3343" i="66" s="1"/>
  <c r="E3336" i="66"/>
  <c r="H3336" i="66" s="1"/>
  <c r="E3330" i="66"/>
  <c r="H3330" i="66" s="1"/>
  <c r="C3329" i="66"/>
  <c r="C3324" i="66"/>
  <c r="E3319" i="66"/>
  <c r="H3319" i="66" s="1"/>
  <c r="H3299" i="66"/>
  <c r="H3275" i="66"/>
  <c r="C3274" i="66"/>
  <c r="C3269" i="66"/>
  <c r="E3264" i="66"/>
  <c r="H3264" i="66" s="1"/>
  <c r="H3259" i="66"/>
  <c r="C3258" i="66"/>
  <c r="C3252" i="66"/>
  <c r="C3247" i="66"/>
  <c r="E3246" i="66"/>
  <c r="H3246" i="66" s="1"/>
  <c r="E3242" i="66"/>
  <c r="H3242" i="66" s="1"/>
  <c r="C3241" i="66"/>
  <c r="E3237" i="66"/>
  <c r="H3237" i="66" s="1"/>
  <c r="C3236" i="66"/>
  <c r="E3213" i="66"/>
  <c r="H3213" i="66" s="1"/>
  <c r="C3212" i="66"/>
  <c r="C3188" i="66"/>
  <c r="E3178" i="66"/>
  <c r="H3178" i="66" s="1"/>
  <c r="E3165" i="66"/>
  <c r="H3165" i="66" s="1"/>
  <c r="E3160" i="66"/>
  <c r="H3160" i="66" s="1"/>
  <c r="C3159" i="66"/>
  <c r="C3146" i="66"/>
  <c r="E3133" i="66"/>
  <c r="H3133" i="66" s="1"/>
  <c r="E3125" i="66"/>
  <c r="H3125" i="66" s="1"/>
  <c r="C3116" i="66"/>
  <c r="E3110" i="66"/>
  <c r="H3110" i="66" s="1"/>
  <c r="C3103" i="66"/>
  <c r="E3088" i="66"/>
  <c r="H3088" i="66" s="1"/>
  <c r="C3068" i="66"/>
  <c r="E3068" i="66"/>
  <c r="H3068" i="66" s="1"/>
  <c r="C3049" i="66"/>
  <c r="E3034" i="66"/>
  <c r="H3034" i="66" s="1"/>
  <c r="C3028" i="66"/>
  <c r="E2991" i="66"/>
  <c r="H2991" i="66" s="1"/>
  <c r="C2990" i="66"/>
  <c r="E2990" i="66"/>
  <c r="H2990" i="66" s="1"/>
  <c r="C2986" i="66"/>
  <c r="C2948" i="66"/>
  <c r="C2924" i="66"/>
  <c r="E2924" i="66"/>
  <c r="H2924" i="66" s="1"/>
  <c r="C2870" i="66"/>
  <c r="C2866" i="66"/>
  <c r="C2824" i="66"/>
  <c r="C2801" i="66"/>
  <c r="H2775" i="66"/>
  <c r="C2765" i="66"/>
  <c r="H2715" i="66"/>
  <c r="E2710" i="66"/>
  <c r="H2710" i="66" s="1"/>
  <c r="C2700" i="66"/>
  <c r="E2688" i="66"/>
  <c r="H2688" i="66" s="1"/>
  <c r="C2554" i="66"/>
  <c r="C3051" i="66"/>
  <c r="C3043" i="66"/>
  <c r="E3013" i="66"/>
  <c r="H3013" i="66" s="1"/>
  <c r="C3011" i="66"/>
  <c r="C2974" i="66"/>
  <c r="C2955" i="66"/>
  <c r="E2916" i="66"/>
  <c r="H2916" i="66" s="1"/>
  <c r="E2894" i="66"/>
  <c r="H2894" i="66" s="1"/>
  <c r="C2883" i="66"/>
  <c r="C2877" i="66"/>
  <c r="E2857" i="66"/>
  <c r="H2857" i="66" s="1"/>
  <c r="C2813" i="66"/>
  <c r="C2755" i="66"/>
  <c r="C2731" i="66"/>
  <c r="C2690" i="66"/>
  <c r="C2684" i="66"/>
  <c r="E2674" i="66"/>
  <c r="H2674" i="66" s="1"/>
  <c r="E2350" i="66"/>
  <c r="H2350" i="66" s="1"/>
  <c r="C2031" i="66"/>
  <c r="E2031" i="66"/>
  <c r="H2031" i="66" s="1"/>
  <c r="H3108" i="66"/>
  <c r="H3100" i="66"/>
  <c r="H3089" i="66"/>
  <c r="E3086" i="66"/>
  <c r="H3086" i="66" s="1"/>
  <c r="H3080" i="66"/>
  <c r="E3054" i="66"/>
  <c r="H3054" i="66" s="1"/>
  <c r="H3047" i="66"/>
  <c r="H3046" i="66"/>
  <c r="H3039" i="66"/>
  <c r="H3038" i="66"/>
  <c r="H3032" i="66"/>
  <c r="H3026" i="66"/>
  <c r="H3002" i="66"/>
  <c r="C3000" i="66"/>
  <c r="C2987" i="66"/>
  <c r="E2958" i="66"/>
  <c r="H2958" i="66" s="1"/>
  <c r="H2946" i="66"/>
  <c r="E2934" i="66"/>
  <c r="H2934" i="66" s="1"/>
  <c r="H2885" i="66"/>
  <c r="H2868" i="66"/>
  <c r="C2837" i="66"/>
  <c r="H2834" i="66"/>
  <c r="H2817" i="66"/>
  <c r="E2816" i="66"/>
  <c r="H2816" i="66" s="1"/>
  <c r="C2779" i="66"/>
  <c r="H2763" i="66"/>
  <c r="H2739" i="66"/>
  <c r="H2722" i="66"/>
  <c r="C2719" i="66"/>
  <c r="E2703" i="66"/>
  <c r="H2703" i="66" s="1"/>
  <c r="E2701" i="66"/>
  <c r="H2701" i="66" s="1"/>
  <c r="E2678" i="66"/>
  <c r="H2678" i="66" s="1"/>
  <c r="H2667" i="66"/>
  <c r="H2659" i="66"/>
  <c r="H2651" i="66"/>
  <c r="E2629" i="66"/>
  <c r="H2629" i="66" s="1"/>
  <c r="H2619" i="66"/>
  <c r="E2568" i="66"/>
  <c r="H2568" i="66" s="1"/>
  <c r="E2516" i="66"/>
  <c r="H2516" i="66" s="1"/>
  <c r="E2506" i="66"/>
  <c r="H2506" i="66" s="1"/>
  <c r="E2495" i="66"/>
  <c r="H2495" i="66" s="1"/>
  <c r="H2490" i="66"/>
  <c r="H2489" i="66"/>
  <c r="H2478" i="66"/>
  <c r="H2466" i="66"/>
  <c r="E2455" i="66"/>
  <c r="H2455" i="66" s="1"/>
  <c r="H2418" i="66"/>
  <c r="H2417" i="66"/>
  <c r="H2326" i="66"/>
  <c r="H2217" i="66"/>
  <c r="H2199" i="66"/>
  <c r="H2132" i="66"/>
  <c r="C1783" i="66"/>
  <c r="E1783" i="66"/>
  <c r="H1783" i="66" s="1"/>
  <c r="E3115" i="66"/>
  <c r="H3115" i="66" s="1"/>
  <c r="E3107" i="66"/>
  <c r="H3107" i="66" s="1"/>
  <c r="E3099" i="66"/>
  <c r="H3099" i="66" s="1"/>
  <c r="C3098" i="66"/>
  <c r="E3067" i="66"/>
  <c r="H3067" i="66" s="1"/>
  <c r="E3065" i="66"/>
  <c r="H3065" i="66" s="1"/>
  <c r="E3061" i="66"/>
  <c r="H3061" i="66" s="1"/>
  <c r="C3026" i="66"/>
  <c r="E3020" i="66"/>
  <c r="H3020" i="66" s="1"/>
  <c r="E3014" i="66"/>
  <c r="H3014" i="66" s="1"/>
  <c r="E3008" i="66"/>
  <c r="H3008" i="66" s="1"/>
  <c r="E3006" i="66"/>
  <c r="H3006" i="66" s="1"/>
  <c r="C3002" i="66"/>
  <c r="E2989" i="66"/>
  <c r="H2989" i="66" s="1"/>
  <c r="C2982" i="66"/>
  <c r="E2977" i="66"/>
  <c r="H2977" i="66" s="1"/>
  <c r="C2976" i="66"/>
  <c r="E2971" i="66"/>
  <c r="H2971" i="66" s="1"/>
  <c r="C2970" i="66"/>
  <c r="E2965" i="66"/>
  <c r="H2965" i="66" s="1"/>
  <c r="E2952" i="66"/>
  <c r="H2952" i="66" s="1"/>
  <c r="E2941" i="66"/>
  <c r="H2941" i="66" s="1"/>
  <c r="E2928" i="66"/>
  <c r="H2928" i="66" s="1"/>
  <c r="C2927" i="66"/>
  <c r="E2917" i="66"/>
  <c r="H2917" i="66" s="1"/>
  <c r="C2915" i="66"/>
  <c r="E2904" i="66"/>
  <c r="H2904" i="66" s="1"/>
  <c r="E2902" i="66"/>
  <c r="H2902" i="66" s="1"/>
  <c r="E2892" i="66"/>
  <c r="H2892" i="66" s="1"/>
  <c r="C2885" i="66"/>
  <c r="C2861" i="66"/>
  <c r="E2858" i="66"/>
  <c r="H2858" i="66" s="1"/>
  <c r="C2855" i="66"/>
  <c r="E2845" i="66"/>
  <c r="H2845" i="66" s="1"/>
  <c r="E2840" i="66"/>
  <c r="H2840" i="66" s="1"/>
  <c r="C2834" i="66"/>
  <c r="E2828" i="66"/>
  <c r="H2828" i="66" s="1"/>
  <c r="C2797" i="66"/>
  <c r="E2794" i="66"/>
  <c r="H2794" i="66" s="1"/>
  <c r="E2781" i="66"/>
  <c r="H2781" i="66" s="1"/>
  <c r="E2770" i="66"/>
  <c r="H2770" i="66" s="1"/>
  <c r="E2757" i="66"/>
  <c r="H2757" i="66" s="1"/>
  <c r="E2752" i="66"/>
  <c r="H2752" i="66" s="1"/>
  <c r="C2750" i="66"/>
  <c r="E2746" i="66"/>
  <c r="H2746" i="66" s="1"/>
  <c r="C2743" i="66"/>
  <c r="E2733" i="66"/>
  <c r="H2733" i="66" s="1"/>
  <c r="E2728" i="66"/>
  <c r="H2728" i="66" s="1"/>
  <c r="E2716" i="66"/>
  <c r="H2716" i="66" s="1"/>
  <c r="E2709" i="66"/>
  <c r="H2709" i="66" s="1"/>
  <c r="E2704" i="66"/>
  <c r="H2704" i="66" s="1"/>
  <c r="C2698" i="66"/>
  <c r="E2687" i="66"/>
  <c r="H2687" i="66" s="1"/>
  <c r="E2681" i="66"/>
  <c r="H2681" i="66" s="1"/>
  <c r="E2675" i="66"/>
  <c r="H2675" i="66" s="1"/>
  <c r="E2660" i="66"/>
  <c r="H2660" i="66" s="1"/>
  <c r="E2652" i="66"/>
  <c r="H2652" i="66" s="1"/>
  <c r="E2644" i="66"/>
  <c r="H2644" i="66" s="1"/>
  <c r="E2636" i="66"/>
  <c r="H2636" i="66" s="1"/>
  <c r="E2631" i="66"/>
  <c r="H2631" i="66" s="1"/>
  <c r="E2625" i="66"/>
  <c r="H2625" i="66" s="1"/>
  <c r="E2620" i="66"/>
  <c r="H2620" i="66" s="1"/>
  <c r="C2619" i="66"/>
  <c r="C2612" i="66"/>
  <c r="E2607" i="66"/>
  <c r="H2607" i="66" s="1"/>
  <c r="C2605" i="66"/>
  <c r="E2576" i="66"/>
  <c r="H2576" i="66" s="1"/>
  <c r="E2563" i="66"/>
  <c r="H2563" i="66" s="1"/>
  <c r="C2556" i="66"/>
  <c r="C2546" i="66"/>
  <c r="E2541" i="66"/>
  <c r="H2541" i="66" s="1"/>
  <c r="E2535" i="66"/>
  <c r="H2535" i="66" s="1"/>
  <c r="E2529" i="66"/>
  <c r="H2529" i="66" s="1"/>
  <c r="C2523" i="66"/>
  <c r="E2480" i="66"/>
  <c r="H2480" i="66" s="1"/>
  <c r="E2471" i="66"/>
  <c r="H2471" i="66" s="1"/>
  <c r="C2460" i="66"/>
  <c r="H2451" i="66"/>
  <c r="E2408" i="66"/>
  <c r="H2408" i="66" s="1"/>
  <c r="E2399" i="66"/>
  <c r="H2399" i="66" s="1"/>
  <c r="E2383" i="66"/>
  <c r="H2383" i="66" s="1"/>
  <c r="E2362" i="66"/>
  <c r="H2362" i="66" s="1"/>
  <c r="H2338" i="66"/>
  <c r="E2337" i="66"/>
  <c r="H2337" i="66" s="1"/>
  <c r="E2302" i="66"/>
  <c r="H2302" i="66" s="1"/>
  <c r="E2208" i="66"/>
  <c r="H2208" i="66" s="1"/>
  <c r="H2200" i="66"/>
  <c r="E2195" i="66"/>
  <c r="H2195" i="66" s="1"/>
  <c r="E2137" i="66"/>
  <c r="H2137" i="66" s="1"/>
  <c r="E2124" i="66"/>
  <c r="H2124" i="66" s="1"/>
  <c r="E1808" i="66"/>
  <c r="H1808" i="66" s="1"/>
  <c r="E3117" i="66"/>
  <c r="H3117" i="66" s="1"/>
  <c r="E3109" i="66"/>
  <c r="H3109" i="66" s="1"/>
  <c r="E3101" i="66"/>
  <c r="H3101" i="66" s="1"/>
  <c r="E3093" i="66"/>
  <c r="H3093" i="66" s="1"/>
  <c r="C3092" i="66"/>
  <c r="E3082" i="66"/>
  <c r="H3082" i="66" s="1"/>
  <c r="E3075" i="66"/>
  <c r="H3075" i="66" s="1"/>
  <c r="C3074" i="66"/>
  <c r="E3062" i="66"/>
  <c r="H3062" i="66" s="1"/>
  <c r="C3061" i="66"/>
  <c r="E3048" i="66"/>
  <c r="H3048" i="66" s="1"/>
  <c r="C3046" i="66"/>
  <c r="E3040" i="66"/>
  <c r="H3040" i="66" s="1"/>
  <c r="C3020" i="66"/>
  <c r="E3019" i="66"/>
  <c r="H3019" i="66" s="1"/>
  <c r="C3014" i="66"/>
  <c r="E3003" i="66"/>
  <c r="H3003" i="66" s="1"/>
  <c r="C2989" i="66"/>
  <c r="E2984" i="66"/>
  <c r="H2984" i="66" s="1"/>
  <c r="C2983" i="66"/>
  <c r="C2965" i="66"/>
  <c r="C2952" i="66"/>
  <c r="C2941" i="66"/>
  <c r="E2929" i="66"/>
  <c r="H2929" i="66" s="1"/>
  <c r="C2928" i="66"/>
  <c r="E2923" i="66"/>
  <c r="H2923" i="66" s="1"/>
  <c r="C2922" i="66"/>
  <c r="C2917" i="66"/>
  <c r="C2910" i="66"/>
  <c r="E2905" i="66"/>
  <c r="H2905" i="66" s="1"/>
  <c r="C2903" i="66"/>
  <c r="E2899" i="66"/>
  <c r="H2899" i="66" s="1"/>
  <c r="C2898" i="66"/>
  <c r="E2880" i="66"/>
  <c r="H2880" i="66" s="1"/>
  <c r="C2879" i="66"/>
  <c r="E2869" i="66"/>
  <c r="H2869" i="66" s="1"/>
  <c r="E2864" i="66"/>
  <c r="H2864" i="66" s="1"/>
  <c r="C2862" i="66"/>
  <c r="C2858" i="66"/>
  <c r="E2852" i="66"/>
  <c r="H2852" i="66" s="1"/>
  <c r="C2839" i="66"/>
  <c r="C2828" i="66"/>
  <c r="C2821" i="66"/>
  <c r="E2818" i="66"/>
  <c r="H2818" i="66" s="1"/>
  <c r="E2805" i="66"/>
  <c r="H2805" i="66" s="1"/>
  <c r="E2800" i="66"/>
  <c r="H2800" i="66" s="1"/>
  <c r="C2798" i="66"/>
  <c r="C2794" i="66"/>
  <c r="E2788" i="66"/>
  <c r="C2781" i="66"/>
  <c r="E2776" i="66"/>
  <c r="H2776" i="66" s="1"/>
  <c r="C2774" i="66"/>
  <c r="C2770" i="66"/>
  <c r="E2764" i="66"/>
  <c r="H2764" i="66" s="1"/>
  <c r="C2757" i="66"/>
  <c r="C2751" i="66"/>
  <c r="C2746" i="66"/>
  <c r="E2740" i="66"/>
  <c r="H2740" i="66" s="1"/>
  <c r="C2733" i="66"/>
  <c r="C2727" i="66"/>
  <c r="C2716" i="66"/>
  <c r="C2709" i="66"/>
  <c r="E2705" i="66"/>
  <c r="H2705" i="66" s="1"/>
  <c r="E2699" i="66"/>
  <c r="H2699" i="66" s="1"/>
  <c r="E2698" i="66"/>
  <c r="H2698" i="66" s="1"/>
  <c r="E2693" i="66"/>
  <c r="H2693" i="66" s="1"/>
  <c r="E2692" i="66"/>
  <c r="H2692" i="66" s="1"/>
  <c r="E2686" i="66"/>
  <c r="H2686" i="66" s="1"/>
  <c r="C2681" i="66"/>
  <c r="C2675" i="66"/>
  <c r="C2631" i="66"/>
  <c r="E2630" i="66"/>
  <c r="H2630" i="66" s="1"/>
  <c r="C2625" i="66"/>
  <c r="C2613" i="66"/>
  <c r="C2606" i="66"/>
  <c r="C2600" i="66"/>
  <c r="E2584" i="66"/>
  <c r="H2584" i="66" s="1"/>
  <c r="E2569" i="66"/>
  <c r="H2569" i="66" s="1"/>
  <c r="C2563" i="66"/>
  <c r="C2552" i="66"/>
  <c r="C2541" i="66"/>
  <c r="C2529" i="66"/>
  <c r="E2519" i="66"/>
  <c r="H2519" i="66" s="1"/>
  <c r="E2507" i="66"/>
  <c r="H2507" i="66" s="1"/>
  <c r="C2480" i="66"/>
  <c r="H2472" i="66"/>
  <c r="E2440" i="66"/>
  <c r="H2440" i="66" s="1"/>
  <c r="E2424" i="66"/>
  <c r="H2424" i="66" s="1"/>
  <c r="C2408" i="66"/>
  <c r="E2394" i="66"/>
  <c r="H2394" i="66" s="1"/>
  <c r="E2378" i="66"/>
  <c r="H2378" i="66" s="1"/>
  <c r="E2317" i="66"/>
  <c r="H2317" i="66" s="1"/>
  <c r="H2289" i="66"/>
  <c r="E2269" i="66"/>
  <c r="H2269" i="66" s="1"/>
  <c r="E2191" i="66"/>
  <c r="H2191" i="66" s="1"/>
  <c r="H2128" i="66"/>
  <c r="E2107" i="66"/>
  <c r="H2107" i="66" s="1"/>
  <c r="H2091" i="66"/>
  <c r="E2070" i="66"/>
  <c r="H2070" i="66" s="1"/>
  <c r="E3069" i="66"/>
  <c r="H3069" i="66" s="1"/>
  <c r="E3056" i="66"/>
  <c r="H3056" i="66" s="1"/>
  <c r="E3022" i="66"/>
  <c r="H3022" i="66" s="1"/>
  <c r="E3016" i="66"/>
  <c r="H3016" i="66" s="1"/>
  <c r="E3010" i="66"/>
  <c r="H3010" i="66" s="1"/>
  <c r="E2997" i="66"/>
  <c r="H2997" i="66" s="1"/>
  <c r="E2973" i="66"/>
  <c r="H2973" i="66" s="1"/>
  <c r="E2966" i="66"/>
  <c r="H2966" i="66" s="1"/>
  <c r="E2960" i="66"/>
  <c r="H2960" i="66" s="1"/>
  <c r="E2954" i="66"/>
  <c r="H2954" i="66" s="1"/>
  <c r="E2942" i="66"/>
  <c r="H2942" i="66" s="1"/>
  <c r="E2936" i="66"/>
  <c r="H2936" i="66" s="1"/>
  <c r="E2918" i="66"/>
  <c r="H2918" i="66" s="1"/>
  <c r="H2910" i="66"/>
  <c r="E2900" i="66"/>
  <c r="H2900" i="66" s="1"/>
  <c r="E2893" i="66"/>
  <c r="H2893" i="66" s="1"/>
  <c r="E2876" i="66"/>
  <c r="H2876" i="66" s="1"/>
  <c r="E2842" i="66"/>
  <c r="H2842" i="66" s="1"/>
  <c r="E2829" i="66"/>
  <c r="H2829" i="66" s="1"/>
  <c r="E2824" i="66"/>
  <c r="H2824" i="66" s="1"/>
  <c r="E2812" i="66"/>
  <c r="H2812" i="66" s="1"/>
  <c r="E2771" i="66"/>
  <c r="H2771" i="66" s="1"/>
  <c r="E2754" i="66"/>
  <c r="H2754" i="66" s="1"/>
  <c r="E2747" i="66"/>
  <c r="H2747" i="66" s="1"/>
  <c r="E2730" i="66"/>
  <c r="H2730" i="66" s="1"/>
  <c r="E2717" i="66"/>
  <c r="H2717" i="66" s="1"/>
  <c r="E2689" i="66"/>
  <c r="H2689" i="66" s="1"/>
  <c r="E2683" i="66"/>
  <c r="H2683" i="66" s="1"/>
  <c r="E2639" i="66"/>
  <c r="H2639" i="66" s="1"/>
  <c r="E2633" i="66"/>
  <c r="H2633" i="66" s="1"/>
  <c r="E2627" i="66"/>
  <c r="H2627" i="66" s="1"/>
  <c r="E2621" i="66"/>
  <c r="H2621" i="66" s="1"/>
  <c r="E2609" i="66"/>
  <c r="H2609" i="66" s="1"/>
  <c r="E2602" i="66"/>
  <c r="H2602" i="66" s="1"/>
  <c r="E2597" i="66"/>
  <c r="H2597" i="66" s="1"/>
  <c r="E2591" i="66"/>
  <c r="H2591" i="66" s="1"/>
  <c r="E2577" i="66"/>
  <c r="H2577" i="66" s="1"/>
  <c r="E2559" i="66"/>
  <c r="H2559" i="66" s="1"/>
  <c r="E2554" i="66"/>
  <c r="H2554" i="66" s="1"/>
  <c r="E2537" i="66"/>
  <c r="H2537" i="66" s="1"/>
  <c r="E2531" i="66"/>
  <c r="H2531" i="66" s="1"/>
  <c r="E2508" i="66"/>
  <c r="H2508" i="66" s="1"/>
  <c r="H2445" i="66"/>
  <c r="E2368" i="66"/>
  <c r="H2368" i="66" s="1"/>
  <c r="E2363" i="66"/>
  <c r="H2363" i="66" s="1"/>
  <c r="E2344" i="66"/>
  <c r="H2344" i="66" s="1"/>
  <c r="E2279" i="66"/>
  <c r="H2279" i="66" s="1"/>
  <c r="H2212" i="66"/>
  <c r="E2182" i="66"/>
  <c r="H2182" i="66" s="1"/>
  <c r="H2163" i="66"/>
  <c r="E2159" i="66"/>
  <c r="H2159" i="66" s="1"/>
  <c r="E2093" i="66"/>
  <c r="H2093" i="66" s="1"/>
  <c r="E1814" i="66"/>
  <c r="H1814" i="66" s="1"/>
  <c r="C3088" i="66"/>
  <c r="E3077" i="66"/>
  <c r="H3077" i="66" s="1"/>
  <c r="C3075" i="66"/>
  <c r="H3073" i="66"/>
  <c r="E3070" i="66"/>
  <c r="H3070" i="66" s="1"/>
  <c r="C3069" i="66"/>
  <c r="E3057" i="66"/>
  <c r="H3057" i="66" s="1"/>
  <c r="C3056" i="66"/>
  <c r="C3034" i="66"/>
  <c r="H3033" i="66"/>
  <c r="E3028" i="66"/>
  <c r="H3028" i="66" s="1"/>
  <c r="H3027" i="66"/>
  <c r="C3022" i="66"/>
  <c r="E3017" i="66"/>
  <c r="H3017" i="66" s="1"/>
  <c r="C3016" i="66"/>
  <c r="C3010" i="66"/>
  <c r="C3003" i="66"/>
  <c r="C2997" i="66"/>
  <c r="E2992" i="66"/>
  <c r="H2992" i="66" s="1"/>
  <c r="C2991" i="66"/>
  <c r="E2986" i="66"/>
  <c r="H2986" i="66" s="1"/>
  <c r="E2979" i="66"/>
  <c r="H2979" i="66" s="1"/>
  <c r="C2978" i="66"/>
  <c r="C2973" i="66"/>
  <c r="E2961" i="66"/>
  <c r="H2961" i="66" s="1"/>
  <c r="C2960" i="66"/>
  <c r="C2954" i="66"/>
  <c r="C2947" i="66"/>
  <c r="E2937" i="66"/>
  <c r="H2937" i="66" s="1"/>
  <c r="C2936" i="66"/>
  <c r="E2912" i="66"/>
  <c r="H2912" i="66" s="1"/>
  <c r="C2911" i="66"/>
  <c r="C2899" i="66"/>
  <c r="C2893" i="66"/>
  <c r="E2888" i="66"/>
  <c r="H2888" i="66" s="1"/>
  <c r="H2886" i="66"/>
  <c r="C2880" i="66"/>
  <c r="C2876" i="66"/>
  <c r="C2869" i="66"/>
  <c r="E2866" i="66"/>
  <c r="H2866" i="66" s="1"/>
  <c r="E2853" i="66"/>
  <c r="H2853" i="66" s="1"/>
  <c r="E2848" i="66"/>
  <c r="H2848" i="66" s="1"/>
  <c r="C2846" i="66"/>
  <c r="C2842" i="66"/>
  <c r="E2836" i="66"/>
  <c r="H2836" i="66" s="1"/>
  <c r="C2829" i="66"/>
  <c r="C2812" i="66"/>
  <c r="C2805" i="66"/>
  <c r="E2802" i="66"/>
  <c r="H2802" i="66" s="1"/>
  <c r="C2799" i="66"/>
  <c r="E2789" i="66"/>
  <c r="H2789" i="66" s="1"/>
  <c r="E2784" i="66"/>
  <c r="H2784" i="66" s="1"/>
  <c r="C2782" i="66"/>
  <c r="E2778" i="66"/>
  <c r="H2778" i="66" s="1"/>
  <c r="E2765" i="66"/>
  <c r="H2765" i="66" s="1"/>
  <c r="E2760" i="66"/>
  <c r="H2760" i="66" s="1"/>
  <c r="C2758" i="66"/>
  <c r="C2754" i="66"/>
  <c r="E2748" i="66"/>
  <c r="H2748" i="66" s="1"/>
  <c r="E2741" i="66"/>
  <c r="H2741" i="66" s="1"/>
  <c r="E2736" i="66"/>
  <c r="H2736" i="66" s="1"/>
  <c r="C2734" i="66"/>
  <c r="C2730" i="66"/>
  <c r="E2724" i="66"/>
  <c r="H2724" i="66" s="1"/>
  <c r="C2723" i="66"/>
  <c r="C2717" i="66"/>
  <c r="E2712" i="66"/>
  <c r="H2712" i="66" s="1"/>
  <c r="C2710" i="66"/>
  <c r="E2700" i="66"/>
  <c r="H2700" i="66" s="1"/>
  <c r="C2689" i="66"/>
  <c r="C2683" i="66"/>
  <c r="C2669" i="66"/>
  <c r="E2663" i="66"/>
  <c r="H2663" i="66" s="1"/>
  <c r="C2661" i="66"/>
  <c r="E2655" i="66"/>
  <c r="H2655" i="66" s="1"/>
  <c r="C2653" i="66"/>
  <c r="E2647" i="66"/>
  <c r="H2647" i="66" s="1"/>
  <c r="C2639" i="66"/>
  <c r="C2633" i="66"/>
  <c r="E2628" i="66"/>
  <c r="H2628" i="66" s="1"/>
  <c r="C2627" i="66"/>
  <c r="C2621" i="66"/>
  <c r="E2615" i="66"/>
  <c r="H2615" i="66" s="1"/>
  <c r="C2614" i="66"/>
  <c r="C2609" i="66"/>
  <c r="C2597" i="66"/>
  <c r="E2585" i="66"/>
  <c r="H2585" i="66" s="1"/>
  <c r="C2577" i="66"/>
  <c r="E2571" i="66"/>
  <c r="H2571" i="66" s="1"/>
  <c r="C2559" i="66"/>
  <c r="E2543" i="66"/>
  <c r="H2543" i="66" s="1"/>
  <c r="C2537" i="66"/>
  <c r="C2531" i="66"/>
  <c r="E2515" i="66"/>
  <c r="H2515" i="66" s="1"/>
  <c r="E2482" i="66"/>
  <c r="H2482" i="66" s="1"/>
  <c r="C2481" i="66"/>
  <c r="E2441" i="66"/>
  <c r="H2441" i="66" s="1"/>
  <c r="E2410" i="66"/>
  <c r="H2410" i="66" s="1"/>
  <c r="C2389" i="66"/>
  <c r="C2373" i="66"/>
  <c r="C2349" i="66"/>
  <c r="E2328" i="66"/>
  <c r="H2328" i="66" s="1"/>
  <c r="C2322" i="66"/>
  <c r="E2232" i="66"/>
  <c r="H2232" i="66" s="1"/>
  <c r="E2219" i="66"/>
  <c r="H2219" i="66" s="1"/>
  <c r="E2214" i="66"/>
  <c r="H2214" i="66" s="1"/>
  <c r="E1790" i="66"/>
  <c r="H1790" i="66" s="1"/>
  <c r="C2493" i="66"/>
  <c r="E2487" i="66"/>
  <c r="H2487" i="66" s="1"/>
  <c r="E2481" i="66"/>
  <c r="H2481" i="66" s="1"/>
  <c r="E2475" i="66"/>
  <c r="H2475" i="66" s="1"/>
  <c r="C2453" i="66"/>
  <c r="H2452" i="66"/>
  <c r="C2437" i="66"/>
  <c r="E2425" i="66"/>
  <c r="H2425" i="66" s="1"/>
  <c r="C2417" i="66"/>
  <c r="C2411" i="66"/>
  <c r="C2381" i="66"/>
  <c r="C2372" i="66"/>
  <c r="E2361" i="66"/>
  <c r="H2361" i="66" s="1"/>
  <c r="C2355" i="66"/>
  <c r="C2348" i="66"/>
  <c r="C2337" i="66"/>
  <c r="E2329" i="66"/>
  <c r="H2329" i="66" s="1"/>
  <c r="C2315" i="66"/>
  <c r="C2309" i="66"/>
  <c r="C2302" i="66"/>
  <c r="C2301" i="66"/>
  <c r="C2297" i="66"/>
  <c r="C2290" i="66"/>
  <c r="C2279" i="66"/>
  <c r="C2267" i="66"/>
  <c r="E2257" i="66"/>
  <c r="H2257" i="66" s="1"/>
  <c r="C2242" i="66"/>
  <c r="E2231" i="66"/>
  <c r="H2231" i="66" s="1"/>
  <c r="C2230" i="66"/>
  <c r="C2225" i="66"/>
  <c r="C2219" i="66"/>
  <c r="E2207" i="66"/>
  <c r="H2207" i="66" s="1"/>
  <c r="C2195" i="66"/>
  <c r="C2188" i="66"/>
  <c r="C2182" i="66"/>
  <c r="C2171" i="66"/>
  <c r="E2153" i="66"/>
  <c r="H2153" i="66" s="1"/>
  <c r="E2145" i="66"/>
  <c r="H2145" i="66" s="1"/>
  <c r="C2137" i="66"/>
  <c r="C2124" i="66"/>
  <c r="C2107" i="66"/>
  <c r="C2094" i="66"/>
  <c r="E2087" i="66"/>
  <c r="H2087" i="66" s="1"/>
  <c r="C2086" i="66"/>
  <c r="C2070" i="66"/>
  <c r="E2066" i="66"/>
  <c r="H2066" i="66" s="1"/>
  <c r="E2060" i="66"/>
  <c r="H2060" i="66" s="1"/>
  <c r="C2008" i="66"/>
  <c r="E1889" i="66"/>
  <c r="H1889" i="66" s="1"/>
  <c r="C1844" i="66"/>
  <c r="C1840" i="66"/>
  <c r="C1819" i="66"/>
  <c r="E1796" i="66"/>
  <c r="H1796" i="66" s="1"/>
  <c r="C1796" i="66"/>
  <c r="C1769" i="66"/>
  <c r="C1755" i="66"/>
  <c r="E1741" i="66"/>
  <c r="H1741" i="66" s="1"/>
  <c r="H2318" i="66"/>
  <c r="H2307" i="66"/>
  <c r="H2288" i="66"/>
  <c r="E2287" i="66"/>
  <c r="H2287" i="66" s="1"/>
  <c r="C2274" i="66"/>
  <c r="H2270" i="66"/>
  <c r="C2250" i="66"/>
  <c r="H2246" i="66"/>
  <c r="H2245" i="66"/>
  <c r="H2240" i="66"/>
  <c r="E2239" i="66"/>
  <c r="H2239" i="66" s="1"/>
  <c r="E2233" i="66"/>
  <c r="H2233" i="66" s="1"/>
  <c r="H2227" i="66"/>
  <c r="E2221" i="66"/>
  <c r="H2221" i="66" s="1"/>
  <c r="H2216" i="66"/>
  <c r="E2215" i="66"/>
  <c r="H2215" i="66" s="1"/>
  <c r="E2209" i="66"/>
  <c r="H2209" i="66" s="1"/>
  <c r="E2203" i="66"/>
  <c r="H2203" i="66" s="1"/>
  <c r="C2202" i="66"/>
  <c r="H2197" i="66"/>
  <c r="H2179" i="66"/>
  <c r="H2173" i="66"/>
  <c r="H2147" i="66"/>
  <c r="H2126" i="66"/>
  <c r="H2115" i="66"/>
  <c r="C2114" i="66"/>
  <c r="H2089" i="66"/>
  <c r="C2087" i="66"/>
  <c r="H2075" i="66"/>
  <c r="H2056" i="66"/>
  <c r="C2055" i="66"/>
  <c r="C2035" i="66"/>
  <c r="C2009" i="66"/>
  <c r="H1935" i="66"/>
  <c r="C1929" i="66"/>
  <c r="H1917" i="66"/>
  <c r="C1889" i="66"/>
  <c r="H1861" i="66"/>
  <c r="C1845" i="66"/>
  <c r="C1826" i="66"/>
  <c r="C1781" i="66"/>
  <c r="H1767" i="66"/>
  <c r="H1752" i="66"/>
  <c r="C2489" i="66"/>
  <c r="C2483" i="66"/>
  <c r="C2469" i="66"/>
  <c r="H2457" i="66"/>
  <c r="C2449" i="66"/>
  <c r="C2441" i="66"/>
  <c r="C2427" i="66"/>
  <c r="C2412" i="66"/>
  <c r="H2401" i="66"/>
  <c r="E2398" i="66"/>
  <c r="H2398" i="66" s="1"/>
  <c r="H2393" i="66"/>
  <c r="E2390" i="66"/>
  <c r="H2390" i="66" s="1"/>
  <c r="H2377" i="66"/>
  <c r="E2374" i="66"/>
  <c r="H2374" i="66" s="1"/>
  <c r="C2369" i="66"/>
  <c r="C2363" i="66"/>
  <c r="C2356" i="66"/>
  <c r="H2351" i="66"/>
  <c r="C2345" i="66"/>
  <c r="C2331" i="66"/>
  <c r="C2323" i="66"/>
  <c r="H2313" i="66"/>
  <c r="C2311" i="66"/>
  <c r="C2298" i="66"/>
  <c r="C2287" i="66"/>
  <c r="C2275" i="66"/>
  <c r="C2251" i="66"/>
  <c r="E2244" i="66"/>
  <c r="H2244" i="66" s="1"/>
  <c r="C2239" i="66"/>
  <c r="C2233" i="66"/>
  <c r="C2226" i="66"/>
  <c r="C2221" i="66"/>
  <c r="C2215" i="66"/>
  <c r="C2209" i="66"/>
  <c r="C2203" i="66"/>
  <c r="C2179" i="66"/>
  <c r="H2169" i="66"/>
  <c r="C2139" i="66"/>
  <c r="C2125" i="66"/>
  <c r="H2121" i="66"/>
  <c r="C2103" i="66"/>
  <c r="H2098" i="66"/>
  <c r="H2090" i="66"/>
  <c r="H2083" i="66"/>
  <c r="E2071" i="66"/>
  <c r="H2071" i="66" s="1"/>
  <c r="C1989" i="66"/>
  <c r="H1947" i="66"/>
  <c r="C1935" i="66"/>
  <c r="H2180" i="66"/>
  <c r="H2176" i="66"/>
  <c r="E2175" i="66"/>
  <c r="H2175" i="66" s="1"/>
  <c r="H2157" i="66"/>
  <c r="H2156" i="66"/>
  <c r="H2127" i="66"/>
  <c r="E2111" i="66"/>
  <c r="H2111" i="66" s="1"/>
  <c r="C2109" i="66"/>
  <c r="H2064" i="66"/>
  <c r="E2058" i="66"/>
  <c r="H2058" i="66" s="1"/>
  <c r="H2006" i="66"/>
  <c r="E1975" i="66"/>
  <c r="H1975" i="66" s="1"/>
  <c r="C1975" i="66"/>
  <c r="H1956" i="66"/>
  <c r="E1955" i="66"/>
  <c r="H1955" i="66" s="1"/>
  <c r="H1927" i="66"/>
  <c r="H1907" i="66"/>
  <c r="H1887" i="66"/>
  <c r="H1823" i="66"/>
  <c r="C1798" i="66"/>
  <c r="H1795" i="66"/>
  <c r="E2601" i="66"/>
  <c r="H2601" i="66" s="1"/>
  <c r="E2553" i="66"/>
  <c r="H2553" i="66" s="1"/>
  <c r="E2547" i="66"/>
  <c r="H2547" i="66" s="1"/>
  <c r="C2532" i="66"/>
  <c r="E2527" i="66"/>
  <c r="H2527" i="66" s="1"/>
  <c r="E2513" i="66"/>
  <c r="H2513" i="66" s="1"/>
  <c r="E2510" i="66"/>
  <c r="H2510" i="66" s="1"/>
  <c r="E2505" i="66"/>
  <c r="H2505" i="66" s="1"/>
  <c r="E2499" i="66"/>
  <c r="H2499" i="66" s="1"/>
  <c r="E2459" i="66"/>
  <c r="H2459" i="66" s="1"/>
  <c r="E2420" i="66"/>
  <c r="H2420" i="66" s="1"/>
  <c r="E2415" i="66"/>
  <c r="H2415" i="66" s="1"/>
  <c r="E2409" i="66"/>
  <c r="H2409" i="66" s="1"/>
  <c r="E2403" i="66"/>
  <c r="H2403" i="66" s="1"/>
  <c r="E2395" i="66"/>
  <c r="H2395" i="66" s="1"/>
  <c r="E2387" i="66"/>
  <c r="H2387" i="66" s="1"/>
  <c r="E2379" i="66"/>
  <c r="H2379" i="66" s="1"/>
  <c r="E2357" i="66"/>
  <c r="H2357" i="66" s="1"/>
  <c r="E2353" i="66"/>
  <c r="H2353" i="66" s="1"/>
  <c r="C2347" i="66"/>
  <c r="C2340" i="66"/>
  <c r="E2335" i="66"/>
  <c r="H2335" i="66" s="1"/>
  <c r="E2332" i="66"/>
  <c r="H2332" i="66" s="1"/>
  <c r="E2301" i="66"/>
  <c r="H2301" i="66" s="1"/>
  <c r="E2295" i="66"/>
  <c r="H2295" i="66" s="1"/>
  <c r="C2282" i="66"/>
  <c r="E2252" i="66"/>
  <c r="H2252" i="66" s="1"/>
  <c r="E2229" i="66"/>
  <c r="H2229" i="66" s="1"/>
  <c r="E2223" i="66"/>
  <c r="H2223" i="66" s="1"/>
  <c r="E2186" i="66"/>
  <c r="H2186" i="66" s="1"/>
  <c r="C2173" i="66"/>
  <c r="C2162" i="66"/>
  <c r="E2135" i="66"/>
  <c r="H2135" i="66" s="1"/>
  <c r="C2133" i="66"/>
  <c r="C2098" i="66"/>
  <c r="E2085" i="66"/>
  <c r="H2085" i="66" s="1"/>
  <c r="E2084" i="66"/>
  <c r="H2084" i="66" s="1"/>
  <c r="E2082" i="66"/>
  <c r="H2082" i="66" s="1"/>
  <c r="H2051" i="66"/>
  <c r="C2050" i="66"/>
  <c r="E2032" i="66"/>
  <c r="H2032" i="66" s="1"/>
  <c r="C2025" i="66"/>
  <c r="H2005" i="66"/>
  <c r="H2000" i="66"/>
  <c r="H1968" i="66"/>
  <c r="C1936" i="66"/>
  <c r="C1901" i="66"/>
  <c r="H1891" i="66"/>
  <c r="C1877" i="66"/>
  <c r="E1863" i="66"/>
  <c r="H1863" i="66" s="1"/>
  <c r="H1832" i="66"/>
  <c r="H1824" i="66"/>
  <c r="E1806" i="66"/>
  <c r="H1806" i="66" s="1"/>
  <c r="C1788" i="66"/>
  <c r="C1768" i="66"/>
  <c r="H1760" i="66"/>
  <c r="C1722" i="66"/>
  <c r="E1722" i="66"/>
  <c r="H1722" i="66" s="1"/>
  <c r="C2601" i="66"/>
  <c r="C2589" i="66"/>
  <c r="E2588" i="66"/>
  <c r="H2588" i="66" s="1"/>
  <c r="E2583" i="66"/>
  <c r="H2583" i="66" s="1"/>
  <c r="C2581" i="66"/>
  <c r="E2575" i="66"/>
  <c r="H2575" i="66" s="1"/>
  <c r="C2573" i="66"/>
  <c r="E2567" i="66"/>
  <c r="H2567" i="66" s="1"/>
  <c r="E2561" i="66"/>
  <c r="H2561" i="66" s="1"/>
  <c r="E2558" i="66"/>
  <c r="H2558" i="66" s="1"/>
  <c r="C2553" i="66"/>
  <c r="C2547" i="66"/>
  <c r="C2533" i="66"/>
  <c r="E2521" i="66"/>
  <c r="H2521" i="66" s="1"/>
  <c r="C2513" i="66"/>
  <c r="C2505" i="66"/>
  <c r="C2499" i="66"/>
  <c r="E2484" i="66"/>
  <c r="H2484" i="66" s="1"/>
  <c r="E2479" i="66"/>
  <c r="H2479" i="66" s="1"/>
  <c r="E2473" i="66"/>
  <c r="H2473" i="66" s="1"/>
  <c r="E2467" i="66"/>
  <c r="H2467" i="66" s="1"/>
  <c r="C2459" i="66"/>
  <c r="C2429" i="66"/>
  <c r="E2428" i="66"/>
  <c r="H2428" i="66" s="1"/>
  <c r="E2423" i="66"/>
  <c r="H2423" i="66" s="1"/>
  <c r="E2414" i="66"/>
  <c r="H2414" i="66" s="1"/>
  <c r="C2409" i="66"/>
  <c r="C2403" i="66"/>
  <c r="E2396" i="66"/>
  <c r="H2396" i="66" s="1"/>
  <c r="C2395" i="66"/>
  <c r="E2388" i="66"/>
  <c r="H2388" i="66" s="1"/>
  <c r="C2387" i="66"/>
  <c r="C2379" i="66"/>
  <c r="E2359" i="66"/>
  <c r="H2359" i="66" s="1"/>
  <c r="C2353" i="66"/>
  <c r="C2341" i="66"/>
  <c r="E2327" i="66"/>
  <c r="H2327" i="66" s="1"/>
  <c r="E2321" i="66"/>
  <c r="H2321" i="66" s="1"/>
  <c r="C2295" i="66"/>
  <c r="C2283" i="66"/>
  <c r="E2273" i="66"/>
  <c r="H2273" i="66" s="1"/>
  <c r="E2261" i="66"/>
  <c r="H2261" i="66" s="1"/>
  <c r="C2260" i="66"/>
  <c r="E2255" i="66"/>
  <c r="H2255" i="66" s="1"/>
  <c r="E2249" i="66"/>
  <c r="H2249" i="66" s="1"/>
  <c r="C2234" i="66"/>
  <c r="C2223" i="66"/>
  <c r="E2205" i="66"/>
  <c r="H2205" i="66" s="1"/>
  <c r="E2204" i="66"/>
  <c r="H2204" i="66" s="1"/>
  <c r="E2201" i="66"/>
  <c r="H2201" i="66" s="1"/>
  <c r="E2188" i="66"/>
  <c r="H2188" i="66" s="1"/>
  <c r="E2177" i="66"/>
  <c r="H2177" i="66" s="1"/>
  <c r="E2164" i="66"/>
  <c r="H2164" i="66" s="1"/>
  <c r="C2163" i="66"/>
  <c r="E2151" i="66"/>
  <c r="H2151" i="66" s="1"/>
  <c r="E2143" i="66"/>
  <c r="H2143" i="66" s="1"/>
  <c r="C2134" i="66"/>
  <c r="E2129" i="66"/>
  <c r="H2129" i="66" s="1"/>
  <c r="E2117" i="66"/>
  <c r="H2117" i="66" s="1"/>
  <c r="E2116" i="66"/>
  <c r="H2116" i="66" s="1"/>
  <c r="E2113" i="66"/>
  <c r="H2113" i="66" s="1"/>
  <c r="E2100" i="66"/>
  <c r="H2100" i="66" s="1"/>
  <c r="C2099" i="66"/>
  <c r="E2092" i="66"/>
  <c r="H2092" i="66" s="1"/>
  <c r="C2091" i="66"/>
  <c r="H2065" i="66"/>
  <c r="E2046" i="66"/>
  <c r="H2046" i="66" s="1"/>
  <c r="C2038" i="66"/>
  <c r="E2037" i="66"/>
  <c r="H2037" i="66" s="1"/>
  <c r="H2033" i="66"/>
  <c r="C2032" i="66"/>
  <c r="C2001" i="66"/>
  <c r="E1996" i="66"/>
  <c r="H1996" i="66" s="1"/>
  <c r="E1995" i="66"/>
  <c r="H1995" i="66" s="1"/>
  <c r="H1992" i="66"/>
  <c r="C1977" i="66"/>
  <c r="H1969" i="66"/>
  <c r="E1957" i="66"/>
  <c r="H1957" i="66" s="1"/>
  <c r="C1942" i="66"/>
  <c r="H1933" i="66"/>
  <c r="E1928" i="66"/>
  <c r="H1928" i="66" s="1"/>
  <c r="E1898" i="66"/>
  <c r="H1898" i="66" s="1"/>
  <c r="C1878" i="66"/>
  <c r="C1806" i="66"/>
  <c r="C1789" i="66"/>
  <c r="H1770" i="66"/>
  <c r="E1769" i="66"/>
  <c r="H1769" i="66" s="1"/>
  <c r="H1765" i="66"/>
  <c r="C1689" i="66"/>
  <c r="C1577" i="66"/>
  <c r="C839" i="66"/>
  <c r="E839" i="66"/>
  <c r="H839" i="66" s="1"/>
  <c r="C402" i="66"/>
  <c r="E402" i="66"/>
  <c r="H402" i="66" s="1"/>
  <c r="C377" i="66"/>
  <c r="C2065" i="66"/>
  <c r="E2050" i="66"/>
  <c r="H2050" i="66" s="1"/>
  <c r="C2048" i="66"/>
  <c r="C2043" i="66"/>
  <c r="E2039" i="66"/>
  <c r="H2039" i="66" s="1"/>
  <c r="C2027" i="66"/>
  <c r="E2022" i="66"/>
  <c r="H2022" i="66" s="1"/>
  <c r="E2017" i="66"/>
  <c r="H2017" i="66" s="1"/>
  <c r="C2016" i="66"/>
  <c r="C2011" i="66"/>
  <c r="C1984" i="66"/>
  <c r="C1966" i="66"/>
  <c r="E1961" i="66"/>
  <c r="H1961" i="66" s="1"/>
  <c r="C1955" i="66"/>
  <c r="C1950" i="66"/>
  <c r="E1946" i="66"/>
  <c r="H1946" i="66" s="1"/>
  <c r="C1944" i="66"/>
  <c r="E1943" i="66"/>
  <c r="H1943" i="66" s="1"/>
  <c r="C1939" i="66"/>
  <c r="E1932" i="66"/>
  <c r="H1932" i="66" s="1"/>
  <c r="C1931" i="66"/>
  <c r="E1926" i="66"/>
  <c r="H1926" i="66" s="1"/>
  <c r="C1920" i="66"/>
  <c r="C1910" i="66"/>
  <c r="E1909" i="66"/>
  <c r="H1909" i="66" s="1"/>
  <c r="E1905" i="66"/>
  <c r="H1905" i="66" s="1"/>
  <c r="C1903" i="66"/>
  <c r="C1898" i="66"/>
  <c r="E1886" i="66"/>
  <c r="H1886" i="66" s="1"/>
  <c r="C1871" i="66"/>
  <c r="C1848" i="66"/>
  <c r="C1846" i="66"/>
  <c r="C1835" i="66"/>
  <c r="E1822" i="66"/>
  <c r="H1822" i="66" s="1"/>
  <c r="C1821" i="66"/>
  <c r="E1809" i="66"/>
  <c r="H1809" i="66" s="1"/>
  <c r="C1808" i="66"/>
  <c r="E1801" i="66"/>
  <c r="H1801" i="66" s="1"/>
  <c r="C1800" i="66"/>
  <c r="E1785" i="66"/>
  <c r="H1785" i="66" s="1"/>
  <c r="C1784" i="66"/>
  <c r="E1779" i="66"/>
  <c r="H1779" i="66" s="1"/>
  <c r="C1777" i="66"/>
  <c r="C1738" i="66"/>
  <c r="C1695" i="66"/>
  <c r="C1660" i="66"/>
  <c r="H1624" i="66"/>
  <c r="E1613" i="66"/>
  <c r="H1613" i="66" s="1"/>
  <c r="C1597" i="66"/>
  <c r="C1563" i="66"/>
  <c r="C1536" i="66"/>
  <c r="E1505" i="66"/>
  <c r="H1505" i="66" s="1"/>
  <c r="C1505" i="66"/>
  <c r="C1452" i="66"/>
  <c r="C1438" i="66"/>
  <c r="E1438" i="66"/>
  <c r="H1438" i="66" s="1"/>
  <c r="C1298" i="66"/>
  <c r="C1075" i="66"/>
  <c r="H1609" i="66"/>
  <c r="H1502" i="66"/>
  <c r="H1396" i="66"/>
  <c r="H2013" i="66"/>
  <c r="H1993" i="66"/>
  <c r="C1991" i="66"/>
  <c r="E1970" i="66"/>
  <c r="H1970" i="66" s="1"/>
  <c r="C1961" i="66"/>
  <c r="H1934" i="66"/>
  <c r="C1922" i="66"/>
  <c r="C1874" i="66"/>
  <c r="C1867" i="66"/>
  <c r="C1849" i="66"/>
  <c r="C1809" i="66"/>
  <c r="C1801" i="66"/>
  <c r="H1787" i="66"/>
  <c r="C1785" i="66"/>
  <c r="C1772" i="66"/>
  <c r="C1765" i="66"/>
  <c r="C1758" i="66"/>
  <c r="C1746" i="66"/>
  <c r="H1721" i="66"/>
  <c r="H1630" i="66"/>
  <c r="C1604" i="66"/>
  <c r="C1458" i="66"/>
  <c r="C1339" i="66"/>
  <c r="C1308" i="66"/>
  <c r="E2014" i="66"/>
  <c r="H2014" i="66" s="1"/>
  <c r="E2001" i="66"/>
  <c r="H2001" i="66" s="1"/>
  <c r="E1994" i="66"/>
  <c r="H1994" i="66" s="1"/>
  <c r="E1988" i="66"/>
  <c r="H1988" i="66" s="1"/>
  <c r="E1987" i="66"/>
  <c r="H1987" i="66" s="1"/>
  <c r="E1982" i="66"/>
  <c r="H1982" i="66" s="1"/>
  <c r="C1981" i="66"/>
  <c r="E1977" i="66"/>
  <c r="H1977" i="66" s="1"/>
  <c r="E1953" i="66"/>
  <c r="H1953" i="66" s="1"/>
  <c r="E1952" i="66"/>
  <c r="H1952" i="66" s="1"/>
  <c r="E1918" i="66"/>
  <c r="H1918" i="66" s="1"/>
  <c r="E1913" i="66"/>
  <c r="H1913" i="66" s="1"/>
  <c r="E1911" i="66"/>
  <c r="H1911" i="66" s="1"/>
  <c r="H1899" i="66"/>
  <c r="E1894" i="66"/>
  <c r="H1894" i="66" s="1"/>
  <c r="E1892" i="66"/>
  <c r="H1892" i="66" s="1"/>
  <c r="E1878" i="66"/>
  <c r="H1878" i="66" s="1"/>
  <c r="E1875" i="66"/>
  <c r="H1875" i="66" s="1"/>
  <c r="E1864" i="66"/>
  <c r="H1864" i="66" s="1"/>
  <c r="E1857" i="66"/>
  <c r="H1857" i="66" s="1"/>
  <c r="E1851" i="66"/>
  <c r="H1851" i="66" s="1"/>
  <c r="E1844" i="66"/>
  <c r="H1844" i="66" s="1"/>
  <c r="E1838" i="66"/>
  <c r="H1838" i="66" s="1"/>
  <c r="E1825" i="66"/>
  <c r="H1825" i="66" s="1"/>
  <c r="C1817" i="66"/>
  <c r="E1788" i="66"/>
  <c r="H1788" i="66" s="1"/>
  <c r="E1774" i="66"/>
  <c r="H1774" i="66" s="1"/>
  <c r="E1753" i="66"/>
  <c r="H1753" i="66" s="1"/>
  <c r="C1710" i="66"/>
  <c r="H1687" i="66"/>
  <c r="E1605" i="66"/>
  <c r="H1605" i="66" s="1"/>
  <c r="H1575" i="66"/>
  <c r="E1549" i="66"/>
  <c r="H1549" i="66" s="1"/>
  <c r="E1405" i="66"/>
  <c r="H1405" i="66" s="1"/>
  <c r="E1397" i="66"/>
  <c r="H1397" i="66" s="1"/>
  <c r="E1309" i="66"/>
  <c r="H1309" i="66" s="1"/>
  <c r="C2062" i="66"/>
  <c r="C2045" i="66"/>
  <c r="E2038" i="66"/>
  <c r="H2038" i="66" s="1"/>
  <c r="C2030" i="66"/>
  <c r="E2025" i="66"/>
  <c r="H2025" i="66" s="1"/>
  <c r="C2013" i="66"/>
  <c r="E2009" i="66"/>
  <c r="H2009" i="66" s="1"/>
  <c r="E2002" i="66"/>
  <c r="H2002" i="66" s="1"/>
  <c r="C2000" i="66"/>
  <c r="C1993" i="66"/>
  <c r="C1982" i="66"/>
  <c r="E1978" i="66"/>
  <c r="H1978" i="66" s="1"/>
  <c r="C1963" i="66"/>
  <c r="E1958" i="66"/>
  <c r="H1958" i="66" s="1"/>
  <c r="C1952" i="66"/>
  <c r="E1942" i="66"/>
  <c r="H1942" i="66" s="1"/>
  <c r="E1937" i="66"/>
  <c r="H1937" i="66" s="1"/>
  <c r="E1929" i="66"/>
  <c r="H1929" i="66" s="1"/>
  <c r="C1923" i="66"/>
  <c r="C1918" i="66"/>
  <c r="E1914" i="66"/>
  <c r="H1914" i="66" s="1"/>
  <c r="C1912" i="66"/>
  <c r="C1907" i="66"/>
  <c r="E1900" i="66"/>
  <c r="H1900" i="66" s="1"/>
  <c r="C1893" i="66"/>
  <c r="C1888" i="66"/>
  <c r="C1875" i="66"/>
  <c r="E1869" i="66"/>
  <c r="H1869" i="66" s="1"/>
  <c r="E1868" i="66"/>
  <c r="H1868" i="66" s="1"/>
  <c r="E1858" i="66"/>
  <c r="H1858" i="66" s="1"/>
  <c r="C1851" i="66"/>
  <c r="C1838" i="66"/>
  <c r="C1832" i="66"/>
  <c r="C1818" i="66"/>
  <c r="E1812" i="66"/>
  <c r="H1812" i="66" s="1"/>
  <c r="C1811" i="66"/>
  <c r="C1780" i="66"/>
  <c r="C1774" i="66"/>
  <c r="E1742" i="66"/>
  <c r="H1742" i="66" s="1"/>
  <c r="C1741" i="66"/>
  <c r="C1734" i="66"/>
  <c r="C1728" i="66"/>
  <c r="H1680" i="66"/>
  <c r="E1648" i="66"/>
  <c r="H1648" i="66" s="1"/>
  <c r="C1639" i="66"/>
  <c r="C1635" i="66"/>
  <c r="C1605" i="66"/>
  <c r="C1549" i="66"/>
  <c r="C1463" i="66"/>
  <c r="C1445" i="66"/>
  <c r="H1437" i="66"/>
  <c r="C1322" i="66"/>
  <c r="H1314" i="66"/>
  <c r="C1309" i="66"/>
  <c r="C1514" i="66"/>
  <c r="E1398" i="66"/>
  <c r="H1398" i="66" s="1"/>
  <c r="C1377" i="66"/>
  <c r="C1250" i="66"/>
  <c r="H1724" i="66"/>
  <c r="E1707" i="66"/>
  <c r="H1707" i="66" s="1"/>
  <c r="E1678" i="66"/>
  <c r="H1678" i="66" s="1"/>
  <c r="C1662" i="66"/>
  <c r="E1657" i="66"/>
  <c r="H1657" i="66" s="1"/>
  <c r="C1656" i="66"/>
  <c r="E1651" i="66"/>
  <c r="H1651" i="66" s="1"/>
  <c r="C1649" i="66"/>
  <c r="C1614" i="66"/>
  <c r="E1587" i="66"/>
  <c r="H1587" i="66" s="1"/>
  <c r="C1585" i="66"/>
  <c r="C1550" i="66"/>
  <c r="C1537" i="66"/>
  <c r="C1529" i="66"/>
  <c r="E1516" i="66"/>
  <c r="H1516" i="66" s="1"/>
  <c r="C1509" i="66"/>
  <c r="C1500" i="66"/>
  <c r="C1494" i="66"/>
  <c r="E1476" i="66"/>
  <c r="H1476" i="66" s="1"/>
  <c r="C1453" i="66"/>
  <c r="C1448" i="66"/>
  <c r="C1446" i="66"/>
  <c r="E1441" i="66"/>
  <c r="H1441" i="66" s="1"/>
  <c r="C1418" i="66"/>
  <c r="C1378" i="66"/>
  <c r="C1371" i="66"/>
  <c r="E1362" i="66"/>
  <c r="H1362" i="66" s="1"/>
  <c r="E1355" i="66"/>
  <c r="H1355" i="66" s="1"/>
  <c r="E1347" i="66"/>
  <c r="H1347" i="66" s="1"/>
  <c r="C1332" i="66"/>
  <c r="E1327" i="66"/>
  <c r="H1327" i="66" s="1"/>
  <c r="C1323" i="66"/>
  <c r="C1316" i="66"/>
  <c r="C1310" i="66"/>
  <c r="E1305" i="66"/>
  <c r="H1305" i="66" s="1"/>
  <c r="C1304" i="66"/>
  <c r="C1294" i="66"/>
  <c r="E1285" i="66"/>
  <c r="H1285" i="66" s="1"/>
  <c r="C1279" i="66"/>
  <c r="C1707" i="66"/>
  <c r="C1705" i="66"/>
  <c r="C1684" i="66"/>
  <c r="C1678" i="66"/>
  <c r="C1651" i="66"/>
  <c r="C1629" i="66"/>
  <c r="C1622" i="66"/>
  <c r="C1616" i="66"/>
  <c r="C1608" i="66"/>
  <c r="C1587" i="66"/>
  <c r="C1572" i="66"/>
  <c r="H1568" i="66"/>
  <c r="E1564" i="66"/>
  <c r="H1564" i="66" s="1"/>
  <c r="H1554" i="66"/>
  <c r="H1547" i="66"/>
  <c r="H1519" i="66"/>
  <c r="H1518" i="66"/>
  <c r="H1512" i="66"/>
  <c r="H1480" i="66"/>
  <c r="H1455" i="66"/>
  <c r="H1436" i="66"/>
  <c r="H1431" i="66"/>
  <c r="H1430" i="66"/>
  <c r="H1423" i="66"/>
  <c r="H1422" i="66"/>
  <c r="H1421" i="66"/>
  <c r="H1420" i="66"/>
  <c r="H1411" i="66"/>
  <c r="H1390" i="66"/>
  <c r="H1383" i="66"/>
  <c r="H1382" i="66"/>
  <c r="H1381" i="66"/>
  <c r="H1380" i="66"/>
  <c r="E1378" i="66"/>
  <c r="H1378" i="66" s="1"/>
  <c r="H1375" i="66"/>
  <c r="E1371" i="66"/>
  <c r="H1371" i="66" s="1"/>
  <c r="H1368" i="66"/>
  <c r="E1363" i="66"/>
  <c r="H1363" i="66" s="1"/>
  <c r="H1344" i="66"/>
  <c r="H1313" i="66"/>
  <c r="H1271" i="66"/>
  <c r="H1073" i="66"/>
  <c r="H1715" i="66"/>
  <c r="H1701" i="66"/>
  <c r="H1667" i="66"/>
  <c r="H1659" i="66"/>
  <c r="H1611" i="66"/>
  <c r="H1603" i="66"/>
  <c r="H1595" i="66"/>
  <c r="C1558" i="66"/>
  <c r="C1545" i="66"/>
  <c r="H1520" i="66"/>
  <c r="C1510" i="66"/>
  <c r="C1501" i="66"/>
  <c r="C1478" i="66"/>
  <c r="H1472" i="66"/>
  <c r="C1460" i="66"/>
  <c r="H1456" i="66"/>
  <c r="C1435" i="66"/>
  <c r="C1428" i="66"/>
  <c r="E1427" i="66"/>
  <c r="H1427" i="66" s="1"/>
  <c r="H1424" i="66"/>
  <c r="E1419" i="66"/>
  <c r="H1419" i="66" s="1"/>
  <c r="H1404" i="66"/>
  <c r="C1403" i="66"/>
  <c r="H1391" i="66"/>
  <c r="C1388" i="66"/>
  <c r="E1387" i="66"/>
  <c r="H1387" i="66" s="1"/>
  <c r="H1384" i="66"/>
  <c r="E1379" i="66"/>
  <c r="H1379" i="66" s="1"/>
  <c r="H1360" i="66"/>
  <c r="H1353" i="66"/>
  <c r="C1344" i="66"/>
  <c r="C1320" i="66"/>
  <c r="H1287" i="66"/>
  <c r="C1239" i="66"/>
  <c r="C1217" i="66"/>
  <c r="C1197" i="66"/>
  <c r="E1197" i="66"/>
  <c r="H1197" i="66" s="1"/>
  <c r="H1159" i="66"/>
  <c r="C1138" i="66"/>
  <c r="E1099" i="66"/>
  <c r="H1099" i="66" s="1"/>
  <c r="C1099" i="66"/>
  <c r="C1700" i="66"/>
  <c r="E1692" i="66"/>
  <c r="H1692" i="66" s="1"/>
  <c r="H1675" i="66"/>
  <c r="H1619" i="66"/>
  <c r="C1617" i="66"/>
  <c r="C1609" i="66"/>
  <c r="E1604" i="66"/>
  <c r="H1604" i="66" s="1"/>
  <c r="H1582" i="66"/>
  <c r="H1561" i="66"/>
  <c r="H1555" i="66"/>
  <c r="C1518" i="66"/>
  <c r="E1497" i="66"/>
  <c r="H1497" i="66" s="1"/>
  <c r="E1491" i="66"/>
  <c r="H1491" i="66" s="1"/>
  <c r="E1449" i="66"/>
  <c r="H1449" i="66" s="1"/>
  <c r="H1444" i="66"/>
  <c r="H1432" i="66"/>
  <c r="E1403" i="66"/>
  <c r="H1403" i="66" s="1"/>
  <c r="E1400" i="66"/>
  <c r="H1400" i="66" s="1"/>
  <c r="E1395" i="66"/>
  <c r="H1395" i="66" s="1"/>
  <c r="H1376" i="66"/>
  <c r="H1369" i="66"/>
  <c r="E1320" i="66"/>
  <c r="H1320" i="66" s="1"/>
  <c r="C1221" i="66"/>
  <c r="E1221" i="66"/>
  <c r="H1221" i="66" s="1"/>
  <c r="H960" i="66"/>
  <c r="C1750" i="66"/>
  <c r="E1739" i="66"/>
  <c r="H1739" i="66" s="1"/>
  <c r="E1731" i="66"/>
  <c r="H1731" i="66" s="1"/>
  <c r="C1729" i="66"/>
  <c r="E1723" i="66"/>
  <c r="H1723" i="66" s="1"/>
  <c r="C1721" i="66"/>
  <c r="E1708" i="66"/>
  <c r="H1708" i="66" s="1"/>
  <c r="C1673" i="66"/>
  <c r="C1652" i="66"/>
  <c r="C1646" i="66"/>
  <c r="C1619" i="66"/>
  <c r="C1588" i="66"/>
  <c r="C1582" i="66"/>
  <c r="C1555" i="66"/>
  <c r="C1540" i="66"/>
  <c r="E1534" i="66"/>
  <c r="H1534" i="66" s="1"/>
  <c r="C1533" i="66"/>
  <c r="C1520" i="66"/>
  <c r="E1515" i="66"/>
  <c r="H1515" i="66" s="1"/>
  <c r="E1492" i="66"/>
  <c r="H1492" i="66" s="1"/>
  <c r="C1467" i="66"/>
  <c r="E1464" i="66"/>
  <c r="H1464" i="66" s="1"/>
  <c r="C1443" i="66"/>
  <c r="E1440" i="66"/>
  <c r="H1440" i="66" s="1"/>
  <c r="E1425" i="66"/>
  <c r="H1425" i="66" s="1"/>
  <c r="C1416" i="66"/>
  <c r="E1406" i="66"/>
  <c r="H1406" i="66" s="1"/>
  <c r="C1404" i="66"/>
  <c r="E1392" i="66"/>
  <c r="H1392" i="66" s="1"/>
  <c r="E1385" i="66"/>
  <c r="H1385" i="66" s="1"/>
  <c r="C1380" i="66"/>
  <c r="C1376" i="66"/>
  <c r="C1353" i="66"/>
  <c r="C1345" i="66"/>
  <c r="E1328" i="66"/>
  <c r="H1328" i="66" s="1"/>
  <c r="E1315" i="66"/>
  <c r="H1315" i="66" s="1"/>
  <c r="C1314" i="66"/>
  <c r="E1292" i="66"/>
  <c r="C1262" i="66"/>
  <c r="C1752" i="66"/>
  <c r="E1747" i="66"/>
  <c r="H1747" i="66" s="1"/>
  <c r="C1739" i="66"/>
  <c r="C1731" i="66"/>
  <c r="C1723" i="66"/>
  <c r="E1710" i="66"/>
  <c r="H1710" i="66" s="1"/>
  <c r="C1709" i="66"/>
  <c r="C1702" i="66"/>
  <c r="C1696" i="66"/>
  <c r="E1689" i="66"/>
  <c r="H1689" i="66" s="1"/>
  <c r="C1688" i="66"/>
  <c r="E1683" i="66"/>
  <c r="H1683" i="66" s="1"/>
  <c r="C1653" i="66"/>
  <c r="E1641" i="66"/>
  <c r="H1641" i="66" s="1"/>
  <c r="C1640" i="66"/>
  <c r="E1635" i="66"/>
  <c r="H1635" i="66" s="1"/>
  <c r="E1627" i="66"/>
  <c r="H1627" i="66" s="1"/>
  <c r="C1625" i="66"/>
  <c r="C1589" i="66"/>
  <c r="E1577" i="66"/>
  <c r="H1577" i="66" s="1"/>
  <c r="C1576" i="66"/>
  <c r="E1571" i="66"/>
  <c r="H1571" i="66" s="1"/>
  <c r="E1563" i="66"/>
  <c r="H1563" i="66" s="1"/>
  <c r="C1541" i="66"/>
  <c r="C1534" i="66"/>
  <c r="C1515" i="66"/>
  <c r="E1507" i="66"/>
  <c r="H1507" i="66" s="1"/>
  <c r="E1499" i="66"/>
  <c r="H1499" i="66" s="1"/>
  <c r="C1492" i="66"/>
  <c r="E1486" i="66"/>
  <c r="H1486" i="66" s="1"/>
  <c r="E1485" i="66"/>
  <c r="H1485" i="66" s="1"/>
  <c r="E1482" i="66"/>
  <c r="H1482" i="66" s="1"/>
  <c r="E1481" i="66"/>
  <c r="H1481" i="66" s="1"/>
  <c r="E1475" i="66"/>
  <c r="H1475" i="66" s="1"/>
  <c r="C1474" i="66"/>
  <c r="C1468" i="66"/>
  <c r="C1462" i="66"/>
  <c r="C1457" i="66"/>
  <c r="E1452" i="66"/>
  <c r="H1452" i="66" s="1"/>
  <c r="C1451" i="66"/>
  <c r="C1411" i="66"/>
  <c r="E1407" i="66"/>
  <c r="H1407" i="66" s="1"/>
  <c r="C1406" i="66"/>
  <c r="E1401" i="66"/>
  <c r="H1401" i="66" s="1"/>
  <c r="C1392" i="66"/>
  <c r="C1361" i="66"/>
  <c r="E1330" i="66"/>
  <c r="H1330" i="66" s="1"/>
  <c r="C1292" i="66"/>
  <c r="H1283" i="66"/>
  <c r="E1278" i="66"/>
  <c r="H1278" i="66" s="1"/>
  <c r="H1215" i="66"/>
  <c r="C1181" i="66"/>
  <c r="E1181" i="66"/>
  <c r="H1181" i="66" s="1"/>
  <c r="C1115" i="66"/>
  <c r="C1106" i="66"/>
  <c r="C1052" i="66"/>
  <c r="C1020" i="66"/>
  <c r="C988" i="66"/>
  <c r="C951" i="66"/>
  <c r="E951" i="66"/>
  <c r="H951" i="66" s="1"/>
  <c r="C1288" i="66"/>
  <c r="E1282" i="66"/>
  <c r="H1282" i="66" s="1"/>
  <c r="C1274" i="66"/>
  <c r="C1229" i="66"/>
  <c r="C1212" i="66"/>
  <c r="E1208" i="66"/>
  <c r="H1208" i="66" s="1"/>
  <c r="C1205" i="66"/>
  <c r="E1190" i="66"/>
  <c r="H1190" i="66" s="1"/>
  <c r="E1188" i="66"/>
  <c r="H1188" i="66" s="1"/>
  <c r="E1174" i="66"/>
  <c r="H1174" i="66" s="1"/>
  <c r="E1172" i="66"/>
  <c r="H1172" i="66" s="1"/>
  <c r="E1169" i="66"/>
  <c r="H1169" i="66" s="1"/>
  <c r="E1162" i="66"/>
  <c r="H1162" i="66" s="1"/>
  <c r="E1152" i="66"/>
  <c r="H1152" i="66" s="1"/>
  <c r="E1140" i="66"/>
  <c r="H1140" i="66" s="1"/>
  <c r="E1119" i="66"/>
  <c r="H1119" i="66" s="1"/>
  <c r="C1112" i="66"/>
  <c r="E1108" i="66"/>
  <c r="H1108" i="66" s="1"/>
  <c r="H1083" i="66"/>
  <c r="E1079" i="66"/>
  <c r="H1079" i="66" s="1"/>
  <c r="E1072" i="66"/>
  <c r="H1072" i="66" s="1"/>
  <c r="C1065" i="66"/>
  <c r="E1060" i="66"/>
  <c r="H1060" i="66" s="1"/>
  <c r="E1048" i="66"/>
  <c r="H1048" i="66" s="1"/>
  <c r="E1016" i="66"/>
  <c r="H1016" i="66" s="1"/>
  <c r="C996" i="66"/>
  <c r="E984" i="66"/>
  <c r="H984" i="66" s="1"/>
  <c r="C982" i="66"/>
  <c r="C971" i="66"/>
  <c r="E959" i="66"/>
  <c r="H959" i="66" s="1"/>
  <c r="E920" i="66"/>
  <c r="H920" i="66" s="1"/>
  <c r="C919" i="66"/>
  <c r="E919" i="66"/>
  <c r="H919" i="66" s="1"/>
  <c r="E797" i="66"/>
  <c r="H797" i="66" s="1"/>
  <c r="E674" i="66"/>
  <c r="H674" i="66" s="1"/>
  <c r="E612" i="66"/>
  <c r="H612" i="66" s="1"/>
  <c r="C1282" i="66"/>
  <c r="C1268" i="66"/>
  <c r="E1264" i="66"/>
  <c r="H1264" i="66" s="1"/>
  <c r="E1258" i="66"/>
  <c r="H1258" i="66" s="1"/>
  <c r="C1257" i="66"/>
  <c r="E1248" i="66"/>
  <c r="H1248" i="66" s="1"/>
  <c r="E1242" i="66"/>
  <c r="E1232" i="66"/>
  <c r="H1232" i="66" s="1"/>
  <c r="E1226" i="66"/>
  <c r="H1226" i="66" s="1"/>
  <c r="E1212" i="66"/>
  <c r="H1212" i="66" s="1"/>
  <c r="C1208" i="66"/>
  <c r="E1202" i="66"/>
  <c r="H1202" i="66" s="1"/>
  <c r="C1195" i="66"/>
  <c r="C1189" i="66"/>
  <c r="C1179" i="66"/>
  <c r="C1173" i="66"/>
  <c r="C1163" i="66"/>
  <c r="H1158" i="66"/>
  <c r="H1153" i="66"/>
  <c r="C1152" i="66"/>
  <c r="C1146" i="66"/>
  <c r="C1140" i="66"/>
  <c r="E1139" i="66"/>
  <c r="H1139" i="66" s="1"/>
  <c r="E1136" i="66"/>
  <c r="H1136" i="66" s="1"/>
  <c r="C1134" i="66"/>
  <c r="E1130" i="66"/>
  <c r="H1130" i="66" s="1"/>
  <c r="C1129" i="66"/>
  <c r="E1124" i="66"/>
  <c r="H1124" i="66" s="1"/>
  <c r="C1118" i="66"/>
  <c r="C1108" i="66"/>
  <c r="E1107" i="66"/>
  <c r="H1107" i="66" s="1"/>
  <c r="H1103" i="66"/>
  <c r="H1080" i="66"/>
  <c r="C1060" i="66"/>
  <c r="E1059" i="66"/>
  <c r="H1059" i="66" s="1"/>
  <c r="H1055" i="66"/>
  <c r="C1041" i="66"/>
  <c r="E1036" i="66"/>
  <c r="H1036" i="66" s="1"/>
  <c r="H1023" i="66"/>
  <c r="C1009" i="66"/>
  <c r="E1004" i="66"/>
  <c r="H1004" i="66" s="1"/>
  <c r="H991" i="66"/>
  <c r="C977" i="66"/>
  <c r="C949" i="66"/>
  <c r="E936" i="66"/>
  <c r="H936" i="66" s="1"/>
  <c r="C823" i="66"/>
  <c r="C766" i="66"/>
  <c r="C602" i="66"/>
  <c r="H1253" i="66"/>
  <c r="H1237" i="66"/>
  <c r="H1192" i="66"/>
  <c r="H1176" i="66"/>
  <c r="H1147" i="66"/>
  <c r="H1142" i="66"/>
  <c r="H1125" i="66"/>
  <c r="E1123" i="66"/>
  <c r="H1123" i="66" s="1"/>
  <c r="H1104" i="66"/>
  <c r="H1098" i="66"/>
  <c r="H1092" i="66"/>
  <c r="H1086" i="66"/>
  <c r="H1081" i="66"/>
  <c r="C1054" i="66"/>
  <c r="C1036" i="66"/>
  <c r="C1022" i="66"/>
  <c r="C1004" i="66"/>
  <c r="C990" i="66"/>
  <c r="C955" i="66"/>
  <c r="C942" i="66"/>
  <c r="C936" i="66"/>
  <c r="C911" i="66"/>
  <c r="E911" i="66"/>
  <c r="H911" i="66" s="1"/>
  <c r="C897" i="66"/>
  <c r="C855" i="66"/>
  <c r="C712" i="66"/>
  <c r="E1254" i="66"/>
  <c r="H1254" i="66" s="1"/>
  <c r="H1252" i="66"/>
  <c r="E1238" i="66"/>
  <c r="H1238" i="66" s="1"/>
  <c r="E1087" i="66"/>
  <c r="H1087" i="66" s="1"/>
  <c r="E1031" i="66"/>
  <c r="H1031" i="66" s="1"/>
  <c r="E999" i="66"/>
  <c r="H999" i="66" s="1"/>
  <c r="E945" i="66"/>
  <c r="H945" i="66" s="1"/>
  <c r="E939" i="66"/>
  <c r="H939" i="66" s="1"/>
  <c r="C658" i="66"/>
  <c r="E658" i="66"/>
  <c r="H658" i="66" s="1"/>
  <c r="C561" i="66"/>
  <c r="E561" i="66"/>
  <c r="H561" i="66" s="1"/>
  <c r="C529" i="66"/>
  <c r="E529" i="66"/>
  <c r="H529" i="66" s="1"/>
  <c r="C519" i="66"/>
  <c r="E519" i="66"/>
  <c r="H519" i="66" s="1"/>
  <c r="E1291" i="66"/>
  <c r="H1291" i="66" s="1"/>
  <c r="E1272" i="66"/>
  <c r="H1272" i="66" s="1"/>
  <c r="E1266" i="66"/>
  <c r="H1266" i="66" s="1"/>
  <c r="E1222" i="66"/>
  <c r="H1222" i="66" s="1"/>
  <c r="E1220" i="66"/>
  <c r="H1220" i="66" s="1"/>
  <c r="E1217" i="66"/>
  <c r="H1217" i="66" s="1"/>
  <c r="C1210" i="66"/>
  <c r="E1198" i="66"/>
  <c r="H1198" i="66" s="1"/>
  <c r="E1196" i="66"/>
  <c r="H1196" i="66" s="1"/>
  <c r="E1187" i="66"/>
  <c r="H1187" i="66" s="1"/>
  <c r="E1182" i="66"/>
  <c r="H1182" i="66" s="1"/>
  <c r="E1180" i="66"/>
  <c r="H1180" i="66" s="1"/>
  <c r="E1166" i="66"/>
  <c r="H1166" i="66" s="1"/>
  <c r="C1164" i="66"/>
  <c r="E1161" i="66"/>
  <c r="H1161" i="66" s="1"/>
  <c r="C1154" i="66"/>
  <c r="E1143" i="66"/>
  <c r="H1143" i="66" s="1"/>
  <c r="E1132" i="66"/>
  <c r="H1132" i="66" s="1"/>
  <c r="E1126" i="66"/>
  <c r="H1126" i="66" s="1"/>
  <c r="E1110" i="66"/>
  <c r="H1110" i="66" s="1"/>
  <c r="C1109" i="66"/>
  <c r="E1088" i="66"/>
  <c r="H1088" i="66" s="1"/>
  <c r="E1067" i="66"/>
  <c r="H1067" i="66" s="1"/>
  <c r="E1063" i="66"/>
  <c r="H1063" i="66" s="1"/>
  <c r="E1032" i="66"/>
  <c r="H1032" i="66" s="1"/>
  <c r="E1000" i="66"/>
  <c r="H1000" i="66" s="1"/>
  <c r="E967" i="66"/>
  <c r="H967" i="66" s="1"/>
  <c r="E966" i="66"/>
  <c r="H966" i="66" s="1"/>
  <c r="E962" i="66"/>
  <c r="H962" i="66" s="1"/>
  <c r="H952" i="66"/>
  <c r="H946" i="66"/>
  <c r="E922" i="66"/>
  <c r="H922" i="66" s="1"/>
  <c r="H917" i="66"/>
  <c r="E904" i="66"/>
  <c r="H904" i="66" s="1"/>
  <c r="C903" i="66"/>
  <c r="E903" i="66"/>
  <c r="H903" i="66" s="1"/>
  <c r="C847" i="66"/>
  <c r="E816" i="66"/>
  <c r="H816" i="66" s="1"/>
  <c r="H795" i="66"/>
  <c r="E760" i="66"/>
  <c r="H760" i="66" s="1"/>
  <c r="E741" i="66"/>
  <c r="H741" i="66" s="1"/>
  <c r="H709" i="66"/>
  <c r="C704" i="66"/>
  <c r="E704" i="66"/>
  <c r="H704" i="66" s="1"/>
  <c r="C623" i="66"/>
  <c r="E623" i="66"/>
  <c r="H623" i="66" s="1"/>
  <c r="E1304" i="66"/>
  <c r="H1304" i="66" s="1"/>
  <c r="E1286" i="66"/>
  <c r="H1286" i="66" s="1"/>
  <c r="C1284" i="66"/>
  <c r="E1280" i="66"/>
  <c r="H1280" i="66" s="1"/>
  <c r="E1273" i="66"/>
  <c r="H1273" i="66" s="1"/>
  <c r="C1272" i="66"/>
  <c r="C1266" i="66"/>
  <c r="E1256" i="66"/>
  <c r="H1256" i="66" s="1"/>
  <c r="E1250" i="66"/>
  <c r="H1250" i="66" s="1"/>
  <c r="E1240" i="66"/>
  <c r="H1240" i="66" s="1"/>
  <c r="E1234" i="66"/>
  <c r="H1234" i="66" s="1"/>
  <c r="E1211" i="66"/>
  <c r="H1211" i="66" s="1"/>
  <c r="C1204" i="66"/>
  <c r="E1203" i="66"/>
  <c r="H1203" i="66" s="1"/>
  <c r="C1187" i="66"/>
  <c r="C1165" i="66"/>
  <c r="E1154" i="66"/>
  <c r="H1154" i="66" s="1"/>
  <c r="C1143" i="66"/>
  <c r="C1132" i="66"/>
  <c r="E1131" i="66"/>
  <c r="H1131" i="66" s="1"/>
  <c r="E1127" i="66"/>
  <c r="H1127" i="66" s="1"/>
  <c r="C1126" i="66"/>
  <c r="C1121" i="66"/>
  <c r="E1111" i="66"/>
  <c r="H1111" i="66" s="1"/>
  <c r="C1110" i="66"/>
  <c r="E1106" i="66"/>
  <c r="H1106" i="66" s="1"/>
  <c r="C1105" i="66"/>
  <c r="E1100" i="66"/>
  <c r="H1100" i="66" s="1"/>
  <c r="E1064" i="66"/>
  <c r="H1064" i="66" s="1"/>
  <c r="C1062" i="66"/>
  <c r="C1057" i="66"/>
  <c r="E1052" i="66"/>
  <c r="H1052" i="66" s="1"/>
  <c r="E1039" i="66"/>
  <c r="H1039" i="66" s="1"/>
  <c r="C1025" i="66"/>
  <c r="E1020" i="66"/>
  <c r="H1020" i="66" s="1"/>
  <c r="E1007" i="66"/>
  <c r="H1007" i="66" s="1"/>
  <c r="C993" i="66"/>
  <c r="E988" i="66"/>
  <c r="H988" i="66" s="1"/>
  <c r="E975" i="66"/>
  <c r="H975" i="66" s="1"/>
  <c r="H953" i="66"/>
  <c r="H947" i="66"/>
  <c r="E928" i="66"/>
  <c r="H928" i="66" s="1"/>
  <c r="C922" i="66"/>
  <c r="C913" i="66"/>
  <c r="E876" i="66"/>
  <c r="H876" i="66" s="1"/>
  <c r="C876" i="66"/>
  <c r="H852" i="66"/>
  <c r="C804" i="66"/>
  <c r="C785" i="66"/>
  <c r="C760" i="66"/>
  <c r="H752" i="66"/>
  <c r="H728" i="66"/>
  <c r="C577" i="66"/>
  <c r="E948" i="66"/>
  <c r="H948" i="66" s="1"/>
  <c r="E933" i="66"/>
  <c r="H933" i="66" s="1"/>
  <c r="E885" i="66"/>
  <c r="H885" i="66" s="1"/>
  <c r="E884" i="66"/>
  <c r="H884" i="66" s="1"/>
  <c r="E851" i="66"/>
  <c r="H851" i="66" s="1"/>
  <c r="E830" i="66"/>
  <c r="H830" i="66" s="1"/>
  <c r="E829" i="66"/>
  <c r="H829" i="66" s="1"/>
  <c r="E826" i="66"/>
  <c r="H826" i="66" s="1"/>
  <c r="C806" i="66"/>
  <c r="E801" i="66"/>
  <c r="H801" i="66" s="1"/>
  <c r="C793" i="66"/>
  <c r="E787" i="66"/>
  <c r="H787" i="66" s="1"/>
  <c r="E769" i="66"/>
  <c r="H769" i="66" s="1"/>
  <c r="C749" i="66"/>
  <c r="C744" i="66"/>
  <c r="E732" i="66"/>
  <c r="H732" i="66" s="1"/>
  <c r="C731" i="66"/>
  <c r="E726" i="66"/>
  <c r="H726" i="66" s="1"/>
  <c r="C725" i="66"/>
  <c r="E718" i="66"/>
  <c r="H718" i="66" s="1"/>
  <c r="E708" i="66"/>
  <c r="H708" i="66" s="1"/>
  <c r="C707" i="66"/>
  <c r="C706" i="66"/>
  <c r="C689" i="66"/>
  <c r="E683" i="66"/>
  <c r="H683" i="66" s="1"/>
  <c r="E670" i="66"/>
  <c r="H670" i="66" s="1"/>
  <c r="C665" i="66"/>
  <c r="E644" i="66"/>
  <c r="H644" i="66" s="1"/>
  <c r="C643" i="66"/>
  <c r="C642" i="66"/>
  <c r="C620" i="66"/>
  <c r="H610" i="66"/>
  <c r="C578" i="66"/>
  <c r="C535" i="66"/>
  <c r="E535" i="66"/>
  <c r="H535" i="66" s="1"/>
  <c r="E955" i="66"/>
  <c r="H955" i="66" s="1"/>
  <c r="C948" i="66"/>
  <c r="C933" i="66"/>
  <c r="E893" i="66"/>
  <c r="H893" i="66" s="1"/>
  <c r="E881" i="66"/>
  <c r="H881" i="66" s="1"/>
  <c r="C880" i="66"/>
  <c r="C872" i="66"/>
  <c r="E867" i="66"/>
  <c r="H867" i="66" s="1"/>
  <c r="C851" i="66"/>
  <c r="E831" i="66"/>
  <c r="H831" i="66" s="1"/>
  <c r="E813" i="66"/>
  <c r="H813" i="66" s="1"/>
  <c r="E802" i="66"/>
  <c r="H802" i="66" s="1"/>
  <c r="C800" i="66"/>
  <c r="E788" i="66"/>
  <c r="H788" i="66" s="1"/>
  <c r="C787" i="66"/>
  <c r="E774" i="66"/>
  <c r="H774" i="66" s="1"/>
  <c r="C769" i="66"/>
  <c r="E763" i="66"/>
  <c r="H763" i="66" s="1"/>
  <c r="E751" i="66"/>
  <c r="H751" i="66" s="1"/>
  <c r="C750" i="66"/>
  <c r="C745" i="66"/>
  <c r="E739" i="66"/>
  <c r="H739" i="66" s="1"/>
  <c r="E727" i="66"/>
  <c r="H727" i="66" s="1"/>
  <c r="C726" i="66"/>
  <c r="E721" i="66"/>
  <c r="H721" i="66" s="1"/>
  <c r="H702" i="66"/>
  <c r="C701" i="66"/>
  <c r="E684" i="66"/>
  <c r="H684" i="66" s="1"/>
  <c r="C683" i="66"/>
  <c r="E679" i="66"/>
  <c r="C677" i="66"/>
  <c r="C672" i="66"/>
  <c r="E632" i="66"/>
  <c r="H632" i="66" s="1"/>
  <c r="H605" i="66"/>
  <c r="C550" i="66"/>
  <c r="C494" i="66"/>
  <c r="E481" i="66"/>
  <c r="H481" i="66" s="1"/>
  <c r="C462" i="66"/>
  <c r="H432" i="66"/>
  <c r="C410" i="66"/>
  <c r="C396" i="66"/>
  <c r="C383" i="66"/>
  <c r="E375" i="66"/>
  <c r="H375" i="66" s="1"/>
  <c r="C369" i="66"/>
  <c r="E918" i="66"/>
  <c r="H918" i="66" s="1"/>
  <c r="E900" i="66"/>
  <c r="H900" i="66" s="1"/>
  <c r="E889" i="66"/>
  <c r="H889" i="66" s="1"/>
  <c r="H882" i="66"/>
  <c r="E875" i="66"/>
  <c r="H875" i="66" s="1"/>
  <c r="C852" i="66"/>
  <c r="H832" i="66"/>
  <c r="E827" i="66"/>
  <c r="H827" i="66" s="1"/>
  <c r="H796" i="66"/>
  <c r="H789" i="66"/>
  <c r="H764" i="66"/>
  <c r="H758" i="66"/>
  <c r="H740" i="66"/>
  <c r="H715" i="66"/>
  <c r="H691" i="66"/>
  <c r="H685" i="66"/>
  <c r="H673" i="66"/>
  <c r="H667" i="66"/>
  <c r="H646" i="66"/>
  <c r="H628" i="66"/>
  <c r="H617" i="66"/>
  <c r="E616" i="66"/>
  <c r="H616" i="66" s="1"/>
  <c r="C481" i="66"/>
  <c r="C426" i="66"/>
  <c r="C918" i="66"/>
  <c r="H901" i="66"/>
  <c r="E890" i="66"/>
  <c r="H890" i="66" s="1"/>
  <c r="C881" i="66"/>
  <c r="C875" i="66"/>
  <c r="C873" i="66"/>
  <c r="H871" i="66"/>
  <c r="C853" i="66"/>
  <c r="C827" i="66"/>
  <c r="C814" i="66"/>
  <c r="C809" i="66"/>
  <c r="C795" i="66"/>
  <c r="C794" i="66"/>
  <c r="E783" i="66"/>
  <c r="H783" i="66" s="1"/>
  <c r="C782" i="66"/>
  <c r="C777" i="66"/>
  <c r="E759" i="66"/>
  <c r="H759" i="66" s="1"/>
  <c r="C758" i="66"/>
  <c r="C733" i="66"/>
  <c r="E716" i="66"/>
  <c r="H716" i="66" s="1"/>
  <c r="C715" i="66"/>
  <c r="E711" i="66"/>
  <c r="H711" i="66" s="1"/>
  <c r="C709" i="66"/>
  <c r="E692" i="66"/>
  <c r="H692" i="66" s="1"/>
  <c r="C691" i="66"/>
  <c r="E668" i="66"/>
  <c r="H668" i="66" s="1"/>
  <c r="C667" i="66"/>
  <c r="C666" i="66"/>
  <c r="E663" i="66"/>
  <c r="H663" i="66" s="1"/>
  <c r="C662" i="66"/>
  <c r="E656" i="66"/>
  <c r="H656" i="66" s="1"/>
  <c r="E652" i="66"/>
  <c r="H652" i="66" s="1"/>
  <c r="C651" i="66"/>
  <c r="E647" i="66"/>
  <c r="H647" i="66" s="1"/>
  <c r="C645" i="66"/>
  <c r="C616" i="66"/>
  <c r="E601" i="66"/>
  <c r="H601" i="66" s="1"/>
  <c r="C600" i="66"/>
  <c r="E595" i="66"/>
  <c r="H595" i="66" s="1"/>
  <c r="C556" i="66"/>
  <c r="H548" i="66"/>
  <c r="E513" i="66"/>
  <c r="H513" i="66" s="1"/>
  <c r="H388" i="66"/>
  <c r="C89" i="66"/>
  <c r="E89" i="66"/>
  <c r="H89" i="66" s="1"/>
  <c r="E913" i="66"/>
  <c r="H913" i="66" s="1"/>
  <c r="E891" i="66"/>
  <c r="H891" i="66" s="1"/>
  <c r="E883" i="66"/>
  <c r="H883" i="66" s="1"/>
  <c r="E855" i="66"/>
  <c r="H855" i="66" s="1"/>
  <c r="E854" i="66"/>
  <c r="H854" i="66" s="1"/>
  <c r="E847" i="66"/>
  <c r="H847" i="66" s="1"/>
  <c r="E833" i="66"/>
  <c r="H833" i="66" s="1"/>
  <c r="E823" i="66"/>
  <c r="H823" i="66" s="1"/>
  <c r="E790" i="66"/>
  <c r="H790" i="66" s="1"/>
  <c r="E782" i="66"/>
  <c r="H782" i="66" s="1"/>
  <c r="E772" i="66"/>
  <c r="H772" i="66" s="1"/>
  <c r="E747" i="66"/>
  <c r="H747" i="66" s="1"/>
  <c r="E735" i="66"/>
  <c r="H735" i="66" s="1"/>
  <c r="E723" i="66"/>
  <c r="H723" i="66" s="1"/>
  <c r="E705" i="66"/>
  <c r="H705" i="66" s="1"/>
  <c r="E662" i="66"/>
  <c r="H662" i="66" s="1"/>
  <c r="E624" i="66"/>
  <c r="H624" i="66" s="1"/>
  <c r="H618" i="66"/>
  <c r="H930" i="66"/>
  <c r="C928" i="66"/>
  <c r="E923" i="66"/>
  <c r="H923" i="66" s="1"/>
  <c r="C920" i="66"/>
  <c r="H914" i="66"/>
  <c r="C912" i="66"/>
  <c r="C904" i="66"/>
  <c r="C896" i="66"/>
  <c r="E895" i="66"/>
  <c r="H895" i="66" s="1"/>
  <c r="C883" i="66"/>
  <c r="E861" i="66"/>
  <c r="H861" i="66" s="1"/>
  <c r="C846" i="66"/>
  <c r="E841" i="66"/>
  <c r="H841" i="66" s="1"/>
  <c r="C840" i="66"/>
  <c r="H834" i="66"/>
  <c r="C833" i="66"/>
  <c r="C828" i="66"/>
  <c r="C822" i="66"/>
  <c r="E817" i="66"/>
  <c r="H817" i="66" s="1"/>
  <c r="C816" i="66"/>
  <c r="C797" i="66"/>
  <c r="H791" i="66"/>
  <c r="C790" i="66"/>
  <c r="E785" i="66"/>
  <c r="H785" i="66" s="1"/>
  <c r="E766" i="66"/>
  <c r="H766" i="66" s="1"/>
  <c r="C765" i="66"/>
  <c r="H748" i="66"/>
  <c r="C747" i="66"/>
  <c r="C741" i="66"/>
  <c r="H724" i="66"/>
  <c r="C723" i="66"/>
  <c r="E710" i="66"/>
  <c r="H710" i="66" s="1"/>
  <c r="C705" i="66"/>
  <c r="E699" i="66"/>
  <c r="C698" i="66"/>
  <c r="C686" i="66"/>
  <c r="C681" i="66"/>
  <c r="E680" i="66"/>
  <c r="H680" i="66" s="1"/>
  <c r="E675" i="66"/>
  <c r="H675" i="66" s="1"/>
  <c r="H642" i="66"/>
  <c r="E640" i="66"/>
  <c r="H640" i="66" s="1"/>
  <c r="E635" i="66"/>
  <c r="H635" i="66" s="1"/>
  <c r="H619" i="66"/>
  <c r="C612" i="66"/>
  <c r="E602" i="66"/>
  <c r="H602" i="66" s="1"/>
  <c r="E506" i="66"/>
  <c r="H506" i="66" s="1"/>
  <c r="C505" i="66"/>
  <c r="E505" i="66"/>
  <c r="H505" i="66" s="1"/>
  <c r="C487" i="66"/>
  <c r="E487" i="66"/>
  <c r="H487" i="66" s="1"/>
  <c r="C447" i="66"/>
  <c r="H424" i="66"/>
  <c r="E639" i="66"/>
  <c r="H639" i="66" s="1"/>
  <c r="C637" i="66"/>
  <c r="C632" i="66"/>
  <c r="E625" i="66"/>
  <c r="H625" i="66" s="1"/>
  <c r="C611" i="66"/>
  <c r="E600" i="66"/>
  <c r="H600" i="66" s="1"/>
  <c r="C599" i="66"/>
  <c r="E581" i="66"/>
  <c r="H581" i="66" s="1"/>
  <c r="C580" i="66"/>
  <c r="E573" i="66"/>
  <c r="H573" i="66" s="1"/>
  <c r="E565" i="66"/>
  <c r="H565" i="66" s="1"/>
  <c r="C564" i="66"/>
  <c r="E552" i="66"/>
  <c r="H552" i="66" s="1"/>
  <c r="C551" i="66"/>
  <c r="E547" i="66"/>
  <c r="H547" i="66" s="1"/>
  <c r="C532" i="66"/>
  <c r="E508" i="66"/>
  <c r="H508" i="66" s="1"/>
  <c r="C496" i="66"/>
  <c r="C477" i="66"/>
  <c r="E472" i="66"/>
  <c r="H472" i="66" s="1"/>
  <c r="C470" i="66"/>
  <c r="C464" i="66"/>
  <c r="C456" i="66"/>
  <c r="E451" i="66"/>
  <c r="H451" i="66" s="1"/>
  <c r="C450" i="66"/>
  <c r="E407" i="66"/>
  <c r="H407" i="66" s="1"/>
  <c r="E406" i="66"/>
  <c r="H406" i="66" s="1"/>
  <c r="C405" i="66"/>
  <c r="E387" i="66"/>
  <c r="H387" i="66" s="1"/>
  <c r="C385" i="66"/>
  <c r="E380" i="66"/>
  <c r="H380" i="66" s="1"/>
  <c r="C379" i="66"/>
  <c r="E372" i="66"/>
  <c r="H372" i="66" s="1"/>
  <c r="C371" i="66"/>
  <c r="C332" i="66"/>
  <c r="C308" i="66"/>
  <c r="C265" i="66"/>
  <c r="C234" i="66"/>
  <c r="E161" i="66"/>
  <c r="H161" i="66" s="1"/>
  <c r="C161" i="66"/>
  <c r="C81" i="66"/>
  <c r="C581" i="66"/>
  <c r="E574" i="66"/>
  <c r="H574" i="66" s="1"/>
  <c r="C565" i="66"/>
  <c r="C552" i="66"/>
  <c r="C546" i="66"/>
  <c r="H510" i="66"/>
  <c r="C509" i="66"/>
  <c r="E499" i="66"/>
  <c r="H499" i="66" s="1"/>
  <c r="E484" i="66"/>
  <c r="H484" i="66" s="1"/>
  <c r="H478" i="66"/>
  <c r="E477" i="66"/>
  <c r="H477" i="66" s="1"/>
  <c r="C472" i="66"/>
  <c r="E467" i="66"/>
  <c r="H467" i="66" s="1"/>
  <c r="E459" i="66"/>
  <c r="H459" i="66" s="1"/>
  <c r="H431" i="66"/>
  <c r="H430" i="66"/>
  <c r="E412" i="66"/>
  <c r="H412" i="66" s="1"/>
  <c r="H408" i="66"/>
  <c r="H393" i="66"/>
  <c r="C392" i="66"/>
  <c r="C387" i="66"/>
  <c r="E367" i="66"/>
  <c r="H367" i="66" s="1"/>
  <c r="C338" i="66"/>
  <c r="E240" i="66"/>
  <c r="H240" i="66" s="1"/>
  <c r="E183" i="66"/>
  <c r="C137" i="66"/>
  <c r="E137" i="66"/>
  <c r="H137" i="66" s="1"/>
  <c r="H134" i="66"/>
  <c r="E129" i="66"/>
  <c r="H129" i="66" s="1"/>
  <c r="E113" i="66"/>
  <c r="H113" i="66" s="1"/>
  <c r="C594" i="66"/>
  <c r="C588" i="66"/>
  <c r="H560" i="66"/>
  <c r="H534" i="66"/>
  <c r="H528" i="66"/>
  <c r="E504" i="66"/>
  <c r="H504" i="66" s="1"/>
  <c r="H486" i="66"/>
  <c r="E474" i="66"/>
  <c r="H474" i="66" s="1"/>
  <c r="C437" i="66"/>
  <c r="E422" i="66"/>
  <c r="H422" i="66" s="1"/>
  <c r="C421" i="66"/>
  <c r="H401" i="66"/>
  <c r="E389" i="66"/>
  <c r="H389" i="66" s="1"/>
  <c r="C388" i="66"/>
  <c r="C319" i="66"/>
  <c r="C266" i="66"/>
  <c r="C240" i="66"/>
  <c r="C235" i="66"/>
  <c r="C217" i="66"/>
  <c r="C176" i="66"/>
  <c r="C96" i="66"/>
  <c r="C39" i="66"/>
  <c r="C566" i="66"/>
  <c r="E555" i="66"/>
  <c r="H555" i="66" s="1"/>
  <c r="C554" i="66"/>
  <c r="C548" i="66"/>
  <c r="C541" i="66"/>
  <c r="C528" i="66"/>
  <c r="C526" i="66"/>
  <c r="C510" i="66"/>
  <c r="C504" i="66"/>
  <c r="E492" i="66"/>
  <c r="H492" i="66" s="1"/>
  <c r="C478" i="66"/>
  <c r="E475" i="66"/>
  <c r="H475" i="66" s="1"/>
  <c r="C474" i="66"/>
  <c r="E437" i="66"/>
  <c r="H437" i="66" s="1"/>
  <c r="E433" i="66"/>
  <c r="H433" i="66" s="1"/>
  <c r="E425" i="66"/>
  <c r="H425" i="66" s="1"/>
  <c r="C408" i="66"/>
  <c r="C389" i="66"/>
  <c r="C381" i="66"/>
  <c r="C373" i="66"/>
  <c r="C291" i="66"/>
  <c r="E584" i="66"/>
  <c r="H584" i="66" s="1"/>
  <c r="C582" i="66"/>
  <c r="E568" i="66"/>
  <c r="H568" i="66" s="1"/>
  <c r="E562" i="66"/>
  <c r="H562" i="66" s="1"/>
  <c r="E536" i="66"/>
  <c r="H536" i="66" s="1"/>
  <c r="E530" i="66"/>
  <c r="H530" i="66" s="1"/>
  <c r="E520" i="66"/>
  <c r="H520" i="66" s="1"/>
  <c r="E507" i="66"/>
  <c r="H507" i="66" s="1"/>
  <c r="E488" i="66"/>
  <c r="H488" i="66" s="1"/>
  <c r="H452" i="66"/>
  <c r="E446" i="66"/>
  <c r="H446" i="66" s="1"/>
  <c r="H445" i="66"/>
  <c r="H441" i="66"/>
  <c r="E440" i="66"/>
  <c r="H440" i="66" s="1"/>
  <c r="C438" i="66"/>
  <c r="H418" i="66"/>
  <c r="E417" i="66"/>
  <c r="H417" i="66" s="1"/>
  <c r="E403" i="66"/>
  <c r="H403" i="66" s="1"/>
  <c r="H122" i="66"/>
  <c r="H8" i="66"/>
  <c r="E643" i="66"/>
  <c r="H643" i="66" s="1"/>
  <c r="H636" i="66"/>
  <c r="C635" i="66"/>
  <c r="H631" i="66"/>
  <c r="C629" i="66"/>
  <c r="C624" i="66"/>
  <c r="C615" i="66"/>
  <c r="C608" i="66"/>
  <c r="E579" i="66"/>
  <c r="H579" i="66" s="1"/>
  <c r="C568" i="66"/>
  <c r="C562" i="66"/>
  <c r="E550" i="66"/>
  <c r="H550" i="66" s="1"/>
  <c r="C542" i="66"/>
  <c r="C536" i="66"/>
  <c r="H531" i="66"/>
  <c r="C530" i="66"/>
  <c r="C520" i="66"/>
  <c r="E514" i="66"/>
  <c r="H514" i="66" s="1"/>
  <c r="C506" i="66"/>
  <c r="E501" i="66"/>
  <c r="H501" i="66" s="1"/>
  <c r="E500" i="66"/>
  <c r="H500" i="66" s="1"/>
  <c r="E493" i="66"/>
  <c r="H493" i="66" s="1"/>
  <c r="C488" i="66"/>
  <c r="H483" i="66"/>
  <c r="E468" i="66"/>
  <c r="H468" i="66" s="1"/>
  <c r="E460" i="66"/>
  <c r="H460" i="66" s="1"/>
  <c r="E453" i="66"/>
  <c r="H453" i="66" s="1"/>
  <c r="E448" i="66"/>
  <c r="H448" i="66" s="1"/>
  <c r="C440" i="66"/>
  <c r="E427" i="66"/>
  <c r="H427" i="66" s="1"/>
  <c r="C417" i="66"/>
  <c r="E411" i="66"/>
  <c r="H411" i="66" s="1"/>
  <c r="H404" i="66"/>
  <c r="C403" i="66"/>
  <c r="E377" i="66"/>
  <c r="H377" i="66" s="1"/>
  <c r="C376" i="66"/>
  <c r="E369" i="66"/>
  <c r="H369" i="66" s="1"/>
  <c r="E360" i="66"/>
  <c r="H360" i="66" s="1"/>
  <c r="C278" i="66"/>
  <c r="H264" i="66"/>
  <c r="C228" i="66"/>
  <c r="E111" i="66"/>
  <c r="H111" i="66" s="1"/>
  <c r="E32" i="66"/>
  <c r="H32" i="66" s="1"/>
  <c r="E364" i="66"/>
  <c r="H364" i="66" s="1"/>
  <c r="C358" i="66"/>
  <c r="E353" i="66"/>
  <c r="H353" i="66" s="1"/>
  <c r="C352" i="66"/>
  <c r="E345" i="66"/>
  <c r="H345" i="66" s="1"/>
  <c r="C344" i="66"/>
  <c r="E343" i="66"/>
  <c r="H343" i="66" s="1"/>
  <c r="C331" i="66"/>
  <c r="E313" i="66"/>
  <c r="H313" i="66" s="1"/>
  <c r="C312" i="66"/>
  <c r="E311" i="66"/>
  <c r="H311" i="66" s="1"/>
  <c r="C307" i="66"/>
  <c r="C300" i="66"/>
  <c r="E284" i="66"/>
  <c r="H284" i="66" s="1"/>
  <c r="C277" i="66"/>
  <c r="E260" i="66"/>
  <c r="H260" i="66" s="1"/>
  <c r="E253" i="66"/>
  <c r="H253" i="66" s="1"/>
  <c r="E246" i="66"/>
  <c r="H246" i="66" s="1"/>
  <c r="E217" i="66"/>
  <c r="H217" i="66" s="1"/>
  <c r="E214" i="66"/>
  <c r="H214" i="66" s="1"/>
  <c r="E168" i="66"/>
  <c r="H168" i="66" s="1"/>
  <c r="E163" i="66"/>
  <c r="H163" i="66" s="1"/>
  <c r="E157" i="66"/>
  <c r="H157" i="66" s="1"/>
  <c r="E83" i="66"/>
  <c r="H83" i="66" s="1"/>
  <c r="E69" i="66"/>
  <c r="H69" i="66" s="1"/>
  <c r="E62" i="66"/>
  <c r="H62" i="66" s="1"/>
  <c r="E33" i="66"/>
  <c r="H33" i="66" s="1"/>
  <c r="C21" i="66"/>
  <c r="E15" i="66"/>
  <c r="H15" i="66" s="1"/>
  <c r="E14" i="66"/>
  <c r="H14" i="66" s="1"/>
  <c r="E359" i="66"/>
  <c r="H359" i="66" s="1"/>
  <c r="E339" i="66"/>
  <c r="H339" i="66" s="1"/>
  <c r="H335" i="66"/>
  <c r="E302" i="66"/>
  <c r="H302" i="66" s="1"/>
  <c r="C301" i="66"/>
  <c r="C295" i="66"/>
  <c r="E291" i="66"/>
  <c r="H291" i="66" s="1"/>
  <c r="C289" i="66"/>
  <c r="E278" i="66"/>
  <c r="H278" i="66" s="1"/>
  <c r="C271" i="66"/>
  <c r="E267" i="66"/>
  <c r="H267" i="66" s="1"/>
  <c r="C253" i="66"/>
  <c r="C246" i="66"/>
  <c r="E241" i="66"/>
  <c r="H241" i="66" s="1"/>
  <c r="E235" i="66"/>
  <c r="H235" i="66" s="1"/>
  <c r="C232" i="66"/>
  <c r="E211" i="66"/>
  <c r="H211" i="66" s="1"/>
  <c r="C210" i="66"/>
  <c r="E205" i="66"/>
  <c r="H205" i="66" s="1"/>
  <c r="E185" i="66"/>
  <c r="H185" i="66" s="1"/>
  <c r="C183" i="66"/>
  <c r="E176" i="66"/>
  <c r="H176" i="66" s="1"/>
  <c r="C175" i="66"/>
  <c r="E174" i="66"/>
  <c r="H174" i="66" s="1"/>
  <c r="E164" i="66"/>
  <c r="H164" i="66" s="1"/>
  <c r="C162" i="66"/>
  <c r="C157" i="66"/>
  <c r="C143" i="66"/>
  <c r="E131" i="66"/>
  <c r="H131" i="66" s="1"/>
  <c r="E125" i="66"/>
  <c r="H125" i="66" s="1"/>
  <c r="E115" i="66"/>
  <c r="H115" i="66" s="1"/>
  <c r="E96" i="66"/>
  <c r="H96" i="66" s="1"/>
  <c r="C94" i="66"/>
  <c r="E84" i="66"/>
  <c r="H84" i="66" s="1"/>
  <c r="C82" i="66"/>
  <c r="E77" i="66"/>
  <c r="H77" i="66" s="1"/>
  <c r="C69" i="66"/>
  <c r="C62" i="66"/>
  <c r="E54" i="66"/>
  <c r="H54" i="66" s="1"/>
  <c r="C32" i="66"/>
  <c r="H21" i="66"/>
  <c r="C15" i="66"/>
  <c r="E11" i="66"/>
  <c r="H11" i="66" s="1"/>
  <c r="C361" i="66"/>
  <c r="C341" i="66"/>
  <c r="C333" i="66"/>
  <c r="C297" i="66"/>
  <c r="C279" i="66"/>
  <c r="C248" i="66"/>
  <c r="C243" i="66"/>
  <c r="C219" i="66"/>
  <c r="C206" i="66"/>
  <c r="C192" i="66"/>
  <c r="C187" i="66"/>
  <c r="C178" i="66"/>
  <c r="C165" i="66"/>
  <c r="E144" i="66"/>
  <c r="H144" i="66" s="1"/>
  <c r="E70" i="66"/>
  <c r="H70" i="66" s="1"/>
  <c r="E13" i="66"/>
  <c r="H13" i="66" s="1"/>
  <c r="H336" i="66"/>
  <c r="H330" i="66"/>
  <c r="H329" i="66"/>
  <c r="H306" i="66"/>
  <c r="H305" i="66"/>
  <c r="E303" i="66"/>
  <c r="H303" i="66" s="1"/>
  <c r="H288" i="66"/>
  <c r="H282" i="66"/>
  <c r="H281" i="66"/>
  <c r="H276" i="66"/>
  <c r="H258" i="66"/>
  <c r="H257" i="66"/>
  <c r="H251" i="66"/>
  <c r="H238" i="66"/>
  <c r="H226" i="66"/>
  <c r="H208" i="66"/>
  <c r="E206" i="66"/>
  <c r="H206" i="66" s="1"/>
  <c r="C200" i="66"/>
  <c r="H196" i="66"/>
  <c r="H189" i="66"/>
  <c r="H173" i="66"/>
  <c r="H155" i="66"/>
  <c r="E151" i="66"/>
  <c r="H151" i="66" s="1"/>
  <c r="C126" i="66"/>
  <c r="H121" i="66"/>
  <c r="H109" i="66"/>
  <c r="E85" i="66"/>
  <c r="H85" i="66" s="1"/>
  <c r="H74" i="66"/>
  <c r="E67" i="66"/>
  <c r="H67" i="66" s="1"/>
  <c r="H52" i="66"/>
  <c r="H37" i="66"/>
  <c r="H26" i="66"/>
  <c r="H25" i="66"/>
  <c r="C23" i="66"/>
  <c r="H20" i="66"/>
  <c r="C13" i="66"/>
  <c r="C357" i="66"/>
  <c r="E356" i="66"/>
  <c r="H356" i="66" s="1"/>
  <c r="C323" i="66"/>
  <c r="C316" i="66"/>
  <c r="C287" i="66"/>
  <c r="H270" i="66"/>
  <c r="H252" i="66"/>
  <c r="H245" i="66"/>
  <c r="C230" i="66"/>
  <c r="E221" i="66"/>
  <c r="H221" i="66" s="1"/>
  <c r="H209" i="66"/>
  <c r="E203" i="66"/>
  <c r="H203" i="66" s="1"/>
  <c r="C173" i="66"/>
  <c r="H160" i="66"/>
  <c r="E159" i="66"/>
  <c r="H159" i="66" s="1"/>
  <c r="H156" i="66"/>
  <c r="E142" i="66"/>
  <c r="H142" i="66" s="1"/>
  <c r="E128" i="66"/>
  <c r="H128" i="66" s="1"/>
  <c r="C120" i="66"/>
  <c r="C118" i="66"/>
  <c r="C101" i="66"/>
  <c r="C93" i="66"/>
  <c r="E80" i="66"/>
  <c r="H80" i="66" s="1"/>
  <c r="C79" i="66"/>
  <c r="E75" i="66"/>
  <c r="H75" i="66" s="1"/>
  <c r="E68" i="66"/>
  <c r="H68" i="66" s="1"/>
  <c r="C66" i="66"/>
  <c r="E61" i="66"/>
  <c r="H61" i="66" s="1"/>
  <c r="E36" i="66"/>
  <c r="H36" i="66" s="1"/>
  <c r="E31" i="66"/>
  <c r="H31" i="66" s="1"/>
  <c r="C30" i="66"/>
  <c r="C365" i="66"/>
  <c r="H337" i="66"/>
  <c r="H331" i="66"/>
  <c r="C305" i="66"/>
  <c r="H289" i="66"/>
  <c r="H283" i="66"/>
  <c r="H277" i="66"/>
  <c r="E265" i="66"/>
  <c r="H265" i="66" s="1"/>
  <c r="H259" i="66"/>
  <c r="E233" i="66"/>
  <c r="H233" i="66" s="1"/>
  <c r="C221" i="66"/>
  <c r="C214" i="66"/>
  <c r="E204" i="66"/>
  <c r="H204" i="66" s="1"/>
  <c r="C203" i="66"/>
  <c r="E166" i="66"/>
  <c r="H166" i="66" s="1"/>
  <c r="H149" i="66"/>
  <c r="H136" i="66"/>
  <c r="C135" i="66"/>
  <c r="C128" i="66"/>
  <c r="E123" i="66"/>
  <c r="H123" i="66" s="1"/>
  <c r="C109" i="66"/>
  <c r="H94" i="66"/>
  <c r="E88" i="66"/>
  <c r="H88" i="66" s="1"/>
  <c r="E76" i="66"/>
  <c r="H76" i="66" s="1"/>
  <c r="C61" i="66"/>
  <c r="E53" i="66"/>
  <c r="H53" i="66" s="1"/>
  <c r="H46" i="66"/>
  <c r="C31" i="66"/>
  <c r="E27" i="66"/>
  <c r="H27" i="66" s="1"/>
  <c r="C8933" i="66"/>
  <c r="E8933" i="66"/>
  <c r="H8933" i="66" s="1"/>
  <c r="E9906" i="66"/>
  <c r="H9906" i="66" s="1"/>
  <c r="E9884" i="66"/>
  <c r="H9884" i="66" s="1"/>
  <c r="H9862" i="66"/>
  <c r="E9829" i="66"/>
  <c r="H9829" i="66" s="1"/>
  <c r="C9828" i="66"/>
  <c r="H9822" i="66"/>
  <c r="H9766" i="66"/>
  <c r="H9710" i="66"/>
  <c r="C9677" i="66"/>
  <c r="E9669" i="66"/>
  <c r="H9669" i="66" s="1"/>
  <c r="C9668" i="66"/>
  <c r="H9662" i="66"/>
  <c r="E9629" i="66"/>
  <c r="H9629" i="66" s="1"/>
  <c r="E9557" i="66"/>
  <c r="H9557" i="66" s="1"/>
  <c r="C9556" i="66"/>
  <c r="H9510" i="66"/>
  <c r="E9477" i="66"/>
  <c r="H9477" i="66" s="1"/>
  <c r="C9476" i="66"/>
  <c r="H9446" i="66"/>
  <c r="E9405" i="66"/>
  <c r="H9405" i="66" s="1"/>
  <c r="C9404" i="66"/>
  <c r="C9357" i="66"/>
  <c r="E9357" i="66"/>
  <c r="H9357" i="66" s="1"/>
  <c r="E9349" i="66"/>
  <c r="H9349" i="66" s="1"/>
  <c r="E9293" i="66"/>
  <c r="H9293" i="66" s="1"/>
  <c r="C9292" i="66"/>
  <c r="H9286" i="66"/>
  <c r="E9229" i="66"/>
  <c r="H9229" i="66" s="1"/>
  <c r="C9228" i="66"/>
  <c r="H9222" i="66"/>
  <c r="E9181" i="66"/>
  <c r="H9181" i="66" s="1"/>
  <c r="C9180" i="66"/>
  <c r="H9174" i="66"/>
  <c r="E9117" i="66"/>
  <c r="H9117" i="66" s="1"/>
  <c r="H9078" i="66"/>
  <c r="C9052" i="66"/>
  <c r="H9046" i="66"/>
  <c r="E9044" i="66"/>
  <c r="H9044" i="66" s="1"/>
  <c r="H9006" i="66"/>
  <c r="C8973" i="66"/>
  <c r="E8973" i="66"/>
  <c r="H8973" i="66" s="1"/>
  <c r="C8957" i="66"/>
  <c r="C8924" i="66"/>
  <c r="C8893" i="66"/>
  <c r="E8893" i="66"/>
  <c r="H8893" i="66" s="1"/>
  <c r="H8886" i="66"/>
  <c r="E8845" i="66"/>
  <c r="H8845" i="66" s="1"/>
  <c r="C8844" i="66"/>
  <c r="H8838" i="66"/>
  <c r="E8781" i="66"/>
  <c r="H8781" i="66" s="1"/>
  <c r="C8780" i="66"/>
  <c r="H8774" i="66"/>
  <c r="E8717" i="66"/>
  <c r="H8717" i="66" s="1"/>
  <c r="C8716" i="66"/>
  <c r="H8710" i="66"/>
  <c r="E8661" i="66"/>
  <c r="H8661" i="66" s="1"/>
  <c r="C8660" i="66"/>
  <c r="H8654" i="66"/>
  <c r="E8605" i="66"/>
  <c r="H8605" i="66" s="1"/>
  <c r="C8604" i="66"/>
  <c r="H8358" i="66"/>
  <c r="H7921" i="66"/>
  <c r="C8981" i="66"/>
  <c r="E8981" i="66"/>
  <c r="H8981" i="66" s="1"/>
  <c r="C8901" i="66"/>
  <c r="E8901" i="66"/>
  <c r="H8901" i="66" s="1"/>
  <c r="C8869" i="66"/>
  <c r="E8869" i="66"/>
  <c r="H8869" i="66" s="1"/>
  <c r="C8521" i="66"/>
  <c r="E8521" i="66"/>
  <c r="H8521" i="66" s="1"/>
  <c r="C8433" i="66"/>
  <c r="E8433" i="66"/>
  <c r="H8433" i="66" s="1"/>
  <c r="C7977" i="66"/>
  <c r="E7977" i="66"/>
  <c r="H7977" i="66" s="1"/>
  <c r="H9923" i="66"/>
  <c r="H9910" i="66"/>
  <c r="H9886" i="66"/>
  <c r="E9885" i="66"/>
  <c r="H9885" i="66" s="1"/>
  <c r="C9884" i="66"/>
  <c r="E9861" i="66"/>
  <c r="H9861" i="66" s="1"/>
  <c r="C9860" i="66"/>
  <c r="E9821" i="66"/>
  <c r="H9821" i="66" s="1"/>
  <c r="C9820" i="66"/>
  <c r="H9814" i="66"/>
  <c r="C9773" i="66"/>
  <c r="E9773" i="66"/>
  <c r="H9773" i="66" s="1"/>
  <c r="C9764" i="66"/>
  <c r="H9758" i="66"/>
  <c r="E9709" i="66"/>
  <c r="H9709" i="66" s="1"/>
  <c r="C9708" i="66"/>
  <c r="C9669" i="66"/>
  <c r="E9661" i="66"/>
  <c r="H9661" i="66" s="1"/>
  <c r="C9660" i="66"/>
  <c r="H9654" i="66"/>
  <c r="C9557" i="66"/>
  <c r="E9549" i="66"/>
  <c r="H9549" i="66" s="1"/>
  <c r="C9548" i="66"/>
  <c r="H9542" i="66"/>
  <c r="E9509" i="66"/>
  <c r="H9509" i="66" s="1"/>
  <c r="C9508" i="66"/>
  <c r="C9477" i="66"/>
  <c r="H9470" i="66"/>
  <c r="C9453" i="66"/>
  <c r="E9453" i="66"/>
  <c r="H9453" i="66" s="1"/>
  <c r="E9445" i="66"/>
  <c r="H9445" i="66" s="1"/>
  <c r="C9444" i="66"/>
  <c r="E9397" i="66"/>
  <c r="H9397" i="66" s="1"/>
  <c r="C9396" i="66"/>
  <c r="H9390" i="66"/>
  <c r="E9380" i="66"/>
  <c r="H9380" i="66" s="1"/>
  <c r="H9342" i="66"/>
  <c r="E9285" i="66"/>
  <c r="H9285" i="66" s="1"/>
  <c r="C9284" i="66"/>
  <c r="H9278" i="66"/>
  <c r="C9229" i="66"/>
  <c r="E9221" i="66"/>
  <c r="H9221" i="66" s="1"/>
  <c r="C9220" i="66"/>
  <c r="H9214" i="66"/>
  <c r="E9173" i="66"/>
  <c r="H9173" i="66" s="1"/>
  <c r="C9172" i="66"/>
  <c r="H9166" i="66"/>
  <c r="H9110" i="66"/>
  <c r="E9077" i="66"/>
  <c r="H9077" i="66" s="1"/>
  <c r="C9076" i="66"/>
  <c r="C9053" i="66"/>
  <c r="E9045" i="66"/>
  <c r="H9045" i="66" s="1"/>
  <c r="C9044" i="66"/>
  <c r="E9005" i="66"/>
  <c r="H9005" i="66" s="1"/>
  <c r="C9004" i="66"/>
  <c r="E8996" i="66"/>
  <c r="H8996" i="66" s="1"/>
  <c r="C8949" i="66"/>
  <c r="E8949" i="66"/>
  <c r="H8949" i="66" s="1"/>
  <c r="H8942" i="66"/>
  <c r="H8918" i="66"/>
  <c r="E8876" i="66"/>
  <c r="H8876" i="66" s="1"/>
  <c r="E8837" i="66"/>
  <c r="H8837" i="66" s="1"/>
  <c r="C8836" i="66"/>
  <c r="H8830" i="66"/>
  <c r="E8773" i="66"/>
  <c r="H8773" i="66" s="1"/>
  <c r="C8772" i="66"/>
  <c r="H8766" i="66"/>
  <c r="E8709" i="66"/>
  <c r="H8709" i="66" s="1"/>
  <c r="C8708" i="66"/>
  <c r="H8702" i="66"/>
  <c r="C8661" i="66"/>
  <c r="E8653" i="66"/>
  <c r="H8653" i="66" s="1"/>
  <c r="C8652" i="66"/>
  <c r="H8646" i="66"/>
  <c r="C8605" i="66"/>
  <c r="E8597" i="66"/>
  <c r="H8597" i="66" s="1"/>
  <c r="C8596" i="66"/>
  <c r="C8297" i="66"/>
  <c r="E8297" i="66"/>
  <c r="H8297" i="66" s="1"/>
  <c r="C8169" i="66"/>
  <c r="E8169" i="66"/>
  <c r="H8169" i="66" s="1"/>
  <c r="H8145" i="66"/>
  <c r="C7744" i="66"/>
  <c r="C6526" i="66"/>
  <c r="E6526" i="66"/>
  <c r="H6526" i="66" s="1"/>
  <c r="C6518" i="66"/>
  <c r="E6518" i="66"/>
  <c r="H6518" i="66" s="1"/>
  <c r="E9995" i="66"/>
  <c r="H9995" i="66" s="1"/>
  <c r="E9963" i="66"/>
  <c r="H9963" i="66" s="1"/>
  <c r="E9909" i="66"/>
  <c r="H9909" i="66" s="1"/>
  <c r="C9908" i="66"/>
  <c r="C9861" i="66"/>
  <c r="H9854" i="66"/>
  <c r="C9821" i="66"/>
  <c r="E9813" i="66"/>
  <c r="H9813" i="66" s="1"/>
  <c r="C9812" i="66"/>
  <c r="H9806" i="66"/>
  <c r="E9757" i="66"/>
  <c r="H9757" i="66" s="1"/>
  <c r="C9756" i="66"/>
  <c r="H9750" i="66"/>
  <c r="H9702" i="66"/>
  <c r="E9653" i="66"/>
  <c r="H9653" i="66" s="1"/>
  <c r="E9621" i="66"/>
  <c r="H9621" i="66" s="1"/>
  <c r="C9620" i="66"/>
  <c r="E9604" i="66"/>
  <c r="H9604" i="66" s="1"/>
  <c r="E9541" i="66"/>
  <c r="H9541" i="66" s="1"/>
  <c r="C9540" i="66"/>
  <c r="H9534" i="66"/>
  <c r="E9500" i="66"/>
  <c r="H9500" i="66" s="1"/>
  <c r="E9469" i="66"/>
  <c r="H9469" i="66" s="1"/>
  <c r="H9438" i="66"/>
  <c r="E9389" i="66"/>
  <c r="H9389" i="66" s="1"/>
  <c r="C9388" i="66"/>
  <c r="H9382" i="66"/>
  <c r="E9381" i="66"/>
  <c r="H9381" i="66" s="1"/>
  <c r="E9372" i="66"/>
  <c r="H9372" i="66" s="1"/>
  <c r="C9340" i="66"/>
  <c r="H9334" i="66"/>
  <c r="E9277" i="66"/>
  <c r="H9277" i="66" s="1"/>
  <c r="C9276" i="66"/>
  <c r="H9270" i="66"/>
  <c r="E9213" i="66"/>
  <c r="H9213" i="66" s="1"/>
  <c r="C9212" i="66"/>
  <c r="E9165" i="66"/>
  <c r="H9165" i="66" s="1"/>
  <c r="C9164" i="66"/>
  <c r="H9158" i="66"/>
  <c r="E9109" i="66"/>
  <c r="H9109" i="66" s="1"/>
  <c r="C9108" i="66"/>
  <c r="H9102" i="66"/>
  <c r="H9070" i="66"/>
  <c r="H9038" i="66"/>
  <c r="E9037" i="66"/>
  <c r="H9037" i="66" s="1"/>
  <c r="H8998" i="66"/>
  <c r="C8996" i="66"/>
  <c r="E8988" i="66"/>
  <c r="H8988" i="66" s="1"/>
  <c r="C8925" i="66"/>
  <c r="E8925" i="66"/>
  <c r="H8925" i="66" s="1"/>
  <c r="C8916" i="66"/>
  <c r="E8908" i="66"/>
  <c r="H8908" i="66" s="1"/>
  <c r="C8885" i="66"/>
  <c r="E8885" i="66"/>
  <c r="H8885" i="66" s="1"/>
  <c r="H8878" i="66"/>
  <c r="E8829" i="66"/>
  <c r="H8829" i="66" s="1"/>
  <c r="C8828" i="66"/>
  <c r="H8822" i="66"/>
  <c r="E8765" i="66"/>
  <c r="H8765" i="66" s="1"/>
  <c r="C8764" i="66"/>
  <c r="H8758" i="66"/>
  <c r="C8709" i="66"/>
  <c r="E8701" i="66"/>
  <c r="H8701" i="66" s="1"/>
  <c r="C8700" i="66"/>
  <c r="E8645" i="66"/>
  <c r="H8645" i="66" s="1"/>
  <c r="C8644" i="66"/>
  <c r="H8638" i="66"/>
  <c r="H8590" i="66"/>
  <c r="H8534" i="66"/>
  <c r="H8410" i="66"/>
  <c r="E8397" i="66"/>
  <c r="H8397" i="66" s="1"/>
  <c r="H8206" i="66"/>
  <c r="H8113" i="66"/>
  <c r="E8021" i="66"/>
  <c r="H8021" i="66" s="1"/>
  <c r="C8000" i="66"/>
  <c r="H7857" i="66"/>
  <c r="E7797" i="66"/>
  <c r="H7797" i="66" s="1"/>
  <c r="C8233" i="66"/>
  <c r="E8233" i="66"/>
  <c r="H8233" i="66" s="1"/>
  <c r="E9898" i="66"/>
  <c r="H9898" i="66" s="1"/>
  <c r="E9853" i="66"/>
  <c r="H9853" i="66" s="1"/>
  <c r="C9852" i="66"/>
  <c r="C9813" i="66"/>
  <c r="E9805" i="66"/>
  <c r="H9805" i="66" s="1"/>
  <c r="C9804" i="66"/>
  <c r="C9757" i="66"/>
  <c r="C9748" i="66"/>
  <c r="E9701" i="66"/>
  <c r="H9701" i="66" s="1"/>
  <c r="C9700" i="66"/>
  <c r="E9613" i="66"/>
  <c r="H9613" i="66" s="1"/>
  <c r="C9612" i="66"/>
  <c r="E9605" i="66"/>
  <c r="H9605" i="66" s="1"/>
  <c r="C9604" i="66"/>
  <c r="C9541" i="66"/>
  <c r="E9533" i="66"/>
  <c r="H9533" i="66" s="1"/>
  <c r="C9532" i="66"/>
  <c r="C9500" i="66"/>
  <c r="E9437" i="66"/>
  <c r="H9437" i="66" s="1"/>
  <c r="C9436" i="66"/>
  <c r="C9389" i="66"/>
  <c r="C9372" i="66"/>
  <c r="C9341" i="66"/>
  <c r="E9333" i="66"/>
  <c r="H9333" i="66" s="1"/>
  <c r="C9332" i="66"/>
  <c r="C9277" i="66"/>
  <c r="E9269" i="66"/>
  <c r="H9269" i="66" s="1"/>
  <c r="C9268" i="66"/>
  <c r="C9213" i="66"/>
  <c r="E9205" i="66"/>
  <c r="H9205" i="66" s="1"/>
  <c r="C9204" i="66"/>
  <c r="E9157" i="66"/>
  <c r="H9157" i="66" s="1"/>
  <c r="C9156" i="66"/>
  <c r="C9109" i="66"/>
  <c r="E9101" i="66"/>
  <c r="H9101" i="66" s="1"/>
  <c r="C9100" i="66"/>
  <c r="E9069" i="66"/>
  <c r="H9069" i="66" s="1"/>
  <c r="C9068" i="66"/>
  <c r="C8988" i="66"/>
  <c r="C8917" i="66"/>
  <c r="C8908" i="66"/>
  <c r="E8868" i="66"/>
  <c r="H8868" i="66" s="1"/>
  <c r="C8829" i="66"/>
  <c r="E8821" i="66"/>
  <c r="H8821" i="66" s="1"/>
  <c r="C8820" i="66"/>
  <c r="C8765" i="66"/>
  <c r="E8757" i="66"/>
  <c r="H8757" i="66" s="1"/>
  <c r="C8756" i="66"/>
  <c r="C8701" i="66"/>
  <c r="E8693" i="66"/>
  <c r="H8693" i="66" s="1"/>
  <c r="C8692" i="66"/>
  <c r="C8645" i="66"/>
  <c r="E8637" i="66"/>
  <c r="H8637" i="66" s="1"/>
  <c r="C8636" i="66"/>
  <c r="C8588" i="66"/>
  <c r="C8397" i="66"/>
  <c r="E8341" i="66"/>
  <c r="H8341" i="66" s="1"/>
  <c r="E8253" i="66"/>
  <c r="H8253" i="66" s="1"/>
  <c r="E8213" i="66"/>
  <c r="H8213" i="66" s="1"/>
  <c r="H8081" i="66"/>
  <c r="C8021" i="66"/>
  <c r="E7989" i="66"/>
  <c r="H7989" i="66" s="1"/>
  <c r="C7968" i="66"/>
  <c r="C7849" i="66"/>
  <c r="E7849" i="66"/>
  <c r="H7849" i="66" s="1"/>
  <c r="H7825" i="66"/>
  <c r="C7797" i="66"/>
  <c r="C7765" i="66"/>
  <c r="C7723" i="66"/>
  <c r="C7491" i="66"/>
  <c r="C7427" i="66"/>
  <c r="E7427" i="66"/>
  <c r="H7427" i="66" s="1"/>
  <c r="C8369" i="66"/>
  <c r="E8369" i="66"/>
  <c r="H8369" i="66" s="1"/>
  <c r="E9925" i="66"/>
  <c r="H9925" i="66" s="1"/>
  <c r="E9877" i="66"/>
  <c r="H9877" i="66" s="1"/>
  <c r="E9866" i="66"/>
  <c r="H9866" i="66" s="1"/>
  <c r="E9845" i="66"/>
  <c r="H9845" i="66" s="1"/>
  <c r="E9797" i="66"/>
  <c r="H9797" i="66" s="1"/>
  <c r="E9645" i="66"/>
  <c r="H9645" i="66" s="1"/>
  <c r="E9493" i="66"/>
  <c r="H9493" i="66" s="1"/>
  <c r="E9461" i="66"/>
  <c r="H9461" i="66" s="1"/>
  <c r="E9429" i="66"/>
  <c r="H9429" i="66" s="1"/>
  <c r="E9325" i="66"/>
  <c r="H9325" i="66" s="1"/>
  <c r="E9261" i="66"/>
  <c r="H9261" i="66" s="1"/>
  <c r="E9149" i="66"/>
  <c r="H9149" i="66" s="1"/>
  <c r="E9029" i="66"/>
  <c r="H9029" i="66" s="1"/>
  <c r="C8997" i="66"/>
  <c r="E8997" i="66"/>
  <c r="H8997" i="66" s="1"/>
  <c r="C8941" i="66"/>
  <c r="E8941" i="66"/>
  <c r="H8941" i="66" s="1"/>
  <c r="E8932" i="66"/>
  <c r="H8932" i="66" s="1"/>
  <c r="C8877" i="66"/>
  <c r="E8877" i="66"/>
  <c r="H8877" i="66" s="1"/>
  <c r="E8813" i="66"/>
  <c r="H8813" i="66" s="1"/>
  <c r="E8749" i="66"/>
  <c r="H8749" i="66" s="1"/>
  <c r="E8685" i="66"/>
  <c r="H8685" i="66" s="1"/>
  <c r="E8629" i="66"/>
  <c r="H8629" i="66" s="1"/>
  <c r="E8477" i="66"/>
  <c r="H8477" i="66" s="1"/>
  <c r="E7957" i="66"/>
  <c r="H7957" i="66" s="1"/>
  <c r="E9901" i="66"/>
  <c r="H9901" i="66" s="1"/>
  <c r="C9900" i="66"/>
  <c r="H9838" i="66"/>
  <c r="C9797" i="66"/>
  <c r="C9788" i="66"/>
  <c r="H9782" i="66"/>
  <c r="C9749" i="66"/>
  <c r="E9749" i="66"/>
  <c r="H9749" i="66" s="1"/>
  <c r="C9740" i="66"/>
  <c r="E9693" i="66"/>
  <c r="H9693" i="66" s="1"/>
  <c r="C9692" i="66"/>
  <c r="H9686" i="66"/>
  <c r="E9597" i="66"/>
  <c r="H9597" i="66" s="1"/>
  <c r="C9596" i="66"/>
  <c r="H9590" i="66"/>
  <c r="E9525" i="66"/>
  <c r="H9525" i="66" s="1"/>
  <c r="C9524" i="66"/>
  <c r="C9429" i="66"/>
  <c r="E9421" i="66"/>
  <c r="H9421" i="66" s="1"/>
  <c r="C9420" i="66"/>
  <c r="C9373" i="66"/>
  <c r="E9373" i="66"/>
  <c r="H9373" i="66" s="1"/>
  <c r="E9365" i="66"/>
  <c r="H9365" i="66" s="1"/>
  <c r="C9364" i="66"/>
  <c r="E9317" i="66"/>
  <c r="H9317" i="66" s="1"/>
  <c r="C9316" i="66"/>
  <c r="C9261" i="66"/>
  <c r="E9253" i="66"/>
  <c r="H9253" i="66" s="1"/>
  <c r="C9252" i="66"/>
  <c r="E9197" i="66"/>
  <c r="H9197" i="66" s="1"/>
  <c r="C9196" i="66"/>
  <c r="E9141" i="66"/>
  <c r="H9141" i="66" s="1"/>
  <c r="C9140" i="66"/>
  <c r="H9134" i="66"/>
  <c r="E9093" i="66"/>
  <c r="H9093" i="66" s="1"/>
  <c r="C9092" i="66"/>
  <c r="E9061" i="66"/>
  <c r="H9061" i="66" s="1"/>
  <c r="C9060" i="66"/>
  <c r="C9029" i="66"/>
  <c r="E9021" i="66"/>
  <c r="H9021" i="66" s="1"/>
  <c r="C9020" i="66"/>
  <c r="C8989" i="66"/>
  <c r="E8989" i="66"/>
  <c r="H8989" i="66" s="1"/>
  <c r="E8972" i="66"/>
  <c r="H8972" i="66" s="1"/>
  <c r="C8932" i="66"/>
  <c r="E8892" i="66"/>
  <c r="H8892" i="66" s="1"/>
  <c r="H8862" i="66"/>
  <c r="E8805" i="66"/>
  <c r="H8805" i="66" s="1"/>
  <c r="C8804" i="66"/>
  <c r="H8798" i="66"/>
  <c r="C8749" i="66"/>
  <c r="E8741" i="66"/>
  <c r="H8741" i="66" s="1"/>
  <c r="C8740" i="66"/>
  <c r="H8734" i="66"/>
  <c r="E8677" i="66"/>
  <c r="H8677" i="66" s="1"/>
  <c r="C8676" i="66"/>
  <c r="C8629" i="66"/>
  <c r="E8621" i="66"/>
  <c r="H8621" i="66" s="1"/>
  <c r="C8620" i="66"/>
  <c r="E8581" i="66"/>
  <c r="H8581" i="66" s="1"/>
  <c r="C8580" i="66"/>
  <c r="C8477" i="66"/>
  <c r="H8449" i="66"/>
  <c r="C7957" i="66"/>
  <c r="E7925" i="66"/>
  <c r="H7925" i="66" s="1"/>
  <c r="C7904" i="66"/>
  <c r="H7793" i="66"/>
  <c r="H7761" i="66"/>
  <c r="C7555" i="66"/>
  <c r="E7555" i="66"/>
  <c r="H7555" i="66" s="1"/>
  <c r="C7523" i="66"/>
  <c r="E7523" i="66"/>
  <c r="H7523" i="66" s="1"/>
  <c r="C8569" i="66"/>
  <c r="C8568" i="66"/>
  <c r="C8565" i="66"/>
  <c r="H8551" i="66"/>
  <c r="E8550" i="66"/>
  <c r="H8550" i="66" s="1"/>
  <c r="C8544" i="66"/>
  <c r="C8528" i="66"/>
  <c r="C8525" i="66"/>
  <c r="E8510" i="66"/>
  <c r="H8510" i="66" s="1"/>
  <c r="C8481" i="66"/>
  <c r="H8471" i="66"/>
  <c r="E8465" i="66"/>
  <c r="H8465" i="66" s="1"/>
  <c r="C8461" i="66"/>
  <c r="C8417" i="66"/>
  <c r="H8407" i="66"/>
  <c r="E8406" i="66"/>
  <c r="H8406" i="66" s="1"/>
  <c r="C8401" i="66"/>
  <c r="E8385" i="66"/>
  <c r="H8385" i="66" s="1"/>
  <c r="H8359" i="66"/>
  <c r="E8353" i="66"/>
  <c r="H8353" i="66" s="1"/>
  <c r="C8345" i="66"/>
  <c r="C8325" i="66"/>
  <c r="E8310" i="66"/>
  <c r="H8310" i="66" s="1"/>
  <c r="C8304" i="66"/>
  <c r="C8281" i="66"/>
  <c r="E8265" i="66"/>
  <c r="H8265" i="66" s="1"/>
  <c r="C8261" i="66"/>
  <c r="H8247" i="66"/>
  <c r="C8237" i="66"/>
  <c r="C8197" i="66"/>
  <c r="E8182" i="66"/>
  <c r="H8182" i="66" s="1"/>
  <c r="C8176" i="66"/>
  <c r="C8141" i="66"/>
  <c r="H8134" i="66"/>
  <c r="C8120" i="66"/>
  <c r="C8109" i="66"/>
  <c r="C8088" i="66"/>
  <c r="C8077" i="66"/>
  <c r="C8056" i="66"/>
  <c r="C8045" i="66"/>
  <c r="C8024" i="66"/>
  <c r="C8013" i="66"/>
  <c r="C7992" i="66"/>
  <c r="C7981" i="66"/>
  <c r="H7974" i="66"/>
  <c r="C7960" i="66"/>
  <c r="C7949" i="66"/>
  <c r="H7942" i="66"/>
  <c r="C7928" i="66"/>
  <c r="C7917" i="66"/>
  <c r="H7910" i="66"/>
  <c r="C7896" i="66"/>
  <c r="C7885" i="66"/>
  <c r="C7864" i="66"/>
  <c r="C7853" i="66"/>
  <c r="C7832" i="66"/>
  <c r="C7821" i="66"/>
  <c r="C7800" i="66"/>
  <c r="C7789" i="66"/>
  <c r="C7768" i="66"/>
  <c r="C7757" i="66"/>
  <c r="C7734" i="66"/>
  <c r="C7587" i="66"/>
  <c r="E7587" i="66"/>
  <c r="H7587" i="66" s="1"/>
  <c r="C7187" i="66"/>
  <c r="E7187" i="66"/>
  <c r="H7187" i="66" s="1"/>
  <c r="H8554" i="66"/>
  <c r="H8450" i="66"/>
  <c r="H8431" i="66"/>
  <c r="H8362" i="66"/>
  <c r="H8335" i="66"/>
  <c r="H8271" i="66"/>
  <c r="H8186" i="66"/>
  <c r="H8146" i="66"/>
  <c r="H8018" i="66"/>
  <c r="H7954" i="66"/>
  <c r="H7922" i="66"/>
  <c r="H7794" i="66"/>
  <c r="H7762" i="66"/>
  <c r="C7619" i="66"/>
  <c r="E7619" i="66"/>
  <c r="H7619" i="66" s="1"/>
  <c r="C8549" i="66"/>
  <c r="H8519" i="66"/>
  <c r="C8512" i="66"/>
  <c r="C8509" i="66"/>
  <c r="E8494" i="66"/>
  <c r="H8494" i="66" s="1"/>
  <c r="C8488" i="66"/>
  <c r="E8473" i="66"/>
  <c r="H8473" i="66" s="1"/>
  <c r="C8448" i="66"/>
  <c r="E8430" i="66"/>
  <c r="H8430" i="66" s="1"/>
  <c r="C8424" i="66"/>
  <c r="C8405" i="66"/>
  <c r="E8361" i="66"/>
  <c r="H8361" i="66" s="1"/>
  <c r="C8329" i="66"/>
  <c r="C8309" i="66"/>
  <c r="E8294" i="66"/>
  <c r="H8294" i="66" s="1"/>
  <c r="C8288" i="66"/>
  <c r="H8287" i="66"/>
  <c r="E8249" i="66"/>
  <c r="H8249" i="66" s="1"/>
  <c r="E8248" i="66"/>
  <c r="H8248" i="66" s="1"/>
  <c r="C8241" i="66"/>
  <c r="H8231" i="66"/>
  <c r="E8230" i="66"/>
  <c r="H8230" i="66" s="1"/>
  <c r="C8224" i="66"/>
  <c r="C8201" i="66"/>
  <c r="E8185" i="66"/>
  <c r="H8185" i="66" s="1"/>
  <c r="C8181" i="66"/>
  <c r="E8166" i="66"/>
  <c r="H8166" i="66" s="1"/>
  <c r="C8160" i="66"/>
  <c r="H8159" i="66"/>
  <c r="C8144" i="66"/>
  <c r="C8133" i="66"/>
  <c r="C8112" i="66"/>
  <c r="C8101" i="66"/>
  <c r="C8080" i="66"/>
  <c r="C8069" i="66"/>
  <c r="H8062" i="66"/>
  <c r="C8048" i="66"/>
  <c r="C8037" i="66"/>
  <c r="H8030" i="66"/>
  <c r="C8016" i="66"/>
  <c r="C8005" i="66"/>
  <c r="H7998" i="66"/>
  <c r="C7984" i="66"/>
  <c r="C7973" i="66"/>
  <c r="C7952" i="66"/>
  <c r="C7941" i="66"/>
  <c r="H7934" i="66"/>
  <c r="C7920" i="66"/>
  <c r="C7909" i="66"/>
  <c r="C7888" i="66"/>
  <c r="C7877" i="66"/>
  <c r="C7856" i="66"/>
  <c r="C7845" i="66"/>
  <c r="C7824" i="66"/>
  <c r="C7813" i="66"/>
  <c r="C7792" i="66"/>
  <c r="C7781" i="66"/>
  <c r="H7774" i="66"/>
  <c r="C7760" i="66"/>
  <c r="C7749" i="66"/>
  <c r="H7742" i="66"/>
  <c r="C7651" i="66"/>
  <c r="E7651" i="66"/>
  <c r="H7651" i="66" s="1"/>
  <c r="H7235" i="66"/>
  <c r="E8558" i="66"/>
  <c r="H8558" i="66" s="1"/>
  <c r="E8518" i="66"/>
  <c r="H8518" i="66" s="1"/>
  <c r="E8454" i="66"/>
  <c r="H8454" i="66" s="1"/>
  <c r="E8366" i="66"/>
  <c r="H8366" i="66" s="1"/>
  <c r="E8318" i="66"/>
  <c r="H8318" i="66" s="1"/>
  <c r="E8190" i="66"/>
  <c r="H8190" i="66" s="1"/>
  <c r="C7793" i="66"/>
  <c r="H7786" i="66"/>
  <c r="H7754" i="66"/>
  <c r="C7729" i="66"/>
  <c r="C7719" i="66"/>
  <c r="E7719" i="66"/>
  <c r="H7719" i="66" s="1"/>
  <c r="C7363" i="66"/>
  <c r="C7331" i="66"/>
  <c r="E7331" i="66"/>
  <c r="H7331" i="66" s="1"/>
  <c r="H7299" i="66"/>
  <c r="C6374" i="66"/>
  <c r="E6374" i="66"/>
  <c r="H6374" i="66" s="1"/>
  <c r="C6366" i="66"/>
  <c r="E6366" i="66"/>
  <c r="H6366" i="66" s="1"/>
  <c r="H8562" i="66"/>
  <c r="C8553" i="66"/>
  <c r="C8536" i="66"/>
  <c r="E8520" i="66"/>
  <c r="H8520" i="66" s="1"/>
  <c r="H8503" i="66"/>
  <c r="C8493" i="66"/>
  <c r="E8478" i="66"/>
  <c r="H8478" i="66" s="1"/>
  <c r="H8439" i="66"/>
  <c r="C8432" i="66"/>
  <c r="C8429" i="66"/>
  <c r="H8415" i="66"/>
  <c r="E8414" i="66"/>
  <c r="H8414" i="66" s="1"/>
  <c r="C8409" i="66"/>
  <c r="E8398" i="66"/>
  <c r="H8398" i="66" s="1"/>
  <c r="C8392" i="66"/>
  <c r="H8343" i="66"/>
  <c r="E8342" i="66"/>
  <c r="H8342" i="66" s="1"/>
  <c r="C8336" i="66"/>
  <c r="C8313" i="66"/>
  <c r="C8293" i="66"/>
  <c r="H8279" i="66"/>
  <c r="E8278" i="66"/>
  <c r="H8278" i="66" s="1"/>
  <c r="C8272" i="66"/>
  <c r="E8254" i="66"/>
  <c r="H8254" i="66" s="1"/>
  <c r="E8232" i="66"/>
  <c r="H8232" i="66" s="1"/>
  <c r="C8229" i="66"/>
  <c r="E8214" i="66"/>
  <c r="H8214" i="66" s="1"/>
  <c r="C8208" i="66"/>
  <c r="H8207" i="66"/>
  <c r="C8165" i="66"/>
  <c r="H8151" i="66"/>
  <c r="E8150" i="66"/>
  <c r="H8150" i="66" s="1"/>
  <c r="C8136" i="66"/>
  <c r="C8125" i="66"/>
  <c r="H8118" i="66"/>
  <c r="C8104" i="66"/>
  <c r="C8093" i="66"/>
  <c r="H8086" i="66"/>
  <c r="C8072" i="66"/>
  <c r="C8061" i="66"/>
  <c r="H8054" i="66"/>
  <c r="C8040" i="66"/>
  <c r="C8029" i="66"/>
  <c r="H8022" i="66"/>
  <c r="C8008" i="66"/>
  <c r="C7997" i="66"/>
  <c r="H7990" i="66"/>
  <c r="C7976" i="66"/>
  <c r="C7965" i="66"/>
  <c r="H7958" i="66"/>
  <c r="C7944" i="66"/>
  <c r="C7933" i="66"/>
  <c r="C7912" i="66"/>
  <c r="C7901" i="66"/>
  <c r="H7894" i="66"/>
  <c r="C7880" i="66"/>
  <c r="C7869" i="66"/>
  <c r="C7848" i="66"/>
  <c r="C7837" i="66"/>
  <c r="H7830" i="66"/>
  <c r="C7816" i="66"/>
  <c r="C7805" i="66"/>
  <c r="H7798" i="66"/>
  <c r="C7773" i="66"/>
  <c r="H7363" i="66"/>
  <c r="C6902" i="66"/>
  <c r="C8557" i="66"/>
  <c r="C8537" i="66"/>
  <c r="C8520" i="66"/>
  <c r="C8517" i="66"/>
  <c r="C8496" i="66"/>
  <c r="C8453" i="66"/>
  <c r="C8393" i="66"/>
  <c r="C8368" i="66"/>
  <c r="C8365" i="66"/>
  <c r="C8337" i="66"/>
  <c r="C8317" i="66"/>
  <c r="C8296" i="66"/>
  <c r="H8295" i="66"/>
  <c r="C8273" i="66"/>
  <c r="C8232" i="66"/>
  <c r="C8209" i="66"/>
  <c r="C8189" i="66"/>
  <c r="C8168" i="66"/>
  <c r="C8137" i="66"/>
  <c r="C8105" i="66"/>
  <c r="C8073" i="66"/>
  <c r="C8041" i="66"/>
  <c r="C8009" i="66"/>
  <c r="C7945" i="66"/>
  <c r="C7913" i="66"/>
  <c r="C7881" i="66"/>
  <c r="C7817" i="66"/>
  <c r="C7785" i="66"/>
  <c r="C7753" i="66"/>
  <c r="H7395" i="66"/>
  <c r="C6670" i="66"/>
  <c r="E6670" i="66"/>
  <c r="H6670" i="66" s="1"/>
  <c r="C7643" i="66"/>
  <c r="C7611" i="66"/>
  <c r="C7579" i="66"/>
  <c r="C7547" i="66"/>
  <c r="C7515" i="66"/>
  <c r="C7387" i="66"/>
  <c r="C7291" i="66"/>
  <c r="C7259" i="66"/>
  <c r="C7227" i="66"/>
  <c r="C7197" i="66"/>
  <c r="C7190" i="66"/>
  <c r="C7006" i="66"/>
  <c r="C6749" i="66"/>
  <c r="C6678" i="66"/>
  <c r="E6678" i="66"/>
  <c r="H6678" i="66" s="1"/>
  <c r="H7700" i="66"/>
  <c r="C7698" i="66"/>
  <c r="C7675" i="66"/>
  <c r="E7675" i="66"/>
  <c r="H7675" i="66" s="1"/>
  <c r="H7668" i="66"/>
  <c r="C7666" i="66"/>
  <c r="C7634" i="66"/>
  <c r="H7604" i="66"/>
  <c r="C7602" i="66"/>
  <c r="H7572" i="66"/>
  <c r="C7570" i="66"/>
  <c r="H7540" i="66"/>
  <c r="C7538" i="66"/>
  <c r="H7508" i="66"/>
  <c r="C7506" i="66"/>
  <c r="C7483" i="66"/>
  <c r="E7483" i="66"/>
  <c r="H7483" i="66" s="1"/>
  <c r="H7476" i="66"/>
  <c r="C7474" i="66"/>
  <c r="C7451" i="66"/>
  <c r="E7451" i="66"/>
  <c r="H7451" i="66" s="1"/>
  <c r="C7442" i="66"/>
  <c r="C7419" i="66"/>
  <c r="E7419" i="66"/>
  <c r="H7419" i="66" s="1"/>
  <c r="H7412" i="66"/>
  <c r="C7410" i="66"/>
  <c r="H7380" i="66"/>
  <c r="C7378" i="66"/>
  <c r="C7355" i="66"/>
  <c r="E7355" i="66"/>
  <c r="H7355" i="66" s="1"/>
  <c r="C7346" i="66"/>
  <c r="C7323" i="66"/>
  <c r="E7323" i="66"/>
  <c r="H7323" i="66" s="1"/>
  <c r="H7316" i="66"/>
  <c r="C7314" i="66"/>
  <c r="H7284" i="66"/>
  <c r="C7282" i="66"/>
  <c r="H7252" i="66"/>
  <c r="C7250" i="66"/>
  <c r="C6806" i="66"/>
  <c r="E6806" i="66"/>
  <c r="H6806" i="66" s="1"/>
  <c r="C6454" i="66"/>
  <c r="E6454" i="66"/>
  <c r="H6454" i="66" s="1"/>
  <c r="C6089" i="66"/>
  <c r="E7729" i="66"/>
  <c r="H7729" i="66" s="1"/>
  <c r="E7728" i="66"/>
  <c r="H7728" i="66" s="1"/>
  <c r="E7721" i="66"/>
  <c r="H7721" i="66" s="1"/>
  <c r="C7699" i="66"/>
  <c r="E7699" i="66"/>
  <c r="H7699" i="66" s="1"/>
  <c r="C7667" i="66"/>
  <c r="E7667" i="66"/>
  <c r="H7667" i="66" s="1"/>
  <c r="C7539" i="66"/>
  <c r="E7539" i="66"/>
  <c r="H7539" i="66" s="1"/>
  <c r="C7475" i="66"/>
  <c r="E7475" i="66"/>
  <c r="H7475" i="66" s="1"/>
  <c r="C7411" i="66"/>
  <c r="E7411" i="66"/>
  <c r="H7411" i="66" s="1"/>
  <c r="C7379" i="66"/>
  <c r="E7379" i="66"/>
  <c r="H7379" i="66" s="1"/>
  <c r="C7347" i="66"/>
  <c r="E7347" i="66"/>
  <c r="H7347" i="66" s="1"/>
  <c r="C7315" i="66"/>
  <c r="E7315" i="66"/>
  <c r="H7315" i="66" s="1"/>
  <c r="C7283" i="66"/>
  <c r="E7283" i="66"/>
  <c r="H7283" i="66" s="1"/>
  <c r="C7251" i="66"/>
  <c r="E7251" i="66"/>
  <c r="H7251" i="66" s="1"/>
  <c r="C6590" i="66"/>
  <c r="E6590" i="66"/>
  <c r="H6590" i="66" s="1"/>
  <c r="C7627" i="66"/>
  <c r="C7563" i="66"/>
  <c r="C7435" i="66"/>
  <c r="C7403" i="66"/>
  <c r="C7307" i="66"/>
  <c r="C7275" i="66"/>
  <c r="C7243" i="66"/>
  <c r="H6702" i="66"/>
  <c r="C7730" i="66"/>
  <c r="C7722" i="66"/>
  <c r="C7691" i="66"/>
  <c r="E7691" i="66"/>
  <c r="H7691" i="66" s="1"/>
  <c r="H7684" i="66"/>
  <c r="C7682" i="66"/>
  <c r="C7659" i="66"/>
  <c r="E7659" i="66"/>
  <c r="H7659" i="66" s="1"/>
  <c r="H7652" i="66"/>
  <c r="C7650" i="66"/>
  <c r="C7618" i="66"/>
  <c r="C7595" i="66"/>
  <c r="E7595" i="66"/>
  <c r="H7595" i="66" s="1"/>
  <c r="H7588" i="66"/>
  <c r="C7586" i="66"/>
  <c r="H7556" i="66"/>
  <c r="C7554" i="66"/>
  <c r="H7524" i="66"/>
  <c r="C7522" i="66"/>
  <c r="C7499" i="66"/>
  <c r="E7499" i="66"/>
  <c r="H7499" i="66" s="1"/>
  <c r="H7492" i="66"/>
  <c r="C7490" i="66"/>
  <c r="H7460" i="66"/>
  <c r="C7458" i="66"/>
  <c r="H7428" i="66"/>
  <c r="C7426" i="66"/>
  <c r="H7396" i="66"/>
  <c r="C7394" i="66"/>
  <c r="C7371" i="66"/>
  <c r="E7371" i="66"/>
  <c r="H7371" i="66" s="1"/>
  <c r="C7362" i="66"/>
  <c r="C7339" i="66"/>
  <c r="E7339" i="66"/>
  <c r="H7339" i="66" s="1"/>
  <c r="C7330" i="66"/>
  <c r="C7298" i="66"/>
  <c r="H7268" i="66"/>
  <c r="C7266" i="66"/>
  <c r="C7234" i="66"/>
  <c r="C6717" i="66"/>
  <c r="C6509" i="66"/>
  <c r="E7037" i="66"/>
  <c r="H7037" i="66" s="1"/>
  <c r="E6982" i="66"/>
  <c r="H6982" i="66" s="1"/>
  <c r="E6950" i="66"/>
  <c r="H6950" i="66" s="1"/>
  <c r="E6845" i="66"/>
  <c r="H6845" i="66" s="1"/>
  <c r="E6813" i="66"/>
  <c r="H6813" i="66" s="1"/>
  <c r="E6701" i="66"/>
  <c r="H6701" i="66" s="1"/>
  <c r="E6646" i="66"/>
  <c r="H6646" i="66" s="1"/>
  <c r="E6637" i="66"/>
  <c r="H6637" i="66" s="1"/>
  <c r="H7039" i="66"/>
  <c r="E7038" i="66"/>
  <c r="H7038" i="66" s="1"/>
  <c r="C7037" i="66"/>
  <c r="C6982" i="66"/>
  <c r="H6975" i="66"/>
  <c r="H6964" i="66"/>
  <c r="C6950" i="66"/>
  <c r="E6941" i="66"/>
  <c r="H6941" i="66" s="1"/>
  <c r="H6932" i="66"/>
  <c r="E6918" i="66"/>
  <c r="H6918" i="66" s="1"/>
  <c r="C6917" i="66"/>
  <c r="C6886" i="66"/>
  <c r="E6877" i="66"/>
  <c r="H6877" i="66" s="1"/>
  <c r="C6854" i="66"/>
  <c r="E6854" i="66"/>
  <c r="H6854" i="66" s="1"/>
  <c r="C6845" i="66"/>
  <c r="C6813" i="66"/>
  <c r="H6804" i="66"/>
  <c r="E6790" i="66"/>
  <c r="H6790" i="66" s="1"/>
  <c r="C6789" i="66"/>
  <c r="E6766" i="66"/>
  <c r="H6766" i="66" s="1"/>
  <c r="C6765" i="66"/>
  <c r="H6764" i="66"/>
  <c r="C6741" i="66"/>
  <c r="H6724" i="66"/>
  <c r="H6703" i="66"/>
  <c r="C6701" i="66"/>
  <c r="C6646" i="66"/>
  <c r="H6639" i="66"/>
  <c r="C6637" i="66"/>
  <c r="H6631" i="66"/>
  <c r="E6621" i="66"/>
  <c r="H6621" i="66" s="1"/>
  <c r="E6613" i="66"/>
  <c r="H6613" i="66" s="1"/>
  <c r="E6605" i="66"/>
  <c r="H6605" i="66" s="1"/>
  <c r="H6551" i="66"/>
  <c r="C6549" i="66"/>
  <c r="C6502" i="66"/>
  <c r="E6502" i="66"/>
  <c r="H6502" i="66" s="1"/>
  <c r="H6487" i="66"/>
  <c r="E6486" i="66"/>
  <c r="H6486" i="66" s="1"/>
  <c r="C6485" i="66"/>
  <c r="C6438" i="66"/>
  <c r="E6438" i="66"/>
  <c r="H6438" i="66" s="1"/>
  <c r="H6423" i="66"/>
  <c r="C6421" i="66"/>
  <c r="H6415" i="66"/>
  <c r="C6413" i="66"/>
  <c r="E6405" i="66"/>
  <c r="H6405" i="66" s="1"/>
  <c r="H7188" i="66"/>
  <c r="H7185" i="66"/>
  <c r="H6956" i="66"/>
  <c r="H6943" i="66"/>
  <c r="H6911" i="66"/>
  <c r="H6879" i="66"/>
  <c r="H6828" i="66"/>
  <c r="H6759" i="66"/>
  <c r="H6735" i="66"/>
  <c r="H6695" i="66"/>
  <c r="H6623" i="66"/>
  <c r="H6615" i="66"/>
  <c r="H6543" i="66"/>
  <c r="C6494" i="66"/>
  <c r="E6494" i="66"/>
  <c r="H6494" i="66" s="1"/>
  <c r="H6407" i="66"/>
  <c r="H6399" i="66"/>
  <c r="H7196" i="66"/>
  <c r="H7193" i="66"/>
  <c r="E7189" i="66"/>
  <c r="H7189" i="66" s="1"/>
  <c r="H7152" i="66"/>
  <c r="H7136" i="66"/>
  <c r="H7104" i="66"/>
  <c r="H7088" i="66"/>
  <c r="H7072" i="66"/>
  <c r="H7040" i="66"/>
  <c r="H7023" i="66"/>
  <c r="E6995" i="66"/>
  <c r="H6995" i="66" s="1"/>
  <c r="E6955" i="66"/>
  <c r="H6955" i="66" s="1"/>
  <c r="H6871" i="66"/>
  <c r="E6859" i="66"/>
  <c r="H6859" i="66" s="1"/>
  <c r="C6846" i="66"/>
  <c r="E6846" i="66"/>
  <c r="H6846" i="66" s="1"/>
  <c r="H6839" i="66"/>
  <c r="E6827" i="66"/>
  <c r="H6827" i="66" s="1"/>
  <c r="C6814" i="66"/>
  <c r="E6814" i="66"/>
  <c r="H6814" i="66" s="1"/>
  <c r="H6807" i="66"/>
  <c r="H6796" i="66"/>
  <c r="H6783" i="66"/>
  <c r="H6748" i="66"/>
  <c r="E6747" i="66"/>
  <c r="H6747" i="66" s="1"/>
  <c r="C6742" i="66"/>
  <c r="E6742" i="66"/>
  <c r="H6742" i="66" s="1"/>
  <c r="E6715" i="66"/>
  <c r="H6715" i="66" s="1"/>
  <c r="H6687" i="66"/>
  <c r="C6638" i="66"/>
  <c r="E6638" i="66"/>
  <c r="H6638" i="66" s="1"/>
  <c r="H6599" i="66"/>
  <c r="H6535" i="66"/>
  <c r="H6471" i="66"/>
  <c r="C6422" i="66"/>
  <c r="E6422" i="66"/>
  <c r="H6422" i="66" s="1"/>
  <c r="C6414" i="66"/>
  <c r="E6414" i="66"/>
  <c r="H6414" i="66" s="1"/>
  <c r="H6383" i="66"/>
  <c r="E6348" i="66"/>
  <c r="H6348" i="66" s="1"/>
  <c r="C6348" i="66"/>
  <c r="H7204" i="66"/>
  <c r="H7201" i="66"/>
  <c r="E7197" i="66"/>
  <c r="H7197" i="66" s="1"/>
  <c r="E7192" i="66"/>
  <c r="H7192" i="66" s="1"/>
  <c r="H7156" i="66"/>
  <c r="H7124" i="66"/>
  <c r="C7103" i="66"/>
  <c r="H7092" i="66"/>
  <c r="C7087" i="66"/>
  <c r="C7071" i="66"/>
  <c r="C7055" i="66"/>
  <c r="H7044" i="66"/>
  <c r="C7022" i="66"/>
  <c r="H7015" i="66"/>
  <c r="E7005" i="66"/>
  <c r="H7005" i="66" s="1"/>
  <c r="H6988" i="66"/>
  <c r="E6987" i="66"/>
  <c r="H6987" i="66" s="1"/>
  <c r="E6966" i="66"/>
  <c r="H6966" i="66" s="1"/>
  <c r="E6957" i="66"/>
  <c r="H6957" i="66" s="1"/>
  <c r="C6942" i="66"/>
  <c r="E6942" i="66"/>
  <c r="H6942" i="66" s="1"/>
  <c r="H6935" i="66"/>
  <c r="E6934" i="66"/>
  <c r="H6934" i="66" s="1"/>
  <c r="E6923" i="66"/>
  <c r="H6923" i="66" s="1"/>
  <c r="H6903" i="66"/>
  <c r="E6901" i="66"/>
  <c r="H6901" i="66" s="1"/>
  <c r="H6892" i="66"/>
  <c r="E6891" i="66"/>
  <c r="H6891" i="66" s="1"/>
  <c r="H6852" i="66"/>
  <c r="E6829" i="66"/>
  <c r="H6829" i="66" s="1"/>
  <c r="E6795" i="66"/>
  <c r="H6795" i="66" s="1"/>
  <c r="E6771" i="66"/>
  <c r="H6771" i="66" s="1"/>
  <c r="C6758" i="66"/>
  <c r="C6734" i="66"/>
  <c r="E6726" i="66"/>
  <c r="H6726" i="66" s="1"/>
  <c r="E6707" i="66"/>
  <c r="H6707" i="66" s="1"/>
  <c r="C6685" i="66"/>
  <c r="E6677" i="66"/>
  <c r="H6677" i="66" s="1"/>
  <c r="E6669" i="66"/>
  <c r="H6669" i="66" s="1"/>
  <c r="C6622" i="66"/>
  <c r="E6622" i="66"/>
  <c r="H6622" i="66" s="1"/>
  <c r="H6591" i="66"/>
  <c r="E6581" i="66"/>
  <c r="H6581" i="66" s="1"/>
  <c r="H6527" i="66"/>
  <c r="E6517" i="66"/>
  <c r="H6517" i="66" s="1"/>
  <c r="H6463" i="66"/>
  <c r="E6462" i="66"/>
  <c r="H6462" i="66" s="1"/>
  <c r="E6453" i="66"/>
  <c r="H6453" i="66" s="1"/>
  <c r="H6375" i="66"/>
  <c r="C6373" i="66"/>
  <c r="E6365" i="66"/>
  <c r="H6365" i="66" s="1"/>
  <c r="H7209" i="66"/>
  <c r="E7205" i="66"/>
  <c r="H7205" i="66" s="1"/>
  <c r="E7200" i="66"/>
  <c r="H7200" i="66" s="1"/>
  <c r="C7191" i="66"/>
  <c r="E7173" i="66"/>
  <c r="H7173" i="66" s="1"/>
  <c r="E7157" i="66"/>
  <c r="H7157" i="66" s="1"/>
  <c r="E7141" i="66"/>
  <c r="H7141" i="66" s="1"/>
  <c r="E7125" i="66"/>
  <c r="H7125" i="66" s="1"/>
  <c r="E7109" i="66"/>
  <c r="H7109" i="66" s="1"/>
  <c r="E7093" i="66"/>
  <c r="H7093" i="66" s="1"/>
  <c r="E7077" i="66"/>
  <c r="H7077" i="66" s="1"/>
  <c r="E7045" i="66"/>
  <c r="H7045" i="66" s="1"/>
  <c r="C7014" i="66"/>
  <c r="H7007" i="66"/>
  <c r="E7006" i="66"/>
  <c r="H7006" i="66" s="1"/>
  <c r="C7005" i="66"/>
  <c r="E6997" i="66"/>
  <c r="H6997" i="66" s="1"/>
  <c r="H6980" i="66"/>
  <c r="E6979" i="66"/>
  <c r="H6979" i="66" s="1"/>
  <c r="C6966" i="66"/>
  <c r="H6959" i="66"/>
  <c r="E6958" i="66"/>
  <c r="H6958" i="66" s="1"/>
  <c r="C6957" i="66"/>
  <c r="H6948" i="66"/>
  <c r="E6947" i="66"/>
  <c r="H6947" i="66" s="1"/>
  <c r="E6902" i="66"/>
  <c r="H6902" i="66" s="1"/>
  <c r="C6901" i="66"/>
  <c r="E6883" i="66"/>
  <c r="H6883" i="66" s="1"/>
  <c r="C6870" i="66"/>
  <c r="E6870" i="66"/>
  <c r="H6870" i="66" s="1"/>
  <c r="E6861" i="66"/>
  <c r="H6861" i="66" s="1"/>
  <c r="E6851" i="66"/>
  <c r="H6851" i="66" s="1"/>
  <c r="H6831" i="66"/>
  <c r="C6829" i="66"/>
  <c r="E6819" i="66"/>
  <c r="H6819" i="66" s="1"/>
  <c r="E6797" i="66"/>
  <c r="H6797" i="66" s="1"/>
  <c r="C6782" i="66"/>
  <c r="H6751" i="66"/>
  <c r="C6726" i="66"/>
  <c r="H6719" i="66"/>
  <c r="C6686" i="66"/>
  <c r="H6679" i="66"/>
  <c r="C6677" i="66"/>
  <c r="H6671" i="66"/>
  <c r="C6669" i="66"/>
  <c r="H6583" i="66"/>
  <c r="E6582" i="66"/>
  <c r="H6582" i="66" s="1"/>
  <c r="C6581" i="66"/>
  <c r="E6573" i="66"/>
  <c r="H6573" i="66" s="1"/>
  <c r="H6519" i="66"/>
  <c r="C6517" i="66"/>
  <c r="E6509" i="66"/>
  <c r="H6509" i="66" s="1"/>
  <c r="H6455" i="66"/>
  <c r="C6453" i="66"/>
  <c r="E6445" i="66"/>
  <c r="H6445" i="66" s="1"/>
  <c r="H6367" i="66"/>
  <c r="C6365" i="66"/>
  <c r="C6361" i="66"/>
  <c r="C6321" i="66"/>
  <c r="C6065" i="66"/>
  <c r="H6346" i="66"/>
  <c r="H6335" i="66"/>
  <c r="H6325" i="66"/>
  <c r="H6282" i="66"/>
  <c r="H6274" i="66"/>
  <c r="H6266" i="66"/>
  <c r="H6210" i="66"/>
  <c r="H6114" i="66"/>
  <c r="H6010" i="66"/>
  <c r="H5866" i="66"/>
  <c r="C5801" i="66"/>
  <c r="H5762" i="66"/>
  <c r="H5754" i="66"/>
  <c r="C5745" i="66"/>
  <c r="E6356" i="66"/>
  <c r="H6356" i="66" s="1"/>
  <c r="E6345" i="66"/>
  <c r="H6345" i="66" s="1"/>
  <c r="E6334" i="66"/>
  <c r="H6334" i="66" s="1"/>
  <c r="H6317" i="66"/>
  <c r="E6316" i="66"/>
  <c r="H6316" i="66" s="1"/>
  <c r="E6305" i="66"/>
  <c r="H6305" i="66" s="1"/>
  <c r="E6297" i="66"/>
  <c r="H6297" i="66" s="1"/>
  <c r="E6289" i="66"/>
  <c r="H6289" i="66" s="1"/>
  <c r="E6281" i="66"/>
  <c r="H6281" i="66" s="1"/>
  <c r="E6273" i="66"/>
  <c r="H6273" i="66" s="1"/>
  <c r="E6265" i="66"/>
  <c r="H6265" i="66" s="1"/>
  <c r="H6218" i="66"/>
  <c r="E6209" i="66"/>
  <c r="H6209" i="66" s="1"/>
  <c r="H6154" i="66"/>
  <c r="E6145" i="66"/>
  <c r="H6145" i="66" s="1"/>
  <c r="E6113" i="66"/>
  <c r="H6113" i="66" s="1"/>
  <c r="C6105" i="66"/>
  <c r="C6073" i="66"/>
  <c r="H6050" i="66"/>
  <c r="C6041" i="66"/>
  <c r="H6018" i="66"/>
  <c r="E6009" i="66"/>
  <c r="H6009" i="66" s="1"/>
  <c r="H5954" i="66"/>
  <c r="E5945" i="66"/>
  <c r="H5945" i="66" s="1"/>
  <c r="H5890" i="66"/>
  <c r="E5889" i="66"/>
  <c r="H5889" i="66" s="1"/>
  <c r="H5826" i="66"/>
  <c r="H5770" i="66"/>
  <c r="H5690" i="66"/>
  <c r="H6327" i="66"/>
  <c r="E6326" i="66"/>
  <c r="H6326" i="66" s="1"/>
  <c r="H6226" i="66"/>
  <c r="E6217" i="66"/>
  <c r="H6217" i="66" s="1"/>
  <c r="H6162" i="66"/>
  <c r="E6153" i="66"/>
  <c r="H6153" i="66" s="1"/>
  <c r="C6145" i="66"/>
  <c r="H6122" i="66"/>
  <c r="E6081" i="66"/>
  <c r="H6081" i="66" s="1"/>
  <c r="E6049" i="66"/>
  <c r="H6049" i="66" s="1"/>
  <c r="E6017" i="66"/>
  <c r="H6017" i="66" s="1"/>
  <c r="E5953" i="66"/>
  <c r="H5953" i="66" s="1"/>
  <c r="H5898" i="66"/>
  <c r="H5842" i="66"/>
  <c r="C5817" i="66"/>
  <c r="C5761" i="66"/>
  <c r="H5698" i="66"/>
  <c r="E5681" i="66"/>
  <c r="H5681" i="66" s="1"/>
  <c r="H6359" i="66"/>
  <c r="E6358" i="66"/>
  <c r="H6358" i="66" s="1"/>
  <c r="H6349" i="66"/>
  <c r="E6337" i="66"/>
  <c r="H6337" i="66" s="1"/>
  <c r="H6319" i="66"/>
  <c r="E6318" i="66"/>
  <c r="H6318" i="66" s="1"/>
  <c r="H6309" i="66"/>
  <c r="E6308" i="66"/>
  <c r="H6308" i="66" s="1"/>
  <c r="E6260" i="66"/>
  <c r="H6260" i="66" s="1"/>
  <c r="H6234" i="66"/>
  <c r="E6225" i="66"/>
  <c r="H6225" i="66" s="1"/>
  <c r="H6170" i="66"/>
  <c r="E6161" i="66"/>
  <c r="H6161" i="66" s="1"/>
  <c r="E6121" i="66"/>
  <c r="H6121" i="66" s="1"/>
  <c r="H6090" i="66"/>
  <c r="C6081" i="66"/>
  <c r="C6049" i="66"/>
  <c r="H6026" i="66"/>
  <c r="H5970" i="66"/>
  <c r="E5961" i="66"/>
  <c r="H5961" i="66" s="1"/>
  <c r="E5897" i="66"/>
  <c r="H5897" i="66" s="1"/>
  <c r="H5874" i="66"/>
  <c r="E5873" i="66"/>
  <c r="H5873" i="66" s="1"/>
  <c r="E5841" i="66"/>
  <c r="H5841" i="66" s="1"/>
  <c r="E5833" i="66"/>
  <c r="H5833" i="66" s="1"/>
  <c r="E5777" i="66"/>
  <c r="H5777" i="66" s="1"/>
  <c r="C5697" i="66"/>
  <c r="E5697" i="66"/>
  <c r="H5697" i="66" s="1"/>
  <c r="C5689" i="66"/>
  <c r="E5689" i="66"/>
  <c r="H5689" i="66" s="1"/>
  <c r="E5673" i="66"/>
  <c r="H5673" i="66" s="1"/>
  <c r="E5665" i="66"/>
  <c r="H5665" i="66" s="1"/>
  <c r="E5657" i="66"/>
  <c r="H5657" i="66" s="1"/>
  <c r="E5649" i="66"/>
  <c r="H5649" i="66" s="1"/>
  <c r="E5641" i="66"/>
  <c r="H5641" i="66" s="1"/>
  <c r="H5634" i="66"/>
  <c r="E5633" i="66"/>
  <c r="H5633" i="66" s="1"/>
  <c r="E5625" i="66"/>
  <c r="H5625" i="66" s="1"/>
  <c r="E5617" i="66"/>
  <c r="H5617" i="66" s="1"/>
  <c r="E5609" i="66"/>
  <c r="H5609" i="66" s="1"/>
  <c r="E5601" i="66"/>
  <c r="H5601" i="66" s="1"/>
  <c r="E5593" i="66"/>
  <c r="H5593" i="66" s="1"/>
  <c r="E5585" i="66"/>
  <c r="H5585" i="66" s="1"/>
  <c r="H5578" i="66"/>
  <c r="E5577" i="66"/>
  <c r="H5577" i="66" s="1"/>
  <c r="H5570" i="66"/>
  <c r="E5569" i="66"/>
  <c r="H5569" i="66" s="1"/>
  <c r="H5562" i="66"/>
  <c r="E5561" i="66"/>
  <c r="H5561" i="66" s="1"/>
  <c r="C6358" i="66"/>
  <c r="C6318" i="66"/>
  <c r="E6300" i="66"/>
  <c r="H6300" i="66" s="1"/>
  <c r="E6292" i="66"/>
  <c r="H6292" i="66" s="1"/>
  <c r="E6284" i="66"/>
  <c r="H6284" i="66" s="1"/>
  <c r="E6276" i="66"/>
  <c r="H6276" i="66" s="1"/>
  <c r="E6268" i="66"/>
  <c r="H6268" i="66" s="1"/>
  <c r="E6233" i="66"/>
  <c r="H6233" i="66" s="1"/>
  <c r="E6169" i="66"/>
  <c r="H6169" i="66" s="1"/>
  <c r="E6089" i="66"/>
  <c r="H6089" i="66" s="1"/>
  <c r="E6057" i="66"/>
  <c r="H6057" i="66" s="1"/>
  <c r="E6025" i="66"/>
  <c r="H6025" i="66" s="1"/>
  <c r="E5969" i="66"/>
  <c r="H5969" i="66" s="1"/>
  <c r="E5905" i="66"/>
  <c r="H5905" i="66" s="1"/>
  <c r="C5897" i="66"/>
  <c r="H5850" i="66"/>
  <c r="E5849" i="66"/>
  <c r="H5849" i="66" s="1"/>
  <c r="C5833" i="66"/>
  <c r="E5785" i="66"/>
  <c r="H5785" i="66" s="1"/>
  <c r="H5730" i="66"/>
  <c r="E6228" i="66"/>
  <c r="H6228" i="66" s="1"/>
  <c r="C5344" i="66"/>
  <c r="E5344" i="66"/>
  <c r="H5344" i="66" s="1"/>
  <c r="C4952" i="66"/>
  <c r="E5699" i="66"/>
  <c r="H5699" i="66" s="1"/>
  <c r="E5691" i="66"/>
  <c r="H5691" i="66" s="1"/>
  <c r="E5683" i="66"/>
  <c r="H5683" i="66" s="1"/>
  <c r="C5557" i="66"/>
  <c r="C5556" i="66"/>
  <c r="H5550" i="66"/>
  <c r="H5542" i="66"/>
  <c r="C5533" i="66"/>
  <c r="C5525" i="66"/>
  <c r="C5517" i="66"/>
  <c r="H5505" i="66"/>
  <c r="H5433" i="66"/>
  <c r="H5393" i="66"/>
  <c r="H5353" i="66"/>
  <c r="H5281" i="66"/>
  <c r="C5240" i="66"/>
  <c r="C5208" i="66"/>
  <c r="C5160" i="66"/>
  <c r="H5113" i="66"/>
  <c r="C5104" i="66"/>
  <c r="H5057" i="66"/>
  <c r="H5025" i="66"/>
  <c r="H4993" i="66"/>
  <c r="H4961" i="66"/>
  <c r="H5529" i="66"/>
  <c r="H5513" i="66"/>
  <c r="H5401" i="66"/>
  <c r="E5400" i="66"/>
  <c r="H5400" i="66" s="1"/>
  <c r="H5249" i="66"/>
  <c r="E5248" i="66"/>
  <c r="H5248" i="66" s="1"/>
  <c r="H5217" i="66"/>
  <c r="E5216" i="66"/>
  <c r="H5216" i="66" s="1"/>
  <c r="H5169" i="66"/>
  <c r="E5168" i="66"/>
  <c r="H5168" i="66" s="1"/>
  <c r="H5537" i="66"/>
  <c r="E5536" i="66"/>
  <c r="H5536" i="66" s="1"/>
  <c r="E5528" i="66"/>
  <c r="H5528" i="66" s="1"/>
  <c r="E5520" i="66"/>
  <c r="H5520" i="66" s="1"/>
  <c r="E5512" i="66"/>
  <c r="H5512" i="66" s="1"/>
  <c r="H5494" i="66"/>
  <c r="E5485" i="66"/>
  <c r="H5485" i="66" s="1"/>
  <c r="H5465" i="66"/>
  <c r="E5464" i="66"/>
  <c r="H5464" i="66" s="1"/>
  <c r="C5440" i="66"/>
  <c r="C5432" i="66"/>
  <c r="H5361" i="66"/>
  <c r="H5329" i="66"/>
  <c r="H5289" i="66"/>
  <c r="E5288" i="66"/>
  <c r="H5288" i="66" s="1"/>
  <c r="H5257" i="66"/>
  <c r="C5248" i="66"/>
  <c r="C5216" i="66"/>
  <c r="C5168" i="66"/>
  <c r="H5129" i="66"/>
  <c r="C5120" i="66"/>
  <c r="H5065" i="66"/>
  <c r="H5033" i="66"/>
  <c r="H5001" i="66"/>
  <c r="H4969" i="66"/>
  <c r="H4937" i="66"/>
  <c r="C5520" i="66"/>
  <c r="E5493" i="66"/>
  <c r="H5493" i="66" s="1"/>
  <c r="E5477" i="66"/>
  <c r="H5477" i="66" s="1"/>
  <c r="H4855" i="66"/>
  <c r="E5501" i="66"/>
  <c r="H5501" i="66" s="1"/>
  <c r="C5493" i="66"/>
  <c r="C5477" i="66"/>
  <c r="H5409" i="66"/>
  <c r="E5408" i="66"/>
  <c r="H5408" i="66" s="1"/>
  <c r="H5369" i="66"/>
  <c r="E5368" i="66"/>
  <c r="H5368" i="66" s="1"/>
  <c r="C5360" i="66"/>
  <c r="E5360" i="66"/>
  <c r="H5360" i="66" s="1"/>
  <c r="E5304" i="66"/>
  <c r="H5304" i="66" s="1"/>
  <c r="H5265" i="66"/>
  <c r="E5264" i="66"/>
  <c r="H5264" i="66" s="1"/>
  <c r="C5256" i="66"/>
  <c r="C5224" i="66"/>
  <c r="H5193" i="66"/>
  <c r="E5184" i="66"/>
  <c r="H5184" i="66" s="1"/>
  <c r="C5176" i="66"/>
  <c r="C5136" i="66"/>
  <c r="C5072" i="66"/>
  <c r="H5041" i="66"/>
  <c r="H5009" i="66"/>
  <c r="H4945" i="66"/>
  <c r="C5501" i="66"/>
  <c r="E5488" i="66"/>
  <c r="H5488" i="66" s="1"/>
  <c r="E5480" i="66"/>
  <c r="H5480" i="66" s="1"/>
  <c r="E5472" i="66"/>
  <c r="H5472" i="66" s="1"/>
  <c r="C5408" i="66"/>
  <c r="C5368" i="66"/>
  <c r="C5184" i="66"/>
  <c r="C5144" i="66"/>
  <c r="C5080" i="66"/>
  <c r="C5040" i="66"/>
  <c r="C5008" i="66"/>
  <c r="C4976" i="66"/>
  <c r="C4944" i="66"/>
  <c r="C4911" i="66"/>
  <c r="E4911" i="66"/>
  <c r="H4911" i="66" s="1"/>
  <c r="C4895" i="66"/>
  <c r="E4887" i="66"/>
  <c r="H4887" i="66" s="1"/>
  <c r="C4886" i="66"/>
  <c r="E4878" i="66"/>
  <c r="H4878" i="66" s="1"/>
  <c r="H4824" i="66"/>
  <c r="E4823" i="66"/>
  <c r="H4823" i="66" s="1"/>
  <c r="C4822" i="66"/>
  <c r="E4814" i="66"/>
  <c r="H4814" i="66" s="1"/>
  <c r="C4791" i="66"/>
  <c r="E4782" i="66"/>
  <c r="H4782" i="66" s="1"/>
  <c r="E4774" i="66"/>
  <c r="H4774" i="66" s="1"/>
  <c r="E4766" i="66"/>
  <c r="H4766" i="66" s="1"/>
  <c r="E4758" i="66"/>
  <c r="H4758" i="66" s="1"/>
  <c r="E4750" i="66"/>
  <c r="H4750" i="66" s="1"/>
  <c r="E4742" i="66"/>
  <c r="H4742" i="66" s="1"/>
  <c r="E4734" i="66"/>
  <c r="H4734" i="66" s="1"/>
  <c r="E4726" i="66"/>
  <c r="H4726" i="66" s="1"/>
  <c r="E4718" i="66"/>
  <c r="H4718" i="66" s="1"/>
  <c r="E4710" i="66"/>
  <c r="H4710" i="66" s="1"/>
  <c r="E4702" i="66"/>
  <c r="H4702" i="66" s="1"/>
  <c r="E4694" i="66"/>
  <c r="H4694" i="66" s="1"/>
  <c r="E4686" i="66"/>
  <c r="H4686" i="66" s="1"/>
  <c r="E4678" i="66"/>
  <c r="H4678" i="66" s="1"/>
  <c r="E4670" i="66"/>
  <c r="H4670" i="66" s="1"/>
  <c r="E4662" i="66"/>
  <c r="H4662" i="66" s="1"/>
  <c r="E4654" i="66"/>
  <c r="H4654" i="66" s="1"/>
  <c r="E4646" i="66"/>
  <c r="H4646" i="66" s="1"/>
  <c r="E4638" i="66"/>
  <c r="H4638" i="66" s="1"/>
  <c r="E4630" i="66"/>
  <c r="H4630" i="66" s="1"/>
  <c r="E4622" i="66"/>
  <c r="H4622" i="66" s="1"/>
  <c r="E4614" i="66"/>
  <c r="H4614" i="66" s="1"/>
  <c r="E4606" i="66"/>
  <c r="H4606" i="66" s="1"/>
  <c r="E4598" i="66"/>
  <c r="H4598" i="66" s="1"/>
  <c r="E4590" i="66"/>
  <c r="H4590" i="66" s="1"/>
  <c r="E4582" i="66"/>
  <c r="H4582" i="66" s="1"/>
  <c r="E4574" i="66"/>
  <c r="H4574" i="66" s="1"/>
  <c r="E4566" i="66"/>
  <c r="H4566" i="66" s="1"/>
  <c r="E4558" i="66"/>
  <c r="H4558" i="66" s="1"/>
  <c r="E4550" i="66"/>
  <c r="H4550" i="66" s="1"/>
  <c r="E4542" i="66"/>
  <c r="H4542" i="66" s="1"/>
  <c r="E4534" i="66"/>
  <c r="H4534" i="66" s="1"/>
  <c r="E4526" i="66"/>
  <c r="H4526" i="66" s="1"/>
  <c r="E4518" i="66"/>
  <c r="H4518" i="66" s="1"/>
  <c r="E4510" i="66"/>
  <c r="H4510" i="66" s="1"/>
  <c r="E4502" i="66"/>
  <c r="H4502" i="66" s="1"/>
  <c r="E4494" i="66"/>
  <c r="H4494" i="66" s="1"/>
  <c r="C3838" i="66"/>
  <c r="C4887" i="66"/>
  <c r="H4880" i="66"/>
  <c r="C4878" i="66"/>
  <c r="E4870" i="66"/>
  <c r="H4870" i="66" s="1"/>
  <c r="E4862" i="66"/>
  <c r="H4862" i="66" s="1"/>
  <c r="E4854" i="66"/>
  <c r="H4854" i="66" s="1"/>
  <c r="E4846" i="66"/>
  <c r="H4846" i="66" s="1"/>
  <c r="H4816" i="66"/>
  <c r="E4815" i="66"/>
  <c r="H4815" i="66" s="1"/>
  <c r="C4814" i="66"/>
  <c r="C4782" i="66"/>
  <c r="H4776" i="66"/>
  <c r="E4775" i="66"/>
  <c r="H4775" i="66" s="1"/>
  <c r="C4774" i="66"/>
  <c r="H4768" i="66"/>
  <c r="C4766" i="66"/>
  <c r="H4760" i="66"/>
  <c r="C4758" i="66"/>
  <c r="H4752" i="66"/>
  <c r="E4751" i="66"/>
  <c r="H4751" i="66" s="1"/>
  <c r="C4750" i="66"/>
  <c r="H4744" i="66"/>
  <c r="C4742" i="66"/>
  <c r="C4734" i="66"/>
  <c r="C4726" i="66"/>
  <c r="C4718" i="66"/>
  <c r="H4712" i="66"/>
  <c r="C4710" i="66"/>
  <c r="H4704" i="66"/>
  <c r="E4703" i="66"/>
  <c r="H4703" i="66" s="1"/>
  <c r="C4702" i="66"/>
  <c r="H4696" i="66"/>
  <c r="E4695" i="66"/>
  <c r="H4695" i="66" s="1"/>
  <c r="C4694" i="66"/>
  <c r="H4688" i="66"/>
  <c r="E4687" i="66"/>
  <c r="H4687" i="66" s="1"/>
  <c r="C4686" i="66"/>
  <c r="H4680" i="66"/>
  <c r="E4679" i="66"/>
  <c r="H4679" i="66" s="1"/>
  <c r="C4678" i="66"/>
  <c r="H4672" i="66"/>
  <c r="E4671" i="66"/>
  <c r="H4671" i="66" s="1"/>
  <c r="C4670" i="66"/>
  <c r="H4664" i="66"/>
  <c r="E4663" i="66"/>
  <c r="H4663" i="66" s="1"/>
  <c r="C4662" i="66"/>
  <c r="C4654" i="66"/>
  <c r="C4646" i="66"/>
  <c r="H4640" i="66"/>
  <c r="C4638" i="66"/>
  <c r="H4632" i="66"/>
  <c r="C4630" i="66"/>
  <c r="H4624" i="66"/>
  <c r="E4623" i="66"/>
  <c r="H4623" i="66" s="1"/>
  <c r="C4622" i="66"/>
  <c r="H4616" i="66"/>
  <c r="C4614" i="66"/>
  <c r="H4608" i="66"/>
  <c r="C4606" i="66"/>
  <c r="H4600" i="66"/>
  <c r="E4599" i="66"/>
  <c r="H4599" i="66" s="1"/>
  <c r="C4598" i="66"/>
  <c r="E4591" i="66"/>
  <c r="H4591" i="66" s="1"/>
  <c r="C4590" i="66"/>
  <c r="H4584" i="66"/>
  <c r="C4582" i="66"/>
  <c r="H4576" i="66"/>
  <c r="C4574" i="66"/>
  <c r="H4568" i="66"/>
  <c r="C4566" i="66"/>
  <c r="H4560" i="66"/>
  <c r="C4558" i="66"/>
  <c r="H4552" i="66"/>
  <c r="C4550" i="66"/>
  <c r="H4544" i="66"/>
  <c r="C4542" i="66"/>
  <c r="H4536" i="66"/>
  <c r="C4534" i="66"/>
  <c r="C4526" i="66"/>
  <c r="H4520" i="66"/>
  <c r="C4518" i="66"/>
  <c r="H4512" i="66"/>
  <c r="C4510" i="66"/>
  <c r="H4504" i="66"/>
  <c r="C4502" i="66"/>
  <c r="H4496" i="66"/>
  <c r="H4872" i="66"/>
  <c r="H4864" i="66"/>
  <c r="H4856" i="66"/>
  <c r="H4848" i="66"/>
  <c r="C4879" i="66"/>
  <c r="E4879" i="66"/>
  <c r="H4879" i="66" s="1"/>
  <c r="E4838" i="66"/>
  <c r="H4838" i="66" s="1"/>
  <c r="E4807" i="66"/>
  <c r="H4807" i="66" s="1"/>
  <c r="C4567" i="66"/>
  <c r="E4567" i="66"/>
  <c r="H4567" i="66" s="1"/>
  <c r="E4454" i="66"/>
  <c r="H4454" i="66" s="1"/>
  <c r="C4454" i="66"/>
  <c r="E4446" i="66"/>
  <c r="H4446" i="66" s="1"/>
  <c r="C4446" i="66"/>
  <c r="E4919" i="66"/>
  <c r="H4919" i="66" s="1"/>
  <c r="C4918" i="66"/>
  <c r="E4910" i="66"/>
  <c r="H4910" i="66" s="1"/>
  <c r="C4871" i="66"/>
  <c r="E4871" i="66"/>
  <c r="H4871" i="66" s="1"/>
  <c r="H4840" i="66"/>
  <c r="E4839" i="66"/>
  <c r="H4839" i="66" s="1"/>
  <c r="C4838" i="66"/>
  <c r="E4798" i="66"/>
  <c r="H4798" i="66" s="1"/>
  <c r="C4462" i="66"/>
  <c r="E4270" i="66"/>
  <c r="H4270" i="66" s="1"/>
  <c r="C4270" i="66"/>
  <c r="C4910" i="66"/>
  <c r="H4904" i="66"/>
  <c r="C4839" i="66"/>
  <c r="E4830" i="66"/>
  <c r="H4830" i="66" s="1"/>
  <c r="H4800" i="66"/>
  <c r="C4798" i="66"/>
  <c r="C3790" i="66"/>
  <c r="C4902" i="66"/>
  <c r="C4830" i="66"/>
  <c r="C4799" i="66"/>
  <c r="C4198" i="66"/>
  <c r="H4487" i="66"/>
  <c r="H4479" i="66"/>
  <c r="C4206" i="66"/>
  <c r="C4182" i="66"/>
  <c r="C4142" i="66"/>
  <c r="H3959" i="66"/>
  <c r="C3798" i="66"/>
  <c r="C3702" i="66"/>
  <c r="E3662" i="66"/>
  <c r="H3662" i="66" s="1"/>
  <c r="C3662" i="66"/>
  <c r="C1045" i="66"/>
  <c r="E1045" i="66"/>
  <c r="H1045" i="66" s="1"/>
  <c r="C1013" i="66"/>
  <c r="E1013" i="66"/>
  <c r="H1013" i="66" s="1"/>
  <c r="C981" i="66"/>
  <c r="E981" i="66"/>
  <c r="H981" i="66" s="1"/>
  <c r="E812" i="66"/>
  <c r="H812" i="66" s="1"/>
  <c r="C812" i="66"/>
  <c r="H4359" i="66"/>
  <c r="H4351" i="66"/>
  <c r="H4071" i="66"/>
  <c r="H3879" i="66"/>
  <c r="E3862" i="66"/>
  <c r="H3862" i="66" s="1"/>
  <c r="C3862" i="66"/>
  <c r="E3854" i="66"/>
  <c r="H3854" i="66" s="1"/>
  <c r="C3854" i="66"/>
  <c r="H3775" i="66"/>
  <c r="H3679" i="66"/>
  <c r="E3670" i="66"/>
  <c r="H3670" i="66" s="1"/>
  <c r="C3670" i="66"/>
  <c r="C4478" i="66"/>
  <c r="H4431" i="66"/>
  <c r="E4398" i="66"/>
  <c r="H4398" i="66" s="1"/>
  <c r="H4375" i="66"/>
  <c r="E4374" i="66"/>
  <c r="H4374" i="66" s="1"/>
  <c r="H4367" i="66"/>
  <c r="E4358" i="66"/>
  <c r="H4358" i="66" s="1"/>
  <c r="C4358" i="66"/>
  <c r="H4303" i="66"/>
  <c r="E4302" i="66"/>
  <c r="H4302" i="66" s="1"/>
  <c r="E4294" i="66"/>
  <c r="H4294" i="66" s="1"/>
  <c r="H4191" i="66"/>
  <c r="E4158" i="66"/>
  <c r="H4158" i="66" s="1"/>
  <c r="H4151" i="66"/>
  <c r="E4150" i="66"/>
  <c r="H4150" i="66" s="1"/>
  <c r="E4118" i="66"/>
  <c r="H4118" i="66" s="1"/>
  <c r="H4031" i="66"/>
  <c r="E4030" i="66"/>
  <c r="H4030" i="66" s="1"/>
  <c r="E4006" i="66"/>
  <c r="H4006" i="66" s="1"/>
  <c r="E3990" i="66"/>
  <c r="H3990" i="66" s="1"/>
  <c r="E3982" i="66"/>
  <c r="H3982" i="66" s="1"/>
  <c r="C3974" i="66"/>
  <c r="E3886" i="66"/>
  <c r="H3886" i="66" s="1"/>
  <c r="H3815" i="66"/>
  <c r="E3814" i="66"/>
  <c r="H3814" i="66" s="1"/>
  <c r="E3774" i="66"/>
  <c r="H3774" i="66" s="1"/>
  <c r="E3750" i="66"/>
  <c r="H3750" i="66" s="1"/>
  <c r="H3711" i="66"/>
  <c r="E3710" i="66"/>
  <c r="H3710" i="66" s="1"/>
  <c r="H3687" i="66"/>
  <c r="H4439" i="66"/>
  <c r="E4430" i="66"/>
  <c r="H4430" i="66" s="1"/>
  <c r="H4415" i="66"/>
  <c r="E4414" i="66"/>
  <c r="H4414" i="66" s="1"/>
  <c r="H4407" i="66"/>
  <c r="E4406" i="66"/>
  <c r="H4406" i="66" s="1"/>
  <c r="H4399" i="66"/>
  <c r="E4366" i="66"/>
  <c r="H4366" i="66" s="1"/>
  <c r="C4366" i="66"/>
  <c r="E4286" i="66"/>
  <c r="H4286" i="66" s="1"/>
  <c r="C4190" i="66"/>
  <c r="H4167" i="66"/>
  <c r="E4166" i="66"/>
  <c r="H4166" i="66" s="1"/>
  <c r="C4150" i="66"/>
  <c r="E4126" i="66"/>
  <c r="H4126" i="66" s="1"/>
  <c r="E3998" i="66"/>
  <c r="H3998" i="66" s="1"/>
  <c r="C3982" i="66"/>
  <c r="H3903" i="66"/>
  <c r="E3894" i="66"/>
  <c r="H3894" i="66" s="1"/>
  <c r="C3886" i="66"/>
  <c r="H3823" i="66"/>
  <c r="E3822" i="66"/>
  <c r="H3822" i="66" s="1"/>
  <c r="C3814" i="66"/>
  <c r="E3782" i="66"/>
  <c r="H3782" i="66" s="1"/>
  <c r="H3767" i="66"/>
  <c r="H3759" i="66"/>
  <c r="C3750" i="66"/>
  <c r="C3710" i="66"/>
  <c r="E3678" i="66"/>
  <c r="H3678" i="66" s="1"/>
  <c r="C3678" i="66"/>
  <c r="H3598" i="66"/>
  <c r="C4438" i="66"/>
  <c r="C4430" i="66"/>
  <c r="E4422" i="66"/>
  <c r="H4422" i="66" s="1"/>
  <c r="H4271" i="66"/>
  <c r="H4263" i="66"/>
  <c r="E4262" i="66"/>
  <c r="H4262" i="66" s="1"/>
  <c r="H4255" i="66"/>
  <c r="E4254" i="66"/>
  <c r="H4254" i="66" s="1"/>
  <c r="H4175" i="66"/>
  <c r="E4174" i="66"/>
  <c r="H4174" i="66" s="1"/>
  <c r="E4054" i="66"/>
  <c r="H4054" i="66" s="1"/>
  <c r="C4046" i="66"/>
  <c r="E3950" i="66"/>
  <c r="H3950" i="66" s="1"/>
  <c r="E3902" i="66"/>
  <c r="H3902" i="66" s="1"/>
  <c r="H3895" i="66"/>
  <c r="C3894" i="66"/>
  <c r="E3830" i="66"/>
  <c r="H3830" i="66" s="1"/>
  <c r="E3766" i="66"/>
  <c r="H3766" i="66" s="1"/>
  <c r="E3758" i="66"/>
  <c r="H3758" i="66" s="1"/>
  <c r="H3719" i="66"/>
  <c r="E3718" i="66"/>
  <c r="H3718" i="66" s="1"/>
  <c r="E3686" i="66"/>
  <c r="H3686" i="66" s="1"/>
  <c r="C3686" i="66"/>
  <c r="E4462" i="66"/>
  <c r="H4462" i="66" s="1"/>
  <c r="C4422" i="66"/>
  <c r="E4278" i="66"/>
  <c r="H4278" i="66" s="1"/>
  <c r="C4278" i="66"/>
  <c r="E4198" i="66"/>
  <c r="H4198" i="66" s="1"/>
  <c r="E4038" i="66"/>
  <c r="H4038" i="66" s="1"/>
  <c r="C4038" i="66"/>
  <c r="E3910" i="66"/>
  <c r="H3910" i="66" s="1"/>
  <c r="C3902" i="66"/>
  <c r="E3838" i="66"/>
  <c r="H3838" i="66" s="1"/>
  <c r="C3830" i="66"/>
  <c r="E3790" i="66"/>
  <c r="H3790" i="66" s="1"/>
  <c r="C3758" i="66"/>
  <c r="C3718" i="66"/>
  <c r="H3631" i="66"/>
  <c r="E3621" i="66"/>
  <c r="H3621" i="66" s="1"/>
  <c r="E3509" i="66"/>
  <c r="H3509" i="66" s="1"/>
  <c r="E3365" i="66"/>
  <c r="H3365" i="66" s="1"/>
  <c r="E3277" i="66"/>
  <c r="H3277" i="66" s="1"/>
  <c r="E3253" i="66"/>
  <c r="H3253" i="66" s="1"/>
  <c r="E3229" i="66"/>
  <c r="H3229" i="66" s="1"/>
  <c r="E3197" i="66"/>
  <c r="H3197" i="66" s="1"/>
  <c r="C3630" i="66"/>
  <c r="C3621" i="66"/>
  <c r="H3590" i="66"/>
  <c r="C3509" i="66"/>
  <c r="E3325" i="66"/>
  <c r="H3325" i="66" s="1"/>
  <c r="C3277" i="66"/>
  <c r="C3253" i="66"/>
  <c r="C3229" i="66"/>
  <c r="C3197" i="66"/>
  <c r="E3777" i="66"/>
  <c r="H3777" i="66" s="1"/>
  <c r="E3761" i="66"/>
  <c r="H3761" i="66" s="1"/>
  <c r="E3753" i="66"/>
  <c r="H3753" i="66" s="1"/>
  <c r="E3737" i="66"/>
  <c r="H3737" i="66" s="1"/>
  <c r="H3655" i="66"/>
  <c r="C3654" i="66"/>
  <c r="H3615" i="66"/>
  <c r="C3614" i="66"/>
  <c r="E3605" i="66"/>
  <c r="H3605" i="66" s="1"/>
  <c r="E3565" i="66"/>
  <c r="H3565" i="66" s="1"/>
  <c r="E3533" i="66"/>
  <c r="H3533" i="66" s="1"/>
  <c r="E3525" i="66"/>
  <c r="H3525" i="66" s="1"/>
  <c r="C3517" i="66"/>
  <c r="H3470" i="66"/>
  <c r="H3438" i="66"/>
  <c r="H3374" i="66"/>
  <c r="E3373" i="66"/>
  <c r="H3373" i="66" s="1"/>
  <c r="E3333" i="66"/>
  <c r="H3333" i="66" s="1"/>
  <c r="H3294" i="66"/>
  <c r="C3285" i="66"/>
  <c r="C3261" i="66"/>
  <c r="C3237" i="66"/>
  <c r="H3230" i="66"/>
  <c r="E2404" i="66"/>
  <c r="H2404" i="66" s="1"/>
  <c r="C2404" i="66"/>
  <c r="E4368" i="66"/>
  <c r="H4368" i="66" s="1"/>
  <c r="E4360" i="66"/>
  <c r="H4360" i="66" s="1"/>
  <c r="E3645" i="66"/>
  <c r="H3645" i="66" s="1"/>
  <c r="E3637" i="66"/>
  <c r="H3637" i="66" s="1"/>
  <c r="H3607" i="66"/>
  <c r="C3605" i="66"/>
  <c r="E3597" i="66"/>
  <c r="H3597" i="66" s="1"/>
  <c r="C3565" i="66"/>
  <c r="C3533" i="66"/>
  <c r="C3525" i="66"/>
  <c r="E3485" i="66"/>
  <c r="H3485" i="66" s="1"/>
  <c r="H3462" i="66"/>
  <c r="E3461" i="66"/>
  <c r="H3461" i="66" s="1"/>
  <c r="E3445" i="66"/>
  <c r="H3445" i="66" s="1"/>
  <c r="E3437" i="66"/>
  <c r="H3437" i="66" s="1"/>
  <c r="H3647" i="66"/>
  <c r="H3422" i="66"/>
  <c r="H3406" i="66"/>
  <c r="H3398" i="66"/>
  <c r="H3390" i="66"/>
  <c r="H3382" i="66"/>
  <c r="H3350" i="66"/>
  <c r="H3310" i="66"/>
  <c r="H3302" i="66"/>
  <c r="C3598" i="66"/>
  <c r="E3493" i="66"/>
  <c r="H3493" i="66" s="1"/>
  <c r="E3453" i="66"/>
  <c r="H3453" i="66" s="1"/>
  <c r="C3429" i="66"/>
  <c r="E3421" i="66"/>
  <c r="H3421" i="66" s="1"/>
  <c r="E3309" i="66"/>
  <c r="H3309" i="66" s="1"/>
  <c r="E3301" i="66"/>
  <c r="H3301" i="66" s="1"/>
  <c r="E3221" i="66"/>
  <c r="H3221" i="66" s="1"/>
  <c r="C3589" i="66"/>
  <c r="E3549" i="66"/>
  <c r="H3549" i="66" s="1"/>
  <c r="E3501" i="66"/>
  <c r="H3501" i="66" s="1"/>
  <c r="C3493" i="66"/>
  <c r="C3453" i="66"/>
  <c r="C3421" i="66"/>
  <c r="C3301" i="66"/>
  <c r="C3221" i="66"/>
  <c r="E3179" i="66"/>
  <c r="H3179" i="66" s="1"/>
  <c r="E3155" i="66"/>
  <c r="H3155" i="66" s="1"/>
  <c r="E3147" i="66"/>
  <c r="H3147" i="66" s="1"/>
  <c r="E3139" i="66"/>
  <c r="H3139" i="66" s="1"/>
  <c r="E3131" i="66"/>
  <c r="H3131" i="66" s="1"/>
  <c r="E3083" i="66"/>
  <c r="H3083" i="66" s="1"/>
  <c r="E2963" i="66"/>
  <c r="H2963" i="66" s="1"/>
  <c r="H2932" i="66"/>
  <c r="C2923" i="66"/>
  <c r="E2891" i="66"/>
  <c r="H2891" i="66" s="1"/>
  <c r="C2699" i="66"/>
  <c r="C3179" i="66"/>
  <c r="C3155" i="66"/>
  <c r="C3147" i="66"/>
  <c r="C2963" i="66"/>
  <c r="C2891" i="66"/>
  <c r="E2859" i="66"/>
  <c r="H2859" i="66" s="1"/>
  <c r="C2859" i="66"/>
  <c r="E2827" i="66"/>
  <c r="H2827" i="66" s="1"/>
  <c r="C2827" i="66"/>
  <c r="E2795" i="66"/>
  <c r="H2795" i="66" s="1"/>
  <c r="C2795" i="66"/>
  <c r="E2468" i="66"/>
  <c r="H2468" i="66" s="1"/>
  <c r="C2468" i="66"/>
  <c r="E3376" i="66"/>
  <c r="H3376" i="66" s="1"/>
  <c r="E3344" i="66"/>
  <c r="H3344" i="66" s="1"/>
  <c r="E3312" i="66"/>
  <c r="H3312" i="66" s="1"/>
  <c r="E3304" i="66"/>
  <c r="H3304" i="66" s="1"/>
  <c r="E3296" i="66"/>
  <c r="H3296" i="66" s="1"/>
  <c r="E2867" i="66"/>
  <c r="H2867" i="66" s="1"/>
  <c r="C2867" i="66"/>
  <c r="E2835" i="66"/>
  <c r="H2835" i="66" s="1"/>
  <c r="C2835" i="66"/>
  <c r="E2803" i="66"/>
  <c r="H2803" i="66" s="1"/>
  <c r="C2803" i="66"/>
  <c r="E2596" i="66"/>
  <c r="H2596" i="66" s="1"/>
  <c r="C2596" i="66"/>
  <c r="H3052" i="66"/>
  <c r="C3019" i="66"/>
  <c r="C2979" i="66"/>
  <c r="C2939" i="66"/>
  <c r="H2844" i="66"/>
  <c r="H2780" i="66"/>
  <c r="E2178" i="66"/>
  <c r="H2178" i="66" s="1"/>
  <c r="C2178" i="66"/>
  <c r="E3534" i="66"/>
  <c r="H3534" i="66" s="1"/>
  <c r="E3518" i="66"/>
  <c r="H3518" i="66" s="1"/>
  <c r="E3510" i="66"/>
  <c r="H3510" i="66" s="1"/>
  <c r="H3060" i="66"/>
  <c r="E3051" i="66"/>
  <c r="H3051" i="66" s="1"/>
  <c r="H3044" i="66"/>
  <c r="H2988" i="66"/>
  <c r="E2987" i="66"/>
  <c r="H2987" i="66" s="1"/>
  <c r="H2948" i="66"/>
  <c r="E2947" i="66"/>
  <c r="H2947" i="66" s="1"/>
  <c r="E2915" i="66"/>
  <c r="H2915" i="66" s="1"/>
  <c r="E2875" i="66"/>
  <c r="H2875" i="66" s="1"/>
  <c r="C2875" i="66"/>
  <c r="E2843" i="66"/>
  <c r="H2843" i="66" s="1"/>
  <c r="C2843" i="66"/>
  <c r="E2811" i="66"/>
  <c r="H2811" i="66" s="1"/>
  <c r="C2811" i="66"/>
  <c r="E2755" i="66"/>
  <c r="H2755" i="66" s="1"/>
  <c r="E2723" i="66"/>
  <c r="H2723" i="66" s="1"/>
  <c r="E3059" i="66"/>
  <c r="H3059" i="66" s="1"/>
  <c r="E3043" i="66"/>
  <c r="H3043" i="66" s="1"/>
  <c r="H3036" i="66"/>
  <c r="E3035" i="66"/>
  <c r="H3035" i="66" s="1"/>
  <c r="C3027" i="66"/>
  <c r="H2996" i="66"/>
  <c r="E2995" i="66"/>
  <c r="H2995" i="66" s="1"/>
  <c r="H2956" i="66"/>
  <c r="H2884" i="66"/>
  <c r="E2883" i="66"/>
  <c r="H2883" i="66" s="1"/>
  <c r="H2788" i="66"/>
  <c r="H2756" i="66"/>
  <c r="E2851" i="66"/>
  <c r="H2851" i="66" s="1"/>
  <c r="C2851" i="66"/>
  <c r="E2819" i="66"/>
  <c r="H2819" i="66" s="1"/>
  <c r="C2819" i="66"/>
  <c r="E2787" i="66"/>
  <c r="H2787" i="66" s="1"/>
  <c r="C2787" i="66"/>
  <c r="C2494" i="66"/>
  <c r="E2494" i="66"/>
  <c r="H2494" i="66" s="1"/>
  <c r="C2430" i="66"/>
  <c r="E2430" i="66"/>
  <c r="H2430" i="66" s="1"/>
  <c r="C2366" i="66"/>
  <c r="E2366" i="66"/>
  <c r="H2366" i="66" s="1"/>
  <c r="C2358" i="66"/>
  <c r="C2350" i="66"/>
  <c r="C2342" i="66"/>
  <c r="C2686" i="66"/>
  <c r="C2550" i="66"/>
  <c r="E2550" i="66"/>
  <c r="H2550" i="66" s="1"/>
  <c r="C2542" i="66"/>
  <c r="C2486" i="66"/>
  <c r="E2486" i="66"/>
  <c r="H2486" i="66" s="1"/>
  <c r="C2478" i="66"/>
  <c r="C2422" i="66"/>
  <c r="E2422" i="66"/>
  <c r="H2422" i="66" s="1"/>
  <c r="C2414" i="66"/>
  <c r="E2982" i="66"/>
  <c r="H2982" i="66" s="1"/>
  <c r="H2645" i="66"/>
  <c r="H2565" i="66"/>
  <c r="E2564" i="66"/>
  <c r="H2564" i="66" s="1"/>
  <c r="C2534" i="66"/>
  <c r="E2534" i="66"/>
  <c r="H2534" i="66" s="1"/>
  <c r="H2501" i="66"/>
  <c r="E2500" i="66"/>
  <c r="H2500" i="66" s="1"/>
  <c r="C2470" i="66"/>
  <c r="E2470" i="66"/>
  <c r="H2470" i="66" s="1"/>
  <c r="H2437" i="66"/>
  <c r="E2436" i="66"/>
  <c r="H2436" i="66" s="1"/>
  <c r="C2406" i="66"/>
  <c r="E2406" i="66"/>
  <c r="H2406" i="66" s="1"/>
  <c r="H2391" i="66"/>
  <c r="H2373" i="66"/>
  <c r="E2372" i="66"/>
  <c r="H2372" i="66" s="1"/>
  <c r="E1973" i="66"/>
  <c r="H1973" i="66" s="1"/>
  <c r="C1973" i="66"/>
  <c r="E2821" i="66"/>
  <c r="H2821" i="66" s="1"/>
  <c r="C2670" i="66"/>
  <c r="E2670" i="66"/>
  <c r="H2670" i="66" s="1"/>
  <c r="C2662" i="66"/>
  <c r="H2623" i="66"/>
  <c r="C2598" i="66"/>
  <c r="E2598" i="66"/>
  <c r="H2598" i="66" s="1"/>
  <c r="C2590" i="66"/>
  <c r="E2590" i="66"/>
  <c r="H2590" i="66" s="1"/>
  <c r="C2582" i="66"/>
  <c r="H2557" i="66"/>
  <c r="E2556" i="66"/>
  <c r="H2556" i="66" s="1"/>
  <c r="C2526" i="66"/>
  <c r="E2526" i="66"/>
  <c r="H2526" i="66" s="1"/>
  <c r="H2511" i="66"/>
  <c r="H2493" i="66"/>
  <c r="C2462" i="66"/>
  <c r="E2462" i="66"/>
  <c r="H2462" i="66" s="1"/>
  <c r="H2447" i="66"/>
  <c r="H2429" i="66"/>
  <c r="C2390" i="66"/>
  <c r="H2365" i="66"/>
  <c r="E2364" i="66"/>
  <c r="H2364" i="66" s="1"/>
  <c r="E2356" i="66"/>
  <c r="H2356" i="66" s="1"/>
  <c r="E2348" i="66"/>
  <c r="H2348" i="66" s="1"/>
  <c r="E2340" i="66"/>
  <c r="H2340" i="66" s="1"/>
  <c r="E3164" i="66"/>
  <c r="H3164" i="66" s="1"/>
  <c r="E3156" i="66"/>
  <c r="H3156" i="66" s="1"/>
  <c r="C2692" i="66"/>
  <c r="C2654" i="66"/>
  <c r="C2630" i="66"/>
  <c r="C2622" i="66"/>
  <c r="E2622" i="66"/>
  <c r="H2622" i="66" s="1"/>
  <c r="C2574" i="66"/>
  <c r="E2548" i="66"/>
  <c r="H2548" i="66" s="1"/>
  <c r="C2518" i="66"/>
  <c r="E2518" i="66"/>
  <c r="H2518" i="66" s="1"/>
  <c r="C2510" i="66"/>
  <c r="H2503" i="66"/>
  <c r="C2492" i="66"/>
  <c r="H2485" i="66"/>
  <c r="C2454" i="66"/>
  <c r="E2454" i="66"/>
  <c r="H2454" i="66" s="1"/>
  <c r="H2439" i="66"/>
  <c r="C2428" i="66"/>
  <c r="H2421" i="66"/>
  <c r="H2685" i="66"/>
  <c r="E2684" i="66"/>
  <c r="H2684" i="66" s="1"/>
  <c r="C2646" i="66"/>
  <c r="C2566" i="66"/>
  <c r="E2540" i="66"/>
  <c r="H2540" i="66" s="1"/>
  <c r="C2484" i="66"/>
  <c r="E2476" i="66"/>
  <c r="H2476" i="66" s="1"/>
  <c r="C2446" i="66"/>
  <c r="E2446" i="66"/>
  <c r="H2446" i="66" s="1"/>
  <c r="C2438" i="66"/>
  <c r="C2420" i="66"/>
  <c r="H2413" i="66"/>
  <c r="E2412" i="66"/>
  <c r="H2412" i="66" s="1"/>
  <c r="C2382" i="66"/>
  <c r="E2382" i="66"/>
  <c r="H2382" i="66" s="1"/>
  <c r="E1941" i="66"/>
  <c r="H1941" i="66" s="1"/>
  <c r="C1941" i="66"/>
  <c r="E2676" i="66"/>
  <c r="H2676" i="66" s="1"/>
  <c r="C2638" i="66"/>
  <c r="E2638" i="66"/>
  <c r="H2638" i="66" s="1"/>
  <c r="E2612" i="66"/>
  <c r="H2612" i="66" s="1"/>
  <c r="E2532" i="66"/>
  <c r="H2532" i="66" s="1"/>
  <c r="C2502" i="66"/>
  <c r="E2502" i="66"/>
  <c r="H2502" i="66" s="1"/>
  <c r="H2349" i="66"/>
  <c r="H2341" i="66"/>
  <c r="E1949" i="66"/>
  <c r="H1949" i="66" s="1"/>
  <c r="E1896" i="66"/>
  <c r="H1896" i="66" s="1"/>
  <c r="C2252" i="66"/>
  <c r="E2220" i="66"/>
  <c r="H2220" i="66" s="1"/>
  <c r="E2154" i="66"/>
  <c r="H2154" i="66" s="1"/>
  <c r="E2122" i="66"/>
  <c r="H2122" i="66" s="1"/>
  <c r="E2108" i="66"/>
  <c r="H2108" i="66" s="1"/>
  <c r="C2069" i="66"/>
  <c r="E2045" i="66"/>
  <c r="H2045" i="66" s="1"/>
  <c r="E2036" i="66"/>
  <c r="H2036" i="66" s="1"/>
  <c r="C2015" i="66"/>
  <c r="E2015" i="66"/>
  <c r="H2015" i="66" s="1"/>
  <c r="C2236" i="66"/>
  <c r="C2228" i="66"/>
  <c r="C2212" i="66"/>
  <c r="C2204" i="66"/>
  <c r="C2196" i="66"/>
  <c r="H2049" i="66"/>
  <c r="H2041" i="66"/>
  <c r="H1924" i="66"/>
  <c r="C1911" i="66"/>
  <c r="E1880" i="66"/>
  <c r="H1880" i="66" s="1"/>
  <c r="C1983" i="66"/>
  <c r="E1983" i="66"/>
  <c r="H1983" i="66" s="1"/>
  <c r="H1885" i="66"/>
  <c r="E2333" i="66"/>
  <c r="H2333" i="66" s="1"/>
  <c r="H2323" i="66"/>
  <c r="E2322" i="66"/>
  <c r="H2322" i="66" s="1"/>
  <c r="H2315" i="66"/>
  <c r="E2314" i="66"/>
  <c r="H2314" i="66" s="1"/>
  <c r="H2299" i="66"/>
  <c r="E2298" i="66"/>
  <c r="H2298" i="66" s="1"/>
  <c r="H2291" i="66"/>
  <c r="E2290" i="66"/>
  <c r="H2290" i="66" s="1"/>
  <c r="H2283" i="66"/>
  <c r="E2282" i="66"/>
  <c r="H2282" i="66" s="1"/>
  <c r="H2275" i="66"/>
  <c r="E2274" i="66"/>
  <c r="H2274" i="66" s="1"/>
  <c r="H2267" i="66"/>
  <c r="E2266" i="66"/>
  <c r="H2266" i="66" s="1"/>
  <c r="H2259" i="66"/>
  <c r="E2258" i="66"/>
  <c r="H2258" i="66" s="1"/>
  <c r="C2047" i="66"/>
  <c r="E2047" i="66"/>
  <c r="H2047" i="66" s="1"/>
  <c r="H2012" i="66"/>
  <c r="C1951" i="66"/>
  <c r="E1951" i="66"/>
  <c r="H1951" i="66" s="1"/>
  <c r="H1921" i="66"/>
  <c r="H1873" i="66"/>
  <c r="E1548" i="66"/>
  <c r="H1548" i="66" s="1"/>
  <c r="C1548" i="66"/>
  <c r="E2308" i="66"/>
  <c r="H2308" i="66" s="1"/>
  <c r="H2251" i="66"/>
  <c r="E2250" i="66"/>
  <c r="H2250" i="66" s="1"/>
  <c r="H2052" i="66"/>
  <c r="E1972" i="66"/>
  <c r="H1972" i="66" s="1"/>
  <c r="E1948" i="66"/>
  <c r="H1948" i="66" s="1"/>
  <c r="E1940" i="66"/>
  <c r="H1940" i="66" s="1"/>
  <c r="C1919" i="66"/>
  <c r="E1919" i="66"/>
  <c r="H1919" i="66" s="1"/>
  <c r="C2332" i="66"/>
  <c r="H2325" i="66"/>
  <c r="E2324" i="66"/>
  <c r="H2324" i="66" s="1"/>
  <c r="E2316" i="66"/>
  <c r="H2316" i="66" s="1"/>
  <c r="C2308" i="66"/>
  <c r="E2300" i="66"/>
  <c r="H2300" i="66" s="1"/>
  <c r="H2293" i="66"/>
  <c r="E2292" i="66"/>
  <c r="H2292" i="66" s="1"/>
  <c r="H2285" i="66"/>
  <c r="E2284" i="66"/>
  <c r="H2284" i="66" s="1"/>
  <c r="H2277" i="66"/>
  <c r="E2276" i="66"/>
  <c r="H2276" i="66" s="1"/>
  <c r="E2268" i="66"/>
  <c r="H2268" i="66" s="1"/>
  <c r="E2260" i="66"/>
  <c r="H2260" i="66" s="1"/>
  <c r="H2243" i="66"/>
  <c r="E2242" i="66"/>
  <c r="H2242" i="66" s="1"/>
  <c r="E2218" i="66"/>
  <c r="H2218" i="66" s="1"/>
  <c r="E2202" i="66"/>
  <c r="H2202" i="66" s="1"/>
  <c r="E2194" i="66"/>
  <c r="H2194" i="66" s="1"/>
  <c r="E2170" i="66"/>
  <c r="H2170" i="66" s="1"/>
  <c r="E2114" i="66"/>
  <c r="H2114" i="66" s="1"/>
  <c r="E2106" i="66"/>
  <c r="H2106" i="66" s="1"/>
  <c r="E2068" i="66"/>
  <c r="H2068" i="66" s="1"/>
  <c r="C2007" i="66"/>
  <c r="E1981" i="66"/>
  <c r="H1981" i="66" s="1"/>
  <c r="E1916" i="66"/>
  <c r="H1916" i="66" s="1"/>
  <c r="E1908" i="66"/>
  <c r="H1908" i="66" s="1"/>
  <c r="E1901" i="66"/>
  <c r="H1901" i="66" s="1"/>
  <c r="C1881" i="66"/>
  <c r="E1881" i="66"/>
  <c r="H1881" i="66" s="1"/>
  <c r="C1708" i="66"/>
  <c r="C2068" i="66"/>
  <c r="C2036" i="66"/>
  <c r="H2026" i="66"/>
  <c r="C2004" i="66"/>
  <c r="C1972" i="66"/>
  <c r="C1940" i="66"/>
  <c r="C1908" i="66"/>
  <c r="C1900" i="66"/>
  <c r="C1896" i="66"/>
  <c r="H1854" i="66"/>
  <c r="H1802" i="66"/>
  <c r="E1732" i="66"/>
  <c r="H1732" i="66" s="1"/>
  <c r="H1695" i="66"/>
  <c r="E1556" i="66"/>
  <c r="H1556" i="66" s="1"/>
  <c r="C1556" i="66"/>
  <c r="E1465" i="66"/>
  <c r="H1465" i="66" s="1"/>
  <c r="C1465" i="66"/>
  <c r="E2309" i="66"/>
  <c r="H2309" i="66" s="1"/>
  <c r="E2141" i="66"/>
  <c r="H2141" i="66" s="1"/>
  <c r="E2133" i="66"/>
  <c r="H2133" i="66" s="1"/>
  <c r="E2109" i="66"/>
  <c r="H2109" i="66" s="1"/>
  <c r="C2028" i="66"/>
  <c r="H2018" i="66"/>
  <c r="C1996" i="66"/>
  <c r="H1986" i="66"/>
  <c r="C1964" i="66"/>
  <c r="H1954" i="66"/>
  <c r="C1932" i="66"/>
  <c r="H1922" i="66"/>
  <c r="H1870" i="66"/>
  <c r="E1867" i="66"/>
  <c r="H1867" i="66" s="1"/>
  <c r="C1853" i="66"/>
  <c r="C1852" i="66"/>
  <c r="E1764" i="66"/>
  <c r="H1764" i="66" s="1"/>
  <c r="H1727" i="66"/>
  <c r="E1636" i="66"/>
  <c r="H1636" i="66" s="1"/>
  <c r="H1599" i="66"/>
  <c r="H1450" i="66"/>
  <c r="E1321" i="66"/>
  <c r="H1321" i="66" s="1"/>
  <c r="C2056" i="66"/>
  <c r="C2024" i="66"/>
  <c r="C1960" i="66"/>
  <c r="C1928" i="66"/>
  <c r="H1882" i="66"/>
  <c r="C1590" i="66"/>
  <c r="H1578" i="66"/>
  <c r="C1516" i="66"/>
  <c r="H2010" i="66"/>
  <c r="C1988" i="66"/>
  <c r="C1956" i="66"/>
  <c r="C1924" i="66"/>
  <c r="H1890" i="66"/>
  <c r="E1883" i="66"/>
  <c r="H1883" i="66" s="1"/>
  <c r="C1869" i="66"/>
  <c r="C1868" i="66"/>
  <c r="C1864" i="66"/>
  <c r="H1759" i="66"/>
  <c r="E1748" i="66"/>
  <c r="H1748" i="66" s="1"/>
  <c r="C1748" i="66"/>
  <c r="E1668" i="66"/>
  <c r="H1668" i="66" s="1"/>
  <c r="H1631" i="66"/>
  <c r="E1540" i="66"/>
  <c r="H1540" i="66" s="1"/>
  <c r="E1893" i="66"/>
  <c r="H1893" i="66" s="1"/>
  <c r="C2044" i="66"/>
  <c r="C2012" i="66"/>
  <c r="C1980" i="66"/>
  <c r="C1948" i="66"/>
  <c r="H1938" i="66"/>
  <c r="C1916" i="66"/>
  <c r="H1906" i="66"/>
  <c r="H1902" i="66"/>
  <c r="C1885" i="66"/>
  <c r="C1884" i="66"/>
  <c r="C1880" i="66"/>
  <c r="E1700" i="66"/>
  <c r="H1700" i="66" s="1"/>
  <c r="H1663" i="66"/>
  <c r="E1572" i="66"/>
  <c r="H1572" i="66" s="1"/>
  <c r="E1524" i="66"/>
  <c r="H1524" i="66" s="1"/>
  <c r="C1524" i="66"/>
  <c r="H1845" i="66"/>
  <c r="E1843" i="66"/>
  <c r="H1843" i="66" s="1"/>
  <c r="H1829" i="66"/>
  <c r="E1827" i="66"/>
  <c r="H1827" i="66" s="1"/>
  <c r="H1813" i="66"/>
  <c r="E1811" i="66"/>
  <c r="H1811" i="66" s="1"/>
  <c r="E1798" i="66"/>
  <c r="H1798" i="66" s="1"/>
  <c r="H1789" i="66"/>
  <c r="E1777" i="66"/>
  <c r="H1777" i="66" s="1"/>
  <c r="E1766" i="66"/>
  <c r="H1766" i="66" s="1"/>
  <c r="H1757" i="66"/>
  <c r="E1756" i="66"/>
  <c r="H1756" i="66" s="1"/>
  <c r="E1745" i="66"/>
  <c r="H1745" i="66" s="1"/>
  <c r="E1734" i="66"/>
  <c r="H1734" i="66" s="1"/>
  <c r="H1725" i="66"/>
  <c r="E1713" i="66"/>
  <c r="H1713" i="66" s="1"/>
  <c r="E1702" i="66"/>
  <c r="H1702" i="66" s="1"/>
  <c r="H1693" i="66"/>
  <c r="E1681" i="66"/>
  <c r="H1681" i="66" s="1"/>
  <c r="E1670" i="66"/>
  <c r="H1670" i="66" s="1"/>
  <c r="H1661" i="66"/>
  <c r="E1649" i="66"/>
  <c r="H1649" i="66" s="1"/>
  <c r="E1638" i="66"/>
  <c r="H1638" i="66" s="1"/>
  <c r="H1629" i="66"/>
  <c r="E1628" i="66"/>
  <c r="H1628" i="66" s="1"/>
  <c r="E1617" i="66"/>
  <c r="H1617" i="66" s="1"/>
  <c r="E1606" i="66"/>
  <c r="H1606" i="66" s="1"/>
  <c r="H1597" i="66"/>
  <c r="E1596" i="66"/>
  <c r="H1596" i="66" s="1"/>
  <c r="E1585" i="66"/>
  <c r="H1585" i="66" s="1"/>
  <c r="E1574" i="66"/>
  <c r="H1574" i="66" s="1"/>
  <c r="H1565" i="66"/>
  <c r="E1553" i="66"/>
  <c r="H1553" i="66" s="1"/>
  <c r="E1542" i="66"/>
  <c r="H1542" i="66" s="1"/>
  <c r="H1533" i="66"/>
  <c r="E1532" i="66"/>
  <c r="H1532" i="66" s="1"/>
  <c r="E1521" i="66"/>
  <c r="H1521" i="66" s="1"/>
  <c r="E1510" i="66"/>
  <c r="H1510" i="66" s="1"/>
  <c r="H1500" i="66"/>
  <c r="C1481" i="66"/>
  <c r="C1441" i="66"/>
  <c r="E1434" i="66"/>
  <c r="H1434" i="66" s="1"/>
  <c r="H1850" i="66"/>
  <c r="H1834" i="66"/>
  <c r="H1818" i="66"/>
  <c r="H1781" i="66"/>
  <c r="E1780" i="66"/>
  <c r="H1780" i="66" s="1"/>
  <c r="H1749" i="66"/>
  <c r="H1717" i="66"/>
  <c r="E1716" i="66"/>
  <c r="H1716" i="66" s="1"/>
  <c r="H1685" i="66"/>
  <c r="E1684" i="66"/>
  <c r="H1684" i="66" s="1"/>
  <c r="H1653" i="66"/>
  <c r="E1652" i="66"/>
  <c r="H1652" i="66" s="1"/>
  <c r="H1621" i="66"/>
  <c r="E1620" i="66"/>
  <c r="H1620" i="66" s="1"/>
  <c r="H1589" i="66"/>
  <c r="E1588" i="66"/>
  <c r="H1588" i="66" s="1"/>
  <c r="H1557" i="66"/>
  <c r="H1525" i="66"/>
  <c r="H1483" i="66"/>
  <c r="E1849" i="66"/>
  <c r="H1849" i="66" s="1"/>
  <c r="E1833" i="66"/>
  <c r="H1833" i="66" s="1"/>
  <c r="C1830" i="66"/>
  <c r="E1817" i="66"/>
  <c r="H1817" i="66" s="1"/>
  <c r="C1814" i="66"/>
  <c r="H1794" i="66"/>
  <c r="C1790" i="66"/>
  <c r="H1837" i="66"/>
  <c r="E1836" i="66"/>
  <c r="H1836" i="66" s="1"/>
  <c r="E1835" i="66"/>
  <c r="H1835" i="66" s="1"/>
  <c r="H1821" i="66"/>
  <c r="E1820" i="66"/>
  <c r="H1820" i="66" s="1"/>
  <c r="E1819" i="66"/>
  <c r="H1819" i="66" s="1"/>
  <c r="H1805" i="66"/>
  <c r="E1804" i="66"/>
  <c r="H1804" i="66" s="1"/>
  <c r="E1793" i="66"/>
  <c r="H1793" i="66" s="1"/>
  <c r="E1782" i="66"/>
  <c r="H1782" i="66" s="1"/>
  <c r="H1773" i="66"/>
  <c r="E1772" i="66"/>
  <c r="H1772" i="66" s="1"/>
  <c r="E1761" i="66"/>
  <c r="H1761" i="66" s="1"/>
  <c r="E1750" i="66"/>
  <c r="H1750" i="66" s="1"/>
  <c r="E1740" i="66"/>
  <c r="H1740" i="66" s="1"/>
  <c r="E1729" i="66"/>
  <c r="H1729" i="66" s="1"/>
  <c r="E1718" i="66"/>
  <c r="H1718" i="66" s="1"/>
  <c r="H1709" i="66"/>
  <c r="E1697" i="66"/>
  <c r="H1697" i="66" s="1"/>
  <c r="E1686" i="66"/>
  <c r="H1686" i="66" s="1"/>
  <c r="H1677" i="66"/>
  <c r="E1676" i="66"/>
  <c r="H1676" i="66" s="1"/>
  <c r="E1665" i="66"/>
  <c r="H1665" i="66" s="1"/>
  <c r="E1654" i="66"/>
  <c r="H1654" i="66" s="1"/>
  <c r="H1645" i="66"/>
  <c r="E1644" i="66"/>
  <c r="H1644" i="66" s="1"/>
  <c r="E1633" i="66"/>
  <c r="H1633" i="66" s="1"/>
  <c r="E1622" i="66"/>
  <c r="H1622" i="66" s="1"/>
  <c r="E1601" i="66"/>
  <c r="H1601" i="66" s="1"/>
  <c r="E1590" i="66"/>
  <c r="H1590" i="66" s="1"/>
  <c r="E1580" i="66"/>
  <c r="H1580" i="66" s="1"/>
  <c r="E1569" i="66"/>
  <c r="H1569" i="66" s="1"/>
  <c r="E1558" i="66"/>
  <c r="H1558" i="66" s="1"/>
  <c r="E1537" i="66"/>
  <c r="H1537" i="66" s="1"/>
  <c r="E1526" i="66"/>
  <c r="H1526" i="66" s="1"/>
  <c r="H1517" i="66"/>
  <c r="C1497" i="66"/>
  <c r="E1490" i="66"/>
  <c r="H1490" i="66" s="1"/>
  <c r="C1485" i="66"/>
  <c r="E1474" i="66"/>
  <c r="H1474" i="66" s="1"/>
  <c r="E1435" i="66"/>
  <c r="H1435" i="66" s="1"/>
  <c r="C1434" i="66"/>
  <c r="C1419" i="66"/>
  <c r="E1410" i="66"/>
  <c r="H1410" i="66" s="1"/>
  <c r="C1395" i="66"/>
  <c r="C1379" i="66"/>
  <c r="C1363" i="66"/>
  <c r="C1347" i="66"/>
  <c r="H1323" i="66"/>
  <c r="E1322" i="66"/>
  <c r="H1322" i="66" s="1"/>
  <c r="C1321" i="66"/>
  <c r="H1494" i="66"/>
  <c r="H1478" i="66"/>
  <c r="E1466" i="66"/>
  <c r="H1466" i="66" s="1"/>
  <c r="E1426" i="66"/>
  <c r="H1426" i="66" s="1"/>
  <c r="H1412" i="66"/>
  <c r="E1402" i="66"/>
  <c r="H1402" i="66" s="1"/>
  <c r="E1386" i="66"/>
  <c r="H1386" i="66" s="1"/>
  <c r="E1370" i="66"/>
  <c r="H1370" i="66" s="1"/>
  <c r="E1338" i="66"/>
  <c r="H1338" i="66" s="1"/>
  <c r="E1467" i="66"/>
  <c r="H1467" i="66" s="1"/>
  <c r="C1466" i="66"/>
  <c r="E1458" i="66"/>
  <c r="H1458" i="66" s="1"/>
  <c r="H1428" i="66"/>
  <c r="C1426" i="66"/>
  <c r="C1402" i="66"/>
  <c r="H1388" i="66"/>
  <c r="C1386" i="66"/>
  <c r="H1372" i="66"/>
  <c r="C1370" i="66"/>
  <c r="H1356" i="66"/>
  <c r="C1354" i="66"/>
  <c r="H1340" i="66"/>
  <c r="C1338" i="66"/>
  <c r="C1498" i="66"/>
  <c r="H1484" i="66"/>
  <c r="C1482" i="66"/>
  <c r="H1460" i="66"/>
  <c r="E1451" i="66"/>
  <c r="H1451" i="66" s="1"/>
  <c r="C1450" i="66"/>
  <c r="E1442" i="66"/>
  <c r="H1442" i="66" s="1"/>
  <c r="E1417" i="66"/>
  <c r="H1417" i="66" s="1"/>
  <c r="E1393" i="66"/>
  <c r="H1393" i="66" s="1"/>
  <c r="E1377" i="66"/>
  <c r="H1377" i="66" s="1"/>
  <c r="E1361" i="66"/>
  <c r="H1361" i="66" s="1"/>
  <c r="E1345" i="66"/>
  <c r="H1345" i="66" s="1"/>
  <c r="E1329" i="66"/>
  <c r="H1329" i="66" s="1"/>
  <c r="C1442" i="66"/>
  <c r="C1329" i="66"/>
  <c r="C1243" i="66"/>
  <c r="E1137" i="66"/>
  <c r="H1137" i="66" s="1"/>
  <c r="C1137" i="66"/>
  <c r="E1257" i="66"/>
  <c r="H1257" i="66" s="1"/>
  <c r="E1235" i="66"/>
  <c r="H1235" i="66" s="1"/>
  <c r="E1193" i="66"/>
  <c r="H1193" i="66" s="1"/>
  <c r="H1186" i="66"/>
  <c r="C1037" i="66"/>
  <c r="E1037" i="66"/>
  <c r="H1037" i="66" s="1"/>
  <c r="C1005" i="66"/>
  <c r="E1005" i="66"/>
  <c r="H1005" i="66" s="1"/>
  <c r="C973" i="66"/>
  <c r="E973" i="66"/>
  <c r="H973" i="66" s="1"/>
  <c r="E1265" i="66"/>
  <c r="H1265" i="66" s="1"/>
  <c r="E1243" i="66"/>
  <c r="H1243" i="66" s="1"/>
  <c r="C1235" i="66"/>
  <c r="E1201" i="66"/>
  <c r="H1201" i="66" s="1"/>
  <c r="E1179" i="66"/>
  <c r="H1179" i="66" s="1"/>
  <c r="C1171" i="66"/>
  <c r="C1053" i="66"/>
  <c r="E1053" i="66"/>
  <c r="H1053" i="66" s="1"/>
  <c r="C1021" i="66"/>
  <c r="E1021" i="66"/>
  <c r="H1021" i="66" s="1"/>
  <c r="C989" i="66"/>
  <c r="E989" i="66"/>
  <c r="H989" i="66" s="1"/>
  <c r="H1308" i="66"/>
  <c r="H1292" i="66"/>
  <c r="H1284" i="66"/>
  <c r="H1276" i="66"/>
  <c r="C1315" i="66"/>
  <c r="E1307" i="66"/>
  <c r="H1307" i="66" s="1"/>
  <c r="H1300" i="66"/>
  <c r="C1299" i="66"/>
  <c r="C1291" i="66"/>
  <c r="C1283" i="66"/>
  <c r="H1260" i="66"/>
  <c r="E1241" i="66"/>
  <c r="H1241" i="66" s="1"/>
  <c r="E1219" i="66"/>
  <c r="H1219" i="66" s="1"/>
  <c r="C1211" i="66"/>
  <c r="E1177" i="66"/>
  <c r="H1177" i="66" s="1"/>
  <c r="H1170" i="66"/>
  <c r="E1155" i="66"/>
  <c r="H1155" i="66" s="1"/>
  <c r="C1147" i="66"/>
  <c r="C1133" i="66"/>
  <c r="E1133" i="66"/>
  <c r="H1133" i="66" s="1"/>
  <c r="C1029" i="66"/>
  <c r="E1029" i="66"/>
  <c r="H1029" i="66" s="1"/>
  <c r="C997" i="66"/>
  <c r="E997" i="66"/>
  <c r="H997" i="66" s="1"/>
  <c r="C1307" i="66"/>
  <c r="E1249" i="66"/>
  <c r="H1249" i="66" s="1"/>
  <c r="H1242" i="66"/>
  <c r="E1227" i="66"/>
  <c r="H1227" i="66" s="1"/>
  <c r="C1219" i="66"/>
  <c r="H1204" i="66"/>
  <c r="E1185" i="66"/>
  <c r="H1185" i="66" s="1"/>
  <c r="H1178" i="66"/>
  <c r="E1163" i="66"/>
  <c r="H1163" i="66" s="1"/>
  <c r="C1155" i="66"/>
  <c r="C1114" i="66"/>
  <c r="C1113" i="66"/>
  <c r="C1098" i="66"/>
  <c r="C786" i="66"/>
  <c r="E786" i="66"/>
  <c r="H786" i="66" s="1"/>
  <c r="E1164" i="66"/>
  <c r="H1164" i="66" s="1"/>
  <c r="E1156" i="66"/>
  <c r="H1156" i="66" s="1"/>
  <c r="E1148" i="66"/>
  <c r="H1148" i="66" s="1"/>
  <c r="H1118" i="66"/>
  <c r="H1094" i="66"/>
  <c r="C1061" i="66"/>
  <c r="E1061" i="66"/>
  <c r="H1061" i="66" s="1"/>
  <c r="C690" i="66"/>
  <c r="E690" i="66"/>
  <c r="H690" i="66" s="1"/>
  <c r="C1130" i="66"/>
  <c r="E1109" i="66"/>
  <c r="H1109" i="66" s="1"/>
  <c r="C1085" i="66"/>
  <c r="E1085" i="66"/>
  <c r="H1085" i="66" s="1"/>
  <c r="C1077" i="66"/>
  <c r="E1077" i="66"/>
  <c r="H1077" i="66" s="1"/>
  <c r="C1069" i="66"/>
  <c r="E1069" i="66"/>
  <c r="H1069" i="66" s="1"/>
  <c r="H1051" i="66"/>
  <c r="H1043" i="66"/>
  <c r="H1035" i="66"/>
  <c r="H1027" i="66"/>
  <c r="H1019" i="66"/>
  <c r="H1003" i="66"/>
  <c r="H995" i="66"/>
  <c r="H987" i="66"/>
  <c r="H979" i="66"/>
  <c r="E940" i="66"/>
  <c r="H940" i="66" s="1"/>
  <c r="H853" i="66"/>
  <c r="H1134" i="66"/>
  <c r="C1093" i="66"/>
  <c r="E1093" i="66"/>
  <c r="H1093" i="66" s="1"/>
  <c r="E1058" i="66"/>
  <c r="H1058" i="66" s="1"/>
  <c r="E1050" i="66"/>
  <c r="H1050" i="66" s="1"/>
  <c r="E1042" i="66"/>
  <c r="H1042" i="66" s="1"/>
  <c r="E1034" i="66"/>
  <c r="H1034" i="66" s="1"/>
  <c r="E1026" i="66"/>
  <c r="H1026" i="66" s="1"/>
  <c r="E1018" i="66"/>
  <c r="H1018" i="66" s="1"/>
  <c r="E1010" i="66"/>
  <c r="H1010" i="66" s="1"/>
  <c r="E1002" i="66"/>
  <c r="H1002" i="66" s="1"/>
  <c r="E994" i="66"/>
  <c r="H994" i="66" s="1"/>
  <c r="E986" i="66"/>
  <c r="H986" i="66" s="1"/>
  <c r="E978" i="66"/>
  <c r="H978" i="66" s="1"/>
  <c r="H958" i="66"/>
  <c r="C940" i="66"/>
  <c r="E868" i="66"/>
  <c r="H868" i="66" s="1"/>
  <c r="C868" i="66"/>
  <c r="C722" i="66"/>
  <c r="E722" i="66"/>
  <c r="H722" i="66" s="1"/>
  <c r="C1101" i="66"/>
  <c r="E1101" i="66"/>
  <c r="H1101" i="66" s="1"/>
  <c r="E1082" i="66"/>
  <c r="H1082" i="66" s="1"/>
  <c r="E1066" i="66"/>
  <c r="H1066" i="66" s="1"/>
  <c r="C1058" i="66"/>
  <c r="C1050" i="66"/>
  <c r="C1042" i="66"/>
  <c r="C1034" i="66"/>
  <c r="C1026" i="66"/>
  <c r="C1018" i="66"/>
  <c r="C1010" i="66"/>
  <c r="C1002" i="66"/>
  <c r="C994" i="66"/>
  <c r="C986" i="66"/>
  <c r="C978" i="66"/>
  <c r="H879" i="66"/>
  <c r="E1144" i="66"/>
  <c r="H1144" i="66" s="1"/>
  <c r="E1138" i="66"/>
  <c r="H1138" i="66" s="1"/>
  <c r="E1122" i="66"/>
  <c r="H1122" i="66" s="1"/>
  <c r="E1090" i="66"/>
  <c r="H1090" i="66" s="1"/>
  <c r="C1082" i="66"/>
  <c r="E1074" i="66"/>
  <c r="H1074" i="66" s="1"/>
  <c r="C1066" i="66"/>
  <c r="H877" i="66"/>
  <c r="C754" i="66"/>
  <c r="E754" i="66"/>
  <c r="H754" i="66" s="1"/>
  <c r="E972" i="66"/>
  <c r="H972" i="66" s="1"/>
  <c r="C821" i="66"/>
  <c r="E950" i="66"/>
  <c r="H950" i="66" s="1"/>
  <c r="E934" i="66"/>
  <c r="H934" i="66" s="1"/>
  <c r="E894" i="66"/>
  <c r="H894" i="66" s="1"/>
  <c r="E846" i="66"/>
  <c r="H846" i="66" s="1"/>
  <c r="C778" i="66"/>
  <c r="E778" i="66"/>
  <c r="H778" i="66" s="1"/>
  <c r="C746" i="66"/>
  <c r="E746" i="66"/>
  <c r="H746" i="66" s="1"/>
  <c r="C714" i="66"/>
  <c r="E714" i="66"/>
  <c r="H714" i="66" s="1"/>
  <c r="C682" i="66"/>
  <c r="E682" i="66"/>
  <c r="H682" i="66" s="1"/>
  <c r="E964" i="66"/>
  <c r="H964" i="66" s="1"/>
  <c r="C950" i="66"/>
  <c r="C934" i="66"/>
  <c r="E924" i="66"/>
  <c r="H924" i="66" s="1"/>
  <c r="E908" i="66"/>
  <c r="H908" i="66" s="1"/>
  <c r="C894" i="66"/>
  <c r="C869" i="66"/>
  <c r="H815" i="66"/>
  <c r="E814" i="66"/>
  <c r="H814" i="66" s="1"/>
  <c r="C813" i="66"/>
  <c r="C626" i="66"/>
  <c r="E626" i="66"/>
  <c r="H626" i="66" s="1"/>
  <c r="C965" i="66"/>
  <c r="E956" i="66"/>
  <c r="H956" i="66" s="1"/>
  <c r="H943" i="66"/>
  <c r="H927" i="66"/>
  <c r="E926" i="66"/>
  <c r="H926" i="66" s="1"/>
  <c r="C925" i="66"/>
  <c r="E910" i="66"/>
  <c r="H910" i="66" s="1"/>
  <c r="C909" i="66"/>
  <c r="E886" i="66"/>
  <c r="H886" i="66" s="1"/>
  <c r="C885" i="66"/>
  <c r="H863" i="66"/>
  <c r="E838" i="66"/>
  <c r="H838" i="66" s="1"/>
  <c r="C837" i="66"/>
  <c r="H807" i="66"/>
  <c r="E806" i="66"/>
  <c r="H806" i="66" s="1"/>
  <c r="C805" i="66"/>
  <c r="C673" i="66"/>
  <c r="C634" i="66"/>
  <c r="E634" i="66"/>
  <c r="H634" i="66" s="1"/>
  <c r="C966" i="66"/>
  <c r="E942" i="66"/>
  <c r="H942" i="66" s="1"/>
  <c r="C941" i="66"/>
  <c r="C926" i="66"/>
  <c r="C910" i="66"/>
  <c r="E862" i="66"/>
  <c r="H862" i="66" s="1"/>
  <c r="C861" i="66"/>
  <c r="E762" i="66"/>
  <c r="H762" i="66" s="1"/>
  <c r="E761" i="66"/>
  <c r="H761" i="66" s="1"/>
  <c r="E730" i="66"/>
  <c r="H730" i="66" s="1"/>
  <c r="E729" i="66"/>
  <c r="H729" i="66" s="1"/>
  <c r="H719" i="66"/>
  <c r="E698" i="66"/>
  <c r="H698" i="66" s="1"/>
  <c r="E697" i="66"/>
  <c r="H697" i="66" s="1"/>
  <c r="H687" i="66"/>
  <c r="H659" i="66"/>
  <c r="E650" i="66"/>
  <c r="H650" i="66" s="1"/>
  <c r="E649" i="66"/>
  <c r="H649" i="66" s="1"/>
  <c r="C761" i="66"/>
  <c r="H731" i="66"/>
  <c r="C729" i="66"/>
  <c r="H699" i="66"/>
  <c r="C697" i="66"/>
  <c r="H679" i="66"/>
  <c r="H651" i="66"/>
  <c r="C649" i="66"/>
  <c r="E641" i="66"/>
  <c r="H641" i="66" s="1"/>
  <c r="C630" i="66"/>
  <c r="H775" i="66"/>
  <c r="H743" i="66"/>
  <c r="H671" i="66"/>
  <c r="C614" i="66"/>
  <c r="E614" i="66"/>
  <c r="H614" i="66" s="1"/>
  <c r="H792" i="66"/>
  <c r="E777" i="66"/>
  <c r="H777" i="66" s="1"/>
  <c r="C774" i="66"/>
  <c r="H767" i="66"/>
  <c r="E745" i="66"/>
  <c r="H745" i="66" s="1"/>
  <c r="C742" i="66"/>
  <c r="E713" i="66"/>
  <c r="H713" i="66" s="1"/>
  <c r="C710" i="66"/>
  <c r="H703" i="66"/>
  <c r="E681" i="66"/>
  <c r="H681" i="66" s="1"/>
  <c r="C670" i="66"/>
  <c r="H655" i="66"/>
  <c r="H627" i="66"/>
  <c r="C625" i="66"/>
  <c r="H471" i="66"/>
  <c r="E598" i="66"/>
  <c r="H598" i="66" s="1"/>
  <c r="C597" i="66"/>
  <c r="E589" i="66"/>
  <c r="H589" i="66" s="1"/>
  <c r="E494" i="66"/>
  <c r="H494" i="66" s="1"/>
  <c r="C493" i="66"/>
  <c r="C606" i="66"/>
  <c r="E606" i="66"/>
  <c r="H606" i="66" s="1"/>
  <c r="C589" i="66"/>
  <c r="C533" i="66"/>
  <c r="C485" i="66"/>
  <c r="H479" i="66"/>
  <c r="C294" i="66"/>
  <c r="E611" i="66"/>
  <c r="H611" i="66" s="1"/>
  <c r="C590" i="66"/>
  <c r="E590" i="66"/>
  <c r="H590" i="66" s="1"/>
  <c r="H575" i="66"/>
  <c r="C573" i="66"/>
  <c r="C525" i="66"/>
  <c r="E470" i="66"/>
  <c r="H470" i="66" s="1"/>
  <c r="C469" i="66"/>
  <c r="H463" i="66"/>
  <c r="E613" i="66"/>
  <c r="H613" i="66" s="1"/>
  <c r="H567" i="66"/>
  <c r="E566" i="66"/>
  <c r="H566" i="66" s="1"/>
  <c r="E557" i="66"/>
  <c r="H557" i="66" s="1"/>
  <c r="E462" i="66"/>
  <c r="H462" i="66" s="1"/>
  <c r="C461" i="66"/>
  <c r="H455" i="66"/>
  <c r="C190" i="66"/>
  <c r="E190" i="66"/>
  <c r="H190" i="66" s="1"/>
  <c r="H615" i="66"/>
  <c r="C613" i="66"/>
  <c r="E558" i="66"/>
  <c r="H558" i="66" s="1"/>
  <c r="C557" i="66"/>
  <c r="E549" i="66"/>
  <c r="H549" i="66" s="1"/>
  <c r="E518" i="66"/>
  <c r="H518" i="66" s="1"/>
  <c r="C517" i="66"/>
  <c r="E454" i="66"/>
  <c r="H454" i="66" s="1"/>
  <c r="C453" i="66"/>
  <c r="H447" i="66"/>
  <c r="C436" i="66"/>
  <c r="H421" i="66"/>
  <c r="H413" i="66"/>
  <c r="H405" i="66"/>
  <c r="H383" i="66"/>
  <c r="H373" i="66"/>
  <c r="H357" i="66"/>
  <c r="H285" i="66"/>
  <c r="H263" i="66"/>
  <c r="H255" i="66"/>
  <c r="H247" i="66"/>
  <c r="H423" i="66"/>
  <c r="E382" i="66"/>
  <c r="H382" i="66" s="1"/>
  <c r="H365" i="66"/>
  <c r="H349" i="66"/>
  <c r="H341" i="66"/>
  <c r="H415" i="66"/>
  <c r="H399" i="66"/>
  <c r="H391" i="66"/>
  <c r="H351" i="66"/>
  <c r="H333" i="66"/>
  <c r="E332" i="66"/>
  <c r="H332" i="66" s="1"/>
  <c r="H293" i="66"/>
  <c r="E436" i="66"/>
  <c r="H436" i="66" s="1"/>
  <c r="E435" i="66"/>
  <c r="H435" i="66" s="1"/>
  <c r="C390" i="66"/>
  <c r="E390" i="66"/>
  <c r="H390" i="66" s="1"/>
  <c r="E366" i="66"/>
  <c r="H366" i="66" s="1"/>
  <c r="E350" i="66"/>
  <c r="H350" i="66" s="1"/>
  <c r="E342" i="66"/>
  <c r="H342" i="66" s="1"/>
  <c r="E324" i="66"/>
  <c r="H324" i="66" s="1"/>
  <c r="H317" i="66"/>
  <c r="E316" i="66"/>
  <c r="H316" i="66" s="1"/>
  <c r="H309" i="66"/>
  <c r="E308" i="66"/>
  <c r="H308" i="66" s="1"/>
  <c r="H301" i="66"/>
  <c r="E300" i="66"/>
  <c r="H300" i="66" s="1"/>
  <c r="H271" i="66"/>
  <c r="C435" i="66"/>
  <c r="C350" i="66"/>
  <c r="C342" i="66"/>
  <c r="E334" i="66"/>
  <c r="H334" i="66" s="1"/>
  <c r="H327" i="66"/>
  <c r="E294" i="66"/>
  <c r="H294" i="66" s="1"/>
  <c r="E126" i="66"/>
  <c r="H126" i="66" s="1"/>
  <c r="H231" i="66"/>
  <c r="E230" i="66"/>
  <c r="H230" i="66" s="1"/>
  <c r="H23" i="66"/>
  <c r="C22" i="66"/>
  <c r="E295" i="66"/>
  <c r="H295" i="66" s="1"/>
  <c r="E287" i="66"/>
  <c r="H287" i="66" s="1"/>
  <c r="E279" i="66"/>
  <c r="H279" i="66" s="1"/>
  <c r="E239" i="66"/>
  <c r="H239" i="66" s="1"/>
  <c r="H63" i="66"/>
  <c r="H47" i="66"/>
  <c r="H215" i="66"/>
  <c r="E158" i="66"/>
  <c r="H158" i="66" s="1"/>
  <c r="E150" i="66"/>
  <c r="H150" i="66" s="1"/>
  <c r="H143" i="66"/>
  <c r="E110" i="66"/>
  <c r="H110" i="66" s="1"/>
  <c r="H87" i="66"/>
  <c r="H79" i="66"/>
  <c r="C70" i="66"/>
  <c r="C54" i="66"/>
  <c r="H7" i="66"/>
  <c r="H223" i="66"/>
  <c r="H191" i="66"/>
  <c r="H183" i="66"/>
  <c r="E182" i="66"/>
  <c r="H182" i="66" s="1"/>
  <c r="E102" i="66"/>
  <c r="H102" i="66" s="1"/>
  <c r="E86" i="66"/>
  <c r="H86" i="66" s="1"/>
  <c r="C38" i="66"/>
  <c r="E38" i="66"/>
  <c r="H38" i="66" s="1"/>
  <c r="C222" i="66"/>
  <c r="C182" i="66"/>
  <c r="C166" i="66"/>
  <c r="C86" i="66"/>
  <c r="C14" i="66"/>
  <c r="I38" i="6"/>
  <c r="F27" i="6"/>
  <c r="F35" i="6"/>
  <c r="F34" i="6"/>
  <c r="F31" i="6"/>
  <c r="F33" i="6"/>
  <c r="F32" i="6"/>
  <c r="F38" i="6"/>
  <c r="F30" i="6"/>
  <c r="F37" i="6"/>
  <c r="F29" i="6"/>
  <c r="F36" i="6"/>
  <c r="I31" i="6"/>
  <c r="I28" i="6"/>
  <c r="I32" i="6"/>
  <c r="I36" i="6"/>
  <c r="I33" i="6"/>
  <c r="I37" i="6"/>
  <c r="I34" i="6"/>
  <c r="I27" i="6"/>
  <c r="I30" i="6"/>
  <c r="I35" i="6"/>
  <c r="I29" i="6"/>
  <c r="H10130" i="66" l="1"/>
  <c r="H10132" i="66" s="1"/>
  <c r="B7" i="2" s="1"/>
  <c r="E15" i="46" s="1"/>
  <c r="D26" i="65"/>
  <c r="C26" i="65"/>
  <c r="H22" i="65" l="1"/>
  <c r="B24" i="65" l="1"/>
  <c r="G24" i="65"/>
  <c r="G28" i="65" s="1"/>
  <c r="D24" i="65"/>
  <c r="D28" i="65" s="1"/>
  <c r="E24" i="65"/>
  <c r="E28" i="65" s="1"/>
  <c r="F24" i="65"/>
  <c r="F28" i="65" s="1"/>
  <c r="C24" i="65"/>
  <c r="C28" i="65" s="1"/>
  <c r="A1" i="65"/>
  <c r="B59" i="6"/>
  <c r="F47" i="6" s="1"/>
  <c r="H57" i="6"/>
  <c r="G57" i="6"/>
  <c r="H56" i="6"/>
  <c r="G56" i="6"/>
  <c r="I56" i="6" s="1"/>
  <c r="H55" i="6"/>
  <c r="G55" i="6"/>
  <c r="H54" i="6"/>
  <c r="G54" i="6"/>
  <c r="I54" i="6" s="1"/>
  <c r="H53" i="6"/>
  <c r="G53" i="6"/>
  <c r="H52" i="6"/>
  <c r="G52" i="6"/>
  <c r="H51" i="6"/>
  <c r="G51" i="6"/>
  <c r="H50" i="6"/>
  <c r="G50" i="6"/>
  <c r="I50" i="6" s="1"/>
  <c r="H49" i="6"/>
  <c r="G49" i="6"/>
  <c r="I49" i="6" s="1"/>
  <c r="H48" i="6"/>
  <c r="G48" i="6"/>
  <c r="I48" i="6" s="1"/>
  <c r="H47" i="6"/>
  <c r="G47" i="6"/>
  <c r="H46" i="6"/>
  <c r="G46" i="6"/>
  <c r="B242" i="6"/>
  <c r="F232" i="6" s="1"/>
  <c r="G230" i="6"/>
  <c r="H230" i="6"/>
  <c r="G231" i="6"/>
  <c r="H231" i="6"/>
  <c r="G232" i="6"/>
  <c r="H232" i="6"/>
  <c r="G233" i="6"/>
  <c r="H233" i="6"/>
  <c r="G234" i="6"/>
  <c r="H234" i="6"/>
  <c r="G235" i="6"/>
  <c r="H235" i="6"/>
  <c r="G236" i="6"/>
  <c r="H236" i="6"/>
  <c r="G237" i="6"/>
  <c r="H237" i="6"/>
  <c r="G238" i="6"/>
  <c r="H238" i="6"/>
  <c r="G239" i="6"/>
  <c r="H239" i="6"/>
  <c r="G196" i="6"/>
  <c r="H196" i="6"/>
  <c r="G197" i="6"/>
  <c r="H197" i="6"/>
  <c r="G198" i="6"/>
  <c r="H198" i="6"/>
  <c r="G199" i="6"/>
  <c r="H199" i="6"/>
  <c r="G200" i="6"/>
  <c r="H200" i="6"/>
  <c r="G201" i="6"/>
  <c r="H201" i="6"/>
  <c r="G202" i="6"/>
  <c r="H202" i="6"/>
  <c r="G203" i="6"/>
  <c r="H203" i="6"/>
  <c r="G204" i="6"/>
  <c r="H204" i="6"/>
  <c r="G205" i="6"/>
  <c r="H205" i="6"/>
  <c r="G206" i="6"/>
  <c r="H206" i="6"/>
  <c r="G207" i="6"/>
  <c r="H207" i="6"/>
  <c r="G208" i="6"/>
  <c r="H208" i="6"/>
  <c r="G209" i="6"/>
  <c r="H209" i="6"/>
  <c r="G210" i="6"/>
  <c r="H210" i="6"/>
  <c r="G211" i="6"/>
  <c r="H211" i="6"/>
  <c r="G212" i="6"/>
  <c r="H212" i="6"/>
  <c r="G213" i="6"/>
  <c r="H213" i="6"/>
  <c r="G214" i="6"/>
  <c r="H214" i="6"/>
  <c r="G215" i="6"/>
  <c r="H215" i="6"/>
  <c r="G216" i="6"/>
  <c r="H216" i="6"/>
  <c r="G217" i="6"/>
  <c r="H217" i="6"/>
  <c r="G218" i="6"/>
  <c r="H218" i="6"/>
  <c r="G219" i="6"/>
  <c r="H219" i="6"/>
  <c r="G220" i="6"/>
  <c r="H220" i="6"/>
  <c r="G221" i="6"/>
  <c r="H221" i="6"/>
  <c r="G222" i="6"/>
  <c r="H222" i="6"/>
  <c r="G223" i="6"/>
  <c r="H223" i="6"/>
  <c r="G224" i="6"/>
  <c r="H224" i="6"/>
  <c r="G225" i="6"/>
  <c r="H225" i="6"/>
  <c r="G226" i="6"/>
  <c r="H226" i="6"/>
  <c r="G227" i="6"/>
  <c r="H227" i="6"/>
  <c r="G228" i="6"/>
  <c r="H228" i="6"/>
  <c r="G229" i="6"/>
  <c r="H229" i="6"/>
  <c r="G160" i="6"/>
  <c r="H160" i="6"/>
  <c r="G161" i="6"/>
  <c r="H161" i="6"/>
  <c r="G162" i="6"/>
  <c r="H162" i="6"/>
  <c r="G163" i="6"/>
  <c r="H163" i="6"/>
  <c r="G164" i="6"/>
  <c r="H164" i="6"/>
  <c r="G165" i="6"/>
  <c r="H165" i="6"/>
  <c r="G166" i="6"/>
  <c r="H166" i="6"/>
  <c r="G167" i="6"/>
  <c r="H167" i="6"/>
  <c r="G168" i="6"/>
  <c r="H168" i="6"/>
  <c r="G169" i="6"/>
  <c r="H169" i="6"/>
  <c r="G170" i="6"/>
  <c r="H170" i="6"/>
  <c r="G171" i="6"/>
  <c r="H171" i="6"/>
  <c r="G172" i="6"/>
  <c r="H172" i="6"/>
  <c r="G173" i="6"/>
  <c r="H173" i="6"/>
  <c r="G174" i="6"/>
  <c r="H174" i="6"/>
  <c r="G175" i="6"/>
  <c r="H175" i="6"/>
  <c r="G176" i="6"/>
  <c r="H176" i="6"/>
  <c r="G177" i="6"/>
  <c r="H177" i="6"/>
  <c r="G178" i="6"/>
  <c r="H178" i="6"/>
  <c r="G179" i="6"/>
  <c r="H179" i="6"/>
  <c r="G180" i="6"/>
  <c r="H180" i="6"/>
  <c r="G181" i="6"/>
  <c r="H181" i="6"/>
  <c r="G182" i="6"/>
  <c r="H182" i="6"/>
  <c r="G183" i="6"/>
  <c r="H183" i="6"/>
  <c r="G184" i="6"/>
  <c r="H184" i="6"/>
  <c r="G185" i="6"/>
  <c r="H185" i="6"/>
  <c r="G186" i="6"/>
  <c r="H186" i="6"/>
  <c r="G187" i="6"/>
  <c r="H187" i="6"/>
  <c r="B189" i="6"/>
  <c r="F160" i="6" s="1"/>
  <c r="I57" i="6" l="1"/>
  <c r="I212" i="6"/>
  <c r="H28" i="65"/>
  <c r="B8" i="2" s="1"/>
  <c r="E17" i="46" s="1"/>
  <c r="F234" i="6"/>
  <c r="F46" i="6"/>
  <c r="F57" i="6"/>
  <c r="I51" i="6"/>
  <c r="I55" i="6"/>
  <c r="F54" i="6"/>
  <c r="F53" i="6"/>
  <c r="I231" i="6"/>
  <c r="F52" i="6"/>
  <c r="F51" i="6"/>
  <c r="I228" i="6"/>
  <c r="F49" i="6"/>
  <c r="I237" i="6"/>
  <c r="F50" i="6"/>
  <c r="F56" i="6"/>
  <c r="F48" i="6"/>
  <c r="F55" i="6"/>
  <c r="I233" i="6"/>
  <c r="I239" i="6"/>
  <c r="I46" i="6"/>
  <c r="F235" i="6"/>
  <c r="I234" i="6"/>
  <c r="I238" i="6"/>
  <c r="F236" i="6"/>
  <c r="F231" i="6"/>
  <c r="I236" i="6"/>
  <c r="I230" i="6"/>
  <c r="I47" i="6"/>
  <c r="F238" i="6"/>
  <c r="I235" i="6"/>
  <c r="F233" i="6"/>
  <c r="I52" i="6"/>
  <c r="I227" i="6"/>
  <c r="I223" i="6"/>
  <c r="I219" i="6"/>
  <c r="I215" i="6"/>
  <c r="I199" i="6"/>
  <c r="I232" i="6"/>
  <c r="J232" i="6" s="1"/>
  <c r="I53" i="6"/>
  <c r="F239" i="6"/>
  <c r="F237" i="6"/>
  <c r="F230" i="6"/>
  <c r="I222" i="6"/>
  <c r="I197" i="6"/>
  <c r="I208" i="6"/>
  <c r="I203" i="6"/>
  <c r="I210" i="6"/>
  <c r="I224" i="6"/>
  <c r="I213" i="6"/>
  <c r="I218" i="6"/>
  <c r="I216" i="6"/>
  <c r="I204" i="6"/>
  <c r="I229" i="6"/>
  <c r="I211" i="6"/>
  <c r="I200" i="6"/>
  <c r="I198" i="6"/>
  <c r="I226" i="6"/>
  <c r="I201" i="6"/>
  <c r="I209" i="6"/>
  <c r="I207" i="6"/>
  <c r="I196" i="6"/>
  <c r="I217" i="6"/>
  <c r="I220" i="6"/>
  <c r="I206" i="6"/>
  <c r="I202" i="6"/>
  <c r="I165" i="6"/>
  <c r="I221" i="6"/>
  <c r="I225" i="6"/>
  <c r="I214" i="6"/>
  <c r="I205" i="6"/>
  <c r="I161" i="6"/>
  <c r="I162" i="6"/>
  <c r="I173" i="6"/>
  <c r="I164" i="6"/>
  <c r="I186" i="6"/>
  <c r="I185" i="6"/>
  <c r="I182" i="6"/>
  <c r="I174" i="6"/>
  <c r="I181" i="6"/>
  <c r="F184" i="6"/>
  <c r="I175" i="6"/>
  <c r="I167" i="6"/>
  <c r="I178" i="6"/>
  <c r="I183" i="6"/>
  <c r="F181" i="6"/>
  <c r="F178" i="6"/>
  <c r="I168" i="6"/>
  <c r="F172" i="6"/>
  <c r="F183" i="6"/>
  <c r="I170" i="6"/>
  <c r="F185" i="6"/>
  <c r="F161" i="6"/>
  <c r="F180" i="6"/>
  <c r="I187" i="6"/>
  <c r="F182" i="6"/>
  <c r="I176" i="6"/>
  <c r="F170" i="6"/>
  <c r="I163" i="6"/>
  <c r="F187" i="6"/>
  <c r="I184" i="6"/>
  <c r="I172" i="6"/>
  <c r="I166" i="6"/>
  <c r="F163" i="6"/>
  <c r="F168" i="6"/>
  <c r="F166" i="6"/>
  <c r="F164" i="6"/>
  <c r="F162" i="6"/>
  <c r="I180" i="6"/>
  <c r="F176" i="6"/>
  <c r="F174" i="6"/>
  <c r="J174" i="6" s="1"/>
  <c r="I171" i="6"/>
  <c r="I169" i="6"/>
  <c r="F186" i="6"/>
  <c r="I179" i="6"/>
  <c r="I177" i="6"/>
  <c r="F171" i="6"/>
  <c r="F169" i="6"/>
  <c r="F167" i="6"/>
  <c r="F165" i="6"/>
  <c r="I160" i="6"/>
  <c r="J160" i="6" s="1"/>
  <c r="F179" i="6"/>
  <c r="F177" i="6"/>
  <c r="F175" i="6"/>
  <c r="F173" i="6"/>
  <c r="J230" i="6" l="1"/>
  <c r="J234" i="6"/>
  <c r="J46" i="6"/>
  <c r="J235" i="6"/>
  <c r="J237" i="6"/>
  <c r="J233" i="6"/>
  <c r="J231" i="6"/>
  <c r="J236" i="6"/>
  <c r="J238" i="6"/>
  <c r="J239" i="6"/>
  <c r="J161" i="6"/>
  <c r="J173" i="6"/>
  <c r="J162" i="6"/>
  <c r="J165" i="6"/>
  <c r="J164" i="6"/>
  <c r="J182" i="6"/>
  <c r="J186" i="6"/>
  <c r="J168" i="6"/>
  <c r="J176" i="6"/>
  <c r="J185" i="6"/>
  <c r="J166" i="6"/>
  <c r="J184" i="6"/>
  <c r="J175" i="6"/>
  <c r="J187" i="6"/>
  <c r="J167" i="6"/>
  <c r="J172" i="6"/>
  <c r="J181" i="6"/>
  <c r="J170" i="6"/>
  <c r="J180" i="6"/>
  <c r="J177" i="6"/>
  <c r="J179" i="6"/>
  <c r="J171" i="6"/>
  <c r="J183" i="6"/>
  <c r="J169" i="6"/>
  <c r="J163" i="6"/>
  <c r="J178" i="6"/>
  <c r="D379" i="13" l="1"/>
  <c r="J15" i="13" s="1"/>
  <c r="J355" i="13" l="1"/>
  <c r="J259" i="13"/>
  <c r="J163" i="13"/>
  <c r="J353" i="13"/>
  <c r="J337" i="13"/>
  <c r="J321" i="13"/>
  <c r="J299" i="13"/>
  <c r="J279" i="13"/>
  <c r="J257" i="13"/>
  <c r="J235" i="13"/>
  <c r="J211" i="13"/>
  <c r="J186" i="13"/>
  <c r="J161" i="13"/>
  <c r="J136" i="13"/>
  <c r="J103" i="13"/>
  <c r="J72" i="13"/>
  <c r="J35" i="13"/>
  <c r="J371" i="13"/>
  <c r="J323" i="13"/>
  <c r="J239" i="13"/>
  <c r="J191" i="13"/>
  <c r="J111" i="13"/>
  <c r="J369" i="13"/>
  <c r="J336" i="13"/>
  <c r="J278" i="13"/>
  <c r="J256" i="13"/>
  <c r="J234" i="13"/>
  <c r="J210" i="13"/>
  <c r="J185" i="13"/>
  <c r="J160" i="13"/>
  <c r="J135" i="13"/>
  <c r="J99" i="13"/>
  <c r="J64" i="13"/>
  <c r="J33" i="13"/>
  <c r="J364" i="13"/>
  <c r="J348" i="13"/>
  <c r="J332" i="13"/>
  <c r="J314" i="13"/>
  <c r="J294" i="13"/>
  <c r="J272" i="13"/>
  <c r="J250" i="13"/>
  <c r="J230" i="13"/>
  <c r="J203" i="13"/>
  <c r="J178" i="13"/>
  <c r="J153" i="13"/>
  <c r="J128" i="13"/>
  <c r="J97" i="13"/>
  <c r="J63" i="13"/>
  <c r="J25" i="13"/>
  <c r="J363" i="13"/>
  <c r="J347" i="13"/>
  <c r="J331" i="13"/>
  <c r="J313" i="13"/>
  <c r="J291" i="13"/>
  <c r="J271" i="13"/>
  <c r="J249" i="13"/>
  <c r="J227" i="13"/>
  <c r="J202" i="13"/>
  <c r="J177" i="13"/>
  <c r="J152" i="13"/>
  <c r="J127" i="13"/>
  <c r="J89" i="13"/>
  <c r="J58" i="13"/>
  <c r="J24" i="13"/>
  <c r="J303" i="13"/>
  <c r="J74" i="13"/>
  <c r="J368" i="13"/>
  <c r="J320" i="13"/>
  <c r="J377" i="13"/>
  <c r="J345" i="13"/>
  <c r="J311" i="13"/>
  <c r="J267" i="13"/>
  <c r="J225" i="13"/>
  <c r="J175" i="13"/>
  <c r="J122" i="13"/>
  <c r="J50" i="13"/>
  <c r="J376" i="13"/>
  <c r="J360" i="13"/>
  <c r="J344" i="13"/>
  <c r="J328" i="13"/>
  <c r="J310" i="13"/>
  <c r="J288" i="13"/>
  <c r="J266" i="13"/>
  <c r="J246" i="13"/>
  <c r="J224" i="13"/>
  <c r="J199" i="13"/>
  <c r="J171" i="13"/>
  <c r="J146" i="13"/>
  <c r="J114" i="13"/>
  <c r="J83" i="13"/>
  <c r="J49" i="13"/>
  <c r="J11" i="13"/>
  <c r="J339" i="13"/>
  <c r="J281" i="13"/>
  <c r="J216" i="13"/>
  <c r="J138" i="13"/>
  <c r="J39" i="13"/>
  <c r="J352" i="13"/>
  <c r="J298" i="13"/>
  <c r="J361" i="13"/>
  <c r="J329" i="13"/>
  <c r="J289" i="13"/>
  <c r="J247" i="13"/>
  <c r="J200" i="13"/>
  <c r="J147" i="13"/>
  <c r="J88" i="13"/>
  <c r="J19" i="13"/>
  <c r="J372" i="13"/>
  <c r="J356" i="13"/>
  <c r="J340" i="13"/>
  <c r="J324" i="13"/>
  <c r="J304" i="13"/>
  <c r="J282" i="13"/>
  <c r="J262" i="13"/>
  <c r="J240" i="13"/>
  <c r="J217" i="13"/>
  <c r="J192" i="13"/>
  <c r="J167" i="13"/>
  <c r="J139" i="13"/>
  <c r="J113" i="13"/>
  <c r="J75" i="13"/>
  <c r="J47" i="13"/>
  <c r="J10" i="13"/>
  <c r="J107" i="13"/>
  <c r="J57" i="13"/>
  <c r="J18" i="13"/>
  <c r="J375" i="13"/>
  <c r="J367" i="13"/>
  <c r="J359" i="13"/>
  <c r="J351" i="13"/>
  <c r="J343" i="13"/>
  <c r="J335" i="13"/>
  <c r="J327" i="13"/>
  <c r="J319" i="13"/>
  <c r="J307" i="13"/>
  <c r="J297" i="13"/>
  <c r="J287" i="13"/>
  <c r="J275" i="13"/>
  <c r="J265" i="13"/>
  <c r="J255" i="13"/>
  <c r="J243" i="13"/>
  <c r="J233" i="13"/>
  <c r="J223" i="13"/>
  <c r="J209" i="13"/>
  <c r="J195" i="13"/>
  <c r="J184" i="13"/>
  <c r="J170" i="13"/>
  <c r="J159" i="13"/>
  <c r="J145" i="13"/>
  <c r="J131" i="13"/>
  <c r="J120" i="13"/>
  <c r="J106" i="13"/>
  <c r="J95" i="13"/>
  <c r="J81" i="13"/>
  <c r="J67" i="13"/>
  <c r="J56" i="13"/>
  <c r="J42" i="13"/>
  <c r="J31" i="13"/>
  <c r="J17" i="13"/>
  <c r="J96" i="13"/>
  <c r="J71" i="13"/>
  <c r="J43" i="13"/>
  <c r="J374" i="13"/>
  <c r="J366" i="13"/>
  <c r="J358" i="13"/>
  <c r="J350" i="13"/>
  <c r="J342" i="13"/>
  <c r="J334" i="13"/>
  <c r="J326" i="13"/>
  <c r="J318" i="13"/>
  <c r="J306" i="13"/>
  <c r="J296" i="13"/>
  <c r="J286" i="13"/>
  <c r="J274" i="13"/>
  <c r="J264" i="13"/>
  <c r="J254" i="13"/>
  <c r="J242" i="13"/>
  <c r="J232" i="13"/>
  <c r="J219" i="13"/>
  <c r="J208" i="13"/>
  <c r="J194" i="13"/>
  <c r="J183" i="13"/>
  <c r="J169" i="13"/>
  <c r="J155" i="13"/>
  <c r="J144" i="13"/>
  <c r="J130" i="13"/>
  <c r="J119" i="13"/>
  <c r="J105" i="13"/>
  <c r="J91" i="13"/>
  <c r="J80" i="13"/>
  <c r="J66" i="13"/>
  <c r="J55" i="13"/>
  <c r="J41" i="13"/>
  <c r="J27" i="13"/>
  <c r="J16" i="13"/>
  <c r="J121" i="13"/>
  <c r="J82" i="13"/>
  <c r="J32" i="13"/>
  <c r="J373" i="13"/>
  <c r="J365" i="13"/>
  <c r="J357" i="13"/>
  <c r="J349" i="13"/>
  <c r="J341" i="13"/>
  <c r="J333" i="13"/>
  <c r="J325" i="13"/>
  <c r="J315" i="13"/>
  <c r="J305" i="13"/>
  <c r="J295" i="13"/>
  <c r="J283" i="13"/>
  <c r="J273" i="13"/>
  <c r="J263" i="13"/>
  <c r="J251" i="13"/>
  <c r="J241" i="13"/>
  <c r="J231" i="13"/>
  <c r="J218" i="13"/>
  <c r="J207" i="13"/>
  <c r="J193" i="13"/>
  <c r="J179" i="13"/>
  <c r="J168" i="13"/>
  <c r="J154" i="13"/>
  <c r="J143" i="13"/>
  <c r="J129" i="13"/>
  <c r="J115" i="13"/>
  <c r="J104" i="13"/>
  <c r="J90" i="13"/>
  <c r="J79" i="13"/>
  <c r="J65" i="13"/>
  <c r="J51" i="13"/>
  <c r="J40" i="13"/>
  <c r="J26" i="13"/>
  <c r="J12" i="13"/>
  <c r="J20" i="13"/>
  <c r="J28" i="13"/>
  <c r="J36" i="13"/>
  <c r="J44" i="13"/>
  <c r="J52" i="13"/>
  <c r="J60" i="13"/>
  <c r="J68" i="13"/>
  <c r="J76" i="13"/>
  <c r="J84" i="13"/>
  <c r="J92" i="13"/>
  <c r="J100" i="13"/>
  <c r="J108" i="13"/>
  <c r="J116" i="13"/>
  <c r="J124" i="13"/>
  <c r="J132" i="13"/>
  <c r="J140" i="13"/>
  <c r="J148" i="13"/>
  <c r="J156" i="13"/>
  <c r="J164" i="13"/>
  <c r="J172" i="13"/>
  <c r="J180" i="13"/>
  <c r="J188" i="13"/>
  <c r="J196" i="13"/>
  <c r="J204" i="13"/>
  <c r="J212" i="13"/>
  <c r="J220" i="13"/>
  <c r="J228" i="13"/>
  <c r="J236" i="13"/>
  <c r="J244" i="13"/>
  <c r="J252" i="13"/>
  <c r="J260" i="13"/>
  <c r="J268" i="13"/>
  <c r="J276" i="13"/>
  <c r="J284" i="13"/>
  <c r="J292" i="13"/>
  <c r="J300" i="13"/>
  <c r="J308" i="13"/>
  <c r="J316" i="13"/>
  <c r="J13" i="13"/>
  <c r="J21" i="13"/>
  <c r="J29" i="13"/>
  <c r="J37" i="13"/>
  <c r="J45" i="13"/>
  <c r="J53" i="13"/>
  <c r="J61" i="13"/>
  <c r="J69" i="13"/>
  <c r="J77" i="13"/>
  <c r="J85" i="13"/>
  <c r="J93" i="13"/>
  <c r="J101" i="13"/>
  <c r="J109" i="13"/>
  <c r="J117" i="13"/>
  <c r="J125" i="13"/>
  <c r="J133" i="13"/>
  <c r="J141" i="13"/>
  <c r="J149" i="13"/>
  <c r="J157" i="13"/>
  <c r="J165" i="13"/>
  <c r="J173" i="13"/>
  <c r="J181" i="13"/>
  <c r="J189" i="13"/>
  <c r="J197" i="13"/>
  <c r="J205" i="13"/>
  <c r="J213" i="13"/>
  <c r="J221" i="13"/>
  <c r="J229" i="13"/>
  <c r="J237" i="13"/>
  <c r="J245" i="13"/>
  <c r="J253" i="13"/>
  <c r="J261" i="13"/>
  <c r="J269" i="13"/>
  <c r="J277" i="13"/>
  <c r="J285" i="13"/>
  <c r="J293" i="13"/>
  <c r="J301" i="13"/>
  <c r="J309" i="13"/>
  <c r="J317" i="13"/>
  <c r="J14" i="13"/>
  <c r="J22" i="13"/>
  <c r="J30" i="13"/>
  <c r="J38" i="13"/>
  <c r="J46" i="13"/>
  <c r="J54" i="13"/>
  <c r="J62" i="13"/>
  <c r="J70" i="13"/>
  <c r="J78" i="13"/>
  <c r="J86" i="13"/>
  <c r="J94" i="13"/>
  <c r="J102" i="13"/>
  <c r="J110" i="13"/>
  <c r="J118" i="13"/>
  <c r="J126" i="13"/>
  <c r="J134" i="13"/>
  <c r="J142" i="13"/>
  <c r="J150" i="13"/>
  <c r="J158" i="13"/>
  <c r="J166" i="13"/>
  <c r="J174" i="13"/>
  <c r="J182" i="13"/>
  <c r="J190" i="13"/>
  <c r="J198" i="13"/>
  <c r="J206" i="13"/>
  <c r="J214" i="13"/>
  <c r="J222" i="13"/>
  <c r="J370" i="13"/>
  <c r="J362" i="13"/>
  <c r="J354" i="13"/>
  <c r="J346" i="13"/>
  <c r="J338" i="13"/>
  <c r="J330" i="13"/>
  <c r="J322" i="13"/>
  <c r="J312" i="13"/>
  <c r="J302" i="13"/>
  <c r="J290" i="13"/>
  <c r="J280" i="13"/>
  <c r="J270" i="13"/>
  <c r="J258" i="13"/>
  <c r="J248" i="13"/>
  <c r="J238" i="13"/>
  <c r="J226" i="13"/>
  <c r="J215" i="13"/>
  <c r="J201" i="13"/>
  <c r="J187" i="13"/>
  <c r="J176" i="13"/>
  <c r="J162" i="13"/>
  <c r="J151" i="13"/>
  <c r="J137" i="13"/>
  <c r="J123" i="13"/>
  <c r="J112" i="13"/>
  <c r="J98" i="13"/>
  <c r="J87" i="13"/>
  <c r="J73" i="13"/>
  <c r="J59" i="13"/>
  <c r="J48" i="13"/>
  <c r="J34" i="13"/>
  <c r="J23" i="13"/>
  <c r="B1925" i="49"/>
  <c r="I1922" i="49" s="1"/>
  <c r="A1" i="62"/>
  <c r="H20" i="22"/>
  <c r="H10" i="22" l="1"/>
  <c r="B1768" i="64" l="1"/>
  <c r="I1409" i="64" s="1"/>
  <c r="G1765" i="64"/>
  <c r="F1765" i="64"/>
  <c r="G1764" i="64"/>
  <c r="F1764" i="64"/>
  <c r="G1763" i="64"/>
  <c r="F1763" i="64"/>
  <c r="G1762" i="64"/>
  <c r="F1762" i="64"/>
  <c r="G1761" i="64"/>
  <c r="F1761" i="64"/>
  <c r="G1760" i="64"/>
  <c r="F1760" i="64"/>
  <c r="G1759" i="64"/>
  <c r="F1759" i="64"/>
  <c r="G1758" i="64"/>
  <c r="F1758" i="64"/>
  <c r="G1757" i="64"/>
  <c r="F1757" i="64"/>
  <c r="G1756" i="64"/>
  <c r="F1756" i="64"/>
  <c r="G1755" i="64"/>
  <c r="F1755" i="64"/>
  <c r="G1754" i="64"/>
  <c r="F1754" i="64"/>
  <c r="G1753" i="64"/>
  <c r="F1753" i="64"/>
  <c r="G1752" i="64"/>
  <c r="F1752" i="64"/>
  <c r="G1751" i="64"/>
  <c r="F1751" i="64"/>
  <c r="G1750" i="64"/>
  <c r="F1750" i="64"/>
  <c r="G1749" i="64"/>
  <c r="F1749" i="64"/>
  <c r="G1748" i="64"/>
  <c r="F1748" i="64"/>
  <c r="G1747" i="64"/>
  <c r="F1747" i="64"/>
  <c r="G1746" i="64"/>
  <c r="F1746" i="64"/>
  <c r="G1745" i="64"/>
  <c r="F1745" i="64"/>
  <c r="G1744" i="64"/>
  <c r="F1744" i="64"/>
  <c r="G1743" i="64"/>
  <c r="F1743" i="64"/>
  <c r="G1742" i="64"/>
  <c r="F1742" i="64"/>
  <c r="G1741" i="64"/>
  <c r="F1741" i="64"/>
  <c r="G1740" i="64"/>
  <c r="F1740" i="64"/>
  <c r="G1739" i="64"/>
  <c r="F1739" i="64"/>
  <c r="G1738" i="64"/>
  <c r="F1738" i="64"/>
  <c r="G1737" i="64"/>
  <c r="F1737" i="64"/>
  <c r="G1736" i="64"/>
  <c r="F1736" i="64"/>
  <c r="G1735" i="64"/>
  <c r="F1735" i="64"/>
  <c r="G1734" i="64"/>
  <c r="F1734" i="64"/>
  <c r="G1733" i="64"/>
  <c r="F1733" i="64"/>
  <c r="G1732" i="64"/>
  <c r="F1732" i="64"/>
  <c r="G1731" i="64"/>
  <c r="F1731" i="64"/>
  <c r="G1730" i="64"/>
  <c r="F1730" i="64"/>
  <c r="G1729" i="64"/>
  <c r="F1729" i="64"/>
  <c r="G1728" i="64"/>
  <c r="F1728" i="64"/>
  <c r="G1727" i="64"/>
  <c r="F1727" i="64"/>
  <c r="G1726" i="64"/>
  <c r="F1726" i="64"/>
  <c r="G1725" i="64"/>
  <c r="F1725" i="64"/>
  <c r="G1724" i="64"/>
  <c r="F1724" i="64"/>
  <c r="G1723" i="64"/>
  <c r="F1723" i="64"/>
  <c r="G1722" i="64"/>
  <c r="F1722" i="64"/>
  <c r="G1721" i="64"/>
  <c r="F1721" i="64"/>
  <c r="G1720" i="64"/>
  <c r="F1720" i="64"/>
  <c r="G1719" i="64"/>
  <c r="F1719" i="64"/>
  <c r="G1718" i="64"/>
  <c r="F1718" i="64"/>
  <c r="G1717" i="64"/>
  <c r="F1717" i="64"/>
  <c r="G1716" i="64"/>
  <c r="F1716" i="64"/>
  <c r="G1715" i="64"/>
  <c r="F1715" i="64"/>
  <c r="G1714" i="64"/>
  <c r="F1714" i="64"/>
  <c r="G1713" i="64"/>
  <c r="F1713" i="64"/>
  <c r="G1712" i="64"/>
  <c r="F1712" i="64"/>
  <c r="G1711" i="64"/>
  <c r="F1711" i="64"/>
  <c r="G1710" i="64"/>
  <c r="F1710" i="64"/>
  <c r="G1709" i="64"/>
  <c r="F1709" i="64"/>
  <c r="G1708" i="64"/>
  <c r="F1708" i="64"/>
  <c r="G1707" i="64"/>
  <c r="F1707" i="64"/>
  <c r="G1706" i="64"/>
  <c r="F1706" i="64"/>
  <c r="G1705" i="64"/>
  <c r="F1705" i="64"/>
  <c r="G1704" i="64"/>
  <c r="F1704" i="64"/>
  <c r="G1703" i="64"/>
  <c r="F1703" i="64"/>
  <c r="G1702" i="64"/>
  <c r="F1702" i="64"/>
  <c r="G1701" i="64"/>
  <c r="F1701" i="64"/>
  <c r="G1700" i="64"/>
  <c r="F1700" i="64"/>
  <c r="G1699" i="64"/>
  <c r="F1699" i="64"/>
  <c r="G1698" i="64"/>
  <c r="F1698" i="64"/>
  <c r="G1697" i="64"/>
  <c r="F1697" i="64"/>
  <c r="G1696" i="64"/>
  <c r="F1696" i="64"/>
  <c r="G1695" i="64"/>
  <c r="F1695" i="64"/>
  <c r="G1694" i="64"/>
  <c r="F1694" i="64"/>
  <c r="G1693" i="64"/>
  <c r="F1693" i="64"/>
  <c r="G1692" i="64"/>
  <c r="F1692" i="64"/>
  <c r="G1691" i="64"/>
  <c r="F1691" i="64"/>
  <c r="G1690" i="64"/>
  <c r="F1690" i="64"/>
  <c r="G1689" i="64"/>
  <c r="F1689" i="64"/>
  <c r="G1688" i="64"/>
  <c r="F1688" i="64"/>
  <c r="G1687" i="64"/>
  <c r="F1687" i="64"/>
  <c r="G1686" i="64"/>
  <c r="F1686" i="64"/>
  <c r="G1685" i="64"/>
  <c r="F1685" i="64"/>
  <c r="G1684" i="64"/>
  <c r="F1684" i="64"/>
  <c r="G1683" i="64"/>
  <c r="F1683" i="64"/>
  <c r="G1682" i="64"/>
  <c r="F1682" i="64"/>
  <c r="G1681" i="64"/>
  <c r="F1681" i="64"/>
  <c r="G1680" i="64"/>
  <c r="F1680" i="64"/>
  <c r="G1679" i="64"/>
  <c r="F1679" i="64"/>
  <c r="G1678" i="64"/>
  <c r="F1678" i="64"/>
  <c r="G1677" i="64"/>
  <c r="F1677" i="64"/>
  <c r="G1676" i="64"/>
  <c r="F1676" i="64"/>
  <c r="G1675" i="64"/>
  <c r="F1675" i="64"/>
  <c r="G1674" i="64"/>
  <c r="F1674" i="64"/>
  <c r="G1673" i="64"/>
  <c r="F1673" i="64"/>
  <c r="G1672" i="64"/>
  <c r="F1672" i="64"/>
  <c r="G1671" i="64"/>
  <c r="F1671" i="64"/>
  <c r="G1670" i="64"/>
  <c r="F1670" i="64"/>
  <c r="G1669" i="64"/>
  <c r="F1669" i="64"/>
  <c r="G1668" i="64"/>
  <c r="F1668" i="64"/>
  <c r="G1667" i="64"/>
  <c r="F1667" i="64"/>
  <c r="G1666" i="64"/>
  <c r="F1666" i="64"/>
  <c r="G1665" i="64"/>
  <c r="F1665" i="64"/>
  <c r="G1664" i="64"/>
  <c r="F1664" i="64"/>
  <c r="G1663" i="64"/>
  <c r="F1663" i="64"/>
  <c r="G1662" i="64"/>
  <c r="F1662" i="64"/>
  <c r="G1661" i="64"/>
  <c r="F1661" i="64"/>
  <c r="G1660" i="64"/>
  <c r="F1660" i="64"/>
  <c r="G1659" i="64"/>
  <c r="F1659" i="64"/>
  <c r="G1658" i="64"/>
  <c r="F1658" i="64"/>
  <c r="G1657" i="64"/>
  <c r="F1657" i="64"/>
  <c r="G1656" i="64"/>
  <c r="F1656" i="64"/>
  <c r="G1655" i="64"/>
  <c r="F1655" i="64"/>
  <c r="G1654" i="64"/>
  <c r="F1654" i="64"/>
  <c r="G1653" i="64"/>
  <c r="F1653" i="64"/>
  <c r="G1652" i="64"/>
  <c r="F1652" i="64"/>
  <c r="G1651" i="64"/>
  <c r="F1651" i="64"/>
  <c r="G1650" i="64"/>
  <c r="F1650" i="64"/>
  <c r="G1649" i="64"/>
  <c r="F1649" i="64"/>
  <c r="G1648" i="64"/>
  <c r="F1648" i="64"/>
  <c r="G1647" i="64"/>
  <c r="F1647" i="64"/>
  <c r="G1646" i="64"/>
  <c r="F1646" i="64"/>
  <c r="G1645" i="64"/>
  <c r="F1645" i="64"/>
  <c r="G1644" i="64"/>
  <c r="F1644" i="64"/>
  <c r="G1643" i="64"/>
  <c r="F1643" i="64"/>
  <c r="G1642" i="64"/>
  <c r="F1642" i="64"/>
  <c r="G1641" i="64"/>
  <c r="F1641" i="64"/>
  <c r="G1640" i="64"/>
  <c r="F1640" i="64"/>
  <c r="G1639" i="64"/>
  <c r="F1639" i="64"/>
  <c r="G1638" i="64"/>
  <c r="F1638" i="64"/>
  <c r="G1637" i="64"/>
  <c r="F1637" i="64"/>
  <c r="G1636" i="64"/>
  <c r="F1636" i="64"/>
  <c r="G1635" i="64"/>
  <c r="F1635" i="64"/>
  <c r="G1634" i="64"/>
  <c r="F1634" i="64"/>
  <c r="G1633" i="64"/>
  <c r="F1633" i="64"/>
  <c r="G1632" i="64"/>
  <c r="F1632" i="64"/>
  <c r="G1631" i="64"/>
  <c r="F1631" i="64"/>
  <c r="G1630" i="64"/>
  <c r="F1630" i="64"/>
  <c r="G1629" i="64"/>
  <c r="F1629" i="64"/>
  <c r="G1628" i="64"/>
  <c r="F1628" i="64"/>
  <c r="G1627" i="64"/>
  <c r="F1627" i="64"/>
  <c r="G1626" i="64"/>
  <c r="F1626" i="64"/>
  <c r="G1625" i="64"/>
  <c r="F1625" i="64"/>
  <c r="G1624" i="64"/>
  <c r="F1624" i="64"/>
  <c r="G1623" i="64"/>
  <c r="F1623" i="64"/>
  <c r="G1622" i="64"/>
  <c r="F1622" i="64"/>
  <c r="G1621" i="64"/>
  <c r="F1621" i="64"/>
  <c r="G1620" i="64"/>
  <c r="F1620" i="64"/>
  <c r="G1619" i="64"/>
  <c r="F1619" i="64"/>
  <c r="G1618" i="64"/>
  <c r="F1618" i="64"/>
  <c r="G1617" i="64"/>
  <c r="F1617" i="64"/>
  <c r="G1616" i="64"/>
  <c r="F1616" i="64"/>
  <c r="G1615" i="64"/>
  <c r="F1615" i="64"/>
  <c r="G1614" i="64"/>
  <c r="F1614" i="64"/>
  <c r="G1613" i="64"/>
  <c r="F1613" i="64"/>
  <c r="G1612" i="64"/>
  <c r="F1612" i="64"/>
  <c r="G1611" i="64"/>
  <c r="F1611" i="64"/>
  <c r="G1610" i="64"/>
  <c r="F1610" i="64"/>
  <c r="G1609" i="64"/>
  <c r="F1609" i="64"/>
  <c r="G1608" i="64"/>
  <c r="F1608" i="64"/>
  <c r="G1607" i="64"/>
  <c r="F1607" i="64"/>
  <c r="G1606" i="64"/>
  <c r="F1606" i="64"/>
  <c r="G1605" i="64"/>
  <c r="F1605" i="64"/>
  <c r="G1604" i="64"/>
  <c r="F1604" i="64"/>
  <c r="G1603" i="64"/>
  <c r="F1603" i="64"/>
  <c r="G1602" i="64"/>
  <c r="F1602" i="64"/>
  <c r="G1601" i="64"/>
  <c r="F1601" i="64"/>
  <c r="G1600" i="64"/>
  <c r="F1600" i="64"/>
  <c r="G1599" i="64"/>
  <c r="F1599" i="64"/>
  <c r="G1598" i="64"/>
  <c r="F1598" i="64"/>
  <c r="G1597" i="64"/>
  <c r="F1597" i="64"/>
  <c r="G1596" i="64"/>
  <c r="F1596" i="64"/>
  <c r="G1595" i="64"/>
  <c r="F1595" i="64"/>
  <c r="G1594" i="64"/>
  <c r="F1594" i="64"/>
  <c r="G1593" i="64"/>
  <c r="F1593" i="64"/>
  <c r="G1592" i="64"/>
  <c r="F1592" i="64"/>
  <c r="G1591" i="64"/>
  <c r="F1591" i="64"/>
  <c r="G1590" i="64"/>
  <c r="F1590" i="64"/>
  <c r="G1589" i="64"/>
  <c r="F1589" i="64"/>
  <c r="G1588" i="64"/>
  <c r="F1588" i="64"/>
  <c r="G1587" i="64"/>
  <c r="F1587" i="64"/>
  <c r="G1586" i="64"/>
  <c r="F1586" i="64"/>
  <c r="G1585" i="64"/>
  <c r="F1585" i="64"/>
  <c r="G1584" i="64"/>
  <c r="F1584" i="64"/>
  <c r="G1583" i="64"/>
  <c r="F1583" i="64"/>
  <c r="G1582" i="64"/>
  <c r="F1582" i="64"/>
  <c r="G1581" i="64"/>
  <c r="F1581" i="64"/>
  <c r="G1580" i="64"/>
  <c r="F1580" i="64"/>
  <c r="G1579" i="64"/>
  <c r="F1579" i="64"/>
  <c r="G1578" i="64"/>
  <c r="F1578" i="64"/>
  <c r="G1577" i="64"/>
  <c r="F1577" i="64"/>
  <c r="G1576" i="64"/>
  <c r="F1576" i="64"/>
  <c r="G1575" i="64"/>
  <c r="F1575" i="64"/>
  <c r="G1574" i="64"/>
  <c r="F1574" i="64"/>
  <c r="G1573" i="64"/>
  <c r="F1573" i="64"/>
  <c r="G1572" i="64"/>
  <c r="F1572" i="64"/>
  <c r="G1571" i="64"/>
  <c r="F1571" i="64"/>
  <c r="G1570" i="64"/>
  <c r="F1570" i="64"/>
  <c r="G1569" i="64"/>
  <c r="F1569" i="64"/>
  <c r="G1568" i="64"/>
  <c r="F1568" i="64"/>
  <c r="G1567" i="64"/>
  <c r="F1567" i="64"/>
  <c r="G1566" i="64"/>
  <c r="F1566" i="64"/>
  <c r="G1565" i="64"/>
  <c r="F1565" i="64"/>
  <c r="G1564" i="64"/>
  <c r="F1564" i="64"/>
  <c r="G1563" i="64"/>
  <c r="F1563" i="64"/>
  <c r="G1562" i="64"/>
  <c r="F1562" i="64"/>
  <c r="G1561" i="64"/>
  <c r="F1561" i="64"/>
  <c r="G1560" i="64"/>
  <c r="F1560" i="64"/>
  <c r="G1559" i="64"/>
  <c r="F1559" i="64"/>
  <c r="G1558" i="64"/>
  <c r="F1558" i="64"/>
  <c r="G1557" i="64"/>
  <c r="F1557" i="64"/>
  <c r="G1556" i="64"/>
  <c r="F1556" i="64"/>
  <c r="G1555" i="64"/>
  <c r="F1555" i="64"/>
  <c r="G1554" i="64"/>
  <c r="F1554" i="64"/>
  <c r="G1553" i="64"/>
  <c r="F1553" i="64"/>
  <c r="G1552" i="64"/>
  <c r="F1552" i="64"/>
  <c r="G1551" i="64"/>
  <c r="F1551" i="64"/>
  <c r="G1550" i="64"/>
  <c r="F1550" i="64"/>
  <c r="G1549" i="64"/>
  <c r="F1549" i="64"/>
  <c r="G1548" i="64"/>
  <c r="F1548" i="64"/>
  <c r="G1547" i="64"/>
  <c r="F1547" i="64"/>
  <c r="G1546" i="64"/>
  <c r="F1546" i="64"/>
  <c r="G1545" i="64"/>
  <c r="F1545" i="64"/>
  <c r="G1544" i="64"/>
  <c r="F1544" i="64"/>
  <c r="G1543" i="64"/>
  <c r="F1543" i="64"/>
  <c r="G1542" i="64"/>
  <c r="F1542" i="64"/>
  <c r="G1541" i="64"/>
  <c r="F1541" i="64"/>
  <c r="G1540" i="64"/>
  <c r="F1540" i="64"/>
  <c r="G1539" i="64"/>
  <c r="F1539" i="64"/>
  <c r="G1538" i="64"/>
  <c r="F1538" i="64"/>
  <c r="G1537" i="64"/>
  <c r="F1537" i="64"/>
  <c r="G1536" i="64"/>
  <c r="F1536" i="64"/>
  <c r="G1535" i="64"/>
  <c r="F1535" i="64"/>
  <c r="G1534" i="64"/>
  <c r="F1534" i="64"/>
  <c r="G1533" i="64"/>
  <c r="F1533" i="64"/>
  <c r="G1532" i="64"/>
  <c r="F1532" i="64"/>
  <c r="G1531" i="64"/>
  <c r="F1531" i="64"/>
  <c r="G1530" i="64"/>
  <c r="F1530" i="64"/>
  <c r="G1529" i="64"/>
  <c r="F1529" i="64"/>
  <c r="G1528" i="64"/>
  <c r="F1528" i="64"/>
  <c r="G1527" i="64"/>
  <c r="F1527" i="64"/>
  <c r="G1526" i="64"/>
  <c r="F1526" i="64"/>
  <c r="G1525" i="64"/>
  <c r="F1525" i="64"/>
  <c r="G1524" i="64"/>
  <c r="F1524" i="64"/>
  <c r="G1523" i="64"/>
  <c r="F1523" i="64"/>
  <c r="G1522" i="64"/>
  <c r="F1522" i="64"/>
  <c r="G1521" i="64"/>
  <c r="F1521" i="64"/>
  <c r="G1520" i="64"/>
  <c r="F1520" i="64"/>
  <c r="G1519" i="64"/>
  <c r="F1519" i="64"/>
  <c r="G1518" i="64"/>
  <c r="F1518" i="64"/>
  <c r="G1517" i="64"/>
  <c r="F1517" i="64"/>
  <c r="G1516" i="64"/>
  <c r="F1516" i="64"/>
  <c r="G1515" i="64"/>
  <c r="F1515" i="64"/>
  <c r="G1514" i="64"/>
  <c r="F1514" i="64"/>
  <c r="G1513" i="64"/>
  <c r="F1513" i="64"/>
  <c r="G1512" i="64"/>
  <c r="F1512" i="64"/>
  <c r="G1511" i="64"/>
  <c r="F1511" i="64"/>
  <c r="G1510" i="64"/>
  <c r="F1510" i="64"/>
  <c r="G1509" i="64"/>
  <c r="F1509" i="64"/>
  <c r="G1508" i="64"/>
  <c r="F1508" i="64"/>
  <c r="G1507" i="64"/>
  <c r="F1507" i="64"/>
  <c r="G1506" i="64"/>
  <c r="F1506" i="64"/>
  <c r="G1505" i="64"/>
  <c r="F1505" i="64"/>
  <c r="G1504" i="64"/>
  <c r="F1504" i="64"/>
  <c r="G1503" i="64"/>
  <c r="F1503" i="64"/>
  <c r="G1502" i="64"/>
  <c r="F1502" i="64"/>
  <c r="G1501" i="64"/>
  <c r="F1501" i="64"/>
  <c r="G1500" i="64"/>
  <c r="F1500" i="64"/>
  <c r="G1499" i="64"/>
  <c r="F1499" i="64"/>
  <c r="G1498" i="64"/>
  <c r="F1498" i="64"/>
  <c r="G1497" i="64"/>
  <c r="F1497" i="64"/>
  <c r="G1496" i="64"/>
  <c r="F1496" i="64"/>
  <c r="G1495" i="64"/>
  <c r="F1495" i="64"/>
  <c r="G1494" i="64"/>
  <c r="F1494" i="64"/>
  <c r="G1493" i="64"/>
  <c r="F1493" i="64"/>
  <c r="G1492" i="64"/>
  <c r="F1492" i="64"/>
  <c r="G1491" i="64"/>
  <c r="F1491" i="64"/>
  <c r="G1490" i="64"/>
  <c r="F1490" i="64"/>
  <c r="G1489" i="64"/>
  <c r="F1489" i="64"/>
  <c r="G1488" i="64"/>
  <c r="F1488" i="64"/>
  <c r="G1487" i="64"/>
  <c r="F1487" i="64"/>
  <c r="G1486" i="64"/>
  <c r="F1486" i="64"/>
  <c r="G1485" i="64"/>
  <c r="F1485" i="64"/>
  <c r="G1484" i="64"/>
  <c r="F1484" i="64"/>
  <c r="G1483" i="64"/>
  <c r="F1483" i="64"/>
  <c r="G1482" i="64"/>
  <c r="F1482" i="64"/>
  <c r="G1481" i="64"/>
  <c r="F1481" i="64"/>
  <c r="G1480" i="64"/>
  <c r="F1480" i="64"/>
  <c r="G1479" i="64"/>
  <c r="F1479" i="64"/>
  <c r="G1478" i="64"/>
  <c r="F1478" i="64"/>
  <c r="G1477" i="64"/>
  <c r="F1477" i="64"/>
  <c r="G1476" i="64"/>
  <c r="F1476" i="64"/>
  <c r="G1475" i="64"/>
  <c r="F1475" i="64"/>
  <c r="G1474" i="64"/>
  <c r="F1474" i="64"/>
  <c r="G1473" i="64"/>
  <c r="F1473" i="64"/>
  <c r="G1472" i="64"/>
  <c r="F1472" i="64"/>
  <c r="G1471" i="64"/>
  <c r="F1471" i="64"/>
  <c r="G1470" i="64"/>
  <c r="F1470" i="64"/>
  <c r="G1469" i="64"/>
  <c r="F1469" i="64"/>
  <c r="G1468" i="64"/>
  <c r="F1468" i="64"/>
  <c r="G1467" i="64"/>
  <c r="F1467" i="64"/>
  <c r="G1466" i="64"/>
  <c r="F1466" i="64"/>
  <c r="G1465" i="64"/>
  <c r="F1465" i="64"/>
  <c r="G1464" i="64"/>
  <c r="F1464" i="64"/>
  <c r="G1463" i="64"/>
  <c r="F1463" i="64"/>
  <c r="G1462" i="64"/>
  <c r="F1462" i="64"/>
  <c r="G1461" i="64"/>
  <c r="F1461" i="64"/>
  <c r="G1460" i="64"/>
  <c r="F1460" i="64"/>
  <c r="G1459" i="64"/>
  <c r="F1459" i="64"/>
  <c r="G1458" i="64"/>
  <c r="F1458" i="64"/>
  <c r="G1457" i="64"/>
  <c r="F1457" i="64"/>
  <c r="G1456" i="64"/>
  <c r="F1456" i="64"/>
  <c r="G1455" i="64"/>
  <c r="F1455" i="64"/>
  <c r="G1454" i="64"/>
  <c r="F1454" i="64"/>
  <c r="G1453" i="64"/>
  <c r="F1453" i="64"/>
  <c r="G1452" i="64"/>
  <c r="F1452" i="64"/>
  <c r="G1451" i="64"/>
  <c r="F1451" i="64"/>
  <c r="G1450" i="64"/>
  <c r="F1450" i="64"/>
  <c r="G1449" i="64"/>
  <c r="F1449" i="64"/>
  <c r="G1448" i="64"/>
  <c r="F1448" i="64"/>
  <c r="G1447" i="64"/>
  <c r="F1447" i="64"/>
  <c r="G1446" i="64"/>
  <c r="F1446" i="64"/>
  <c r="G1445" i="64"/>
  <c r="F1445" i="64"/>
  <c r="G1444" i="64"/>
  <c r="F1444" i="64"/>
  <c r="G1443" i="64"/>
  <c r="F1443" i="64"/>
  <c r="G1442" i="64"/>
  <c r="F1442" i="64"/>
  <c r="G1441" i="64"/>
  <c r="F1441" i="64"/>
  <c r="G1440" i="64"/>
  <c r="F1440" i="64"/>
  <c r="G1439" i="64"/>
  <c r="F1439" i="64"/>
  <c r="G1438" i="64"/>
  <c r="F1438" i="64"/>
  <c r="G1437" i="64"/>
  <c r="F1437" i="64"/>
  <c r="G1436" i="64"/>
  <c r="F1436" i="64"/>
  <c r="G1435" i="64"/>
  <c r="F1435" i="64"/>
  <c r="G1434" i="64"/>
  <c r="F1434" i="64"/>
  <c r="G1433" i="64"/>
  <c r="F1433" i="64"/>
  <c r="G1432" i="64"/>
  <c r="F1432" i="64"/>
  <c r="G1431" i="64"/>
  <c r="F1431" i="64"/>
  <c r="G1430" i="64"/>
  <c r="F1430" i="64"/>
  <c r="G1429" i="64"/>
  <c r="F1429" i="64"/>
  <c r="G1428" i="64"/>
  <c r="F1428" i="64"/>
  <c r="G1427" i="64"/>
  <c r="F1427" i="64"/>
  <c r="G1426" i="64"/>
  <c r="F1426" i="64"/>
  <c r="G1425" i="64"/>
  <c r="F1425" i="64"/>
  <c r="G1424" i="64"/>
  <c r="F1424" i="64"/>
  <c r="G1423" i="64"/>
  <c r="F1423" i="64"/>
  <c r="G1422" i="64"/>
  <c r="F1422" i="64"/>
  <c r="G1421" i="64"/>
  <c r="F1421" i="64"/>
  <c r="G1420" i="64"/>
  <c r="F1420" i="64"/>
  <c r="G1419" i="64"/>
  <c r="F1419" i="64"/>
  <c r="G1418" i="64"/>
  <c r="F1418" i="64"/>
  <c r="G1417" i="64"/>
  <c r="F1417" i="64"/>
  <c r="G1416" i="64"/>
  <c r="F1416" i="64"/>
  <c r="G1415" i="64"/>
  <c r="F1415" i="64"/>
  <c r="G1414" i="64"/>
  <c r="F1414" i="64"/>
  <c r="G1413" i="64"/>
  <c r="F1413" i="64"/>
  <c r="G1412" i="64"/>
  <c r="F1412" i="64"/>
  <c r="G1411" i="64"/>
  <c r="F1411" i="64"/>
  <c r="G1410" i="64"/>
  <c r="F1410" i="64"/>
  <c r="G1409" i="64"/>
  <c r="F1409" i="64"/>
  <c r="G1408" i="64"/>
  <c r="F1408" i="64"/>
  <c r="G1407" i="64"/>
  <c r="F1407" i="64"/>
  <c r="G1406" i="64"/>
  <c r="F1406" i="64"/>
  <c r="G1405" i="64"/>
  <c r="F1405" i="64"/>
  <c r="G1404" i="64"/>
  <c r="F1404" i="64"/>
  <c r="G1403" i="64"/>
  <c r="F1403" i="64"/>
  <c r="G1402" i="64"/>
  <c r="F1402" i="64"/>
  <c r="G1401" i="64"/>
  <c r="F1401" i="64"/>
  <c r="G1400" i="64"/>
  <c r="F1400" i="64"/>
  <c r="G1399" i="64"/>
  <c r="F1399" i="64"/>
  <c r="G1398" i="64"/>
  <c r="F1398" i="64"/>
  <c r="G1397" i="64"/>
  <c r="F1397" i="64"/>
  <c r="G1396" i="64"/>
  <c r="F1396" i="64"/>
  <c r="G1395" i="64"/>
  <c r="F1395" i="64"/>
  <c r="G1394" i="64"/>
  <c r="F1394" i="64"/>
  <c r="G1393" i="64"/>
  <c r="F1393" i="64"/>
  <c r="G1392" i="64"/>
  <c r="F1392" i="64"/>
  <c r="G1391" i="64"/>
  <c r="F1391" i="64"/>
  <c r="G1390" i="64"/>
  <c r="F1390" i="64"/>
  <c r="G1389" i="64"/>
  <c r="F1389" i="64"/>
  <c r="G1388" i="64"/>
  <c r="F1388" i="64"/>
  <c r="G1387" i="64"/>
  <c r="F1387" i="64"/>
  <c r="G1386" i="64"/>
  <c r="F1386" i="64"/>
  <c r="G1385" i="64"/>
  <c r="F1385" i="64"/>
  <c r="G1384" i="64"/>
  <c r="F1384" i="64"/>
  <c r="G1383" i="64"/>
  <c r="F1383" i="64"/>
  <c r="G1382" i="64"/>
  <c r="F1382" i="64"/>
  <c r="G1381" i="64"/>
  <c r="F1381" i="64"/>
  <c r="G1380" i="64"/>
  <c r="F1380" i="64"/>
  <c r="G1379" i="64"/>
  <c r="F1379" i="64"/>
  <c r="G1378" i="64"/>
  <c r="F1378" i="64"/>
  <c r="G1377" i="64"/>
  <c r="F1377" i="64"/>
  <c r="G1376" i="64"/>
  <c r="F1376" i="64"/>
  <c r="G1375" i="64"/>
  <c r="F1375" i="64"/>
  <c r="G1374" i="64"/>
  <c r="F1374" i="64"/>
  <c r="G1373" i="64"/>
  <c r="F1373" i="64"/>
  <c r="G1372" i="64"/>
  <c r="F1372" i="64"/>
  <c r="G1371" i="64"/>
  <c r="F1371" i="64"/>
  <c r="G1370" i="64"/>
  <c r="F1370" i="64"/>
  <c r="G1369" i="64"/>
  <c r="F1369" i="64"/>
  <c r="G1368" i="64"/>
  <c r="F1368" i="64"/>
  <c r="G1367" i="64"/>
  <c r="F1367" i="64"/>
  <c r="G1366" i="64"/>
  <c r="F1366" i="64"/>
  <c r="G1365" i="64"/>
  <c r="F1365" i="64"/>
  <c r="G1364" i="64"/>
  <c r="F1364" i="64"/>
  <c r="G1363" i="64"/>
  <c r="F1363" i="64"/>
  <c r="G1362" i="64"/>
  <c r="F1362" i="64"/>
  <c r="G1361" i="64"/>
  <c r="F1361" i="64"/>
  <c r="G1360" i="64"/>
  <c r="F1360" i="64"/>
  <c r="G1359" i="64"/>
  <c r="F1359" i="64"/>
  <c r="G1358" i="64"/>
  <c r="F1358" i="64"/>
  <c r="G1357" i="64"/>
  <c r="F1357" i="64"/>
  <c r="G1356" i="64"/>
  <c r="F1356" i="64"/>
  <c r="G1355" i="64"/>
  <c r="F1355" i="64"/>
  <c r="G1354" i="64"/>
  <c r="F1354" i="64"/>
  <c r="G1353" i="64"/>
  <c r="F1353" i="64"/>
  <c r="G1352" i="64"/>
  <c r="F1352" i="64"/>
  <c r="G1351" i="64"/>
  <c r="F1351" i="64"/>
  <c r="G1350" i="64"/>
  <c r="F1350" i="64"/>
  <c r="G1349" i="64"/>
  <c r="F1349" i="64"/>
  <c r="G1348" i="64"/>
  <c r="F1348" i="64"/>
  <c r="G1347" i="64"/>
  <c r="F1347" i="64"/>
  <c r="G1346" i="64"/>
  <c r="F1346" i="64"/>
  <c r="G1345" i="64"/>
  <c r="F1345" i="64"/>
  <c r="G1344" i="64"/>
  <c r="F1344" i="64"/>
  <c r="G1343" i="64"/>
  <c r="F1343" i="64"/>
  <c r="G1342" i="64"/>
  <c r="F1342" i="64"/>
  <c r="G1341" i="64"/>
  <c r="F1341" i="64"/>
  <c r="G1340" i="64"/>
  <c r="F1340" i="64"/>
  <c r="G1339" i="64"/>
  <c r="F1339" i="64"/>
  <c r="G1338" i="64"/>
  <c r="F1338" i="64"/>
  <c r="G1337" i="64"/>
  <c r="F1337" i="64"/>
  <c r="G1336" i="64"/>
  <c r="F1336" i="64"/>
  <c r="G1335" i="64"/>
  <c r="F1335" i="64"/>
  <c r="G1334" i="64"/>
  <c r="F1334" i="64"/>
  <c r="G1333" i="64"/>
  <c r="F1333" i="64"/>
  <c r="G1332" i="64"/>
  <c r="F1332" i="64"/>
  <c r="G1331" i="64"/>
  <c r="F1331" i="64"/>
  <c r="G1330" i="64"/>
  <c r="F1330" i="64"/>
  <c r="G1329" i="64"/>
  <c r="F1329" i="64"/>
  <c r="G1328" i="64"/>
  <c r="F1328" i="64"/>
  <c r="G1327" i="64"/>
  <c r="F1327" i="64"/>
  <c r="G1326" i="64"/>
  <c r="F1326" i="64"/>
  <c r="G1325" i="64"/>
  <c r="F1325" i="64"/>
  <c r="G1324" i="64"/>
  <c r="F1324" i="64"/>
  <c r="G1323" i="64"/>
  <c r="F1323" i="64"/>
  <c r="G1322" i="64"/>
  <c r="F1322" i="64"/>
  <c r="G1321" i="64"/>
  <c r="F1321" i="64"/>
  <c r="G1320" i="64"/>
  <c r="F1320" i="64"/>
  <c r="G1319" i="64"/>
  <c r="F1319" i="64"/>
  <c r="G1318" i="64"/>
  <c r="F1318" i="64"/>
  <c r="G1317" i="64"/>
  <c r="F1317" i="64"/>
  <c r="G1316" i="64"/>
  <c r="F1316" i="64"/>
  <c r="G1315" i="64"/>
  <c r="F1315" i="64"/>
  <c r="G1314" i="64"/>
  <c r="F1314" i="64"/>
  <c r="G1313" i="64"/>
  <c r="F1313" i="64"/>
  <c r="G1312" i="64"/>
  <c r="F1312" i="64"/>
  <c r="G1311" i="64"/>
  <c r="F1311" i="64"/>
  <c r="G1310" i="64"/>
  <c r="F1310" i="64"/>
  <c r="G1309" i="64"/>
  <c r="F1309" i="64"/>
  <c r="G1308" i="64"/>
  <c r="F1308" i="64"/>
  <c r="G1307" i="64"/>
  <c r="F1307" i="64"/>
  <c r="G1306" i="64"/>
  <c r="F1306" i="64"/>
  <c r="G1305" i="64"/>
  <c r="F1305" i="64"/>
  <c r="G1304" i="64"/>
  <c r="F1304" i="64"/>
  <c r="G1303" i="64"/>
  <c r="F1303" i="64"/>
  <c r="G1302" i="64"/>
  <c r="F1302" i="64"/>
  <c r="G1301" i="64"/>
  <c r="F1301" i="64"/>
  <c r="G1300" i="64"/>
  <c r="F1300" i="64"/>
  <c r="G1299" i="64"/>
  <c r="F1299" i="64"/>
  <c r="G1298" i="64"/>
  <c r="F1298" i="64"/>
  <c r="G1297" i="64"/>
  <c r="F1297" i="64"/>
  <c r="G1296" i="64"/>
  <c r="F1296" i="64"/>
  <c r="G1295" i="64"/>
  <c r="F1295" i="64"/>
  <c r="G1294" i="64"/>
  <c r="F1294" i="64"/>
  <c r="G1293" i="64"/>
  <c r="F1293" i="64"/>
  <c r="G1292" i="64"/>
  <c r="F1292" i="64"/>
  <c r="G1291" i="64"/>
  <c r="F1291" i="64"/>
  <c r="G1290" i="64"/>
  <c r="F1290" i="64"/>
  <c r="G1289" i="64"/>
  <c r="F1289" i="64"/>
  <c r="G1288" i="64"/>
  <c r="F1288" i="64"/>
  <c r="G1287" i="64"/>
  <c r="F1287" i="64"/>
  <c r="G1286" i="64"/>
  <c r="F1286" i="64"/>
  <c r="G1285" i="64"/>
  <c r="F1285" i="64"/>
  <c r="G1284" i="64"/>
  <c r="F1284" i="64"/>
  <c r="G1283" i="64"/>
  <c r="F1283" i="64"/>
  <c r="G1282" i="64"/>
  <c r="F1282" i="64"/>
  <c r="G1281" i="64"/>
  <c r="F1281" i="64"/>
  <c r="G1280" i="64"/>
  <c r="F1280" i="64"/>
  <c r="G1279" i="64"/>
  <c r="F1279" i="64"/>
  <c r="G1278" i="64"/>
  <c r="F1278" i="64"/>
  <c r="G1277" i="64"/>
  <c r="F1277" i="64"/>
  <c r="G1276" i="64"/>
  <c r="F1276" i="64"/>
  <c r="G1275" i="64"/>
  <c r="F1275" i="64"/>
  <c r="G1274" i="64"/>
  <c r="F1274" i="64"/>
  <c r="G1273" i="64"/>
  <c r="F1273" i="64"/>
  <c r="G1272" i="64"/>
  <c r="F1272" i="64"/>
  <c r="G1271" i="64"/>
  <c r="F1271" i="64"/>
  <c r="G1270" i="64"/>
  <c r="F1270" i="64"/>
  <c r="G1269" i="64"/>
  <c r="F1269" i="64"/>
  <c r="G1268" i="64"/>
  <c r="F1268" i="64"/>
  <c r="G1267" i="64"/>
  <c r="F1267" i="64"/>
  <c r="G1266" i="64"/>
  <c r="F1266" i="64"/>
  <c r="G1265" i="64"/>
  <c r="F1265" i="64"/>
  <c r="G1264" i="64"/>
  <c r="F1264" i="64"/>
  <c r="G1263" i="64"/>
  <c r="F1263" i="64"/>
  <c r="G1262" i="64"/>
  <c r="F1262" i="64"/>
  <c r="G1261" i="64"/>
  <c r="F1261" i="64"/>
  <c r="G1260" i="64"/>
  <c r="F1260" i="64"/>
  <c r="G1259" i="64"/>
  <c r="F1259" i="64"/>
  <c r="G1258" i="64"/>
  <c r="F1258" i="64"/>
  <c r="G1257" i="64"/>
  <c r="F1257" i="64"/>
  <c r="G1256" i="64"/>
  <c r="F1256" i="64"/>
  <c r="G1255" i="64"/>
  <c r="F1255" i="64"/>
  <c r="G1254" i="64"/>
  <c r="F1254" i="64"/>
  <c r="G1253" i="64"/>
  <c r="F1253" i="64"/>
  <c r="G1252" i="64"/>
  <c r="F1252" i="64"/>
  <c r="G1251" i="64"/>
  <c r="F1251" i="64"/>
  <c r="G1250" i="64"/>
  <c r="F1250" i="64"/>
  <c r="G1249" i="64"/>
  <c r="F1249" i="64"/>
  <c r="G1248" i="64"/>
  <c r="F1248" i="64"/>
  <c r="G1247" i="64"/>
  <c r="F1247" i="64"/>
  <c r="G1246" i="64"/>
  <c r="F1246" i="64"/>
  <c r="G1245" i="64"/>
  <c r="F1245" i="64"/>
  <c r="G1244" i="64"/>
  <c r="F1244" i="64"/>
  <c r="G1243" i="64"/>
  <c r="F1243" i="64"/>
  <c r="G1242" i="64"/>
  <c r="F1242" i="64"/>
  <c r="G1241" i="64"/>
  <c r="F1241" i="64"/>
  <c r="G1240" i="64"/>
  <c r="F1240" i="64"/>
  <c r="G1239" i="64"/>
  <c r="F1239" i="64"/>
  <c r="G1238" i="64"/>
  <c r="F1238" i="64"/>
  <c r="G1237" i="64"/>
  <c r="F1237" i="64"/>
  <c r="G1236" i="64"/>
  <c r="F1236" i="64"/>
  <c r="G1235" i="64"/>
  <c r="F1235" i="64"/>
  <c r="G1234" i="64"/>
  <c r="F1234" i="64"/>
  <c r="G1233" i="64"/>
  <c r="F1233" i="64"/>
  <c r="G1232" i="64"/>
  <c r="F1232" i="64"/>
  <c r="G1231" i="64"/>
  <c r="F1231" i="64"/>
  <c r="G1230" i="64"/>
  <c r="F1230" i="64"/>
  <c r="G1229" i="64"/>
  <c r="F1229" i="64"/>
  <c r="G1228" i="64"/>
  <c r="F1228" i="64"/>
  <c r="G1227" i="64"/>
  <c r="F1227" i="64"/>
  <c r="G1226" i="64"/>
  <c r="F1226" i="64"/>
  <c r="G1225" i="64"/>
  <c r="F1225" i="64"/>
  <c r="G1224" i="64"/>
  <c r="F1224" i="64"/>
  <c r="G1223" i="64"/>
  <c r="F1223" i="64"/>
  <c r="G1222" i="64"/>
  <c r="F1222" i="64"/>
  <c r="G1221" i="64"/>
  <c r="F1221" i="64"/>
  <c r="G1220" i="64"/>
  <c r="F1220" i="64"/>
  <c r="G1219" i="64"/>
  <c r="F1219" i="64"/>
  <c r="G1218" i="64"/>
  <c r="F1218" i="64"/>
  <c r="G1217" i="64"/>
  <c r="F1217" i="64"/>
  <c r="G1216" i="64"/>
  <c r="F1216" i="64"/>
  <c r="G1215" i="64"/>
  <c r="F1215" i="64"/>
  <c r="G1214" i="64"/>
  <c r="F1214" i="64"/>
  <c r="G1213" i="64"/>
  <c r="F1213" i="64"/>
  <c r="G1212" i="64"/>
  <c r="F1212" i="64"/>
  <c r="G1211" i="64"/>
  <c r="F1211" i="64"/>
  <c r="G1210" i="64"/>
  <c r="F1210" i="64"/>
  <c r="G1209" i="64"/>
  <c r="F1209" i="64"/>
  <c r="G1208" i="64"/>
  <c r="F1208" i="64"/>
  <c r="G1207" i="64"/>
  <c r="F1207" i="64"/>
  <c r="G1206" i="64"/>
  <c r="F1206" i="64"/>
  <c r="G1205" i="64"/>
  <c r="F1205" i="64"/>
  <c r="G1204" i="64"/>
  <c r="F1204" i="64"/>
  <c r="G1203" i="64"/>
  <c r="F1203" i="64"/>
  <c r="G1202" i="64"/>
  <c r="F1202" i="64"/>
  <c r="G1201" i="64"/>
  <c r="F1201" i="64"/>
  <c r="G1200" i="64"/>
  <c r="F1200" i="64"/>
  <c r="G1199" i="64"/>
  <c r="F1199" i="64"/>
  <c r="G1198" i="64"/>
  <c r="F1198" i="64"/>
  <c r="G1197" i="64"/>
  <c r="F1197" i="64"/>
  <c r="G1196" i="64"/>
  <c r="F1196" i="64"/>
  <c r="G1195" i="64"/>
  <c r="F1195" i="64"/>
  <c r="G1194" i="64"/>
  <c r="F1194" i="64"/>
  <c r="G1193" i="64"/>
  <c r="F1193" i="64"/>
  <c r="G1192" i="64"/>
  <c r="F1192" i="64"/>
  <c r="G1191" i="64"/>
  <c r="F1191" i="64"/>
  <c r="G1190" i="64"/>
  <c r="F1190" i="64"/>
  <c r="G1189" i="64"/>
  <c r="F1189" i="64"/>
  <c r="G1188" i="64"/>
  <c r="F1188" i="64"/>
  <c r="G1187" i="64"/>
  <c r="F1187" i="64"/>
  <c r="G1186" i="64"/>
  <c r="F1186" i="64"/>
  <c r="G1185" i="64"/>
  <c r="F1185" i="64"/>
  <c r="G1184" i="64"/>
  <c r="F1184" i="64"/>
  <c r="G1183" i="64"/>
  <c r="F1183" i="64"/>
  <c r="G1182" i="64"/>
  <c r="F1182" i="64"/>
  <c r="G1181" i="64"/>
  <c r="F1181" i="64"/>
  <c r="G1180" i="64"/>
  <c r="F1180" i="64"/>
  <c r="G1179" i="64"/>
  <c r="F1179" i="64"/>
  <c r="G1178" i="64"/>
  <c r="F1178" i="64"/>
  <c r="G1177" i="64"/>
  <c r="F1177" i="64"/>
  <c r="G1176" i="64"/>
  <c r="F1176" i="64"/>
  <c r="G1175" i="64"/>
  <c r="F1175" i="64"/>
  <c r="G1174" i="64"/>
  <c r="F1174" i="64"/>
  <c r="G1173" i="64"/>
  <c r="F1173" i="64"/>
  <c r="G1172" i="64"/>
  <c r="F1172" i="64"/>
  <c r="G1171" i="64"/>
  <c r="F1171" i="64"/>
  <c r="G1170" i="64"/>
  <c r="F1170" i="64"/>
  <c r="G1169" i="64"/>
  <c r="F1169" i="64"/>
  <c r="G1168" i="64"/>
  <c r="F1168" i="64"/>
  <c r="G1167" i="64"/>
  <c r="F1167" i="64"/>
  <c r="G1166" i="64"/>
  <c r="F1166" i="64"/>
  <c r="G1165" i="64"/>
  <c r="F1165" i="64"/>
  <c r="G1164" i="64"/>
  <c r="F1164" i="64"/>
  <c r="G1163" i="64"/>
  <c r="F1163" i="64"/>
  <c r="G1162" i="64"/>
  <c r="F1162" i="64"/>
  <c r="G1161" i="64"/>
  <c r="F1161" i="64"/>
  <c r="G1160" i="64"/>
  <c r="F1160" i="64"/>
  <c r="G1159" i="64"/>
  <c r="F1159" i="64"/>
  <c r="G1158" i="64"/>
  <c r="F1158" i="64"/>
  <c r="G1157" i="64"/>
  <c r="F1157" i="64"/>
  <c r="G1156" i="64"/>
  <c r="F1156" i="64"/>
  <c r="G1155" i="64"/>
  <c r="F1155" i="64"/>
  <c r="G1154" i="64"/>
  <c r="F1154" i="64"/>
  <c r="G1153" i="64"/>
  <c r="F1153" i="64"/>
  <c r="G1152" i="64"/>
  <c r="F1152" i="64"/>
  <c r="G1151" i="64"/>
  <c r="F1151" i="64"/>
  <c r="G1150" i="64"/>
  <c r="F1150" i="64"/>
  <c r="G1149" i="64"/>
  <c r="F1149" i="64"/>
  <c r="G1148" i="64"/>
  <c r="F1148" i="64"/>
  <c r="G1147" i="64"/>
  <c r="F1147" i="64"/>
  <c r="G1146" i="64"/>
  <c r="F1146" i="64"/>
  <c r="G1145" i="64"/>
  <c r="F1145" i="64"/>
  <c r="G1144" i="64"/>
  <c r="F1144" i="64"/>
  <c r="G1143" i="64"/>
  <c r="F1143" i="64"/>
  <c r="G1142" i="64"/>
  <c r="F1142" i="64"/>
  <c r="G1141" i="64"/>
  <c r="F1141" i="64"/>
  <c r="G1140" i="64"/>
  <c r="F1140" i="64"/>
  <c r="G1139" i="64"/>
  <c r="F1139" i="64"/>
  <c r="G1138" i="64"/>
  <c r="F1138" i="64"/>
  <c r="G1137" i="64"/>
  <c r="F1137" i="64"/>
  <c r="G1136" i="64"/>
  <c r="F1136" i="64"/>
  <c r="G1135" i="64"/>
  <c r="F1135" i="64"/>
  <c r="G1134" i="64"/>
  <c r="F1134" i="64"/>
  <c r="G1133" i="64"/>
  <c r="F1133" i="64"/>
  <c r="G1132" i="64"/>
  <c r="F1132" i="64"/>
  <c r="G1131" i="64"/>
  <c r="F1131" i="64"/>
  <c r="G1130" i="64"/>
  <c r="F1130" i="64"/>
  <c r="G1129" i="64"/>
  <c r="F1129" i="64"/>
  <c r="G1128" i="64"/>
  <c r="F1128" i="64"/>
  <c r="G1127" i="64"/>
  <c r="F1127" i="64"/>
  <c r="G1126" i="64"/>
  <c r="F1126" i="64"/>
  <c r="G1125" i="64"/>
  <c r="F1125" i="64"/>
  <c r="G1124" i="64"/>
  <c r="F1124" i="64"/>
  <c r="G1123" i="64"/>
  <c r="F1123" i="64"/>
  <c r="G1122" i="64"/>
  <c r="F1122" i="64"/>
  <c r="G1121" i="64"/>
  <c r="F1121" i="64"/>
  <c r="G1120" i="64"/>
  <c r="F1120" i="64"/>
  <c r="G1119" i="64"/>
  <c r="F1119" i="64"/>
  <c r="G1118" i="64"/>
  <c r="F1118" i="64"/>
  <c r="G1117" i="64"/>
  <c r="F1117" i="64"/>
  <c r="G1116" i="64"/>
  <c r="F1116" i="64"/>
  <c r="G1115" i="64"/>
  <c r="F1115" i="64"/>
  <c r="G1114" i="64"/>
  <c r="F1114" i="64"/>
  <c r="G1113" i="64"/>
  <c r="F1113" i="64"/>
  <c r="G1112" i="64"/>
  <c r="F1112" i="64"/>
  <c r="G1111" i="64"/>
  <c r="F1111" i="64"/>
  <c r="G1110" i="64"/>
  <c r="F1110" i="64"/>
  <c r="G1109" i="64"/>
  <c r="F1109" i="64"/>
  <c r="G1108" i="64"/>
  <c r="F1108" i="64"/>
  <c r="G1107" i="64"/>
  <c r="F1107" i="64"/>
  <c r="G1106" i="64"/>
  <c r="F1106" i="64"/>
  <c r="G1105" i="64"/>
  <c r="F1105" i="64"/>
  <c r="G1104" i="64"/>
  <c r="F1104" i="64"/>
  <c r="G1103" i="64"/>
  <c r="F1103" i="64"/>
  <c r="G1102" i="64"/>
  <c r="F1102" i="64"/>
  <c r="G1101" i="64"/>
  <c r="F1101" i="64"/>
  <c r="G1100" i="64"/>
  <c r="F1100" i="64"/>
  <c r="G1099" i="64"/>
  <c r="F1099" i="64"/>
  <c r="G1098" i="64"/>
  <c r="F1098" i="64"/>
  <c r="G1097" i="64"/>
  <c r="F1097" i="64"/>
  <c r="G1096" i="64"/>
  <c r="F1096" i="64"/>
  <c r="G1095" i="64"/>
  <c r="F1095" i="64"/>
  <c r="G1094" i="64"/>
  <c r="F1094" i="64"/>
  <c r="G1093" i="64"/>
  <c r="F1093" i="64"/>
  <c r="G1092" i="64"/>
  <c r="F1092" i="64"/>
  <c r="G1091" i="64"/>
  <c r="F1091" i="64"/>
  <c r="G1090" i="64"/>
  <c r="F1090" i="64"/>
  <c r="G1089" i="64"/>
  <c r="F1089" i="64"/>
  <c r="G1088" i="64"/>
  <c r="F1088" i="64"/>
  <c r="G1087" i="64"/>
  <c r="F1087" i="64"/>
  <c r="G1086" i="64"/>
  <c r="F1086" i="64"/>
  <c r="G1085" i="64"/>
  <c r="F1085" i="64"/>
  <c r="G1084" i="64"/>
  <c r="F1084" i="64"/>
  <c r="G1083" i="64"/>
  <c r="F1083" i="64"/>
  <c r="G1082" i="64"/>
  <c r="F1082" i="64"/>
  <c r="G1081" i="64"/>
  <c r="F1081" i="64"/>
  <c r="G1080" i="64"/>
  <c r="F1080" i="64"/>
  <c r="G1079" i="64"/>
  <c r="F1079" i="64"/>
  <c r="G1078" i="64"/>
  <c r="F1078" i="64"/>
  <c r="G1077" i="64"/>
  <c r="F1077" i="64"/>
  <c r="G1076" i="64"/>
  <c r="F1076" i="64"/>
  <c r="G1075" i="64"/>
  <c r="F1075" i="64"/>
  <c r="G1074" i="64"/>
  <c r="F1074" i="64"/>
  <c r="G1073" i="64"/>
  <c r="F1073" i="64"/>
  <c r="G1072" i="64"/>
  <c r="F1072" i="64"/>
  <c r="G1071" i="64"/>
  <c r="F1071" i="64"/>
  <c r="G1070" i="64"/>
  <c r="F1070" i="64"/>
  <c r="G1069" i="64"/>
  <c r="F1069" i="64"/>
  <c r="G1068" i="64"/>
  <c r="F1068" i="64"/>
  <c r="G1067" i="64"/>
  <c r="F1067" i="64"/>
  <c r="G1066" i="64"/>
  <c r="F1066" i="64"/>
  <c r="G1065" i="64"/>
  <c r="F1065" i="64"/>
  <c r="G1064" i="64"/>
  <c r="F1064" i="64"/>
  <c r="G1063" i="64"/>
  <c r="F1063" i="64"/>
  <c r="G1062" i="64"/>
  <c r="F1062" i="64"/>
  <c r="G1061" i="64"/>
  <c r="F1061" i="64"/>
  <c r="G1060" i="64"/>
  <c r="F1060" i="64"/>
  <c r="G1059" i="64"/>
  <c r="F1059" i="64"/>
  <c r="G1058" i="64"/>
  <c r="F1058" i="64"/>
  <c r="G1057" i="64"/>
  <c r="F1057" i="64"/>
  <c r="G1056" i="64"/>
  <c r="F1056" i="64"/>
  <c r="G1055" i="64"/>
  <c r="F1055" i="64"/>
  <c r="G1054" i="64"/>
  <c r="F1054" i="64"/>
  <c r="G1053" i="64"/>
  <c r="F1053" i="64"/>
  <c r="G1052" i="64"/>
  <c r="F1052" i="64"/>
  <c r="G1051" i="64"/>
  <c r="F1051" i="64"/>
  <c r="G1050" i="64"/>
  <c r="F1050" i="64"/>
  <c r="G1049" i="64"/>
  <c r="F1049" i="64"/>
  <c r="G1048" i="64"/>
  <c r="F1048" i="64"/>
  <c r="G1047" i="64"/>
  <c r="F1047" i="64"/>
  <c r="I1046" i="64"/>
  <c r="G1046" i="64"/>
  <c r="F1046" i="64"/>
  <c r="G1045" i="64"/>
  <c r="F1045" i="64"/>
  <c r="G1044" i="64"/>
  <c r="F1044" i="64"/>
  <c r="G1043" i="64"/>
  <c r="F1043" i="64"/>
  <c r="G1042" i="64"/>
  <c r="F1042" i="64"/>
  <c r="G1041" i="64"/>
  <c r="F1041" i="64"/>
  <c r="G1040" i="64"/>
  <c r="F1040" i="64"/>
  <c r="G1039" i="64"/>
  <c r="F1039" i="64"/>
  <c r="G1038" i="64"/>
  <c r="F1038" i="64"/>
  <c r="G1037" i="64"/>
  <c r="F1037" i="64"/>
  <c r="G1036" i="64"/>
  <c r="F1036" i="64"/>
  <c r="G1035" i="64"/>
  <c r="F1035" i="64"/>
  <c r="G1034" i="64"/>
  <c r="F1034" i="64"/>
  <c r="G1033" i="64"/>
  <c r="F1033" i="64"/>
  <c r="G1032" i="64"/>
  <c r="F1032" i="64"/>
  <c r="G1031" i="64"/>
  <c r="F1031" i="64"/>
  <c r="G1030" i="64"/>
  <c r="F1030" i="64"/>
  <c r="G1029" i="64"/>
  <c r="F1029" i="64"/>
  <c r="G1028" i="64"/>
  <c r="F1028" i="64"/>
  <c r="G1027" i="64"/>
  <c r="F1027" i="64"/>
  <c r="G1026" i="64"/>
  <c r="F1026" i="64"/>
  <c r="G1025" i="64"/>
  <c r="F1025" i="64"/>
  <c r="G1024" i="64"/>
  <c r="F1024" i="64"/>
  <c r="G1023" i="64"/>
  <c r="F1023" i="64"/>
  <c r="G1022" i="64"/>
  <c r="F1022" i="64"/>
  <c r="G1021" i="64"/>
  <c r="F1021" i="64"/>
  <c r="G1020" i="64"/>
  <c r="F1020" i="64"/>
  <c r="G1019" i="64"/>
  <c r="F1019" i="64"/>
  <c r="G1018" i="64"/>
  <c r="F1018" i="64"/>
  <c r="G1017" i="64"/>
  <c r="F1017" i="64"/>
  <c r="G1016" i="64"/>
  <c r="F1016" i="64"/>
  <c r="G1015" i="64"/>
  <c r="F1015" i="64"/>
  <c r="G1014" i="64"/>
  <c r="F1014" i="64"/>
  <c r="G1013" i="64"/>
  <c r="F1013" i="64"/>
  <c r="G1012" i="64"/>
  <c r="F1012" i="64"/>
  <c r="G1011" i="64"/>
  <c r="F1011" i="64"/>
  <c r="G1010" i="64"/>
  <c r="F1010" i="64"/>
  <c r="G1009" i="64"/>
  <c r="F1009" i="64"/>
  <c r="G1008" i="64"/>
  <c r="F1008" i="64"/>
  <c r="G1007" i="64"/>
  <c r="F1007" i="64"/>
  <c r="G1006" i="64"/>
  <c r="F1006" i="64"/>
  <c r="G1005" i="64"/>
  <c r="F1005" i="64"/>
  <c r="G1004" i="64"/>
  <c r="F1004" i="64"/>
  <c r="G1003" i="64"/>
  <c r="F1003" i="64"/>
  <c r="G1002" i="64"/>
  <c r="F1002" i="64"/>
  <c r="G1001" i="64"/>
  <c r="F1001" i="64"/>
  <c r="G1000" i="64"/>
  <c r="F1000" i="64"/>
  <c r="G999" i="64"/>
  <c r="F999" i="64"/>
  <c r="G998" i="64"/>
  <c r="F998" i="64"/>
  <c r="G997" i="64"/>
  <c r="F997" i="64"/>
  <c r="G996" i="64"/>
  <c r="F996" i="64"/>
  <c r="G995" i="64"/>
  <c r="F995" i="64"/>
  <c r="G994" i="64"/>
  <c r="F994" i="64"/>
  <c r="G993" i="64"/>
  <c r="F993" i="64"/>
  <c r="G992" i="64"/>
  <c r="F992" i="64"/>
  <c r="G991" i="64"/>
  <c r="F991" i="64"/>
  <c r="G990" i="64"/>
  <c r="F990" i="64"/>
  <c r="G989" i="64"/>
  <c r="F989" i="64"/>
  <c r="G988" i="64"/>
  <c r="F988" i="64"/>
  <c r="G987" i="64"/>
  <c r="F987" i="64"/>
  <c r="G986" i="64"/>
  <c r="F986" i="64"/>
  <c r="G985" i="64"/>
  <c r="F985" i="64"/>
  <c r="G984" i="64"/>
  <c r="F984" i="64"/>
  <c r="G983" i="64"/>
  <c r="F983" i="64"/>
  <c r="G982" i="64"/>
  <c r="F982" i="64"/>
  <c r="G981" i="64"/>
  <c r="F981" i="64"/>
  <c r="G980" i="64"/>
  <c r="F980" i="64"/>
  <c r="G979" i="64"/>
  <c r="F979" i="64"/>
  <c r="G978" i="64"/>
  <c r="F978" i="64"/>
  <c r="G977" i="64"/>
  <c r="F977" i="64"/>
  <c r="G976" i="64"/>
  <c r="F976" i="64"/>
  <c r="G975" i="64"/>
  <c r="F975" i="64"/>
  <c r="G974" i="64"/>
  <c r="F974" i="64"/>
  <c r="G973" i="64"/>
  <c r="F973" i="64"/>
  <c r="G972" i="64"/>
  <c r="F972" i="64"/>
  <c r="G971" i="64"/>
  <c r="F971" i="64"/>
  <c r="G970" i="64"/>
  <c r="F970" i="64"/>
  <c r="G969" i="64"/>
  <c r="F969" i="64"/>
  <c r="G968" i="64"/>
  <c r="F968" i="64"/>
  <c r="G967" i="64"/>
  <c r="F967" i="64"/>
  <c r="G966" i="64"/>
  <c r="F966" i="64"/>
  <c r="G965" i="64"/>
  <c r="F965" i="64"/>
  <c r="G964" i="64"/>
  <c r="F964" i="64"/>
  <c r="G963" i="64"/>
  <c r="F963" i="64"/>
  <c r="G962" i="64"/>
  <c r="F962" i="64"/>
  <c r="G961" i="64"/>
  <c r="F961" i="64"/>
  <c r="G960" i="64"/>
  <c r="F960" i="64"/>
  <c r="G959" i="64"/>
  <c r="F959" i="64"/>
  <c r="G958" i="64"/>
  <c r="F958" i="64"/>
  <c r="G957" i="64"/>
  <c r="F957" i="64"/>
  <c r="G956" i="64"/>
  <c r="F956" i="64"/>
  <c r="I955" i="64"/>
  <c r="G955" i="64"/>
  <c r="F955" i="64"/>
  <c r="G954" i="64"/>
  <c r="F954" i="64"/>
  <c r="G953" i="64"/>
  <c r="F953" i="64"/>
  <c r="G952" i="64"/>
  <c r="F952" i="64"/>
  <c r="G951" i="64"/>
  <c r="F951" i="64"/>
  <c r="G950" i="64"/>
  <c r="F950" i="64"/>
  <c r="G949" i="64"/>
  <c r="F949" i="64"/>
  <c r="G948" i="64"/>
  <c r="F948" i="64"/>
  <c r="G947" i="64"/>
  <c r="F947" i="64"/>
  <c r="G946" i="64"/>
  <c r="F946" i="64"/>
  <c r="G945" i="64"/>
  <c r="F945" i="64"/>
  <c r="G944" i="64"/>
  <c r="F944" i="64"/>
  <c r="G943" i="64"/>
  <c r="F943" i="64"/>
  <c r="G942" i="64"/>
  <c r="F942" i="64"/>
  <c r="G941" i="64"/>
  <c r="F941" i="64"/>
  <c r="G940" i="64"/>
  <c r="F940" i="64"/>
  <c r="G939" i="64"/>
  <c r="F939" i="64"/>
  <c r="G938" i="64"/>
  <c r="F938" i="64"/>
  <c r="G937" i="64"/>
  <c r="F937" i="64"/>
  <c r="G936" i="64"/>
  <c r="F936" i="64"/>
  <c r="G935" i="64"/>
  <c r="F935" i="64"/>
  <c r="G934" i="64"/>
  <c r="F934" i="64"/>
  <c r="G933" i="64"/>
  <c r="F933" i="64"/>
  <c r="G932" i="64"/>
  <c r="F932" i="64"/>
  <c r="G931" i="64"/>
  <c r="F931" i="64"/>
  <c r="G930" i="64"/>
  <c r="F930" i="64"/>
  <c r="G929" i="64"/>
  <c r="F929" i="64"/>
  <c r="G928" i="64"/>
  <c r="F928" i="64"/>
  <c r="G927" i="64"/>
  <c r="F927" i="64"/>
  <c r="G926" i="64"/>
  <c r="F926" i="64"/>
  <c r="G925" i="64"/>
  <c r="F925" i="64"/>
  <c r="G924" i="64"/>
  <c r="F924" i="64"/>
  <c r="G923" i="64"/>
  <c r="F923" i="64"/>
  <c r="G922" i="64"/>
  <c r="F922" i="64"/>
  <c r="G921" i="64"/>
  <c r="F921" i="64"/>
  <c r="G920" i="64"/>
  <c r="F920" i="64"/>
  <c r="G919" i="64"/>
  <c r="F919" i="64"/>
  <c r="G918" i="64"/>
  <c r="F918" i="64"/>
  <c r="G917" i="64"/>
  <c r="F917" i="64"/>
  <c r="G916" i="64"/>
  <c r="F916" i="64"/>
  <c r="G915" i="64"/>
  <c r="F915" i="64"/>
  <c r="G914" i="64"/>
  <c r="F914" i="64"/>
  <c r="G913" i="64"/>
  <c r="F913" i="64"/>
  <c r="G912" i="64"/>
  <c r="F912" i="64"/>
  <c r="G911" i="64"/>
  <c r="F911" i="64"/>
  <c r="G910" i="64"/>
  <c r="F910" i="64"/>
  <c r="G909" i="64"/>
  <c r="F909" i="64"/>
  <c r="G908" i="64"/>
  <c r="F908" i="64"/>
  <c r="G907" i="64"/>
  <c r="F907" i="64"/>
  <c r="G906" i="64"/>
  <c r="F906" i="64"/>
  <c r="G905" i="64"/>
  <c r="F905" i="64"/>
  <c r="G904" i="64"/>
  <c r="F904" i="64"/>
  <c r="G903" i="64"/>
  <c r="F903" i="64"/>
  <c r="G902" i="64"/>
  <c r="F902" i="64"/>
  <c r="G901" i="64"/>
  <c r="F901" i="64"/>
  <c r="G900" i="64"/>
  <c r="F900" i="64"/>
  <c r="G899" i="64"/>
  <c r="F899" i="64"/>
  <c r="G898" i="64"/>
  <c r="F898" i="64"/>
  <c r="G897" i="64"/>
  <c r="F897" i="64"/>
  <c r="G896" i="64"/>
  <c r="F896" i="64"/>
  <c r="G895" i="64"/>
  <c r="F895" i="64"/>
  <c r="G894" i="64"/>
  <c r="F894" i="64"/>
  <c r="G893" i="64"/>
  <c r="F893" i="64"/>
  <c r="G892" i="64"/>
  <c r="F892" i="64"/>
  <c r="G891" i="64"/>
  <c r="F891" i="64"/>
  <c r="G890" i="64"/>
  <c r="F890" i="64"/>
  <c r="G889" i="64"/>
  <c r="F889" i="64"/>
  <c r="G888" i="64"/>
  <c r="F888" i="64"/>
  <c r="G887" i="64"/>
  <c r="F887" i="64"/>
  <c r="G886" i="64"/>
  <c r="F886" i="64"/>
  <c r="G885" i="64"/>
  <c r="F885" i="64"/>
  <c r="G884" i="64"/>
  <c r="F884" i="64"/>
  <c r="G883" i="64"/>
  <c r="F883" i="64"/>
  <c r="G882" i="64"/>
  <c r="F882" i="64"/>
  <c r="G881" i="64"/>
  <c r="F881" i="64"/>
  <c r="G880" i="64"/>
  <c r="F880" i="64"/>
  <c r="G879" i="64"/>
  <c r="F879" i="64"/>
  <c r="G878" i="64"/>
  <c r="F878" i="64"/>
  <c r="G877" i="64"/>
  <c r="F877" i="64"/>
  <c r="G876" i="64"/>
  <c r="F876" i="64"/>
  <c r="G875" i="64"/>
  <c r="F875" i="64"/>
  <c r="G874" i="64"/>
  <c r="F874" i="64"/>
  <c r="G873" i="64"/>
  <c r="F873" i="64"/>
  <c r="G872" i="64"/>
  <c r="F872" i="64"/>
  <c r="G871" i="64"/>
  <c r="F871" i="64"/>
  <c r="G870" i="64"/>
  <c r="F870" i="64"/>
  <c r="G869" i="64"/>
  <c r="F869" i="64"/>
  <c r="G868" i="64"/>
  <c r="F868" i="64"/>
  <c r="I867" i="64"/>
  <c r="G867" i="64"/>
  <c r="F867" i="64"/>
  <c r="G866" i="64"/>
  <c r="F866" i="64"/>
  <c r="G865" i="64"/>
  <c r="F865" i="64"/>
  <c r="G864" i="64"/>
  <c r="F864" i="64"/>
  <c r="G863" i="64"/>
  <c r="F863" i="64"/>
  <c r="G862" i="64"/>
  <c r="F862" i="64"/>
  <c r="G861" i="64"/>
  <c r="F861" i="64"/>
  <c r="G860" i="64"/>
  <c r="F860" i="64"/>
  <c r="G859" i="64"/>
  <c r="F859" i="64"/>
  <c r="G858" i="64"/>
  <c r="F858" i="64"/>
  <c r="G857" i="64"/>
  <c r="F857" i="64"/>
  <c r="G856" i="64"/>
  <c r="F856" i="64"/>
  <c r="G855" i="64"/>
  <c r="F855" i="64"/>
  <c r="G854" i="64"/>
  <c r="F854" i="64"/>
  <c r="G853" i="64"/>
  <c r="F853" i="64"/>
  <c r="G852" i="64"/>
  <c r="F852" i="64"/>
  <c r="G851" i="64"/>
  <c r="F851" i="64"/>
  <c r="G850" i="64"/>
  <c r="F850" i="64"/>
  <c r="G849" i="64"/>
  <c r="F849" i="64"/>
  <c r="G848" i="64"/>
  <c r="F848" i="64"/>
  <c r="G847" i="64"/>
  <c r="F847" i="64"/>
  <c r="G846" i="64"/>
  <c r="F846" i="64"/>
  <c r="G845" i="64"/>
  <c r="F845" i="64"/>
  <c r="G844" i="64"/>
  <c r="F844" i="64"/>
  <c r="G843" i="64"/>
  <c r="F843" i="64"/>
  <c r="G842" i="64"/>
  <c r="F842" i="64"/>
  <c r="G841" i="64"/>
  <c r="F841" i="64"/>
  <c r="G840" i="64"/>
  <c r="F840" i="64"/>
  <c r="G839" i="64"/>
  <c r="F839" i="64"/>
  <c r="G838" i="64"/>
  <c r="F838" i="64"/>
  <c r="G837" i="64"/>
  <c r="F837" i="64"/>
  <c r="G836" i="64"/>
  <c r="F836" i="64"/>
  <c r="G835" i="64"/>
  <c r="F835" i="64"/>
  <c r="G834" i="64"/>
  <c r="F834" i="64"/>
  <c r="G833" i="64"/>
  <c r="F833" i="64"/>
  <c r="G832" i="64"/>
  <c r="F832" i="64"/>
  <c r="G831" i="64"/>
  <c r="F831" i="64"/>
  <c r="G830" i="64"/>
  <c r="F830" i="64"/>
  <c r="G829" i="64"/>
  <c r="F829" i="64"/>
  <c r="G828" i="64"/>
  <c r="F828" i="64"/>
  <c r="G827" i="64"/>
  <c r="F827" i="64"/>
  <c r="G826" i="64"/>
  <c r="F826" i="64"/>
  <c r="G825" i="64"/>
  <c r="F825" i="64"/>
  <c r="G824" i="64"/>
  <c r="F824" i="64"/>
  <c r="G823" i="64"/>
  <c r="F823" i="64"/>
  <c r="G822" i="64"/>
  <c r="F822" i="64"/>
  <c r="G821" i="64"/>
  <c r="F821" i="64"/>
  <c r="G820" i="64"/>
  <c r="F820" i="64"/>
  <c r="G819" i="64"/>
  <c r="F819" i="64"/>
  <c r="G818" i="64"/>
  <c r="F818" i="64"/>
  <c r="G817" i="64"/>
  <c r="F817" i="64"/>
  <c r="G816" i="64"/>
  <c r="F816" i="64"/>
  <c r="G815" i="64"/>
  <c r="F815" i="64"/>
  <c r="G814" i="64"/>
  <c r="F814" i="64"/>
  <c r="G813" i="64"/>
  <c r="F813" i="64"/>
  <c r="G812" i="64"/>
  <c r="F812" i="64"/>
  <c r="G811" i="64"/>
  <c r="F811" i="64"/>
  <c r="G810" i="64"/>
  <c r="F810" i="64"/>
  <c r="G809" i="64"/>
  <c r="F809" i="64"/>
  <c r="G808" i="64"/>
  <c r="F808" i="64"/>
  <c r="G807" i="64"/>
  <c r="F807" i="64"/>
  <c r="G806" i="64"/>
  <c r="F806" i="64"/>
  <c r="G805" i="64"/>
  <c r="F805" i="64"/>
  <c r="G804" i="64"/>
  <c r="F804" i="64"/>
  <c r="G803" i="64"/>
  <c r="F803" i="64"/>
  <c r="G802" i="64"/>
  <c r="F802" i="64"/>
  <c r="G801" i="64"/>
  <c r="F801" i="64"/>
  <c r="I800" i="64"/>
  <c r="G800" i="64"/>
  <c r="F800" i="64"/>
  <c r="G799" i="64"/>
  <c r="F799" i="64"/>
  <c r="G798" i="64"/>
  <c r="F798" i="64"/>
  <c r="G797" i="64"/>
  <c r="F797" i="64"/>
  <c r="G796" i="64"/>
  <c r="F796" i="64"/>
  <c r="G795" i="64"/>
  <c r="F795" i="64"/>
  <c r="G794" i="64"/>
  <c r="F794" i="64"/>
  <c r="G793" i="64"/>
  <c r="F793" i="64"/>
  <c r="G792" i="64"/>
  <c r="F792" i="64"/>
  <c r="G791" i="64"/>
  <c r="F791" i="64"/>
  <c r="G790" i="64"/>
  <c r="F790" i="64"/>
  <c r="G789" i="64"/>
  <c r="F789" i="64"/>
  <c r="G788" i="64"/>
  <c r="F788" i="64"/>
  <c r="G787" i="64"/>
  <c r="F787" i="64"/>
  <c r="G786" i="64"/>
  <c r="F786" i="64"/>
  <c r="G785" i="64"/>
  <c r="F785" i="64"/>
  <c r="G784" i="64"/>
  <c r="F784" i="64"/>
  <c r="G783" i="64"/>
  <c r="F783" i="64"/>
  <c r="G782" i="64"/>
  <c r="F782" i="64"/>
  <c r="G781" i="64"/>
  <c r="F781" i="64"/>
  <c r="G780" i="64"/>
  <c r="F780" i="64"/>
  <c r="G779" i="64"/>
  <c r="F779" i="64"/>
  <c r="G778" i="64"/>
  <c r="F778" i="64"/>
  <c r="G777" i="64"/>
  <c r="F777" i="64"/>
  <c r="G776" i="64"/>
  <c r="F776" i="64"/>
  <c r="G775" i="64"/>
  <c r="F775" i="64"/>
  <c r="G774" i="64"/>
  <c r="F774" i="64"/>
  <c r="G773" i="64"/>
  <c r="F773" i="64"/>
  <c r="G772" i="64"/>
  <c r="F772" i="64"/>
  <c r="G771" i="64"/>
  <c r="F771" i="64"/>
  <c r="G770" i="64"/>
  <c r="F770" i="64"/>
  <c r="G769" i="64"/>
  <c r="F769" i="64"/>
  <c r="I768" i="64"/>
  <c r="G768" i="64"/>
  <c r="F768" i="64"/>
  <c r="G767" i="64"/>
  <c r="F767" i="64"/>
  <c r="G766" i="64"/>
  <c r="F766" i="64"/>
  <c r="G765" i="64"/>
  <c r="F765" i="64"/>
  <c r="G764" i="64"/>
  <c r="F764" i="64"/>
  <c r="G763" i="64"/>
  <c r="F763" i="64"/>
  <c r="G762" i="64"/>
  <c r="F762" i="64"/>
  <c r="G761" i="64"/>
  <c r="F761" i="64"/>
  <c r="G760" i="64"/>
  <c r="F760" i="64"/>
  <c r="G759" i="64"/>
  <c r="F759" i="64"/>
  <c r="G758" i="64"/>
  <c r="F758" i="64"/>
  <c r="G757" i="64"/>
  <c r="F757" i="64"/>
  <c r="G756" i="64"/>
  <c r="F756" i="64"/>
  <c r="G755" i="64"/>
  <c r="F755" i="64"/>
  <c r="G754" i="64"/>
  <c r="F754" i="64"/>
  <c r="G753" i="64"/>
  <c r="F753" i="64"/>
  <c r="G752" i="64"/>
  <c r="F752" i="64"/>
  <c r="G751" i="64"/>
  <c r="F751" i="64"/>
  <c r="G750" i="64"/>
  <c r="F750" i="64"/>
  <c r="G749" i="64"/>
  <c r="F749" i="64"/>
  <c r="G748" i="64"/>
  <c r="F748" i="64"/>
  <c r="G747" i="64"/>
  <c r="F747" i="64"/>
  <c r="G746" i="64"/>
  <c r="F746" i="64"/>
  <c r="G745" i="64"/>
  <c r="F745" i="64"/>
  <c r="G744" i="64"/>
  <c r="F744" i="64"/>
  <c r="G743" i="64"/>
  <c r="F743" i="64"/>
  <c r="G742" i="64"/>
  <c r="F742" i="64"/>
  <c r="G741" i="64"/>
  <c r="F741" i="64"/>
  <c r="I740" i="64"/>
  <c r="G740" i="64"/>
  <c r="F740" i="64"/>
  <c r="G739" i="64"/>
  <c r="F739" i="64"/>
  <c r="G738" i="64"/>
  <c r="F738" i="64"/>
  <c r="I737" i="64"/>
  <c r="G737" i="64"/>
  <c r="F737" i="64"/>
  <c r="G736" i="64"/>
  <c r="F736" i="64"/>
  <c r="G735" i="64"/>
  <c r="F735" i="64"/>
  <c r="G734" i="64"/>
  <c r="F734" i="64"/>
  <c r="G733" i="64"/>
  <c r="F733" i="64"/>
  <c r="G732" i="64"/>
  <c r="F732" i="64"/>
  <c r="G731" i="64"/>
  <c r="F731" i="64"/>
  <c r="I730" i="64"/>
  <c r="G730" i="64"/>
  <c r="F730" i="64"/>
  <c r="G729" i="64"/>
  <c r="F729" i="64"/>
  <c r="G728" i="64"/>
  <c r="F728" i="64"/>
  <c r="G727" i="64"/>
  <c r="F727" i="64"/>
  <c r="G726" i="64"/>
  <c r="F726" i="64"/>
  <c r="G725" i="64"/>
  <c r="F725" i="64"/>
  <c r="G724" i="64"/>
  <c r="F724" i="64"/>
  <c r="G723" i="64"/>
  <c r="F723" i="64"/>
  <c r="G722" i="64"/>
  <c r="F722" i="64"/>
  <c r="G721" i="64"/>
  <c r="F721" i="64"/>
  <c r="G720" i="64"/>
  <c r="F720" i="64"/>
  <c r="G719" i="64"/>
  <c r="F719" i="64"/>
  <c r="G718" i="64"/>
  <c r="F718" i="64"/>
  <c r="G717" i="64"/>
  <c r="F717" i="64"/>
  <c r="G716" i="64"/>
  <c r="F716" i="64"/>
  <c r="G715" i="64"/>
  <c r="F715" i="64"/>
  <c r="I714" i="64"/>
  <c r="G714" i="64"/>
  <c r="F714" i="64"/>
  <c r="I713" i="64"/>
  <c r="G713" i="64"/>
  <c r="F713" i="64"/>
  <c r="G712" i="64"/>
  <c r="F712" i="64"/>
  <c r="G711" i="64"/>
  <c r="F711" i="64"/>
  <c r="G710" i="64"/>
  <c r="F710" i="64"/>
  <c r="G709" i="64"/>
  <c r="F709" i="64"/>
  <c r="I708" i="64"/>
  <c r="G708" i="64"/>
  <c r="F708" i="64"/>
  <c r="I707" i="64"/>
  <c r="G707" i="64"/>
  <c r="F707" i="64"/>
  <c r="I706" i="64"/>
  <c r="G706" i="64"/>
  <c r="F706" i="64"/>
  <c r="G705" i="64"/>
  <c r="F705" i="64"/>
  <c r="G704" i="64"/>
  <c r="F704" i="64"/>
  <c r="I703" i="64"/>
  <c r="G703" i="64"/>
  <c r="F703" i="64"/>
  <c r="G702" i="64"/>
  <c r="F702" i="64"/>
  <c r="I701" i="64"/>
  <c r="G701" i="64"/>
  <c r="F701" i="64"/>
  <c r="I700" i="64"/>
  <c r="G700" i="64"/>
  <c r="F700" i="64"/>
  <c r="I699" i="64"/>
  <c r="G699" i="64"/>
  <c r="F699" i="64"/>
  <c r="I698" i="64"/>
  <c r="G698" i="64"/>
  <c r="F698" i="64"/>
  <c r="G697" i="64"/>
  <c r="F697" i="64"/>
  <c r="G696" i="64"/>
  <c r="F696" i="64"/>
  <c r="I695" i="64"/>
  <c r="G695" i="64"/>
  <c r="F695" i="64"/>
  <c r="G694" i="64"/>
  <c r="F694" i="64"/>
  <c r="I693" i="64"/>
  <c r="G693" i="64"/>
  <c r="F693" i="64"/>
  <c r="I692" i="64"/>
  <c r="G692" i="64"/>
  <c r="F692" i="64"/>
  <c r="I691" i="64"/>
  <c r="G691" i="64"/>
  <c r="F691" i="64"/>
  <c r="I690" i="64"/>
  <c r="G690" i="64"/>
  <c r="F690" i="64"/>
  <c r="G689" i="64"/>
  <c r="F689" i="64"/>
  <c r="G688" i="64"/>
  <c r="F688" i="64"/>
  <c r="I687" i="64"/>
  <c r="G687" i="64"/>
  <c r="F687" i="64"/>
  <c r="G686" i="64"/>
  <c r="F686" i="64"/>
  <c r="I685" i="64"/>
  <c r="G685" i="64"/>
  <c r="F685" i="64"/>
  <c r="I684" i="64"/>
  <c r="G684" i="64"/>
  <c r="F684" i="64"/>
  <c r="I683" i="64"/>
  <c r="G683" i="64"/>
  <c r="F683" i="64"/>
  <c r="I682" i="64"/>
  <c r="G682" i="64"/>
  <c r="F682" i="64"/>
  <c r="G681" i="64"/>
  <c r="F681" i="64"/>
  <c r="G680" i="64"/>
  <c r="F680" i="64"/>
  <c r="I679" i="64"/>
  <c r="G679" i="64"/>
  <c r="F679" i="64"/>
  <c r="G678" i="64"/>
  <c r="F678" i="64"/>
  <c r="I677" i="64"/>
  <c r="G677" i="64"/>
  <c r="F677" i="64"/>
  <c r="I676" i="64"/>
  <c r="G676" i="64"/>
  <c r="F676" i="64"/>
  <c r="I675" i="64"/>
  <c r="G675" i="64"/>
  <c r="F675" i="64"/>
  <c r="I674" i="64"/>
  <c r="G674" i="64"/>
  <c r="F674" i="64"/>
  <c r="G673" i="64"/>
  <c r="F673" i="64"/>
  <c r="G672" i="64"/>
  <c r="F672" i="64"/>
  <c r="I671" i="64"/>
  <c r="G671" i="64"/>
  <c r="F671" i="64"/>
  <c r="G670" i="64"/>
  <c r="F670" i="64"/>
  <c r="I669" i="64"/>
  <c r="G669" i="64"/>
  <c r="F669" i="64"/>
  <c r="I668" i="64"/>
  <c r="G668" i="64"/>
  <c r="F668" i="64"/>
  <c r="I667" i="64"/>
  <c r="G667" i="64"/>
  <c r="F667" i="64"/>
  <c r="I666" i="64"/>
  <c r="G666" i="64"/>
  <c r="F666" i="64"/>
  <c r="G665" i="64"/>
  <c r="F665" i="64"/>
  <c r="G664" i="64"/>
  <c r="F664" i="64"/>
  <c r="I663" i="64"/>
  <c r="G663" i="64"/>
  <c r="F663" i="64"/>
  <c r="G662" i="64"/>
  <c r="F662" i="64"/>
  <c r="I661" i="64"/>
  <c r="G661" i="64"/>
  <c r="F661" i="64"/>
  <c r="I660" i="64"/>
  <c r="G660" i="64"/>
  <c r="F660" i="64"/>
  <c r="I659" i="64"/>
  <c r="G659" i="64"/>
  <c r="F659" i="64"/>
  <c r="I658" i="64"/>
  <c r="G658" i="64"/>
  <c r="F658" i="64"/>
  <c r="G657" i="64"/>
  <c r="F657" i="64"/>
  <c r="G656" i="64"/>
  <c r="F656" i="64"/>
  <c r="I655" i="64"/>
  <c r="G655" i="64"/>
  <c r="F655" i="64"/>
  <c r="G654" i="64"/>
  <c r="F654" i="64"/>
  <c r="I653" i="64"/>
  <c r="G653" i="64"/>
  <c r="F653" i="64"/>
  <c r="I652" i="64"/>
  <c r="G652" i="64"/>
  <c r="F652" i="64"/>
  <c r="I651" i="64"/>
  <c r="G651" i="64"/>
  <c r="F651" i="64"/>
  <c r="I650" i="64"/>
  <c r="G650" i="64"/>
  <c r="F650" i="64"/>
  <c r="G649" i="64"/>
  <c r="F649" i="64"/>
  <c r="G648" i="64"/>
  <c r="F648" i="64"/>
  <c r="I647" i="64"/>
  <c r="G647" i="64"/>
  <c r="F647" i="64"/>
  <c r="I646" i="64"/>
  <c r="G646" i="64"/>
  <c r="F646" i="64"/>
  <c r="I645" i="64"/>
  <c r="G645" i="64"/>
  <c r="F645" i="64"/>
  <c r="I644" i="64"/>
  <c r="G644" i="64"/>
  <c r="F644" i="64"/>
  <c r="I643" i="64"/>
  <c r="G643" i="64"/>
  <c r="F643" i="64"/>
  <c r="I642" i="64"/>
  <c r="G642" i="64"/>
  <c r="F642" i="64"/>
  <c r="I641" i="64"/>
  <c r="G641" i="64"/>
  <c r="F641" i="64"/>
  <c r="I640" i="64"/>
  <c r="G640" i="64"/>
  <c r="F640" i="64"/>
  <c r="I639" i="64"/>
  <c r="G639" i="64"/>
  <c r="F639" i="64"/>
  <c r="I638" i="64"/>
  <c r="G638" i="64"/>
  <c r="F638" i="64"/>
  <c r="I637" i="64"/>
  <c r="G637" i="64"/>
  <c r="F637" i="64"/>
  <c r="I636" i="64"/>
  <c r="G636" i="64"/>
  <c r="F636" i="64"/>
  <c r="I635" i="64"/>
  <c r="G635" i="64"/>
  <c r="F635" i="64"/>
  <c r="I634" i="64"/>
  <c r="G634" i="64"/>
  <c r="F634" i="64"/>
  <c r="I633" i="64"/>
  <c r="G633" i="64"/>
  <c r="F633" i="64"/>
  <c r="I632" i="64"/>
  <c r="G632" i="64"/>
  <c r="F632" i="64"/>
  <c r="I631" i="64"/>
  <c r="G631" i="64"/>
  <c r="F631" i="64"/>
  <c r="I630" i="64"/>
  <c r="G630" i="64"/>
  <c r="F630" i="64"/>
  <c r="I629" i="64"/>
  <c r="G629" i="64"/>
  <c r="F629" i="64"/>
  <c r="I628" i="64"/>
  <c r="G628" i="64"/>
  <c r="F628" i="64"/>
  <c r="I627" i="64"/>
  <c r="G627" i="64"/>
  <c r="F627" i="64"/>
  <c r="I626" i="64"/>
  <c r="G626" i="64"/>
  <c r="F626" i="64"/>
  <c r="I625" i="64"/>
  <c r="G625" i="64"/>
  <c r="F625" i="64"/>
  <c r="I624" i="64"/>
  <c r="G624" i="64"/>
  <c r="F624" i="64"/>
  <c r="I623" i="64"/>
  <c r="G623" i="64"/>
  <c r="F623" i="64"/>
  <c r="I622" i="64"/>
  <c r="G622" i="64"/>
  <c r="F622" i="64"/>
  <c r="I621" i="64"/>
  <c r="G621" i="64"/>
  <c r="F621" i="64"/>
  <c r="I620" i="64"/>
  <c r="G620" i="64"/>
  <c r="F620" i="64"/>
  <c r="I619" i="64"/>
  <c r="G619" i="64"/>
  <c r="F619" i="64"/>
  <c r="I618" i="64"/>
  <c r="G618" i="64"/>
  <c r="F618" i="64"/>
  <c r="I617" i="64"/>
  <c r="G617" i="64"/>
  <c r="F617" i="64"/>
  <c r="I616" i="64"/>
  <c r="G616" i="64"/>
  <c r="F616" i="64"/>
  <c r="I615" i="64"/>
  <c r="G615" i="64"/>
  <c r="F615" i="64"/>
  <c r="I614" i="64"/>
  <c r="G614" i="64"/>
  <c r="F614" i="64"/>
  <c r="I613" i="64"/>
  <c r="G613" i="64"/>
  <c r="F613" i="64"/>
  <c r="I612" i="64"/>
  <c r="G612" i="64"/>
  <c r="F612" i="64"/>
  <c r="I611" i="64"/>
  <c r="G611" i="64"/>
  <c r="F611" i="64"/>
  <c r="I610" i="64"/>
  <c r="G610" i="64"/>
  <c r="F610" i="64"/>
  <c r="I609" i="64"/>
  <c r="G609" i="64"/>
  <c r="F609" i="64"/>
  <c r="I608" i="64"/>
  <c r="G608" i="64"/>
  <c r="F608" i="64"/>
  <c r="I607" i="64"/>
  <c r="G607" i="64"/>
  <c r="F607" i="64"/>
  <c r="I606" i="64"/>
  <c r="G606" i="64"/>
  <c r="F606" i="64"/>
  <c r="I605" i="64"/>
  <c r="G605" i="64"/>
  <c r="F605" i="64"/>
  <c r="I604" i="64"/>
  <c r="G604" i="64"/>
  <c r="F604" i="64"/>
  <c r="I603" i="64"/>
  <c r="G603" i="64"/>
  <c r="F603" i="64"/>
  <c r="I602" i="64"/>
  <c r="G602" i="64"/>
  <c r="F602" i="64"/>
  <c r="I601" i="64"/>
  <c r="G601" i="64"/>
  <c r="F601" i="64"/>
  <c r="I600" i="64"/>
  <c r="G600" i="64"/>
  <c r="F600" i="64"/>
  <c r="I599" i="64"/>
  <c r="G599" i="64"/>
  <c r="F599" i="64"/>
  <c r="I598" i="64"/>
  <c r="G598" i="64"/>
  <c r="F598" i="64"/>
  <c r="I597" i="64"/>
  <c r="G597" i="64"/>
  <c r="F597" i="64"/>
  <c r="I596" i="64"/>
  <c r="G596" i="64"/>
  <c r="F596" i="64"/>
  <c r="I595" i="64"/>
  <c r="G595" i="64"/>
  <c r="F595" i="64"/>
  <c r="I594" i="64"/>
  <c r="G594" i="64"/>
  <c r="F594" i="64"/>
  <c r="I593" i="64"/>
  <c r="G593" i="64"/>
  <c r="F593" i="64"/>
  <c r="I592" i="64"/>
  <c r="G592" i="64"/>
  <c r="F592" i="64"/>
  <c r="I591" i="64"/>
  <c r="G591" i="64"/>
  <c r="F591" i="64"/>
  <c r="I590" i="64"/>
  <c r="G590" i="64"/>
  <c r="F590" i="64"/>
  <c r="I589" i="64"/>
  <c r="G589" i="64"/>
  <c r="F589" i="64"/>
  <c r="I588" i="64"/>
  <c r="G588" i="64"/>
  <c r="F588" i="64"/>
  <c r="I587" i="64"/>
  <c r="G587" i="64"/>
  <c r="F587" i="64"/>
  <c r="I586" i="64"/>
  <c r="G586" i="64"/>
  <c r="F586" i="64"/>
  <c r="I585" i="64"/>
  <c r="G585" i="64"/>
  <c r="F585" i="64"/>
  <c r="I584" i="64"/>
  <c r="G584" i="64"/>
  <c r="F584" i="64"/>
  <c r="I583" i="64"/>
  <c r="G583" i="64"/>
  <c r="F583" i="64"/>
  <c r="I582" i="64"/>
  <c r="G582" i="64"/>
  <c r="F582" i="64"/>
  <c r="I581" i="64"/>
  <c r="G581" i="64"/>
  <c r="F581" i="64"/>
  <c r="I580" i="64"/>
  <c r="G580" i="64"/>
  <c r="F580" i="64"/>
  <c r="I579" i="64"/>
  <c r="G579" i="64"/>
  <c r="F579" i="64"/>
  <c r="I578" i="64"/>
  <c r="G578" i="64"/>
  <c r="F578" i="64"/>
  <c r="I577" i="64"/>
  <c r="G577" i="64"/>
  <c r="F577" i="64"/>
  <c r="I576" i="64"/>
  <c r="G576" i="64"/>
  <c r="F576" i="64"/>
  <c r="I575" i="64"/>
  <c r="G575" i="64"/>
  <c r="F575" i="64"/>
  <c r="I574" i="64"/>
  <c r="G574" i="64"/>
  <c r="F574" i="64"/>
  <c r="I573" i="64"/>
  <c r="G573" i="64"/>
  <c r="F573" i="64"/>
  <c r="I572" i="64"/>
  <c r="G572" i="64"/>
  <c r="F572" i="64"/>
  <c r="I571" i="64"/>
  <c r="G571" i="64"/>
  <c r="F571" i="64"/>
  <c r="I570" i="64"/>
  <c r="G570" i="64"/>
  <c r="F570" i="64"/>
  <c r="I569" i="64"/>
  <c r="G569" i="64"/>
  <c r="F569" i="64"/>
  <c r="I568" i="64"/>
  <c r="G568" i="64"/>
  <c r="F568" i="64"/>
  <c r="I567" i="64"/>
  <c r="G567" i="64"/>
  <c r="F567" i="64"/>
  <c r="I566" i="64"/>
  <c r="G566" i="64"/>
  <c r="F566" i="64"/>
  <c r="I565" i="64"/>
  <c r="G565" i="64"/>
  <c r="F565" i="64"/>
  <c r="I564" i="64"/>
  <c r="G564" i="64"/>
  <c r="F564" i="64"/>
  <c r="I563" i="64"/>
  <c r="G563" i="64"/>
  <c r="F563" i="64"/>
  <c r="I562" i="64"/>
  <c r="G562" i="64"/>
  <c r="F562" i="64"/>
  <c r="I561" i="64"/>
  <c r="G561" i="64"/>
  <c r="F561" i="64"/>
  <c r="I560" i="64"/>
  <c r="G560" i="64"/>
  <c r="F560" i="64"/>
  <c r="I559" i="64"/>
  <c r="G559" i="64"/>
  <c r="F559" i="64"/>
  <c r="I558" i="64"/>
  <c r="G558" i="64"/>
  <c r="F558" i="64"/>
  <c r="I557" i="64"/>
  <c r="G557" i="64"/>
  <c r="F557" i="64"/>
  <c r="I556" i="64"/>
  <c r="G556" i="64"/>
  <c r="F556" i="64"/>
  <c r="I555" i="64"/>
  <c r="G555" i="64"/>
  <c r="F555" i="64"/>
  <c r="I554" i="64"/>
  <c r="G554" i="64"/>
  <c r="F554" i="64"/>
  <c r="I553" i="64"/>
  <c r="G553" i="64"/>
  <c r="F553" i="64"/>
  <c r="I552" i="64"/>
  <c r="G552" i="64"/>
  <c r="F552" i="64"/>
  <c r="I551" i="64"/>
  <c r="G551" i="64"/>
  <c r="F551" i="64"/>
  <c r="I550" i="64"/>
  <c r="G550" i="64"/>
  <c r="F550" i="64"/>
  <c r="I549" i="64"/>
  <c r="G549" i="64"/>
  <c r="F549" i="64"/>
  <c r="I548" i="64"/>
  <c r="G548" i="64"/>
  <c r="F548" i="64"/>
  <c r="I547" i="64"/>
  <c r="G547" i="64"/>
  <c r="F547" i="64"/>
  <c r="I546" i="64"/>
  <c r="G546" i="64"/>
  <c r="F546" i="64"/>
  <c r="I545" i="64"/>
  <c r="G545" i="64"/>
  <c r="F545" i="64"/>
  <c r="I544" i="64"/>
  <c r="G544" i="64"/>
  <c r="F544" i="64"/>
  <c r="I543" i="64"/>
  <c r="G543" i="64"/>
  <c r="F543" i="64"/>
  <c r="I542" i="64"/>
  <c r="G542" i="64"/>
  <c r="F542" i="64"/>
  <c r="I541" i="64"/>
  <c r="G541" i="64"/>
  <c r="F541" i="64"/>
  <c r="I540" i="64"/>
  <c r="G540" i="64"/>
  <c r="F540" i="64"/>
  <c r="I539" i="64"/>
  <c r="G539" i="64"/>
  <c r="F539" i="64"/>
  <c r="I538" i="64"/>
  <c r="G538" i="64"/>
  <c r="F538" i="64"/>
  <c r="I537" i="64"/>
  <c r="G537" i="64"/>
  <c r="F537" i="64"/>
  <c r="I536" i="64"/>
  <c r="G536" i="64"/>
  <c r="F536" i="64"/>
  <c r="I535" i="64"/>
  <c r="G535" i="64"/>
  <c r="F535" i="64"/>
  <c r="I534" i="64"/>
  <c r="G534" i="64"/>
  <c r="F534" i="64"/>
  <c r="I533" i="64"/>
  <c r="G533" i="64"/>
  <c r="F533" i="64"/>
  <c r="I532" i="64"/>
  <c r="G532" i="64"/>
  <c r="F532" i="64"/>
  <c r="I531" i="64"/>
  <c r="G531" i="64"/>
  <c r="F531" i="64"/>
  <c r="I530" i="64"/>
  <c r="G530" i="64"/>
  <c r="F530" i="64"/>
  <c r="I529" i="64"/>
  <c r="G529" i="64"/>
  <c r="F529" i="64"/>
  <c r="I528" i="64"/>
  <c r="G528" i="64"/>
  <c r="F528" i="64"/>
  <c r="I527" i="64"/>
  <c r="G527" i="64"/>
  <c r="F527" i="64"/>
  <c r="I526" i="64"/>
  <c r="G526" i="64"/>
  <c r="F526" i="64"/>
  <c r="I525" i="64"/>
  <c r="G525" i="64"/>
  <c r="F525" i="64"/>
  <c r="I524" i="64"/>
  <c r="G524" i="64"/>
  <c r="F524" i="64"/>
  <c r="I523" i="64"/>
  <c r="G523" i="64"/>
  <c r="F523" i="64"/>
  <c r="I522" i="64"/>
  <c r="G522" i="64"/>
  <c r="F522" i="64"/>
  <c r="I521" i="64"/>
  <c r="G521" i="64"/>
  <c r="F521" i="64"/>
  <c r="I520" i="64"/>
  <c r="G520" i="64"/>
  <c r="F520" i="64"/>
  <c r="I519" i="64"/>
  <c r="G519" i="64"/>
  <c r="F519" i="64"/>
  <c r="I518" i="64"/>
  <c r="G518" i="64"/>
  <c r="F518" i="64"/>
  <c r="I517" i="64"/>
  <c r="G517" i="64"/>
  <c r="F517" i="64"/>
  <c r="I516" i="64"/>
  <c r="G516" i="64"/>
  <c r="F516" i="64"/>
  <c r="I515" i="64"/>
  <c r="G515" i="64"/>
  <c r="F515" i="64"/>
  <c r="I514" i="64"/>
  <c r="G514" i="64"/>
  <c r="F514" i="64"/>
  <c r="I513" i="64"/>
  <c r="G513" i="64"/>
  <c r="F513" i="64"/>
  <c r="I512" i="64"/>
  <c r="G512" i="64"/>
  <c r="F512" i="64"/>
  <c r="I511" i="64"/>
  <c r="G511" i="64"/>
  <c r="F511" i="64"/>
  <c r="I510" i="64"/>
  <c r="G510" i="64"/>
  <c r="F510" i="64"/>
  <c r="I509" i="64"/>
  <c r="G509" i="64"/>
  <c r="F509" i="64"/>
  <c r="I508" i="64"/>
  <c r="G508" i="64"/>
  <c r="F508" i="64"/>
  <c r="I507" i="64"/>
  <c r="G507" i="64"/>
  <c r="F507" i="64"/>
  <c r="I506" i="64"/>
  <c r="G506" i="64"/>
  <c r="F506" i="64"/>
  <c r="I505" i="64"/>
  <c r="G505" i="64"/>
  <c r="F505" i="64"/>
  <c r="I504" i="64"/>
  <c r="G504" i="64"/>
  <c r="F504" i="64"/>
  <c r="I503" i="64"/>
  <c r="G503" i="64"/>
  <c r="F503" i="64"/>
  <c r="I502" i="64"/>
  <c r="G502" i="64"/>
  <c r="F502" i="64"/>
  <c r="I501" i="64"/>
  <c r="G501" i="64"/>
  <c r="F501" i="64"/>
  <c r="I500" i="64"/>
  <c r="G500" i="64"/>
  <c r="F500" i="64"/>
  <c r="I499" i="64"/>
  <c r="G499" i="64"/>
  <c r="F499" i="64"/>
  <c r="I498" i="64"/>
  <c r="G498" i="64"/>
  <c r="F498" i="64"/>
  <c r="I497" i="64"/>
  <c r="G497" i="64"/>
  <c r="F497" i="64"/>
  <c r="I496" i="64"/>
  <c r="G496" i="64"/>
  <c r="F496" i="64"/>
  <c r="I495" i="64"/>
  <c r="G495" i="64"/>
  <c r="F495" i="64"/>
  <c r="I494" i="64"/>
  <c r="G494" i="64"/>
  <c r="F494" i="64"/>
  <c r="I493" i="64"/>
  <c r="G493" i="64"/>
  <c r="F493" i="64"/>
  <c r="I492" i="64"/>
  <c r="G492" i="64"/>
  <c r="F492" i="64"/>
  <c r="I491" i="64"/>
  <c r="G491" i="64"/>
  <c r="F491" i="64"/>
  <c r="I490" i="64"/>
  <c r="G490" i="64"/>
  <c r="F490" i="64"/>
  <c r="I489" i="64"/>
  <c r="G489" i="64"/>
  <c r="F489" i="64"/>
  <c r="I488" i="64"/>
  <c r="G488" i="64"/>
  <c r="F488" i="64"/>
  <c r="I487" i="64"/>
  <c r="G487" i="64"/>
  <c r="F487" i="64"/>
  <c r="I486" i="64"/>
  <c r="G486" i="64"/>
  <c r="F486" i="64"/>
  <c r="I485" i="64"/>
  <c r="G485" i="64"/>
  <c r="F485" i="64"/>
  <c r="I484" i="64"/>
  <c r="G484" i="64"/>
  <c r="F484" i="64"/>
  <c r="I483" i="64"/>
  <c r="G483" i="64"/>
  <c r="F483" i="64"/>
  <c r="I482" i="64"/>
  <c r="G482" i="64"/>
  <c r="F482" i="64"/>
  <c r="I481" i="64"/>
  <c r="G481" i="64"/>
  <c r="F481" i="64"/>
  <c r="I480" i="64"/>
  <c r="G480" i="64"/>
  <c r="F480" i="64"/>
  <c r="I479" i="64"/>
  <c r="G479" i="64"/>
  <c r="F479" i="64"/>
  <c r="I478" i="64"/>
  <c r="G478" i="64"/>
  <c r="F478" i="64"/>
  <c r="I477" i="64"/>
  <c r="G477" i="64"/>
  <c r="F477" i="64"/>
  <c r="I476" i="64"/>
  <c r="G476" i="64"/>
  <c r="F476" i="64"/>
  <c r="I475" i="64"/>
  <c r="G475" i="64"/>
  <c r="F475" i="64"/>
  <c r="I474" i="64"/>
  <c r="G474" i="64"/>
  <c r="F474" i="64"/>
  <c r="I473" i="64"/>
  <c r="G473" i="64"/>
  <c r="F473" i="64"/>
  <c r="I472" i="64"/>
  <c r="G472" i="64"/>
  <c r="F472" i="64"/>
  <c r="I471" i="64"/>
  <c r="G471" i="64"/>
  <c r="F471" i="64"/>
  <c r="I470" i="64"/>
  <c r="G470" i="64"/>
  <c r="F470" i="64"/>
  <c r="I469" i="64"/>
  <c r="G469" i="64"/>
  <c r="F469" i="64"/>
  <c r="I468" i="64"/>
  <c r="G468" i="64"/>
  <c r="F468" i="64"/>
  <c r="I467" i="64"/>
  <c r="G467" i="64"/>
  <c r="F467" i="64"/>
  <c r="I466" i="64"/>
  <c r="G466" i="64"/>
  <c r="F466" i="64"/>
  <c r="I465" i="64"/>
  <c r="G465" i="64"/>
  <c r="F465" i="64"/>
  <c r="I464" i="64"/>
  <c r="G464" i="64"/>
  <c r="F464" i="64"/>
  <c r="I463" i="64"/>
  <c r="G463" i="64"/>
  <c r="F463" i="64"/>
  <c r="I462" i="64"/>
  <c r="G462" i="64"/>
  <c r="F462" i="64"/>
  <c r="I461" i="64"/>
  <c r="G461" i="64"/>
  <c r="F461" i="64"/>
  <c r="I460" i="64"/>
  <c r="G460" i="64"/>
  <c r="F460" i="64"/>
  <c r="I459" i="64"/>
  <c r="G459" i="64"/>
  <c r="F459" i="64"/>
  <c r="I458" i="64"/>
  <c r="G458" i="64"/>
  <c r="F458" i="64"/>
  <c r="I457" i="64"/>
  <c r="G457" i="64"/>
  <c r="F457" i="64"/>
  <c r="I456" i="64"/>
  <c r="G456" i="64"/>
  <c r="F456" i="64"/>
  <c r="I455" i="64"/>
  <c r="G455" i="64"/>
  <c r="F455" i="64"/>
  <c r="I454" i="64"/>
  <c r="G454" i="64"/>
  <c r="F454" i="64"/>
  <c r="I453" i="64"/>
  <c r="G453" i="64"/>
  <c r="F453" i="64"/>
  <c r="I452" i="64"/>
  <c r="G452" i="64"/>
  <c r="F452" i="64"/>
  <c r="I451" i="64"/>
  <c r="G451" i="64"/>
  <c r="F451" i="64"/>
  <c r="I450" i="64"/>
  <c r="G450" i="64"/>
  <c r="F450" i="64"/>
  <c r="I449" i="64"/>
  <c r="G449" i="64"/>
  <c r="F449" i="64"/>
  <c r="I448" i="64"/>
  <c r="G448" i="64"/>
  <c r="F448" i="64"/>
  <c r="I447" i="64"/>
  <c r="G447" i="64"/>
  <c r="F447" i="64"/>
  <c r="I446" i="64"/>
  <c r="G446" i="64"/>
  <c r="F446" i="64"/>
  <c r="I445" i="64"/>
  <c r="G445" i="64"/>
  <c r="F445" i="64"/>
  <c r="I444" i="64"/>
  <c r="G444" i="64"/>
  <c r="F444" i="64"/>
  <c r="I443" i="64"/>
  <c r="G443" i="64"/>
  <c r="F443" i="64"/>
  <c r="I442" i="64"/>
  <c r="G442" i="64"/>
  <c r="F442" i="64"/>
  <c r="I441" i="64"/>
  <c r="G441" i="64"/>
  <c r="F441" i="64"/>
  <c r="I440" i="64"/>
  <c r="G440" i="64"/>
  <c r="F440" i="64"/>
  <c r="I439" i="64"/>
  <c r="G439" i="64"/>
  <c r="F439" i="64"/>
  <c r="I438" i="64"/>
  <c r="G438" i="64"/>
  <c r="F438" i="64"/>
  <c r="I437" i="64"/>
  <c r="G437" i="64"/>
  <c r="F437" i="64"/>
  <c r="I436" i="64"/>
  <c r="G436" i="64"/>
  <c r="F436" i="64"/>
  <c r="I435" i="64"/>
  <c r="G435" i="64"/>
  <c r="F435" i="64"/>
  <c r="I434" i="64"/>
  <c r="G434" i="64"/>
  <c r="F434" i="64"/>
  <c r="I433" i="64"/>
  <c r="G433" i="64"/>
  <c r="F433" i="64"/>
  <c r="I432" i="64"/>
  <c r="G432" i="64"/>
  <c r="F432" i="64"/>
  <c r="I431" i="64"/>
  <c r="G431" i="64"/>
  <c r="F431" i="64"/>
  <c r="I430" i="64"/>
  <c r="G430" i="64"/>
  <c r="F430" i="64"/>
  <c r="I429" i="64"/>
  <c r="G429" i="64"/>
  <c r="F429" i="64"/>
  <c r="I428" i="64"/>
  <c r="G428" i="64"/>
  <c r="F428" i="64"/>
  <c r="I427" i="64"/>
  <c r="G427" i="64"/>
  <c r="F427" i="64"/>
  <c r="I426" i="64"/>
  <c r="G426" i="64"/>
  <c r="F426" i="64"/>
  <c r="I425" i="64"/>
  <c r="G425" i="64"/>
  <c r="F425" i="64"/>
  <c r="I424" i="64"/>
  <c r="G424" i="64"/>
  <c r="F424" i="64"/>
  <c r="I423" i="64"/>
  <c r="G423" i="64"/>
  <c r="F423" i="64"/>
  <c r="I422" i="64"/>
  <c r="G422" i="64"/>
  <c r="F422" i="64"/>
  <c r="I421" i="64"/>
  <c r="G421" i="64"/>
  <c r="F421" i="64"/>
  <c r="I420" i="64"/>
  <c r="G420" i="64"/>
  <c r="F420" i="64"/>
  <c r="I419" i="64"/>
  <c r="G419" i="64"/>
  <c r="F419" i="64"/>
  <c r="I418" i="64"/>
  <c r="G418" i="64"/>
  <c r="F418" i="64"/>
  <c r="I417" i="64"/>
  <c r="G417" i="64"/>
  <c r="F417" i="64"/>
  <c r="I416" i="64"/>
  <c r="G416" i="64"/>
  <c r="F416" i="64"/>
  <c r="I415" i="64"/>
  <c r="G415" i="64"/>
  <c r="F415" i="64"/>
  <c r="I414" i="64"/>
  <c r="G414" i="64"/>
  <c r="F414" i="64"/>
  <c r="I413" i="64"/>
  <c r="G413" i="64"/>
  <c r="F413" i="64"/>
  <c r="I412" i="64"/>
  <c r="G412" i="64"/>
  <c r="F412" i="64"/>
  <c r="I411" i="64"/>
  <c r="G411" i="64"/>
  <c r="F411" i="64"/>
  <c r="I410" i="64"/>
  <c r="G410" i="64"/>
  <c r="F410" i="64"/>
  <c r="I409" i="64"/>
  <c r="G409" i="64"/>
  <c r="F409" i="64"/>
  <c r="I408" i="64"/>
  <c r="G408" i="64"/>
  <c r="F408" i="64"/>
  <c r="I407" i="64"/>
  <c r="G407" i="64"/>
  <c r="F407" i="64"/>
  <c r="I406" i="64"/>
  <c r="G406" i="64"/>
  <c r="F406" i="64"/>
  <c r="I405" i="64"/>
  <c r="G405" i="64"/>
  <c r="F405" i="64"/>
  <c r="I404" i="64"/>
  <c r="G404" i="64"/>
  <c r="F404" i="64"/>
  <c r="I403" i="64"/>
  <c r="G403" i="64"/>
  <c r="F403" i="64"/>
  <c r="I402" i="64"/>
  <c r="G402" i="64"/>
  <c r="F402" i="64"/>
  <c r="I401" i="64"/>
  <c r="G401" i="64"/>
  <c r="F401" i="64"/>
  <c r="I400" i="64"/>
  <c r="G400" i="64"/>
  <c r="F400" i="64"/>
  <c r="I399" i="64"/>
  <c r="G399" i="64"/>
  <c r="F399" i="64"/>
  <c r="I398" i="64"/>
  <c r="G398" i="64"/>
  <c r="F398" i="64"/>
  <c r="I397" i="64"/>
  <c r="G397" i="64"/>
  <c r="F397" i="64"/>
  <c r="I396" i="64"/>
  <c r="G396" i="64"/>
  <c r="F396" i="64"/>
  <c r="I395" i="64"/>
  <c r="G395" i="64"/>
  <c r="F395" i="64"/>
  <c r="I394" i="64"/>
  <c r="G394" i="64"/>
  <c r="F394" i="64"/>
  <c r="I393" i="64"/>
  <c r="G393" i="64"/>
  <c r="F393" i="64"/>
  <c r="I392" i="64"/>
  <c r="G392" i="64"/>
  <c r="F392" i="64"/>
  <c r="I391" i="64"/>
  <c r="G391" i="64"/>
  <c r="F391" i="64"/>
  <c r="I390" i="64"/>
  <c r="G390" i="64"/>
  <c r="F390" i="64"/>
  <c r="I389" i="64"/>
  <c r="G389" i="64"/>
  <c r="F389" i="64"/>
  <c r="I388" i="64"/>
  <c r="G388" i="64"/>
  <c r="F388" i="64"/>
  <c r="I387" i="64"/>
  <c r="G387" i="64"/>
  <c r="F387" i="64"/>
  <c r="I386" i="64"/>
  <c r="G386" i="64"/>
  <c r="F386" i="64"/>
  <c r="I385" i="64"/>
  <c r="G385" i="64"/>
  <c r="F385" i="64"/>
  <c r="I384" i="64"/>
  <c r="G384" i="64"/>
  <c r="F384" i="64"/>
  <c r="I383" i="64"/>
  <c r="G383" i="64"/>
  <c r="F383" i="64"/>
  <c r="I382" i="64"/>
  <c r="G382" i="64"/>
  <c r="F382" i="64"/>
  <c r="I381" i="64"/>
  <c r="G381" i="64"/>
  <c r="F381" i="64"/>
  <c r="I380" i="64"/>
  <c r="G380" i="64"/>
  <c r="F380" i="64"/>
  <c r="I379" i="64"/>
  <c r="G379" i="64"/>
  <c r="F379" i="64"/>
  <c r="I378" i="64"/>
  <c r="G378" i="64"/>
  <c r="F378" i="64"/>
  <c r="I377" i="64"/>
  <c r="G377" i="64"/>
  <c r="F377" i="64"/>
  <c r="I376" i="64"/>
  <c r="G376" i="64"/>
  <c r="F376" i="64"/>
  <c r="I375" i="64"/>
  <c r="G375" i="64"/>
  <c r="F375" i="64"/>
  <c r="I374" i="64"/>
  <c r="G374" i="64"/>
  <c r="F374" i="64"/>
  <c r="I373" i="64"/>
  <c r="G373" i="64"/>
  <c r="F373" i="64"/>
  <c r="I372" i="64"/>
  <c r="G372" i="64"/>
  <c r="F372" i="64"/>
  <c r="I371" i="64"/>
  <c r="G371" i="64"/>
  <c r="F371" i="64"/>
  <c r="I370" i="64"/>
  <c r="G370" i="64"/>
  <c r="F370" i="64"/>
  <c r="I369" i="64"/>
  <c r="G369" i="64"/>
  <c r="F369" i="64"/>
  <c r="I368" i="64"/>
  <c r="G368" i="64"/>
  <c r="F368" i="64"/>
  <c r="I367" i="64"/>
  <c r="G367" i="64"/>
  <c r="F367" i="64"/>
  <c r="I366" i="64"/>
  <c r="G366" i="64"/>
  <c r="F366" i="64"/>
  <c r="I365" i="64"/>
  <c r="G365" i="64"/>
  <c r="F365" i="64"/>
  <c r="I364" i="64"/>
  <c r="G364" i="64"/>
  <c r="F364" i="64"/>
  <c r="I363" i="64"/>
  <c r="G363" i="64"/>
  <c r="F363" i="64"/>
  <c r="I362" i="64"/>
  <c r="G362" i="64"/>
  <c r="F362" i="64"/>
  <c r="I361" i="64"/>
  <c r="G361" i="64"/>
  <c r="F361" i="64"/>
  <c r="I360" i="64"/>
  <c r="G360" i="64"/>
  <c r="F360" i="64"/>
  <c r="I359" i="64"/>
  <c r="G359" i="64"/>
  <c r="F359" i="64"/>
  <c r="I358" i="64"/>
  <c r="G358" i="64"/>
  <c r="F358" i="64"/>
  <c r="I357" i="64"/>
  <c r="G357" i="64"/>
  <c r="F357" i="64"/>
  <c r="I356" i="64"/>
  <c r="G356" i="64"/>
  <c r="F356" i="64"/>
  <c r="I355" i="64"/>
  <c r="G355" i="64"/>
  <c r="F355" i="64"/>
  <c r="I354" i="64"/>
  <c r="G354" i="64"/>
  <c r="F354" i="64"/>
  <c r="I353" i="64"/>
  <c r="G353" i="64"/>
  <c r="F353" i="64"/>
  <c r="I352" i="64"/>
  <c r="G352" i="64"/>
  <c r="F352" i="64"/>
  <c r="I351" i="64"/>
  <c r="G351" i="64"/>
  <c r="F351" i="64"/>
  <c r="I350" i="64"/>
  <c r="G350" i="64"/>
  <c r="F350" i="64"/>
  <c r="I349" i="64"/>
  <c r="G349" i="64"/>
  <c r="F349" i="64"/>
  <c r="I348" i="64"/>
  <c r="G348" i="64"/>
  <c r="F348" i="64"/>
  <c r="I347" i="64"/>
  <c r="G347" i="64"/>
  <c r="F347" i="64"/>
  <c r="I346" i="64"/>
  <c r="G346" i="64"/>
  <c r="F346" i="64"/>
  <c r="I345" i="64"/>
  <c r="G345" i="64"/>
  <c r="F345" i="64"/>
  <c r="I344" i="64"/>
  <c r="G344" i="64"/>
  <c r="F344" i="64"/>
  <c r="I343" i="64"/>
  <c r="G343" i="64"/>
  <c r="F343" i="64"/>
  <c r="I342" i="64"/>
  <c r="G342" i="64"/>
  <c r="F342" i="64"/>
  <c r="I341" i="64"/>
  <c r="G341" i="64"/>
  <c r="F341" i="64"/>
  <c r="I340" i="64"/>
  <c r="G340" i="64"/>
  <c r="F340" i="64"/>
  <c r="I339" i="64"/>
  <c r="G339" i="64"/>
  <c r="F339" i="64"/>
  <c r="I338" i="64"/>
  <c r="G338" i="64"/>
  <c r="F338" i="64"/>
  <c r="I337" i="64"/>
  <c r="G337" i="64"/>
  <c r="F337" i="64"/>
  <c r="I336" i="64"/>
  <c r="G336" i="64"/>
  <c r="F336" i="64"/>
  <c r="I335" i="64"/>
  <c r="G335" i="64"/>
  <c r="F335" i="64"/>
  <c r="I334" i="64"/>
  <c r="G334" i="64"/>
  <c r="F334" i="64"/>
  <c r="I333" i="64"/>
  <c r="G333" i="64"/>
  <c r="F333" i="64"/>
  <c r="I332" i="64"/>
  <c r="G332" i="64"/>
  <c r="F332" i="64"/>
  <c r="I331" i="64"/>
  <c r="G331" i="64"/>
  <c r="F331" i="64"/>
  <c r="I330" i="64"/>
  <c r="G330" i="64"/>
  <c r="F330" i="64"/>
  <c r="I329" i="64"/>
  <c r="G329" i="64"/>
  <c r="F329" i="64"/>
  <c r="I328" i="64"/>
  <c r="G328" i="64"/>
  <c r="F328" i="64"/>
  <c r="I327" i="64"/>
  <c r="G327" i="64"/>
  <c r="F327" i="64"/>
  <c r="I326" i="64"/>
  <c r="G326" i="64"/>
  <c r="F326" i="64"/>
  <c r="I325" i="64"/>
  <c r="G325" i="64"/>
  <c r="F325" i="64"/>
  <c r="I324" i="64"/>
  <c r="G324" i="64"/>
  <c r="F324" i="64"/>
  <c r="I323" i="64"/>
  <c r="G323" i="64"/>
  <c r="F323" i="64"/>
  <c r="I322" i="64"/>
  <c r="G322" i="64"/>
  <c r="F322" i="64"/>
  <c r="I321" i="64"/>
  <c r="G321" i="64"/>
  <c r="F321" i="64"/>
  <c r="I320" i="64"/>
  <c r="G320" i="64"/>
  <c r="F320" i="64"/>
  <c r="I319" i="64"/>
  <c r="G319" i="64"/>
  <c r="F319" i="64"/>
  <c r="I318" i="64"/>
  <c r="G318" i="64"/>
  <c r="F318" i="64"/>
  <c r="I317" i="64"/>
  <c r="G317" i="64"/>
  <c r="F317" i="64"/>
  <c r="I316" i="64"/>
  <c r="G316" i="64"/>
  <c r="F316" i="64"/>
  <c r="I315" i="64"/>
  <c r="G315" i="64"/>
  <c r="F315" i="64"/>
  <c r="I314" i="64"/>
  <c r="G314" i="64"/>
  <c r="F314" i="64"/>
  <c r="I313" i="64"/>
  <c r="G313" i="64"/>
  <c r="F313" i="64"/>
  <c r="I312" i="64"/>
  <c r="G312" i="64"/>
  <c r="F312" i="64"/>
  <c r="I311" i="64"/>
  <c r="G311" i="64"/>
  <c r="F311" i="64"/>
  <c r="I310" i="64"/>
  <c r="G310" i="64"/>
  <c r="F310" i="64"/>
  <c r="I309" i="64"/>
  <c r="G309" i="64"/>
  <c r="F309" i="64"/>
  <c r="I308" i="64"/>
  <c r="G308" i="64"/>
  <c r="F308" i="64"/>
  <c r="I307" i="64"/>
  <c r="G307" i="64"/>
  <c r="F307" i="64"/>
  <c r="I306" i="64"/>
  <c r="G306" i="64"/>
  <c r="F306" i="64"/>
  <c r="I305" i="64"/>
  <c r="G305" i="64"/>
  <c r="F305" i="64"/>
  <c r="I304" i="64"/>
  <c r="G304" i="64"/>
  <c r="F304" i="64"/>
  <c r="I303" i="64"/>
  <c r="G303" i="64"/>
  <c r="F303" i="64"/>
  <c r="I302" i="64"/>
  <c r="G302" i="64"/>
  <c r="F302" i="64"/>
  <c r="I301" i="64"/>
  <c r="G301" i="64"/>
  <c r="F301" i="64"/>
  <c r="I300" i="64"/>
  <c r="G300" i="64"/>
  <c r="F300" i="64"/>
  <c r="I299" i="64"/>
  <c r="G299" i="64"/>
  <c r="F299" i="64"/>
  <c r="I298" i="64"/>
  <c r="G298" i="64"/>
  <c r="F298" i="64"/>
  <c r="I297" i="64"/>
  <c r="G297" i="64"/>
  <c r="F297" i="64"/>
  <c r="I296" i="64"/>
  <c r="G296" i="64"/>
  <c r="F296" i="64"/>
  <c r="I295" i="64"/>
  <c r="G295" i="64"/>
  <c r="F295" i="64"/>
  <c r="I294" i="64"/>
  <c r="G294" i="64"/>
  <c r="F294" i="64"/>
  <c r="I293" i="64"/>
  <c r="G293" i="64"/>
  <c r="F293" i="64"/>
  <c r="I292" i="64"/>
  <c r="G292" i="64"/>
  <c r="F292" i="64"/>
  <c r="I291" i="64"/>
  <c r="G291" i="64"/>
  <c r="F291" i="64"/>
  <c r="I290" i="64"/>
  <c r="G290" i="64"/>
  <c r="F290" i="64"/>
  <c r="I289" i="64"/>
  <c r="G289" i="64"/>
  <c r="F289" i="64"/>
  <c r="I288" i="64"/>
  <c r="G288" i="64"/>
  <c r="F288" i="64"/>
  <c r="I287" i="64"/>
  <c r="G287" i="64"/>
  <c r="F287" i="64"/>
  <c r="I286" i="64"/>
  <c r="G286" i="64"/>
  <c r="F286" i="64"/>
  <c r="I285" i="64"/>
  <c r="G285" i="64"/>
  <c r="F285" i="64"/>
  <c r="I284" i="64"/>
  <c r="G284" i="64"/>
  <c r="F284" i="64"/>
  <c r="I283" i="64"/>
  <c r="G283" i="64"/>
  <c r="F283" i="64"/>
  <c r="I282" i="64"/>
  <c r="G282" i="64"/>
  <c r="F282" i="64"/>
  <c r="I281" i="64"/>
  <c r="G281" i="64"/>
  <c r="F281" i="64"/>
  <c r="I280" i="64"/>
  <c r="G280" i="64"/>
  <c r="F280" i="64"/>
  <c r="I279" i="64"/>
  <c r="G279" i="64"/>
  <c r="F279" i="64"/>
  <c r="I278" i="64"/>
  <c r="G278" i="64"/>
  <c r="F278" i="64"/>
  <c r="I277" i="64"/>
  <c r="G277" i="64"/>
  <c r="F277" i="64"/>
  <c r="I276" i="64"/>
  <c r="G276" i="64"/>
  <c r="F276" i="64"/>
  <c r="I275" i="64"/>
  <c r="G275" i="64"/>
  <c r="F275" i="64"/>
  <c r="I274" i="64"/>
  <c r="G274" i="64"/>
  <c r="F274" i="64"/>
  <c r="I273" i="64"/>
  <c r="G273" i="64"/>
  <c r="F273" i="64"/>
  <c r="I272" i="64"/>
  <c r="G272" i="64"/>
  <c r="F272" i="64"/>
  <c r="I271" i="64"/>
  <c r="G271" i="64"/>
  <c r="F271" i="64"/>
  <c r="I270" i="64"/>
  <c r="G270" i="64"/>
  <c r="F270" i="64"/>
  <c r="I269" i="64"/>
  <c r="G269" i="64"/>
  <c r="F269" i="64"/>
  <c r="I268" i="64"/>
  <c r="G268" i="64"/>
  <c r="F268" i="64"/>
  <c r="I267" i="64"/>
  <c r="G267" i="64"/>
  <c r="F267" i="64"/>
  <c r="I266" i="64"/>
  <c r="G266" i="64"/>
  <c r="F266" i="64"/>
  <c r="I265" i="64"/>
  <c r="G265" i="64"/>
  <c r="F265" i="64"/>
  <c r="I264" i="64"/>
  <c r="G264" i="64"/>
  <c r="F264" i="64"/>
  <c r="I263" i="64"/>
  <c r="G263" i="64"/>
  <c r="F263" i="64"/>
  <c r="I262" i="64"/>
  <c r="G262" i="64"/>
  <c r="F262" i="64"/>
  <c r="I261" i="64"/>
  <c r="G261" i="64"/>
  <c r="F261" i="64"/>
  <c r="I260" i="64"/>
  <c r="G260" i="64"/>
  <c r="F260" i="64"/>
  <c r="I259" i="64"/>
  <c r="G259" i="64"/>
  <c r="F259" i="64"/>
  <c r="I258" i="64"/>
  <c r="G258" i="64"/>
  <c r="F258" i="64"/>
  <c r="I257" i="64"/>
  <c r="G257" i="64"/>
  <c r="F257" i="64"/>
  <c r="I256" i="64"/>
  <c r="G256" i="64"/>
  <c r="F256" i="64"/>
  <c r="I255" i="64"/>
  <c r="G255" i="64"/>
  <c r="F255" i="64"/>
  <c r="I254" i="64"/>
  <c r="G254" i="64"/>
  <c r="F254" i="64"/>
  <c r="I253" i="64"/>
  <c r="G253" i="64"/>
  <c r="F253" i="64"/>
  <c r="I252" i="64"/>
  <c r="G252" i="64"/>
  <c r="F252" i="64"/>
  <c r="I251" i="64"/>
  <c r="G251" i="64"/>
  <c r="F251" i="64"/>
  <c r="I250" i="64"/>
  <c r="G250" i="64"/>
  <c r="F250" i="64"/>
  <c r="I249" i="64"/>
  <c r="G249" i="64"/>
  <c r="F249" i="64"/>
  <c r="I248" i="64"/>
  <c r="G248" i="64"/>
  <c r="F248" i="64"/>
  <c r="I247" i="64"/>
  <c r="G247" i="64"/>
  <c r="F247" i="64"/>
  <c r="I246" i="64"/>
  <c r="G246" i="64"/>
  <c r="F246" i="64"/>
  <c r="I245" i="64"/>
  <c r="G245" i="64"/>
  <c r="F245" i="64"/>
  <c r="I244" i="64"/>
  <c r="G244" i="64"/>
  <c r="F244" i="64"/>
  <c r="I243" i="64"/>
  <c r="G243" i="64"/>
  <c r="F243" i="64"/>
  <c r="I242" i="64"/>
  <c r="G242" i="64"/>
  <c r="F242" i="64"/>
  <c r="I241" i="64"/>
  <c r="G241" i="64"/>
  <c r="F241" i="64"/>
  <c r="I240" i="64"/>
  <c r="G240" i="64"/>
  <c r="F240" i="64"/>
  <c r="I239" i="64"/>
  <c r="G239" i="64"/>
  <c r="F239" i="64"/>
  <c r="I238" i="64"/>
  <c r="G238" i="64"/>
  <c r="F238" i="64"/>
  <c r="I237" i="64"/>
  <c r="G237" i="64"/>
  <c r="F237" i="64"/>
  <c r="I236" i="64"/>
  <c r="G236" i="64"/>
  <c r="F236" i="64"/>
  <c r="I235" i="64"/>
  <c r="G235" i="64"/>
  <c r="F235" i="64"/>
  <c r="I234" i="64"/>
  <c r="G234" i="64"/>
  <c r="F234" i="64"/>
  <c r="I233" i="64"/>
  <c r="G233" i="64"/>
  <c r="F233" i="64"/>
  <c r="I232" i="64"/>
  <c r="G232" i="64"/>
  <c r="F232" i="64"/>
  <c r="I231" i="64"/>
  <c r="G231" i="64"/>
  <c r="F231" i="64"/>
  <c r="I230" i="64"/>
  <c r="G230" i="64"/>
  <c r="F230" i="64"/>
  <c r="I229" i="64"/>
  <c r="G229" i="64"/>
  <c r="F229" i="64"/>
  <c r="I228" i="64"/>
  <c r="G228" i="64"/>
  <c r="F228" i="64"/>
  <c r="I227" i="64"/>
  <c r="G227" i="64"/>
  <c r="F227" i="64"/>
  <c r="I226" i="64"/>
  <c r="G226" i="64"/>
  <c r="F226" i="64"/>
  <c r="I225" i="64"/>
  <c r="G225" i="64"/>
  <c r="F225" i="64"/>
  <c r="I224" i="64"/>
  <c r="G224" i="64"/>
  <c r="F224" i="64"/>
  <c r="I223" i="64"/>
  <c r="G223" i="64"/>
  <c r="F223" i="64"/>
  <c r="I222" i="64"/>
  <c r="G222" i="64"/>
  <c r="F222" i="64"/>
  <c r="I221" i="64"/>
  <c r="G221" i="64"/>
  <c r="F221" i="64"/>
  <c r="I220" i="64"/>
  <c r="G220" i="64"/>
  <c r="F220" i="64"/>
  <c r="I219" i="64"/>
  <c r="G219" i="64"/>
  <c r="F219" i="64"/>
  <c r="I218" i="64"/>
  <c r="G218" i="64"/>
  <c r="F218" i="64"/>
  <c r="I217" i="64"/>
  <c r="G217" i="64"/>
  <c r="F217" i="64"/>
  <c r="I216" i="64"/>
  <c r="G216" i="64"/>
  <c r="F216" i="64"/>
  <c r="I215" i="64"/>
  <c r="G215" i="64"/>
  <c r="F215" i="64"/>
  <c r="I214" i="64"/>
  <c r="G214" i="64"/>
  <c r="F214" i="64"/>
  <c r="I213" i="64"/>
  <c r="G213" i="64"/>
  <c r="F213" i="64"/>
  <c r="I212" i="64"/>
  <c r="G212" i="64"/>
  <c r="F212" i="64"/>
  <c r="I211" i="64"/>
  <c r="G211" i="64"/>
  <c r="F211" i="64"/>
  <c r="I210" i="64"/>
  <c r="G210" i="64"/>
  <c r="F210" i="64"/>
  <c r="I209" i="64"/>
  <c r="G209" i="64"/>
  <c r="F209" i="64"/>
  <c r="I208" i="64"/>
  <c r="G208" i="64"/>
  <c r="F208" i="64"/>
  <c r="I207" i="64"/>
  <c r="G207" i="64"/>
  <c r="F207" i="64"/>
  <c r="I206" i="64"/>
  <c r="G206" i="64"/>
  <c r="F206" i="64"/>
  <c r="I205" i="64"/>
  <c r="G205" i="64"/>
  <c r="F205" i="64"/>
  <c r="I204" i="64"/>
  <c r="G204" i="64"/>
  <c r="F204" i="64"/>
  <c r="I203" i="64"/>
  <c r="G203" i="64"/>
  <c r="F203" i="64"/>
  <c r="I202" i="64"/>
  <c r="G202" i="64"/>
  <c r="F202" i="64"/>
  <c r="I201" i="64"/>
  <c r="G201" i="64"/>
  <c r="F201" i="64"/>
  <c r="I200" i="64"/>
  <c r="G200" i="64"/>
  <c r="F200" i="64"/>
  <c r="I199" i="64"/>
  <c r="G199" i="64"/>
  <c r="F199" i="64"/>
  <c r="I198" i="64"/>
  <c r="G198" i="64"/>
  <c r="F198" i="64"/>
  <c r="I197" i="64"/>
  <c r="G197" i="64"/>
  <c r="F197" i="64"/>
  <c r="I196" i="64"/>
  <c r="G196" i="64"/>
  <c r="F196" i="64"/>
  <c r="I195" i="64"/>
  <c r="G195" i="64"/>
  <c r="F195" i="64"/>
  <c r="I194" i="64"/>
  <c r="G194" i="64"/>
  <c r="F194" i="64"/>
  <c r="I193" i="64"/>
  <c r="G193" i="64"/>
  <c r="F193" i="64"/>
  <c r="I192" i="64"/>
  <c r="G192" i="64"/>
  <c r="F192" i="64"/>
  <c r="I191" i="64"/>
  <c r="G191" i="64"/>
  <c r="F191" i="64"/>
  <c r="I190" i="64"/>
  <c r="G190" i="64"/>
  <c r="F190" i="64"/>
  <c r="I189" i="64"/>
  <c r="G189" i="64"/>
  <c r="F189" i="64"/>
  <c r="I188" i="64"/>
  <c r="G188" i="64"/>
  <c r="F188" i="64"/>
  <c r="I187" i="64"/>
  <c r="G187" i="64"/>
  <c r="F187" i="64"/>
  <c r="I186" i="64"/>
  <c r="G186" i="64"/>
  <c r="F186" i="64"/>
  <c r="I185" i="64"/>
  <c r="G185" i="64"/>
  <c r="F185" i="64"/>
  <c r="I184" i="64"/>
  <c r="G184" i="64"/>
  <c r="F184" i="64"/>
  <c r="I183" i="64"/>
  <c r="G183" i="64"/>
  <c r="F183" i="64"/>
  <c r="I182" i="64"/>
  <c r="G182" i="64"/>
  <c r="F182" i="64"/>
  <c r="I181" i="64"/>
  <c r="G181" i="64"/>
  <c r="F181" i="64"/>
  <c r="I180" i="64"/>
  <c r="G180" i="64"/>
  <c r="F180" i="64"/>
  <c r="I179" i="64"/>
  <c r="G179" i="64"/>
  <c r="F179" i="64"/>
  <c r="I178" i="64"/>
  <c r="G178" i="64"/>
  <c r="F178" i="64"/>
  <c r="I177" i="64"/>
  <c r="G177" i="64"/>
  <c r="F177" i="64"/>
  <c r="I176" i="64"/>
  <c r="G176" i="64"/>
  <c r="F176" i="64"/>
  <c r="I175" i="64"/>
  <c r="G175" i="64"/>
  <c r="F175" i="64"/>
  <c r="I174" i="64"/>
  <c r="G174" i="64"/>
  <c r="F174" i="64"/>
  <c r="I173" i="64"/>
  <c r="G173" i="64"/>
  <c r="F173" i="64"/>
  <c r="I172" i="64"/>
  <c r="G172" i="64"/>
  <c r="F172" i="64"/>
  <c r="I171" i="64"/>
  <c r="G171" i="64"/>
  <c r="F171" i="64"/>
  <c r="I170" i="64"/>
  <c r="G170" i="64"/>
  <c r="F170" i="64"/>
  <c r="I169" i="64"/>
  <c r="G169" i="64"/>
  <c r="F169" i="64"/>
  <c r="I168" i="64"/>
  <c r="G168" i="64"/>
  <c r="F168" i="64"/>
  <c r="I167" i="64"/>
  <c r="G167" i="64"/>
  <c r="F167" i="64"/>
  <c r="I166" i="64"/>
  <c r="G166" i="64"/>
  <c r="F166" i="64"/>
  <c r="I165" i="64"/>
  <c r="G165" i="64"/>
  <c r="F165" i="64"/>
  <c r="I164" i="64"/>
  <c r="G164" i="64"/>
  <c r="F164" i="64"/>
  <c r="I163" i="64"/>
  <c r="G163" i="64"/>
  <c r="F163" i="64"/>
  <c r="I162" i="64"/>
  <c r="G162" i="64"/>
  <c r="F162" i="64"/>
  <c r="I161" i="64"/>
  <c r="G161" i="64"/>
  <c r="F161" i="64"/>
  <c r="I160" i="64"/>
  <c r="G160" i="64"/>
  <c r="F160" i="64"/>
  <c r="I159" i="64"/>
  <c r="G159" i="64"/>
  <c r="F159" i="64"/>
  <c r="I158" i="64"/>
  <c r="G158" i="64"/>
  <c r="F158" i="64"/>
  <c r="I157" i="64"/>
  <c r="G157" i="64"/>
  <c r="F157" i="64"/>
  <c r="I156" i="64"/>
  <c r="G156" i="64"/>
  <c r="F156" i="64"/>
  <c r="I155" i="64"/>
  <c r="G155" i="64"/>
  <c r="F155" i="64"/>
  <c r="I154" i="64"/>
  <c r="G154" i="64"/>
  <c r="F154" i="64"/>
  <c r="I153" i="64"/>
  <c r="G153" i="64"/>
  <c r="F153" i="64"/>
  <c r="I152" i="64"/>
  <c r="G152" i="64"/>
  <c r="F152" i="64"/>
  <c r="I151" i="64"/>
  <c r="G151" i="64"/>
  <c r="F151" i="64"/>
  <c r="I150" i="64"/>
  <c r="G150" i="64"/>
  <c r="F150" i="64"/>
  <c r="I149" i="64"/>
  <c r="G149" i="64"/>
  <c r="F149" i="64"/>
  <c r="I148" i="64"/>
  <c r="G148" i="64"/>
  <c r="F148" i="64"/>
  <c r="I147" i="64"/>
  <c r="G147" i="64"/>
  <c r="F147" i="64"/>
  <c r="I146" i="64"/>
  <c r="G146" i="64"/>
  <c r="F146" i="64"/>
  <c r="I145" i="64"/>
  <c r="G145" i="64"/>
  <c r="F145" i="64"/>
  <c r="I144" i="64"/>
  <c r="G144" i="64"/>
  <c r="F144" i="64"/>
  <c r="I143" i="64"/>
  <c r="G143" i="64"/>
  <c r="F143" i="64"/>
  <c r="I142" i="64"/>
  <c r="G142" i="64"/>
  <c r="F142" i="64"/>
  <c r="I141" i="64"/>
  <c r="G141" i="64"/>
  <c r="F141" i="64"/>
  <c r="I140" i="64"/>
  <c r="G140" i="64"/>
  <c r="F140" i="64"/>
  <c r="I139" i="64"/>
  <c r="G139" i="64"/>
  <c r="F139" i="64"/>
  <c r="I138" i="64"/>
  <c r="G138" i="64"/>
  <c r="F138" i="64"/>
  <c r="I137" i="64"/>
  <c r="G137" i="64"/>
  <c r="F137" i="64"/>
  <c r="I136" i="64"/>
  <c r="G136" i="64"/>
  <c r="F136" i="64"/>
  <c r="I135" i="64"/>
  <c r="G135" i="64"/>
  <c r="F135" i="64"/>
  <c r="I134" i="64"/>
  <c r="G134" i="64"/>
  <c r="F134" i="64"/>
  <c r="I133" i="64"/>
  <c r="G133" i="64"/>
  <c r="F133" i="64"/>
  <c r="I132" i="64"/>
  <c r="G132" i="64"/>
  <c r="F132" i="64"/>
  <c r="I131" i="64"/>
  <c r="G131" i="64"/>
  <c r="F131" i="64"/>
  <c r="I130" i="64"/>
  <c r="G130" i="64"/>
  <c r="F130" i="64"/>
  <c r="I129" i="64"/>
  <c r="G129" i="64"/>
  <c r="F129" i="64"/>
  <c r="I128" i="64"/>
  <c r="G128" i="64"/>
  <c r="F128" i="64"/>
  <c r="I127" i="64"/>
  <c r="G127" i="64"/>
  <c r="F127" i="64"/>
  <c r="I126" i="64"/>
  <c r="G126" i="64"/>
  <c r="F126" i="64"/>
  <c r="I125" i="64"/>
  <c r="G125" i="64"/>
  <c r="F125" i="64"/>
  <c r="I124" i="64"/>
  <c r="G124" i="64"/>
  <c r="F124" i="64"/>
  <c r="I123" i="64"/>
  <c r="G123" i="64"/>
  <c r="F123" i="64"/>
  <c r="I122" i="64"/>
  <c r="G122" i="64"/>
  <c r="F122" i="64"/>
  <c r="I121" i="64"/>
  <c r="G121" i="64"/>
  <c r="F121" i="64"/>
  <c r="I120" i="64"/>
  <c r="G120" i="64"/>
  <c r="F120" i="64"/>
  <c r="I119" i="64"/>
  <c r="G119" i="64"/>
  <c r="F119" i="64"/>
  <c r="I118" i="64"/>
  <c r="G118" i="64"/>
  <c r="F118" i="64"/>
  <c r="I117" i="64"/>
  <c r="G117" i="64"/>
  <c r="F117" i="64"/>
  <c r="I116" i="64"/>
  <c r="G116" i="64"/>
  <c r="F116" i="64"/>
  <c r="I115" i="64"/>
  <c r="G115" i="64"/>
  <c r="F115" i="64"/>
  <c r="I114" i="64"/>
  <c r="G114" i="64"/>
  <c r="F114" i="64"/>
  <c r="I113" i="64"/>
  <c r="G113" i="64"/>
  <c r="F113" i="64"/>
  <c r="I112" i="64"/>
  <c r="G112" i="64"/>
  <c r="F112" i="64"/>
  <c r="I111" i="64"/>
  <c r="G111" i="64"/>
  <c r="F111" i="64"/>
  <c r="I110" i="64"/>
  <c r="G110" i="64"/>
  <c r="F110" i="64"/>
  <c r="I109" i="64"/>
  <c r="G109" i="64"/>
  <c r="F109" i="64"/>
  <c r="I108" i="64"/>
  <c r="G108" i="64"/>
  <c r="F108" i="64"/>
  <c r="I107" i="64"/>
  <c r="G107" i="64"/>
  <c r="F107" i="64"/>
  <c r="I106" i="64"/>
  <c r="G106" i="64"/>
  <c r="F106" i="64"/>
  <c r="I105" i="64"/>
  <c r="G105" i="64"/>
  <c r="F105" i="64"/>
  <c r="I104" i="64"/>
  <c r="G104" i="64"/>
  <c r="F104" i="64"/>
  <c r="I103" i="64"/>
  <c r="G103" i="64"/>
  <c r="F103" i="64"/>
  <c r="I102" i="64"/>
  <c r="G102" i="64"/>
  <c r="F102" i="64"/>
  <c r="I101" i="64"/>
  <c r="G101" i="64"/>
  <c r="F101" i="64"/>
  <c r="I100" i="64"/>
  <c r="G100" i="64"/>
  <c r="F100" i="64"/>
  <c r="I99" i="64"/>
  <c r="G99" i="64"/>
  <c r="F99" i="64"/>
  <c r="I98" i="64"/>
  <c r="G98" i="64"/>
  <c r="F98" i="64"/>
  <c r="I97" i="64"/>
  <c r="G97" i="64"/>
  <c r="F97" i="64"/>
  <c r="I96" i="64"/>
  <c r="G96" i="64"/>
  <c r="F96" i="64"/>
  <c r="I95" i="64"/>
  <c r="G95" i="64"/>
  <c r="F95" i="64"/>
  <c r="I94" i="64"/>
  <c r="G94" i="64"/>
  <c r="F94" i="64"/>
  <c r="I93" i="64"/>
  <c r="G93" i="64"/>
  <c r="F93" i="64"/>
  <c r="I92" i="64"/>
  <c r="G92" i="64"/>
  <c r="F92" i="64"/>
  <c r="I91" i="64"/>
  <c r="G91" i="64"/>
  <c r="F91" i="64"/>
  <c r="I90" i="64"/>
  <c r="G90" i="64"/>
  <c r="F90" i="64"/>
  <c r="I89" i="64"/>
  <c r="G89" i="64"/>
  <c r="F89" i="64"/>
  <c r="I88" i="64"/>
  <c r="G88" i="64"/>
  <c r="F88" i="64"/>
  <c r="I87" i="64"/>
  <c r="G87" i="64"/>
  <c r="F87" i="64"/>
  <c r="I86" i="64"/>
  <c r="G86" i="64"/>
  <c r="F86" i="64"/>
  <c r="I85" i="64"/>
  <c r="G85" i="64"/>
  <c r="F85" i="64"/>
  <c r="I84" i="64"/>
  <c r="G84" i="64"/>
  <c r="F84" i="64"/>
  <c r="I83" i="64"/>
  <c r="G83" i="64"/>
  <c r="F83" i="64"/>
  <c r="I82" i="64"/>
  <c r="G82" i="64"/>
  <c r="F82" i="64"/>
  <c r="I81" i="64"/>
  <c r="G81" i="64"/>
  <c r="F81" i="64"/>
  <c r="I80" i="64"/>
  <c r="G80" i="64"/>
  <c r="F80" i="64"/>
  <c r="I79" i="64"/>
  <c r="G79" i="64"/>
  <c r="F79" i="64"/>
  <c r="I78" i="64"/>
  <c r="G78" i="64"/>
  <c r="F78" i="64"/>
  <c r="I77" i="64"/>
  <c r="G77" i="64"/>
  <c r="F77" i="64"/>
  <c r="I76" i="64"/>
  <c r="G76" i="64"/>
  <c r="F76" i="64"/>
  <c r="I75" i="64"/>
  <c r="G75" i="64"/>
  <c r="F75" i="64"/>
  <c r="I74" i="64"/>
  <c r="G74" i="64"/>
  <c r="F74" i="64"/>
  <c r="I73" i="64"/>
  <c r="G73" i="64"/>
  <c r="F73" i="64"/>
  <c r="I72" i="64"/>
  <c r="G72" i="64"/>
  <c r="F72" i="64"/>
  <c r="I71" i="64"/>
  <c r="G71" i="64"/>
  <c r="F71" i="64"/>
  <c r="I70" i="64"/>
  <c r="G70" i="64"/>
  <c r="F70" i="64"/>
  <c r="I69" i="64"/>
  <c r="G69" i="64"/>
  <c r="F69" i="64"/>
  <c r="I68" i="64"/>
  <c r="G68" i="64"/>
  <c r="F68" i="64"/>
  <c r="I67" i="64"/>
  <c r="G67" i="64"/>
  <c r="F67" i="64"/>
  <c r="I66" i="64"/>
  <c r="G66" i="64"/>
  <c r="F66" i="64"/>
  <c r="I65" i="64"/>
  <c r="G65" i="64"/>
  <c r="F65" i="64"/>
  <c r="I64" i="64"/>
  <c r="G64" i="64"/>
  <c r="F64" i="64"/>
  <c r="I63" i="64"/>
  <c r="G63" i="64"/>
  <c r="F63" i="64"/>
  <c r="I62" i="64"/>
  <c r="G62" i="64"/>
  <c r="F62" i="64"/>
  <c r="I61" i="64"/>
  <c r="G61" i="64"/>
  <c r="F61" i="64"/>
  <c r="I60" i="64"/>
  <c r="G60" i="64"/>
  <c r="F60" i="64"/>
  <c r="I59" i="64"/>
  <c r="G59" i="64"/>
  <c r="F59" i="64"/>
  <c r="I58" i="64"/>
  <c r="G58" i="64"/>
  <c r="F58" i="64"/>
  <c r="I57" i="64"/>
  <c r="G57" i="64"/>
  <c r="F57" i="64"/>
  <c r="I56" i="64"/>
  <c r="G56" i="64"/>
  <c r="F56" i="64"/>
  <c r="I55" i="64"/>
  <c r="G55" i="64"/>
  <c r="F55" i="64"/>
  <c r="I54" i="64"/>
  <c r="G54" i="64"/>
  <c r="F54" i="64"/>
  <c r="I53" i="64"/>
  <c r="G53" i="64"/>
  <c r="F53" i="64"/>
  <c r="I52" i="64"/>
  <c r="G52" i="64"/>
  <c r="F52" i="64"/>
  <c r="I51" i="64"/>
  <c r="G51" i="64"/>
  <c r="F51" i="64"/>
  <c r="I50" i="64"/>
  <c r="G50" i="64"/>
  <c r="F50" i="64"/>
  <c r="I49" i="64"/>
  <c r="G49" i="64"/>
  <c r="F49" i="64"/>
  <c r="I48" i="64"/>
  <c r="G48" i="64"/>
  <c r="F48" i="64"/>
  <c r="I47" i="64"/>
  <c r="G47" i="64"/>
  <c r="F47" i="64"/>
  <c r="I46" i="64"/>
  <c r="G46" i="64"/>
  <c r="F46" i="64"/>
  <c r="I45" i="64"/>
  <c r="G45" i="64"/>
  <c r="F45" i="64"/>
  <c r="I44" i="64"/>
  <c r="G44" i="64"/>
  <c r="F44" i="64"/>
  <c r="I43" i="64"/>
  <c r="G43" i="64"/>
  <c r="F43" i="64"/>
  <c r="I42" i="64"/>
  <c r="G42" i="64"/>
  <c r="F42" i="64"/>
  <c r="I41" i="64"/>
  <c r="G41" i="64"/>
  <c r="F41" i="64"/>
  <c r="I40" i="64"/>
  <c r="G40" i="64"/>
  <c r="F40" i="64"/>
  <c r="I39" i="64"/>
  <c r="G39" i="64"/>
  <c r="F39" i="64"/>
  <c r="I38" i="64"/>
  <c r="G38" i="64"/>
  <c r="F38" i="64"/>
  <c r="I37" i="64"/>
  <c r="G37" i="64"/>
  <c r="F37" i="64"/>
  <c r="I36" i="64"/>
  <c r="G36" i="64"/>
  <c r="F36" i="64"/>
  <c r="I35" i="64"/>
  <c r="G35" i="64"/>
  <c r="F35" i="64"/>
  <c r="I34" i="64"/>
  <c r="G34" i="64"/>
  <c r="F34" i="64"/>
  <c r="I33" i="64"/>
  <c r="G33" i="64"/>
  <c r="F33" i="64"/>
  <c r="I32" i="64"/>
  <c r="G32" i="64"/>
  <c r="F32" i="64"/>
  <c r="I31" i="64"/>
  <c r="G31" i="64"/>
  <c r="F31" i="64"/>
  <c r="I30" i="64"/>
  <c r="G30" i="64"/>
  <c r="F30" i="64"/>
  <c r="I29" i="64"/>
  <c r="G29" i="64"/>
  <c r="F29" i="64"/>
  <c r="I28" i="64"/>
  <c r="G28" i="64"/>
  <c r="F28" i="64"/>
  <c r="I27" i="64"/>
  <c r="G27" i="64"/>
  <c r="F27" i="64"/>
  <c r="I26" i="64"/>
  <c r="G26" i="64"/>
  <c r="F26" i="64"/>
  <c r="I25" i="64"/>
  <c r="G25" i="64"/>
  <c r="F25" i="64"/>
  <c r="I24" i="64"/>
  <c r="G24" i="64"/>
  <c r="F24" i="64"/>
  <c r="I23" i="64"/>
  <c r="G23" i="64"/>
  <c r="F23" i="64"/>
  <c r="I22" i="64"/>
  <c r="G22" i="64"/>
  <c r="F22" i="64"/>
  <c r="I21" i="64"/>
  <c r="G21" i="64"/>
  <c r="F21" i="64"/>
  <c r="I20" i="64"/>
  <c r="G20" i="64"/>
  <c r="F20" i="64"/>
  <c r="I19" i="64"/>
  <c r="G19" i="64"/>
  <c r="F19" i="64"/>
  <c r="I18" i="64"/>
  <c r="G18" i="64"/>
  <c r="F18" i="64"/>
  <c r="I17" i="64"/>
  <c r="G17" i="64"/>
  <c r="F17" i="64"/>
  <c r="I16" i="64"/>
  <c r="G16" i="64"/>
  <c r="F16" i="64"/>
  <c r="I15" i="64"/>
  <c r="G15" i="64"/>
  <c r="F15" i="64"/>
  <c r="I14" i="64"/>
  <c r="G14" i="64"/>
  <c r="F14" i="64"/>
  <c r="I13" i="64"/>
  <c r="G13" i="64"/>
  <c r="F13" i="64"/>
  <c r="I12" i="64"/>
  <c r="G12" i="64"/>
  <c r="F12" i="64"/>
  <c r="I11" i="64"/>
  <c r="G11" i="64"/>
  <c r="F11" i="64"/>
  <c r="I10" i="64"/>
  <c r="A1" i="64"/>
  <c r="B3693" i="63"/>
  <c r="I3690" i="63" s="1"/>
  <c r="G3691" i="63"/>
  <c r="F3691" i="63"/>
  <c r="G3690" i="63"/>
  <c r="F3690" i="63"/>
  <c r="G3689" i="63"/>
  <c r="F3689" i="63"/>
  <c r="G3688" i="63"/>
  <c r="F3688" i="63"/>
  <c r="G3687" i="63"/>
  <c r="F3687" i="63"/>
  <c r="G3686" i="63"/>
  <c r="F3686" i="63"/>
  <c r="G3685" i="63"/>
  <c r="F3685" i="63"/>
  <c r="G3684" i="63"/>
  <c r="F3684" i="63"/>
  <c r="G3683" i="63"/>
  <c r="F3683" i="63"/>
  <c r="G3682" i="63"/>
  <c r="F3682" i="63"/>
  <c r="G3681" i="63"/>
  <c r="F3681" i="63"/>
  <c r="G3680" i="63"/>
  <c r="F3680" i="63"/>
  <c r="G3679" i="63"/>
  <c r="F3679" i="63"/>
  <c r="G3678" i="63"/>
  <c r="F3678" i="63"/>
  <c r="G3677" i="63"/>
  <c r="F3677" i="63"/>
  <c r="G3676" i="63"/>
  <c r="F3676" i="63"/>
  <c r="G3675" i="63"/>
  <c r="F3675" i="63"/>
  <c r="G3674" i="63"/>
  <c r="F3674" i="63"/>
  <c r="G3673" i="63"/>
  <c r="F3673" i="63"/>
  <c r="G3672" i="63"/>
  <c r="F3672" i="63"/>
  <c r="G3671" i="63"/>
  <c r="F3671" i="63"/>
  <c r="G3670" i="63"/>
  <c r="F3670" i="63"/>
  <c r="G3669" i="63"/>
  <c r="F3669" i="63"/>
  <c r="G3668" i="63"/>
  <c r="F3668" i="63"/>
  <c r="G3667" i="63"/>
  <c r="F3667" i="63"/>
  <c r="G3666" i="63"/>
  <c r="F3666" i="63"/>
  <c r="G3665" i="63"/>
  <c r="F3665" i="63"/>
  <c r="G3664" i="63"/>
  <c r="F3664" i="63"/>
  <c r="G3663" i="63"/>
  <c r="F3663" i="63"/>
  <c r="G3662" i="63"/>
  <c r="F3662" i="63"/>
  <c r="G3661" i="63"/>
  <c r="F3661" i="63"/>
  <c r="G3660" i="63"/>
  <c r="F3660" i="63"/>
  <c r="G3659" i="63"/>
  <c r="F3659" i="63"/>
  <c r="G3658" i="63"/>
  <c r="F3658" i="63"/>
  <c r="G3657" i="63"/>
  <c r="F3657" i="63"/>
  <c r="G3656" i="63"/>
  <c r="F3656" i="63"/>
  <c r="G3655" i="63"/>
  <c r="F3655" i="63"/>
  <c r="G3654" i="63"/>
  <c r="F3654" i="63"/>
  <c r="G3653" i="63"/>
  <c r="F3653" i="63"/>
  <c r="G3652" i="63"/>
  <c r="F3652" i="63"/>
  <c r="G3651" i="63"/>
  <c r="F3651" i="63"/>
  <c r="G3650" i="63"/>
  <c r="F3650" i="63"/>
  <c r="G3649" i="63"/>
  <c r="F3649" i="63"/>
  <c r="G3648" i="63"/>
  <c r="F3648" i="63"/>
  <c r="G3647" i="63"/>
  <c r="F3647" i="63"/>
  <c r="G3646" i="63"/>
  <c r="F3646" i="63"/>
  <c r="G3645" i="63"/>
  <c r="F3645" i="63"/>
  <c r="G3644" i="63"/>
  <c r="F3644" i="63"/>
  <c r="G3643" i="63"/>
  <c r="F3643" i="63"/>
  <c r="G3642" i="63"/>
  <c r="F3642" i="63"/>
  <c r="G3641" i="63"/>
  <c r="F3641" i="63"/>
  <c r="G3640" i="63"/>
  <c r="F3640" i="63"/>
  <c r="G3639" i="63"/>
  <c r="F3639" i="63"/>
  <c r="G3638" i="63"/>
  <c r="F3638" i="63"/>
  <c r="G3637" i="63"/>
  <c r="F3637" i="63"/>
  <c r="G3636" i="63"/>
  <c r="F3636" i="63"/>
  <c r="G3635" i="63"/>
  <c r="F3635" i="63"/>
  <c r="G3634" i="63"/>
  <c r="F3634" i="63"/>
  <c r="G3633" i="63"/>
  <c r="F3633" i="63"/>
  <c r="G3632" i="63"/>
  <c r="F3632" i="63"/>
  <c r="G3631" i="63"/>
  <c r="F3631" i="63"/>
  <c r="G3630" i="63"/>
  <c r="F3630" i="63"/>
  <c r="G3629" i="63"/>
  <c r="F3629" i="63"/>
  <c r="G3628" i="63"/>
  <c r="F3628" i="63"/>
  <c r="G3627" i="63"/>
  <c r="F3627" i="63"/>
  <c r="G3626" i="63"/>
  <c r="F3626" i="63"/>
  <c r="G3625" i="63"/>
  <c r="F3625" i="63"/>
  <c r="G3624" i="63"/>
  <c r="F3624" i="63"/>
  <c r="G3623" i="63"/>
  <c r="F3623" i="63"/>
  <c r="G3622" i="63"/>
  <c r="F3622" i="63"/>
  <c r="G3621" i="63"/>
  <c r="F3621" i="63"/>
  <c r="G3620" i="63"/>
  <c r="F3620" i="63"/>
  <c r="G3619" i="63"/>
  <c r="F3619" i="63"/>
  <c r="G3618" i="63"/>
  <c r="F3618" i="63"/>
  <c r="G3617" i="63"/>
  <c r="F3617" i="63"/>
  <c r="G3616" i="63"/>
  <c r="F3616" i="63"/>
  <c r="G3615" i="63"/>
  <c r="F3615" i="63"/>
  <c r="G3614" i="63"/>
  <c r="F3614" i="63"/>
  <c r="G3613" i="63"/>
  <c r="F3613" i="63"/>
  <c r="G3612" i="63"/>
  <c r="F3612" i="63"/>
  <c r="G3611" i="63"/>
  <c r="F3611" i="63"/>
  <c r="G3610" i="63"/>
  <c r="F3610" i="63"/>
  <c r="G3609" i="63"/>
  <c r="F3609" i="63"/>
  <c r="G3608" i="63"/>
  <c r="F3608" i="63"/>
  <c r="G3607" i="63"/>
  <c r="F3607" i="63"/>
  <c r="G3606" i="63"/>
  <c r="F3606" i="63"/>
  <c r="G3605" i="63"/>
  <c r="F3605" i="63"/>
  <c r="G3604" i="63"/>
  <c r="F3604" i="63"/>
  <c r="G3603" i="63"/>
  <c r="F3603" i="63"/>
  <c r="G3602" i="63"/>
  <c r="F3602" i="63"/>
  <c r="G3601" i="63"/>
  <c r="F3601" i="63"/>
  <c r="G3600" i="63"/>
  <c r="F3600" i="63"/>
  <c r="G3599" i="63"/>
  <c r="F3599" i="63"/>
  <c r="G3598" i="63"/>
  <c r="F3598" i="63"/>
  <c r="G3597" i="63"/>
  <c r="F3597" i="63"/>
  <c r="G3596" i="63"/>
  <c r="F3596" i="63"/>
  <c r="G3595" i="63"/>
  <c r="F3595" i="63"/>
  <c r="G3594" i="63"/>
  <c r="F3594" i="63"/>
  <c r="G3593" i="63"/>
  <c r="F3593" i="63"/>
  <c r="G3592" i="63"/>
  <c r="F3592" i="63"/>
  <c r="G3591" i="63"/>
  <c r="F3591" i="63"/>
  <c r="G3590" i="63"/>
  <c r="F3590" i="63"/>
  <c r="G3589" i="63"/>
  <c r="F3589" i="63"/>
  <c r="G3588" i="63"/>
  <c r="F3588" i="63"/>
  <c r="G3587" i="63"/>
  <c r="F3587" i="63"/>
  <c r="G3586" i="63"/>
  <c r="F3586" i="63"/>
  <c r="G3585" i="63"/>
  <c r="F3585" i="63"/>
  <c r="G3584" i="63"/>
  <c r="F3584" i="63"/>
  <c r="G3583" i="63"/>
  <c r="F3583" i="63"/>
  <c r="G3582" i="63"/>
  <c r="F3582" i="63"/>
  <c r="G3581" i="63"/>
  <c r="F3581" i="63"/>
  <c r="G3580" i="63"/>
  <c r="F3580" i="63"/>
  <c r="G3579" i="63"/>
  <c r="F3579" i="63"/>
  <c r="G3578" i="63"/>
  <c r="F3578" i="63"/>
  <c r="G3577" i="63"/>
  <c r="F3577" i="63"/>
  <c r="G3576" i="63"/>
  <c r="F3576" i="63"/>
  <c r="G3575" i="63"/>
  <c r="F3575" i="63"/>
  <c r="G3574" i="63"/>
  <c r="F3574" i="63"/>
  <c r="G3573" i="63"/>
  <c r="F3573" i="63"/>
  <c r="G3572" i="63"/>
  <c r="F3572" i="63"/>
  <c r="G3571" i="63"/>
  <c r="F3571" i="63"/>
  <c r="G3570" i="63"/>
  <c r="F3570" i="63"/>
  <c r="G3569" i="63"/>
  <c r="F3569" i="63"/>
  <c r="G3568" i="63"/>
  <c r="F3568" i="63"/>
  <c r="G3567" i="63"/>
  <c r="F3567" i="63"/>
  <c r="G3566" i="63"/>
  <c r="F3566" i="63"/>
  <c r="G3565" i="63"/>
  <c r="F3565" i="63"/>
  <c r="G3564" i="63"/>
  <c r="F3564" i="63"/>
  <c r="G3563" i="63"/>
  <c r="F3563" i="63"/>
  <c r="G3562" i="63"/>
  <c r="F3562" i="63"/>
  <c r="G3561" i="63"/>
  <c r="F3561" i="63"/>
  <c r="G3560" i="63"/>
  <c r="F3560" i="63"/>
  <c r="G3559" i="63"/>
  <c r="F3559" i="63"/>
  <c r="G3558" i="63"/>
  <c r="F3558" i="63"/>
  <c r="G3557" i="63"/>
  <c r="F3557" i="63"/>
  <c r="G3556" i="63"/>
  <c r="F3556" i="63"/>
  <c r="G3555" i="63"/>
  <c r="F3555" i="63"/>
  <c r="G3554" i="63"/>
  <c r="F3554" i="63"/>
  <c r="G3553" i="63"/>
  <c r="F3553" i="63"/>
  <c r="G3552" i="63"/>
  <c r="F3552" i="63"/>
  <c r="G3551" i="63"/>
  <c r="F3551" i="63"/>
  <c r="G3550" i="63"/>
  <c r="F3550" i="63"/>
  <c r="G3549" i="63"/>
  <c r="F3549" i="63"/>
  <c r="G3548" i="63"/>
  <c r="F3548" i="63"/>
  <c r="G3547" i="63"/>
  <c r="F3547" i="63"/>
  <c r="G3546" i="63"/>
  <c r="F3546" i="63"/>
  <c r="G3545" i="63"/>
  <c r="F3545" i="63"/>
  <c r="G3544" i="63"/>
  <c r="F3544" i="63"/>
  <c r="G3543" i="63"/>
  <c r="F3543" i="63"/>
  <c r="G3542" i="63"/>
  <c r="F3542" i="63"/>
  <c r="G3541" i="63"/>
  <c r="F3541" i="63"/>
  <c r="G3540" i="63"/>
  <c r="F3540" i="63"/>
  <c r="G3539" i="63"/>
  <c r="F3539" i="63"/>
  <c r="G3538" i="63"/>
  <c r="F3538" i="63"/>
  <c r="G3537" i="63"/>
  <c r="F3537" i="63"/>
  <c r="G3536" i="63"/>
  <c r="F3536" i="63"/>
  <c r="G3535" i="63"/>
  <c r="F3535" i="63"/>
  <c r="G3534" i="63"/>
  <c r="F3534" i="63"/>
  <c r="G3533" i="63"/>
  <c r="F3533" i="63"/>
  <c r="G3532" i="63"/>
  <c r="F3532" i="63"/>
  <c r="G3531" i="63"/>
  <c r="F3531" i="63"/>
  <c r="G3530" i="63"/>
  <c r="F3530" i="63"/>
  <c r="G3529" i="63"/>
  <c r="F3529" i="63"/>
  <c r="G3528" i="63"/>
  <c r="F3528" i="63"/>
  <c r="G3527" i="63"/>
  <c r="F3527" i="63"/>
  <c r="G3526" i="63"/>
  <c r="F3526" i="63"/>
  <c r="G3525" i="63"/>
  <c r="F3525" i="63"/>
  <c r="G3524" i="63"/>
  <c r="F3524" i="63"/>
  <c r="G3523" i="63"/>
  <c r="F3523" i="63"/>
  <c r="G3522" i="63"/>
  <c r="F3522" i="63"/>
  <c r="G3521" i="63"/>
  <c r="F3521" i="63"/>
  <c r="G3520" i="63"/>
  <c r="F3520" i="63"/>
  <c r="G3519" i="63"/>
  <c r="F3519" i="63"/>
  <c r="G3518" i="63"/>
  <c r="F3518" i="63"/>
  <c r="G3517" i="63"/>
  <c r="F3517" i="63"/>
  <c r="G3516" i="63"/>
  <c r="F3516" i="63"/>
  <c r="G3515" i="63"/>
  <c r="F3515" i="63"/>
  <c r="G3514" i="63"/>
  <c r="F3514" i="63"/>
  <c r="G3513" i="63"/>
  <c r="F3513" i="63"/>
  <c r="G3512" i="63"/>
  <c r="F3512" i="63"/>
  <c r="G3511" i="63"/>
  <c r="F3511" i="63"/>
  <c r="G3510" i="63"/>
  <c r="F3510" i="63"/>
  <c r="G3509" i="63"/>
  <c r="F3509" i="63"/>
  <c r="G3508" i="63"/>
  <c r="F3508" i="63"/>
  <c r="G3507" i="63"/>
  <c r="F3507" i="63"/>
  <c r="G3506" i="63"/>
  <c r="F3506" i="63"/>
  <c r="G3505" i="63"/>
  <c r="F3505" i="63"/>
  <c r="G3504" i="63"/>
  <c r="F3504" i="63"/>
  <c r="G3503" i="63"/>
  <c r="F3503" i="63"/>
  <c r="G3502" i="63"/>
  <c r="F3502" i="63"/>
  <c r="G3501" i="63"/>
  <c r="F3501" i="63"/>
  <c r="G3500" i="63"/>
  <c r="F3500" i="63"/>
  <c r="G3499" i="63"/>
  <c r="F3499" i="63"/>
  <c r="G3498" i="63"/>
  <c r="F3498" i="63"/>
  <c r="G3497" i="63"/>
  <c r="F3497" i="63"/>
  <c r="G3496" i="63"/>
  <c r="F3496" i="63"/>
  <c r="G3495" i="63"/>
  <c r="F3495" i="63"/>
  <c r="G3494" i="63"/>
  <c r="F3494" i="63"/>
  <c r="G3493" i="63"/>
  <c r="F3493" i="63"/>
  <c r="G3492" i="63"/>
  <c r="F3492" i="63"/>
  <c r="G3491" i="63"/>
  <c r="F3491" i="63"/>
  <c r="G3490" i="63"/>
  <c r="F3490" i="63"/>
  <c r="G3489" i="63"/>
  <c r="F3489" i="63"/>
  <c r="G3488" i="63"/>
  <c r="F3488" i="63"/>
  <c r="G3487" i="63"/>
  <c r="F3487" i="63"/>
  <c r="G3486" i="63"/>
  <c r="F3486" i="63"/>
  <c r="G3485" i="63"/>
  <c r="F3485" i="63"/>
  <c r="G3484" i="63"/>
  <c r="F3484" i="63"/>
  <c r="G3483" i="63"/>
  <c r="F3483" i="63"/>
  <c r="G3482" i="63"/>
  <c r="F3482" i="63"/>
  <c r="G3481" i="63"/>
  <c r="F3481" i="63"/>
  <c r="G3480" i="63"/>
  <c r="F3480" i="63"/>
  <c r="G3479" i="63"/>
  <c r="F3479" i="63"/>
  <c r="G3478" i="63"/>
  <c r="F3478" i="63"/>
  <c r="G3477" i="63"/>
  <c r="F3477" i="63"/>
  <c r="G3476" i="63"/>
  <c r="F3476" i="63"/>
  <c r="G3475" i="63"/>
  <c r="F3475" i="63"/>
  <c r="G3474" i="63"/>
  <c r="F3474" i="63"/>
  <c r="G3473" i="63"/>
  <c r="F3473" i="63"/>
  <c r="G3472" i="63"/>
  <c r="F3472" i="63"/>
  <c r="G3471" i="63"/>
  <c r="F3471" i="63"/>
  <c r="G3470" i="63"/>
  <c r="F3470" i="63"/>
  <c r="G3469" i="63"/>
  <c r="F3469" i="63"/>
  <c r="G3468" i="63"/>
  <c r="F3468" i="63"/>
  <c r="G3467" i="63"/>
  <c r="F3467" i="63"/>
  <c r="G3466" i="63"/>
  <c r="F3466" i="63"/>
  <c r="G3465" i="63"/>
  <c r="F3465" i="63"/>
  <c r="G3464" i="63"/>
  <c r="F3464" i="63"/>
  <c r="G3463" i="63"/>
  <c r="F3463" i="63"/>
  <c r="G3462" i="63"/>
  <c r="F3462" i="63"/>
  <c r="G3461" i="63"/>
  <c r="F3461" i="63"/>
  <c r="G3460" i="63"/>
  <c r="F3460" i="63"/>
  <c r="G3459" i="63"/>
  <c r="F3459" i="63"/>
  <c r="G3458" i="63"/>
  <c r="F3458" i="63"/>
  <c r="G3457" i="63"/>
  <c r="F3457" i="63"/>
  <c r="G3456" i="63"/>
  <c r="F3456" i="63"/>
  <c r="G3455" i="63"/>
  <c r="F3455" i="63"/>
  <c r="G3454" i="63"/>
  <c r="F3454" i="63"/>
  <c r="G3453" i="63"/>
  <c r="F3453" i="63"/>
  <c r="G3452" i="63"/>
  <c r="F3452" i="63"/>
  <c r="G3451" i="63"/>
  <c r="F3451" i="63"/>
  <c r="G3450" i="63"/>
  <c r="F3450" i="63"/>
  <c r="G3449" i="63"/>
  <c r="F3449" i="63"/>
  <c r="G3448" i="63"/>
  <c r="F3448" i="63"/>
  <c r="G3447" i="63"/>
  <c r="F3447" i="63"/>
  <c r="G3446" i="63"/>
  <c r="F3446" i="63"/>
  <c r="G3445" i="63"/>
  <c r="F3445" i="63"/>
  <c r="G3444" i="63"/>
  <c r="F3444" i="63"/>
  <c r="G3443" i="63"/>
  <c r="F3443" i="63"/>
  <c r="G3442" i="63"/>
  <c r="F3442" i="63"/>
  <c r="G3441" i="63"/>
  <c r="F3441" i="63"/>
  <c r="G3440" i="63"/>
  <c r="F3440" i="63"/>
  <c r="G3439" i="63"/>
  <c r="F3439" i="63"/>
  <c r="G3438" i="63"/>
  <c r="F3438" i="63"/>
  <c r="G3437" i="63"/>
  <c r="F3437" i="63"/>
  <c r="G3436" i="63"/>
  <c r="F3436" i="63"/>
  <c r="G3435" i="63"/>
  <c r="F3435" i="63"/>
  <c r="G3434" i="63"/>
  <c r="F3434" i="63"/>
  <c r="G3433" i="63"/>
  <c r="F3433" i="63"/>
  <c r="G3432" i="63"/>
  <c r="F3432" i="63"/>
  <c r="G3431" i="63"/>
  <c r="F3431" i="63"/>
  <c r="G3430" i="63"/>
  <c r="F3430" i="63"/>
  <c r="G3429" i="63"/>
  <c r="F3429" i="63"/>
  <c r="G3428" i="63"/>
  <c r="F3428" i="63"/>
  <c r="G3427" i="63"/>
  <c r="F3427" i="63"/>
  <c r="G3426" i="63"/>
  <c r="F3426" i="63"/>
  <c r="G3425" i="63"/>
  <c r="F3425" i="63"/>
  <c r="G3424" i="63"/>
  <c r="F3424" i="63"/>
  <c r="G3423" i="63"/>
  <c r="F3423" i="63"/>
  <c r="G3422" i="63"/>
  <c r="F3422" i="63"/>
  <c r="G3421" i="63"/>
  <c r="F3421" i="63"/>
  <c r="G3420" i="63"/>
  <c r="F3420" i="63"/>
  <c r="G3419" i="63"/>
  <c r="F3419" i="63"/>
  <c r="G3418" i="63"/>
  <c r="F3418" i="63"/>
  <c r="G3417" i="63"/>
  <c r="F3417" i="63"/>
  <c r="G3416" i="63"/>
  <c r="F3416" i="63"/>
  <c r="G3415" i="63"/>
  <c r="F3415" i="63"/>
  <c r="G3414" i="63"/>
  <c r="F3414" i="63"/>
  <c r="G3413" i="63"/>
  <c r="F3413" i="63"/>
  <c r="G3412" i="63"/>
  <c r="F3412" i="63"/>
  <c r="G3411" i="63"/>
  <c r="F3411" i="63"/>
  <c r="G3410" i="63"/>
  <c r="F3410" i="63"/>
  <c r="G3409" i="63"/>
  <c r="F3409" i="63"/>
  <c r="G3408" i="63"/>
  <c r="F3408" i="63"/>
  <c r="G3407" i="63"/>
  <c r="F3407" i="63"/>
  <c r="G3406" i="63"/>
  <c r="F3406" i="63"/>
  <c r="G3405" i="63"/>
  <c r="F3405" i="63"/>
  <c r="G3404" i="63"/>
  <c r="F3404" i="63"/>
  <c r="G3403" i="63"/>
  <c r="F3403" i="63"/>
  <c r="G3402" i="63"/>
  <c r="F3402" i="63"/>
  <c r="G3401" i="63"/>
  <c r="F3401" i="63"/>
  <c r="G3400" i="63"/>
  <c r="F3400" i="63"/>
  <c r="G3399" i="63"/>
  <c r="F3399" i="63"/>
  <c r="G3398" i="63"/>
  <c r="F3398" i="63"/>
  <c r="G3397" i="63"/>
  <c r="F3397" i="63"/>
  <c r="G3396" i="63"/>
  <c r="F3396" i="63"/>
  <c r="G3395" i="63"/>
  <c r="F3395" i="63"/>
  <c r="G3394" i="63"/>
  <c r="F3394" i="63"/>
  <c r="G3393" i="63"/>
  <c r="F3393" i="63"/>
  <c r="G3392" i="63"/>
  <c r="F3392" i="63"/>
  <c r="G3391" i="63"/>
  <c r="F3391" i="63"/>
  <c r="G3390" i="63"/>
  <c r="F3390" i="63"/>
  <c r="G3389" i="63"/>
  <c r="F3389" i="63"/>
  <c r="G3388" i="63"/>
  <c r="F3388" i="63"/>
  <c r="G3387" i="63"/>
  <c r="F3387" i="63"/>
  <c r="G3386" i="63"/>
  <c r="F3386" i="63"/>
  <c r="G3385" i="63"/>
  <c r="F3385" i="63"/>
  <c r="G3384" i="63"/>
  <c r="F3384" i="63"/>
  <c r="G3383" i="63"/>
  <c r="F3383" i="63"/>
  <c r="G3382" i="63"/>
  <c r="F3382" i="63"/>
  <c r="G3381" i="63"/>
  <c r="F3381" i="63"/>
  <c r="G3380" i="63"/>
  <c r="F3380" i="63"/>
  <c r="G3379" i="63"/>
  <c r="F3379" i="63"/>
  <c r="G3378" i="63"/>
  <c r="F3378" i="63"/>
  <c r="G3377" i="63"/>
  <c r="F3377" i="63"/>
  <c r="G3376" i="63"/>
  <c r="F3376" i="63"/>
  <c r="G3375" i="63"/>
  <c r="F3375" i="63"/>
  <c r="G3374" i="63"/>
  <c r="F3374" i="63"/>
  <c r="G3373" i="63"/>
  <c r="F3373" i="63"/>
  <c r="G3372" i="63"/>
  <c r="F3372" i="63"/>
  <c r="G3371" i="63"/>
  <c r="F3371" i="63"/>
  <c r="G3370" i="63"/>
  <c r="F3370" i="63"/>
  <c r="G3369" i="63"/>
  <c r="F3369" i="63"/>
  <c r="G3368" i="63"/>
  <c r="F3368" i="63"/>
  <c r="G3367" i="63"/>
  <c r="F3367" i="63"/>
  <c r="G3366" i="63"/>
  <c r="F3366" i="63"/>
  <c r="G3365" i="63"/>
  <c r="F3365" i="63"/>
  <c r="G3364" i="63"/>
  <c r="F3364" i="63"/>
  <c r="G3363" i="63"/>
  <c r="F3363" i="63"/>
  <c r="G3362" i="63"/>
  <c r="F3362" i="63"/>
  <c r="G3361" i="63"/>
  <c r="F3361" i="63"/>
  <c r="G3360" i="63"/>
  <c r="F3360" i="63"/>
  <c r="G3359" i="63"/>
  <c r="F3359" i="63"/>
  <c r="G3358" i="63"/>
  <c r="F3358" i="63"/>
  <c r="G3357" i="63"/>
  <c r="F3357" i="63"/>
  <c r="G3356" i="63"/>
  <c r="F3356" i="63"/>
  <c r="G3355" i="63"/>
  <c r="F3355" i="63"/>
  <c r="G3354" i="63"/>
  <c r="F3354" i="63"/>
  <c r="G3353" i="63"/>
  <c r="F3353" i="63"/>
  <c r="G3352" i="63"/>
  <c r="F3352" i="63"/>
  <c r="G3351" i="63"/>
  <c r="F3351" i="63"/>
  <c r="G3350" i="63"/>
  <c r="F3350" i="63"/>
  <c r="G3349" i="63"/>
  <c r="F3349" i="63"/>
  <c r="G3348" i="63"/>
  <c r="F3348" i="63"/>
  <c r="G3347" i="63"/>
  <c r="F3347" i="63"/>
  <c r="G3346" i="63"/>
  <c r="F3346" i="63"/>
  <c r="G3345" i="63"/>
  <c r="F3345" i="63"/>
  <c r="G3344" i="63"/>
  <c r="F3344" i="63"/>
  <c r="G3343" i="63"/>
  <c r="F3343" i="63"/>
  <c r="G3342" i="63"/>
  <c r="F3342" i="63"/>
  <c r="G3341" i="63"/>
  <c r="F3341" i="63"/>
  <c r="G3340" i="63"/>
  <c r="F3340" i="63"/>
  <c r="G3339" i="63"/>
  <c r="F3339" i="63"/>
  <c r="G3338" i="63"/>
  <c r="F3338" i="63"/>
  <c r="G3337" i="63"/>
  <c r="F3337" i="63"/>
  <c r="G3336" i="63"/>
  <c r="F3336" i="63"/>
  <c r="G3335" i="63"/>
  <c r="F3335" i="63"/>
  <c r="G3334" i="63"/>
  <c r="F3334" i="63"/>
  <c r="G3333" i="63"/>
  <c r="F3333" i="63"/>
  <c r="G3332" i="63"/>
  <c r="F3332" i="63"/>
  <c r="G3331" i="63"/>
  <c r="F3331" i="63"/>
  <c r="G3330" i="63"/>
  <c r="F3330" i="63"/>
  <c r="G3329" i="63"/>
  <c r="F3329" i="63"/>
  <c r="G3328" i="63"/>
  <c r="F3328" i="63"/>
  <c r="G3327" i="63"/>
  <c r="F3327" i="63"/>
  <c r="G3326" i="63"/>
  <c r="F3326" i="63"/>
  <c r="G3325" i="63"/>
  <c r="F3325" i="63"/>
  <c r="G3324" i="63"/>
  <c r="F3324" i="63"/>
  <c r="G3323" i="63"/>
  <c r="F3323" i="63"/>
  <c r="G3322" i="63"/>
  <c r="F3322" i="63"/>
  <c r="G3321" i="63"/>
  <c r="F3321" i="63"/>
  <c r="G3320" i="63"/>
  <c r="F3320" i="63"/>
  <c r="G3319" i="63"/>
  <c r="F3319" i="63"/>
  <c r="G3318" i="63"/>
  <c r="F3318" i="63"/>
  <c r="G3317" i="63"/>
  <c r="F3317" i="63"/>
  <c r="G3316" i="63"/>
  <c r="F3316" i="63"/>
  <c r="G3315" i="63"/>
  <c r="F3315" i="63"/>
  <c r="G3314" i="63"/>
  <c r="F3314" i="63"/>
  <c r="G3313" i="63"/>
  <c r="F3313" i="63"/>
  <c r="G3312" i="63"/>
  <c r="F3312" i="63"/>
  <c r="G3311" i="63"/>
  <c r="F3311" i="63"/>
  <c r="G3310" i="63"/>
  <c r="F3310" i="63"/>
  <c r="G3309" i="63"/>
  <c r="F3309" i="63"/>
  <c r="G3308" i="63"/>
  <c r="F3308" i="63"/>
  <c r="G3307" i="63"/>
  <c r="F3307" i="63"/>
  <c r="G3306" i="63"/>
  <c r="F3306" i="63"/>
  <c r="G3305" i="63"/>
  <c r="F3305" i="63"/>
  <c r="G3304" i="63"/>
  <c r="F3304" i="63"/>
  <c r="G3303" i="63"/>
  <c r="F3303" i="63"/>
  <c r="G3302" i="63"/>
  <c r="F3302" i="63"/>
  <c r="G3301" i="63"/>
  <c r="F3301" i="63"/>
  <c r="G3300" i="63"/>
  <c r="F3300" i="63"/>
  <c r="G3299" i="63"/>
  <c r="F3299" i="63"/>
  <c r="G3298" i="63"/>
  <c r="F3298" i="63"/>
  <c r="G3297" i="63"/>
  <c r="F3297" i="63"/>
  <c r="G3296" i="63"/>
  <c r="F3296" i="63"/>
  <c r="G3295" i="63"/>
  <c r="F3295" i="63"/>
  <c r="G3294" i="63"/>
  <c r="F3294" i="63"/>
  <c r="G3293" i="63"/>
  <c r="F3293" i="63"/>
  <c r="G3292" i="63"/>
  <c r="F3292" i="63"/>
  <c r="G3291" i="63"/>
  <c r="F3291" i="63"/>
  <c r="G3290" i="63"/>
  <c r="F3290" i="63"/>
  <c r="G3289" i="63"/>
  <c r="F3289" i="63"/>
  <c r="G3288" i="63"/>
  <c r="F3288" i="63"/>
  <c r="G3287" i="63"/>
  <c r="F3287" i="63"/>
  <c r="G3286" i="63"/>
  <c r="F3286" i="63"/>
  <c r="G3285" i="63"/>
  <c r="F3285" i="63"/>
  <c r="G3284" i="63"/>
  <c r="F3284" i="63"/>
  <c r="G3283" i="63"/>
  <c r="F3283" i="63"/>
  <c r="G3282" i="63"/>
  <c r="F3282" i="63"/>
  <c r="G3281" i="63"/>
  <c r="F3281" i="63"/>
  <c r="G3280" i="63"/>
  <c r="F3280" i="63"/>
  <c r="G3279" i="63"/>
  <c r="F3279" i="63"/>
  <c r="G3278" i="63"/>
  <c r="F3278" i="63"/>
  <c r="G3277" i="63"/>
  <c r="F3277" i="63"/>
  <c r="G3276" i="63"/>
  <c r="F3276" i="63"/>
  <c r="G3275" i="63"/>
  <c r="F3275" i="63"/>
  <c r="G3274" i="63"/>
  <c r="F3274" i="63"/>
  <c r="G3273" i="63"/>
  <c r="F3273" i="63"/>
  <c r="G3272" i="63"/>
  <c r="F3272" i="63"/>
  <c r="G3271" i="63"/>
  <c r="F3271" i="63"/>
  <c r="G3270" i="63"/>
  <c r="F3270" i="63"/>
  <c r="G3269" i="63"/>
  <c r="F3269" i="63"/>
  <c r="G3268" i="63"/>
  <c r="F3268" i="63"/>
  <c r="G3267" i="63"/>
  <c r="F3267" i="63"/>
  <c r="G3266" i="63"/>
  <c r="F3266" i="63"/>
  <c r="G3265" i="63"/>
  <c r="F3265" i="63"/>
  <c r="G3264" i="63"/>
  <c r="F3264" i="63"/>
  <c r="G3263" i="63"/>
  <c r="F3263" i="63"/>
  <c r="G3262" i="63"/>
  <c r="F3262" i="63"/>
  <c r="G3261" i="63"/>
  <c r="F3261" i="63"/>
  <c r="G3260" i="63"/>
  <c r="F3260" i="63"/>
  <c r="G3259" i="63"/>
  <c r="F3259" i="63"/>
  <c r="G3258" i="63"/>
  <c r="F3258" i="63"/>
  <c r="G3257" i="63"/>
  <c r="F3257" i="63"/>
  <c r="G3256" i="63"/>
  <c r="F3256" i="63"/>
  <c r="G3255" i="63"/>
  <c r="F3255" i="63"/>
  <c r="G3254" i="63"/>
  <c r="F3254" i="63"/>
  <c r="G3253" i="63"/>
  <c r="F3253" i="63"/>
  <c r="G3252" i="63"/>
  <c r="F3252" i="63"/>
  <c r="G3251" i="63"/>
  <c r="F3251" i="63"/>
  <c r="G3250" i="63"/>
  <c r="F3250" i="63"/>
  <c r="G3249" i="63"/>
  <c r="F3249" i="63"/>
  <c r="G3248" i="63"/>
  <c r="F3248" i="63"/>
  <c r="G3247" i="63"/>
  <c r="F3247" i="63"/>
  <c r="G3246" i="63"/>
  <c r="F3246" i="63"/>
  <c r="G3245" i="63"/>
  <c r="F3245" i="63"/>
  <c r="G3244" i="63"/>
  <c r="F3244" i="63"/>
  <c r="G3243" i="63"/>
  <c r="F3243" i="63"/>
  <c r="G3242" i="63"/>
  <c r="F3242" i="63"/>
  <c r="G3241" i="63"/>
  <c r="F3241" i="63"/>
  <c r="G3240" i="63"/>
  <c r="F3240" i="63"/>
  <c r="G3239" i="63"/>
  <c r="F3239" i="63"/>
  <c r="G3238" i="63"/>
  <c r="F3238" i="63"/>
  <c r="G3237" i="63"/>
  <c r="F3237" i="63"/>
  <c r="G3236" i="63"/>
  <c r="F3236" i="63"/>
  <c r="G3235" i="63"/>
  <c r="F3235" i="63"/>
  <c r="G3234" i="63"/>
  <c r="F3234" i="63"/>
  <c r="G3233" i="63"/>
  <c r="F3233" i="63"/>
  <c r="G3232" i="63"/>
  <c r="F3232" i="63"/>
  <c r="G3231" i="63"/>
  <c r="F3231" i="63"/>
  <c r="G3230" i="63"/>
  <c r="F3230" i="63"/>
  <c r="G3229" i="63"/>
  <c r="F3229" i="63"/>
  <c r="G3228" i="63"/>
  <c r="F3228" i="63"/>
  <c r="G3227" i="63"/>
  <c r="F3227" i="63"/>
  <c r="G3226" i="63"/>
  <c r="F3226" i="63"/>
  <c r="G3225" i="63"/>
  <c r="F3225" i="63"/>
  <c r="G3224" i="63"/>
  <c r="F3224" i="63"/>
  <c r="G3223" i="63"/>
  <c r="F3223" i="63"/>
  <c r="G3222" i="63"/>
  <c r="F3222" i="63"/>
  <c r="G3221" i="63"/>
  <c r="F3221" i="63"/>
  <c r="G3220" i="63"/>
  <c r="F3220" i="63"/>
  <c r="G3219" i="63"/>
  <c r="F3219" i="63"/>
  <c r="G3218" i="63"/>
  <c r="F3218" i="63"/>
  <c r="G3217" i="63"/>
  <c r="F3217" i="63"/>
  <c r="G3216" i="63"/>
  <c r="F3216" i="63"/>
  <c r="G3215" i="63"/>
  <c r="F3215" i="63"/>
  <c r="G3214" i="63"/>
  <c r="F3214" i="63"/>
  <c r="G3213" i="63"/>
  <c r="F3213" i="63"/>
  <c r="G3212" i="63"/>
  <c r="F3212" i="63"/>
  <c r="G3211" i="63"/>
  <c r="F3211" i="63"/>
  <c r="G3210" i="63"/>
  <c r="F3210" i="63"/>
  <c r="G3209" i="63"/>
  <c r="F3209" i="63"/>
  <c r="G3208" i="63"/>
  <c r="F3208" i="63"/>
  <c r="G3207" i="63"/>
  <c r="F3207" i="63"/>
  <c r="G3206" i="63"/>
  <c r="F3206" i="63"/>
  <c r="G3205" i="63"/>
  <c r="F3205" i="63"/>
  <c r="G3204" i="63"/>
  <c r="F3204" i="63"/>
  <c r="G3203" i="63"/>
  <c r="F3203" i="63"/>
  <c r="G3202" i="63"/>
  <c r="F3202" i="63"/>
  <c r="G3201" i="63"/>
  <c r="F3201" i="63"/>
  <c r="G3200" i="63"/>
  <c r="F3200" i="63"/>
  <c r="G3199" i="63"/>
  <c r="F3199" i="63"/>
  <c r="G3198" i="63"/>
  <c r="F3198" i="63"/>
  <c r="G3197" i="63"/>
  <c r="F3197" i="63"/>
  <c r="G3196" i="63"/>
  <c r="F3196" i="63"/>
  <c r="G3195" i="63"/>
  <c r="F3195" i="63"/>
  <c r="G3194" i="63"/>
  <c r="F3194" i="63"/>
  <c r="G3193" i="63"/>
  <c r="F3193" i="63"/>
  <c r="G3192" i="63"/>
  <c r="F3192" i="63"/>
  <c r="G3191" i="63"/>
  <c r="F3191" i="63"/>
  <c r="G3190" i="63"/>
  <c r="F3190" i="63"/>
  <c r="G3189" i="63"/>
  <c r="F3189" i="63"/>
  <c r="G3188" i="63"/>
  <c r="F3188" i="63"/>
  <c r="G3187" i="63"/>
  <c r="F3187" i="63"/>
  <c r="G3186" i="63"/>
  <c r="F3186" i="63"/>
  <c r="G3185" i="63"/>
  <c r="F3185" i="63"/>
  <c r="G3184" i="63"/>
  <c r="F3184" i="63"/>
  <c r="G3183" i="63"/>
  <c r="F3183" i="63"/>
  <c r="G3182" i="63"/>
  <c r="F3182" i="63"/>
  <c r="G3181" i="63"/>
  <c r="F3181" i="63"/>
  <c r="G3180" i="63"/>
  <c r="F3180" i="63"/>
  <c r="G3179" i="63"/>
  <c r="F3179" i="63"/>
  <c r="G3178" i="63"/>
  <c r="F3178" i="63"/>
  <c r="G3177" i="63"/>
  <c r="F3177" i="63"/>
  <c r="G3176" i="63"/>
  <c r="F3176" i="63"/>
  <c r="G3175" i="63"/>
  <c r="F3175" i="63"/>
  <c r="G3174" i="63"/>
  <c r="F3174" i="63"/>
  <c r="G3173" i="63"/>
  <c r="F3173" i="63"/>
  <c r="G3172" i="63"/>
  <c r="F3172" i="63"/>
  <c r="G3171" i="63"/>
  <c r="F3171" i="63"/>
  <c r="G3170" i="63"/>
  <c r="F3170" i="63"/>
  <c r="G3169" i="63"/>
  <c r="F3169" i="63"/>
  <c r="G3168" i="63"/>
  <c r="F3168" i="63"/>
  <c r="G3167" i="63"/>
  <c r="F3167" i="63"/>
  <c r="G3166" i="63"/>
  <c r="F3166" i="63"/>
  <c r="G3165" i="63"/>
  <c r="F3165" i="63"/>
  <c r="G3164" i="63"/>
  <c r="F3164" i="63"/>
  <c r="G3163" i="63"/>
  <c r="F3163" i="63"/>
  <c r="G3162" i="63"/>
  <c r="F3162" i="63"/>
  <c r="G3161" i="63"/>
  <c r="F3161" i="63"/>
  <c r="G3160" i="63"/>
  <c r="F3160" i="63"/>
  <c r="G3159" i="63"/>
  <c r="F3159" i="63"/>
  <c r="G3158" i="63"/>
  <c r="F3158" i="63"/>
  <c r="G3157" i="63"/>
  <c r="F3157" i="63"/>
  <c r="G3156" i="63"/>
  <c r="F3156" i="63"/>
  <c r="G3155" i="63"/>
  <c r="F3155" i="63"/>
  <c r="G3154" i="63"/>
  <c r="F3154" i="63"/>
  <c r="G3153" i="63"/>
  <c r="F3153" i="63"/>
  <c r="G3152" i="63"/>
  <c r="F3152" i="63"/>
  <c r="G3151" i="63"/>
  <c r="F3151" i="63"/>
  <c r="G3150" i="63"/>
  <c r="F3150" i="63"/>
  <c r="G3149" i="63"/>
  <c r="F3149" i="63"/>
  <c r="G3148" i="63"/>
  <c r="F3148" i="63"/>
  <c r="G3147" i="63"/>
  <c r="F3147" i="63"/>
  <c r="G3146" i="63"/>
  <c r="F3146" i="63"/>
  <c r="G3145" i="63"/>
  <c r="F3145" i="63"/>
  <c r="G3144" i="63"/>
  <c r="F3144" i="63"/>
  <c r="G3143" i="63"/>
  <c r="F3143" i="63"/>
  <c r="G3142" i="63"/>
  <c r="F3142" i="63"/>
  <c r="G3141" i="63"/>
  <c r="F3141" i="63"/>
  <c r="G3140" i="63"/>
  <c r="F3140" i="63"/>
  <c r="G3139" i="63"/>
  <c r="F3139" i="63"/>
  <c r="G3138" i="63"/>
  <c r="F3138" i="63"/>
  <c r="G3137" i="63"/>
  <c r="F3137" i="63"/>
  <c r="G3136" i="63"/>
  <c r="F3136" i="63"/>
  <c r="G3135" i="63"/>
  <c r="F3135" i="63"/>
  <c r="G3134" i="63"/>
  <c r="F3134" i="63"/>
  <c r="G3133" i="63"/>
  <c r="F3133" i="63"/>
  <c r="G3132" i="63"/>
  <c r="F3132" i="63"/>
  <c r="G3131" i="63"/>
  <c r="F3131" i="63"/>
  <c r="G3130" i="63"/>
  <c r="F3130" i="63"/>
  <c r="G3129" i="63"/>
  <c r="F3129" i="63"/>
  <c r="G3128" i="63"/>
  <c r="F3128" i="63"/>
  <c r="G3127" i="63"/>
  <c r="F3127" i="63"/>
  <c r="G3126" i="63"/>
  <c r="F3126" i="63"/>
  <c r="G3125" i="63"/>
  <c r="F3125" i="63"/>
  <c r="G3124" i="63"/>
  <c r="F3124" i="63"/>
  <c r="G3123" i="63"/>
  <c r="F3123" i="63"/>
  <c r="G3122" i="63"/>
  <c r="F3122" i="63"/>
  <c r="G3121" i="63"/>
  <c r="F3121" i="63"/>
  <c r="G3120" i="63"/>
  <c r="F3120" i="63"/>
  <c r="G3119" i="63"/>
  <c r="F3119" i="63"/>
  <c r="G3118" i="63"/>
  <c r="F3118" i="63"/>
  <c r="G3117" i="63"/>
  <c r="F3117" i="63"/>
  <c r="G3116" i="63"/>
  <c r="F3116" i="63"/>
  <c r="G3115" i="63"/>
  <c r="F3115" i="63"/>
  <c r="G3114" i="63"/>
  <c r="F3114" i="63"/>
  <c r="G3113" i="63"/>
  <c r="F3113" i="63"/>
  <c r="G3112" i="63"/>
  <c r="F3112" i="63"/>
  <c r="G3111" i="63"/>
  <c r="F3111" i="63"/>
  <c r="G3110" i="63"/>
  <c r="F3110" i="63"/>
  <c r="G3109" i="63"/>
  <c r="F3109" i="63"/>
  <c r="G3108" i="63"/>
  <c r="F3108" i="63"/>
  <c r="G3107" i="63"/>
  <c r="F3107" i="63"/>
  <c r="G3106" i="63"/>
  <c r="F3106" i="63"/>
  <c r="G3105" i="63"/>
  <c r="F3105" i="63"/>
  <c r="G3104" i="63"/>
  <c r="F3104" i="63"/>
  <c r="G3103" i="63"/>
  <c r="F3103" i="63"/>
  <c r="G3102" i="63"/>
  <c r="F3102" i="63"/>
  <c r="G3101" i="63"/>
  <c r="F3101" i="63"/>
  <c r="G3100" i="63"/>
  <c r="F3100" i="63"/>
  <c r="G3099" i="63"/>
  <c r="F3099" i="63"/>
  <c r="G3098" i="63"/>
  <c r="F3098" i="63"/>
  <c r="G3097" i="63"/>
  <c r="F3097" i="63"/>
  <c r="G3096" i="63"/>
  <c r="F3096" i="63"/>
  <c r="G3095" i="63"/>
  <c r="F3095" i="63"/>
  <c r="G3094" i="63"/>
  <c r="F3094" i="63"/>
  <c r="G3093" i="63"/>
  <c r="F3093" i="63"/>
  <c r="G3092" i="63"/>
  <c r="F3092" i="63"/>
  <c r="G3091" i="63"/>
  <c r="F3091" i="63"/>
  <c r="G3090" i="63"/>
  <c r="F3090" i="63"/>
  <c r="G3089" i="63"/>
  <c r="F3089" i="63"/>
  <c r="G3088" i="63"/>
  <c r="F3088" i="63"/>
  <c r="G3087" i="63"/>
  <c r="F3087" i="63"/>
  <c r="G3086" i="63"/>
  <c r="F3086" i="63"/>
  <c r="G3085" i="63"/>
  <c r="F3085" i="63"/>
  <c r="G3084" i="63"/>
  <c r="F3084" i="63"/>
  <c r="G3083" i="63"/>
  <c r="F3083" i="63"/>
  <c r="G3082" i="63"/>
  <c r="F3082" i="63"/>
  <c r="G3081" i="63"/>
  <c r="F3081" i="63"/>
  <c r="G3080" i="63"/>
  <c r="F3080" i="63"/>
  <c r="G3079" i="63"/>
  <c r="F3079" i="63"/>
  <c r="G3078" i="63"/>
  <c r="F3078" i="63"/>
  <c r="G3077" i="63"/>
  <c r="F3077" i="63"/>
  <c r="G3076" i="63"/>
  <c r="F3076" i="63"/>
  <c r="G3075" i="63"/>
  <c r="F3075" i="63"/>
  <c r="G3074" i="63"/>
  <c r="F3074" i="63"/>
  <c r="G3073" i="63"/>
  <c r="F3073" i="63"/>
  <c r="G3072" i="63"/>
  <c r="F3072" i="63"/>
  <c r="G3071" i="63"/>
  <c r="F3071" i="63"/>
  <c r="G3070" i="63"/>
  <c r="F3070" i="63"/>
  <c r="G3069" i="63"/>
  <c r="F3069" i="63"/>
  <c r="G3068" i="63"/>
  <c r="F3068" i="63"/>
  <c r="G3067" i="63"/>
  <c r="F3067" i="63"/>
  <c r="G3066" i="63"/>
  <c r="F3066" i="63"/>
  <c r="G3065" i="63"/>
  <c r="F3065" i="63"/>
  <c r="G3064" i="63"/>
  <c r="F3064" i="63"/>
  <c r="G3063" i="63"/>
  <c r="F3063" i="63"/>
  <c r="G3062" i="63"/>
  <c r="F3062" i="63"/>
  <c r="G3061" i="63"/>
  <c r="F3061" i="63"/>
  <c r="G3060" i="63"/>
  <c r="F3060" i="63"/>
  <c r="G3059" i="63"/>
  <c r="F3059" i="63"/>
  <c r="G3058" i="63"/>
  <c r="F3058" i="63"/>
  <c r="G3057" i="63"/>
  <c r="F3057" i="63"/>
  <c r="G3056" i="63"/>
  <c r="F3056" i="63"/>
  <c r="G3055" i="63"/>
  <c r="F3055" i="63"/>
  <c r="G3054" i="63"/>
  <c r="F3054" i="63"/>
  <c r="G3053" i="63"/>
  <c r="F3053" i="63"/>
  <c r="G3052" i="63"/>
  <c r="F3052" i="63"/>
  <c r="G3051" i="63"/>
  <c r="F3051" i="63"/>
  <c r="G3050" i="63"/>
  <c r="F3050" i="63"/>
  <c r="G3049" i="63"/>
  <c r="F3049" i="63"/>
  <c r="G3048" i="63"/>
  <c r="F3048" i="63"/>
  <c r="G3047" i="63"/>
  <c r="F3047" i="63"/>
  <c r="G3046" i="63"/>
  <c r="F3046" i="63"/>
  <c r="G3045" i="63"/>
  <c r="F3045" i="63"/>
  <c r="G3044" i="63"/>
  <c r="F3044" i="63"/>
  <c r="G3043" i="63"/>
  <c r="F3043" i="63"/>
  <c r="G3042" i="63"/>
  <c r="F3042" i="63"/>
  <c r="G3041" i="63"/>
  <c r="F3041" i="63"/>
  <c r="G3040" i="63"/>
  <c r="F3040" i="63"/>
  <c r="G3039" i="63"/>
  <c r="F3039" i="63"/>
  <c r="G3038" i="63"/>
  <c r="F3038" i="63"/>
  <c r="G3037" i="63"/>
  <c r="F3037" i="63"/>
  <c r="G3036" i="63"/>
  <c r="F3036" i="63"/>
  <c r="G3035" i="63"/>
  <c r="F3035" i="63"/>
  <c r="G3034" i="63"/>
  <c r="F3034" i="63"/>
  <c r="G3033" i="63"/>
  <c r="F3033" i="63"/>
  <c r="G3032" i="63"/>
  <c r="F3032" i="63"/>
  <c r="G3031" i="63"/>
  <c r="F3031" i="63"/>
  <c r="G3030" i="63"/>
  <c r="F3030" i="63"/>
  <c r="G3029" i="63"/>
  <c r="F3029" i="63"/>
  <c r="G3028" i="63"/>
  <c r="F3028" i="63"/>
  <c r="G3027" i="63"/>
  <c r="F3027" i="63"/>
  <c r="G3026" i="63"/>
  <c r="F3026" i="63"/>
  <c r="G3025" i="63"/>
  <c r="F3025" i="63"/>
  <c r="G3024" i="63"/>
  <c r="F3024" i="63"/>
  <c r="G3023" i="63"/>
  <c r="F3023" i="63"/>
  <c r="G3022" i="63"/>
  <c r="F3022" i="63"/>
  <c r="G3021" i="63"/>
  <c r="F3021" i="63"/>
  <c r="G3020" i="63"/>
  <c r="F3020" i="63"/>
  <c r="G3019" i="63"/>
  <c r="F3019" i="63"/>
  <c r="G3018" i="63"/>
  <c r="F3018" i="63"/>
  <c r="G3017" i="63"/>
  <c r="F3017" i="63"/>
  <c r="G3016" i="63"/>
  <c r="F3016" i="63"/>
  <c r="G3015" i="63"/>
  <c r="F3015" i="63"/>
  <c r="G3014" i="63"/>
  <c r="F3014" i="63"/>
  <c r="G3013" i="63"/>
  <c r="F3013" i="63"/>
  <c r="G3012" i="63"/>
  <c r="F3012" i="63"/>
  <c r="G3011" i="63"/>
  <c r="F3011" i="63"/>
  <c r="G3010" i="63"/>
  <c r="F3010" i="63"/>
  <c r="G3009" i="63"/>
  <c r="F3009" i="63"/>
  <c r="G3008" i="63"/>
  <c r="F3008" i="63"/>
  <c r="G3007" i="63"/>
  <c r="F3007" i="63"/>
  <c r="G3006" i="63"/>
  <c r="F3006" i="63"/>
  <c r="G3005" i="63"/>
  <c r="F3005" i="63"/>
  <c r="G3004" i="63"/>
  <c r="F3004" i="63"/>
  <c r="G3003" i="63"/>
  <c r="F3003" i="63"/>
  <c r="G3002" i="63"/>
  <c r="F3002" i="63"/>
  <c r="G3001" i="63"/>
  <c r="F3001" i="63"/>
  <c r="G3000" i="63"/>
  <c r="F3000" i="63"/>
  <c r="G2999" i="63"/>
  <c r="F2999" i="63"/>
  <c r="G2998" i="63"/>
  <c r="F2998" i="63"/>
  <c r="G2997" i="63"/>
  <c r="F2997" i="63"/>
  <c r="G2996" i="63"/>
  <c r="F2996" i="63"/>
  <c r="G2995" i="63"/>
  <c r="F2995" i="63"/>
  <c r="G2994" i="63"/>
  <c r="F2994" i="63"/>
  <c r="G2993" i="63"/>
  <c r="F2993" i="63"/>
  <c r="G2992" i="63"/>
  <c r="F2992" i="63"/>
  <c r="G2991" i="63"/>
  <c r="F2991" i="63"/>
  <c r="G2990" i="63"/>
  <c r="F2990" i="63"/>
  <c r="G2989" i="63"/>
  <c r="F2989" i="63"/>
  <c r="G2988" i="63"/>
  <c r="F2988" i="63"/>
  <c r="G2987" i="63"/>
  <c r="F2987" i="63"/>
  <c r="G2986" i="63"/>
  <c r="F2986" i="63"/>
  <c r="G2985" i="63"/>
  <c r="F2985" i="63"/>
  <c r="G2984" i="63"/>
  <c r="F2984" i="63"/>
  <c r="G2983" i="63"/>
  <c r="F2983" i="63"/>
  <c r="G2982" i="63"/>
  <c r="F2982" i="63"/>
  <c r="G2981" i="63"/>
  <c r="F2981" i="63"/>
  <c r="G2980" i="63"/>
  <c r="F2980" i="63"/>
  <c r="G2979" i="63"/>
  <c r="F2979" i="63"/>
  <c r="G2978" i="63"/>
  <c r="F2978" i="63"/>
  <c r="G2977" i="63"/>
  <c r="F2977" i="63"/>
  <c r="G2976" i="63"/>
  <c r="F2976" i="63"/>
  <c r="G2975" i="63"/>
  <c r="F2975" i="63"/>
  <c r="G2974" i="63"/>
  <c r="F2974" i="63"/>
  <c r="G2973" i="63"/>
  <c r="F2973" i="63"/>
  <c r="G2972" i="63"/>
  <c r="F2972" i="63"/>
  <c r="G2971" i="63"/>
  <c r="F2971" i="63"/>
  <c r="G2970" i="63"/>
  <c r="F2970" i="63"/>
  <c r="G2969" i="63"/>
  <c r="F2969" i="63"/>
  <c r="G2968" i="63"/>
  <c r="F2968" i="63"/>
  <c r="G2967" i="63"/>
  <c r="F2967" i="63"/>
  <c r="G2966" i="63"/>
  <c r="F2966" i="63"/>
  <c r="G2965" i="63"/>
  <c r="F2965" i="63"/>
  <c r="G2964" i="63"/>
  <c r="F2964" i="63"/>
  <c r="G2963" i="63"/>
  <c r="F2963" i="63"/>
  <c r="G2962" i="63"/>
  <c r="F2962" i="63"/>
  <c r="G2961" i="63"/>
  <c r="F2961" i="63"/>
  <c r="G2960" i="63"/>
  <c r="F2960" i="63"/>
  <c r="G2959" i="63"/>
  <c r="F2959" i="63"/>
  <c r="G2958" i="63"/>
  <c r="F2958" i="63"/>
  <c r="G2957" i="63"/>
  <c r="F2957" i="63"/>
  <c r="G2956" i="63"/>
  <c r="F2956" i="63"/>
  <c r="G2955" i="63"/>
  <c r="F2955" i="63"/>
  <c r="G2954" i="63"/>
  <c r="F2954" i="63"/>
  <c r="G2953" i="63"/>
  <c r="F2953" i="63"/>
  <c r="G2952" i="63"/>
  <c r="F2952" i="63"/>
  <c r="G2951" i="63"/>
  <c r="F2951" i="63"/>
  <c r="G2950" i="63"/>
  <c r="F2950" i="63"/>
  <c r="G2949" i="63"/>
  <c r="F2949" i="63"/>
  <c r="G2948" i="63"/>
  <c r="F2948" i="63"/>
  <c r="G2947" i="63"/>
  <c r="F2947" i="63"/>
  <c r="G2946" i="63"/>
  <c r="F2946" i="63"/>
  <c r="G2945" i="63"/>
  <c r="F2945" i="63"/>
  <c r="G2944" i="63"/>
  <c r="F2944" i="63"/>
  <c r="G2943" i="63"/>
  <c r="F2943" i="63"/>
  <c r="G2942" i="63"/>
  <c r="F2942" i="63"/>
  <c r="G2941" i="63"/>
  <c r="F2941" i="63"/>
  <c r="G2940" i="63"/>
  <c r="F2940" i="63"/>
  <c r="G2939" i="63"/>
  <c r="F2939" i="63"/>
  <c r="G2938" i="63"/>
  <c r="F2938" i="63"/>
  <c r="G2937" i="63"/>
  <c r="F2937" i="63"/>
  <c r="G2936" i="63"/>
  <c r="F2936" i="63"/>
  <c r="G2935" i="63"/>
  <c r="F2935" i="63"/>
  <c r="G2934" i="63"/>
  <c r="F2934" i="63"/>
  <c r="G2933" i="63"/>
  <c r="F2933" i="63"/>
  <c r="G2932" i="63"/>
  <c r="F2932" i="63"/>
  <c r="G2931" i="63"/>
  <c r="F2931" i="63"/>
  <c r="G2930" i="63"/>
  <c r="F2930" i="63"/>
  <c r="G2929" i="63"/>
  <c r="F2929" i="63"/>
  <c r="G2928" i="63"/>
  <c r="F2928" i="63"/>
  <c r="G2927" i="63"/>
  <c r="F2927" i="63"/>
  <c r="G2926" i="63"/>
  <c r="F2926" i="63"/>
  <c r="G2925" i="63"/>
  <c r="F2925" i="63"/>
  <c r="G2924" i="63"/>
  <c r="F2924" i="63"/>
  <c r="G2923" i="63"/>
  <c r="F2923" i="63"/>
  <c r="G2922" i="63"/>
  <c r="F2922" i="63"/>
  <c r="G2921" i="63"/>
  <c r="F2921" i="63"/>
  <c r="G2920" i="63"/>
  <c r="F2920" i="63"/>
  <c r="G2919" i="63"/>
  <c r="F2919" i="63"/>
  <c r="G2918" i="63"/>
  <c r="F2918" i="63"/>
  <c r="G2917" i="63"/>
  <c r="F2917" i="63"/>
  <c r="G2916" i="63"/>
  <c r="F2916" i="63"/>
  <c r="G2915" i="63"/>
  <c r="F2915" i="63"/>
  <c r="G2914" i="63"/>
  <c r="F2914" i="63"/>
  <c r="G2913" i="63"/>
  <c r="F2913" i="63"/>
  <c r="G2912" i="63"/>
  <c r="F2912" i="63"/>
  <c r="G2911" i="63"/>
  <c r="F2911" i="63"/>
  <c r="G2910" i="63"/>
  <c r="F2910" i="63"/>
  <c r="G2909" i="63"/>
  <c r="F2909" i="63"/>
  <c r="G2908" i="63"/>
  <c r="F2908" i="63"/>
  <c r="G2907" i="63"/>
  <c r="F2907" i="63"/>
  <c r="G2906" i="63"/>
  <c r="F2906" i="63"/>
  <c r="G2905" i="63"/>
  <c r="F2905" i="63"/>
  <c r="G2904" i="63"/>
  <c r="F2904" i="63"/>
  <c r="G2903" i="63"/>
  <c r="F2903" i="63"/>
  <c r="G2902" i="63"/>
  <c r="F2902" i="63"/>
  <c r="G2901" i="63"/>
  <c r="F2901" i="63"/>
  <c r="G2900" i="63"/>
  <c r="F2900" i="63"/>
  <c r="G2899" i="63"/>
  <c r="F2899" i="63"/>
  <c r="G2898" i="63"/>
  <c r="F2898" i="63"/>
  <c r="G2897" i="63"/>
  <c r="F2897" i="63"/>
  <c r="G2896" i="63"/>
  <c r="F2896" i="63"/>
  <c r="G2895" i="63"/>
  <c r="F2895" i="63"/>
  <c r="G2894" i="63"/>
  <c r="F2894" i="63"/>
  <c r="G2893" i="63"/>
  <c r="F2893" i="63"/>
  <c r="G2892" i="63"/>
  <c r="F2892" i="63"/>
  <c r="G2891" i="63"/>
  <c r="F2891" i="63"/>
  <c r="G2890" i="63"/>
  <c r="F2890" i="63"/>
  <c r="G2889" i="63"/>
  <c r="F2889" i="63"/>
  <c r="G2888" i="63"/>
  <c r="F2888" i="63"/>
  <c r="G2887" i="63"/>
  <c r="F2887" i="63"/>
  <c r="G2886" i="63"/>
  <c r="F2886" i="63"/>
  <c r="G2885" i="63"/>
  <c r="F2885" i="63"/>
  <c r="G2884" i="63"/>
  <c r="F2884" i="63"/>
  <c r="G2883" i="63"/>
  <c r="F2883" i="63"/>
  <c r="G2882" i="63"/>
  <c r="F2882" i="63"/>
  <c r="G2881" i="63"/>
  <c r="F2881" i="63"/>
  <c r="G2880" i="63"/>
  <c r="F2880" i="63"/>
  <c r="G2879" i="63"/>
  <c r="F2879" i="63"/>
  <c r="G2878" i="63"/>
  <c r="F2878" i="63"/>
  <c r="G2877" i="63"/>
  <c r="F2877" i="63"/>
  <c r="G2876" i="63"/>
  <c r="F2876" i="63"/>
  <c r="G2875" i="63"/>
  <c r="F2875" i="63"/>
  <c r="G2874" i="63"/>
  <c r="F2874" i="63"/>
  <c r="G2873" i="63"/>
  <c r="F2873" i="63"/>
  <c r="G2872" i="63"/>
  <c r="F2872" i="63"/>
  <c r="G2871" i="63"/>
  <c r="F2871" i="63"/>
  <c r="G2870" i="63"/>
  <c r="F2870" i="63"/>
  <c r="G2869" i="63"/>
  <c r="F2869" i="63"/>
  <c r="G2868" i="63"/>
  <c r="F2868" i="63"/>
  <c r="G2867" i="63"/>
  <c r="F2867" i="63"/>
  <c r="G2866" i="63"/>
  <c r="F2866" i="63"/>
  <c r="G2865" i="63"/>
  <c r="F2865" i="63"/>
  <c r="G2864" i="63"/>
  <c r="F2864" i="63"/>
  <c r="G2863" i="63"/>
  <c r="F2863" i="63"/>
  <c r="G2862" i="63"/>
  <c r="F2862" i="63"/>
  <c r="G2861" i="63"/>
  <c r="F2861" i="63"/>
  <c r="G2860" i="63"/>
  <c r="F2860" i="63"/>
  <c r="G2859" i="63"/>
  <c r="F2859" i="63"/>
  <c r="G2858" i="63"/>
  <c r="F2858" i="63"/>
  <c r="G2857" i="63"/>
  <c r="F2857" i="63"/>
  <c r="G2856" i="63"/>
  <c r="F2856" i="63"/>
  <c r="G2855" i="63"/>
  <c r="F2855" i="63"/>
  <c r="G2854" i="63"/>
  <c r="F2854" i="63"/>
  <c r="G2853" i="63"/>
  <c r="F2853" i="63"/>
  <c r="G2852" i="63"/>
  <c r="F2852" i="63"/>
  <c r="G2851" i="63"/>
  <c r="F2851" i="63"/>
  <c r="G2850" i="63"/>
  <c r="F2850" i="63"/>
  <c r="G2849" i="63"/>
  <c r="F2849" i="63"/>
  <c r="G2848" i="63"/>
  <c r="F2848" i="63"/>
  <c r="G2847" i="63"/>
  <c r="F2847" i="63"/>
  <c r="G2846" i="63"/>
  <c r="F2846" i="63"/>
  <c r="G2845" i="63"/>
  <c r="F2845" i="63"/>
  <c r="G2844" i="63"/>
  <c r="F2844" i="63"/>
  <c r="G2843" i="63"/>
  <c r="F2843" i="63"/>
  <c r="G2842" i="63"/>
  <c r="F2842" i="63"/>
  <c r="G2841" i="63"/>
  <c r="F2841" i="63"/>
  <c r="G2840" i="63"/>
  <c r="F2840" i="63"/>
  <c r="G2839" i="63"/>
  <c r="F2839" i="63"/>
  <c r="G2838" i="63"/>
  <c r="F2838" i="63"/>
  <c r="G2837" i="63"/>
  <c r="F2837" i="63"/>
  <c r="G2836" i="63"/>
  <c r="F2836" i="63"/>
  <c r="G2835" i="63"/>
  <c r="F2835" i="63"/>
  <c r="G2834" i="63"/>
  <c r="F2834" i="63"/>
  <c r="G2833" i="63"/>
  <c r="F2833" i="63"/>
  <c r="G2832" i="63"/>
  <c r="F2832" i="63"/>
  <c r="G2831" i="63"/>
  <c r="F2831" i="63"/>
  <c r="G2830" i="63"/>
  <c r="F2830" i="63"/>
  <c r="G2829" i="63"/>
  <c r="F2829" i="63"/>
  <c r="G2828" i="63"/>
  <c r="F2828" i="63"/>
  <c r="G2827" i="63"/>
  <c r="F2827" i="63"/>
  <c r="G2826" i="63"/>
  <c r="F2826" i="63"/>
  <c r="G2825" i="63"/>
  <c r="F2825" i="63"/>
  <c r="G2824" i="63"/>
  <c r="F2824" i="63"/>
  <c r="G2823" i="63"/>
  <c r="F2823" i="63"/>
  <c r="G2822" i="63"/>
  <c r="F2822" i="63"/>
  <c r="G2821" i="63"/>
  <c r="F2821" i="63"/>
  <c r="G2820" i="63"/>
  <c r="F2820" i="63"/>
  <c r="G2819" i="63"/>
  <c r="F2819" i="63"/>
  <c r="G2818" i="63"/>
  <c r="F2818" i="63"/>
  <c r="G2817" i="63"/>
  <c r="F2817" i="63"/>
  <c r="G2816" i="63"/>
  <c r="F2816" i="63"/>
  <c r="G2815" i="63"/>
  <c r="F2815" i="63"/>
  <c r="G2814" i="63"/>
  <c r="F2814" i="63"/>
  <c r="G2813" i="63"/>
  <c r="F2813" i="63"/>
  <c r="G2812" i="63"/>
  <c r="F2812" i="63"/>
  <c r="G2811" i="63"/>
  <c r="F2811" i="63"/>
  <c r="G2810" i="63"/>
  <c r="F2810" i="63"/>
  <c r="G2809" i="63"/>
  <c r="F2809" i="63"/>
  <c r="G2808" i="63"/>
  <c r="F2808" i="63"/>
  <c r="G2807" i="63"/>
  <c r="F2807" i="63"/>
  <c r="G2806" i="63"/>
  <c r="F2806" i="63"/>
  <c r="G2805" i="63"/>
  <c r="F2805" i="63"/>
  <c r="G2804" i="63"/>
  <c r="F2804" i="63"/>
  <c r="G2803" i="63"/>
  <c r="F2803" i="63"/>
  <c r="G2802" i="63"/>
  <c r="F2802" i="63"/>
  <c r="G2801" i="63"/>
  <c r="F2801" i="63"/>
  <c r="G2800" i="63"/>
  <c r="F2800" i="63"/>
  <c r="G2799" i="63"/>
  <c r="F2799" i="63"/>
  <c r="G2798" i="63"/>
  <c r="F2798" i="63"/>
  <c r="G2797" i="63"/>
  <c r="F2797" i="63"/>
  <c r="G2796" i="63"/>
  <c r="F2796" i="63"/>
  <c r="G2795" i="63"/>
  <c r="F2795" i="63"/>
  <c r="G2794" i="63"/>
  <c r="F2794" i="63"/>
  <c r="G2793" i="63"/>
  <c r="F2793" i="63"/>
  <c r="G2792" i="63"/>
  <c r="F2792" i="63"/>
  <c r="G2791" i="63"/>
  <c r="F2791" i="63"/>
  <c r="G2790" i="63"/>
  <c r="F2790" i="63"/>
  <c r="G2789" i="63"/>
  <c r="F2789" i="63"/>
  <c r="G2788" i="63"/>
  <c r="F2788" i="63"/>
  <c r="G2787" i="63"/>
  <c r="F2787" i="63"/>
  <c r="G2786" i="63"/>
  <c r="F2786" i="63"/>
  <c r="G2785" i="63"/>
  <c r="F2785" i="63"/>
  <c r="G2784" i="63"/>
  <c r="F2784" i="63"/>
  <c r="G2783" i="63"/>
  <c r="F2783" i="63"/>
  <c r="G2782" i="63"/>
  <c r="F2782" i="63"/>
  <c r="G2781" i="63"/>
  <c r="F2781" i="63"/>
  <c r="G2780" i="63"/>
  <c r="F2780" i="63"/>
  <c r="G2779" i="63"/>
  <c r="F2779" i="63"/>
  <c r="G2778" i="63"/>
  <c r="F2778" i="63"/>
  <c r="G2777" i="63"/>
  <c r="F2777" i="63"/>
  <c r="G2776" i="63"/>
  <c r="F2776" i="63"/>
  <c r="G2775" i="63"/>
  <c r="F2775" i="63"/>
  <c r="G2774" i="63"/>
  <c r="F2774" i="63"/>
  <c r="G2773" i="63"/>
  <c r="F2773" i="63"/>
  <c r="G2772" i="63"/>
  <c r="F2772" i="63"/>
  <c r="G2771" i="63"/>
  <c r="F2771" i="63"/>
  <c r="G2770" i="63"/>
  <c r="F2770" i="63"/>
  <c r="G2769" i="63"/>
  <c r="F2769" i="63"/>
  <c r="G2768" i="63"/>
  <c r="F2768" i="63"/>
  <c r="G2767" i="63"/>
  <c r="F2767" i="63"/>
  <c r="G2766" i="63"/>
  <c r="F2766" i="63"/>
  <c r="G2765" i="63"/>
  <c r="F2765" i="63"/>
  <c r="G2764" i="63"/>
  <c r="F2764" i="63"/>
  <c r="G2763" i="63"/>
  <c r="F2763" i="63"/>
  <c r="G2762" i="63"/>
  <c r="F2762" i="63"/>
  <c r="G2761" i="63"/>
  <c r="F2761" i="63"/>
  <c r="G2760" i="63"/>
  <c r="F2760" i="63"/>
  <c r="G2759" i="63"/>
  <c r="F2759" i="63"/>
  <c r="G2758" i="63"/>
  <c r="F2758" i="63"/>
  <c r="G2757" i="63"/>
  <c r="F2757" i="63"/>
  <c r="G2756" i="63"/>
  <c r="F2756" i="63"/>
  <c r="G2755" i="63"/>
  <c r="F2755" i="63"/>
  <c r="G2754" i="63"/>
  <c r="F2754" i="63"/>
  <c r="G2753" i="63"/>
  <c r="F2753" i="63"/>
  <c r="G2752" i="63"/>
  <c r="F2752" i="63"/>
  <c r="G2751" i="63"/>
  <c r="F2751" i="63"/>
  <c r="G2750" i="63"/>
  <c r="F2750" i="63"/>
  <c r="G2749" i="63"/>
  <c r="F2749" i="63"/>
  <c r="G2748" i="63"/>
  <c r="F2748" i="63"/>
  <c r="G2747" i="63"/>
  <c r="F2747" i="63"/>
  <c r="G2746" i="63"/>
  <c r="F2746" i="63"/>
  <c r="G2745" i="63"/>
  <c r="F2745" i="63"/>
  <c r="G2744" i="63"/>
  <c r="F2744" i="63"/>
  <c r="G2743" i="63"/>
  <c r="F2743" i="63"/>
  <c r="G2742" i="63"/>
  <c r="F2742" i="63"/>
  <c r="G2741" i="63"/>
  <c r="F2741" i="63"/>
  <c r="G2740" i="63"/>
  <c r="F2740" i="63"/>
  <c r="G2739" i="63"/>
  <c r="F2739" i="63"/>
  <c r="G2738" i="63"/>
  <c r="F2738" i="63"/>
  <c r="G2737" i="63"/>
  <c r="F2737" i="63"/>
  <c r="G2736" i="63"/>
  <c r="F2736" i="63"/>
  <c r="G2735" i="63"/>
  <c r="F2735" i="63"/>
  <c r="G2734" i="63"/>
  <c r="F2734" i="63"/>
  <c r="G2733" i="63"/>
  <c r="F2733" i="63"/>
  <c r="G2732" i="63"/>
  <c r="F2732" i="63"/>
  <c r="G2731" i="63"/>
  <c r="F2731" i="63"/>
  <c r="G2730" i="63"/>
  <c r="F2730" i="63"/>
  <c r="G2729" i="63"/>
  <c r="F2729" i="63"/>
  <c r="G2728" i="63"/>
  <c r="F2728" i="63"/>
  <c r="G2727" i="63"/>
  <c r="F2727" i="63"/>
  <c r="G2726" i="63"/>
  <c r="F2726" i="63"/>
  <c r="G2725" i="63"/>
  <c r="F2725" i="63"/>
  <c r="G2724" i="63"/>
  <c r="F2724" i="63"/>
  <c r="G2723" i="63"/>
  <c r="F2723" i="63"/>
  <c r="G2722" i="63"/>
  <c r="F2722" i="63"/>
  <c r="G2721" i="63"/>
  <c r="F2721" i="63"/>
  <c r="G2720" i="63"/>
  <c r="F2720" i="63"/>
  <c r="G2719" i="63"/>
  <c r="F2719" i="63"/>
  <c r="G2718" i="63"/>
  <c r="F2718" i="63"/>
  <c r="G2717" i="63"/>
  <c r="F2717" i="63"/>
  <c r="G2716" i="63"/>
  <c r="F2716" i="63"/>
  <c r="G2715" i="63"/>
  <c r="F2715" i="63"/>
  <c r="G2714" i="63"/>
  <c r="F2714" i="63"/>
  <c r="G2713" i="63"/>
  <c r="F2713" i="63"/>
  <c r="G2712" i="63"/>
  <c r="F2712" i="63"/>
  <c r="G2711" i="63"/>
  <c r="F2711" i="63"/>
  <c r="G2710" i="63"/>
  <c r="F2710" i="63"/>
  <c r="G2709" i="63"/>
  <c r="F2709" i="63"/>
  <c r="G2708" i="63"/>
  <c r="F2708" i="63"/>
  <c r="G2707" i="63"/>
  <c r="F2707" i="63"/>
  <c r="G2706" i="63"/>
  <c r="F2706" i="63"/>
  <c r="G2705" i="63"/>
  <c r="F2705" i="63"/>
  <c r="G2704" i="63"/>
  <c r="F2704" i="63"/>
  <c r="G2703" i="63"/>
  <c r="F2703" i="63"/>
  <c r="G2702" i="63"/>
  <c r="F2702" i="63"/>
  <c r="G2701" i="63"/>
  <c r="F2701" i="63"/>
  <c r="G2700" i="63"/>
  <c r="F2700" i="63"/>
  <c r="G2699" i="63"/>
  <c r="F2699" i="63"/>
  <c r="G2698" i="63"/>
  <c r="F2698" i="63"/>
  <c r="G2697" i="63"/>
  <c r="F2697" i="63"/>
  <c r="G2696" i="63"/>
  <c r="F2696" i="63"/>
  <c r="G2695" i="63"/>
  <c r="F2695" i="63"/>
  <c r="G2694" i="63"/>
  <c r="F2694" i="63"/>
  <c r="G2693" i="63"/>
  <c r="F2693" i="63"/>
  <c r="G2692" i="63"/>
  <c r="F2692" i="63"/>
  <c r="G2691" i="63"/>
  <c r="F2691" i="63"/>
  <c r="G2690" i="63"/>
  <c r="F2690" i="63"/>
  <c r="G2689" i="63"/>
  <c r="F2689" i="63"/>
  <c r="G2688" i="63"/>
  <c r="F2688" i="63"/>
  <c r="G2687" i="63"/>
  <c r="F2687" i="63"/>
  <c r="G2686" i="63"/>
  <c r="F2686" i="63"/>
  <c r="G2685" i="63"/>
  <c r="F2685" i="63"/>
  <c r="G2684" i="63"/>
  <c r="F2684" i="63"/>
  <c r="G2683" i="63"/>
  <c r="F2683" i="63"/>
  <c r="G2682" i="63"/>
  <c r="F2682" i="63"/>
  <c r="G2681" i="63"/>
  <c r="F2681" i="63"/>
  <c r="G2680" i="63"/>
  <c r="F2680" i="63"/>
  <c r="G2679" i="63"/>
  <c r="F2679" i="63"/>
  <c r="G2678" i="63"/>
  <c r="F2678" i="63"/>
  <c r="G2677" i="63"/>
  <c r="F2677" i="63"/>
  <c r="G2676" i="63"/>
  <c r="F2676" i="63"/>
  <c r="G2675" i="63"/>
  <c r="F2675" i="63"/>
  <c r="G2674" i="63"/>
  <c r="F2674" i="63"/>
  <c r="G2673" i="63"/>
  <c r="F2673" i="63"/>
  <c r="G2672" i="63"/>
  <c r="F2672" i="63"/>
  <c r="G2671" i="63"/>
  <c r="F2671" i="63"/>
  <c r="G2670" i="63"/>
  <c r="F2670" i="63"/>
  <c r="G2669" i="63"/>
  <c r="F2669" i="63"/>
  <c r="G2668" i="63"/>
  <c r="F2668" i="63"/>
  <c r="G2667" i="63"/>
  <c r="F2667" i="63"/>
  <c r="G2666" i="63"/>
  <c r="F2666" i="63"/>
  <c r="G2665" i="63"/>
  <c r="F2665" i="63"/>
  <c r="G2664" i="63"/>
  <c r="F2664" i="63"/>
  <c r="G2663" i="63"/>
  <c r="F2663" i="63"/>
  <c r="G2662" i="63"/>
  <c r="F2662" i="63"/>
  <c r="G2661" i="63"/>
  <c r="F2661" i="63"/>
  <c r="G2660" i="63"/>
  <c r="F2660" i="63"/>
  <c r="G2659" i="63"/>
  <c r="F2659" i="63"/>
  <c r="G2658" i="63"/>
  <c r="F2658" i="63"/>
  <c r="G2657" i="63"/>
  <c r="F2657" i="63"/>
  <c r="G2656" i="63"/>
  <c r="F2656" i="63"/>
  <c r="G2655" i="63"/>
  <c r="F2655" i="63"/>
  <c r="G2654" i="63"/>
  <c r="F2654" i="63"/>
  <c r="G2653" i="63"/>
  <c r="F2653" i="63"/>
  <c r="G2652" i="63"/>
  <c r="F2652" i="63"/>
  <c r="G2651" i="63"/>
  <c r="F2651" i="63"/>
  <c r="G2650" i="63"/>
  <c r="F2650" i="63"/>
  <c r="G2649" i="63"/>
  <c r="F2649" i="63"/>
  <c r="G2648" i="63"/>
  <c r="F2648" i="63"/>
  <c r="G2647" i="63"/>
  <c r="F2647" i="63"/>
  <c r="G2646" i="63"/>
  <c r="F2646" i="63"/>
  <c r="G2645" i="63"/>
  <c r="F2645" i="63"/>
  <c r="G2644" i="63"/>
  <c r="F2644" i="63"/>
  <c r="G2643" i="63"/>
  <c r="F2643" i="63"/>
  <c r="G2642" i="63"/>
  <c r="F2642" i="63"/>
  <c r="G2641" i="63"/>
  <c r="F2641" i="63"/>
  <c r="G2640" i="63"/>
  <c r="F2640" i="63"/>
  <c r="G2639" i="63"/>
  <c r="F2639" i="63"/>
  <c r="G2638" i="63"/>
  <c r="F2638" i="63"/>
  <c r="G2637" i="63"/>
  <c r="F2637" i="63"/>
  <c r="G2636" i="63"/>
  <c r="F2636" i="63"/>
  <c r="G2635" i="63"/>
  <c r="F2635" i="63"/>
  <c r="G2634" i="63"/>
  <c r="F2634" i="63"/>
  <c r="G2633" i="63"/>
  <c r="F2633" i="63"/>
  <c r="G2632" i="63"/>
  <c r="F2632" i="63"/>
  <c r="G2631" i="63"/>
  <c r="F2631" i="63"/>
  <c r="G2630" i="63"/>
  <c r="F2630" i="63"/>
  <c r="G2629" i="63"/>
  <c r="F2629" i="63"/>
  <c r="G2628" i="63"/>
  <c r="F2628" i="63"/>
  <c r="G2627" i="63"/>
  <c r="F2627" i="63"/>
  <c r="G2626" i="63"/>
  <c r="F2626" i="63"/>
  <c r="G2625" i="63"/>
  <c r="F2625" i="63"/>
  <c r="G2624" i="63"/>
  <c r="F2624" i="63"/>
  <c r="G2623" i="63"/>
  <c r="F2623" i="63"/>
  <c r="G2622" i="63"/>
  <c r="F2622" i="63"/>
  <c r="G2621" i="63"/>
  <c r="F2621" i="63"/>
  <c r="G2620" i="63"/>
  <c r="F2620" i="63"/>
  <c r="G2619" i="63"/>
  <c r="F2619" i="63"/>
  <c r="G2618" i="63"/>
  <c r="F2618" i="63"/>
  <c r="G2617" i="63"/>
  <c r="F2617" i="63"/>
  <c r="G2616" i="63"/>
  <c r="F2616" i="63"/>
  <c r="G2615" i="63"/>
  <c r="F2615" i="63"/>
  <c r="G2614" i="63"/>
  <c r="F2614" i="63"/>
  <c r="G2613" i="63"/>
  <c r="F2613" i="63"/>
  <c r="G2612" i="63"/>
  <c r="F2612" i="63"/>
  <c r="G2611" i="63"/>
  <c r="F2611" i="63"/>
  <c r="G2610" i="63"/>
  <c r="F2610" i="63"/>
  <c r="G2609" i="63"/>
  <c r="F2609" i="63"/>
  <c r="G2608" i="63"/>
  <c r="F2608" i="63"/>
  <c r="G2607" i="63"/>
  <c r="F2607" i="63"/>
  <c r="G2606" i="63"/>
  <c r="F2606" i="63"/>
  <c r="G2605" i="63"/>
  <c r="F2605" i="63"/>
  <c r="G2604" i="63"/>
  <c r="F2604" i="63"/>
  <c r="G2603" i="63"/>
  <c r="F2603" i="63"/>
  <c r="G2602" i="63"/>
  <c r="F2602" i="63"/>
  <c r="I2601" i="63"/>
  <c r="G2601" i="63"/>
  <c r="F2601" i="63"/>
  <c r="G2600" i="63"/>
  <c r="F2600" i="63"/>
  <c r="G2599" i="63"/>
  <c r="F2599" i="63"/>
  <c r="G2598" i="63"/>
  <c r="F2598" i="63"/>
  <c r="G2597" i="63"/>
  <c r="F2597" i="63"/>
  <c r="G2596" i="63"/>
  <c r="F2596" i="63"/>
  <c r="G2595" i="63"/>
  <c r="F2595" i="63"/>
  <c r="G2594" i="63"/>
  <c r="F2594" i="63"/>
  <c r="G2593" i="63"/>
  <c r="F2593" i="63"/>
  <c r="G2592" i="63"/>
  <c r="F2592" i="63"/>
  <c r="G2591" i="63"/>
  <c r="F2591" i="63"/>
  <c r="G2590" i="63"/>
  <c r="F2590" i="63"/>
  <c r="G2589" i="63"/>
  <c r="F2589" i="63"/>
  <c r="G2588" i="63"/>
  <c r="F2588" i="63"/>
  <c r="G2587" i="63"/>
  <c r="F2587" i="63"/>
  <c r="G2586" i="63"/>
  <c r="F2586" i="63"/>
  <c r="G2585" i="63"/>
  <c r="F2585" i="63"/>
  <c r="G2584" i="63"/>
  <c r="F2584" i="63"/>
  <c r="G2583" i="63"/>
  <c r="F2583" i="63"/>
  <c r="G2582" i="63"/>
  <c r="F2582" i="63"/>
  <c r="G2581" i="63"/>
  <c r="F2581" i="63"/>
  <c r="G2580" i="63"/>
  <c r="F2580" i="63"/>
  <c r="G2579" i="63"/>
  <c r="F2579" i="63"/>
  <c r="G2578" i="63"/>
  <c r="F2578" i="63"/>
  <c r="G2577" i="63"/>
  <c r="F2577" i="63"/>
  <c r="G2576" i="63"/>
  <c r="F2576" i="63"/>
  <c r="G2575" i="63"/>
  <c r="F2575" i="63"/>
  <c r="G2574" i="63"/>
  <c r="F2574" i="63"/>
  <c r="G2573" i="63"/>
  <c r="F2573" i="63"/>
  <c r="G2572" i="63"/>
  <c r="F2572" i="63"/>
  <c r="G2571" i="63"/>
  <c r="F2571" i="63"/>
  <c r="G2570" i="63"/>
  <c r="F2570" i="63"/>
  <c r="I2569" i="63"/>
  <c r="G2569" i="63"/>
  <c r="F2569" i="63"/>
  <c r="G2568" i="63"/>
  <c r="F2568" i="63"/>
  <c r="G2567" i="63"/>
  <c r="F2567" i="63"/>
  <c r="G2566" i="63"/>
  <c r="F2566" i="63"/>
  <c r="G2565" i="63"/>
  <c r="F2565" i="63"/>
  <c r="G2564" i="63"/>
  <c r="F2564" i="63"/>
  <c r="G2563" i="63"/>
  <c r="F2563" i="63"/>
  <c r="G2562" i="63"/>
  <c r="F2562" i="63"/>
  <c r="G2561" i="63"/>
  <c r="F2561" i="63"/>
  <c r="G2560" i="63"/>
  <c r="F2560" i="63"/>
  <c r="G2559" i="63"/>
  <c r="F2559" i="63"/>
  <c r="G2558" i="63"/>
  <c r="F2558" i="63"/>
  <c r="G2557" i="63"/>
  <c r="F2557" i="63"/>
  <c r="G2556" i="63"/>
  <c r="F2556" i="63"/>
  <c r="G2555" i="63"/>
  <c r="F2555" i="63"/>
  <c r="G2554" i="63"/>
  <c r="F2554" i="63"/>
  <c r="G2553" i="63"/>
  <c r="F2553" i="63"/>
  <c r="G2552" i="63"/>
  <c r="F2552" i="63"/>
  <c r="G2551" i="63"/>
  <c r="F2551" i="63"/>
  <c r="G2550" i="63"/>
  <c r="F2550" i="63"/>
  <c r="G2549" i="63"/>
  <c r="F2549" i="63"/>
  <c r="G2548" i="63"/>
  <c r="F2548" i="63"/>
  <c r="G2547" i="63"/>
  <c r="F2547" i="63"/>
  <c r="G2546" i="63"/>
  <c r="F2546" i="63"/>
  <c r="G2545" i="63"/>
  <c r="F2545" i="63"/>
  <c r="G2544" i="63"/>
  <c r="F2544" i="63"/>
  <c r="G2543" i="63"/>
  <c r="F2543" i="63"/>
  <c r="G2542" i="63"/>
  <c r="F2542" i="63"/>
  <c r="G2541" i="63"/>
  <c r="F2541" i="63"/>
  <c r="G2540" i="63"/>
  <c r="F2540" i="63"/>
  <c r="G2539" i="63"/>
  <c r="F2539" i="63"/>
  <c r="G2538" i="63"/>
  <c r="F2538" i="63"/>
  <c r="G2537" i="63"/>
  <c r="F2537" i="63"/>
  <c r="G2536" i="63"/>
  <c r="F2536" i="63"/>
  <c r="G2535" i="63"/>
  <c r="F2535" i="63"/>
  <c r="G2534" i="63"/>
  <c r="F2534" i="63"/>
  <c r="G2533" i="63"/>
  <c r="F2533" i="63"/>
  <c r="G2532" i="63"/>
  <c r="F2532" i="63"/>
  <c r="G2531" i="63"/>
  <c r="F2531" i="63"/>
  <c r="G2530" i="63"/>
  <c r="F2530" i="63"/>
  <c r="G2529" i="63"/>
  <c r="F2529" i="63"/>
  <c r="G2528" i="63"/>
  <c r="F2528" i="63"/>
  <c r="G2527" i="63"/>
  <c r="F2527" i="63"/>
  <c r="G2526" i="63"/>
  <c r="F2526" i="63"/>
  <c r="G2525" i="63"/>
  <c r="F2525" i="63"/>
  <c r="G2524" i="63"/>
  <c r="F2524" i="63"/>
  <c r="G2523" i="63"/>
  <c r="F2523" i="63"/>
  <c r="G2522" i="63"/>
  <c r="F2522" i="63"/>
  <c r="G2521" i="63"/>
  <c r="F2521" i="63"/>
  <c r="G2520" i="63"/>
  <c r="F2520" i="63"/>
  <c r="G2519" i="63"/>
  <c r="F2519" i="63"/>
  <c r="G2518" i="63"/>
  <c r="F2518" i="63"/>
  <c r="G2517" i="63"/>
  <c r="F2517" i="63"/>
  <c r="G2516" i="63"/>
  <c r="F2516" i="63"/>
  <c r="G2515" i="63"/>
  <c r="F2515" i="63"/>
  <c r="G2514" i="63"/>
  <c r="F2514" i="63"/>
  <c r="G2513" i="63"/>
  <c r="F2513" i="63"/>
  <c r="G2512" i="63"/>
  <c r="F2512" i="63"/>
  <c r="G2511" i="63"/>
  <c r="F2511" i="63"/>
  <c r="G2510" i="63"/>
  <c r="F2510" i="63"/>
  <c r="G2509" i="63"/>
  <c r="F2509" i="63"/>
  <c r="G2508" i="63"/>
  <c r="F2508" i="63"/>
  <c r="G2507" i="63"/>
  <c r="F2507" i="63"/>
  <c r="G2506" i="63"/>
  <c r="F2506" i="63"/>
  <c r="G2505" i="63"/>
  <c r="F2505" i="63"/>
  <c r="G2504" i="63"/>
  <c r="F2504" i="63"/>
  <c r="G2503" i="63"/>
  <c r="F2503" i="63"/>
  <c r="G2502" i="63"/>
  <c r="F2502" i="63"/>
  <c r="G2501" i="63"/>
  <c r="F2501" i="63"/>
  <c r="G2500" i="63"/>
  <c r="F2500" i="63"/>
  <c r="G2499" i="63"/>
  <c r="F2499" i="63"/>
  <c r="G2498" i="63"/>
  <c r="F2498" i="63"/>
  <c r="G2497" i="63"/>
  <c r="F2497" i="63"/>
  <c r="G2496" i="63"/>
  <c r="F2496" i="63"/>
  <c r="G2495" i="63"/>
  <c r="F2495" i="63"/>
  <c r="G2494" i="63"/>
  <c r="F2494" i="63"/>
  <c r="G2493" i="63"/>
  <c r="F2493" i="63"/>
  <c r="G2492" i="63"/>
  <c r="F2492" i="63"/>
  <c r="G2491" i="63"/>
  <c r="F2491" i="63"/>
  <c r="G2490" i="63"/>
  <c r="F2490" i="63"/>
  <c r="G2489" i="63"/>
  <c r="F2489" i="63"/>
  <c r="G2488" i="63"/>
  <c r="F2488" i="63"/>
  <c r="G2487" i="63"/>
  <c r="F2487" i="63"/>
  <c r="G2486" i="63"/>
  <c r="F2486" i="63"/>
  <c r="G2485" i="63"/>
  <c r="F2485" i="63"/>
  <c r="G2484" i="63"/>
  <c r="F2484" i="63"/>
  <c r="G2483" i="63"/>
  <c r="F2483" i="63"/>
  <c r="G2482" i="63"/>
  <c r="F2482" i="63"/>
  <c r="G2481" i="63"/>
  <c r="F2481" i="63"/>
  <c r="G2480" i="63"/>
  <c r="F2480" i="63"/>
  <c r="G2479" i="63"/>
  <c r="F2479" i="63"/>
  <c r="G2478" i="63"/>
  <c r="F2478" i="63"/>
  <c r="G2477" i="63"/>
  <c r="F2477" i="63"/>
  <c r="G2476" i="63"/>
  <c r="F2476" i="63"/>
  <c r="G2475" i="63"/>
  <c r="F2475" i="63"/>
  <c r="G2474" i="63"/>
  <c r="F2474" i="63"/>
  <c r="G2473" i="63"/>
  <c r="F2473" i="63"/>
  <c r="G2472" i="63"/>
  <c r="F2472" i="63"/>
  <c r="G2471" i="63"/>
  <c r="F2471" i="63"/>
  <c r="G2470" i="63"/>
  <c r="F2470" i="63"/>
  <c r="G2469" i="63"/>
  <c r="F2469" i="63"/>
  <c r="G2468" i="63"/>
  <c r="F2468" i="63"/>
  <c r="G2467" i="63"/>
  <c r="F2467" i="63"/>
  <c r="G2466" i="63"/>
  <c r="F2466" i="63"/>
  <c r="G2465" i="63"/>
  <c r="F2465" i="63"/>
  <c r="G2464" i="63"/>
  <c r="F2464" i="63"/>
  <c r="G2463" i="63"/>
  <c r="F2463" i="63"/>
  <c r="G2462" i="63"/>
  <c r="F2462" i="63"/>
  <c r="G2461" i="63"/>
  <c r="F2461" i="63"/>
  <c r="G2460" i="63"/>
  <c r="F2460" i="63"/>
  <c r="G2459" i="63"/>
  <c r="F2459" i="63"/>
  <c r="G2458" i="63"/>
  <c r="F2458" i="63"/>
  <c r="G2457" i="63"/>
  <c r="F2457" i="63"/>
  <c r="G2456" i="63"/>
  <c r="F2456" i="63"/>
  <c r="G2455" i="63"/>
  <c r="F2455" i="63"/>
  <c r="G2454" i="63"/>
  <c r="F2454" i="63"/>
  <c r="G2453" i="63"/>
  <c r="F2453" i="63"/>
  <c r="G2452" i="63"/>
  <c r="F2452" i="63"/>
  <c r="G2451" i="63"/>
  <c r="F2451" i="63"/>
  <c r="G2450" i="63"/>
  <c r="F2450" i="63"/>
  <c r="G2449" i="63"/>
  <c r="F2449" i="63"/>
  <c r="G2448" i="63"/>
  <c r="F2448" i="63"/>
  <c r="G2447" i="63"/>
  <c r="F2447" i="63"/>
  <c r="G2446" i="63"/>
  <c r="F2446" i="63"/>
  <c r="G2445" i="63"/>
  <c r="F2445" i="63"/>
  <c r="G2444" i="63"/>
  <c r="F2444" i="63"/>
  <c r="G2443" i="63"/>
  <c r="F2443" i="63"/>
  <c r="G2442" i="63"/>
  <c r="F2442" i="63"/>
  <c r="G2441" i="63"/>
  <c r="F2441" i="63"/>
  <c r="G2440" i="63"/>
  <c r="F2440" i="63"/>
  <c r="G2439" i="63"/>
  <c r="F2439" i="63"/>
  <c r="G2438" i="63"/>
  <c r="F2438" i="63"/>
  <c r="I2437" i="63"/>
  <c r="G2437" i="63"/>
  <c r="F2437" i="63"/>
  <c r="G2436" i="63"/>
  <c r="F2436" i="63"/>
  <c r="G2435" i="63"/>
  <c r="F2435" i="63"/>
  <c r="G2434" i="63"/>
  <c r="F2434" i="63"/>
  <c r="G2433" i="63"/>
  <c r="F2433" i="63"/>
  <c r="G2432" i="63"/>
  <c r="F2432" i="63"/>
  <c r="G2431" i="63"/>
  <c r="F2431" i="63"/>
  <c r="G2430" i="63"/>
  <c r="F2430" i="63"/>
  <c r="G2429" i="63"/>
  <c r="F2429" i="63"/>
  <c r="G2428" i="63"/>
  <c r="F2428" i="63"/>
  <c r="G2427" i="63"/>
  <c r="F2427" i="63"/>
  <c r="G2426" i="63"/>
  <c r="F2426" i="63"/>
  <c r="G2425" i="63"/>
  <c r="F2425" i="63"/>
  <c r="G2424" i="63"/>
  <c r="F2424" i="63"/>
  <c r="G2423" i="63"/>
  <c r="F2423" i="63"/>
  <c r="G2422" i="63"/>
  <c r="F2422" i="63"/>
  <c r="G2421" i="63"/>
  <c r="F2421" i="63"/>
  <c r="G2420" i="63"/>
  <c r="F2420" i="63"/>
  <c r="G2419" i="63"/>
  <c r="F2419" i="63"/>
  <c r="G2418" i="63"/>
  <c r="F2418" i="63"/>
  <c r="G2417" i="63"/>
  <c r="F2417" i="63"/>
  <c r="G2416" i="63"/>
  <c r="F2416" i="63"/>
  <c r="G2415" i="63"/>
  <c r="F2415" i="63"/>
  <c r="G2414" i="63"/>
  <c r="F2414" i="63"/>
  <c r="G2413" i="63"/>
  <c r="F2413" i="63"/>
  <c r="G2412" i="63"/>
  <c r="F2412" i="63"/>
  <c r="G2411" i="63"/>
  <c r="F2411" i="63"/>
  <c r="G2410" i="63"/>
  <c r="F2410" i="63"/>
  <c r="G2409" i="63"/>
  <c r="F2409" i="63"/>
  <c r="G2408" i="63"/>
  <c r="F2408" i="63"/>
  <c r="G2407" i="63"/>
  <c r="F2407" i="63"/>
  <c r="G2406" i="63"/>
  <c r="F2406" i="63"/>
  <c r="I2405" i="63"/>
  <c r="G2405" i="63"/>
  <c r="F2405" i="63"/>
  <c r="G2404" i="63"/>
  <c r="F2404" i="63"/>
  <c r="G2403" i="63"/>
  <c r="F2403" i="63"/>
  <c r="G2402" i="63"/>
  <c r="F2402" i="63"/>
  <c r="G2401" i="63"/>
  <c r="F2401" i="63"/>
  <c r="G2400" i="63"/>
  <c r="F2400" i="63"/>
  <c r="G2399" i="63"/>
  <c r="F2399" i="63"/>
  <c r="G2398" i="63"/>
  <c r="F2398" i="63"/>
  <c r="G2397" i="63"/>
  <c r="F2397" i="63"/>
  <c r="G2396" i="63"/>
  <c r="F2396" i="63"/>
  <c r="G2395" i="63"/>
  <c r="F2395" i="63"/>
  <c r="G2394" i="63"/>
  <c r="F2394" i="63"/>
  <c r="G2393" i="63"/>
  <c r="F2393" i="63"/>
  <c r="G2392" i="63"/>
  <c r="F2392" i="63"/>
  <c r="G2391" i="63"/>
  <c r="F2391" i="63"/>
  <c r="G2390" i="63"/>
  <c r="F2390" i="63"/>
  <c r="G2389" i="63"/>
  <c r="F2389" i="63"/>
  <c r="G2388" i="63"/>
  <c r="F2388" i="63"/>
  <c r="G2387" i="63"/>
  <c r="F2387" i="63"/>
  <c r="G2386" i="63"/>
  <c r="F2386" i="63"/>
  <c r="G2385" i="63"/>
  <c r="F2385" i="63"/>
  <c r="G2384" i="63"/>
  <c r="F2384" i="63"/>
  <c r="G2383" i="63"/>
  <c r="F2383" i="63"/>
  <c r="G2382" i="63"/>
  <c r="F2382" i="63"/>
  <c r="G2381" i="63"/>
  <c r="F2381" i="63"/>
  <c r="G2380" i="63"/>
  <c r="F2380" i="63"/>
  <c r="G2379" i="63"/>
  <c r="F2379" i="63"/>
  <c r="G2378" i="63"/>
  <c r="F2378" i="63"/>
  <c r="G2377" i="63"/>
  <c r="F2377" i="63"/>
  <c r="G2376" i="63"/>
  <c r="F2376" i="63"/>
  <c r="G2375" i="63"/>
  <c r="F2375" i="63"/>
  <c r="G2374" i="63"/>
  <c r="F2374" i="63"/>
  <c r="G2373" i="63"/>
  <c r="F2373" i="63"/>
  <c r="G2372" i="63"/>
  <c r="F2372" i="63"/>
  <c r="G2371" i="63"/>
  <c r="F2371" i="63"/>
  <c r="G2370" i="63"/>
  <c r="F2370" i="63"/>
  <c r="G2369" i="63"/>
  <c r="F2369" i="63"/>
  <c r="G2368" i="63"/>
  <c r="F2368" i="63"/>
  <c r="G2367" i="63"/>
  <c r="F2367" i="63"/>
  <c r="G2366" i="63"/>
  <c r="F2366" i="63"/>
  <c r="G2365" i="63"/>
  <c r="F2365" i="63"/>
  <c r="G2364" i="63"/>
  <c r="F2364" i="63"/>
  <c r="G2363" i="63"/>
  <c r="F2363" i="63"/>
  <c r="G2362" i="63"/>
  <c r="F2362" i="63"/>
  <c r="G2361" i="63"/>
  <c r="F2361" i="63"/>
  <c r="G2360" i="63"/>
  <c r="F2360" i="63"/>
  <c r="G2359" i="63"/>
  <c r="F2359" i="63"/>
  <c r="G2358" i="63"/>
  <c r="F2358" i="63"/>
  <c r="G2357" i="63"/>
  <c r="F2357" i="63"/>
  <c r="G2356" i="63"/>
  <c r="F2356" i="63"/>
  <c r="G2355" i="63"/>
  <c r="F2355" i="63"/>
  <c r="G2354" i="63"/>
  <c r="F2354" i="63"/>
  <c r="G2353" i="63"/>
  <c r="F2353" i="63"/>
  <c r="G2352" i="63"/>
  <c r="F2352" i="63"/>
  <c r="G2351" i="63"/>
  <c r="F2351" i="63"/>
  <c r="G2350" i="63"/>
  <c r="F2350" i="63"/>
  <c r="G2349" i="63"/>
  <c r="F2349" i="63"/>
  <c r="G2348" i="63"/>
  <c r="F2348" i="63"/>
  <c r="G2347" i="63"/>
  <c r="F2347" i="63"/>
  <c r="G2346" i="63"/>
  <c r="F2346" i="63"/>
  <c r="G2345" i="63"/>
  <c r="F2345" i="63"/>
  <c r="G2344" i="63"/>
  <c r="F2344" i="63"/>
  <c r="G2343" i="63"/>
  <c r="F2343" i="63"/>
  <c r="G2342" i="63"/>
  <c r="F2342" i="63"/>
  <c r="G2341" i="63"/>
  <c r="F2341" i="63"/>
  <c r="G2340" i="63"/>
  <c r="F2340" i="63"/>
  <c r="G2339" i="63"/>
  <c r="F2339" i="63"/>
  <c r="G2338" i="63"/>
  <c r="F2338" i="63"/>
  <c r="G2337" i="63"/>
  <c r="F2337" i="63"/>
  <c r="G2336" i="63"/>
  <c r="F2336" i="63"/>
  <c r="G2335" i="63"/>
  <c r="F2335" i="63"/>
  <c r="G2334" i="63"/>
  <c r="F2334" i="63"/>
  <c r="G2333" i="63"/>
  <c r="F2333" i="63"/>
  <c r="G2332" i="63"/>
  <c r="F2332" i="63"/>
  <c r="G2331" i="63"/>
  <c r="F2331" i="63"/>
  <c r="G2330" i="63"/>
  <c r="F2330" i="63"/>
  <c r="G2329" i="63"/>
  <c r="F2329" i="63"/>
  <c r="G2328" i="63"/>
  <c r="F2328" i="63"/>
  <c r="G2327" i="63"/>
  <c r="F2327" i="63"/>
  <c r="G2326" i="63"/>
  <c r="F2326" i="63"/>
  <c r="G2325" i="63"/>
  <c r="F2325" i="63"/>
  <c r="G2324" i="63"/>
  <c r="F2324" i="63"/>
  <c r="G2323" i="63"/>
  <c r="F2323" i="63"/>
  <c r="G2322" i="63"/>
  <c r="F2322" i="63"/>
  <c r="G2321" i="63"/>
  <c r="F2321" i="63"/>
  <c r="G2320" i="63"/>
  <c r="F2320" i="63"/>
  <c r="G2319" i="63"/>
  <c r="F2319" i="63"/>
  <c r="G2318" i="63"/>
  <c r="F2318" i="63"/>
  <c r="G2317" i="63"/>
  <c r="F2317" i="63"/>
  <c r="G2316" i="63"/>
  <c r="F2316" i="63"/>
  <c r="G2315" i="63"/>
  <c r="F2315" i="63"/>
  <c r="G2314" i="63"/>
  <c r="F2314" i="63"/>
  <c r="G2313" i="63"/>
  <c r="F2313" i="63"/>
  <c r="G2312" i="63"/>
  <c r="F2312" i="63"/>
  <c r="G2311" i="63"/>
  <c r="F2311" i="63"/>
  <c r="G2310" i="63"/>
  <c r="F2310" i="63"/>
  <c r="G2309" i="63"/>
  <c r="F2309" i="63"/>
  <c r="G2308" i="63"/>
  <c r="F2308" i="63"/>
  <c r="G2307" i="63"/>
  <c r="F2307" i="63"/>
  <c r="G2306" i="63"/>
  <c r="F2306" i="63"/>
  <c r="G2305" i="63"/>
  <c r="F2305" i="63"/>
  <c r="G2304" i="63"/>
  <c r="F2304" i="63"/>
  <c r="G2303" i="63"/>
  <c r="F2303" i="63"/>
  <c r="G2302" i="63"/>
  <c r="F2302" i="63"/>
  <c r="G2301" i="63"/>
  <c r="F2301" i="63"/>
  <c r="G2300" i="63"/>
  <c r="F2300" i="63"/>
  <c r="G2299" i="63"/>
  <c r="F2299" i="63"/>
  <c r="G2298" i="63"/>
  <c r="F2298" i="63"/>
  <c r="G2297" i="63"/>
  <c r="F2297" i="63"/>
  <c r="G2296" i="63"/>
  <c r="F2296" i="63"/>
  <c r="G2295" i="63"/>
  <c r="F2295" i="63"/>
  <c r="G2294" i="63"/>
  <c r="F2294" i="63"/>
  <c r="G2293" i="63"/>
  <c r="F2293" i="63"/>
  <c r="G2292" i="63"/>
  <c r="F2292" i="63"/>
  <c r="G2291" i="63"/>
  <c r="F2291" i="63"/>
  <c r="G2290" i="63"/>
  <c r="F2290" i="63"/>
  <c r="G2289" i="63"/>
  <c r="F2289" i="63"/>
  <c r="G2288" i="63"/>
  <c r="F2288" i="63"/>
  <c r="G2287" i="63"/>
  <c r="F2287" i="63"/>
  <c r="G2286" i="63"/>
  <c r="F2286" i="63"/>
  <c r="G2285" i="63"/>
  <c r="F2285" i="63"/>
  <c r="G2284" i="63"/>
  <c r="F2284" i="63"/>
  <c r="G2283" i="63"/>
  <c r="F2283" i="63"/>
  <c r="G2282" i="63"/>
  <c r="F2282" i="63"/>
  <c r="G2281" i="63"/>
  <c r="F2281" i="63"/>
  <c r="G2280" i="63"/>
  <c r="F2280" i="63"/>
  <c r="G2279" i="63"/>
  <c r="F2279" i="63"/>
  <c r="G2278" i="63"/>
  <c r="F2278" i="63"/>
  <c r="G2277" i="63"/>
  <c r="F2277" i="63"/>
  <c r="G2276" i="63"/>
  <c r="F2276" i="63"/>
  <c r="G2275" i="63"/>
  <c r="F2275" i="63"/>
  <c r="G2274" i="63"/>
  <c r="F2274" i="63"/>
  <c r="G2273" i="63"/>
  <c r="F2273" i="63"/>
  <c r="G2272" i="63"/>
  <c r="F2272" i="63"/>
  <c r="G2271" i="63"/>
  <c r="F2271" i="63"/>
  <c r="G2270" i="63"/>
  <c r="F2270" i="63"/>
  <c r="G2269" i="63"/>
  <c r="F2269" i="63"/>
  <c r="G2268" i="63"/>
  <c r="F2268" i="63"/>
  <c r="G2267" i="63"/>
  <c r="F2267" i="63"/>
  <c r="G2266" i="63"/>
  <c r="F2266" i="63"/>
  <c r="G2265" i="63"/>
  <c r="F2265" i="63"/>
  <c r="G2264" i="63"/>
  <c r="F2264" i="63"/>
  <c r="G2263" i="63"/>
  <c r="F2263" i="63"/>
  <c r="G2262" i="63"/>
  <c r="F2262" i="63"/>
  <c r="G2261" i="63"/>
  <c r="F2261" i="63"/>
  <c r="G2260" i="63"/>
  <c r="F2260" i="63"/>
  <c r="G2259" i="63"/>
  <c r="F2259" i="63"/>
  <c r="G2258" i="63"/>
  <c r="F2258" i="63"/>
  <c r="G2257" i="63"/>
  <c r="F2257" i="63"/>
  <c r="G2256" i="63"/>
  <c r="F2256" i="63"/>
  <c r="G2255" i="63"/>
  <c r="F2255" i="63"/>
  <c r="G2254" i="63"/>
  <c r="F2254" i="63"/>
  <c r="G2253" i="63"/>
  <c r="F2253" i="63"/>
  <c r="G2252" i="63"/>
  <c r="F2252" i="63"/>
  <c r="G2251" i="63"/>
  <c r="F2251" i="63"/>
  <c r="G2250" i="63"/>
  <c r="F2250" i="63"/>
  <c r="G2249" i="63"/>
  <c r="F2249" i="63"/>
  <c r="G2248" i="63"/>
  <c r="F2248" i="63"/>
  <c r="G2247" i="63"/>
  <c r="F2247" i="63"/>
  <c r="G2246" i="63"/>
  <c r="F2246" i="63"/>
  <c r="G2245" i="63"/>
  <c r="F2245" i="63"/>
  <c r="G2244" i="63"/>
  <c r="F2244" i="63"/>
  <c r="G2243" i="63"/>
  <c r="F2243" i="63"/>
  <c r="G2242" i="63"/>
  <c r="F2242" i="63"/>
  <c r="G2241" i="63"/>
  <c r="F2241" i="63"/>
  <c r="G2240" i="63"/>
  <c r="F2240" i="63"/>
  <c r="G2239" i="63"/>
  <c r="F2239" i="63"/>
  <c r="G2238" i="63"/>
  <c r="F2238" i="63"/>
  <c r="G2237" i="63"/>
  <c r="F2237" i="63"/>
  <c r="G2236" i="63"/>
  <c r="F2236" i="63"/>
  <c r="G2235" i="63"/>
  <c r="F2235" i="63"/>
  <c r="G2234" i="63"/>
  <c r="F2234" i="63"/>
  <c r="G2233" i="63"/>
  <c r="F2233" i="63"/>
  <c r="G2232" i="63"/>
  <c r="F2232" i="63"/>
  <c r="G2231" i="63"/>
  <c r="F2231" i="63"/>
  <c r="G2230" i="63"/>
  <c r="F2230" i="63"/>
  <c r="G2229" i="63"/>
  <c r="F2229" i="63"/>
  <c r="G2228" i="63"/>
  <c r="F2228" i="63"/>
  <c r="G2227" i="63"/>
  <c r="F2227" i="63"/>
  <c r="G2226" i="63"/>
  <c r="F2226" i="63"/>
  <c r="G2225" i="63"/>
  <c r="F2225" i="63"/>
  <c r="G2224" i="63"/>
  <c r="F2224" i="63"/>
  <c r="G2223" i="63"/>
  <c r="F2223" i="63"/>
  <c r="G2222" i="63"/>
  <c r="F2222" i="63"/>
  <c r="G2221" i="63"/>
  <c r="F2221" i="63"/>
  <c r="G2220" i="63"/>
  <c r="F2220" i="63"/>
  <c r="G2219" i="63"/>
  <c r="F2219" i="63"/>
  <c r="G2218" i="63"/>
  <c r="F2218" i="63"/>
  <c r="G2217" i="63"/>
  <c r="F2217" i="63"/>
  <c r="G2216" i="63"/>
  <c r="F2216" i="63"/>
  <c r="G2215" i="63"/>
  <c r="F2215" i="63"/>
  <c r="G2214" i="63"/>
  <c r="F2214" i="63"/>
  <c r="G2213" i="63"/>
  <c r="F2213" i="63"/>
  <c r="G2212" i="63"/>
  <c r="F2212" i="63"/>
  <c r="G2211" i="63"/>
  <c r="F2211" i="63"/>
  <c r="G2210" i="63"/>
  <c r="F2210" i="63"/>
  <c r="G2209" i="63"/>
  <c r="F2209" i="63"/>
  <c r="G2208" i="63"/>
  <c r="F2208" i="63"/>
  <c r="G2207" i="63"/>
  <c r="F2207" i="63"/>
  <c r="G2206" i="63"/>
  <c r="F2206" i="63"/>
  <c r="G2205" i="63"/>
  <c r="F2205" i="63"/>
  <c r="G2204" i="63"/>
  <c r="F2204" i="63"/>
  <c r="G2203" i="63"/>
  <c r="F2203" i="63"/>
  <c r="I2202" i="63"/>
  <c r="G2202" i="63"/>
  <c r="F2202" i="63"/>
  <c r="G2201" i="63"/>
  <c r="F2201" i="63"/>
  <c r="G2200" i="63"/>
  <c r="F2200" i="63"/>
  <c r="G2199" i="63"/>
  <c r="F2199" i="63"/>
  <c r="G2198" i="63"/>
  <c r="F2198" i="63"/>
  <c r="G2197" i="63"/>
  <c r="F2197" i="63"/>
  <c r="G2196" i="63"/>
  <c r="F2196" i="63"/>
  <c r="G2195" i="63"/>
  <c r="F2195" i="63"/>
  <c r="G2194" i="63"/>
  <c r="F2194" i="63"/>
  <c r="G2193" i="63"/>
  <c r="F2193" i="63"/>
  <c r="G2192" i="63"/>
  <c r="F2192" i="63"/>
  <c r="G2191" i="63"/>
  <c r="F2191" i="63"/>
  <c r="G2190" i="63"/>
  <c r="F2190" i="63"/>
  <c r="G2189" i="63"/>
  <c r="F2189" i="63"/>
  <c r="G2188" i="63"/>
  <c r="F2188" i="63"/>
  <c r="G2187" i="63"/>
  <c r="F2187" i="63"/>
  <c r="G2186" i="63"/>
  <c r="F2186" i="63"/>
  <c r="G2185" i="63"/>
  <c r="F2185" i="63"/>
  <c r="G2184" i="63"/>
  <c r="F2184" i="63"/>
  <c r="G2183" i="63"/>
  <c r="F2183" i="63"/>
  <c r="G2182" i="63"/>
  <c r="F2182" i="63"/>
  <c r="G2181" i="63"/>
  <c r="F2181" i="63"/>
  <c r="G2180" i="63"/>
  <c r="F2180" i="63"/>
  <c r="G2179" i="63"/>
  <c r="F2179" i="63"/>
  <c r="G2178" i="63"/>
  <c r="F2178" i="63"/>
  <c r="G2177" i="63"/>
  <c r="F2177" i="63"/>
  <c r="G2176" i="63"/>
  <c r="F2176" i="63"/>
  <c r="G2175" i="63"/>
  <c r="F2175" i="63"/>
  <c r="G2174" i="63"/>
  <c r="F2174" i="63"/>
  <c r="G2173" i="63"/>
  <c r="F2173" i="63"/>
  <c r="G2172" i="63"/>
  <c r="F2172" i="63"/>
  <c r="I2171" i="63"/>
  <c r="G2171" i="63"/>
  <c r="F2171" i="63"/>
  <c r="G2170" i="63"/>
  <c r="F2170" i="63"/>
  <c r="G2169" i="63"/>
  <c r="F2169" i="63"/>
  <c r="G2168" i="63"/>
  <c r="F2168" i="63"/>
  <c r="G2167" i="63"/>
  <c r="F2167" i="63"/>
  <c r="G2166" i="63"/>
  <c r="F2166" i="63"/>
  <c r="G2165" i="63"/>
  <c r="F2165" i="63"/>
  <c r="G2164" i="63"/>
  <c r="F2164" i="63"/>
  <c r="G2163" i="63"/>
  <c r="F2163" i="63"/>
  <c r="G2162" i="63"/>
  <c r="F2162" i="63"/>
  <c r="G2161" i="63"/>
  <c r="F2161" i="63"/>
  <c r="G2160" i="63"/>
  <c r="F2160" i="63"/>
  <c r="G2159" i="63"/>
  <c r="F2159" i="63"/>
  <c r="G2158" i="63"/>
  <c r="F2158" i="63"/>
  <c r="G2157" i="63"/>
  <c r="F2157" i="63"/>
  <c r="G2156" i="63"/>
  <c r="F2156" i="63"/>
  <c r="G2155" i="63"/>
  <c r="F2155" i="63"/>
  <c r="G2154" i="63"/>
  <c r="F2154" i="63"/>
  <c r="G2153" i="63"/>
  <c r="F2153" i="63"/>
  <c r="G2152" i="63"/>
  <c r="F2152" i="63"/>
  <c r="G2151" i="63"/>
  <c r="F2151" i="63"/>
  <c r="G2150" i="63"/>
  <c r="F2150" i="63"/>
  <c r="G2149" i="63"/>
  <c r="F2149" i="63"/>
  <c r="G2148" i="63"/>
  <c r="F2148" i="63"/>
  <c r="G2147" i="63"/>
  <c r="F2147" i="63"/>
  <c r="G2146" i="63"/>
  <c r="F2146" i="63"/>
  <c r="G2145" i="63"/>
  <c r="F2145" i="63"/>
  <c r="I2144" i="63"/>
  <c r="G2144" i="63"/>
  <c r="F2144" i="63"/>
  <c r="G2143" i="63"/>
  <c r="F2143" i="63"/>
  <c r="G2142" i="63"/>
  <c r="F2142" i="63"/>
  <c r="G2141" i="63"/>
  <c r="F2141" i="63"/>
  <c r="G2140" i="63"/>
  <c r="F2140" i="63"/>
  <c r="G2139" i="63"/>
  <c r="F2139" i="63"/>
  <c r="G2138" i="63"/>
  <c r="F2138" i="63"/>
  <c r="G2137" i="63"/>
  <c r="F2137" i="63"/>
  <c r="G2136" i="63"/>
  <c r="F2136" i="63"/>
  <c r="G2135" i="63"/>
  <c r="F2135" i="63"/>
  <c r="G2134" i="63"/>
  <c r="F2134" i="63"/>
  <c r="G2133" i="63"/>
  <c r="F2133" i="63"/>
  <c r="G2132" i="63"/>
  <c r="F2132" i="63"/>
  <c r="G2131" i="63"/>
  <c r="F2131" i="63"/>
  <c r="G2130" i="63"/>
  <c r="F2130" i="63"/>
  <c r="G2129" i="63"/>
  <c r="F2129" i="63"/>
  <c r="G2128" i="63"/>
  <c r="F2128" i="63"/>
  <c r="G2127" i="63"/>
  <c r="F2127" i="63"/>
  <c r="G2126" i="63"/>
  <c r="F2126" i="63"/>
  <c r="I2125" i="63"/>
  <c r="G2125" i="63"/>
  <c r="F2125" i="63"/>
  <c r="G2124" i="63"/>
  <c r="F2124" i="63"/>
  <c r="G2123" i="63"/>
  <c r="F2123" i="63"/>
  <c r="G2122" i="63"/>
  <c r="F2122" i="63"/>
  <c r="G2121" i="63"/>
  <c r="F2121" i="63"/>
  <c r="G2120" i="63"/>
  <c r="F2120" i="63"/>
  <c r="G2119" i="63"/>
  <c r="F2119" i="63"/>
  <c r="G2118" i="63"/>
  <c r="F2118" i="63"/>
  <c r="G2117" i="63"/>
  <c r="F2117" i="63"/>
  <c r="G2116" i="63"/>
  <c r="F2116" i="63"/>
  <c r="G2115" i="63"/>
  <c r="F2115" i="63"/>
  <c r="G2114" i="63"/>
  <c r="F2114" i="63"/>
  <c r="G2113" i="63"/>
  <c r="F2113" i="63"/>
  <c r="G2112" i="63"/>
  <c r="F2112" i="63"/>
  <c r="G2111" i="63"/>
  <c r="F2111" i="63"/>
  <c r="G2110" i="63"/>
  <c r="F2110" i="63"/>
  <c r="G2109" i="63"/>
  <c r="F2109" i="63"/>
  <c r="G2108" i="63"/>
  <c r="F2108" i="63"/>
  <c r="G2107" i="63"/>
  <c r="F2107" i="63"/>
  <c r="G2106" i="63"/>
  <c r="F2106" i="63"/>
  <c r="G2105" i="63"/>
  <c r="F2105" i="63"/>
  <c r="G2104" i="63"/>
  <c r="F2104" i="63"/>
  <c r="G2103" i="63"/>
  <c r="F2103" i="63"/>
  <c r="G2102" i="63"/>
  <c r="F2102" i="63"/>
  <c r="G2101" i="63"/>
  <c r="F2101" i="63"/>
  <c r="G2100" i="63"/>
  <c r="F2100" i="63"/>
  <c r="G2099" i="63"/>
  <c r="F2099" i="63"/>
  <c r="G2098" i="63"/>
  <c r="F2098" i="63"/>
  <c r="G2097" i="63"/>
  <c r="F2097" i="63"/>
  <c r="G2096" i="63"/>
  <c r="F2096" i="63"/>
  <c r="G2095" i="63"/>
  <c r="F2095" i="63"/>
  <c r="G2094" i="63"/>
  <c r="F2094" i="63"/>
  <c r="G2093" i="63"/>
  <c r="F2093" i="63"/>
  <c r="G2092" i="63"/>
  <c r="F2092" i="63"/>
  <c r="G2091" i="63"/>
  <c r="F2091" i="63"/>
  <c r="G2090" i="63"/>
  <c r="F2090" i="63"/>
  <c r="G2089" i="63"/>
  <c r="F2089" i="63"/>
  <c r="G2088" i="63"/>
  <c r="F2088" i="63"/>
  <c r="G2087" i="63"/>
  <c r="F2087" i="63"/>
  <c r="G2086" i="63"/>
  <c r="F2086" i="63"/>
  <c r="G2085" i="63"/>
  <c r="F2085" i="63"/>
  <c r="G2084" i="63"/>
  <c r="F2084" i="63"/>
  <c r="G2083" i="63"/>
  <c r="F2083" i="63"/>
  <c r="G2082" i="63"/>
  <c r="F2082" i="63"/>
  <c r="G2081" i="63"/>
  <c r="F2081" i="63"/>
  <c r="I2080" i="63"/>
  <c r="G2080" i="63"/>
  <c r="F2080" i="63"/>
  <c r="G2079" i="63"/>
  <c r="F2079" i="63"/>
  <c r="G2078" i="63"/>
  <c r="F2078" i="63"/>
  <c r="G2077" i="63"/>
  <c r="F2077" i="63"/>
  <c r="G2076" i="63"/>
  <c r="F2076" i="63"/>
  <c r="G2075" i="63"/>
  <c r="F2075" i="63"/>
  <c r="G2074" i="63"/>
  <c r="F2074" i="63"/>
  <c r="G2073" i="63"/>
  <c r="F2073" i="63"/>
  <c r="G2072" i="63"/>
  <c r="F2072" i="63"/>
  <c r="G2071" i="63"/>
  <c r="F2071" i="63"/>
  <c r="G2070" i="63"/>
  <c r="F2070" i="63"/>
  <c r="G2069" i="63"/>
  <c r="F2069" i="63"/>
  <c r="G2068" i="63"/>
  <c r="F2068" i="63"/>
  <c r="G2067" i="63"/>
  <c r="F2067" i="63"/>
  <c r="G2066" i="63"/>
  <c r="F2066" i="63"/>
  <c r="G2065" i="63"/>
  <c r="F2065" i="63"/>
  <c r="G2064" i="63"/>
  <c r="F2064" i="63"/>
  <c r="G2063" i="63"/>
  <c r="F2063" i="63"/>
  <c r="G2062" i="63"/>
  <c r="F2062" i="63"/>
  <c r="I2061" i="63"/>
  <c r="G2061" i="63"/>
  <c r="F2061" i="63"/>
  <c r="G2060" i="63"/>
  <c r="F2060" i="63"/>
  <c r="G2059" i="63"/>
  <c r="F2059" i="63"/>
  <c r="G2058" i="63"/>
  <c r="F2058" i="63"/>
  <c r="G2057" i="63"/>
  <c r="F2057" i="63"/>
  <c r="G2056" i="63"/>
  <c r="F2056" i="63"/>
  <c r="G2055" i="63"/>
  <c r="F2055" i="63"/>
  <c r="G2054" i="63"/>
  <c r="F2054" i="63"/>
  <c r="G2053" i="63"/>
  <c r="F2053" i="63"/>
  <c r="G2052" i="63"/>
  <c r="F2052" i="63"/>
  <c r="G2051" i="63"/>
  <c r="F2051" i="63"/>
  <c r="G2050" i="63"/>
  <c r="F2050" i="63"/>
  <c r="G2049" i="63"/>
  <c r="F2049" i="63"/>
  <c r="G2048" i="63"/>
  <c r="F2048" i="63"/>
  <c r="G2047" i="63"/>
  <c r="F2047" i="63"/>
  <c r="G2046" i="63"/>
  <c r="F2046" i="63"/>
  <c r="G2045" i="63"/>
  <c r="F2045" i="63"/>
  <c r="G2044" i="63"/>
  <c r="F2044" i="63"/>
  <c r="G2043" i="63"/>
  <c r="F2043" i="63"/>
  <c r="G2042" i="63"/>
  <c r="F2042" i="63"/>
  <c r="G2041" i="63"/>
  <c r="F2041" i="63"/>
  <c r="G2040" i="63"/>
  <c r="F2040" i="63"/>
  <c r="G2039" i="63"/>
  <c r="F2039" i="63"/>
  <c r="G2038" i="63"/>
  <c r="F2038" i="63"/>
  <c r="G2037" i="63"/>
  <c r="F2037" i="63"/>
  <c r="G2036" i="63"/>
  <c r="F2036" i="63"/>
  <c r="G2035" i="63"/>
  <c r="F2035" i="63"/>
  <c r="G2034" i="63"/>
  <c r="F2034" i="63"/>
  <c r="G2033" i="63"/>
  <c r="F2033" i="63"/>
  <c r="G2032" i="63"/>
  <c r="F2032" i="63"/>
  <c r="G2031" i="63"/>
  <c r="F2031" i="63"/>
  <c r="G2030" i="63"/>
  <c r="F2030" i="63"/>
  <c r="G2029" i="63"/>
  <c r="F2029" i="63"/>
  <c r="G2028" i="63"/>
  <c r="F2028" i="63"/>
  <c r="G2027" i="63"/>
  <c r="F2027" i="63"/>
  <c r="G2026" i="63"/>
  <c r="F2026" i="63"/>
  <c r="G2025" i="63"/>
  <c r="F2025" i="63"/>
  <c r="G2024" i="63"/>
  <c r="F2024" i="63"/>
  <c r="G2023" i="63"/>
  <c r="F2023" i="63"/>
  <c r="G2022" i="63"/>
  <c r="F2022" i="63"/>
  <c r="G2021" i="63"/>
  <c r="F2021" i="63"/>
  <c r="G2020" i="63"/>
  <c r="F2020" i="63"/>
  <c r="G2019" i="63"/>
  <c r="F2019" i="63"/>
  <c r="G2018" i="63"/>
  <c r="F2018" i="63"/>
  <c r="G2017" i="63"/>
  <c r="F2017" i="63"/>
  <c r="I2016" i="63"/>
  <c r="G2016" i="63"/>
  <c r="F2016" i="63"/>
  <c r="G2015" i="63"/>
  <c r="F2015" i="63"/>
  <c r="G2014" i="63"/>
  <c r="F2014" i="63"/>
  <c r="G2013" i="63"/>
  <c r="F2013" i="63"/>
  <c r="G2012" i="63"/>
  <c r="F2012" i="63"/>
  <c r="G2011" i="63"/>
  <c r="F2011" i="63"/>
  <c r="G2010" i="63"/>
  <c r="F2010" i="63"/>
  <c r="G2009" i="63"/>
  <c r="F2009" i="63"/>
  <c r="G2008" i="63"/>
  <c r="F2008" i="63"/>
  <c r="G2007" i="63"/>
  <c r="F2007" i="63"/>
  <c r="G2006" i="63"/>
  <c r="F2006" i="63"/>
  <c r="G2005" i="63"/>
  <c r="F2005" i="63"/>
  <c r="G2004" i="63"/>
  <c r="F2004" i="63"/>
  <c r="G2003" i="63"/>
  <c r="F2003" i="63"/>
  <c r="G2002" i="63"/>
  <c r="F2002" i="63"/>
  <c r="G2001" i="63"/>
  <c r="F2001" i="63"/>
  <c r="G2000" i="63"/>
  <c r="F2000" i="63"/>
  <c r="G1999" i="63"/>
  <c r="F1999" i="63"/>
  <c r="G1998" i="63"/>
  <c r="F1998" i="63"/>
  <c r="I1997" i="63"/>
  <c r="G1997" i="63"/>
  <c r="F1997" i="63"/>
  <c r="G1996" i="63"/>
  <c r="F1996" i="63"/>
  <c r="G1995" i="63"/>
  <c r="F1995" i="63"/>
  <c r="G1994" i="63"/>
  <c r="F1994" i="63"/>
  <c r="G1993" i="63"/>
  <c r="F1993" i="63"/>
  <c r="G1992" i="63"/>
  <c r="F1992" i="63"/>
  <c r="G1991" i="63"/>
  <c r="F1991" i="63"/>
  <c r="G1990" i="63"/>
  <c r="F1990" i="63"/>
  <c r="G1989" i="63"/>
  <c r="F1989" i="63"/>
  <c r="G1988" i="63"/>
  <c r="F1988" i="63"/>
  <c r="G1987" i="63"/>
  <c r="F1987" i="63"/>
  <c r="G1986" i="63"/>
  <c r="F1986" i="63"/>
  <c r="G1985" i="63"/>
  <c r="F1985" i="63"/>
  <c r="G1984" i="63"/>
  <c r="F1984" i="63"/>
  <c r="G1983" i="63"/>
  <c r="F1983" i="63"/>
  <c r="G1982" i="63"/>
  <c r="F1982" i="63"/>
  <c r="G1981" i="63"/>
  <c r="F1981" i="63"/>
  <c r="G1980" i="63"/>
  <c r="F1980" i="63"/>
  <c r="G1979" i="63"/>
  <c r="F1979" i="63"/>
  <c r="G1978" i="63"/>
  <c r="F1978" i="63"/>
  <c r="G1977" i="63"/>
  <c r="F1977" i="63"/>
  <c r="G1976" i="63"/>
  <c r="F1976" i="63"/>
  <c r="G1975" i="63"/>
  <c r="F1975" i="63"/>
  <c r="G1974" i="63"/>
  <c r="F1974" i="63"/>
  <c r="G1973" i="63"/>
  <c r="F1973" i="63"/>
  <c r="G1972" i="63"/>
  <c r="F1972" i="63"/>
  <c r="G1971" i="63"/>
  <c r="F1971" i="63"/>
  <c r="G1970" i="63"/>
  <c r="F1970" i="63"/>
  <c r="G1969" i="63"/>
  <c r="F1969" i="63"/>
  <c r="G1968" i="63"/>
  <c r="F1968" i="63"/>
  <c r="G1967" i="63"/>
  <c r="F1967" i="63"/>
  <c r="G1966" i="63"/>
  <c r="F1966" i="63"/>
  <c r="G1965" i="63"/>
  <c r="F1965" i="63"/>
  <c r="G1964" i="63"/>
  <c r="F1964" i="63"/>
  <c r="G1963" i="63"/>
  <c r="F1963" i="63"/>
  <c r="G1962" i="63"/>
  <c r="F1962" i="63"/>
  <c r="G1961" i="63"/>
  <c r="F1961" i="63"/>
  <c r="G1960" i="63"/>
  <c r="F1960" i="63"/>
  <c r="G1959" i="63"/>
  <c r="F1959" i="63"/>
  <c r="G1958" i="63"/>
  <c r="F1958" i="63"/>
  <c r="G1957" i="63"/>
  <c r="F1957" i="63"/>
  <c r="G1956" i="63"/>
  <c r="F1956" i="63"/>
  <c r="G1955" i="63"/>
  <c r="F1955" i="63"/>
  <c r="G1954" i="63"/>
  <c r="F1954" i="63"/>
  <c r="G1953" i="63"/>
  <c r="F1953" i="63"/>
  <c r="I1952" i="63"/>
  <c r="G1952" i="63"/>
  <c r="F1952" i="63"/>
  <c r="G1951" i="63"/>
  <c r="F1951" i="63"/>
  <c r="G1950" i="63"/>
  <c r="F1950" i="63"/>
  <c r="G1949" i="63"/>
  <c r="F1949" i="63"/>
  <c r="G1948" i="63"/>
  <c r="F1948" i="63"/>
  <c r="G1947" i="63"/>
  <c r="F1947" i="63"/>
  <c r="G1946" i="63"/>
  <c r="F1946" i="63"/>
  <c r="G1945" i="63"/>
  <c r="F1945" i="63"/>
  <c r="G1944" i="63"/>
  <c r="F1944" i="63"/>
  <c r="G1943" i="63"/>
  <c r="F1943" i="63"/>
  <c r="G1942" i="63"/>
  <c r="F1942" i="63"/>
  <c r="G1941" i="63"/>
  <c r="F1941" i="63"/>
  <c r="G1940" i="63"/>
  <c r="F1940" i="63"/>
  <c r="G1939" i="63"/>
  <c r="F1939" i="63"/>
  <c r="G1938" i="63"/>
  <c r="F1938" i="63"/>
  <c r="G1937" i="63"/>
  <c r="F1937" i="63"/>
  <c r="G1936" i="63"/>
  <c r="F1936" i="63"/>
  <c r="G1935" i="63"/>
  <c r="F1935" i="63"/>
  <c r="G1934" i="63"/>
  <c r="F1934" i="63"/>
  <c r="I1933" i="63"/>
  <c r="G1933" i="63"/>
  <c r="F1933" i="63"/>
  <c r="G1932" i="63"/>
  <c r="F1932" i="63"/>
  <c r="G1931" i="63"/>
  <c r="F1931" i="63"/>
  <c r="G1930" i="63"/>
  <c r="F1930" i="63"/>
  <c r="G1929" i="63"/>
  <c r="F1929" i="63"/>
  <c r="G1928" i="63"/>
  <c r="F1928" i="63"/>
  <c r="G1927" i="63"/>
  <c r="F1927" i="63"/>
  <c r="G1926" i="63"/>
  <c r="F1926" i="63"/>
  <c r="G1925" i="63"/>
  <c r="F1925" i="63"/>
  <c r="G1924" i="63"/>
  <c r="F1924" i="63"/>
  <c r="G1923" i="63"/>
  <c r="F1923" i="63"/>
  <c r="G1922" i="63"/>
  <c r="F1922" i="63"/>
  <c r="G1921" i="63"/>
  <c r="F1921" i="63"/>
  <c r="G1920" i="63"/>
  <c r="F1920" i="63"/>
  <c r="G1919" i="63"/>
  <c r="F1919" i="63"/>
  <c r="G1918" i="63"/>
  <c r="F1918" i="63"/>
  <c r="G1917" i="63"/>
  <c r="F1917" i="63"/>
  <c r="G1916" i="63"/>
  <c r="F1916" i="63"/>
  <c r="G1915" i="63"/>
  <c r="F1915" i="63"/>
  <c r="G1914" i="63"/>
  <c r="F1914" i="63"/>
  <c r="G1913" i="63"/>
  <c r="F1913" i="63"/>
  <c r="G1912" i="63"/>
  <c r="F1912" i="63"/>
  <c r="G1911" i="63"/>
  <c r="F1911" i="63"/>
  <c r="G1910" i="63"/>
  <c r="F1910" i="63"/>
  <c r="G1909" i="63"/>
  <c r="F1909" i="63"/>
  <c r="G1908" i="63"/>
  <c r="F1908" i="63"/>
  <c r="G1907" i="63"/>
  <c r="F1907" i="63"/>
  <c r="G1906" i="63"/>
  <c r="F1906" i="63"/>
  <c r="G1905" i="63"/>
  <c r="F1905" i="63"/>
  <c r="G1904" i="63"/>
  <c r="F1904" i="63"/>
  <c r="G1903" i="63"/>
  <c r="F1903" i="63"/>
  <c r="G1902" i="63"/>
  <c r="F1902" i="63"/>
  <c r="G1901" i="63"/>
  <c r="F1901" i="63"/>
  <c r="G1900" i="63"/>
  <c r="F1900" i="63"/>
  <c r="G1899" i="63"/>
  <c r="F1899" i="63"/>
  <c r="G1898" i="63"/>
  <c r="F1898" i="63"/>
  <c r="G1897" i="63"/>
  <c r="F1897" i="63"/>
  <c r="G1896" i="63"/>
  <c r="F1896" i="63"/>
  <c r="G1895" i="63"/>
  <c r="F1895" i="63"/>
  <c r="G1894" i="63"/>
  <c r="F1894" i="63"/>
  <c r="G1893" i="63"/>
  <c r="F1893" i="63"/>
  <c r="I1892" i="63"/>
  <c r="G1892" i="63"/>
  <c r="F1892" i="63"/>
  <c r="G1891" i="63"/>
  <c r="F1891" i="63"/>
  <c r="I1890" i="63"/>
  <c r="G1890" i="63"/>
  <c r="F1890" i="63"/>
  <c r="G1889" i="63"/>
  <c r="F1889" i="63"/>
  <c r="G1888" i="63"/>
  <c r="F1888" i="63"/>
  <c r="G1887" i="63"/>
  <c r="F1887" i="63"/>
  <c r="G1886" i="63"/>
  <c r="F1886" i="63"/>
  <c r="G1885" i="63"/>
  <c r="F1885" i="63"/>
  <c r="I1884" i="63"/>
  <c r="G1884" i="63"/>
  <c r="F1884" i="63"/>
  <c r="G1883" i="63"/>
  <c r="F1883" i="63"/>
  <c r="I1882" i="63"/>
  <c r="G1882" i="63"/>
  <c r="F1882" i="63"/>
  <c r="G1881" i="63"/>
  <c r="F1881" i="63"/>
  <c r="G1880" i="63"/>
  <c r="F1880" i="63"/>
  <c r="G1879" i="63"/>
  <c r="F1879" i="63"/>
  <c r="G1878" i="63"/>
  <c r="F1878" i="63"/>
  <c r="G1877" i="63"/>
  <c r="F1877" i="63"/>
  <c r="I1876" i="63"/>
  <c r="G1876" i="63"/>
  <c r="F1876" i="63"/>
  <c r="G1875" i="63"/>
  <c r="F1875" i="63"/>
  <c r="I1874" i="63"/>
  <c r="G1874" i="63"/>
  <c r="F1874" i="63"/>
  <c r="G1873" i="63"/>
  <c r="F1873" i="63"/>
  <c r="G1872" i="63"/>
  <c r="F1872" i="63"/>
  <c r="G1871" i="63"/>
  <c r="F1871" i="63"/>
  <c r="G1870" i="63"/>
  <c r="F1870" i="63"/>
  <c r="G1869" i="63"/>
  <c r="F1869" i="63"/>
  <c r="I1868" i="63"/>
  <c r="G1868" i="63"/>
  <c r="F1868" i="63"/>
  <c r="G1867" i="63"/>
  <c r="F1867" i="63"/>
  <c r="I1866" i="63"/>
  <c r="G1866" i="63"/>
  <c r="F1866" i="63"/>
  <c r="G1865" i="63"/>
  <c r="F1865" i="63"/>
  <c r="G1864" i="63"/>
  <c r="F1864" i="63"/>
  <c r="G1863" i="63"/>
  <c r="F1863" i="63"/>
  <c r="G1862" i="63"/>
  <c r="F1862" i="63"/>
  <c r="G1861" i="63"/>
  <c r="F1861" i="63"/>
  <c r="I1860" i="63"/>
  <c r="G1860" i="63"/>
  <c r="F1860" i="63"/>
  <c r="G1859" i="63"/>
  <c r="F1859" i="63"/>
  <c r="I1858" i="63"/>
  <c r="G1858" i="63"/>
  <c r="F1858" i="63"/>
  <c r="G1857" i="63"/>
  <c r="F1857" i="63"/>
  <c r="G1856" i="63"/>
  <c r="F1856" i="63"/>
  <c r="G1855" i="63"/>
  <c r="F1855" i="63"/>
  <c r="G1854" i="63"/>
  <c r="F1854" i="63"/>
  <c r="G1853" i="63"/>
  <c r="F1853" i="63"/>
  <c r="I1852" i="63"/>
  <c r="G1852" i="63"/>
  <c r="F1852" i="63"/>
  <c r="G1851" i="63"/>
  <c r="F1851" i="63"/>
  <c r="I1850" i="63"/>
  <c r="G1850" i="63"/>
  <c r="F1850" i="63"/>
  <c r="G1849" i="63"/>
  <c r="F1849" i="63"/>
  <c r="G1848" i="63"/>
  <c r="F1848" i="63"/>
  <c r="G1847" i="63"/>
  <c r="F1847" i="63"/>
  <c r="G1846" i="63"/>
  <c r="F1846" i="63"/>
  <c r="G1845" i="63"/>
  <c r="F1845" i="63"/>
  <c r="I1844" i="63"/>
  <c r="G1844" i="63"/>
  <c r="F1844" i="63"/>
  <c r="G1843" i="63"/>
  <c r="F1843" i="63"/>
  <c r="I1842" i="63"/>
  <c r="G1842" i="63"/>
  <c r="F1842" i="63"/>
  <c r="G1841" i="63"/>
  <c r="F1841" i="63"/>
  <c r="G1840" i="63"/>
  <c r="F1840" i="63"/>
  <c r="G1839" i="63"/>
  <c r="F1839" i="63"/>
  <c r="G1838" i="63"/>
  <c r="F1838" i="63"/>
  <c r="G1837" i="63"/>
  <c r="F1837" i="63"/>
  <c r="I1836" i="63"/>
  <c r="G1836" i="63"/>
  <c r="F1836" i="63"/>
  <c r="G1835" i="63"/>
  <c r="F1835" i="63"/>
  <c r="I1834" i="63"/>
  <c r="G1834" i="63"/>
  <c r="F1834" i="63"/>
  <c r="G1833" i="63"/>
  <c r="F1833" i="63"/>
  <c r="G1832" i="63"/>
  <c r="F1832" i="63"/>
  <c r="G1831" i="63"/>
  <c r="F1831" i="63"/>
  <c r="G1830" i="63"/>
  <c r="F1830" i="63"/>
  <c r="G1829" i="63"/>
  <c r="F1829" i="63"/>
  <c r="I1828" i="63"/>
  <c r="G1828" i="63"/>
  <c r="F1828" i="63"/>
  <c r="G1827" i="63"/>
  <c r="F1827" i="63"/>
  <c r="I1826" i="63"/>
  <c r="G1826" i="63"/>
  <c r="F1826" i="63"/>
  <c r="G1825" i="63"/>
  <c r="F1825" i="63"/>
  <c r="G1824" i="63"/>
  <c r="F1824" i="63"/>
  <c r="G1823" i="63"/>
  <c r="F1823" i="63"/>
  <c r="G1822" i="63"/>
  <c r="F1822" i="63"/>
  <c r="G1821" i="63"/>
  <c r="F1821" i="63"/>
  <c r="I1820" i="63"/>
  <c r="G1820" i="63"/>
  <c r="F1820" i="63"/>
  <c r="G1819" i="63"/>
  <c r="F1819" i="63"/>
  <c r="I1818" i="63"/>
  <c r="G1818" i="63"/>
  <c r="F1818" i="63"/>
  <c r="G1817" i="63"/>
  <c r="F1817" i="63"/>
  <c r="G1816" i="63"/>
  <c r="F1816" i="63"/>
  <c r="G1815" i="63"/>
  <c r="F1815" i="63"/>
  <c r="G1814" i="63"/>
  <c r="F1814" i="63"/>
  <c r="G1813" i="63"/>
  <c r="F1813" i="63"/>
  <c r="I1812" i="63"/>
  <c r="G1812" i="63"/>
  <c r="F1812" i="63"/>
  <c r="G1811" i="63"/>
  <c r="F1811" i="63"/>
  <c r="I1810" i="63"/>
  <c r="G1810" i="63"/>
  <c r="F1810" i="63"/>
  <c r="G1809" i="63"/>
  <c r="F1809" i="63"/>
  <c r="G1808" i="63"/>
  <c r="F1808" i="63"/>
  <c r="G1807" i="63"/>
  <c r="F1807" i="63"/>
  <c r="G1806" i="63"/>
  <c r="F1806" i="63"/>
  <c r="G1805" i="63"/>
  <c r="F1805" i="63"/>
  <c r="I1804" i="63"/>
  <c r="G1804" i="63"/>
  <c r="F1804" i="63"/>
  <c r="G1803" i="63"/>
  <c r="F1803" i="63"/>
  <c r="I1802" i="63"/>
  <c r="G1802" i="63"/>
  <c r="F1802" i="63"/>
  <c r="G1801" i="63"/>
  <c r="F1801" i="63"/>
  <c r="G1800" i="63"/>
  <c r="F1800" i="63"/>
  <c r="G1799" i="63"/>
  <c r="F1799" i="63"/>
  <c r="G1798" i="63"/>
  <c r="F1798" i="63"/>
  <c r="G1797" i="63"/>
  <c r="F1797" i="63"/>
  <c r="I1796" i="63"/>
  <c r="G1796" i="63"/>
  <c r="F1796" i="63"/>
  <c r="G1795" i="63"/>
  <c r="F1795" i="63"/>
  <c r="I1794" i="63"/>
  <c r="G1794" i="63"/>
  <c r="F1794" i="63"/>
  <c r="G1793" i="63"/>
  <c r="F1793" i="63"/>
  <c r="G1792" i="63"/>
  <c r="F1792" i="63"/>
  <c r="G1791" i="63"/>
  <c r="F1791" i="63"/>
  <c r="G1790" i="63"/>
  <c r="F1790" i="63"/>
  <c r="G1789" i="63"/>
  <c r="F1789" i="63"/>
  <c r="I1788" i="63"/>
  <c r="G1788" i="63"/>
  <c r="F1788" i="63"/>
  <c r="G1787" i="63"/>
  <c r="F1787" i="63"/>
  <c r="I1786" i="63"/>
  <c r="G1786" i="63"/>
  <c r="F1786" i="63"/>
  <c r="G1785" i="63"/>
  <c r="F1785" i="63"/>
  <c r="G1784" i="63"/>
  <c r="F1784" i="63"/>
  <c r="G1783" i="63"/>
  <c r="F1783" i="63"/>
  <c r="G1782" i="63"/>
  <c r="F1782" i="63"/>
  <c r="G1781" i="63"/>
  <c r="F1781" i="63"/>
  <c r="I1780" i="63"/>
  <c r="G1780" i="63"/>
  <c r="F1780" i="63"/>
  <c r="G1779" i="63"/>
  <c r="F1779" i="63"/>
  <c r="I1778" i="63"/>
  <c r="G1778" i="63"/>
  <c r="F1778" i="63"/>
  <c r="G1777" i="63"/>
  <c r="F1777" i="63"/>
  <c r="G1776" i="63"/>
  <c r="F1776" i="63"/>
  <c r="G1775" i="63"/>
  <c r="F1775" i="63"/>
  <c r="G1774" i="63"/>
  <c r="F1774" i="63"/>
  <c r="G1773" i="63"/>
  <c r="F1773" i="63"/>
  <c r="I1772" i="63"/>
  <c r="G1772" i="63"/>
  <c r="F1772" i="63"/>
  <c r="G1771" i="63"/>
  <c r="F1771" i="63"/>
  <c r="I1770" i="63"/>
  <c r="G1770" i="63"/>
  <c r="F1770" i="63"/>
  <c r="G1769" i="63"/>
  <c r="F1769" i="63"/>
  <c r="G1768" i="63"/>
  <c r="F1768" i="63"/>
  <c r="G1767" i="63"/>
  <c r="F1767" i="63"/>
  <c r="G1766" i="63"/>
  <c r="F1766" i="63"/>
  <c r="G1765" i="63"/>
  <c r="F1765" i="63"/>
  <c r="I1764" i="63"/>
  <c r="G1764" i="63"/>
  <c r="F1764" i="63"/>
  <c r="G1763" i="63"/>
  <c r="F1763" i="63"/>
  <c r="I1762" i="63"/>
  <c r="G1762" i="63"/>
  <c r="F1762" i="63"/>
  <c r="G1761" i="63"/>
  <c r="F1761" i="63"/>
  <c r="G1760" i="63"/>
  <c r="F1760" i="63"/>
  <c r="G1759" i="63"/>
  <c r="F1759" i="63"/>
  <c r="G1758" i="63"/>
  <c r="F1758" i="63"/>
  <c r="G1757" i="63"/>
  <c r="F1757" i="63"/>
  <c r="I1756" i="63"/>
  <c r="G1756" i="63"/>
  <c r="F1756" i="63"/>
  <c r="G1755" i="63"/>
  <c r="F1755" i="63"/>
  <c r="I1754" i="63"/>
  <c r="G1754" i="63"/>
  <c r="F1754" i="63"/>
  <c r="G1753" i="63"/>
  <c r="F1753" i="63"/>
  <c r="G1752" i="63"/>
  <c r="F1752" i="63"/>
  <c r="G1751" i="63"/>
  <c r="F1751" i="63"/>
  <c r="G1750" i="63"/>
  <c r="F1750" i="63"/>
  <c r="G1749" i="63"/>
  <c r="F1749" i="63"/>
  <c r="I1748" i="63"/>
  <c r="G1748" i="63"/>
  <c r="F1748" i="63"/>
  <c r="G1747" i="63"/>
  <c r="F1747" i="63"/>
  <c r="I1746" i="63"/>
  <c r="G1746" i="63"/>
  <c r="F1746" i="63"/>
  <c r="G1745" i="63"/>
  <c r="F1745" i="63"/>
  <c r="G1744" i="63"/>
  <c r="F1744" i="63"/>
  <c r="G1743" i="63"/>
  <c r="F1743" i="63"/>
  <c r="G1742" i="63"/>
  <c r="F1742" i="63"/>
  <c r="G1741" i="63"/>
  <c r="F1741" i="63"/>
  <c r="I1740" i="63"/>
  <c r="G1740" i="63"/>
  <c r="F1740" i="63"/>
  <c r="G1739" i="63"/>
  <c r="F1739" i="63"/>
  <c r="I1738" i="63"/>
  <c r="G1738" i="63"/>
  <c r="F1738" i="63"/>
  <c r="G1737" i="63"/>
  <c r="F1737" i="63"/>
  <c r="G1736" i="63"/>
  <c r="F1736" i="63"/>
  <c r="G1735" i="63"/>
  <c r="F1735" i="63"/>
  <c r="G1734" i="63"/>
  <c r="F1734" i="63"/>
  <c r="G1733" i="63"/>
  <c r="F1733" i="63"/>
  <c r="I1732" i="63"/>
  <c r="G1732" i="63"/>
  <c r="F1732" i="63"/>
  <c r="G1731" i="63"/>
  <c r="F1731" i="63"/>
  <c r="I1730" i="63"/>
  <c r="G1730" i="63"/>
  <c r="F1730" i="63"/>
  <c r="G1729" i="63"/>
  <c r="F1729" i="63"/>
  <c r="G1728" i="63"/>
  <c r="F1728" i="63"/>
  <c r="G1727" i="63"/>
  <c r="F1727" i="63"/>
  <c r="G1726" i="63"/>
  <c r="F1726" i="63"/>
  <c r="G1725" i="63"/>
  <c r="F1725" i="63"/>
  <c r="I1724" i="63"/>
  <c r="G1724" i="63"/>
  <c r="F1724" i="63"/>
  <c r="G1723" i="63"/>
  <c r="F1723" i="63"/>
  <c r="I1722" i="63"/>
  <c r="G1722" i="63"/>
  <c r="F1722" i="63"/>
  <c r="G1721" i="63"/>
  <c r="F1721" i="63"/>
  <c r="G1720" i="63"/>
  <c r="F1720" i="63"/>
  <c r="G1719" i="63"/>
  <c r="F1719" i="63"/>
  <c r="G1718" i="63"/>
  <c r="F1718" i="63"/>
  <c r="G1717" i="63"/>
  <c r="F1717" i="63"/>
  <c r="I1716" i="63"/>
  <c r="G1716" i="63"/>
  <c r="F1716" i="63"/>
  <c r="G1715" i="63"/>
  <c r="F1715" i="63"/>
  <c r="I1714" i="63"/>
  <c r="G1714" i="63"/>
  <c r="F1714" i="63"/>
  <c r="G1713" i="63"/>
  <c r="F1713" i="63"/>
  <c r="G1712" i="63"/>
  <c r="F1712" i="63"/>
  <c r="G1711" i="63"/>
  <c r="F1711" i="63"/>
  <c r="G1710" i="63"/>
  <c r="F1710" i="63"/>
  <c r="G1709" i="63"/>
  <c r="F1709" i="63"/>
  <c r="I1708" i="63"/>
  <c r="G1708" i="63"/>
  <c r="F1708" i="63"/>
  <c r="G1707" i="63"/>
  <c r="F1707" i="63"/>
  <c r="I1706" i="63"/>
  <c r="G1706" i="63"/>
  <c r="F1706" i="63"/>
  <c r="G1705" i="63"/>
  <c r="F1705" i="63"/>
  <c r="G1704" i="63"/>
  <c r="F1704" i="63"/>
  <c r="G1703" i="63"/>
  <c r="F1703" i="63"/>
  <c r="G1702" i="63"/>
  <c r="F1702" i="63"/>
  <c r="G1701" i="63"/>
  <c r="F1701" i="63"/>
  <c r="I1700" i="63"/>
  <c r="G1700" i="63"/>
  <c r="F1700" i="63"/>
  <c r="G1699" i="63"/>
  <c r="F1699" i="63"/>
  <c r="I1698" i="63"/>
  <c r="G1698" i="63"/>
  <c r="F1698" i="63"/>
  <c r="G1697" i="63"/>
  <c r="F1697" i="63"/>
  <c r="G1696" i="63"/>
  <c r="F1696" i="63"/>
  <c r="G1695" i="63"/>
  <c r="F1695" i="63"/>
  <c r="I1694" i="63"/>
  <c r="G1694" i="63"/>
  <c r="F1694" i="63"/>
  <c r="G1693" i="63"/>
  <c r="F1693" i="63"/>
  <c r="I1692" i="63"/>
  <c r="G1692" i="63"/>
  <c r="F1692" i="63"/>
  <c r="G1691" i="63"/>
  <c r="F1691" i="63"/>
  <c r="I1690" i="63"/>
  <c r="G1690" i="63"/>
  <c r="F1690" i="63"/>
  <c r="G1689" i="63"/>
  <c r="F1689" i="63"/>
  <c r="G1688" i="63"/>
  <c r="F1688" i="63"/>
  <c r="G1687" i="63"/>
  <c r="F1687" i="63"/>
  <c r="I1686" i="63"/>
  <c r="G1686" i="63"/>
  <c r="F1686" i="63"/>
  <c r="G1685" i="63"/>
  <c r="F1685" i="63"/>
  <c r="I1684" i="63"/>
  <c r="G1684" i="63"/>
  <c r="F1684" i="63"/>
  <c r="G1683" i="63"/>
  <c r="F1683" i="63"/>
  <c r="I1682" i="63"/>
  <c r="G1682" i="63"/>
  <c r="F1682" i="63"/>
  <c r="G1681" i="63"/>
  <c r="F1681" i="63"/>
  <c r="G1680" i="63"/>
  <c r="F1680" i="63"/>
  <c r="G1679" i="63"/>
  <c r="F1679" i="63"/>
  <c r="I1678" i="63"/>
  <c r="G1678" i="63"/>
  <c r="F1678" i="63"/>
  <c r="G1677" i="63"/>
  <c r="F1677" i="63"/>
  <c r="I1676" i="63"/>
  <c r="G1676" i="63"/>
  <c r="F1676" i="63"/>
  <c r="G1675" i="63"/>
  <c r="F1675" i="63"/>
  <c r="I1674" i="63"/>
  <c r="G1674" i="63"/>
  <c r="F1674" i="63"/>
  <c r="G1673" i="63"/>
  <c r="F1673" i="63"/>
  <c r="G1672" i="63"/>
  <c r="F1672" i="63"/>
  <c r="G1671" i="63"/>
  <c r="F1671" i="63"/>
  <c r="I1670" i="63"/>
  <c r="G1670" i="63"/>
  <c r="F1670" i="63"/>
  <c r="G1669" i="63"/>
  <c r="F1669" i="63"/>
  <c r="I1668" i="63"/>
  <c r="G1668" i="63"/>
  <c r="F1668" i="63"/>
  <c r="G1667" i="63"/>
  <c r="F1667" i="63"/>
  <c r="I1666" i="63"/>
  <c r="G1666" i="63"/>
  <c r="F1666" i="63"/>
  <c r="G1665" i="63"/>
  <c r="F1665" i="63"/>
  <c r="G1664" i="63"/>
  <c r="F1664" i="63"/>
  <c r="G1663" i="63"/>
  <c r="F1663" i="63"/>
  <c r="I1662" i="63"/>
  <c r="G1662" i="63"/>
  <c r="F1662" i="63"/>
  <c r="G1661" i="63"/>
  <c r="F1661" i="63"/>
  <c r="I1660" i="63"/>
  <c r="G1660" i="63"/>
  <c r="F1660" i="63"/>
  <c r="G1659" i="63"/>
  <c r="F1659" i="63"/>
  <c r="I1658" i="63"/>
  <c r="G1658" i="63"/>
  <c r="F1658" i="63"/>
  <c r="G1657" i="63"/>
  <c r="F1657" i="63"/>
  <c r="G1656" i="63"/>
  <c r="F1656" i="63"/>
  <c r="G1655" i="63"/>
  <c r="F1655" i="63"/>
  <c r="I1654" i="63"/>
  <c r="G1654" i="63"/>
  <c r="F1654" i="63"/>
  <c r="G1653" i="63"/>
  <c r="F1653" i="63"/>
  <c r="I1652" i="63"/>
  <c r="G1652" i="63"/>
  <c r="F1652" i="63"/>
  <c r="G1651" i="63"/>
  <c r="F1651" i="63"/>
  <c r="I1650" i="63"/>
  <c r="G1650" i="63"/>
  <c r="F1650" i="63"/>
  <c r="G1649" i="63"/>
  <c r="F1649" i="63"/>
  <c r="G1648" i="63"/>
  <c r="F1648" i="63"/>
  <c r="G1647" i="63"/>
  <c r="F1647" i="63"/>
  <c r="I1646" i="63"/>
  <c r="G1646" i="63"/>
  <c r="F1646" i="63"/>
  <c r="G1645" i="63"/>
  <c r="F1645" i="63"/>
  <c r="I1644" i="63"/>
  <c r="G1644" i="63"/>
  <c r="F1644" i="63"/>
  <c r="G1643" i="63"/>
  <c r="F1643" i="63"/>
  <c r="I1642" i="63"/>
  <c r="G1642" i="63"/>
  <c r="F1642" i="63"/>
  <c r="G1641" i="63"/>
  <c r="F1641" i="63"/>
  <c r="G1640" i="63"/>
  <c r="F1640" i="63"/>
  <c r="G1639" i="63"/>
  <c r="F1639" i="63"/>
  <c r="I1638" i="63"/>
  <c r="G1638" i="63"/>
  <c r="F1638" i="63"/>
  <c r="G1637" i="63"/>
  <c r="F1637" i="63"/>
  <c r="I1636" i="63"/>
  <c r="G1636" i="63"/>
  <c r="F1636" i="63"/>
  <c r="G1635" i="63"/>
  <c r="F1635" i="63"/>
  <c r="I1634" i="63"/>
  <c r="G1634" i="63"/>
  <c r="F1634" i="63"/>
  <c r="G1633" i="63"/>
  <c r="F1633" i="63"/>
  <c r="G1632" i="63"/>
  <c r="F1632" i="63"/>
  <c r="G1631" i="63"/>
  <c r="F1631" i="63"/>
  <c r="I1630" i="63"/>
  <c r="G1630" i="63"/>
  <c r="F1630" i="63"/>
  <c r="G1629" i="63"/>
  <c r="F1629" i="63"/>
  <c r="I1628" i="63"/>
  <c r="G1628" i="63"/>
  <c r="F1628" i="63"/>
  <c r="G1627" i="63"/>
  <c r="F1627" i="63"/>
  <c r="I1626" i="63"/>
  <c r="G1626" i="63"/>
  <c r="F1626" i="63"/>
  <c r="G1625" i="63"/>
  <c r="F1625" i="63"/>
  <c r="G1624" i="63"/>
  <c r="F1624" i="63"/>
  <c r="G1623" i="63"/>
  <c r="F1623" i="63"/>
  <c r="I1622" i="63"/>
  <c r="G1622" i="63"/>
  <c r="F1622" i="63"/>
  <c r="G1621" i="63"/>
  <c r="F1621" i="63"/>
  <c r="I1620" i="63"/>
  <c r="G1620" i="63"/>
  <c r="F1620" i="63"/>
  <c r="G1619" i="63"/>
  <c r="F1619" i="63"/>
  <c r="I1618" i="63"/>
  <c r="G1618" i="63"/>
  <c r="F1618" i="63"/>
  <c r="G1617" i="63"/>
  <c r="F1617" i="63"/>
  <c r="G1616" i="63"/>
  <c r="F1616" i="63"/>
  <c r="G1615" i="63"/>
  <c r="F1615" i="63"/>
  <c r="I1614" i="63"/>
  <c r="G1614" i="63"/>
  <c r="F1614" i="63"/>
  <c r="G1613" i="63"/>
  <c r="F1613" i="63"/>
  <c r="I1612" i="63"/>
  <c r="G1612" i="63"/>
  <c r="F1612" i="63"/>
  <c r="G1611" i="63"/>
  <c r="F1611" i="63"/>
  <c r="I1610" i="63"/>
  <c r="G1610" i="63"/>
  <c r="F1610" i="63"/>
  <c r="G1609" i="63"/>
  <c r="F1609" i="63"/>
  <c r="G1608" i="63"/>
  <c r="F1608" i="63"/>
  <c r="G1607" i="63"/>
  <c r="F1607" i="63"/>
  <c r="I1606" i="63"/>
  <c r="G1606" i="63"/>
  <c r="F1606" i="63"/>
  <c r="G1605" i="63"/>
  <c r="F1605" i="63"/>
  <c r="I1604" i="63"/>
  <c r="G1604" i="63"/>
  <c r="F1604" i="63"/>
  <c r="G1603" i="63"/>
  <c r="F1603" i="63"/>
  <c r="I1602" i="63"/>
  <c r="G1602" i="63"/>
  <c r="F1602" i="63"/>
  <c r="G1601" i="63"/>
  <c r="F1601" i="63"/>
  <c r="G1600" i="63"/>
  <c r="F1600" i="63"/>
  <c r="G1599" i="63"/>
  <c r="F1599" i="63"/>
  <c r="I1598" i="63"/>
  <c r="G1598" i="63"/>
  <c r="F1598" i="63"/>
  <c r="G1597" i="63"/>
  <c r="F1597" i="63"/>
  <c r="I1596" i="63"/>
  <c r="G1596" i="63"/>
  <c r="F1596" i="63"/>
  <c r="G1595" i="63"/>
  <c r="F1595" i="63"/>
  <c r="I1594" i="63"/>
  <c r="G1594" i="63"/>
  <c r="F1594" i="63"/>
  <c r="G1593" i="63"/>
  <c r="F1593" i="63"/>
  <c r="G1592" i="63"/>
  <c r="F1592" i="63"/>
  <c r="G1591" i="63"/>
  <c r="F1591" i="63"/>
  <c r="I1590" i="63"/>
  <c r="G1590" i="63"/>
  <c r="F1590" i="63"/>
  <c r="G1589" i="63"/>
  <c r="F1589" i="63"/>
  <c r="I1588" i="63"/>
  <c r="G1588" i="63"/>
  <c r="F1588" i="63"/>
  <c r="G1587" i="63"/>
  <c r="F1587" i="63"/>
  <c r="I1586" i="63"/>
  <c r="G1586" i="63"/>
  <c r="F1586" i="63"/>
  <c r="G1585" i="63"/>
  <c r="F1585" i="63"/>
  <c r="I1584" i="63"/>
  <c r="G1584" i="63"/>
  <c r="F1584" i="63"/>
  <c r="I1583" i="63"/>
  <c r="G1583" i="63"/>
  <c r="F1583" i="63"/>
  <c r="I1582" i="63"/>
  <c r="G1582" i="63"/>
  <c r="F1582" i="63"/>
  <c r="I1581" i="63"/>
  <c r="G1581" i="63"/>
  <c r="F1581" i="63"/>
  <c r="I1580" i="63"/>
  <c r="G1580" i="63"/>
  <c r="F1580" i="63"/>
  <c r="I1579" i="63"/>
  <c r="G1579" i="63"/>
  <c r="F1579" i="63"/>
  <c r="I1578" i="63"/>
  <c r="G1578" i="63"/>
  <c r="F1578" i="63"/>
  <c r="I1577" i="63"/>
  <c r="G1577" i="63"/>
  <c r="F1577" i="63"/>
  <c r="I1576" i="63"/>
  <c r="G1576" i="63"/>
  <c r="F1576" i="63"/>
  <c r="I1575" i="63"/>
  <c r="G1575" i="63"/>
  <c r="F1575" i="63"/>
  <c r="I1574" i="63"/>
  <c r="G1574" i="63"/>
  <c r="F1574" i="63"/>
  <c r="I1573" i="63"/>
  <c r="G1573" i="63"/>
  <c r="F1573" i="63"/>
  <c r="I1572" i="63"/>
  <c r="G1572" i="63"/>
  <c r="F1572" i="63"/>
  <c r="I1571" i="63"/>
  <c r="G1571" i="63"/>
  <c r="F1571" i="63"/>
  <c r="I1570" i="63"/>
  <c r="G1570" i="63"/>
  <c r="F1570" i="63"/>
  <c r="I1569" i="63"/>
  <c r="G1569" i="63"/>
  <c r="F1569" i="63"/>
  <c r="I1568" i="63"/>
  <c r="G1568" i="63"/>
  <c r="F1568" i="63"/>
  <c r="I1567" i="63"/>
  <c r="G1567" i="63"/>
  <c r="F1567" i="63"/>
  <c r="I1566" i="63"/>
  <c r="G1566" i="63"/>
  <c r="F1566" i="63"/>
  <c r="I1565" i="63"/>
  <c r="G1565" i="63"/>
  <c r="F1565" i="63"/>
  <c r="I1564" i="63"/>
  <c r="G1564" i="63"/>
  <c r="F1564" i="63"/>
  <c r="I1563" i="63"/>
  <c r="G1563" i="63"/>
  <c r="F1563" i="63"/>
  <c r="I1562" i="63"/>
  <c r="G1562" i="63"/>
  <c r="F1562" i="63"/>
  <c r="I1561" i="63"/>
  <c r="G1561" i="63"/>
  <c r="F1561" i="63"/>
  <c r="I1560" i="63"/>
  <c r="G1560" i="63"/>
  <c r="F1560" i="63"/>
  <c r="I1559" i="63"/>
  <c r="G1559" i="63"/>
  <c r="F1559" i="63"/>
  <c r="I1558" i="63"/>
  <c r="G1558" i="63"/>
  <c r="F1558" i="63"/>
  <c r="I1557" i="63"/>
  <c r="G1557" i="63"/>
  <c r="F1557" i="63"/>
  <c r="I1556" i="63"/>
  <c r="G1556" i="63"/>
  <c r="F1556" i="63"/>
  <c r="I1555" i="63"/>
  <c r="G1555" i="63"/>
  <c r="F1555" i="63"/>
  <c r="I1554" i="63"/>
  <c r="G1554" i="63"/>
  <c r="F1554" i="63"/>
  <c r="I1553" i="63"/>
  <c r="G1553" i="63"/>
  <c r="F1553" i="63"/>
  <c r="I1552" i="63"/>
  <c r="G1552" i="63"/>
  <c r="F1552" i="63"/>
  <c r="I1551" i="63"/>
  <c r="G1551" i="63"/>
  <c r="F1551" i="63"/>
  <c r="I1550" i="63"/>
  <c r="G1550" i="63"/>
  <c r="F1550" i="63"/>
  <c r="I1549" i="63"/>
  <c r="G1549" i="63"/>
  <c r="F1549" i="63"/>
  <c r="I1548" i="63"/>
  <c r="G1548" i="63"/>
  <c r="F1548" i="63"/>
  <c r="I1547" i="63"/>
  <c r="G1547" i="63"/>
  <c r="F1547" i="63"/>
  <c r="I1546" i="63"/>
  <c r="G1546" i="63"/>
  <c r="F1546" i="63"/>
  <c r="I1545" i="63"/>
  <c r="G1545" i="63"/>
  <c r="F1545" i="63"/>
  <c r="I1544" i="63"/>
  <c r="G1544" i="63"/>
  <c r="F1544" i="63"/>
  <c r="I1543" i="63"/>
  <c r="G1543" i="63"/>
  <c r="F1543" i="63"/>
  <c r="I1542" i="63"/>
  <c r="G1542" i="63"/>
  <c r="F1542" i="63"/>
  <c r="I1541" i="63"/>
  <c r="G1541" i="63"/>
  <c r="F1541" i="63"/>
  <c r="I1540" i="63"/>
  <c r="G1540" i="63"/>
  <c r="F1540" i="63"/>
  <c r="I1539" i="63"/>
  <c r="G1539" i="63"/>
  <c r="F1539" i="63"/>
  <c r="I1538" i="63"/>
  <c r="G1538" i="63"/>
  <c r="F1538" i="63"/>
  <c r="I1537" i="63"/>
  <c r="G1537" i="63"/>
  <c r="F1537" i="63"/>
  <c r="I1536" i="63"/>
  <c r="G1536" i="63"/>
  <c r="F1536" i="63"/>
  <c r="I1535" i="63"/>
  <c r="G1535" i="63"/>
  <c r="F1535" i="63"/>
  <c r="I1534" i="63"/>
  <c r="G1534" i="63"/>
  <c r="F1534" i="63"/>
  <c r="I1533" i="63"/>
  <c r="G1533" i="63"/>
  <c r="F1533" i="63"/>
  <c r="I1532" i="63"/>
  <c r="G1532" i="63"/>
  <c r="F1532" i="63"/>
  <c r="I1531" i="63"/>
  <c r="G1531" i="63"/>
  <c r="F1531" i="63"/>
  <c r="I1530" i="63"/>
  <c r="G1530" i="63"/>
  <c r="F1530" i="63"/>
  <c r="I1529" i="63"/>
  <c r="G1529" i="63"/>
  <c r="F1529" i="63"/>
  <c r="I1528" i="63"/>
  <c r="G1528" i="63"/>
  <c r="F1528" i="63"/>
  <c r="I1527" i="63"/>
  <c r="G1527" i="63"/>
  <c r="F1527" i="63"/>
  <c r="I1526" i="63"/>
  <c r="G1526" i="63"/>
  <c r="F1526" i="63"/>
  <c r="I1525" i="63"/>
  <c r="G1525" i="63"/>
  <c r="F1525" i="63"/>
  <c r="I1524" i="63"/>
  <c r="G1524" i="63"/>
  <c r="F1524" i="63"/>
  <c r="I1523" i="63"/>
  <c r="G1523" i="63"/>
  <c r="F1523" i="63"/>
  <c r="I1522" i="63"/>
  <c r="G1522" i="63"/>
  <c r="F1522" i="63"/>
  <c r="I1521" i="63"/>
  <c r="G1521" i="63"/>
  <c r="F1521" i="63"/>
  <c r="I1520" i="63"/>
  <c r="G1520" i="63"/>
  <c r="F1520" i="63"/>
  <c r="I1519" i="63"/>
  <c r="G1519" i="63"/>
  <c r="F1519" i="63"/>
  <c r="I1518" i="63"/>
  <c r="G1518" i="63"/>
  <c r="F1518" i="63"/>
  <c r="I1517" i="63"/>
  <c r="G1517" i="63"/>
  <c r="F1517" i="63"/>
  <c r="I1516" i="63"/>
  <c r="G1516" i="63"/>
  <c r="F1516" i="63"/>
  <c r="I1515" i="63"/>
  <c r="G1515" i="63"/>
  <c r="F1515" i="63"/>
  <c r="I1514" i="63"/>
  <c r="G1514" i="63"/>
  <c r="F1514" i="63"/>
  <c r="I1513" i="63"/>
  <c r="G1513" i="63"/>
  <c r="F1513" i="63"/>
  <c r="I1512" i="63"/>
  <c r="G1512" i="63"/>
  <c r="F1512" i="63"/>
  <c r="I1511" i="63"/>
  <c r="G1511" i="63"/>
  <c r="F1511" i="63"/>
  <c r="I1510" i="63"/>
  <c r="G1510" i="63"/>
  <c r="F1510" i="63"/>
  <c r="I1509" i="63"/>
  <c r="G1509" i="63"/>
  <c r="F1509" i="63"/>
  <c r="I1508" i="63"/>
  <c r="G1508" i="63"/>
  <c r="F1508" i="63"/>
  <c r="I1507" i="63"/>
  <c r="G1507" i="63"/>
  <c r="F1507" i="63"/>
  <c r="I1506" i="63"/>
  <c r="G1506" i="63"/>
  <c r="F1506" i="63"/>
  <c r="I1505" i="63"/>
  <c r="G1505" i="63"/>
  <c r="F1505" i="63"/>
  <c r="I1504" i="63"/>
  <c r="G1504" i="63"/>
  <c r="F1504" i="63"/>
  <c r="I1503" i="63"/>
  <c r="G1503" i="63"/>
  <c r="F1503" i="63"/>
  <c r="I1502" i="63"/>
  <c r="G1502" i="63"/>
  <c r="F1502" i="63"/>
  <c r="I1501" i="63"/>
  <c r="G1501" i="63"/>
  <c r="F1501" i="63"/>
  <c r="I1500" i="63"/>
  <c r="G1500" i="63"/>
  <c r="F1500" i="63"/>
  <c r="I1499" i="63"/>
  <c r="G1499" i="63"/>
  <c r="F1499" i="63"/>
  <c r="I1498" i="63"/>
  <c r="G1498" i="63"/>
  <c r="F1498" i="63"/>
  <c r="I1497" i="63"/>
  <c r="G1497" i="63"/>
  <c r="F1497" i="63"/>
  <c r="I1496" i="63"/>
  <c r="G1496" i="63"/>
  <c r="F1496" i="63"/>
  <c r="I1495" i="63"/>
  <c r="G1495" i="63"/>
  <c r="F1495" i="63"/>
  <c r="I1494" i="63"/>
  <c r="G1494" i="63"/>
  <c r="F1494" i="63"/>
  <c r="I1493" i="63"/>
  <c r="G1493" i="63"/>
  <c r="F1493" i="63"/>
  <c r="I1492" i="63"/>
  <c r="G1492" i="63"/>
  <c r="F1492" i="63"/>
  <c r="I1491" i="63"/>
  <c r="G1491" i="63"/>
  <c r="F1491" i="63"/>
  <c r="I1490" i="63"/>
  <c r="G1490" i="63"/>
  <c r="F1490" i="63"/>
  <c r="I1489" i="63"/>
  <c r="G1489" i="63"/>
  <c r="F1489" i="63"/>
  <c r="I1488" i="63"/>
  <c r="G1488" i="63"/>
  <c r="F1488" i="63"/>
  <c r="I1487" i="63"/>
  <c r="G1487" i="63"/>
  <c r="F1487" i="63"/>
  <c r="I1486" i="63"/>
  <c r="G1486" i="63"/>
  <c r="F1486" i="63"/>
  <c r="I1485" i="63"/>
  <c r="G1485" i="63"/>
  <c r="F1485" i="63"/>
  <c r="I1484" i="63"/>
  <c r="G1484" i="63"/>
  <c r="F1484" i="63"/>
  <c r="I1483" i="63"/>
  <c r="G1483" i="63"/>
  <c r="F1483" i="63"/>
  <c r="I1482" i="63"/>
  <c r="G1482" i="63"/>
  <c r="F1482" i="63"/>
  <c r="I1481" i="63"/>
  <c r="G1481" i="63"/>
  <c r="F1481" i="63"/>
  <c r="I1480" i="63"/>
  <c r="G1480" i="63"/>
  <c r="F1480" i="63"/>
  <c r="I1479" i="63"/>
  <c r="G1479" i="63"/>
  <c r="F1479" i="63"/>
  <c r="I1478" i="63"/>
  <c r="G1478" i="63"/>
  <c r="F1478" i="63"/>
  <c r="I1477" i="63"/>
  <c r="G1477" i="63"/>
  <c r="F1477" i="63"/>
  <c r="I1476" i="63"/>
  <c r="G1476" i="63"/>
  <c r="F1476" i="63"/>
  <c r="I1475" i="63"/>
  <c r="G1475" i="63"/>
  <c r="F1475" i="63"/>
  <c r="I1474" i="63"/>
  <c r="G1474" i="63"/>
  <c r="F1474" i="63"/>
  <c r="I1473" i="63"/>
  <c r="G1473" i="63"/>
  <c r="F1473" i="63"/>
  <c r="I1472" i="63"/>
  <c r="G1472" i="63"/>
  <c r="F1472" i="63"/>
  <c r="I1471" i="63"/>
  <c r="G1471" i="63"/>
  <c r="F1471" i="63"/>
  <c r="I1470" i="63"/>
  <c r="G1470" i="63"/>
  <c r="F1470" i="63"/>
  <c r="I1469" i="63"/>
  <c r="G1469" i="63"/>
  <c r="F1469" i="63"/>
  <c r="I1468" i="63"/>
  <c r="G1468" i="63"/>
  <c r="F1468" i="63"/>
  <c r="I1467" i="63"/>
  <c r="G1467" i="63"/>
  <c r="F1467" i="63"/>
  <c r="I1466" i="63"/>
  <c r="G1466" i="63"/>
  <c r="F1466" i="63"/>
  <c r="I1465" i="63"/>
  <c r="G1465" i="63"/>
  <c r="F1465" i="63"/>
  <c r="I1464" i="63"/>
  <c r="G1464" i="63"/>
  <c r="F1464" i="63"/>
  <c r="I1463" i="63"/>
  <c r="G1463" i="63"/>
  <c r="F1463" i="63"/>
  <c r="I1462" i="63"/>
  <c r="G1462" i="63"/>
  <c r="F1462" i="63"/>
  <c r="I1461" i="63"/>
  <c r="G1461" i="63"/>
  <c r="F1461" i="63"/>
  <c r="I1460" i="63"/>
  <c r="G1460" i="63"/>
  <c r="F1460" i="63"/>
  <c r="I1459" i="63"/>
  <c r="G1459" i="63"/>
  <c r="F1459" i="63"/>
  <c r="I1458" i="63"/>
  <c r="G1458" i="63"/>
  <c r="F1458" i="63"/>
  <c r="I1457" i="63"/>
  <c r="G1457" i="63"/>
  <c r="F1457" i="63"/>
  <c r="I1456" i="63"/>
  <c r="G1456" i="63"/>
  <c r="F1456" i="63"/>
  <c r="I1455" i="63"/>
  <c r="G1455" i="63"/>
  <c r="F1455" i="63"/>
  <c r="I1454" i="63"/>
  <c r="G1454" i="63"/>
  <c r="F1454" i="63"/>
  <c r="I1453" i="63"/>
  <c r="G1453" i="63"/>
  <c r="F1453" i="63"/>
  <c r="I1452" i="63"/>
  <c r="G1452" i="63"/>
  <c r="F1452" i="63"/>
  <c r="I1451" i="63"/>
  <c r="G1451" i="63"/>
  <c r="F1451" i="63"/>
  <c r="I1450" i="63"/>
  <c r="G1450" i="63"/>
  <c r="F1450" i="63"/>
  <c r="I1449" i="63"/>
  <c r="G1449" i="63"/>
  <c r="F1449" i="63"/>
  <c r="I1448" i="63"/>
  <c r="G1448" i="63"/>
  <c r="F1448" i="63"/>
  <c r="I1447" i="63"/>
  <c r="G1447" i="63"/>
  <c r="F1447" i="63"/>
  <c r="I1446" i="63"/>
  <c r="G1446" i="63"/>
  <c r="F1446" i="63"/>
  <c r="I1445" i="63"/>
  <c r="G1445" i="63"/>
  <c r="F1445" i="63"/>
  <c r="I1444" i="63"/>
  <c r="G1444" i="63"/>
  <c r="F1444" i="63"/>
  <c r="I1443" i="63"/>
  <c r="G1443" i="63"/>
  <c r="F1443" i="63"/>
  <c r="I1442" i="63"/>
  <c r="G1442" i="63"/>
  <c r="F1442" i="63"/>
  <c r="I1441" i="63"/>
  <c r="G1441" i="63"/>
  <c r="F1441" i="63"/>
  <c r="I1440" i="63"/>
  <c r="G1440" i="63"/>
  <c r="F1440" i="63"/>
  <c r="I1439" i="63"/>
  <c r="G1439" i="63"/>
  <c r="F1439" i="63"/>
  <c r="I1438" i="63"/>
  <c r="G1438" i="63"/>
  <c r="F1438" i="63"/>
  <c r="I1437" i="63"/>
  <c r="G1437" i="63"/>
  <c r="F1437" i="63"/>
  <c r="I1436" i="63"/>
  <c r="G1436" i="63"/>
  <c r="F1436" i="63"/>
  <c r="I1435" i="63"/>
  <c r="G1435" i="63"/>
  <c r="F1435" i="63"/>
  <c r="I1434" i="63"/>
  <c r="G1434" i="63"/>
  <c r="F1434" i="63"/>
  <c r="I1433" i="63"/>
  <c r="G1433" i="63"/>
  <c r="F1433" i="63"/>
  <c r="I1432" i="63"/>
  <c r="G1432" i="63"/>
  <c r="F1432" i="63"/>
  <c r="I1431" i="63"/>
  <c r="G1431" i="63"/>
  <c r="F1431" i="63"/>
  <c r="I1430" i="63"/>
  <c r="G1430" i="63"/>
  <c r="F1430" i="63"/>
  <c r="I1429" i="63"/>
  <c r="G1429" i="63"/>
  <c r="F1429" i="63"/>
  <c r="I1428" i="63"/>
  <c r="G1428" i="63"/>
  <c r="F1428" i="63"/>
  <c r="I1427" i="63"/>
  <c r="G1427" i="63"/>
  <c r="F1427" i="63"/>
  <c r="I1426" i="63"/>
  <c r="G1426" i="63"/>
  <c r="F1426" i="63"/>
  <c r="I1425" i="63"/>
  <c r="G1425" i="63"/>
  <c r="F1425" i="63"/>
  <c r="I1424" i="63"/>
  <c r="G1424" i="63"/>
  <c r="F1424" i="63"/>
  <c r="I1423" i="63"/>
  <c r="G1423" i="63"/>
  <c r="F1423" i="63"/>
  <c r="I1422" i="63"/>
  <c r="G1422" i="63"/>
  <c r="F1422" i="63"/>
  <c r="I1421" i="63"/>
  <c r="G1421" i="63"/>
  <c r="F1421" i="63"/>
  <c r="I1420" i="63"/>
  <c r="G1420" i="63"/>
  <c r="F1420" i="63"/>
  <c r="I1419" i="63"/>
  <c r="G1419" i="63"/>
  <c r="F1419" i="63"/>
  <c r="I1418" i="63"/>
  <c r="G1418" i="63"/>
  <c r="F1418" i="63"/>
  <c r="I1417" i="63"/>
  <c r="G1417" i="63"/>
  <c r="F1417" i="63"/>
  <c r="I1416" i="63"/>
  <c r="G1416" i="63"/>
  <c r="F1416" i="63"/>
  <c r="I1415" i="63"/>
  <c r="G1415" i="63"/>
  <c r="F1415" i="63"/>
  <c r="I1414" i="63"/>
  <c r="G1414" i="63"/>
  <c r="F1414" i="63"/>
  <c r="I1413" i="63"/>
  <c r="G1413" i="63"/>
  <c r="F1413" i="63"/>
  <c r="I1412" i="63"/>
  <c r="G1412" i="63"/>
  <c r="F1412" i="63"/>
  <c r="I1411" i="63"/>
  <c r="G1411" i="63"/>
  <c r="F1411" i="63"/>
  <c r="I1410" i="63"/>
  <c r="G1410" i="63"/>
  <c r="F1410" i="63"/>
  <c r="I1409" i="63"/>
  <c r="G1409" i="63"/>
  <c r="F1409" i="63"/>
  <c r="I1408" i="63"/>
  <c r="G1408" i="63"/>
  <c r="F1408" i="63"/>
  <c r="I1407" i="63"/>
  <c r="G1407" i="63"/>
  <c r="F1407" i="63"/>
  <c r="I1406" i="63"/>
  <c r="G1406" i="63"/>
  <c r="F1406" i="63"/>
  <c r="I1405" i="63"/>
  <c r="G1405" i="63"/>
  <c r="F1405" i="63"/>
  <c r="I1404" i="63"/>
  <c r="G1404" i="63"/>
  <c r="F1404" i="63"/>
  <c r="I1403" i="63"/>
  <c r="G1403" i="63"/>
  <c r="F1403" i="63"/>
  <c r="I1402" i="63"/>
  <c r="G1402" i="63"/>
  <c r="F1402" i="63"/>
  <c r="I1401" i="63"/>
  <c r="G1401" i="63"/>
  <c r="F1401" i="63"/>
  <c r="I1400" i="63"/>
  <c r="G1400" i="63"/>
  <c r="F1400" i="63"/>
  <c r="I1399" i="63"/>
  <c r="G1399" i="63"/>
  <c r="F1399" i="63"/>
  <c r="I1398" i="63"/>
  <c r="G1398" i="63"/>
  <c r="F1398" i="63"/>
  <c r="I1397" i="63"/>
  <c r="G1397" i="63"/>
  <c r="F1397" i="63"/>
  <c r="I1396" i="63"/>
  <c r="G1396" i="63"/>
  <c r="F1396" i="63"/>
  <c r="I1395" i="63"/>
  <c r="G1395" i="63"/>
  <c r="F1395" i="63"/>
  <c r="I1394" i="63"/>
  <c r="G1394" i="63"/>
  <c r="F1394" i="63"/>
  <c r="I1393" i="63"/>
  <c r="G1393" i="63"/>
  <c r="F1393" i="63"/>
  <c r="I1392" i="63"/>
  <c r="G1392" i="63"/>
  <c r="F1392" i="63"/>
  <c r="I1391" i="63"/>
  <c r="G1391" i="63"/>
  <c r="F1391" i="63"/>
  <c r="I1390" i="63"/>
  <c r="G1390" i="63"/>
  <c r="F1390" i="63"/>
  <c r="I1389" i="63"/>
  <c r="G1389" i="63"/>
  <c r="F1389" i="63"/>
  <c r="I1388" i="63"/>
  <c r="G1388" i="63"/>
  <c r="F1388" i="63"/>
  <c r="I1387" i="63"/>
  <c r="G1387" i="63"/>
  <c r="F1387" i="63"/>
  <c r="I1386" i="63"/>
  <c r="G1386" i="63"/>
  <c r="F1386" i="63"/>
  <c r="I1385" i="63"/>
  <c r="G1385" i="63"/>
  <c r="F1385" i="63"/>
  <c r="I1384" i="63"/>
  <c r="G1384" i="63"/>
  <c r="F1384" i="63"/>
  <c r="I1383" i="63"/>
  <c r="G1383" i="63"/>
  <c r="F1383" i="63"/>
  <c r="I1382" i="63"/>
  <c r="G1382" i="63"/>
  <c r="F1382" i="63"/>
  <c r="I1381" i="63"/>
  <c r="G1381" i="63"/>
  <c r="F1381" i="63"/>
  <c r="I1380" i="63"/>
  <c r="G1380" i="63"/>
  <c r="F1380" i="63"/>
  <c r="I1379" i="63"/>
  <c r="G1379" i="63"/>
  <c r="F1379" i="63"/>
  <c r="I1378" i="63"/>
  <c r="G1378" i="63"/>
  <c r="F1378" i="63"/>
  <c r="I1377" i="63"/>
  <c r="G1377" i="63"/>
  <c r="F1377" i="63"/>
  <c r="I1376" i="63"/>
  <c r="G1376" i="63"/>
  <c r="F1376" i="63"/>
  <c r="I1375" i="63"/>
  <c r="G1375" i="63"/>
  <c r="F1375" i="63"/>
  <c r="I1374" i="63"/>
  <c r="G1374" i="63"/>
  <c r="F1374" i="63"/>
  <c r="I1373" i="63"/>
  <c r="G1373" i="63"/>
  <c r="F1373" i="63"/>
  <c r="I1372" i="63"/>
  <c r="G1372" i="63"/>
  <c r="F1372" i="63"/>
  <c r="I1371" i="63"/>
  <c r="G1371" i="63"/>
  <c r="F1371" i="63"/>
  <c r="I1370" i="63"/>
  <c r="G1370" i="63"/>
  <c r="F1370" i="63"/>
  <c r="I1369" i="63"/>
  <c r="G1369" i="63"/>
  <c r="F1369" i="63"/>
  <c r="I1368" i="63"/>
  <c r="G1368" i="63"/>
  <c r="F1368" i="63"/>
  <c r="I1367" i="63"/>
  <c r="G1367" i="63"/>
  <c r="F1367" i="63"/>
  <c r="I1366" i="63"/>
  <c r="G1366" i="63"/>
  <c r="F1366" i="63"/>
  <c r="I1365" i="63"/>
  <c r="G1365" i="63"/>
  <c r="F1365" i="63"/>
  <c r="I1364" i="63"/>
  <c r="G1364" i="63"/>
  <c r="F1364" i="63"/>
  <c r="I1363" i="63"/>
  <c r="G1363" i="63"/>
  <c r="F1363" i="63"/>
  <c r="I1362" i="63"/>
  <c r="G1362" i="63"/>
  <c r="F1362" i="63"/>
  <c r="I1361" i="63"/>
  <c r="G1361" i="63"/>
  <c r="F1361" i="63"/>
  <c r="I1360" i="63"/>
  <c r="G1360" i="63"/>
  <c r="F1360" i="63"/>
  <c r="I1359" i="63"/>
  <c r="G1359" i="63"/>
  <c r="F1359" i="63"/>
  <c r="I1358" i="63"/>
  <c r="G1358" i="63"/>
  <c r="F1358" i="63"/>
  <c r="I1357" i="63"/>
  <c r="G1357" i="63"/>
  <c r="F1357" i="63"/>
  <c r="I1356" i="63"/>
  <c r="G1356" i="63"/>
  <c r="F1356" i="63"/>
  <c r="I1355" i="63"/>
  <c r="G1355" i="63"/>
  <c r="F1355" i="63"/>
  <c r="I1354" i="63"/>
  <c r="G1354" i="63"/>
  <c r="F1354" i="63"/>
  <c r="I1353" i="63"/>
  <c r="G1353" i="63"/>
  <c r="F1353" i="63"/>
  <c r="I1352" i="63"/>
  <c r="G1352" i="63"/>
  <c r="F1352" i="63"/>
  <c r="I1351" i="63"/>
  <c r="G1351" i="63"/>
  <c r="F1351" i="63"/>
  <c r="I1350" i="63"/>
  <c r="G1350" i="63"/>
  <c r="F1350" i="63"/>
  <c r="I1349" i="63"/>
  <c r="G1349" i="63"/>
  <c r="F1349" i="63"/>
  <c r="I1348" i="63"/>
  <c r="G1348" i="63"/>
  <c r="F1348" i="63"/>
  <c r="I1347" i="63"/>
  <c r="G1347" i="63"/>
  <c r="F1347" i="63"/>
  <c r="I1346" i="63"/>
  <c r="G1346" i="63"/>
  <c r="F1346" i="63"/>
  <c r="I1345" i="63"/>
  <c r="G1345" i="63"/>
  <c r="F1345" i="63"/>
  <c r="I1344" i="63"/>
  <c r="G1344" i="63"/>
  <c r="F1344" i="63"/>
  <c r="I1343" i="63"/>
  <c r="G1343" i="63"/>
  <c r="F1343" i="63"/>
  <c r="I1342" i="63"/>
  <c r="G1342" i="63"/>
  <c r="F1342" i="63"/>
  <c r="I1341" i="63"/>
  <c r="G1341" i="63"/>
  <c r="F1341" i="63"/>
  <c r="I1340" i="63"/>
  <c r="G1340" i="63"/>
  <c r="F1340" i="63"/>
  <c r="I1339" i="63"/>
  <c r="G1339" i="63"/>
  <c r="F1339" i="63"/>
  <c r="I1338" i="63"/>
  <c r="G1338" i="63"/>
  <c r="F1338" i="63"/>
  <c r="I1337" i="63"/>
  <c r="G1337" i="63"/>
  <c r="F1337" i="63"/>
  <c r="I1336" i="63"/>
  <c r="G1336" i="63"/>
  <c r="F1336" i="63"/>
  <c r="I1335" i="63"/>
  <c r="G1335" i="63"/>
  <c r="F1335" i="63"/>
  <c r="I1334" i="63"/>
  <c r="G1334" i="63"/>
  <c r="F1334" i="63"/>
  <c r="I1333" i="63"/>
  <c r="G1333" i="63"/>
  <c r="F1333" i="63"/>
  <c r="I1332" i="63"/>
  <c r="G1332" i="63"/>
  <c r="F1332" i="63"/>
  <c r="I1331" i="63"/>
  <c r="G1331" i="63"/>
  <c r="F1331" i="63"/>
  <c r="I1330" i="63"/>
  <c r="G1330" i="63"/>
  <c r="F1330" i="63"/>
  <c r="I1329" i="63"/>
  <c r="G1329" i="63"/>
  <c r="F1329" i="63"/>
  <c r="I1328" i="63"/>
  <c r="G1328" i="63"/>
  <c r="F1328" i="63"/>
  <c r="I1327" i="63"/>
  <c r="G1327" i="63"/>
  <c r="F1327" i="63"/>
  <c r="I1326" i="63"/>
  <c r="G1326" i="63"/>
  <c r="F1326" i="63"/>
  <c r="I1325" i="63"/>
  <c r="G1325" i="63"/>
  <c r="F1325" i="63"/>
  <c r="I1324" i="63"/>
  <c r="G1324" i="63"/>
  <c r="F1324" i="63"/>
  <c r="I1323" i="63"/>
  <c r="G1323" i="63"/>
  <c r="F1323" i="63"/>
  <c r="I1322" i="63"/>
  <c r="G1322" i="63"/>
  <c r="F1322" i="63"/>
  <c r="I1321" i="63"/>
  <c r="G1321" i="63"/>
  <c r="F1321" i="63"/>
  <c r="I1320" i="63"/>
  <c r="G1320" i="63"/>
  <c r="F1320" i="63"/>
  <c r="I1319" i="63"/>
  <c r="G1319" i="63"/>
  <c r="F1319" i="63"/>
  <c r="I1318" i="63"/>
  <c r="G1318" i="63"/>
  <c r="F1318" i="63"/>
  <c r="I1317" i="63"/>
  <c r="G1317" i="63"/>
  <c r="F1317" i="63"/>
  <c r="I1316" i="63"/>
  <c r="G1316" i="63"/>
  <c r="F1316" i="63"/>
  <c r="I1315" i="63"/>
  <c r="G1315" i="63"/>
  <c r="F1315" i="63"/>
  <c r="I1314" i="63"/>
  <c r="G1314" i="63"/>
  <c r="F1314" i="63"/>
  <c r="I1313" i="63"/>
  <c r="G1313" i="63"/>
  <c r="F1313" i="63"/>
  <c r="I1312" i="63"/>
  <c r="G1312" i="63"/>
  <c r="F1312" i="63"/>
  <c r="I1311" i="63"/>
  <c r="G1311" i="63"/>
  <c r="F1311" i="63"/>
  <c r="I1310" i="63"/>
  <c r="G1310" i="63"/>
  <c r="F1310" i="63"/>
  <c r="I1309" i="63"/>
  <c r="G1309" i="63"/>
  <c r="F1309" i="63"/>
  <c r="I1308" i="63"/>
  <c r="G1308" i="63"/>
  <c r="F1308" i="63"/>
  <c r="I1307" i="63"/>
  <c r="G1307" i="63"/>
  <c r="F1307" i="63"/>
  <c r="I1306" i="63"/>
  <c r="G1306" i="63"/>
  <c r="F1306" i="63"/>
  <c r="I1305" i="63"/>
  <c r="G1305" i="63"/>
  <c r="F1305" i="63"/>
  <c r="I1304" i="63"/>
  <c r="G1304" i="63"/>
  <c r="F1304" i="63"/>
  <c r="I1303" i="63"/>
  <c r="G1303" i="63"/>
  <c r="F1303" i="63"/>
  <c r="I1302" i="63"/>
  <c r="G1302" i="63"/>
  <c r="F1302" i="63"/>
  <c r="I1301" i="63"/>
  <c r="G1301" i="63"/>
  <c r="F1301" i="63"/>
  <c r="I1300" i="63"/>
  <c r="G1300" i="63"/>
  <c r="F1300" i="63"/>
  <c r="I1299" i="63"/>
  <c r="G1299" i="63"/>
  <c r="F1299" i="63"/>
  <c r="I1298" i="63"/>
  <c r="G1298" i="63"/>
  <c r="F1298" i="63"/>
  <c r="I1297" i="63"/>
  <c r="G1297" i="63"/>
  <c r="F1297" i="63"/>
  <c r="I1296" i="63"/>
  <c r="G1296" i="63"/>
  <c r="F1296" i="63"/>
  <c r="I1295" i="63"/>
  <c r="G1295" i="63"/>
  <c r="F1295" i="63"/>
  <c r="I1294" i="63"/>
  <c r="G1294" i="63"/>
  <c r="F1294" i="63"/>
  <c r="I1293" i="63"/>
  <c r="G1293" i="63"/>
  <c r="F1293" i="63"/>
  <c r="I1292" i="63"/>
  <c r="G1292" i="63"/>
  <c r="F1292" i="63"/>
  <c r="I1291" i="63"/>
  <c r="G1291" i="63"/>
  <c r="F1291" i="63"/>
  <c r="I1290" i="63"/>
  <c r="G1290" i="63"/>
  <c r="F1290" i="63"/>
  <c r="I1289" i="63"/>
  <c r="G1289" i="63"/>
  <c r="F1289" i="63"/>
  <c r="I1288" i="63"/>
  <c r="G1288" i="63"/>
  <c r="F1288" i="63"/>
  <c r="I1287" i="63"/>
  <c r="G1287" i="63"/>
  <c r="F1287" i="63"/>
  <c r="I1286" i="63"/>
  <c r="G1286" i="63"/>
  <c r="F1286" i="63"/>
  <c r="I1285" i="63"/>
  <c r="G1285" i="63"/>
  <c r="F1285" i="63"/>
  <c r="I1284" i="63"/>
  <c r="G1284" i="63"/>
  <c r="F1284" i="63"/>
  <c r="I1283" i="63"/>
  <c r="G1283" i="63"/>
  <c r="F1283" i="63"/>
  <c r="I1282" i="63"/>
  <c r="G1282" i="63"/>
  <c r="F1282" i="63"/>
  <c r="I1281" i="63"/>
  <c r="G1281" i="63"/>
  <c r="F1281" i="63"/>
  <c r="I1280" i="63"/>
  <c r="G1280" i="63"/>
  <c r="F1280" i="63"/>
  <c r="I1279" i="63"/>
  <c r="G1279" i="63"/>
  <c r="F1279" i="63"/>
  <c r="I1278" i="63"/>
  <c r="G1278" i="63"/>
  <c r="F1278" i="63"/>
  <c r="I1277" i="63"/>
  <c r="G1277" i="63"/>
  <c r="F1277" i="63"/>
  <c r="I1276" i="63"/>
  <c r="G1276" i="63"/>
  <c r="F1276" i="63"/>
  <c r="I1275" i="63"/>
  <c r="G1275" i="63"/>
  <c r="F1275" i="63"/>
  <c r="I1274" i="63"/>
  <c r="G1274" i="63"/>
  <c r="F1274" i="63"/>
  <c r="I1273" i="63"/>
  <c r="G1273" i="63"/>
  <c r="F1273" i="63"/>
  <c r="I1272" i="63"/>
  <c r="G1272" i="63"/>
  <c r="F1272" i="63"/>
  <c r="I1271" i="63"/>
  <c r="G1271" i="63"/>
  <c r="F1271" i="63"/>
  <c r="I1270" i="63"/>
  <c r="G1270" i="63"/>
  <c r="F1270" i="63"/>
  <c r="I1269" i="63"/>
  <c r="G1269" i="63"/>
  <c r="F1269" i="63"/>
  <c r="I1268" i="63"/>
  <c r="G1268" i="63"/>
  <c r="F1268" i="63"/>
  <c r="I1267" i="63"/>
  <c r="G1267" i="63"/>
  <c r="F1267" i="63"/>
  <c r="I1266" i="63"/>
  <c r="G1266" i="63"/>
  <c r="F1266" i="63"/>
  <c r="I1265" i="63"/>
  <c r="G1265" i="63"/>
  <c r="F1265" i="63"/>
  <c r="I1264" i="63"/>
  <c r="G1264" i="63"/>
  <c r="F1264" i="63"/>
  <c r="I1263" i="63"/>
  <c r="G1263" i="63"/>
  <c r="F1263" i="63"/>
  <c r="I1262" i="63"/>
  <c r="G1262" i="63"/>
  <c r="F1262" i="63"/>
  <c r="I1261" i="63"/>
  <c r="G1261" i="63"/>
  <c r="F1261" i="63"/>
  <c r="I1260" i="63"/>
  <c r="G1260" i="63"/>
  <c r="F1260" i="63"/>
  <c r="I1259" i="63"/>
  <c r="G1259" i="63"/>
  <c r="F1259" i="63"/>
  <c r="I1258" i="63"/>
  <c r="G1258" i="63"/>
  <c r="F1258" i="63"/>
  <c r="I1257" i="63"/>
  <c r="G1257" i="63"/>
  <c r="F1257" i="63"/>
  <c r="I1256" i="63"/>
  <c r="G1256" i="63"/>
  <c r="F1256" i="63"/>
  <c r="I1255" i="63"/>
  <c r="G1255" i="63"/>
  <c r="F1255" i="63"/>
  <c r="I1254" i="63"/>
  <c r="G1254" i="63"/>
  <c r="F1254" i="63"/>
  <c r="I1253" i="63"/>
  <c r="G1253" i="63"/>
  <c r="F1253" i="63"/>
  <c r="I1252" i="63"/>
  <c r="G1252" i="63"/>
  <c r="F1252" i="63"/>
  <c r="I1251" i="63"/>
  <c r="G1251" i="63"/>
  <c r="F1251" i="63"/>
  <c r="I1250" i="63"/>
  <c r="G1250" i="63"/>
  <c r="F1250" i="63"/>
  <c r="I1249" i="63"/>
  <c r="G1249" i="63"/>
  <c r="F1249" i="63"/>
  <c r="I1248" i="63"/>
  <c r="G1248" i="63"/>
  <c r="F1248" i="63"/>
  <c r="I1247" i="63"/>
  <c r="G1247" i="63"/>
  <c r="F1247" i="63"/>
  <c r="I1246" i="63"/>
  <c r="G1246" i="63"/>
  <c r="F1246" i="63"/>
  <c r="I1245" i="63"/>
  <c r="G1245" i="63"/>
  <c r="F1245" i="63"/>
  <c r="I1244" i="63"/>
  <c r="G1244" i="63"/>
  <c r="F1244" i="63"/>
  <c r="I1243" i="63"/>
  <c r="G1243" i="63"/>
  <c r="F1243" i="63"/>
  <c r="I1242" i="63"/>
  <c r="G1242" i="63"/>
  <c r="F1242" i="63"/>
  <c r="I1241" i="63"/>
  <c r="G1241" i="63"/>
  <c r="F1241" i="63"/>
  <c r="I1240" i="63"/>
  <c r="G1240" i="63"/>
  <c r="F1240" i="63"/>
  <c r="I1239" i="63"/>
  <c r="G1239" i="63"/>
  <c r="F1239" i="63"/>
  <c r="I1238" i="63"/>
  <c r="G1238" i="63"/>
  <c r="F1238" i="63"/>
  <c r="I1237" i="63"/>
  <c r="G1237" i="63"/>
  <c r="F1237" i="63"/>
  <c r="I1236" i="63"/>
  <c r="G1236" i="63"/>
  <c r="F1236" i="63"/>
  <c r="I1235" i="63"/>
  <c r="G1235" i="63"/>
  <c r="F1235" i="63"/>
  <c r="I1234" i="63"/>
  <c r="G1234" i="63"/>
  <c r="F1234" i="63"/>
  <c r="I1233" i="63"/>
  <c r="G1233" i="63"/>
  <c r="F1233" i="63"/>
  <c r="I1232" i="63"/>
  <c r="G1232" i="63"/>
  <c r="F1232" i="63"/>
  <c r="I1231" i="63"/>
  <c r="G1231" i="63"/>
  <c r="F1231" i="63"/>
  <c r="I1230" i="63"/>
  <c r="G1230" i="63"/>
  <c r="F1230" i="63"/>
  <c r="I1229" i="63"/>
  <c r="G1229" i="63"/>
  <c r="F1229" i="63"/>
  <c r="I1228" i="63"/>
  <c r="G1228" i="63"/>
  <c r="F1228" i="63"/>
  <c r="I1227" i="63"/>
  <c r="G1227" i="63"/>
  <c r="F1227" i="63"/>
  <c r="I1226" i="63"/>
  <c r="G1226" i="63"/>
  <c r="F1226" i="63"/>
  <c r="I1225" i="63"/>
  <c r="G1225" i="63"/>
  <c r="F1225" i="63"/>
  <c r="I1224" i="63"/>
  <c r="G1224" i="63"/>
  <c r="F1224" i="63"/>
  <c r="I1223" i="63"/>
  <c r="G1223" i="63"/>
  <c r="F1223" i="63"/>
  <c r="I1222" i="63"/>
  <c r="G1222" i="63"/>
  <c r="F1222" i="63"/>
  <c r="I1221" i="63"/>
  <c r="G1221" i="63"/>
  <c r="F1221" i="63"/>
  <c r="I1220" i="63"/>
  <c r="G1220" i="63"/>
  <c r="F1220" i="63"/>
  <c r="I1219" i="63"/>
  <c r="G1219" i="63"/>
  <c r="F1219" i="63"/>
  <c r="I1218" i="63"/>
  <c r="G1218" i="63"/>
  <c r="F1218" i="63"/>
  <c r="I1217" i="63"/>
  <c r="G1217" i="63"/>
  <c r="F1217" i="63"/>
  <c r="I1216" i="63"/>
  <c r="G1216" i="63"/>
  <c r="F1216" i="63"/>
  <c r="I1215" i="63"/>
  <c r="G1215" i="63"/>
  <c r="F1215" i="63"/>
  <c r="I1214" i="63"/>
  <c r="G1214" i="63"/>
  <c r="F1214" i="63"/>
  <c r="I1213" i="63"/>
  <c r="G1213" i="63"/>
  <c r="F1213" i="63"/>
  <c r="I1212" i="63"/>
  <c r="G1212" i="63"/>
  <c r="F1212" i="63"/>
  <c r="I1211" i="63"/>
  <c r="G1211" i="63"/>
  <c r="F1211" i="63"/>
  <c r="I1210" i="63"/>
  <c r="G1210" i="63"/>
  <c r="F1210" i="63"/>
  <c r="I1209" i="63"/>
  <c r="G1209" i="63"/>
  <c r="F1209" i="63"/>
  <c r="I1208" i="63"/>
  <c r="G1208" i="63"/>
  <c r="F1208" i="63"/>
  <c r="I1207" i="63"/>
  <c r="G1207" i="63"/>
  <c r="F1207" i="63"/>
  <c r="I1206" i="63"/>
  <c r="G1206" i="63"/>
  <c r="F1206" i="63"/>
  <c r="I1205" i="63"/>
  <c r="G1205" i="63"/>
  <c r="F1205" i="63"/>
  <c r="I1204" i="63"/>
  <c r="G1204" i="63"/>
  <c r="F1204" i="63"/>
  <c r="I1203" i="63"/>
  <c r="G1203" i="63"/>
  <c r="F1203" i="63"/>
  <c r="I1202" i="63"/>
  <c r="G1202" i="63"/>
  <c r="F1202" i="63"/>
  <c r="I1201" i="63"/>
  <c r="G1201" i="63"/>
  <c r="F1201" i="63"/>
  <c r="I1200" i="63"/>
  <c r="G1200" i="63"/>
  <c r="F1200" i="63"/>
  <c r="I1199" i="63"/>
  <c r="G1199" i="63"/>
  <c r="F1199" i="63"/>
  <c r="I1198" i="63"/>
  <c r="G1198" i="63"/>
  <c r="F1198" i="63"/>
  <c r="I1197" i="63"/>
  <c r="G1197" i="63"/>
  <c r="F1197" i="63"/>
  <c r="I1196" i="63"/>
  <c r="G1196" i="63"/>
  <c r="F1196" i="63"/>
  <c r="I1195" i="63"/>
  <c r="G1195" i="63"/>
  <c r="F1195" i="63"/>
  <c r="I1194" i="63"/>
  <c r="G1194" i="63"/>
  <c r="F1194" i="63"/>
  <c r="I1193" i="63"/>
  <c r="G1193" i="63"/>
  <c r="F1193" i="63"/>
  <c r="I1192" i="63"/>
  <c r="G1192" i="63"/>
  <c r="F1192" i="63"/>
  <c r="I1191" i="63"/>
  <c r="G1191" i="63"/>
  <c r="F1191" i="63"/>
  <c r="I1190" i="63"/>
  <c r="G1190" i="63"/>
  <c r="F1190" i="63"/>
  <c r="I1189" i="63"/>
  <c r="G1189" i="63"/>
  <c r="F1189" i="63"/>
  <c r="I1188" i="63"/>
  <c r="G1188" i="63"/>
  <c r="F1188" i="63"/>
  <c r="I1187" i="63"/>
  <c r="G1187" i="63"/>
  <c r="F1187" i="63"/>
  <c r="I1186" i="63"/>
  <c r="G1186" i="63"/>
  <c r="F1186" i="63"/>
  <c r="I1185" i="63"/>
  <c r="G1185" i="63"/>
  <c r="F1185" i="63"/>
  <c r="I1184" i="63"/>
  <c r="G1184" i="63"/>
  <c r="F1184" i="63"/>
  <c r="I1183" i="63"/>
  <c r="G1183" i="63"/>
  <c r="F1183" i="63"/>
  <c r="I1182" i="63"/>
  <c r="G1182" i="63"/>
  <c r="F1182" i="63"/>
  <c r="I1181" i="63"/>
  <c r="G1181" i="63"/>
  <c r="F1181" i="63"/>
  <c r="I1180" i="63"/>
  <c r="G1180" i="63"/>
  <c r="F1180" i="63"/>
  <c r="I1179" i="63"/>
  <c r="G1179" i="63"/>
  <c r="F1179" i="63"/>
  <c r="I1178" i="63"/>
  <c r="G1178" i="63"/>
  <c r="F1178" i="63"/>
  <c r="I1177" i="63"/>
  <c r="G1177" i="63"/>
  <c r="F1177" i="63"/>
  <c r="I1176" i="63"/>
  <c r="G1176" i="63"/>
  <c r="F1176" i="63"/>
  <c r="I1175" i="63"/>
  <c r="G1175" i="63"/>
  <c r="F1175" i="63"/>
  <c r="I1174" i="63"/>
  <c r="G1174" i="63"/>
  <c r="F1174" i="63"/>
  <c r="I1173" i="63"/>
  <c r="G1173" i="63"/>
  <c r="F1173" i="63"/>
  <c r="I1172" i="63"/>
  <c r="G1172" i="63"/>
  <c r="F1172" i="63"/>
  <c r="I1171" i="63"/>
  <c r="G1171" i="63"/>
  <c r="F1171" i="63"/>
  <c r="I1170" i="63"/>
  <c r="G1170" i="63"/>
  <c r="F1170" i="63"/>
  <c r="I1169" i="63"/>
  <c r="G1169" i="63"/>
  <c r="F1169" i="63"/>
  <c r="I1168" i="63"/>
  <c r="G1168" i="63"/>
  <c r="F1168" i="63"/>
  <c r="I1167" i="63"/>
  <c r="G1167" i="63"/>
  <c r="F1167" i="63"/>
  <c r="I1166" i="63"/>
  <c r="G1166" i="63"/>
  <c r="F1166" i="63"/>
  <c r="I1165" i="63"/>
  <c r="G1165" i="63"/>
  <c r="F1165" i="63"/>
  <c r="I1164" i="63"/>
  <c r="G1164" i="63"/>
  <c r="F1164" i="63"/>
  <c r="I1163" i="63"/>
  <c r="G1163" i="63"/>
  <c r="F1163" i="63"/>
  <c r="I1162" i="63"/>
  <c r="G1162" i="63"/>
  <c r="F1162" i="63"/>
  <c r="I1161" i="63"/>
  <c r="G1161" i="63"/>
  <c r="F1161" i="63"/>
  <c r="I1160" i="63"/>
  <c r="G1160" i="63"/>
  <c r="F1160" i="63"/>
  <c r="I1159" i="63"/>
  <c r="G1159" i="63"/>
  <c r="F1159" i="63"/>
  <c r="I1158" i="63"/>
  <c r="G1158" i="63"/>
  <c r="F1158" i="63"/>
  <c r="I1157" i="63"/>
  <c r="G1157" i="63"/>
  <c r="F1157" i="63"/>
  <c r="I1156" i="63"/>
  <c r="G1156" i="63"/>
  <c r="F1156" i="63"/>
  <c r="I1155" i="63"/>
  <c r="G1155" i="63"/>
  <c r="F1155" i="63"/>
  <c r="I1154" i="63"/>
  <c r="G1154" i="63"/>
  <c r="F1154" i="63"/>
  <c r="I1153" i="63"/>
  <c r="G1153" i="63"/>
  <c r="F1153" i="63"/>
  <c r="I1152" i="63"/>
  <c r="G1152" i="63"/>
  <c r="F1152" i="63"/>
  <c r="I1151" i="63"/>
  <c r="G1151" i="63"/>
  <c r="F1151" i="63"/>
  <c r="I1150" i="63"/>
  <c r="G1150" i="63"/>
  <c r="F1150" i="63"/>
  <c r="I1149" i="63"/>
  <c r="G1149" i="63"/>
  <c r="F1149" i="63"/>
  <c r="I1148" i="63"/>
  <c r="G1148" i="63"/>
  <c r="F1148" i="63"/>
  <c r="I1147" i="63"/>
  <c r="G1147" i="63"/>
  <c r="F1147" i="63"/>
  <c r="I1146" i="63"/>
  <c r="G1146" i="63"/>
  <c r="F1146" i="63"/>
  <c r="I1145" i="63"/>
  <c r="G1145" i="63"/>
  <c r="F1145" i="63"/>
  <c r="I1144" i="63"/>
  <c r="G1144" i="63"/>
  <c r="F1144" i="63"/>
  <c r="I1143" i="63"/>
  <c r="G1143" i="63"/>
  <c r="F1143" i="63"/>
  <c r="I1142" i="63"/>
  <c r="G1142" i="63"/>
  <c r="F1142" i="63"/>
  <c r="I1141" i="63"/>
  <c r="G1141" i="63"/>
  <c r="F1141" i="63"/>
  <c r="I1140" i="63"/>
  <c r="G1140" i="63"/>
  <c r="F1140" i="63"/>
  <c r="I1139" i="63"/>
  <c r="G1139" i="63"/>
  <c r="F1139" i="63"/>
  <c r="I1138" i="63"/>
  <c r="G1138" i="63"/>
  <c r="F1138" i="63"/>
  <c r="I1137" i="63"/>
  <c r="G1137" i="63"/>
  <c r="F1137" i="63"/>
  <c r="I1136" i="63"/>
  <c r="G1136" i="63"/>
  <c r="F1136" i="63"/>
  <c r="I1135" i="63"/>
  <c r="G1135" i="63"/>
  <c r="F1135" i="63"/>
  <c r="I1134" i="63"/>
  <c r="G1134" i="63"/>
  <c r="F1134" i="63"/>
  <c r="I1133" i="63"/>
  <c r="G1133" i="63"/>
  <c r="F1133" i="63"/>
  <c r="I1132" i="63"/>
  <c r="G1132" i="63"/>
  <c r="F1132" i="63"/>
  <c r="I1131" i="63"/>
  <c r="G1131" i="63"/>
  <c r="F1131" i="63"/>
  <c r="I1130" i="63"/>
  <c r="G1130" i="63"/>
  <c r="F1130" i="63"/>
  <c r="I1129" i="63"/>
  <c r="G1129" i="63"/>
  <c r="F1129" i="63"/>
  <c r="I1128" i="63"/>
  <c r="G1128" i="63"/>
  <c r="F1128" i="63"/>
  <c r="I1127" i="63"/>
  <c r="G1127" i="63"/>
  <c r="F1127" i="63"/>
  <c r="I1126" i="63"/>
  <c r="G1126" i="63"/>
  <c r="F1126" i="63"/>
  <c r="I1125" i="63"/>
  <c r="G1125" i="63"/>
  <c r="F1125" i="63"/>
  <c r="I1124" i="63"/>
  <c r="G1124" i="63"/>
  <c r="F1124" i="63"/>
  <c r="I1123" i="63"/>
  <c r="G1123" i="63"/>
  <c r="F1123" i="63"/>
  <c r="I1122" i="63"/>
  <c r="G1122" i="63"/>
  <c r="F1122" i="63"/>
  <c r="I1121" i="63"/>
  <c r="G1121" i="63"/>
  <c r="F1121" i="63"/>
  <c r="I1120" i="63"/>
  <c r="G1120" i="63"/>
  <c r="F1120" i="63"/>
  <c r="I1119" i="63"/>
  <c r="G1119" i="63"/>
  <c r="F1119" i="63"/>
  <c r="I1118" i="63"/>
  <c r="G1118" i="63"/>
  <c r="F1118" i="63"/>
  <c r="I1117" i="63"/>
  <c r="G1117" i="63"/>
  <c r="F1117" i="63"/>
  <c r="I1116" i="63"/>
  <c r="G1116" i="63"/>
  <c r="F1116" i="63"/>
  <c r="I1115" i="63"/>
  <c r="G1115" i="63"/>
  <c r="F1115" i="63"/>
  <c r="I1114" i="63"/>
  <c r="G1114" i="63"/>
  <c r="F1114" i="63"/>
  <c r="I1113" i="63"/>
  <c r="G1113" i="63"/>
  <c r="F1113" i="63"/>
  <c r="I1112" i="63"/>
  <c r="G1112" i="63"/>
  <c r="F1112" i="63"/>
  <c r="I1111" i="63"/>
  <c r="G1111" i="63"/>
  <c r="F1111" i="63"/>
  <c r="I1110" i="63"/>
  <c r="G1110" i="63"/>
  <c r="F1110" i="63"/>
  <c r="I1109" i="63"/>
  <c r="G1109" i="63"/>
  <c r="F1109" i="63"/>
  <c r="I1108" i="63"/>
  <c r="G1108" i="63"/>
  <c r="F1108" i="63"/>
  <c r="I1107" i="63"/>
  <c r="G1107" i="63"/>
  <c r="F1107" i="63"/>
  <c r="I1106" i="63"/>
  <c r="G1106" i="63"/>
  <c r="F1106" i="63"/>
  <c r="I1105" i="63"/>
  <c r="G1105" i="63"/>
  <c r="F1105" i="63"/>
  <c r="I1104" i="63"/>
  <c r="G1104" i="63"/>
  <c r="F1104" i="63"/>
  <c r="I1103" i="63"/>
  <c r="G1103" i="63"/>
  <c r="F1103" i="63"/>
  <c r="I1102" i="63"/>
  <c r="G1102" i="63"/>
  <c r="F1102" i="63"/>
  <c r="I1101" i="63"/>
  <c r="G1101" i="63"/>
  <c r="F1101" i="63"/>
  <c r="I1100" i="63"/>
  <c r="G1100" i="63"/>
  <c r="F1100" i="63"/>
  <c r="I1099" i="63"/>
  <c r="G1099" i="63"/>
  <c r="F1099" i="63"/>
  <c r="I1098" i="63"/>
  <c r="G1098" i="63"/>
  <c r="F1098" i="63"/>
  <c r="I1097" i="63"/>
  <c r="G1097" i="63"/>
  <c r="F1097" i="63"/>
  <c r="I1096" i="63"/>
  <c r="G1096" i="63"/>
  <c r="F1096" i="63"/>
  <c r="I1095" i="63"/>
  <c r="G1095" i="63"/>
  <c r="F1095" i="63"/>
  <c r="I1094" i="63"/>
  <c r="G1094" i="63"/>
  <c r="F1094" i="63"/>
  <c r="I1093" i="63"/>
  <c r="G1093" i="63"/>
  <c r="F1093" i="63"/>
  <c r="I1092" i="63"/>
  <c r="G1092" i="63"/>
  <c r="F1092" i="63"/>
  <c r="I1091" i="63"/>
  <c r="G1091" i="63"/>
  <c r="F1091" i="63"/>
  <c r="I1090" i="63"/>
  <c r="G1090" i="63"/>
  <c r="F1090" i="63"/>
  <c r="I1089" i="63"/>
  <c r="G1089" i="63"/>
  <c r="F1089" i="63"/>
  <c r="I1088" i="63"/>
  <c r="G1088" i="63"/>
  <c r="F1088" i="63"/>
  <c r="I1087" i="63"/>
  <c r="G1087" i="63"/>
  <c r="F1087" i="63"/>
  <c r="I1086" i="63"/>
  <c r="G1086" i="63"/>
  <c r="F1086" i="63"/>
  <c r="I1085" i="63"/>
  <c r="G1085" i="63"/>
  <c r="F1085" i="63"/>
  <c r="I1084" i="63"/>
  <c r="G1084" i="63"/>
  <c r="F1084" i="63"/>
  <c r="I1083" i="63"/>
  <c r="G1083" i="63"/>
  <c r="F1083" i="63"/>
  <c r="I1082" i="63"/>
  <c r="G1082" i="63"/>
  <c r="F1082" i="63"/>
  <c r="I1081" i="63"/>
  <c r="G1081" i="63"/>
  <c r="F1081" i="63"/>
  <c r="I1080" i="63"/>
  <c r="G1080" i="63"/>
  <c r="F1080" i="63"/>
  <c r="I1079" i="63"/>
  <c r="G1079" i="63"/>
  <c r="F1079" i="63"/>
  <c r="I1078" i="63"/>
  <c r="G1078" i="63"/>
  <c r="F1078" i="63"/>
  <c r="I1077" i="63"/>
  <c r="G1077" i="63"/>
  <c r="F1077" i="63"/>
  <c r="I1076" i="63"/>
  <c r="G1076" i="63"/>
  <c r="F1076" i="63"/>
  <c r="I1075" i="63"/>
  <c r="G1075" i="63"/>
  <c r="F1075" i="63"/>
  <c r="I1074" i="63"/>
  <c r="G1074" i="63"/>
  <c r="F1074" i="63"/>
  <c r="I1073" i="63"/>
  <c r="G1073" i="63"/>
  <c r="F1073" i="63"/>
  <c r="I1072" i="63"/>
  <c r="G1072" i="63"/>
  <c r="F1072" i="63"/>
  <c r="I1071" i="63"/>
  <c r="G1071" i="63"/>
  <c r="F1071" i="63"/>
  <c r="I1070" i="63"/>
  <c r="G1070" i="63"/>
  <c r="F1070" i="63"/>
  <c r="I1069" i="63"/>
  <c r="G1069" i="63"/>
  <c r="F1069" i="63"/>
  <c r="I1068" i="63"/>
  <c r="G1068" i="63"/>
  <c r="F1068" i="63"/>
  <c r="I1067" i="63"/>
  <c r="G1067" i="63"/>
  <c r="F1067" i="63"/>
  <c r="I1066" i="63"/>
  <c r="G1066" i="63"/>
  <c r="F1066" i="63"/>
  <c r="I1065" i="63"/>
  <c r="G1065" i="63"/>
  <c r="F1065" i="63"/>
  <c r="I1064" i="63"/>
  <c r="G1064" i="63"/>
  <c r="F1064" i="63"/>
  <c r="I1063" i="63"/>
  <c r="G1063" i="63"/>
  <c r="F1063" i="63"/>
  <c r="I1062" i="63"/>
  <c r="G1062" i="63"/>
  <c r="F1062" i="63"/>
  <c r="I1061" i="63"/>
  <c r="G1061" i="63"/>
  <c r="F1061" i="63"/>
  <c r="I1060" i="63"/>
  <c r="G1060" i="63"/>
  <c r="F1060" i="63"/>
  <c r="I1059" i="63"/>
  <c r="G1059" i="63"/>
  <c r="F1059" i="63"/>
  <c r="I1058" i="63"/>
  <c r="G1058" i="63"/>
  <c r="F1058" i="63"/>
  <c r="I1057" i="63"/>
  <c r="G1057" i="63"/>
  <c r="F1057" i="63"/>
  <c r="I1056" i="63"/>
  <c r="G1056" i="63"/>
  <c r="F1056" i="63"/>
  <c r="I1055" i="63"/>
  <c r="G1055" i="63"/>
  <c r="F1055" i="63"/>
  <c r="I1054" i="63"/>
  <c r="G1054" i="63"/>
  <c r="F1054" i="63"/>
  <c r="I1053" i="63"/>
  <c r="G1053" i="63"/>
  <c r="F1053" i="63"/>
  <c r="I1052" i="63"/>
  <c r="G1052" i="63"/>
  <c r="F1052" i="63"/>
  <c r="I1051" i="63"/>
  <c r="G1051" i="63"/>
  <c r="F1051" i="63"/>
  <c r="I1050" i="63"/>
  <c r="G1050" i="63"/>
  <c r="F1050" i="63"/>
  <c r="I1049" i="63"/>
  <c r="G1049" i="63"/>
  <c r="F1049" i="63"/>
  <c r="I1048" i="63"/>
  <c r="G1048" i="63"/>
  <c r="F1048" i="63"/>
  <c r="I1047" i="63"/>
  <c r="G1047" i="63"/>
  <c r="F1047" i="63"/>
  <c r="I1046" i="63"/>
  <c r="G1046" i="63"/>
  <c r="F1046" i="63"/>
  <c r="I1045" i="63"/>
  <c r="G1045" i="63"/>
  <c r="F1045" i="63"/>
  <c r="I1044" i="63"/>
  <c r="G1044" i="63"/>
  <c r="F1044" i="63"/>
  <c r="I1043" i="63"/>
  <c r="G1043" i="63"/>
  <c r="F1043" i="63"/>
  <c r="I1042" i="63"/>
  <c r="G1042" i="63"/>
  <c r="F1042" i="63"/>
  <c r="I1041" i="63"/>
  <c r="G1041" i="63"/>
  <c r="F1041" i="63"/>
  <c r="I1040" i="63"/>
  <c r="G1040" i="63"/>
  <c r="F1040" i="63"/>
  <c r="I1039" i="63"/>
  <c r="G1039" i="63"/>
  <c r="F1039" i="63"/>
  <c r="I1038" i="63"/>
  <c r="G1038" i="63"/>
  <c r="F1038" i="63"/>
  <c r="I1037" i="63"/>
  <c r="G1037" i="63"/>
  <c r="F1037" i="63"/>
  <c r="I1036" i="63"/>
  <c r="G1036" i="63"/>
  <c r="F1036" i="63"/>
  <c r="I1035" i="63"/>
  <c r="G1035" i="63"/>
  <c r="F1035" i="63"/>
  <c r="I1034" i="63"/>
  <c r="G1034" i="63"/>
  <c r="F1034" i="63"/>
  <c r="I1033" i="63"/>
  <c r="G1033" i="63"/>
  <c r="F1033" i="63"/>
  <c r="I1032" i="63"/>
  <c r="G1032" i="63"/>
  <c r="F1032" i="63"/>
  <c r="I1031" i="63"/>
  <c r="G1031" i="63"/>
  <c r="F1031" i="63"/>
  <c r="I1030" i="63"/>
  <c r="G1030" i="63"/>
  <c r="F1030" i="63"/>
  <c r="I1029" i="63"/>
  <c r="G1029" i="63"/>
  <c r="F1029" i="63"/>
  <c r="I1028" i="63"/>
  <c r="G1028" i="63"/>
  <c r="F1028" i="63"/>
  <c r="I1027" i="63"/>
  <c r="G1027" i="63"/>
  <c r="F1027" i="63"/>
  <c r="I1026" i="63"/>
  <c r="G1026" i="63"/>
  <c r="F1026" i="63"/>
  <c r="I1025" i="63"/>
  <c r="G1025" i="63"/>
  <c r="F1025" i="63"/>
  <c r="I1024" i="63"/>
  <c r="G1024" i="63"/>
  <c r="F1024" i="63"/>
  <c r="I1023" i="63"/>
  <c r="G1023" i="63"/>
  <c r="F1023" i="63"/>
  <c r="I1022" i="63"/>
  <c r="G1022" i="63"/>
  <c r="F1022" i="63"/>
  <c r="I1021" i="63"/>
  <c r="G1021" i="63"/>
  <c r="F1021" i="63"/>
  <c r="I1020" i="63"/>
  <c r="G1020" i="63"/>
  <c r="F1020" i="63"/>
  <c r="I1019" i="63"/>
  <c r="G1019" i="63"/>
  <c r="F1019" i="63"/>
  <c r="I1018" i="63"/>
  <c r="G1018" i="63"/>
  <c r="F1018" i="63"/>
  <c r="I1017" i="63"/>
  <c r="G1017" i="63"/>
  <c r="F1017" i="63"/>
  <c r="I1016" i="63"/>
  <c r="G1016" i="63"/>
  <c r="F1016" i="63"/>
  <c r="I1015" i="63"/>
  <c r="G1015" i="63"/>
  <c r="F1015" i="63"/>
  <c r="I1014" i="63"/>
  <c r="G1014" i="63"/>
  <c r="F1014" i="63"/>
  <c r="I1013" i="63"/>
  <c r="G1013" i="63"/>
  <c r="F1013" i="63"/>
  <c r="I1012" i="63"/>
  <c r="G1012" i="63"/>
  <c r="F1012" i="63"/>
  <c r="I1011" i="63"/>
  <c r="G1011" i="63"/>
  <c r="F1011" i="63"/>
  <c r="I1010" i="63"/>
  <c r="G1010" i="63"/>
  <c r="F1010" i="63"/>
  <c r="I1009" i="63"/>
  <c r="G1009" i="63"/>
  <c r="F1009" i="63"/>
  <c r="I1008" i="63"/>
  <c r="G1008" i="63"/>
  <c r="F1008" i="63"/>
  <c r="I1007" i="63"/>
  <c r="G1007" i="63"/>
  <c r="F1007" i="63"/>
  <c r="I1006" i="63"/>
  <c r="G1006" i="63"/>
  <c r="F1006" i="63"/>
  <c r="I1005" i="63"/>
  <c r="G1005" i="63"/>
  <c r="F1005" i="63"/>
  <c r="I1004" i="63"/>
  <c r="G1004" i="63"/>
  <c r="F1004" i="63"/>
  <c r="I1003" i="63"/>
  <c r="G1003" i="63"/>
  <c r="F1003" i="63"/>
  <c r="I1002" i="63"/>
  <c r="G1002" i="63"/>
  <c r="F1002" i="63"/>
  <c r="I1001" i="63"/>
  <c r="G1001" i="63"/>
  <c r="F1001" i="63"/>
  <c r="I1000" i="63"/>
  <c r="G1000" i="63"/>
  <c r="F1000" i="63"/>
  <c r="I999" i="63"/>
  <c r="G999" i="63"/>
  <c r="F999" i="63"/>
  <c r="I998" i="63"/>
  <c r="G998" i="63"/>
  <c r="F998" i="63"/>
  <c r="I997" i="63"/>
  <c r="G997" i="63"/>
  <c r="F997" i="63"/>
  <c r="I996" i="63"/>
  <c r="G996" i="63"/>
  <c r="F996" i="63"/>
  <c r="I995" i="63"/>
  <c r="G995" i="63"/>
  <c r="F995" i="63"/>
  <c r="I994" i="63"/>
  <c r="G994" i="63"/>
  <c r="F994" i="63"/>
  <c r="I993" i="63"/>
  <c r="G993" i="63"/>
  <c r="F993" i="63"/>
  <c r="I992" i="63"/>
  <c r="G992" i="63"/>
  <c r="F992" i="63"/>
  <c r="I991" i="63"/>
  <c r="G991" i="63"/>
  <c r="F991" i="63"/>
  <c r="I990" i="63"/>
  <c r="G990" i="63"/>
  <c r="F990" i="63"/>
  <c r="I989" i="63"/>
  <c r="G989" i="63"/>
  <c r="F989" i="63"/>
  <c r="I988" i="63"/>
  <c r="G988" i="63"/>
  <c r="F988" i="63"/>
  <c r="I987" i="63"/>
  <c r="G987" i="63"/>
  <c r="F987" i="63"/>
  <c r="I986" i="63"/>
  <c r="G986" i="63"/>
  <c r="F986" i="63"/>
  <c r="I985" i="63"/>
  <c r="G985" i="63"/>
  <c r="F985" i="63"/>
  <c r="I984" i="63"/>
  <c r="G984" i="63"/>
  <c r="F984" i="63"/>
  <c r="I983" i="63"/>
  <c r="G983" i="63"/>
  <c r="F983" i="63"/>
  <c r="I982" i="63"/>
  <c r="G982" i="63"/>
  <c r="F982" i="63"/>
  <c r="I981" i="63"/>
  <c r="G981" i="63"/>
  <c r="F981" i="63"/>
  <c r="I980" i="63"/>
  <c r="G980" i="63"/>
  <c r="F980" i="63"/>
  <c r="I979" i="63"/>
  <c r="G979" i="63"/>
  <c r="F979" i="63"/>
  <c r="I978" i="63"/>
  <c r="G978" i="63"/>
  <c r="F978" i="63"/>
  <c r="I977" i="63"/>
  <c r="G977" i="63"/>
  <c r="F977" i="63"/>
  <c r="I976" i="63"/>
  <c r="G976" i="63"/>
  <c r="F976" i="63"/>
  <c r="I975" i="63"/>
  <c r="G975" i="63"/>
  <c r="F975" i="63"/>
  <c r="I974" i="63"/>
  <c r="G974" i="63"/>
  <c r="F974" i="63"/>
  <c r="I973" i="63"/>
  <c r="G973" i="63"/>
  <c r="F973" i="63"/>
  <c r="I972" i="63"/>
  <c r="G972" i="63"/>
  <c r="F972" i="63"/>
  <c r="I971" i="63"/>
  <c r="G971" i="63"/>
  <c r="F971" i="63"/>
  <c r="I970" i="63"/>
  <c r="G970" i="63"/>
  <c r="F970" i="63"/>
  <c r="I969" i="63"/>
  <c r="G969" i="63"/>
  <c r="F969" i="63"/>
  <c r="I968" i="63"/>
  <c r="G968" i="63"/>
  <c r="F968" i="63"/>
  <c r="I967" i="63"/>
  <c r="G967" i="63"/>
  <c r="F967" i="63"/>
  <c r="I966" i="63"/>
  <c r="G966" i="63"/>
  <c r="F966" i="63"/>
  <c r="I965" i="63"/>
  <c r="G965" i="63"/>
  <c r="F965" i="63"/>
  <c r="I964" i="63"/>
  <c r="G964" i="63"/>
  <c r="F964" i="63"/>
  <c r="I963" i="63"/>
  <c r="G963" i="63"/>
  <c r="F963" i="63"/>
  <c r="I962" i="63"/>
  <c r="G962" i="63"/>
  <c r="F962" i="63"/>
  <c r="I961" i="63"/>
  <c r="G961" i="63"/>
  <c r="F961" i="63"/>
  <c r="I960" i="63"/>
  <c r="G960" i="63"/>
  <c r="F960" i="63"/>
  <c r="I959" i="63"/>
  <c r="G959" i="63"/>
  <c r="F959" i="63"/>
  <c r="I958" i="63"/>
  <c r="G958" i="63"/>
  <c r="F958" i="63"/>
  <c r="I957" i="63"/>
  <c r="G957" i="63"/>
  <c r="F957" i="63"/>
  <c r="I956" i="63"/>
  <c r="G956" i="63"/>
  <c r="F956" i="63"/>
  <c r="I955" i="63"/>
  <c r="G955" i="63"/>
  <c r="F955" i="63"/>
  <c r="I954" i="63"/>
  <c r="G954" i="63"/>
  <c r="F954" i="63"/>
  <c r="I953" i="63"/>
  <c r="G953" i="63"/>
  <c r="F953" i="63"/>
  <c r="I952" i="63"/>
  <c r="G952" i="63"/>
  <c r="F952" i="63"/>
  <c r="I951" i="63"/>
  <c r="G951" i="63"/>
  <c r="F951" i="63"/>
  <c r="I950" i="63"/>
  <c r="G950" i="63"/>
  <c r="F950" i="63"/>
  <c r="I949" i="63"/>
  <c r="G949" i="63"/>
  <c r="F949" i="63"/>
  <c r="I948" i="63"/>
  <c r="G948" i="63"/>
  <c r="F948" i="63"/>
  <c r="I947" i="63"/>
  <c r="G947" i="63"/>
  <c r="F947" i="63"/>
  <c r="I946" i="63"/>
  <c r="G946" i="63"/>
  <c r="F946" i="63"/>
  <c r="I945" i="63"/>
  <c r="G945" i="63"/>
  <c r="F945" i="63"/>
  <c r="I944" i="63"/>
  <c r="G944" i="63"/>
  <c r="F944" i="63"/>
  <c r="I943" i="63"/>
  <c r="G943" i="63"/>
  <c r="F943" i="63"/>
  <c r="I942" i="63"/>
  <c r="G942" i="63"/>
  <c r="F942" i="63"/>
  <c r="I941" i="63"/>
  <c r="G941" i="63"/>
  <c r="F941" i="63"/>
  <c r="I940" i="63"/>
  <c r="G940" i="63"/>
  <c r="F940" i="63"/>
  <c r="I939" i="63"/>
  <c r="G939" i="63"/>
  <c r="F939" i="63"/>
  <c r="I938" i="63"/>
  <c r="G938" i="63"/>
  <c r="F938" i="63"/>
  <c r="I937" i="63"/>
  <c r="G937" i="63"/>
  <c r="F937" i="63"/>
  <c r="I936" i="63"/>
  <c r="G936" i="63"/>
  <c r="F936" i="63"/>
  <c r="I935" i="63"/>
  <c r="G935" i="63"/>
  <c r="F935" i="63"/>
  <c r="I934" i="63"/>
  <c r="G934" i="63"/>
  <c r="F934" i="63"/>
  <c r="I933" i="63"/>
  <c r="G933" i="63"/>
  <c r="F933" i="63"/>
  <c r="I932" i="63"/>
  <c r="G932" i="63"/>
  <c r="F932" i="63"/>
  <c r="I931" i="63"/>
  <c r="G931" i="63"/>
  <c r="F931" i="63"/>
  <c r="I930" i="63"/>
  <c r="G930" i="63"/>
  <c r="F930" i="63"/>
  <c r="I929" i="63"/>
  <c r="G929" i="63"/>
  <c r="F929" i="63"/>
  <c r="I928" i="63"/>
  <c r="G928" i="63"/>
  <c r="F928" i="63"/>
  <c r="I927" i="63"/>
  <c r="G927" i="63"/>
  <c r="F927" i="63"/>
  <c r="I926" i="63"/>
  <c r="G926" i="63"/>
  <c r="F926" i="63"/>
  <c r="I925" i="63"/>
  <c r="G925" i="63"/>
  <c r="F925" i="63"/>
  <c r="I924" i="63"/>
  <c r="G924" i="63"/>
  <c r="F924" i="63"/>
  <c r="I923" i="63"/>
  <c r="G923" i="63"/>
  <c r="F923" i="63"/>
  <c r="I922" i="63"/>
  <c r="G922" i="63"/>
  <c r="F922" i="63"/>
  <c r="I921" i="63"/>
  <c r="G921" i="63"/>
  <c r="F921" i="63"/>
  <c r="I920" i="63"/>
  <c r="G920" i="63"/>
  <c r="F920" i="63"/>
  <c r="I919" i="63"/>
  <c r="G919" i="63"/>
  <c r="F919" i="63"/>
  <c r="I918" i="63"/>
  <c r="G918" i="63"/>
  <c r="F918" i="63"/>
  <c r="I917" i="63"/>
  <c r="G917" i="63"/>
  <c r="F917" i="63"/>
  <c r="I916" i="63"/>
  <c r="G916" i="63"/>
  <c r="F916" i="63"/>
  <c r="I915" i="63"/>
  <c r="G915" i="63"/>
  <c r="F915" i="63"/>
  <c r="I914" i="63"/>
  <c r="G914" i="63"/>
  <c r="F914" i="63"/>
  <c r="I913" i="63"/>
  <c r="G913" i="63"/>
  <c r="F913" i="63"/>
  <c r="I912" i="63"/>
  <c r="G912" i="63"/>
  <c r="F912" i="63"/>
  <c r="I911" i="63"/>
  <c r="G911" i="63"/>
  <c r="F911" i="63"/>
  <c r="I910" i="63"/>
  <c r="G910" i="63"/>
  <c r="F910" i="63"/>
  <c r="I909" i="63"/>
  <c r="G909" i="63"/>
  <c r="F909" i="63"/>
  <c r="I908" i="63"/>
  <c r="G908" i="63"/>
  <c r="F908" i="63"/>
  <c r="I907" i="63"/>
  <c r="G907" i="63"/>
  <c r="F907" i="63"/>
  <c r="I906" i="63"/>
  <c r="G906" i="63"/>
  <c r="F906" i="63"/>
  <c r="I905" i="63"/>
  <c r="G905" i="63"/>
  <c r="F905" i="63"/>
  <c r="I904" i="63"/>
  <c r="G904" i="63"/>
  <c r="F904" i="63"/>
  <c r="I903" i="63"/>
  <c r="G903" i="63"/>
  <c r="F903" i="63"/>
  <c r="I902" i="63"/>
  <c r="G902" i="63"/>
  <c r="F902" i="63"/>
  <c r="I901" i="63"/>
  <c r="G901" i="63"/>
  <c r="F901" i="63"/>
  <c r="I900" i="63"/>
  <c r="G900" i="63"/>
  <c r="F900" i="63"/>
  <c r="I899" i="63"/>
  <c r="G899" i="63"/>
  <c r="F899" i="63"/>
  <c r="I898" i="63"/>
  <c r="G898" i="63"/>
  <c r="F898" i="63"/>
  <c r="I897" i="63"/>
  <c r="G897" i="63"/>
  <c r="F897" i="63"/>
  <c r="I896" i="63"/>
  <c r="G896" i="63"/>
  <c r="F896" i="63"/>
  <c r="I895" i="63"/>
  <c r="G895" i="63"/>
  <c r="F895" i="63"/>
  <c r="I894" i="63"/>
  <c r="G894" i="63"/>
  <c r="F894" i="63"/>
  <c r="I893" i="63"/>
  <c r="G893" i="63"/>
  <c r="F893" i="63"/>
  <c r="I892" i="63"/>
  <c r="G892" i="63"/>
  <c r="F892" i="63"/>
  <c r="I891" i="63"/>
  <c r="G891" i="63"/>
  <c r="F891" i="63"/>
  <c r="I890" i="63"/>
  <c r="G890" i="63"/>
  <c r="F890" i="63"/>
  <c r="I889" i="63"/>
  <c r="G889" i="63"/>
  <c r="F889" i="63"/>
  <c r="I888" i="63"/>
  <c r="G888" i="63"/>
  <c r="F888" i="63"/>
  <c r="I887" i="63"/>
  <c r="G887" i="63"/>
  <c r="F887" i="63"/>
  <c r="I886" i="63"/>
  <c r="G886" i="63"/>
  <c r="F886" i="63"/>
  <c r="I885" i="63"/>
  <c r="G885" i="63"/>
  <c r="F885" i="63"/>
  <c r="I884" i="63"/>
  <c r="G884" i="63"/>
  <c r="F884" i="63"/>
  <c r="I883" i="63"/>
  <c r="G883" i="63"/>
  <c r="F883" i="63"/>
  <c r="I882" i="63"/>
  <c r="G882" i="63"/>
  <c r="F882" i="63"/>
  <c r="I881" i="63"/>
  <c r="G881" i="63"/>
  <c r="F881" i="63"/>
  <c r="I880" i="63"/>
  <c r="G880" i="63"/>
  <c r="F880" i="63"/>
  <c r="I879" i="63"/>
  <c r="G879" i="63"/>
  <c r="F879" i="63"/>
  <c r="I878" i="63"/>
  <c r="G878" i="63"/>
  <c r="F878" i="63"/>
  <c r="I877" i="63"/>
  <c r="G877" i="63"/>
  <c r="F877" i="63"/>
  <c r="I876" i="63"/>
  <c r="G876" i="63"/>
  <c r="F876" i="63"/>
  <c r="I875" i="63"/>
  <c r="G875" i="63"/>
  <c r="F875" i="63"/>
  <c r="I874" i="63"/>
  <c r="G874" i="63"/>
  <c r="F874" i="63"/>
  <c r="I873" i="63"/>
  <c r="G873" i="63"/>
  <c r="F873" i="63"/>
  <c r="I872" i="63"/>
  <c r="G872" i="63"/>
  <c r="F872" i="63"/>
  <c r="I871" i="63"/>
  <c r="G871" i="63"/>
  <c r="F871" i="63"/>
  <c r="I870" i="63"/>
  <c r="G870" i="63"/>
  <c r="F870" i="63"/>
  <c r="I869" i="63"/>
  <c r="G869" i="63"/>
  <c r="F869" i="63"/>
  <c r="I868" i="63"/>
  <c r="G868" i="63"/>
  <c r="F868" i="63"/>
  <c r="I867" i="63"/>
  <c r="G867" i="63"/>
  <c r="F867" i="63"/>
  <c r="I866" i="63"/>
  <c r="G866" i="63"/>
  <c r="F866" i="63"/>
  <c r="I865" i="63"/>
  <c r="G865" i="63"/>
  <c r="F865" i="63"/>
  <c r="I864" i="63"/>
  <c r="G864" i="63"/>
  <c r="F864" i="63"/>
  <c r="I863" i="63"/>
  <c r="G863" i="63"/>
  <c r="F863" i="63"/>
  <c r="I862" i="63"/>
  <c r="G862" i="63"/>
  <c r="F862" i="63"/>
  <c r="I861" i="63"/>
  <c r="G861" i="63"/>
  <c r="F861" i="63"/>
  <c r="I860" i="63"/>
  <c r="G860" i="63"/>
  <c r="F860" i="63"/>
  <c r="I859" i="63"/>
  <c r="G859" i="63"/>
  <c r="F859" i="63"/>
  <c r="I858" i="63"/>
  <c r="G858" i="63"/>
  <c r="F858" i="63"/>
  <c r="I857" i="63"/>
  <c r="G857" i="63"/>
  <c r="F857" i="63"/>
  <c r="I856" i="63"/>
  <c r="G856" i="63"/>
  <c r="F856" i="63"/>
  <c r="I855" i="63"/>
  <c r="G855" i="63"/>
  <c r="F855" i="63"/>
  <c r="I854" i="63"/>
  <c r="G854" i="63"/>
  <c r="F854" i="63"/>
  <c r="I853" i="63"/>
  <c r="G853" i="63"/>
  <c r="F853" i="63"/>
  <c r="I852" i="63"/>
  <c r="G852" i="63"/>
  <c r="F852" i="63"/>
  <c r="I851" i="63"/>
  <c r="G851" i="63"/>
  <c r="F851" i="63"/>
  <c r="I850" i="63"/>
  <c r="G850" i="63"/>
  <c r="F850" i="63"/>
  <c r="I849" i="63"/>
  <c r="G849" i="63"/>
  <c r="F849" i="63"/>
  <c r="I848" i="63"/>
  <c r="G848" i="63"/>
  <c r="F848" i="63"/>
  <c r="I847" i="63"/>
  <c r="G847" i="63"/>
  <c r="F847" i="63"/>
  <c r="I846" i="63"/>
  <c r="G846" i="63"/>
  <c r="F846" i="63"/>
  <c r="I845" i="63"/>
  <c r="G845" i="63"/>
  <c r="F845" i="63"/>
  <c r="I844" i="63"/>
  <c r="G844" i="63"/>
  <c r="F844" i="63"/>
  <c r="I843" i="63"/>
  <c r="G843" i="63"/>
  <c r="F843" i="63"/>
  <c r="I842" i="63"/>
  <c r="G842" i="63"/>
  <c r="F842" i="63"/>
  <c r="I841" i="63"/>
  <c r="G841" i="63"/>
  <c r="F841" i="63"/>
  <c r="I840" i="63"/>
  <c r="G840" i="63"/>
  <c r="F840" i="63"/>
  <c r="I839" i="63"/>
  <c r="G839" i="63"/>
  <c r="F839" i="63"/>
  <c r="I838" i="63"/>
  <c r="G838" i="63"/>
  <c r="F838" i="63"/>
  <c r="I837" i="63"/>
  <c r="G837" i="63"/>
  <c r="F837" i="63"/>
  <c r="I836" i="63"/>
  <c r="G836" i="63"/>
  <c r="F836" i="63"/>
  <c r="I835" i="63"/>
  <c r="G835" i="63"/>
  <c r="F835" i="63"/>
  <c r="I834" i="63"/>
  <c r="G834" i="63"/>
  <c r="F834" i="63"/>
  <c r="I833" i="63"/>
  <c r="G833" i="63"/>
  <c r="F833" i="63"/>
  <c r="I832" i="63"/>
  <c r="G832" i="63"/>
  <c r="F832" i="63"/>
  <c r="I831" i="63"/>
  <c r="G831" i="63"/>
  <c r="F831" i="63"/>
  <c r="I830" i="63"/>
  <c r="G830" i="63"/>
  <c r="F830" i="63"/>
  <c r="I829" i="63"/>
  <c r="G829" i="63"/>
  <c r="F829" i="63"/>
  <c r="I828" i="63"/>
  <c r="G828" i="63"/>
  <c r="F828" i="63"/>
  <c r="I827" i="63"/>
  <c r="G827" i="63"/>
  <c r="F827" i="63"/>
  <c r="I826" i="63"/>
  <c r="G826" i="63"/>
  <c r="F826" i="63"/>
  <c r="I825" i="63"/>
  <c r="G825" i="63"/>
  <c r="F825" i="63"/>
  <c r="I824" i="63"/>
  <c r="G824" i="63"/>
  <c r="F824" i="63"/>
  <c r="I823" i="63"/>
  <c r="G823" i="63"/>
  <c r="F823" i="63"/>
  <c r="I822" i="63"/>
  <c r="G822" i="63"/>
  <c r="F822" i="63"/>
  <c r="I821" i="63"/>
  <c r="G821" i="63"/>
  <c r="F821" i="63"/>
  <c r="I820" i="63"/>
  <c r="G820" i="63"/>
  <c r="F820" i="63"/>
  <c r="I819" i="63"/>
  <c r="G819" i="63"/>
  <c r="F819" i="63"/>
  <c r="I818" i="63"/>
  <c r="G818" i="63"/>
  <c r="F818" i="63"/>
  <c r="I817" i="63"/>
  <c r="G817" i="63"/>
  <c r="F817" i="63"/>
  <c r="I816" i="63"/>
  <c r="G816" i="63"/>
  <c r="F816" i="63"/>
  <c r="I815" i="63"/>
  <c r="G815" i="63"/>
  <c r="F815" i="63"/>
  <c r="I814" i="63"/>
  <c r="G814" i="63"/>
  <c r="F814" i="63"/>
  <c r="I813" i="63"/>
  <c r="G813" i="63"/>
  <c r="F813" i="63"/>
  <c r="I812" i="63"/>
  <c r="G812" i="63"/>
  <c r="F812" i="63"/>
  <c r="I811" i="63"/>
  <c r="G811" i="63"/>
  <c r="F811" i="63"/>
  <c r="I810" i="63"/>
  <c r="G810" i="63"/>
  <c r="F810" i="63"/>
  <c r="I809" i="63"/>
  <c r="G809" i="63"/>
  <c r="F809" i="63"/>
  <c r="I808" i="63"/>
  <c r="G808" i="63"/>
  <c r="F808" i="63"/>
  <c r="I807" i="63"/>
  <c r="G807" i="63"/>
  <c r="F807" i="63"/>
  <c r="I806" i="63"/>
  <c r="G806" i="63"/>
  <c r="F806" i="63"/>
  <c r="I805" i="63"/>
  <c r="G805" i="63"/>
  <c r="F805" i="63"/>
  <c r="I804" i="63"/>
  <c r="G804" i="63"/>
  <c r="F804" i="63"/>
  <c r="I803" i="63"/>
  <c r="G803" i="63"/>
  <c r="F803" i="63"/>
  <c r="I802" i="63"/>
  <c r="G802" i="63"/>
  <c r="F802" i="63"/>
  <c r="I801" i="63"/>
  <c r="G801" i="63"/>
  <c r="F801" i="63"/>
  <c r="I800" i="63"/>
  <c r="G800" i="63"/>
  <c r="F800" i="63"/>
  <c r="I799" i="63"/>
  <c r="G799" i="63"/>
  <c r="F799" i="63"/>
  <c r="I798" i="63"/>
  <c r="G798" i="63"/>
  <c r="F798" i="63"/>
  <c r="I797" i="63"/>
  <c r="G797" i="63"/>
  <c r="F797" i="63"/>
  <c r="I796" i="63"/>
  <c r="G796" i="63"/>
  <c r="F796" i="63"/>
  <c r="I795" i="63"/>
  <c r="G795" i="63"/>
  <c r="F795" i="63"/>
  <c r="I794" i="63"/>
  <c r="G794" i="63"/>
  <c r="F794" i="63"/>
  <c r="I793" i="63"/>
  <c r="G793" i="63"/>
  <c r="F793" i="63"/>
  <c r="I792" i="63"/>
  <c r="G792" i="63"/>
  <c r="F792" i="63"/>
  <c r="I791" i="63"/>
  <c r="G791" i="63"/>
  <c r="F791" i="63"/>
  <c r="I790" i="63"/>
  <c r="G790" i="63"/>
  <c r="F790" i="63"/>
  <c r="I789" i="63"/>
  <c r="G789" i="63"/>
  <c r="F789" i="63"/>
  <c r="I788" i="63"/>
  <c r="G788" i="63"/>
  <c r="F788" i="63"/>
  <c r="I787" i="63"/>
  <c r="G787" i="63"/>
  <c r="F787" i="63"/>
  <c r="I786" i="63"/>
  <c r="G786" i="63"/>
  <c r="F786" i="63"/>
  <c r="I785" i="63"/>
  <c r="G785" i="63"/>
  <c r="F785" i="63"/>
  <c r="I784" i="63"/>
  <c r="G784" i="63"/>
  <c r="F784" i="63"/>
  <c r="I783" i="63"/>
  <c r="G783" i="63"/>
  <c r="F783" i="63"/>
  <c r="I782" i="63"/>
  <c r="G782" i="63"/>
  <c r="F782" i="63"/>
  <c r="I781" i="63"/>
  <c r="G781" i="63"/>
  <c r="F781" i="63"/>
  <c r="I780" i="63"/>
  <c r="G780" i="63"/>
  <c r="F780" i="63"/>
  <c r="I779" i="63"/>
  <c r="G779" i="63"/>
  <c r="F779" i="63"/>
  <c r="I778" i="63"/>
  <c r="G778" i="63"/>
  <c r="F778" i="63"/>
  <c r="I777" i="63"/>
  <c r="G777" i="63"/>
  <c r="F777" i="63"/>
  <c r="I776" i="63"/>
  <c r="G776" i="63"/>
  <c r="F776" i="63"/>
  <c r="I775" i="63"/>
  <c r="G775" i="63"/>
  <c r="F775" i="63"/>
  <c r="I774" i="63"/>
  <c r="G774" i="63"/>
  <c r="F774" i="63"/>
  <c r="I773" i="63"/>
  <c r="G773" i="63"/>
  <c r="F773" i="63"/>
  <c r="I772" i="63"/>
  <c r="G772" i="63"/>
  <c r="F772" i="63"/>
  <c r="I771" i="63"/>
  <c r="G771" i="63"/>
  <c r="F771" i="63"/>
  <c r="I770" i="63"/>
  <c r="G770" i="63"/>
  <c r="F770" i="63"/>
  <c r="I769" i="63"/>
  <c r="G769" i="63"/>
  <c r="F769" i="63"/>
  <c r="I768" i="63"/>
  <c r="G768" i="63"/>
  <c r="F768" i="63"/>
  <c r="I767" i="63"/>
  <c r="G767" i="63"/>
  <c r="F767" i="63"/>
  <c r="I766" i="63"/>
  <c r="G766" i="63"/>
  <c r="F766" i="63"/>
  <c r="I765" i="63"/>
  <c r="G765" i="63"/>
  <c r="F765" i="63"/>
  <c r="I764" i="63"/>
  <c r="G764" i="63"/>
  <c r="F764" i="63"/>
  <c r="I763" i="63"/>
  <c r="G763" i="63"/>
  <c r="F763" i="63"/>
  <c r="I762" i="63"/>
  <c r="G762" i="63"/>
  <c r="F762" i="63"/>
  <c r="I761" i="63"/>
  <c r="G761" i="63"/>
  <c r="F761" i="63"/>
  <c r="I760" i="63"/>
  <c r="G760" i="63"/>
  <c r="F760" i="63"/>
  <c r="I759" i="63"/>
  <c r="G759" i="63"/>
  <c r="F759" i="63"/>
  <c r="I758" i="63"/>
  <c r="G758" i="63"/>
  <c r="F758" i="63"/>
  <c r="I757" i="63"/>
  <c r="G757" i="63"/>
  <c r="F757" i="63"/>
  <c r="I756" i="63"/>
  <c r="G756" i="63"/>
  <c r="F756" i="63"/>
  <c r="I755" i="63"/>
  <c r="G755" i="63"/>
  <c r="F755" i="63"/>
  <c r="I754" i="63"/>
  <c r="G754" i="63"/>
  <c r="F754" i="63"/>
  <c r="I753" i="63"/>
  <c r="G753" i="63"/>
  <c r="F753" i="63"/>
  <c r="I752" i="63"/>
  <c r="G752" i="63"/>
  <c r="F752" i="63"/>
  <c r="I751" i="63"/>
  <c r="G751" i="63"/>
  <c r="F751" i="63"/>
  <c r="I750" i="63"/>
  <c r="G750" i="63"/>
  <c r="F750" i="63"/>
  <c r="I749" i="63"/>
  <c r="G749" i="63"/>
  <c r="F749" i="63"/>
  <c r="I748" i="63"/>
  <c r="G748" i="63"/>
  <c r="F748" i="63"/>
  <c r="I747" i="63"/>
  <c r="G747" i="63"/>
  <c r="F747" i="63"/>
  <c r="I746" i="63"/>
  <c r="G746" i="63"/>
  <c r="F746" i="63"/>
  <c r="I745" i="63"/>
  <c r="G745" i="63"/>
  <c r="F745" i="63"/>
  <c r="I744" i="63"/>
  <c r="G744" i="63"/>
  <c r="F744" i="63"/>
  <c r="I743" i="63"/>
  <c r="G743" i="63"/>
  <c r="F743" i="63"/>
  <c r="I742" i="63"/>
  <c r="G742" i="63"/>
  <c r="F742" i="63"/>
  <c r="I741" i="63"/>
  <c r="G741" i="63"/>
  <c r="F741" i="63"/>
  <c r="I740" i="63"/>
  <c r="G740" i="63"/>
  <c r="F740" i="63"/>
  <c r="I739" i="63"/>
  <c r="G739" i="63"/>
  <c r="F739" i="63"/>
  <c r="I738" i="63"/>
  <c r="G738" i="63"/>
  <c r="F738" i="63"/>
  <c r="I737" i="63"/>
  <c r="G737" i="63"/>
  <c r="F737" i="63"/>
  <c r="I736" i="63"/>
  <c r="G736" i="63"/>
  <c r="F736" i="63"/>
  <c r="I735" i="63"/>
  <c r="G735" i="63"/>
  <c r="F735" i="63"/>
  <c r="I734" i="63"/>
  <c r="G734" i="63"/>
  <c r="F734" i="63"/>
  <c r="I733" i="63"/>
  <c r="G733" i="63"/>
  <c r="F733" i="63"/>
  <c r="I732" i="63"/>
  <c r="G732" i="63"/>
  <c r="F732" i="63"/>
  <c r="I731" i="63"/>
  <c r="G731" i="63"/>
  <c r="F731" i="63"/>
  <c r="I730" i="63"/>
  <c r="G730" i="63"/>
  <c r="F730" i="63"/>
  <c r="I729" i="63"/>
  <c r="G729" i="63"/>
  <c r="F729" i="63"/>
  <c r="I728" i="63"/>
  <c r="G728" i="63"/>
  <c r="F728" i="63"/>
  <c r="I727" i="63"/>
  <c r="G727" i="63"/>
  <c r="F727" i="63"/>
  <c r="I726" i="63"/>
  <c r="G726" i="63"/>
  <c r="F726" i="63"/>
  <c r="I725" i="63"/>
  <c r="G725" i="63"/>
  <c r="F725" i="63"/>
  <c r="I724" i="63"/>
  <c r="G724" i="63"/>
  <c r="F724" i="63"/>
  <c r="I723" i="63"/>
  <c r="G723" i="63"/>
  <c r="F723" i="63"/>
  <c r="I722" i="63"/>
  <c r="G722" i="63"/>
  <c r="F722" i="63"/>
  <c r="I721" i="63"/>
  <c r="G721" i="63"/>
  <c r="F721" i="63"/>
  <c r="I720" i="63"/>
  <c r="G720" i="63"/>
  <c r="F720" i="63"/>
  <c r="I719" i="63"/>
  <c r="G719" i="63"/>
  <c r="F719" i="63"/>
  <c r="I718" i="63"/>
  <c r="G718" i="63"/>
  <c r="F718" i="63"/>
  <c r="I717" i="63"/>
  <c r="G717" i="63"/>
  <c r="F717" i="63"/>
  <c r="I716" i="63"/>
  <c r="G716" i="63"/>
  <c r="F716" i="63"/>
  <c r="I715" i="63"/>
  <c r="G715" i="63"/>
  <c r="F715" i="63"/>
  <c r="I714" i="63"/>
  <c r="G714" i="63"/>
  <c r="F714" i="63"/>
  <c r="I713" i="63"/>
  <c r="G713" i="63"/>
  <c r="F713" i="63"/>
  <c r="I712" i="63"/>
  <c r="G712" i="63"/>
  <c r="F712" i="63"/>
  <c r="I711" i="63"/>
  <c r="G711" i="63"/>
  <c r="F711" i="63"/>
  <c r="I710" i="63"/>
  <c r="G710" i="63"/>
  <c r="F710" i="63"/>
  <c r="I709" i="63"/>
  <c r="G709" i="63"/>
  <c r="F709" i="63"/>
  <c r="I708" i="63"/>
  <c r="G708" i="63"/>
  <c r="F708" i="63"/>
  <c r="I707" i="63"/>
  <c r="G707" i="63"/>
  <c r="F707" i="63"/>
  <c r="I706" i="63"/>
  <c r="G706" i="63"/>
  <c r="F706" i="63"/>
  <c r="I705" i="63"/>
  <c r="G705" i="63"/>
  <c r="F705" i="63"/>
  <c r="I704" i="63"/>
  <c r="G704" i="63"/>
  <c r="F704" i="63"/>
  <c r="I703" i="63"/>
  <c r="G703" i="63"/>
  <c r="F703" i="63"/>
  <c r="I702" i="63"/>
  <c r="G702" i="63"/>
  <c r="F702" i="63"/>
  <c r="I701" i="63"/>
  <c r="G701" i="63"/>
  <c r="F701" i="63"/>
  <c r="I700" i="63"/>
  <c r="G700" i="63"/>
  <c r="F700" i="63"/>
  <c r="I699" i="63"/>
  <c r="G699" i="63"/>
  <c r="F699" i="63"/>
  <c r="I698" i="63"/>
  <c r="G698" i="63"/>
  <c r="F698" i="63"/>
  <c r="I697" i="63"/>
  <c r="G697" i="63"/>
  <c r="F697" i="63"/>
  <c r="I696" i="63"/>
  <c r="G696" i="63"/>
  <c r="F696" i="63"/>
  <c r="I695" i="63"/>
  <c r="G695" i="63"/>
  <c r="F695" i="63"/>
  <c r="I694" i="63"/>
  <c r="G694" i="63"/>
  <c r="F694" i="63"/>
  <c r="I693" i="63"/>
  <c r="G693" i="63"/>
  <c r="F693" i="63"/>
  <c r="I692" i="63"/>
  <c r="G692" i="63"/>
  <c r="F692" i="63"/>
  <c r="I691" i="63"/>
  <c r="G691" i="63"/>
  <c r="F691" i="63"/>
  <c r="I690" i="63"/>
  <c r="G690" i="63"/>
  <c r="F690" i="63"/>
  <c r="I689" i="63"/>
  <c r="G689" i="63"/>
  <c r="F689" i="63"/>
  <c r="I688" i="63"/>
  <c r="G688" i="63"/>
  <c r="F688" i="63"/>
  <c r="I687" i="63"/>
  <c r="G687" i="63"/>
  <c r="F687" i="63"/>
  <c r="I686" i="63"/>
  <c r="G686" i="63"/>
  <c r="F686" i="63"/>
  <c r="I685" i="63"/>
  <c r="G685" i="63"/>
  <c r="F685" i="63"/>
  <c r="I684" i="63"/>
  <c r="G684" i="63"/>
  <c r="F684" i="63"/>
  <c r="I683" i="63"/>
  <c r="G683" i="63"/>
  <c r="F683" i="63"/>
  <c r="I682" i="63"/>
  <c r="G682" i="63"/>
  <c r="F682" i="63"/>
  <c r="I681" i="63"/>
  <c r="G681" i="63"/>
  <c r="F681" i="63"/>
  <c r="I680" i="63"/>
  <c r="G680" i="63"/>
  <c r="F680" i="63"/>
  <c r="I679" i="63"/>
  <c r="G679" i="63"/>
  <c r="F679" i="63"/>
  <c r="I678" i="63"/>
  <c r="G678" i="63"/>
  <c r="F678" i="63"/>
  <c r="I677" i="63"/>
  <c r="G677" i="63"/>
  <c r="F677" i="63"/>
  <c r="I676" i="63"/>
  <c r="G676" i="63"/>
  <c r="F676" i="63"/>
  <c r="I675" i="63"/>
  <c r="G675" i="63"/>
  <c r="F675" i="63"/>
  <c r="I674" i="63"/>
  <c r="G674" i="63"/>
  <c r="F674" i="63"/>
  <c r="I673" i="63"/>
  <c r="G673" i="63"/>
  <c r="F673" i="63"/>
  <c r="I672" i="63"/>
  <c r="G672" i="63"/>
  <c r="F672" i="63"/>
  <c r="I671" i="63"/>
  <c r="G671" i="63"/>
  <c r="F671" i="63"/>
  <c r="I670" i="63"/>
  <c r="G670" i="63"/>
  <c r="F670" i="63"/>
  <c r="I669" i="63"/>
  <c r="G669" i="63"/>
  <c r="F669" i="63"/>
  <c r="I668" i="63"/>
  <c r="G668" i="63"/>
  <c r="F668" i="63"/>
  <c r="I667" i="63"/>
  <c r="G667" i="63"/>
  <c r="F667" i="63"/>
  <c r="I666" i="63"/>
  <c r="G666" i="63"/>
  <c r="F666" i="63"/>
  <c r="I665" i="63"/>
  <c r="G665" i="63"/>
  <c r="F665" i="63"/>
  <c r="I664" i="63"/>
  <c r="G664" i="63"/>
  <c r="F664" i="63"/>
  <c r="I663" i="63"/>
  <c r="G663" i="63"/>
  <c r="F663" i="63"/>
  <c r="I662" i="63"/>
  <c r="G662" i="63"/>
  <c r="F662" i="63"/>
  <c r="I661" i="63"/>
  <c r="G661" i="63"/>
  <c r="F661" i="63"/>
  <c r="I660" i="63"/>
  <c r="G660" i="63"/>
  <c r="F660" i="63"/>
  <c r="I659" i="63"/>
  <c r="G659" i="63"/>
  <c r="F659" i="63"/>
  <c r="I658" i="63"/>
  <c r="G658" i="63"/>
  <c r="F658" i="63"/>
  <c r="I657" i="63"/>
  <c r="G657" i="63"/>
  <c r="F657" i="63"/>
  <c r="I656" i="63"/>
  <c r="G656" i="63"/>
  <c r="F656" i="63"/>
  <c r="I655" i="63"/>
  <c r="G655" i="63"/>
  <c r="F655" i="63"/>
  <c r="I654" i="63"/>
  <c r="G654" i="63"/>
  <c r="F654" i="63"/>
  <c r="I653" i="63"/>
  <c r="G653" i="63"/>
  <c r="F653" i="63"/>
  <c r="I652" i="63"/>
  <c r="G652" i="63"/>
  <c r="F652" i="63"/>
  <c r="I651" i="63"/>
  <c r="G651" i="63"/>
  <c r="F651" i="63"/>
  <c r="I650" i="63"/>
  <c r="G650" i="63"/>
  <c r="F650" i="63"/>
  <c r="I649" i="63"/>
  <c r="G649" i="63"/>
  <c r="F649" i="63"/>
  <c r="I648" i="63"/>
  <c r="G648" i="63"/>
  <c r="F648" i="63"/>
  <c r="I647" i="63"/>
  <c r="G647" i="63"/>
  <c r="F647" i="63"/>
  <c r="I646" i="63"/>
  <c r="G646" i="63"/>
  <c r="F646" i="63"/>
  <c r="I645" i="63"/>
  <c r="G645" i="63"/>
  <c r="F645" i="63"/>
  <c r="I644" i="63"/>
  <c r="G644" i="63"/>
  <c r="F644" i="63"/>
  <c r="I643" i="63"/>
  <c r="G643" i="63"/>
  <c r="F643" i="63"/>
  <c r="I642" i="63"/>
  <c r="G642" i="63"/>
  <c r="F642" i="63"/>
  <c r="I641" i="63"/>
  <c r="G641" i="63"/>
  <c r="F641" i="63"/>
  <c r="I640" i="63"/>
  <c r="G640" i="63"/>
  <c r="F640" i="63"/>
  <c r="I639" i="63"/>
  <c r="G639" i="63"/>
  <c r="F639" i="63"/>
  <c r="I638" i="63"/>
  <c r="G638" i="63"/>
  <c r="F638" i="63"/>
  <c r="I637" i="63"/>
  <c r="G637" i="63"/>
  <c r="F637" i="63"/>
  <c r="I636" i="63"/>
  <c r="G636" i="63"/>
  <c r="F636" i="63"/>
  <c r="I635" i="63"/>
  <c r="G635" i="63"/>
  <c r="F635" i="63"/>
  <c r="I634" i="63"/>
  <c r="G634" i="63"/>
  <c r="F634" i="63"/>
  <c r="I633" i="63"/>
  <c r="G633" i="63"/>
  <c r="F633" i="63"/>
  <c r="I632" i="63"/>
  <c r="G632" i="63"/>
  <c r="F632" i="63"/>
  <c r="I631" i="63"/>
  <c r="G631" i="63"/>
  <c r="F631" i="63"/>
  <c r="I630" i="63"/>
  <c r="G630" i="63"/>
  <c r="F630" i="63"/>
  <c r="I629" i="63"/>
  <c r="G629" i="63"/>
  <c r="F629" i="63"/>
  <c r="I628" i="63"/>
  <c r="G628" i="63"/>
  <c r="F628" i="63"/>
  <c r="I627" i="63"/>
  <c r="G627" i="63"/>
  <c r="F627" i="63"/>
  <c r="I626" i="63"/>
  <c r="G626" i="63"/>
  <c r="F626" i="63"/>
  <c r="I625" i="63"/>
  <c r="G625" i="63"/>
  <c r="F625" i="63"/>
  <c r="I624" i="63"/>
  <c r="G624" i="63"/>
  <c r="F624" i="63"/>
  <c r="I623" i="63"/>
  <c r="G623" i="63"/>
  <c r="F623" i="63"/>
  <c r="I622" i="63"/>
  <c r="G622" i="63"/>
  <c r="F622" i="63"/>
  <c r="I621" i="63"/>
  <c r="G621" i="63"/>
  <c r="F621" i="63"/>
  <c r="I620" i="63"/>
  <c r="G620" i="63"/>
  <c r="F620" i="63"/>
  <c r="I619" i="63"/>
  <c r="G619" i="63"/>
  <c r="F619" i="63"/>
  <c r="I618" i="63"/>
  <c r="G618" i="63"/>
  <c r="F618" i="63"/>
  <c r="I617" i="63"/>
  <c r="G617" i="63"/>
  <c r="F617" i="63"/>
  <c r="I616" i="63"/>
  <c r="G616" i="63"/>
  <c r="F616" i="63"/>
  <c r="I615" i="63"/>
  <c r="G615" i="63"/>
  <c r="F615" i="63"/>
  <c r="I614" i="63"/>
  <c r="G614" i="63"/>
  <c r="F614" i="63"/>
  <c r="I613" i="63"/>
  <c r="G613" i="63"/>
  <c r="F613" i="63"/>
  <c r="I612" i="63"/>
  <c r="G612" i="63"/>
  <c r="F612" i="63"/>
  <c r="I611" i="63"/>
  <c r="G611" i="63"/>
  <c r="F611" i="63"/>
  <c r="I610" i="63"/>
  <c r="G610" i="63"/>
  <c r="F610" i="63"/>
  <c r="I609" i="63"/>
  <c r="G609" i="63"/>
  <c r="F609" i="63"/>
  <c r="I608" i="63"/>
  <c r="G608" i="63"/>
  <c r="F608" i="63"/>
  <c r="I607" i="63"/>
  <c r="G607" i="63"/>
  <c r="F607" i="63"/>
  <c r="I606" i="63"/>
  <c r="G606" i="63"/>
  <c r="F606" i="63"/>
  <c r="I605" i="63"/>
  <c r="G605" i="63"/>
  <c r="F605" i="63"/>
  <c r="I604" i="63"/>
  <c r="G604" i="63"/>
  <c r="F604" i="63"/>
  <c r="I603" i="63"/>
  <c r="G603" i="63"/>
  <c r="F603" i="63"/>
  <c r="I602" i="63"/>
  <c r="G602" i="63"/>
  <c r="F602" i="63"/>
  <c r="I601" i="63"/>
  <c r="G601" i="63"/>
  <c r="F601" i="63"/>
  <c r="I600" i="63"/>
  <c r="G600" i="63"/>
  <c r="F600" i="63"/>
  <c r="I599" i="63"/>
  <c r="G599" i="63"/>
  <c r="F599" i="63"/>
  <c r="I598" i="63"/>
  <c r="G598" i="63"/>
  <c r="F598" i="63"/>
  <c r="I597" i="63"/>
  <c r="G597" i="63"/>
  <c r="F597" i="63"/>
  <c r="I596" i="63"/>
  <c r="G596" i="63"/>
  <c r="F596" i="63"/>
  <c r="I595" i="63"/>
  <c r="G595" i="63"/>
  <c r="F595" i="63"/>
  <c r="I594" i="63"/>
  <c r="G594" i="63"/>
  <c r="F594" i="63"/>
  <c r="I593" i="63"/>
  <c r="G593" i="63"/>
  <c r="F593" i="63"/>
  <c r="I592" i="63"/>
  <c r="G592" i="63"/>
  <c r="F592" i="63"/>
  <c r="I591" i="63"/>
  <c r="G591" i="63"/>
  <c r="F591" i="63"/>
  <c r="I590" i="63"/>
  <c r="G590" i="63"/>
  <c r="F590" i="63"/>
  <c r="I589" i="63"/>
  <c r="G589" i="63"/>
  <c r="F589" i="63"/>
  <c r="I588" i="63"/>
  <c r="G588" i="63"/>
  <c r="F588" i="63"/>
  <c r="I587" i="63"/>
  <c r="G587" i="63"/>
  <c r="F587" i="63"/>
  <c r="I586" i="63"/>
  <c r="G586" i="63"/>
  <c r="F586" i="63"/>
  <c r="I585" i="63"/>
  <c r="G585" i="63"/>
  <c r="F585" i="63"/>
  <c r="I584" i="63"/>
  <c r="G584" i="63"/>
  <c r="F584" i="63"/>
  <c r="I583" i="63"/>
  <c r="G583" i="63"/>
  <c r="F583" i="63"/>
  <c r="I582" i="63"/>
  <c r="G582" i="63"/>
  <c r="F582" i="63"/>
  <c r="I581" i="63"/>
  <c r="G581" i="63"/>
  <c r="F581" i="63"/>
  <c r="I580" i="63"/>
  <c r="G580" i="63"/>
  <c r="F580" i="63"/>
  <c r="I579" i="63"/>
  <c r="G579" i="63"/>
  <c r="F579" i="63"/>
  <c r="I578" i="63"/>
  <c r="G578" i="63"/>
  <c r="F578" i="63"/>
  <c r="I577" i="63"/>
  <c r="G577" i="63"/>
  <c r="F577" i="63"/>
  <c r="I576" i="63"/>
  <c r="G576" i="63"/>
  <c r="F576" i="63"/>
  <c r="I575" i="63"/>
  <c r="G575" i="63"/>
  <c r="F575" i="63"/>
  <c r="I574" i="63"/>
  <c r="G574" i="63"/>
  <c r="F574" i="63"/>
  <c r="I573" i="63"/>
  <c r="G573" i="63"/>
  <c r="F573" i="63"/>
  <c r="I572" i="63"/>
  <c r="G572" i="63"/>
  <c r="F572" i="63"/>
  <c r="I571" i="63"/>
  <c r="G571" i="63"/>
  <c r="F571" i="63"/>
  <c r="I570" i="63"/>
  <c r="G570" i="63"/>
  <c r="F570" i="63"/>
  <c r="I569" i="63"/>
  <c r="G569" i="63"/>
  <c r="F569" i="63"/>
  <c r="I568" i="63"/>
  <c r="G568" i="63"/>
  <c r="F568" i="63"/>
  <c r="I567" i="63"/>
  <c r="G567" i="63"/>
  <c r="F567" i="63"/>
  <c r="I566" i="63"/>
  <c r="G566" i="63"/>
  <c r="F566" i="63"/>
  <c r="I565" i="63"/>
  <c r="G565" i="63"/>
  <c r="F565" i="63"/>
  <c r="I564" i="63"/>
  <c r="G564" i="63"/>
  <c r="F564" i="63"/>
  <c r="I563" i="63"/>
  <c r="G563" i="63"/>
  <c r="F563" i="63"/>
  <c r="I562" i="63"/>
  <c r="G562" i="63"/>
  <c r="F562" i="63"/>
  <c r="I561" i="63"/>
  <c r="G561" i="63"/>
  <c r="F561" i="63"/>
  <c r="I560" i="63"/>
  <c r="G560" i="63"/>
  <c r="F560" i="63"/>
  <c r="I559" i="63"/>
  <c r="G559" i="63"/>
  <c r="F559" i="63"/>
  <c r="I558" i="63"/>
  <c r="G558" i="63"/>
  <c r="F558" i="63"/>
  <c r="I557" i="63"/>
  <c r="G557" i="63"/>
  <c r="F557" i="63"/>
  <c r="I556" i="63"/>
  <c r="G556" i="63"/>
  <c r="F556" i="63"/>
  <c r="I555" i="63"/>
  <c r="G555" i="63"/>
  <c r="F555" i="63"/>
  <c r="I554" i="63"/>
  <c r="G554" i="63"/>
  <c r="F554" i="63"/>
  <c r="I553" i="63"/>
  <c r="G553" i="63"/>
  <c r="F553" i="63"/>
  <c r="I552" i="63"/>
  <c r="G552" i="63"/>
  <c r="F552" i="63"/>
  <c r="I551" i="63"/>
  <c r="G551" i="63"/>
  <c r="F551" i="63"/>
  <c r="I550" i="63"/>
  <c r="G550" i="63"/>
  <c r="F550" i="63"/>
  <c r="I549" i="63"/>
  <c r="G549" i="63"/>
  <c r="F549" i="63"/>
  <c r="I548" i="63"/>
  <c r="G548" i="63"/>
  <c r="F548" i="63"/>
  <c r="I547" i="63"/>
  <c r="G547" i="63"/>
  <c r="F547" i="63"/>
  <c r="I546" i="63"/>
  <c r="G546" i="63"/>
  <c r="F546" i="63"/>
  <c r="I545" i="63"/>
  <c r="G545" i="63"/>
  <c r="F545" i="63"/>
  <c r="I544" i="63"/>
  <c r="G544" i="63"/>
  <c r="F544" i="63"/>
  <c r="I543" i="63"/>
  <c r="G543" i="63"/>
  <c r="F543" i="63"/>
  <c r="I542" i="63"/>
  <c r="G542" i="63"/>
  <c r="F542" i="63"/>
  <c r="I541" i="63"/>
  <c r="G541" i="63"/>
  <c r="F541" i="63"/>
  <c r="I540" i="63"/>
  <c r="G540" i="63"/>
  <c r="F540" i="63"/>
  <c r="I539" i="63"/>
  <c r="G539" i="63"/>
  <c r="F539" i="63"/>
  <c r="I538" i="63"/>
  <c r="G538" i="63"/>
  <c r="F538" i="63"/>
  <c r="I537" i="63"/>
  <c r="G537" i="63"/>
  <c r="F537" i="63"/>
  <c r="I536" i="63"/>
  <c r="G536" i="63"/>
  <c r="F536" i="63"/>
  <c r="I535" i="63"/>
  <c r="G535" i="63"/>
  <c r="F535" i="63"/>
  <c r="I534" i="63"/>
  <c r="G534" i="63"/>
  <c r="F534" i="63"/>
  <c r="I533" i="63"/>
  <c r="G533" i="63"/>
  <c r="F533" i="63"/>
  <c r="I532" i="63"/>
  <c r="G532" i="63"/>
  <c r="F532" i="63"/>
  <c r="I531" i="63"/>
  <c r="G531" i="63"/>
  <c r="F531" i="63"/>
  <c r="I530" i="63"/>
  <c r="G530" i="63"/>
  <c r="F530" i="63"/>
  <c r="I529" i="63"/>
  <c r="G529" i="63"/>
  <c r="F529" i="63"/>
  <c r="I528" i="63"/>
  <c r="G528" i="63"/>
  <c r="F528" i="63"/>
  <c r="I527" i="63"/>
  <c r="G527" i="63"/>
  <c r="F527" i="63"/>
  <c r="I526" i="63"/>
  <c r="G526" i="63"/>
  <c r="F526" i="63"/>
  <c r="I525" i="63"/>
  <c r="G525" i="63"/>
  <c r="F525" i="63"/>
  <c r="I524" i="63"/>
  <c r="G524" i="63"/>
  <c r="F524" i="63"/>
  <c r="I523" i="63"/>
  <c r="G523" i="63"/>
  <c r="F523" i="63"/>
  <c r="I522" i="63"/>
  <c r="G522" i="63"/>
  <c r="F522" i="63"/>
  <c r="I521" i="63"/>
  <c r="G521" i="63"/>
  <c r="F521" i="63"/>
  <c r="I520" i="63"/>
  <c r="G520" i="63"/>
  <c r="F520" i="63"/>
  <c r="I519" i="63"/>
  <c r="G519" i="63"/>
  <c r="F519" i="63"/>
  <c r="I518" i="63"/>
  <c r="G518" i="63"/>
  <c r="F518" i="63"/>
  <c r="I517" i="63"/>
  <c r="G517" i="63"/>
  <c r="F517" i="63"/>
  <c r="I516" i="63"/>
  <c r="G516" i="63"/>
  <c r="F516" i="63"/>
  <c r="I515" i="63"/>
  <c r="G515" i="63"/>
  <c r="F515" i="63"/>
  <c r="I514" i="63"/>
  <c r="G514" i="63"/>
  <c r="F514" i="63"/>
  <c r="I513" i="63"/>
  <c r="G513" i="63"/>
  <c r="F513" i="63"/>
  <c r="I512" i="63"/>
  <c r="G512" i="63"/>
  <c r="F512" i="63"/>
  <c r="I511" i="63"/>
  <c r="G511" i="63"/>
  <c r="F511" i="63"/>
  <c r="I510" i="63"/>
  <c r="G510" i="63"/>
  <c r="F510" i="63"/>
  <c r="I509" i="63"/>
  <c r="G509" i="63"/>
  <c r="F509" i="63"/>
  <c r="I508" i="63"/>
  <c r="G508" i="63"/>
  <c r="F508" i="63"/>
  <c r="I507" i="63"/>
  <c r="G507" i="63"/>
  <c r="F507" i="63"/>
  <c r="I506" i="63"/>
  <c r="G506" i="63"/>
  <c r="F506" i="63"/>
  <c r="I505" i="63"/>
  <c r="G505" i="63"/>
  <c r="F505" i="63"/>
  <c r="I504" i="63"/>
  <c r="G504" i="63"/>
  <c r="F504" i="63"/>
  <c r="I503" i="63"/>
  <c r="G503" i="63"/>
  <c r="F503" i="63"/>
  <c r="I502" i="63"/>
  <c r="G502" i="63"/>
  <c r="F502" i="63"/>
  <c r="I501" i="63"/>
  <c r="G501" i="63"/>
  <c r="F501" i="63"/>
  <c r="I500" i="63"/>
  <c r="G500" i="63"/>
  <c r="F500" i="63"/>
  <c r="I499" i="63"/>
  <c r="G499" i="63"/>
  <c r="F499" i="63"/>
  <c r="I498" i="63"/>
  <c r="G498" i="63"/>
  <c r="F498" i="63"/>
  <c r="I497" i="63"/>
  <c r="G497" i="63"/>
  <c r="F497" i="63"/>
  <c r="I496" i="63"/>
  <c r="G496" i="63"/>
  <c r="F496" i="63"/>
  <c r="I495" i="63"/>
  <c r="G495" i="63"/>
  <c r="F495" i="63"/>
  <c r="I494" i="63"/>
  <c r="G494" i="63"/>
  <c r="F494" i="63"/>
  <c r="I493" i="63"/>
  <c r="G493" i="63"/>
  <c r="F493" i="63"/>
  <c r="I492" i="63"/>
  <c r="G492" i="63"/>
  <c r="F492" i="63"/>
  <c r="I491" i="63"/>
  <c r="G491" i="63"/>
  <c r="F491" i="63"/>
  <c r="I490" i="63"/>
  <c r="G490" i="63"/>
  <c r="F490" i="63"/>
  <c r="I489" i="63"/>
  <c r="G489" i="63"/>
  <c r="F489" i="63"/>
  <c r="I488" i="63"/>
  <c r="G488" i="63"/>
  <c r="F488" i="63"/>
  <c r="I487" i="63"/>
  <c r="G487" i="63"/>
  <c r="F487" i="63"/>
  <c r="I486" i="63"/>
  <c r="G486" i="63"/>
  <c r="F486" i="63"/>
  <c r="I485" i="63"/>
  <c r="G485" i="63"/>
  <c r="F485" i="63"/>
  <c r="I484" i="63"/>
  <c r="G484" i="63"/>
  <c r="F484" i="63"/>
  <c r="I483" i="63"/>
  <c r="G483" i="63"/>
  <c r="F483" i="63"/>
  <c r="I482" i="63"/>
  <c r="G482" i="63"/>
  <c r="F482" i="63"/>
  <c r="I481" i="63"/>
  <c r="G481" i="63"/>
  <c r="F481" i="63"/>
  <c r="I480" i="63"/>
  <c r="G480" i="63"/>
  <c r="F480" i="63"/>
  <c r="I479" i="63"/>
  <c r="G479" i="63"/>
  <c r="F479" i="63"/>
  <c r="I478" i="63"/>
  <c r="G478" i="63"/>
  <c r="F478" i="63"/>
  <c r="I477" i="63"/>
  <c r="G477" i="63"/>
  <c r="F477" i="63"/>
  <c r="I476" i="63"/>
  <c r="G476" i="63"/>
  <c r="F476" i="63"/>
  <c r="I475" i="63"/>
  <c r="G475" i="63"/>
  <c r="F475" i="63"/>
  <c r="I474" i="63"/>
  <c r="G474" i="63"/>
  <c r="F474" i="63"/>
  <c r="I473" i="63"/>
  <c r="G473" i="63"/>
  <c r="F473" i="63"/>
  <c r="I472" i="63"/>
  <c r="G472" i="63"/>
  <c r="F472" i="63"/>
  <c r="I471" i="63"/>
  <c r="G471" i="63"/>
  <c r="F471" i="63"/>
  <c r="I470" i="63"/>
  <c r="G470" i="63"/>
  <c r="F470" i="63"/>
  <c r="I469" i="63"/>
  <c r="G469" i="63"/>
  <c r="F469" i="63"/>
  <c r="I468" i="63"/>
  <c r="G468" i="63"/>
  <c r="F468" i="63"/>
  <c r="I467" i="63"/>
  <c r="G467" i="63"/>
  <c r="F467" i="63"/>
  <c r="I466" i="63"/>
  <c r="G466" i="63"/>
  <c r="F466" i="63"/>
  <c r="I465" i="63"/>
  <c r="G465" i="63"/>
  <c r="F465" i="63"/>
  <c r="I464" i="63"/>
  <c r="G464" i="63"/>
  <c r="F464" i="63"/>
  <c r="I463" i="63"/>
  <c r="G463" i="63"/>
  <c r="F463" i="63"/>
  <c r="I462" i="63"/>
  <c r="G462" i="63"/>
  <c r="F462" i="63"/>
  <c r="I461" i="63"/>
  <c r="G461" i="63"/>
  <c r="F461" i="63"/>
  <c r="I460" i="63"/>
  <c r="G460" i="63"/>
  <c r="F460" i="63"/>
  <c r="I459" i="63"/>
  <c r="G459" i="63"/>
  <c r="F459" i="63"/>
  <c r="I458" i="63"/>
  <c r="G458" i="63"/>
  <c r="F458" i="63"/>
  <c r="I457" i="63"/>
  <c r="G457" i="63"/>
  <c r="F457" i="63"/>
  <c r="I456" i="63"/>
  <c r="G456" i="63"/>
  <c r="F456" i="63"/>
  <c r="I455" i="63"/>
  <c r="G455" i="63"/>
  <c r="F455" i="63"/>
  <c r="I454" i="63"/>
  <c r="G454" i="63"/>
  <c r="F454" i="63"/>
  <c r="I453" i="63"/>
  <c r="G453" i="63"/>
  <c r="F453" i="63"/>
  <c r="I452" i="63"/>
  <c r="G452" i="63"/>
  <c r="F452" i="63"/>
  <c r="I451" i="63"/>
  <c r="G451" i="63"/>
  <c r="F451" i="63"/>
  <c r="I450" i="63"/>
  <c r="G450" i="63"/>
  <c r="F450" i="63"/>
  <c r="I449" i="63"/>
  <c r="G449" i="63"/>
  <c r="F449" i="63"/>
  <c r="I448" i="63"/>
  <c r="G448" i="63"/>
  <c r="F448" i="63"/>
  <c r="I447" i="63"/>
  <c r="G447" i="63"/>
  <c r="F447" i="63"/>
  <c r="I446" i="63"/>
  <c r="G446" i="63"/>
  <c r="F446" i="63"/>
  <c r="I445" i="63"/>
  <c r="G445" i="63"/>
  <c r="F445" i="63"/>
  <c r="I444" i="63"/>
  <c r="G444" i="63"/>
  <c r="F444" i="63"/>
  <c r="I443" i="63"/>
  <c r="G443" i="63"/>
  <c r="F443" i="63"/>
  <c r="I442" i="63"/>
  <c r="G442" i="63"/>
  <c r="F442" i="63"/>
  <c r="I441" i="63"/>
  <c r="G441" i="63"/>
  <c r="F441" i="63"/>
  <c r="I440" i="63"/>
  <c r="G440" i="63"/>
  <c r="F440" i="63"/>
  <c r="I439" i="63"/>
  <c r="G439" i="63"/>
  <c r="F439" i="63"/>
  <c r="I438" i="63"/>
  <c r="G438" i="63"/>
  <c r="F438" i="63"/>
  <c r="I437" i="63"/>
  <c r="G437" i="63"/>
  <c r="F437" i="63"/>
  <c r="I436" i="63"/>
  <c r="G436" i="63"/>
  <c r="F436" i="63"/>
  <c r="I435" i="63"/>
  <c r="G435" i="63"/>
  <c r="F435" i="63"/>
  <c r="I434" i="63"/>
  <c r="G434" i="63"/>
  <c r="F434" i="63"/>
  <c r="I433" i="63"/>
  <c r="G433" i="63"/>
  <c r="F433" i="63"/>
  <c r="I432" i="63"/>
  <c r="G432" i="63"/>
  <c r="F432" i="63"/>
  <c r="I431" i="63"/>
  <c r="G431" i="63"/>
  <c r="F431" i="63"/>
  <c r="I430" i="63"/>
  <c r="G430" i="63"/>
  <c r="F430" i="63"/>
  <c r="I429" i="63"/>
  <c r="G429" i="63"/>
  <c r="F429" i="63"/>
  <c r="I428" i="63"/>
  <c r="G428" i="63"/>
  <c r="F428" i="63"/>
  <c r="I427" i="63"/>
  <c r="G427" i="63"/>
  <c r="F427" i="63"/>
  <c r="I426" i="63"/>
  <c r="G426" i="63"/>
  <c r="F426" i="63"/>
  <c r="I425" i="63"/>
  <c r="G425" i="63"/>
  <c r="F425" i="63"/>
  <c r="I424" i="63"/>
  <c r="G424" i="63"/>
  <c r="F424" i="63"/>
  <c r="I423" i="63"/>
  <c r="G423" i="63"/>
  <c r="F423" i="63"/>
  <c r="I422" i="63"/>
  <c r="G422" i="63"/>
  <c r="F422" i="63"/>
  <c r="I421" i="63"/>
  <c r="G421" i="63"/>
  <c r="F421" i="63"/>
  <c r="I420" i="63"/>
  <c r="G420" i="63"/>
  <c r="F420" i="63"/>
  <c r="I419" i="63"/>
  <c r="G419" i="63"/>
  <c r="F419" i="63"/>
  <c r="I418" i="63"/>
  <c r="G418" i="63"/>
  <c r="F418" i="63"/>
  <c r="I417" i="63"/>
  <c r="G417" i="63"/>
  <c r="F417" i="63"/>
  <c r="I416" i="63"/>
  <c r="G416" i="63"/>
  <c r="F416" i="63"/>
  <c r="I415" i="63"/>
  <c r="G415" i="63"/>
  <c r="F415" i="63"/>
  <c r="I414" i="63"/>
  <c r="G414" i="63"/>
  <c r="F414" i="63"/>
  <c r="I413" i="63"/>
  <c r="G413" i="63"/>
  <c r="F413" i="63"/>
  <c r="I412" i="63"/>
  <c r="G412" i="63"/>
  <c r="F412" i="63"/>
  <c r="I411" i="63"/>
  <c r="G411" i="63"/>
  <c r="F411" i="63"/>
  <c r="I410" i="63"/>
  <c r="G410" i="63"/>
  <c r="F410" i="63"/>
  <c r="I409" i="63"/>
  <c r="G409" i="63"/>
  <c r="F409" i="63"/>
  <c r="I408" i="63"/>
  <c r="G408" i="63"/>
  <c r="F408" i="63"/>
  <c r="I407" i="63"/>
  <c r="G407" i="63"/>
  <c r="F407" i="63"/>
  <c r="I406" i="63"/>
  <c r="G406" i="63"/>
  <c r="F406" i="63"/>
  <c r="I405" i="63"/>
  <c r="G405" i="63"/>
  <c r="F405" i="63"/>
  <c r="I404" i="63"/>
  <c r="G404" i="63"/>
  <c r="F404" i="63"/>
  <c r="I403" i="63"/>
  <c r="G403" i="63"/>
  <c r="F403" i="63"/>
  <c r="I402" i="63"/>
  <c r="G402" i="63"/>
  <c r="F402" i="63"/>
  <c r="I401" i="63"/>
  <c r="G401" i="63"/>
  <c r="F401" i="63"/>
  <c r="I400" i="63"/>
  <c r="G400" i="63"/>
  <c r="F400" i="63"/>
  <c r="I399" i="63"/>
  <c r="G399" i="63"/>
  <c r="F399" i="63"/>
  <c r="I398" i="63"/>
  <c r="G398" i="63"/>
  <c r="F398" i="63"/>
  <c r="I397" i="63"/>
  <c r="G397" i="63"/>
  <c r="F397" i="63"/>
  <c r="I396" i="63"/>
  <c r="G396" i="63"/>
  <c r="F396" i="63"/>
  <c r="I395" i="63"/>
  <c r="G395" i="63"/>
  <c r="F395" i="63"/>
  <c r="I394" i="63"/>
  <c r="G394" i="63"/>
  <c r="F394" i="63"/>
  <c r="I393" i="63"/>
  <c r="G393" i="63"/>
  <c r="F393" i="63"/>
  <c r="I392" i="63"/>
  <c r="G392" i="63"/>
  <c r="F392" i="63"/>
  <c r="I391" i="63"/>
  <c r="G391" i="63"/>
  <c r="F391" i="63"/>
  <c r="I390" i="63"/>
  <c r="G390" i="63"/>
  <c r="F390" i="63"/>
  <c r="I389" i="63"/>
  <c r="G389" i="63"/>
  <c r="F389" i="63"/>
  <c r="I388" i="63"/>
  <c r="G388" i="63"/>
  <c r="F388" i="63"/>
  <c r="I387" i="63"/>
  <c r="G387" i="63"/>
  <c r="F387" i="63"/>
  <c r="I386" i="63"/>
  <c r="G386" i="63"/>
  <c r="F386" i="63"/>
  <c r="I385" i="63"/>
  <c r="G385" i="63"/>
  <c r="F385" i="63"/>
  <c r="I384" i="63"/>
  <c r="G384" i="63"/>
  <c r="F384" i="63"/>
  <c r="I383" i="63"/>
  <c r="G383" i="63"/>
  <c r="F383" i="63"/>
  <c r="I382" i="63"/>
  <c r="G382" i="63"/>
  <c r="F382" i="63"/>
  <c r="I381" i="63"/>
  <c r="G381" i="63"/>
  <c r="F381" i="63"/>
  <c r="I380" i="63"/>
  <c r="G380" i="63"/>
  <c r="F380" i="63"/>
  <c r="I379" i="63"/>
  <c r="G379" i="63"/>
  <c r="F379" i="63"/>
  <c r="I378" i="63"/>
  <c r="G378" i="63"/>
  <c r="F378" i="63"/>
  <c r="I377" i="63"/>
  <c r="G377" i="63"/>
  <c r="F377" i="63"/>
  <c r="I376" i="63"/>
  <c r="G376" i="63"/>
  <c r="F376" i="63"/>
  <c r="I375" i="63"/>
  <c r="G375" i="63"/>
  <c r="F375" i="63"/>
  <c r="I374" i="63"/>
  <c r="G374" i="63"/>
  <c r="F374" i="63"/>
  <c r="I373" i="63"/>
  <c r="G373" i="63"/>
  <c r="F373" i="63"/>
  <c r="I372" i="63"/>
  <c r="G372" i="63"/>
  <c r="F372" i="63"/>
  <c r="I371" i="63"/>
  <c r="G371" i="63"/>
  <c r="F371" i="63"/>
  <c r="I370" i="63"/>
  <c r="G370" i="63"/>
  <c r="F370" i="63"/>
  <c r="I369" i="63"/>
  <c r="G369" i="63"/>
  <c r="F369" i="63"/>
  <c r="I368" i="63"/>
  <c r="G368" i="63"/>
  <c r="F368" i="63"/>
  <c r="I367" i="63"/>
  <c r="G367" i="63"/>
  <c r="F367" i="63"/>
  <c r="I366" i="63"/>
  <c r="G366" i="63"/>
  <c r="F366" i="63"/>
  <c r="I365" i="63"/>
  <c r="G365" i="63"/>
  <c r="F365" i="63"/>
  <c r="I364" i="63"/>
  <c r="G364" i="63"/>
  <c r="F364" i="63"/>
  <c r="I363" i="63"/>
  <c r="G363" i="63"/>
  <c r="F363" i="63"/>
  <c r="I362" i="63"/>
  <c r="G362" i="63"/>
  <c r="F362" i="63"/>
  <c r="I361" i="63"/>
  <c r="G361" i="63"/>
  <c r="F361" i="63"/>
  <c r="I360" i="63"/>
  <c r="G360" i="63"/>
  <c r="F360" i="63"/>
  <c r="I359" i="63"/>
  <c r="G359" i="63"/>
  <c r="F359" i="63"/>
  <c r="I358" i="63"/>
  <c r="G358" i="63"/>
  <c r="F358" i="63"/>
  <c r="I357" i="63"/>
  <c r="G357" i="63"/>
  <c r="F357" i="63"/>
  <c r="I356" i="63"/>
  <c r="G356" i="63"/>
  <c r="F356" i="63"/>
  <c r="I355" i="63"/>
  <c r="G355" i="63"/>
  <c r="F355" i="63"/>
  <c r="I354" i="63"/>
  <c r="G354" i="63"/>
  <c r="F354" i="63"/>
  <c r="I353" i="63"/>
  <c r="G353" i="63"/>
  <c r="F353" i="63"/>
  <c r="I352" i="63"/>
  <c r="G352" i="63"/>
  <c r="F352" i="63"/>
  <c r="I351" i="63"/>
  <c r="G351" i="63"/>
  <c r="F351" i="63"/>
  <c r="I350" i="63"/>
  <c r="G350" i="63"/>
  <c r="F350" i="63"/>
  <c r="I349" i="63"/>
  <c r="G349" i="63"/>
  <c r="F349" i="63"/>
  <c r="I348" i="63"/>
  <c r="G348" i="63"/>
  <c r="F348" i="63"/>
  <c r="I347" i="63"/>
  <c r="G347" i="63"/>
  <c r="F347" i="63"/>
  <c r="I346" i="63"/>
  <c r="G346" i="63"/>
  <c r="F346" i="63"/>
  <c r="I345" i="63"/>
  <c r="G345" i="63"/>
  <c r="F345" i="63"/>
  <c r="I344" i="63"/>
  <c r="G344" i="63"/>
  <c r="F344" i="63"/>
  <c r="I343" i="63"/>
  <c r="G343" i="63"/>
  <c r="F343" i="63"/>
  <c r="I342" i="63"/>
  <c r="G342" i="63"/>
  <c r="F342" i="63"/>
  <c r="I341" i="63"/>
  <c r="G341" i="63"/>
  <c r="F341" i="63"/>
  <c r="I340" i="63"/>
  <c r="G340" i="63"/>
  <c r="F340" i="63"/>
  <c r="I339" i="63"/>
  <c r="G339" i="63"/>
  <c r="F339" i="63"/>
  <c r="I338" i="63"/>
  <c r="G338" i="63"/>
  <c r="F338" i="63"/>
  <c r="I337" i="63"/>
  <c r="G337" i="63"/>
  <c r="F337" i="63"/>
  <c r="I336" i="63"/>
  <c r="G336" i="63"/>
  <c r="F336" i="63"/>
  <c r="I335" i="63"/>
  <c r="G335" i="63"/>
  <c r="F335" i="63"/>
  <c r="I334" i="63"/>
  <c r="G334" i="63"/>
  <c r="F334" i="63"/>
  <c r="I333" i="63"/>
  <c r="G333" i="63"/>
  <c r="F333" i="63"/>
  <c r="I332" i="63"/>
  <c r="G332" i="63"/>
  <c r="F332" i="63"/>
  <c r="I331" i="63"/>
  <c r="G331" i="63"/>
  <c r="F331" i="63"/>
  <c r="I330" i="63"/>
  <c r="G330" i="63"/>
  <c r="F330" i="63"/>
  <c r="I329" i="63"/>
  <c r="G329" i="63"/>
  <c r="F329" i="63"/>
  <c r="I328" i="63"/>
  <c r="G328" i="63"/>
  <c r="F328" i="63"/>
  <c r="I327" i="63"/>
  <c r="G327" i="63"/>
  <c r="F327" i="63"/>
  <c r="I326" i="63"/>
  <c r="G326" i="63"/>
  <c r="F326" i="63"/>
  <c r="I325" i="63"/>
  <c r="G325" i="63"/>
  <c r="F325" i="63"/>
  <c r="I324" i="63"/>
  <c r="G324" i="63"/>
  <c r="F324" i="63"/>
  <c r="I323" i="63"/>
  <c r="G323" i="63"/>
  <c r="F323" i="63"/>
  <c r="I322" i="63"/>
  <c r="G322" i="63"/>
  <c r="F322" i="63"/>
  <c r="I321" i="63"/>
  <c r="G321" i="63"/>
  <c r="F321" i="63"/>
  <c r="I320" i="63"/>
  <c r="G320" i="63"/>
  <c r="F320" i="63"/>
  <c r="I319" i="63"/>
  <c r="G319" i="63"/>
  <c r="F319" i="63"/>
  <c r="I318" i="63"/>
  <c r="G318" i="63"/>
  <c r="F318" i="63"/>
  <c r="I317" i="63"/>
  <c r="G317" i="63"/>
  <c r="F317" i="63"/>
  <c r="I316" i="63"/>
  <c r="G316" i="63"/>
  <c r="F316" i="63"/>
  <c r="I315" i="63"/>
  <c r="G315" i="63"/>
  <c r="F315" i="63"/>
  <c r="I314" i="63"/>
  <c r="G314" i="63"/>
  <c r="F314" i="63"/>
  <c r="I313" i="63"/>
  <c r="G313" i="63"/>
  <c r="F313" i="63"/>
  <c r="I312" i="63"/>
  <c r="G312" i="63"/>
  <c r="F312" i="63"/>
  <c r="I311" i="63"/>
  <c r="G311" i="63"/>
  <c r="F311" i="63"/>
  <c r="I310" i="63"/>
  <c r="G310" i="63"/>
  <c r="F310" i="63"/>
  <c r="I309" i="63"/>
  <c r="G309" i="63"/>
  <c r="F309" i="63"/>
  <c r="I308" i="63"/>
  <c r="G308" i="63"/>
  <c r="F308" i="63"/>
  <c r="I307" i="63"/>
  <c r="G307" i="63"/>
  <c r="F307" i="63"/>
  <c r="I306" i="63"/>
  <c r="G306" i="63"/>
  <c r="F306" i="63"/>
  <c r="I305" i="63"/>
  <c r="G305" i="63"/>
  <c r="F305" i="63"/>
  <c r="I304" i="63"/>
  <c r="G304" i="63"/>
  <c r="F304" i="63"/>
  <c r="I303" i="63"/>
  <c r="G303" i="63"/>
  <c r="F303" i="63"/>
  <c r="I302" i="63"/>
  <c r="G302" i="63"/>
  <c r="F302" i="63"/>
  <c r="I301" i="63"/>
  <c r="G301" i="63"/>
  <c r="F301" i="63"/>
  <c r="I300" i="63"/>
  <c r="G300" i="63"/>
  <c r="F300" i="63"/>
  <c r="I299" i="63"/>
  <c r="G299" i="63"/>
  <c r="F299" i="63"/>
  <c r="I298" i="63"/>
  <c r="G298" i="63"/>
  <c r="F298" i="63"/>
  <c r="I297" i="63"/>
  <c r="G297" i="63"/>
  <c r="F297" i="63"/>
  <c r="I296" i="63"/>
  <c r="G296" i="63"/>
  <c r="F296" i="63"/>
  <c r="I295" i="63"/>
  <c r="G295" i="63"/>
  <c r="F295" i="63"/>
  <c r="I294" i="63"/>
  <c r="G294" i="63"/>
  <c r="F294" i="63"/>
  <c r="I293" i="63"/>
  <c r="G293" i="63"/>
  <c r="F293" i="63"/>
  <c r="I292" i="63"/>
  <c r="G292" i="63"/>
  <c r="F292" i="63"/>
  <c r="I291" i="63"/>
  <c r="G291" i="63"/>
  <c r="F291" i="63"/>
  <c r="I290" i="63"/>
  <c r="G290" i="63"/>
  <c r="F290" i="63"/>
  <c r="I289" i="63"/>
  <c r="G289" i="63"/>
  <c r="F289" i="63"/>
  <c r="I288" i="63"/>
  <c r="G288" i="63"/>
  <c r="F288" i="63"/>
  <c r="I287" i="63"/>
  <c r="G287" i="63"/>
  <c r="F287" i="63"/>
  <c r="I286" i="63"/>
  <c r="G286" i="63"/>
  <c r="F286" i="63"/>
  <c r="I285" i="63"/>
  <c r="G285" i="63"/>
  <c r="F285" i="63"/>
  <c r="I284" i="63"/>
  <c r="G284" i="63"/>
  <c r="F284" i="63"/>
  <c r="I283" i="63"/>
  <c r="G283" i="63"/>
  <c r="F283" i="63"/>
  <c r="I282" i="63"/>
  <c r="G282" i="63"/>
  <c r="F282" i="63"/>
  <c r="I281" i="63"/>
  <c r="G281" i="63"/>
  <c r="F281" i="63"/>
  <c r="I280" i="63"/>
  <c r="G280" i="63"/>
  <c r="F280" i="63"/>
  <c r="I279" i="63"/>
  <c r="G279" i="63"/>
  <c r="F279" i="63"/>
  <c r="I278" i="63"/>
  <c r="G278" i="63"/>
  <c r="F278" i="63"/>
  <c r="I277" i="63"/>
  <c r="G277" i="63"/>
  <c r="F277" i="63"/>
  <c r="I276" i="63"/>
  <c r="G276" i="63"/>
  <c r="F276" i="63"/>
  <c r="I275" i="63"/>
  <c r="G275" i="63"/>
  <c r="F275" i="63"/>
  <c r="I274" i="63"/>
  <c r="G274" i="63"/>
  <c r="F274" i="63"/>
  <c r="I273" i="63"/>
  <c r="G273" i="63"/>
  <c r="F273" i="63"/>
  <c r="I272" i="63"/>
  <c r="G272" i="63"/>
  <c r="F272" i="63"/>
  <c r="I271" i="63"/>
  <c r="G271" i="63"/>
  <c r="F271" i="63"/>
  <c r="I270" i="63"/>
  <c r="G270" i="63"/>
  <c r="F270" i="63"/>
  <c r="I269" i="63"/>
  <c r="G269" i="63"/>
  <c r="F269" i="63"/>
  <c r="I268" i="63"/>
  <c r="G268" i="63"/>
  <c r="F268" i="63"/>
  <c r="I267" i="63"/>
  <c r="G267" i="63"/>
  <c r="F267" i="63"/>
  <c r="I266" i="63"/>
  <c r="G266" i="63"/>
  <c r="F266" i="63"/>
  <c r="I265" i="63"/>
  <c r="G265" i="63"/>
  <c r="F265" i="63"/>
  <c r="I264" i="63"/>
  <c r="G264" i="63"/>
  <c r="F264" i="63"/>
  <c r="I263" i="63"/>
  <c r="G263" i="63"/>
  <c r="F263" i="63"/>
  <c r="I262" i="63"/>
  <c r="G262" i="63"/>
  <c r="F262" i="63"/>
  <c r="I261" i="63"/>
  <c r="G261" i="63"/>
  <c r="F261" i="63"/>
  <c r="I260" i="63"/>
  <c r="G260" i="63"/>
  <c r="F260" i="63"/>
  <c r="I259" i="63"/>
  <c r="G259" i="63"/>
  <c r="F259" i="63"/>
  <c r="I258" i="63"/>
  <c r="G258" i="63"/>
  <c r="F258" i="63"/>
  <c r="I257" i="63"/>
  <c r="G257" i="63"/>
  <c r="F257" i="63"/>
  <c r="I256" i="63"/>
  <c r="G256" i="63"/>
  <c r="F256" i="63"/>
  <c r="I255" i="63"/>
  <c r="G255" i="63"/>
  <c r="F255" i="63"/>
  <c r="I254" i="63"/>
  <c r="G254" i="63"/>
  <c r="F254" i="63"/>
  <c r="I253" i="63"/>
  <c r="G253" i="63"/>
  <c r="F253" i="63"/>
  <c r="I252" i="63"/>
  <c r="G252" i="63"/>
  <c r="F252" i="63"/>
  <c r="I251" i="63"/>
  <c r="G251" i="63"/>
  <c r="F251" i="63"/>
  <c r="I250" i="63"/>
  <c r="G250" i="63"/>
  <c r="F250" i="63"/>
  <c r="I249" i="63"/>
  <c r="G249" i="63"/>
  <c r="F249" i="63"/>
  <c r="I248" i="63"/>
  <c r="G248" i="63"/>
  <c r="F248" i="63"/>
  <c r="I247" i="63"/>
  <c r="G247" i="63"/>
  <c r="F247" i="63"/>
  <c r="I246" i="63"/>
  <c r="G246" i="63"/>
  <c r="F246" i="63"/>
  <c r="I245" i="63"/>
  <c r="G245" i="63"/>
  <c r="F245" i="63"/>
  <c r="I244" i="63"/>
  <c r="G244" i="63"/>
  <c r="F244" i="63"/>
  <c r="I243" i="63"/>
  <c r="G243" i="63"/>
  <c r="F243" i="63"/>
  <c r="I242" i="63"/>
  <c r="G242" i="63"/>
  <c r="F242" i="63"/>
  <c r="I241" i="63"/>
  <c r="G241" i="63"/>
  <c r="F241" i="63"/>
  <c r="I240" i="63"/>
  <c r="G240" i="63"/>
  <c r="F240" i="63"/>
  <c r="I239" i="63"/>
  <c r="G239" i="63"/>
  <c r="F239" i="63"/>
  <c r="I238" i="63"/>
  <c r="G238" i="63"/>
  <c r="F238" i="63"/>
  <c r="I237" i="63"/>
  <c r="G237" i="63"/>
  <c r="F237" i="63"/>
  <c r="I236" i="63"/>
  <c r="G236" i="63"/>
  <c r="F236" i="63"/>
  <c r="I235" i="63"/>
  <c r="G235" i="63"/>
  <c r="F235" i="63"/>
  <c r="I234" i="63"/>
  <c r="G234" i="63"/>
  <c r="F234" i="63"/>
  <c r="I233" i="63"/>
  <c r="G233" i="63"/>
  <c r="F233" i="63"/>
  <c r="I232" i="63"/>
  <c r="G232" i="63"/>
  <c r="F232" i="63"/>
  <c r="I231" i="63"/>
  <c r="G231" i="63"/>
  <c r="F231" i="63"/>
  <c r="I230" i="63"/>
  <c r="G230" i="63"/>
  <c r="F230" i="63"/>
  <c r="I229" i="63"/>
  <c r="G229" i="63"/>
  <c r="F229" i="63"/>
  <c r="I228" i="63"/>
  <c r="G228" i="63"/>
  <c r="F228" i="63"/>
  <c r="I227" i="63"/>
  <c r="G227" i="63"/>
  <c r="F227" i="63"/>
  <c r="I226" i="63"/>
  <c r="G226" i="63"/>
  <c r="F226" i="63"/>
  <c r="I225" i="63"/>
  <c r="G225" i="63"/>
  <c r="F225" i="63"/>
  <c r="I224" i="63"/>
  <c r="G224" i="63"/>
  <c r="F224" i="63"/>
  <c r="I223" i="63"/>
  <c r="G223" i="63"/>
  <c r="F223" i="63"/>
  <c r="I222" i="63"/>
  <c r="G222" i="63"/>
  <c r="F222" i="63"/>
  <c r="I221" i="63"/>
  <c r="G221" i="63"/>
  <c r="F221" i="63"/>
  <c r="I220" i="63"/>
  <c r="G220" i="63"/>
  <c r="F220" i="63"/>
  <c r="I219" i="63"/>
  <c r="G219" i="63"/>
  <c r="F219" i="63"/>
  <c r="I218" i="63"/>
  <c r="G218" i="63"/>
  <c r="F218" i="63"/>
  <c r="I217" i="63"/>
  <c r="G217" i="63"/>
  <c r="F217" i="63"/>
  <c r="I216" i="63"/>
  <c r="G216" i="63"/>
  <c r="F216" i="63"/>
  <c r="I215" i="63"/>
  <c r="G215" i="63"/>
  <c r="F215" i="63"/>
  <c r="I214" i="63"/>
  <c r="G214" i="63"/>
  <c r="F214" i="63"/>
  <c r="I213" i="63"/>
  <c r="G213" i="63"/>
  <c r="F213" i="63"/>
  <c r="I212" i="63"/>
  <c r="G212" i="63"/>
  <c r="F212" i="63"/>
  <c r="I211" i="63"/>
  <c r="G211" i="63"/>
  <c r="F211" i="63"/>
  <c r="I210" i="63"/>
  <c r="G210" i="63"/>
  <c r="F210" i="63"/>
  <c r="I209" i="63"/>
  <c r="G209" i="63"/>
  <c r="F209" i="63"/>
  <c r="I208" i="63"/>
  <c r="G208" i="63"/>
  <c r="F208" i="63"/>
  <c r="I207" i="63"/>
  <c r="G207" i="63"/>
  <c r="F207" i="63"/>
  <c r="I206" i="63"/>
  <c r="G206" i="63"/>
  <c r="F206" i="63"/>
  <c r="I205" i="63"/>
  <c r="G205" i="63"/>
  <c r="F205" i="63"/>
  <c r="I204" i="63"/>
  <c r="G204" i="63"/>
  <c r="F204" i="63"/>
  <c r="I203" i="63"/>
  <c r="G203" i="63"/>
  <c r="F203" i="63"/>
  <c r="I202" i="63"/>
  <c r="G202" i="63"/>
  <c r="F202" i="63"/>
  <c r="I201" i="63"/>
  <c r="G201" i="63"/>
  <c r="F201" i="63"/>
  <c r="I200" i="63"/>
  <c r="G200" i="63"/>
  <c r="F200" i="63"/>
  <c r="I199" i="63"/>
  <c r="G199" i="63"/>
  <c r="F199" i="63"/>
  <c r="I198" i="63"/>
  <c r="G198" i="63"/>
  <c r="F198" i="63"/>
  <c r="I197" i="63"/>
  <c r="G197" i="63"/>
  <c r="F197" i="63"/>
  <c r="I196" i="63"/>
  <c r="G196" i="63"/>
  <c r="F196" i="63"/>
  <c r="I195" i="63"/>
  <c r="G195" i="63"/>
  <c r="F195" i="63"/>
  <c r="I194" i="63"/>
  <c r="G194" i="63"/>
  <c r="F194" i="63"/>
  <c r="I193" i="63"/>
  <c r="G193" i="63"/>
  <c r="F193" i="63"/>
  <c r="I192" i="63"/>
  <c r="G192" i="63"/>
  <c r="F192" i="63"/>
  <c r="I191" i="63"/>
  <c r="G191" i="63"/>
  <c r="F191" i="63"/>
  <c r="I190" i="63"/>
  <c r="G190" i="63"/>
  <c r="F190" i="63"/>
  <c r="I189" i="63"/>
  <c r="G189" i="63"/>
  <c r="F189" i="63"/>
  <c r="I188" i="63"/>
  <c r="G188" i="63"/>
  <c r="F188" i="63"/>
  <c r="I187" i="63"/>
  <c r="G187" i="63"/>
  <c r="F187" i="63"/>
  <c r="I186" i="63"/>
  <c r="G186" i="63"/>
  <c r="F186" i="63"/>
  <c r="I185" i="63"/>
  <c r="G185" i="63"/>
  <c r="F185" i="63"/>
  <c r="I184" i="63"/>
  <c r="G184" i="63"/>
  <c r="F184" i="63"/>
  <c r="I183" i="63"/>
  <c r="G183" i="63"/>
  <c r="F183" i="63"/>
  <c r="I182" i="63"/>
  <c r="G182" i="63"/>
  <c r="F182" i="63"/>
  <c r="I181" i="63"/>
  <c r="G181" i="63"/>
  <c r="F181" i="63"/>
  <c r="I180" i="63"/>
  <c r="G180" i="63"/>
  <c r="F180" i="63"/>
  <c r="I179" i="63"/>
  <c r="G179" i="63"/>
  <c r="F179" i="63"/>
  <c r="I178" i="63"/>
  <c r="G178" i="63"/>
  <c r="F178" i="63"/>
  <c r="I177" i="63"/>
  <c r="G177" i="63"/>
  <c r="F177" i="63"/>
  <c r="I176" i="63"/>
  <c r="G176" i="63"/>
  <c r="F176" i="63"/>
  <c r="I175" i="63"/>
  <c r="G175" i="63"/>
  <c r="F175" i="63"/>
  <c r="I174" i="63"/>
  <c r="G174" i="63"/>
  <c r="F174" i="63"/>
  <c r="I173" i="63"/>
  <c r="G173" i="63"/>
  <c r="F173" i="63"/>
  <c r="I172" i="63"/>
  <c r="G172" i="63"/>
  <c r="F172" i="63"/>
  <c r="I171" i="63"/>
  <c r="G171" i="63"/>
  <c r="F171" i="63"/>
  <c r="I170" i="63"/>
  <c r="G170" i="63"/>
  <c r="F170" i="63"/>
  <c r="I169" i="63"/>
  <c r="G169" i="63"/>
  <c r="F169" i="63"/>
  <c r="I168" i="63"/>
  <c r="G168" i="63"/>
  <c r="F168" i="63"/>
  <c r="I167" i="63"/>
  <c r="G167" i="63"/>
  <c r="F167" i="63"/>
  <c r="I166" i="63"/>
  <c r="G166" i="63"/>
  <c r="F166" i="63"/>
  <c r="I165" i="63"/>
  <c r="G165" i="63"/>
  <c r="F165" i="63"/>
  <c r="I164" i="63"/>
  <c r="G164" i="63"/>
  <c r="F164" i="63"/>
  <c r="I163" i="63"/>
  <c r="G163" i="63"/>
  <c r="F163" i="63"/>
  <c r="I162" i="63"/>
  <c r="G162" i="63"/>
  <c r="F162" i="63"/>
  <c r="I161" i="63"/>
  <c r="G161" i="63"/>
  <c r="F161" i="63"/>
  <c r="I160" i="63"/>
  <c r="G160" i="63"/>
  <c r="F160" i="63"/>
  <c r="I159" i="63"/>
  <c r="G159" i="63"/>
  <c r="F159" i="63"/>
  <c r="I158" i="63"/>
  <c r="G158" i="63"/>
  <c r="F158" i="63"/>
  <c r="I157" i="63"/>
  <c r="G157" i="63"/>
  <c r="F157" i="63"/>
  <c r="I156" i="63"/>
  <c r="G156" i="63"/>
  <c r="F156" i="63"/>
  <c r="I155" i="63"/>
  <c r="G155" i="63"/>
  <c r="F155" i="63"/>
  <c r="I154" i="63"/>
  <c r="G154" i="63"/>
  <c r="F154" i="63"/>
  <c r="I153" i="63"/>
  <c r="G153" i="63"/>
  <c r="F153" i="63"/>
  <c r="I152" i="63"/>
  <c r="G152" i="63"/>
  <c r="F152" i="63"/>
  <c r="I151" i="63"/>
  <c r="G151" i="63"/>
  <c r="F151" i="63"/>
  <c r="I150" i="63"/>
  <c r="G150" i="63"/>
  <c r="F150" i="63"/>
  <c r="I149" i="63"/>
  <c r="G149" i="63"/>
  <c r="F149" i="63"/>
  <c r="I148" i="63"/>
  <c r="G148" i="63"/>
  <c r="F148" i="63"/>
  <c r="I147" i="63"/>
  <c r="G147" i="63"/>
  <c r="F147" i="63"/>
  <c r="I146" i="63"/>
  <c r="G146" i="63"/>
  <c r="F146" i="63"/>
  <c r="I145" i="63"/>
  <c r="G145" i="63"/>
  <c r="F145" i="63"/>
  <c r="I144" i="63"/>
  <c r="G144" i="63"/>
  <c r="F144" i="63"/>
  <c r="I143" i="63"/>
  <c r="G143" i="63"/>
  <c r="F143" i="63"/>
  <c r="I142" i="63"/>
  <c r="G142" i="63"/>
  <c r="F142" i="63"/>
  <c r="I141" i="63"/>
  <c r="G141" i="63"/>
  <c r="F141" i="63"/>
  <c r="I140" i="63"/>
  <c r="G140" i="63"/>
  <c r="F140" i="63"/>
  <c r="I139" i="63"/>
  <c r="G139" i="63"/>
  <c r="F139" i="63"/>
  <c r="I138" i="63"/>
  <c r="G138" i="63"/>
  <c r="F138" i="63"/>
  <c r="I137" i="63"/>
  <c r="G137" i="63"/>
  <c r="F137" i="63"/>
  <c r="I136" i="63"/>
  <c r="G136" i="63"/>
  <c r="F136" i="63"/>
  <c r="I135" i="63"/>
  <c r="G135" i="63"/>
  <c r="F135" i="63"/>
  <c r="I134" i="63"/>
  <c r="G134" i="63"/>
  <c r="F134" i="63"/>
  <c r="I133" i="63"/>
  <c r="G133" i="63"/>
  <c r="F133" i="63"/>
  <c r="I132" i="63"/>
  <c r="G132" i="63"/>
  <c r="F132" i="63"/>
  <c r="I131" i="63"/>
  <c r="G131" i="63"/>
  <c r="F131" i="63"/>
  <c r="I130" i="63"/>
  <c r="G130" i="63"/>
  <c r="F130" i="63"/>
  <c r="I129" i="63"/>
  <c r="G129" i="63"/>
  <c r="F129" i="63"/>
  <c r="I128" i="63"/>
  <c r="G128" i="63"/>
  <c r="F128" i="63"/>
  <c r="I127" i="63"/>
  <c r="G127" i="63"/>
  <c r="F127" i="63"/>
  <c r="I126" i="63"/>
  <c r="G126" i="63"/>
  <c r="F126" i="63"/>
  <c r="I125" i="63"/>
  <c r="G125" i="63"/>
  <c r="F125" i="63"/>
  <c r="I124" i="63"/>
  <c r="G124" i="63"/>
  <c r="F124" i="63"/>
  <c r="I123" i="63"/>
  <c r="G123" i="63"/>
  <c r="F123" i="63"/>
  <c r="I122" i="63"/>
  <c r="G122" i="63"/>
  <c r="F122" i="63"/>
  <c r="I121" i="63"/>
  <c r="G121" i="63"/>
  <c r="F121" i="63"/>
  <c r="I120" i="63"/>
  <c r="G120" i="63"/>
  <c r="F120" i="63"/>
  <c r="I119" i="63"/>
  <c r="G119" i="63"/>
  <c r="F119" i="63"/>
  <c r="I118" i="63"/>
  <c r="G118" i="63"/>
  <c r="F118" i="63"/>
  <c r="I117" i="63"/>
  <c r="G117" i="63"/>
  <c r="F117" i="63"/>
  <c r="I116" i="63"/>
  <c r="G116" i="63"/>
  <c r="F116" i="63"/>
  <c r="I115" i="63"/>
  <c r="G115" i="63"/>
  <c r="F115" i="63"/>
  <c r="I114" i="63"/>
  <c r="G114" i="63"/>
  <c r="F114" i="63"/>
  <c r="I113" i="63"/>
  <c r="G113" i="63"/>
  <c r="F113" i="63"/>
  <c r="I112" i="63"/>
  <c r="G112" i="63"/>
  <c r="F112" i="63"/>
  <c r="I111" i="63"/>
  <c r="G111" i="63"/>
  <c r="F111" i="63"/>
  <c r="I110" i="63"/>
  <c r="G110" i="63"/>
  <c r="F110" i="63"/>
  <c r="I109" i="63"/>
  <c r="G109" i="63"/>
  <c r="F109" i="63"/>
  <c r="I108" i="63"/>
  <c r="G108" i="63"/>
  <c r="F108" i="63"/>
  <c r="I107" i="63"/>
  <c r="G107" i="63"/>
  <c r="F107" i="63"/>
  <c r="I106" i="63"/>
  <c r="G106" i="63"/>
  <c r="F106" i="63"/>
  <c r="I105" i="63"/>
  <c r="G105" i="63"/>
  <c r="F105" i="63"/>
  <c r="I104" i="63"/>
  <c r="G104" i="63"/>
  <c r="F104" i="63"/>
  <c r="I103" i="63"/>
  <c r="G103" i="63"/>
  <c r="F103" i="63"/>
  <c r="I102" i="63"/>
  <c r="G102" i="63"/>
  <c r="F102" i="63"/>
  <c r="I101" i="63"/>
  <c r="G101" i="63"/>
  <c r="F101" i="63"/>
  <c r="I100" i="63"/>
  <c r="G100" i="63"/>
  <c r="F100" i="63"/>
  <c r="I99" i="63"/>
  <c r="G99" i="63"/>
  <c r="F99" i="63"/>
  <c r="I98" i="63"/>
  <c r="G98" i="63"/>
  <c r="F98" i="63"/>
  <c r="I97" i="63"/>
  <c r="G97" i="63"/>
  <c r="F97" i="63"/>
  <c r="I96" i="63"/>
  <c r="G96" i="63"/>
  <c r="F96" i="63"/>
  <c r="I95" i="63"/>
  <c r="G95" i="63"/>
  <c r="F95" i="63"/>
  <c r="I94" i="63"/>
  <c r="G94" i="63"/>
  <c r="F94" i="63"/>
  <c r="I93" i="63"/>
  <c r="G93" i="63"/>
  <c r="F93" i="63"/>
  <c r="I92" i="63"/>
  <c r="G92" i="63"/>
  <c r="F92" i="63"/>
  <c r="I91" i="63"/>
  <c r="G91" i="63"/>
  <c r="F91" i="63"/>
  <c r="I90" i="63"/>
  <c r="G90" i="63"/>
  <c r="F90" i="63"/>
  <c r="I89" i="63"/>
  <c r="G89" i="63"/>
  <c r="F89" i="63"/>
  <c r="I88" i="63"/>
  <c r="G88" i="63"/>
  <c r="F88" i="63"/>
  <c r="I87" i="63"/>
  <c r="G87" i="63"/>
  <c r="F87" i="63"/>
  <c r="I86" i="63"/>
  <c r="G86" i="63"/>
  <c r="F86" i="63"/>
  <c r="I85" i="63"/>
  <c r="G85" i="63"/>
  <c r="F85" i="63"/>
  <c r="I84" i="63"/>
  <c r="G84" i="63"/>
  <c r="F84" i="63"/>
  <c r="I83" i="63"/>
  <c r="G83" i="63"/>
  <c r="F83" i="63"/>
  <c r="I82" i="63"/>
  <c r="G82" i="63"/>
  <c r="F82" i="63"/>
  <c r="I81" i="63"/>
  <c r="G81" i="63"/>
  <c r="F81" i="63"/>
  <c r="I80" i="63"/>
  <c r="G80" i="63"/>
  <c r="F80" i="63"/>
  <c r="I79" i="63"/>
  <c r="G79" i="63"/>
  <c r="F79" i="63"/>
  <c r="I78" i="63"/>
  <c r="G78" i="63"/>
  <c r="F78" i="63"/>
  <c r="I77" i="63"/>
  <c r="G77" i="63"/>
  <c r="F77" i="63"/>
  <c r="I76" i="63"/>
  <c r="G76" i="63"/>
  <c r="F76" i="63"/>
  <c r="I75" i="63"/>
  <c r="G75" i="63"/>
  <c r="F75" i="63"/>
  <c r="I74" i="63"/>
  <c r="G74" i="63"/>
  <c r="F74" i="63"/>
  <c r="I73" i="63"/>
  <c r="G73" i="63"/>
  <c r="F73" i="63"/>
  <c r="I72" i="63"/>
  <c r="G72" i="63"/>
  <c r="F72" i="63"/>
  <c r="I71" i="63"/>
  <c r="G71" i="63"/>
  <c r="F71" i="63"/>
  <c r="I70" i="63"/>
  <c r="G70" i="63"/>
  <c r="F70" i="63"/>
  <c r="I69" i="63"/>
  <c r="G69" i="63"/>
  <c r="F69" i="63"/>
  <c r="I68" i="63"/>
  <c r="G68" i="63"/>
  <c r="F68" i="63"/>
  <c r="I67" i="63"/>
  <c r="G67" i="63"/>
  <c r="F67" i="63"/>
  <c r="I66" i="63"/>
  <c r="G66" i="63"/>
  <c r="F66" i="63"/>
  <c r="I65" i="63"/>
  <c r="G65" i="63"/>
  <c r="F65" i="63"/>
  <c r="I64" i="63"/>
  <c r="G64" i="63"/>
  <c r="F64" i="63"/>
  <c r="I63" i="63"/>
  <c r="G63" i="63"/>
  <c r="F63" i="63"/>
  <c r="I62" i="63"/>
  <c r="G62" i="63"/>
  <c r="F62" i="63"/>
  <c r="I61" i="63"/>
  <c r="G61" i="63"/>
  <c r="F61" i="63"/>
  <c r="I60" i="63"/>
  <c r="G60" i="63"/>
  <c r="F60" i="63"/>
  <c r="I59" i="63"/>
  <c r="G59" i="63"/>
  <c r="F59" i="63"/>
  <c r="I58" i="63"/>
  <c r="G58" i="63"/>
  <c r="F58" i="63"/>
  <c r="I57" i="63"/>
  <c r="G57" i="63"/>
  <c r="F57" i="63"/>
  <c r="I56" i="63"/>
  <c r="G56" i="63"/>
  <c r="F56" i="63"/>
  <c r="I55" i="63"/>
  <c r="G55" i="63"/>
  <c r="F55" i="63"/>
  <c r="I54" i="63"/>
  <c r="G54" i="63"/>
  <c r="F54" i="63"/>
  <c r="I53" i="63"/>
  <c r="G53" i="63"/>
  <c r="F53" i="63"/>
  <c r="I52" i="63"/>
  <c r="G52" i="63"/>
  <c r="F52" i="63"/>
  <c r="I51" i="63"/>
  <c r="G51" i="63"/>
  <c r="F51" i="63"/>
  <c r="I50" i="63"/>
  <c r="G50" i="63"/>
  <c r="F50" i="63"/>
  <c r="I49" i="63"/>
  <c r="G49" i="63"/>
  <c r="F49" i="63"/>
  <c r="I48" i="63"/>
  <c r="G48" i="63"/>
  <c r="F48" i="63"/>
  <c r="I47" i="63"/>
  <c r="G47" i="63"/>
  <c r="F47" i="63"/>
  <c r="I46" i="63"/>
  <c r="G46" i="63"/>
  <c r="F46" i="63"/>
  <c r="I45" i="63"/>
  <c r="G45" i="63"/>
  <c r="F45" i="63"/>
  <c r="I44" i="63"/>
  <c r="G44" i="63"/>
  <c r="F44" i="63"/>
  <c r="I43" i="63"/>
  <c r="G43" i="63"/>
  <c r="F43" i="63"/>
  <c r="I42" i="63"/>
  <c r="G42" i="63"/>
  <c r="F42" i="63"/>
  <c r="I41" i="63"/>
  <c r="G41" i="63"/>
  <c r="F41" i="63"/>
  <c r="I40" i="63"/>
  <c r="G40" i="63"/>
  <c r="F40" i="63"/>
  <c r="I39" i="63"/>
  <c r="G39" i="63"/>
  <c r="F39" i="63"/>
  <c r="I38" i="63"/>
  <c r="G38" i="63"/>
  <c r="F38" i="63"/>
  <c r="I37" i="63"/>
  <c r="G37" i="63"/>
  <c r="F37" i="63"/>
  <c r="I36" i="63"/>
  <c r="G36" i="63"/>
  <c r="F36" i="63"/>
  <c r="I35" i="63"/>
  <c r="G35" i="63"/>
  <c r="F35" i="63"/>
  <c r="I34" i="63"/>
  <c r="G34" i="63"/>
  <c r="F34" i="63"/>
  <c r="I33" i="63"/>
  <c r="G33" i="63"/>
  <c r="F33" i="63"/>
  <c r="I32" i="63"/>
  <c r="G32" i="63"/>
  <c r="F32" i="63"/>
  <c r="I31" i="63"/>
  <c r="G31" i="63"/>
  <c r="F31" i="63"/>
  <c r="I30" i="63"/>
  <c r="G30" i="63"/>
  <c r="F30" i="63"/>
  <c r="I29" i="63"/>
  <c r="G29" i="63"/>
  <c r="F29" i="63"/>
  <c r="I28" i="63"/>
  <c r="G28" i="63"/>
  <c r="F28" i="63"/>
  <c r="I27" i="63"/>
  <c r="G27" i="63"/>
  <c r="F27" i="63"/>
  <c r="I26" i="63"/>
  <c r="G26" i="63"/>
  <c r="F26" i="63"/>
  <c r="I25" i="63"/>
  <c r="G25" i="63"/>
  <c r="F25" i="63"/>
  <c r="I24" i="63"/>
  <c r="G24" i="63"/>
  <c r="F24" i="63"/>
  <c r="I23" i="63"/>
  <c r="G23" i="63"/>
  <c r="F23" i="63"/>
  <c r="I22" i="63"/>
  <c r="G22" i="63"/>
  <c r="F22" i="63"/>
  <c r="I21" i="63"/>
  <c r="G21" i="63"/>
  <c r="F21" i="63"/>
  <c r="I20" i="63"/>
  <c r="G20" i="63"/>
  <c r="F20" i="63"/>
  <c r="I19" i="63"/>
  <c r="G19" i="63"/>
  <c r="F19" i="63"/>
  <c r="I18" i="63"/>
  <c r="G18" i="63"/>
  <c r="F18" i="63"/>
  <c r="I17" i="63"/>
  <c r="G17" i="63"/>
  <c r="F17" i="63"/>
  <c r="I16" i="63"/>
  <c r="G16" i="63"/>
  <c r="F16" i="63"/>
  <c r="I15" i="63"/>
  <c r="G15" i="63"/>
  <c r="F15" i="63"/>
  <c r="I14" i="63"/>
  <c r="G14" i="63"/>
  <c r="F14" i="63"/>
  <c r="I13" i="63"/>
  <c r="G13" i="63"/>
  <c r="F13" i="63"/>
  <c r="I12" i="63"/>
  <c r="G12" i="63"/>
  <c r="F12" i="63"/>
  <c r="I11" i="63"/>
  <c r="G11" i="63"/>
  <c r="F11" i="63"/>
  <c r="I10" i="63"/>
  <c r="G10" i="63"/>
  <c r="F10" i="63"/>
  <c r="A1" i="63"/>
  <c r="F304" i="62"/>
  <c r="G304" i="62" s="1"/>
  <c r="G306" i="62" s="1"/>
  <c r="D304" i="62"/>
  <c r="D286" i="62"/>
  <c r="F286" i="62" s="1"/>
  <c r="G286" i="62" s="1"/>
  <c r="G288" i="62" s="1"/>
  <c r="D277" i="62"/>
  <c r="F277" i="62" s="1"/>
  <c r="G277" i="62" s="1"/>
  <c r="D276" i="62"/>
  <c r="F276" i="62" s="1"/>
  <c r="G276" i="62" s="1"/>
  <c r="D259" i="62"/>
  <c r="F259" i="62" s="1"/>
  <c r="G259" i="62" s="1"/>
  <c r="D260" i="62"/>
  <c r="F260" i="62" s="1"/>
  <c r="G260" i="62" s="1"/>
  <c r="D261" i="62"/>
  <c r="F261" i="62" s="1"/>
  <c r="G261" i="62" s="1"/>
  <c r="D262" i="62"/>
  <c r="F262" i="62" s="1"/>
  <c r="G262" i="62" s="1"/>
  <c r="D263" i="62"/>
  <c r="F263" i="62" s="1"/>
  <c r="G263" i="62" s="1"/>
  <c r="D264" i="62"/>
  <c r="F264" i="62" s="1"/>
  <c r="G264" i="62" s="1"/>
  <c r="D265" i="62"/>
  <c r="F265" i="62" s="1"/>
  <c r="G265" i="62" s="1"/>
  <c r="D266" i="62"/>
  <c r="F266" i="62" s="1"/>
  <c r="G266" i="62" s="1"/>
  <c r="D267" i="62"/>
  <c r="F267" i="62" s="1"/>
  <c r="G267" i="62" s="1"/>
  <c r="D268" i="62"/>
  <c r="F268" i="62" s="1"/>
  <c r="G268" i="62" s="1"/>
  <c r="D258" i="62"/>
  <c r="F258" i="62" s="1"/>
  <c r="G258" i="62" s="1"/>
  <c r="D241" i="62"/>
  <c r="F241" i="62" s="1"/>
  <c r="G241" i="62" s="1"/>
  <c r="D242" i="62"/>
  <c r="F242" i="62" s="1"/>
  <c r="G242" i="62" s="1"/>
  <c r="D243" i="62"/>
  <c r="F243" i="62" s="1"/>
  <c r="G243" i="62" s="1"/>
  <c r="D244" i="62"/>
  <c r="F244" i="62" s="1"/>
  <c r="G244" i="62" s="1"/>
  <c r="D245" i="62"/>
  <c r="F245" i="62" s="1"/>
  <c r="G245" i="62" s="1"/>
  <c r="D246" i="62"/>
  <c r="F246" i="62" s="1"/>
  <c r="G246" i="62" s="1"/>
  <c r="D247" i="62"/>
  <c r="F247" i="62" s="1"/>
  <c r="G247" i="62" s="1"/>
  <c r="D248" i="62"/>
  <c r="F248" i="62" s="1"/>
  <c r="G248" i="62" s="1"/>
  <c r="D249" i="62"/>
  <c r="F249" i="62" s="1"/>
  <c r="G249" i="62" s="1"/>
  <c r="D250" i="62"/>
  <c r="F250" i="62" s="1"/>
  <c r="G250" i="62" s="1"/>
  <c r="D240" i="62"/>
  <c r="F240" i="62" s="1"/>
  <c r="G240" i="62" s="1"/>
  <c r="D212" i="62"/>
  <c r="F212" i="62" s="1"/>
  <c r="G212" i="62" s="1"/>
  <c r="F194" i="62"/>
  <c r="G194" i="62" s="1"/>
  <c r="F202" i="62"/>
  <c r="G202" i="62" s="1"/>
  <c r="F192" i="62"/>
  <c r="G192" i="62" s="1"/>
  <c r="D193" i="62"/>
  <c r="F193" i="62" s="1"/>
  <c r="G193" i="62" s="1"/>
  <c r="D194" i="62"/>
  <c r="D195" i="62"/>
  <c r="F195" i="62" s="1"/>
  <c r="G195" i="62" s="1"/>
  <c r="D196" i="62"/>
  <c r="F196" i="62" s="1"/>
  <c r="G196" i="62" s="1"/>
  <c r="D197" i="62"/>
  <c r="F197" i="62" s="1"/>
  <c r="G197" i="62" s="1"/>
  <c r="D198" i="62"/>
  <c r="F198" i="62" s="1"/>
  <c r="G198" i="62" s="1"/>
  <c r="D199" i="62"/>
  <c r="F199" i="62" s="1"/>
  <c r="G199" i="62" s="1"/>
  <c r="D200" i="62"/>
  <c r="F200" i="62" s="1"/>
  <c r="G200" i="62" s="1"/>
  <c r="D201" i="62"/>
  <c r="F201" i="62" s="1"/>
  <c r="G201" i="62" s="1"/>
  <c r="D202" i="62"/>
  <c r="D203" i="62"/>
  <c r="F203" i="62" s="1"/>
  <c r="G203" i="62" s="1"/>
  <c r="D192" i="62"/>
  <c r="F178" i="62"/>
  <c r="G178" i="62" s="1"/>
  <c r="D174" i="62"/>
  <c r="F174" i="62" s="1"/>
  <c r="G174" i="62" s="1"/>
  <c r="D175" i="62"/>
  <c r="F175" i="62" s="1"/>
  <c r="G175" i="62" s="1"/>
  <c r="D176" i="62"/>
  <c r="F176" i="62" s="1"/>
  <c r="G176" i="62" s="1"/>
  <c r="D177" i="62"/>
  <c r="F177" i="62" s="1"/>
  <c r="G177" i="62" s="1"/>
  <c r="D178" i="62"/>
  <c r="D179" i="62"/>
  <c r="F179" i="62" s="1"/>
  <c r="G179" i="62" s="1"/>
  <c r="D180" i="62"/>
  <c r="F180" i="62" s="1"/>
  <c r="G180" i="62" s="1"/>
  <c r="D181" i="62"/>
  <c r="F181" i="62" s="1"/>
  <c r="G181" i="62" s="1"/>
  <c r="D182" i="62"/>
  <c r="F182" i="62" s="1"/>
  <c r="G182" i="62" s="1"/>
  <c r="D183" i="62"/>
  <c r="F183" i="62" s="1"/>
  <c r="G183" i="62" s="1"/>
  <c r="D184" i="62"/>
  <c r="F184" i="62" s="1"/>
  <c r="G184" i="62" s="1"/>
  <c r="D173" i="62"/>
  <c r="F173" i="62" s="1"/>
  <c r="G173" i="62" s="1"/>
  <c r="D161" i="62"/>
  <c r="F161" i="62" s="1"/>
  <c r="G161" i="62" s="1"/>
  <c r="D162" i="62"/>
  <c r="F162" i="62" s="1"/>
  <c r="G162" i="62" s="1"/>
  <c r="D163" i="62"/>
  <c r="F163" i="62" s="1"/>
  <c r="G163" i="62" s="1"/>
  <c r="D164" i="62"/>
  <c r="F164" i="62" s="1"/>
  <c r="G164" i="62" s="1"/>
  <c r="D165" i="62"/>
  <c r="F165" i="62" s="1"/>
  <c r="G165" i="62" s="1"/>
  <c r="D160" i="62"/>
  <c r="F160" i="62" s="1"/>
  <c r="G160" i="62" s="1"/>
  <c r="F145" i="62"/>
  <c r="G145" i="62" s="1"/>
  <c r="D145" i="62"/>
  <c r="D146" i="62"/>
  <c r="F146" i="62" s="1"/>
  <c r="G146" i="62" s="1"/>
  <c r="D147" i="62"/>
  <c r="F147" i="62" s="1"/>
  <c r="G147" i="62" s="1"/>
  <c r="D148" i="62"/>
  <c r="F148" i="62" s="1"/>
  <c r="G148" i="62" s="1"/>
  <c r="D149" i="62"/>
  <c r="F149" i="62" s="1"/>
  <c r="G149" i="62" s="1"/>
  <c r="D150" i="62"/>
  <c r="F150" i="62" s="1"/>
  <c r="G150" i="62" s="1"/>
  <c r="D151" i="62"/>
  <c r="F151" i="62" s="1"/>
  <c r="G151" i="62" s="1"/>
  <c r="D152" i="62"/>
  <c r="F152" i="62" s="1"/>
  <c r="G152" i="62" s="1"/>
  <c r="D144" i="62"/>
  <c r="F144" i="62" s="1"/>
  <c r="G144" i="62" s="1"/>
  <c r="D136" i="62"/>
  <c r="D135" i="62"/>
  <c r="D116" i="62"/>
  <c r="F116" i="62" s="1"/>
  <c r="G116" i="62" s="1"/>
  <c r="D117" i="62"/>
  <c r="F117" i="62" s="1"/>
  <c r="G117" i="62" s="1"/>
  <c r="D118" i="62"/>
  <c r="F118" i="62" s="1"/>
  <c r="G118" i="62" s="1"/>
  <c r="D119" i="62"/>
  <c r="F119" i="62" s="1"/>
  <c r="G119" i="62" s="1"/>
  <c r="D120" i="62"/>
  <c r="F120" i="62" s="1"/>
  <c r="G120" i="62" s="1"/>
  <c r="D121" i="62"/>
  <c r="F121" i="62" s="1"/>
  <c r="G121" i="62" s="1"/>
  <c r="D122" i="62"/>
  <c r="F122" i="62" s="1"/>
  <c r="G122" i="62" s="1"/>
  <c r="D123" i="62"/>
  <c r="F123" i="62" s="1"/>
  <c r="G123" i="62" s="1"/>
  <c r="D124" i="62"/>
  <c r="F124" i="62" s="1"/>
  <c r="G124" i="62" s="1"/>
  <c r="D125" i="62"/>
  <c r="F125" i="62" s="1"/>
  <c r="G125" i="62" s="1"/>
  <c r="D126" i="62"/>
  <c r="F126" i="62" s="1"/>
  <c r="G126" i="62" s="1"/>
  <c r="D115" i="62"/>
  <c r="F115" i="62" s="1"/>
  <c r="G115" i="62" s="1"/>
  <c r="D106" i="62"/>
  <c r="F106" i="62" s="1"/>
  <c r="G106" i="62" s="1"/>
  <c r="G108" i="62" s="1"/>
  <c r="D89" i="62"/>
  <c r="F89" i="62" s="1"/>
  <c r="G89" i="62" s="1"/>
  <c r="D90" i="62"/>
  <c r="F90" i="62" s="1"/>
  <c r="G90" i="62" s="1"/>
  <c r="D91" i="62"/>
  <c r="F91" i="62" s="1"/>
  <c r="G91" i="62" s="1"/>
  <c r="D92" i="62"/>
  <c r="F92" i="62" s="1"/>
  <c r="G92" i="62" s="1"/>
  <c r="D93" i="62"/>
  <c r="F93" i="62" s="1"/>
  <c r="G93" i="62" s="1"/>
  <c r="D94" i="62"/>
  <c r="F94" i="62" s="1"/>
  <c r="G94" i="62" s="1"/>
  <c r="D95" i="62"/>
  <c r="F95" i="62" s="1"/>
  <c r="G95" i="62" s="1"/>
  <c r="D96" i="62"/>
  <c r="F96" i="62" s="1"/>
  <c r="G96" i="62" s="1"/>
  <c r="D97" i="62"/>
  <c r="F97" i="62" s="1"/>
  <c r="G97" i="62" s="1"/>
  <c r="D98" i="62"/>
  <c r="F98" i="62" s="1"/>
  <c r="G98" i="62" s="1"/>
  <c r="D88" i="62"/>
  <c r="F88" i="62" s="1"/>
  <c r="G88" i="62" s="1"/>
  <c r="D70" i="62"/>
  <c r="F70" i="62" s="1"/>
  <c r="G70" i="62" s="1"/>
  <c r="D71" i="62"/>
  <c r="F71" i="62" s="1"/>
  <c r="G71" i="62" s="1"/>
  <c r="D72" i="62"/>
  <c r="F72" i="62" s="1"/>
  <c r="G72" i="62" s="1"/>
  <c r="D73" i="62"/>
  <c r="F73" i="62" s="1"/>
  <c r="D74" i="62"/>
  <c r="F74" i="62" s="1"/>
  <c r="G74" i="62" s="1"/>
  <c r="D75" i="62"/>
  <c r="F75" i="62" s="1"/>
  <c r="D76" i="62"/>
  <c r="F76" i="62" s="1"/>
  <c r="G76" i="62" s="1"/>
  <c r="D77" i="62"/>
  <c r="F77" i="62" s="1"/>
  <c r="D78" i="62"/>
  <c r="F78" i="62" s="1"/>
  <c r="G78" i="62" s="1"/>
  <c r="D79" i="62"/>
  <c r="F79" i="62" s="1"/>
  <c r="G79" i="62" s="1"/>
  <c r="D80" i="62"/>
  <c r="F80" i="62" s="1"/>
  <c r="D69" i="62"/>
  <c r="F69" i="62" s="1"/>
  <c r="G69" i="62" s="1"/>
  <c r="D51" i="62"/>
  <c r="D52" i="62"/>
  <c r="D53" i="62"/>
  <c r="D54" i="62"/>
  <c r="D55" i="62"/>
  <c r="D56" i="62"/>
  <c r="D57" i="62"/>
  <c r="D58" i="62"/>
  <c r="D59" i="62"/>
  <c r="D60" i="62"/>
  <c r="D61" i="62"/>
  <c r="D50" i="62"/>
  <c r="D31" i="62"/>
  <c r="F31" i="62" s="1"/>
  <c r="G31" i="62" s="1"/>
  <c r="D32" i="62"/>
  <c r="F32" i="62" s="1"/>
  <c r="G32" i="62" s="1"/>
  <c r="D33" i="62"/>
  <c r="F33" i="62" s="1"/>
  <c r="D34" i="62"/>
  <c r="F34" i="62" s="1"/>
  <c r="G34" i="62" s="1"/>
  <c r="D35" i="62"/>
  <c r="F35" i="62" s="1"/>
  <c r="G35" i="62" s="1"/>
  <c r="D36" i="62"/>
  <c r="F36" i="62" s="1"/>
  <c r="G36" i="62" s="1"/>
  <c r="D37" i="62"/>
  <c r="F37" i="62" s="1"/>
  <c r="D38" i="62"/>
  <c r="F38" i="62" s="1"/>
  <c r="D39" i="62"/>
  <c r="F39" i="62" s="1"/>
  <c r="D40" i="62"/>
  <c r="F40" i="62" s="1"/>
  <c r="G40" i="62" s="1"/>
  <c r="D41" i="62"/>
  <c r="F41" i="62" s="1"/>
  <c r="D30" i="62"/>
  <c r="G30" i="62" s="1"/>
  <c r="D11" i="62"/>
  <c r="D12" i="62"/>
  <c r="D13" i="62"/>
  <c r="D14" i="62"/>
  <c r="D15" i="62"/>
  <c r="D16" i="62"/>
  <c r="D17" i="62"/>
  <c r="D18" i="62"/>
  <c r="D19" i="62"/>
  <c r="D20" i="62"/>
  <c r="D21" i="62"/>
  <c r="D10" i="62"/>
  <c r="G364" i="62"/>
  <c r="A364" i="62"/>
  <c r="G345" i="62"/>
  <c r="A345" i="62"/>
  <c r="G325" i="62"/>
  <c r="A325" i="62"/>
  <c r="A306" i="62"/>
  <c r="A298" i="62"/>
  <c r="A288" i="62"/>
  <c r="A279" i="62"/>
  <c r="A270" i="62"/>
  <c r="A252" i="62"/>
  <c r="G234" i="62"/>
  <c r="A234" i="62"/>
  <c r="A214" i="62"/>
  <c r="A205" i="62"/>
  <c r="A186" i="62"/>
  <c r="A167" i="62"/>
  <c r="A154" i="62"/>
  <c r="G138" i="62"/>
  <c r="A138" i="62"/>
  <c r="A128" i="62"/>
  <c r="A108" i="62"/>
  <c r="A100" i="62"/>
  <c r="A82" i="62"/>
  <c r="G63" i="62"/>
  <c r="A63" i="62"/>
  <c r="A43" i="62"/>
  <c r="G23" i="62"/>
  <c r="A23" i="62"/>
  <c r="H10" i="64" l="1"/>
  <c r="I709" i="64"/>
  <c r="I648" i="64"/>
  <c r="I656" i="64"/>
  <c r="I664" i="64"/>
  <c r="I672" i="64"/>
  <c r="I680" i="64"/>
  <c r="I688" i="64"/>
  <c r="I696" i="64"/>
  <c r="I704" i="64"/>
  <c r="I654" i="64"/>
  <c r="I662" i="64"/>
  <c r="I670" i="64"/>
  <c r="I678" i="64"/>
  <c r="I686" i="64"/>
  <c r="I694" i="64"/>
  <c r="I702" i="64"/>
  <c r="I710" i="64"/>
  <c r="I649" i="64"/>
  <c r="I657" i="64"/>
  <c r="I665" i="64"/>
  <c r="I673" i="64"/>
  <c r="I681" i="64"/>
  <c r="I689" i="64"/>
  <c r="I697" i="64"/>
  <c r="I705" i="64"/>
  <c r="I717" i="64"/>
  <c r="I794" i="64"/>
  <c r="I886" i="64"/>
  <c r="I734" i="64"/>
  <c r="I765" i="64"/>
  <c r="I783" i="64"/>
  <c r="I915" i="64"/>
  <c r="I721" i="64"/>
  <c r="I751" i="64"/>
  <c r="I762" i="64"/>
  <c r="I780" i="64"/>
  <c r="I816" i="64"/>
  <c r="I835" i="64"/>
  <c r="I876" i="64"/>
  <c r="I905" i="64"/>
  <c r="I912" i="64"/>
  <c r="I927" i="64"/>
  <c r="I934" i="64"/>
  <c r="I718" i="64"/>
  <c r="I738" i="64"/>
  <c r="I741" i="64"/>
  <c r="I748" i="64"/>
  <c r="I777" i="64"/>
  <c r="I832" i="64"/>
  <c r="I880" i="64"/>
  <c r="I902" i="64"/>
  <c r="I931" i="64"/>
  <c r="I725" i="64"/>
  <c r="I745" i="64"/>
  <c r="I806" i="64"/>
  <c r="I851" i="64"/>
  <c r="I899" i="64"/>
  <c r="I722" i="64"/>
  <c r="I729" i="64"/>
  <c r="I752" i="64"/>
  <c r="I803" i="64"/>
  <c r="I870" i="64"/>
  <c r="I896" i="64"/>
  <c r="I958" i="64"/>
  <c r="I797" i="64"/>
  <c r="I815" i="64"/>
  <c r="I841" i="64"/>
  <c r="I864" i="64"/>
  <c r="I911" i="64"/>
  <c r="I940" i="64"/>
  <c r="I1070" i="64"/>
  <c r="I1005" i="64"/>
  <c r="I1002" i="64"/>
  <c r="I943" i="64"/>
  <c r="I948" i="64"/>
  <c r="I812" i="64"/>
  <c r="I822" i="64"/>
  <c r="I847" i="64"/>
  <c r="I928" i="64"/>
  <c r="I975" i="64"/>
  <c r="I726" i="64"/>
  <c r="I778" i="64"/>
  <c r="I781" i="64"/>
  <c r="I784" i="64"/>
  <c r="I809" i="64"/>
  <c r="I819" i="64"/>
  <c r="I844" i="64"/>
  <c r="I854" i="64"/>
  <c r="I879" i="64"/>
  <c r="I939" i="64"/>
  <c r="I942" i="64"/>
  <c r="I1013" i="64"/>
  <c r="I1003" i="64"/>
  <c r="I1006" i="64"/>
  <c r="I838" i="64"/>
  <c r="I848" i="64"/>
  <c r="I873" i="64"/>
  <c r="I883" i="64"/>
  <c r="I908" i="64"/>
  <c r="I1053" i="64"/>
  <c r="I716" i="64"/>
  <c r="I724" i="64"/>
  <c r="I732" i="64"/>
  <c r="I743" i="64"/>
  <c r="I754" i="64"/>
  <c r="I757" i="64"/>
  <c r="I760" i="64"/>
  <c r="I786" i="64"/>
  <c r="I789" i="64"/>
  <c r="I792" i="64"/>
  <c r="I824" i="64"/>
  <c r="I827" i="64"/>
  <c r="I830" i="64"/>
  <c r="I856" i="64"/>
  <c r="I859" i="64"/>
  <c r="I862" i="64"/>
  <c r="I888" i="64"/>
  <c r="I891" i="64"/>
  <c r="I894" i="64"/>
  <c r="I924" i="64"/>
  <c r="I936" i="64"/>
  <c r="I952" i="64"/>
  <c r="I979" i="64"/>
  <c r="I982" i="64"/>
  <c r="I1019" i="64"/>
  <c r="I1022" i="64"/>
  <c r="I1029" i="64"/>
  <c r="I1050" i="64"/>
  <c r="I711" i="64"/>
  <c r="I719" i="64"/>
  <c r="I727" i="64"/>
  <c r="I735" i="64"/>
  <c r="I746" i="64"/>
  <c r="I749" i="64"/>
  <c r="I769" i="64"/>
  <c r="I772" i="64"/>
  <c r="I775" i="64"/>
  <c r="I801" i="64"/>
  <c r="I804" i="64"/>
  <c r="I807" i="64"/>
  <c r="I833" i="64"/>
  <c r="I836" i="64"/>
  <c r="I839" i="64"/>
  <c r="I865" i="64"/>
  <c r="I868" i="64"/>
  <c r="I871" i="64"/>
  <c r="I897" i="64"/>
  <c r="I900" i="64"/>
  <c r="I903" i="64"/>
  <c r="I921" i="64"/>
  <c r="I973" i="64"/>
  <c r="I986" i="64"/>
  <c r="I989" i="64"/>
  <c r="I1026" i="64"/>
  <c r="I733" i="64"/>
  <c r="I744" i="64"/>
  <c r="I761" i="64"/>
  <c r="I764" i="64"/>
  <c r="I767" i="64"/>
  <c r="I793" i="64"/>
  <c r="I796" i="64"/>
  <c r="I799" i="64"/>
  <c r="I825" i="64"/>
  <c r="I828" i="64"/>
  <c r="I831" i="64"/>
  <c r="I857" i="64"/>
  <c r="I860" i="64"/>
  <c r="I863" i="64"/>
  <c r="I889" i="64"/>
  <c r="I892" i="64"/>
  <c r="I895" i="64"/>
  <c r="I960" i="64"/>
  <c r="I967" i="64"/>
  <c r="I1010" i="64"/>
  <c r="I1034" i="64"/>
  <c r="I1082" i="64"/>
  <c r="I1152" i="64"/>
  <c r="I712" i="64"/>
  <c r="I720" i="64"/>
  <c r="I728" i="64"/>
  <c r="I736" i="64"/>
  <c r="I750" i="64"/>
  <c r="I770" i="64"/>
  <c r="I773" i="64"/>
  <c r="I776" i="64"/>
  <c r="I808" i="64"/>
  <c r="I811" i="64"/>
  <c r="I814" i="64"/>
  <c r="I840" i="64"/>
  <c r="I843" i="64"/>
  <c r="I846" i="64"/>
  <c r="I872" i="64"/>
  <c r="I875" i="64"/>
  <c r="I878" i="64"/>
  <c r="I904" i="64"/>
  <c r="I907" i="64"/>
  <c r="I910" i="64"/>
  <c r="I919" i="64"/>
  <c r="I964" i="64"/>
  <c r="I971" i="64"/>
  <c r="I987" i="64"/>
  <c r="I990" i="64"/>
  <c r="I997" i="64"/>
  <c r="I1038" i="64"/>
  <c r="I1045" i="64"/>
  <c r="I1086" i="64"/>
  <c r="I1093" i="64"/>
  <c r="I715" i="64"/>
  <c r="I723" i="64"/>
  <c r="I731" i="64"/>
  <c r="I742" i="64"/>
  <c r="I753" i="64"/>
  <c r="I756" i="64"/>
  <c r="I759" i="64"/>
  <c r="I785" i="64"/>
  <c r="I788" i="64"/>
  <c r="I791" i="64"/>
  <c r="I817" i="64"/>
  <c r="I820" i="64"/>
  <c r="I823" i="64"/>
  <c r="I849" i="64"/>
  <c r="I852" i="64"/>
  <c r="I855" i="64"/>
  <c r="I881" i="64"/>
  <c r="I884" i="64"/>
  <c r="I887" i="64"/>
  <c r="I913" i="64"/>
  <c r="I916" i="64"/>
  <c r="I929" i="64"/>
  <c r="I932" i="64"/>
  <c r="I935" i="64"/>
  <c r="I944" i="64"/>
  <c r="I951" i="64"/>
  <c r="I978" i="64"/>
  <c r="I981" i="64"/>
  <c r="I994" i="64"/>
  <c r="I1018" i="64"/>
  <c r="I1021" i="64"/>
  <c r="I1042" i="64"/>
  <c r="I1090" i="64"/>
  <c r="I1113" i="64"/>
  <c r="I1238" i="64"/>
  <c r="I1125" i="64"/>
  <c r="I1148" i="64"/>
  <c r="I1155" i="64"/>
  <c r="I1131" i="64"/>
  <c r="H1650" i="64"/>
  <c r="H1643" i="64"/>
  <c r="H1662" i="64"/>
  <c r="H1734" i="64"/>
  <c r="H1762" i="64"/>
  <c r="I1062" i="64"/>
  <c r="I1069" i="64"/>
  <c r="I1128" i="64"/>
  <c r="I1164" i="64"/>
  <c r="I1171" i="64"/>
  <c r="I1066" i="64"/>
  <c r="I1102" i="64"/>
  <c r="I1108" i="64"/>
  <c r="I1139" i="64"/>
  <c r="I1168" i="64"/>
  <c r="I1331" i="64"/>
  <c r="I1077" i="64"/>
  <c r="I1106" i="64"/>
  <c r="I1132" i="64"/>
  <c r="I1215" i="64"/>
  <c r="I1109" i="64"/>
  <c r="I1116" i="64"/>
  <c r="I1144" i="64"/>
  <c r="I1234" i="64"/>
  <c r="I1241" i="64"/>
  <c r="I1274" i="64"/>
  <c r="I1202" i="64"/>
  <c r="I1192" i="64"/>
  <c r="I1291" i="64"/>
  <c r="I1364" i="64"/>
  <c r="I1361" i="64"/>
  <c r="I1250" i="64"/>
  <c r="I1302" i="64"/>
  <c r="I1195" i="64"/>
  <c r="I1257" i="64"/>
  <c r="I1172" i="64"/>
  <c r="I1179" i="64"/>
  <c r="I1207" i="64"/>
  <c r="I1288" i="64"/>
  <c r="I1299" i="64"/>
  <c r="I1347" i="64"/>
  <c r="I1176" i="64"/>
  <c r="I1211" i="64"/>
  <c r="I1218" i="64"/>
  <c r="I1270" i="64"/>
  <c r="I1281" i="64"/>
  <c r="I1340" i="64"/>
  <c r="H1629" i="64"/>
  <c r="I1188" i="64"/>
  <c r="I1194" i="64"/>
  <c r="I1414" i="64"/>
  <c r="H707" i="64"/>
  <c r="J707" i="64" s="1"/>
  <c r="H834" i="64"/>
  <c r="H29" i="64"/>
  <c r="J29" i="64" s="1"/>
  <c r="H37" i="64"/>
  <c r="J37" i="64" s="1"/>
  <c r="H83" i="64"/>
  <c r="J83" i="64" s="1"/>
  <c r="H277" i="64"/>
  <c r="J277" i="64" s="1"/>
  <c r="H285" i="64"/>
  <c r="J285" i="64" s="1"/>
  <c r="H331" i="64"/>
  <c r="J331" i="64" s="1"/>
  <c r="I1443" i="64"/>
  <c r="H801" i="64"/>
  <c r="I1433" i="64"/>
  <c r="H887" i="64"/>
  <c r="H1724" i="64"/>
  <c r="I1278" i="64"/>
  <c r="I1338" i="64"/>
  <c r="I1406" i="64"/>
  <c r="I1254" i="64"/>
  <c r="I1369" i="64"/>
  <c r="I1396" i="64"/>
  <c r="I1430" i="64"/>
  <c r="I1227" i="64"/>
  <c r="I1233" i="64"/>
  <c r="I1265" i="64"/>
  <c r="I1307" i="64"/>
  <c r="I1318" i="64"/>
  <c r="I1356" i="64"/>
  <c r="I1363" i="64"/>
  <c r="I1366" i="64"/>
  <c r="I1377" i="64"/>
  <c r="I1404" i="64"/>
  <c r="I1230" i="64"/>
  <c r="I1258" i="64"/>
  <c r="I1294" i="64"/>
  <c r="I1301" i="64"/>
  <c r="I1304" i="64"/>
  <c r="I1315" i="64"/>
  <c r="I1353" i="64"/>
  <c r="H809" i="64"/>
  <c r="I1333" i="64"/>
  <c r="I1350" i="64"/>
  <c r="H1425" i="64"/>
  <c r="I1465" i="64"/>
  <c r="H345" i="64"/>
  <c r="J345" i="64" s="1"/>
  <c r="H432" i="64"/>
  <c r="J432" i="64" s="1"/>
  <c r="H566" i="64"/>
  <c r="J566" i="64" s="1"/>
  <c r="H903" i="64"/>
  <c r="I920" i="64"/>
  <c r="I923" i="64"/>
  <c r="I926" i="64"/>
  <c r="I947" i="64"/>
  <c r="I950" i="64"/>
  <c r="I956" i="64"/>
  <c r="I959" i="64"/>
  <c r="I968" i="64"/>
  <c r="I995" i="64"/>
  <c r="I998" i="64"/>
  <c r="I1011" i="64"/>
  <c r="I1014" i="64"/>
  <c r="I1027" i="64"/>
  <c r="I1030" i="64"/>
  <c r="I1037" i="64"/>
  <c r="I1074" i="64"/>
  <c r="I1094" i="64"/>
  <c r="I1101" i="64"/>
  <c r="I1136" i="64"/>
  <c r="I1156" i="64"/>
  <c r="I1163" i="64"/>
  <c r="I1199" i="64"/>
  <c r="I1219" i="64"/>
  <c r="I1226" i="64"/>
  <c r="I1262" i="64"/>
  <c r="I1286" i="64"/>
  <c r="I1289" i="64"/>
  <c r="I1326" i="64"/>
  <c r="I1332" i="64"/>
  <c r="I1335" i="64"/>
  <c r="I1382" i="64"/>
  <c r="I1438" i="64"/>
  <c r="I1054" i="64"/>
  <c r="I1061" i="64"/>
  <c r="I1098" i="64"/>
  <c r="I1117" i="64"/>
  <c r="I1124" i="64"/>
  <c r="I1160" i="64"/>
  <c r="I1180" i="64"/>
  <c r="I1187" i="64"/>
  <c r="I1223" i="64"/>
  <c r="I1242" i="64"/>
  <c r="I1249" i="64"/>
  <c r="I1323" i="64"/>
  <c r="I1345" i="64"/>
  <c r="I1348" i="64"/>
  <c r="H846" i="64"/>
  <c r="I918" i="64"/>
  <c r="I963" i="64"/>
  <c r="I966" i="64"/>
  <c r="I974" i="64"/>
  <c r="I983" i="64"/>
  <c r="I1058" i="64"/>
  <c r="I1078" i="64"/>
  <c r="I1085" i="64"/>
  <c r="I1121" i="64"/>
  <c r="I1140" i="64"/>
  <c r="I1147" i="64"/>
  <c r="I1184" i="64"/>
  <c r="I1203" i="64"/>
  <c r="I1210" i="64"/>
  <c r="I1246" i="64"/>
  <c r="I1266" i="64"/>
  <c r="I1273" i="64"/>
  <c r="I1310" i="64"/>
  <c r="I1317" i="64"/>
  <c r="I1320" i="64"/>
  <c r="I1372" i="64"/>
  <c r="H250" i="64"/>
  <c r="J250" i="64" s="1"/>
  <c r="H446" i="64"/>
  <c r="J446" i="64" s="1"/>
  <c r="H477" i="64"/>
  <c r="J477" i="64" s="1"/>
  <c r="I1765" i="64"/>
  <c r="I1476" i="64"/>
  <c r="I1446" i="64"/>
  <c r="I1412" i="64"/>
  <c r="I1385" i="64"/>
  <c r="I1275" i="64"/>
  <c r="I1267" i="64"/>
  <c r="I1259" i="64"/>
  <c r="I1251" i="64"/>
  <c r="I1243" i="64"/>
  <c r="I1235" i="64"/>
  <c r="I1220" i="64"/>
  <c r="I1212" i="64"/>
  <c r="I1204" i="64"/>
  <c r="I1196" i="64"/>
  <c r="I1189" i="64"/>
  <c r="I1181" i="64"/>
  <c r="I1173" i="64"/>
  <c r="I1165" i="64"/>
  <c r="I1157" i="64"/>
  <c r="I1149" i="64"/>
  <c r="I1141" i="64"/>
  <c r="I1133" i="64"/>
  <c r="I1118" i="64"/>
  <c r="I1110" i="64"/>
  <c r="I1103" i="64"/>
  <c r="I1095" i="64"/>
  <c r="I1087" i="64"/>
  <c r="I1079" i="64"/>
  <c r="I1071" i="64"/>
  <c r="I1063" i="64"/>
  <c r="I1055" i="64"/>
  <c r="I1047" i="64"/>
  <c r="I1039" i="64"/>
  <c r="I1031" i="64"/>
  <c r="I1023" i="64"/>
  <c r="I1015" i="64"/>
  <c r="I1007" i="64"/>
  <c r="I999" i="64"/>
  <c r="I991" i="64"/>
  <c r="I1478" i="64"/>
  <c r="I1457" i="64"/>
  <c r="I1449" i="64"/>
  <c r="I1422" i="64"/>
  <c r="I1398" i="64"/>
  <c r="I1388" i="64"/>
  <c r="I1272" i="64"/>
  <c r="I1264" i="64"/>
  <c r="I1256" i="64"/>
  <c r="I1248" i="64"/>
  <c r="I1240" i="64"/>
  <c r="I1232" i="64"/>
  <c r="I1225" i="64"/>
  <c r="I1217" i="64"/>
  <c r="I1209" i="64"/>
  <c r="I1201" i="64"/>
  <c r="I1193" i="64"/>
  <c r="I1186" i="64"/>
  <c r="I1178" i="64"/>
  <c r="I1170" i="64"/>
  <c r="I1162" i="64"/>
  <c r="I1154" i="64"/>
  <c r="I1146" i="64"/>
  <c r="I1138" i="64"/>
  <c r="I1130" i="64"/>
  <c r="I1123" i="64"/>
  <c r="I1115" i="64"/>
  <c r="I1100" i="64"/>
  <c r="I1092" i="64"/>
  <c r="I1084" i="64"/>
  <c r="I1076" i="64"/>
  <c r="I1068" i="64"/>
  <c r="I1060" i="64"/>
  <c r="I1052" i="64"/>
  <c r="I1044" i="64"/>
  <c r="I1036" i="64"/>
  <c r="I1028" i="64"/>
  <c r="I1020" i="64"/>
  <c r="I1012" i="64"/>
  <c r="I1004" i="64"/>
  <c r="I996" i="64"/>
  <c r="I988" i="64"/>
  <c r="I980" i="64"/>
  <c r="I972" i="64"/>
  <c r="I965" i="64"/>
  <c r="I957" i="64"/>
  <c r="I949" i="64"/>
  <c r="I941" i="64"/>
  <c r="I933" i="64"/>
  <c r="I925" i="64"/>
  <c r="I917" i="64"/>
  <c r="I909" i="64"/>
  <c r="I901" i="64"/>
  <c r="I893" i="64"/>
  <c r="I885" i="64"/>
  <c r="I877" i="64"/>
  <c r="I869" i="64"/>
  <c r="I861" i="64"/>
  <c r="I853" i="64"/>
  <c r="I845" i="64"/>
  <c r="I837" i="64"/>
  <c r="I829" i="64"/>
  <c r="I821" i="64"/>
  <c r="I813" i="64"/>
  <c r="I805" i="64"/>
  <c r="I798" i="64"/>
  <c r="I790" i="64"/>
  <c r="I782" i="64"/>
  <c r="I774" i="64"/>
  <c r="I766" i="64"/>
  <c r="I758" i="64"/>
  <c r="I1435" i="64"/>
  <c r="I1425" i="64"/>
  <c r="J1425" i="64" s="1"/>
  <c r="I1401" i="64"/>
  <c r="I1374" i="64"/>
  <c r="I1371" i="64"/>
  <c r="I1358" i="64"/>
  <c r="I1355" i="64"/>
  <c r="I1342" i="64"/>
  <c r="I1328" i="64"/>
  <c r="I1325" i="64"/>
  <c r="I1312" i="64"/>
  <c r="I1309" i="64"/>
  <c r="I1296" i="64"/>
  <c r="I1283" i="64"/>
  <c r="I1280" i="64"/>
  <c r="I1277" i="64"/>
  <c r="I1269" i="64"/>
  <c r="I1261" i="64"/>
  <c r="I1253" i="64"/>
  <c r="I1245" i="64"/>
  <c r="I1237" i="64"/>
  <c r="I1229" i="64"/>
  <c r="I1222" i="64"/>
  <c r="I1214" i="64"/>
  <c r="I1206" i="64"/>
  <c r="I1198" i="64"/>
  <c r="I1191" i="64"/>
  <c r="I1183" i="64"/>
  <c r="I1175" i="64"/>
  <c r="I1167" i="64"/>
  <c r="I1159" i="64"/>
  <c r="I1151" i="64"/>
  <c r="I1143" i="64"/>
  <c r="I1135" i="64"/>
  <c r="I1127" i="64"/>
  <c r="I1120" i="64"/>
  <c r="I1112" i="64"/>
  <c r="I1105" i="64"/>
  <c r="I1097" i="64"/>
  <c r="I1089" i="64"/>
  <c r="I1081" i="64"/>
  <c r="I1073" i="64"/>
  <c r="I1065" i="64"/>
  <c r="I1057" i="64"/>
  <c r="I1049" i="64"/>
  <c r="I1041" i="64"/>
  <c r="I1033" i="64"/>
  <c r="I1025" i="64"/>
  <c r="I1017" i="64"/>
  <c r="I1009" i="64"/>
  <c r="I1001" i="64"/>
  <c r="I993" i="64"/>
  <c r="I985" i="64"/>
  <c r="I977" i="64"/>
  <c r="I970" i="64"/>
  <c r="I962" i="64"/>
  <c r="I954" i="64"/>
  <c r="I946" i="64"/>
  <c r="I938" i="64"/>
  <c r="I930" i="64"/>
  <c r="I922" i="64"/>
  <c r="I914" i="64"/>
  <c r="I906" i="64"/>
  <c r="I898" i="64"/>
  <c r="I890" i="64"/>
  <c r="I882" i="64"/>
  <c r="I874" i="64"/>
  <c r="I866" i="64"/>
  <c r="I858" i="64"/>
  <c r="I850" i="64"/>
  <c r="I842" i="64"/>
  <c r="I834" i="64"/>
  <c r="J834" i="64" s="1"/>
  <c r="I826" i="64"/>
  <c r="I818" i="64"/>
  <c r="I810" i="64"/>
  <c r="I802" i="64"/>
  <c r="I795" i="64"/>
  <c r="I787" i="64"/>
  <c r="I779" i="64"/>
  <c r="I771" i="64"/>
  <c r="I763" i="64"/>
  <c r="I755" i="64"/>
  <c r="I747" i="64"/>
  <c r="I739" i="64"/>
  <c r="I1463" i="64"/>
  <c r="I1451" i="64"/>
  <c r="I1441" i="64"/>
  <c r="I1417" i="64"/>
  <c r="I1390" i="64"/>
  <c r="I1380" i="64"/>
  <c r="I1271" i="64"/>
  <c r="I1263" i="64"/>
  <c r="I1255" i="64"/>
  <c r="I1247" i="64"/>
  <c r="I1239" i="64"/>
  <c r="I1231" i="64"/>
  <c r="I1224" i="64"/>
  <c r="I1216" i="64"/>
  <c r="I1208" i="64"/>
  <c r="I1200" i="64"/>
  <c r="I1185" i="64"/>
  <c r="I1177" i="64"/>
  <c r="I1169" i="64"/>
  <c r="I1161" i="64"/>
  <c r="I1153" i="64"/>
  <c r="I1145" i="64"/>
  <c r="I1137" i="64"/>
  <c r="I1129" i="64"/>
  <c r="I1122" i="64"/>
  <c r="I1114" i="64"/>
  <c r="I1107" i="64"/>
  <c r="I1099" i="64"/>
  <c r="I1091" i="64"/>
  <c r="I1083" i="64"/>
  <c r="I1075" i="64"/>
  <c r="I1067" i="64"/>
  <c r="I1059" i="64"/>
  <c r="I1051" i="64"/>
  <c r="I1043" i="64"/>
  <c r="I1035" i="64"/>
  <c r="I1453" i="64"/>
  <c r="I1427" i="64"/>
  <c r="I1393" i="64"/>
  <c r="I1276" i="64"/>
  <c r="I1268" i="64"/>
  <c r="I1260" i="64"/>
  <c r="I1252" i="64"/>
  <c r="I1244" i="64"/>
  <c r="I1236" i="64"/>
  <c r="I1228" i="64"/>
  <c r="I1221" i="64"/>
  <c r="I1213" i="64"/>
  <c r="I1205" i="64"/>
  <c r="I1197" i="64"/>
  <c r="I1190" i="64"/>
  <c r="I1182" i="64"/>
  <c r="I1174" i="64"/>
  <c r="I1166" i="64"/>
  <c r="I1158" i="64"/>
  <c r="I1150" i="64"/>
  <c r="I1142" i="64"/>
  <c r="I1134" i="64"/>
  <c r="I1126" i="64"/>
  <c r="I1119" i="64"/>
  <c r="I1111" i="64"/>
  <c r="I1104" i="64"/>
  <c r="I1096" i="64"/>
  <c r="I1088" i="64"/>
  <c r="I1080" i="64"/>
  <c r="I1072" i="64"/>
  <c r="I1064" i="64"/>
  <c r="I1056" i="64"/>
  <c r="I1048" i="64"/>
  <c r="I1040" i="64"/>
  <c r="I1032" i="64"/>
  <c r="I1024" i="64"/>
  <c r="I1016" i="64"/>
  <c r="I1008" i="64"/>
  <c r="I1000" i="64"/>
  <c r="I992" i="64"/>
  <c r="I984" i="64"/>
  <c r="I976" i="64"/>
  <c r="I969" i="64"/>
  <c r="I961" i="64"/>
  <c r="I953" i="64"/>
  <c r="I945" i="64"/>
  <c r="I937" i="64"/>
  <c r="H990" i="64"/>
  <c r="H1027" i="64"/>
  <c r="H1046" i="64"/>
  <c r="J1046" i="64" s="1"/>
  <c r="H1140" i="64"/>
  <c r="H1156" i="64"/>
  <c r="H1470" i="64"/>
  <c r="H788" i="64"/>
  <c r="H867" i="64"/>
  <c r="J867" i="64" s="1"/>
  <c r="H891" i="64"/>
  <c r="H1665" i="64"/>
  <c r="H1669" i="64"/>
  <c r="H1673" i="64"/>
  <c r="H1697" i="64"/>
  <c r="H1713" i="64"/>
  <c r="H1487" i="64"/>
  <c r="H1504" i="64"/>
  <c r="H1507" i="64"/>
  <c r="H443" i="64"/>
  <c r="J443" i="64" s="1"/>
  <c r="H1538" i="64"/>
  <c r="H195" i="64"/>
  <c r="J195" i="64" s="1"/>
  <c r="H1270" i="64"/>
  <c r="H1297" i="64"/>
  <c r="H1671" i="64"/>
  <c r="H1711" i="64"/>
  <c r="H672" i="64"/>
  <c r="H703" i="64"/>
  <c r="J703" i="64" s="1"/>
  <c r="H767" i="64"/>
  <c r="H775" i="64"/>
  <c r="H791" i="64"/>
  <c r="H799" i="64"/>
  <c r="I1536" i="64"/>
  <c r="H1539" i="64"/>
  <c r="H1606" i="64"/>
  <c r="H309" i="64"/>
  <c r="J309" i="64" s="1"/>
  <c r="H1467" i="64"/>
  <c r="I1527" i="64"/>
  <c r="H1541" i="64"/>
  <c r="H1580" i="64"/>
  <c r="H260" i="64"/>
  <c r="J260" i="64" s="1"/>
  <c r="H268" i="64"/>
  <c r="J268" i="64" s="1"/>
  <c r="H663" i="64"/>
  <c r="J663" i="64" s="1"/>
  <c r="H695" i="64"/>
  <c r="J695" i="64" s="1"/>
  <c r="H996" i="64"/>
  <c r="H1004" i="64"/>
  <c r="H1186" i="64"/>
  <c r="H1193" i="64"/>
  <c r="H1432" i="64"/>
  <c r="H163" i="64"/>
  <c r="J163" i="64" s="1"/>
  <c r="H225" i="64"/>
  <c r="J225" i="64" s="1"/>
  <c r="H238" i="64"/>
  <c r="J238" i="64" s="1"/>
  <c r="H246" i="64"/>
  <c r="J246" i="64" s="1"/>
  <c r="H492" i="64"/>
  <c r="J492" i="64" s="1"/>
  <c r="H747" i="64"/>
  <c r="H755" i="64"/>
  <c r="H800" i="64"/>
  <c r="J800" i="64" s="1"/>
  <c r="H807" i="64"/>
  <c r="H831" i="64"/>
  <c r="H1298" i="64"/>
  <c r="H1330" i="64"/>
  <c r="H1360" i="64"/>
  <c r="H1393" i="64"/>
  <c r="H1420" i="64"/>
  <c r="I1473" i="64"/>
  <c r="I1512" i="64"/>
  <c r="H570" i="64"/>
  <c r="J570" i="64" s="1"/>
  <c r="H578" i="64"/>
  <c r="J578" i="64" s="1"/>
  <c r="H594" i="64"/>
  <c r="J594" i="64" s="1"/>
  <c r="H626" i="64"/>
  <c r="J626" i="64" s="1"/>
  <c r="H634" i="64"/>
  <c r="J634" i="64" s="1"/>
  <c r="H721" i="64"/>
  <c r="H874" i="64"/>
  <c r="H919" i="64"/>
  <c r="H922" i="64"/>
  <c r="H977" i="64"/>
  <c r="I1491" i="64"/>
  <c r="H1633" i="64"/>
  <c r="H1652" i="64"/>
  <c r="H1740" i="64"/>
  <c r="I1488" i="64"/>
  <c r="I1501" i="64"/>
  <c r="I1503" i="64"/>
  <c r="I1604" i="64"/>
  <c r="H1688" i="64"/>
  <c r="H379" i="64"/>
  <c r="J379" i="64" s="1"/>
  <c r="H418" i="64"/>
  <c r="J418" i="64" s="1"/>
  <c r="H629" i="64"/>
  <c r="J629" i="64" s="1"/>
  <c r="H653" i="64"/>
  <c r="J653" i="64" s="1"/>
  <c r="H732" i="64"/>
  <c r="H899" i="64"/>
  <c r="H1529" i="64"/>
  <c r="H1546" i="64"/>
  <c r="H727" i="64"/>
  <c r="H1419" i="64"/>
  <c r="H1578" i="64"/>
  <c r="H1582" i="64"/>
  <c r="H1586" i="64"/>
  <c r="H27" i="64"/>
  <c r="J27" i="64" s="1"/>
  <c r="H212" i="64"/>
  <c r="J212" i="64" s="1"/>
  <c r="H550" i="64"/>
  <c r="J550" i="64" s="1"/>
  <c r="H781" i="64"/>
  <c r="H797" i="64"/>
  <c r="H828" i="64"/>
  <c r="H910" i="64"/>
  <c r="H926" i="64"/>
  <c r="H966" i="64"/>
  <c r="H981" i="64"/>
  <c r="H56" i="64"/>
  <c r="J56" i="64" s="1"/>
  <c r="H64" i="64"/>
  <c r="J64" i="64" s="1"/>
  <c r="H72" i="64"/>
  <c r="J72" i="64" s="1"/>
  <c r="H119" i="64"/>
  <c r="J119" i="64" s="1"/>
  <c r="H179" i="64"/>
  <c r="J179" i="64" s="1"/>
  <c r="H223" i="64"/>
  <c r="J223" i="64" s="1"/>
  <c r="H249" i="64"/>
  <c r="J249" i="64" s="1"/>
  <c r="H257" i="64"/>
  <c r="J257" i="64" s="1"/>
  <c r="H273" i="64"/>
  <c r="J273" i="64" s="1"/>
  <c r="H281" i="64"/>
  <c r="J281" i="64" s="1"/>
  <c r="H289" i="64"/>
  <c r="J289" i="64" s="1"/>
  <c r="H351" i="64"/>
  <c r="J351" i="64" s="1"/>
  <c r="H406" i="64"/>
  <c r="J406" i="64" s="1"/>
  <c r="H430" i="64"/>
  <c r="J430" i="64" s="1"/>
  <c r="H437" i="64"/>
  <c r="J437" i="64" s="1"/>
  <c r="H450" i="64"/>
  <c r="J450" i="64" s="1"/>
  <c r="H457" i="64"/>
  <c r="J457" i="64" s="1"/>
  <c r="H486" i="64"/>
  <c r="J486" i="64" s="1"/>
  <c r="H518" i="64"/>
  <c r="J518" i="64" s="1"/>
  <c r="H598" i="64"/>
  <c r="J598" i="64" s="1"/>
  <c r="H614" i="64"/>
  <c r="J614" i="64" s="1"/>
  <c r="H622" i="64"/>
  <c r="J622" i="64" s="1"/>
  <c r="H638" i="64"/>
  <c r="J638" i="64" s="1"/>
  <c r="H730" i="64"/>
  <c r="J730" i="64" s="1"/>
  <c r="H735" i="64"/>
  <c r="H748" i="64"/>
  <c r="H751" i="64"/>
  <c r="H949" i="64"/>
  <c r="H1033" i="64"/>
  <c r="H1041" i="64"/>
  <c r="H1057" i="64"/>
  <c r="H1188" i="64"/>
  <c r="H1222" i="64"/>
  <c r="H1227" i="64"/>
  <c r="H1266" i="64"/>
  <c r="H1302" i="64"/>
  <c r="H1348" i="64"/>
  <c r="H1414" i="64"/>
  <c r="H1479" i="64"/>
  <c r="I1523" i="64"/>
  <c r="I1530" i="64"/>
  <c r="I1539" i="64"/>
  <c r="I1581" i="64"/>
  <c r="H114" i="64"/>
  <c r="J114" i="64" s="1"/>
  <c r="H146" i="64"/>
  <c r="J146" i="64" s="1"/>
  <c r="H174" i="64"/>
  <c r="J174" i="64" s="1"/>
  <c r="H218" i="64"/>
  <c r="J218" i="64" s="1"/>
  <c r="H299" i="64"/>
  <c r="J299" i="64" s="1"/>
  <c r="H440" i="64"/>
  <c r="J440" i="64" s="1"/>
  <c r="H649" i="64"/>
  <c r="H665" i="64"/>
  <c r="H681" i="64"/>
  <c r="H712" i="64"/>
  <c r="H720" i="64"/>
  <c r="H806" i="64"/>
  <c r="H822" i="64"/>
  <c r="H830" i="64"/>
  <c r="H843" i="64"/>
  <c r="H862" i="64"/>
  <c r="H878" i="64"/>
  <c r="H894" i="64"/>
  <c r="H1306" i="64"/>
  <c r="H1322" i="64"/>
  <c r="H1334" i="64"/>
  <c r="H1337" i="64"/>
  <c r="H1365" i="64"/>
  <c r="H1388" i="64"/>
  <c r="H1395" i="64"/>
  <c r="H1449" i="64"/>
  <c r="I1460" i="64"/>
  <c r="I1486" i="64"/>
  <c r="I1483" i="64"/>
  <c r="H237" i="64"/>
  <c r="J237" i="64" s="1"/>
  <c r="H1254" i="64"/>
  <c r="H1356" i="64"/>
  <c r="H1409" i="64"/>
  <c r="J1409" i="64" s="1"/>
  <c r="I1471" i="64"/>
  <c r="I1480" i="64"/>
  <c r="H22" i="64"/>
  <c r="J22" i="64" s="1"/>
  <c r="H30" i="64"/>
  <c r="J30" i="64" s="1"/>
  <c r="H54" i="64"/>
  <c r="J54" i="64" s="1"/>
  <c r="H76" i="64"/>
  <c r="J76" i="64" s="1"/>
  <c r="H84" i="64"/>
  <c r="J84" i="64" s="1"/>
  <c r="H87" i="64"/>
  <c r="J87" i="64" s="1"/>
  <c r="H94" i="64"/>
  <c r="J94" i="64" s="1"/>
  <c r="H342" i="64"/>
  <c r="J342" i="64" s="1"/>
  <c r="H421" i="64"/>
  <c r="J421" i="64" s="1"/>
  <c r="H871" i="64"/>
  <c r="H997" i="64"/>
  <c r="H1221" i="64"/>
  <c r="H1236" i="64"/>
  <c r="H1241" i="64"/>
  <c r="H1386" i="64"/>
  <c r="I1468" i="64"/>
  <c r="I1494" i="64"/>
  <c r="I1515" i="64"/>
  <c r="H1558" i="64"/>
  <c r="I1653" i="64"/>
  <c r="H82" i="64"/>
  <c r="J82" i="64" s="1"/>
  <c r="H129" i="64"/>
  <c r="J129" i="64" s="1"/>
  <c r="H137" i="64"/>
  <c r="J137" i="64" s="1"/>
  <c r="H145" i="64"/>
  <c r="J145" i="64" s="1"/>
  <c r="H217" i="64"/>
  <c r="J217" i="64" s="1"/>
  <c r="H259" i="64"/>
  <c r="J259" i="64" s="1"/>
  <c r="H329" i="64"/>
  <c r="J329" i="64" s="1"/>
  <c r="H361" i="64"/>
  <c r="J361" i="64" s="1"/>
  <c r="H400" i="64"/>
  <c r="J400" i="64" s="1"/>
  <c r="H467" i="64"/>
  <c r="J467" i="64" s="1"/>
  <c r="H483" i="64"/>
  <c r="J483" i="64" s="1"/>
  <c r="H515" i="64"/>
  <c r="J515" i="64" s="1"/>
  <c r="H724" i="64"/>
  <c r="H1059" i="64"/>
  <c r="H1255" i="64"/>
  <c r="H1311" i="64"/>
  <c r="H1327" i="64"/>
  <c r="H1339" i="64"/>
  <c r="H1341" i="64"/>
  <c r="H1357" i="64"/>
  <c r="H1373" i="64"/>
  <c r="H1495" i="64"/>
  <c r="H1509" i="64"/>
  <c r="H1519" i="64"/>
  <c r="H55" i="64"/>
  <c r="J55" i="64" s="1"/>
  <c r="H92" i="64"/>
  <c r="J92" i="64" s="1"/>
  <c r="H186" i="64"/>
  <c r="J186" i="64" s="1"/>
  <c r="H207" i="64"/>
  <c r="J207" i="64" s="1"/>
  <c r="H295" i="64"/>
  <c r="J295" i="64" s="1"/>
  <c r="H310" i="64"/>
  <c r="J310" i="64" s="1"/>
  <c r="H358" i="64"/>
  <c r="J358" i="64" s="1"/>
  <c r="H385" i="64"/>
  <c r="J385" i="64" s="1"/>
  <c r="H397" i="64"/>
  <c r="J397" i="64" s="1"/>
  <c r="H1001" i="64"/>
  <c r="H1094" i="64"/>
  <c r="H1180" i="64"/>
  <c r="H1208" i="64"/>
  <c r="I1284" i="64"/>
  <c r="I1292" i="64"/>
  <c r="I1297" i="64"/>
  <c r="I1305" i="64"/>
  <c r="I1313" i="64"/>
  <c r="I1321" i="64"/>
  <c r="I1329" i="64"/>
  <c r="I1336" i="64"/>
  <c r="I1343" i="64"/>
  <c r="I1351" i="64"/>
  <c r="I1359" i="64"/>
  <c r="I1367" i="64"/>
  <c r="I1375" i="64"/>
  <c r="I1383" i="64"/>
  <c r="I1391" i="64"/>
  <c r="I1399" i="64"/>
  <c r="I1407" i="64"/>
  <c r="I1415" i="64"/>
  <c r="I1420" i="64"/>
  <c r="I1428" i="64"/>
  <c r="I1436" i="64"/>
  <c r="I1444" i="64"/>
  <c r="I1452" i="64"/>
  <c r="I1458" i="64"/>
  <c r="I1466" i="64"/>
  <c r="I1474" i="64"/>
  <c r="I1481" i="64"/>
  <c r="I1489" i="64"/>
  <c r="I1496" i="64"/>
  <c r="I1521" i="64"/>
  <c r="I1708" i="64"/>
  <c r="H33" i="64"/>
  <c r="J33" i="64" s="1"/>
  <c r="H1022" i="64"/>
  <c r="H1114" i="64"/>
  <c r="H127" i="64"/>
  <c r="J127" i="64" s="1"/>
  <c r="H135" i="64"/>
  <c r="J135" i="64" s="1"/>
  <c r="H197" i="64"/>
  <c r="J197" i="64" s="1"/>
  <c r="H205" i="64"/>
  <c r="J205" i="64" s="1"/>
  <c r="H316" i="64"/>
  <c r="J316" i="64" s="1"/>
  <c r="H324" i="64"/>
  <c r="J324" i="64" s="1"/>
  <c r="H356" i="64"/>
  <c r="J356" i="64" s="1"/>
  <c r="H372" i="64"/>
  <c r="J372" i="64" s="1"/>
  <c r="H388" i="64"/>
  <c r="J388" i="64" s="1"/>
  <c r="H494" i="64"/>
  <c r="J494" i="64" s="1"/>
  <c r="H502" i="64"/>
  <c r="J502" i="64" s="1"/>
  <c r="H883" i="64"/>
  <c r="H923" i="64"/>
  <c r="H983" i="64"/>
  <c r="H999" i="64"/>
  <c r="H1089" i="64"/>
  <c r="H1229" i="64"/>
  <c r="I1279" i="64"/>
  <c r="I1287" i="64"/>
  <c r="I1295" i="64"/>
  <c r="I1300" i="64"/>
  <c r="I1308" i="64"/>
  <c r="I1316" i="64"/>
  <c r="I1324" i="64"/>
  <c r="I1339" i="64"/>
  <c r="I1346" i="64"/>
  <c r="I1354" i="64"/>
  <c r="I1362" i="64"/>
  <c r="I1370" i="64"/>
  <c r="I1378" i="64"/>
  <c r="I1386" i="64"/>
  <c r="J1386" i="64" s="1"/>
  <c r="I1394" i="64"/>
  <c r="I1402" i="64"/>
  <c r="I1410" i="64"/>
  <c r="I1418" i="64"/>
  <c r="I1423" i="64"/>
  <c r="I1431" i="64"/>
  <c r="I1439" i="64"/>
  <c r="I1447" i="64"/>
  <c r="I1454" i="64"/>
  <c r="I1461" i="64"/>
  <c r="I1469" i="64"/>
  <c r="I1477" i="64"/>
  <c r="I1484" i="64"/>
  <c r="I1492" i="64"/>
  <c r="I1499" i="64"/>
  <c r="I1502" i="64"/>
  <c r="I1562" i="64"/>
  <c r="I1608" i="64"/>
  <c r="H1709" i="64"/>
  <c r="H126" i="64"/>
  <c r="J126" i="64" s="1"/>
  <c r="H1735" i="64"/>
  <c r="H13" i="64"/>
  <c r="J13" i="64" s="1"/>
  <c r="H34" i="64"/>
  <c r="J34" i="64" s="1"/>
  <c r="H42" i="64"/>
  <c r="J42" i="64" s="1"/>
  <c r="H90" i="64"/>
  <c r="J90" i="64" s="1"/>
  <c r="H154" i="64"/>
  <c r="J154" i="64" s="1"/>
  <c r="H160" i="64"/>
  <c r="J160" i="64" s="1"/>
  <c r="H171" i="64"/>
  <c r="J171" i="64" s="1"/>
  <c r="H187" i="64"/>
  <c r="J187" i="64" s="1"/>
  <c r="H497" i="64"/>
  <c r="J497" i="64" s="1"/>
  <c r="H513" i="64"/>
  <c r="J513" i="64" s="1"/>
  <c r="H521" i="64"/>
  <c r="J521" i="64" s="1"/>
  <c r="H529" i="64"/>
  <c r="J529" i="64" s="1"/>
  <c r="H839" i="64"/>
  <c r="H973" i="64"/>
  <c r="H1209" i="64"/>
  <c r="H1256" i="64"/>
  <c r="H1272" i="64"/>
  <c r="I1282" i="64"/>
  <c r="I1290" i="64"/>
  <c r="I1303" i="64"/>
  <c r="I1311" i="64"/>
  <c r="J1311" i="64" s="1"/>
  <c r="I1319" i="64"/>
  <c r="I1327" i="64"/>
  <c r="I1334" i="64"/>
  <c r="I1341" i="64"/>
  <c r="I1349" i="64"/>
  <c r="I1357" i="64"/>
  <c r="I1365" i="64"/>
  <c r="J1365" i="64" s="1"/>
  <c r="H1368" i="64"/>
  <c r="I1373" i="64"/>
  <c r="I1381" i="64"/>
  <c r="I1389" i="64"/>
  <c r="I1397" i="64"/>
  <c r="I1405" i="64"/>
  <c r="I1413" i="64"/>
  <c r="H1424" i="64"/>
  <c r="I1426" i="64"/>
  <c r="I1434" i="64"/>
  <c r="I1442" i="64"/>
  <c r="I1450" i="64"/>
  <c r="I1456" i="64"/>
  <c r="I1464" i="64"/>
  <c r="I1472" i="64"/>
  <c r="I1479" i="64"/>
  <c r="I1487" i="64"/>
  <c r="J1487" i="64" s="1"/>
  <c r="I1495" i="64"/>
  <c r="I1504" i="64"/>
  <c r="I1559" i="64"/>
  <c r="H1566" i="64"/>
  <c r="H1570" i="64"/>
  <c r="I1587" i="64"/>
  <c r="I1620" i="64"/>
  <c r="I1674" i="64"/>
  <c r="I1756" i="64"/>
  <c r="H330" i="64"/>
  <c r="J330" i="64" s="1"/>
  <c r="H1021" i="64"/>
  <c r="H1045" i="64"/>
  <c r="H1058" i="64"/>
  <c r="H1090" i="64"/>
  <c r="H1098" i="64"/>
  <c r="H1157" i="64"/>
  <c r="H1165" i="64"/>
  <c r="I1285" i="64"/>
  <c r="I1293" i="64"/>
  <c r="I1298" i="64"/>
  <c r="I1306" i="64"/>
  <c r="J1306" i="64" s="1"/>
  <c r="I1314" i="64"/>
  <c r="I1322" i="64"/>
  <c r="I1330" i="64"/>
  <c r="I1337" i="64"/>
  <c r="I1344" i="64"/>
  <c r="I1352" i="64"/>
  <c r="I1360" i="64"/>
  <c r="J1360" i="64" s="1"/>
  <c r="I1368" i="64"/>
  <c r="I1376" i="64"/>
  <c r="I1384" i="64"/>
  <c r="I1392" i="64"/>
  <c r="I1400" i="64"/>
  <c r="I1408" i="64"/>
  <c r="I1416" i="64"/>
  <c r="I1421" i="64"/>
  <c r="I1429" i="64"/>
  <c r="I1437" i="64"/>
  <c r="I1445" i="64"/>
  <c r="I1459" i="64"/>
  <c r="I1467" i="64"/>
  <c r="I1475" i="64"/>
  <c r="I1482" i="64"/>
  <c r="I1490" i="64"/>
  <c r="I1507" i="64"/>
  <c r="J1507" i="64" s="1"/>
  <c r="I1519" i="64"/>
  <c r="J1519" i="64" s="1"/>
  <c r="I1522" i="64"/>
  <c r="I1556" i="64"/>
  <c r="H1574" i="64"/>
  <c r="H1581" i="64"/>
  <c r="H1588" i="64"/>
  <c r="H1621" i="64"/>
  <c r="H1675" i="64"/>
  <c r="H1679" i="64"/>
  <c r="H575" i="64"/>
  <c r="J575" i="64" s="1"/>
  <c r="H1122" i="64"/>
  <c r="H1383" i="64"/>
  <c r="H1755" i="64"/>
  <c r="H198" i="64"/>
  <c r="J198" i="64" s="1"/>
  <c r="H206" i="64"/>
  <c r="J206" i="64" s="1"/>
  <c r="H213" i="64"/>
  <c r="J213" i="64" s="1"/>
  <c r="H226" i="64"/>
  <c r="J226" i="64" s="1"/>
  <c r="H234" i="64"/>
  <c r="J234" i="64" s="1"/>
  <c r="H242" i="64"/>
  <c r="J242" i="64" s="1"/>
  <c r="H317" i="64"/>
  <c r="J317" i="64" s="1"/>
  <c r="H325" i="64"/>
  <c r="J325" i="64" s="1"/>
  <c r="H349" i="64"/>
  <c r="J349" i="64" s="1"/>
  <c r="H357" i="64"/>
  <c r="J357" i="64" s="1"/>
  <c r="H381" i="64"/>
  <c r="J381" i="64" s="1"/>
  <c r="H585" i="64"/>
  <c r="J585" i="64" s="1"/>
  <c r="H593" i="64"/>
  <c r="J593" i="64" s="1"/>
  <c r="H601" i="64"/>
  <c r="J601" i="64" s="1"/>
  <c r="H617" i="64"/>
  <c r="J617" i="64" s="1"/>
  <c r="H819" i="64"/>
  <c r="H1008" i="64"/>
  <c r="H1056" i="64"/>
  <c r="H1085" i="64"/>
  <c r="H1152" i="64"/>
  <c r="H1299" i="64"/>
  <c r="H1345" i="64"/>
  <c r="I1379" i="64"/>
  <c r="H1385" i="64"/>
  <c r="I1387" i="64"/>
  <c r="I1395" i="64"/>
  <c r="I1403" i="64"/>
  <c r="I1411" i="64"/>
  <c r="I1419" i="64"/>
  <c r="J1419" i="64" s="1"/>
  <c r="I1424" i="64"/>
  <c r="I1432" i="64"/>
  <c r="J1432" i="64" s="1"/>
  <c r="H1438" i="64"/>
  <c r="I1440" i="64"/>
  <c r="I1448" i="64"/>
  <c r="I1455" i="64"/>
  <c r="I1462" i="64"/>
  <c r="I1470" i="64"/>
  <c r="J1470" i="64" s="1"/>
  <c r="I1485" i="64"/>
  <c r="I1493" i="64"/>
  <c r="I1514" i="64"/>
  <c r="H1523" i="64"/>
  <c r="I1529" i="64"/>
  <c r="I1553" i="64"/>
  <c r="I1570" i="64"/>
  <c r="H1703" i="64"/>
  <c r="H102" i="64"/>
  <c r="J102" i="64" s="1"/>
  <c r="H1481" i="64"/>
  <c r="H216" i="64"/>
  <c r="J216" i="64" s="1"/>
  <c r="H290" i="64"/>
  <c r="J290" i="64" s="1"/>
  <c r="H297" i="64"/>
  <c r="J297" i="64" s="1"/>
  <c r="H498" i="64"/>
  <c r="J498" i="64" s="1"/>
  <c r="H506" i="64"/>
  <c r="J506" i="64" s="1"/>
  <c r="H522" i="64"/>
  <c r="J522" i="64" s="1"/>
  <c r="H530" i="64"/>
  <c r="J530" i="64" s="1"/>
  <c r="H538" i="64"/>
  <c r="J538" i="64" s="1"/>
  <c r="H546" i="64"/>
  <c r="J546" i="64" s="1"/>
  <c r="H572" i="64"/>
  <c r="J572" i="64" s="1"/>
  <c r="H580" i="64"/>
  <c r="J580" i="64" s="1"/>
  <c r="H851" i="64"/>
  <c r="H859" i="64"/>
  <c r="H890" i="64"/>
  <c r="H927" i="64"/>
  <c r="H1011" i="64"/>
  <c r="H1019" i="64"/>
  <c r="H1147" i="64"/>
  <c r="H1281" i="64"/>
  <c r="H1289" i="64"/>
  <c r="H1396" i="64"/>
  <c r="H1412" i="64"/>
  <c r="H1512" i="64"/>
  <c r="H1607" i="64"/>
  <c r="J10" i="64"/>
  <c r="H18" i="64"/>
  <c r="J18" i="64" s="1"/>
  <c r="H26" i="64"/>
  <c r="J26" i="64" s="1"/>
  <c r="H50" i="64"/>
  <c r="J50" i="64" s="1"/>
  <c r="H110" i="64"/>
  <c r="J110" i="64" s="1"/>
  <c r="H115" i="64"/>
  <c r="J115" i="64" s="1"/>
  <c r="H118" i="64"/>
  <c r="J118" i="64" s="1"/>
  <c r="H131" i="64"/>
  <c r="J131" i="64" s="1"/>
  <c r="H134" i="64"/>
  <c r="J134" i="64" s="1"/>
  <c r="H147" i="64"/>
  <c r="J147" i="64" s="1"/>
  <c r="H253" i="64"/>
  <c r="J253" i="64" s="1"/>
  <c r="H269" i="64"/>
  <c r="J269" i="64" s="1"/>
  <c r="H490" i="64"/>
  <c r="J490" i="64" s="1"/>
  <c r="H527" i="64"/>
  <c r="J527" i="64" s="1"/>
  <c r="H992" i="64"/>
  <c r="H1283" i="64"/>
  <c r="H1291" i="64"/>
  <c r="H1374" i="64"/>
  <c r="H1382" i="64"/>
  <c r="H1716" i="64"/>
  <c r="H21" i="64"/>
  <c r="J21" i="64" s="1"/>
  <c r="H32" i="64"/>
  <c r="J32" i="64" s="1"/>
  <c r="H48" i="64"/>
  <c r="J48" i="64" s="1"/>
  <c r="H59" i="64"/>
  <c r="J59" i="64" s="1"/>
  <c r="H67" i="64"/>
  <c r="J67" i="64" s="1"/>
  <c r="H75" i="64"/>
  <c r="J75" i="64" s="1"/>
  <c r="H148" i="64"/>
  <c r="J148" i="64" s="1"/>
  <c r="H161" i="64"/>
  <c r="J161" i="64" s="1"/>
  <c r="H210" i="64"/>
  <c r="J210" i="64" s="1"/>
  <c r="H382" i="64"/>
  <c r="J382" i="64" s="1"/>
  <c r="H405" i="64"/>
  <c r="J405" i="64" s="1"/>
  <c r="H935" i="64"/>
  <c r="H943" i="64"/>
  <c r="H951" i="64"/>
  <c r="H959" i="64"/>
  <c r="H974" i="64"/>
  <c r="H1210" i="64"/>
  <c r="H1218" i="64"/>
  <c r="H1249" i="64"/>
  <c r="H1257" i="64"/>
  <c r="H1265" i="64"/>
  <c r="H1273" i="64"/>
  <c r="H1659" i="64"/>
  <c r="H73" i="64"/>
  <c r="J73" i="64" s="1"/>
  <c r="H81" i="64"/>
  <c r="J81" i="64" s="1"/>
  <c r="H86" i="64"/>
  <c r="J86" i="64" s="1"/>
  <c r="H130" i="64"/>
  <c r="J130" i="64" s="1"/>
  <c r="H25" i="64"/>
  <c r="J25" i="64" s="1"/>
  <c r="H41" i="64"/>
  <c r="J41" i="64" s="1"/>
  <c r="H88" i="64"/>
  <c r="J88" i="64" s="1"/>
  <c r="H109" i="64"/>
  <c r="J109" i="64" s="1"/>
  <c r="H141" i="64"/>
  <c r="J141" i="64" s="1"/>
  <c r="H314" i="64"/>
  <c r="J314" i="64" s="1"/>
  <c r="H322" i="64"/>
  <c r="J322" i="64" s="1"/>
  <c r="H603" i="64"/>
  <c r="J603" i="64" s="1"/>
  <c r="H619" i="64"/>
  <c r="J619" i="64" s="1"/>
  <c r="H1148" i="64"/>
  <c r="H1513" i="64"/>
  <c r="H44" i="64"/>
  <c r="J44" i="64" s="1"/>
  <c r="H52" i="64"/>
  <c r="J52" i="64" s="1"/>
  <c r="H71" i="64"/>
  <c r="J71" i="64" s="1"/>
  <c r="H104" i="64"/>
  <c r="J104" i="64" s="1"/>
  <c r="H152" i="64"/>
  <c r="J152" i="64" s="1"/>
  <c r="H294" i="64"/>
  <c r="J294" i="64" s="1"/>
  <c r="H301" i="64"/>
  <c r="J301" i="64" s="1"/>
  <c r="H540" i="64"/>
  <c r="J540" i="64" s="1"/>
  <c r="H582" i="64"/>
  <c r="J582" i="64" s="1"/>
  <c r="H1026" i="64"/>
  <c r="H1034" i="64"/>
  <c r="H1063" i="64"/>
  <c r="H1071" i="64"/>
  <c r="H1123" i="64"/>
  <c r="H1130" i="64"/>
  <c r="H1138" i="64"/>
  <c r="H1143" i="64"/>
  <c r="H1392" i="64"/>
  <c r="H157" i="64"/>
  <c r="J157" i="64" s="1"/>
  <c r="H282" i="64"/>
  <c r="J282" i="64" s="1"/>
  <c r="H543" i="64"/>
  <c r="J543" i="64" s="1"/>
  <c r="H609" i="64"/>
  <c r="J609" i="64" s="1"/>
  <c r="H743" i="64"/>
  <c r="H783" i="64"/>
  <c r="H863" i="64"/>
  <c r="H930" i="64"/>
  <c r="H938" i="64"/>
  <c r="H941" i="64"/>
  <c r="H954" i="64"/>
  <c r="H970" i="64"/>
  <c r="H980" i="64"/>
  <c r="H1169" i="64"/>
  <c r="H1278" i="64"/>
  <c r="I1534" i="64"/>
  <c r="I1537" i="64"/>
  <c r="H1540" i="64"/>
  <c r="I1576" i="64"/>
  <c r="I1592" i="64"/>
  <c r="H1609" i="64"/>
  <c r="H1637" i="64"/>
  <c r="H1656" i="64"/>
  <c r="H1691" i="64"/>
  <c r="I1698" i="64"/>
  <c r="H1744" i="64"/>
  <c r="H1759" i="64"/>
  <c r="H211" i="64"/>
  <c r="J211" i="64" s="1"/>
  <c r="H275" i="64"/>
  <c r="J275" i="64" s="1"/>
  <c r="H280" i="64"/>
  <c r="J280" i="64" s="1"/>
  <c r="H302" i="64"/>
  <c r="J302" i="64" s="1"/>
  <c r="H333" i="64"/>
  <c r="J333" i="64" s="1"/>
  <c r="H354" i="64"/>
  <c r="J354" i="64" s="1"/>
  <c r="H362" i="64"/>
  <c r="J362" i="64" s="1"/>
  <c r="H370" i="64"/>
  <c r="J370" i="64" s="1"/>
  <c r="H378" i="64"/>
  <c r="J378" i="64" s="1"/>
  <c r="H427" i="64"/>
  <c r="J427" i="64" s="1"/>
  <c r="H434" i="64"/>
  <c r="J434" i="64" s="1"/>
  <c r="H455" i="64"/>
  <c r="J455" i="64" s="1"/>
  <c r="H462" i="64"/>
  <c r="J462" i="64" s="1"/>
  <c r="H596" i="64"/>
  <c r="J596" i="64" s="1"/>
  <c r="H612" i="64"/>
  <c r="J612" i="64" s="1"/>
  <c r="H620" i="64"/>
  <c r="J620" i="64" s="1"/>
  <c r="H628" i="64"/>
  <c r="J628" i="64" s="1"/>
  <c r="H636" i="64"/>
  <c r="J636" i="64" s="1"/>
  <c r="H644" i="64"/>
  <c r="J644" i="64" s="1"/>
  <c r="H652" i="64"/>
  <c r="J652" i="64" s="1"/>
  <c r="H657" i="64"/>
  <c r="H676" i="64"/>
  <c r="J676" i="64" s="1"/>
  <c r="H684" i="64"/>
  <c r="J684" i="64" s="1"/>
  <c r="H715" i="64"/>
  <c r="H723" i="64"/>
  <c r="H733" i="64"/>
  <c r="H749" i="64"/>
  <c r="H762" i="64"/>
  <c r="H770" i="64"/>
  <c r="H778" i="64"/>
  <c r="H786" i="64"/>
  <c r="H794" i="64"/>
  <c r="H814" i="64"/>
  <c r="H915" i="64"/>
  <c r="H928" i="64"/>
  <c r="H936" i="64"/>
  <c r="H944" i="64"/>
  <c r="H960" i="64"/>
  <c r="H975" i="64"/>
  <c r="H985" i="64"/>
  <c r="H1043" i="64"/>
  <c r="H1051" i="64"/>
  <c r="H1064" i="64"/>
  <c r="H1139" i="64"/>
  <c r="H1154" i="64"/>
  <c r="H1159" i="64"/>
  <c r="H1175" i="64"/>
  <c r="H1191" i="64"/>
  <c r="H1198" i="64"/>
  <c r="H1203" i="64"/>
  <c r="H1211" i="64"/>
  <c r="H1351" i="64"/>
  <c r="H1367" i="64"/>
  <c r="H1451" i="64"/>
  <c r="I1551" i="64"/>
  <c r="I1554" i="64"/>
  <c r="I1557" i="64"/>
  <c r="I1573" i="64"/>
  <c r="I1589" i="64"/>
  <c r="H1593" i="64"/>
  <c r="H1596" i="64"/>
  <c r="H1644" i="64"/>
  <c r="H1648" i="64"/>
  <c r="H1654" i="64"/>
  <c r="H1676" i="64"/>
  <c r="H1684" i="64"/>
  <c r="H1699" i="64"/>
  <c r="H1733" i="64"/>
  <c r="H1745" i="64"/>
  <c r="H1760" i="64"/>
  <c r="H1764" i="64"/>
  <c r="H201" i="64"/>
  <c r="J201" i="64" s="1"/>
  <c r="H270" i="64"/>
  <c r="J270" i="64" s="1"/>
  <c r="H313" i="64"/>
  <c r="J313" i="64" s="1"/>
  <c r="H339" i="64"/>
  <c r="J339" i="64" s="1"/>
  <c r="H404" i="64"/>
  <c r="J404" i="64" s="1"/>
  <c r="H510" i="64"/>
  <c r="J510" i="64" s="1"/>
  <c r="H526" i="64"/>
  <c r="J526" i="64" s="1"/>
  <c r="H531" i="64"/>
  <c r="J531" i="64" s="1"/>
  <c r="H539" i="64"/>
  <c r="J539" i="64" s="1"/>
  <c r="H623" i="64"/>
  <c r="J623" i="64" s="1"/>
  <c r="H736" i="64"/>
  <c r="H752" i="64"/>
  <c r="H931" i="64"/>
  <c r="H947" i="64"/>
  <c r="H963" i="64"/>
  <c r="H1009" i="64"/>
  <c r="H1012" i="64"/>
  <c r="H1067" i="64"/>
  <c r="H1070" i="64"/>
  <c r="H1078" i="64"/>
  <c r="H1086" i="64"/>
  <c r="H1532" i="64"/>
  <c r="H1536" i="64"/>
  <c r="I1601" i="64"/>
  <c r="I1617" i="64"/>
  <c r="I1634" i="64"/>
  <c r="H1677" i="64"/>
  <c r="H1730" i="64"/>
  <c r="H1761" i="64"/>
  <c r="H326" i="64"/>
  <c r="J326" i="64" s="1"/>
  <c r="H534" i="64"/>
  <c r="J534" i="64" s="1"/>
  <c r="H542" i="64"/>
  <c r="J542" i="64" s="1"/>
  <c r="H555" i="64"/>
  <c r="J555" i="64" s="1"/>
  <c r="H563" i="64"/>
  <c r="J563" i="64" s="1"/>
  <c r="H610" i="64"/>
  <c r="J610" i="64" s="1"/>
  <c r="H742" i="64"/>
  <c r="H779" i="64"/>
  <c r="H875" i="64"/>
  <c r="H893" i="64"/>
  <c r="H921" i="64"/>
  <c r="H934" i="64"/>
  <c r="H942" i="64"/>
  <c r="H953" i="64"/>
  <c r="H1015" i="64"/>
  <c r="H1028" i="64"/>
  <c r="H1036" i="64"/>
  <c r="H1062" i="64"/>
  <c r="H1065" i="64"/>
  <c r="H1073" i="64"/>
  <c r="H1081" i="64"/>
  <c r="H1105" i="64"/>
  <c r="H1112" i="64"/>
  <c r="H1117" i="64"/>
  <c r="H1132" i="64"/>
  <c r="H1155" i="64"/>
  <c r="H1160" i="64"/>
  <c r="H1192" i="64"/>
  <c r="H1243" i="64"/>
  <c r="H1444" i="64"/>
  <c r="H1458" i="64"/>
  <c r="H1466" i="64"/>
  <c r="H1474" i="64"/>
  <c r="I1541" i="64"/>
  <c r="J1541" i="64" s="1"/>
  <c r="H1553" i="64"/>
  <c r="H1602" i="64"/>
  <c r="I1614" i="64"/>
  <c r="H1635" i="64"/>
  <c r="H1639" i="64"/>
  <c r="H1653" i="64"/>
  <c r="H1666" i="64"/>
  <c r="I1718" i="64"/>
  <c r="H191" i="64"/>
  <c r="J191" i="64" s="1"/>
  <c r="H194" i="64"/>
  <c r="J194" i="64" s="1"/>
  <c r="H258" i="64"/>
  <c r="J258" i="64" s="1"/>
  <c r="H266" i="64"/>
  <c r="J266" i="64" s="1"/>
  <c r="H271" i="64"/>
  <c r="J271" i="64" s="1"/>
  <c r="H319" i="64"/>
  <c r="J319" i="64" s="1"/>
  <c r="H337" i="64"/>
  <c r="J337" i="64" s="1"/>
  <c r="H366" i="64"/>
  <c r="J366" i="64" s="1"/>
  <c r="H387" i="64"/>
  <c r="J387" i="64" s="1"/>
  <c r="H394" i="64"/>
  <c r="J394" i="64" s="1"/>
  <c r="H428" i="64"/>
  <c r="J428" i="64" s="1"/>
  <c r="H448" i="64"/>
  <c r="J448" i="64" s="1"/>
  <c r="H474" i="64"/>
  <c r="J474" i="64" s="1"/>
  <c r="H508" i="64"/>
  <c r="J508" i="64" s="1"/>
  <c r="H516" i="64"/>
  <c r="J516" i="64" s="1"/>
  <c r="H524" i="64"/>
  <c r="J524" i="64" s="1"/>
  <c r="H632" i="64"/>
  <c r="J632" i="64" s="1"/>
  <c r="H648" i="64"/>
  <c r="H656" i="64"/>
  <c r="H680" i="64"/>
  <c r="H688" i="64"/>
  <c r="H711" i="64"/>
  <c r="H737" i="64"/>
  <c r="J737" i="64" s="1"/>
  <c r="H758" i="64"/>
  <c r="H766" i="64"/>
  <c r="H774" i="64"/>
  <c r="H810" i="64"/>
  <c r="H860" i="64"/>
  <c r="H865" i="64"/>
  <c r="H870" i="64"/>
  <c r="H911" i="64"/>
  <c r="H932" i="64"/>
  <c r="H948" i="64"/>
  <c r="H989" i="64"/>
  <c r="H1018" i="64"/>
  <c r="H1092" i="64"/>
  <c r="H1100" i="64"/>
  <c r="H1301" i="64"/>
  <c r="H1309" i="64"/>
  <c r="H1325" i="64"/>
  <c r="H1332" i="64"/>
  <c r="H1397" i="64"/>
  <c r="H1405" i="64"/>
  <c r="H1418" i="64"/>
  <c r="H1423" i="64"/>
  <c r="H1608" i="64"/>
  <c r="H1615" i="64"/>
  <c r="H1646" i="64"/>
  <c r="H1682" i="64"/>
  <c r="H1690" i="64"/>
  <c r="H1719" i="64"/>
  <c r="H1723" i="64"/>
  <c r="H1731" i="64"/>
  <c r="H1743" i="64"/>
  <c r="H1751" i="64"/>
  <c r="H97" i="64"/>
  <c r="J97" i="64" s="1"/>
  <c r="H368" i="64"/>
  <c r="J368" i="64" s="1"/>
  <c r="H435" i="64"/>
  <c r="J435" i="64" s="1"/>
  <c r="H468" i="64"/>
  <c r="J468" i="64" s="1"/>
  <c r="H499" i="64"/>
  <c r="J499" i="64" s="1"/>
  <c r="H548" i="64"/>
  <c r="J548" i="64" s="1"/>
  <c r="H553" i="64"/>
  <c r="J553" i="64" s="1"/>
  <c r="H561" i="64"/>
  <c r="J561" i="64" s="1"/>
  <c r="H574" i="64"/>
  <c r="J574" i="64" s="1"/>
  <c r="H587" i="64"/>
  <c r="J587" i="64" s="1"/>
  <c r="H803" i="64"/>
  <c r="H821" i="64"/>
  <c r="H826" i="64"/>
  <c r="H844" i="64"/>
  <c r="H849" i="64"/>
  <c r="H877" i="64"/>
  <c r="H882" i="64"/>
  <c r="H20" i="64"/>
  <c r="J20" i="64" s="1"/>
  <c r="H36" i="64"/>
  <c r="J36" i="64" s="1"/>
  <c r="H78" i="64"/>
  <c r="J78" i="64" s="1"/>
  <c r="H100" i="64"/>
  <c r="J100" i="64" s="1"/>
  <c r="H123" i="64"/>
  <c r="J123" i="64" s="1"/>
  <c r="H136" i="64"/>
  <c r="J136" i="64" s="1"/>
  <c r="H144" i="64"/>
  <c r="J144" i="64" s="1"/>
  <c r="H149" i="64"/>
  <c r="J149" i="64" s="1"/>
  <c r="H189" i="64"/>
  <c r="J189" i="64" s="1"/>
  <c r="H199" i="64"/>
  <c r="J199" i="64" s="1"/>
  <c r="H202" i="64"/>
  <c r="J202" i="64" s="1"/>
  <c r="H229" i="64"/>
  <c r="J229" i="64" s="1"/>
  <c r="H245" i="64"/>
  <c r="J245" i="64" s="1"/>
  <c r="H298" i="64"/>
  <c r="J298" i="64" s="1"/>
  <c r="H338" i="64"/>
  <c r="J338" i="64" s="1"/>
  <c r="H348" i="64"/>
  <c r="J348" i="64" s="1"/>
  <c r="H353" i="64"/>
  <c r="J353" i="64" s="1"/>
  <c r="H363" i="64"/>
  <c r="J363" i="64" s="1"/>
  <c r="H371" i="64"/>
  <c r="J371" i="64" s="1"/>
  <c r="H386" i="64"/>
  <c r="J386" i="64" s="1"/>
  <c r="H395" i="64"/>
  <c r="J395" i="64" s="1"/>
  <c r="H438" i="64"/>
  <c r="J438" i="64" s="1"/>
  <c r="H451" i="64"/>
  <c r="J451" i="64" s="1"/>
  <c r="H466" i="64"/>
  <c r="J466" i="64" s="1"/>
  <c r="H476" i="64"/>
  <c r="J476" i="64" s="1"/>
  <c r="H484" i="64"/>
  <c r="J484" i="64" s="1"/>
  <c r="H489" i="64"/>
  <c r="J489" i="64" s="1"/>
  <c r="H507" i="64"/>
  <c r="J507" i="64" s="1"/>
  <c r="H556" i="64"/>
  <c r="J556" i="64" s="1"/>
  <c r="H564" i="64"/>
  <c r="J564" i="64" s="1"/>
  <c r="H569" i="64"/>
  <c r="J569" i="64" s="1"/>
  <c r="H577" i="64"/>
  <c r="J577" i="64" s="1"/>
  <c r="H590" i="64"/>
  <c r="J590" i="64" s="1"/>
  <c r="H595" i="64"/>
  <c r="J595" i="64" s="1"/>
  <c r="H618" i="64"/>
  <c r="J618" i="64" s="1"/>
  <c r="H668" i="64"/>
  <c r="J668" i="64" s="1"/>
  <c r="H714" i="64"/>
  <c r="J714" i="64" s="1"/>
  <c r="H722" i="64"/>
  <c r="H750" i="64"/>
  <c r="H760" i="64"/>
  <c r="H763" i="64"/>
  <c r="H768" i="64"/>
  <c r="J768" i="64" s="1"/>
  <c r="H771" i="64"/>
  <c r="H776" i="64"/>
  <c r="H789" i="64"/>
  <c r="H811" i="64"/>
  <c r="H824" i="64"/>
  <c r="H829" i="64"/>
  <c r="H842" i="64"/>
  <c r="H852" i="64"/>
  <c r="H897" i="64"/>
  <c r="H902" i="64"/>
  <c r="H907" i="64"/>
  <c r="H929" i="64"/>
  <c r="H1030" i="64"/>
  <c r="H1116" i="64"/>
  <c r="H1305" i="64"/>
  <c r="H63" i="64"/>
  <c r="J63" i="64" s="1"/>
  <c r="H68" i="64"/>
  <c r="J68" i="64" s="1"/>
  <c r="H93" i="64"/>
  <c r="J93" i="64" s="1"/>
  <c r="H95" i="64"/>
  <c r="J95" i="64" s="1"/>
  <c r="H103" i="64"/>
  <c r="J103" i="64" s="1"/>
  <c r="H111" i="64"/>
  <c r="J111" i="64" s="1"/>
  <c r="H139" i="64"/>
  <c r="J139" i="64" s="1"/>
  <c r="H142" i="64"/>
  <c r="J142" i="64" s="1"/>
  <c r="H166" i="64"/>
  <c r="J166" i="64" s="1"/>
  <c r="H182" i="64"/>
  <c r="J182" i="64" s="1"/>
  <c r="H261" i="64"/>
  <c r="J261" i="64" s="1"/>
  <c r="H274" i="64"/>
  <c r="J274" i="64" s="1"/>
  <c r="H279" i="64"/>
  <c r="J279" i="64" s="1"/>
  <c r="H336" i="64"/>
  <c r="J336" i="64" s="1"/>
  <c r="H341" i="64"/>
  <c r="J341" i="64" s="1"/>
  <c r="H346" i="64"/>
  <c r="J346" i="64" s="1"/>
  <c r="H369" i="64"/>
  <c r="J369" i="64" s="1"/>
  <c r="H374" i="64"/>
  <c r="J374" i="64" s="1"/>
  <c r="H377" i="64"/>
  <c r="J377" i="64" s="1"/>
  <c r="H408" i="64"/>
  <c r="J408" i="64" s="1"/>
  <c r="H424" i="64"/>
  <c r="J424" i="64" s="1"/>
  <c r="H429" i="64"/>
  <c r="J429" i="64" s="1"/>
  <c r="H436" i="64"/>
  <c r="J436" i="64" s="1"/>
  <c r="H449" i="64"/>
  <c r="J449" i="64" s="1"/>
  <c r="H479" i="64"/>
  <c r="J479" i="64" s="1"/>
  <c r="H482" i="64"/>
  <c r="J482" i="64" s="1"/>
  <c r="H500" i="64"/>
  <c r="J500" i="64" s="1"/>
  <c r="H505" i="64"/>
  <c r="J505" i="64" s="1"/>
  <c r="H523" i="64"/>
  <c r="J523" i="64" s="1"/>
  <c r="H554" i="64"/>
  <c r="J554" i="64" s="1"/>
  <c r="H559" i="64"/>
  <c r="J559" i="64" s="1"/>
  <c r="H562" i="64"/>
  <c r="J562" i="64" s="1"/>
  <c r="H588" i="64"/>
  <c r="J588" i="64" s="1"/>
  <c r="H606" i="64"/>
  <c r="J606" i="64" s="1"/>
  <c r="H611" i="64"/>
  <c r="J611" i="64" s="1"/>
  <c r="H642" i="64"/>
  <c r="J642" i="64" s="1"/>
  <c r="H650" i="64"/>
  <c r="J650" i="64" s="1"/>
  <c r="H679" i="64"/>
  <c r="J679" i="64" s="1"/>
  <c r="H687" i="64"/>
  <c r="J687" i="64" s="1"/>
  <c r="H689" i="64"/>
  <c r="H692" i="64"/>
  <c r="J692" i="64" s="1"/>
  <c r="H696" i="64"/>
  <c r="H699" i="64"/>
  <c r="J699" i="64" s="1"/>
  <c r="H738" i="64"/>
  <c r="H740" i="64"/>
  <c r="J740" i="64" s="1"/>
  <c r="H777" i="64"/>
  <c r="H782" i="64"/>
  <c r="H784" i="64"/>
  <c r="H787" i="64"/>
  <c r="H792" i="64"/>
  <c r="H804" i="64"/>
  <c r="H827" i="64"/>
  <c r="H845" i="64"/>
  <c r="H847" i="64"/>
  <c r="H850" i="64"/>
  <c r="H855" i="64"/>
  <c r="H858" i="64"/>
  <c r="H895" i="64"/>
  <c r="H905" i="64"/>
  <c r="H1083" i="64"/>
  <c r="H1729" i="64"/>
  <c r="H66" i="64"/>
  <c r="J66" i="64" s="1"/>
  <c r="H79" i="64"/>
  <c r="J79" i="64" s="1"/>
  <c r="H106" i="64"/>
  <c r="J106" i="64" s="1"/>
  <c r="H150" i="64"/>
  <c r="J150" i="64" s="1"/>
  <c r="H190" i="64"/>
  <c r="J190" i="64" s="1"/>
  <c r="H203" i="64"/>
  <c r="J203" i="64" s="1"/>
  <c r="H208" i="64"/>
  <c r="J208" i="64" s="1"/>
  <c r="H264" i="64"/>
  <c r="J264" i="64" s="1"/>
  <c r="H287" i="64"/>
  <c r="J287" i="64" s="1"/>
  <c r="H321" i="64"/>
  <c r="J321" i="64" s="1"/>
  <c r="H764" i="64"/>
  <c r="H772" i="64"/>
  <c r="H790" i="64"/>
  <c r="H795" i="64"/>
  <c r="H812" i="64"/>
  <c r="H817" i="64"/>
  <c r="H825" i="64"/>
  <c r="H835" i="64"/>
  <c r="H873" i="64"/>
  <c r="H898" i="64"/>
  <c r="H913" i="64"/>
  <c r="H918" i="64"/>
  <c r="H946" i="64"/>
  <c r="H74" i="64"/>
  <c r="J74" i="64" s="1"/>
  <c r="H122" i="64"/>
  <c r="J122" i="64" s="1"/>
  <c r="H215" i="64"/>
  <c r="J215" i="64" s="1"/>
  <c r="H241" i="64"/>
  <c r="J241" i="64" s="1"/>
  <c r="H267" i="64"/>
  <c r="J267" i="64" s="1"/>
  <c r="H272" i="64"/>
  <c r="J272" i="64" s="1"/>
  <c r="H306" i="64"/>
  <c r="J306" i="64" s="1"/>
  <c r="H334" i="64"/>
  <c r="J334" i="64" s="1"/>
  <c r="H380" i="64"/>
  <c r="J380" i="64" s="1"/>
  <c r="H452" i="64"/>
  <c r="J452" i="64" s="1"/>
  <c r="H459" i="64"/>
  <c r="J459" i="64" s="1"/>
  <c r="H495" i="64"/>
  <c r="J495" i="64" s="1"/>
  <c r="H547" i="64"/>
  <c r="J547" i="64" s="1"/>
  <c r="H586" i="64"/>
  <c r="J586" i="64" s="1"/>
  <c r="H591" i="64"/>
  <c r="J591" i="64" s="1"/>
  <c r="H604" i="64"/>
  <c r="J604" i="64" s="1"/>
  <c r="H627" i="64"/>
  <c r="J627" i="64" s="1"/>
  <c r="H651" i="64"/>
  <c r="J651" i="64" s="1"/>
  <c r="H661" i="64"/>
  <c r="J661" i="64" s="1"/>
  <c r="H664" i="64"/>
  <c r="H710" i="64"/>
  <c r="H726" i="64"/>
  <c r="H728" i="64"/>
  <c r="H731" i="64"/>
  <c r="H754" i="64"/>
  <c r="H756" i="64"/>
  <c r="H759" i="64"/>
  <c r="H780" i="64"/>
  <c r="H793" i="64"/>
  <c r="H798" i="64"/>
  <c r="H802" i="64"/>
  <c r="H820" i="64"/>
  <c r="H833" i="64"/>
  <c r="H838" i="64"/>
  <c r="H856" i="64"/>
  <c r="H861" i="64"/>
  <c r="H866" i="64"/>
  <c r="H881" i="64"/>
  <c r="H886" i="64"/>
  <c r="H1002" i="64"/>
  <c r="H1050" i="64"/>
  <c r="H53" i="64"/>
  <c r="J53" i="64" s="1"/>
  <c r="H254" i="64"/>
  <c r="J254" i="64" s="1"/>
  <c r="H409" i="64"/>
  <c r="J409" i="64" s="1"/>
  <c r="H417" i="64"/>
  <c r="J417" i="64" s="1"/>
  <c r="H447" i="64"/>
  <c r="J447" i="64" s="1"/>
  <c r="H17" i="64"/>
  <c r="J17" i="64" s="1"/>
  <c r="H43" i="64"/>
  <c r="J43" i="64" s="1"/>
  <c r="H80" i="64"/>
  <c r="J80" i="64" s="1"/>
  <c r="H85" i="64"/>
  <c r="J85" i="64" s="1"/>
  <c r="H138" i="64"/>
  <c r="J138" i="64" s="1"/>
  <c r="H151" i="64"/>
  <c r="J151" i="64" s="1"/>
  <c r="H156" i="64"/>
  <c r="J156" i="64" s="1"/>
  <c r="H170" i="64"/>
  <c r="J170" i="64" s="1"/>
  <c r="H175" i="64"/>
  <c r="J175" i="64" s="1"/>
  <c r="H178" i="64"/>
  <c r="J178" i="64" s="1"/>
  <c r="H183" i="64"/>
  <c r="J183" i="64" s="1"/>
  <c r="H196" i="64"/>
  <c r="J196" i="64" s="1"/>
  <c r="H204" i="64"/>
  <c r="J204" i="64" s="1"/>
  <c r="H209" i="64"/>
  <c r="J209" i="64" s="1"/>
  <c r="H252" i="64"/>
  <c r="J252" i="64" s="1"/>
  <c r="H262" i="64"/>
  <c r="J262" i="64" s="1"/>
  <c r="H265" i="64"/>
  <c r="J265" i="64" s="1"/>
  <c r="H365" i="64"/>
  <c r="J365" i="64" s="1"/>
  <c r="H407" i="64"/>
  <c r="J407" i="64" s="1"/>
  <c r="H415" i="64"/>
  <c r="J415" i="64" s="1"/>
  <c r="H420" i="64"/>
  <c r="J420" i="64" s="1"/>
  <c r="H460" i="64"/>
  <c r="J460" i="64" s="1"/>
  <c r="H470" i="64"/>
  <c r="J470" i="64" s="1"/>
  <c r="H478" i="64"/>
  <c r="J478" i="64" s="1"/>
  <c r="H491" i="64"/>
  <c r="J491" i="64" s="1"/>
  <c r="H511" i="64"/>
  <c r="J511" i="64" s="1"/>
  <c r="H514" i="64"/>
  <c r="J514" i="64" s="1"/>
  <c r="H532" i="64"/>
  <c r="J532" i="64" s="1"/>
  <c r="H537" i="64"/>
  <c r="J537" i="64" s="1"/>
  <c r="H545" i="64"/>
  <c r="J545" i="64" s="1"/>
  <c r="H558" i="64"/>
  <c r="J558" i="64" s="1"/>
  <c r="H571" i="64"/>
  <c r="J571" i="64" s="1"/>
  <c r="H579" i="64"/>
  <c r="J579" i="64" s="1"/>
  <c r="H602" i="64"/>
  <c r="J602" i="64" s="1"/>
  <c r="H607" i="64"/>
  <c r="J607" i="64" s="1"/>
  <c r="H625" i="64"/>
  <c r="J625" i="64" s="1"/>
  <c r="H641" i="64"/>
  <c r="J641" i="64" s="1"/>
  <c r="H683" i="64"/>
  <c r="J683" i="64" s="1"/>
  <c r="H693" i="64"/>
  <c r="J693" i="64" s="1"/>
  <c r="H739" i="64"/>
  <c r="H765" i="64"/>
  <c r="H773" i="64"/>
  <c r="H796" i="64"/>
  <c r="H808" i="64"/>
  <c r="H813" i="64"/>
  <c r="H815" i="64"/>
  <c r="H818" i="64"/>
  <c r="H823" i="64"/>
  <c r="H836" i="64"/>
  <c r="H854" i="64"/>
  <c r="H869" i="64"/>
  <c r="H879" i="64"/>
  <c r="H889" i="64"/>
  <c r="H906" i="64"/>
  <c r="H909" i="64"/>
  <c r="H914" i="64"/>
  <c r="H955" i="64"/>
  <c r="J955" i="64" s="1"/>
  <c r="H958" i="64"/>
  <c r="H1035" i="64"/>
  <c r="H1038" i="64"/>
  <c r="H1068" i="64"/>
  <c r="H1076" i="64"/>
  <c r="H1091" i="64"/>
  <c r="H1099" i="64"/>
  <c r="H1102" i="64"/>
  <c r="H1109" i="64"/>
  <c r="H1144" i="64"/>
  <c r="H1149" i="64"/>
  <c r="H1170" i="64"/>
  <c r="H1185" i="64"/>
  <c r="H1195" i="64"/>
  <c r="H1223" i="64"/>
  <c r="H1238" i="64"/>
  <c r="H1246" i="64"/>
  <c r="H1251" i="64"/>
  <c r="H1259" i="64"/>
  <c r="H1267" i="64"/>
  <c r="H1282" i="64"/>
  <c r="H1310" i="64"/>
  <c r="H1321" i="64"/>
  <c r="H1329" i="64"/>
  <c r="H1336" i="64"/>
  <c r="H1340" i="64"/>
  <c r="H1343" i="64"/>
  <c r="H1369" i="64"/>
  <c r="H1434" i="64"/>
  <c r="H1447" i="64"/>
  <c r="H1452" i="64"/>
  <c r="H1478" i="64"/>
  <c r="H1486" i="64"/>
  <c r="H1489" i="64"/>
  <c r="H1496" i="64"/>
  <c r="I1497" i="64"/>
  <c r="I1506" i="64"/>
  <c r="I1510" i="64"/>
  <c r="I1517" i="64"/>
  <c r="I1525" i="64"/>
  <c r="I1532" i="64"/>
  <c r="H1535" i="64"/>
  <c r="H1543" i="64"/>
  <c r="H1585" i="64"/>
  <c r="I1638" i="64"/>
  <c r="I1647" i="64"/>
  <c r="I1692" i="64"/>
  <c r="H1702" i="64"/>
  <c r="H1726" i="64"/>
  <c r="I1732" i="64"/>
  <c r="I1746" i="64"/>
  <c r="H1754" i="64"/>
  <c r="H993" i="64"/>
  <c r="H1013" i="64"/>
  <c r="H1228" i="64"/>
  <c r="H1262" i="64"/>
  <c r="H1316" i="64"/>
  <c r="H1324" i="64"/>
  <c r="H1403" i="64"/>
  <c r="H1411" i="64"/>
  <c r="H1416" i="64"/>
  <c r="H1421" i="64"/>
  <c r="H1437" i="64"/>
  <c r="H1450" i="64"/>
  <c r="H1464" i="64"/>
  <c r="H1477" i="64"/>
  <c r="H1484" i="64"/>
  <c r="H1498" i="64"/>
  <c r="I1500" i="64"/>
  <c r="I1508" i="64"/>
  <c r="I1513" i="64"/>
  <c r="J1513" i="64" s="1"/>
  <c r="H1518" i="64"/>
  <c r="I1520" i="64"/>
  <c r="I1528" i="64"/>
  <c r="H1533" i="64"/>
  <c r="I1535" i="64"/>
  <c r="I1565" i="64"/>
  <c r="I1568" i="64"/>
  <c r="I1582" i="64"/>
  <c r="J1582" i="64" s="1"/>
  <c r="I1585" i="64"/>
  <c r="I1593" i="64"/>
  <c r="I1598" i="64"/>
  <c r="I1609" i="64"/>
  <c r="J1609" i="64" s="1"/>
  <c r="I1612" i="64"/>
  <c r="I1632" i="64"/>
  <c r="I1668" i="64"/>
  <c r="I1682" i="64"/>
  <c r="I1726" i="64"/>
  <c r="H1737" i="64"/>
  <c r="I1750" i="64"/>
  <c r="I1763" i="64"/>
  <c r="H978" i="64"/>
  <c r="H1061" i="64"/>
  <c r="H1066" i="64"/>
  <c r="H1372" i="64"/>
  <c r="I1543" i="64"/>
  <c r="I1546" i="64"/>
  <c r="I1549" i="64"/>
  <c r="I1571" i="64"/>
  <c r="H1613" i="64"/>
  <c r="I1621" i="64"/>
  <c r="I1662" i="64"/>
  <c r="J1662" i="64" s="1"/>
  <c r="I1686" i="64"/>
  <c r="I1706" i="64"/>
  <c r="H1727" i="64"/>
  <c r="I1740" i="64"/>
  <c r="J1740" i="64" s="1"/>
  <c r="H964" i="64"/>
  <c r="H976" i="64"/>
  <c r="H991" i="64"/>
  <c r="H1006" i="64"/>
  <c r="H1054" i="64"/>
  <c r="H1077" i="64"/>
  <c r="H1082" i="64"/>
  <c r="H1087" i="64"/>
  <c r="H1095" i="64"/>
  <c r="H1103" i="64"/>
  <c r="H1125" i="64"/>
  <c r="H1127" i="64"/>
  <c r="H1135" i="64"/>
  <c r="H1176" i="64"/>
  <c r="H1181" i="64"/>
  <c r="H1214" i="64"/>
  <c r="H1260" i="64"/>
  <c r="H1349" i="64"/>
  <c r="H1354" i="64"/>
  <c r="H1375" i="64"/>
  <c r="H1398" i="64"/>
  <c r="H1427" i="64"/>
  <c r="H1440" i="64"/>
  <c r="H1448" i="64"/>
  <c r="H1462" i="64"/>
  <c r="H1482" i="64"/>
  <c r="I1498" i="64"/>
  <c r="I1511" i="64"/>
  <c r="H1514" i="64"/>
  <c r="H1516" i="64"/>
  <c r="I1518" i="64"/>
  <c r="I1526" i="64"/>
  <c r="I1533" i="64"/>
  <c r="J1533" i="64" s="1"/>
  <c r="H1550" i="64"/>
  <c r="H1556" i="64"/>
  <c r="I1558" i="64"/>
  <c r="I1561" i="64"/>
  <c r="H1572" i="64"/>
  <c r="I1580" i="64"/>
  <c r="J1580" i="64" s="1"/>
  <c r="I1591" i="64"/>
  <c r="H1594" i="64"/>
  <c r="H1600" i="64"/>
  <c r="I1607" i="64"/>
  <c r="J1607" i="64" s="1"/>
  <c r="I1616" i="64"/>
  <c r="I1619" i="64"/>
  <c r="H1624" i="64"/>
  <c r="H1630" i="64"/>
  <c r="I1645" i="64"/>
  <c r="H1649" i="64"/>
  <c r="H1660" i="64"/>
  <c r="H1663" i="64"/>
  <c r="I1676" i="64"/>
  <c r="J1676" i="64" s="1"/>
  <c r="H1687" i="64"/>
  <c r="H1707" i="64"/>
  <c r="H1714" i="64"/>
  <c r="I1730" i="64"/>
  <c r="J1730" i="64" s="1"/>
  <c r="H1741" i="64"/>
  <c r="H1748" i="64"/>
  <c r="H1758" i="64"/>
  <c r="I1563" i="64"/>
  <c r="I1566" i="64"/>
  <c r="I1575" i="64"/>
  <c r="I1583" i="64"/>
  <c r="I1594" i="64"/>
  <c r="I1596" i="64"/>
  <c r="J1596" i="64" s="1"/>
  <c r="I1603" i="64"/>
  <c r="I1610" i="64"/>
  <c r="I1626" i="64"/>
  <c r="I1666" i="64"/>
  <c r="I1700" i="64"/>
  <c r="I1724" i="64"/>
  <c r="I1758" i="64"/>
  <c r="I1761" i="64"/>
  <c r="J1761" i="64" s="1"/>
  <c r="H957" i="64"/>
  <c r="H962" i="64"/>
  <c r="H967" i="64"/>
  <c r="H984" i="64"/>
  <c r="H994" i="64"/>
  <c r="H1014" i="64"/>
  <c r="H1017" i="64"/>
  <c r="H1042" i="64"/>
  <c r="H1052" i="64"/>
  <c r="H1113" i="64"/>
  <c r="H1118" i="64"/>
  <c r="H1133" i="64"/>
  <c r="H1153" i="64"/>
  <c r="H1187" i="64"/>
  <c r="H1194" i="64"/>
  <c r="H1199" i="64"/>
  <c r="H1204" i="64"/>
  <c r="H1242" i="64"/>
  <c r="H1245" i="64"/>
  <c r="H1258" i="64"/>
  <c r="H1292" i="64"/>
  <c r="H1312" i="64"/>
  <c r="H1342" i="64"/>
  <c r="H1347" i="64"/>
  <c r="H1399" i="64"/>
  <c r="H1404" i="64"/>
  <c r="H1430" i="64"/>
  <c r="H1446" i="64"/>
  <c r="H1468" i="64"/>
  <c r="H1502" i="64"/>
  <c r="H1503" i="64"/>
  <c r="I1505" i="64"/>
  <c r="I1509" i="64"/>
  <c r="H1515" i="64"/>
  <c r="I1516" i="64"/>
  <c r="H1522" i="64"/>
  <c r="I1524" i="64"/>
  <c r="I1531" i="64"/>
  <c r="I1544" i="64"/>
  <c r="I1547" i="64"/>
  <c r="H1557" i="64"/>
  <c r="H1564" i="64"/>
  <c r="H1576" i="64"/>
  <c r="I1578" i="64"/>
  <c r="J1578" i="64" s="1"/>
  <c r="H1584" i="64"/>
  <c r="H1587" i="64"/>
  <c r="H1595" i="64"/>
  <c r="H1604" i="64"/>
  <c r="I1606" i="64"/>
  <c r="H1611" i="64"/>
  <c r="H1614" i="64"/>
  <c r="I1622" i="64"/>
  <c r="I1624" i="64"/>
  <c r="J1624" i="64" s="1"/>
  <c r="H1627" i="64"/>
  <c r="I1640" i="64"/>
  <c r="I1660" i="64"/>
  <c r="H1667" i="64"/>
  <c r="H1670" i="64"/>
  <c r="H1681" i="64"/>
  <c r="I1694" i="64"/>
  <c r="H1698" i="64"/>
  <c r="H1701" i="64"/>
  <c r="H1708" i="64"/>
  <c r="I1714" i="64"/>
  <c r="J1714" i="64" s="1"/>
  <c r="H1722" i="64"/>
  <c r="I1738" i="64"/>
  <c r="H1752" i="64"/>
  <c r="H1765" i="64"/>
  <c r="H1121" i="64"/>
  <c r="H1128" i="64"/>
  <c r="H1164" i="64"/>
  <c r="H1172" i="64"/>
  <c r="H1215" i="64"/>
  <c r="H1235" i="64"/>
  <c r="H1279" i="64"/>
  <c r="H1287" i="64"/>
  <c r="H1307" i="64"/>
  <c r="H1315" i="64"/>
  <c r="H1331" i="64"/>
  <c r="H1338" i="64"/>
  <c r="H1350" i="64"/>
  <c r="H1389" i="64"/>
  <c r="H1394" i="64"/>
  <c r="H1428" i="64"/>
  <c r="H1436" i="64"/>
  <c r="H1476" i="64"/>
  <c r="H1497" i="64"/>
  <c r="H1506" i="64"/>
  <c r="H1510" i="64"/>
  <c r="H1542" i="64"/>
  <c r="H1545" i="64"/>
  <c r="H1579" i="64"/>
  <c r="H1623" i="64"/>
  <c r="H1638" i="64"/>
  <c r="H1641" i="64"/>
  <c r="H1647" i="64"/>
  <c r="H1658" i="64"/>
  <c r="H1695" i="64"/>
  <c r="H1705" i="64"/>
  <c r="H1715" i="64"/>
  <c r="H1739" i="64"/>
  <c r="H1746" i="64"/>
  <c r="H12" i="64"/>
  <c r="J12" i="64" s="1"/>
  <c r="H14" i="64"/>
  <c r="J14" i="64" s="1"/>
  <c r="H19" i="64"/>
  <c r="J19" i="64" s="1"/>
  <c r="H24" i="64"/>
  <c r="J24" i="64" s="1"/>
  <c r="H31" i="64"/>
  <c r="J31" i="64" s="1"/>
  <c r="H38" i="64"/>
  <c r="J38" i="64" s="1"/>
  <c r="H221" i="64"/>
  <c r="J221" i="64" s="1"/>
  <c r="H412" i="64"/>
  <c r="J412" i="64" s="1"/>
  <c r="H15" i="64"/>
  <c r="J15" i="64" s="1"/>
  <c r="H39" i="64"/>
  <c r="J39" i="64" s="1"/>
  <c r="H46" i="64"/>
  <c r="J46" i="64" s="1"/>
  <c r="H49" i="64"/>
  <c r="J49" i="64" s="1"/>
  <c r="H143" i="64"/>
  <c r="J143" i="64" s="1"/>
  <c r="H11" i="64"/>
  <c r="J11" i="64" s="1"/>
  <c r="H16" i="64"/>
  <c r="J16" i="64" s="1"/>
  <c r="H23" i="64"/>
  <c r="J23" i="64" s="1"/>
  <c r="H233" i="64"/>
  <c r="J233" i="64" s="1"/>
  <c r="H28" i="64"/>
  <c r="J28" i="64" s="1"/>
  <c r="H35" i="64"/>
  <c r="J35" i="64" s="1"/>
  <c r="H45" i="64"/>
  <c r="J45" i="64" s="1"/>
  <c r="H98" i="64"/>
  <c r="J98" i="64" s="1"/>
  <c r="H296" i="64"/>
  <c r="J296" i="64" s="1"/>
  <c r="H318" i="64"/>
  <c r="J318" i="64" s="1"/>
  <c r="H350" i="64"/>
  <c r="J350" i="64" s="1"/>
  <c r="H51" i="64"/>
  <c r="J51" i="64" s="1"/>
  <c r="H61" i="64"/>
  <c r="J61" i="64" s="1"/>
  <c r="H105" i="64"/>
  <c r="J105" i="64" s="1"/>
  <c r="H107" i="64"/>
  <c r="J107" i="64" s="1"/>
  <c r="H112" i="64"/>
  <c r="J112" i="64" s="1"/>
  <c r="H117" i="64"/>
  <c r="J117" i="64" s="1"/>
  <c r="H124" i="64"/>
  <c r="J124" i="64" s="1"/>
  <c r="H165" i="64"/>
  <c r="J165" i="64" s="1"/>
  <c r="H167" i="64"/>
  <c r="J167" i="64" s="1"/>
  <c r="H172" i="64"/>
  <c r="J172" i="64" s="1"/>
  <c r="H177" i="64"/>
  <c r="J177" i="64" s="1"/>
  <c r="H184" i="64"/>
  <c r="J184" i="64" s="1"/>
  <c r="H228" i="64"/>
  <c r="J228" i="64" s="1"/>
  <c r="H230" i="64"/>
  <c r="J230" i="64" s="1"/>
  <c r="H235" i="64"/>
  <c r="J235" i="64" s="1"/>
  <c r="H240" i="64"/>
  <c r="J240" i="64" s="1"/>
  <c r="H247" i="64"/>
  <c r="J247" i="64" s="1"/>
  <c r="H307" i="64"/>
  <c r="J307" i="64" s="1"/>
  <c r="H320" i="64"/>
  <c r="J320" i="64" s="1"/>
  <c r="H335" i="64"/>
  <c r="J335" i="64" s="1"/>
  <c r="H352" i="64"/>
  <c r="J352" i="64" s="1"/>
  <c r="H367" i="64"/>
  <c r="J367" i="64" s="1"/>
  <c r="H458" i="64"/>
  <c r="J458" i="64" s="1"/>
  <c r="H40" i="64"/>
  <c r="J40" i="64" s="1"/>
  <c r="H47" i="64"/>
  <c r="J47" i="64" s="1"/>
  <c r="H89" i="64"/>
  <c r="J89" i="64" s="1"/>
  <c r="H91" i="64"/>
  <c r="J91" i="64" s="1"/>
  <c r="H96" i="64"/>
  <c r="J96" i="64" s="1"/>
  <c r="H101" i="64"/>
  <c r="J101" i="64" s="1"/>
  <c r="H108" i="64"/>
  <c r="J108" i="64" s="1"/>
  <c r="H153" i="64"/>
  <c r="J153" i="64" s="1"/>
  <c r="H155" i="64"/>
  <c r="J155" i="64" s="1"/>
  <c r="H158" i="64"/>
  <c r="J158" i="64" s="1"/>
  <c r="H162" i="64"/>
  <c r="J162" i="64" s="1"/>
  <c r="H168" i="64"/>
  <c r="J168" i="64" s="1"/>
  <c r="H214" i="64"/>
  <c r="J214" i="64" s="1"/>
  <c r="H219" i="64"/>
  <c r="J219" i="64" s="1"/>
  <c r="H224" i="64"/>
  <c r="J224" i="64" s="1"/>
  <c r="H231" i="64"/>
  <c r="J231" i="64" s="1"/>
  <c r="H276" i="64"/>
  <c r="J276" i="64" s="1"/>
  <c r="H278" i="64"/>
  <c r="J278" i="64" s="1"/>
  <c r="H283" i="64"/>
  <c r="J283" i="64" s="1"/>
  <c r="H288" i="64"/>
  <c r="J288" i="64" s="1"/>
  <c r="H305" i="64"/>
  <c r="J305" i="64" s="1"/>
  <c r="H312" i="64"/>
  <c r="J312" i="64" s="1"/>
  <c r="H327" i="64"/>
  <c r="J327" i="64" s="1"/>
  <c r="H344" i="64"/>
  <c r="J344" i="64" s="1"/>
  <c r="H359" i="64"/>
  <c r="J359" i="64" s="1"/>
  <c r="H439" i="64"/>
  <c r="J439" i="64" s="1"/>
  <c r="H57" i="64"/>
  <c r="J57" i="64" s="1"/>
  <c r="H62" i="64"/>
  <c r="J62" i="64" s="1"/>
  <c r="H69" i="64"/>
  <c r="J69" i="64" s="1"/>
  <c r="H113" i="64"/>
  <c r="J113" i="64" s="1"/>
  <c r="H120" i="64"/>
  <c r="J120" i="64" s="1"/>
  <c r="H125" i="64"/>
  <c r="J125" i="64" s="1"/>
  <c r="H132" i="64"/>
  <c r="J132" i="64" s="1"/>
  <c r="H173" i="64"/>
  <c r="J173" i="64" s="1"/>
  <c r="H180" i="64"/>
  <c r="J180" i="64" s="1"/>
  <c r="H185" i="64"/>
  <c r="J185" i="64" s="1"/>
  <c r="H192" i="64"/>
  <c r="J192" i="64" s="1"/>
  <c r="H236" i="64"/>
  <c r="J236" i="64" s="1"/>
  <c r="H243" i="64"/>
  <c r="J243" i="64" s="1"/>
  <c r="H248" i="64"/>
  <c r="J248" i="64" s="1"/>
  <c r="H255" i="64"/>
  <c r="J255" i="64" s="1"/>
  <c r="H292" i="64"/>
  <c r="J292" i="64" s="1"/>
  <c r="H308" i="64"/>
  <c r="J308" i="64" s="1"/>
  <c r="H323" i="64"/>
  <c r="J323" i="64" s="1"/>
  <c r="H340" i="64"/>
  <c r="J340" i="64" s="1"/>
  <c r="H355" i="64"/>
  <c r="J355" i="64" s="1"/>
  <c r="H375" i="64"/>
  <c r="J375" i="64" s="1"/>
  <c r="H389" i="64"/>
  <c r="J389" i="64" s="1"/>
  <c r="H398" i="64"/>
  <c r="J398" i="64" s="1"/>
  <c r="H403" i="64"/>
  <c r="J403" i="64" s="1"/>
  <c r="H640" i="64"/>
  <c r="J640" i="64" s="1"/>
  <c r="H99" i="64"/>
  <c r="J99" i="64" s="1"/>
  <c r="H116" i="64"/>
  <c r="J116" i="64" s="1"/>
  <c r="H159" i="64"/>
  <c r="J159" i="64" s="1"/>
  <c r="H164" i="64"/>
  <c r="J164" i="64" s="1"/>
  <c r="H169" i="64"/>
  <c r="J169" i="64" s="1"/>
  <c r="H176" i="64"/>
  <c r="J176" i="64" s="1"/>
  <c r="H220" i="64"/>
  <c r="J220" i="64" s="1"/>
  <c r="H222" i="64"/>
  <c r="J222" i="64" s="1"/>
  <c r="H227" i="64"/>
  <c r="J227" i="64" s="1"/>
  <c r="H232" i="64"/>
  <c r="J232" i="64" s="1"/>
  <c r="H239" i="64"/>
  <c r="J239" i="64" s="1"/>
  <c r="H284" i="64"/>
  <c r="J284" i="64" s="1"/>
  <c r="H286" i="64"/>
  <c r="J286" i="64" s="1"/>
  <c r="H291" i="64"/>
  <c r="J291" i="64" s="1"/>
  <c r="H300" i="64"/>
  <c r="J300" i="64" s="1"/>
  <c r="H303" i="64"/>
  <c r="J303" i="64" s="1"/>
  <c r="H315" i="64"/>
  <c r="J315" i="64" s="1"/>
  <c r="H332" i="64"/>
  <c r="J332" i="64" s="1"/>
  <c r="H347" i="64"/>
  <c r="J347" i="64" s="1"/>
  <c r="H364" i="64"/>
  <c r="J364" i="64" s="1"/>
  <c r="H373" i="64"/>
  <c r="J373" i="64" s="1"/>
  <c r="H392" i="64"/>
  <c r="J392" i="64" s="1"/>
  <c r="H393" i="64"/>
  <c r="J393" i="64" s="1"/>
  <c r="H396" i="64"/>
  <c r="J396" i="64" s="1"/>
  <c r="H416" i="64"/>
  <c r="J416" i="64" s="1"/>
  <c r="H426" i="64"/>
  <c r="J426" i="64" s="1"/>
  <c r="H431" i="64"/>
  <c r="J431" i="64" s="1"/>
  <c r="H58" i="64"/>
  <c r="J58" i="64" s="1"/>
  <c r="H60" i="64"/>
  <c r="J60" i="64" s="1"/>
  <c r="H65" i="64"/>
  <c r="J65" i="64" s="1"/>
  <c r="H70" i="64"/>
  <c r="J70" i="64" s="1"/>
  <c r="H77" i="64"/>
  <c r="J77" i="64" s="1"/>
  <c r="H121" i="64"/>
  <c r="J121" i="64" s="1"/>
  <c r="H128" i="64"/>
  <c r="J128" i="64" s="1"/>
  <c r="H133" i="64"/>
  <c r="J133" i="64" s="1"/>
  <c r="H140" i="64"/>
  <c r="J140" i="64" s="1"/>
  <c r="H181" i="64"/>
  <c r="J181" i="64" s="1"/>
  <c r="H188" i="64"/>
  <c r="J188" i="64" s="1"/>
  <c r="H193" i="64"/>
  <c r="J193" i="64" s="1"/>
  <c r="H200" i="64"/>
  <c r="J200" i="64" s="1"/>
  <c r="H244" i="64"/>
  <c r="J244" i="64" s="1"/>
  <c r="H251" i="64"/>
  <c r="J251" i="64" s="1"/>
  <c r="H256" i="64"/>
  <c r="J256" i="64" s="1"/>
  <c r="H263" i="64"/>
  <c r="J263" i="64" s="1"/>
  <c r="H293" i="64"/>
  <c r="J293" i="64" s="1"/>
  <c r="H311" i="64"/>
  <c r="J311" i="64" s="1"/>
  <c r="H328" i="64"/>
  <c r="J328" i="64" s="1"/>
  <c r="H343" i="64"/>
  <c r="J343" i="64" s="1"/>
  <c r="H360" i="64"/>
  <c r="J360" i="64" s="1"/>
  <c r="H390" i="64"/>
  <c r="J390" i="64" s="1"/>
  <c r="H419" i="64"/>
  <c r="J419" i="64" s="1"/>
  <c r="H383" i="64"/>
  <c r="J383" i="64" s="1"/>
  <c r="H414" i="64"/>
  <c r="J414" i="64" s="1"/>
  <c r="H423" i="64"/>
  <c r="J423" i="64" s="1"/>
  <c r="H425" i="64"/>
  <c r="J425" i="64" s="1"/>
  <c r="H456" i="64"/>
  <c r="J456" i="64" s="1"/>
  <c r="H461" i="64"/>
  <c r="J461" i="64" s="1"/>
  <c r="H463" i="64"/>
  <c r="J463" i="64" s="1"/>
  <c r="H631" i="64"/>
  <c r="J631" i="64" s="1"/>
  <c r="H633" i="64"/>
  <c r="J633" i="64" s="1"/>
  <c r="H645" i="64"/>
  <c r="J645" i="64" s="1"/>
  <c r="H655" i="64"/>
  <c r="J655" i="64" s="1"/>
  <c r="H662" i="64"/>
  <c r="H667" i="64"/>
  <c r="J667" i="64" s="1"/>
  <c r="H669" i="64"/>
  <c r="J669" i="64" s="1"/>
  <c r="H698" i="64"/>
  <c r="J698" i="64" s="1"/>
  <c r="H700" i="64"/>
  <c r="J700" i="64" s="1"/>
  <c r="H1161" i="64"/>
  <c r="H1359" i="64"/>
  <c r="H1364" i="64"/>
  <c r="H433" i="64"/>
  <c r="J433" i="64" s="1"/>
  <c r="H453" i="64"/>
  <c r="J453" i="64" s="1"/>
  <c r="H473" i="64"/>
  <c r="J473" i="64" s="1"/>
  <c r="H475" i="64"/>
  <c r="J475" i="64" s="1"/>
  <c r="H485" i="64"/>
  <c r="J485" i="64" s="1"/>
  <c r="H487" i="64"/>
  <c r="J487" i="64" s="1"/>
  <c r="H501" i="64"/>
  <c r="J501" i="64" s="1"/>
  <c r="H503" i="64"/>
  <c r="J503" i="64" s="1"/>
  <c r="H517" i="64"/>
  <c r="J517" i="64" s="1"/>
  <c r="H519" i="64"/>
  <c r="J519" i="64" s="1"/>
  <c r="H533" i="64"/>
  <c r="J533" i="64" s="1"/>
  <c r="H535" i="64"/>
  <c r="J535" i="64" s="1"/>
  <c r="H549" i="64"/>
  <c r="J549" i="64" s="1"/>
  <c r="H551" i="64"/>
  <c r="J551" i="64" s="1"/>
  <c r="H565" i="64"/>
  <c r="J565" i="64" s="1"/>
  <c r="H567" i="64"/>
  <c r="J567" i="64" s="1"/>
  <c r="H581" i="64"/>
  <c r="J581" i="64" s="1"/>
  <c r="H583" i="64"/>
  <c r="J583" i="64" s="1"/>
  <c r="H597" i="64"/>
  <c r="J597" i="64" s="1"/>
  <c r="H599" i="64"/>
  <c r="J599" i="64" s="1"/>
  <c r="H613" i="64"/>
  <c r="J613" i="64" s="1"/>
  <c r="H615" i="64"/>
  <c r="J615" i="64" s="1"/>
  <c r="H639" i="64"/>
  <c r="J639" i="64" s="1"/>
  <c r="H646" i="64"/>
  <c r="J646" i="64" s="1"/>
  <c r="H660" i="64"/>
  <c r="J660" i="64" s="1"/>
  <c r="H675" i="64"/>
  <c r="J675" i="64" s="1"/>
  <c r="H677" i="64"/>
  <c r="J677" i="64" s="1"/>
  <c r="H706" i="64"/>
  <c r="J706" i="64" s="1"/>
  <c r="H708" i="64"/>
  <c r="J708" i="64" s="1"/>
  <c r="H718" i="64"/>
  <c r="H837" i="64"/>
  <c r="H986" i="64"/>
  <c r="H1269" i="64"/>
  <c r="H1276" i="64"/>
  <c r="H1718" i="64"/>
  <c r="H384" i="64"/>
  <c r="J384" i="64" s="1"/>
  <c r="H399" i="64"/>
  <c r="J399" i="64" s="1"/>
  <c r="H401" i="64"/>
  <c r="J401" i="64" s="1"/>
  <c r="H422" i="64"/>
  <c r="J422" i="64" s="1"/>
  <c r="H442" i="64"/>
  <c r="J442" i="64" s="1"/>
  <c r="H444" i="64"/>
  <c r="J444" i="64" s="1"/>
  <c r="H481" i="64"/>
  <c r="J481" i="64" s="1"/>
  <c r="H685" i="64"/>
  <c r="J685" i="64" s="1"/>
  <c r="H716" i="64"/>
  <c r="H1129" i="64"/>
  <c r="H1554" i="64"/>
  <c r="H465" i="64"/>
  <c r="J465" i="64" s="1"/>
  <c r="H469" i="64"/>
  <c r="J469" i="64" s="1"/>
  <c r="H471" i="64"/>
  <c r="J471" i="64" s="1"/>
  <c r="H630" i="64"/>
  <c r="J630" i="64" s="1"/>
  <c r="H637" i="64"/>
  <c r="J637" i="64" s="1"/>
  <c r="H654" i="64"/>
  <c r="H658" i="64"/>
  <c r="J658" i="64" s="1"/>
  <c r="H671" i="64"/>
  <c r="J671" i="64" s="1"/>
  <c r="H673" i="64"/>
  <c r="H702" i="64"/>
  <c r="H704" i="64"/>
  <c r="H719" i="64"/>
  <c r="H805" i="64"/>
  <c r="H950" i="64"/>
  <c r="H1000" i="64"/>
  <c r="H1005" i="64"/>
  <c r="H1171" i="64"/>
  <c r="H376" i="64"/>
  <c r="J376" i="64" s="1"/>
  <c r="H391" i="64"/>
  <c r="J391" i="64" s="1"/>
  <c r="H411" i="64"/>
  <c r="J411" i="64" s="1"/>
  <c r="H413" i="64"/>
  <c r="J413" i="64" s="1"/>
  <c r="H445" i="64"/>
  <c r="J445" i="64" s="1"/>
  <c r="H454" i="64"/>
  <c r="J454" i="64" s="1"/>
  <c r="H493" i="64"/>
  <c r="J493" i="64" s="1"/>
  <c r="H509" i="64"/>
  <c r="J509" i="64" s="1"/>
  <c r="H525" i="64"/>
  <c r="J525" i="64" s="1"/>
  <c r="H541" i="64"/>
  <c r="J541" i="64" s="1"/>
  <c r="H557" i="64"/>
  <c r="J557" i="64" s="1"/>
  <c r="H573" i="64"/>
  <c r="J573" i="64" s="1"/>
  <c r="H589" i="64"/>
  <c r="J589" i="64" s="1"/>
  <c r="H605" i="64"/>
  <c r="J605" i="64" s="1"/>
  <c r="H621" i="64"/>
  <c r="J621" i="64" s="1"/>
  <c r="H635" i="64"/>
  <c r="J635" i="64" s="1"/>
  <c r="H647" i="64"/>
  <c r="J647" i="64" s="1"/>
  <c r="H691" i="64"/>
  <c r="J691" i="64" s="1"/>
  <c r="H717" i="64"/>
  <c r="H1108" i="64"/>
  <c r="H1296" i="64"/>
  <c r="H1308" i="64"/>
  <c r="H885" i="64"/>
  <c r="H901" i="64"/>
  <c r="H917" i="64"/>
  <c r="H933" i="64"/>
  <c r="H988" i="64"/>
  <c r="H1020" i="64"/>
  <c r="H1032" i="64"/>
  <c r="H1037" i="64"/>
  <c r="H1039" i="64"/>
  <c r="H1053" i="64"/>
  <c r="H1055" i="64"/>
  <c r="H1069" i="64"/>
  <c r="H1101" i="64"/>
  <c r="H1131" i="64"/>
  <c r="H1163" i="64"/>
  <c r="H1202" i="64"/>
  <c r="H1219" i="64"/>
  <c r="H1253" i="64"/>
  <c r="H1290" i="64"/>
  <c r="H1293" i="64"/>
  <c r="H1300" i="64"/>
  <c r="H1366" i="64"/>
  <c r="H1371" i="64"/>
  <c r="H1378" i="64"/>
  <c r="H1622" i="64"/>
  <c r="H1683" i="64"/>
  <c r="H1747" i="64"/>
  <c r="H725" i="64"/>
  <c r="H734" i="64"/>
  <c r="H741" i="64"/>
  <c r="H746" i="64"/>
  <c r="H753" i="64"/>
  <c r="H853" i="64"/>
  <c r="H945" i="64"/>
  <c r="H952" i="64"/>
  <c r="H961" i="64"/>
  <c r="H968" i="64"/>
  <c r="H972" i="64"/>
  <c r="H979" i="64"/>
  <c r="H995" i="64"/>
  <c r="H1007" i="64"/>
  <c r="H1016" i="64"/>
  <c r="H1025" i="64"/>
  <c r="H1044" i="64"/>
  <c r="H1049" i="64"/>
  <c r="H1060" i="64"/>
  <c r="H1074" i="64"/>
  <c r="H1079" i="64"/>
  <c r="H1084" i="64"/>
  <c r="H1106" i="64"/>
  <c r="H1110" i="64"/>
  <c r="H1115" i="64"/>
  <c r="H1120" i="64"/>
  <c r="H1136" i="64"/>
  <c r="H1141" i="64"/>
  <c r="H1146" i="64"/>
  <c r="H1151" i="64"/>
  <c r="H1168" i="64"/>
  <c r="H1173" i="64"/>
  <c r="H1178" i="64"/>
  <c r="H1183" i="64"/>
  <c r="H1207" i="64"/>
  <c r="H1212" i="64"/>
  <c r="H1288" i="64"/>
  <c r="H1303" i="64"/>
  <c r="H1313" i="64"/>
  <c r="H1346" i="64"/>
  <c r="H1361" i="64"/>
  <c r="H1381" i="64"/>
  <c r="H1491" i="64"/>
  <c r="H1559" i="64"/>
  <c r="H1589" i="64"/>
  <c r="H1617" i="64"/>
  <c r="H1721" i="64"/>
  <c r="H744" i="64"/>
  <c r="H840" i="64"/>
  <c r="H925" i="64"/>
  <c r="H969" i="64"/>
  <c r="H971" i="64"/>
  <c r="H1023" i="64"/>
  <c r="H1047" i="64"/>
  <c r="H1097" i="64"/>
  <c r="H1179" i="64"/>
  <c r="H1286" i="64"/>
  <c r="H1344" i="64"/>
  <c r="H1433" i="64"/>
  <c r="H1463" i="64"/>
  <c r="H982" i="64"/>
  <c r="H998" i="64"/>
  <c r="H1010" i="64"/>
  <c r="H1075" i="64"/>
  <c r="H1107" i="64"/>
  <c r="H1137" i="64"/>
  <c r="H1162" i="64"/>
  <c r="H1167" i="64"/>
  <c r="H1184" i="64"/>
  <c r="H1189" i="64"/>
  <c r="H1196" i="64"/>
  <c r="H1201" i="64"/>
  <c r="H1206" i="64"/>
  <c r="H1230" i="64"/>
  <c r="H1274" i="64"/>
  <c r="H1277" i="64"/>
  <c r="H1284" i="64"/>
  <c r="H1314" i="64"/>
  <c r="H1317" i="64"/>
  <c r="H1333" i="64"/>
  <c r="H1400" i="64"/>
  <c r="H1408" i="64"/>
  <c r="H1413" i="64"/>
  <c r="H1426" i="64"/>
  <c r="H1431" i="64"/>
  <c r="H1443" i="64"/>
  <c r="H1445" i="64"/>
  <c r="H1454" i="64"/>
  <c r="H1456" i="64"/>
  <c r="H1461" i="64"/>
  <c r="H1473" i="64"/>
  <c r="H1475" i="64"/>
  <c r="H1689" i="64"/>
  <c r="H1753" i="64"/>
  <c r="H857" i="64"/>
  <c r="H937" i="64"/>
  <c r="H939" i="64"/>
  <c r="H965" i="64"/>
  <c r="H1029" i="64"/>
  <c r="H1031" i="64"/>
  <c r="H1093" i="64"/>
  <c r="H1124" i="64"/>
  <c r="H757" i="64"/>
  <c r="H841" i="64"/>
  <c r="H1145" i="64"/>
  <c r="H1177" i="64"/>
  <c r="H1226" i="64"/>
  <c r="H1233" i="64"/>
  <c r="H1250" i="64"/>
  <c r="H1363" i="64"/>
  <c r="H1380" i="64"/>
  <c r="H1390" i="64"/>
  <c r="H1499" i="64"/>
  <c r="H1505" i="64"/>
  <c r="H1563" i="64"/>
  <c r="H1686" i="64"/>
  <c r="H1750" i="64"/>
  <c r="H1526" i="64"/>
  <c r="H1547" i="64"/>
  <c r="H1562" i="64"/>
  <c r="H1571" i="64"/>
  <c r="H1592" i="64"/>
  <c r="H1620" i="64"/>
  <c r="H1626" i="64"/>
  <c r="H1632" i="64"/>
  <c r="H1692" i="64"/>
  <c r="H1756" i="64"/>
  <c r="H1494" i="64"/>
  <c r="H1521" i="64"/>
  <c r="H1569" i="64"/>
  <c r="H1599" i="64"/>
  <c r="H1678" i="64"/>
  <c r="H1710" i="64"/>
  <c r="H1736" i="64"/>
  <c r="H1742" i="64"/>
  <c r="H1200" i="64"/>
  <c r="H1220" i="64"/>
  <c r="H1234" i="64"/>
  <c r="H1244" i="64"/>
  <c r="H1268" i="64"/>
  <c r="H1275" i="64"/>
  <c r="H1280" i="64"/>
  <c r="H1294" i="64"/>
  <c r="H1318" i="64"/>
  <c r="H1323" i="64"/>
  <c r="H1328" i="64"/>
  <c r="H1352" i="64"/>
  <c r="H1355" i="64"/>
  <c r="H1362" i="64"/>
  <c r="H1376" i="64"/>
  <c r="H1379" i="64"/>
  <c r="H1391" i="64"/>
  <c r="H1401" i="64"/>
  <c r="H1406" i="64"/>
  <c r="H1429" i="64"/>
  <c r="H1439" i="64"/>
  <c r="H1441" i="64"/>
  <c r="H1455" i="64"/>
  <c r="H1469" i="64"/>
  <c r="H1471" i="64"/>
  <c r="H1485" i="64"/>
  <c r="H1492" i="64"/>
  <c r="H1500" i="64"/>
  <c r="H1524" i="64"/>
  <c r="H1527" i="64"/>
  <c r="H1531" i="64"/>
  <c r="H1534" i="64"/>
  <c r="I1540" i="64"/>
  <c r="I1542" i="64"/>
  <c r="H1548" i="64"/>
  <c r="I1552" i="64"/>
  <c r="H1555" i="64"/>
  <c r="I1569" i="64"/>
  <c r="I1574" i="64"/>
  <c r="J1574" i="64" s="1"/>
  <c r="H1577" i="64"/>
  <c r="I1579" i="64"/>
  <c r="I1588" i="64"/>
  <c r="J1588" i="64" s="1"/>
  <c r="I1599" i="64"/>
  <c r="I1602" i="64"/>
  <c r="J1602" i="64" s="1"/>
  <c r="H1605" i="64"/>
  <c r="I1615" i="64"/>
  <c r="H1642" i="64"/>
  <c r="I1649" i="64"/>
  <c r="H1661" i="64"/>
  <c r="I1678" i="64"/>
  <c r="H1693" i="64"/>
  <c r="I1710" i="64"/>
  <c r="H1725" i="64"/>
  <c r="I1742" i="64"/>
  <c r="H1757" i="64"/>
  <c r="H1237" i="64"/>
  <c r="H1261" i="64"/>
  <c r="H1271" i="64"/>
  <c r="H1285" i="64"/>
  <c r="I1545" i="64"/>
  <c r="J1545" i="64" s="1"/>
  <c r="I1555" i="64"/>
  <c r="J1555" i="64" s="1"/>
  <c r="I1560" i="64"/>
  <c r="I1564" i="64"/>
  <c r="I1577" i="64"/>
  <c r="J1577" i="64" s="1"/>
  <c r="I1584" i="64"/>
  <c r="I1586" i="64"/>
  <c r="J1586" i="64" s="1"/>
  <c r="I1590" i="64"/>
  <c r="I1595" i="64"/>
  <c r="I1605" i="64"/>
  <c r="J1605" i="64" s="1"/>
  <c r="I1611" i="64"/>
  <c r="I1613" i="64"/>
  <c r="H1616" i="64"/>
  <c r="I1618" i="64"/>
  <c r="I1623" i="64"/>
  <c r="I1654" i="64"/>
  <c r="J1654" i="64" s="1"/>
  <c r="I1658" i="64"/>
  <c r="J1658" i="64" s="1"/>
  <c r="I1684" i="64"/>
  <c r="J1684" i="64" s="1"/>
  <c r="I1690" i="64"/>
  <c r="J1690" i="64" s="1"/>
  <c r="I1716" i="64"/>
  <c r="I1722" i="64"/>
  <c r="I1748" i="64"/>
  <c r="I1754" i="64"/>
  <c r="H1252" i="64"/>
  <c r="H1295" i="64"/>
  <c r="H1319" i="64"/>
  <c r="H1326" i="64"/>
  <c r="H1335" i="64"/>
  <c r="H1353" i="64"/>
  <c r="H1358" i="64"/>
  <c r="H1370" i="64"/>
  <c r="H1377" i="64"/>
  <c r="H1384" i="64"/>
  <c r="H1387" i="64"/>
  <c r="H1402" i="64"/>
  <c r="H1407" i="64"/>
  <c r="H1417" i="64"/>
  <c r="H1422" i="64"/>
  <c r="H1435" i="64"/>
  <c r="H1442" i="64"/>
  <c r="H1453" i="64"/>
  <c r="H1465" i="64"/>
  <c r="H1472" i="64"/>
  <c r="H1483" i="64"/>
  <c r="H1488" i="64"/>
  <c r="H1490" i="64"/>
  <c r="H1501" i="64"/>
  <c r="H1511" i="64"/>
  <c r="H1517" i="64"/>
  <c r="H1525" i="64"/>
  <c r="I1538" i="64"/>
  <c r="I1548" i="64"/>
  <c r="I1550" i="64"/>
  <c r="H1561" i="64"/>
  <c r="H1565" i="64"/>
  <c r="I1567" i="64"/>
  <c r="I1572" i="64"/>
  <c r="J1572" i="64" s="1"/>
  <c r="H1591" i="64"/>
  <c r="I1597" i="64"/>
  <c r="I1600" i="64"/>
  <c r="H1619" i="64"/>
  <c r="I1630" i="64"/>
  <c r="J1630" i="64" s="1"/>
  <c r="H1634" i="64"/>
  <c r="I1642" i="64"/>
  <c r="H1655" i="64"/>
  <c r="I1670" i="64"/>
  <c r="J1670" i="64" s="1"/>
  <c r="H1685" i="64"/>
  <c r="H1694" i="64"/>
  <c r="I1702" i="64"/>
  <c r="J1702" i="64" s="1"/>
  <c r="H1717" i="64"/>
  <c r="I1734" i="64"/>
  <c r="J1734" i="64" s="1"/>
  <c r="H1749" i="64"/>
  <c r="H1410" i="64"/>
  <c r="H1415" i="64"/>
  <c r="H1460" i="64"/>
  <c r="H1493" i="64"/>
  <c r="H1520" i="64"/>
  <c r="H1549" i="64"/>
  <c r="H1551" i="64"/>
  <c r="H1568" i="64"/>
  <c r="H1573" i="64"/>
  <c r="H1598" i="64"/>
  <c r="H1601" i="64"/>
  <c r="H1612" i="64"/>
  <c r="H1625" i="64"/>
  <c r="H1628" i="64"/>
  <c r="H1631" i="64"/>
  <c r="H1640" i="64"/>
  <c r="H1645" i="64"/>
  <c r="H1668" i="64"/>
  <c r="H1674" i="64"/>
  <c r="H1700" i="64"/>
  <c r="H1706" i="64"/>
  <c r="H1732" i="64"/>
  <c r="H1738" i="64"/>
  <c r="H1763" i="64"/>
  <c r="H402" i="64"/>
  <c r="J402" i="64" s="1"/>
  <c r="H464" i="64"/>
  <c r="J464" i="64" s="1"/>
  <c r="H488" i="64"/>
  <c r="J488" i="64" s="1"/>
  <c r="H504" i="64"/>
  <c r="J504" i="64" s="1"/>
  <c r="H520" i="64"/>
  <c r="J520" i="64" s="1"/>
  <c r="H536" i="64"/>
  <c r="J536" i="64" s="1"/>
  <c r="H552" i="64"/>
  <c r="J552" i="64" s="1"/>
  <c r="H568" i="64"/>
  <c r="J568" i="64" s="1"/>
  <c r="H584" i="64"/>
  <c r="J584" i="64" s="1"/>
  <c r="H600" i="64"/>
  <c r="J600" i="64" s="1"/>
  <c r="H616" i="64"/>
  <c r="J616" i="64" s="1"/>
  <c r="H480" i="64"/>
  <c r="J480" i="64" s="1"/>
  <c r="H496" i="64"/>
  <c r="J496" i="64" s="1"/>
  <c r="H512" i="64"/>
  <c r="J512" i="64" s="1"/>
  <c r="H528" i="64"/>
  <c r="J528" i="64" s="1"/>
  <c r="H544" i="64"/>
  <c r="J544" i="64" s="1"/>
  <c r="H560" i="64"/>
  <c r="J560" i="64" s="1"/>
  <c r="H576" i="64"/>
  <c r="J576" i="64" s="1"/>
  <c r="H592" i="64"/>
  <c r="J592" i="64" s="1"/>
  <c r="H608" i="64"/>
  <c r="J608" i="64" s="1"/>
  <c r="H624" i="64"/>
  <c r="J624" i="64" s="1"/>
  <c r="H304" i="64"/>
  <c r="J304" i="64" s="1"/>
  <c r="H410" i="64"/>
  <c r="J410" i="64" s="1"/>
  <c r="H441" i="64"/>
  <c r="J441" i="64" s="1"/>
  <c r="H472" i="64"/>
  <c r="J472" i="64" s="1"/>
  <c r="H729" i="64"/>
  <c r="H761" i="64"/>
  <c r="H666" i="64"/>
  <c r="J666" i="64" s="1"/>
  <c r="H670" i="64"/>
  <c r="H674" i="64"/>
  <c r="J674" i="64" s="1"/>
  <c r="H678" i="64"/>
  <c r="H682" i="64"/>
  <c r="J682" i="64" s="1"/>
  <c r="H686" i="64"/>
  <c r="H690" i="64"/>
  <c r="J690" i="64" s="1"/>
  <c r="H694" i="64"/>
  <c r="H697" i="64"/>
  <c r="H701" i="64"/>
  <c r="J701" i="64" s="1"/>
  <c r="H705" i="64"/>
  <c r="H709" i="64"/>
  <c r="H713" i="64"/>
  <c r="J713" i="64" s="1"/>
  <c r="H745" i="64"/>
  <c r="H643" i="64"/>
  <c r="J643" i="64" s="1"/>
  <c r="H659" i="64"/>
  <c r="J659" i="64" s="1"/>
  <c r="H769" i="64"/>
  <c r="H785" i="64"/>
  <c r="H816" i="64"/>
  <c r="H832" i="64"/>
  <c r="H848" i="64"/>
  <c r="H864" i="64"/>
  <c r="H868" i="64"/>
  <c r="H872" i="64"/>
  <c r="H876" i="64"/>
  <c r="H880" i="64"/>
  <c r="H884" i="64"/>
  <c r="H888" i="64"/>
  <c r="H892" i="64"/>
  <c r="H896" i="64"/>
  <c r="H900" i="64"/>
  <c r="H904" i="64"/>
  <c r="H908" i="64"/>
  <c r="H912" i="64"/>
  <c r="H916" i="64"/>
  <c r="H920" i="64"/>
  <c r="H924" i="64"/>
  <c r="H956" i="64"/>
  <c r="H987" i="64"/>
  <c r="H940" i="64"/>
  <c r="H1003" i="64"/>
  <c r="H1024" i="64"/>
  <c r="H1040" i="64"/>
  <c r="H1080" i="64"/>
  <c r="H1096" i="64"/>
  <c r="H1111" i="64"/>
  <c r="H1126" i="64"/>
  <c r="H1142" i="64"/>
  <c r="H1158" i="64"/>
  <c r="H1174" i="64"/>
  <c r="H1190" i="64"/>
  <c r="H1205" i="64"/>
  <c r="H1072" i="64"/>
  <c r="H1088" i="64"/>
  <c r="H1104" i="64"/>
  <c r="H1119" i="64"/>
  <c r="H1134" i="64"/>
  <c r="H1150" i="64"/>
  <c r="H1166" i="64"/>
  <c r="H1182" i="64"/>
  <c r="H1197" i="64"/>
  <c r="H1213" i="64"/>
  <c r="H1048" i="64"/>
  <c r="H1217" i="64"/>
  <c r="H1224" i="64"/>
  <c r="H1232" i="64"/>
  <c r="H1239" i="64"/>
  <c r="H1248" i="64"/>
  <c r="H1263" i="64"/>
  <c r="H1304" i="64"/>
  <c r="H1320" i="64"/>
  <c r="H1216" i="64"/>
  <c r="H1225" i="64"/>
  <c r="H1231" i="64"/>
  <c r="H1240" i="64"/>
  <c r="H1247" i="64"/>
  <c r="H1264" i="64"/>
  <c r="H1457" i="64"/>
  <c r="H1459" i="64"/>
  <c r="H1480" i="64"/>
  <c r="H1508" i="64"/>
  <c r="H1528" i="64"/>
  <c r="H1530" i="64"/>
  <c r="H1537" i="64"/>
  <c r="H1544" i="64"/>
  <c r="H1552" i="64"/>
  <c r="H1560" i="64"/>
  <c r="H1590" i="64"/>
  <c r="H1618" i="64"/>
  <c r="H1583" i="64"/>
  <c r="H1610" i="64"/>
  <c r="H1575" i="64"/>
  <c r="H1603" i="64"/>
  <c r="H1636" i="64"/>
  <c r="H1651" i="64"/>
  <c r="H1657" i="64"/>
  <c r="H1664" i="64"/>
  <c r="H1672" i="64"/>
  <c r="H1680" i="64"/>
  <c r="H1696" i="64"/>
  <c r="H1704" i="64"/>
  <c r="H1712" i="64"/>
  <c r="H1720" i="64"/>
  <c r="H1728" i="64"/>
  <c r="H1567" i="64"/>
  <c r="H1597" i="64"/>
  <c r="I1629" i="64"/>
  <c r="I1637" i="64"/>
  <c r="J1637" i="64" s="1"/>
  <c r="I1644" i="64"/>
  <c r="I1652" i="64"/>
  <c r="J1652" i="64" s="1"/>
  <c r="I1665" i="64"/>
  <c r="J1665" i="64" s="1"/>
  <c r="I1673" i="64"/>
  <c r="J1673" i="64" s="1"/>
  <c r="I1681" i="64"/>
  <c r="J1681" i="64" s="1"/>
  <c r="I1689" i="64"/>
  <c r="J1689" i="64" s="1"/>
  <c r="I1697" i="64"/>
  <c r="J1697" i="64" s="1"/>
  <c r="I1705" i="64"/>
  <c r="J1705" i="64" s="1"/>
  <c r="I1713" i="64"/>
  <c r="J1713" i="64" s="1"/>
  <c r="I1721" i="64"/>
  <c r="J1721" i="64" s="1"/>
  <c r="I1729" i="64"/>
  <c r="I1737" i="64"/>
  <c r="J1737" i="64" s="1"/>
  <c r="I1745" i="64"/>
  <c r="I1753" i="64"/>
  <c r="J1753" i="64" s="1"/>
  <c r="I1760" i="64"/>
  <c r="I1631" i="64"/>
  <c r="J1631" i="64" s="1"/>
  <c r="I1639" i="64"/>
  <c r="J1639" i="64" s="1"/>
  <c r="I1646" i="64"/>
  <c r="J1646" i="64" s="1"/>
  <c r="I1659" i="64"/>
  <c r="I1667" i="64"/>
  <c r="I1675" i="64"/>
  <c r="I1683" i="64"/>
  <c r="J1683" i="64" s="1"/>
  <c r="I1691" i="64"/>
  <c r="I1699" i="64"/>
  <c r="J1699" i="64" s="1"/>
  <c r="I1707" i="64"/>
  <c r="J1707" i="64" s="1"/>
  <c r="I1715" i="64"/>
  <c r="J1715" i="64" s="1"/>
  <c r="I1723" i="64"/>
  <c r="J1723" i="64" s="1"/>
  <c r="I1731" i="64"/>
  <c r="J1731" i="64" s="1"/>
  <c r="I1739" i="64"/>
  <c r="J1739" i="64" s="1"/>
  <c r="I1747" i="64"/>
  <c r="J1747" i="64" s="1"/>
  <c r="I1755" i="64"/>
  <c r="J1755" i="64" s="1"/>
  <c r="I1762" i="64"/>
  <c r="J1762" i="64" s="1"/>
  <c r="I1628" i="64"/>
  <c r="J1628" i="64" s="1"/>
  <c r="I1636" i="64"/>
  <c r="J1636" i="64" s="1"/>
  <c r="I1651" i="64"/>
  <c r="J1651" i="64" s="1"/>
  <c r="I1657" i="64"/>
  <c r="J1657" i="64" s="1"/>
  <c r="I1664" i="64"/>
  <c r="J1664" i="64" s="1"/>
  <c r="I1672" i="64"/>
  <c r="J1672" i="64" s="1"/>
  <c r="I1680" i="64"/>
  <c r="J1680" i="64" s="1"/>
  <c r="I1688" i="64"/>
  <c r="I1696" i="64"/>
  <c r="J1696" i="64" s="1"/>
  <c r="I1704" i="64"/>
  <c r="I1712" i="64"/>
  <c r="I1720" i="64"/>
  <c r="I1728" i="64"/>
  <c r="I1736" i="64"/>
  <c r="J1736" i="64" s="1"/>
  <c r="I1744" i="64"/>
  <c r="I1752" i="64"/>
  <c r="J1752" i="64" s="1"/>
  <c r="I1759" i="64"/>
  <c r="J1759" i="64" s="1"/>
  <c r="I1625" i="64"/>
  <c r="I1633" i="64"/>
  <c r="J1633" i="64" s="1"/>
  <c r="I1641" i="64"/>
  <c r="I1648" i="64"/>
  <c r="I1655" i="64"/>
  <c r="I1661" i="64"/>
  <c r="J1661" i="64" s="1"/>
  <c r="I1669" i="64"/>
  <c r="I1677" i="64"/>
  <c r="J1677" i="64" s="1"/>
  <c r="I1685" i="64"/>
  <c r="J1685" i="64" s="1"/>
  <c r="I1693" i="64"/>
  <c r="I1701" i="64"/>
  <c r="J1701" i="64" s="1"/>
  <c r="I1709" i="64"/>
  <c r="J1709" i="64" s="1"/>
  <c r="I1717" i="64"/>
  <c r="I1725" i="64"/>
  <c r="I1733" i="64"/>
  <c r="J1733" i="64" s="1"/>
  <c r="I1741" i="64"/>
  <c r="J1741" i="64" s="1"/>
  <c r="I1749" i="64"/>
  <c r="I1757" i="64"/>
  <c r="J1757" i="64" s="1"/>
  <c r="I1764" i="64"/>
  <c r="I1627" i="64"/>
  <c r="J1627" i="64" s="1"/>
  <c r="I1635" i="64"/>
  <c r="J1635" i="64" s="1"/>
  <c r="I1643" i="64"/>
  <c r="J1643" i="64" s="1"/>
  <c r="I1650" i="64"/>
  <c r="I1656" i="64"/>
  <c r="J1656" i="64" s="1"/>
  <c r="I1663" i="64"/>
  <c r="I1671" i="64"/>
  <c r="J1671" i="64" s="1"/>
  <c r="I1679" i="64"/>
  <c r="I1687" i="64"/>
  <c r="J1687" i="64" s="1"/>
  <c r="I1695" i="64"/>
  <c r="I1703" i="64"/>
  <c r="I1711" i="64"/>
  <c r="J1711" i="64" s="1"/>
  <c r="I1719" i="64"/>
  <c r="J1719" i="64" s="1"/>
  <c r="I1727" i="64"/>
  <c r="J1727" i="64" s="1"/>
  <c r="I1735" i="64"/>
  <c r="J1735" i="64" s="1"/>
  <c r="I1743" i="64"/>
  <c r="I1751" i="64"/>
  <c r="I1589" i="63"/>
  <c r="I1597" i="63"/>
  <c r="I1605" i="63"/>
  <c r="I1613" i="63"/>
  <c r="I1621" i="63"/>
  <c r="I1629" i="63"/>
  <c r="I1637" i="63"/>
  <c r="I1645" i="63"/>
  <c r="I1653" i="63"/>
  <c r="I1661" i="63"/>
  <c r="I1669" i="63"/>
  <c r="I1677" i="63"/>
  <c r="I1685" i="63"/>
  <c r="I1693" i="63"/>
  <c r="I1701" i="63"/>
  <c r="I1709" i="63"/>
  <c r="I1717" i="63"/>
  <c r="I1725" i="63"/>
  <c r="I1733" i="63"/>
  <c r="I1741" i="63"/>
  <c r="I1749" i="63"/>
  <c r="I1757" i="63"/>
  <c r="I1765" i="63"/>
  <c r="I1773" i="63"/>
  <c r="I1781" i="63"/>
  <c r="I1789" i="63"/>
  <c r="I1797" i="63"/>
  <c r="I1805" i="63"/>
  <c r="I1813" i="63"/>
  <c r="I1821" i="63"/>
  <c r="I1829" i="63"/>
  <c r="I1837" i="63"/>
  <c r="I1845" i="63"/>
  <c r="I1853" i="63"/>
  <c r="I1861" i="63"/>
  <c r="I1869" i="63"/>
  <c r="I1877" i="63"/>
  <c r="I1885" i="63"/>
  <c r="I1893" i="63"/>
  <c r="I1904" i="63"/>
  <c r="I1957" i="63"/>
  <c r="I1968" i="63"/>
  <c r="I2021" i="63"/>
  <c r="I2032" i="63"/>
  <c r="I2085" i="63"/>
  <c r="I2096" i="63"/>
  <c r="I2149" i="63"/>
  <c r="I2160" i="63"/>
  <c r="I2221" i="63"/>
  <c r="I2430" i="63"/>
  <c r="I2441" i="63"/>
  <c r="I2590" i="63"/>
  <c r="I2629" i="63"/>
  <c r="I1592" i="63"/>
  <c r="I1600" i="63"/>
  <c r="I1608" i="63"/>
  <c r="I1616" i="63"/>
  <c r="I1624" i="63"/>
  <c r="I1632" i="63"/>
  <c r="I1640" i="63"/>
  <c r="I1648" i="63"/>
  <c r="I1656" i="63"/>
  <c r="I1664" i="63"/>
  <c r="I1672" i="63"/>
  <c r="I1680" i="63"/>
  <c r="I1688" i="63"/>
  <c r="I1696" i="63"/>
  <c r="I1704" i="63"/>
  <c r="I1712" i="63"/>
  <c r="I1720" i="63"/>
  <c r="I1728" i="63"/>
  <c r="I1736" i="63"/>
  <c r="I1744" i="63"/>
  <c r="I1752" i="63"/>
  <c r="I1760" i="63"/>
  <c r="I1768" i="63"/>
  <c r="I1776" i="63"/>
  <c r="I1784" i="63"/>
  <c r="I1792" i="63"/>
  <c r="I1800" i="63"/>
  <c r="I1808" i="63"/>
  <c r="I1816" i="63"/>
  <c r="I1824" i="63"/>
  <c r="I1832" i="63"/>
  <c r="I1840" i="63"/>
  <c r="I1848" i="63"/>
  <c r="I1856" i="63"/>
  <c r="I1864" i="63"/>
  <c r="I1872" i="63"/>
  <c r="I1880" i="63"/>
  <c r="I1888" i="63"/>
  <c r="I1901" i="63"/>
  <c r="I1920" i="63"/>
  <c r="I1965" i="63"/>
  <c r="I1984" i="63"/>
  <c r="I2029" i="63"/>
  <c r="I2048" i="63"/>
  <c r="I2093" i="63"/>
  <c r="I2112" i="63"/>
  <c r="I2157" i="63"/>
  <c r="I2214" i="63"/>
  <c r="I1587" i="63"/>
  <c r="I1595" i="63"/>
  <c r="I1603" i="63"/>
  <c r="I1611" i="63"/>
  <c r="I1619" i="63"/>
  <c r="I1627" i="63"/>
  <c r="I1635" i="63"/>
  <c r="I1643" i="63"/>
  <c r="I1651" i="63"/>
  <c r="I1659" i="63"/>
  <c r="I1667" i="63"/>
  <c r="I1675" i="63"/>
  <c r="I1683" i="63"/>
  <c r="I1691" i="63"/>
  <c r="I1699" i="63"/>
  <c r="I1707" i="63"/>
  <c r="I1715" i="63"/>
  <c r="I1723" i="63"/>
  <c r="I1731" i="63"/>
  <c r="I1739" i="63"/>
  <c r="I1747" i="63"/>
  <c r="I1755" i="63"/>
  <c r="I1763" i="63"/>
  <c r="I1771" i="63"/>
  <c r="I1779" i="63"/>
  <c r="I1787" i="63"/>
  <c r="I1795" i="63"/>
  <c r="I1803" i="63"/>
  <c r="I1811" i="63"/>
  <c r="I1819" i="63"/>
  <c r="I1827" i="63"/>
  <c r="I1835" i="63"/>
  <c r="I1843" i="63"/>
  <c r="I1851" i="63"/>
  <c r="I1859" i="63"/>
  <c r="I1867" i="63"/>
  <c r="I1875" i="63"/>
  <c r="I1883" i="63"/>
  <c r="I1891" i="63"/>
  <c r="I2297" i="63"/>
  <c r="I2533" i="63"/>
  <c r="I1702" i="63"/>
  <c r="I1710" i="63"/>
  <c r="I1718" i="63"/>
  <c r="I1726" i="63"/>
  <c r="I1734" i="63"/>
  <c r="I1742" i="63"/>
  <c r="I1750" i="63"/>
  <c r="I1758" i="63"/>
  <c r="I1766" i="63"/>
  <c r="I1774" i="63"/>
  <c r="I1782" i="63"/>
  <c r="I1790" i="63"/>
  <c r="I1798" i="63"/>
  <c r="I1806" i="63"/>
  <c r="I1814" i="63"/>
  <c r="I1822" i="63"/>
  <c r="I1830" i="63"/>
  <c r="I1838" i="63"/>
  <c r="I1846" i="63"/>
  <c r="I1854" i="63"/>
  <c r="I1862" i="63"/>
  <c r="I1870" i="63"/>
  <c r="I1878" i="63"/>
  <c r="I1886" i="63"/>
  <c r="I2286" i="63"/>
  <c r="I2345" i="63"/>
  <c r="I2526" i="63"/>
  <c r="I2537" i="63"/>
  <c r="I1585" i="63"/>
  <c r="I1593" i="63"/>
  <c r="I1601" i="63"/>
  <c r="I1609" i="63"/>
  <c r="I1617" i="63"/>
  <c r="I1625" i="63"/>
  <c r="I1633" i="63"/>
  <c r="I1641" i="63"/>
  <c r="I1649" i="63"/>
  <c r="I1657" i="63"/>
  <c r="I1665" i="63"/>
  <c r="I1673" i="63"/>
  <c r="I1681" i="63"/>
  <c r="I1689" i="63"/>
  <c r="I1697" i="63"/>
  <c r="I1705" i="63"/>
  <c r="I1713" i="63"/>
  <c r="I1721" i="63"/>
  <c r="I1729" i="63"/>
  <c r="I1737" i="63"/>
  <c r="I1745" i="63"/>
  <c r="I1753" i="63"/>
  <c r="I1761" i="63"/>
  <c r="I1769" i="63"/>
  <c r="I1777" i="63"/>
  <c r="I1785" i="63"/>
  <c r="I1793" i="63"/>
  <c r="I1801" i="63"/>
  <c r="I1809" i="63"/>
  <c r="I1817" i="63"/>
  <c r="I1825" i="63"/>
  <c r="I1833" i="63"/>
  <c r="I1841" i="63"/>
  <c r="I1849" i="63"/>
  <c r="I1857" i="63"/>
  <c r="I1865" i="63"/>
  <c r="I1873" i="63"/>
  <c r="I1881" i="63"/>
  <c r="I1889" i="63"/>
  <c r="I1925" i="63"/>
  <c r="I1936" i="63"/>
  <c r="I1989" i="63"/>
  <c r="I2000" i="63"/>
  <c r="I2053" i="63"/>
  <c r="I2064" i="63"/>
  <c r="I2117" i="63"/>
  <c r="I2128" i="63"/>
  <c r="I2373" i="63"/>
  <c r="I1591" i="63"/>
  <c r="I1599" i="63"/>
  <c r="I1607" i="63"/>
  <c r="I1615" i="63"/>
  <c r="I1623" i="63"/>
  <c r="I1631" i="63"/>
  <c r="I1639" i="63"/>
  <c r="I1647" i="63"/>
  <c r="I1655" i="63"/>
  <c r="I1663" i="63"/>
  <c r="I1671" i="63"/>
  <c r="I1679" i="63"/>
  <c r="I1687" i="63"/>
  <c r="I1695" i="63"/>
  <c r="I1703" i="63"/>
  <c r="I1711" i="63"/>
  <c r="I1719" i="63"/>
  <c r="I1727" i="63"/>
  <c r="I1735" i="63"/>
  <c r="I1743" i="63"/>
  <c r="I1751" i="63"/>
  <c r="I1759" i="63"/>
  <c r="I1767" i="63"/>
  <c r="I1775" i="63"/>
  <c r="I1783" i="63"/>
  <c r="I1791" i="63"/>
  <c r="I1799" i="63"/>
  <c r="I1807" i="63"/>
  <c r="I1815" i="63"/>
  <c r="I1823" i="63"/>
  <c r="I1831" i="63"/>
  <c r="I1839" i="63"/>
  <c r="I1847" i="63"/>
  <c r="I1855" i="63"/>
  <c r="I1863" i="63"/>
  <c r="I1871" i="63"/>
  <c r="I1879" i="63"/>
  <c r="I1887" i="63"/>
  <c r="I2174" i="63"/>
  <c r="I2205" i="63"/>
  <c r="I2558" i="63"/>
  <c r="I1912" i="63"/>
  <c r="I1944" i="63"/>
  <c r="I1976" i="63"/>
  <c r="I2008" i="63"/>
  <c r="I2040" i="63"/>
  <c r="I2072" i="63"/>
  <c r="I2104" i="63"/>
  <c r="I2136" i="63"/>
  <c r="I2262" i="63"/>
  <c r="I2331" i="63"/>
  <c r="I2366" i="63"/>
  <c r="I2377" i="63"/>
  <c r="I2469" i="63"/>
  <c r="I2622" i="63"/>
  <c r="I2633" i="63"/>
  <c r="I1909" i="63"/>
  <c r="I1941" i="63"/>
  <c r="I1973" i="63"/>
  <c r="I2005" i="63"/>
  <c r="I2037" i="63"/>
  <c r="I2069" i="63"/>
  <c r="I2101" i="63"/>
  <c r="I2133" i="63"/>
  <c r="I2165" i="63"/>
  <c r="I2259" i="63"/>
  <c r="I2293" i="63"/>
  <c r="I2462" i="63"/>
  <c r="I2473" i="63"/>
  <c r="I2565" i="63"/>
  <c r="I1917" i="63"/>
  <c r="I1949" i="63"/>
  <c r="I1981" i="63"/>
  <c r="I2013" i="63"/>
  <c r="I2045" i="63"/>
  <c r="I2077" i="63"/>
  <c r="I2109" i="63"/>
  <c r="I2141" i="63"/>
  <c r="I2211" i="63"/>
  <c r="I2218" i="63"/>
  <c r="I2225" i="63"/>
  <c r="I2283" i="63"/>
  <c r="I2321" i="63"/>
  <c r="I2398" i="63"/>
  <c r="I2409" i="63"/>
  <c r="I2501" i="63"/>
  <c r="I1896" i="63"/>
  <c r="I1928" i="63"/>
  <c r="I1960" i="63"/>
  <c r="I1992" i="63"/>
  <c r="I2024" i="63"/>
  <c r="I2056" i="63"/>
  <c r="I2088" i="63"/>
  <c r="I2120" i="63"/>
  <c r="I2152" i="63"/>
  <c r="I2193" i="63"/>
  <c r="I2249" i="63"/>
  <c r="I2494" i="63"/>
  <c r="I2505" i="63"/>
  <c r="I2597" i="63"/>
  <c r="I1899" i="63"/>
  <c r="I1907" i="63"/>
  <c r="I1915" i="63"/>
  <c r="I1923" i="63"/>
  <c r="I1931" i="63"/>
  <c r="I1939" i="63"/>
  <c r="I1947" i="63"/>
  <c r="I1955" i="63"/>
  <c r="I1963" i="63"/>
  <c r="I1971" i="63"/>
  <c r="I1979" i="63"/>
  <c r="I1987" i="63"/>
  <c r="I1995" i="63"/>
  <c r="I2003" i="63"/>
  <c r="I2011" i="63"/>
  <c r="I2019" i="63"/>
  <c r="I2027" i="63"/>
  <c r="I2035" i="63"/>
  <c r="I2043" i="63"/>
  <c r="I2051" i="63"/>
  <c r="I2059" i="63"/>
  <c r="I2067" i="63"/>
  <c r="I2075" i="63"/>
  <c r="I2083" i="63"/>
  <c r="I2091" i="63"/>
  <c r="I2099" i="63"/>
  <c r="I2107" i="63"/>
  <c r="I2115" i="63"/>
  <c r="I2123" i="63"/>
  <c r="I2131" i="63"/>
  <c r="I2139" i="63"/>
  <c r="I2147" i="63"/>
  <c r="I2155" i="63"/>
  <c r="I2163" i="63"/>
  <c r="I2169" i="63"/>
  <c r="I2178" i="63"/>
  <c r="I2181" i="63"/>
  <c r="I2187" i="63"/>
  <c r="I2190" i="63"/>
  <c r="I2246" i="63"/>
  <c r="I2273" i="63"/>
  <c r="I2318" i="63"/>
  <c r="I2325" i="63"/>
  <c r="I2363" i="63"/>
  <c r="I2395" i="63"/>
  <c r="I2427" i="63"/>
  <c r="I2459" i="63"/>
  <c r="I2491" i="63"/>
  <c r="I2523" i="63"/>
  <c r="I2555" i="63"/>
  <c r="I2587" i="63"/>
  <c r="I2619" i="63"/>
  <c r="I1894" i="63"/>
  <c r="I1902" i="63"/>
  <c r="I1910" i="63"/>
  <c r="I1918" i="63"/>
  <c r="I1926" i="63"/>
  <c r="I1934" i="63"/>
  <c r="I1942" i="63"/>
  <c r="I1950" i="63"/>
  <c r="I1958" i="63"/>
  <c r="I1966" i="63"/>
  <c r="I1974" i="63"/>
  <c r="I1982" i="63"/>
  <c r="I1990" i="63"/>
  <c r="I1998" i="63"/>
  <c r="I2006" i="63"/>
  <c r="I2014" i="63"/>
  <c r="I2022" i="63"/>
  <c r="I2030" i="63"/>
  <c r="I2038" i="63"/>
  <c r="I2046" i="63"/>
  <c r="I2054" i="63"/>
  <c r="I2062" i="63"/>
  <c r="I2070" i="63"/>
  <c r="I2078" i="63"/>
  <c r="I2086" i="63"/>
  <c r="I2094" i="63"/>
  <c r="I2102" i="63"/>
  <c r="I2110" i="63"/>
  <c r="I2118" i="63"/>
  <c r="I2126" i="63"/>
  <c r="I2134" i="63"/>
  <c r="I2142" i="63"/>
  <c r="I2150" i="63"/>
  <c r="I2158" i="63"/>
  <c r="I2166" i="63"/>
  <c r="I2209" i="63"/>
  <c r="I2243" i="63"/>
  <c r="I2253" i="63"/>
  <c r="I2270" i="63"/>
  <c r="I2277" i="63"/>
  <c r="I2315" i="63"/>
  <c r="I2329" i="63"/>
  <c r="I2353" i="63"/>
  <c r="I2685" i="63"/>
  <c r="I1897" i="63"/>
  <c r="I1905" i="63"/>
  <c r="I1913" i="63"/>
  <c r="I1921" i="63"/>
  <c r="I1929" i="63"/>
  <c r="I1937" i="63"/>
  <c r="I1945" i="63"/>
  <c r="I1953" i="63"/>
  <c r="I1961" i="63"/>
  <c r="I1969" i="63"/>
  <c r="I1977" i="63"/>
  <c r="I1985" i="63"/>
  <c r="I1993" i="63"/>
  <c r="I2001" i="63"/>
  <c r="I2009" i="63"/>
  <c r="I2017" i="63"/>
  <c r="I2025" i="63"/>
  <c r="I2033" i="63"/>
  <c r="I2041" i="63"/>
  <c r="I2049" i="63"/>
  <c r="I2057" i="63"/>
  <c r="I2065" i="63"/>
  <c r="I2073" i="63"/>
  <c r="I2081" i="63"/>
  <c r="I2089" i="63"/>
  <c r="I2097" i="63"/>
  <c r="I2105" i="63"/>
  <c r="I2113" i="63"/>
  <c r="I2121" i="63"/>
  <c r="I2129" i="63"/>
  <c r="I2137" i="63"/>
  <c r="I2145" i="63"/>
  <c r="I2153" i="63"/>
  <c r="I2161" i="63"/>
  <c r="I2185" i="63"/>
  <c r="I2194" i="63"/>
  <c r="I2197" i="63"/>
  <c r="I2203" i="63"/>
  <c r="I2206" i="63"/>
  <c r="I2250" i="63"/>
  <c r="I2267" i="63"/>
  <c r="I2281" i="63"/>
  <c r="I2305" i="63"/>
  <c r="I2350" i="63"/>
  <c r="I2357" i="63"/>
  <c r="I2389" i="63"/>
  <c r="I2421" i="63"/>
  <c r="I2453" i="63"/>
  <c r="I2485" i="63"/>
  <c r="I2517" i="63"/>
  <c r="I2549" i="63"/>
  <c r="I2581" i="63"/>
  <c r="I2613" i="63"/>
  <c r="I2646" i="63"/>
  <c r="I1900" i="63"/>
  <c r="I1908" i="63"/>
  <c r="I1916" i="63"/>
  <c r="I1924" i="63"/>
  <c r="I1932" i="63"/>
  <c r="I1940" i="63"/>
  <c r="I1948" i="63"/>
  <c r="I1956" i="63"/>
  <c r="I1964" i="63"/>
  <c r="I1972" i="63"/>
  <c r="I1980" i="63"/>
  <c r="I1988" i="63"/>
  <c r="I1996" i="63"/>
  <c r="I2004" i="63"/>
  <c r="I2012" i="63"/>
  <c r="I2020" i="63"/>
  <c r="I2028" i="63"/>
  <c r="I2036" i="63"/>
  <c r="I2044" i="63"/>
  <c r="I2052" i="63"/>
  <c r="I2060" i="63"/>
  <c r="I2068" i="63"/>
  <c r="I2076" i="63"/>
  <c r="I2084" i="63"/>
  <c r="I2092" i="63"/>
  <c r="I2100" i="63"/>
  <c r="I2108" i="63"/>
  <c r="I2116" i="63"/>
  <c r="I2124" i="63"/>
  <c r="I2132" i="63"/>
  <c r="I2140" i="63"/>
  <c r="I2148" i="63"/>
  <c r="I2156" i="63"/>
  <c r="I2164" i="63"/>
  <c r="I2170" i="63"/>
  <c r="I2173" i="63"/>
  <c r="I2179" i="63"/>
  <c r="I2182" i="63"/>
  <c r="I2230" i="63"/>
  <c r="I2237" i="63"/>
  <c r="I2302" i="63"/>
  <c r="I2309" i="63"/>
  <c r="I2347" i="63"/>
  <c r="I2361" i="63"/>
  <c r="I2382" i="63"/>
  <c r="I2393" i="63"/>
  <c r="I2414" i="63"/>
  <c r="I2425" i="63"/>
  <c r="I2446" i="63"/>
  <c r="I2457" i="63"/>
  <c r="I2478" i="63"/>
  <c r="I2489" i="63"/>
  <c r="I2510" i="63"/>
  <c r="I2521" i="63"/>
  <c r="I2542" i="63"/>
  <c r="I2553" i="63"/>
  <c r="I2574" i="63"/>
  <c r="I2585" i="63"/>
  <c r="I2606" i="63"/>
  <c r="I2617" i="63"/>
  <c r="I1895" i="63"/>
  <c r="I1903" i="63"/>
  <c r="I1911" i="63"/>
  <c r="I1919" i="63"/>
  <c r="I1927" i="63"/>
  <c r="I1935" i="63"/>
  <c r="I1943" i="63"/>
  <c r="I1951" i="63"/>
  <c r="I1959" i="63"/>
  <c r="I1967" i="63"/>
  <c r="I1975" i="63"/>
  <c r="I1983" i="63"/>
  <c r="I1991" i="63"/>
  <c r="I1999" i="63"/>
  <c r="I2007" i="63"/>
  <c r="I2015" i="63"/>
  <c r="I2023" i="63"/>
  <c r="I2031" i="63"/>
  <c r="I2039" i="63"/>
  <c r="I2047" i="63"/>
  <c r="I2055" i="63"/>
  <c r="I2063" i="63"/>
  <c r="I2071" i="63"/>
  <c r="I2079" i="63"/>
  <c r="I2087" i="63"/>
  <c r="I2095" i="63"/>
  <c r="I2103" i="63"/>
  <c r="I2111" i="63"/>
  <c r="I2119" i="63"/>
  <c r="I2127" i="63"/>
  <c r="I2135" i="63"/>
  <c r="I2143" i="63"/>
  <c r="I2151" i="63"/>
  <c r="I2159" i="63"/>
  <c r="I2201" i="63"/>
  <c r="I2210" i="63"/>
  <c r="I2227" i="63"/>
  <c r="I2234" i="63"/>
  <c r="I2241" i="63"/>
  <c r="I2258" i="63"/>
  <c r="I2261" i="63"/>
  <c r="I2299" i="63"/>
  <c r="I2313" i="63"/>
  <c r="I2337" i="63"/>
  <c r="I2379" i="63"/>
  <c r="I2411" i="63"/>
  <c r="I2443" i="63"/>
  <c r="I2475" i="63"/>
  <c r="I2507" i="63"/>
  <c r="I2539" i="63"/>
  <c r="I2571" i="63"/>
  <c r="I2603" i="63"/>
  <c r="I1898" i="63"/>
  <c r="I1906" i="63"/>
  <c r="I1914" i="63"/>
  <c r="I1922" i="63"/>
  <c r="I1930" i="63"/>
  <c r="I1938" i="63"/>
  <c r="I1946" i="63"/>
  <c r="I1954" i="63"/>
  <c r="I1962" i="63"/>
  <c r="I1970" i="63"/>
  <c r="I1978" i="63"/>
  <c r="I1986" i="63"/>
  <c r="I1994" i="63"/>
  <c r="I2002" i="63"/>
  <c r="I2010" i="63"/>
  <c r="I2018" i="63"/>
  <c r="I2026" i="63"/>
  <c r="I2034" i="63"/>
  <c r="I2042" i="63"/>
  <c r="I2050" i="63"/>
  <c r="I2058" i="63"/>
  <c r="I2066" i="63"/>
  <c r="I2074" i="63"/>
  <c r="I2082" i="63"/>
  <c r="I2090" i="63"/>
  <c r="I2098" i="63"/>
  <c r="I2106" i="63"/>
  <c r="I2114" i="63"/>
  <c r="I2122" i="63"/>
  <c r="I2130" i="63"/>
  <c r="I2138" i="63"/>
  <c r="I2146" i="63"/>
  <c r="I2154" i="63"/>
  <c r="I2162" i="63"/>
  <c r="I2177" i="63"/>
  <c r="I2186" i="63"/>
  <c r="I2189" i="63"/>
  <c r="I2195" i="63"/>
  <c r="I2198" i="63"/>
  <c r="I2289" i="63"/>
  <c r="I2334" i="63"/>
  <c r="I2341" i="63"/>
  <c r="I2657" i="63"/>
  <c r="I2643" i="63"/>
  <c r="I2213" i="63"/>
  <c r="I2219" i="63"/>
  <c r="I2222" i="63"/>
  <c r="I2265" i="63"/>
  <c r="I2654" i="63"/>
  <c r="I2217" i="63"/>
  <c r="I2226" i="63"/>
  <c r="I2229" i="63"/>
  <c r="I2235" i="63"/>
  <c r="I2238" i="63"/>
  <c r="I2275" i="63"/>
  <c r="I2278" i="63"/>
  <c r="I2291" i="63"/>
  <c r="I2294" i="63"/>
  <c r="I2307" i="63"/>
  <c r="I2310" i="63"/>
  <c r="I2323" i="63"/>
  <c r="I2326" i="63"/>
  <c r="I2339" i="63"/>
  <c r="I2342" i="63"/>
  <c r="I2355" i="63"/>
  <c r="I2358" i="63"/>
  <c r="I2371" i="63"/>
  <c r="I2374" i="63"/>
  <c r="I2387" i="63"/>
  <c r="I2390" i="63"/>
  <c r="I2403" i="63"/>
  <c r="I2406" i="63"/>
  <c r="I2419" i="63"/>
  <c r="I2422" i="63"/>
  <c r="I2435" i="63"/>
  <c r="I2438" i="63"/>
  <c r="I2451" i="63"/>
  <c r="I2454" i="63"/>
  <c r="I2467" i="63"/>
  <c r="I2470" i="63"/>
  <c r="I2483" i="63"/>
  <c r="I2486" i="63"/>
  <c r="I2499" i="63"/>
  <c r="I2502" i="63"/>
  <c r="I2515" i="63"/>
  <c r="I2518" i="63"/>
  <c r="I2531" i="63"/>
  <c r="I2534" i="63"/>
  <c r="I2547" i="63"/>
  <c r="I2550" i="63"/>
  <c r="I2563" i="63"/>
  <c r="I2566" i="63"/>
  <c r="I2579" i="63"/>
  <c r="I2582" i="63"/>
  <c r="I2595" i="63"/>
  <c r="I2598" i="63"/>
  <c r="I2611" i="63"/>
  <c r="I2614" i="63"/>
  <c r="I2627" i="63"/>
  <c r="I2630" i="63"/>
  <c r="I2637" i="63"/>
  <c r="I2257" i="63"/>
  <c r="I2266" i="63"/>
  <c r="I2269" i="63"/>
  <c r="I2285" i="63"/>
  <c r="I2301" i="63"/>
  <c r="I2317" i="63"/>
  <c r="I2333" i="63"/>
  <c r="I2349" i="63"/>
  <c r="I2365" i="63"/>
  <c r="I2381" i="63"/>
  <c r="I2397" i="63"/>
  <c r="I2413" i="63"/>
  <c r="I2429" i="63"/>
  <c r="I2445" i="63"/>
  <c r="I2461" i="63"/>
  <c r="I2477" i="63"/>
  <c r="I2493" i="63"/>
  <c r="I2509" i="63"/>
  <c r="I2525" i="63"/>
  <c r="I2541" i="63"/>
  <c r="I2557" i="63"/>
  <c r="I2573" i="63"/>
  <c r="I2589" i="63"/>
  <c r="I2605" i="63"/>
  <c r="I2621" i="63"/>
  <c r="I2233" i="63"/>
  <c r="I2242" i="63"/>
  <c r="I2245" i="63"/>
  <c r="I2251" i="63"/>
  <c r="I2254" i="63"/>
  <c r="I2667" i="63"/>
  <c r="I2369" i="63"/>
  <c r="I2385" i="63"/>
  <c r="I2401" i="63"/>
  <c r="I2417" i="63"/>
  <c r="I2433" i="63"/>
  <c r="I2449" i="63"/>
  <c r="I2465" i="63"/>
  <c r="I2481" i="63"/>
  <c r="I2497" i="63"/>
  <c r="I2513" i="63"/>
  <c r="I2529" i="63"/>
  <c r="I2545" i="63"/>
  <c r="I2561" i="63"/>
  <c r="I2577" i="63"/>
  <c r="I2593" i="63"/>
  <c r="I2609" i="63"/>
  <c r="I2625" i="63"/>
  <c r="I2649" i="63"/>
  <c r="I2690" i="63"/>
  <c r="I2687" i="63"/>
  <c r="I2714" i="63"/>
  <c r="I2673" i="63"/>
  <c r="I2659" i="63"/>
  <c r="I2670" i="63"/>
  <c r="I2681" i="63"/>
  <c r="I2824" i="63"/>
  <c r="I2717" i="63"/>
  <c r="I2641" i="63"/>
  <c r="I2651" i="63"/>
  <c r="I2635" i="63"/>
  <c r="I2638" i="63"/>
  <c r="I2665" i="63"/>
  <c r="I2679" i="63"/>
  <c r="I2696" i="63"/>
  <c r="I2662" i="63"/>
  <c r="I2693" i="63"/>
  <c r="I2781" i="63"/>
  <c r="I2736" i="63"/>
  <c r="H3088" i="63"/>
  <c r="H3240" i="63"/>
  <c r="H3388" i="63"/>
  <c r="H3492" i="63"/>
  <c r="H3560" i="63"/>
  <c r="H3572" i="63"/>
  <c r="I2172" i="63"/>
  <c r="I2180" i="63"/>
  <c r="I2188" i="63"/>
  <c r="I2196" i="63"/>
  <c r="I2204" i="63"/>
  <c r="I2212" i="63"/>
  <c r="I2220" i="63"/>
  <c r="I2228" i="63"/>
  <c r="I2236" i="63"/>
  <c r="I2244" i="63"/>
  <c r="I2252" i="63"/>
  <c r="I2260" i="63"/>
  <c r="I2268" i="63"/>
  <c r="I2276" i="63"/>
  <c r="I2284" i="63"/>
  <c r="I2292" i="63"/>
  <c r="I2300" i="63"/>
  <c r="I2308" i="63"/>
  <c r="I2316" i="63"/>
  <c r="I2324" i="63"/>
  <c r="I2332" i="63"/>
  <c r="I2340" i="63"/>
  <c r="I2348" i="63"/>
  <c r="I2356" i="63"/>
  <c r="I2364" i="63"/>
  <c r="I2372" i="63"/>
  <c r="I2380" i="63"/>
  <c r="I2388" i="63"/>
  <c r="I2396" i="63"/>
  <c r="I2404" i="63"/>
  <c r="I2412" i="63"/>
  <c r="I2420" i="63"/>
  <c r="I2428" i="63"/>
  <c r="I2436" i="63"/>
  <c r="I2444" i="63"/>
  <c r="I2452" i="63"/>
  <c r="I2460" i="63"/>
  <c r="I2468" i="63"/>
  <c r="I2476" i="63"/>
  <c r="I2484" i="63"/>
  <c r="I2492" i="63"/>
  <c r="I2500" i="63"/>
  <c r="I2508" i="63"/>
  <c r="I2516" i="63"/>
  <c r="I2524" i="63"/>
  <c r="I2532" i="63"/>
  <c r="I2540" i="63"/>
  <c r="I2548" i="63"/>
  <c r="I2556" i="63"/>
  <c r="I2564" i="63"/>
  <c r="I2572" i="63"/>
  <c r="I2580" i="63"/>
  <c r="I2588" i="63"/>
  <c r="I2596" i="63"/>
  <c r="I2604" i="63"/>
  <c r="I2612" i="63"/>
  <c r="I2620" i="63"/>
  <c r="I2628" i="63"/>
  <c r="I2636" i="63"/>
  <c r="I2644" i="63"/>
  <c r="I2652" i="63"/>
  <c r="I2660" i="63"/>
  <c r="I2668" i="63"/>
  <c r="I2682" i="63"/>
  <c r="I2688" i="63"/>
  <c r="I2704" i="63"/>
  <c r="I2733" i="63"/>
  <c r="I2167" i="63"/>
  <c r="I2175" i="63"/>
  <c r="I2183" i="63"/>
  <c r="I2191" i="63"/>
  <c r="I2199" i="63"/>
  <c r="I2207" i="63"/>
  <c r="I2215" i="63"/>
  <c r="I2223" i="63"/>
  <c r="I2231" i="63"/>
  <c r="I2239" i="63"/>
  <c r="I2247" i="63"/>
  <c r="I2255" i="63"/>
  <c r="I2263" i="63"/>
  <c r="I2271" i="63"/>
  <c r="I2279" i="63"/>
  <c r="I2287" i="63"/>
  <c r="I2295" i="63"/>
  <c r="I2303" i="63"/>
  <c r="I2311" i="63"/>
  <c r="I2319" i="63"/>
  <c r="I2327" i="63"/>
  <c r="I2335" i="63"/>
  <c r="I2343" i="63"/>
  <c r="I2351" i="63"/>
  <c r="I2359" i="63"/>
  <c r="I2367" i="63"/>
  <c r="I2375" i="63"/>
  <c r="I2383" i="63"/>
  <c r="I2391" i="63"/>
  <c r="I2399" i="63"/>
  <c r="I2407" i="63"/>
  <c r="I2415" i="63"/>
  <c r="I2423" i="63"/>
  <c r="I2431" i="63"/>
  <c r="I2439" i="63"/>
  <c r="I2447" i="63"/>
  <c r="I2455" i="63"/>
  <c r="I2463" i="63"/>
  <c r="I2471" i="63"/>
  <c r="I2479" i="63"/>
  <c r="I2487" i="63"/>
  <c r="I2495" i="63"/>
  <c r="I2503" i="63"/>
  <c r="I2511" i="63"/>
  <c r="I2519" i="63"/>
  <c r="I2527" i="63"/>
  <c r="I2535" i="63"/>
  <c r="I2543" i="63"/>
  <c r="I2551" i="63"/>
  <c r="I2559" i="63"/>
  <c r="I2567" i="63"/>
  <c r="I2575" i="63"/>
  <c r="I2583" i="63"/>
  <c r="I2591" i="63"/>
  <c r="I2599" i="63"/>
  <c r="I2607" i="63"/>
  <c r="I2615" i="63"/>
  <c r="I2623" i="63"/>
  <c r="I2631" i="63"/>
  <c r="I2639" i="63"/>
  <c r="I2647" i="63"/>
  <c r="I2655" i="63"/>
  <c r="I2663" i="63"/>
  <c r="I2671" i="63"/>
  <c r="I2677" i="63"/>
  <c r="I2701" i="63"/>
  <c r="I2708" i="63"/>
  <c r="I2730" i="63"/>
  <c r="I2810" i="63"/>
  <c r="I2274" i="63"/>
  <c r="I2282" i="63"/>
  <c r="I2290" i="63"/>
  <c r="I2298" i="63"/>
  <c r="I2306" i="63"/>
  <c r="I2314" i="63"/>
  <c r="I2322" i="63"/>
  <c r="I2330" i="63"/>
  <c r="I2338" i="63"/>
  <c r="I2346" i="63"/>
  <c r="I2354" i="63"/>
  <c r="I2362" i="63"/>
  <c r="I2370" i="63"/>
  <c r="I2378" i="63"/>
  <c r="I2386" i="63"/>
  <c r="I2394" i="63"/>
  <c r="I2402" i="63"/>
  <c r="I2410" i="63"/>
  <c r="I2418" i="63"/>
  <c r="I2426" i="63"/>
  <c r="I2434" i="63"/>
  <c r="I2442" i="63"/>
  <c r="I2450" i="63"/>
  <c r="I2458" i="63"/>
  <c r="I2466" i="63"/>
  <c r="I2474" i="63"/>
  <c r="I2482" i="63"/>
  <c r="I2490" i="63"/>
  <c r="I2498" i="63"/>
  <c r="I2506" i="63"/>
  <c r="I2514" i="63"/>
  <c r="I2522" i="63"/>
  <c r="I2530" i="63"/>
  <c r="I2538" i="63"/>
  <c r="I2546" i="63"/>
  <c r="I2554" i="63"/>
  <c r="I2562" i="63"/>
  <c r="I2570" i="63"/>
  <c r="I2578" i="63"/>
  <c r="I2586" i="63"/>
  <c r="I2594" i="63"/>
  <c r="I2602" i="63"/>
  <c r="I2610" i="63"/>
  <c r="I2618" i="63"/>
  <c r="I2626" i="63"/>
  <c r="I2634" i="63"/>
  <c r="I2642" i="63"/>
  <c r="I2650" i="63"/>
  <c r="I2658" i="63"/>
  <c r="I2666" i="63"/>
  <c r="I2674" i="63"/>
  <c r="I2680" i="63"/>
  <c r="I2686" i="63"/>
  <c r="I2695" i="63"/>
  <c r="I2698" i="63"/>
  <c r="I2752" i="63"/>
  <c r="I2645" i="63"/>
  <c r="I2653" i="63"/>
  <c r="I2661" i="63"/>
  <c r="I2669" i="63"/>
  <c r="I2689" i="63"/>
  <c r="I2749" i="63"/>
  <c r="I2168" i="63"/>
  <c r="I2176" i="63"/>
  <c r="I2184" i="63"/>
  <c r="I2192" i="63"/>
  <c r="I2200" i="63"/>
  <c r="I2208" i="63"/>
  <c r="I2216" i="63"/>
  <c r="I2224" i="63"/>
  <c r="I2232" i="63"/>
  <c r="I2240" i="63"/>
  <c r="I2248" i="63"/>
  <c r="I2256" i="63"/>
  <c r="I2264" i="63"/>
  <c r="I2272" i="63"/>
  <c r="I2280" i="63"/>
  <c r="I2288" i="63"/>
  <c r="I2296" i="63"/>
  <c r="I2304" i="63"/>
  <c r="I2312" i="63"/>
  <c r="I2320" i="63"/>
  <c r="I2328" i="63"/>
  <c r="I2336" i="63"/>
  <c r="I2344" i="63"/>
  <c r="I2352" i="63"/>
  <c r="I2360" i="63"/>
  <c r="I2368" i="63"/>
  <c r="I2376" i="63"/>
  <c r="I2384" i="63"/>
  <c r="I2392" i="63"/>
  <c r="I2400" i="63"/>
  <c r="I2408" i="63"/>
  <c r="I2416" i="63"/>
  <c r="I2424" i="63"/>
  <c r="I2432" i="63"/>
  <c r="I2440" i="63"/>
  <c r="I2448" i="63"/>
  <c r="I2456" i="63"/>
  <c r="I2464" i="63"/>
  <c r="I2472" i="63"/>
  <c r="I2480" i="63"/>
  <c r="I2488" i="63"/>
  <c r="I2496" i="63"/>
  <c r="I2504" i="63"/>
  <c r="I2512" i="63"/>
  <c r="I2520" i="63"/>
  <c r="I2528" i="63"/>
  <c r="I2536" i="63"/>
  <c r="I2544" i="63"/>
  <c r="I2552" i="63"/>
  <c r="I2560" i="63"/>
  <c r="I2568" i="63"/>
  <c r="I2576" i="63"/>
  <c r="I2584" i="63"/>
  <c r="I2592" i="63"/>
  <c r="I2600" i="63"/>
  <c r="I2608" i="63"/>
  <c r="I2616" i="63"/>
  <c r="I2624" i="63"/>
  <c r="I2632" i="63"/>
  <c r="I2640" i="63"/>
  <c r="I2648" i="63"/>
  <c r="I2656" i="63"/>
  <c r="I2664" i="63"/>
  <c r="I2672" i="63"/>
  <c r="I2678" i="63"/>
  <c r="I2720" i="63"/>
  <c r="I2746" i="63"/>
  <c r="I2792" i="63"/>
  <c r="H3401" i="63"/>
  <c r="H3409" i="63"/>
  <c r="H3417" i="63"/>
  <c r="H3465" i="63"/>
  <c r="H3489" i="63"/>
  <c r="H3561" i="63"/>
  <c r="H3580" i="63"/>
  <c r="H3660" i="63"/>
  <c r="H2616" i="63"/>
  <c r="H2624" i="63"/>
  <c r="I2724" i="63"/>
  <c r="I2740" i="63"/>
  <c r="I2756" i="63"/>
  <c r="I2770" i="63"/>
  <c r="I2773" i="63"/>
  <c r="I2675" i="63"/>
  <c r="I2683" i="63"/>
  <c r="I2691" i="63"/>
  <c r="I2712" i="63"/>
  <c r="I2728" i="63"/>
  <c r="I2744" i="63"/>
  <c r="I2764" i="63"/>
  <c r="I2789" i="63"/>
  <c r="I2818" i="63"/>
  <c r="I2882" i="63"/>
  <c r="I2694" i="63"/>
  <c r="I2706" i="63"/>
  <c r="I2709" i="63"/>
  <c r="I2722" i="63"/>
  <c r="I2725" i="63"/>
  <c r="I2738" i="63"/>
  <c r="I2741" i="63"/>
  <c r="I2754" i="63"/>
  <c r="I2757" i="63"/>
  <c r="I2768" i="63"/>
  <c r="I2800" i="63"/>
  <c r="I2837" i="63"/>
  <c r="I2697" i="63"/>
  <c r="I2700" i="63"/>
  <c r="I2716" i="63"/>
  <c r="I2732" i="63"/>
  <c r="I2748" i="63"/>
  <c r="I2797" i="63"/>
  <c r="I2808" i="63"/>
  <c r="I2834" i="63"/>
  <c r="I2845" i="63"/>
  <c r="I2864" i="63"/>
  <c r="I2676" i="63"/>
  <c r="I2684" i="63"/>
  <c r="I2692" i="63"/>
  <c r="I2772" i="63"/>
  <c r="I2861" i="63"/>
  <c r="I2876" i="63"/>
  <c r="I2784" i="63"/>
  <c r="I2794" i="63"/>
  <c r="I2821" i="63"/>
  <c r="I2848" i="63"/>
  <c r="I2858" i="63"/>
  <c r="I2917" i="63"/>
  <c r="I2762" i="63"/>
  <c r="I2765" i="63"/>
  <c r="I2778" i="63"/>
  <c r="I2805" i="63"/>
  <c r="I2832" i="63"/>
  <c r="I2842" i="63"/>
  <c r="I2873" i="63"/>
  <c r="I2802" i="63"/>
  <c r="I2829" i="63"/>
  <c r="I2856" i="63"/>
  <c r="I2899" i="63"/>
  <c r="I2816" i="63"/>
  <c r="I2826" i="63"/>
  <c r="I2853" i="63"/>
  <c r="I2888" i="63"/>
  <c r="I2760" i="63"/>
  <c r="I2776" i="63"/>
  <c r="I2786" i="63"/>
  <c r="I2813" i="63"/>
  <c r="I2840" i="63"/>
  <c r="I2850" i="63"/>
  <c r="I2867" i="63"/>
  <c r="I2885" i="63"/>
  <c r="H2595" i="63"/>
  <c r="H2603" i="63"/>
  <c r="H2611" i="63"/>
  <c r="I2699" i="63"/>
  <c r="I2707" i="63"/>
  <c r="I2715" i="63"/>
  <c r="I2723" i="63"/>
  <c r="I2731" i="63"/>
  <c r="I2739" i="63"/>
  <c r="I2747" i="63"/>
  <c r="I2755" i="63"/>
  <c r="I2763" i="63"/>
  <c r="I2771" i="63"/>
  <c r="I2779" i="63"/>
  <c r="I2787" i="63"/>
  <c r="I2795" i="63"/>
  <c r="I2803" i="63"/>
  <c r="I2811" i="63"/>
  <c r="I2819" i="63"/>
  <c r="I2827" i="63"/>
  <c r="I2835" i="63"/>
  <c r="I2843" i="63"/>
  <c r="I2851" i="63"/>
  <c r="I2859" i="63"/>
  <c r="I2865" i="63"/>
  <c r="I2914" i="63"/>
  <c r="H3126" i="63"/>
  <c r="H3378" i="63"/>
  <c r="H3478" i="63"/>
  <c r="H3486" i="63"/>
  <c r="H3506" i="63"/>
  <c r="I2702" i="63"/>
  <c r="I2710" i="63"/>
  <c r="I2718" i="63"/>
  <c r="I2726" i="63"/>
  <c r="I2734" i="63"/>
  <c r="I2742" i="63"/>
  <c r="I2750" i="63"/>
  <c r="I2758" i="63"/>
  <c r="I2766" i="63"/>
  <c r="I2774" i="63"/>
  <c r="I2782" i="63"/>
  <c r="I2790" i="63"/>
  <c r="I2798" i="63"/>
  <c r="I2806" i="63"/>
  <c r="I2814" i="63"/>
  <c r="I2822" i="63"/>
  <c r="I2830" i="63"/>
  <c r="I2838" i="63"/>
  <c r="I2846" i="63"/>
  <c r="I2854" i="63"/>
  <c r="I2868" i="63"/>
  <c r="I2874" i="63"/>
  <c r="I2880" i="63"/>
  <c r="I2897" i="63"/>
  <c r="I2907" i="63"/>
  <c r="I2705" i="63"/>
  <c r="I2713" i="63"/>
  <c r="I2721" i="63"/>
  <c r="I2729" i="63"/>
  <c r="I2737" i="63"/>
  <c r="I2745" i="63"/>
  <c r="I2753" i="63"/>
  <c r="I2761" i="63"/>
  <c r="I2769" i="63"/>
  <c r="I2777" i="63"/>
  <c r="I2785" i="63"/>
  <c r="I2793" i="63"/>
  <c r="I2801" i="63"/>
  <c r="I2809" i="63"/>
  <c r="I2817" i="63"/>
  <c r="I2825" i="63"/>
  <c r="I2833" i="63"/>
  <c r="I2841" i="63"/>
  <c r="I2849" i="63"/>
  <c r="I2857" i="63"/>
  <c r="I2877" i="63"/>
  <c r="I2780" i="63"/>
  <c r="I2788" i="63"/>
  <c r="I2796" i="63"/>
  <c r="I2804" i="63"/>
  <c r="I2812" i="63"/>
  <c r="I2820" i="63"/>
  <c r="I2828" i="63"/>
  <c r="I2836" i="63"/>
  <c r="I2844" i="63"/>
  <c r="I2852" i="63"/>
  <c r="I2860" i="63"/>
  <c r="I2866" i="63"/>
  <c r="I2872" i="63"/>
  <c r="H888" i="63"/>
  <c r="J888" i="63" s="1"/>
  <c r="H896" i="63"/>
  <c r="J896" i="63" s="1"/>
  <c r="H912" i="63"/>
  <c r="J912" i="63" s="1"/>
  <c r="H928" i="63"/>
  <c r="J928" i="63" s="1"/>
  <c r="H936" i="63"/>
  <c r="J936" i="63" s="1"/>
  <c r="H944" i="63"/>
  <c r="J944" i="63" s="1"/>
  <c r="H960" i="63"/>
  <c r="J960" i="63" s="1"/>
  <c r="H976" i="63"/>
  <c r="J976" i="63" s="1"/>
  <c r="H1088" i="63"/>
  <c r="J1088" i="63" s="1"/>
  <c r="I2703" i="63"/>
  <c r="I2711" i="63"/>
  <c r="I2719" i="63"/>
  <c r="I2727" i="63"/>
  <c r="I2735" i="63"/>
  <c r="I2743" i="63"/>
  <c r="I2751" i="63"/>
  <c r="I2759" i="63"/>
  <c r="I2767" i="63"/>
  <c r="I2775" i="63"/>
  <c r="I2783" i="63"/>
  <c r="I2791" i="63"/>
  <c r="I2799" i="63"/>
  <c r="I2807" i="63"/>
  <c r="I2815" i="63"/>
  <c r="I2823" i="63"/>
  <c r="I2831" i="63"/>
  <c r="I2839" i="63"/>
  <c r="I2847" i="63"/>
  <c r="I2855" i="63"/>
  <c r="I2869" i="63"/>
  <c r="I2875" i="63"/>
  <c r="I2881" i="63"/>
  <c r="I2891" i="63"/>
  <c r="I2898" i="63"/>
  <c r="I2901" i="63"/>
  <c r="I2883" i="63"/>
  <c r="I2889" i="63"/>
  <c r="I2905" i="63"/>
  <c r="H2694" i="63"/>
  <c r="I2915" i="63"/>
  <c r="I2884" i="63"/>
  <c r="I2890" i="63"/>
  <c r="I2893" i="63"/>
  <c r="I2906" i="63"/>
  <c r="I2909" i="63"/>
  <c r="H2647" i="63"/>
  <c r="I2913" i="63"/>
  <c r="I2927" i="63"/>
  <c r="H1136" i="63"/>
  <c r="J1136" i="63" s="1"/>
  <c r="I2924" i="63"/>
  <c r="H1297" i="63"/>
  <c r="J1297" i="63" s="1"/>
  <c r="I2958" i="63"/>
  <c r="H3311" i="63"/>
  <c r="H3367" i="63"/>
  <c r="H3387" i="63"/>
  <c r="H3391" i="63"/>
  <c r="H2385" i="63"/>
  <c r="H2600" i="63"/>
  <c r="H2608" i="63"/>
  <c r="I2896" i="63"/>
  <c r="I2904" i="63"/>
  <c r="I2912" i="63"/>
  <c r="H1752" i="63"/>
  <c r="I2862" i="63"/>
  <c r="I2870" i="63"/>
  <c r="I2878" i="63"/>
  <c r="I2886" i="63"/>
  <c r="I2894" i="63"/>
  <c r="I2902" i="63"/>
  <c r="I2910" i="63"/>
  <c r="I2925" i="63"/>
  <c r="I2951" i="63"/>
  <c r="I2970" i="63"/>
  <c r="H280" i="63"/>
  <c r="J280" i="63" s="1"/>
  <c r="H288" i="63"/>
  <c r="J288" i="63" s="1"/>
  <c r="I2940" i="63"/>
  <c r="H3395" i="63"/>
  <c r="H3403" i="63"/>
  <c r="H3423" i="63"/>
  <c r="H3427" i="63"/>
  <c r="H3439" i="63"/>
  <c r="H3451" i="63"/>
  <c r="I2892" i="63"/>
  <c r="I2900" i="63"/>
  <c r="I2908" i="63"/>
  <c r="I2916" i="63"/>
  <c r="I2919" i="63"/>
  <c r="I2933" i="63"/>
  <c r="I2863" i="63"/>
  <c r="I2871" i="63"/>
  <c r="I2879" i="63"/>
  <c r="I2887" i="63"/>
  <c r="I2895" i="63"/>
  <c r="I2903" i="63"/>
  <c r="I2911" i="63"/>
  <c r="H1650" i="63"/>
  <c r="J1650" i="63" s="1"/>
  <c r="H1829" i="63"/>
  <c r="J1829" i="63" s="1"/>
  <c r="H1845" i="63"/>
  <c r="J1845" i="63" s="1"/>
  <c r="H1861" i="63"/>
  <c r="J1861" i="63" s="1"/>
  <c r="H1941" i="63"/>
  <c r="J1941" i="63" s="1"/>
  <c r="H1949" i="63"/>
  <c r="H1973" i="63"/>
  <c r="H1997" i="63"/>
  <c r="J1997" i="63" s="1"/>
  <c r="H2029" i="63"/>
  <c r="H2045" i="63"/>
  <c r="H1664" i="63"/>
  <c r="J1664" i="63" s="1"/>
  <c r="I3022" i="63"/>
  <c r="I2945" i="63"/>
  <c r="H453" i="63"/>
  <c r="J453" i="63" s="1"/>
  <c r="H477" i="63"/>
  <c r="J477" i="63" s="1"/>
  <c r="H485" i="63"/>
  <c r="J485" i="63" s="1"/>
  <c r="H541" i="63"/>
  <c r="J541" i="63" s="1"/>
  <c r="I2942" i="63"/>
  <c r="I2972" i="63"/>
  <c r="H1051" i="63"/>
  <c r="J1051" i="63" s="1"/>
  <c r="H139" i="63"/>
  <c r="J139" i="63" s="1"/>
  <c r="I2922" i="63"/>
  <c r="H2931" i="63"/>
  <c r="I2949" i="63"/>
  <c r="I2962" i="63"/>
  <c r="I3073" i="63"/>
  <c r="H246" i="63"/>
  <c r="J246" i="63" s="1"/>
  <c r="I2920" i="63"/>
  <c r="I2928" i="63"/>
  <c r="I2934" i="63"/>
  <c r="I2937" i="63"/>
  <c r="I2943" i="63"/>
  <c r="I3004" i="63"/>
  <c r="I3019" i="63"/>
  <c r="H3162" i="63"/>
  <c r="I2923" i="63"/>
  <c r="I2950" i="63"/>
  <c r="I2953" i="63"/>
  <c r="I3012" i="63"/>
  <c r="I2918" i="63"/>
  <c r="I2926" i="63"/>
  <c r="I2932" i="63"/>
  <c r="I2941" i="63"/>
  <c r="I2957" i="63"/>
  <c r="I2971" i="63"/>
  <c r="I2974" i="63"/>
  <c r="I2921" i="63"/>
  <c r="I2929" i="63"/>
  <c r="I2935" i="63"/>
  <c r="I2978" i="63"/>
  <c r="H261" i="63"/>
  <c r="J261" i="63" s="1"/>
  <c r="H323" i="63"/>
  <c r="J323" i="63" s="1"/>
  <c r="H339" i="63"/>
  <c r="J339" i="63" s="1"/>
  <c r="H347" i="63"/>
  <c r="J347" i="63" s="1"/>
  <c r="H714" i="63"/>
  <c r="J714" i="63" s="1"/>
  <c r="H1197" i="63"/>
  <c r="J1197" i="63" s="1"/>
  <c r="H2243" i="63"/>
  <c r="J2243" i="63" s="1"/>
  <c r="H2251" i="63"/>
  <c r="H33" i="63"/>
  <c r="J33" i="63" s="1"/>
  <c r="H65" i="63"/>
  <c r="J65" i="63" s="1"/>
  <c r="H57" i="63"/>
  <c r="J57" i="63" s="1"/>
  <c r="H89" i="63"/>
  <c r="J89" i="63" s="1"/>
  <c r="H277" i="63"/>
  <c r="J277" i="63" s="1"/>
  <c r="H285" i="63"/>
  <c r="J285" i="63" s="1"/>
  <c r="H309" i="63"/>
  <c r="J309" i="63" s="1"/>
  <c r="H363" i="63"/>
  <c r="J363" i="63" s="1"/>
  <c r="H386" i="63"/>
  <c r="J386" i="63" s="1"/>
  <c r="H410" i="63"/>
  <c r="J410" i="63" s="1"/>
  <c r="H426" i="63"/>
  <c r="J426" i="63" s="1"/>
  <c r="H530" i="63"/>
  <c r="J530" i="63" s="1"/>
  <c r="H578" i="63"/>
  <c r="J578" i="63" s="1"/>
  <c r="H586" i="63"/>
  <c r="J586" i="63" s="1"/>
  <c r="H594" i="63"/>
  <c r="J594" i="63" s="1"/>
  <c r="H602" i="63"/>
  <c r="J602" i="63" s="1"/>
  <c r="H3048" i="63"/>
  <c r="H3151" i="63"/>
  <c r="H3583" i="63"/>
  <c r="H3639" i="63"/>
  <c r="H3655" i="63"/>
  <c r="H1155" i="63"/>
  <c r="J1155" i="63" s="1"/>
  <c r="H1548" i="63"/>
  <c r="J1548" i="63" s="1"/>
  <c r="H1777" i="63"/>
  <c r="J1777" i="63" s="1"/>
  <c r="H1792" i="63"/>
  <c r="J1792" i="63" s="1"/>
  <c r="H30" i="63"/>
  <c r="J30" i="63" s="1"/>
  <c r="H46" i="63"/>
  <c r="J46" i="63" s="1"/>
  <c r="H54" i="63"/>
  <c r="J54" i="63" s="1"/>
  <c r="H62" i="63"/>
  <c r="J62" i="63" s="1"/>
  <c r="H78" i="63"/>
  <c r="J78" i="63" s="1"/>
  <c r="H2987" i="63"/>
  <c r="H3003" i="63"/>
  <c r="H2268" i="63"/>
  <c r="H203" i="63"/>
  <c r="J203" i="63" s="1"/>
  <c r="H1168" i="63"/>
  <c r="J1168" i="63" s="1"/>
  <c r="H1208" i="63"/>
  <c r="J1208" i="63" s="1"/>
  <c r="H3027" i="63"/>
  <c r="I3054" i="63"/>
  <c r="H2898" i="63"/>
  <c r="H1719" i="63"/>
  <c r="J1719" i="63" s="1"/>
  <c r="H1798" i="63"/>
  <c r="J1798" i="63" s="1"/>
  <c r="H1806" i="63"/>
  <c r="J1806" i="63" s="1"/>
  <c r="H2130" i="63"/>
  <c r="J2130" i="63" s="1"/>
  <c r="I3028" i="63"/>
  <c r="H1690" i="63"/>
  <c r="J1690" i="63" s="1"/>
  <c r="H1693" i="63"/>
  <c r="H1701" i="63"/>
  <c r="J1701" i="63" s="1"/>
  <c r="H2340" i="63"/>
  <c r="I3011" i="63"/>
  <c r="I3014" i="63"/>
  <c r="H3124" i="63"/>
  <c r="H3168" i="63"/>
  <c r="H1913" i="63"/>
  <c r="H2260" i="63"/>
  <c r="H2354" i="63"/>
  <c r="H2755" i="63"/>
  <c r="H1162" i="63"/>
  <c r="J1162" i="63" s="1"/>
  <c r="H1371" i="63"/>
  <c r="J1371" i="63" s="1"/>
  <c r="H1643" i="63"/>
  <c r="J1643" i="63" s="1"/>
  <c r="H1659" i="63"/>
  <c r="J1659" i="63" s="1"/>
  <c r="H1688" i="63"/>
  <c r="H2971" i="63"/>
  <c r="H23" i="63"/>
  <c r="J23" i="63" s="1"/>
  <c r="H71" i="63"/>
  <c r="J71" i="63" s="1"/>
  <c r="H87" i="63"/>
  <c r="J87" i="63" s="1"/>
  <c r="H92" i="63"/>
  <c r="J92" i="63" s="1"/>
  <c r="H100" i="63"/>
  <c r="J100" i="63" s="1"/>
  <c r="H105" i="63"/>
  <c r="J105" i="63" s="1"/>
  <c r="H124" i="63"/>
  <c r="J124" i="63" s="1"/>
  <c r="H132" i="63"/>
  <c r="J132" i="63" s="1"/>
  <c r="H156" i="63"/>
  <c r="J156" i="63" s="1"/>
  <c r="H169" i="63"/>
  <c r="J169" i="63" s="1"/>
  <c r="H74" i="63"/>
  <c r="J74" i="63" s="1"/>
  <c r="H134" i="63"/>
  <c r="J134" i="63" s="1"/>
  <c r="H172" i="63"/>
  <c r="J172" i="63" s="1"/>
  <c r="H180" i="63"/>
  <c r="J180" i="63" s="1"/>
  <c r="H212" i="63"/>
  <c r="J212" i="63" s="1"/>
  <c r="H220" i="63"/>
  <c r="J220" i="63" s="1"/>
  <c r="H236" i="63"/>
  <c r="J236" i="63" s="1"/>
  <c r="H257" i="63"/>
  <c r="J257" i="63" s="1"/>
  <c r="H265" i="63"/>
  <c r="J265" i="63" s="1"/>
  <c r="H297" i="63"/>
  <c r="J297" i="63" s="1"/>
  <c r="H313" i="63"/>
  <c r="J313" i="63" s="1"/>
  <c r="H319" i="63"/>
  <c r="J319" i="63" s="1"/>
  <c r="H327" i="63"/>
  <c r="J327" i="63" s="1"/>
  <c r="H335" i="63"/>
  <c r="J335" i="63" s="1"/>
  <c r="H446" i="63"/>
  <c r="J446" i="63" s="1"/>
  <c r="H451" i="63"/>
  <c r="J451" i="63" s="1"/>
  <c r="H475" i="63"/>
  <c r="J475" i="63" s="1"/>
  <c r="H494" i="63"/>
  <c r="J494" i="63" s="1"/>
  <c r="H502" i="63"/>
  <c r="J502" i="63" s="1"/>
  <c r="H510" i="63"/>
  <c r="J510" i="63" s="1"/>
  <c r="H590" i="63"/>
  <c r="J590" i="63" s="1"/>
  <c r="H595" i="63"/>
  <c r="J595" i="63" s="1"/>
  <c r="H603" i="63"/>
  <c r="J603" i="63" s="1"/>
  <c r="H606" i="63"/>
  <c r="J606" i="63" s="1"/>
  <c r="H614" i="63"/>
  <c r="J614" i="63" s="1"/>
  <c r="H622" i="63"/>
  <c r="J622" i="63" s="1"/>
  <c r="H638" i="63"/>
  <c r="J638" i="63" s="1"/>
  <c r="H662" i="63"/>
  <c r="J662" i="63" s="1"/>
  <c r="H667" i="63"/>
  <c r="J667" i="63" s="1"/>
  <c r="H699" i="63"/>
  <c r="J699" i="63" s="1"/>
  <c r="H710" i="63"/>
  <c r="J710" i="63" s="1"/>
  <c r="H772" i="63"/>
  <c r="J772" i="63" s="1"/>
  <c r="H787" i="63"/>
  <c r="J787" i="63" s="1"/>
  <c r="H803" i="63"/>
  <c r="J803" i="63" s="1"/>
  <c r="H826" i="63"/>
  <c r="J826" i="63" s="1"/>
  <c r="H842" i="63"/>
  <c r="J842" i="63" s="1"/>
  <c r="H850" i="63"/>
  <c r="J850" i="63" s="1"/>
  <c r="H858" i="63"/>
  <c r="J858" i="63" s="1"/>
  <c r="H866" i="63"/>
  <c r="J866" i="63" s="1"/>
  <c r="H881" i="63"/>
  <c r="J881" i="63" s="1"/>
  <c r="H889" i="63"/>
  <c r="J889" i="63" s="1"/>
  <c r="H921" i="63"/>
  <c r="J921" i="63" s="1"/>
  <c r="H945" i="63"/>
  <c r="J945" i="63" s="1"/>
  <c r="H953" i="63"/>
  <c r="J953" i="63" s="1"/>
  <c r="H961" i="63"/>
  <c r="J961" i="63" s="1"/>
  <c r="H977" i="63"/>
  <c r="J977" i="63" s="1"/>
  <c r="H1001" i="63"/>
  <c r="J1001" i="63" s="1"/>
  <c r="H1025" i="63"/>
  <c r="J1025" i="63" s="1"/>
  <c r="H1097" i="63"/>
  <c r="J1097" i="63" s="1"/>
  <c r="H1105" i="63"/>
  <c r="J1105" i="63" s="1"/>
  <c r="H1121" i="63"/>
  <c r="J1121" i="63" s="1"/>
  <c r="H1137" i="63"/>
  <c r="J1137" i="63" s="1"/>
  <c r="H1145" i="63"/>
  <c r="J1145" i="63" s="1"/>
  <c r="H1150" i="63"/>
  <c r="J1150" i="63" s="1"/>
  <c r="H1211" i="63"/>
  <c r="J1211" i="63" s="1"/>
  <c r="H1264" i="63"/>
  <c r="J1264" i="63" s="1"/>
  <c r="H1272" i="63"/>
  <c r="J1272" i="63" s="1"/>
  <c r="H1280" i="63"/>
  <c r="J1280" i="63" s="1"/>
  <c r="H1309" i="63"/>
  <c r="J1309" i="63" s="1"/>
  <c r="H1312" i="63"/>
  <c r="J1312" i="63" s="1"/>
  <c r="H1320" i="63"/>
  <c r="J1320" i="63" s="1"/>
  <c r="H1328" i="63"/>
  <c r="J1328" i="63" s="1"/>
  <c r="H1344" i="63"/>
  <c r="J1344" i="63" s="1"/>
  <c r="H1352" i="63"/>
  <c r="J1352" i="63" s="1"/>
  <c r="H1360" i="63"/>
  <c r="J1360" i="63" s="1"/>
  <c r="H1368" i="63"/>
  <c r="J1368" i="63" s="1"/>
  <c r="H1375" i="63"/>
  <c r="J1375" i="63" s="1"/>
  <c r="H1391" i="63"/>
  <c r="J1391" i="63" s="1"/>
  <c r="H2253" i="63"/>
  <c r="J2253" i="63" s="1"/>
  <c r="H2764" i="63"/>
  <c r="H2803" i="63"/>
  <c r="H2859" i="63"/>
  <c r="H2875" i="63"/>
  <c r="H2883" i="63"/>
  <c r="I2948" i="63"/>
  <c r="I2956" i="63"/>
  <c r="H2979" i="63"/>
  <c r="I2988" i="63"/>
  <c r="I2995" i="63"/>
  <c r="I2998" i="63"/>
  <c r="I3043" i="63"/>
  <c r="I3046" i="63"/>
  <c r="H3096" i="63"/>
  <c r="H3233" i="63"/>
  <c r="H3253" i="63"/>
  <c r="H295" i="63"/>
  <c r="J295" i="63" s="1"/>
  <c r="H303" i="63"/>
  <c r="J303" i="63" s="1"/>
  <c r="H311" i="63"/>
  <c r="J311" i="63" s="1"/>
  <c r="H2302" i="63"/>
  <c r="H2806" i="63"/>
  <c r="I2930" i="63"/>
  <c r="I2938" i="63"/>
  <c r="I2946" i="63"/>
  <c r="I2954" i="63"/>
  <c r="I2963" i="63"/>
  <c r="I2966" i="63"/>
  <c r="I2979" i="63"/>
  <c r="I2982" i="63"/>
  <c r="I3070" i="63"/>
  <c r="I3089" i="63"/>
  <c r="H3127" i="63"/>
  <c r="H3131" i="63"/>
  <c r="I3206" i="63"/>
  <c r="H1424" i="63"/>
  <c r="J1424" i="63" s="1"/>
  <c r="H1440" i="63"/>
  <c r="J1440" i="63" s="1"/>
  <c r="H1448" i="63"/>
  <c r="J1448" i="63" s="1"/>
  <c r="H1544" i="63"/>
  <c r="J1544" i="63" s="1"/>
  <c r="I2996" i="63"/>
  <c r="I3003" i="63"/>
  <c r="I3006" i="63"/>
  <c r="I3041" i="63"/>
  <c r="I3044" i="63"/>
  <c r="H1077" i="63"/>
  <c r="J1077" i="63" s="1"/>
  <c r="H1704" i="63"/>
  <c r="J1704" i="63" s="1"/>
  <c r="I2936" i="63"/>
  <c r="I2944" i="63"/>
  <c r="I2952" i="63"/>
  <c r="I3020" i="63"/>
  <c r="I3027" i="63"/>
  <c r="I3030" i="63"/>
  <c r="H3204" i="63"/>
  <c r="H3259" i="63"/>
  <c r="H3307" i="63"/>
  <c r="H211" i="63"/>
  <c r="J211" i="63" s="1"/>
  <c r="H525" i="63"/>
  <c r="J525" i="63" s="1"/>
  <c r="H1144" i="63"/>
  <c r="J1144" i="63" s="1"/>
  <c r="I2931" i="63"/>
  <c r="I2939" i="63"/>
  <c r="I2947" i="63"/>
  <c r="I2955" i="63"/>
  <c r="I2964" i="63"/>
  <c r="I2980" i="63"/>
  <c r="I2987" i="63"/>
  <c r="I2990" i="63"/>
  <c r="I3132" i="63"/>
  <c r="H3236" i="63"/>
  <c r="H512" i="63"/>
  <c r="J512" i="63" s="1"/>
  <c r="H616" i="63"/>
  <c r="J616" i="63" s="1"/>
  <c r="H624" i="63"/>
  <c r="J624" i="63" s="1"/>
  <c r="H632" i="63"/>
  <c r="J632" i="63" s="1"/>
  <c r="H696" i="63"/>
  <c r="J696" i="63" s="1"/>
  <c r="H752" i="63"/>
  <c r="J752" i="63" s="1"/>
  <c r="H766" i="63"/>
  <c r="J766" i="63" s="1"/>
  <c r="H774" i="63"/>
  <c r="J774" i="63" s="1"/>
  <c r="H782" i="63"/>
  <c r="J782" i="63" s="1"/>
  <c r="H844" i="63"/>
  <c r="J844" i="63" s="1"/>
  <c r="H1755" i="63"/>
  <c r="J1755" i="63" s="1"/>
  <c r="H2436" i="63"/>
  <c r="H2524" i="63"/>
  <c r="H2869" i="63"/>
  <c r="H2995" i="63"/>
  <c r="J2995" i="63" s="1"/>
  <c r="H3161" i="63"/>
  <c r="H3189" i="63"/>
  <c r="H561" i="63"/>
  <c r="J561" i="63" s="1"/>
  <c r="H569" i="63"/>
  <c r="J569" i="63" s="1"/>
  <c r="H617" i="63"/>
  <c r="J617" i="63" s="1"/>
  <c r="H641" i="63"/>
  <c r="J641" i="63" s="1"/>
  <c r="H649" i="63"/>
  <c r="J649" i="63" s="1"/>
  <c r="H681" i="63"/>
  <c r="J681" i="63" s="1"/>
  <c r="H689" i="63"/>
  <c r="J689" i="63" s="1"/>
  <c r="H713" i="63"/>
  <c r="J713" i="63" s="1"/>
  <c r="H813" i="63"/>
  <c r="J813" i="63" s="1"/>
  <c r="H1161" i="63"/>
  <c r="J1161" i="63" s="1"/>
  <c r="H1193" i="63"/>
  <c r="J1193" i="63" s="1"/>
  <c r="H1201" i="63"/>
  <c r="J1201" i="63" s="1"/>
  <c r="H1251" i="63"/>
  <c r="J1251" i="63" s="1"/>
  <c r="H1663" i="63"/>
  <c r="J1663" i="63" s="1"/>
  <c r="H1756" i="63"/>
  <c r="J1756" i="63" s="1"/>
  <c r="H1764" i="63"/>
  <c r="J1764" i="63" s="1"/>
  <c r="H1772" i="63"/>
  <c r="J1772" i="63" s="1"/>
  <c r="H1795" i="63"/>
  <c r="H2042" i="63"/>
  <c r="J2042" i="63" s="1"/>
  <c r="H2058" i="63"/>
  <c r="H2082" i="63"/>
  <c r="H2098" i="63"/>
  <c r="H2106" i="63"/>
  <c r="H2237" i="63"/>
  <c r="J2237" i="63" s="1"/>
  <c r="H2266" i="63"/>
  <c r="H2365" i="63"/>
  <c r="J2365" i="63" s="1"/>
  <c r="H2687" i="63"/>
  <c r="H2695" i="63"/>
  <c r="H2711" i="63"/>
  <c r="H2719" i="63"/>
  <c r="H2726" i="63"/>
  <c r="I2961" i="63"/>
  <c r="I2969" i="63"/>
  <c r="I2977" i="63"/>
  <c r="I2985" i="63"/>
  <c r="I2993" i="63"/>
  <c r="I3001" i="63"/>
  <c r="I3009" i="63"/>
  <c r="I3017" i="63"/>
  <c r="I3025" i="63"/>
  <c r="I3057" i="63"/>
  <c r="I3067" i="63"/>
  <c r="I3096" i="63"/>
  <c r="I3159" i="63"/>
  <c r="H3163" i="63"/>
  <c r="H3203" i="63"/>
  <c r="H3286" i="63"/>
  <c r="H3294" i="63"/>
  <c r="H3573" i="63"/>
  <c r="H3597" i="63"/>
  <c r="H3621" i="63"/>
  <c r="H1318" i="63"/>
  <c r="J1318" i="63" s="1"/>
  <c r="H1342" i="63"/>
  <c r="J1342" i="63" s="1"/>
  <c r="H1408" i="63"/>
  <c r="J1408" i="63" s="1"/>
  <c r="H1432" i="63"/>
  <c r="J1432" i="63" s="1"/>
  <c r="H1549" i="63"/>
  <c r="J1549" i="63" s="1"/>
  <c r="H1637" i="63"/>
  <c r="J1637" i="63" s="1"/>
  <c r="H1714" i="63"/>
  <c r="J1714" i="63" s="1"/>
  <c r="H1754" i="63"/>
  <c r="J1754" i="63" s="1"/>
  <c r="H2120" i="63"/>
  <c r="J2120" i="63" s="1"/>
  <c r="H2501" i="63"/>
  <c r="H2549" i="63"/>
  <c r="H2633" i="63"/>
  <c r="H2656" i="63"/>
  <c r="H2664" i="63"/>
  <c r="H2727" i="63"/>
  <c r="H2830" i="63"/>
  <c r="H2846" i="63"/>
  <c r="I2959" i="63"/>
  <c r="I2967" i="63"/>
  <c r="I2975" i="63"/>
  <c r="I2983" i="63"/>
  <c r="I2991" i="63"/>
  <c r="I2999" i="63"/>
  <c r="I3007" i="63"/>
  <c r="I3015" i="63"/>
  <c r="I3023" i="63"/>
  <c r="I3035" i="63"/>
  <c r="I3038" i="63"/>
  <c r="I3051" i="63"/>
  <c r="H3145" i="63"/>
  <c r="H3342" i="63"/>
  <c r="H1218" i="63"/>
  <c r="J1218" i="63" s="1"/>
  <c r="H1332" i="63"/>
  <c r="J1332" i="63" s="1"/>
  <c r="I2986" i="63"/>
  <c r="I2994" i="63"/>
  <c r="I3002" i="63"/>
  <c r="I3010" i="63"/>
  <c r="I3018" i="63"/>
  <c r="I3026" i="63"/>
  <c r="I3065" i="63"/>
  <c r="I3114" i="63"/>
  <c r="H717" i="63"/>
  <c r="J717" i="63" s="1"/>
  <c r="H725" i="63"/>
  <c r="J725" i="63" s="1"/>
  <c r="H733" i="63"/>
  <c r="J733" i="63" s="1"/>
  <c r="H841" i="63"/>
  <c r="J841" i="63" s="1"/>
  <c r="H984" i="63"/>
  <c r="J984" i="63" s="1"/>
  <c r="H1008" i="63"/>
  <c r="J1008" i="63" s="1"/>
  <c r="H1040" i="63"/>
  <c r="J1040" i="63" s="1"/>
  <c r="H1048" i="63"/>
  <c r="J1048" i="63" s="1"/>
  <c r="H1064" i="63"/>
  <c r="J1064" i="63" s="1"/>
  <c r="H1096" i="63"/>
  <c r="J1096" i="63" s="1"/>
  <c r="H1741" i="63"/>
  <c r="H1851" i="63"/>
  <c r="J1851" i="63" s="1"/>
  <c r="H2259" i="63"/>
  <c r="J2259" i="63" s="1"/>
  <c r="H2262" i="63"/>
  <c r="J2262" i="63" s="1"/>
  <c r="H2270" i="63"/>
  <c r="H2361" i="63"/>
  <c r="J2361" i="63" s="1"/>
  <c r="H2555" i="63"/>
  <c r="H2579" i="63"/>
  <c r="H2812" i="63"/>
  <c r="H2920" i="63"/>
  <c r="I2965" i="63"/>
  <c r="I2973" i="63"/>
  <c r="I2981" i="63"/>
  <c r="I2989" i="63"/>
  <c r="I2997" i="63"/>
  <c r="I3005" i="63"/>
  <c r="I3013" i="63"/>
  <c r="I3021" i="63"/>
  <c r="I3062" i="63"/>
  <c r="I3083" i="63"/>
  <c r="I3122" i="63"/>
  <c r="H3296" i="63"/>
  <c r="H3355" i="63"/>
  <c r="H868" i="63"/>
  <c r="J868" i="63" s="1"/>
  <c r="H1550" i="63"/>
  <c r="J1550" i="63" s="1"/>
  <c r="H2289" i="63"/>
  <c r="J2289" i="63" s="1"/>
  <c r="H2634" i="63"/>
  <c r="I2960" i="63"/>
  <c r="I2968" i="63"/>
  <c r="I2976" i="63"/>
  <c r="I2984" i="63"/>
  <c r="I2992" i="63"/>
  <c r="I3000" i="63"/>
  <c r="I3008" i="63"/>
  <c r="I3016" i="63"/>
  <c r="I3024" i="63"/>
  <c r="I3033" i="63"/>
  <c r="I3036" i="63"/>
  <c r="I3049" i="63"/>
  <c r="I3059" i="63"/>
  <c r="I3076" i="63"/>
  <c r="I3102" i="63"/>
  <c r="H3106" i="63"/>
  <c r="H3170" i="63"/>
  <c r="H3186" i="63"/>
  <c r="H3198" i="63"/>
  <c r="H3312" i="63"/>
  <c r="H3360" i="63"/>
  <c r="H1380" i="63"/>
  <c r="J1380" i="63" s="1"/>
  <c r="H1396" i="63"/>
  <c r="J1396" i="63" s="1"/>
  <c r="H1404" i="63"/>
  <c r="J1404" i="63" s="1"/>
  <c r="H1412" i="63"/>
  <c r="J1412" i="63" s="1"/>
  <c r="H1420" i="63"/>
  <c r="J1420" i="63" s="1"/>
  <c r="H1460" i="63"/>
  <c r="J1460" i="63" s="1"/>
  <c r="H1476" i="63"/>
  <c r="J1476" i="63" s="1"/>
  <c r="H1484" i="63"/>
  <c r="J1484" i="63" s="1"/>
  <c r="H1508" i="63"/>
  <c r="J1508" i="63" s="1"/>
  <c r="H1516" i="63"/>
  <c r="J1516" i="63" s="1"/>
  <c r="H1524" i="63"/>
  <c r="J1524" i="63" s="1"/>
  <c r="H1532" i="63"/>
  <c r="J1532" i="63" s="1"/>
  <c r="H1641" i="63"/>
  <c r="H1797" i="63"/>
  <c r="J1797" i="63" s="1"/>
  <c r="H1805" i="63"/>
  <c r="J1805" i="63" s="1"/>
  <c r="H1836" i="63"/>
  <c r="J1836" i="63" s="1"/>
  <c r="H1844" i="63"/>
  <c r="J1844" i="63" s="1"/>
  <c r="H1972" i="63"/>
  <c r="H1980" i="63"/>
  <c r="J1980" i="63" s="1"/>
  <c r="H1988" i="63"/>
  <c r="H2116" i="63"/>
  <c r="H2192" i="63"/>
  <c r="H2200" i="63"/>
  <c r="H2561" i="63"/>
  <c r="H2577" i="63"/>
  <c r="H3077" i="63"/>
  <c r="H3257" i="63"/>
  <c r="H3301" i="63"/>
  <c r="H3309" i="63"/>
  <c r="H1337" i="63"/>
  <c r="J1337" i="63" s="1"/>
  <c r="H1392" i="63"/>
  <c r="J1392" i="63" s="1"/>
  <c r="H3521" i="63"/>
  <c r="H756" i="63"/>
  <c r="J756" i="63" s="1"/>
  <c r="H779" i="63"/>
  <c r="J779" i="63" s="1"/>
  <c r="H817" i="63"/>
  <c r="J817" i="63" s="1"/>
  <c r="H458" i="63"/>
  <c r="J458" i="63" s="1"/>
  <c r="H466" i="63"/>
  <c r="J466" i="63" s="1"/>
  <c r="H658" i="63"/>
  <c r="J658" i="63" s="1"/>
  <c r="H690" i="63"/>
  <c r="J690" i="63" s="1"/>
  <c r="H2578" i="63"/>
  <c r="H523" i="63"/>
  <c r="J523" i="63" s="1"/>
  <c r="H531" i="63"/>
  <c r="J531" i="63" s="1"/>
  <c r="H731" i="63"/>
  <c r="J731" i="63" s="1"/>
  <c r="H2121" i="63"/>
  <c r="H2129" i="63"/>
  <c r="J2129" i="63" s="1"/>
  <c r="H2173" i="63"/>
  <c r="J2173" i="63" s="1"/>
  <c r="H2401" i="63"/>
  <c r="H1033" i="63"/>
  <c r="J1033" i="63" s="1"/>
  <c r="H1073" i="63"/>
  <c r="J1073" i="63" s="1"/>
  <c r="H10" i="63"/>
  <c r="J10" i="63" s="1"/>
  <c r="H856" i="63"/>
  <c r="J856" i="63" s="1"/>
  <c r="H892" i="63"/>
  <c r="J892" i="63" s="1"/>
  <c r="H895" i="63"/>
  <c r="J895" i="63" s="1"/>
  <c r="H3288" i="63"/>
  <c r="H3308" i="63"/>
  <c r="H32" i="63"/>
  <c r="J32" i="63" s="1"/>
  <c r="H48" i="63"/>
  <c r="J48" i="63" s="1"/>
  <c r="H117" i="63"/>
  <c r="J117" i="63" s="1"/>
  <c r="H133" i="63"/>
  <c r="J133" i="63" s="1"/>
  <c r="H205" i="63"/>
  <c r="J205" i="63" s="1"/>
  <c r="H221" i="63"/>
  <c r="J221" i="63" s="1"/>
  <c r="H229" i="63"/>
  <c r="J229" i="63" s="1"/>
  <c r="H237" i="63"/>
  <c r="J237" i="63" s="1"/>
  <c r="H245" i="63"/>
  <c r="J245" i="63" s="1"/>
  <c r="H250" i="63"/>
  <c r="J250" i="63" s="1"/>
  <c r="H258" i="63"/>
  <c r="J258" i="63" s="1"/>
  <c r="H583" i="63"/>
  <c r="J583" i="63" s="1"/>
  <c r="H599" i="63"/>
  <c r="J599" i="63" s="1"/>
  <c r="H607" i="63"/>
  <c r="J607" i="63" s="1"/>
  <c r="H631" i="63"/>
  <c r="J631" i="63" s="1"/>
  <c r="H639" i="63"/>
  <c r="J639" i="63" s="1"/>
  <c r="H647" i="63"/>
  <c r="J647" i="63" s="1"/>
  <c r="H679" i="63"/>
  <c r="J679" i="63" s="1"/>
  <c r="H687" i="63"/>
  <c r="J687" i="63" s="1"/>
  <c r="H703" i="63"/>
  <c r="J703" i="63" s="1"/>
  <c r="H719" i="63"/>
  <c r="J719" i="63" s="1"/>
  <c r="H751" i="63"/>
  <c r="J751" i="63" s="1"/>
  <c r="H758" i="63"/>
  <c r="J758" i="63" s="1"/>
  <c r="H796" i="63"/>
  <c r="J796" i="63" s="1"/>
  <c r="H1050" i="63"/>
  <c r="J1050" i="63" s="1"/>
  <c r="H1090" i="63"/>
  <c r="J1090" i="63" s="1"/>
  <c r="H1421" i="63"/>
  <c r="J1421" i="63" s="1"/>
  <c r="H1445" i="63"/>
  <c r="J1445" i="63" s="1"/>
  <c r="H1453" i="63"/>
  <c r="J1453" i="63" s="1"/>
  <c r="H1485" i="63"/>
  <c r="J1485" i="63" s="1"/>
  <c r="H1493" i="63"/>
  <c r="J1493" i="63" s="1"/>
  <c r="H1570" i="63"/>
  <c r="J1570" i="63" s="1"/>
  <c r="H1655" i="63"/>
  <c r="J1655" i="63" s="1"/>
  <c r="H2745" i="63"/>
  <c r="H2988" i="63"/>
  <c r="H3012" i="63"/>
  <c r="H979" i="63"/>
  <c r="J979" i="63" s="1"/>
  <c r="H1003" i="63"/>
  <c r="J1003" i="63" s="1"/>
  <c r="H1019" i="63"/>
  <c r="J1019" i="63" s="1"/>
  <c r="H1027" i="63"/>
  <c r="J1027" i="63" s="1"/>
  <c r="H1035" i="63"/>
  <c r="J1035" i="63" s="1"/>
  <c r="H1083" i="63"/>
  <c r="J1083" i="63" s="1"/>
  <c r="H1091" i="63"/>
  <c r="J1091" i="63" s="1"/>
  <c r="H1107" i="63"/>
  <c r="J1107" i="63" s="1"/>
  <c r="H1123" i="63"/>
  <c r="J1123" i="63" s="1"/>
  <c r="H1139" i="63"/>
  <c r="J1139" i="63" s="1"/>
  <c r="H1147" i="63"/>
  <c r="J1147" i="63" s="1"/>
  <c r="H1250" i="63"/>
  <c r="J1250" i="63" s="1"/>
  <c r="H1496" i="63"/>
  <c r="J1496" i="63" s="1"/>
  <c r="H1523" i="63"/>
  <c r="J1523" i="63" s="1"/>
  <c r="H1531" i="63"/>
  <c r="J1531" i="63" s="1"/>
  <c r="H1552" i="63"/>
  <c r="J1552" i="63" s="1"/>
  <c r="H1560" i="63"/>
  <c r="J1560" i="63" s="1"/>
  <c r="H1568" i="63"/>
  <c r="J1568" i="63" s="1"/>
  <c r="H1703" i="63"/>
  <c r="J1703" i="63" s="1"/>
  <c r="H1727" i="63"/>
  <c r="J1727" i="63" s="1"/>
  <c r="H2026" i="63"/>
  <c r="H2034" i="63"/>
  <c r="H2189" i="63"/>
  <c r="H2215" i="63"/>
  <c r="H2552" i="63"/>
  <c r="H2581" i="63"/>
  <c r="H2589" i="63"/>
  <c r="J2589" i="63" s="1"/>
  <c r="H2743" i="63"/>
  <c r="I3052" i="63"/>
  <c r="I3060" i="63"/>
  <c r="I3068" i="63"/>
  <c r="H3115" i="63"/>
  <c r="H3215" i="63"/>
  <c r="H3230" i="63"/>
  <c r="H3242" i="63"/>
  <c r="H3332" i="63"/>
  <c r="H1054" i="63"/>
  <c r="J1054" i="63" s="1"/>
  <c r="H1293" i="63"/>
  <c r="J1293" i="63" s="1"/>
  <c r="H1298" i="63"/>
  <c r="J1298" i="63" s="1"/>
  <c r="H1314" i="63"/>
  <c r="J1314" i="63" s="1"/>
  <c r="H1330" i="63"/>
  <c r="J1330" i="63" s="1"/>
  <c r="H1422" i="63"/>
  <c r="J1422" i="63" s="1"/>
  <c r="H1430" i="63"/>
  <c r="J1430" i="63" s="1"/>
  <c r="H1494" i="63"/>
  <c r="J1494" i="63" s="1"/>
  <c r="H1502" i="63"/>
  <c r="J1502" i="63" s="1"/>
  <c r="H1518" i="63"/>
  <c r="J1518" i="63" s="1"/>
  <c r="H1526" i="63"/>
  <c r="J1526" i="63" s="1"/>
  <c r="H1587" i="63"/>
  <c r="H1595" i="63"/>
  <c r="J1595" i="63" s="1"/>
  <c r="H2037" i="63"/>
  <c r="J2037" i="63" s="1"/>
  <c r="I3031" i="63"/>
  <c r="I3039" i="63"/>
  <c r="I3047" i="63"/>
  <c r="I3055" i="63"/>
  <c r="I3063" i="63"/>
  <c r="H3069" i="63"/>
  <c r="I3071" i="63"/>
  <c r="I3110" i="63"/>
  <c r="H3116" i="63"/>
  <c r="H3219" i="63"/>
  <c r="H3223" i="63"/>
  <c r="H3270" i="63"/>
  <c r="I3285" i="63"/>
  <c r="H3333" i="63"/>
  <c r="I3386" i="63"/>
  <c r="H3430" i="63"/>
  <c r="H3438" i="63"/>
  <c r="H3454" i="63"/>
  <c r="H3554" i="63"/>
  <c r="H3682" i="63"/>
  <c r="H3686" i="63"/>
  <c r="H3690" i="63"/>
  <c r="J3690" i="63" s="1"/>
  <c r="H1288" i="63"/>
  <c r="J1288" i="63" s="1"/>
  <c r="I3034" i="63"/>
  <c r="I3042" i="63"/>
  <c r="I3050" i="63"/>
  <c r="I3058" i="63"/>
  <c r="I3066" i="63"/>
  <c r="I3081" i="63"/>
  <c r="I3084" i="63"/>
  <c r="I3094" i="63"/>
  <c r="I3097" i="63"/>
  <c r="I3104" i="63"/>
  <c r="I3107" i="63"/>
  <c r="I3169" i="63"/>
  <c r="I3360" i="63"/>
  <c r="I3379" i="63"/>
  <c r="H1349" i="63"/>
  <c r="J1349" i="63" s="1"/>
  <c r="H1433" i="63"/>
  <c r="J1433" i="63" s="1"/>
  <c r="H1529" i="63"/>
  <c r="J1529" i="63" s="1"/>
  <c r="H2064" i="63"/>
  <c r="J2064" i="63" s="1"/>
  <c r="H2125" i="63"/>
  <c r="J2125" i="63" s="1"/>
  <c r="H2216" i="63"/>
  <c r="H2702" i="63"/>
  <c r="H2718" i="63"/>
  <c r="H2749" i="63"/>
  <c r="H2765" i="63"/>
  <c r="H3019" i="63"/>
  <c r="I3029" i="63"/>
  <c r="I3037" i="63"/>
  <c r="I3045" i="63"/>
  <c r="I3053" i="63"/>
  <c r="I3061" i="63"/>
  <c r="I3069" i="63"/>
  <c r="H3252" i="63"/>
  <c r="H3279" i="63"/>
  <c r="H3283" i="63"/>
  <c r="H3310" i="63"/>
  <c r="H3358" i="63"/>
  <c r="H3361" i="63"/>
  <c r="H3365" i="63"/>
  <c r="H3399" i="63"/>
  <c r="H3435" i="63"/>
  <c r="H916" i="63"/>
  <c r="J916" i="63" s="1"/>
  <c r="H919" i="63"/>
  <c r="J919" i="63" s="1"/>
  <c r="H951" i="63"/>
  <c r="J951" i="63" s="1"/>
  <c r="H983" i="63"/>
  <c r="J983" i="63" s="1"/>
  <c r="H1007" i="63"/>
  <c r="J1007" i="63" s="1"/>
  <c r="H1015" i="63"/>
  <c r="J1015" i="63" s="1"/>
  <c r="H1020" i="63"/>
  <c r="J1020" i="63" s="1"/>
  <c r="H1031" i="63"/>
  <c r="J1031" i="63" s="1"/>
  <c r="H1039" i="63"/>
  <c r="J1039" i="63" s="1"/>
  <c r="H1047" i="63"/>
  <c r="J1047" i="63" s="1"/>
  <c r="H1063" i="63"/>
  <c r="J1063" i="63" s="1"/>
  <c r="H1071" i="63"/>
  <c r="J1071" i="63" s="1"/>
  <c r="H1079" i="63"/>
  <c r="J1079" i="63" s="1"/>
  <c r="H1087" i="63"/>
  <c r="J1087" i="63" s="1"/>
  <c r="H1095" i="63"/>
  <c r="J1095" i="63" s="1"/>
  <c r="H1119" i="63"/>
  <c r="J1119" i="63" s="1"/>
  <c r="H1143" i="63"/>
  <c r="J1143" i="63" s="1"/>
  <c r="H1212" i="63"/>
  <c r="J1212" i="63" s="1"/>
  <c r="H1220" i="63"/>
  <c r="J1220" i="63" s="1"/>
  <c r="H1228" i="63"/>
  <c r="J1228" i="63" s="1"/>
  <c r="H1270" i="63"/>
  <c r="J1270" i="63" s="1"/>
  <c r="H1278" i="63"/>
  <c r="J1278" i="63" s="1"/>
  <c r="H1286" i="63"/>
  <c r="J1286" i="63" s="1"/>
  <c r="H1423" i="63"/>
  <c r="J1423" i="63" s="1"/>
  <c r="H1431" i="63"/>
  <c r="J1431" i="63" s="1"/>
  <c r="H1444" i="63"/>
  <c r="J1444" i="63" s="1"/>
  <c r="H1455" i="63"/>
  <c r="J1455" i="63" s="1"/>
  <c r="H1463" i="63"/>
  <c r="J1463" i="63" s="1"/>
  <c r="H1479" i="63"/>
  <c r="J1479" i="63" s="1"/>
  <c r="H1569" i="63"/>
  <c r="J1569" i="63" s="1"/>
  <c r="H1862" i="63"/>
  <c r="J1862" i="63" s="1"/>
  <c r="H1870" i="63"/>
  <c r="J1870" i="63" s="1"/>
  <c r="H1878" i="63"/>
  <c r="H1886" i="63"/>
  <c r="H1894" i="63"/>
  <c r="J1894" i="63" s="1"/>
  <c r="H1902" i="63"/>
  <c r="J1902" i="63" s="1"/>
  <c r="H2030" i="63"/>
  <c r="H2038" i="63"/>
  <c r="H2070" i="63"/>
  <c r="H2131" i="63"/>
  <c r="J2131" i="63" s="1"/>
  <c r="H2139" i="63"/>
  <c r="H2152" i="63"/>
  <c r="H2160" i="63"/>
  <c r="H2188" i="63"/>
  <c r="H2211" i="63"/>
  <c r="J2211" i="63" s="1"/>
  <c r="H2219" i="63"/>
  <c r="H2227" i="63"/>
  <c r="J2227" i="63" s="1"/>
  <c r="H2235" i="63"/>
  <c r="H2342" i="63"/>
  <c r="J2342" i="63" s="1"/>
  <c r="H2350" i="63"/>
  <c r="H2403" i="63"/>
  <c r="J2403" i="63" s="1"/>
  <c r="H2455" i="63"/>
  <c r="H2463" i="63"/>
  <c r="H2487" i="63"/>
  <c r="H2495" i="63"/>
  <c r="H2519" i="63"/>
  <c r="I3032" i="63"/>
  <c r="I3040" i="63"/>
  <c r="I3048" i="63"/>
  <c r="I3056" i="63"/>
  <c r="I3064" i="63"/>
  <c r="I3072" i="63"/>
  <c r="I3075" i="63"/>
  <c r="I3088" i="63"/>
  <c r="I3124" i="63"/>
  <c r="I3135" i="63"/>
  <c r="H3159" i="63"/>
  <c r="I3209" i="63"/>
  <c r="H3287" i="63"/>
  <c r="H3303" i="63"/>
  <c r="H3416" i="63"/>
  <c r="H3440" i="63"/>
  <c r="H3484" i="63"/>
  <c r="H3488" i="63"/>
  <c r="H3496" i="63"/>
  <c r="H3508" i="63"/>
  <c r="H3520" i="63"/>
  <c r="H3524" i="63"/>
  <c r="H3540" i="63"/>
  <c r="H3548" i="63"/>
  <c r="H3552" i="63"/>
  <c r="H1154" i="63"/>
  <c r="J1154" i="63" s="1"/>
  <c r="H1159" i="63"/>
  <c r="J1159" i="63" s="1"/>
  <c r="H1183" i="63"/>
  <c r="J1183" i="63" s="1"/>
  <c r="H1191" i="63"/>
  <c r="J1191" i="63" s="1"/>
  <c r="H1241" i="63"/>
  <c r="J1241" i="63" s="1"/>
  <c r="H1257" i="63"/>
  <c r="J1257" i="63" s="1"/>
  <c r="H1575" i="63"/>
  <c r="J1575" i="63" s="1"/>
  <c r="H1583" i="63"/>
  <c r="J1583" i="63" s="1"/>
  <c r="H1591" i="63"/>
  <c r="J1591" i="63" s="1"/>
  <c r="H1697" i="63"/>
  <c r="J1697" i="63" s="1"/>
  <c r="H1841" i="63"/>
  <c r="J1841" i="63" s="1"/>
  <c r="H2033" i="63"/>
  <c r="H2097" i="63"/>
  <c r="H2105" i="63"/>
  <c r="H2113" i="63"/>
  <c r="J2113" i="63" s="1"/>
  <c r="H2275" i="63"/>
  <c r="H2283" i="63"/>
  <c r="H2290" i="63"/>
  <c r="H2305" i="63"/>
  <c r="H2313" i="63"/>
  <c r="J2313" i="63" s="1"/>
  <c r="H2345" i="63"/>
  <c r="H2353" i="63"/>
  <c r="J2353" i="63" s="1"/>
  <c r="H2390" i="63"/>
  <c r="J2390" i="63" s="1"/>
  <c r="H2398" i="63"/>
  <c r="H2421" i="63"/>
  <c r="H2429" i="63"/>
  <c r="H2826" i="63"/>
  <c r="H2866" i="63"/>
  <c r="H2937" i="63"/>
  <c r="H2953" i="63"/>
  <c r="H2977" i="63"/>
  <c r="H2985" i="63"/>
  <c r="H2993" i="63"/>
  <c r="H3065" i="63"/>
  <c r="H3210" i="63"/>
  <c r="H3214" i="63"/>
  <c r="H3225" i="63"/>
  <c r="H3229" i="63"/>
  <c r="H3237" i="63"/>
  <c r="H3249" i="63"/>
  <c r="H3315" i="63"/>
  <c r="H3327" i="63"/>
  <c r="H3351" i="63"/>
  <c r="H3385" i="63"/>
  <c r="H3628" i="63"/>
  <c r="H3632" i="63"/>
  <c r="H3636" i="63"/>
  <c r="H111" i="63"/>
  <c r="J111" i="63" s="1"/>
  <c r="H119" i="63"/>
  <c r="J119" i="63" s="1"/>
  <c r="H143" i="63"/>
  <c r="J143" i="63" s="1"/>
  <c r="H151" i="63"/>
  <c r="J151" i="63" s="1"/>
  <c r="H167" i="63"/>
  <c r="J167" i="63" s="1"/>
  <c r="H175" i="63"/>
  <c r="J175" i="63" s="1"/>
  <c r="H215" i="63"/>
  <c r="J215" i="63" s="1"/>
  <c r="H252" i="63"/>
  <c r="J252" i="63" s="1"/>
  <c r="H362" i="63"/>
  <c r="J362" i="63" s="1"/>
  <c r="H425" i="63"/>
  <c r="J425" i="63" s="1"/>
  <c r="H2209" i="63"/>
  <c r="H2868" i="63"/>
  <c r="H178" i="63"/>
  <c r="J178" i="63" s="1"/>
  <c r="H242" i="63"/>
  <c r="J242" i="63" s="1"/>
  <c r="H298" i="63"/>
  <c r="J298" i="63" s="1"/>
  <c r="H306" i="63"/>
  <c r="J306" i="63" s="1"/>
  <c r="H320" i="63"/>
  <c r="J320" i="63" s="1"/>
  <c r="H328" i="63"/>
  <c r="J328" i="63" s="1"/>
  <c r="H1517" i="63"/>
  <c r="J1517" i="63" s="1"/>
  <c r="H166" i="63"/>
  <c r="J166" i="63" s="1"/>
  <c r="H174" i="63"/>
  <c r="J174" i="63" s="1"/>
  <c r="H198" i="63"/>
  <c r="J198" i="63" s="1"/>
  <c r="H238" i="63"/>
  <c r="J238" i="63" s="1"/>
  <c r="H384" i="63"/>
  <c r="J384" i="63" s="1"/>
  <c r="H400" i="63"/>
  <c r="J400" i="63" s="1"/>
  <c r="H464" i="63"/>
  <c r="J464" i="63" s="1"/>
  <c r="H36" i="63"/>
  <c r="J36" i="63" s="1"/>
  <c r="H44" i="63"/>
  <c r="J44" i="63" s="1"/>
  <c r="H52" i="63"/>
  <c r="J52" i="63" s="1"/>
  <c r="H113" i="63"/>
  <c r="J113" i="63" s="1"/>
  <c r="H121" i="63"/>
  <c r="J121" i="63" s="1"/>
  <c r="H262" i="63"/>
  <c r="J262" i="63" s="1"/>
  <c r="H270" i="63"/>
  <c r="J270" i="63" s="1"/>
  <c r="H294" i="63"/>
  <c r="J294" i="63" s="1"/>
  <c r="H316" i="63"/>
  <c r="J316" i="63" s="1"/>
  <c r="H340" i="63"/>
  <c r="J340" i="63" s="1"/>
  <c r="H348" i="63"/>
  <c r="J348" i="63" s="1"/>
  <c r="H379" i="63"/>
  <c r="J379" i="63" s="1"/>
  <c r="H403" i="63"/>
  <c r="J403" i="63" s="1"/>
  <c r="H411" i="63"/>
  <c r="J411" i="63" s="1"/>
  <c r="H419" i="63"/>
  <c r="J419" i="63" s="1"/>
  <c r="H435" i="63"/>
  <c r="J435" i="63" s="1"/>
  <c r="H443" i="63"/>
  <c r="J443" i="63" s="1"/>
  <c r="H2325" i="63"/>
  <c r="H527" i="63"/>
  <c r="J527" i="63" s="1"/>
  <c r="H711" i="63"/>
  <c r="J711" i="63" s="1"/>
  <c r="H722" i="63"/>
  <c r="J722" i="63" s="1"/>
  <c r="H962" i="63"/>
  <c r="J962" i="63" s="1"/>
  <c r="H970" i="63"/>
  <c r="J970" i="63" s="1"/>
  <c r="H1058" i="63"/>
  <c r="J1058" i="63" s="1"/>
  <c r="H1277" i="63"/>
  <c r="J1277" i="63" s="1"/>
  <c r="H1317" i="63"/>
  <c r="J1317" i="63" s="1"/>
  <c r="H1338" i="63"/>
  <c r="J1338" i="63" s="1"/>
  <c r="H1385" i="63"/>
  <c r="J1385" i="63" s="1"/>
  <c r="H1742" i="63"/>
  <c r="J1742" i="63" s="1"/>
  <c r="H2086" i="63"/>
  <c r="H2196" i="63"/>
  <c r="H2204" i="63"/>
  <c r="H2378" i="63"/>
  <c r="H2547" i="63"/>
  <c r="H2669" i="63"/>
  <c r="H2936" i="63"/>
  <c r="H2952" i="63"/>
  <c r="H2960" i="63"/>
  <c r="H2976" i="63"/>
  <c r="H3008" i="63"/>
  <c r="H3021" i="63"/>
  <c r="H3029" i="63"/>
  <c r="H3037" i="63"/>
  <c r="I3079" i="63"/>
  <c r="I3087" i="63"/>
  <c r="I3092" i="63"/>
  <c r="I3100" i="63"/>
  <c r="I3119" i="63"/>
  <c r="I3146" i="63"/>
  <c r="I3156" i="63"/>
  <c r="H3167" i="63"/>
  <c r="I3203" i="63"/>
  <c r="I3250" i="63"/>
  <c r="H3298" i="63"/>
  <c r="I3308" i="63"/>
  <c r="I3311" i="63"/>
  <c r="H3331" i="63"/>
  <c r="H3611" i="63"/>
  <c r="I3641" i="63"/>
  <c r="H3665" i="63"/>
  <c r="H3677" i="63"/>
  <c r="H1151" i="63"/>
  <c r="J1151" i="63" s="1"/>
  <c r="H1929" i="63"/>
  <c r="H1932" i="63"/>
  <c r="H2065" i="63"/>
  <c r="J2065" i="63" s="1"/>
  <c r="H2508" i="63"/>
  <c r="H2516" i="63"/>
  <c r="H2529" i="63"/>
  <c r="H2537" i="63"/>
  <c r="J2537" i="63" s="1"/>
  <c r="H2667" i="63"/>
  <c r="H2675" i="63"/>
  <c r="H2683" i="63"/>
  <c r="H2691" i="63"/>
  <c r="H2775" i="63"/>
  <c r="H2790" i="63"/>
  <c r="H2837" i="63"/>
  <c r="H2913" i="63"/>
  <c r="H2929" i="63"/>
  <c r="H2934" i="63"/>
  <c r="H2942" i="63"/>
  <c r="H2990" i="63"/>
  <c r="I3074" i="63"/>
  <c r="I3082" i="63"/>
  <c r="I3095" i="63"/>
  <c r="I3103" i="63"/>
  <c r="I3105" i="63"/>
  <c r="I3108" i="63"/>
  <c r="I3116" i="63"/>
  <c r="H3123" i="63"/>
  <c r="I3143" i="63"/>
  <c r="I3167" i="63"/>
  <c r="I3200" i="63"/>
  <c r="I3243" i="63"/>
  <c r="I3275" i="63"/>
  <c r="I3305" i="63"/>
  <c r="H3407" i="63"/>
  <c r="H3592" i="63"/>
  <c r="H3600" i="63"/>
  <c r="H3604" i="63"/>
  <c r="H3608" i="63"/>
  <c r="H3612" i="63"/>
  <c r="I3623" i="63"/>
  <c r="I3638" i="63"/>
  <c r="H3642" i="63"/>
  <c r="H3646" i="63"/>
  <c r="I3685" i="63"/>
  <c r="H1104" i="63"/>
  <c r="J1104" i="63" s="1"/>
  <c r="H1207" i="63"/>
  <c r="J1207" i="63" s="1"/>
  <c r="H1581" i="63"/>
  <c r="J1581" i="63" s="1"/>
  <c r="H1613" i="63"/>
  <c r="J1613" i="63" s="1"/>
  <c r="H1735" i="63"/>
  <c r="H1959" i="63"/>
  <c r="H2835" i="63"/>
  <c r="I3077" i="63"/>
  <c r="I3085" i="63"/>
  <c r="I3090" i="63"/>
  <c r="I3098" i="63"/>
  <c r="I3130" i="63"/>
  <c r="I3140" i="63"/>
  <c r="I3164" i="63"/>
  <c r="I3240" i="63"/>
  <c r="I3272" i="63"/>
  <c r="I3298" i="63"/>
  <c r="H3302" i="63"/>
  <c r="I3335" i="63"/>
  <c r="I3631" i="63"/>
  <c r="H579" i="63"/>
  <c r="J579" i="63" s="1"/>
  <c r="H873" i="63"/>
  <c r="J873" i="63" s="1"/>
  <c r="H952" i="63"/>
  <c r="J952" i="63" s="1"/>
  <c r="H1059" i="63"/>
  <c r="J1059" i="63" s="1"/>
  <c r="H1405" i="63"/>
  <c r="J1405" i="63" s="1"/>
  <c r="H1442" i="63"/>
  <c r="J1442" i="63" s="1"/>
  <c r="H2286" i="63"/>
  <c r="J2286" i="63" s="1"/>
  <c r="H2442" i="63"/>
  <c r="H2482" i="63"/>
  <c r="H2725" i="63"/>
  <c r="H2867" i="63"/>
  <c r="H2927" i="63"/>
  <c r="H2980" i="63"/>
  <c r="H3009" i="63"/>
  <c r="H3017" i="63"/>
  <c r="I3080" i="63"/>
  <c r="I3093" i="63"/>
  <c r="I3101" i="63"/>
  <c r="H3121" i="63"/>
  <c r="I3127" i="63"/>
  <c r="I3154" i="63"/>
  <c r="I3265" i="63"/>
  <c r="I3295" i="63"/>
  <c r="I3332" i="63"/>
  <c r="I3339" i="63"/>
  <c r="H3400" i="63"/>
  <c r="H3428" i="63"/>
  <c r="H3444" i="63"/>
  <c r="I3477" i="63"/>
  <c r="I3495" i="63"/>
  <c r="H678" i="63"/>
  <c r="J678" i="63" s="1"/>
  <c r="H686" i="63"/>
  <c r="J686" i="63" s="1"/>
  <c r="H834" i="63"/>
  <c r="J834" i="63" s="1"/>
  <c r="H902" i="63"/>
  <c r="J902" i="63" s="1"/>
  <c r="H910" i="63"/>
  <c r="J910" i="63" s="1"/>
  <c r="H934" i="63"/>
  <c r="J934" i="63" s="1"/>
  <c r="H1373" i="63"/>
  <c r="J1373" i="63" s="1"/>
  <c r="H1770" i="63"/>
  <c r="J1770" i="63" s="1"/>
  <c r="H2077" i="63"/>
  <c r="H2093" i="63"/>
  <c r="J2093" i="63" s="1"/>
  <c r="H2101" i="63"/>
  <c r="H2109" i="63"/>
  <c r="J2109" i="63" s="1"/>
  <c r="H2117" i="63"/>
  <c r="I3151" i="63"/>
  <c r="H3155" i="63"/>
  <c r="I3175" i="63"/>
  <c r="I3190" i="63"/>
  <c r="I3230" i="63"/>
  <c r="I3262" i="63"/>
  <c r="I3444" i="63"/>
  <c r="I3451" i="63"/>
  <c r="I3470" i="63"/>
  <c r="I3492" i="63"/>
  <c r="H3691" i="63"/>
  <c r="H582" i="63"/>
  <c r="J582" i="63" s="1"/>
  <c r="H726" i="63"/>
  <c r="J726" i="63" s="1"/>
  <c r="H1308" i="63"/>
  <c r="J1308" i="63" s="1"/>
  <c r="H1654" i="63"/>
  <c r="J1654" i="63" s="1"/>
  <c r="H1670" i="63"/>
  <c r="J1670" i="63" s="1"/>
  <c r="H1683" i="63"/>
  <c r="J1683" i="63" s="1"/>
  <c r="H1768" i="63"/>
  <c r="J1768" i="63" s="1"/>
  <c r="H2040" i="63"/>
  <c r="H2072" i="63"/>
  <c r="H2080" i="63"/>
  <c r="J2080" i="63" s="1"/>
  <c r="H2133" i="63"/>
  <c r="H2141" i="63"/>
  <c r="J2141" i="63" s="1"/>
  <c r="H2174" i="63"/>
  <c r="J2174" i="63" s="1"/>
  <c r="H2206" i="63"/>
  <c r="H2210" i="63"/>
  <c r="J2210" i="63" s="1"/>
  <c r="H2284" i="63"/>
  <c r="H2306" i="63"/>
  <c r="H2322" i="63"/>
  <c r="H2364" i="63"/>
  <c r="H2372" i="63"/>
  <c r="H2380" i="63"/>
  <c r="H2396" i="63"/>
  <c r="H2412" i="63"/>
  <c r="H2427" i="63"/>
  <c r="J2427" i="63" s="1"/>
  <c r="H2435" i="63"/>
  <c r="J2435" i="63" s="1"/>
  <c r="H2440" i="63"/>
  <c r="H2493" i="63"/>
  <c r="H2580" i="63"/>
  <c r="H2823" i="63"/>
  <c r="H2828" i="63"/>
  <c r="H2836" i="63"/>
  <c r="H2844" i="63"/>
  <c r="H2901" i="63"/>
  <c r="H3023" i="63"/>
  <c r="H3031" i="63"/>
  <c r="H3036" i="63"/>
  <c r="H3052" i="63"/>
  <c r="H3073" i="63"/>
  <c r="I3078" i="63"/>
  <c r="H3084" i="63"/>
  <c r="I3086" i="63"/>
  <c r="H3089" i="63"/>
  <c r="I3091" i="63"/>
  <c r="I3099" i="63"/>
  <c r="I3138" i="63"/>
  <c r="I3148" i="63"/>
  <c r="H3166" i="63"/>
  <c r="I3172" i="63"/>
  <c r="H3180" i="63"/>
  <c r="I3187" i="63"/>
  <c r="H3217" i="63"/>
  <c r="H3256" i="63"/>
  <c r="I3259" i="63"/>
  <c r="H3263" i="63"/>
  <c r="H3289" i="63"/>
  <c r="H3326" i="63"/>
  <c r="I3393" i="63"/>
  <c r="I3463" i="63"/>
  <c r="H3471" i="63"/>
  <c r="H3475" i="63"/>
  <c r="H3490" i="63"/>
  <c r="H3493" i="63"/>
  <c r="H3582" i="63"/>
  <c r="H3637" i="63"/>
  <c r="H3644" i="63"/>
  <c r="H3664" i="63"/>
  <c r="H3668" i="63"/>
  <c r="H3672" i="63"/>
  <c r="H3676" i="63"/>
  <c r="H476" i="63"/>
  <c r="J476" i="63" s="1"/>
  <c r="H484" i="63"/>
  <c r="J484" i="63" s="1"/>
  <c r="H492" i="63"/>
  <c r="J492" i="63" s="1"/>
  <c r="H500" i="63"/>
  <c r="J500" i="63" s="1"/>
  <c r="H532" i="63"/>
  <c r="J532" i="63" s="1"/>
  <c r="H580" i="63"/>
  <c r="J580" i="63" s="1"/>
  <c r="H748" i="63"/>
  <c r="J748" i="63" s="1"/>
  <c r="H762" i="63"/>
  <c r="J762" i="63" s="1"/>
  <c r="H778" i="63"/>
  <c r="J778" i="63" s="1"/>
  <c r="H785" i="63"/>
  <c r="J785" i="63" s="1"/>
  <c r="H809" i="63"/>
  <c r="J809" i="63" s="1"/>
  <c r="H816" i="63"/>
  <c r="J816" i="63" s="1"/>
  <c r="H832" i="63"/>
  <c r="J832" i="63" s="1"/>
  <c r="H924" i="63"/>
  <c r="J924" i="63" s="1"/>
  <c r="H1231" i="63"/>
  <c r="J1231" i="63" s="1"/>
  <c r="H1237" i="63"/>
  <c r="J1237" i="63" s="1"/>
  <c r="H1253" i="63"/>
  <c r="J1253" i="63" s="1"/>
  <c r="H1258" i="63"/>
  <c r="J1258" i="63" s="1"/>
  <c r="H1274" i="63"/>
  <c r="J1274" i="63" s="1"/>
  <c r="H1290" i="63"/>
  <c r="J1290" i="63" s="1"/>
  <c r="H1367" i="63"/>
  <c r="J1367" i="63" s="1"/>
  <c r="H1398" i="63"/>
  <c r="J1398" i="63" s="1"/>
  <c r="H1406" i="63"/>
  <c r="J1406" i="63" s="1"/>
  <c r="H1414" i="63"/>
  <c r="J1414" i="63" s="1"/>
  <c r="H1435" i="63"/>
  <c r="J1435" i="63" s="1"/>
  <c r="H1551" i="63"/>
  <c r="J1551" i="63" s="1"/>
  <c r="H1559" i="63"/>
  <c r="J1559" i="63" s="1"/>
  <c r="H1588" i="63"/>
  <c r="J1588" i="63" s="1"/>
  <c r="H1604" i="63"/>
  <c r="J1604" i="63" s="1"/>
  <c r="H1612" i="63"/>
  <c r="J1612" i="63" s="1"/>
  <c r="H1649" i="63"/>
  <c r="J1649" i="63" s="1"/>
  <c r="H1657" i="63"/>
  <c r="J1657" i="63" s="1"/>
  <c r="H1715" i="63"/>
  <c r="H1731" i="63"/>
  <c r="H1830" i="63"/>
  <c r="J1830" i="63" s="1"/>
  <c r="H1846" i="63"/>
  <c r="J1846" i="63" s="1"/>
  <c r="H1854" i="63"/>
  <c r="J1854" i="63" s="1"/>
  <c r="H1867" i="63"/>
  <c r="J1867" i="63" s="1"/>
  <c r="H1875" i="63"/>
  <c r="H1883" i="63"/>
  <c r="J1883" i="63" s="1"/>
  <c r="H1899" i="63"/>
  <c r="J1899" i="63" s="1"/>
  <c r="H1907" i="63"/>
  <c r="H1915" i="63"/>
  <c r="H1923" i="63"/>
  <c r="J1923" i="63" s="1"/>
  <c r="H1931" i="63"/>
  <c r="H1939" i="63"/>
  <c r="J1939" i="63" s="1"/>
  <c r="H2011" i="63"/>
  <c r="H2019" i="63"/>
  <c r="H2043" i="63"/>
  <c r="H2099" i="63"/>
  <c r="H2107" i="63"/>
  <c r="H2143" i="63"/>
  <c r="H2172" i="63"/>
  <c r="H2193" i="63"/>
  <c r="H2201" i="63"/>
  <c r="H2229" i="63"/>
  <c r="H2250" i="63"/>
  <c r="H2279" i="63"/>
  <c r="H2557" i="63"/>
  <c r="H2594" i="63"/>
  <c r="H2729" i="63"/>
  <c r="H2737" i="63"/>
  <c r="H2810" i="63"/>
  <c r="H2818" i="63"/>
  <c r="H2997" i="63"/>
  <c r="H3013" i="63"/>
  <c r="H3042" i="63"/>
  <c r="H3087" i="63"/>
  <c r="H3100" i="63"/>
  <c r="H3173" i="63"/>
  <c r="H3267" i="63"/>
  <c r="H3271" i="63"/>
  <c r="H3297" i="63"/>
  <c r="H3394" i="63"/>
  <c r="H3517" i="63"/>
  <c r="H3533" i="63"/>
  <c r="H3549" i="63"/>
  <c r="H3553" i="63"/>
  <c r="H3626" i="63"/>
  <c r="H16" i="63"/>
  <c r="J16" i="63" s="1"/>
  <c r="H24" i="63"/>
  <c r="J24" i="63" s="1"/>
  <c r="H27" i="63"/>
  <c r="J27" i="63" s="1"/>
  <c r="H67" i="63"/>
  <c r="J67" i="63" s="1"/>
  <c r="H75" i="63"/>
  <c r="J75" i="63" s="1"/>
  <c r="H112" i="63"/>
  <c r="J112" i="63" s="1"/>
  <c r="H125" i="63"/>
  <c r="J125" i="63" s="1"/>
  <c r="H141" i="63"/>
  <c r="J141" i="63" s="1"/>
  <c r="H157" i="63"/>
  <c r="J157" i="63" s="1"/>
  <c r="H160" i="63"/>
  <c r="J160" i="63" s="1"/>
  <c r="H173" i="63"/>
  <c r="J173" i="63" s="1"/>
  <c r="H176" i="63"/>
  <c r="J176" i="63" s="1"/>
  <c r="H181" i="63"/>
  <c r="J181" i="63" s="1"/>
  <c r="H192" i="63"/>
  <c r="J192" i="63" s="1"/>
  <c r="H208" i="63"/>
  <c r="J208" i="63" s="1"/>
  <c r="H213" i="63"/>
  <c r="J213" i="63" s="1"/>
  <c r="H216" i="63"/>
  <c r="J216" i="63" s="1"/>
  <c r="H240" i="63"/>
  <c r="J240" i="63" s="1"/>
  <c r="H253" i="63"/>
  <c r="J253" i="63" s="1"/>
  <c r="H357" i="63"/>
  <c r="J357" i="63" s="1"/>
  <c r="H365" i="63"/>
  <c r="J365" i="63" s="1"/>
  <c r="H372" i="63"/>
  <c r="J372" i="63" s="1"/>
  <c r="H420" i="63"/>
  <c r="J420" i="63" s="1"/>
  <c r="H486" i="63"/>
  <c r="J486" i="63" s="1"/>
  <c r="H489" i="63"/>
  <c r="J489" i="63" s="1"/>
  <c r="H497" i="63"/>
  <c r="J497" i="63" s="1"/>
  <c r="H505" i="63"/>
  <c r="J505" i="63" s="1"/>
  <c r="H526" i="63"/>
  <c r="J526" i="63" s="1"/>
  <c r="H534" i="63"/>
  <c r="J534" i="63" s="1"/>
  <c r="H539" i="63"/>
  <c r="J539" i="63" s="1"/>
  <c r="H550" i="63"/>
  <c r="J550" i="63" s="1"/>
  <c r="H558" i="63"/>
  <c r="J558" i="63" s="1"/>
  <c r="H566" i="63"/>
  <c r="J566" i="63" s="1"/>
  <c r="H574" i="63"/>
  <c r="J574" i="63" s="1"/>
  <c r="H611" i="63"/>
  <c r="J611" i="63" s="1"/>
  <c r="H627" i="63"/>
  <c r="J627" i="63" s="1"/>
  <c r="H643" i="63"/>
  <c r="J643" i="63" s="1"/>
  <c r="H880" i="63"/>
  <c r="J880" i="63" s="1"/>
  <c r="H1112" i="63"/>
  <c r="J1112" i="63" s="1"/>
  <c r="H1428" i="63"/>
  <c r="J1428" i="63" s="1"/>
  <c r="H1436" i="63"/>
  <c r="J1436" i="63" s="1"/>
  <c r="H1452" i="63"/>
  <c r="J1452" i="63" s="1"/>
  <c r="H1789" i="63"/>
  <c r="H1794" i="63"/>
  <c r="J1794" i="63" s="1"/>
  <c r="H1815" i="63"/>
  <c r="J1815" i="63" s="1"/>
  <c r="H3434" i="63"/>
  <c r="H269" i="63"/>
  <c r="J269" i="63" s="1"/>
  <c r="H301" i="63"/>
  <c r="J301" i="63" s="1"/>
  <c r="H368" i="63"/>
  <c r="J368" i="63" s="1"/>
  <c r="H383" i="63"/>
  <c r="J383" i="63" s="1"/>
  <c r="H423" i="63"/>
  <c r="J423" i="63" s="1"/>
  <c r="H598" i="63"/>
  <c r="J598" i="63" s="1"/>
  <c r="H646" i="63"/>
  <c r="J646" i="63" s="1"/>
  <c r="H81" i="63"/>
  <c r="J81" i="63" s="1"/>
  <c r="H137" i="63"/>
  <c r="J137" i="63" s="1"/>
  <c r="H145" i="63"/>
  <c r="J145" i="63" s="1"/>
  <c r="H153" i="63"/>
  <c r="J153" i="63" s="1"/>
  <c r="H185" i="63"/>
  <c r="J185" i="63" s="1"/>
  <c r="H193" i="63"/>
  <c r="J193" i="63" s="1"/>
  <c r="H201" i="63"/>
  <c r="J201" i="63" s="1"/>
  <c r="H217" i="63"/>
  <c r="J217" i="63" s="1"/>
  <c r="H225" i="63"/>
  <c r="J225" i="63" s="1"/>
  <c r="H241" i="63"/>
  <c r="J241" i="63" s="1"/>
  <c r="H254" i="63"/>
  <c r="J254" i="63" s="1"/>
  <c r="H337" i="63"/>
  <c r="J337" i="63" s="1"/>
  <c r="H342" i="63"/>
  <c r="J342" i="63" s="1"/>
  <c r="H397" i="63"/>
  <c r="J397" i="63" s="1"/>
  <c r="H402" i="63"/>
  <c r="J402" i="63" s="1"/>
  <c r="H413" i="63"/>
  <c r="J413" i="63" s="1"/>
  <c r="H421" i="63"/>
  <c r="J421" i="63" s="1"/>
  <c r="H429" i="63"/>
  <c r="J429" i="63" s="1"/>
  <c r="H474" i="63"/>
  <c r="J474" i="63" s="1"/>
  <c r="H487" i="63"/>
  <c r="J487" i="63" s="1"/>
  <c r="H490" i="63"/>
  <c r="J490" i="63" s="1"/>
  <c r="H495" i="63"/>
  <c r="J495" i="63" s="1"/>
  <c r="H498" i="63"/>
  <c r="J498" i="63" s="1"/>
  <c r="H511" i="63"/>
  <c r="J511" i="63" s="1"/>
  <c r="H514" i="63"/>
  <c r="J514" i="63" s="1"/>
  <c r="H543" i="63"/>
  <c r="J543" i="63" s="1"/>
  <c r="H551" i="63"/>
  <c r="J551" i="63" s="1"/>
  <c r="H559" i="63"/>
  <c r="J559" i="63" s="1"/>
  <c r="H567" i="63"/>
  <c r="J567" i="63" s="1"/>
  <c r="H575" i="63"/>
  <c r="J575" i="63" s="1"/>
  <c r="H588" i="63"/>
  <c r="J588" i="63" s="1"/>
  <c r="H596" i="63"/>
  <c r="J596" i="63" s="1"/>
  <c r="H764" i="63"/>
  <c r="J764" i="63" s="1"/>
  <c r="H780" i="63"/>
  <c r="J780" i="63" s="1"/>
  <c r="H810" i="63"/>
  <c r="J810" i="63" s="1"/>
  <c r="H1089" i="63"/>
  <c r="J1089" i="63" s="1"/>
  <c r="H1255" i="63"/>
  <c r="J1255" i="63" s="1"/>
  <c r="H1376" i="63"/>
  <c r="J1376" i="63" s="1"/>
  <c r="H1614" i="63"/>
  <c r="J1614" i="63" s="1"/>
  <c r="H1622" i="63"/>
  <c r="J1622" i="63" s="1"/>
  <c r="H1630" i="63"/>
  <c r="J1630" i="63" s="1"/>
  <c r="H1732" i="63"/>
  <c r="J1732" i="63" s="1"/>
  <c r="H1748" i="63"/>
  <c r="J1748" i="63" s="1"/>
  <c r="H286" i="63"/>
  <c r="J286" i="63" s="1"/>
  <c r="H538" i="63"/>
  <c r="J538" i="63" s="1"/>
  <c r="H546" i="63"/>
  <c r="J546" i="63" s="1"/>
  <c r="H562" i="63"/>
  <c r="J562" i="63" s="1"/>
  <c r="H615" i="63"/>
  <c r="J615" i="63" s="1"/>
  <c r="H1044" i="63"/>
  <c r="J1044" i="63" s="1"/>
  <c r="H1060" i="63"/>
  <c r="J1060" i="63" s="1"/>
  <c r="H1978" i="63"/>
  <c r="J1978" i="63" s="1"/>
  <c r="H2228" i="63"/>
  <c r="H13" i="63"/>
  <c r="J13" i="63" s="1"/>
  <c r="H21" i="63"/>
  <c r="J21" i="63" s="1"/>
  <c r="H29" i="63"/>
  <c r="J29" i="63" s="1"/>
  <c r="H61" i="63"/>
  <c r="J61" i="63" s="1"/>
  <c r="H77" i="63"/>
  <c r="J77" i="63" s="1"/>
  <c r="H85" i="63"/>
  <c r="J85" i="63" s="1"/>
  <c r="H226" i="63"/>
  <c r="J226" i="63" s="1"/>
  <c r="H247" i="63"/>
  <c r="J247" i="63" s="1"/>
  <c r="H260" i="63"/>
  <c r="J260" i="63" s="1"/>
  <c r="H284" i="63"/>
  <c r="J284" i="63" s="1"/>
  <c r="H343" i="63"/>
  <c r="J343" i="63" s="1"/>
  <c r="H351" i="63"/>
  <c r="J351" i="63" s="1"/>
  <c r="H359" i="63"/>
  <c r="J359" i="63" s="1"/>
  <c r="H367" i="63"/>
  <c r="J367" i="63" s="1"/>
  <c r="H374" i="63"/>
  <c r="J374" i="63" s="1"/>
  <c r="H382" i="63"/>
  <c r="J382" i="63" s="1"/>
  <c r="H395" i="63"/>
  <c r="J395" i="63" s="1"/>
  <c r="H427" i="63"/>
  <c r="J427" i="63" s="1"/>
  <c r="H438" i="63"/>
  <c r="J438" i="63" s="1"/>
  <c r="H467" i="63"/>
  <c r="J467" i="63" s="1"/>
  <c r="H483" i="63"/>
  <c r="J483" i="63" s="1"/>
  <c r="H507" i="63"/>
  <c r="J507" i="63" s="1"/>
  <c r="H515" i="63"/>
  <c r="J515" i="63" s="1"/>
  <c r="H528" i="63"/>
  <c r="J528" i="63" s="1"/>
  <c r="H597" i="63"/>
  <c r="J597" i="63" s="1"/>
  <c r="H605" i="63"/>
  <c r="J605" i="63" s="1"/>
  <c r="H618" i="63"/>
  <c r="J618" i="63" s="1"/>
  <c r="H653" i="63"/>
  <c r="J653" i="63" s="1"/>
  <c r="H661" i="63"/>
  <c r="J661" i="63" s="1"/>
  <c r="H669" i="63"/>
  <c r="J669" i="63" s="1"/>
  <c r="H930" i="63"/>
  <c r="J930" i="63" s="1"/>
  <c r="H959" i="63"/>
  <c r="J959" i="63" s="1"/>
  <c r="H1182" i="63"/>
  <c r="J1182" i="63" s="1"/>
  <c r="H1198" i="63"/>
  <c r="J1198" i="63" s="1"/>
  <c r="H1245" i="63"/>
  <c r="J1245" i="63" s="1"/>
  <c r="H1454" i="63"/>
  <c r="J1454" i="63" s="1"/>
  <c r="H1462" i="63"/>
  <c r="J1462" i="63" s="1"/>
  <c r="H1470" i="63"/>
  <c r="J1470" i="63" s="1"/>
  <c r="H1486" i="63"/>
  <c r="J1486" i="63" s="1"/>
  <c r="H1499" i="63"/>
  <c r="J1499" i="63" s="1"/>
  <c r="H1507" i="63"/>
  <c r="J1507" i="63" s="1"/>
  <c r="H1541" i="63"/>
  <c r="J1541" i="63" s="1"/>
  <c r="H1572" i="63"/>
  <c r="J1572" i="63" s="1"/>
  <c r="H1580" i="63"/>
  <c r="J1580" i="63" s="1"/>
  <c r="H651" i="63"/>
  <c r="J651" i="63" s="1"/>
  <c r="H683" i="63"/>
  <c r="J683" i="63" s="1"/>
  <c r="H691" i="63"/>
  <c r="J691" i="63" s="1"/>
  <c r="H735" i="63"/>
  <c r="J735" i="63" s="1"/>
  <c r="H743" i="63"/>
  <c r="J743" i="63" s="1"/>
  <c r="H755" i="63"/>
  <c r="J755" i="63" s="1"/>
  <c r="H860" i="63"/>
  <c r="J860" i="63" s="1"/>
  <c r="H1169" i="63"/>
  <c r="J1169" i="63" s="1"/>
  <c r="H1209" i="63"/>
  <c r="J1209" i="63" s="1"/>
  <c r="H1240" i="63"/>
  <c r="J1240" i="63" s="1"/>
  <c r="H1248" i="63"/>
  <c r="J1248" i="63" s="1"/>
  <c r="H1465" i="63"/>
  <c r="J1465" i="63" s="1"/>
  <c r="H1473" i="63"/>
  <c r="J1473" i="63" s="1"/>
  <c r="H1617" i="63"/>
  <c r="J1617" i="63" s="1"/>
  <c r="H1625" i="63"/>
  <c r="H1780" i="63"/>
  <c r="J1780" i="63" s="1"/>
  <c r="H1802" i="63"/>
  <c r="J1802" i="63" s="1"/>
  <c r="H1968" i="63"/>
  <c r="H2005" i="63"/>
  <c r="H2021" i="63"/>
  <c r="J2021" i="63" s="1"/>
  <c r="H3372" i="63"/>
  <c r="H824" i="63"/>
  <c r="J824" i="63" s="1"/>
  <c r="H840" i="63"/>
  <c r="J840" i="63" s="1"/>
  <c r="H863" i="63"/>
  <c r="J863" i="63" s="1"/>
  <c r="H915" i="63"/>
  <c r="J915" i="63" s="1"/>
  <c r="H923" i="63"/>
  <c r="J923" i="63" s="1"/>
  <c r="H939" i="63"/>
  <c r="J939" i="63" s="1"/>
  <c r="H1000" i="63"/>
  <c r="J1000" i="63" s="1"/>
  <c r="H1229" i="63"/>
  <c r="J1229" i="63" s="1"/>
  <c r="H1261" i="63"/>
  <c r="J1261" i="63" s="1"/>
  <c r="H1269" i="63"/>
  <c r="J1269" i="63" s="1"/>
  <c r="H1362" i="63"/>
  <c r="J1362" i="63" s="1"/>
  <c r="H1377" i="63"/>
  <c r="J1377" i="63" s="1"/>
  <c r="H1497" i="63"/>
  <c r="J1497" i="63" s="1"/>
  <c r="H1557" i="63"/>
  <c r="J1557" i="63" s="1"/>
  <c r="H1573" i="63"/>
  <c r="J1573" i="63" s="1"/>
  <c r="H1589" i="63"/>
  <c r="J1589" i="63" s="1"/>
  <c r="H1597" i="63"/>
  <c r="H1615" i="63"/>
  <c r="H1623" i="63"/>
  <c r="J1623" i="63" s="1"/>
  <c r="H1665" i="63"/>
  <c r="J1665" i="63" s="1"/>
  <c r="H1680" i="63"/>
  <c r="J1680" i="63" s="1"/>
  <c r="H1725" i="63"/>
  <c r="H1749" i="63"/>
  <c r="H1778" i="63"/>
  <c r="J1778" i="63" s="1"/>
  <c r="H1782" i="63"/>
  <c r="J1782" i="63" s="1"/>
  <c r="H1839" i="63"/>
  <c r="H1865" i="63"/>
  <c r="H1873" i="63"/>
  <c r="J1873" i="63" s="1"/>
  <c r="H1881" i="63"/>
  <c r="H1889" i="63"/>
  <c r="J1889" i="63" s="1"/>
  <c r="H1905" i="63"/>
  <c r="H2128" i="63"/>
  <c r="J2128" i="63" s="1"/>
  <c r="H2825" i="63"/>
  <c r="H3596" i="63"/>
  <c r="H3620" i="63"/>
  <c r="H654" i="63"/>
  <c r="J654" i="63" s="1"/>
  <c r="H694" i="63"/>
  <c r="J694" i="63" s="1"/>
  <c r="H955" i="63"/>
  <c r="J955" i="63" s="1"/>
  <c r="H1129" i="63"/>
  <c r="J1129" i="63" s="1"/>
  <c r="H1167" i="63"/>
  <c r="J1167" i="63" s="1"/>
  <c r="H1186" i="63"/>
  <c r="J1186" i="63" s="1"/>
  <c r="H1495" i="63"/>
  <c r="J1495" i="63" s="1"/>
  <c r="H1555" i="63"/>
  <c r="J1555" i="63" s="1"/>
  <c r="H1600" i="63"/>
  <c r="J1600" i="63" s="1"/>
  <c r="H1608" i="63"/>
  <c r="H1720" i="63"/>
  <c r="H1736" i="63"/>
  <c r="H1744" i="63"/>
  <c r="J1744" i="63" s="1"/>
  <c r="H1765" i="63"/>
  <c r="J1765" i="63" s="1"/>
  <c r="H1773" i="63"/>
  <c r="H1818" i="63"/>
  <c r="J1818" i="63" s="1"/>
  <c r="H1826" i="63"/>
  <c r="J1826" i="63" s="1"/>
  <c r="H1863" i="63"/>
  <c r="H1879" i="63"/>
  <c r="J1879" i="63" s="1"/>
  <c r="H1887" i="63"/>
  <c r="H1908" i="63"/>
  <c r="H1916" i="63"/>
  <c r="J1916" i="63" s="1"/>
  <c r="H1924" i="63"/>
  <c r="H2778" i="63"/>
  <c r="H2786" i="63"/>
  <c r="H2794" i="63"/>
  <c r="H2802" i="63"/>
  <c r="H2807" i="63"/>
  <c r="H3044" i="63"/>
  <c r="H3081" i="63"/>
  <c r="H3244" i="63"/>
  <c r="H3299" i="63"/>
  <c r="H3343" i="63"/>
  <c r="H644" i="63"/>
  <c r="J644" i="63" s="1"/>
  <c r="H660" i="63"/>
  <c r="J660" i="63" s="1"/>
  <c r="H715" i="63"/>
  <c r="J715" i="63" s="1"/>
  <c r="H744" i="63"/>
  <c r="J744" i="63" s="1"/>
  <c r="H771" i="63"/>
  <c r="J771" i="63" s="1"/>
  <c r="H786" i="63"/>
  <c r="J786" i="63" s="1"/>
  <c r="H802" i="63"/>
  <c r="J802" i="63" s="1"/>
  <c r="H833" i="63"/>
  <c r="J833" i="63" s="1"/>
  <c r="H838" i="63"/>
  <c r="J838" i="63" s="1"/>
  <c r="H864" i="63"/>
  <c r="J864" i="63" s="1"/>
  <c r="H872" i="63"/>
  <c r="J872" i="63" s="1"/>
  <c r="H937" i="63"/>
  <c r="J937" i="63" s="1"/>
  <c r="H958" i="63"/>
  <c r="J958" i="63" s="1"/>
  <c r="H974" i="63"/>
  <c r="J974" i="63" s="1"/>
  <c r="H998" i="63"/>
  <c r="J998" i="63" s="1"/>
  <c r="H1111" i="63"/>
  <c r="J1111" i="63" s="1"/>
  <c r="H1116" i="63"/>
  <c r="J1116" i="63" s="1"/>
  <c r="H1173" i="63"/>
  <c r="J1173" i="63" s="1"/>
  <c r="H1223" i="63"/>
  <c r="J1223" i="63" s="1"/>
  <c r="H1226" i="63"/>
  <c r="J1226" i="63" s="1"/>
  <c r="H1254" i="63"/>
  <c r="J1254" i="63" s="1"/>
  <c r="H1372" i="63"/>
  <c r="J1372" i="63" s="1"/>
  <c r="H1388" i="63"/>
  <c r="J1388" i="63" s="1"/>
  <c r="H1427" i="63"/>
  <c r="J1427" i="63" s="1"/>
  <c r="H789" i="63"/>
  <c r="J789" i="63" s="1"/>
  <c r="H805" i="63"/>
  <c r="J805" i="63" s="1"/>
  <c r="H812" i="63"/>
  <c r="J812" i="63" s="1"/>
  <c r="H820" i="63"/>
  <c r="J820" i="63" s="1"/>
  <c r="H1127" i="63"/>
  <c r="J1127" i="63" s="1"/>
  <c r="H1176" i="63"/>
  <c r="J1176" i="63" s="1"/>
  <c r="H1192" i="63"/>
  <c r="J1192" i="63" s="1"/>
  <c r="H1299" i="63"/>
  <c r="J1299" i="63" s="1"/>
  <c r="H1472" i="63"/>
  <c r="J1472" i="63" s="1"/>
  <c r="H1477" i="63"/>
  <c r="J1477" i="63" s="1"/>
  <c r="H1480" i="63"/>
  <c r="J1480" i="63" s="1"/>
  <c r="H1519" i="63"/>
  <c r="J1519" i="63" s="1"/>
  <c r="H1616" i="63"/>
  <c r="J1616" i="63" s="1"/>
  <c r="H1632" i="63"/>
  <c r="J1632" i="63" s="1"/>
  <c r="H1640" i="63"/>
  <c r="J1640" i="63" s="1"/>
  <c r="H1653" i="63"/>
  <c r="J1653" i="63" s="1"/>
  <c r="H1658" i="63"/>
  <c r="J1658" i="63" s="1"/>
  <c r="H1671" i="63"/>
  <c r="H1684" i="63"/>
  <c r="J1684" i="63" s="1"/>
  <c r="H1692" i="63"/>
  <c r="J1692" i="63" s="1"/>
  <c r="H1700" i="63"/>
  <c r="J1700" i="63" s="1"/>
  <c r="H1710" i="63"/>
  <c r="H1726" i="63"/>
  <c r="J1726" i="63" s="1"/>
  <c r="H1734" i="63"/>
  <c r="J1734" i="63" s="1"/>
  <c r="H1747" i="63"/>
  <c r="H1750" i="63"/>
  <c r="H1783" i="63"/>
  <c r="J1783" i="63" s="1"/>
  <c r="H1788" i="63"/>
  <c r="J1788" i="63" s="1"/>
  <c r="H1809" i="63"/>
  <c r="J1809" i="63" s="1"/>
  <c r="H1816" i="63"/>
  <c r="H1824" i="63"/>
  <c r="J1824" i="63" s="1"/>
  <c r="H1840" i="63"/>
  <c r="J1840" i="63" s="1"/>
  <c r="H2084" i="63"/>
  <c r="J2084" i="63" s="1"/>
  <c r="H2089" i="63"/>
  <c r="J2089" i="63" s="1"/>
  <c r="H2630" i="63"/>
  <c r="H650" i="63"/>
  <c r="J650" i="63" s="1"/>
  <c r="H663" i="63"/>
  <c r="J663" i="63" s="1"/>
  <c r="H666" i="63"/>
  <c r="J666" i="63" s="1"/>
  <c r="H706" i="63"/>
  <c r="J706" i="63" s="1"/>
  <c r="H723" i="63"/>
  <c r="J723" i="63" s="1"/>
  <c r="H800" i="63"/>
  <c r="J800" i="63" s="1"/>
  <c r="H823" i="63"/>
  <c r="J823" i="63" s="1"/>
  <c r="H836" i="63"/>
  <c r="J836" i="63" s="1"/>
  <c r="H849" i="63"/>
  <c r="J849" i="63" s="1"/>
  <c r="H857" i="63"/>
  <c r="J857" i="63" s="1"/>
  <c r="H862" i="63"/>
  <c r="J862" i="63" s="1"/>
  <c r="H898" i="63"/>
  <c r="J898" i="63" s="1"/>
  <c r="H906" i="63"/>
  <c r="J906" i="63" s="1"/>
  <c r="H911" i="63"/>
  <c r="J911" i="63" s="1"/>
  <c r="H914" i="63"/>
  <c r="J914" i="63" s="1"/>
  <c r="H943" i="63"/>
  <c r="J943" i="63" s="1"/>
  <c r="H948" i="63"/>
  <c r="J948" i="63" s="1"/>
  <c r="H985" i="63"/>
  <c r="J985" i="63" s="1"/>
  <c r="H988" i="63"/>
  <c r="J988" i="63" s="1"/>
  <c r="H1009" i="63"/>
  <c r="J1009" i="63" s="1"/>
  <c r="H1041" i="63"/>
  <c r="J1041" i="63" s="1"/>
  <c r="H1065" i="63"/>
  <c r="J1065" i="63" s="1"/>
  <c r="H1122" i="63"/>
  <c r="J1122" i="63" s="1"/>
  <c r="H1130" i="63"/>
  <c r="J1130" i="63" s="1"/>
  <c r="H1171" i="63"/>
  <c r="J1171" i="63" s="1"/>
  <c r="H1187" i="63"/>
  <c r="J1187" i="63" s="1"/>
  <c r="H1195" i="63"/>
  <c r="J1195" i="63" s="1"/>
  <c r="H1203" i="63"/>
  <c r="J1203" i="63" s="1"/>
  <c r="H1216" i="63"/>
  <c r="J1216" i="63" s="1"/>
  <c r="H1234" i="63"/>
  <c r="J1234" i="63" s="1"/>
  <c r="H1242" i="63"/>
  <c r="J1242" i="63" s="1"/>
  <c r="H1262" i="63"/>
  <c r="J1262" i="63" s="1"/>
  <c r="H1302" i="63"/>
  <c r="J1302" i="63" s="1"/>
  <c r="H1310" i="63"/>
  <c r="J1310" i="63" s="1"/>
  <c r="H1334" i="63"/>
  <c r="J1334" i="63" s="1"/>
  <c r="H1358" i="63"/>
  <c r="J1358" i="63" s="1"/>
  <c r="H1366" i="63"/>
  <c r="J1366" i="63" s="1"/>
  <c r="H1381" i="63"/>
  <c r="J1381" i="63" s="1"/>
  <c r="H1389" i="63"/>
  <c r="J1389" i="63" s="1"/>
  <c r="H1407" i="63"/>
  <c r="J1407" i="63" s="1"/>
  <c r="H1512" i="63"/>
  <c r="J1512" i="63" s="1"/>
  <c r="H1564" i="63"/>
  <c r="J1564" i="63" s="1"/>
  <c r="H1619" i="63"/>
  <c r="H1627" i="63"/>
  <c r="J1627" i="63" s="1"/>
  <c r="H1635" i="63"/>
  <c r="J1635" i="63" s="1"/>
  <c r="H1661" i="63"/>
  <c r="H1669" i="63"/>
  <c r="J1669" i="63" s="1"/>
  <c r="H1745" i="63"/>
  <c r="J1745" i="63" s="1"/>
  <c r="H1791" i="63"/>
  <c r="J1791" i="63" s="1"/>
  <c r="H1804" i="63"/>
  <c r="J1804" i="63" s="1"/>
  <c r="H1864" i="63"/>
  <c r="H1909" i="63"/>
  <c r="H1917" i="63"/>
  <c r="H2153" i="63"/>
  <c r="J2153" i="63" s="1"/>
  <c r="H2161" i="63"/>
  <c r="J2161" i="63" s="1"/>
  <c r="H2288" i="63"/>
  <c r="H2318" i="63"/>
  <c r="H2347" i="63"/>
  <c r="J2347" i="63" s="1"/>
  <c r="H2376" i="63"/>
  <c r="H2384" i="63"/>
  <c r="H2392" i="63"/>
  <c r="H2416" i="63"/>
  <c r="H2452" i="63"/>
  <c r="H2460" i="63"/>
  <c r="H2468" i="63"/>
  <c r="H2476" i="63"/>
  <c r="H2484" i="63"/>
  <c r="H2492" i="63"/>
  <c r="J2492" i="63" s="1"/>
  <c r="H3111" i="63"/>
  <c r="H3191" i="63"/>
  <c r="H3318" i="63"/>
  <c r="H3449" i="63"/>
  <c r="H3452" i="63"/>
  <c r="H3460" i="63"/>
  <c r="H1950" i="63"/>
  <c r="H2000" i="63"/>
  <c r="J2000" i="63" s="1"/>
  <c r="H2016" i="63"/>
  <c r="J2016" i="63" s="1"/>
  <c r="H2066" i="63"/>
  <c r="H2236" i="63"/>
  <c r="H2247" i="63"/>
  <c r="H2337" i="63"/>
  <c r="J2337" i="63" s="1"/>
  <c r="H2450" i="63"/>
  <c r="H2605" i="63"/>
  <c r="H2626" i="63"/>
  <c r="H2781" i="63"/>
  <c r="H2805" i="63"/>
  <c r="H3047" i="63"/>
  <c r="H3097" i="63"/>
  <c r="I3111" i="63"/>
  <c r="I3117" i="63"/>
  <c r="I3125" i="63"/>
  <c r="I3133" i="63"/>
  <c r="I3141" i="63"/>
  <c r="I3149" i="63"/>
  <c r="I3157" i="63"/>
  <c r="I3162" i="63"/>
  <c r="H3179" i="63"/>
  <c r="I3185" i="63"/>
  <c r="I3188" i="63"/>
  <c r="H3195" i="63"/>
  <c r="I3216" i="63"/>
  <c r="H3222" i="63"/>
  <c r="I3228" i="63"/>
  <c r="H3248" i="63"/>
  <c r="I3269" i="63"/>
  <c r="I3329" i="63"/>
  <c r="I3412" i="63"/>
  <c r="I3438" i="63"/>
  <c r="I3460" i="63"/>
  <c r="I3535" i="63"/>
  <c r="H3581" i="63"/>
  <c r="H1987" i="63"/>
  <c r="H2003" i="63"/>
  <c r="J2003" i="63" s="1"/>
  <c r="H2154" i="63"/>
  <c r="H2190" i="63"/>
  <c r="H2255" i="63"/>
  <c r="H2374" i="63"/>
  <c r="H2409" i="63"/>
  <c r="J2409" i="63" s="1"/>
  <c r="H2424" i="63"/>
  <c r="H2432" i="63"/>
  <c r="H2461" i="63"/>
  <c r="H2469" i="63"/>
  <c r="H2477" i="63"/>
  <c r="H2548" i="63"/>
  <c r="H2558" i="63"/>
  <c r="J2558" i="63" s="1"/>
  <c r="H2574" i="63"/>
  <c r="H2688" i="63"/>
  <c r="H2696" i="63"/>
  <c r="H2704" i="63"/>
  <c r="H2720" i="63"/>
  <c r="H2787" i="63"/>
  <c r="H2833" i="63"/>
  <c r="H2906" i="63"/>
  <c r="H2914" i="63"/>
  <c r="H2948" i="63"/>
  <c r="I3106" i="63"/>
  <c r="I3112" i="63"/>
  <c r="I3120" i="63"/>
  <c r="I3128" i="63"/>
  <c r="H3134" i="63"/>
  <c r="I3136" i="63"/>
  <c r="H3139" i="63"/>
  <c r="H3142" i="63"/>
  <c r="I3144" i="63"/>
  <c r="H3150" i="63"/>
  <c r="I3152" i="63"/>
  <c r="H3158" i="63"/>
  <c r="I3160" i="63"/>
  <c r="I3165" i="63"/>
  <c r="I3170" i="63"/>
  <c r="I3179" i="63"/>
  <c r="I3182" i="63"/>
  <c r="I3195" i="63"/>
  <c r="I3213" i="63"/>
  <c r="I3225" i="63"/>
  <c r="I3235" i="63"/>
  <c r="I3238" i="63"/>
  <c r="I3248" i="63"/>
  <c r="I3293" i="63"/>
  <c r="I3405" i="63"/>
  <c r="H3497" i="63"/>
  <c r="I3532" i="63"/>
  <c r="H1961" i="63"/>
  <c r="J1961" i="63" s="1"/>
  <c r="H2059" i="63"/>
  <c r="H2127" i="63"/>
  <c r="J2127" i="63" s="1"/>
  <c r="H2245" i="63"/>
  <c r="H2821" i="63"/>
  <c r="H2909" i="63"/>
  <c r="H2917" i="63"/>
  <c r="I3109" i="63"/>
  <c r="I3115" i="63"/>
  <c r="H3118" i="63"/>
  <c r="I3123" i="63"/>
  <c r="I3131" i="63"/>
  <c r="I3139" i="63"/>
  <c r="I3147" i="63"/>
  <c r="I3155" i="63"/>
  <c r="I3168" i="63"/>
  <c r="I3198" i="63"/>
  <c r="I3201" i="63"/>
  <c r="I3245" i="63"/>
  <c r="I3257" i="63"/>
  <c r="I3280" i="63"/>
  <c r="I3290" i="63"/>
  <c r="I3300" i="63"/>
  <c r="I3303" i="63"/>
  <c r="I3319" i="63"/>
  <c r="I3351" i="63"/>
  <c r="I3377" i="63"/>
  <c r="H3447" i="63"/>
  <c r="I3525" i="63"/>
  <c r="I3663" i="63"/>
  <c r="H1996" i="63"/>
  <c r="H2078" i="63"/>
  <c r="H2294" i="63"/>
  <c r="H2301" i="63"/>
  <c r="H2317" i="63"/>
  <c r="J2317" i="63" s="1"/>
  <c r="H2415" i="63"/>
  <c r="H2448" i="63"/>
  <c r="H2451" i="63"/>
  <c r="J2451" i="63" s="1"/>
  <c r="H2467" i="63"/>
  <c r="H2488" i="63"/>
  <c r="H2496" i="63"/>
  <c r="H2530" i="63"/>
  <c r="J2530" i="63" s="1"/>
  <c r="H2533" i="63"/>
  <c r="J2533" i="63" s="1"/>
  <c r="H2538" i="63"/>
  <c r="H2541" i="63"/>
  <c r="H2572" i="63"/>
  <c r="H2652" i="63"/>
  <c r="H2657" i="63"/>
  <c r="J2657" i="63" s="1"/>
  <c r="H2746" i="63"/>
  <c r="H2754" i="63"/>
  <c r="H2770" i="63"/>
  <c r="H2824" i="63"/>
  <c r="H2834" i="63"/>
  <c r="H2858" i="63"/>
  <c r="H2876" i="63"/>
  <c r="H2884" i="63"/>
  <c r="H2933" i="63"/>
  <c r="H2941" i="63"/>
  <c r="H2949" i="63"/>
  <c r="H2991" i="63"/>
  <c r="H3001" i="63"/>
  <c r="H3014" i="63"/>
  <c r="H3024" i="63"/>
  <c r="H3035" i="63"/>
  <c r="H3043" i="63"/>
  <c r="H3059" i="63"/>
  <c r="H3072" i="63"/>
  <c r="H3080" i="63"/>
  <c r="H3085" i="63"/>
  <c r="H3110" i="63"/>
  <c r="I3118" i="63"/>
  <c r="I3126" i="63"/>
  <c r="I3134" i="63"/>
  <c r="I3142" i="63"/>
  <c r="I3150" i="63"/>
  <c r="H3156" i="63"/>
  <c r="I3158" i="63"/>
  <c r="I3163" i="63"/>
  <c r="H3202" i="63"/>
  <c r="I3208" i="63"/>
  <c r="H3211" i="63"/>
  <c r="I3223" i="63"/>
  <c r="I3254" i="63"/>
  <c r="I3267" i="63"/>
  <c r="I3277" i="63"/>
  <c r="I3287" i="63"/>
  <c r="I3323" i="63"/>
  <c r="I3395" i="63"/>
  <c r="I3421" i="63"/>
  <c r="I3428" i="63"/>
  <c r="I3590" i="63"/>
  <c r="H3630" i="63"/>
  <c r="H1933" i="63"/>
  <c r="J1933" i="63" s="1"/>
  <c r="H1983" i="63"/>
  <c r="J1983" i="63" s="1"/>
  <c r="H2057" i="63"/>
  <c r="H2144" i="63"/>
  <c r="J2144" i="63" s="1"/>
  <c r="H2155" i="63"/>
  <c r="J2155" i="63" s="1"/>
  <c r="H2222" i="63"/>
  <c r="H2248" i="63"/>
  <c r="H2277" i="63"/>
  <c r="H2297" i="63"/>
  <c r="H2312" i="63"/>
  <c r="H2333" i="63"/>
  <c r="H2394" i="63"/>
  <c r="H2410" i="63"/>
  <c r="H2417" i="63"/>
  <c r="J2417" i="63" s="1"/>
  <c r="H2433" i="63"/>
  <c r="H2507" i="63"/>
  <c r="H2515" i="63"/>
  <c r="H2528" i="63"/>
  <c r="H2536" i="63"/>
  <c r="H2544" i="63"/>
  <c r="H2588" i="63"/>
  <c r="H2665" i="63"/>
  <c r="H2673" i="63"/>
  <c r="H2705" i="63"/>
  <c r="H2780" i="63"/>
  <c r="H2788" i="63"/>
  <c r="H2796" i="63"/>
  <c r="H2809" i="63"/>
  <c r="H2814" i="63"/>
  <c r="H2871" i="63"/>
  <c r="H2895" i="63"/>
  <c r="H2973" i="63"/>
  <c r="H3038" i="63"/>
  <c r="H3046" i="63"/>
  <c r="H3075" i="63"/>
  <c r="I3113" i="63"/>
  <c r="I3121" i="63"/>
  <c r="I3129" i="63"/>
  <c r="I3137" i="63"/>
  <c r="I3145" i="63"/>
  <c r="I3153" i="63"/>
  <c r="I3161" i="63"/>
  <c r="I3166" i="63"/>
  <c r="I3171" i="63"/>
  <c r="I3174" i="63"/>
  <c r="I3177" i="63"/>
  <c r="I3180" i="63"/>
  <c r="I3193" i="63"/>
  <c r="I3196" i="63"/>
  <c r="I3211" i="63"/>
  <c r="I3220" i="63"/>
  <c r="H3224" i="63"/>
  <c r="I3233" i="63"/>
  <c r="I3252" i="63"/>
  <c r="H3255" i="63"/>
  <c r="H3268" i="63"/>
  <c r="H3278" i="63"/>
  <c r="I3313" i="63"/>
  <c r="H3328" i="63"/>
  <c r="I3349" i="63"/>
  <c r="H3371" i="63"/>
  <c r="H3411" i="63"/>
  <c r="H3429" i="63"/>
  <c r="H3433" i="63"/>
  <c r="H3455" i="63"/>
  <c r="H3511" i="63"/>
  <c r="H3515" i="63"/>
  <c r="H3567" i="63"/>
  <c r="H3568" i="63"/>
  <c r="H3587" i="63"/>
  <c r="H3591" i="63"/>
  <c r="H3607" i="63"/>
  <c r="H3615" i="63"/>
  <c r="H3653" i="63"/>
  <c r="H3661" i="63"/>
  <c r="H2238" i="63"/>
  <c r="H2280" i="63"/>
  <c r="H2328" i="63"/>
  <c r="H2389" i="63"/>
  <c r="J2389" i="63" s="1"/>
  <c r="H2420" i="63"/>
  <c r="H2428" i="63"/>
  <c r="H2441" i="63"/>
  <c r="J2441" i="63" s="1"/>
  <c r="H2465" i="63"/>
  <c r="J2465" i="63" s="1"/>
  <c r="H2481" i="63"/>
  <c r="H2497" i="63"/>
  <c r="H2531" i="63"/>
  <c r="H2599" i="63"/>
  <c r="H2684" i="63"/>
  <c r="H2716" i="63"/>
  <c r="H2783" i="63"/>
  <c r="H2791" i="63"/>
  <c r="H2817" i="63"/>
  <c r="H2874" i="63"/>
  <c r="H2882" i="63"/>
  <c r="H3007" i="63"/>
  <c r="H3025" i="63"/>
  <c r="H3033" i="63"/>
  <c r="H3070" i="63"/>
  <c r="H3104" i="63"/>
  <c r="H3108" i="63"/>
  <c r="H3122" i="63"/>
  <c r="H3130" i="63"/>
  <c r="H3138" i="63"/>
  <c r="H3178" i="63"/>
  <c r="H3181" i="63"/>
  <c r="H3194" i="63"/>
  <c r="H3197" i="63"/>
  <c r="H3212" i="63"/>
  <c r="H3221" i="63"/>
  <c r="H3234" i="63"/>
  <c r="H3282" i="63"/>
  <c r="H3350" i="63"/>
  <c r="H3364" i="63"/>
  <c r="H3379" i="63"/>
  <c r="H3390" i="63"/>
  <c r="H3426" i="63"/>
  <c r="H3463" i="63"/>
  <c r="H3531" i="63"/>
  <c r="H3538" i="63"/>
  <c r="H3556" i="63"/>
  <c r="H3576" i="63"/>
  <c r="H3588" i="63"/>
  <c r="H37" i="63"/>
  <c r="J37" i="63" s="1"/>
  <c r="H42" i="63"/>
  <c r="J42" i="63" s="1"/>
  <c r="H45" i="63"/>
  <c r="J45" i="63" s="1"/>
  <c r="H53" i="63"/>
  <c r="J53" i="63" s="1"/>
  <c r="H58" i="63"/>
  <c r="J58" i="63" s="1"/>
  <c r="H95" i="63"/>
  <c r="J95" i="63" s="1"/>
  <c r="H103" i="63"/>
  <c r="J103" i="63" s="1"/>
  <c r="H108" i="63"/>
  <c r="J108" i="63" s="1"/>
  <c r="H116" i="63"/>
  <c r="J116" i="63" s="1"/>
  <c r="H129" i="63"/>
  <c r="J129" i="63" s="1"/>
  <c r="H171" i="63"/>
  <c r="J171" i="63" s="1"/>
  <c r="H179" i="63"/>
  <c r="J179" i="63" s="1"/>
  <c r="H184" i="63"/>
  <c r="J184" i="63" s="1"/>
  <c r="H186" i="63"/>
  <c r="J186" i="63" s="1"/>
  <c r="H189" i="63"/>
  <c r="J189" i="63" s="1"/>
  <c r="H197" i="63"/>
  <c r="J197" i="63" s="1"/>
  <c r="H207" i="63"/>
  <c r="J207" i="63" s="1"/>
  <c r="H222" i="63"/>
  <c r="J222" i="63" s="1"/>
  <c r="H232" i="63"/>
  <c r="J232" i="63" s="1"/>
  <c r="H249" i="63"/>
  <c r="J249" i="63" s="1"/>
  <c r="H279" i="63"/>
  <c r="J279" i="63" s="1"/>
  <c r="H289" i="63"/>
  <c r="J289" i="63" s="1"/>
  <c r="H304" i="63"/>
  <c r="J304" i="63" s="1"/>
  <c r="H356" i="63"/>
  <c r="J356" i="63" s="1"/>
  <c r="H375" i="63"/>
  <c r="J375" i="63" s="1"/>
  <c r="H378" i="63"/>
  <c r="J378" i="63" s="1"/>
  <c r="H406" i="63"/>
  <c r="J406" i="63" s="1"/>
  <c r="H431" i="63"/>
  <c r="J431" i="63" s="1"/>
  <c r="H434" i="63"/>
  <c r="J434" i="63" s="1"/>
  <c r="H470" i="63"/>
  <c r="J470" i="63" s="1"/>
  <c r="H493" i="63"/>
  <c r="J493" i="63" s="1"/>
  <c r="H503" i="63"/>
  <c r="J503" i="63" s="1"/>
  <c r="H506" i="63"/>
  <c r="J506" i="63" s="1"/>
  <c r="H554" i="63"/>
  <c r="J554" i="63" s="1"/>
  <c r="H570" i="63"/>
  <c r="J570" i="63" s="1"/>
  <c r="H585" i="63"/>
  <c r="J585" i="63" s="1"/>
  <c r="H587" i="63"/>
  <c r="J587" i="63" s="1"/>
  <c r="H625" i="63"/>
  <c r="J625" i="63" s="1"/>
  <c r="H630" i="63"/>
  <c r="J630" i="63" s="1"/>
  <c r="H635" i="63"/>
  <c r="J635" i="63" s="1"/>
  <c r="H652" i="63"/>
  <c r="J652" i="63" s="1"/>
  <c r="H1016" i="63"/>
  <c r="J1016" i="63" s="1"/>
  <c r="H1032" i="63"/>
  <c r="J1032" i="63" s="1"/>
  <c r="H1185" i="63"/>
  <c r="J1185" i="63" s="1"/>
  <c r="H14" i="63"/>
  <c r="J14" i="63" s="1"/>
  <c r="H40" i="63"/>
  <c r="J40" i="63" s="1"/>
  <c r="H43" i="63"/>
  <c r="J43" i="63" s="1"/>
  <c r="H59" i="63"/>
  <c r="J59" i="63" s="1"/>
  <c r="H64" i="63"/>
  <c r="J64" i="63" s="1"/>
  <c r="H69" i="63"/>
  <c r="J69" i="63" s="1"/>
  <c r="H80" i="63"/>
  <c r="J80" i="63" s="1"/>
  <c r="H93" i="63"/>
  <c r="J93" i="63" s="1"/>
  <c r="H101" i="63"/>
  <c r="J101" i="63" s="1"/>
  <c r="H127" i="63"/>
  <c r="J127" i="63" s="1"/>
  <c r="H135" i="63"/>
  <c r="J135" i="63" s="1"/>
  <c r="H140" i="63"/>
  <c r="J140" i="63" s="1"/>
  <c r="H148" i="63"/>
  <c r="J148" i="63" s="1"/>
  <c r="H161" i="63"/>
  <c r="J161" i="63" s="1"/>
  <c r="H177" i="63"/>
  <c r="J177" i="63" s="1"/>
  <c r="H182" i="63"/>
  <c r="J182" i="63" s="1"/>
  <c r="H187" i="63"/>
  <c r="J187" i="63" s="1"/>
  <c r="H230" i="63"/>
  <c r="J230" i="63" s="1"/>
  <c r="H267" i="63"/>
  <c r="J267" i="63" s="1"/>
  <c r="H272" i="63"/>
  <c r="J272" i="63" s="1"/>
  <c r="H300" i="63"/>
  <c r="J300" i="63" s="1"/>
  <c r="H302" i="63"/>
  <c r="J302" i="63" s="1"/>
  <c r="H326" i="63"/>
  <c r="J326" i="63" s="1"/>
  <c r="H331" i="63"/>
  <c r="J331" i="63" s="1"/>
  <c r="H364" i="63"/>
  <c r="J364" i="63" s="1"/>
  <c r="H371" i="63"/>
  <c r="J371" i="63" s="1"/>
  <c r="H399" i="63"/>
  <c r="J399" i="63" s="1"/>
  <c r="H404" i="63"/>
  <c r="J404" i="63" s="1"/>
  <c r="H447" i="63"/>
  <c r="J447" i="63" s="1"/>
  <c r="H450" i="63"/>
  <c r="J450" i="63" s="1"/>
  <c r="H478" i="63"/>
  <c r="J478" i="63" s="1"/>
  <c r="H491" i="63"/>
  <c r="J491" i="63" s="1"/>
  <c r="H499" i="63"/>
  <c r="J499" i="63" s="1"/>
  <c r="H537" i="63"/>
  <c r="J537" i="63" s="1"/>
  <c r="H552" i="63"/>
  <c r="J552" i="63" s="1"/>
  <c r="H560" i="63"/>
  <c r="J560" i="63" s="1"/>
  <c r="H568" i="63"/>
  <c r="J568" i="63" s="1"/>
  <c r="H623" i="63"/>
  <c r="J623" i="63" s="1"/>
  <c r="H633" i="63"/>
  <c r="J633" i="63" s="1"/>
  <c r="H730" i="63"/>
  <c r="J730" i="63" s="1"/>
  <c r="H1350" i="63"/>
  <c r="J1350" i="63" s="1"/>
  <c r="H17" i="63"/>
  <c r="J17" i="63" s="1"/>
  <c r="H20" i="63"/>
  <c r="J20" i="63" s="1"/>
  <c r="H104" i="63"/>
  <c r="J104" i="63" s="1"/>
  <c r="H109" i="63"/>
  <c r="J109" i="63" s="1"/>
  <c r="H218" i="63"/>
  <c r="J218" i="63" s="1"/>
  <c r="H293" i="63"/>
  <c r="J293" i="63" s="1"/>
  <c r="H305" i="63"/>
  <c r="J305" i="63" s="1"/>
  <c r="H308" i="63"/>
  <c r="J308" i="63" s="1"/>
  <c r="H407" i="63"/>
  <c r="J407" i="63" s="1"/>
  <c r="H555" i="63"/>
  <c r="J555" i="63" s="1"/>
  <c r="H571" i="63"/>
  <c r="J571" i="63" s="1"/>
  <c r="H1057" i="63"/>
  <c r="J1057" i="63" s="1"/>
  <c r="H102" i="63"/>
  <c r="J102" i="63" s="1"/>
  <c r="H107" i="63"/>
  <c r="J107" i="63" s="1"/>
  <c r="H149" i="63"/>
  <c r="J149" i="63" s="1"/>
  <c r="H231" i="63"/>
  <c r="J231" i="63" s="1"/>
  <c r="H248" i="63"/>
  <c r="J248" i="63" s="1"/>
  <c r="H324" i="63"/>
  <c r="J324" i="63" s="1"/>
  <c r="H352" i="63"/>
  <c r="J352" i="63" s="1"/>
  <c r="H355" i="63"/>
  <c r="J355" i="63" s="1"/>
  <c r="H377" i="63"/>
  <c r="J377" i="63" s="1"/>
  <c r="H387" i="63"/>
  <c r="J387" i="63" s="1"/>
  <c r="H405" i="63"/>
  <c r="J405" i="63" s="1"/>
  <c r="H430" i="63"/>
  <c r="J430" i="63" s="1"/>
  <c r="H433" i="63"/>
  <c r="J433" i="63" s="1"/>
  <c r="H469" i="63"/>
  <c r="J469" i="63" s="1"/>
  <c r="H535" i="63"/>
  <c r="J535" i="63" s="1"/>
  <c r="H591" i="63"/>
  <c r="J591" i="63" s="1"/>
  <c r="H31" i="63"/>
  <c r="J31" i="63" s="1"/>
  <c r="H39" i="63"/>
  <c r="J39" i="63" s="1"/>
  <c r="H55" i="63"/>
  <c r="J55" i="63" s="1"/>
  <c r="H68" i="63"/>
  <c r="J68" i="63" s="1"/>
  <c r="H84" i="63"/>
  <c r="J84" i="63" s="1"/>
  <c r="H97" i="63"/>
  <c r="J97" i="63" s="1"/>
  <c r="H144" i="63"/>
  <c r="J144" i="63" s="1"/>
  <c r="H165" i="63"/>
  <c r="J165" i="63" s="1"/>
  <c r="H199" i="63"/>
  <c r="J199" i="63" s="1"/>
  <c r="H204" i="63"/>
  <c r="J204" i="63" s="1"/>
  <c r="H209" i="63"/>
  <c r="J209" i="63" s="1"/>
  <c r="H214" i="63"/>
  <c r="J214" i="63" s="1"/>
  <c r="H219" i="63"/>
  <c r="J219" i="63" s="1"/>
  <c r="H234" i="63"/>
  <c r="J234" i="63" s="1"/>
  <c r="H251" i="63"/>
  <c r="J251" i="63" s="1"/>
  <c r="H278" i="63"/>
  <c r="J278" i="63" s="1"/>
  <c r="H281" i="63"/>
  <c r="J281" i="63" s="1"/>
  <c r="H296" i="63"/>
  <c r="J296" i="63" s="1"/>
  <c r="H350" i="63"/>
  <c r="J350" i="63" s="1"/>
  <c r="H358" i="63"/>
  <c r="J358" i="63" s="1"/>
  <c r="H360" i="63"/>
  <c r="J360" i="63" s="1"/>
  <c r="H380" i="63"/>
  <c r="J380" i="63" s="1"/>
  <c r="H385" i="63"/>
  <c r="J385" i="63" s="1"/>
  <c r="H390" i="63"/>
  <c r="J390" i="63" s="1"/>
  <c r="H398" i="63"/>
  <c r="J398" i="63" s="1"/>
  <c r="H418" i="63"/>
  <c r="J418" i="63" s="1"/>
  <c r="H428" i="63"/>
  <c r="J428" i="63" s="1"/>
  <c r="H436" i="63"/>
  <c r="J436" i="63" s="1"/>
  <c r="H441" i="63"/>
  <c r="J441" i="63" s="1"/>
  <c r="H454" i="63"/>
  <c r="J454" i="63" s="1"/>
  <c r="H462" i="63"/>
  <c r="J462" i="63" s="1"/>
  <c r="H479" i="63"/>
  <c r="J479" i="63" s="1"/>
  <c r="H482" i="63"/>
  <c r="J482" i="63" s="1"/>
  <c r="H508" i="63"/>
  <c r="J508" i="63" s="1"/>
  <c r="H513" i="63"/>
  <c r="J513" i="63" s="1"/>
  <c r="H518" i="63"/>
  <c r="J518" i="63" s="1"/>
  <c r="H533" i="63"/>
  <c r="J533" i="63" s="1"/>
  <c r="H577" i="63"/>
  <c r="J577" i="63" s="1"/>
  <c r="H634" i="63"/>
  <c r="J634" i="63" s="1"/>
  <c r="H642" i="63"/>
  <c r="J642" i="63" s="1"/>
  <c r="H659" i="63"/>
  <c r="J659" i="63" s="1"/>
  <c r="H891" i="63"/>
  <c r="J891" i="63" s="1"/>
  <c r="H1153" i="63"/>
  <c r="J1153" i="63" s="1"/>
  <c r="H1285" i="63"/>
  <c r="J1285" i="63" s="1"/>
  <c r="H674" i="63"/>
  <c r="J674" i="63" s="1"/>
  <c r="H697" i="63"/>
  <c r="J697" i="63" s="1"/>
  <c r="H702" i="63"/>
  <c r="J702" i="63" s="1"/>
  <c r="H707" i="63"/>
  <c r="J707" i="63" s="1"/>
  <c r="H724" i="63"/>
  <c r="J724" i="63" s="1"/>
  <c r="H734" i="63"/>
  <c r="J734" i="63" s="1"/>
  <c r="H739" i="63"/>
  <c r="J739" i="63" s="1"/>
  <c r="H742" i="63"/>
  <c r="J742" i="63" s="1"/>
  <c r="H770" i="63"/>
  <c r="J770" i="63" s="1"/>
  <c r="H791" i="63"/>
  <c r="J791" i="63" s="1"/>
  <c r="H804" i="63"/>
  <c r="J804" i="63" s="1"/>
  <c r="H822" i="63"/>
  <c r="J822" i="63" s="1"/>
  <c r="H827" i="63"/>
  <c r="J827" i="63" s="1"/>
  <c r="H846" i="63"/>
  <c r="J846" i="63" s="1"/>
  <c r="H851" i="63"/>
  <c r="J851" i="63" s="1"/>
  <c r="H879" i="63"/>
  <c r="J879" i="63" s="1"/>
  <c r="H884" i="63"/>
  <c r="J884" i="63" s="1"/>
  <c r="H887" i="63"/>
  <c r="J887" i="63" s="1"/>
  <c r="H894" i="63"/>
  <c r="J894" i="63" s="1"/>
  <c r="H920" i="63"/>
  <c r="J920" i="63" s="1"/>
  <c r="H940" i="63"/>
  <c r="J940" i="63" s="1"/>
  <c r="H947" i="63"/>
  <c r="J947" i="63" s="1"/>
  <c r="H957" i="63"/>
  <c r="J957" i="63" s="1"/>
  <c r="H965" i="63"/>
  <c r="J965" i="63" s="1"/>
  <c r="H978" i="63"/>
  <c r="J978" i="63" s="1"/>
  <c r="H991" i="63"/>
  <c r="J991" i="63" s="1"/>
  <c r="H999" i="63"/>
  <c r="J999" i="63" s="1"/>
  <c r="H1024" i="63"/>
  <c r="J1024" i="63" s="1"/>
  <c r="H1049" i="63"/>
  <c r="J1049" i="63" s="1"/>
  <c r="H1062" i="63"/>
  <c r="J1062" i="63" s="1"/>
  <c r="H1113" i="63"/>
  <c r="J1113" i="63" s="1"/>
  <c r="H1118" i="63"/>
  <c r="J1118" i="63" s="1"/>
  <c r="H1131" i="63"/>
  <c r="J1131" i="63" s="1"/>
  <c r="H1160" i="63"/>
  <c r="J1160" i="63" s="1"/>
  <c r="H1172" i="63"/>
  <c r="J1172" i="63" s="1"/>
  <c r="H1180" i="63"/>
  <c r="J1180" i="63" s="1"/>
  <c r="H1199" i="63"/>
  <c r="J1199" i="63" s="1"/>
  <c r="H1202" i="63"/>
  <c r="J1202" i="63" s="1"/>
  <c r="H1217" i="63"/>
  <c r="J1217" i="63" s="1"/>
  <c r="H1222" i="63"/>
  <c r="J1222" i="63" s="1"/>
  <c r="H1236" i="63"/>
  <c r="J1236" i="63" s="1"/>
  <c r="H1243" i="63"/>
  <c r="J1243" i="63" s="1"/>
  <c r="H1265" i="63"/>
  <c r="J1265" i="63" s="1"/>
  <c r="H1345" i="63"/>
  <c r="J1345" i="63" s="1"/>
  <c r="H1363" i="63"/>
  <c r="J1363" i="63" s="1"/>
  <c r="H1487" i="63"/>
  <c r="J1487" i="63" s="1"/>
  <c r="H1500" i="63"/>
  <c r="J1500" i="63" s="1"/>
  <c r="H1505" i="63"/>
  <c r="J1505" i="63" s="1"/>
  <c r="H1620" i="63"/>
  <c r="J1620" i="63" s="1"/>
  <c r="H1628" i="63"/>
  <c r="J1628" i="63" s="1"/>
  <c r="H2007" i="63"/>
  <c r="J2007" i="63" s="1"/>
  <c r="H2015" i="63"/>
  <c r="H2073" i="63"/>
  <c r="H3040" i="63"/>
  <c r="H3064" i="63"/>
  <c r="H3635" i="63"/>
  <c r="H3689" i="63"/>
  <c r="H680" i="63"/>
  <c r="J680" i="63" s="1"/>
  <c r="H695" i="63"/>
  <c r="J695" i="63" s="1"/>
  <c r="H705" i="63"/>
  <c r="J705" i="63" s="1"/>
  <c r="H750" i="63"/>
  <c r="J750" i="63" s="1"/>
  <c r="H759" i="63"/>
  <c r="J759" i="63" s="1"/>
  <c r="H768" i="63"/>
  <c r="J768" i="63" s="1"/>
  <c r="H773" i="63"/>
  <c r="J773" i="63" s="1"/>
  <c r="H783" i="63"/>
  <c r="J783" i="63" s="1"/>
  <c r="H797" i="63"/>
  <c r="J797" i="63" s="1"/>
  <c r="H825" i="63"/>
  <c r="J825" i="63" s="1"/>
  <c r="H837" i="63"/>
  <c r="J837" i="63" s="1"/>
  <c r="H861" i="63"/>
  <c r="J861" i="63" s="1"/>
  <c r="H905" i="63"/>
  <c r="J905" i="63" s="1"/>
  <c r="H913" i="63"/>
  <c r="J913" i="63" s="1"/>
  <c r="H918" i="63"/>
  <c r="J918" i="63" s="1"/>
  <c r="H971" i="63"/>
  <c r="J971" i="63" s="1"/>
  <c r="H1017" i="63"/>
  <c r="J1017" i="63" s="1"/>
  <c r="H1022" i="63"/>
  <c r="J1022" i="63" s="1"/>
  <c r="H1052" i="63"/>
  <c r="J1052" i="63" s="1"/>
  <c r="H1055" i="63"/>
  <c r="J1055" i="63" s="1"/>
  <c r="H1067" i="63"/>
  <c r="J1067" i="63" s="1"/>
  <c r="H1099" i="63"/>
  <c r="J1099" i="63" s="1"/>
  <c r="H1163" i="63"/>
  <c r="J1163" i="63" s="1"/>
  <c r="H1175" i="63"/>
  <c r="J1175" i="63" s="1"/>
  <c r="H1200" i="63"/>
  <c r="J1200" i="63" s="1"/>
  <c r="H1249" i="63"/>
  <c r="J1249" i="63" s="1"/>
  <c r="H1300" i="63"/>
  <c r="J1300" i="63" s="1"/>
  <c r="H1305" i="63"/>
  <c r="J1305" i="63" s="1"/>
  <c r="H1325" i="63"/>
  <c r="J1325" i="63" s="1"/>
  <c r="H1353" i="63"/>
  <c r="J1353" i="63" s="1"/>
  <c r="H1361" i="63"/>
  <c r="J1361" i="63" s="1"/>
  <c r="H1566" i="63"/>
  <c r="J1566" i="63" s="1"/>
  <c r="H1571" i="63"/>
  <c r="J1571" i="63" s="1"/>
  <c r="H1712" i="63"/>
  <c r="H1810" i="63"/>
  <c r="J1810" i="63" s="1"/>
  <c r="H1981" i="63"/>
  <c r="J1981" i="63" s="1"/>
  <c r="H1989" i="63"/>
  <c r="J1989" i="63" s="1"/>
  <c r="H1994" i="63"/>
  <c r="H2176" i="63"/>
  <c r="H2184" i="63"/>
  <c r="H2254" i="63"/>
  <c r="J2254" i="63" s="1"/>
  <c r="H2267" i="63"/>
  <c r="J2267" i="63" s="1"/>
  <c r="H688" i="63"/>
  <c r="J688" i="63" s="1"/>
  <c r="H718" i="63"/>
  <c r="J718" i="63" s="1"/>
  <c r="H738" i="63"/>
  <c r="J738" i="63" s="1"/>
  <c r="H757" i="63"/>
  <c r="J757" i="63" s="1"/>
  <c r="H761" i="63"/>
  <c r="J761" i="63" s="1"/>
  <c r="H795" i="63"/>
  <c r="J795" i="63" s="1"/>
  <c r="H828" i="63"/>
  <c r="J828" i="63" s="1"/>
  <c r="H875" i="63"/>
  <c r="J875" i="63" s="1"/>
  <c r="H883" i="63"/>
  <c r="J883" i="63" s="1"/>
  <c r="H900" i="63"/>
  <c r="J900" i="63" s="1"/>
  <c r="H908" i="63"/>
  <c r="J908" i="63" s="1"/>
  <c r="H969" i="63"/>
  <c r="J969" i="63" s="1"/>
  <c r="H995" i="63"/>
  <c r="J995" i="63" s="1"/>
  <c r="H1013" i="63"/>
  <c r="J1013" i="63" s="1"/>
  <c r="H1080" i="63"/>
  <c r="J1080" i="63" s="1"/>
  <c r="H1102" i="63"/>
  <c r="J1102" i="63" s="1"/>
  <c r="H1232" i="63"/>
  <c r="J1232" i="63" s="1"/>
  <c r="H1235" i="63"/>
  <c r="J1235" i="63" s="1"/>
  <c r="H1281" i="63"/>
  <c r="J1281" i="63" s="1"/>
  <c r="H1296" i="63"/>
  <c r="J1296" i="63" s="1"/>
  <c r="H1313" i="63"/>
  <c r="J1313" i="63" s="1"/>
  <c r="H1331" i="63"/>
  <c r="J1331" i="63" s="1"/>
  <c r="H1346" i="63"/>
  <c r="J1346" i="63" s="1"/>
  <c r="H1397" i="63"/>
  <c r="J1397" i="63" s="1"/>
  <c r="H1504" i="63"/>
  <c r="J1504" i="63" s="1"/>
  <c r="H1556" i="63"/>
  <c r="J1556" i="63" s="1"/>
  <c r="H1673" i="63"/>
  <c r="H1687" i="63"/>
  <c r="J1687" i="63" s="1"/>
  <c r="H1876" i="63"/>
  <c r="J1876" i="63" s="1"/>
  <c r="H1892" i="63"/>
  <c r="J1892" i="63" s="1"/>
  <c r="H1900" i="63"/>
  <c r="H1942" i="63"/>
  <c r="J1942" i="63" s="1"/>
  <c r="H1955" i="63"/>
  <c r="H1963" i="63"/>
  <c r="J1963" i="63" s="1"/>
  <c r="H2136" i="63"/>
  <c r="H2148" i="63"/>
  <c r="J2148" i="63" s="1"/>
  <c r="H1056" i="63"/>
  <c r="J1056" i="63" s="1"/>
  <c r="H1100" i="63"/>
  <c r="J1100" i="63" s="1"/>
  <c r="H1224" i="63"/>
  <c r="J1224" i="63" s="1"/>
  <c r="H2048" i="63"/>
  <c r="J2048" i="63" s="1"/>
  <c r="H2056" i="63"/>
  <c r="H2124" i="63"/>
  <c r="J2124" i="63" s="1"/>
  <c r="H671" i="63"/>
  <c r="J671" i="63" s="1"/>
  <c r="H716" i="63"/>
  <c r="J716" i="63" s="1"/>
  <c r="H793" i="63"/>
  <c r="J793" i="63" s="1"/>
  <c r="H801" i="63"/>
  <c r="J801" i="63" s="1"/>
  <c r="H806" i="63"/>
  <c r="J806" i="63" s="1"/>
  <c r="H814" i="63"/>
  <c r="J814" i="63" s="1"/>
  <c r="H853" i="63"/>
  <c r="J853" i="63" s="1"/>
  <c r="H901" i="63"/>
  <c r="J901" i="63" s="1"/>
  <c r="H909" i="63"/>
  <c r="J909" i="63" s="1"/>
  <c r="H929" i="63"/>
  <c r="J929" i="63" s="1"/>
  <c r="H967" i="63"/>
  <c r="J967" i="63" s="1"/>
  <c r="H975" i="63"/>
  <c r="J975" i="63" s="1"/>
  <c r="H980" i="63"/>
  <c r="J980" i="63" s="1"/>
  <c r="H993" i="63"/>
  <c r="J993" i="63" s="1"/>
  <c r="H1103" i="63"/>
  <c r="J1103" i="63" s="1"/>
  <c r="H1115" i="63"/>
  <c r="J1115" i="63" s="1"/>
  <c r="H1120" i="63"/>
  <c r="J1120" i="63" s="1"/>
  <c r="H1128" i="63"/>
  <c r="J1128" i="63" s="1"/>
  <c r="H1138" i="63"/>
  <c r="J1138" i="63" s="1"/>
  <c r="H1196" i="63"/>
  <c r="J1196" i="63" s="1"/>
  <c r="H1219" i="63"/>
  <c r="J1219" i="63" s="1"/>
  <c r="H1227" i="63"/>
  <c r="J1227" i="63" s="1"/>
  <c r="H1233" i="63"/>
  <c r="J1233" i="63" s="1"/>
  <c r="H1238" i="63"/>
  <c r="J1238" i="63" s="1"/>
  <c r="H1301" i="63"/>
  <c r="J1301" i="63" s="1"/>
  <c r="H1321" i="63"/>
  <c r="J1321" i="63" s="1"/>
  <c r="H1326" i="63"/>
  <c r="J1326" i="63" s="1"/>
  <c r="H1329" i="63"/>
  <c r="J1329" i="63" s="1"/>
  <c r="H1413" i="63"/>
  <c r="J1413" i="63" s="1"/>
  <c r="H1520" i="63"/>
  <c r="J1520" i="63" s="1"/>
  <c r="H1528" i="63"/>
  <c r="J1528" i="63" s="1"/>
  <c r="H1536" i="63"/>
  <c r="J1536" i="63" s="1"/>
  <c r="H1740" i="63"/>
  <c r="J1740" i="63" s="1"/>
  <c r="H1842" i="63"/>
  <c r="J1842" i="63" s="1"/>
  <c r="H2025" i="63"/>
  <c r="J2025" i="63" s="1"/>
  <c r="H2088" i="63"/>
  <c r="J2088" i="63" s="1"/>
  <c r="H1394" i="63"/>
  <c r="J1394" i="63" s="1"/>
  <c r="H1416" i="63"/>
  <c r="J1416" i="63" s="1"/>
  <c r="H1441" i="63"/>
  <c r="J1441" i="63" s="1"/>
  <c r="H1475" i="63"/>
  <c r="J1475" i="63" s="1"/>
  <c r="H1561" i="63"/>
  <c r="J1561" i="63" s="1"/>
  <c r="H1592" i="63"/>
  <c r="H1605" i="63"/>
  <c r="J1605" i="63" s="1"/>
  <c r="H1639" i="63"/>
  <c r="J1639" i="63" s="1"/>
  <c r="H1652" i="63"/>
  <c r="J1652" i="63" s="1"/>
  <c r="H1679" i="63"/>
  <c r="H1763" i="63"/>
  <c r="J1763" i="63" s="1"/>
  <c r="H1785" i="63"/>
  <c r="J1785" i="63" s="1"/>
  <c r="H1835" i="63"/>
  <c r="H1858" i="63"/>
  <c r="J1858" i="63" s="1"/>
  <c r="H1874" i="63"/>
  <c r="J1874" i="63" s="1"/>
  <c r="H1882" i="63"/>
  <c r="J1882" i="63" s="1"/>
  <c r="H1945" i="63"/>
  <c r="H1971" i="63"/>
  <c r="H1984" i="63"/>
  <c r="J1984" i="63" s="1"/>
  <c r="H2010" i="63"/>
  <c r="J2010" i="63" s="1"/>
  <c r="H2018" i="63"/>
  <c r="J2018" i="63" s="1"/>
  <c r="H2028" i="63"/>
  <c r="J2028" i="63" s="1"/>
  <c r="H2036" i="63"/>
  <c r="J2036" i="63" s="1"/>
  <c r="H2041" i="63"/>
  <c r="H2061" i="63"/>
  <c r="J2061" i="63" s="1"/>
  <c r="H2076" i="63"/>
  <c r="J2076" i="63" s="1"/>
  <c r="H2081" i="63"/>
  <c r="H2096" i="63"/>
  <c r="H2115" i="63"/>
  <c r="H2146" i="63"/>
  <c r="J2146" i="63" s="1"/>
  <c r="H2151" i="63"/>
  <c r="H2166" i="63"/>
  <c r="H2169" i="63"/>
  <c r="H2244" i="63"/>
  <c r="H2324" i="63"/>
  <c r="H2329" i="63"/>
  <c r="J2329" i="63" s="1"/>
  <c r="H2334" i="63"/>
  <c r="H2426" i="63"/>
  <c r="H2439" i="63"/>
  <c r="H2447" i="63"/>
  <c r="H2763" i="63"/>
  <c r="H2843" i="63"/>
  <c r="H2856" i="63"/>
  <c r="H2864" i="63"/>
  <c r="H3396" i="63"/>
  <c r="H3559" i="63"/>
  <c r="H1365" i="63"/>
  <c r="J1365" i="63" s="1"/>
  <c r="H1374" i="63"/>
  <c r="J1374" i="63" s="1"/>
  <c r="H1384" i="63"/>
  <c r="J1384" i="63" s="1"/>
  <c r="H1399" i="63"/>
  <c r="J1399" i="63" s="1"/>
  <c r="H1419" i="63"/>
  <c r="J1419" i="63" s="1"/>
  <c r="H1429" i="63"/>
  <c r="J1429" i="63" s="1"/>
  <c r="H1447" i="63"/>
  <c r="J1447" i="63" s="1"/>
  <c r="H1488" i="63"/>
  <c r="J1488" i="63" s="1"/>
  <c r="H1501" i="63"/>
  <c r="J1501" i="63" s="1"/>
  <c r="H1506" i="63"/>
  <c r="J1506" i="63" s="1"/>
  <c r="H1511" i="63"/>
  <c r="J1511" i="63" s="1"/>
  <c r="H1582" i="63"/>
  <c r="J1582" i="63" s="1"/>
  <c r="H1590" i="63"/>
  <c r="J1590" i="63" s="1"/>
  <c r="H1598" i="63"/>
  <c r="J1598" i="63" s="1"/>
  <c r="H1603" i="63"/>
  <c r="H1621" i="63"/>
  <c r="J1621" i="63" s="1"/>
  <c r="H1634" i="63"/>
  <c r="J1634" i="63" s="1"/>
  <c r="H1647" i="63"/>
  <c r="H1667" i="63"/>
  <c r="J1667" i="63" s="1"/>
  <c r="H1674" i="63"/>
  <c r="J1674" i="63" s="1"/>
  <c r="H1698" i="63"/>
  <c r="J1698" i="63" s="1"/>
  <c r="H1713" i="63"/>
  <c r="J1713" i="63" s="1"/>
  <c r="H1718" i="63"/>
  <c r="J1718" i="63" s="1"/>
  <c r="H1728" i="63"/>
  <c r="J1728" i="63" s="1"/>
  <c r="H1758" i="63"/>
  <c r="J1758" i="63" s="1"/>
  <c r="H1790" i="63"/>
  <c r="H1803" i="63"/>
  <c r="J1803" i="63" s="1"/>
  <c r="H1823" i="63"/>
  <c r="H1838" i="63"/>
  <c r="H1843" i="63"/>
  <c r="H1869" i="63"/>
  <c r="J1869" i="63" s="1"/>
  <c r="H1877" i="63"/>
  <c r="J1877" i="63" s="1"/>
  <c r="H1885" i="63"/>
  <c r="J1885" i="63" s="1"/>
  <c r="H1893" i="63"/>
  <c r="J1893" i="63" s="1"/>
  <c r="H1901" i="63"/>
  <c r="J1901" i="63" s="1"/>
  <c r="H1914" i="63"/>
  <c r="J1914" i="63" s="1"/>
  <c r="H1922" i="63"/>
  <c r="H1938" i="63"/>
  <c r="H1948" i="63"/>
  <c r="H1956" i="63"/>
  <c r="J1956" i="63" s="1"/>
  <c r="H1964" i="63"/>
  <c r="J1964" i="63" s="1"/>
  <c r="H1995" i="63"/>
  <c r="H2031" i="63"/>
  <c r="H2039" i="63"/>
  <c r="J2039" i="63" s="1"/>
  <c r="H2049" i="63"/>
  <c r="J2049" i="63" s="1"/>
  <c r="H2069" i="63"/>
  <c r="H2137" i="63"/>
  <c r="H2157" i="63"/>
  <c r="J2157" i="63" s="1"/>
  <c r="H2164" i="63"/>
  <c r="J2164" i="63" s="1"/>
  <c r="H2221" i="63"/>
  <c r="J2221" i="63" s="1"/>
  <c r="H2414" i="63"/>
  <c r="H2563" i="63"/>
  <c r="J2563" i="63" s="1"/>
  <c r="H2571" i="63"/>
  <c r="H2690" i="63"/>
  <c r="J2690" i="63" s="1"/>
  <c r="H2698" i="63"/>
  <c r="H2838" i="63"/>
  <c r="H2939" i="63"/>
  <c r="H3314" i="63"/>
  <c r="H3339" i="63"/>
  <c r="H1537" i="63"/>
  <c r="J1537" i="63" s="1"/>
  <c r="H1593" i="63"/>
  <c r="J1593" i="63" s="1"/>
  <c r="H1624" i="63"/>
  <c r="H1677" i="63"/>
  <c r="J1677" i="63" s="1"/>
  <c r="H1751" i="63"/>
  <c r="J1751" i="63" s="1"/>
  <c r="H1779" i="63"/>
  <c r="J1779" i="63" s="1"/>
  <c r="H1814" i="63"/>
  <c r="H1859" i="63"/>
  <c r="J1859" i="63" s="1"/>
  <c r="H1872" i="63"/>
  <c r="J1872" i="63" s="1"/>
  <c r="H1880" i="63"/>
  <c r="J1880" i="63" s="1"/>
  <c r="H1888" i="63"/>
  <c r="J1888" i="63" s="1"/>
  <c r="H1896" i="63"/>
  <c r="H2074" i="63"/>
  <c r="H2094" i="63"/>
  <c r="J2094" i="63" s="1"/>
  <c r="H2123" i="63"/>
  <c r="H2135" i="63"/>
  <c r="J2135" i="63" s="1"/>
  <c r="H2147" i="63"/>
  <c r="H2149" i="63"/>
  <c r="J2149" i="63" s="1"/>
  <c r="H2291" i="63"/>
  <c r="H2298" i="63"/>
  <c r="H2509" i="63"/>
  <c r="H2517" i="63"/>
  <c r="H2522" i="63"/>
  <c r="H2680" i="63"/>
  <c r="H2685" i="63"/>
  <c r="H2924" i="63"/>
  <c r="H3152" i="63"/>
  <c r="H3160" i="63"/>
  <c r="H3241" i="63"/>
  <c r="H1509" i="63"/>
  <c r="J1509" i="63" s="1"/>
  <c r="H1545" i="63"/>
  <c r="J1545" i="63" s="1"/>
  <c r="H1601" i="63"/>
  <c r="H1609" i="63"/>
  <c r="H1716" i="63"/>
  <c r="J1716" i="63" s="1"/>
  <c r="H1739" i="63"/>
  <c r="J1739" i="63" s="1"/>
  <c r="H1774" i="63"/>
  <c r="H1849" i="63"/>
  <c r="J1849" i="63" s="1"/>
  <c r="H1912" i="63"/>
  <c r="J1912" i="63" s="1"/>
  <c r="H1920" i="63"/>
  <c r="H1936" i="63"/>
  <c r="J1936" i="63" s="1"/>
  <c r="H1993" i="63"/>
  <c r="J1993" i="63" s="1"/>
  <c r="H2001" i="63"/>
  <c r="J2001" i="63" s="1"/>
  <c r="H2024" i="63"/>
  <c r="H1364" i="63"/>
  <c r="J1364" i="63" s="1"/>
  <c r="H1403" i="63"/>
  <c r="J1403" i="63" s="1"/>
  <c r="H1415" i="63"/>
  <c r="J1415" i="63" s="1"/>
  <c r="H1438" i="63"/>
  <c r="J1438" i="63" s="1"/>
  <c r="H1443" i="63"/>
  <c r="J1443" i="63" s="1"/>
  <c r="H1461" i="63"/>
  <c r="J1461" i="63" s="1"/>
  <c r="H1469" i="63"/>
  <c r="J1469" i="63" s="1"/>
  <c r="H1489" i="63"/>
  <c r="J1489" i="63" s="1"/>
  <c r="H1492" i="63"/>
  <c r="J1492" i="63" s="1"/>
  <c r="H1525" i="63"/>
  <c r="J1525" i="63" s="1"/>
  <c r="H1533" i="63"/>
  <c r="J1533" i="63" s="1"/>
  <c r="H1543" i="63"/>
  <c r="J1543" i="63" s="1"/>
  <c r="H1558" i="63"/>
  <c r="J1558" i="63" s="1"/>
  <c r="H1563" i="63"/>
  <c r="J1563" i="63" s="1"/>
  <c r="H1576" i="63"/>
  <c r="J1576" i="63" s="1"/>
  <c r="H1607" i="63"/>
  <c r="H1638" i="63"/>
  <c r="J1638" i="63" s="1"/>
  <c r="H1678" i="63"/>
  <c r="J1678" i="63" s="1"/>
  <c r="H1691" i="63"/>
  <c r="J1691" i="63" s="1"/>
  <c r="H1694" i="63"/>
  <c r="J1694" i="63" s="1"/>
  <c r="H1709" i="63"/>
  <c r="J1709" i="63" s="1"/>
  <c r="H1722" i="63"/>
  <c r="J1722" i="63" s="1"/>
  <c r="H1762" i="63"/>
  <c r="J1762" i="63" s="1"/>
  <c r="H1767" i="63"/>
  <c r="J1767" i="63" s="1"/>
  <c r="H1799" i="63"/>
  <c r="H1819" i="63"/>
  <c r="J1819" i="63" s="1"/>
  <c r="H1827" i="63"/>
  <c r="J1827" i="63" s="1"/>
  <c r="H1857" i="63"/>
  <c r="H1910" i="63"/>
  <c r="H1918" i="63"/>
  <c r="H1926" i="63"/>
  <c r="J1926" i="63" s="1"/>
  <c r="H1944" i="63"/>
  <c r="H1947" i="63"/>
  <c r="H1957" i="63"/>
  <c r="J1957" i="63" s="1"/>
  <c r="H1965" i="63"/>
  <c r="J1965" i="63" s="1"/>
  <c r="H1986" i="63"/>
  <c r="H2004" i="63"/>
  <c r="H2012" i="63"/>
  <c r="J2012" i="63" s="1"/>
  <c r="H2017" i="63"/>
  <c r="H2022" i="63"/>
  <c r="J2022" i="63" s="1"/>
  <c r="H2027" i="63"/>
  <c r="J2027" i="63" s="1"/>
  <c r="H2032" i="63"/>
  <c r="J2032" i="63" s="1"/>
  <c r="H2035" i="63"/>
  <c r="H2050" i="63"/>
  <c r="H2053" i="63"/>
  <c r="H2060" i="63"/>
  <c r="J2060" i="63" s="1"/>
  <c r="H2085" i="63"/>
  <c r="H2126" i="63"/>
  <c r="H2145" i="63"/>
  <c r="H2150" i="63"/>
  <c r="H2197" i="63"/>
  <c r="H2205" i="63"/>
  <c r="H2360" i="63"/>
  <c r="H2373" i="63"/>
  <c r="H2381" i="63"/>
  <c r="H2614" i="63"/>
  <c r="H2309" i="63"/>
  <c r="H2386" i="63"/>
  <c r="H2512" i="63"/>
  <c r="H2525" i="63"/>
  <c r="J2525" i="63" s="1"/>
  <c r="H2591" i="63"/>
  <c r="H2604" i="63"/>
  <c r="J2604" i="63" s="1"/>
  <c r="H2612" i="63"/>
  <c r="H2625" i="63"/>
  <c r="J2625" i="63" s="1"/>
  <c r="H2693" i="63"/>
  <c r="J2693" i="63" s="1"/>
  <c r="H2771" i="63"/>
  <c r="H2167" i="63"/>
  <c r="H2252" i="63"/>
  <c r="H2358" i="63"/>
  <c r="H2366" i="63"/>
  <c r="H2437" i="63"/>
  <c r="J2437" i="63" s="1"/>
  <c r="H2445" i="63"/>
  <c r="J2445" i="63" s="1"/>
  <c r="H2458" i="63"/>
  <c r="H2474" i="63"/>
  <c r="H2479" i="63"/>
  <c r="H2520" i="63"/>
  <c r="H2539" i="63"/>
  <c r="H2556" i="63"/>
  <c r="H2640" i="63"/>
  <c r="H2648" i="63"/>
  <c r="H2670" i="63"/>
  <c r="H2712" i="63"/>
  <c r="H2753" i="63"/>
  <c r="H2769" i="63"/>
  <c r="H2774" i="63"/>
  <c r="H2822" i="63"/>
  <c r="H2849" i="63"/>
  <c r="H2854" i="63"/>
  <c r="H3260" i="63"/>
  <c r="H3610" i="63"/>
  <c r="H3614" i="63"/>
  <c r="H2158" i="63"/>
  <c r="J2158" i="63" s="1"/>
  <c r="H2177" i="63"/>
  <c r="J2177" i="63" s="1"/>
  <c r="H2185" i="63"/>
  <c r="J2185" i="63" s="1"/>
  <c r="H2212" i="63"/>
  <c r="H2230" i="63"/>
  <c r="J2230" i="63" s="1"/>
  <c r="H2263" i="63"/>
  <c r="H2281" i="63"/>
  <c r="H2295" i="63"/>
  <c r="H2310" i="63"/>
  <c r="H2330" i="63"/>
  <c r="H2348" i="63"/>
  <c r="J2348" i="63" s="1"/>
  <c r="H2369" i="63"/>
  <c r="H2377" i="63"/>
  <c r="J2377" i="63" s="1"/>
  <c r="H2382" i="63"/>
  <c r="H2397" i="63"/>
  <c r="J2397" i="63" s="1"/>
  <c r="H2402" i="63"/>
  <c r="H2405" i="63"/>
  <c r="J2405" i="63" s="1"/>
  <c r="H2485" i="63"/>
  <c r="J2485" i="63" s="1"/>
  <c r="H2490" i="63"/>
  <c r="H2500" i="63"/>
  <c r="H2534" i="63"/>
  <c r="J2534" i="63" s="1"/>
  <c r="H2542" i="63"/>
  <c r="H2554" i="63"/>
  <c r="H2584" i="63"/>
  <c r="H2613" i="63"/>
  <c r="H2618" i="63"/>
  <c r="H2681" i="63"/>
  <c r="H2686" i="63"/>
  <c r="H2738" i="63"/>
  <c r="H2748" i="63"/>
  <c r="H2751" i="63"/>
  <c r="H2784" i="63"/>
  <c r="H2792" i="63"/>
  <c r="H2815" i="63"/>
  <c r="H2820" i="63"/>
  <c r="H2832" i="63"/>
  <c r="H2852" i="63"/>
  <c r="H2860" i="63"/>
  <c r="H2872" i="63"/>
  <c r="H2893" i="63"/>
  <c r="H2902" i="63"/>
  <c r="H2907" i="63"/>
  <c r="H2915" i="63"/>
  <c r="H2925" i="63"/>
  <c r="H2930" i="63"/>
  <c r="H2932" i="63"/>
  <c r="H2940" i="63"/>
  <c r="H2966" i="63"/>
  <c r="H2974" i="63"/>
  <c r="H3005" i="63"/>
  <c r="H3020" i="63"/>
  <c r="H3099" i="63"/>
  <c r="H3243" i="63"/>
  <c r="H3246" i="63"/>
  <c r="H3323" i="63"/>
  <c r="H3482" i="63"/>
  <c r="H3500" i="63"/>
  <c r="H2453" i="63"/>
  <c r="H2842" i="63"/>
  <c r="H2850" i="63"/>
  <c r="H2855" i="63"/>
  <c r="H2863" i="63"/>
  <c r="H2888" i="63"/>
  <c r="H2896" i="63"/>
  <c r="H2905" i="63"/>
  <c r="H2923" i="63"/>
  <c r="H2961" i="63"/>
  <c r="H2969" i="63"/>
  <c r="H3094" i="63"/>
  <c r="H3209" i="63"/>
  <c r="H2165" i="63"/>
  <c r="H2168" i="63"/>
  <c r="H2175" i="63"/>
  <c r="H2180" i="63"/>
  <c r="H2220" i="63"/>
  <c r="J2220" i="63" s="1"/>
  <c r="H2223" i="63"/>
  <c r="H2261" i="63"/>
  <c r="J2261" i="63" s="1"/>
  <c r="H2276" i="63"/>
  <c r="H2293" i="63"/>
  <c r="J2293" i="63" s="1"/>
  <c r="H2308" i="63"/>
  <c r="H2336" i="63"/>
  <c r="H2346" i="63"/>
  <c r="H2425" i="63"/>
  <c r="J2425" i="63" s="1"/>
  <c r="H2472" i="63"/>
  <c r="H2475" i="63"/>
  <c r="H2480" i="63"/>
  <c r="H2483" i="63"/>
  <c r="H2498" i="63"/>
  <c r="H2503" i="63"/>
  <c r="H2511" i="63"/>
  <c r="H2540" i="63"/>
  <c r="J2540" i="63" s="1"/>
  <c r="H2573" i="63"/>
  <c r="J2573" i="63" s="1"/>
  <c r="H2590" i="63"/>
  <c r="J2590" i="63" s="1"/>
  <c r="H2628" i="63"/>
  <c r="H2641" i="63"/>
  <c r="J2641" i="63" s="1"/>
  <c r="H2653" i="63"/>
  <c r="H2666" i="63"/>
  <c r="H2674" i="63"/>
  <c r="H2733" i="63"/>
  <c r="H2736" i="63"/>
  <c r="H2762" i="63"/>
  <c r="H3464" i="63"/>
  <c r="H2159" i="63"/>
  <c r="J2159" i="63" s="1"/>
  <c r="H2191" i="63"/>
  <c r="H2213" i="63"/>
  <c r="H2231" i="63"/>
  <c r="H2269" i="63"/>
  <c r="J2269" i="63" s="1"/>
  <c r="H2326" i="63"/>
  <c r="J2326" i="63" s="1"/>
  <c r="H2339" i="63"/>
  <c r="J2339" i="63" s="1"/>
  <c r="H2344" i="63"/>
  <c r="H2349" i="63"/>
  <c r="H2357" i="63"/>
  <c r="H2362" i="63"/>
  <c r="H2370" i="63"/>
  <c r="H2383" i="63"/>
  <c r="J2383" i="63" s="1"/>
  <c r="H2388" i="63"/>
  <c r="H2406" i="63"/>
  <c r="J2406" i="63" s="1"/>
  <c r="H2423" i="63"/>
  <c r="H2431" i="63"/>
  <c r="H2444" i="63"/>
  <c r="H2449" i="63"/>
  <c r="H2491" i="63"/>
  <c r="H2514" i="63"/>
  <c r="J2514" i="63" s="1"/>
  <c r="H2543" i="63"/>
  <c r="H2585" i="63"/>
  <c r="H2598" i="63"/>
  <c r="J2598" i="63" s="1"/>
  <c r="H2619" i="63"/>
  <c r="J2619" i="63" s="1"/>
  <c r="H2651" i="63"/>
  <c r="H2752" i="63"/>
  <c r="H2773" i="63"/>
  <c r="H2793" i="63"/>
  <c r="H2798" i="63"/>
  <c r="H2813" i="63"/>
  <c r="H2816" i="63"/>
  <c r="H2870" i="63"/>
  <c r="H2894" i="63"/>
  <c r="H2899" i="63"/>
  <c r="H2900" i="63"/>
  <c r="H2903" i="63"/>
  <c r="H2921" i="63"/>
  <c r="H2926" i="63"/>
  <c r="H2956" i="63"/>
  <c r="H2998" i="63"/>
  <c r="H3061" i="63"/>
  <c r="H3074" i="63"/>
  <c r="H3188" i="63"/>
  <c r="H3231" i="63"/>
  <c r="H3275" i="63"/>
  <c r="H3320" i="63"/>
  <c r="H3346" i="63"/>
  <c r="H3352" i="63"/>
  <c r="H3374" i="63"/>
  <c r="H3425" i="63"/>
  <c r="H3522" i="63"/>
  <c r="H3571" i="63"/>
  <c r="H3649" i="63"/>
  <c r="H2947" i="63"/>
  <c r="H2964" i="63"/>
  <c r="H2967" i="63"/>
  <c r="H2989" i="63"/>
  <c r="H3006" i="63"/>
  <c r="H3011" i="63"/>
  <c r="H3062" i="63"/>
  <c r="H3067" i="63"/>
  <c r="H3092" i="63"/>
  <c r="H3114" i="63"/>
  <c r="H3140" i="63"/>
  <c r="H3148" i="63"/>
  <c r="H3153" i="63"/>
  <c r="I3183" i="63"/>
  <c r="I3191" i="63"/>
  <c r="H3199" i="63"/>
  <c r="I3204" i="63"/>
  <c r="I3214" i="63"/>
  <c r="I3231" i="63"/>
  <c r="I3236" i="63"/>
  <c r="I3246" i="63"/>
  <c r="I3253" i="63"/>
  <c r="H3258" i="63"/>
  <c r="I3260" i="63"/>
  <c r="I3270" i="63"/>
  <c r="I3278" i="63"/>
  <c r="I3283" i="63"/>
  <c r="I3288" i="63"/>
  <c r="H3291" i="63"/>
  <c r="I3296" i="63"/>
  <c r="I3301" i="63"/>
  <c r="I3306" i="63"/>
  <c r="I3309" i="63"/>
  <c r="I3314" i="63"/>
  <c r="I3333" i="63"/>
  <c r="H3347" i="63"/>
  <c r="I3352" i="63"/>
  <c r="I3358" i="63"/>
  <c r="I3367" i="63"/>
  <c r="I3374" i="63"/>
  <c r="H3397" i="63"/>
  <c r="H3419" i="63"/>
  <c r="I3435" i="63"/>
  <c r="I3442" i="63"/>
  <c r="I3449" i="63"/>
  <c r="I3458" i="63"/>
  <c r="H3530" i="63"/>
  <c r="I3578" i="63"/>
  <c r="H3595" i="63"/>
  <c r="I3617" i="63"/>
  <c r="H3657" i="63"/>
  <c r="H2957" i="63"/>
  <c r="H2972" i="63"/>
  <c r="H2982" i="63"/>
  <c r="H2999" i="63"/>
  <c r="H3049" i="63"/>
  <c r="H3171" i="63"/>
  <c r="I3173" i="63"/>
  <c r="I3178" i="63"/>
  <c r="I3186" i="63"/>
  <c r="I3194" i="63"/>
  <c r="I3199" i="63"/>
  <c r="H3205" i="63"/>
  <c r="I3207" i="63"/>
  <c r="I3212" i="63"/>
  <c r="I3217" i="63"/>
  <c r="I3221" i="63"/>
  <c r="I3226" i="63"/>
  <c r="H3232" i="63"/>
  <c r="I3241" i="63"/>
  <c r="I3251" i="63"/>
  <c r="I3255" i="63"/>
  <c r="I3263" i="63"/>
  <c r="I3273" i="63"/>
  <c r="I3281" i="63"/>
  <c r="I3286" i="63"/>
  <c r="I3291" i="63"/>
  <c r="H3344" i="63"/>
  <c r="I3350" i="63"/>
  <c r="H3353" i="63"/>
  <c r="H3359" i="63"/>
  <c r="H3362" i="63"/>
  <c r="I3384" i="63"/>
  <c r="H3410" i="63"/>
  <c r="H3443" i="63"/>
  <c r="H3450" i="63"/>
  <c r="H3459" i="63"/>
  <c r="I3468" i="63"/>
  <c r="H3491" i="63"/>
  <c r="H3494" i="63"/>
  <c r="H3505" i="63"/>
  <c r="H3509" i="63"/>
  <c r="I3519" i="63"/>
  <c r="H3523" i="63"/>
  <c r="H3534" i="63"/>
  <c r="H3537" i="63"/>
  <c r="I3563" i="63"/>
  <c r="I3575" i="63"/>
  <c r="H3579" i="63"/>
  <c r="H3589" i="63"/>
  <c r="I3599" i="63"/>
  <c r="I3614" i="63"/>
  <c r="H3618" i="63"/>
  <c r="H3629" i="63"/>
  <c r="H3643" i="63"/>
  <c r="I3657" i="63"/>
  <c r="H3683" i="63"/>
  <c r="H2950" i="63"/>
  <c r="H2955" i="63"/>
  <c r="H2965" i="63"/>
  <c r="H3057" i="63"/>
  <c r="H3060" i="63"/>
  <c r="H3078" i="63"/>
  <c r="H3090" i="63"/>
  <c r="H3112" i="63"/>
  <c r="H3133" i="63"/>
  <c r="H3143" i="63"/>
  <c r="H3146" i="63"/>
  <c r="H3169" i="63"/>
  <c r="H3174" i="63"/>
  <c r="I3176" i="63"/>
  <c r="I3181" i="63"/>
  <c r="I3189" i="63"/>
  <c r="I3197" i="63"/>
  <c r="I3202" i="63"/>
  <c r="H3218" i="63"/>
  <c r="I3219" i="63"/>
  <c r="I3224" i="63"/>
  <c r="H3227" i="63"/>
  <c r="I3229" i="63"/>
  <c r="I3234" i="63"/>
  <c r="I3239" i="63"/>
  <c r="I3244" i="63"/>
  <c r="I3258" i="63"/>
  <c r="I3266" i="63"/>
  <c r="I3268" i="63"/>
  <c r="I3276" i="63"/>
  <c r="H3284" i="63"/>
  <c r="I3294" i="63"/>
  <c r="I3299" i="63"/>
  <c r="I3304" i="63"/>
  <c r="I3324" i="63"/>
  <c r="I3331" i="63"/>
  <c r="I3340" i="63"/>
  <c r="I3356" i="63"/>
  <c r="I3365" i="63"/>
  <c r="I3400" i="63"/>
  <c r="I3416" i="63"/>
  <c r="I3433" i="63"/>
  <c r="I3465" i="63"/>
  <c r="I3501" i="63"/>
  <c r="I3516" i="63"/>
  <c r="I3654" i="63"/>
  <c r="H3055" i="63"/>
  <c r="H3068" i="63"/>
  <c r="H3083" i="63"/>
  <c r="H3093" i="63"/>
  <c r="H3109" i="63"/>
  <c r="H3128" i="63"/>
  <c r="H3141" i="63"/>
  <c r="H3149" i="63"/>
  <c r="H3154" i="63"/>
  <c r="H3164" i="63"/>
  <c r="I3184" i="63"/>
  <c r="H3190" i="63"/>
  <c r="I3192" i="63"/>
  <c r="I3205" i="63"/>
  <c r="I3210" i="63"/>
  <c r="H3213" i="63"/>
  <c r="I3215" i="63"/>
  <c r="H3220" i="63"/>
  <c r="I3232" i="63"/>
  <c r="I3247" i="63"/>
  <c r="I3249" i="63"/>
  <c r="I3261" i="63"/>
  <c r="I3271" i="63"/>
  <c r="I3279" i="63"/>
  <c r="I3284" i="63"/>
  <c r="I3289" i="63"/>
  <c r="H3295" i="63"/>
  <c r="I3297" i="63"/>
  <c r="H3305" i="63"/>
  <c r="H3319" i="63"/>
  <c r="H3329" i="63"/>
  <c r="H3335" i="63"/>
  <c r="I3344" i="63"/>
  <c r="H3348" i="63"/>
  <c r="I3353" i="63"/>
  <c r="I3362" i="63"/>
  <c r="H3369" i="63"/>
  <c r="I3372" i="63"/>
  <c r="I3388" i="63"/>
  <c r="H3404" i="63"/>
  <c r="H3414" i="63"/>
  <c r="I3423" i="63"/>
  <c r="I3430" i="63"/>
  <c r="H3437" i="63"/>
  <c r="I3453" i="63"/>
  <c r="I3456" i="63"/>
  <c r="H3473" i="63"/>
  <c r="H3498" i="63"/>
  <c r="I3509" i="63"/>
  <c r="I3541" i="63"/>
  <c r="H3545" i="63"/>
  <c r="I3557" i="63"/>
  <c r="H3622" i="63"/>
  <c r="I3647" i="63"/>
  <c r="H3651" i="63"/>
  <c r="I3680" i="63"/>
  <c r="H3687" i="63"/>
  <c r="H2943" i="63"/>
  <c r="H2963" i="63"/>
  <c r="H2968" i="63"/>
  <c r="H2983" i="63"/>
  <c r="H3015" i="63"/>
  <c r="H3022" i="63"/>
  <c r="H3032" i="63"/>
  <c r="H3050" i="63"/>
  <c r="H3058" i="63"/>
  <c r="H3071" i="63"/>
  <c r="H3076" i="63"/>
  <c r="H3086" i="63"/>
  <c r="H3157" i="63"/>
  <c r="H3185" i="63"/>
  <c r="H3206" i="63"/>
  <c r="I3218" i="63"/>
  <c r="I3222" i="63"/>
  <c r="I3227" i="63"/>
  <c r="I3237" i="63"/>
  <c r="I3242" i="63"/>
  <c r="H3250" i="63"/>
  <c r="H3254" i="63"/>
  <c r="I3256" i="63"/>
  <c r="H3262" i="63"/>
  <c r="I3264" i="63"/>
  <c r="I3274" i="63"/>
  <c r="I3282" i="63"/>
  <c r="H3285" i="63"/>
  <c r="I3292" i="63"/>
  <c r="I3302" i="63"/>
  <c r="I3315" i="63"/>
  <c r="I3322" i="63"/>
  <c r="I3338" i="63"/>
  <c r="H3354" i="63"/>
  <c r="H3363" i="63"/>
  <c r="H3373" i="63"/>
  <c r="I3382" i="63"/>
  <c r="H3392" i="63"/>
  <c r="I3398" i="63"/>
  <c r="I3407" i="63"/>
  <c r="I3414" i="63"/>
  <c r="H3424" i="63"/>
  <c r="H3441" i="63"/>
  <c r="H3448" i="63"/>
  <c r="H3457" i="63"/>
  <c r="H3485" i="63"/>
  <c r="H3499" i="63"/>
  <c r="H3514" i="63"/>
  <c r="H3542" i="63"/>
  <c r="H3546" i="63"/>
  <c r="I3554" i="63"/>
  <c r="H3558" i="63"/>
  <c r="H3570" i="63"/>
  <c r="I3593" i="63"/>
  <c r="H3613" i="63"/>
  <c r="H3619" i="63"/>
  <c r="H3623" i="63"/>
  <c r="H3634" i="63"/>
  <c r="H3652" i="63"/>
  <c r="H3674" i="63"/>
  <c r="I3677" i="63"/>
  <c r="H3688" i="63"/>
  <c r="H3370" i="63"/>
  <c r="H3377" i="63"/>
  <c r="H3383" i="63"/>
  <c r="H3402" i="63"/>
  <c r="H3415" i="63"/>
  <c r="H3418" i="63"/>
  <c r="H3467" i="63"/>
  <c r="H3474" i="63"/>
  <c r="H3507" i="63"/>
  <c r="H3525" i="63"/>
  <c r="H3539" i="63"/>
  <c r="H3555" i="63"/>
  <c r="H3562" i="63"/>
  <c r="H3574" i="63"/>
  <c r="H3598" i="63"/>
  <c r="H3627" i="63"/>
  <c r="H3631" i="63"/>
  <c r="H3645" i="63"/>
  <c r="H3656" i="63"/>
  <c r="H3671" i="63"/>
  <c r="H3675" i="63"/>
  <c r="H3685" i="63"/>
  <c r="H82" i="63"/>
  <c r="J82" i="63" s="1"/>
  <c r="H282" i="63"/>
  <c r="J282" i="63" s="1"/>
  <c r="H11" i="63"/>
  <c r="J11" i="63" s="1"/>
  <c r="H26" i="63"/>
  <c r="J26" i="63" s="1"/>
  <c r="H49" i="63"/>
  <c r="J49" i="63" s="1"/>
  <c r="H72" i="63"/>
  <c r="J72" i="63" s="1"/>
  <c r="H210" i="63"/>
  <c r="J210" i="63" s="1"/>
  <c r="H370" i="63"/>
  <c r="J370" i="63" s="1"/>
  <c r="H763" i="63"/>
  <c r="J763" i="63" s="1"/>
  <c r="H775" i="63"/>
  <c r="J775" i="63" s="1"/>
  <c r="H876" i="63"/>
  <c r="J876" i="63" s="1"/>
  <c r="H904" i="63"/>
  <c r="J904" i="63" s="1"/>
  <c r="H41" i="63"/>
  <c r="J41" i="63" s="1"/>
  <c r="H114" i="63"/>
  <c r="J114" i="63" s="1"/>
  <c r="H146" i="63"/>
  <c r="J146" i="63" s="1"/>
  <c r="H19" i="63"/>
  <c r="J19" i="63" s="1"/>
  <c r="H34" i="63"/>
  <c r="J34" i="63" s="1"/>
  <c r="H47" i="63"/>
  <c r="J47" i="63" s="1"/>
  <c r="H60" i="63"/>
  <c r="J60" i="63" s="1"/>
  <c r="H70" i="63"/>
  <c r="J70" i="63" s="1"/>
  <c r="H83" i="63"/>
  <c r="J83" i="63" s="1"/>
  <c r="H88" i="63"/>
  <c r="J88" i="63" s="1"/>
  <c r="H90" i="63"/>
  <c r="J90" i="63" s="1"/>
  <c r="H110" i="63"/>
  <c r="J110" i="63" s="1"/>
  <c r="H115" i="63"/>
  <c r="J115" i="63" s="1"/>
  <c r="H120" i="63"/>
  <c r="J120" i="63" s="1"/>
  <c r="H122" i="63"/>
  <c r="J122" i="63" s="1"/>
  <c r="H142" i="63"/>
  <c r="J142" i="63" s="1"/>
  <c r="H147" i="63"/>
  <c r="J147" i="63" s="1"/>
  <c r="H152" i="63"/>
  <c r="J152" i="63" s="1"/>
  <c r="H154" i="63"/>
  <c r="J154" i="63" s="1"/>
  <c r="H223" i="63"/>
  <c r="J223" i="63" s="1"/>
  <c r="H235" i="63"/>
  <c r="J235" i="63" s="1"/>
  <c r="H273" i="63"/>
  <c r="J273" i="63" s="1"/>
  <c r="H310" i="63"/>
  <c r="J310" i="63" s="1"/>
  <c r="H366" i="63"/>
  <c r="J366" i="63" s="1"/>
  <c r="H522" i="63"/>
  <c r="J522" i="63" s="1"/>
  <c r="H589" i="63"/>
  <c r="J589" i="63" s="1"/>
  <c r="H626" i="63"/>
  <c r="J626" i="63" s="1"/>
  <c r="H655" i="63"/>
  <c r="J655" i="63" s="1"/>
  <c r="H682" i="63"/>
  <c r="J682" i="63" s="1"/>
  <c r="H794" i="63"/>
  <c r="J794" i="63" s="1"/>
  <c r="H852" i="63"/>
  <c r="J852" i="63" s="1"/>
  <c r="H874" i="63"/>
  <c r="J874" i="63" s="1"/>
  <c r="H968" i="63"/>
  <c r="J968" i="63" s="1"/>
  <c r="H1023" i="63"/>
  <c r="J1023" i="63" s="1"/>
  <c r="H1081" i="63"/>
  <c r="J1081" i="63" s="1"/>
  <c r="H12" i="63"/>
  <c r="J12" i="63" s="1"/>
  <c r="H22" i="63"/>
  <c r="J22" i="63" s="1"/>
  <c r="H35" i="63"/>
  <c r="J35" i="63" s="1"/>
  <c r="H50" i="63"/>
  <c r="J50" i="63" s="1"/>
  <c r="H63" i="63"/>
  <c r="J63" i="63" s="1"/>
  <c r="H73" i="63"/>
  <c r="J73" i="63" s="1"/>
  <c r="H76" i="63"/>
  <c r="J76" i="63" s="1"/>
  <c r="H86" i="63"/>
  <c r="J86" i="63" s="1"/>
  <c r="H91" i="63"/>
  <c r="J91" i="63" s="1"/>
  <c r="H96" i="63"/>
  <c r="J96" i="63" s="1"/>
  <c r="H98" i="63"/>
  <c r="J98" i="63" s="1"/>
  <c r="H118" i="63"/>
  <c r="J118" i="63" s="1"/>
  <c r="H123" i="63"/>
  <c r="J123" i="63" s="1"/>
  <c r="H128" i="63"/>
  <c r="J128" i="63" s="1"/>
  <c r="H130" i="63"/>
  <c r="J130" i="63" s="1"/>
  <c r="H150" i="63"/>
  <c r="J150" i="63" s="1"/>
  <c r="H155" i="63"/>
  <c r="J155" i="63" s="1"/>
  <c r="H183" i="63"/>
  <c r="J183" i="63" s="1"/>
  <c r="H188" i="63"/>
  <c r="J188" i="63" s="1"/>
  <c r="H206" i="63"/>
  <c r="J206" i="63" s="1"/>
  <c r="H233" i="63"/>
  <c r="J233" i="63" s="1"/>
  <c r="H394" i="63"/>
  <c r="J394" i="63" s="1"/>
  <c r="H444" i="63"/>
  <c r="J444" i="63" s="1"/>
  <c r="H449" i="63"/>
  <c r="J449" i="63" s="1"/>
  <c r="H459" i="63"/>
  <c r="J459" i="63" s="1"/>
  <c r="H542" i="63"/>
  <c r="J542" i="63" s="1"/>
  <c r="H547" i="63"/>
  <c r="J547" i="63" s="1"/>
  <c r="H619" i="63"/>
  <c r="J619" i="63" s="1"/>
  <c r="H670" i="63"/>
  <c r="J670" i="63" s="1"/>
  <c r="H675" i="63"/>
  <c r="J675" i="63" s="1"/>
  <c r="H792" i="63"/>
  <c r="J792" i="63" s="1"/>
  <c r="H848" i="63"/>
  <c r="J848" i="63" s="1"/>
  <c r="H867" i="63"/>
  <c r="J867" i="63" s="1"/>
  <c r="H897" i="63"/>
  <c r="J897" i="63" s="1"/>
  <c r="H927" i="63"/>
  <c r="J927" i="63" s="1"/>
  <c r="H935" i="63"/>
  <c r="J935" i="63" s="1"/>
  <c r="H966" i="63"/>
  <c r="J966" i="63" s="1"/>
  <c r="H994" i="63"/>
  <c r="J994" i="63" s="1"/>
  <c r="H1072" i="63"/>
  <c r="J1072" i="63" s="1"/>
  <c r="H1400" i="63"/>
  <c r="J1400" i="63" s="1"/>
  <c r="H18" i="63"/>
  <c r="J18" i="63" s="1"/>
  <c r="H1135" i="63"/>
  <c r="J1135" i="63" s="1"/>
  <c r="H15" i="63"/>
  <c r="J15" i="63" s="1"/>
  <c r="H25" i="63"/>
  <c r="J25" i="63" s="1"/>
  <c r="H28" i="63"/>
  <c r="J28" i="63" s="1"/>
  <c r="H38" i="63"/>
  <c r="J38" i="63" s="1"/>
  <c r="H51" i="63"/>
  <c r="J51" i="63" s="1"/>
  <c r="H56" i="63"/>
  <c r="J56" i="63" s="1"/>
  <c r="H66" i="63"/>
  <c r="J66" i="63" s="1"/>
  <c r="H79" i="63"/>
  <c r="J79" i="63" s="1"/>
  <c r="H94" i="63"/>
  <c r="J94" i="63" s="1"/>
  <c r="H99" i="63"/>
  <c r="J99" i="63" s="1"/>
  <c r="H106" i="63"/>
  <c r="J106" i="63" s="1"/>
  <c r="H126" i="63"/>
  <c r="J126" i="63" s="1"/>
  <c r="H131" i="63"/>
  <c r="J131" i="63" s="1"/>
  <c r="H136" i="63"/>
  <c r="J136" i="63" s="1"/>
  <c r="H138" i="63"/>
  <c r="J138" i="63" s="1"/>
  <c r="H317" i="63"/>
  <c r="J317" i="63" s="1"/>
  <c r="H322" i="63"/>
  <c r="J322" i="63" s="1"/>
  <c r="H332" i="63"/>
  <c r="J332" i="63" s="1"/>
  <c r="H414" i="63"/>
  <c r="J414" i="63" s="1"/>
  <c r="H422" i="63"/>
  <c r="J422" i="63" s="1"/>
  <c r="H442" i="63"/>
  <c r="J442" i="63" s="1"/>
  <c r="H553" i="63"/>
  <c r="J553" i="63" s="1"/>
  <c r="H563" i="63"/>
  <c r="J563" i="63" s="1"/>
  <c r="H610" i="63"/>
  <c r="J610" i="63" s="1"/>
  <c r="H698" i="63"/>
  <c r="J698" i="63" s="1"/>
  <c r="H708" i="63"/>
  <c r="J708" i="63" s="1"/>
  <c r="H727" i="63"/>
  <c r="J727" i="63" s="1"/>
  <c r="H769" i="63"/>
  <c r="J769" i="63" s="1"/>
  <c r="H784" i="63"/>
  <c r="J784" i="63" s="1"/>
  <c r="H818" i="63"/>
  <c r="J818" i="63" s="1"/>
  <c r="H865" i="63"/>
  <c r="J865" i="63" s="1"/>
  <c r="H903" i="63"/>
  <c r="J903" i="63" s="1"/>
  <c r="H992" i="63"/>
  <c r="J992" i="63" s="1"/>
  <c r="H1036" i="63"/>
  <c r="J1036" i="63" s="1"/>
  <c r="H1335" i="63"/>
  <c r="J1335" i="63" s="1"/>
  <c r="H1340" i="63"/>
  <c r="J1340" i="63" s="1"/>
  <c r="H1729" i="63"/>
  <c r="J1729" i="63" s="1"/>
  <c r="H159" i="63"/>
  <c r="J159" i="63" s="1"/>
  <c r="H164" i="63"/>
  <c r="J164" i="63" s="1"/>
  <c r="H191" i="63"/>
  <c r="J191" i="63" s="1"/>
  <c r="H196" i="63"/>
  <c r="J196" i="63" s="1"/>
  <c r="H227" i="63"/>
  <c r="J227" i="63" s="1"/>
  <c r="H244" i="63"/>
  <c r="J244" i="63" s="1"/>
  <c r="H264" i="63"/>
  <c r="J264" i="63" s="1"/>
  <c r="H266" i="63"/>
  <c r="J266" i="63" s="1"/>
  <c r="H271" i="63"/>
  <c r="J271" i="63" s="1"/>
  <c r="H276" i="63"/>
  <c r="J276" i="63" s="1"/>
  <c r="H287" i="63"/>
  <c r="J287" i="63" s="1"/>
  <c r="H292" i="63"/>
  <c r="J292" i="63" s="1"/>
  <c r="H299" i="63"/>
  <c r="J299" i="63" s="1"/>
  <c r="H334" i="63"/>
  <c r="J334" i="63" s="1"/>
  <c r="H336" i="63"/>
  <c r="J336" i="63" s="1"/>
  <c r="H341" i="63"/>
  <c r="J341" i="63" s="1"/>
  <c r="H346" i="63"/>
  <c r="J346" i="63" s="1"/>
  <c r="H369" i="63"/>
  <c r="J369" i="63" s="1"/>
  <c r="H389" i="63"/>
  <c r="J389" i="63" s="1"/>
  <c r="H391" i="63"/>
  <c r="J391" i="63" s="1"/>
  <c r="H412" i="63"/>
  <c r="J412" i="63" s="1"/>
  <c r="H417" i="63"/>
  <c r="J417" i="63" s="1"/>
  <c r="H461" i="63"/>
  <c r="J461" i="63" s="1"/>
  <c r="H463" i="63"/>
  <c r="J463" i="63" s="1"/>
  <c r="H468" i="63"/>
  <c r="J468" i="63" s="1"/>
  <c r="H473" i="63"/>
  <c r="J473" i="63" s="1"/>
  <c r="H496" i="63"/>
  <c r="J496" i="63" s="1"/>
  <c r="H517" i="63"/>
  <c r="J517" i="63" s="1"/>
  <c r="H519" i="63"/>
  <c r="J519" i="63" s="1"/>
  <c r="H540" i="63"/>
  <c r="J540" i="63" s="1"/>
  <c r="H549" i="63"/>
  <c r="J549" i="63" s="1"/>
  <c r="H565" i="63"/>
  <c r="J565" i="63" s="1"/>
  <c r="H601" i="63"/>
  <c r="J601" i="63" s="1"/>
  <c r="H621" i="63"/>
  <c r="J621" i="63" s="1"/>
  <c r="H637" i="63"/>
  <c r="J637" i="63" s="1"/>
  <c r="H648" i="63"/>
  <c r="J648" i="63" s="1"/>
  <c r="H657" i="63"/>
  <c r="J657" i="63" s="1"/>
  <c r="H668" i="63"/>
  <c r="J668" i="63" s="1"/>
  <c r="H677" i="63"/>
  <c r="J677" i="63" s="1"/>
  <c r="H693" i="63"/>
  <c r="J693" i="63" s="1"/>
  <c r="H729" i="63"/>
  <c r="J729" i="63" s="1"/>
  <c r="H749" i="63"/>
  <c r="J749" i="63" s="1"/>
  <c r="H754" i="63"/>
  <c r="J754" i="63" s="1"/>
  <c r="H767" i="63"/>
  <c r="J767" i="63" s="1"/>
  <c r="H790" i="63"/>
  <c r="J790" i="63" s="1"/>
  <c r="H799" i="63"/>
  <c r="J799" i="63" s="1"/>
  <c r="H808" i="63"/>
  <c r="J808" i="63" s="1"/>
  <c r="H811" i="63"/>
  <c r="J811" i="63" s="1"/>
  <c r="H831" i="63"/>
  <c r="J831" i="63" s="1"/>
  <c r="H835" i="63"/>
  <c r="J835" i="63" s="1"/>
  <c r="H855" i="63"/>
  <c r="J855" i="63" s="1"/>
  <c r="H859" i="63"/>
  <c r="J859" i="63" s="1"/>
  <c r="H870" i="63"/>
  <c r="J870" i="63" s="1"/>
  <c r="H882" i="63"/>
  <c r="J882" i="63" s="1"/>
  <c r="H922" i="63"/>
  <c r="J922" i="63" s="1"/>
  <c r="H942" i="63"/>
  <c r="J942" i="63" s="1"/>
  <c r="H946" i="63"/>
  <c r="J946" i="63" s="1"/>
  <c r="H964" i="63"/>
  <c r="J964" i="63" s="1"/>
  <c r="H982" i="63"/>
  <c r="J982" i="63" s="1"/>
  <c r="H997" i="63"/>
  <c r="J997" i="63" s="1"/>
  <c r="H1012" i="63"/>
  <c r="J1012" i="63" s="1"/>
  <c r="H1030" i="63"/>
  <c r="J1030" i="63" s="1"/>
  <c r="H1034" i="63"/>
  <c r="J1034" i="63" s="1"/>
  <c r="H1043" i="63"/>
  <c r="J1043" i="63" s="1"/>
  <c r="H1070" i="63"/>
  <c r="J1070" i="63" s="1"/>
  <c r="H1076" i="63"/>
  <c r="J1076" i="63" s="1"/>
  <c r="H1094" i="63"/>
  <c r="J1094" i="63" s="1"/>
  <c r="H1098" i="63"/>
  <c r="J1098" i="63" s="1"/>
  <c r="H1126" i="63"/>
  <c r="J1126" i="63" s="1"/>
  <c r="H1133" i="63"/>
  <c r="J1133" i="63" s="1"/>
  <c r="H1142" i="63"/>
  <c r="J1142" i="63" s="1"/>
  <c r="H1148" i="63"/>
  <c r="J1148" i="63" s="1"/>
  <c r="H1179" i="63"/>
  <c r="J1179" i="63" s="1"/>
  <c r="H1184" i="63"/>
  <c r="J1184" i="63" s="1"/>
  <c r="H1215" i="63"/>
  <c r="J1215" i="63" s="1"/>
  <c r="H1225" i="63"/>
  <c r="J1225" i="63" s="1"/>
  <c r="H1289" i="63"/>
  <c r="J1289" i="63" s="1"/>
  <c r="H1294" i="63"/>
  <c r="J1294" i="63" s="1"/>
  <c r="H1306" i="63"/>
  <c r="J1306" i="63" s="1"/>
  <c r="H1333" i="63"/>
  <c r="J1333" i="63" s="1"/>
  <c r="H1425" i="63"/>
  <c r="J1425" i="63" s="1"/>
  <c r="H1527" i="63"/>
  <c r="J1527" i="63" s="1"/>
  <c r="H1540" i="63"/>
  <c r="J1540" i="63" s="1"/>
  <c r="H1565" i="63"/>
  <c r="J1565" i="63" s="1"/>
  <c r="H1786" i="63"/>
  <c r="J1786" i="63" s="1"/>
  <c r="H2112" i="63"/>
  <c r="J2112" i="63" s="1"/>
  <c r="H318" i="63"/>
  <c r="J318" i="63" s="1"/>
  <c r="H325" i="63"/>
  <c r="J325" i="63" s="1"/>
  <c r="H330" i="63"/>
  <c r="J330" i="63" s="1"/>
  <c r="H353" i="63"/>
  <c r="J353" i="63" s="1"/>
  <c r="H373" i="63"/>
  <c r="J373" i="63" s="1"/>
  <c r="H396" i="63"/>
  <c r="J396" i="63" s="1"/>
  <c r="H401" i="63"/>
  <c r="J401" i="63" s="1"/>
  <c r="H445" i="63"/>
  <c r="J445" i="63" s="1"/>
  <c r="H452" i="63"/>
  <c r="J452" i="63" s="1"/>
  <c r="H457" i="63"/>
  <c r="J457" i="63" s="1"/>
  <c r="H480" i="63"/>
  <c r="J480" i="63" s="1"/>
  <c r="H501" i="63"/>
  <c r="J501" i="63" s="1"/>
  <c r="H524" i="63"/>
  <c r="J524" i="63" s="1"/>
  <c r="H529" i="63"/>
  <c r="J529" i="63" s="1"/>
  <c r="H545" i="63"/>
  <c r="J545" i="63" s="1"/>
  <c r="H556" i="63"/>
  <c r="J556" i="63" s="1"/>
  <c r="H572" i="63"/>
  <c r="J572" i="63" s="1"/>
  <c r="H581" i="63"/>
  <c r="J581" i="63" s="1"/>
  <c r="H612" i="63"/>
  <c r="J612" i="63" s="1"/>
  <c r="H628" i="63"/>
  <c r="J628" i="63" s="1"/>
  <c r="H673" i="63"/>
  <c r="J673" i="63" s="1"/>
  <c r="H684" i="63"/>
  <c r="J684" i="63" s="1"/>
  <c r="H700" i="63"/>
  <c r="J700" i="63" s="1"/>
  <c r="H709" i="63"/>
  <c r="J709" i="63" s="1"/>
  <c r="H740" i="63"/>
  <c r="J740" i="63" s="1"/>
  <c r="H765" i="63"/>
  <c r="J765" i="63" s="1"/>
  <c r="H776" i="63"/>
  <c r="J776" i="63" s="1"/>
  <c r="H788" i="63"/>
  <c r="J788" i="63" s="1"/>
  <c r="H829" i="63"/>
  <c r="J829" i="63" s="1"/>
  <c r="H877" i="63"/>
  <c r="J877" i="63" s="1"/>
  <c r="H885" i="63"/>
  <c r="J885" i="63" s="1"/>
  <c r="H907" i="63"/>
  <c r="J907" i="63" s="1"/>
  <c r="H931" i="63"/>
  <c r="J931" i="63" s="1"/>
  <c r="H986" i="63"/>
  <c r="J986" i="63" s="1"/>
  <c r="H1006" i="63"/>
  <c r="J1006" i="63" s="1"/>
  <c r="H1010" i="63"/>
  <c r="J1010" i="63" s="1"/>
  <c r="H1046" i="63"/>
  <c r="J1046" i="63" s="1"/>
  <c r="H1074" i="63"/>
  <c r="J1074" i="63" s="1"/>
  <c r="H1092" i="63"/>
  <c r="J1092" i="63" s="1"/>
  <c r="H1101" i="63"/>
  <c r="J1101" i="63" s="1"/>
  <c r="H1124" i="63"/>
  <c r="J1124" i="63" s="1"/>
  <c r="H1140" i="63"/>
  <c r="J1140" i="63" s="1"/>
  <c r="H1146" i="63"/>
  <c r="J1146" i="63" s="1"/>
  <c r="H1177" i="63"/>
  <c r="J1177" i="63" s="1"/>
  <c r="H1282" i="63"/>
  <c r="J1282" i="63" s="1"/>
  <c r="H1304" i="63"/>
  <c r="J1304" i="63" s="1"/>
  <c r="H1341" i="63"/>
  <c r="J1341" i="63" s="1"/>
  <c r="H1456" i="63"/>
  <c r="J1456" i="63" s="1"/>
  <c r="H1464" i="63"/>
  <c r="J1464" i="63" s="1"/>
  <c r="H1596" i="63"/>
  <c r="J1596" i="63" s="1"/>
  <c r="H1629" i="63"/>
  <c r="H1642" i="63"/>
  <c r="J1642" i="63" s="1"/>
  <c r="H1757" i="63"/>
  <c r="H1946" i="63"/>
  <c r="H162" i="63"/>
  <c r="J162" i="63" s="1"/>
  <c r="H194" i="63"/>
  <c r="J194" i="63" s="1"/>
  <c r="H274" i="63"/>
  <c r="J274" i="63" s="1"/>
  <c r="H290" i="63"/>
  <c r="J290" i="63" s="1"/>
  <c r="H321" i="63"/>
  <c r="J321" i="63" s="1"/>
  <c r="H344" i="63"/>
  <c r="J344" i="63" s="1"/>
  <c r="H415" i="63"/>
  <c r="J415" i="63" s="1"/>
  <c r="H448" i="63"/>
  <c r="J448" i="63" s="1"/>
  <c r="H471" i="63"/>
  <c r="J471" i="63" s="1"/>
  <c r="H847" i="63"/>
  <c r="J847" i="63" s="1"/>
  <c r="H1028" i="63"/>
  <c r="J1028" i="63" s="1"/>
  <c r="H1068" i="63"/>
  <c r="J1068" i="63" s="1"/>
  <c r="H1086" i="63"/>
  <c r="J1086" i="63" s="1"/>
  <c r="H1110" i="63"/>
  <c r="J1110" i="63" s="1"/>
  <c r="H1149" i="63"/>
  <c r="J1149" i="63" s="1"/>
  <c r="H1221" i="63"/>
  <c r="J1221" i="63" s="1"/>
  <c r="H1354" i="63"/>
  <c r="J1354" i="63" s="1"/>
  <c r="H1553" i="63"/>
  <c r="J1553" i="63" s="1"/>
  <c r="H1738" i="63"/>
  <c r="J1738" i="63" s="1"/>
  <c r="H2287" i="63"/>
  <c r="H228" i="63"/>
  <c r="J228" i="63" s="1"/>
  <c r="H243" i="63"/>
  <c r="J243" i="63" s="1"/>
  <c r="H256" i="63"/>
  <c r="J256" i="63" s="1"/>
  <c r="H307" i="63"/>
  <c r="J307" i="63" s="1"/>
  <c r="H349" i="63"/>
  <c r="J349" i="63" s="1"/>
  <c r="H354" i="63"/>
  <c r="J354" i="63" s="1"/>
  <c r="H409" i="63"/>
  <c r="J409" i="63" s="1"/>
  <c r="H432" i="63"/>
  <c r="J432" i="63" s="1"/>
  <c r="H455" i="63"/>
  <c r="J455" i="63" s="1"/>
  <c r="H481" i="63"/>
  <c r="J481" i="63" s="1"/>
  <c r="H557" i="63"/>
  <c r="J557" i="63" s="1"/>
  <c r="H573" i="63"/>
  <c r="J573" i="63" s="1"/>
  <c r="H584" i="63"/>
  <c r="J584" i="63" s="1"/>
  <c r="H593" i="63"/>
  <c r="J593" i="63" s="1"/>
  <c r="H604" i="63"/>
  <c r="J604" i="63" s="1"/>
  <c r="H613" i="63"/>
  <c r="J613" i="63" s="1"/>
  <c r="H629" i="63"/>
  <c r="J629" i="63" s="1"/>
  <c r="H665" i="63"/>
  <c r="J665" i="63" s="1"/>
  <c r="H685" i="63"/>
  <c r="J685" i="63" s="1"/>
  <c r="H701" i="63"/>
  <c r="J701" i="63" s="1"/>
  <c r="H712" i="63"/>
  <c r="J712" i="63" s="1"/>
  <c r="H721" i="63"/>
  <c r="J721" i="63" s="1"/>
  <c r="H732" i="63"/>
  <c r="J732" i="63" s="1"/>
  <c r="H741" i="63"/>
  <c r="J741" i="63" s="1"/>
  <c r="H777" i="63"/>
  <c r="J777" i="63" s="1"/>
  <c r="H781" i="63"/>
  <c r="J781" i="63" s="1"/>
  <c r="H821" i="63"/>
  <c r="J821" i="63" s="1"/>
  <c r="H830" i="63"/>
  <c r="J830" i="63" s="1"/>
  <c r="H845" i="63"/>
  <c r="J845" i="63" s="1"/>
  <c r="H886" i="63"/>
  <c r="J886" i="63" s="1"/>
  <c r="H932" i="63"/>
  <c r="J932" i="63" s="1"/>
  <c r="H938" i="63"/>
  <c r="J938" i="63" s="1"/>
  <c r="H950" i="63"/>
  <c r="J950" i="63" s="1"/>
  <c r="H956" i="63"/>
  <c r="J956" i="63" s="1"/>
  <c r="H987" i="63"/>
  <c r="J987" i="63" s="1"/>
  <c r="H1002" i="63"/>
  <c r="J1002" i="63" s="1"/>
  <c r="H1004" i="63"/>
  <c r="J1004" i="63" s="1"/>
  <c r="H1011" i="63"/>
  <c r="J1011" i="63" s="1"/>
  <c r="H1026" i="63"/>
  <c r="J1026" i="63" s="1"/>
  <c r="H1038" i="63"/>
  <c r="J1038" i="63" s="1"/>
  <c r="H1053" i="63"/>
  <c r="J1053" i="63" s="1"/>
  <c r="H1066" i="63"/>
  <c r="J1066" i="63" s="1"/>
  <c r="H1075" i="63"/>
  <c r="J1075" i="63" s="1"/>
  <c r="H1084" i="63"/>
  <c r="J1084" i="63" s="1"/>
  <c r="H1108" i="63"/>
  <c r="J1108" i="63" s="1"/>
  <c r="H1114" i="63"/>
  <c r="J1114" i="63" s="1"/>
  <c r="H1134" i="63"/>
  <c r="J1134" i="63" s="1"/>
  <c r="H1204" i="63"/>
  <c r="J1204" i="63" s="1"/>
  <c r="H1244" i="63"/>
  <c r="J1244" i="63" s="1"/>
  <c r="H1273" i="63"/>
  <c r="J1273" i="63" s="1"/>
  <c r="H1347" i="63"/>
  <c r="J1347" i="63" s="1"/>
  <c r="H1357" i="63"/>
  <c r="J1357" i="63" s="1"/>
  <c r="H1409" i="63"/>
  <c r="J1409" i="63" s="1"/>
  <c r="H1437" i="63"/>
  <c r="J1437" i="63" s="1"/>
  <c r="H1648" i="63"/>
  <c r="J1648" i="63" s="1"/>
  <c r="H1825" i="63"/>
  <c r="J1825" i="63" s="1"/>
  <c r="H2062" i="63"/>
  <c r="H158" i="63"/>
  <c r="J158" i="63" s="1"/>
  <c r="H163" i="63"/>
  <c r="J163" i="63" s="1"/>
  <c r="H168" i="63"/>
  <c r="J168" i="63" s="1"/>
  <c r="H170" i="63"/>
  <c r="J170" i="63" s="1"/>
  <c r="H190" i="63"/>
  <c r="J190" i="63" s="1"/>
  <c r="H195" i="63"/>
  <c r="J195" i="63" s="1"/>
  <c r="H200" i="63"/>
  <c r="J200" i="63" s="1"/>
  <c r="H202" i="63"/>
  <c r="J202" i="63" s="1"/>
  <c r="H224" i="63"/>
  <c r="J224" i="63" s="1"/>
  <c r="H239" i="63"/>
  <c r="J239" i="63" s="1"/>
  <c r="H268" i="63"/>
  <c r="J268" i="63" s="1"/>
  <c r="H291" i="63"/>
  <c r="J291" i="63" s="1"/>
  <c r="H312" i="63"/>
  <c r="J312" i="63" s="1"/>
  <c r="H314" i="63"/>
  <c r="J314" i="63" s="1"/>
  <c r="H333" i="63"/>
  <c r="J333" i="63" s="1"/>
  <c r="H338" i="63"/>
  <c r="J338" i="63" s="1"/>
  <c r="H381" i="63"/>
  <c r="J381" i="63" s="1"/>
  <c r="H388" i="63"/>
  <c r="J388" i="63" s="1"/>
  <c r="H393" i="63"/>
  <c r="J393" i="63" s="1"/>
  <c r="H416" i="63"/>
  <c r="J416" i="63" s="1"/>
  <c r="H437" i="63"/>
  <c r="J437" i="63" s="1"/>
  <c r="H439" i="63"/>
  <c r="J439" i="63" s="1"/>
  <c r="H460" i="63"/>
  <c r="J460" i="63" s="1"/>
  <c r="H465" i="63"/>
  <c r="J465" i="63" s="1"/>
  <c r="H509" i="63"/>
  <c r="J509" i="63" s="1"/>
  <c r="H516" i="63"/>
  <c r="J516" i="63" s="1"/>
  <c r="H521" i="63"/>
  <c r="J521" i="63" s="1"/>
  <c r="H548" i="63"/>
  <c r="J548" i="63" s="1"/>
  <c r="H564" i="63"/>
  <c r="J564" i="63" s="1"/>
  <c r="H609" i="63"/>
  <c r="J609" i="63" s="1"/>
  <c r="H620" i="63"/>
  <c r="J620" i="63" s="1"/>
  <c r="H636" i="63"/>
  <c r="J636" i="63" s="1"/>
  <c r="H645" i="63"/>
  <c r="J645" i="63" s="1"/>
  <c r="H676" i="63"/>
  <c r="J676" i="63" s="1"/>
  <c r="H692" i="63"/>
  <c r="J692" i="63" s="1"/>
  <c r="H737" i="63"/>
  <c r="J737" i="63" s="1"/>
  <c r="H753" i="63"/>
  <c r="J753" i="63" s="1"/>
  <c r="H760" i="63"/>
  <c r="J760" i="63" s="1"/>
  <c r="H798" i="63"/>
  <c r="J798" i="63" s="1"/>
  <c r="H807" i="63"/>
  <c r="J807" i="63" s="1"/>
  <c r="H815" i="63"/>
  <c r="J815" i="63" s="1"/>
  <c r="H819" i="63"/>
  <c r="J819" i="63" s="1"/>
  <c r="H839" i="63"/>
  <c r="J839" i="63" s="1"/>
  <c r="H843" i="63"/>
  <c r="J843" i="63" s="1"/>
  <c r="H854" i="63"/>
  <c r="J854" i="63" s="1"/>
  <c r="H869" i="63"/>
  <c r="J869" i="63" s="1"/>
  <c r="H890" i="63"/>
  <c r="J890" i="63" s="1"/>
  <c r="H899" i="63"/>
  <c r="J899" i="63" s="1"/>
  <c r="H926" i="63"/>
  <c r="J926" i="63" s="1"/>
  <c r="H941" i="63"/>
  <c r="J941" i="63" s="1"/>
  <c r="H954" i="63"/>
  <c r="J954" i="63" s="1"/>
  <c r="H963" i="63"/>
  <c r="J963" i="63" s="1"/>
  <c r="H972" i="63"/>
  <c r="J972" i="63" s="1"/>
  <c r="H990" i="63"/>
  <c r="J990" i="63" s="1"/>
  <c r="H996" i="63"/>
  <c r="J996" i="63" s="1"/>
  <c r="H1014" i="63"/>
  <c r="J1014" i="63" s="1"/>
  <c r="H1018" i="63"/>
  <c r="J1018" i="63" s="1"/>
  <c r="H1029" i="63"/>
  <c r="J1029" i="63" s="1"/>
  <c r="H1042" i="63"/>
  <c r="J1042" i="63" s="1"/>
  <c r="H1078" i="63"/>
  <c r="J1078" i="63" s="1"/>
  <c r="H1082" i="63"/>
  <c r="J1082" i="63" s="1"/>
  <c r="H1106" i="63"/>
  <c r="J1106" i="63" s="1"/>
  <c r="H1132" i="63"/>
  <c r="J1132" i="63" s="1"/>
  <c r="H1152" i="63"/>
  <c r="J1152" i="63" s="1"/>
  <c r="H1164" i="63"/>
  <c r="J1164" i="63" s="1"/>
  <c r="H1266" i="63"/>
  <c r="J1266" i="63" s="1"/>
  <c r="H1369" i="63"/>
  <c r="J1369" i="63" s="1"/>
  <c r="H1468" i="63"/>
  <c r="J1468" i="63" s="1"/>
  <c r="H1534" i="63"/>
  <c r="J1534" i="63" s="1"/>
  <c r="H1539" i="63"/>
  <c r="J1539" i="63" s="1"/>
  <c r="H1584" i="63"/>
  <c r="J1584" i="63" s="1"/>
  <c r="H1699" i="63"/>
  <c r="J1699" i="63" s="1"/>
  <c r="H1766" i="63"/>
  <c r="J1766" i="63" s="1"/>
  <c r="H1820" i="63"/>
  <c r="J1820" i="63" s="1"/>
  <c r="H2195" i="63"/>
  <c r="J2195" i="63" s="1"/>
  <c r="H2232" i="63"/>
  <c r="H1158" i="63"/>
  <c r="J1158" i="63" s="1"/>
  <c r="H1190" i="63"/>
  <c r="J1190" i="63" s="1"/>
  <c r="H1311" i="63"/>
  <c r="J1311" i="63" s="1"/>
  <c r="H1322" i="63"/>
  <c r="J1322" i="63" s="1"/>
  <c r="H1393" i="63"/>
  <c r="J1393" i="63" s="1"/>
  <c r="H1449" i="63"/>
  <c r="J1449" i="63" s="1"/>
  <c r="H1459" i="63"/>
  <c r="J1459" i="63" s="1"/>
  <c r="H1513" i="63"/>
  <c r="J1513" i="63" s="1"/>
  <c r="H1577" i="63"/>
  <c r="J1577" i="63" s="1"/>
  <c r="H1646" i="63"/>
  <c r="J1646" i="63" s="1"/>
  <c r="H1662" i="63"/>
  <c r="J1662" i="63" s="1"/>
  <c r="H1706" i="63"/>
  <c r="J1706" i="63" s="1"/>
  <c r="H1743" i="63"/>
  <c r="H1771" i="63"/>
  <c r="H1832" i="63"/>
  <c r="J1832" i="63" s="1"/>
  <c r="H2170" i="63"/>
  <c r="J2170" i="63" s="1"/>
  <c r="H1156" i="63"/>
  <c r="J1156" i="63" s="1"/>
  <c r="H1165" i="63"/>
  <c r="J1165" i="63" s="1"/>
  <c r="H1188" i="63"/>
  <c r="J1188" i="63" s="1"/>
  <c r="H1194" i="63"/>
  <c r="J1194" i="63" s="1"/>
  <c r="H1230" i="63"/>
  <c r="J1230" i="63" s="1"/>
  <c r="H1260" i="63"/>
  <c r="J1260" i="63" s="1"/>
  <c r="H1276" i="63"/>
  <c r="J1276" i="63" s="1"/>
  <c r="H1292" i="63"/>
  <c r="J1292" i="63" s="1"/>
  <c r="H1307" i="63"/>
  <c r="J1307" i="63" s="1"/>
  <c r="H1316" i="63"/>
  <c r="J1316" i="63" s="1"/>
  <c r="H1336" i="63"/>
  <c r="J1336" i="63" s="1"/>
  <c r="H1348" i="63"/>
  <c r="J1348" i="63" s="1"/>
  <c r="H1387" i="63"/>
  <c r="J1387" i="63" s="1"/>
  <c r="H1410" i="63"/>
  <c r="J1410" i="63" s="1"/>
  <c r="H1471" i="63"/>
  <c r="J1471" i="63" s="1"/>
  <c r="H1478" i="63"/>
  <c r="J1478" i="63" s="1"/>
  <c r="H1483" i="63"/>
  <c r="J1483" i="63" s="1"/>
  <c r="H1490" i="63"/>
  <c r="J1490" i="63" s="1"/>
  <c r="H1535" i="63"/>
  <c r="J1535" i="63" s="1"/>
  <c r="H1542" i="63"/>
  <c r="J1542" i="63" s="1"/>
  <c r="H1547" i="63"/>
  <c r="J1547" i="63" s="1"/>
  <c r="H1554" i="63"/>
  <c r="J1554" i="63" s="1"/>
  <c r="H1599" i="63"/>
  <c r="J1599" i="63" s="1"/>
  <c r="H1606" i="63"/>
  <c r="J1606" i="63" s="1"/>
  <c r="H1611" i="63"/>
  <c r="J1611" i="63" s="1"/>
  <c r="H1618" i="63"/>
  <c r="J1618" i="63" s="1"/>
  <c r="H1651" i="63"/>
  <c r="J1651" i="63" s="1"/>
  <c r="H1656" i="63"/>
  <c r="H1672" i="63"/>
  <c r="J1672" i="63" s="1"/>
  <c r="H1686" i="63"/>
  <c r="J1686" i="63" s="1"/>
  <c r="H1702" i="63"/>
  <c r="J1702" i="63" s="1"/>
  <c r="H1711" i="63"/>
  <c r="H1730" i="63"/>
  <c r="J1730" i="63" s="1"/>
  <c r="H1746" i="63"/>
  <c r="J1746" i="63" s="1"/>
  <c r="H1760" i="63"/>
  <c r="J1760" i="63" s="1"/>
  <c r="H1787" i="63"/>
  <c r="J1787" i="63" s="1"/>
  <c r="H1796" i="63"/>
  <c r="J1796" i="63" s="1"/>
  <c r="H1808" i="63"/>
  <c r="J1808" i="63" s="1"/>
  <c r="H1813" i="63"/>
  <c r="H1828" i="63"/>
  <c r="J1828" i="63" s="1"/>
  <c r="H1837" i="63"/>
  <c r="H1850" i="63"/>
  <c r="J1850" i="63" s="1"/>
  <c r="H1891" i="63"/>
  <c r="J1891" i="63" s="1"/>
  <c r="H1934" i="63"/>
  <c r="H1979" i="63"/>
  <c r="H2002" i="63"/>
  <c r="H2051" i="63"/>
  <c r="J2051" i="63" s="1"/>
  <c r="H2090" i="63"/>
  <c r="H2104" i="63"/>
  <c r="H2278" i="63"/>
  <c r="J2278" i="63" s="1"/>
  <c r="H2759" i="63"/>
  <c r="H1174" i="63"/>
  <c r="J1174" i="63" s="1"/>
  <c r="H1178" i="63"/>
  <c r="J1178" i="63" s="1"/>
  <c r="H1214" i="63"/>
  <c r="J1214" i="63" s="1"/>
  <c r="H1256" i="63"/>
  <c r="J1256" i="63" s="1"/>
  <c r="H1303" i="63"/>
  <c r="J1303" i="63" s="1"/>
  <c r="H1370" i="63"/>
  <c r="J1370" i="63" s="1"/>
  <c r="H1383" i="63"/>
  <c r="J1383" i="63" s="1"/>
  <c r="H1401" i="63"/>
  <c r="J1401" i="63" s="1"/>
  <c r="H1417" i="63"/>
  <c r="J1417" i="63" s="1"/>
  <c r="H1457" i="63"/>
  <c r="J1457" i="63" s="1"/>
  <c r="H1467" i="63"/>
  <c r="J1467" i="63" s="1"/>
  <c r="H1474" i="63"/>
  <c r="J1474" i="63" s="1"/>
  <c r="H1521" i="63"/>
  <c r="J1521" i="63" s="1"/>
  <c r="H1538" i="63"/>
  <c r="J1538" i="63" s="1"/>
  <c r="H1585" i="63"/>
  <c r="J1585" i="63" s="1"/>
  <c r="H1602" i="63"/>
  <c r="J1602" i="63" s="1"/>
  <c r="H1668" i="63"/>
  <c r="J1668" i="63" s="1"/>
  <c r="H1676" i="63"/>
  <c r="J1676" i="63" s="1"/>
  <c r="H1681" i="63"/>
  <c r="J1681" i="63" s="1"/>
  <c r="H1707" i="63"/>
  <c r="H1723" i="63"/>
  <c r="J1723" i="63" s="1"/>
  <c r="H1801" i="63"/>
  <c r="H1833" i="63"/>
  <c r="J1833" i="63" s="1"/>
  <c r="H1962" i="63"/>
  <c r="J1962" i="63" s="1"/>
  <c r="H2118" i="63"/>
  <c r="J2118" i="63" s="1"/>
  <c r="H2181" i="63"/>
  <c r="H2246" i="63"/>
  <c r="H2271" i="63"/>
  <c r="H2672" i="63"/>
  <c r="H1351" i="63"/>
  <c r="J1351" i="63" s="1"/>
  <c r="H1481" i="63"/>
  <c r="J1481" i="63" s="1"/>
  <c r="H1491" i="63"/>
  <c r="J1491" i="63" s="1"/>
  <c r="H1717" i="63"/>
  <c r="J1717" i="63" s="1"/>
  <c r="H1761" i="63"/>
  <c r="J1761" i="63" s="1"/>
  <c r="H1811" i="63"/>
  <c r="H1985" i="63"/>
  <c r="J1985" i="63" s="1"/>
  <c r="H1166" i="63"/>
  <c r="J1166" i="63" s="1"/>
  <c r="H1170" i="63"/>
  <c r="J1170" i="63" s="1"/>
  <c r="H1206" i="63"/>
  <c r="J1206" i="63" s="1"/>
  <c r="H1210" i="63"/>
  <c r="J1210" i="63" s="1"/>
  <c r="H1246" i="63"/>
  <c r="J1246" i="63" s="1"/>
  <c r="H1252" i="63"/>
  <c r="J1252" i="63" s="1"/>
  <c r="H1268" i="63"/>
  <c r="J1268" i="63" s="1"/>
  <c r="H1284" i="63"/>
  <c r="J1284" i="63" s="1"/>
  <c r="H1324" i="63"/>
  <c r="J1324" i="63" s="1"/>
  <c r="H1356" i="63"/>
  <c r="J1356" i="63" s="1"/>
  <c r="H1379" i="63"/>
  <c r="J1379" i="63" s="1"/>
  <c r="H1390" i="63"/>
  <c r="J1390" i="63" s="1"/>
  <c r="H1395" i="63"/>
  <c r="J1395" i="63" s="1"/>
  <c r="H1402" i="63"/>
  <c r="J1402" i="63" s="1"/>
  <c r="H1411" i="63"/>
  <c r="J1411" i="63" s="1"/>
  <c r="H1439" i="63"/>
  <c r="J1439" i="63" s="1"/>
  <c r="H1446" i="63"/>
  <c r="J1446" i="63" s="1"/>
  <c r="H1451" i="63"/>
  <c r="J1451" i="63" s="1"/>
  <c r="H1458" i="63"/>
  <c r="J1458" i="63" s="1"/>
  <c r="H1503" i="63"/>
  <c r="J1503" i="63" s="1"/>
  <c r="H1510" i="63"/>
  <c r="J1510" i="63" s="1"/>
  <c r="H1515" i="63"/>
  <c r="J1515" i="63" s="1"/>
  <c r="H1522" i="63"/>
  <c r="J1522" i="63" s="1"/>
  <c r="H1567" i="63"/>
  <c r="J1567" i="63" s="1"/>
  <c r="H1574" i="63"/>
  <c r="J1574" i="63" s="1"/>
  <c r="H1579" i="63"/>
  <c r="J1579" i="63" s="1"/>
  <c r="H1586" i="63"/>
  <c r="J1586" i="63" s="1"/>
  <c r="H1631" i="63"/>
  <c r="H1633" i="63"/>
  <c r="J1633" i="63" s="1"/>
  <c r="H1636" i="63"/>
  <c r="J1636" i="63" s="1"/>
  <c r="H1645" i="63"/>
  <c r="H1696" i="63"/>
  <c r="J1696" i="63" s="1"/>
  <c r="H1708" i="63"/>
  <c r="J1708" i="63" s="1"/>
  <c r="H1724" i="63"/>
  <c r="J1724" i="63" s="1"/>
  <c r="H1733" i="63"/>
  <c r="J1733" i="63" s="1"/>
  <c r="H1775" i="63"/>
  <c r="J1775" i="63" s="1"/>
  <c r="H1793" i="63"/>
  <c r="H1817" i="63"/>
  <c r="J1817" i="63" s="1"/>
  <c r="H1822" i="63"/>
  <c r="H1834" i="63"/>
  <c r="J1834" i="63" s="1"/>
  <c r="H1925" i="63"/>
  <c r="H2013" i="63"/>
  <c r="J2013" i="63" s="1"/>
  <c r="H2179" i="63"/>
  <c r="H2239" i="63"/>
  <c r="H2264" i="63"/>
  <c r="H2804" i="63"/>
  <c r="H1868" i="63"/>
  <c r="J1868" i="63" s="1"/>
  <c r="H1884" i="63"/>
  <c r="J1884" i="63" s="1"/>
  <c r="H1898" i="63"/>
  <c r="H1921" i="63"/>
  <c r="H1930" i="63"/>
  <c r="H1937" i="63"/>
  <c r="J1937" i="63" s="1"/>
  <c r="H1953" i="63"/>
  <c r="H1960" i="63"/>
  <c r="H1969" i="63"/>
  <c r="H1976" i="63"/>
  <c r="H1992" i="63"/>
  <c r="J1992" i="63" s="1"/>
  <c r="H2008" i="63"/>
  <c r="J2008" i="63" s="1"/>
  <c r="H2067" i="63"/>
  <c r="J2067" i="63" s="1"/>
  <c r="H2114" i="63"/>
  <c r="H2138" i="63"/>
  <c r="H2186" i="63"/>
  <c r="J2186" i="63" s="1"/>
  <c r="H2202" i="63"/>
  <c r="J2202" i="63" s="1"/>
  <c r="H2226" i="63"/>
  <c r="J2226" i="63" s="1"/>
  <c r="H2242" i="63"/>
  <c r="J2242" i="63" s="1"/>
  <c r="H2258" i="63"/>
  <c r="H2274" i="63"/>
  <c r="H2471" i="63"/>
  <c r="H2662" i="63"/>
  <c r="H1848" i="63"/>
  <c r="H1852" i="63"/>
  <c r="J1852" i="63" s="1"/>
  <c r="H1866" i="63"/>
  <c r="J1866" i="63" s="1"/>
  <c r="H1919" i="63"/>
  <c r="J1919" i="63" s="1"/>
  <c r="H1928" i="63"/>
  <c r="H1951" i="63"/>
  <c r="H1958" i="63"/>
  <c r="H1974" i="63"/>
  <c r="H1990" i="63"/>
  <c r="J1990" i="63" s="1"/>
  <c r="H2006" i="63"/>
  <c r="J2006" i="63" s="1"/>
  <c r="H2020" i="63"/>
  <c r="J2020" i="63" s="1"/>
  <c r="H2063" i="63"/>
  <c r="H2079" i="63"/>
  <c r="H2083" i="63"/>
  <c r="H2092" i="63"/>
  <c r="J2092" i="63" s="1"/>
  <c r="H2100" i="63"/>
  <c r="H2102" i="63"/>
  <c r="H2108" i="63"/>
  <c r="J2108" i="63" s="1"/>
  <c r="H2110" i="63"/>
  <c r="H2132" i="63"/>
  <c r="H2134" i="63"/>
  <c r="H2207" i="63"/>
  <c r="H2233" i="63"/>
  <c r="H2249" i="63"/>
  <c r="H2265" i="63"/>
  <c r="J2265" i="63" s="1"/>
  <c r="H2299" i="63"/>
  <c r="H2303" i="63"/>
  <c r="H2393" i="63"/>
  <c r="H2413" i="63"/>
  <c r="H2443" i="63"/>
  <c r="J2443" i="63" s="1"/>
  <c r="H2523" i="63"/>
  <c r="J2523" i="63" s="1"/>
  <c r="H2744" i="63"/>
  <c r="H2862" i="63"/>
  <c r="H2975" i="63"/>
  <c r="H3016" i="63"/>
  <c r="H3345" i="63"/>
  <c r="H1940" i="63"/>
  <c r="H1954" i="63"/>
  <c r="J1954" i="63" s="1"/>
  <c r="H1970" i="63"/>
  <c r="J1970" i="63" s="1"/>
  <c r="H1977" i="63"/>
  <c r="H2009" i="63"/>
  <c r="H2023" i="63"/>
  <c r="J2023" i="63" s="1"/>
  <c r="H2052" i="63"/>
  <c r="H2054" i="63"/>
  <c r="J2054" i="63" s="1"/>
  <c r="H2068" i="63"/>
  <c r="H2075" i="63"/>
  <c r="J2075" i="63" s="1"/>
  <c r="H2095" i="63"/>
  <c r="J2095" i="63" s="1"/>
  <c r="H2103" i="63"/>
  <c r="H2111" i="63"/>
  <c r="J2111" i="63" s="1"/>
  <c r="H2162" i="63"/>
  <c r="H2182" i="63"/>
  <c r="J2182" i="63" s="1"/>
  <c r="H2198" i="63"/>
  <c r="J2198" i="63" s="1"/>
  <c r="H2224" i="63"/>
  <c r="H2240" i="63"/>
  <c r="H2256" i="63"/>
  <c r="H2272" i="63"/>
  <c r="H2646" i="63"/>
  <c r="J2646" i="63" s="1"/>
  <c r="H2717" i="63"/>
  <c r="J2717" i="63" s="1"/>
  <c r="H2742" i="63"/>
  <c r="H1853" i="63"/>
  <c r="H1890" i="63"/>
  <c r="J1890" i="63" s="1"/>
  <c r="H1906" i="63"/>
  <c r="H2178" i="63"/>
  <c r="J2178" i="63" s="1"/>
  <c r="H2194" i="63"/>
  <c r="H2234" i="63"/>
  <c r="H2304" i="63"/>
  <c r="H2321" i="63"/>
  <c r="H2343" i="63"/>
  <c r="H2464" i="63"/>
  <c r="H2564" i="63"/>
  <c r="H2679" i="63"/>
  <c r="H1856" i="63"/>
  <c r="J1856" i="63" s="1"/>
  <c r="H1860" i="63"/>
  <c r="J1860" i="63" s="1"/>
  <c r="H1895" i="63"/>
  <c r="J1895" i="63" s="1"/>
  <c r="H1897" i="63"/>
  <c r="J1897" i="63" s="1"/>
  <c r="H1904" i="63"/>
  <c r="H1943" i="63"/>
  <c r="J1943" i="63" s="1"/>
  <c r="H1952" i="63"/>
  <c r="J1952" i="63" s="1"/>
  <c r="H1966" i="63"/>
  <c r="J1966" i="63" s="1"/>
  <c r="H1982" i="63"/>
  <c r="H1998" i="63"/>
  <c r="J1998" i="63" s="1"/>
  <c r="H2014" i="63"/>
  <c r="H2044" i="63"/>
  <c r="J2044" i="63" s="1"/>
  <c r="H2046" i="63"/>
  <c r="H2091" i="63"/>
  <c r="J2091" i="63" s="1"/>
  <c r="H2122" i="63"/>
  <c r="H2140" i="63"/>
  <c r="H2142" i="63"/>
  <c r="H2163" i="63"/>
  <c r="J2163" i="63" s="1"/>
  <c r="H2183" i="63"/>
  <c r="H2199" i="63"/>
  <c r="H2208" i="63"/>
  <c r="H2225" i="63"/>
  <c r="H2241" i="63"/>
  <c r="J2241" i="63" s="1"/>
  <c r="H2257" i="63"/>
  <c r="J2257" i="63" s="1"/>
  <c r="H2273" i="63"/>
  <c r="J2273" i="63" s="1"/>
  <c r="H2282" i="63"/>
  <c r="H2300" i="63"/>
  <c r="H2341" i="63"/>
  <c r="H2379" i="63"/>
  <c r="H2404" i="63"/>
  <c r="H2434" i="63"/>
  <c r="H2532" i="63"/>
  <c r="H2597" i="63"/>
  <c r="H2620" i="63"/>
  <c r="H2730" i="63"/>
  <c r="H2735" i="63"/>
  <c r="H2918" i="63"/>
  <c r="H3266" i="63"/>
  <c r="H2314" i="63"/>
  <c r="H2319" i="63"/>
  <c r="H2368" i="63"/>
  <c r="H2400" i="63"/>
  <c r="H2419" i="63"/>
  <c r="H2504" i="63"/>
  <c r="H2521" i="63"/>
  <c r="H2546" i="63"/>
  <c r="H2550" i="63"/>
  <c r="H2562" i="63"/>
  <c r="H2583" i="63"/>
  <c r="H2602" i="63"/>
  <c r="H2607" i="63"/>
  <c r="H2623" i="63"/>
  <c r="H2632" i="63"/>
  <c r="H2639" i="63"/>
  <c r="H2644" i="63"/>
  <c r="H2650" i="63"/>
  <c r="H2655" i="63"/>
  <c r="H2677" i="63"/>
  <c r="H2703" i="63"/>
  <c r="H2710" i="63"/>
  <c r="H2715" i="63"/>
  <c r="H2722" i="63"/>
  <c r="H2728" i="63"/>
  <c r="H2740" i="63"/>
  <c r="H2757" i="63"/>
  <c r="H2766" i="63"/>
  <c r="H2779" i="63"/>
  <c r="H2797" i="63"/>
  <c r="H2800" i="63"/>
  <c r="H2831" i="63"/>
  <c r="H2840" i="63"/>
  <c r="H2851" i="63"/>
  <c r="H2853" i="63"/>
  <c r="H2865" i="63"/>
  <c r="H2892" i="63"/>
  <c r="H3004" i="63"/>
  <c r="H3041" i="63"/>
  <c r="H2553" i="63"/>
  <c r="J2553" i="63" s="1"/>
  <c r="H2565" i="63"/>
  <c r="H2570" i="63"/>
  <c r="H2621" i="63"/>
  <c r="H2682" i="63"/>
  <c r="H2689" i="63"/>
  <c r="H2701" i="63"/>
  <c r="H3226" i="63"/>
  <c r="H2315" i="63"/>
  <c r="H2407" i="63"/>
  <c r="H2568" i="63"/>
  <c r="H2575" i="63"/>
  <c r="H2586" i="63"/>
  <c r="H2610" i="63"/>
  <c r="H2635" i="63"/>
  <c r="H2642" i="63"/>
  <c r="J2642" i="63" s="1"/>
  <c r="H2658" i="63"/>
  <c r="H2663" i="63"/>
  <c r="H2668" i="63"/>
  <c r="H2692" i="63"/>
  <c r="H2699" i="63"/>
  <c r="H2706" i="63"/>
  <c r="H2713" i="63"/>
  <c r="H2724" i="63"/>
  <c r="H2750" i="63"/>
  <c r="H2760" i="63"/>
  <c r="H2767" i="63"/>
  <c r="H2776" i="63"/>
  <c r="H2827" i="63"/>
  <c r="H2829" i="63"/>
  <c r="H2847" i="63"/>
  <c r="H2890" i="63"/>
  <c r="H3000" i="63"/>
  <c r="H3034" i="63"/>
  <c r="H3039" i="63"/>
  <c r="H3182" i="63"/>
  <c r="H2320" i="63"/>
  <c r="H2356" i="63"/>
  <c r="H3208" i="63"/>
  <c r="H3280" i="63"/>
  <c r="H2456" i="63"/>
  <c r="H2459" i="63"/>
  <c r="J2459" i="63" s="1"/>
  <c r="H2466" i="63"/>
  <c r="H2545" i="63"/>
  <c r="J2545" i="63" s="1"/>
  <c r="H2566" i="63"/>
  <c r="H2596" i="63"/>
  <c r="H2617" i="63"/>
  <c r="H2622" i="63"/>
  <c r="J2622" i="63" s="1"/>
  <c r="H2638" i="63"/>
  <c r="H2661" i="63"/>
  <c r="H2671" i="63"/>
  <c r="H2678" i="63"/>
  <c r="H2697" i="63"/>
  <c r="H2709" i="63"/>
  <c r="H2734" i="63"/>
  <c r="H2741" i="63"/>
  <c r="H2758" i="63"/>
  <c r="H2782" i="63"/>
  <c r="H2789" i="63"/>
  <c r="H2801" i="63"/>
  <c r="H2841" i="63"/>
  <c r="H2845" i="63"/>
  <c r="H2861" i="63"/>
  <c r="H2316" i="63"/>
  <c r="H2332" i="63"/>
  <c r="H2338" i="63"/>
  <c r="H2352" i="63"/>
  <c r="H2363" i="63"/>
  <c r="H2367" i="63"/>
  <c r="H2408" i="63"/>
  <c r="H2418" i="63"/>
  <c r="H2473" i="63"/>
  <c r="J2473" i="63" s="1"/>
  <c r="H2499" i="63"/>
  <c r="J2499" i="63" s="1"/>
  <c r="H2506" i="63"/>
  <c r="H2513" i="63"/>
  <c r="J2513" i="63" s="1"/>
  <c r="H2559" i="63"/>
  <c r="H2576" i="63"/>
  <c r="H2582" i="63"/>
  <c r="H2587" i="63"/>
  <c r="H2592" i="63"/>
  <c r="H2606" i="63"/>
  <c r="J2606" i="63" s="1"/>
  <c r="H2615" i="63"/>
  <c r="H2627" i="63"/>
  <c r="J2627" i="63" s="1"/>
  <c r="H2631" i="63"/>
  <c r="H2636" i="63"/>
  <c r="H2643" i="63"/>
  <c r="H2649" i="63"/>
  <c r="J2649" i="63" s="1"/>
  <c r="H2654" i="63"/>
  <c r="H2659" i="63"/>
  <c r="J2659" i="63" s="1"/>
  <c r="H2707" i="63"/>
  <c r="H2714" i="63"/>
  <c r="H2721" i="63"/>
  <c r="H2732" i="63"/>
  <c r="H2761" i="63"/>
  <c r="H2777" i="63"/>
  <c r="H2785" i="63"/>
  <c r="H2799" i="63"/>
  <c r="H2808" i="63"/>
  <c r="H2839" i="63"/>
  <c r="H2848" i="63"/>
  <c r="H2857" i="63"/>
  <c r="H2878" i="63"/>
  <c r="H2984" i="63"/>
  <c r="H3018" i="63"/>
  <c r="H3196" i="63"/>
  <c r="H3201" i="63"/>
  <c r="H3273" i="63"/>
  <c r="H3300" i="63"/>
  <c r="H3382" i="63"/>
  <c r="H3501" i="63"/>
  <c r="H3526" i="63"/>
  <c r="H2885" i="63"/>
  <c r="H2946" i="63"/>
  <c r="H3030" i="63"/>
  <c r="H3101" i="63"/>
  <c r="H3135" i="63"/>
  <c r="H3147" i="63"/>
  <c r="H3175" i="63"/>
  <c r="H3187" i="63"/>
  <c r="H3192" i="63"/>
  <c r="H3238" i="63"/>
  <c r="H3245" i="63"/>
  <c r="H3264" i="63"/>
  <c r="H3336" i="63"/>
  <c r="H3398" i="63"/>
  <c r="H3461" i="63"/>
  <c r="H3480" i="63"/>
  <c r="H3606" i="63"/>
  <c r="H3670" i="63"/>
  <c r="H2881" i="63"/>
  <c r="H2912" i="63"/>
  <c r="H2916" i="63"/>
  <c r="H2919" i="63"/>
  <c r="H3107" i="63"/>
  <c r="H3216" i="63"/>
  <c r="H3468" i="63"/>
  <c r="H3513" i="63"/>
  <c r="H3680" i="63"/>
  <c r="H2879" i="63"/>
  <c r="H2886" i="63"/>
  <c r="H2897" i="63"/>
  <c r="H2910" i="63"/>
  <c r="H2928" i="63"/>
  <c r="H2935" i="63"/>
  <c r="H2944" i="63"/>
  <c r="H2951" i="63"/>
  <c r="H2958" i="63"/>
  <c r="H2992" i="63"/>
  <c r="H2996" i="63"/>
  <c r="H3010" i="63"/>
  <c r="H3026" i="63"/>
  <c r="H3028" i="63"/>
  <c r="H3051" i="63"/>
  <c r="H3053" i="63"/>
  <c r="H3056" i="63"/>
  <c r="H3063" i="63"/>
  <c r="H3079" i="63"/>
  <c r="H3095" i="63"/>
  <c r="H3102" i="63"/>
  <c r="H3117" i="63"/>
  <c r="H3119" i="63"/>
  <c r="H3129" i="63"/>
  <c r="H3176" i="63"/>
  <c r="H3239" i="63"/>
  <c r="H3265" i="63"/>
  <c r="H3274" i="63"/>
  <c r="H3276" i="63"/>
  <c r="H3281" i="63"/>
  <c r="H3290" i="63"/>
  <c r="H3292" i="63"/>
  <c r="H3306" i="63"/>
  <c r="H3334" i="63"/>
  <c r="H3510" i="63"/>
  <c r="H3569" i="63"/>
  <c r="H3603" i="63"/>
  <c r="H3667" i="63"/>
  <c r="H3183" i="63"/>
  <c r="H3193" i="63"/>
  <c r="H2877" i="63"/>
  <c r="H2889" i="63"/>
  <c r="H2908" i="63"/>
  <c r="H2945" i="63"/>
  <c r="H3054" i="63"/>
  <c r="H3091" i="63"/>
  <c r="H3105" i="63"/>
  <c r="H3113" i="63"/>
  <c r="H3207" i="63"/>
  <c r="H3272" i="63"/>
  <c r="H3341" i="63"/>
  <c r="H3356" i="63"/>
  <c r="H3384" i="63"/>
  <c r="H3412" i="63"/>
  <c r="H3431" i="63"/>
  <c r="H3456" i="63"/>
  <c r="H2873" i="63"/>
  <c r="H2880" i="63"/>
  <c r="H2887" i="63"/>
  <c r="H2904" i="63"/>
  <c r="H2911" i="63"/>
  <c r="H2959" i="63"/>
  <c r="H2981" i="63"/>
  <c r="H3045" i="63"/>
  <c r="H3066" i="63"/>
  <c r="H3082" i="63"/>
  <c r="H3098" i="63"/>
  <c r="H3103" i="63"/>
  <c r="H3125" i="63"/>
  <c r="H3132" i="63"/>
  <c r="H3137" i="63"/>
  <c r="H3144" i="63"/>
  <c r="H3165" i="63"/>
  <c r="H3172" i="63"/>
  <c r="H3177" i="63"/>
  <c r="H3228" i="63"/>
  <c r="H3235" i="63"/>
  <c r="H3247" i="63"/>
  <c r="H3251" i="63"/>
  <c r="H3304" i="63"/>
  <c r="H3375" i="63"/>
  <c r="H3466" i="63"/>
  <c r="H3504" i="63"/>
  <c r="H3529" i="63"/>
  <c r="H3316" i="63"/>
  <c r="I3318" i="63"/>
  <c r="I3320" i="63"/>
  <c r="I3325" i="63"/>
  <c r="I3327" i="63"/>
  <c r="I3336" i="63"/>
  <c r="I3341" i="63"/>
  <c r="I3345" i="63"/>
  <c r="I3347" i="63"/>
  <c r="I3354" i="63"/>
  <c r="H3368" i="63"/>
  <c r="I3370" i="63"/>
  <c r="H3380" i="63"/>
  <c r="I3389" i="63"/>
  <c r="I3391" i="63"/>
  <c r="I3403" i="63"/>
  <c r="H3406" i="63"/>
  <c r="H3408" i="63"/>
  <c r="I3410" i="63"/>
  <c r="I3417" i="63"/>
  <c r="I3419" i="63"/>
  <c r="H3422" i="63"/>
  <c r="I3426" i="63"/>
  <c r="H3436" i="63"/>
  <c r="I3440" i="63"/>
  <c r="I3445" i="63"/>
  <c r="I3447" i="63"/>
  <c r="I3454" i="63"/>
  <c r="I3461" i="63"/>
  <c r="I3466" i="63"/>
  <c r="I3473" i="63"/>
  <c r="I3475" i="63"/>
  <c r="H3481" i="63"/>
  <c r="H3527" i="63"/>
  <c r="H3536" i="63"/>
  <c r="I3548" i="63"/>
  <c r="I3551" i="63"/>
  <c r="H3594" i="63"/>
  <c r="H3658" i="63"/>
  <c r="H3673" i="63"/>
  <c r="H3678" i="63"/>
  <c r="I3307" i="63"/>
  <c r="I3316" i="63"/>
  <c r="H3321" i="63"/>
  <c r="H3330" i="63"/>
  <c r="I3334" i="63"/>
  <c r="H3337" i="63"/>
  <c r="I3343" i="63"/>
  <c r="I3361" i="63"/>
  <c r="I3363" i="63"/>
  <c r="H3366" i="63"/>
  <c r="I3368" i="63"/>
  <c r="I3375" i="63"/>
  <c r="I3380" i="63"/>
  <c r="I3396" i="63"/>
  <c r="I3401" i="63"/>
  <c r="I3406" i="63"/>
  <c r="I3408" i="63"/>
  <c r="I3415" i="63"/>
  <c r="I3422" i="63"/>
  <c r="I3424" i="63"/>
  <c r="I3431" i="63"/>
  <c r="I3436" i="63"/>
  <c r="I3471" i="63"/>
  <c r="H3476" i="63"/>
  <c r="I3478" i="63"/>
  <c r="I3484" i="63"/>
  <c r="I3487" i="63"/>
  <c r="I3517" i="63"/>
  <c r="I3533" i="63"/>
  <c r="I3555" i="63"/>
  <c r="I3570" i="63"/>
  <c r="I3576" i="63"/>
  <c r="I3591" i="63"/>
  <c r="I3606" i="63"/>
  <c r="I3609" i="63"/>
  <c r="I3639" i="63"/>
  <c r="I3655" i="63"/>
  <c r="H3662" i="63"/>
  <c r="I3670" i="63"/>
  <c r="I3673" i="63"/>
  <c r="H3681" i="63"/>
  <c r="H3684" i="63"/>
  <c r="I3357" i="63"/>
  <c r="I3359" i="63"/>
  <c r="I3366" i="63"/>
  <c r="I3373" i="63"/>
  <c r="I3378" i="63"/>
  <c r="I3385" i="63"/>
  <c r="I3387" i="63"/>
  <c r="I3394" i="63"/>
  <c r="I3413" i="63"/>
  <c r="H3420" i="63"/>
  <c r="I3429" i="63"/>
  <c r="I3434" i="63"/>
  <c r="I3443" i="63"/>
  <c r="H3446" i="63"/>
  <c r="I3452" i="63"/>
  <c r="I3457" i="63"/>
  <c r="I3459" i="63"/>
  <c r="H3462" i="63"/>
  <c r="I3464" i="63"/>
  <c r="I3469" i="63"/>
  <c r="I3493" i="63"/>
  <c r="I3508" i="63"/>
  <c r="I3511" i="63"/>
  <c r="I3524" i="63"/>
  <c r="I3527" i="63"/>
  <c r="I3583" i="63"/>
  <c r="I3585" i="63"/>
  <c r="I3615" i="63"/>
  <c r="I3630" i="63"/>
  <c r="I3633" i="63"/>
  <c r="I3646" i="63"/>
  <c r="I3649" i="63"/>
  <c r="I3678" i="63"/>
  <c r="I3687" i="63"/>
  <c r="I3310" i="63"/>
  <c r="I3312" i="63"/>
  <c r="I3321" i="63"/>
  <c r="I3330" i="63"/>
  <c r="I3337" i="63"/>
  <c r="I3348" i="63"/>
  <c r="H3376" i="63"/>
  <c r="I3392" i="63"/>
  <c r="I3399" i="63"/>
  <c r="I3404" i="63"/>
  <c r="I3420" i="63"/>
  <c r="H3432" i="63"/>
  <c r="I3441" i="63"/>
  <c r="I3446" i="63"/>
  <c r="I3450" i="63"/>
  <c r="I3462" i="63"/>
  <c r="H3472" i="63"/>
  <c r="I3476" i="63"/>
  <c r="H3512" i="63"/>
  <c r="H3528" i="63"/>
  <c r="I3540" i="63"/>
  <c r="I3543" i="63"/>
  <c r="H3547" i="63"/>
  <c r="I3549" i="63"/>
  <c r="I3562" i="63"/>
  <c r="I3565" i="63"/>
  <c r="H3586" i="63"/>
  <c r="I3598" i="63"/>
  <c r="I3601" i="63"/>
  <c r="H3647" i="63"/>
  <c r="H3650" i="63"/>
  <c r="H3659" i="63"/>
  <c r="I3662" i="63"/>
  <c r="I3665" i="63"/>
  <c r="H3313" i="63"/>
  <c r="I3317" i="63"/>
  <c r="H3322" i="63"/>
  <c r="H3324" i="63"/>
  <c r="I3326" i="63"/>
  <c r="I3328" i="63"/>
  <c r="H3338" i="63"/>
  <c r="H3340" i="63"/>
  <c r="I3342" i="63"/>
  <c r="I3346" i="63"/>
  <c r="I3355" i="63"/>
  <c r="I3364" i="63"/>
  <c r="I3369" i="63"/>
  <c r="I3371" i="63"/>
  <c r="I3376" i="63"/>
  <c r="I3381" i="63"/>
  <c r="I3383" i="63"/>
  <c r="H3386" i="63"/>
  <c r="I3390" i="63"/>
  <c r="H3393" i="63"/>
  <c r="I3397" i="63"/>
  <c r="I3402" i="63"/>
  <c r="I3409" i="63"/>
  <c r="I3411" i="63"/>
  <c r="I3418" i="63"/>
  <c r="H3421" i="63"/>
  <c r="I3425" i="63"/>
  <c r="I3427" i="63"/>
  <c r="I3432" i="63"/>
  <c r="I3437" i="63"/>
  <c r="I3439" i="63"/>
  <c r="H3442" i="63"/>
  <c r="I3448" i="63"/>
  <c r="I3455" i="63"/>
  <c r="H3458" i="63"/>
  <c r="I3467" i="63"/>
  <c r="H3470" i="63"/>
  <c r="I3472" i="63"/>
  <c r="I3474" i="63"/>
  <c r="H3477" i="63"/>
  <c r="I3479" i="63"/>
  <c r="H3483" i="63"/>
  <c r="I3485" i="63"/>
  <c r="I3500" i="63"/>
  <c r="I3503" i="63"/>
  <c r="H3516" i="63"/>
  <c r="H3519" i="63"/>
  <c r="H3532" i="63"/>
  <c r="H3535" i="63"/>
  <c r="H3541" i="63"/>
  <c r="H3544" i="63"/>
  <c r="H3550" i="63"/>
  <c r="H3563" i="63"/>
  <c r="H3566" i="63"/>
  <c r="I3568" i="63"/>
  <c r="H3575" i="63"/>
  <c r="H3578" i="63"/>
  <c r="H3590" i="63"/>
  <c r="H3593" i="63"/>
  <c r="H3599" i="63"/>
  <c r="H3602" i="63"/>
  <c r="H3605" i="63"/>
  <c r="I3607" i="63"/>
  <c r="I3622" i="63"/>
  <c r="I3625" i="63"/>
  <c r="H3638" i="63"/>
  <c r="H3641" i="63"/>
  <c r="H3654" i="63"/>
  <c r="H3663" i="63"/>
  <c r="H3666" i="63"/>
  <c r="H3669" i="63"/>
  <c r="I3671" i="63"/>
  <c r="H275" i="63"/>
  <c r="J275" i="63" s="1"/>
  <c r="H315" i="63"/>
  <c r="J315" i="63" s="1"/>
  <c r="H329" i="63"/>
  <c r="J329" i="63" s="1"/>
  <c r="H345" i="63"/>
  <c r="J345" i="63" s="1"/>
  <c r="H361" i="63"/>
  <c r="J361" i="63" s="1"/>
  <c r="H376" i="63"/>
  <c r="J376" i="63" s="1"/>
  <c r="H392" i="63"/>
  <c r="J392" i="63" s="1"/>
  <c r="H408" i="63"/>
  <c r="J408" i="63" s="1"/>
  <c r="H424" i="63"/>
  <c r="J424" i="63" s="1"/>
  <c r="H440" i="63"/>
  <c r="J440" i="63" s="1"/>
  <c r="H456" i="63"/>
  <c r="J456" i="63" s="1"/>
  <c r="H472" i="63"/>
  <c r="J472" i="63" s="1"/>
  <c r="H488" i="63"/>
  <c r="J488" i="63" s="1"/>
  <c r="H504" i="63"/>
  <c r="J504" i="63" s="1"/>
  <c r="H520" i="63"/>
  <c r="J520" i="63" s="1"/>
  <c r="H536" i="63"/>
  <c r="J536" i="63" s="1"/>
  <c r="H600" i="63"/>
  <c r="J600" i="63" s="1"/>
  <c r="H664" i="63"/>
  <c r="J664" i="63" s="1"/>
  <c r="H728" i="63"/>
  <c r="J728" i="63" s="1"/>
  <c r="H576" i="63"/>
  <c r="J576" i="63" s="1"/>
  <c r="H640" i="63"/>
  <c r="J640" i="63" s="1"/>
  <c r="H704" i="63"/>
  <c r="J704" i="63" s="1"/>
  <c r="H255" i="63"/>
  <c r="J255" i="63" s="1"/>
  <c r="H259" i="63"/>
  <c r="J259" i="63" s="1"/>
  <c r="H263" i="63"/>
  <c r="J263" i="63" s="1"/>
  <c r="H592" i="63"/>
  <c r="J592" i="63" s="1"/>
  <c r="H656" i="63"/>
  <c r="J656" i="63" s="1"/>
  <c r="H720" i="63"/>
  <c r="J720" i="63" s="1"/>
  <c r="H283" i="63"/>
  <c r="J283" i="63" s="1"/>
  <c r="H544" i="63"/>
  <c r="J544" i="63" s="1"/>
  <c r="H608" i="63"/>
  <c r="J608" i="63" s="1"/>
  <c r="H672" i="63"/>
  <c r="J672" i="63" s="1"/>
  <c r="H736" i="63"/>
  <c r="J736" i="63" s="1"/>
  <c r="H981" i="63"/>
  <c r="J981" i="63" s="1"/>
  <c r="H1037" i="63"/>
  <c r="J1037" i="63" s="1"/>
  <c r="H1061" i="63"/>
  <c r="J1061" i="63" s="1"/>
  <c r="H1085" i="63"/>
  <c r="J1085" i="63" s="1"/>
  <c r="H1117" i="63"/>
  <c r="J1117" i="63" s="1"/>
  <c r="H1141" i="63"/>
  <c r="J1141" i="63" s="1"/>
  <c r="H1189" i="63"/>
  <c r="J1189" i="63" s="1"/>
  <c r="H1247" i="63"/>
  <c r="J1247" i="63" s="1"/>
  <c r="H747" i="63"/>
  <c r="J747" i="63" s="1"/>
  <c r="H925" i="63"/>
  <c r="J925" i="63" s="1"/>
  <c r="H949" i="63"/>
  <c r="J949" i="63" s="1"/>
  <c r="H1109" i="63"/>
  <c r="J1109" i="63" s="1"/>
  <c r="H1181" i="63"/>
  <c r="J1181" i="63" s="1"/>
  <c r="H1239" i="63"/>
  <c r="J1239" i="63" s="1"/>
  <c r="H745" i="63"/>
  <c r="J745" i="63" s="1"/>
  <c r="H871" i="63"/>
  <c r="J871" i="63" s="1"/>
  <c r="H893" i="63"/>
  <c r="J893" i="63" s="1"/>
  <c r="H917" i="63"/>
  <c r="J917" i="63" s="1"/>
  <c r="H973" i="63"/>
  <c r="J973" i="63" s="1"/>
  <c r="H1005" i="63"/>
  <c r="J1005" i="63" s="1"/>
  <c r="H746" i="63"/>
  <c r="J746" i="63" s="1"/>
  <c r="H989" i="63"/>
  <c r="J989" i="63" s="1"/>
  <c r="H1021" i="63"/>
  <c r="J1021" i="63" s="1"/>
  <c r="H1045" i="63"/>
  <c r="J1045" i="63" s="1"/>
  <c r="H1069" i="63"/>
  <c r="J1069" i="63" s="1"/>
  <c r="H1093" i="63"/>
  <c r="J1093" i="63" s="1"/>
  <c r="H1213" i="63"/>
  <c r="J1213" i="63" s="1"/>
  <c r="H878" i="63"/>
  <c r="J878" i="63" s="1"/>
  <c r="H933" i="63"/>
  <c r="J933" i="63" s="1"/>
  <c r="H1125" i="63"/>
  <c r="J1125" i="63" s="1"/>
  <c r="H1157" i="63"/>
  <c r="J1157" i="63" s="1"/>
  <c r="H1205" i="63"/>
  <c r="J1205" i="63" s="1"/>
  <c r="H1259" i="63"/>
  <c r="J1259" i="63" s="1"/>
  <c r="H1263" i="63"/>
  <c r="J1263" i="63" s="1"/>
  <c r="H1267" i="63"/>
  <c r="J1267" i="63" s="1"/>
  <c r="H1271" i="63"/>
  <c r="J1271" i="63" s="1"/>
  <c r="H1275" i="63"/>
  <c r="J1275" i="63" s="1"/>
  <c r="H1279" i="63"/>
  <c r="J1279" i="63" s="1"/>
  <c r="H1283" i="63"/>
  <c r="J1283" i="63" s="1"/>
  <c r="H1287" i="63"/>
  <c r="J1287" i="63" s="1"/>
  <c r="H1291" i="63"/>
  <c r="J1291" i="63" s="1"/>
  <c r="H1295" i="63"/>
  <c r="J1295" i="63" s="1"/>
  <c r="H1355" i="63"/>
  <c r="J1355" i="63" s="1"/>
  <c r="H1359" i="63"/>
  <c r="J1359" i="63" s="1"/>
  <c r="H1418" i="63"/>
  <c r="J1418" i="63" s="1"/>
  <c r="H1682" i="63"/>
  <c r="J1682" i="63" s="1"/>
  <c r="H1685" i="63"/>
  <c r="H1821" i="63"/>
  <c r="H1339" i="63"/>
  <c r="J1339" i="63" s="1"/>
  <c r="H1343" i="63"/>
  <c r="J1343" i="63" s="1"/>
  <c r="H1434" i="63"/>
  <c r="J1434" i="63" s="1"/>
  <c r="H1450" i="63"/>
  <c r="J1450" i="63" s="1"/>
  <c r="H1466" i="63"/>
  <c r="J1466" i="63" s="1"/>
  <c r="H1482" i="63"/>
  <c r="J1482" i="63" s="1"/>
  <c r="H1498" i="63"/>
  <c r="J1498" i="63" s="1"/>
  <c r="H1514" i="63"/>
  <c r="J1514" i="63" s="1"/>
  <c r="H1530" i="63"/>
  <c r="J1530" i="63" s="1"/>
  <c r="H1546" i="63"/>
  <c r="J1546" i="63" s="1"/>
  <c r="H1562" i="63"/>
  <c r="J1562" i="63" s="1"/>
  <c r="H1578" i="63"/>
  <c r="J1578" i="63" s="1"/>
  <c r="H1594" i="63"/>
  <c r="J1594" i="63" s="1"/>
  <c r="H1610" i="63"/>
  <c r="J1610" i="63" s="1"/>
  <c r="H1626" i="63"/>
  <c r="J1626" i="63" s="1"/>
  <c r="H1759" i="63"/>
  <c r="H1323" i="63"/>
  <c r="J1323" i="63" s="1"/>
  <c r="H1327" i="63"/>
  <c r="J1327" i="63" s="1"/>
  <c r="H1386" i="63"/>
  <c r="J1386" i="63" s="1"/>
  <c r="H1695" i="63"/>
  <c r="H1807" i="63"/>
  <c r="J1807" i="63" s="1"/>
  <c r="H1812" i="63"/>
  <c r="J1812" i="63" s="1"/>
  <c r="H1315" i="63"/>
  <c r="J1315" i="63" s="1"/>
  <c r="H1319" i="63"/>
  <c r="J1319" i="63" s="1"/>
  <c r="H1378" i="63"/>
  <c r="J1378" i="63" s="1"/>
  <c r="H1382" i="63"/>
  <c r="J1382" i="63" s="1"/>
  <c r="H1426" i="63"/>
  <c r="J1426" i="63" s="1"/>
  <c r="H1666" i="63"/>
  <c r="J1666" i="63" s="1"/>
  <c r="H1776" i="63"/>
  <c r="J1776" i="63" s="1"/>
  <c r="H1781" i="63"/>
  <c r="J1781" i="63" s="1"/>
  <c r="H1927" i="63"/>
  <c r="H1991" i="63"/>
  <c r="H1660" i="63"/>
  <c r="J1660" i="63" s="1"/>
  <c r="H1689" i="63"/>
  <c r="H1721" i="63"/>
  <c r="J1721" i="63" s="1"/>
  <c r="H1753" i="63"/>
  <c r="H1784" i="63"/>
  <c r="J1784" i="63" s="1"/>
  <c r="H1847" i="63"/>
  <c r="J1847" i="63" s="1"/>
  <c r="H1855" i="63"/>
  <c r="J1855" i="63" s="1"/>
  <c r="H1903" i="63"/>
  <c r="H1967" i="63"/>
  <c r="J1967" i="63" s="1"/>
  <c r="H2047" i="63"/>
  <c r="J2047" i="63" s="1"/>
  <c r="H2055" i="63"/>
  <c r="H2087" i="63"/>
  <c r="H2171" i="63"/>
  <c r="J2171" i="63" s="1"/>
  <c r="H2203" i="63"/>
  <c r="J2203" i="63" s="1"/>
  <c r="H2285" i="63"/>
  <c r="H2489" i="63"/>
  <c r="H2217" i="63"/>
  <c r="H1644" i="63"/>
  <c r="J1644" i="63" s="1"/>
  <c r="H1675" i="63"/>
  <c r="J1675" i="63" s="1"/>
  <c r="H1705" i="63"/>
  <c r="J1705" i="63" s="1"/>
  <c r="H1737" i="63"/>
  <c r="J1737" i="63" s="1"/>
  <c r="H1769" i="63"/>
  <c r="H1800" i="63"/>
  <c r="J1800" i="63" s="1"/>
  <c r="H1831" i="63"/>
  <c r="J1831" i="63" s="1"/>
  <c r="H1871" i="63"/>
  <c r="H1935" i="63"/>
  <c r="H1999" i="63"/>
  <c r="H2071" i="63"/>
  <c r="J2071" i="63" s="1"/>
  <c r="H2156" i="63"/>
  <c r="J2156" i="63" s="1"/>
  <c r="H2187" i="63"/>
  <c r="J2187" i="63" s="1"/>
  <c r="H2351" i="63"/>
  <c r="H2411" i="63"/>
  <c r="H1911" i="63"/>
  <c r="H1975" i="63"/>
  <c r="J1975" i="63" s="1"/>
  <c r="H2119" i="63"/>
  <c r="H2331" i="63"/>
  <c r="J2331" i="63" s="1"/>
  <c r="H2335" i="63"/>
  <c r="H2395" i="63"/>
  <c r="H2399" i="63"/>
  <c r="H2430" i="63"/>
  <c r="H2457" i="63"/>
  <c r="H2214" i="63"/>
  <c r="H2323" i="63"/>
  <c r="H2327" i="63"/>
  <c r="H2387" i="63"/>
  <c r="H2391" i="63"/>
  <c r="H2218" i="63"/>
  <c r="H2307" i="63"/>
  <c r="J2307" i="63" s="1"/>
  <c r="H2311" i="63"/>
  <c r="H2371" i="63"/>
  <c r="J2371" i="63" s="1"/>
  <c r="H2375" i="63"/>
  <c r="H2422" i="63"/>
  <c r="H2292" i="63"/>
  <c r="H2296" i="63"/>
  <c r="H2355" i="63"/>
  <c r="H2359" i="63"/>
  <c r="H2438" i="63"/>
  <c r="H2505" i="63"/>
  <c r="H2527" i="63"/>
  <c r="H2535" i="63"/>
  <c r="H2551" i="63"/>
  <c r="H2645" i="63"/>
  <c r="H2454" i="63"/>
  <c r="H2470" i="63"/>
  <c r="J2470" i="63" s="1"/>
  <c r="H2486" i="63"/>
  <c r="H2502" i="63"/>
  <c r="H2518" i="63"/>
  <c r="H2560" i="63"/>
  <c r="H2609" i="63"/>
  <c r="H2676" i="63"/>
  <c r="H2629" i="63"/>
  <c r="H2700" i="63"/>
  <c r="H2446" i="63"/>
  <c r="H2462" i="63"/>
  <c r="H2478" i="63"/>
  <c r="J2478" i="63" s="1"/>
  <c r="H2494" i="63"/>
  <c r="J2494" i="63" s="1"/>
  <c r="H2510" i="63"/>
  <c r="H2526" i="63"/>
  <c r="J2526" i="63" s="1"/>
  <c r="H2569" i="63"/>
  <c r="J2569" i="63" s="1"/>
  <c r="H2637" i="63"/>
  <c r="J2637" i="63" s="1"/>
  <c r="H2660" i="63"/>
  <c r="H2708" i="63"/>
  <c r="H2567" i="63"/>
  <c r="H2601" i="63"/>
  <c r="J2601" i="63" s="1"/>
  <c r="H2811" i="63"/>
  <c r="H2593" i="63"/>
  <c r="J2593" i="63" s="1"/>
  <c r="H2768" i="63"/>
  <c r="H2723" i="63"/>
  <c r="H2731" i="63"/>
  <c r="H2739" i="63"/>
  <c r="H2747" i="63"/>
  <c r="H2891" i="63"/>
  <c r="H2756" i="63"/>
  <c r="H2772" i="63"/>
  <c r="H2795" i="63"/>
  <c r="H2970" i="63"/>
  <c r="H2994" i="63"/>
  <c r="H2922" i="63"/>
  <c r="H2962" i="63"/>
  <c r="H2986" i="63"/>
  <c r="H2819" i="63"/>
  <c r="H2978" i="63"/>
  <c r="H3002" i="63"/>
  <c r="H2938" i="63"/>
  <c r="H2954" i="63"/>
  <c r="H3136" i="63"/>
  <c r="H3200" i="63"/>
  <c r="H3317" i="63"/>
  <c r="H3120" i="63"/>
  <c r="H3184" i="63"/>
  <c r="H3349" i="63"/>
  <c r="H3269" i="63"/>
  <c r="H3293" i="63"/>
  <c r="H3325" i="63"/>
  <c r="H3357" i="63"/>
  <c r="H3381" i="63"/>
  <c r="H3405" i="63"/>
  <c r="H3469" i="63"/>
  <c r="H3648" i="63"/>
  <c r="H3261" i="63"/>
  <c r="H3445" i="63"/>
  <c r="H3584" i="63"/>
  <c r="H3633" i="63"/>
  <c r="H3277" i="63"/>
  <c r="H3389" i="63"/>
  <c r="H3413" i="63"/>
  <c r="H3453" i="63"/>
  <c r="H3585" i="63"/>
  <c r="H3479" i="63"/>
  <c r="H3543" i="63"/>
  <c r="H3601" i="63"/>
  <c r="H3616" i="63"/>
  <c r="H3679" i="63"/>
  <c r="H3487" i="63"/>
  <c r="H3502" i="63"/>
  <c r="H3551" i="63"/>
  <c r="H3564" i="63"/>
  <c r="H3609" i="63"/>
  <c r="H3624" i="63"/>
  <c r="H3495" i="63"/>
  <c r="H3557" i="63"/>
  <c r="H3617" i="63"/>
  <c r="H3503" i="63"/>
  <c r="H3518" i="63"/>
  <c r="H3565" i="63"/>
  <c r="H3577" i="63"/>
  <c r="H3625" i="63"/>
  <c r="H3640" i="63"/>
  <c r="I3481" i="63"/>
  <c r="I3489" i="63"/>
  <c r="J3489" i="63" s="1"/>
  <c r="I3497" i="63"/>
  <c r="I3505" i="63"/>
  <c r="I3513" i="63"/>
  <c r="I3521" i="63"/>
  <c r="I3529" i="63"/>
  <c r="I3537" i="63"/>
  <c r="I3545" i="63"/>
  <c r="I3553" i="63"/>
  <c r="I3559" i="63"/>
  <c r="I3567" i="63"/>
  <c r="I3572" i="63"/>
  <c r="I3580" i="63"/>
  <c r="I3587" i="63"/>
  <c r="I3595" i="63"/>
  <c r="I3603" i="63"/>
  <c r="I3611" i="63"/>
  <c r="I3619" i="63"/>
  <c r="I3627" i="63"/>
  <c r="I3635" i="63"/>
  <c r="I3643" i="63"/>
  <c r="I3651" i="63"/>
  <c r="I3659" i="63"/>
  <c r="I3667" i="63"/>
  <c r="I3674" i="63"/>
  <c r="I3682" i="63"/>
  <c r="I3689" i="63"/>
  <c r="I3486" i="63"/>
  <c r="I3494" i="63"/>
  <c r="I3502" i="63"/>
  <c r="I3510" i="63"/>
  <c r="I3518" i="63"/>
  <c r="I3526" i="63"/>
  <c r="I3534" i="63"/>
  <c r="I3542" i="63"/>
  <c r="I3550" i="63"/>
  <c r="I3556" i="63"/>
  <c r="I3564" i="63"/>
  <c r="I3569" i="63"/>
  <c r="I3577" i="63"/>
  <c r="I3584" i="63"/>
  <c r="I3592" i="63"/>
  <c r="I3600" i="63"/>
  <c r="I3608" i="63"/>
  <c r="I3616" i="63"/>
  <c r="I3624" i="63"/>
  <c r="I3632" i="63"/>
  <c r="I3640" i="63"/>
  <c r="I3648" i="63"/>
  <c r="I3656" i="63"/>
  <c r="I3664" i="63"/>
  <c r="I3672" i="63"/>
  <c r="I3679" i="63"/>
  <c r="I3686" i="63"/>
  <c r="I3483" i="63"/>
  <c r="I3491" i="63"/>
  <c r="I3499" i="63"/>
  <c r="I3507" i="63"/>
  <c r="I3515" i="63"/>
  <c r="I3523" i="63"/>
  <c r="I3531" i="63"/>
  <c r="I3539" i="63"/>
  <c r="I3547" i="63"/>
  <c r="I3561" i="63"/>
  <c r="I3574" i="63"/>
  <c r="I3582" i="63"/>
  <c r="I3589" i="63"/>
  <c r="I3597" i="63"/>
  <c r="I3605" i="63"/>
  <c r="I3613" i="63"/>
  <c r="I3621" i="63"/>
  <c r="I3629" i="63"/>
  <c r="I3637" i="63"/>
  <c r="I3645" i="63"/>
  <c r="I3653" i="63"/>
  <c r="I3661" i="63"/>
  <c r="I3669" i="63"/>
  <c r="I3676" i="63"/>
  <c r="I3684" i="63"/>
  <c r="I3691" i="63"/>
  <c r="I3480" i="63"/>
  <c r="I3488" i="63"/>
  <c r="I3496" i="63"/>
  <c r="I3504" i="63"/>
  <c r="I3512" i="63"/>
  <c r="I3520" i="63"/>
  <c r="I3528" i="63"/>
  <c r="I3536" i="63"/>
  <c r="I3544" i="63"/>
  <c r="I3552" i="63"/>
  <c r="I3558" i="63"/>
  <c r="I3566" i="63"/>
  <c r="I3571" i="63"/>
  <c r="I3579" i="63"/>
  <c r="I3586" i="63"/>
  <c r="I3594" i="63"/>
  <c r="I3602" i="63"/>
  <c r="I3610" i="63"/>
  <c r="I3618" i="63"/>
  <c r="I3626" i="63"/>
  <c r="I3634" i="63"/>
  <c r="I3642" i="63"/>
  <c r="I3650" i="63"/>
  <c r="I3658" i="63"/>
  <c r="I3666" i="63"/>
  <c r="I3681" i="63"/>
  <c r="I3688" i="63"/>
  <c r="I3482" i="63"/>
  <c r="I3490" i="63"/>
  <c r="I3498" i="63"/>
  <c r="I3506" i="63"/>
  <c r="I3514" i="63"/>
  <c r="I3522" i="63"/>
  <c r="I3530" i="63"/>
  <c r="I3538" i="63"/>
  <c r="I3546" i="63"/>
  <c r="I3560" i="63"/>
  <c r="J3560" i="63" s="1"/>
  <c r="I3573" i="63"/>
  <c r="I3581" i="63"/>
  <c r="I3588" i="63"/>
  <c r="I3596" i="63"/>
  <c r="I3604" i="63"/>
  <c r="I3612" i="63"/>
  <c r="I3620" i="63"/>
  <c r="I3628" i="63"/>
  <c r="I3636" i="63"/>
  <c r="I3644" i="63"/>
  <c r="I3652" i="63"/>
  <c r="I3660" i="63"/>
  <c r="I3668" i="63"/>
  <c r="I3675" i="63"/>
  <c r="I3683" i="63"/>
  <c r="G298" i="62"/>
  <c r="G77" i="62"/>
  <c r="G37" i="62"/>
  <c r="G75" i="62"/>
  <c r="G41" i="62"/>
  <c r="G33" i="62"/>
  <c r="G279" i="62"/>
  <c r="G38" i="62"/>
  <c r="G100" i="62"/>
  <c r="G73" i="62"/>
  <c r="G80" i="62"/>
  <c r="G214" i="62"/>
  <c r="G39" i="62"/>
  <c r="G252" i="62"/>
  <c r="G205" i="62"/>
  <c r="G167" i="62"/>
  <c r="G270" i="62"/>
  <c r="G186" i="62"/>
  <c r="J1663" i="64" l="1"/>
  <c r="J1644" i="64"/>
  <c r="J1599" i="64"/>
  <c r="J1660" i="64"/>
  <c r="J1746" i="64"/>
  <c r="J1650" i="64"/>
  <c r="J1669" i="64"/>
  <c r="J1688" i="64"/>
  <c r="J1754" i="64"/>
  <c r="J1529" i="64"/>
  <c r="J1298" i="64"/>
  <c r="J1341" i="64"/>
  <c r="J1760" i="64"/>
  <c r="J1629" i="64"/>
  <c r="J1724" i="64"/>
  <c r="J1550" i="64"/>
  <c r="J1327" i="64"/>
  <c r="J1509" i="64"/>
  <c r="J1648" i="64"/>
  <c r="J1679" i="64"/>
  <c r="J1538" i="64"/>
  <c r="J1712" i="64"/>
  <c r="J1498" i="64"/>
  <c r="J1638" i="64"/>
  <c r="J1717" i="64"/>
  <c r="J1726" i="64"/>
  <c r="J1728" i="64"/>
  <c r="J1693" i="64"/>
  <c r="J1659" i="64"/>
  <c r="J1729" i="64"/>
  <c r="J1621" i="64"/>
  <c r="J1322" i="64"/>
  <c r="J1479" i="64"/>
  <c r="J1749" i="64"/>
  <c r="J1704" i="64"/>
  <c r="J1595" i="64"/>
  <c r="J1606" i="64"/>
  <c r="J1535" i="64"/>
  <c r="J1497" i="64"/>
  <c r="J1570" i="64"/>
  <c r="J1357" i="64"/>
  <c r="J1703" i="64"/>
  <c r="J1744" i="64"/>
  <c r="J1691" i="64"/>
  <c r="J1748" i="64"/>
  <c r="J1540" i="64"/>
  <c r="J1546" i="64"/>
  <c r="J1593" i="64"/>
  <c r="J1532" i="64"/>
  <c r="J1334" i="64"/>
  <c r="J1695" i="64"/>
  <c r="J1655" i="64"/>
  <c r="J1722" i="64"/>
  <c r="J1649" i="64"/>
  <c r="J1543" i="64"/>
  <c r="J1585" i="64"/>
  <c r="J1504" i="64"/>
  <c r="J922" i="64"/>
  <c r="J887" i="64"/>
  <c r="J1751" i="64"/>
  <c r="J1675" i="64"/>
  <c r="J1745" i="64"/>
  <c r="J1600" i="64"/>
  <c r="J1548" i="64"/>
  <c r="J1716" i="64"/>
  <c r="J1613" i="64"/>
  <c r="J1564" i="64"/>
  <c r="J1666" i="64"/>
  <c r="J1566" i="64"/>
  <c r="J1682" i="64"/>
  <c r="J1467" i="64"/>
  <c r="J1337" i="64"/>
  <c r="J1495" i="64"/>
  <c r="J1373" i="64"/>
  <c r="J1743" i="64"/>
  <c r="J1764" i="64"/>
  <c r="J1641" i="64"/>
  <c r="J1720" i="64"/>
  <c r="J1667" i="64"/>
  <c r="J1611" i="64"/>
  <c r="J1615" i="64"/>
  <c r="J1569" i="64"/>
  <c r="J1558" i="64"/>
  <c r="J1424" i="64"/>
  <c r="J1330" i="64"/>
  <c r="J1420" i="64"/>
  <c r="J1297" i="64"/>
  <c r="J1539" i="64"/>
  <c r="J1725" i="64"/>
  <c r="J1618" i="64"/>
  <c r="J1584" i="64"/>
  <c r="J1579" i="64"/>
  <c r="J1531" i="64"/>
  <c r="J1583" i="64"/>
  <c r="J1518" i="64"/>
  <c r="J1520" i="64"/>
  <c r="J1589" i="64"/>
  <c r="J1440" i="64"/>
  <c r="J1387" i="64"/>
  <c r="J1482" i="64"/>
  <c r="J1416" i="64"/>
  <c r="J1352" i="64"/>
  <c r="J1293" i="64"/>
  <c r="J1559" i="64"/>
  <c r="J1450" i="64"/>
  <c r="J1389" i="64"/>
  <c r="J1484" i="64"/>
  <c r="J1423" i="64"/>
  <c r="J1362" i="64"/>
  <c r="J1295" i="64"/>
  <c r="J1521" i="64"/>
  <c r="J1444" i="64"/>
  <c r="J1383" i="64"/>
  <c r="J1321" i="64"/>
  <c r="J1471" i="64"/>
  <c r="J1488" i="64"/>
  <c r="J1473" i="64"/>
  <c r="J1536" i="64"/>
  <c r="J945" i="64"/>
  <c r="J1008" i="64"/>
  <c r="J1072" i="64"/>
  <c r="J1134" i="64"/>
  <c r="J1197" i="64"/>
  <c r="J1260" i="64"/>
  <c r="J1051" i="64"/>
  <c r="J1114" i="64"/>
  <c r="J1177" i="64"/>
  <c r="J1247" i="64"/>
  <c r="J1451" i="64"/>
  <c r="J787" i="64"/>
  <c r="J850" i="64"/>
  <c r="J914" i="64"/>
  <c r="J977" i="64"/>
  <c r="J1041" i="64"/>
  <c r="J1105" i="64"/>
  <c r="J1167" i="64"/>
  <c r="J1229" i="64"/>
  <c r="J1283" i="64"/>
  <c r="J1358" i="64"/>
  <c r="J774" i="64"/>
  <c r="J837" i="64"/>
  <c r="J901" i="64"/>
  <c r="J965" i="64"/>
  <c r="J1028" i="64"/>
  <c r="J1092" i="64"/>
  <c r="J1162" i="64"/>
  <c r="J1225" i="64"/>
  <c r="J1398" i="64"/>
  <c r="J1015" i="64"/>
  <c r="J1079" i="64"/>
  <c r="J1149" i="64"/>
  <c r="J1212" i="64"/>
  <c r="J1385" i="64"/>
  <c r="J1372" i="64"/>
  <c r="J1203" i="64"/>
  <c r="J983" i="64"/>
  <c r="J1323" i="64"/>
  <c r="J1117" i="64"/>
  <c r="J1326" i="64"/>
  <c r="J1156" i="64"/>
  <c r="J1014" i="64"/>
  <c r="J947" i="64"/>
  <c r="J1465" i="64"/>
  <c r="J1301" i="64"/>
  <c r="J1356" i="64"/>
  <c r="J1369" i="64"/>
  <c r="J1270" i="64"/>
  <c r="J1179" i="64"/>
  <c r="J1291" i="64"/>
  <c r="J1109" i="64"/>
  <c r="J1108" i="64"/>
  <c r="J1125" i="64"/>
  <c r="J981" i="64"/>
  <c r="J913" i="64"/>
  <c r="J820" i="64"/>
  <c r="J742" i="64"/>
  <c r="J997" i="64"/>
  <c r="J904" i="64"/>
  <c r="J811" i="64"/>
  <c r="J720" i="64"/>
  <c r="J895" i="64"/>
  <c r="J825" i="64"/>
  <c r="J733" i="64"/>
  <c r="J897" i="64"/>
  <c r="J804" i="64"/>
  <c r="J1524" i="64"/>
  <c r="J1700" i="64"/>
  <c r="J1575" i="64"/>
  <c r="J1706" i="64"/>
  <c r="J1525" i="64"/>
  <c r="J1573" i="64"/>
  <c r="J1514" i="64"/>
  <c r="J1475" i="64"/>
  <c r="J1408" i="64"/>
  <c r="J1344" i="64"/>
  <c r="J1285" i="64"/>
  <c r="J1442" i="64"/>
  <c r="J1381" i="64"/>
  <c r="J1477" i="64"/>
  <c r="J1418" i="64"/>
  <c r="J1354" i="64"/>
  <c r="J1287" i="64"/>
  <c r="J1496" i="64"/>
  <c r="J1436" i="64"/>
  <c r="J1375" i="64"/>
  <c r="J1313" i="64"/>
  <c r="J953" i="64"/>
  <c r="J1016" i="64"/>
  <c r="J1080" i="64"/>
  <c r="J1142" i="64"/>
  <c r="J1205" i="64"/>
  <c r="J1268" i="64"/>
  <c r="J1059" i="64"/>
  <c r="J1122" i="64"/>
  <c r="J1185" i="64"/>
  <c r="J1255" i="64"/>
  <c r="J1463" i="64"/>
  <c r="J795" i="64"/>
  <c r="J858" i="64"/>
  <c r="J985" i="64"/>
  <c r="J1049" i="64"/>
  <c r="J1112" i="64"/>
  <c r="J1175" i="64"/>
  <c r="J1237" i="64"/>
  <c r="J1296" i="64"/>
  <c r="J1371" i="64"/>
  <c r="J782" i="64"/>
  <c r="J845" i="64"/>
  <c r="J909" i="64"/>
  <c r="J972" i="64"/>
  <c r="J1036" i="64"/>
  <c r="J1100" i="64"/>
  <c r="J1170" i="64"/>
  <c r="J1232" i="64"/>
  <c r="J1422" i="64"/>
  <c r="J1023" i="64"/>
  <c r="J1087" i="64"/>
  <c r="J1157" i="64"/>
  <c r="J1220" i="64"/>
  <c r="J1412" i="64"/>
  <c r="J1320" i="64"/>
  <c r="J1184" i="64"/>
  <c r="J974" i="64"/>
  <c r="J1249" i="64"/>
  <c r="J1098" i="64"/>
  <c r="J1289" i="64"/>
  <c r="J1136" i="64"/>
  <c r="J1011" i="64"/>
  <c r="J926" i="64"/>
  <c r="J1294" i="64"/>
  <c r="J1318" i="64"/>
  <c r="J1254" i="64"/>
  <c r="J1443" i="64"/>
  <c r="J1218" i="64"/>
  <c r="J1172" i="64"/>
  <c r="J1192" i="64"/>
  <c r="J1215" i="64"/>
  <c r="J1102" i="64"/>
  <c r="J1238" i="64"/>
  <c r="J978" i="64"/>
  <c r="J817" i="64"/>
  <c r="J731" i="64"/>
  <c r="J990" i="64"/>
  <c r="J878" i="64"/>
  <c r="J808" i="64"/>
  <c r="J712" i="64"/>
  <c r="J892" i="64"/>
  <c r="J799" i="64"/>
  <c r="J1026" i="64"/>
  <c r="J871" i="64"/>
  <c r="J801" i="64"/>
  <c r="J719" i="64"/>
  <c r="J952" i="64"/>
  <c r="J856" i="64"/>
  <c r="J757" i="64"/>
  <c r="J883" i="64"/>
  <c r="J939" i="64"/>
  <c r="J778" i="64"/>
  <c r="J943" i="64"/>
  <c r="J815" i="64"/>
  <c r="J722" i="64"/>
  <c r="J880" i="64"/>
  <c r="J927" i="64"/>
  <c r="J751" i="64"/>
  <c r="J717" i="64"/>
  <c r="J649" i="64"/>
  <c r="J654" i="64"/>
  <c r="J648" i="64"/>
  <c r="J1694" i="64"/>
  <c r="J1622" i="64"/>
  <c r="J1619" i="64"/>
  <c r="J1561" i="64"/>
  <c r="J1686" i="64"/>
  <c r="J1692" i="64"/>
  <c r="J1517" i="64"/>
  <c r="J1614" i="64"/>
  <c r="J1634" i="64"/>
  <c r="J1557" i="64"/>
  <c r="J1592" i="64"/>
  <c r="J1493" i="64"/>
  <c r="J1379" i="64"/>
  <c r="J1400" i="64"/>
  <c r="J1756" i="64"/>
  <c r="J1434" i="64"/>
  <c r="J1319" i="64"/>
  <c r="J1469" i="64"/>
  <c r="J1410" i="64"/>
  <c r="J1346" i="64"/>
  <c r="J1279" i="64"/>
  <c r="J1489" i="64"/>
  <c r="J1428" i="64"/>
  <c r="J1367" i="64"/>
  <c r="J1305" i="64"/>
  <c r="J1581" i="64"/>
  <c r="J961" i="64"/>
  <c r="J1024" i="64"/>
  <c r="J1088" i="64"/>
  <c r="J1150" i="64"/>
  <c r="J1213" i="64"/>
  <c r="J1276" i="64"/>
  <c r="J1067" i="64"/>
  <c r="J1129" i="64"/>
  <c r="J1200" i="64"/>
  <c r="J1263" i="64"/>
  <c r="J739" i="64"/>
  <c r="J802" i="64"/>
  <c r="J866" i="64"/>
  <c r="J930" i="64"/>
  <c r="J993" i="64"/>
  <c r="J1057" i="64"/>
  <c r="J1120" i="64"/>
  <c r="J1183" i="64"/>
  <c r="J1245" i="64"/>
  <c r="J1309" i="64"/>
  <c r="J1374" i="64"/>
  <c r="J790" i="64"/>
  <c r="J853" i="64"/>
  <c r="J917" i="64"/>
  <c r="J980" i="64"/>
  <c r="J1044" i="64"/>
  <c r="J1115" i="64"/>
  <c r="J1178" i="64"/>
  <c r="J1240" i="64"/>
  <c r="J1449" i="64"/>
  <c r="J1031" i="64"/>
  <c r="J1095" i="64"/>
  <c r="J1165" i="64"/>
  <c r="J1235" i="64"/>
  <c r="J1446" i="64"/>
  <c r="J1317" i="64"/>
  <c r="J1147" i="64"/>
  <c r="J966" i="64"/>
  <c r="J1242" i="64"/>
  <c r="J1061" i="64"/>
  <c r="J1286" i="64"/>
  <c r="J1101" i="64"/>
  <c r="J998" i="64"/>
  <c r="J923" i="64"/>
  <c r="J1350" i="64"/>
  <c r="J1258" i="64"/>
  <c r="J1307" i="64"/>
  <c r="J1406" i="64"/>
  <c r="J1414" i="64"/>
  <c r="J1211" i="64"/>
  <c r="J1257" i="64"/>
  <c r="J1202" i="64"/>
  <c r="J1132" i="64"/>
  <c r="J1066" i="64"/>
  <c r="J1113" i="64"/>
  <c r="J951" i="64"/>
  <c r="J884" i="64"/>
  <c r="J791" i="64"/>
  <c r="J723" i="64"/>
  <c r="J987" i="64"/>
  <c r="J875" i="64"/>
  <c r="J776" i="64"/>
  <c r="J1152" i="64"/>
  <c r="J889" i="64"/>
  <c r="J796" i="64"/>
  <c r="J989" i="64"/>
  <c r="J868" i="64"/>
  <c r="J775" i="64"/>
  <c r="J711" i="64"/>
  <c r="J936" i="64"/>
  <c r="J830" i="64"/>
  <c r="J754" i="64"/>
  <c r="J873" i="64"/>
  <c r="J879" i="64"/>
  <c r="J726" i="64"/>
  <c r="J1002" i="64"/>
  <c r="J797" i="64"/>
  <c r="J899" i="64"/>
  <c r="J832" i="64"/>
  <c r="J912" i="64"/>
  <c r="J721" i="64"/>
  <c r="J705" i="64"/>
  <c r="J710" i="64"/>
  <c r="J704" i="64"/>
  <c r="J709" i="64"/>
  <c r="J1597" i="64"/>
  <c r="J1560" i="64"/>
  <c r="J1742" i="64"/>
  <c r="J1516" i="64"/>
  <c r="J1626" i="64"/>
  <c r="J1563" i="64"/>
  <c r="J1616" i="64"/>
  <c r="J1511" i="64"/>
  <c r="J1668" i="64"/>
  <c r="J1568" i="64"/>
  <c r="J1508" i="64"/>
  <c r="J1647" i="64"/>
  <c r="J1510" i="64"/>
  <c r="J1617" i="64"/>
  <c r="J1554" i="64"/>
  <c r="J1576" i="64"/>
  <c r="J1485" i="64"/>
  <c r="J1556" i="64"/>
  <c r="J1459" i="64"/>
  <c r="J1392" i="64"/>
  <c r="J1674" i="64"/>
  <c r="J1426" i="64"/>
  <c r="J1608" i="64"/>
  <c r="J1461" i="64"/>
  <c r="J1402" i="64"/>
  <c r="J1339" i="64"/>
  <c r="J1481" i="64"/>
  <c r="J1359" i="64"/>
  <c r="J1653" i="64"/>
  <c r="J1527" i="64"/>
  <c r="J969" i="64"/>
  <c r="J1032" i="64"/>
  <c r="J1096" i="64"/>
  <c r="J1158" i="64"/>
  <c r="J1221" i="64"/>
  <c r="J1393" i="64"/>
  <c r="J1075" i="64"/>
  <c r="J1137" i="64"/>
  <c r="J1208" i="64"/>
  <c r="J1271" i="64"/>
  <c r="J747" i="64"/>
  <c r="J810" i="64"/>
  <c r="J874" i="64"/>
  <c r="J938" i="64"/>
  <c r="J1001" i="64"/>
  <c r="J1065" i="64"/>
  <c r="J1127" i="64"/>
  <c r="J1191" i="64"/>
  <c r="J1253" i="64"/>
  <c r="J1312" i="64"/>
  <c r="J1401" i="64"/>
  <c r="J798" i="64"/>
  <c r="J861" i="64"/>
  <c r="J925" i="64"/>
  <c r="J988" i="64"/>
  <c r="J1052" i="64"/>
  <c r="J1123" i="64"/>
  <c r="J1186" i="64"/>
  <c r="J1248" i="64"/>
  <c r="J1457" i="64"/>
  <c r="J1039" i="64"/>
  <c r="J1103" i="64"/>
  <c r="J1173" i="64"/>
  <c r="J1243" i="64"/>
  <c r="J1476" i="64"/>
  <c r="J1310" i="64"/>
  <c r="J1140" i="64"/>
  <c r="J963" i="64"/>
  <c r="J1223" i="64"/>
  <c r="J1054" i="64"/>
  <c r="J1262" i="64"/>
  <c r="J1094" i="64"/>
  <c r="J995" i="64"/>
  <c r="J920" i="64"/>
  <c r="J1333" i="64"/>
  <c r="J1230" i="64"/>
  <c r="J1265" i="64"/>
  <c r="J1338" i="64"/>
  <c r="J1194" i="64"/>
  <c r="J1176" i="64"/>
  <c r="J1195" i="64"/>
  <c r="J1274" i="64"/>
  <c r="J1106" i="64"/>
  <c r="J1171" i="64"/>
  <c r="J1090" i="64"/>
  <c r="J944" i="64"/>
  <c r="J881" i="64"/>
  <c r="J788" i="64"/>
  <c r="J715" i="64"/>
  <c r="J971" i="64"/>
  <c r="J872" i="64"/>
  <c r="J773" i="64"/>
  <c r="J1082" i="64"/>
  <c r="J863" i="64"/>
  <c r="J793" i="64"/>
  <c r="J986" i="64"/>
  <c r="J865" i="64"/>
  <c r="J772" i="64"/>
  <c r="J1050" i="64"/>
  <c r="J924" i="64"/>
  <c r="J827" i="64"/>
  <c r="J743" i="64"/>
  <c r="J848" i="64"/>
  <c r="J854" i="64"/>
  <c r="J975" i="64"/>
  <c r="J1005" i="64"/>
  <c r="J958" i="64"/>
  <c r="J851" i="64"/>
  <c r="J777" i="64"/>
  <c r="J905" i="64"/>
  <c r="J915" i="64"/>
  <c r="J697" i="64"/>
  <c r="J702" i="64"/>
  <c r="J696" i="64"/>
  <c r="J1738" i="64"/>
  <c r="J1610" i="64"/>
  <c r="J1632" i="64"/>
  <c r="J1565" i="64"/>
  <c r="J1500" i="64"/>
  <c r="J1506" i="64"/>
  <c r="J1601" i="64"/>
  <c r="J1551" i="64"/>
  <c r="J1522" i="64"/>
  <c r="J1445" i="64"/>
  <c r="J1384" i="64"/>
  <c r="J1620" i="64"/>
  <c r="J1303" i="64"/>
  <c r="J1562" i="64"/>
  <c r="J1454" i="64"/>
  <c r="J1394" i="64"/>
  <c r="J1324" i="64"/>
  <c r="J1474" i="64"/>
  <c r="J1415" i="64"/>
  <c r="J1351" i="64"/>
  <c r="J1292" i="64"/>
  <c r="J1530" i="64"/>
  <c r="J1491" i="64"/>
  <c r="J976" i="64"/>
  <c r="J1040" i="64"/>
  <c r="J1104" i="64"/>
  <c r="J1166" i="64"/>
  <c r="J1228" i="64"/>
  <c r="J1427" i="64"/>
  <c r="J1083" i="64"/>
  <c r="J1145" i="64"/>
  <c r="J1216" i="64"/>
  <c r="J1380" i="64"/>
  <c r="J755" i="64"/>
  <c r="J818" i="64"/>
  <c r="J882" i="64"/>
  <c r="J946" i="64"/>
  <c r="J1009" i="64"/>
  <c r="J1073" i="64"/>
  <c r="J1135" i="64"/>
  <c r="J1198" i="64"/>
  <c r="J1261" i="64"/>
  <c r="J1325" i="64"/>
  <c r="J805" i="64"/>
  <c r="J869" i="64"/>
  <c r="J933" i="64"/>
  <c r="J996" i="64"/>
  <c r="J1060" i="64"/>
  <c r="J1130" i="64"/>
  <c r="J1193" i="64"/>
  <c r="J1256" i="64"/>
  <c r="J1478" i="64"/>
  <c r="J1047" i="64"/>
  <c r="J1110" i="64"/>
  <c r="J1181" i="64"/>
  <c r="J1251" i="64"/>
  <c r="J1765" i="64"/>
  <c r="J1273" i="64"/>
  <c r="J1121" i="64"/>
  <c r="J918" i="64"/>
  <c r="J1187" i="64"/>
  <c r="J1438" i="64"/>
  <c r="J1226" i="64"/>
  <c r="J1074" i="64"/>
  <c r="J968" i="64"/>
  <c r="J1404" i="64"/>
  <c r="J1233" i="64"/>
  <c r="J1278" i="64"/>
  <c r="J1188" i="64"/>
  <c r="J1347" i="64"/>
  <c r="J1302" i="64"/>
  <c r="J1241" i="64"/>
  <c r="J1077" i="64"/>
  <c r="J1164" i="64"/>
  <c r="J1042" i="64"/>
  <c r="J935" i="64"/>
  <c r="J855" i="64"/>
  <c r="J785" i="64"/>
  <c r="J1093" i="64"/>
  <c r="J964" i="64"/>
  <c r="J846" i="64"/>
  <c r="J770" i="64"/>
  <c r="J1034" i="64"/>
  <c r="J860" i="64"/>
  <c r="J767" i="64"/>
  <c r="J973" i="64"/>
  <c r="J839" i="64"/>
  <c r="J769" i="64"/>
  <c r="J1029" i="64"/>
  <c r="J894" i="64"/>
  <c r="J824" i="64"/>
  <c r="J732" i="64"/>
  <c r="J838" i="64"/>
  <c r="J844" i="64"/>
  <c r="J928" i="64"/>
  <c r="J1070" i="64"/>
  <c r="J896" i="64"/>
  <c r="J806" i="64"/>
  <c r="J748" i="64"/>
  <c r="J876" i="64"/>
  <c r="J783" i="64"/>
  <c r="J1625" i="64"/>
  <c r="J1710" i="64"/>
  <c r="J1552" i="64"/>
  <c r="J1603" i="64"/>
  <c r="J1612" i="64"/>
  <c r="J1718" i="64"/>
  <c r="J1698" i="64"/>
  <c r="J1537" i="64"/>
  <c r="J1462" i="64"/>
  <c r="J1411" i="64"/>
  <c r="J1437" i="64"/>
  <c r="J1376" i="64"/>
  <c r="J1314" i="64"/>
  <c r="J1587" i="64"/>
  <c r="J1472" i="64"/>
  <c r="J1413" i="64"/>
  <c r="J1290" i="64"/>
  <c r="J1502" i="64"/>
  <c r="J1447" i="64"/>
  <c r="J1316" i="64"/>
  <c r="J1466" i="64"/>
  <c r="J1407" i="64"/>
  <c r="J1343" i="64"/>
  <c r="J1284" i="64"/>
  <c r="J1515" i="64"/>
  <c r="J1483" i="64"/>
  <c r="J1523" i="64"/>
  <c r="J1604" i="64"/>
  <c r="J984" i="64"/>
  <c r="J1048" i="64"/>
  <c r="J1111" i="64"/>
  <c r="J1174" i="64"/>
  <c r="J1236" i="64"/>
  <c r="J1453" i="64"/>
  <c r="J1091" i="64"/>
  <c r="J1153" i="64"/>
  <c r="J1224" i="64"/>
  <c r="J1390" i="64"/>
  <c r="J763" i="64"/>
  <c r="J826" i="64"/>
  <c r="J890" i="64"/>
  <c r="J954" i="64"/>
  <c r="J1017" i="64"/>
  <c r="J1081" i="64"/>
  <c r="J1143" i="64"/>
  <c r="J1206" i="64"/>
  <c r="J1269" i="64"/>
  <c r="J1328" i="64"/>
  <c r="J1435" i="64"/>
  <c r="J813" i="64"/>
  <c r="J877" i="64"/>
  <c r="J941" i="64"/>
  <c r="J1004" i="64"/>
  <c r="J1068" i="64"/>
  <c r="J1138" i="64"/>
  <c r="J1201" i="64"/>
  <c r="J1264" i="64"/>
  <c r="J991" i="64"/>
  <c r="J1055" i="64"/>
  <c r="J1118" i="64"/>
  <c r="J1189" i="64"/>
  <c r="J1259" i="64"/>
  <c r="J1266" i="64"/>
  <c r="J1085" i="64"/>
  <c r="J1180" i="64"/>
  <c r="J1382" i="64"/>
  <c r="J1219" i="64"/>
  <c r="J1037" i="64"/>
  <c r="J959" i="64"/>
  <c r="J1353" i="64"/>
  <c r="J1377" i="64"/>
  <c r="J1227" i="64"/>
  <c r="J1299" i="64"/>
  <c r="J1250" i="64"/>
  <c r="J1234" i="64"/>
  <c r="J1331" i="64"/>
  <c r="J1128" i="64"/>
  <c r="J1131" i="64"/>
  <c r="J1021" i="64"/>
  <c r="J932" i="64"/>
  <c r="J852" i="64"/>
  <c r="J759" i="64"/>
  <c r="J1086" i="64"/>
  <c r="J919" i="64"/>
  <c r="J843" i="64"/>
  <c r="J750" i="64"/>
  <c r="J1010" i="64"/>
  <c r="J857" i="64"/>
  <c r="J764" i="64"/>
  <c r="J921" i="64"/>
  <c r="J836" i="64"/>
  <c r="J749" i="64"/>
  <c r="J1022" i="64"/>
  <c r="J891" i="64"/>
  <c r="J792" i="64"/>
  <c r="J724" i="64"/>
  <c r="J1006" i="64"/>
  <c r="J819" i="64"/>
  <c r="J847" i="64"/>
  <c r="J940" i="64"/>
  <c r="J870" i="64"/>
  <c r="J745" i="64"/>
  <c r="J741" i="64"/>
  <c r="J835" i="64"/>
  <c r="J765" i="64"/>
  <c r="J1642" i="64"/>
  <c r="J1567" i="64"/>
  <c r="J1590" i="64"/>
  <c r="J1547" i="64"/>
  <c r="J1505" i="64"/>
  <c r="J1571" i="64"/>
  <c r="J1763" i="64"/>
  <c r="J1534" i="64"/>
  <c r="J1553" i="64"/>
  <c r="J1455" i="64"/>
  <c r="J1403" i="64"/>
  <c r="J1429" i="64"/>
  <c r="J1368" i="64"/>
  <c r="J1464" i="64"/>
  <c r="J1405" i="64"/>
  <c r="J1349" i="64"/>
  <c r="J1282" i="64"/>
  <c r="J1499" i="64"/>
  <c r="J1439" i="64"/>
  <c r="J1378" i="64"/>
  <c r="J1308" i="64"/>
  <c r="J1458" i="64"/>
  <c r="J1399" i="64"/>
  <c r="J1336" i="64"/>
  <c r="J1494" i="64"/>
  <c r="J1486" i="64"/>
  <c r="J1503" i="64"/>
  <c r="J992" i="64"/>
  <c r="J1056" i="64"/>
  <c r="J1119" i="64"/>
  <c r="J1182" i="64"/>
  <c r="J1244" i="64"/>
  <c r="J1035" i="64"/>
  <c r="J1099" i="64"/>
  <c r="J1161" i="64"/>
  <c r="J1231" i="64"/>
  <c r="J1417" i="64"/>
  <c r="J771" i="64"/>
  <c r="J898" i="64"/>
  <c r="J962" i="64"/>
  <c r="J1025" i="64"/>
  <c r="J1089" i="64"/>
  <c r="J1151" i="64"/>
  <c r="J1214" i="64"/>
  <c r="J1277" i="64"/>
  <c r="J1342" i="64"/>
  <c r="J758" i="64"/>
  <c r="J821" i="64"/>
  <c r="J885" i="64"/>
  <c r="J949" i="64"/>
  <c r="J1012" i="64"/>
  <c r="J1076" i="64"/>
  <c r="J1146" i="64"/>
  <c r="J1209" i="64"/>
  <c r="J1272" i="64"/>
  <c r="J999" i="64"/>
  <c r="J1063" i="64"/>
  <c r="J1133" i="64"/>
  <c r="J1196" i="64"/>
  <c r="J1267" i="64"/>
  <c r="J1246" i="64"/>
  <c r="J1078" i="64"/>
  <c r="J1348" i="64"/>
  <c r="J1160" i="64"/>
  <c r="J1335" i="64"/>
  <c r="J1199" i="64"/>
  <c r="J1030" i="64"/>
  <c r="J956" i="64"/>
  <c r="J1315" i="64"/>
  <c r="J1366" i="64"/>
  <c r="J1430" i="64"/>
  <c r="J1340" i="64"/>
  <c r="J1288" i="64"/>
  <c r="J1361" i="64"/>
  <c r="J1144" i="64"/>
  <c r="J1168" i="64"/>
  <c r="J1069" i="64"/>
  <c r="J1155" i="64"/>
  <c r="J1018" i="64"/>
  <c r="J929" i="64"/>
  <c r="J849" i="64"/>
  <c r="J756" i="64"/>
  <c r="J1045" i="64"/>
  <c r="J910" i="64"/>
  <c r="J840" i="64"/>
  <c r="J736" i="64"/>
  <c r="J967" i="64"/>
  <c r="J831" i="64"/>
  <c r="J761" i="64"/>
  <c r="J903" i="64"/>
  <c r="J833" i="64"/>
  <c r="J746" i="64"/>
  <c r="J1019" i="64"/>
  <c r="J888" i="64"/>
  <c r="J789" i="64"/>
  <c r="J716" i="64"/>
  <c r="J1003" i="64"/>
  <c r="J809" i="64"/>
  <c r="J1623" i="64"/>
  <c r="J1678" i="64"/>
  <c r="J1542" i="64"/>
  <c r="J1640" i="64"/>
  <c r="J1544" i="64"/>
  <c r="J1758" i="64"/>
  <c r="J1594" i="64"/>
  <c r="J1645" i="64"/>
  <c r="J1591" i="64"/>
  <c r="J1526" i="64"/>
  <c r="J1549" i="64"/>
  <c r="J1750" i="64"/>
  <c r="J1598" i="64"/>
  <c r="J1528" i="64"/>
  <c r="J1732" i="64"/>
  <c r="J1448" i="64"/>
  <c r="J1395" i="64"/>
  <c r="J1490" i="64"/>
  <c r="J1421" i="64"/>
  <c r="J1456" i="64"/>
  <c r="J1397" i="64"/>
  <c r="J1492" i="64"/>
  <c r="J1431" i="64"/>
  <c r="J1370" i="64"/>
  <c r="J1300" i="64"/>
  <c r="J1708" i="64"/>
  <c r="J1452" i="64"/>
  <c r="J1391" i="64"/>
  <c r="J1329" i="64"/>
  <c r="J1468" i="64"/>
  <c r="J1480" i="64"/>
  <c r="J1460" i="64"/>
  <c r="J1501" i="64"/>
  <c r="J1512" i="64"/>
  <c r="J937" i="64"/>
  <c r="J1000" i="64"/>
  <c r="J1064" i="64"/>
  <c r="J1126" i="64"/>
  <c r="J1190" i="64"/>
  <c r="J1252" i="64"/>
  <c r="J1043" i="64"/>
  <c r="J1107" i="64"/>
  <c r="J1169" i="64"/>
  <c r="J1239" i="64"/>
  <c r="J1441" i="64"/>
  <c r="J779" i="64"/>
  <c r="J842" i="64"/>
  <c r="J906" i="64"/>
  <c r="J970" i="64"/>
  <c r="J1033" i="64"/>
  <c r="J1097" i="64"/>
  <c r="J1159" i="64"/>
  <c r="J1222" i="64"/>
  <c r="J1280" i="64"/>
  <c r="J1355" i="64"/>
  <c r="J766" i="64"/>
  <c r="J829" i="64"/>
  <c r="J893" i="64"/>
  <c r="J957" i="64"/>
  <c r="J1020" i="64"/>
  <c r="J1084" i="64"/>
  <c r="J1154" i="64"/>
  <c r="J1217" i="64"/>
  <c r="J1388" i="64"/>
  <c r="J1007" i="64"/>
  <c r="J1071" i="64"/>
  <c r="J1141" i="64"/>
  <c r="J1204" i="64"/>
  <c r="J1275" i="64"/>
  <c r="J1210" i="64"/>
  <c r="J1058" i="64"/>
  <c r="J1345" i="64"/>
  <c r="J1124" i="64"/>
  <c r="J1332" i="64"/>
  <c r="J1163" i="64"/>
  <c r="J1027" i="64"/>
  <c r="J950" i="64"/>
  <c r="J1304" i="64"/>
  <c r="J1363" i="64"/>
  <c r="J1396" i="64"/>
  <c r="J1433" i="64"/>
  <c r="J1281" i="64"/>
  <c r="J1207" i="64"/>
  <c r="J1364" i="64"/>
  <c r="J1116" i="64"/>
  <c r="J1139" i="64"/>
  <c r="J1062" i="64"/>
  <c r="J1148" i="64"/>
  <c r="J994" i="64"/>
  <c r="J916" i="64"/>
  <c r="J823" i="64"/>
  <c r="J753" i="64"/>
  <c r="J1038" i="64"/>
  <c r="J907" i="64"/>
  <c r="J814" i="64"/>
  <c r="J728" i="64"/>
  <c r="J960" i="64"/>
  <c r="J828" i="64"/>
  <c r="J744" i="64"/>
  <c r="J900" i="64"/>
  <c r="J807" i="64"/>
  <c r="J735" i="64"/>
  <c r="J982" i="64"/>
  <c r="J862" i="64"/>
  <c r="J786" i="64"/>
  <c r="J1053" i="64"/>
  <c r="J1013" i="64"/>
  <c r="J784" i="64"/>
  <c r="J689" i="64"/>
  <c r="J694" i="64"/>
  <c r="J688" i="64"/>
  <c r="J681" i="64"/>
  <c r="J686" i="64"/>
  <c r="J680" i="64"/>
  <c r="J822" i="64"/>
  <c r="J911" i="64"/>
  <c r="J803" i="64"/>
  <c r="J725" i="64"/>
  <c r="J738" i="64"/>
  <c r="J816" i="64"/>
  <c r="J734" i="64"/>
  <c r="J673" i="64"/>
  <c r="J678" i="64"/>
  <c r="J672" i="64"/>
  <c r="J812" i="64"/>
  <c r="J864" i="64"/>
  <c r="J752" i="64"/>
  <c r="J931" i="64"/>
  <c r="J718" i="64"/>
  <c r="J780" i="64"/>
  <c r="J886" i="64"/>
  <c r="J665" i="64"/>
  <c r="J670" i="64"/>
  <c r="J664" i="64"/>
  <c r="J727" i="64"/>
  <c r="J979" i="64"/>
  <c r="J859" i="64"/>
  <c r="J760" i="64"/>
  <c r="J908" i="64"/>
  <c r="J942" i="64"/>
  <c r="J781" i="64"/>
  <c r="J948" i="64"/>
  <c r="J841" i="64"/>
  <c r="J729" i="64"/>
  <c r="J902" i="64"/>
  <c r="J934" i="64"/>
  <c r="J762" i="64"/>
  <c r="J794" i="64"/>
  <c r="J657" i="64"/>
  <c r="J662" i="64"/>
  <c r="J656" i="64"/>
  <c r="J2068" i="63"/>
  <c r="J1940" i="63"/>
  <c r="J1928" i="63"/>
  <c r="J1921" i="63"/>
  <c r="J2104" i="63"/>
  <c r="J2115" i="63"/>
  <c r="J1950" i="63"/>
  <c r="J1619" i="63"/>
  <c r="J1816" i="63"/>
  <c r="J1839" i="63"/>
  <c r="J2521" i="63"/>
  <c r="J1853" i="63"/>
  <c r="J2393" i="63"/>
  <c r="J2132" i="63"/>
  <c r="J1925" i="63"/>
  <c r="J1711" i="63"/>
  <c r="J1624" i="63"/>
  <c r="J1938" i="63"/>
  <c r="J2078" i="63"/>
  <c r="J1597" i="63"/>
  <c r="J1789" i="63"/>
  <c r="J2633" i="63"/>
  <c r="J2430" i="63"/>
  <c r="J1903" i="63"/>
  <c r="J2014" i="63"/>
  <c r="J2299" i="63"/>
  <c r="J1811" i="63"/>
  <c r="J2002" i="63"/>
  <c r="J2373" i="63"/>
  <c r="J1987" i="63"/>
  <c r="J1752" i="63"/>
  <c r="J2218" i="63"/>
  <c r="J2539" i="63"/>
  <c r="J2004" i="63"/>
  <c r="J2031" i="63"/>
  <c r="J1725" i="63"/>
  <c r="J1875" i="63"/>
  <c r="J2350" i="63"/>
  <c r="J1688" i="63"/>
  <c r="J1769" i="63"/>
  <c r="J2363" i="63"/>
  <c r="J2142" i="63"/>
  <c r="J2194" i="63"/>
  <c r="J2205" i="63"/>
  <c r="J1790" i="63"/>
  <c r="J1647" i="63"/>
  <c r="J2277" i="63"/>
  <c r="J2066" i="63"/>
  <c r="J1661" i="63"/>
  <c r="J1747" i="63"/>
  <c r="J1968" i="63"/>
  <c r="J2193" i="63"/>
  <c r="J2133" i="63"/>
  <c r="J2581" i="63"/>
  <c r="J1641" i="63"/>
  <c r="J1949" i="63"/>
  <c r="J2055" i="63"/>
  <c r="J1947" i="63"/>
  <c r="J1799" i="63"/>
  <c r="J2137" i="63"/>
  <c r="J2334" i="63"/>
  <c r="J1835" i="63"/>
  <c r="J1673" i="63"/>
  <c r="J2190" i="63"/>
  <c r="J1615" i="63"/>
  <c r="J2038" i="63"/>
  <c r="J2302" i="63"/>
  <c r="J2077" i="63"/>
  <c r="J2119" i="63"/>
  <c r="J1801" i="63"/>
  <c r="J2462" i="63"/>
  <c r="J2505" i="63"/>
  <c r="J2214" i="63"/>
  <c r="J2379" i="63"/>
  <c r="J1898" i="63"/>
  <c r="J2090" i="63"/>
  <c r="J1944" i="63"/>
  <c r="J1607" i="63"/>
  <c r="J2024" i="63"/>
  <c r="J1843" i="63"/>
  <c r="J2096" i="63"/>
  <c r="J2073" i="63"/>
  <c r="J2154" i="63"/>
  <c r="J2030" i="63"/>
  <c r="J1741" i="63"/>
  <c r="J2106" i="63"/>
  <c r="J2045" i="63"/>
  <c r="J1865" i="63"/>
  <c r="J2446" i="63"/>
  <c r="J1871" i="63"/>
  <c r="J2321" i="63"/>
  <c r="J1976" i="63"/>
  <c r="J1707" i="63"/>
  <c r="J1813" i="63"/>
  <c r="J2085" i="63"/>
  <c r="J2056" i="63"/>
  <c r="J1715" i="63"/>
  <c r="J2206" i="63"/>
  <c r="J2026" i="63"/>
  <c r="J2603" i="63"/>
  <c r="J1771" i="63"/>
  <c r="J1757" i="63"/>
  <c r="J2366" i="63"/>
  <c r="J1609" i="63"/>
  <c r="J1679" i="63"/>
  <c r="J1712" i="63"/>
  <c r="J1749" i="63"/>
  <c r="J2082" i="63"/>
  <c r="J1693" i="63"/>
  <c r="J1592" i="63"/>
  <c r="J1587" i="63"/>
  <c r="J1991" i="63"/>
  <c r="J1821" i="63"/>
  <c r="J1822" i="63"/>
  <c r="J2629" i="63"/>
  <c r="J1927" i="63"/>
  <c r="J1685" i="63"/>
  <c r="J2009" i="63"/>
  <c r="J2102" i="63"/>
  <c r="J1848" i="63"/>
  <c r="J1743" i="63"/>
  <c r="J2053" i="63"/>
  <c r="J1910" i="63"/>
  <c r="J1601" i="63"/>
  <c r="J1945" i="63"/>
  <c r="J1900" i="63"/>
  <c r="J2297" i="63"/>
  <c r="J1750" i="63"/>
  <c r="J1671" i="63"/>
  <c r="J1720" i="63"/>
  <c r="J2005" i="63"/>
  <c r="J2011" i="63"/>
  <c r="J2421" i="63"/>
  <c r="J2283" i="63"/>
  <c r="J1886" i="63"/>
  <c r="J1973" i="63"/>
  <c r="J2597" i="63"/>
  <c r="J1974" i="63"/>
  <c r="J1793" i="63"/>
  <c r="J1656" i="63"/>
  <c r="J1629" i="63"/>
  <c r="J1857" i="63"/>
  <c r="J1920" i="63"/>
  <c r="J1814" i="63"/>
  <c r="J2166" i="63"/>
  <c r="J2574" i="63"/>
  <c r="J1863" i="63"/>
  <c r="J1735" i="63"/>
  <c r="J2398" i="63"/>
  <c r="J2139" i="63"/>
  <c r="J1878" i="63"/>
  <c r="G43" i="62"/>
  <c r="J1934" i="63"/>
  <c r="J2062" i="63"/>
  <c r="J2050" i="63"/>
  <c r="J1986" i="63"/>
  <c r="J1608" i="63"/>
  <c r="J1881" i="63"/>
  <c r="J2116" i="63"/>
  <c r="J2114" i="63"/>
  <c r="J1631" i="63"/>
  <c r="J2035" i="63"/>
  <c r="J2517" i="63"/>
  <c r="J2374" i="63"/>
  <c r="J1988" i="63"/>
  <c r="J1795" i="63"/>
  <c r="J1753" i="63"/>
  <c r="J1695" i="63"/>
  <c r="J2565" i="63"/>
  <c r="J1951" i="63"/>
  <c r="J2281" i="63"/>
  <c r="J2143" i="63"/>
  <c r="J2079" i="63"/>
  <c r="J2258" i="63"/>
  <c r="J1837" i="63"/>
  <c r="J1774" i="63"/>
  <c r="J1603" i="63"/>
  <c r="J1864" i="63"/>
  <c r="J1710" i="63"/>
  <c r="J1924" i="63"/>
  <c r="J1773" i="63"/>
  <c r="J1625" i="63"/>
  <c r="J2040" i="63"/>
  <c r="J2345" i="63"/>
  <c r="J2097" i="63"/>
  <c r="J2475" i="63"/>
  <c r="J2126" i="63"/>
  <c r="J2069" i="63"/>
  <c r="J2469" i="63"/>
  <c r="J2099" i="63"/>
  <c r="J1907" i="63"/>
  <c r="J1731" i="63"/>
  <c r="J2033" i="63"/>
  <c r="J1904" i="63"/>
  <c r="J2617" i="63"/>
  <c r="J2052" i="63"/>
  <c r="J1922" i="63"/>
  <c r="J1838" i="63"/>
  <c r="J2015" i="63"/>
  <c r="J2318" i="63"/>
  <c r="J2029" i="63"/>
  <c r="J2502" i="63"/>
  <c r="J1689" i="63"/>
  <c r="J2489" i="63"/>
  <c r="J1759" i="63"/>
  <c r="J2643" i="63"/>
  <c r="J1969" i="63"/>
  <c r="J1645" i="63"/>
  <c r="J1823" i="63"/>
  <c r="J1971" i="63"/>
  <c r="J1887" i="63"/>
  <c r="J1736" i="63"/>
  <c r="J1905" i="63"/>
  <c r="J2117" i="63"/>
  <c r="J2160" i="63"/>
  <c r="J2555" i="63"/>
  <c r="J2501" i="63"/>
  <c r="J1911" i="63"/>
  <c r="J2587" i="63"/>
  <c r="J1946" i="63"/>
  <c r="J2369" i="63"/>
  <c r="J2381" i="63"/>
  <c r="J2571" i="63"/>
  <c r="J2057" i="63"/>
  <c r="J2467" i="63"/>
  <c r="J1996" i="63"/>
  <c r="J2043" i="63"/>
  <c r="J2325" i="63"/>
  <c r="J2305" i="63"/>
  <c r="J2579" i="63"/>
  <c r="J2549" i="63"/>
  <c r="J1960" i="63"/>
  <c r="J2181" i="63"/>
  <c r="J1979" i="63"/>
  <c r="J2414" i="63"/>
  <c r="J2169" i="63"/>
  <c r="J2515" i="63"/>
  <c r="J2424" i="63"/>
  <c r="J2201" i="63"/>
  <c r="J1959" i="63"/>
  <c r="J1932" i="63"/>
  <c r="J2152" i="63"/>
  <c r="J2058" i="63"/>
  <c r="J1913" i="63"/>
  <c r="J2395" i="63"/>
  <c r="J2678" i="63"/>
  <c r="J2575" i="63"/>
  <c r="J2103" i="63"/>
  <c r="J1977" i="63"/>
  <c r="J2744" i="63"/>
  <c r="J2249" i="63"/>
  <c r="J2662" i="63"/>
  <c r="J2138" i="63"/>
  <c r="J2213" i="63"/>
  <c r="J2613" i="63"/>
  <c r="J2123" i="63"/>
  <c r="J1995" i="63"/>
  <c r="J2041" i="63"/>
  <c r="J2507" i="63"/>
  <c r="J2101" i="63"/>
  <c r="J1929" i="63"/>
  <c r="J2275" i="63"/>
  <c r="J2270" i="63"/>
  <c r="J2510" i="63"/>
  <c r="J2387" i="63"/>
  <c r="J2668" i="63"/>
  <c r="J2319" i="63"/>
  <c r="J2140" i="63"/>
  <c r="J2233" i="63"/>
  <c r="J1958" i="63"/>
  <c r="J2357" i="63"/>
  <c r="J2197" i="63"/>
  <c r="J2151" i="63"/>
  <c r="J1917" i="63"/>
  <c r="J1931" i="63"/>
  <c r="J2322" i="63"/>
  <c r="J2086" i="63"/>
  <c r="J2235" i="63"/>
  <c r="J2121" i="63"/>
  <c r="J2401" i="63"/>
  <c r="J2087" i="63"/>
  <c r="J2122" i="63"/>
  <c r="J1930" i="63"/>
  <c r="J2179" i="63"/>
  <c r="J2349" i="63"/>
  <c r="J2165" i="63"/>
  <c r="J2386" i="63"/>
  <c r="J2150" i="63"/>
  <c r="J2509" i="63"/>
  <c r="J2074" i="63"/>
  <c r="J1994" i="63"/>
  <c r="J2531" i="63"/>
  <c r="J2222" i="63"/>
  <c r="J2059" i="63"/>
  <c r="J1909" i="63"/>
  <c r="J2072" i="63"/>
  <c r="J2105" i="63"/>
  <c r="J2070" i="63"/>
  <c r="J2266" i="63"/>
  <c r="J2323" i="63"/>
  <c r="J2315" i="63"/>
  <c r="J2225" i="63"/>
  <c r="J2134" i="63"/>
  <c r="J2542" i="63"/>
  <c r="J2382" i="63"/>
  <c r="J1896" i="63"/>
  <c r="J1948" i="63"/>
  <c r="J2136" i="63"/>
  <c r="J2497" i="63"/>
  <c r="J2477" i="63"/>
  <c r="J2605" i="63"/>
  <c r="J2107" i="63"/>
  <c r="J1915" i="63"/>
  <c r="J2529" i="63"/>
  <c r="J2189" i="63"/>
  <c r="J1906" i="63"/>
  <c r="J2083" i="63"/>
  <c r="J1999" i="63"/>
  <c r="J2309" i="63"/>
  <c r="J2145" i="63"/>
  <c r="J1972" i="63"/>
  <c r="J1935" i="63"/>
  <c r="J2046" i="63"/>
  <c r="J2063" i="63"/>
  <c r="J2585" i="63"/>
  <c r="J2034" i="63"/>
  <c r="J2457" i="63"/>
  <c r="J2341" i="63"/>
  <c r="J2110" i="63"/>
  <c r="J2017" i="63"/>
  <c r="J2081" i="63"/>
  <c r="J1955" i="63"/>
  <c r="J1908" i="63"/>
  <c r="J2250" i="63"/>
  <c r="J2098" i="63"/>
  <c r="J2411" i="63"/>
  <c r="J2162" i="63"/>
  <c r="J2246" i="63"/>
  <c r="J1918" i="63"/>
  <c r="J2685" i="63"/>
  <c r="J2147" i="63"/>
  <c r="J2019" i="63"/>
  <c r="J2209" i="63"/>
  <c r="J2234" i="63"/>
  <c r="J2491" i="63"/>
  <c r="J2453" i="63"/>
  <c r="J1982" i="63"/>
  <c r="J2100" i="63"/>
  <c r="J1953" i="63"/>
  <c r="J2219" i="63"/>
  <c r="J2518" i="63"/>
  <c r="J2658" i="63"/>
  <c r="J2413" i="63"/>
  <c r="J2654" i="63"/>
  <c r="J2632" i="63"/>
  <c r="J2291" i="63"/>
  <c r="J2238" i="63"/>
  <c r="J2385" i="63"/>
  <c r="J2582" i="63"/>
  <c r="J2454" i="63"/>
  <c r="J2621" i="63"/>
  <c r="J2493" i="63"/>
  <c r="J2294" i="63"/>
  <c r="J2419" i="63"/>
  <c r="J2463" i="63"/>
  <c r="J2611" i="63"/>
  <c r="J2614" i="63"/>
  <c r="J2355" i="63"/>
  <c r="J2285" i="63"/>
  <c r="J2547" i="63"/>
  <c r="J2561" i="63"/>
  <c r="J2541" i="63"/>
  <c r="J2714" i="63"/>
  <c r="J2651" i="63"/>
  <c r="J2245" i="63"/>
  <c r="J2422" i="63"/>
  <c r="J2550" i="63"/>
  <c r="J2483" i="63"/>
  <c r="J2673" i="63"/>
  <c r="J2433" i="63"/>
  <c r="J2248" i="63"/>
  <c r="J2781" i="63"/>
  <c r="J2687" i="63"/>
  <c r="J2301" i="63"/>
  <c r="J2667" i="63"/>
  <c r="J2486" i="63"/>
  <c r="J2438" i="63"/>
  <c r="J2217" i="63"/>
  <c r="J2481" i="63"/>
  <c r="J2557" i="63"/>
  <c r="J2333" i="63"/>
  <c r="J2461" i="63"/>
  <c r="J2566" i="63"/>
  <c r="J2358" i="63"/>
  <c r="J2630" i="63"/>
  <c r="J2577" i="63"/>
  <c r="J2251" i="63"/>
  <c r="J2449" i="63"/>
  <c r="J2310" i="63"/>
  <c r="J2229" i="63"/>
  <c r="J2609" i="63"/>
  <c r="J2429" i="63"/>
  <c r="J2595" i="63"/>
  <c r="J2695" i="63"/>
  <c r="J2681" i="63"/>
  <c r="J2670" i="63"/>
  <c r="J2824" i="63"/>
  <c r="J2212" i="63"/>
  <c r="J2442" i="63"/>
  <c r="J2544" i="63"/>
  <c r="J2352" i="63"/>
  <c r="J2570" i="63"/>
  <c r="J2740" i="63"/>
  <c r="J2532" i="63"/>
  <c r="J2696" i="63"/>
  <c r="J2897" i="63"/>
  <c r="J2732" i="63"/>
  <c r="J2636" i="63"/>
  <c r="J2791" i="63"/>
  <c r="J2953" i="63"/>
  <c r="J2888" i="63"/>
  <c r="J2554" i="63"/>
  <c r="J2426" i="63"/>
  <c r="J2524" i="63"/>
  <c r="J2853" i="63"/>
  <c r="J2648" i="63"/>
  <c r="J3639" i="63"/>
  <c r="J2671" i="63"/>
  <c r="J2543" i="63"/>
  <c r="J2736" i="63"/>
  <c r="J2223" i="63"/>
  <c r="J2508" i="63"/>
  <c r="J2661" i="63"/>
  <c r="J3301" i="63"/>
  <c r="J2733" i="63"/>
  <c r="J2842" i="63"/>
  <c r="J2684" i="63"/>
  <c r="J2415" i="63"/>
  <c r="J2380" i="63"/>
  <c r="J2867" i="63"/>
  <c r="J2188" i="63"/>
  <c r="J2264" i="63"/>
  <c r="J2638" i="63"/>
  <c r="J2456" i="63"/>
  <c r="J2546" i="63"/>
  <c r="J2287" i="63"/>
  <c r="J2674" i="63"/>
  <c r="J2392" i="63"/>
  <c r="J2683" i="63"/>
  <c r="J2290" i="63"/>
  <c r="J2889" i="63"/>
  <c r="J2572" i="63"/>
  <c r="J2922" i="63"/>
  <c r="J2316" i="63"/>
  <c r="J2974" i="63"/>
  <c r="J2902" i="63"/>
  <c r="J2520" i="63"/>
  <c r="J2252" i="63"/>
  <c r="J2882" i="63"/>
  <c r="J2328" i="63"/>
  <c r="J2754" i="63"/>
  <c r="J2482" i="63"/>
  <c r="J2418" i="63"/>
  <c r="J2635" i="63"/>
  <c r="J3061" i="63"/>
  <c r="J2444" i="63"/>
  <c r="J2584" i="63"/>
  <c r="J2479" i="63"/>
  <c r="J2787" i="63"/>
  <c r="J2848" i="63"/>
  <c r="J2351" i="63"/>
  <c r="J3401" i="63"/>
  <c r="J2610" i="63"/>
  <c r="J2607" i="63"/>
  <c r="J2817" i="63"/>
  <c r="J3395" i="63"/>
  <c r="J3088" i="63"/>
  <c r="J2423" i="63"/>
  <c r="J2748" i="63"/>
  <c r="J2559" i="63"/>
  <c r="J2692" i="63"/>
  <c r="J2757" i="63"/>
  <c r="J2272" i="63"/>
  <c r="J2712" i="63"/>
  <c r="J2873" i="63"/>
  <c r="J2431" i="63"/>
  <c r="J2562" i="63"/>
  <c r="J2652" i="63"/>
  <c r="J3417" i="63"/>
  <c r="J2434" i="63"/>
  <c r="J3243" i="63"/>
  <c r="J2528" i="63"/>
  <c r="J2858" i="63"/>
  <c r="J2460" i="63"/>
  <c r="J2495" i="63"/>
  <c r="J2306" i="63"/>
  <c r="J2332" i="63"/>
  <c r="J2464" i="63"/>
  <c r="J3388" i="63"/>
  <c r="J2472" i="63"/>
  <c r="J2686" i="63"/>
  <c r="J2324" i="63"/>
  <c r="J2452" i="63"/>
  <c r="J2664" i="63"/>
  <c r="J2344" i="63"/>
  <c r="J2885" i="63"/>
  <c r="J2592" i="63"/>
  <c r="J2724" i="63"/>
  <c r="J2918" i="63"/>
  <c r="J2490" i="63"/>
  <c r="J2705" i="63"/>
  <c r="J2802" i="63"/>
  <c r="J2396" i="63"/>
  <c r="J2866" i="63"/>
  <c r="J2797" i="63"/>
  <c r="J2623" i="63"/>
  <c r="J2303" i="63"/>
  <c r="J2370" i="63"/>
  <c r="J3007" i="63"/>
  <c r="J2949" i="63"/>
  <c r="J3240" i="63"/>
  <c r="J2216" i="63"/>
  <c r="J2268" i="63"/>
  <c r="J2600" i="63"/>
  <c r="J2679" i="63"/>
  <c r="J2239" i="63"/>
  <c r="J2768" i="63"/>
  <c r="J2408" i="63"/>
  <c r="J2706" i="63"/>
  <c r="J2689" i="63"/>
  <c r="J2175" i="63"/>
  <c r="J2665" i="63"/>
  <c r="J2626" i="63"/>
  <c r="J2204" i="63"/>
  <c r="J2536" i="63"/>
  <c r="J2701" i="63"/>
  <c r="J2772" i="63"/>
  <c r="J2919" i="63"/>
  <c r="J2367" i="63"/>
  <c r="J2804" i="63"/>
  <c r="J2498" i="63"/>
  <c r="J2280" i="63"/>
  <c r="J2588" i="63"/>
  <c r="J2196" i="63"/>
  <c r="J2200" i="63"/>
  <c r="J2354" i="63"/>
  <c r="J2439" i="63"/>
  <c r="J2747" i="63"/>
  <c r="J2567" i="63"/>
  <c r="J2375" i="63"/>
  <c r="J2777" i="63"/>
  <c r="J2861" i="63"/>
  <c r="J2713" i="63"/>
  <c r="J2914" i="63"/>
  <c r="J2416" i="63"/>
  <c r="J2927" i="63"/>
  <c r="J2436" i="63"/>
  <c r="J2708" i="63"/>
  <c r="J2951" i="63"/>
  <c r="J2881" i="63"/>
  <c r="J2808" i="63"/>
  <c r="J2506" i="63"/>
  <c r="J2782" i="63"/>
  <c r="J2728" i="63"/>
  <c r="J2314" i="63"/>
  <c r="J2872" i="63"/>
  <c r="J2751" i="63"/>
  <c r="J2378" i="63"/>
  <c r="J2660" i="63"/>
  <c r="J2311" i="63"/>
  <c r="J2404" i="63"/>
  <c r="J2224" i="63"/>
  <c r="J2926" i="63"/>
  <c r="J2480" i="63"/>
  <c r="J2276" i="63"/>
  <c r="J2340" i="63"/>
  <c r="J2935" i="63"/>
  <c r="J2800" i="63"/>
  <c r="J2762" i="63"/>
  <c r="J2933" i="63"/>
  <c r="J2709" i="63"/>
  <c r="J2596" i="63"/>
  <c r="J2829" i="63"/>
  <c r="J2183" i="63"/>
  <c r="J2672" i="63"/>
  <c r="J3465" i="63"/>
  <c r="J2915" i="63"/>
  <c r="J2468" i="63"/>
  <c r="J2811" i="63"/>
  <c r="J2841" i="63"/>
  <c r="J2815" i="63"/>
  <c r="J2247" i="63"/>
  <c r="J2288" i="63"/>
  <c r="J2749" i="63"/>
  <c r="J2631" i="63"/>
  <c r="J2776" i="63"/>
  <c r="J2503" i="63"/>
  <c r="J3492" i="63"/>
  <c r="J2718" i="63"/>
  <c r="J2634" i="63"/>
  <c r="J3572" i="63"/>
  <c r="J3264" i="63"/>
  <c r="J2184" i="63"/>
  <c r="J2746" i="63"/>
  <c r="J2376" i="63"/>
  <c r="J2372" i="63"/>
  <c r="J2384" i="63"/>
  <c r="J2399" i="63"/>
  <c r="J2504" i="63"/>
  <c r="J2645" i="63"/>
  <c r="J2300" i="63"/>
  <c r="J2172" i="63"/>
  <c r="J2364" i="63"/>
  <c r="J2335" i="63"/>
  <c r="J2576" i="63"/>
  <c r="J2320" i="63"/>
  <c r="J2602" i="63"/>
  <c r="J2620" i="63"/>
  <c r="J2556" i="63"/>
  <c r="J2594" i="63"/>
  <c r="J2440" i="63"/>
  <c r="J2655" i="63"/>
  <c r="J2271" i="63"/>
  <c r="J2591" i="63"/>
  <c r="J2312" i="63"/>
  <c r="J2535" i="63"/>
  <c r="J2527" i="63"/>
  <c r="J2466" i="63"/>
  <c r="J2568" i="63"/>
  <c r="J2428" i="63"/>
  <c r="J2688" i="63"/>
  <c r="J2236" i="63"/>
  <c r="J2338" i="63"/>
  <c r="J2207" i="63"/>
  <c r="J2274" i="63"/>
  <c r="J2402" i="63"/>
  <c r="J2583" i="63"/>
  <c r="J2368" i="63"/>
  <c r="J2282" i="63"/>
  <c r="J2500" i="63"/>
  <c r="J2640" i="63"/>
  <c r="J2410" i="63"/>
  <c r="J2663" i="63"/>
  <c r="J2407" i="63"/>
  <c r="J2256" i="63"/>
  <c r="J2471" i="63"/>
  <c r="J2346" i="63"/>
  <c r="J2180" i="63"/>
  <c r="J2244" i="63"/>
  <c r="J2704" i="63"/>
  <c r="J2616" i="63"/>
  <c r="J2564" i="63"/>
  <c r="J2666" i="63"/>
  <c r="J2792" i="63"/>
  <c r="J2432" i="63"/>
  <c r="J2192" i="63"/>
  <c r="J2653" i="63"/>
  <c r="J2308" i="63"/>
  <c r="J2512" i="63"/>
  <c r="J2448" i="63"/>
  <c r="J2343" i="63"/>
  <c r="J2474" i="63"/>
  <c r="J2538" i="63"/>
  <c r="J2279" i="63"/>
  <c r="J2215" i="63"/>
  <c r="J2624" i="63"/>
  <c r="J2628" i="63"/>
  <c r="J2599" i="63"/>
  <c r="J2263" i="63"/>
  <c r="J2458" i="63"/>
  <c r="J2615" i="63"/>
  <c r="J2644" i="63"/>
  <c r="J2232" i="63"/>
  <c r="J2298" i="63"/>
  <c r="J2698" i="63"/>
  <c r="J2420" i="63"/>
  <c r="J2260" i="63"/>
  <c r="J2764" i="63"/>
  <c r="J2359" i="63"/>
  <c r="J2639" i="63"/>
  <c r="J2240" i="63"/>
  <c r="J2752" i="63"/>
  <c r="J2388" i="63"/>
  <c r="J2612" i="63"/>
  <c r="J2770" i="63"/>
  <c r="J2284" i="63"/>
  <c r="J2519" i="63"/>
  <c r="J2552" i="63"/>
  <c r="J2694" i="63"/>
  <c r="J2255" i="63"/>
  <c r="J2837" i="63"/>
  <c r="J3561" i="63"/>
  <c r="J2296" i="63"/>
  <c r="J2391" i="63"/>
  <c r="J2208" i="63"/>
  <c r="J3333" i="63"/>
  <c r="J2231" i="63"/>
  <c r="J2511" i="63"/>
  <c r="J2618" i="63"/>
  <c r="J2330" i="63"/>
  <c r="J2360" i="63"/>
  <c r="J2496" i="63"/>
  <c r="J3115" i="63"/>
  <c r="J2484" i="63"/>
  <c r="J2228" i="63"/>
  <c r="J2828" i="63"/>
  <c r="J2516" i="63"/>
  <c r="J2669" i="63"/>
  <c r="J2487" i="63"/>
  <c r="J2650" i="63"/>
  <c r="J2176" i="63"/>
  <c r="J2548" i="63"/>
  <c r="J2412" i="63"/>
  <c r="J2647" i="63"/>
  <c r="J2551" i="63"/>
  <c r="J2292" i="63"/>
  <c r="J3471" i="63"/>
  <c r="J2356" i="63"/>
  <c r="J2730" i="63"/>
  <c r="J2199" i="63"/>
  <c r="J2362" i="63"/>
  <c r="J2336" i="63"/>
  <c r="J2905" i="63"/>
  <c r="J2680" i="63"/>
  <c r="J2763" i="63"/>
  <c r="J2394" i="63"/>
  <c r="J2488" i="63"/>
  <c r="J2720" i="63"/>
  <c r="J2450" i="63"/>
  <c r="J2476" i="63"/>
  <c r="J2810" i="63"/>
  <c r="J2656" i="63"/>
  <c r="J2560" i="63"/>
  <c r="J2327" i="63"/>
  <c r="J3409" i="63"/>
  <c r="J2586" i="63"/>
  <c r="J2682" i="63"/>
  <c r="J2677" i="63"/>
  <c r="J2400" i="63"/>
  <c r="J2304" i="63"/>
  <c r="J2191" i="63"/>
  <c r="J2168" i="63"/>
  <c r="J2295" i="63"/>
  <c r="J2167" i="63"/>
  <c r="J2522" i="63"/>
  <c r="J2447" i="63"/>
  <c r="J2580" i="63"/>
  <c r="J2691" i="63"/>
  <c r="J2455" i="63"/>
  <c r="J2578" i="63"/>
  <c r="J2608" i="63"/>
  <c r="J2880" i="63"/>
  <c r="J2801" i="63"/>
  <c r="J2783" i="63"/>
  <c r="J2877" i="63"/>
  <c r="J2839" i="63"/>
  <c r="J2789" i="63"/>
  <c r="J2773" i="63"/>
  <c r="J2738" i="63"/>
  <c r="J2836" i="63"/>
  <c r="J2794" i="63"/>
  <c r="J3660" i="63"/>
  <c r="J2900" i="63"/>
  <c r="J2844" i="63"/>
  <c r="J2950" i="63"/>
  <c r="J2894" i="63"/>
  <c r="J2864" i="63"/>
  <c r="J2821" i="63"/>
  <c r="J2818" i="63"/>
  <c r="J2711" i="63"/>
  <c r="J2676" i="63"/>
  <c r="J2850" i="63"/>
  <c r="J2707" i="63"/>
  <c r="J2750" i="63"/>
  <c r="J2840" i="63"/>
  <c r="J2805" i="63"/>
  <c r="J2846" i="63"/>
  <c r="J3583" i="63"/>
  <c r="J3014" i="63"/>
  <c r="J3478" i="63"/>
  <c r="J2741" i="63"/>
  <c r="J2816" i="63"/>
  <c r="J2843" i="63"/>
  <c r="J2906" i="63"/>
  <c r="J2737" i="63"/>
  <c r="J2775" i="63"/>
  <c r="J3580" i="63"/>
  <c r="J2928" i="63"/>
  <c r="J2847" i="63"/>
  <c r="J2715" i="63"/>
  <c r="J2896" i="63"/>
  <c r="J2874" i="63"/>
  <c r="J2814" i="63"/>
  <c r="J2835" i="63"/>
  <c r="J3588" i="63"/>
  <c r="J2958" i="63"/>
  <c r="J2832" i="63"/>
  <c r="J2719" i="63"/>
  <c r="J3486" i="63"/>
  <c r="J3612" i="63"/>
  <c r="J3312" i="63"/>
  <c r="J3103" i="63"/>
  <c r="J2945" i="63"/>
  <c r="J2940" i="63"/>
  <c r="J2771" i="63"/>
  <c r="J2809" i="63"/>
  <c r="J2826" i="63"/>
  <c r="J2745" i="63"/>
  <c r="J2806" i="63"/>
  <c r="J2883" i="63"/>
  <c r="J2716" i="63"/>
  <c r="J2780" i="63"/>
  <c r="J2700" i="63"/>
  <c r="J2887" i="63"/>
  <c r="J2779" i="63"/>
  <c r="J2742" i="63"/>
  <c r="J2901" i="63"/>
  <c r="J2675" i="63"/>
  <c r="J3320" i="63"/>
  <c r="J2734" i="63"/>
  <c r="J2831" i="63"/>
  <c r="J2722" i="63"/>
  <c r="J3404" i="63"/>
  <c r="J2876" i="63"/>
  <c r="J2812" i="63"/>
  <c r="J2798" i="63"/>
  <c r="J2756" i="63"/>
  <c r="J3371" i="63"/>
  <c r="J2856" i="63"/>
  <c r="J2834" i="63"/>
  <c r="J2786" i="63"/>
  <c r="J3084" i="63"/>
  <c r="J3636" i="63"/>
  <c r="J3378" i="63"/>
  <c r="J2845" i="63"/>
  <c r="J2793" i="63"/>
  <c r="J2898" i="63"/>
  <c r="J2726" i="63"/>
  <c r="J2857" i="63"/>
  <c r="J2697" i="63"/>
  <c r="J2827" i="63"/>
  <c r="J2699" i="63"/>
  <c r="J2868" i="63"/>
  <c r="J2703" i="63"/>
  <c r="J2899" i="63"/>
  <c r="J2729" i="63"/>
  <c r="J2913" i="63"/>
  <c r="J2767" i="63"/>
  <c r="J2725" i="63"/>
  <c r="J3162" i="63"/>
  <c r="J2924" i="63"/>
  <c r="J2813" i="63"/>
  <c r="J2784" i="63"/>
  <c r="J2778" i="63"/>
  <c r="J2891" i="63"/>
  <c r="J2721" i="63"/>
  <c r="J2710" i="63"/>
  <c r="J3190" i="63"/>
  <c r="J2739" i="63"/>
  <c r="J2760" i="63"/>
  <c r="J2865" i="63"/>
  <c r="J2943" i="63"/>
  <c r="J3423" i="63"/>
  <c r="J2925" i="63"/>
  <c r="J2854" i="63"/>
  <c r="J2743" i="63"/>
  <c r="J2830" i="63"/>
  <c r="J2820" i="63"/>
  <c r="J2849" i="63"/>
  <c r="J2838" i="63"/>
  <c r="J2833" i="63"/>
  <c r="J2875" i="63"/>
  <c r="J3589" i="63"/>
  <c r="J3458" i="63"/>
  <c r="J3387" i="63"/>
  <c r="J2785" i="63"/>
  <c r="J3149" i="63"/>
  <c r="J3126" i="63"/>
  <c r="J2884" i="63"/>
  <c r="J2823" i="63"/>
  <c r="J2790" i="63"/>
  <c r="J2765" i="63"/>
  <c r="J2911" i="63"/>
  <c r="J2774" i="63"/>
  <c r="J2803" i="63"/>
  <c r="J2819" i="63"/>
  <c r="J3671" i="63"/>
  <c r="J3226" i="63"/>
  <c r="J2759" i="63"/>
  <c r="J2769" i="63"/>
  <c r="J3287" i="63"/>
  <c r="J2917" i="63"/>
  <c r="J2807" i="63"/>
  <c r="J2755" i="63"/>
  <c r="J2753" i="63"/>
  <c r="J3046" i="63"/>
  <c r="J2788" i="63"/>
  <c r="J2825" i="63"/>
  <c r="J2859" i="63"/>
  <c r="J2731" i="63"/>
  <c r="J2723" i="63"/>
  <c r="J2766" i="63"/>
  <c r="J2735" i="63"/>
  <c r="J2860" i="63"/>
  <c r="J2934" i="63"/>
  <c r="J2702" i="63"/>
  <c r="J2795" i="63"/>
  <c r="J2799" i="63"/>
  <c r="J2758" i="63"/>
  <c r="J3133" i="63"/>
  <c r="J2855" i="63"/>
  <c r="J2852" i="63"/>
  <c r="J2909" i="63"/>
  <c r="J2869" i="63"/>
  <c r="J3367" i="63"/>
  <c r="J3506" i="63"/>
  <c r="J2851" i="63"/>
  <c r="J2895" i="63"/>
  <c r="J3036" i="63"/>
  <c r="J2796" i="63"/>
  <c r="J3651" i="63"/>
  <c r="J3474" i="63"/>
  <c r="J3403" i="63"/>
  <c r="J2904" i="63"/>
  <c r="J2961" i="63"/>
  <c r="J2971" i="63"/>
  <c r="J2997" i="63"/>
  <c r="J2908" i="63"/>
  <c r="J2761" i="63"/>
  <c r="J2907" i="63"/>
  <c r="J2822" i="63"/>
  <c r="J3124" i="63"/>
  <c r="J2727" i="63"/>
  <c r="J2863" i="63"/>
  <c r="J2959" i="63"/>
  <c r="J2871" i="63"/>
  <c r="J3131" i="63"/>
  <c r="J3451" i="63"/>
  <c r="J3444" i="63"/>
  <c r="J2987" i="63"/>
  <c r="J3523" i="63"/>
  <c r="J2954" i="63"/>
  <c r="J3102" i="63"/>
  <c r="J2890" i="63"/>
  <c r="J3020" i="63"/>
  <c r="J3008" i="63"/>
  <c r="J2878" i="63"/>
  <c r="J2972" i="63"/>
  <c r="J3048" i="63"/>
  <c r="J3006" i="63"/>
  <c r="J2893" i="63"/>
  <c r="J3684" i="63"/>
  <c r="J3016" i="63"/>
  <c r="J3350" i="63"/>
  <c r="J3665" i="63"/>
  <c r="J3608" i="63"/>
  <c r="J3200" i="63"/>
  <c r="J3473" i="63"/>
  <c r="J3095" i="63"/>
  <c r="J3311" i="63"/>
  <c r="J3392" i="63"/>
  <c r="J3172" i="63"/>
  <c r="J3272" i="63"/>
  <c r="J3156" i="63"/>
  <c r="J3106" i="63"/>
  <c r="J3012" i="63"/>
  <c r="J3688" i="63"/>
  <c r="J3485" i="63"/>
  <c r="J3326" i="63"/>
  <c r="J2886" i="63"/>
  <c r="J3627" i="63"/>
  <c r="J3593" i="63"/>
  <c r="J3637" i="63"/>
  <c r="J3526" i="63"/>
  <c r="J3611" i="63"/>
  <c r="J2967" i="63"/>
  <c r="J2870" i="63"/>
  <c r="J3442" i="63"/>
  <c r="J3385" i="63"/>
  <c r="J3347" i="63"/>
  <c r="J3238" i="63"/>
  <c r="J2937" i="63"/>
  <c r="J3184" i="63"/>
  <c r="J3391" i="63"/>
  <c r="J3547" i="63"/>
  <c r="J2910" i="63"/>
  <c r="J3004" i="63"/>
  <c r="J3067" i="63"/>
  <c r="J2921" i="63"/>
  <c r="J2931" i="63"/>
  <c r="J3427" i="63"/>
  <c r="J3424" i="63"/>
  <c r="J3239" i="63"/>
  <c r="J2903" i="63"/>
  <c r="J3022" i="63"/>
  <c r="J3548" i="63"/>
  <c r="J2916" i="63"/>
  <c r="J3242" i="63"/>
  <c r="J2962" i="63"/>
  <c r="J3410" i="63"/>
  <c r="J2912" i="63"/>
  <c r="J2862" i="63"/>
  <c r="J3202" i="63"/>
  <c r="J3127" i="63"/>
  <c r="J3439" i="63"/>
  <c r="J3342" i="63"/>
  <c r="J3235" i="63"/>
  <c r="J2879" i="63"/>
  <c r="J2892" i="63"/>
  <c r="J2963" i="63"/>
  <c r="J3308" i="63"/>
  <c r="J3338" i="63"/>
  <c r="J3050" i="63"/>
  <c r="J3314" i="63"/>
  <c r="J3160" i="63"/>
  <c r="J3026" i="63"/>
  <c r="J3206" i="63"/>
  <c r="J3005" i="63"/>
  <c r="J3332" i="63"/>
  <c r="J3610" i="63"/>
  <c r="J3425" i="63"/>
  <c r="J3039" i="63"/>
  <c r="J3141" i="63"/>
  <c r="J3049" i="63"/>
  <c r="J2980" i="63"/>
  <c r="J3065" i="63"/>
  <c r="J2988" i="63"/>
  <c r="J3557" i="63"/>
  <c r="J3454" i="63"/>
  <c r="J3107" i="63"/>
  <c r="J2984" i="63"/>
  <c r="J3219" i="63"/>
  <c r="J2999" i="63"/>
  <c r="J2993" i="63"/>
  <c r="J3528" i="63"/>
  <c r="J3621" i="63"/>
  <c r="J2970" i="63"/>
  <c r="J3394" i="63"/>
  <c r="J3041" i="63"/>
  <c r="J3086" i="63"/>
  <c r="J3323" i="63"/>
  <c r="J2985" i="63"/>
  <c r="J3686" i="63"/>
  <c r="J2978" i="63"/>
  <c r="J3437" i="63"/>
  <c r="J3475" i="63"/>
  <c r="J3125" i="63"/>
  <c r="J3183" i="63"/>
  <c r="J2983" i="63"/>
  <c r="J3331" i="63"/>
  <c r="J3057" i="63"/>
  <c r="J2942" i="63"/>
  <c r="J3024" i="63"/>
  <c r="J3096" i="63"/>
  <c r="J3121" i="63"/>
  <c r="J3428" i="63"/>
  <c r="J3194" i="63"/>
  <c r="J3257" i="63"/>
  <c r="J3080" i="63"/>
  <c r="J2929" i="63"/>
  <c r="J3019" i="63"/>
  <c r="J3689" i="63"/>
  <c r="J2932" i="63"/>
  <c r="J3123" i="63"/>
  <c r="J3592" i="63"/>
  <c r="J3509" i="63"/>
  <c r="J3161" i="63"/>
  <c r="J3256" i="63"/>
  <c r="J3073" i="63"/>
  <c r="J3646" i="63"/>
  <c r="J3085" i="63"/>
  <c r="J3003" i="63"/>
  <c r="J3253" i="63"/>
  <c r="J3467" i="63"/>
  <c r="J3573" i="63"/>
  <c r="J3642" i="63"/>
  <c r="J2938" i="63"/>
  <c r="J3549" i="63"/>
  <c r="J3051" i="63"/>
  <c r="J2968" i="63"/>
  <c r="J3296" i="63"/>
  <c r="J3011" i="63"/>
  <c r="J3211" i="63"/>
  <c r="J3170" i="63"/>
  <c r="J3151" i="63"/>
  <c r="J3092" i="63"/>
  <c r="J2960" i="63"/>
  <c r="J2977" i="63"/>
  <c r="J3166" i="63"/>
  <c r="J2944" i="63"/>
  <c r="J2955" i="63"/>
  <c r="J3556" i="63"/>
  <c r="J3597" i="63"/>
  <c r="J3578" i="63"/>
  <c r="J3364" i="63"/>
  <c r="J3280" i="63"/>
  <c r="J3058" i="63"/>
  <c r="J3289" i="63"/>
  <c r="J3186" i="63"/>
  <c r="J2957" i="63"/>
  <c r="J2989" i="63"/>
  <c r="J3122" i="63"/>
  <c r="J2920" i="63"/>
  <c r="J2979" i="63"/>
  <c r="J3027" i="63"/>
  <c r="J3649" i="63"/>
  <c r="J3447" i="63"/>
  <c r="J3606" i="63"/>
  <c r="J2946" i="63"/>
  <c r="J3208" i="63"/>
  <c r="J3525" i="63"/>
  <c r="J3407" i="63"/>
  <c r="J3140" i="63"/>
  <c r="J3040" i="63"/>
  <c r="J3089" i="63"/>
  <c r="J3530" i="63"/>
  <c r="J3582" i="63"/>
  <c r="J3598" i="63"/>
  <c r="J3010" i="63"/>
  <c r="J3018" i="63"/>
  <c r="J3173" i="63"/>
  <c r="J2964" i="63"/>
  <c r="J2956" i="63"/>
  <c r="J2923" i="63"/>
  <c r="J3553" i="63"/>
  <c r="J3576" i="63"/>
  <c r="J2981" i="63"/>
  <c r="J3306" i="63"/>
  <c r="J2996" i="63"/>
  <c r="J3309" i="63"/>
  <c r="J2969" i="63"/>
  <c r="J3233" i="63"/>
  <c r="J3223" i="63"/>
  <c r="J2941" i="63"/>
  <c r="J3064" i="63"/>
  <c r="J3335" i="63"/>
  <c r="J3499" i="63"/>
  <c r="J3429" i="63"/>
  <c r="J3655" i="63"/>
  <c r="J3533" i="63"/>
  <c r="J3177" i="63"/>
  <c r="J3056" i="63"/>
  <c r="J3210" i="63"/>
  <c r="J3204" i="63"/>
  <c r="J3152" i="63"/>
  <c r="J2991" i="63"/>
  <c r="J3013" i="63"/>
  <c r="J3009" i="63"/>
  <c r="J2952" i="63"/>
  <c r="J3666" i="63"/>
  <c r="J3514" i="63"/>
  <c r="J3535" i="63"/>
  <c r="J3687" i="63"/>
  <c r="J3517" i="63"/>
  <c r="J3327" i="63"/>
  <c r="J3053" i="63"/>
  <c r="J3398" i="63"/>
  <c r="J3372" i="63"/>
  <c r="J3255" i="63"/>
  <c r="J3033" i="63"/>
  <c r="J3168" i="63"/>
  <c r="J3044" i="63"/>
  <c r="J3298" i="63"/>
  <c r="J3631" i="63"/>
  <c r="J3575" i="63"/>
  <c r="J3032" i="63"/>
  <c r="J3165" i="63"/>
  <c r="J3498" i="63"/>
  <c r="J3520" i="63"/>
  <c r="J3676" i="63"/>
  <c r="J3613" i="63"/>
  <c r="J3028" i="63"/>
  <c r="J3043" i="63"/>
  <c r="J3384" i="63"/>
  <c r="J3494" i="63"/>
  <c r="J3452" i="63"/>
  <c r="J3591" i="63"/>
  <c r="J3137" i="63"/>
  <c r="J3071" i="63"/>
  <c r="J3130" i="63"/>
  <c r="J3179" i="63"/>
  <c r="J3225" i="63"/>
  <c r="J3070" i="63"/>
  <c r="J2948" i="63"/>
  <c r="J3645" i="63"/>
  <c r="J3322" i="63"/>
  <c r="J3680" i="63"/>
  <c r="J3571" i="63"/>
  <c r="J3672" i="63"/>
  <c r="J3136" i="63"/>
  <c r="J2986" i="63"/>
  <c r="J3361" i="63"/>
  <c r="J3132" i="63"/>
  <c r="J3030" i="63"/>
  <c r="J3222" i="63"/>
  <c r="J3145" i="63"/>
  <c r="J3042" i="63"/>
  <c r="J3438" i="63"/>
  <c r="J3116" i="63"/>
  <c r="J3288" i="63"/>
  <c r="J3077" i="63"/>
  <c r="J3035" i="63"/>
  <c r="J2982" i="63"/>
  <c r="J3569" i="63"/>
  <c r="J2947" i="63"/>
  <c r="J3510" i="63"/>
  <c r="J3484" i="63"/>
  <c r="J3265" i="63"/>
  <c r="J3495" i="63"/>
  <c r="J3307" i="63"/>
  <c r="J3354" i="63"/>
  <c r="J3054" i="63"/>
  <c r="J3295" i="63"/>
  <c r="J3232" i="63"/>
  <c r="J2930" i="63"/>
  <c r="J2990" i="63"/>
  <c r="J3632" i="63"/>
  <c r="J3487" i="63"/>
  <c r="J3628" i="63"/>
  <c r="J3340" i="63"/>
  <c r="J3440" i="63"/>
  <c r="J3083" i="63"/>
  <c r="J3104" i="63"/>
  <c r="J3252" i="63"/>
  <c r="J2973" i="63"/>
  <c r="J2936" i="63"/>
  <c r="J2976" i="63"/>
  <c r="J3626" i="63"/>
  <c r="J3259" i="63"/>
  <c r="J3315" i="63"/>
  <c r="J3601" i="63"/>
  <c r="J3654" i="63"/>
  <c r="J2994" i="63"/>
  <c r="J3254" i="63"/>
  <c r="J3279" i="63"/>
  <c r="J3189" i="63"/>
  <c r="J3221" i="63"/>
  <c r="J3236" i="63"/>
  <c r="J3159" i="63"/>
  <c r="J3546" i="63"/>
  <c r="J3552" i="63"/>
  <c r="J3590" i="63"/>
  <c r="J3229" i="63"/>
  <c r="J3435" i="63"/>
  <c r="J2939" i="63"/>
  <c r="J3031" i="63"/>
  <c r="J3021" i="63"/>
  <c r="J3285" i="63"/>
  <c r="J3400" i="63"/>
  <c r="J3017" i="63"/>
  <c r="J3691" i="63"/>
  <c r="J3508" i="63"/>
  <c r="J3045" i="63"/>
  <c r="J3176" i="63"/>
  <c r="J3063" i="63"/>
  <c r="J3015" i="63"/>
  <c r="J3217" i="63"/>
  <c r="J3209" i="63"/>
  <c r="J3163" i="63"/>
  <c r="J3198" i="63"/>
  <c r="J3081" i="63"/>
  <c r="J3167" i="63"/>
  <c r="J3641" i="63"/>
  <c r="J3328" i="63"/>
  <c r="J3297" i="63"/>
  <c r="J3114" i="63"/>
  <c r="J2998" i="63"/>
  <c r="J3496" i="63"/>
  <c r="J3482" i="63"/>
  <c r="J3192" i="63"/>
  <c r="J3237" i="63"/>
  <c r="J3515" i="63"/>
  <c r="J3276" i="63"/>
  <c r="J3220" i="63"/>
  <c r="J2966" i="63"/>
  <c r="J3661" i="63"/>
  <c r="J3668" i="63"/>
  <c r="J3355" i="63"/>
  <c r="J3175" i="63"/>
  <c r="J3068" i="63"/>
  <c r="J3143" i="63"/>
  <c r="J3134" i="63"/>
  <c r="J3001" i="63"/>
  <c r="J3275" i="63"/>
  <c r="J3685" i="63"/>
  <c r="J3418" i="63"/>
  <c r="J3157" i="63"/>
  <c r="J3358" i="63"/>
  <c r="J3099" i="63"/>
  <c r="J3379" i="63"/>
  <c r="J3262" i="63"/>
  <c r="J3430" i="63"/>
  <c r="J3110" i="63"/>
  <c r="J3230" i="63"/>
  <c r="J3294" i="63"/>
  <c r="J3266" i="63"/>
  <c r="J3146" i="63"/>
  <c r="J3215" i="63"/>
  <c r="J3154" i="63"/>
  <c r="J2965" i="63"/>
  <c r="J3521" i="63"/>
  <c r="J3348" i="63"/>
  <c r="J3620" i="63"/>
  <c r="J3293" i="63"/>
  <c r="J3386" i="63"/>
  <c r="J3207" i="63"/>
  <c r="J3468" i="63"/>
  <c r="J3034" i="63"/>
  <c r="J2975" i="63"/>
  <c r="J3623" i="63"/>
  <c r="J3142" i="63"/>
  <c r="J3663" i="63"/>
  <c r="J3490" i="63"/>
  <c r="J3511" i="63"/>
  <c r="J3527" i="63"/>
  <c r="J3098" i="63"/>
  <c r="J3000" i="63"/>
  <c r="J3286" i="63"/>
  <c r="J3062" i="63"/>
  <c r="J3097" i="63"/>
  <c r="J3463" i="63"/>
  <c r="J3677" i="63"/>
  <c r="J3087" i="63"/>
  <c r="J3416" i="63"/>
  <c r="J3069" i="63"/>
  <c r="J3360" i="63"/>
  <c r="J3055" i="63"/>
  <c r="J3038" i="63"/>
  <c r="J3488" i="63"/>
  <c r="J3503" i="63"/>
  <c r="J3269" i="63"/>
  <c r="J3647" i="63"/>
  <c r="J3319" i="63"/>
  <c r="J3090" i="63"/>
  <c r="J3153" i="63"/>
  <c r="J3025" i="63"/>
  <c r="J3460" i="63"/>
  <c r="J3267" i="63"/>
  <c r="J3023" i="63"/>
  <c r="J3074" i="63"/>
  <c r="J3203" i="63"/>
  <c r="J3303" i="63"/>
  <c r="J3052" i="63"/>
  <c r="J3108" i="63"/>
  <c r="J3313" i="63"/>
  <c r="J3602" i="63"/>
  <c r="J3551" i="63"/>
  <c r="J3002" i="63"/>
  <c r="J3630" i="63"/>
  <c r="J3493" i="63"/>
  <c r="J3343" i="63"/>
  <c r="J3105" i="63"/>
  <c r="J3076" i="63"/>
  <c r="J3305" i="63"/>
  <c r="J3249" i="63"/>
  <c r="J3078" i="63"/>
  <c r="J3362" i="63"/>
  <c r="J3148" i="63"/>
  <c r="J3094" i="63"/>
  <c r="J3138" i="63"/>
  <c r="J3477" i="63"/>
  <c r="J3653" i="63"/>
  <c r="J3652" i="63"/>
  <c r="J3594" i="63"/>
  <c r="J3585" i="63"/>
  <c r="J3638" i="63"/>
  <c r="J3541" i="63"/>
  <c r="J3455" i="63"/>
  <c r="J3397" i="63"/>
  <c r="J3310" i="63"/>
  <c r="J3426" i="63"/>
  <c r="J3119" i="63"/>
  <c r="J2992" i="63"/>
  <c r="J3135" i="63"/>
  <c r="J3302" i="63"/>
  <c r="J3263" i="63"/>
  <c r="J3283" i="63"/>
  <c r="J3059" i="63"/>
  <c r="J3112" i="63"/>
  <c r="J3100" i="63"/>
  <c r="J3029" i="63"/>
  <c r="J3538" i="63"/>
  <c r="J3600" i="63"/>
  <c r="J3393" i="63"/>
  <c r="J3399" i="63"/>
  <c r="J3396" i="63"/>
  <c r="J3251" i="63"/>
  <c r="J3079" i="63"/>
  <c r="J3554" i="63"/>
  <c r="J3270" i="63"/>
  <c r="J3037" i="63"/>
  <c r="J3412" i="63"/>
  <c r="J3682" i="63"/>
  <c r="J3568" i="63"/>
  <c r="J3334" i="63"/>
  <c r="J3282" i="63"/>
  <c r="J3185" i="63"/>
  <c r="J3075" i="63"/>
  <c r="J3072" i="63"/>
  <c r="J3214" i="63"/>
  <c r="J3450" i="63"/>
  <c r="J3066" i="63"/>
  <c r="J3365" i="63"/>
  <c r="J3181" i="63"/>
  <c r="J3178" i="63"/>
  <c r="J3300" i="63"/>
  <c r="J3540" i="63"/>
  <c r="J3129" i="63"/>
  <c r="J3093" i="63"/>
  <c r="J3227" i="63"/>
  <c r="J3351" i="63"/>
  <c r="J3470" i="63"/>
  <c r="J3644" i="63"/>
  <c r="J3411" i="63"/>
  <c r="J3457" i="63"/>
  <c r="J3174" i="63"/>
  <c r="J3060" i="63"/>
  <c r="J3449" i="63"/>
  <c r="J3352" i="63"/>
  <c r="J3188" i="63"/>
  <c r="J3047" i="63"/>
  <c r="J3317" i="63"/>
  <c r="J3524" i="63"/>
  <c r="J3587" i="63"/>
  <c r="J3304" i="63"/>
  <c r="J3274" i="63"/>
  <c r="J3329" i="63"/>
  <c r="J3169" i="63"/>
  <c r="J3664" i="63"/>
  <c r="J3567" i="63"/>
  <c r="J3574" i="63"/>
  <c r="J3349" i="63"/>
  <c r="J3091" i="63"/>
  <c r="J3187" i="63"/>
  <c r="J3224" i="63"/>
  <c r="J3171" i="63"/>
  <c r="J3534" i="63"/>
  <c r="J3405" i="63"/>
  <c r="J3650" i="63"/>
  <c r="J3586" i="63"/>
  <c r="J3609" i="63"/>
  <c r="J3459" i="63"/>
  <c r="J3182" i="63"/>
  <c r="J3271" i="63"/>
  <c r="J3155" i="63"/>
  <c r="J3195" i="63"/>
  <c r="J3150" i="63"/>
  <c r="J3512" i="63"/>
  <c r="J3082" i="63"/>
  <c r="J3382" i="63"/>
  <c r="J3562" i="63"/>
  <c r="J3622" i="63"/>
  <c r="J3205" i="63"/>
  <c r="J3566" i="63"/>
  <c r="J3531" i="63"/>
  <c r="J3144" i="63"/>
  <c r="J3113" i="63"/>
  <c r="J3101" i="63"/>
  <c r="J3555" i="63"/>
  <c r="J3402" i="63"/>
  <c r="J3441" i="63"/>
  <c r="J3339" i="63"/>
  <c r="J3120" i="63"/>
  <c r="J3604" i="63"/>
  <c r="J3618" i="63"/>
  <c r="J3290" i="63"/>
  <c r="J3216" i="63"/>
  <c r="J3250" i="63"/>
  <c r="J3234" i="63"/>
  <c r="J3614" i="63"/>
  <c r="J3278" i="63"/>
  <c r="J3377" i="63"/>
  <c r="J3421" i="63"/>
  <c r="J3368" i="63"/>
  <c r="J3268" i="63"/>
  <c r="J3299" i="63"/>
  <c r="J3522" i="63"/>
  <c r="J3570" i="63"/>
  <c r="J3164" i="63"/>
  <c r="J3180" i="63"/>
  <c r="J3248" i="63"/>
  <c r="J3244" i="63"/>
  <c r="J3480" i="63"/>
  <c r="J3359" i="63"/>
  <c r="J3456" i="63"/>
  <c r="J3273" i="63"/>
  <c r="J3539" i="63"/>
  <c r="J3433" i="63"/>
  <c r="J3212" i="63"/>
  <c r="J3111" i="63"/>
  <c r="J3497" i="63"/>
  <c r="J3390" i="63"/>
  <c r="J3324" i="63"/>
  <c r="J3201" i="63"/>
  <c r="J3414" i="63"/>
  <c r="J3353" i="63"/>
  <c r="J3128" i="63"/>
  <c r="J3374" i="63"/>
  <c r="J3581" i="63"/>
  <c r="J3559" i="63"/>
  <c r="J3607" i="63"/>
  <c r="J3674" i="63"/>
  <c r="J3413" i="63"/>
  <c r="J3491" i="63"/>
  <c r="J3603" i="63"/>
  <c r="J3565" i="63"/>
  <c r="J3389" i="63"/>
  <c r="J3615" i="63"/>
  <c r="J3318" i="63"/>
  <c r="J3281" i="63"/>
  <c r="J3147" i="63"/>
  <c r="J3370" i="63"/>
  <c r="J3109" i="63"/>
  <c r="J3197" i="63"/>
  <c r="J3344" i="63"/>
  <c r="J3260" i="63"/>
  <c r="J3139" i="63"/>
  <c r="J3448" i="63"/>
  <c r="J3363" i="63"/>
  <c r="J3629" i="63"/>
  <c r="J3669" i="63"/>
  <c r="J3659" i="63"/>
  <c r="J3537" i="63"/>
  <c r="J3563" i="63"/>
  <c r="J3434" i="63"/>
  <c r="J3196" i="63"/>
  <c r="J3191" i="63"/>
  <c r="J3617" i="63"/>
  <c r="J3675" i="63"/>
  <c r="J3325" i="63"/>
  <c r="J3529" i="63"/>
  <c r="J3261" i="63"/>
  <c r="J3464" i="63"/>
  <c r="J3117" i="63"/>
  <c r="J3245" i="63"/>
  <c r="J3501" i="63"/>
  <c r="J3419" i="63"/>
  <c r="J3532" i="63"/>
  <c r="J3596" i="63"/>
  <c r="J3558" i="63"/>
  <c r="J3643" i="63"/>
  <c r="J3277" i="63"/>
  <c r="J3373" i="63"/>
  <c r="J3415" i="63"/>
  <c r="J3228" i="63"/>
  <c r="J3193" i="63"/>
  <c r="J3213" i="63"/>
  <c r="J3118" i="63"/>
  <c r="J3158" i="63"/>
  <c r="J3683" i="63"/>
  <c r="J3579" i="63"/>
  <c r="J3545" i="63"/>
  <c r="J3483" i="63"/>
  <c r="J3356" i="63"/>
  <c r="J3380" i="63"/>
  <c r="J3453" i="63"/>
  <c r="J3443" i="63"/>
  <c r="J3479" i="63"/>
  <c r="J3605" i="63"/>
  <c r="J3519" i="63"/>
  <c r="J3369" i="63"/>
  <c r="J3247" i="63"/>
  <c r="J3258" i="63"/>
  <c r="J3345" i="63"/>
  <c r="J3635" i="63"/>
  <c r="J3513" i="63"/>
  <c r="J3516" i="63"/>
  <c r="J3218" i="63"/>
  <c r="J3231" i="63"/>
  <c r="J3241" i="63"/>
  <c r="J3595" i="63"/>
  <c r="J3292" i="63"/>
  <c r="J3544" i="63"/>
  <c r="J3542" i="63"/>
  <c r="J3505" i="63"/>
  <c r="J3625" i="63"/>
  <c r="J3599" i="63"/>
  <c r="J3321" i="63"/>
  <c r="J3431" i="63"/>
  <c r="J3657" i="63"/>
  <c r="J3291" i="63"/>
  <c r="J3246" i="63"/>
  <c r="J3634" i="63"/>
  <c r="J3536" i="63"/>
  <c r="J3507" i="63"/>
  <c r="J3656" i="63"/>
  <c r="J3619" i="63"/>
  <c r="J3633" i="63"/>
  <c r="J3500" i="63"/>
  <c r="J3383" i="63"/>
  <c r="J3346" i="63"/>
  <c r="J3420" i="63"/>
  <c r="J3375" i="63"/>
  <c r="J3284" i="63"/>
  <c r="J3199" i="63"/>
  <c r="J3662" i="63"/>
  <c r="J3678" i="63"/>
  <c r="J3436" i="63"/>
  <c r="J3408" i="63"/>
  <c r="J3670" i="63"/>
  <c r="J3658" i="63"/>
  <c r="J3381" i="63"/>
  <c r="J3667" i="63"/>
  <c r="J3481" i="63"/>
  <c r="J3564" i="63"/>
  <c r="J3616" i="63"/>
  <c r="J3357" i="63"/>
  <c r="J3376" i="63"/>
  <c r="J3462" i="63"/>
  <c r="J3337" i="63"/>
  <c r="J3673" i="63"/>
  <c r="J3406" i="63"/>
  <c r="J3336" i="63"/>
  <c r="J3476" i="63"/>
  <c r="J3461" i="63"/>
  <c r="J3445" i="63"/>
  <c r="J3504" i="63"/>
  <c r="J3341" i="63"/>
  <c r="J3681" i="63"/>
  <c r="J3543" i="63"/>
  <c r="J3469" i="63"/>
  <c r="J3472" i="63"/>
  <c r="J3432" i="63"/>
  <c r="J3366" i="63"/>
  <c r="J3330" i="63"/>
  <c r="J3422" i="63"/>
  <c r="J3316" i="63"/>
  <c r="J3466" i="63"/>
  <c r="J3550" i="63"/>
  <c r="J3624" i="63"/>
  <c r="J3502" i="63"/>
  <c r="J3446" i="63"/>
  <c r="J3584" i="63"/>
  <c r="J3577" i="63"/>
  <c r="J3648" i="63"/>
  <c r="J3679" i="63"/>
  <c r="J3640" i="63"/>
  <c r="J3518" i="63"/>
  <c r="G154" i="62"/>
  <c r="G82" i="62"/>
  <c r="G128" i="62"/>
  <c r="J1768" i="64" l="1"/>
  <c r="B6" i="64" s="1"/>
  <c r="E16" i="82" s="1"/>
  <c r="G16" i="82" s="1"/>
  <c r="J3693" i="63"/>
  <c r="B6" i="63" s="1"/>
  <c r="E15" i="47" l="1"/>
  <c r="E15" i="82"/>
  <c r="G15" i="82" s="1"/>
  <c r="E17" i="48"/>
  <c r="E17" i="84"/>
  <c r="G17" i="84" s="1"/>
  <c r="E16" i="47"/>
  <c r="E18" i="84" s="1"/>
  <c r="G18" i="84" s="1"/>
  <c r="J32" i="6"/>
  <c r="J30" i="6"/>
  <c r="J37" i="6"/>
  <c r="J27" i="6"/>
  <c r="J34" i="6"/>
  <c r="J29" i="6"/>
  <c r="J36" i="6"/>
  <c r="J31" i="6"/>
  <c r="J38" i="6"/>
  <c r="J28" i="6"/>
  <c r="J33" i="6"/>
  <c r="J35" i="6"/>
  <c r="J56" i="6"/>
  <c r="J53" i="6"/>
  <c r="J55" i="6"/>
  <c r="J50" i="6"/>
  <c r="J48" i="6"/>
  <c r="J51" i="6"/>
  <c r="J57" i="6"/>
  <c r="J52" i="6"/>
  <c r="J54" i="6"/>
  <c r="J49" i="6"/>
  <c r="J47" i="6"/>
  <c r="E18" i="48" l="1"/>
  <c r="J40" i="6"/>
  <c r="B8" i="6" s="1"/>
  <c r="E39" i="47" s="1"/>
  <c r="I1200" i="49"/>
  <c r="F1196" i="49"/>
  <c r="G1196" i="49"/>
  <c r="F1197" i="49"/>
  <c r="G1197" i="49"/>
  <c r="F1198" i="49"/>
  <c r="G1198" i="49"/>
  <c r="F1199" i="49"/>
  <c r="G1199" i="49"/>
  <c r="F1200" i="49"/>
  <c r="G1200" i="49"/>
  <c r="F1201" i="49"/>
  <c r="G1201" i="49"/>
  <c r="F1202" i="49"/>
  <c r="G1202" i="49"/>
  <c r="F1203" i="49"/>
  <c r="G1203" i="49"/>
  <c r="F1204" i="49"/>
  <c r="G1204" i="49"/>
  <c r="F1205" i="49"/>
  <c r="G1205" i="49"/>
  <c r="F1206" i="49"/>
  <c r="G1206" i="49"/>
  <c r="F1207" i="49"/>
  <c r="G1207" i="49"/>
  <c r="F1208" i="49"/>
  <c r="G1208" i="49"/>
  <c r="F1209" i="49"/>
  <c r="G1209" i="49"/>
  <c r="H1209" i="49" s="1"/>
  <c r="F1210" i="49"/>
  <c r="G1210" i="49"/>
  <c r="F1211" i="49"/>
  <c r="G1211" i="49"/>
  <c r="F1212" i="49"/>
  <c r="G1212" i="49"/>
  <c r="F1213" i="49"/>
  <c r="G1213" i="49"/>
  <c r="F1214" i="49"/>
  <c r="G1214" i="49"/>
  <c r="F1215" i="49"/>
  <c r="G1215" i="49"/>
  <c r="F1216" i="49"/>
  <c r="G1216" i="49"/>
  <c r="F1217" i="49"/>
  <c r="G1217" i="49"/>
  <c r="F1218" i="49"/>
  <c r="G1218" i="49"/>
  <c r="F1219" i="49"/>
  <c r="G1219" i="49"/>
  <c r="F1220" i="49"/>
  <c r="G1220" i="49"/>
  <c r="F1221" i="49"/>
  <c r="G1221" i="49"/>
  <c r="F1222" i="49"/>
  <c r="G1222" i="49"/>
  <c r="F1223" i="49"/>
  <c r="G1223" i="49"/>
  <c r="F1224" i="49"/>
  <c r="G1224" i="49"/>
  <c r="F1225" i="49"/>
  <c r="G1225" i="49"/>
  <c r="F1226" i="49"/>
  <c r="G1226" i="49"/>
  <c r="F1227" i="49"/>
  <c r="G1227" i="49"/>
  <c r="F1228" i="49"/>
  <c r="G1228" i="49"/>
  <c r="F1229" i="49"/>
  <c r="G1229" i="49"/>
  <c r="F1230" i="49"/>
  <c r="G1230" i="49"/>
  <c r="F1231" i="49"/>
  <c r="G1231" i="49"/>
  <c r="F1232" i="49"/>
  <c r="G1232" i="49"/>
  <c r="F1233" i="49"/>
  <c r="G1233" i="49"/>
  <c r="F1234" i="49"/>
  <c r="G1234" i="49"/>
  <c r="F1235" i="49"/>
  <c r="G1235" i="49"/>
  <c r="F1236" i="49"/>
  <c r="G1236" i="49"/>
  <c r="F1237" i="49"/>
  <c r="G1237" i="49"/>
  <c r="F1238" i="49"/>
  <c r="G1238" i="49"/>
  <c r="F1239" i="49"/>
  <c r="G1239" i="49"/>
  <c r="F1240" i="49"/>
  <c r="G1240" i="49"/>
  <c r="F1241" i="49"/>
  <c r="G1241" i="49"/>
  <c r="F1242" i="49"/>
  <c r="G1242" i="49"/>
  <c r="F1243" i="49"/>
  <c r="G1243" i="49"/>
  <c r="F1244" i="49"/>
  <c r="G1244" i="49"/>
  <c r="F1245" i="49"/>
  <c r="G1245" i="49"/>
  <c r="F1246" i="49"/>
  <c r="G1246" i="49"/>
  <c r="F1247" i="49"/>
  <c r="G1247" i="49"/>
  <c r="F1248" i="49"/>
  <c r="G1248" i="49"/>
  <c r="F1249" i="49"/>
  <c r="G1249" i="49"/>
  <c r="F1250" i="49"/>
  <c r="G1250" i="49"/>
  <c r="F1251" i="49"/>
  <c r="G1251" i="49"/>
  <c r="F1252" i="49"/>
  <c r="G1252" i="49"/>
  <c r="F1253" i="49"/>
  <c r="G1253" i="49"/>
  <c r="F1254" i="49"/>
  <c r="G1254" i="49"/>
  <c r="F1255" i="49"/>
  <c r="G1255" i="49"/>
  <c r="F1256" i="49"/>
  <c r="G1256" i="49"/>
  <c r="F1257" i="49"/>
  <c r="G1257" i="49"/>
  <c r="F1258" i="49"/>
  <c r="G1258" i="49"/>
  <c r="F1259" i="49"/>
  <c r="G1259" i="49"/>
  <c r="F1260" i="49"/>
  <c r="G1260" i="49"/>
  <c r="F1261" i="49"/>
  <c r="G1261" i="49"/>
  <c r="F1262" i="49"/>
  <c r="G1262" i="49"/>
  <c r="F1263" i="49"/>
  <c r="G1263" i="49"/>
  <c r="F1264" i="49"/>
  <c r="G1264" i="49"/>
  <c r="F1265" i="49"/>
  <c r="G1265" i="49"/>
  <c r="F1266" i="49"/>
  <c r="G1266" i="49"/>
  <c r="F1267" i="49"/>
  <c r="G1267" i="49"/>
  <c r="F1268" i="49"/>
  <c r="G1268" i="49"/>
  <c r="F1269" i="49"/>
  <c r="G1269" i="49"/>
  <c r="F1270" i="49"/>
  <c r="G1270" i="49"/>
  <c r="F1271" i="49"/>
  <c r="G1271" i="49"/>
  <c r="F1272" i="49"/>
  <c r="G1272" i="49"/>
  <c r="F1273" i="49"/>
  <c r="G1273" i="49"/>
  <c r="F1274" i="49"/>
  <c r="G1274" i="49"/>
  <c r="F1275" i="49"/>
  <c r="G1275" i="49"/>
  <c r="F1276" i="49"/>
  <c r="G1276" i="49"/>
  <c r="F1277" i="49"/>
  <c r="G1277" i="49"/>
  <c r="F1278" i="49"/>
  <c r="G1278" i="49"/>
  <c r="F1279" i="49"/>
  <c r="G1279" i="49"/>
  <c r="F1280" i="49"/>
  <c r="G1280" i="49"/>
  <c r="F1281" i="49"/>
  <c r="G1281" i="49"/>
  <c r="F1282" i="49"/>
  <c r="G1282" i="49"/>
  <c r="F1283" i="49"/>
  <c r="G1283" i="49"/>
  <c r="F1284" i="49"/>
  <c r="G1284" i="49"/>
  <c r="F1285" i="49"/>
  <c r="G1285" i="49"/>
  <c r="F1286" i="49"/>
  <c r="G1286" i="49"/>
  <c r="F1287" i="49"/>
  <c r="G1287" i="49"/>
  <c r="F1288" i="49"/>
  <c r="G1288" i="49"/>
  <c r="F1289" i="49"/>
  <c r="G1289" i="49"/>
  <c r="F1290" i="49"/>
  <c r="G1290" i="49"/>
  <c r="F1291" i="49"/>
  <c r="G1291" i="49"/>
  <c r="F1292" i="49"/>
  <c r="G1292" i="49"/>
  <c r="F1293" i="49"/>
  <c r="G1293" i="49"/>
  <c r="F1294" i="49"/>
  <c r="G1294" i="49"/>
  <c r="F1295" i="49"/>
  <c r="G1295" i="49"/>
  <c r="F1296" i="49"/>
  <c r="G1296" i="49"/>
  <c r="F1297" i="49"/>
  <c r="G1297" i="49"/>
  <c r="F1298" i="49"/>
  <c r="G1298" i="49"/>
  <c r="F1299" i="49"/>
  <c r="G1299" i="49"/>
  <c r="F1300" i="49"/>
  <c r="G1300" i="49"/>
  <c r="F1301" i="49"/>
  <c r="G1301" i="49"/>
  <c r="F1302" i="49"/>
  <c r="G1302" i="49"/>
  <c r="F1303" i="49"/>
  <c r="G1303" i="49"/>
  <c r="F1304" i="49"/>
  <c r="G1304" i="49"/>
  <c r="F1305" i="49"/>
  <c r="G1305" i="49"/>
  <c r="F1306" i="49"/>
  <c r="G1306" i="49"/>
  <c r="F1307" i="49"/>
  <c r="G1307" i="49"/>
  <c r="F1308" i="49"/>
  <c r="G1308" i="49"/>
  <c r="F1309" i="49"/>
  <c r="G1309" i="49"/>
  <c r="F1310" i="49"/>
  <c r="G1310" i="49"/>
  <c r="F1311" i="49"/>
  <c r="G1311" i="49"/>
  <c r="F1312" i="49"/>
  <c r="G1312" i="49"/>
  <c r="F1313" i="49"/>
  <c r="G1313" i="49"/>
  <c r="F1314" i="49"/>
  <c r="G1314" i="49"/>
  <c r="F1315" i="49"/>
  <c r="G1315" i="49"/>
  <c r="F1316" i="49"/>
  <c r="G1316" i="49"/>
  <c r="F1317" i="49"/>
  <c r="G1317" i="49"/>
  <c r="F1318" i="49"/>
  <c r="G1318" i="49"/>
  <c r="F1319" i="49"/>
  <c r="G1319" i="49"/>
  <c r="F1320" i="49"/>
  <c r="G1320" i="49"/>
  <c r="F1321" i="49"/>
  <c r="G1321" i="49"/>
  <c r="F1322" i="49"/>
  <c r="G1322" i="49"/>
  <c r="F1323" i="49"/>
  <c r="G1323" i="49"/>
  <c r="F1324" i="49"/>
  <c r="G1324" i="49"/>
  <c r="F1325" i="49"/>
  <c r="G1325" i="49"/>
  <c r="F1326" i="49"/>
  <c r="G1326" i="49"/>
  <c r="F1327" i="49"/>
  <c r="G1327" i="49"/>
  <c r="F1328" i="49"/>
  <c r="G1328" i="49"/>
  <c r="F1329" i="49"/>
  <c r="G1329" i="49"/>
  <c r="F1330" i="49"/>
  <c r="G1330" i="49"/>
  <c r="F1331" i="49"/>
  <c r="G1331" i="49"/>
  <c r="F1332" i="49"/>
  <c r="G1332" i="49"/>
  <c r="F1333" i="49"/>
  <c r="G1333" i="49"/>
  <c r="F1334" i="49"/>
  <c r="G1334" i="49"/>
  <c r="F1335" i="49"/>
  <c r="G1335" i="49"/>
  <c r="F1336" i="49"/>
  <c r="G1336" i="49"/>
  <c r="F1337" i="49"/>
  <c r="G1337" i="49"/>
  <c r="F1338" i="49"/>
  <c r="G1338" i="49"/>
  <c r="F1339" i="49"/>
  <c r="G1339" i="49"/>
  <c r="F1340" i="49"/>
  <c r="G1340" i="49"/>
  <c r="F1341" i="49"/>
  <c r="G1341" i="49"/>
  <c r="F1342" i="49"/>
  <c r="G1342" i="49"/>
  <c r="F1343" i="49"/>
  <c r="G1343" i="49"/>
  <c r="F1344" i="49"/>
  <c r="G1344" i="49"/>
  <c r="F1345" i="49"/>
  <c r="G1345" i="49"/>
  <c r="F1346" i="49"/>
  <c r="G1346" i="49"/>
  <c r="F1347" i="49"/>
  <c r="G1347" i="49"/>
  <c r="F1348" i="49"/>
  <c r="G1348" i="49"/>
  <c r="F1349" i="49"/>
  <c r="G1349" i="49"/>
  <c r="F1350" i="49"/>
  <c r="G1350" i="49"/>
  <c r="F1351" i="49"/>
  <c r="G1351" i="49"/>
  <c r="F1352" i="49"/>
  <c r="G1352" i="49"/>
  <c r="F1353" i="49"/>
  <c r="G1353" i="49"/>
  <c r="F1354" i="49"/>
  <c r="G1354" i="49"/>
  <c r="F1355" i="49"/>
  <c r="G1355" i="49"/>
  <c r="F1356" i="49"/>
  <c r="G1356" i="49"/>
  <c r="F1357" i="49"/>
  <c r="G1357" i="49"/>
  <c r="F1358" i="49"/>
  <c r="G1358" i="49"/>
  <c r="F1359" i="49"/>
  <c r="G1359" i="49"/>
  <c r="F1360" i="49"/>
  <c r="G1360" i="49"/>
  <c r="F1361" i="49"/>
  <c r="G1361" i="49"/>
  <c r="F1362" i="49"/>
  <c r="G1362" i="49"/>
  <c r="F1363" i="49"/>
  <c r="G1363" i="49"/>
  <c r="F1364" i="49"/>
  <c r="G1364" i="49"/>
  <c r="F1365" i="49"/>
  <c r="G1365" i="49"/>
  <c r="F1366" i="49"/>
  <c r="G1366" i="49"/>
  <c r="F1367" i="49"/>
  <c r="G1367" i="49"/>
  <c r="F1368" i="49"/>
  <c r="G1368" i="49"/>
  <c r="F1369" i="49"/>
  <c r="G1369" i="49"/>
  <c r="F1370" i="49"/>
  <c r="G1370" i="49"/>
  <c r="F1371" i="49"/>
  <c r="G1371" i="49"/>
  <c r="F1372" i="49"/>
  <c r="G1372" i="49"/>
  <c r="F1373" i="49"/>
  <c r="G1373" i="49"/>
  <c r="F1374" i="49"/>
  <c r="G1374" i="49"/>
  <c r="F1375" i="49"/>
  <c r="G1375" i="49"/>
  <c r="F1376" i="49"/>
  <c r="G1376" i="49"/>
  <c r="F1377" i="49"/>
  <c r="G1377" i="49"/>
  <c r="F1378" i="49"/>
  <c r="G1378" i="49"/>
  <c r="F1379" i="49"/>
  <c r="G1379" i="49"/>
  <c r="F1380" i="49"/>
  <c r="G1380" i="49"/>
  <c r="F1381" i="49"/>
  <c r="G1381" i="49"/>
  <c r="F1382" i="49"/>
  <c r="G1382" i="49"/>
  <c r="F1383" i="49"/>
  <c r="G1383" i="49"/>
  <c r="F1384" i="49"/>
  <c r="G1384" i="49"/>
  <c r="F1385" i="49"/>
  <c r="G1385" i="49"/>
  <c r="F1386" i="49"/>
  <c r="G1386" i="49"/>
  <c r="F1387" i="49"/>
  <c r="G1387" i="49"/>
  <c r="F1388" i="49"/>
  <c r="G1388" i="49"/>
  <c r="F1389" i="49"/>
  <c r="G1389" i="49"/>
  <c r="F1390" i="49"/>
  <c r="G1390" i="49"/>
  <c r="F1391" i="49"/>
  <c r="G1391" i="49"/>
  <c r="F1392" i="49"/>
  <c r="G1392" i="49"/>
  <c r="F1393" i="49"/>
  <c r="G1393" i="49"/>
  <c r="F1394" i="49"/>
  <c r="G1394" i="49"/>
  <c r="F1395" i="49"/>
  <c r="G1395" i="49"/>
  <c r="F1396" i="49"/>
  <c r="G1396" i="49"/>
  <c r="F1397" i="49"/>
  <c r="G1397" i="49"/>
  <c r="F1398" i="49"/>
  <c r="G1398" i="49"/>
  <c r="F1399" i="49"/>
  <c r="G1399" i="49"/>
  <c r="F1400" i="49"/>
  <c r="G1400" i="49"/>
  <c r="F1401" i="49"/>
  <c r="G1401" i="49"/>
  <c r="F1402" i="49"/>
  <c r="G1402" i="49"/>
  <c r="F1403" i="49"/>
  <c r="G1403" i="49"/>
  <c r="F1404" i="49"/>
  <c r="G1404" i="49"/>
  <c r="F1405" i="49"/>
  <c r="G1405" i="49"/>
  <c r="F1406" i="49"/>
  <c r="G1406" i="49"/>
  <c r="F1407" i="49"/>
  <c r="G1407" i="49"/>
  <c r="F1408" i="49"/>
  <c r="G1408" i="49"/>
  <c r="F1409" i="49"/>
  <c r="G1409" i="49"/>
  <c r="F1410" i="49"/>
  <c r="G1410" i="49"/>
  <c r="F1411" i="49"/>
  <c r="G1411" i="49"/>
  <c r="F1412" i="49"/>
  <c r="G1412" i="49"/>
  <c r="F1413" i="49"/>
  <c r="G1413" i="49"/>
  <c r="F1414" i="49"/>
  <c r="G1414" i="49"/>
  <c r="F1415" i="49"/>
  <c r="G1415" i="49"/>
  <c r="F1416" i="49"/>
  <c r="G1416" i="49"/>
  <c r="F1417" i="49"/>
  <c r="G1417" i="49"/>
  <c r="F1418" i="49"/>
  <c r="G1418" i="49"/>
  <c r="F1419" i="49"/>
  <c r="G1419" i="49"/>
  <c r="F1420" i="49"/>
  <c r="G1420" i="49"/>
  <c r="F1421" i="49"/>
  <c r="G1421" i="49"/>
  <c r="F1422" i="49"/>
  <c r="G1422" i="49"/>
  <c r="F1423" i="49"/>
  <c r="G1423" i="49"/>
  <c r="F1424" i="49"/>
  <c r="G1424" i="49"/>
  <c r="F1425" i="49"/>
  <c r="G1425" i="49"/>
  <c r="F1426" i="49"/>
  <c r="G1426" i="49"/>
  <c r="F1427" i="49"/>
  <c r="G1427" i="49"/>
  <c r="F1428" i="49"/>
  <c r="G1428" i="49"/>
  <c r="F1429" i="49"/>
  <c r="G1429" i="49"/>
  <c r="F1430" i="49"/>
  <c r="G1430" i="49"/>
  <c r="F1431" i="49"/>
  <c r="G1431" i="49"/>
  <c r="F1432" i="49"/>
  <c r="G1432" i="49"/>
  <c r="F1433" i="49"/>
  <c r="G1433" i="49"/>
  <c r="F1434" i="49"/>
  <c r="G1434" i="49"/>
  <c r="F1435" i="49"/>
  <c r="G1435" i="49"/>
  <c r="F1436" i="49"/>
  <c r="G1436" i="49"/>
  <c r="F1437" i="49"/>
  <c r="G1437" i="49"/>
  <c r="F1438" i="49"/>
  <c r="G1438" i="49"/>
  <c r="F1439" i="49"/>
  <c r="G1439" i="49"/>
  <c r="F1440" i="49"/>
  <c r="G1440" i="49"/>
  <c r="F1441" i="49"/>
  <c r="G1441" i="49"/>
  <c r="F1442" i="49"/>
  <c r="G1442" i="49"/>
  <c r="F1443" i="49"/>
  <c r="G1443" i="49"/>
  <c r="F1444" i="49"/>
  <c r="G1444" i="49"/>
  <c r="F1445" i="49"/>
  <c r="G1445" i="49"/>
  <c r="F1446" i="49"/>
  <c r="G1446" i="49"/>
  <c r="F1447" i="49"/>
  <c r="G1447" i="49"/>
  <c r="F1448" i="49"/>
  <c r="G1448" i="49"/>
  <c r="F1449" i="49"/>
  <c r="G1449" i="49"/>
  <c r="F1450" i="49"/>
  <c r="G1450" i="49"/>
  <c r="F1451" i="49"/>
  <c r="G1451" i="49"/>
  <c r="F1452" i="49"/>
  <c r="G1452" i="49"/>
  <c r="F1453" i="49"/>
  <c r="G1453" i="49"/>
  <c r="F1454" i="49"/>
  <c r="G1454" i="49"/>
  <c r="F1455" i="49"/>
  <c r="G1455" i="49"/>
  <c r="F1456" i="49"/>
  <c r="G1456" i="49"/>
  <c r="F1457" i="49"/>
  <c r="G1457" i="49"/>
  <c r="F1458" i="49"/>
  <c r="G1458" i="49"/>
  <c r="F1459" i="49"/>
  <c r="G1459" i="49"/>
  <c r="F1460" i="49"/>
  <c r="G1460" i="49"/>
  <c r="F1461" i="49"/>
  <c r="G1461" i="49"/>
  <c r="F1462" i="49"/>
  <c r="G1462" i="49"/>
  <c r="F1463" i="49"/>
  <c r="G1463" i="49"/>
  <c r="F1464" i="49"/>
  <c r="G1464" i="49"/>
  <c r="F1465" i="49"/>
  <c r="G1465" i="49"/>
  <c r="F1466" i="49"/>
  <c r="G1466" i="49"/>
  <c r="F1467" i="49"/>
  <c r="G1467" i="49"/>
  <c r="F1468" i="49"/>
  <c r="G1468" i="49"/>
  <c r="F1469" i="49"/>
  <c r="G1469" i="49"/>
  <c r="F1470" i="49"/>
  <c r="G1470" i="49"/>
  <c r="F1471" i="49"/>
  <c r="G1471" i="49"/>
  <c r="F1472" i="49"/>
  <c r="G1472" i="49"/>
  <c r="F1473" i="49"/>
  <c r="G1473" i="49"/>
  <c r="F1474" i="49"/>
  <c r="G1474" i="49"/>
  <c r="F1475" i="49"/>
  <c r="G1475" i="49"/>
  <c r="F1476" i="49"/>
  <c r="G1476" i="49"/>
  <c r="F1477" i="49"/>
  <c r="G1477" i="49"/>
  <c r="F1478" i="49"/>
  <c r="G1478" i="49"/>
  <c r="F1479" i="49"/>
  <c r="G1479" i="49"/>
  <c r="F1480" i="49"/>
  <c r="G1480" i="49"/>
  <c r="F1481" i="49"/>
  <c r="G1481" i="49"/>
  <c r="F1482" i="49"/>
  <c r="G1482" i="49"/>
  <c r="F1483" i="49"/>
  <c r="G1483" i="49"/>
  <c r="F1484" i="49"/>
  <c r="G1484" i="49"/>
  <c r="F1485" i="49"/>
  <c r="G1485" i="49"/>
  <c r="F1486" i="49"/>
  <c r="G1486" i="49"/>
  <c r="F1487" i="49"/>
  <c r="G1487" i="49"/>
  <c r="F1488" i="49"/>
  <c r="G1488" i="49"/>
  <c r="F1489" i="49"/>
  <c r="G1489" i="49"/>
  <c r="F1490" i="49"/>
  <c r="G1490" i="49"/>
  <c r="F1491" i="49"/>
  <c r="G1491" i="49"/>
  <c r="F1492" i="49"/>
  <c r="G1492" i="49"/>
  <c r="F1493" i="49"/>
  <c r="G1493" i="49"/>
  <c r="F1494" i="49"/>
  <c r="G1494" i="49"/>
  <c r="F1495" i="49"/>
  <c r="G1495" i="49"/>
  <c r="F1496" i="49"/>
  <c r="G1496" i="49"/>
  <c r="F1497" i="49"/>
  <c r="G1497" i="49"/>
  <c r="F1498" i="49"/>
  <c r="G1498" i="49"/>
  <c r="F1499" i="49"/>
  <c r="G1499" i="49"/>
  <c r="F1500" i="49"/>
  <c r="G1500" i="49"/>
  <c r="F1501" i="49"/>
  <c r="G1501" i="49"/>
  <c r="F1502" i="49"/>
  <c r="G1502" i="49"/>
  <c r="F1503" i="49"/>
  <c r="G1503" i="49"/>
  <c r="F1504" i="49"/>
  <c r="G1504" i="49"/>
  <c r="F1505" i="49"/>
  <c r="G1505" i="49"/>
  <c r="F1506" i="49"/>
  <c r="G1506" i="49"/>
  <c r="F1507" i="49"/>
  <c r="G1507" i="49"/>
  <c r="F1508" i="49"/>
  <c r="G1508" i="49"/>
  <c r="F1509" i="49"/>
  <c r="G1509" i="49"/>
  <c r="F1510" i="49"/>
  <c r="G1510" i="49"/>
  <c r="F1511" i="49"/>
  <c r="G1511" i="49"/>
  <c r="F1512" i="49"/>
  <c r="G1512" i="49"/>
  <c r="F1513" i="49"/>
  <c r="G1513" i="49"/>
  <c r="F1514" i="49"/>
  <c r="G1514" i="49"/>
  <c r="F1515" i="49"/>
  <c r="G1515" i="49"/>
  <c r="F1516" i="49"/>
  <c r="G1516" i="49"/>
  <c r="F1517" i="49"/>
  <c r="G1517" i="49"/>
  <c r="F1518" i="49"/>
  <c r="G1518" i="49"/>
  <c r="F1519" i="49"/>
  <c r="G1519" i="49"/>
  <c r="F1520" i="49"/>
  <c r="G1520" i="49"/>
  <c r="F1521" i="49"/>
  <c r="G1521" i="49"/>
  <c r="F1522" i="49"/>
  <c r="G1522" i="49"/>
  <c r="F1523" i="49"/>
  <c r="G1523" i="49"/>
  <c r="F1524" i="49"/>
  <c r="G1524" i="49"/>
  <c r="F1525" i="49"/>
  <c r="G1525" i="49"/>
  <c r="F1526" i="49"/>
  <c r="G1526" i="49"/>
  <c r="F1527" i="49"/>
  <c r="G1527" i="49"/>
  <c r="F1528" i="49"/>
  <c r="G1528" i="49"/>
  <c r="F1529" i="49"/>
  <c r="G1529" i="49"/>
  <c r="F1530" i="49"/>
  <c r="G1530" i="49"/>
  <c r="F1531" i="49"/>
  <c r="G1531" i="49"/>
  <c r="F1532" i="49"/>
  <c r="G1532" i="49"/>
  <c r="F1533" i="49"/>
  <c r="G1533" i="49"/>
  <c r="F1534" i="49"/>
  <c r="G1534" i="49"/>
  <c r="F1535" i="49"/>
  <c r="G1535" i="49"/>
  <c r="F1536" i="49"/>
  <c r="G1536" i="49"/>
  <c r="F1537" i="49"/>
  <c r="G1537" i="49"/>
  <c r="F1538" i="49"/>
  <c r="G1538" i="49"/>
  <c r="F1539" i="49"/>
  <c r="G1539" i="49"/>
  <c r="F1540" i="49"/>
  <c r="G1540" i="49"/>
  <c r="F1541" i="49"/>
  <c r="G1541" i="49"/>
  <c r="F1542" i="49"/>
  <c r="G1542" i="49"/>
  <c r="F1543" i="49"/>
  <c r="G1543" i="49"/>
  <c r="F1544" i="49"/>
  <c r="G1544" i="49"/>
  <c r="F1545" i="49"/>
  <c r="G1545" i="49"/>
  <c r="F1546" i="49"/>
  <c r="G1546" i="49"/>
  <c r="F1547" i="49"/>
  <c r="G1547" i="49"/>
  <c r="F1548" i="49"/>
  <c r="G1548" i="49"/>
  <c r="F1549" i="49"/>
  <c r="G1549" i="49"/>
  <c r="F1550" i="49"/>
  <c r="G1550" i="49"/>
  <c r="F1551" i="49"/>
  <c r="G1551" i="49"/>
  <c r="F1552" i="49"/>
  <c r="G1552" i="49"/>
  <c r="F1553" i="49"/>
  <c r="G1553" i="49"/>
  <c r="F1554" i="49"/>
  <c r="G1554" i="49"/>
  <c r="F1555" i="49"/>
  <c r="G1555" i="49"/>
  <c r="F1556" i="49"/>
  <c r="G1556" i="49"/>
  <c r="F1557" i="49"/>
  <c r="G1557" i="49"/>
  <c r="F1558" i="49"/>
  <c r="G1558" i="49"/>
  <c r="F1559" i="49"/>
  <c r="G1559" i="49"/>
  <c r="F1560" i="49"/>
  <c r="G1560" i="49"/>
  <c r="F1561" i="49"/>
  <c r="G1561" i="49"/>
  <c r="F1562" i="49"/>
  <c r="G1562" i="49"/>
  <c r="F1563" i="49"/>
  <c r="G1563" i="49"/>
  <c r="F1564" i="49"/>
  <c r="G1564" i="49"/>
  <c r="F1565" i="49"/>
  <c r="G1565" i="49"/>
  <c r="F1566" i="49"/>
  <c r="G1566" i="49"/>
  <c r="F1567" i="49"/>
  <c r="G1567" i="49"/>
  <c r="F1568" i="49"/>
  <c r="G1568" i="49"/>
  <c r="F1569" i="49"/>
  <c r="G1569" i="49"/>
  <c r="F1570" i="49"/>
  <c r="G1570" i="49"/>
  <c r="F1571" i="49"/>
  <c r="G1571" i="49"/>
  <c r="F1572" i="49"/>
  <c r="G1572" i="49"/>
  <c r="F1573" i="49"/>
  <c r="G1573" i="49"/>
  <c r="F1574" i="49"/>
  <c r="G1574" i="49"/>
  <c r="F1575" i="49"/>
  <c r="G1575" i="49"/>
  <c r="F1576" i="49"/>
  <c r="G1576" i="49"/>
  <c r="F1577" i="49"/>
  <c r="G1577" i="49"/>
  <c r="F1578" i="49"/>
  <c r="G1578" i="49"/>
  <c r="F1579" i="49"/>
  <c r="G1579" i="49"/>
  <c r="F1580" i="49"/>
  <c r="G1580" i="49"/>
  <c r="F1581" i="49"/>
  <c r="G1581" i="49"/>
  <c r="F1582" i="49"/>
  <c r="G1582" i="49"/>
  <c r="F1583" i="49"/>
  <c r="G1583" i="49"/>
  <c r="F1584" i="49"/>
  <c r="G1584" i="49"/>
  <c r="F1585" i="49"/>
  <c r="G1585" i="49"/>
  <c r="F1586" i="49"/>
  <c r="G1586" i="49"/>
  <c r="F1587" i="49"/>
  <c r="G1587" i="49"/>
  <c r="F1588" i="49"/>
  <c r="G1588" i="49"/>
  <c r="F1589" i="49"/>
  <c r="G1589" i="49"/>
  <c r="F1590" i="49"/>
  <c r="G1590" i="49"/>
  <c r="F1591" i="49"/>
  <c r="G1591" i="49"/>
  <c r="F1592" i="49"/>
  <c r="G1592" i="49"/>
  <c r="F1593" i="49"/>
  <c r="G1593" i="49"/>
  <c r="F1594" i="49"/>
  <c r="G1594" i="49"/>
  <c r="F1595" i="49"/>
  <c r="G1595" i="49"/>
  <c r="F1596" i="49"/>
  <c r="G1596" i="49"/>
  <c r="F1597" i="49"/>
  <c r="G1597" i="49"/>
  <c r="F1598" i="49"/>
  <c r="G1598" i="49"/>
  <c r="F1599" i="49"/>
  <c r="G1599" i="49"/>
  <c r="F1600" i="49"/>
  <c r="G1600" i="49"/>
  <c r="F1601" i="49"/>
  <c r="G1601" i="49"/>
  <c r="F1602" i="49"/>
  <c r="G1602" i="49"/>
  <c r="F1603" i="49"/>
  <c r="G1603" i="49"/>
  <c r="F1604" i="49"/>
  <c r="G1604" i="49"/>
  <c r="F1605" i="49"/>
  <c r="G1605" i="49"/>
  <c r="F1606" i="49"/>
  <c r="G1606" i="49"/>
  <c r="F1607" i="49"/>
  <c r="G1607" i="49"/>
  <c r="F1608" i="49"/>
  <c r="G1608" i="49"/>
  <c r="F1609" i="49"/>
  <c r="G1609" i="49"/>
  <c r="F1610" i="49"/>
  <c r="G1610" i="49"/>
  <c r="F1611" i="49"/>
  <c r="G1611" i="49"/>
  <c r="F1612" i="49"/>
  <c r="G1612" i="49"/>
  <c r="F1613" i="49"/>
  <c r="G1613" i="49"/>
  <c r="F1614" i="49"/>
  <c r="G1614" i="49"/>
  <c r="F1615" i="49"/>
  <c r="G1615" i="49"/>
  <c r="F1616" i="49"/>
  <c r="G1616" i="49"/>
  <c r="F1617" i="49"/>
  <c r="G1617" i="49"/>
  <c r="F1618" i="49"/>
  <c r="G1618" i="49"/>
  <c r="F1619" i="49"/>
  <c r="G1619" i="49"/>
  <c r="F1620" i="49"/>
  <c r="G1620" i="49"/>
  <c r="F1621" i="49"/>
  <c r="G1621" i="49"/>
  <c r="F1622" i="49"/>
  <c r="G1622" i="49"/>
  <c r="F1623" i="49"/>
  <c r="G1623" i="49"/>
  <c r="F1624" i="49"/>
  <c r="G1624" i="49"/>
  <c r="F1625" i="49"/>
  <c r="G1625" i="49"/>
  <c r="F1626" i="49"/>
  <c r="G1626" i="49"/>
  <c r="F1627" i="49"/>
  <c r="G1627" i="49"/>
  <c r="F1628" i="49"/>
  <c r="G1628" i="49"/>
  <c r="F1629" i="49"/>
  <c r="G1629" i="49"/>
  <c r="F1630" i="49"/>
  <c r="G1630" i="49"/>
  <c r="F1631" i="49"/>
  <c r="G1631" i="49"/>
  <c r="F1632" i="49"/>
  <c r="G1632" i="49"/>
  <c r="F1633" i="49"/>
  <c r="G1633" i="49"/>
  <c r="F1634" i="49"/>
  <c r="G1634" i="49"/>
  <c r="F1635" i="49"/>
  <c r="G1635" i="49"/>
  <c r="F1636" i="49"/>
  <c r="G1636" i="49"/>
  <c r="F1637" i="49"/>
  <c r="G1637" i="49"/>
  <c r="F1638" i="49"/>
  <c r="G1638" i="49"/>
  <c r="F1639" i="49"/>
  <c r="G1639" i="49"/>
  <c r="F1640" i="49"/>
  <c r="G1640" i="49"/>
  <c r="F1641" i="49"/>
  <c r="G1641" i="49"/>
  <c r="F1642" i="49"/>
  <c r="G1642" i="49"/>
  <c r="F1643" i="49"/>
  <c r="G1643" i="49"/>
  <c r="F1644" i="49"/>
  <c r="G1644" i="49"/>
  <c r="F1645" i="49"/>
  <c r="G1645" i="49"/>
  <c r="F1646" i="49"/>
  <c r="G1646" i="49"/>
  <c r="F1647" i="49"/>
  <c r="G1647" i="49"/>
  <c r="F1648" i="49"/>
  <c r="G1648" i="49"/>
  <c r="F1649" i="49"/>
  <c r="G1649" i="49"/>
  <c r="F1650" i="49"/>
  <c r="G1650" i="49"/>
  <c r="F1651" i="49"/>
  <c r="G1651" i="49"/>
  <c r="F1652" i="49"/>
  <c r="G1652" i="49"/>
  <c r="F1653" i="49"/>
  <c r="G1653" i="49"/>
  <c r="F1654" i="49"/>
  <c r="G1654" i="49"/>
  <c r="F1655" i="49"/>
  <c r="G1655" i="49"/>
  <c r="F1656" i="49"/>
  <c r="G1656" i="49"/>
  <c r="F1657" i="49"/>
  <c r="G1657" i="49"/>
  <c r="F1658" i="49"/>
  <c r="G1658" i="49"/>
  <c r="F1659" i="49"/>
  <c r="G1659" i="49"/>
  <c r="F1660" i="49"/>
  <c r="G1660" i="49"/>
  <c r="F1661" i="49"/>
  <c r="G1661" i="49"/>
  <c r="F1662" i="49"/>
  <c r="G1662" i="49"/>
  <c r="F1663" i="49"/>
  <c r="G1663" i="49"/>
  <c r="F1664" i="49"/>
  <c r="G1664" i="49"/>
  <c r="F1665" i="49"/>
  <c r="G1665" i="49"/>
  <c r="F1666" i="49"/>
  <c r="G1666" i="49"/>
  <c r="F1667" i="49"/>
  <c r="G1667" i="49"/>
  <c r="F1668" i="49"/>
  <c r="G1668" i="49"/>
  <c r="F1669" i="49"/>
  <c r="G1669" i="49"/>
  <c r="F1670" i="49"/>
  <c r="G1670" i="49"/>
  <c r="F1671" i="49"/>
  <c r="G1671" i="49"/>
  <c r="F1672" i="49"/>
  <c r="G1672" i="49"/>
  <c r="F1673" i="49"/>
  <c r="G1673" i="49"/>
  <c r="F1674" i="49"/>
  <c r="G1674" i="49"/>
  <c r="F1675" i="49"/>
  <c r="G1675" i="49"/>
  <c r="F1676" i="49"/>
  <c r="G1676" i="49"/>
  <c r="F1677" i="49"/>
  <c r="G1677" i="49"/>
  <c r="F1678" i="49"/>
  <c r="G1678" i="49"/>
  <c r="F1679" i="49"/>
  <c r="G1679" i="49"/>
  <c r="F1680" i="49"/>
  <c r="G1680" i="49"/>
  <c r="F1681" i="49"/>
  <c r="G1681" i="49"/>
  <c r="F1682" i="49"/>
  <c r="G1682" i="49"/>
  <c r="F1683" i="49"/>
  <c r="G1683" i="49"/>
  <c r="F1684" i="49"/>
  <c r="G1684" i="49"/>
  <c r="F1685" i="49"/>
  <c r="G1685" i="49"/>
  <c r="F1686" i="49"/>
  <c r="G1686" i="49"/>
  <c r="F1687" i="49"/>
  <c r="G1687" i="49"/>
  <c r="F1688" i="49"/>
  <c r="G1688" i="49"/>
  <c r="F1689" i="49"/>
  <c r="G1689" i="49"/>
  <c r="F1690" i="49"/>
  <c r="G1690" i="49"/>
  <c r="F1691" i="49"/>
  <c r="G1691" i="49"/>
  <c r="F1692" i="49"/>
  <c r="G1692" i="49"/>
  <c r="F1693" i="49"/>
  <c r="G1693" i="49"/>
  <c r="F1694" i="49"/>
  <c r="G1694" i="49"/>
  <c r="F1695" i="49"/>
  <c r="G1695" i="49"/>
  <c r="F1696" i="49"/>
  <c r="G1696" i="49"/>
  <c r="F1697" i="49"/>
  <c r="G1697" i="49"/>
  <c r="F1698" i="49"/>
  <c r="G1698" i="49"/>
  <c r="F1699" i="49"/>
  <c r="G1699" i="49"/>
  <c r="F1700" i="49"/>
  <c r="G1700" i="49"/>
  <c r="F1701" i="49"/>
  <c r="G1701" i="49"/>
  <c r="F1702" i="49"/>
  <c r="G1702" i="49"/>
  <c r="F1703" i="49"/>
  <c r="G1703" i="49"/>
  <c r="F1704" i="49"/>
  <c r="G1704" i="49"/>
  <c r="F1705" i="49"/>
  <c r="G1705" i="49"/>
  <c r="F1706" i="49"/>
  <c r="G1706" i="49"/>
  <c r="F1707" i="49"/>
  <c r="G1707" i="49"/>
  <c r="F1708" i="49"/>
  <c r="G1708" i="49"/>
  <c r="F1709" i="49"/>
  <c r="G1709" i="49"/>
  <c r="F1710" i="49"/>
  <c r="G1710" i="49"/>
  <c r="F1711" i="49"/>
  <c r="G1711" i="49"/>
  <c r="F1712" i="49"/>
  <c r="G1712" i="49"/>
  <c r="F1713" i="49"/>
  <c r="G1713" i="49"/>
  <c r="F1714" i="49"/>
  <c r="G1714" i="49"/>
  <c r="F1715" i="49"/>
  <c r="G1715" i="49"/>
  <c r="F1716" i="49"/>
  <c r="G1716" i="49"/>
  <c r="F1717" i="49"/>
  <c r="G1717" i="49"/>
  <c r="F1718" i="49"/>
  <c r="G1718" i="49"/>
  <c r="F1719" i="49"/>
  <c r="G1719" i="49"/>
  <c r="F1720" i="49"/>
  <c r="G1720" i="49"/>
  <c r="F1721" i="49"/>
  <c r="G1721" i="49"/>
  <c r="F1722" i="49"/>
  <c r="G1722" i="49"/>
  <c r="F1723" i="49"/>
  <c r="G1723" i="49"/>
  <c r="F1724" i="49"/>
  <c r="G1724" i="49"/>
  <c r="F1725" i="49"/>
  <c r="G1725" i="49"/>
  <c r="F1726" i="49"/>
  <c r="G1726" i="49"/>
  <c r="F1727" i="49"/>
  <c r="G1727" i="49"/>
  <c r="F1728" i="49"/>
  <c r="G1728" i="49"/>
  <c r="F1729" i="49"/>
  <c r="G1729" i="49"/>
  <c r="F1730" i="49"/>
  <c r="G1730" i="49"/>
  <c r="F1731" i="49"/>
  <c r="G1731" i="49"/>
  <c r="F1732" i="49"/>
  <c r="G1732" i="49"/>
  <c r="F1733" i="49"/>
  <c r="G1733" i="49"/>
  <c r="F1734" i="49"/>
  <c r="G1734" i="49"/>
  <c r="F1735" i="49"/>
  <c r="G1735" i="49"/>
  <c r="F1736" i="49"/>
  <c r="G1736" i="49"/>
  <c r="F1737" i="49"/>
  <c r="G1737" i="49"/>
  <c r="F1738" i="49"/>
  <c r="G1738" i="49"/>
  <c r="F1739" i="49"/>
  <c r="G1739" i="49"/>
  <c r="F1740" i="49"/>
  <c r="G1740" i="49"/>
  <c r="F1741" i="49"/>
  <c r="G1741" i="49"/>
  <c r="F1742" i="49"/>
  <c r="G1742" i="49"/>
  <c r="F1743" i="49"/>
  <c r="G1743" i="49"/>
  <c r="F1744" i="49"/>
  <c r="G1744" i="49"/>
  <c r="F1745" i="49"/>
  <c r="G1745" i="49"/>
  <c r="F1746" i="49"/>
  <c r="G1746" i="49"/>
  <c r="F1747" i="49"/>
  <c r="G1747" i="49"/>
  <c r="F1748" i="49"/>
  <c r="G1748" i="49"/>
  <c r="F1749" i="49"/>
  <c r="G1749" i="49"/>
  <c r="F1750" i="49"/>
  <c r="G1750" i="49"/>
  <c r="F1751" i="49"/>
  <c r="G1751" i="49"/>
  <c r="F1752" i="49"/>
  <c r="G1752" i="49"/>
  <c r="F1753" i="49"/>
  <c r="G1753" i="49"/>
  <c r="F1754" i="49"/>
  <c r="G1754" i="49"/>
  <c r="F1755" i="49"/>
  <c r="G1755" i="49"/>
  <c r="F1756" i="49"/>
  <c r="G1756" i="49"/>
  <c r="F1757" i="49"/>
  <c r="G1757" i="49"/>
  <c r="F1758" i="49"/>
  <c r="G1758" i="49"/>
  <c r="F1759" i="49"/>
  <c r="G1759" i="49"/>
  <c r="F1760" i="49"/>
  <c r="G1760" i="49"/>
  <c r="F1761" i="49"/>
  <c r="G1761" i="49"/>
  <c r="F1762" i="49"/>
  <c r="G1762" i="49"/>
  <c r="F1763" i="49"/>
  <c r="G1763" i="49"/>
  <c r="F1764" i="49"/>
  <c r="G1764" i="49"/>
  <c r="F1765" i="49"/>
  <c r="G1765" i="49"/>
  <c r="F1766" i="49"/>
  <c r="G1766" i="49"/>
  <c r="F1767" i="49"/>
  <c r="G1767" i="49"/>
  <c r="F1768" i="49"/>
  <c r="G1768" i="49"/>
  <c r="F1769" i="49"/>
  <c r="G1769" i="49"/>
  <c r="F1770" i="49"/>
  <c r="G1770" i="49"/>
  <c r="F1771" i="49"/>
  <c r="G1771" i="49"/>
  <c r="F1772" i="49"/>
  <c r="G1772" i="49"/>
  <c r="F1773" i="49"/>
  <c r="G1773" i="49"/>
  <c r="F1774" i="49"/>
  <c r="G1774" i="49"/>
  <c r="F1775" i="49"/>
  <c r="G1775" i="49"/>
  <c r="F1776" i="49"/>
  <c r="G1776" i="49"/>
  <c r="F1777" i="49"/>
  <c r="G1777" i="49"/>
  <c r="F1778" i="49"/>
  <c r="G1778" i="49"/>
  <c r="F1779" i="49"/>
  <c r="G1779" i="49"/>
  <c r="F1780" i="49"/>
  <c r="G1780" i="49"/>
  <c r="F1781" i="49"/>
  <c r="G1781" i="49"/>
  <c r="F1782" i="49"/>
  <c r="G1782" i="49"/>
  <c r="F1783" i="49"/>
  <c r="G1783" i="49"/>
  <c r="F1784" i="49"/>
  <c r="G1784" i="49"/>
  <c r="F1785" i="49"/>
  <c r="G1785" i="49"/>
  <c r="F1786" i="49"/>
  <c r="G1786" i="49"/>
  <c r="F1787" i="49"/>
  <c r="G1787" i="49"/>
  <c r="F1788" i="49"/>
  <c r="G1788" i="49"/>
  <c r="F1789" i="49"/>
  <c r="G1789" i="49"/>
  <c r="F1790" i="49"/>
  <c r="G1790" i="49"/>
  <c r="F1791" i="49"/>
  <c r="G1791" i="49"/>
  <c r="F1792" i="49"/>
  <c r="G1792" i="49"/>
  <c r="F1793" i="49"/>
  <c r="G1793" i="49"/>
  <c r="F1794" i="49"/>
  <c r="G1794" i="49"/>
  <c r="F1795" i="49"/>
  <c r="G1795" i="49"/>
  <c r="F1796" i="49"/>
  <c r="G1796" i="49"/>
  <c r="F1797" i="49"/>
  <c r="G1797" i="49"/>
  <c r="F1798" i="49"/>
  <c r="G1798" i="49"/>
  <c r="F1799" i="49"/>
  <c r="G1799" i="49"/>
  <c r="F1800" i="49"/>
  <c r="G1800" i="49"/>
  <c r="F1801" i="49"/>
  <c r="G1801" i="49"/>
  <c r="F1802" i="49"/>
  <c r="G1802" i="49"/>
  <c r="F1803" i="49"/>
  <c r="G1803" i="49"/>
  <c r="F1804" i="49"/>
  <c r="G1804" i="49"/>
  <c r="I1804" i="49"/>
  <c r="F1805" i="49"/>
  <c r="G1805" i="49"/>
  <c r="F1806" i="49"/>
  <c r="G1806" i="49"/>
  <c r="F1807" i="49"/>
  <c r="G1807" i="49"/>
  <c r="F1808" i="49"/>
  <c r="G1808" i="49"/>
  <c r="F1809" i="49"/>
  <c r="G1809" i="49"/>
  <c r="F1810" i="49"/>
  <c r="G1810" i="49"/>
  <c r="F1811" i="49"/>
  <c r="G1811" i="49"/>
  <c r="F1812" i="49"/>
  <c r="G1812" i="49"/>
  <c r="F1813" i="49"/>
  <c r="G1813" i="49"/>
  <c r="F1814" i="49"/>
  <c r="G1814" i="49"/>
  <c r="F1815" i="49"/>
  <c r="G1815" i="49"/>
  <c r="F1816" i="49"/>
  <c r="G1816" i="49"/>
  <c r="F1817" i="49"/>
  <c r="G1817" i="49"/>
  <c r="F1818" i="49"/>
  <c r="G1818" i="49"/>
  <c r="F1819" i="49"/>
  <c r="G1819" i="49"/>
  <c r="F1820" i="49"/>
  <c r="G1820" i="49"/>
  <c r="F1821" i="49"/>
  <c r="G1821" i="49"/>
  <c r="F1822" i="49"/>
  <c r="G1822" i="49"/>
  <c r="F1823" i="49"/>
  <c r="G1823" i="49"/>
  <c r="F1824" i="49"/>
  <c r="G1824" i="49"/>
  <c r="F1825" i="49"/>
  <c r="G1825" i="49"/>
  <c r="F1826" i="49"/>
  <c r="G1826" i="49"/>
  <c r="F1827" i="49"/>
  <c r="G1827" i="49"/>
  <c r="I1827" i="49"/>
  <c r="F1828" i="49"/>
  <c r="G1828" i="49"/>
  <c r="F1829" i="49"/>
  <c r="G1829" i="49"/>
  <c r="F1830" i="49"/>
  <c r="G1830" i="49"/>
  <c r="F1831" i="49"/>
  <c r="G1831" i="49"/>
  <c r="F1832" i="49"/>
  <c r="G1832" i="49"/>
  <c r="F1833" i="49"/>
  <c r="G1833" i="49"/>
  <c r="F1834" i="49"/>
  <c r="G1834" i="49"/>
  <c r="F1835" i="49"/>
  <c r="G1835" i="49"/>
  <c r="F1836" i="49"/>
  <c r="G1836" i="49"/>
  <c r="F1837" i="49"/>
  <c r="G1837" i="49"/>
  <c r="F1838" i="49"/>
  <c r="G1838" i="49"/>
  <c r="F1839" i="49"/>
  <c r="G1839" i="49"/>
  <c r="F1840" i="49"/>
  <c r="G1840" i="49"/>
  <c r="F1841" i="49"/>
  <c r="G1841" i="49"/>
  <c r="F1842" i="49"/>
  <c r="G1842" i="49"/>
  <c r="F1843" i="49"/>
  <c r="G1843" i="49"/>
  <c r="F1844" i="49"/>
  <c r="G1844" i="49"/>
  <c r="F1845" i="49"/>
  <c r="G1845" i="49"/>
  <c r="F1846" i="49"/>
  <c r="G1846" i="49"/>
  <c r="F1847" i="49"/>
  <c r="G1847" i="49"/>
  <c r="F1848" i="49"/>
  <c r="G1848" i="49"/>
  <c r="F1849" i="49"/>
  <c r="G1849" i="49"/>
  <c r="F1850" i="49"/>
  <c r="G1850" i="49"/>
  <c r="F1851" i="49"/>
  <c r="G1851" i="49"/>
  <c r="F1852" i="49"/>
  <c r="G1852" i="49"/>
  <c r="F1853" i="49"/>
  <c r="G1853" i="49"/>
  <c r="F1854" i="49"/>
  <c r="G1854" i="49"/>
  <c r="F1855" i="49"/>
  <c r="G1855" i="49"/>
  <c r="F1856" i="49"/>
  <c r="G1856" i="49"/>
  <c r="F1857" i="49"/>
  <c r="G1857" i="49"/>
  <c r="F1858" i="49"/>
  <c r="G1858" i="49"/>
  <c r="F1859" i="49"/>
  <c r="G1859" i="49"/>
  <c r="F1860" i="49"/>
  <c r="G1860" i="49"/>
  <c r="F1861" i="49"/>
  <c r="G1861" i="49"/>
  <c r="F1862" i="49"/>
  <c r="G1862" i="49"/>
  <c r="F1863" i="49"/>
  <c r="G1863" i="49"/>
  <c r="F1864" i="49"/>
  <c r="G1864" i="49"/>
  <c r="F1865" i="49"/>
  <c r="G1865" i="49"/>
  <c r="F1866" i="49"/>
  <c r="G1866" i="49"/>
  <c r="F1867" i="49"/>
  <c r="G1867" i="49"/>
  <c r="F1868" i="49"/>
  <c r="G1868" i="49"/>
  <c r="F1869" i="49"/>
  <c r="G1869" i="49"/>
  <c r="F1870" i="49"/>
  <c r="G1870" i="49"/>
  <c r="F1871" i="49"/>
  <c r="G1871" i="49"/>
  <c r="F1872" i="49"/>
  <c r="G1872" i="49"/>
  <c r="F1873" i="49"/>
  <c r="G1873" i="49"/>
  <c r="I1873" i="49"/>
  <c r="F1874" i="49"/>
  <c r="G1874" i="49"/>
  <c r="F1875" i="49"/>
  <c r="G1875" i="49"/>
  <c r="F1876" i="49"/>
  <c r="G1876" i="49"/>
  <c r="F1877" i="49"/>
  <c r="G1877" i="49"/>
  <c r="F1878" i="49"/>
  <c r="G1878" i="49"/>
  <c r="F1879" i="49"/>
  <c r="G1879" i="49"/>
  <c r="F1880" i="49"/>
  <c r="G1880" i="49"/>
  <c r="F1881" i="49"/>
  <c r="G1881" i="49"/>
  <c r="F1882" i="49"/>
  <c r="G1882" i="49"/>
  <c r="F1883" i="49"/>
  <c r="G1883" i="49"/>
  <c r="F1884" i="49"/>
  <c r="G1884" i="49"/>
  <c r="I1884" i="49"/>
  <c r="F1885" i="49"/>
  <c r="G1885" i="49"/>
  <c r="F1886" i="49"/>
  <c r="G1886" i="49"/>
  <c r="F1887" i="49"/>
  <c r="G1887" i="49"/>
  <c r="I1887" i="49"/>
  <c r="F1888" i="49"/>
  <c r="G1888" i="49"/>
  <c r="F1889" i="49"/>
  <c r="G1889" i="49"/>
  <c r="F1890" i="49"/>
  <c r="G1890" i="49"/>
  <c r="F1891" i="49"/>
  <c r="G1891" i="49"/>
  <c r="I1891" i="49"/>
  <c r="F1892" i="49"/>
  <c r="G1892" i="49"/>
  <c r="I1892" i="49"/>
  <c r="F1893" i="49"/>
  <c r="G1893" i="49"/>
  <c r="F1894" i="49"/>
  <c r="G1894" i="49"/>
  <c r="F1895" i="49"/>
  <c r="G1895" i="49"/>
  <c r="F1896" i="49"/>
  <c r="G1896" i="49"/>
  <c r="F1897" i="49"/>
  <c r="G1897" i="49"/>
  <c r="F1898" i="49"/>
  <c r="G1898" i="49"/>
  <c r="F1899" i="49"/>
  <c r="G1899" i="49"/>
  <c r="I1899" i="49"/>
  <c r="F1900" i="49"/>
  <c r="G1900" i="49"/>
  <c r="F1901" i="49"/>
  <c r="G1901" i="49"/>
  <c r="F1902" i="49"/>
  <c r="G1902" i="49"/>
  <c r="F1903" i="49"/>
  <c r="G1903" i="49"/>
  <c r="F1904" i="49"/>
  <c r="G1904" i="49"/>
  <c r="F1905" i="49"/>
  <c r="G1905" i="49"/>
  <c r="F1906" i="49"/>
  <c r="G1906" i="49"/>
  <c r="F1907" i="49"/>
  <c r="G1907" i="49"/>
  <c r="F1908" i="49"/>
  <c r="G1908" i="49"/>
  <c r="F1909" i="49"/>
  <c r="G1909" i="49"/>
  <c r="F1910" i="49"/>
  <c r="G1910" i="49"/>
  <c r="F1911" i="49"/>
  <c r="G1911" i="49"/>
  <c r="I1911" i="49"/>
  <c r="F1912" i="49"/>
  <c r="G1912" i="49"/>
  <c r="F1913" i="49"/>
  <c r="G1913" i="49"/>
  <c r="F1914" i="49"/>
  <c r="G1914" i="49"/>
  <c r="F1915" i="49"/>
  <c r="G1915" i="49"/>
  <c r="F1916" i="49"/>
  <c r="G1916" i="49"/>
  <c r="I1916" i="49"/>
  <c r="F1917" i="49"/>
  <c r="G1917" i="49"/>
  <c r="F1918" i="49"/>
  <c r="G1918" i="49"/>
  <c r="F1919" i="49"/>
  <c r="G1919" i="49"/>
  <c r="I1919" i="49"/>
  <c r="F1920" i="49"/>
  <c r="G1920" i="49"/>
  <c r="F1921" i="49"/>
  <c r="G1921" i="49"/>
  <c r="F1922" i="49"/>
  <c r="G1922" i="49"/>
  <c r="F11" i="49"/>
  <c r="G11" i="49"/>
  <c r="F12" i="49"/>
  <c r="G12" i="49"/>
  <c r="F13" i="49"/>
  <c r="G13" i="49"/>
  <c r="F14" i="49"/>
  <c r="G14" i="49"/>
  <c r="F15" i="49"/>
  <c r="G15" i="49"/>
  <c r="F16" i="49"/>
  <c r="G16" i="49"/>
  <c r="F17" i="49"/>
  <c r="G17" i="49"/>
  <c r="F18" i="49"/>
  <c r="G18" i="49"/>
  <c r="F19" i="49"/>
  <c r="G19" i="49"/>
  <c r="F20" i="49"/>
  <c r="G20" i="49"/>
  <c r="F21" i="49"/>
  <c r="G21" i="49"/>
  <c r="F22" i="49"/>
  <c r="G22" i="49"/>
  <c r="F23" i="49"/>
  <c r="G23" i="49"/>
  <c r="F24" i="49"/>
  <c r="G24" i="49"/>
  <c r="F25" i="49"/>
  <c r="G25" i="49"/>
  <c r="F26" i="49"/>
  <c r="G26" i="49"/>
  <c r="F27" i="49"/>
  <c r="G27" i="49"/>
  <c r="F28" i="49"/>
  <c r="G28" i="49"/>
  <c r="F29" i="49"/>
  <c r="G29" i="49"/>
  <c r="F30" i="49"/>
  <c r="G30" i="49"/>
  <c r="F31" i="49"/>
  <c r="G31" i="49"/>
  <c r="F32" i="49"/>
  <c r="G32" i="49"/>
  <c r="F33" i="49"/>
  <c r="G33" i="49"/>
  <c r="F34" i="49"/>
  <c r="G34" i="49"/>
  <c r="F35" i="49"/>
  <c r="G35" i="49"/>
  <c r="F36" i="49"/>
  <c r="G36" i="49"/>
  <c r="F37" i="49"/>
  <c r="G37" i="49"/>
  <c r="F38" i="49"/>
  <c r="G38" i="49"/>
  <c r="F39" i="49"/>
  <c r="G39" i="49"/>
  <c r="F40" i="49"/>
  <c r="G40" i="49"/>
  <c r="F41" i="49"/>
  <c r="G41" i="49"/>
  <c r="F42" i="49"/>
  <c r="G42" i="49"/>
  <c r="F43" i="49"/>
  <c r="G43" i="49"/>
  <c r="F44" i="49"/>
  <c r="G44" i="49"/>
  <c r="F45" i="49"/>
  <c r="G45" i="49"/>
  <c r="F46" i="49"/>
  <c r="G46" i="49"/>
  <c r="F47" i="49"/>
  <c r="G47" i="49"/>
  <c r="F48" i="49"/>
  <c r="G48" i="49"/>
  <c r="F49" i="49"/>
  <c r="G49" i="49"/>
  <c r="F50" i="49"/>
  <c r="G50" i="49"/>
  <c r="F51" i="49"/>
  <c r="G51" i="49"/>
  <c r="F52" i="49"/>
  <c r="G52" i="49"/>
  <c r="F53" i="49"/>
  <c r="G53" i="49"/>
  <c r="F54" i="49"/>
  <c r="G54" i="49"/>
  <c r="F55" i="49"/>
  <c r="G55" i="49"/>
  <c r="F56" i="49"/>
  <c r="G56" i="49"/>
  <c r="F57" i="49"/>
  <c r="G57" i="49"/>
  <c r="F58" i="49"/>
  <c r="G58" i="49"/>
  <c r="F59" i="49"/>
  <c r="G59" i="49"/>
  <c r="F60" i="49"/>
  <c r="G60" i="49"/>
  <c r="F61" i="49"/>
  <c r="G61" i="49"/>
  <c r="F62" i="49"/>
  <c r="G62" i="49"/>
  <c r="F63" i="49"/>
  <c r="G63" i="49"/>
  <c r="F64" i="49"/>
  <c r="G64" i="49"/>
  <c r="F65" i="49"/>
  <c r="G65" i="49"/>
  <c r="F66" i="49"/>
  <c r="G66" i="49"/>
  <c r="F67" i="49"/>
  <c r="G67" i="49"/>
  <c r="F68" i="49"/>
  <c r="G68" i="49"/>
  <c r="F69" i="49"/>
  <c r="G69" i="49"/>
  <c r="F70" i="49"/>
  <c r="G70" i="49"/>
  <c r="F71" i="49"/>
  <c r="G71" i="49"/>
  <c r="F72" i="49"/>
  <c r="G72" i="49"/>
  <c r="F73" i="49"/>
  <c r="G73" i="49"/>
  <c r="F74" i="49"/>
  <c r="G74" i="49"/>
  <c r="F75" i="49"/>
  <c r="G75" i="49"/>
  <c r="F76" i="49"/>
  <c r="G76" i="49"/>
  <c r="F77" i="49"/>
  <c r="G77" i="49"/>
  <c r="F78" i="49"/>
  <c r="G78" i="49"/>
  <c r="F79" i="49"/>
  <c r="G79" i="49"/>
  <c r="F80" i="49"/>
  <c r="G80" i="49"/>
  <c r="F81" i="49"/>
  <c r="G81" i="49"/>
  <c r="F82" i="49"/>
  <c r="G82" i="49"/>
  <c r="F83" i="49"/>
  <c r="G83" i="49"/>
  <c r="F84" i="49"/>
  <c r="G84" i="49"/>
  <c r="F85" i="49"/>
  <c r="G85" i="49"/>
  <c r="F86" i="49"/>
  <c r="G86" i="49"/>
  <c r="F87" i="49"/>
  <c r="G87" i="49"/>
  <c r="F88" i="49"/>
  <c r="G88" i="49"/>
  <c r="F89" i="49"/>
  <c r="G89" i="49"/>
  <c r="F90" i="49"/>
  <c r="G90" i="49"/>
  <c r="F91" i="49"/>
  <c r="G91" i="49"/>
  <c r="F92" i="49"/>
  <c r="G92" i="49"/>
  <c r="F93" i="49"/>
  <c r="G93" i="49"/>
  <c r="F94" i="49"/>
  <c r="G94" i="49"/>
  <c r="F95" i="49"/>
  <c r="G95" i="49"/>
  <c r="F96" i="49"/>
  <c r="G96" i="49"/>
  <c r="F97" i="49"/>
  <c r="G97" i="49"/>
  <c r="F98" i="49"/>
  <c r="G98" i="49"/>
  <c r="F99" i="49"/>
  <c r="G99" i="49"/>
  <c r="F100" i="49"/>
  <c r="G100" i="49"/>
  <c r="F101" i="49"/>
  <c r="G101" i="49"/>
  <c r="F102" i="49"/>
  <c r="G102" i="49"/>
  <c r="F103" i="49"/>
  <c r="G103" i="49"/>
  <c r="F104" i="49"/>
  <c r="G104" i="49"/>
  <c r="F105" i="49"/>
  <c r="G105" i="49"/>
  <c r="F106" i="49"/>
  <c r="G106" i="49"/>
  <c r="F107" i="49"/>
  <c r="G107" i="49"/>
  <c r="F108" i="49"/>
  <c r="G108" i="49"/>
  <c r="F109" i="49"/>
  <c r="G109" i="49"/>
  <c r="F110" i="49"/>
  <c r="G110" i="49"/>
  <c r="F111" i="49"/>
  <c r="G111" i="49"/>
  <c r="F112" i="49"/>
  <c r="G112" i="49"/>
  <c r="F113" i="49"/>
  <c r="G113" i="49"/>
  <c r="F114" i="49"/>
  <c r="G114" i="49"/>
  <c r="F115" i="49"/>
  <c r="G115" i="49"/>
  <c r="F116" i="49"/>
  <c r="G116" i="49"/>
  <c r="F117" i="49"/>
  <c r="G117" i="49"/>
  <c r="F118" i="49"/>
  <c r="G118" i="49"/>
  <c r="F119" i="49"/>
  <c r="G119" i="49"/>
  <c r="F120" i="49"/>
  <c r="G120" i="49"/>
  <c r="F121" i="49"/>
  <c r="G121" i="49"/>
  <c r="F122" i="49"/>
  <c r="G122" i="49"/>
  <c r="F123" i="49"/>
  <c r="G123" i="49"/>
  <c r="F124" i="49"/>
  <c r="G124" i="49"/>
  <c r="F125" i="49"/>
  <c r="G125" i="49"/>
  <c r="F126" i="49"/>
  <c r="G126" i="49"/>
  <c r="F127" i="49"/>
  <c r="G127" i="49"/>
  <c r="F128" i="49"/>
  <c r="G128" i="49"/>
  <c r="F129" i="49"/>
  <c r="G129" i="49"/>
  <c r="F130" i="49"/>
  <c r="G130" i="49"/>
  <c r="F131" i="49"/>
  <c r="G131" i="49"/>
  <c r="F132" i="49"/>
  <c r="G132" i="49"/>
  <c r="F133" i="49"/>
  <c r="G133" i="49"/>
  <c r="F134" i="49"/>
  <c r="G134" i="49"/>
  <c r="F135" i="49"/>
  <c r="G135" i="49"/>
  <c r="F136" i="49"/>
  <c r="G136" i="49"/>
  <c r="F137" i="49"/>
  <c r="G137" i="49"/>
  <c r="F138" i="49"/>
  <c r="G138" i="49"/>
  <c r="F139" i="49"/>
  <c r="G139" i="49"/>
  <c r="F140" i="49"/>
  <c r="G140" i="49"/>
  <c r="F141" i="49"/>
  <c r="G141" i="49"/>
  <c r="F142" i="49"/>
  <c r="G142" i="49"/>
  <c r="F143" i="49"/>
  <c r="G143" i="49"/>
  <c r="F144" i="49"/>
  <c r="G144" i="49"/>
  <c r="F145" i="49"/>
  <c r="G145" i="49"/>
  <c r="F146" i="49"/>
  <c r="G146" i="49"/>
  <c r="F147" i="49"/>
  <c r="G147" i="49"/>
  <c r="F148" i="49"/>
  <c r="G148" i="49"/>
  <c r="F149" i="49"/>
  <c r="G149" i="49"/>
  <c r="F150" i="49"/>
  <c r="G150" i="49"/>
  <c r="F151" i="49"/>
  <c r="G151" i="49"/>
  <c r="F152" i="49"/>
  <c r="G152" i="49"/>
  <c r="F153" i="49"/>
  <c r="G153" i="49"/>
  <c r="F154" i="49"/>
  <c r="G154" i="49"/>
  <c r="F155" i="49"/>
  <c r="G155" i="49"/>
  <c r="F156" i="49"/>
  <c r="G156" i="49"/>
  <c r="F157" i="49"/>
  <c r="G157" i="49"/>
  <c r="F158" i="49"/>
  <c r="G158" i="49"/>
  <c r="F159" i="49"/>
  <c r="G159" i="49"/>
  <c r="F160" i="49"/>
  <c r="G160" i="49"/>
  <c r="F161" i="49"/>
  <c r="G161" i="49"/>
  <c r="F162" i="49"/>
  <c r="G162" i="49"/>
  <c r="F163" i="49"/>
  <c r="G163" i="49"/>
  <c r="F164" i="49"/>
  <c r="G164" i="49"/>
  <c r="F165" i="49"/>
  <c r="G165" i="49"/>
  <c r="F166" i="49"/>
  <c r="G166" i="49"/>
  <c r="F167" i="49"/>
  <c r="G167" i="49"/>
  <c r="F168" i="49"/>
  <c r="G168" i="49"/>
  <c r="F169" i="49"/>
  <c r="G169" i="49"/>
  <c r="F170" i="49"/>
  <c r="G170" i="49"/>
  <c r="F171" i="49"/>
  <c r="G171" i="49"/>
  <c r="F172" i="49"/>
  <c r="G172" i="49"/>
  <c r="F173" i="49"/>
  <c r="G173" i="49"/>
  <c r="F174" i="49"/>
  <c r="G174" i="49"/>
  <c r="F175" i="49"/>
  <c r="G175" i="49"/>
  <c r="F176" i="49"/>
  <c r="G176" i="49"/>
  <c r="F177" i="49"/>
  <c r="G177" i="49"/>
  <c r="F178" i="49"/>
  <c r="G178" i="49"/>
  <c r="F179" i="49"/>
  <c r="G179" i="49"/>
  <c r="F180" i="49"/>
  <c r="G180" i="49"/>
  <c r="F181" i="49"/>
  <c r="G181" i="49"/>
  <c r="F182" i="49"/>
  <c r="G182" i="49"/>
  <c r="F183" i="49"/>
  <c r="G183" i="49"/>
  <c r="F184" i="49"/>
  <c r="G184" i="49"/>
  <c r="F185" i="49"/>
  <c r="G185" i="49"/>
  <c r="F186" i="49"/>
  <c r="G186" i="49"/>
  <c r="F187" i="49"/>
  <c r="G187" i="49"/>
  <c r="F188" i="49"/>
  <c r="G188" i="49"/>
  <c r="F189" i="49"/>
  <c r="G189" i="49"/>
  <c r="F190" i="49"/>
  <c r="G190" i="49"/>
  <c r="F191" i="49"/>
  <c r="G191" i="49"/>
  <c r="F192" i="49"/>
  <c r="G192" i="49"/>
  <c r="F193" i="49"/>
  <c r="G193" i="49"/>
  <c r="F194" i="49"/>
  <c r="G194" i="49"/>
  <c r="F195" i="49"/>
  <c r="G195" i="49"/>
  <c r="F196" i="49"/>
  <c r="G196" i="49"/>
  <c r="F197" i="49"/>
  <c r="G197" i="49"/>
  <c r="F198" i="49"/>
  <c r="G198" i="49"/>
  <c r="F199" i="49"/>
  <c r="G199" i="49"/>
  <c r="F200" i="49"/>
  <c r="G200" i="49"/>
  <c r="F201" i="49"/>
  <c r="G201" i="49"/>
  <c r="F202" i="49"/>
  <c r="G202" i="49"/>
  <c r="F203" i="49"/>
  <c r="G203" i="49"/>
  <c r="F204" i="49"/>
  <c r="G204" i="49"/>
  <c r="F205" i="49"/>
  <c r="G205" i="49"/>
  <c r="F206" i="49"/>
  <c r="G206" i="49"/>
  <c r="F207" i="49"/>
  <c r="G207" i="49"/>
  <c r="F208" i="49"/>
  <c r="G208" i="49"/>
  <c r="F209" i="49"/>
  <c r="G209" i="49"/>
  <c r="F210" i="49"/>
  <c r="G210" i="49"/>
  <c r="F211" i="49"/>
  <c r="G211" i="49"/>
  <c r="F212" i="49"/>
  <c r="G212" i="49"/>
  <c r="F213" i="49"/>
  <c r="G213" i="49"/>
  <c r="F214" i="49"/>
  <c r="G214" i="49"/>
  <c r="F215" i="49"/>
  <c r="G215" i="49"/>
  <c r="F216" i="49"/>
  <c r="G216" i="49"/>
  <c r="F217" i="49"/>
  <c r="G217" i="49"/>
  <c r="F218" i="49"/>
  <c r="G218" i="49"/>
  <c r="F219" i="49"/>
  <c r="G219" i="49"/>
  <c r="F220" i="49"/>
  <c r="G220" i="49"/>
  <c r="F221" i="49"/>
  <c r="G221" i="49"/>
  <c r="F222" i="49"/>
  <c r="G222" i="49"/>
  <c r="F223" i="49"/>
  <c r="G223" i="49"/>
  <c r="F224" i="49"/>
  <c r="G224" i="49"/>
  <c r="F225" i="49"/>
  <c r="G225" i="49"/>
  <c r="F226" i="49"/>
  <c r="G226" i="49"/>
  <c r="F227" i="49"/>
  <c r="G227" i="49"/>
  <c r="F228" i="49"/>
  <c r="G228" i="49"/>
  <c r="F229" i="49"/>
  <c r="G229" i="49"/>
  <c r="F230" i="49"/>
  <c r="G230" i="49"/>
  <c r="F231" i="49"/>
  <c r="G231" i="49"/>
  <c r="F232" i="49"/>
  <c r="G232" i="49"/>
  <c r="F233" i="49"/>
  <c r="G233" i="49"/>
  <c r="F234" i="49"/>
  <c r="G234" i="49"/>
  <c r="F235" i="49"/>
  <c r="G235" i="49"/>
  <c r="F236" i="49"/>
  <c r="G236" i="49"/>
  <c r="F237" i="49"/>
  <c r="G237" i="49"/>
  <c r="F238" i="49"/>
  <c r="G238" i="49"/>
  <c r="F239" i="49"/>
  <c r="G239" i="49"/>
  <c r="F240" i="49"/>
  <c r="G240" i="49"/>
  <c r="F241" i="49"/>
  <c r="G241" i="49"/>
  <c r="F242" i="49"/>
  <c r="G242" i="49"/>
  <c r="F243" i="49"/>
  <c r="G243" i="49"/>
  <c r="F244" i="49"/>
  <c r="G244" i="49"/>
  <c r="F245" i="49"/>
  <c r="G245" i="49"/>
  <c r="F246" i="49"/>
  <c r="G246" i="49"/>
  <c r="F247" i="49"/>
  <c r="G247" i="49"/>
  <c r="F248" i="49"/>
  <c r="G248" i="49"/>
  <c r="F249" i="49"/>
  <c r="G249" i="49"/>
  <c r="F250" i="49"/>
  <c r="G250" i="49"/>
  <c r="F251" i="49"/>
  <c r="G251" i="49"/>
  <c r="F252" i="49"/>
  <c r="G252" i="49"/>
  <c r="F253" i="49"/>
  <c r="G253" i="49"/>
  <c r="F254" i="49"/>
  <c r="G254" i="49"/>
  <c r="F255" i="49"/>
  <c r="G255" i="49"/>
  <c r="F256" i="49"/>
  <c r="G256" i="49"/>
  <c r="F257" i="49"/>
  <c r="G257" i="49"/>
  <c r="F258" i="49"/>
  <c r="G258" i="49"/>
  <c r="F259" i="49"/>
  <c r="G259" i="49"/>
  <c r="F260" i="49"/>
  <c r="G260" i="49"/>
  <c r="F261" i="49"/>
  <c r="G261" i="49"/>
  <c r="F262" i="49"/>
  <c r="G262" i="49"/>
  <c r="F263" i="49"/>
  <c r="G263" i="49"/>
  <c r="F264" i="49"/>
  <c r="G264" i="49"/>
  <c r="F265" i="49"/>
  <c r="G265" i="49"/>
  <c r="F266" i="49"/>
  <c r="G266" i="49"/>
  <c r="F267" i="49"/>
  <c r="G267" i="49"/>
  <c r="F268" i="49"/>
  <c r="G268" i="49"/>
  <c r="F269" i="49"/>
  <c r="G269" i="49"/>
  <c r="F270" i="49"/>
  <c r="G270" i="49"/>
  <c r="F271" i="49"/>
  <c r="G271" i="49"/>
  <c r="F272" i="49"/>
  <c r="G272" i="49"/>
  <c r="F273" i="49"/>
  <c r="G273" i="49"/>
  <c r="F274" i="49"/>
  <c r="G274" i="49"/>
  <c r="F275" i="49"/>
  <c r="G275" i="49"/>
  <c r="F276" i="49"/>
  <c r="G276" i="49"/>
  <c r="F277" i="49"/>
  <c r="G277" i="49"/>
  <c r="F278" i="49"/>
  <c r="G278" i="49"/>
  <c r="F279" i="49"/>
  <c r="G279" i="49"/>
  <c r="F280" i="49"/>
  <c r="G280" i="49"/>
  <c r="F281" i="49"/>
  <c r="G281" i="49"/>
  <c r="F282" i="49"/>
  <c r="G282" i="49"/>
  <c r="F283" i="49"/>
  <c r="G283" i="49"/>
  <c r="F284" i="49"/>
  <c r="G284" i="49"/>
  <c r="F285" i="49"/>
  <c r="G285" i="49"/>
  <c r="F286" i="49"/>
  <c r="G286" i="49"/>
  <c r="F287" i="49"/>
  <c r="G287" i="49"/>
  <c r="F288" i="49"/>
  <c r="G288" i="49"/>
  <c r="F289" i="49"/>
  <c r="G289" i="49"/>
  <c r="F290" i="49"/>
  <c r="G290" i="49"/>
  <c r="F291" i="49"/>
  <c r="G291" i="49"/>
  <c r="F292" i="49"/>
  <c r="G292" i="49"/>
  <c r="F293" i="49"/>
  <c r="G293" i="49"/>
  <c r="F294" i="49"/>
  <c r="G294" i="49"/>
  <c r="F295" i="49"/>
  <c r="G295" i="49"/>
  <c r="F296" i="49"/>
  <c r="G296" i="49"/>
  <c r="F297" i="49"/>
  <c r="G297" i="49"/>
  <c r="F298" i="49"/>
  <c r="G298" i="49"/>
  <c r="F299" i="49"/>
  <c r="G299" i="49"/>
  <c r="F300" i="49"/>
  <c r="G300" i="49"/>
  <c r="F301" i="49"/>
  <c r="G301" i="49"/>
  <c r="F302" i="49"/>
  <c r="G302" i="49"/>
  <c r="F303" i="49"/>
  <c r="G303" i="49"/>
  <c r="F304" i="49"/>
  <c r="G304" i="49"/>
  <c r="F305" i="49"/>
  <c r="G305" i="49"/>
  <c r="F306" i="49"/>
  <c r="G306" i="49"/>
  <c r="F307" i="49"/>
  <c r="G307" i="49"/>
  <c r="F308" i="49"/>
  <c r="G308" i="49"/>
  <c r="F309" i="49"/>
  <c r="G309" i="49"/>
  <c r="F310" i="49"/>
  <c r="G310" i="49"/>
  <c r="F311" i="49"/>
  <c r="G311" i="49"/>
  <c r="F312" i="49"/>
  <c r="G312" i="49"/>
  <c r="F313" i="49"/>
  <c r="G313" i="49"/>
  <c r="F314" i="49"/>
  <c r="G314" i="49"/>
  <c r="F315" i="49"/>
  <c r="G315" i="49"/>
  <c r="F316" i="49"/>
  <c r="G316" i="49"/>
  <c r="F317" i="49"/>
  <c r="G317" i="49"/>
  <c r="F318" i="49"/>
  <c r="G318" i="49"/>
  <c r="F319" i="49"/>
  <c r="G319" i="49"/>
  <c r="F320" i="49"/>
  <c r="G320" i="49"/>
  <c r="F321" i="49"/>
  <c r="G321" i="49"/>
  <c r="F322" i="49"/>
  <c r="G322" i="49"/>
  <c r="F323" i="49"/>
  <c r="G323" i="49"/>
  <c r="F324" i="49"/>
  <c r="G324" i="49"/>
  <c r="F325" i="49"/>
  <c r="G325" i="49"/>
  <c r="F326" i="49"/>
  <c r="G326" i="49"/>
  <c r="F327" i="49"/>
  <c r="G327" i="49"/>
  <c r="F328" i="49"/>
  <c r="G328" i="49"/>
  <c r="F329" i="49"/>
  <c r="G329" i="49"/>
  <c r="F330" i="49"/>
  <c r="G330" i="49"/>
  <c r="F331" i="49"/>
  <c r="G331" i="49"/>
  <c r="F332" i="49"/>
  <c r="G332" i="49"/>
  <c r="F333" i="49"/>
  <c r="G333" i="49"/>
  <c r="F334" i="49"/>
  <c r="G334" i="49"/>
  <c r="F335" i="49"/>
  <c r="G335" i="49"/>
  <c r="F336" i="49"/>
  <c r="G336" i="49"/>
  <c r="F337" i="49"/>
  <c r="G337" i="49"/>
  <c r="F338" i="49"/>
  <c r="G338" i="49"/>
  <c r="F339" i="49"/>
  <c r="G339" i="49"/>
  <c r="F340" i="49"/>
  <c r="G340" i="49"/>
  <c r="F341" i="49"/>
  <c r="G341" i="49"/>
  <c r="F342" i="49"/>
  <c r="G342" i="49"/>
  <c r="F343" i="49"/>
  <c r="G343" i="49"/>
  <c r="F344" i="49"/>
  <c r="G344" i="49"/>
  <c r="F345" i="49"/>
  <c r="G345" i="49"/>
  <c r="F346" i="49"/>
  <c r="G346" i="49"/>
  <c r="F347" i="49"/>
  <c r="G347" i="49"/>
  <c r="F348" i="49"/>
  <c r="G348" i="49"/>
  <c r="F349" i="49"/>
  <c r="G349" i="49"/>
  <c r="F350" i="49"/>
  <c r="G350" i="49"/>
  <c r="F351" i="49"/>
  <c r="G351" i="49"/>
  <c r="F352" i="49"/>
  <c r="G352" i="49"/>
  <c r="F353" i="49"/>
  <c r="G353" i="49"/>
  <c r="F354" i="49"/>
  <c r="G354" i="49"/>
  <c r="F355" i="49"/>
  <c r="G355" i="49"/>
  <c r="F356" i="49"/>
  <c r="G356" i="49"/>
  <c r="F357" i="49"/>
  <c r="G357" i="49"/>
  <c r="F358" i="49"/>
  <c r="G358" i="49"/>
  <c r="F359" i="49"/>
  <c r="G359" i="49"/>
  <c r="F360" i="49"/>
  <c r="G360" i="49"/>
  <c r="F361" i="49"/>
  <c r="G361" i="49"/>
  <c r="F362" i="49"/>
  <c r="G362" i="49"/>
  <c r="F363" i="49"/>
  <c r="G363" i="49"/>
  <c r="F364" i="49"/>
  <c r="G364" i="49"/>
  <c r="F365" i="49"/>
  <c r="G365" i="49"/>
  <c r="F366" i="49"/>
  <c r="G366" i="49"/>
  <c r="F367" i="49"/>
  <c r="G367" i="49"/>
  <c r="F368" i="49"/>
  <c r="G368" i="49"/>
  <c r="F369" i="49"/>
  <c r="G369" i="49"/>
  <c r="F370" i="49"/>
  <c r="G370" i="49"/>
  <c r="F371" i="49"/>
  <c r="G371" i="49"/>
  <c r="F372" i="49"/>
  <c r="G372" i="49"/>
  <c r="F373" i="49"/>
  <c r="G373" i="49"/>
  <c r="F374" i="49"/>
  <c r="G374" i="49"/>
  <c r="F375" i="49"/>
  <c r="G375" i="49"/>
  <c r="F376" i="49"/>
  <c r="G376" i="49"/>
  <c r="F377" i="49"/>
  <c r="G377" i="49"/>
  <c r="F378" i="49"/>
  <c r="G378" i="49"/>
  <c r="F379" i="49"/>
  <c r="G379" i="49"/>
  <c r="F380" i="49"/>
  <c r="G380" i="49"/>
  <c r="F381" i="49"/>
  <c r="G381" i="49"/>
  <c r="F382" i="49"/>
  <c r="G382" i="49"/>
  <c r="F383" i="49"/>
  <c r="G383" i="49"/>
  <c r="F384" i="49"/>
  <c r="G384" i="49"/>
  <c r="F385" i="49"/>
  <c r="G385" i="49"/>
  <c r="F386" i="49"/>
  <c r="G386" i="49"/>
  <c r="F387" i="49"/>
  <c r="G387" i="49"/>
  <c r="F388" i="49"/>
  <c r="G388" i="49"/>
  <c r="F389" i="49"/>
  <c r="G389" i="49"/>
  <c r="F390" i="49"/>
  <c r="G390" i="49"/>
  <c r="F391" i="49"/>
  <c r="G391" i="49"/>
  <c r="F392" i="49"/>
  <c r="G392" i="49"/>
  <c r="F393" i="49"/>
  <c r="G393" i="49"/>
  <c r="F394" i="49"/>
  <c r="G394" i="49"/>
  <c r="F395" i="49"/>
  <c r="G395" i="49"/>
  <c r="F396" i="49"/>
  <c r="G396" i="49"/>
  <c r="F397" i="49"/>
  <c r="G397" i="49"/>
  <c r="F398" i="49"/>
  <c r="G398" i="49"/>
  <c r="F399" i="49"/>
  <c r="G399" i="49"/>
  <c r="F400" i="49"/>
  <c r="G400" i="49"/>
  <c r="F401" i="49"/>
  <c r="G401" i="49"/>
  <c r="F402" i="49"/>
  <c r="G402" i="49"/>
  <c r="F403" i="49"/>
  <c r="G403" i="49"/>
  <c r="F404" i="49"/>
  <c r="G404" i="49"/>
  <c r="F405" i="49"/>
  <c r="G405" i="49"/>
  <c r="F406" i="49"/>
  <c r="G406" i="49"/>
  <c r="F407" i="49"/>
  <c r="G407" i="49"/>
  <c r="F408" i="49"/>
  <c r="G408" i="49"/>
  <c r="F409" i="49"/>
  <c r="G409" i="49"/>
  <c r="F410" i="49"/>
  <c r="G410" i="49"/>
  <c r="F411" i="49"/>
  <c r="G411" i="49"/>
  <c r="F412" i="49"/>
  <c r="G412" i="49"/>
  <c r="F413" i="49"/>
  <c r="G413" i="49"/>
  <c r="F414" i="49"/>
  <c r="G414" i="49"/>
  <c r="F415" i="49"/>
  <c r="G415" i="49"/>
  <c r="F416" i="49"/>
  <c r="G416" i="49"/>
  <c r="F417" i="49"/>
  <c r="G417" i="49"/>
  <c r="F418" i="49"/>
  <c r="G418" i="49"/>
  <c r="F419" i="49"/>
  <c r="G419" i="49"/>
  <c r="F420" i="49"/>
  <c r="G420" i="49"/>
  <c r="F421" i="49"/>
  <c r="G421" i="49"/>
  <c r="F422" i="49"/>
  <c r="G422" i="49"/>
  <c r="F423" i="49"/>
  <c r="G423" i="49"/>
  <c r="F424" i="49"/>
  <c r="G424" i="49"/>
  <c r="F425" i="49"/>
  <c r="G425" i="49"/>
  <c r="F426" i="49"/>
  <c r="G426" i="49"/>
  <c r="F427" i="49"/>
  <c r="G427" i="49"/>
  <c r="F428" i="49"/>
  <c r="G428" i="49"/>
  <c r="F429" i="49"/>
  <c r="G429" i="49"/>
  <c r="F430" i="49"/>
  <c r="G430" i="49"/>
  <c r="F431" i="49"/>
  <c r="G431" i="49"/>
  <c r="F432" i="49"/>
  <c r="G432" i="49"/>
  <c r="F433" i="49"/>
  <c r="G433" i="49"/>
  <c r="F434" i="49"/>
  <c r="G434" i="49"/>
  <c r="F435" i="49"/>
  <c r="G435" i="49"/>
  <c r="F436" i="49"/>
  <c r="G436" i="49"/>
  <c r="F437" i="49"/>
  <c r="G437" i="49"/>
  <c r="F438" i="49"/>
  <c r="G438" i="49"/>
  <c r="F439" i="49"/>
  <c r="G439" i="49"/>
  <c r="F440" i="49"/>
  <c r="G440" i="49"/>
  <c r="F441" i="49"/>
  <c r="G441" i="49"/>
  <c r="F442" i="49"/>
  <c r="G442" i="49"/>
  <c r="F443" i="49"/>
  <c r="G443" i="49"/>
  <c r="F444" i="49"/>
  <c r="G444" i="49"/>
  <c r="F445" i="49"/>
  <c r="G445" i="49"/>
  <c r="F446" i="49"/>
  <c r="G446" i="49"/>
  <c r="F447" i="49"/>
  <c r="G447" i="49"/>
  <c r="F448" i="49"/>
  <c r="G448" i="49"/>
  <c r="F449" i="49"/>
  <c r="G449" i="49"/>
  <c r="F450" i="49"/>
  <c r="G450" i="49"/>
  <c r="F451" i="49"/>
  <c r="G451" i="49"/>
  <c r="F452" i="49"/>
  <c r="G452" i="49"/>
  <c r="F453" i="49"/>
  <c r="G453" i="49"/>
  <c r="F454" i="49"/>
  <c r="G454" i="49"/>
  <c r="F455" i="49"/>
  <c r="G455" i="49"/>
  <c r="F456" i="49"/>
  <c r="G456" i="49"/>
  <c r="F457" i="49"/>
  <c r="G457" i="49"/>
  <c r="F458" i="49"/>
  <c r="G458" i="49"/>
  <c r="F459" i="49"/>
  <c r="G459" i="49"/>
  <c r="F460" i="49"/>
  <c r="G460" i="49"/>
  <c r="F461" i="49"/>
  <c r="G461" i="49"/>
  <c r="F462" i="49"/>
  <c r="G462" i="49"/>
  <c r="F463" i="49"/>
  <c r="G463" i="49"/>
  <c r="F464" i="49"/>
  <c r="G464" i="49"/>
  <c r="F465" i="49"/>
  <c r="G465" i="49"/>
  <c r="F466" i="49"/>
  <c r="G466" i="49"/>
  <c r="F467" i="49"/>
  <c r="G467" i="49"/>
  <c r="F468" i="49"/>
  <c r="G468" i="49"/>
  <c r="F469" i="49"/>
  <c r="G469" i="49"/>
  <c r="F470" i="49"/>
  <c r="G470" i="49"/>
  <c r="F471" i="49"/>
  <c r="G471" i="49"/>
  <c r="F472" i="49"/>
  <c r="G472" i="49"/>
  <c r="F473" i="49"/>
  <c r="G473" i="49"/>
  <c r="F474" i="49"/>
  <c r="G474" i="49"/>
  <c r="F475" i="49"/>
  <c r="G475" i="49"/>
  <c r="F476" i="49"/>
  <c r="G476" i="49"/>
  <c r="F477" i="49"/>
  <c r="G477" i="49"/>
  <c r="F478" i="49"/>
  <c r="G478" i="49"/>
  <c r="F479" i="49"/>
  <c r="G479" i="49"/>
  <c r="F480" i="49"/>
  <c r="G480" i="49"/>
  <c r="F481" i="49"/>
  <c r="G481" i="49"/>
  <c r="F482" i="49"/>
  <c r="G482" i="49"/>
  <c r="F483" i="49"/>
  <c r="G483" i="49"/>
  <c r="F484" i="49"/>
  <c r="G484" i="49"/>
  <c r="F485" i="49"/>
  <c r="G485" i="49"/>
  <c r="F486" i="49"/>
  <c r="G486" i="49"/>
  <c r="F487" i="49"/>
  <c r="G487" i="49"/>
  <c r="F488" i="49"/>
  <c r="G488" i="49"/>
  <c r="F489" i="49"/>
  <c r="G489" i="49"/>
  <c r="F490" i="49"/>
  <c r="G490" i="49"/>
  <c r="F491" i="49"/>
  <c r="G491" i="49"/>
  <c r="F492" i="49"/>
  <c r="G492" i="49"/>
  <c r="F493" i="49"/>
  <c r="G493" i="49"/>
  <c r="F494" i="49"/>
  <c r="G494" i="49"/>
  <c r="F495" i="49"/>
  <c r="G495" i="49"/>
  <c r="F496" i="49"/>
  <c r="G496" i="49"/>
  <c r="F497" i="49"/>
  <c r="G497" i="49"/>
  <c r="F498" i="49"/>
  <c r="G498" i="49"/>
  <c r="F499" i="49"/>
  <c r="G499" i="49"/>
  <c r="F500" i="49"/>
  <c r="G500" i="49"/>
  <c r="F501" i="49"/>
  <c r="G501" i="49"/>
  <c r="F502" i="49"/>
  <c r="G502" i="49"/>
  <c r="F503" i="49"/>
  <c r="G503" i="49"/>
  <c r="F504" i="49"/>
  <c r="G504" i="49"/>
  <c r="F505" i="49"/>
  <c r="G505" i="49"/>
  <c r="F506" i="49"/>
  <c r="G506" i="49"/>
  <c r="F507" i="49"/>
  <c r="G507" i="49"/>
  <c r="F508" i="49"/>
  <c r="G508" i="49"/>
  <c r="F509" i="49"/>
  <c r="G509" i="49"/>
  <c r="F510" i="49"/>
  <c r="G510" i="49"/>
  <c r="F511" i="49"/>
  <c r="G511" i="49"/>
  <c r="F512" i="49"/>
  <c r="G512" i="49"/>
  <c r="F513" i="49"/>
  <c r="G513" i="49"/>
  <c r="F514" i="49"/>
  <c r="G514" i="49"/>
  <c r="F515" i="49"/>
  <c r="G515" i="49"/>
  <c r="F516" i="49"/>
  <c r="G516" i="49"/>
  <c r="F517" i="49"/>
  <c r="G517" i="49"/>
  <c r="F518" i="49"/>
  <c r="G518" i="49"/>
  <c r="F519" i="49"/>
  <c r="G519" i="49"/>
  <c r="F520" i="49"/>
  <c r="G520" i="49"/>
  <c r="F521" i="49"/>
  <c r="G521" i="49"/>
  <c r="F522" i="49"/>
  <c r="G522" i="49"/>
  <c r="F523" i="49"/>
  <c r="G523" i="49"/>
  <c r="F524" i="49"/>
  <c r="G524" i="49"/>
  <c r="F525" i="49"/>
  <c r="G525" i="49"/>
  <c r="F526" i="49"/>
  <c r="G526" i="49"/>
  <c r="F527" i="49"/>
  <c r="G527" i="49"/>
  <c r="F528" i="49"/>
  <c r="G528" i="49"/>
  <c r="F529" i="49"/>
  <c r="G529" i="49"/>
  <c r="F530" i="49"/>
  <c r="G530" i="49"/>
  <c r="F531" i="49"/>
  <c r="G531" i="49"/>
  <c r="F532" i="49"/>
  <c r="G532" i="49"/>
  <c r="F533" i="49"/>
  <c r="G533" i="49"/>
  <c r="F534" i="49"/>
  <c r="G534" i="49"/>
  <c r="F535" i="49"/>
  <c r="G535" i="49"/>
  <c r="F536" i="49"/>
  <c r="G536" i="49"/>
  <c r="F537" i="49"/>
  <c r="G537" i="49"/>
  <c r="F538" i="49"/>
  <c r="G538" i="49"/>
  <c r="F539" i="49"/>
  <c r="G539" i="49"/>
  <c r="F540" i="49"/>
  <c r="G540" i="49"/>
  <c r="F541" i="49"/>
  <c r="G541" i="49"/>
  <c r="F542" i="49"/>
  <c r="G542" i="49"/>
  <c r="F543" i="49"/>
  <c r="G543" i="49"/>
  <c r="F544" i="49"/>
  <c r="G544" i="49"/>
  <c r="F545" i="49"/>
  <c r="G545" i="49"/>
  <c r="F546" i="49"/>
  <c r="G546" i="49"/>
  <c r="F547" i="49"/>
  <c r="G547" i="49"/>
  <c r="F548" i="49"/>
  <c r="G548" i="49"/>
  <c r="F549" i="49"/>
  <c r="G549" i="49"/>
  <c r="F550" i="49"/>
  <c r="G550" i="49"/>
  <c r="F551" i="49"/>
  <c r="G551" i="49"/>
  <c r="F552" i="49"/>
  <c r="G552" i="49"/>
  <c r="F553" i="49"/>
  <c r="G553" i="49"/>
  <c r="F554" i="49"/>
  <c r="G554" i="49"/>
  <c r="F555" i="49"/>
  <c r="G555" i="49"/>
  <c r="F556" i="49"/>
  <c r="G556" i="49"/>
  <c r="F557" i="49"/>
  <c r="G557" i="49"/>
  <c r="F558" i="49"/>
  <c r="G558" i="49"/>
  <c r="F559" i="49"/>
  <c r="G559" i="49"/>
  <c r="F560" i="49"/>
  <c r="G560" i="49"/>
  <c r="F561" i="49"/>
  <c r="G561" i="49"/>
  <c r="F562" i="49"/>
  <c r="G562" i="49"/>
  <c r="F563" i="49"/>
  <c r="G563" i="49"/>
  <c r="F564" i="49"/>
  <c r="G564" i="49"/>
  <c r="F565" i="49"/>
  <c r="G565" i="49"/>
  <c r="F566" i="49"/>
  <c r="G566" i="49"/>
  <c r="F567" i="49"/>
  <c r="G567" i="49"/>
  <c r="F568" i="49"/>
  <c r="G568" i="49"/>
  <c r="F569" i="49"/>
  <c r="G569" i="49"/>
  <c r="F570" i="49"/>
  <c r="G570" i="49"/>
  <c r="F571" i="49"/>
  <c r="G571" i="49"/>
  <c r="F572" i="49"/>
  <c r="G572" i="49"/>
  <c r="F573" i="49"/>
  <c r="G573" i="49"/>
  <c r="F574" i="49"/>
  <c r="G574" i="49"/>
  <c r="F575" i="49"/>
  <c r="G575" i="49"/>
  <c r="F576" i="49"/>
  <c r="G576" i="49"/>
  <c r="F577" i="49"/>
  <c r="G577" i="49"/>
  <c r="F578" i="49"/>
  <c r="G578" i="49"/>
  <c r="F579" i="49"/>
  <c r="G579" i="49"/>
  <c r="F580" i="49"/>
  <c r="G580" i="49"/>
  <c r="F581" i="49"/>
  <c r="G581" i="49"/>
  <c r="F582" i="49"/>
  <c r="G582" i="49"/>
  <c r="F583" i="49"/>
  <c r="G583" i="49"/>
  <c r="F584" i="49"/>
  <c r="G584" i="49"/>
  <c r="F585" i="49"/>
  <c r="G585" i="49"/>
  <c r="F586" i="49"/>
  <c r="G586" i="49"/>
  <c r="F587" i="49"/>
  <c r="G587" i="49"/>
  <c r="F588" i="49"/>
  <c r="G588" i="49"/>
  <c r="F589" i="49"/>
  <c r="G589" i="49"/>
  <c r="F590" i="49"/>
  <c r="G590" i="49"/>
  <c r="F591" i="49"/>
  <c r="G591" i="49"/>
  <c r="F592" i="49"/>
  <c r="G592" i="49"/>
  <c r="F593" i="49"/>
  <c r="G593" i="49"/>
  <c r="F594" i="49"/>
  <c r="G594" i="49"/>
  <c r="F595" i="49"/>
  <c r="G595" i="49"/>
  <c r="F596" i="49"/>
  <c r="G596" i="49"/>
  <c r="F597" i="49"/>
  <c r="G597" i="49"/>
  <c r="F598" i="49"/>
  <c r="G598" i="49"/>
  <c r="F599" i="49"/>
  <c r="G599" i="49"/>
  <c r="F600" i="49"/>
  <c r="G600" i="49"/>
  <c r="F601" i="49"/>
  <c r="G601" i="49"/>
  <c r="F602" i="49"/>
  <c r="G602" i="49"/>
  <c r="F603" i="49"/>
  <c r="G603" i="49"/>
  <c r="F604" i="49"/>
  <c r="G604" i="49"/>
  <c r="F605" i="49"/>
  <c r="G605" i="49"/>
  <c r="F606" i="49"/>
  <c r="G606" i="49"/>
  <c r="F607" i="49"/>
  <c r="G607" i="49"/>
  <c r="F608" i="49"/>
  <c r="G608" i="49"/>
  <c r="F609" i="49"/>
  <c r="G609" i="49"/>
  <c r="F610" i="49"/>
  <c r="G610" i="49"/>
  <c r="F611" i="49"/>
  <c r="G611" i="49"/>
  <c r="F612" i="49"/>
  <c r="G612" i="49"/>
  <c r="F613" i="49"/>
  <c r="G613" i="49"/>
  <c r="F614" i="49"/>
  <c r="G614" i="49"/>
  <c r="F615" i="49"/>
  <c r="G615" i="49"/>
  <c r="F616" i="49"/>
  <c r="G616" i="49"/>
  <c r="F617" i="49"/>
  <c r="G617" i="49"/>
  <c r="F618" i="49"/>
  <c r="G618" i="49"/>
  <c r="F619" i="49"/>
  <c r="G619" i="49"/>
  <c r="F620" i="49"/>
  <c r="G620" i="49"/>
  <c r="F621" i="49"/>
  <c r="G621" i="49"/>
  <c r="F622" i="49"/>
  <c r="G622" i="49"/>
  <c r="F623" i="49"/>
  <c r="G623" i="49"/>
  <c r="F624" i="49"/>
  <c r="G624" i="49"/>
  <c r="F625" i="49"/>
  <c r="G625" i="49"/>
  <c r="F626" i="49"/>
  <c r="G626" i="49"/>
  <c r="F627" i="49"/>
  <c r="G627" i="49"/>
  <c r="F628" i="49"/>
  <c r="G628" i="49"/>
  <c r="F629" i="49"/>
  <c r="G629" i="49"/>
  <c r="F630" i="49"/>
  <c r="G630" i="49"/>
  <c r="F631" i="49"/>
  <c r="G631" i="49"/>
  <c r="F632" i="49"/>
  <c r="G632" i="49"/>
  <c r="F633" i="49"/>
  <c r="G633" i="49"/>
  <c r="F634" i="49"/>
  <c r="G634" i="49"/>
  <c r="F635" i="49"/>
  <c r="G635" i="49"/>
  <c r="F636" i="49"/>
  <c r="G636" i="49"/>
  <c r="F637" i="49"/>
  <c r="G637" i="49"/>
  <c r="F638" i="49"/>
  <c r="G638" i="49"/>
  <c r="F639" i="49"/>
  <c r="G639" i="49"/>
  <c r="F640" i="49"/>
  <c r="G640" i="49"/>
  <c r="F641" i="49"/>
  <c r="G641" i="49"/>
  <c r="F642" i="49"/>
  <c r="G642" i="49"/>
  <c r="F643" i="49"/>
  <c r="G643" i="49"/>
  <c r="F644" i="49"/>
  <c r="G644" i="49"/>
  <c r="F645" i="49"/>
  <c r="G645" i="49"/>
  <c r="F646" i="49"/>
  <c r="G646" i="49"/>
  <c r="F647" i="49"/>
  <c r="G647" i="49"/>
  <c r="F648" i="49"/>
  <c r="G648" i="49"/>
  <c r="F649" i="49"/>
  <c r="G649" i="49"/>
  <c r="F650" i="49"/>
  <c r="G650" i="49"/>
  <c r="F651" i="49"/>
  <c r="G651" i="49"/>
  <c r="F652" i="49"/>
  <c r="G652" i="49"/>
  <c r="F653" i="49"/>
  <c r="G653" i="49"/>
  <c r="F654" i="49"/>
  <c r="G654" i="49"/>
  <c r="F655" i="49"/>
  <c r="G655" i="49"/>
  <c r="F656" i="49"/>
  <c r="G656" i="49"/>
  <c r="F657" i="49"/>
  <c r="G657" i="49"/>
  <c r="F658" i="49"/>
  <c r="G658" i="49"/>
  <c r="F659" i="49"/>
  <c r="G659" i="49"/>
  <c r="F660" i="49"/>
  <c r="G660" i="49"/>
  <c r="F661" i="49"/>
  <c r="G661" i="49"/>
  <c r="F662" i="49"/>
  <c r="G662" i="49"/>
  <c r="F663" i="49"/>
  <c r="G663" i="49"/>
  <c r="F664" i="49"/>
  <c r="G664" i="49"/>
  <c r="F665" i="49"/>
  <c r="G665" i="49"/>
  <c r="F666" i="49"/>
  <c r="G666" i="49"/>
  <c r="F667" i="49"/>
  <c r="G667" i="49"/>
  <c r="F668" i="49"/>
  <c r="G668" i="49"/>
  <c r="F669" i="49"/>
  <c r="G669" i="49"/>
  <c r="F670" i="49"/>
  <c r="G670" i="49"/>
  <c r="F671" i="49"/>
  <c r="G671" i="49"/>
  <c r="F672" i="49"/>
  <c r="G672" i="49"/>
  <c r="F673" i="49"/>
  <c r="G673" i="49"/>
  <c r="F674" i="49"/>
  <c r="G674" i="49"/>
  <c r="F675" i="49"/>
  <c r="G675" i="49"/>
  <c r="F676" i="49"/>
  <c r="G676" i="49"/>
  <c r="F677" i="49"/>
  <c r="G677" i="49"/>
  <c r="F678" i="49"/>
  <c r="G678" i="49"/>
  <c r="F679" i="49"/>
  <c r="G679" i="49"/>
  <c r="F680" i="49"/>
  <c r="G680" i="49"/>
  <c r="F681" i="49"/>
  <c r="G681" i="49"/>
  <c r="F682" i="49"/>
  <c r="G682" i="49"/>
  <c r="F683" i="49"/>
  <c r="G683" i="49"/>
  <c r="F684" i="49"/>
  <c r="G684" i="49"/>
  <c r="F685" i="49"/>
  <c r="G685" i="49"/>
  <c r="F686" i="49"/>
  <c r="G686" i="49"/>
  <c r="F687" i="49"/>
  <c r="G687" i="49"/>
  <c r="F688" i="49"/>
  <c r="G688" i="49"/>
  <c r="F689" i="49"/>
  <c r="G689" i="49"/>
  <c r="F690" i="49"/>
  <c r="G690" i="49"/>
  <c r="F691" i="49"/>
  <c r="G691" i="49"/>
  <c r="F692" i="49"/>
  <c r="G692" i="49"/>
  <c r="F693" i="49"/>
  <c r="G693" i="49"/>
  <c r="F694" i="49"/>
  <c r="G694" i="49"/>
  <c r="F695" i="49"/>
  <c r="G695" i="49"/>
  <c r="F696" i="49"/>
  <c r="G696" i="49"/>
  <c r="F697" i="49"/>
  <c r="G697" i="49"/>
  <c r="F698" i="49"/>
  <c r="G698" i="49"/>
  <c r="F699" i="49"/>
  <c r="G699" i="49"/>
  <c r="F700" i="49"/>
  <c r="G700" i="49"/>
  <c r="F701" i="49"/>
  <c r="G701" i="49"/>
  <c r="F702" i="49"/>
  <c r="G702" i="49"/>
  <c r="F703" i="49"/>
  <c r="G703" i="49"/>
  <c r="F704" i="49"/>
  <c r="G704" i="49"/>
  <c r="F705" i="49"/>
  <c r="G705" i="49"/>
  <c r="F706" i="49"/>
  <c r="G706" i="49"/>
  <c r="F707" i="49"/>
  <c r="G707" i="49"/>
  <c r="F708" i="49"/>
  <c r="G708" i="49"/>
  <c r="F709" i="49"/>
  <c r="G709" i="49"/>
  <c r="F710" i="49"/>
  <c r="G710" i="49"/>
  <c r="F711" i="49"/>
  <c r="G711" i="49"/>
  <c r="F712" i="49"/>
  <c r="G712" i="49"/>
  <c r="F713" i="49"/>
  <c r="G713" i="49"/>
  <c r="F714" i="49"/>
  <c r="G714" i="49"/>
  <c r="F715" i="49"/>
  <c r="G715" i="49"/>
  <c r="F716" i="49"/>
  <c r="G716" i="49"/>
  <c r="F717" i="49"/>
  <c r="G717" i="49"/>
  <c r="F718" i="49"/>
  <c r="G718" i="49"/>
  <c r="F719" i="49"/>
  <c r="G719" i="49"/>
  <c r="F720" i="49"/>
  <c r="G720" i="49"/>
  <c r="F721" i="49"/>
  <c r="G721" i="49"/>
  <c r="F722" i="49"/>
  <c r="G722" i="49"/>
  <c r="F723" i="49"/>
  <c r="G723" i="49"/>
  <c r="F724" i="49"/>
  <c r="G724" i="49"/>
  <c r="F725" i="49"/>
  <c r="G725" i="49"/>
  <c r="F726" i="49"/>
  <c r="G726" i="49"/>
  <c r="F727" i="49"/>
  <c r="G727" i="49"/>
  <c r="F728" i="49"/>
  <c r="G728" i="49"/>
  <c r="F729" i="49"/>
  <c r="G729" i="49"/>
  <c r="F730" i="49"/>
  <c r="G730" i="49"/>
  <c r="F731" i="49"/>
  <c r="G731" i="49"/>
  <c r="F732" i="49"/>
  <c r="G732" i="49"/>
  <c r="F733" i="49"/>
  <c r="G733" i="49"/>
  <c r="F734" i="49"/>
  <c r="G734" i="49"/>
  <c r="F735" i="49"/>
  <c r="G735" i="49"/>
  <c r="F736" i="49"/>
  <c r="G736" i="49"/>
  <c r="F737" i="49"/>
  <c r="G737" i="49"/>
  <c r="F738" i="49"/>
  <c r="G738" i="49"/>
  <c r="F739" i="49"/>
  <c r="G739" i="49"/>
  <c r="F740" i="49"/>
  <c r="G740" i="49"/>
  <c r="F741" i="49"/>
  <c r="G741" i="49"/>
  <c r="F742" i="49"/>
  <c r="G742" i="49"/>
  <c r="F743" i="49"/>
  <c r="G743" i="49"/>
  <c r="F744" i="49"/>
  <c r="G744" i="49"/>
  <c r="F745" i="49"/>
  <c r="G745" i="49"/>
  <c r="F746" i="49"/>
  <c r="G746" i="49"/>
  <c r="F747" i="49"/>
  <c r="G747" i="49"/>
  <c r="F748" i="49"/>
  <c r="G748" i="49"/>
  <c r="F749" i="49"/>
  <c r="G749" i="49"/>
  <c r="F750" i="49"/>
  <c r="G750" i="49"/>
  <c r="F751" i="49"/>
  <c r="G751" i="49"/>
  <c r="F752" i="49"/>
  <c r="G752" i="49"/>
  <c r="F753" i="49"/>
  <c r="G753" i="49"/>
  <c r="F754" i="49"/>
  <c r="G754" i="49"/>
  <c r="F755" i="49"/>
  <c r="G755" i="49"/>
  <c r="F756" i="49"/>
  <c r="G756" i="49"/>
  <c r="F757" i="49"/>
  <c r="G757" i="49"/>
  <c r="F758" i="49"/>
  <c r="G758" i="49"/>
  <c r="F759" i="49"/>
  <c r="G759" i="49"/>
  <c r="F760" i="49"/>
  <c r="G760" i="49"/>
  <c r="F761" i="49"/>
  <c r="G761" i="49"/>
  <c r="F762" i="49"/>
  <c r="G762" i="49"/>
  <c r="F763" i="49"/>
  <c r="G763" i="49"/>
  <c r="F764" i="49"/>
  <c r="G764" i="49"/>
  <c r="F765" i="49"/>
  <c r="G765" i="49"/>
  <c r="F766" i="49"/>
  <c r="G766" i="49"/>
  <c r="F767" i="49"/>
  <c r="G767" i="49"/>
  <c r="F768" i="49"/>
  <c r="G768" i="49"/>
  <c r="F769" i="49"/>
  <c r="G769" i="49"/>
  <c r="F770" i="49"/>
  <c r="G770" i="49"/>
  <c r="F771" i="49"/>
  <c r="G771" i="49"/>
  <c r="F772" i="49"/>
  <c r="G772" i="49"/>
  <c r="F773" i="49"/>
  <c r="G773" i="49"/>
  <c r="F774" i="49"/>
  <c r="G774" i="49"/>
  <c r="F775" i="49"/>
  <c r="G775" i="49"/>
  <c r="F776" i="49"/>
  <c r="G776" i="49"/>
  <c r="F777" i="49"/>
  <c r="G777" i="49"/>
  <c r="F778" i="49"/>
  <c r="G778" i="49"/>
  <c r="F779" i="49"/>
  <c r="G779" i="49"/>
  <c r="F780" i="49"/>
  <c r="G780" i="49"/>
  <c r="F781" i="49"/>
  <c r="G781" i="49"/>
  <c r="F782" i="49"/>
  <c r="G782" i="49"/>
  <c r="F783" i="49"/>
  <c r="G783" i="49"/>
  <c r="F784" i="49"/>
  <c r="G784" i="49"/>
  <c r="F785" i="49"/>
  <c r="G785" i="49"/>
  <c r="F786" i="49"/>
  <c r="G786" i="49"/>
  <c r="F787" i="49"/>
  <c r="G787" i="49"/>
  <c r="F788" i="49"/>
  <c r="G788" i="49"/>
  <c r="F789" i="49"/>
  <c r="G789" i="49"/>
  <c r="F790" i="49"/>
  <c r="G790" i="49"/>
  <c r="F791" i="49"/>
  <c r="G791" i="49"/>
  <c r="F792" i="49"/>
  <c r="G792" i="49"/>
  <c r="F793" i="49"/>
  <c r="G793" i="49"/>
  <c r="F794" i="49"/>
  <c r="G794" i="49"/>
  <c r="F795" i="49"/>
  <c r="G795" i="49"/>
  <c r="F796" i="49"/>
  <c r="G796" i="49"/>
  <c r="F797" i="49"/>
  <c r="G797" i="49"/>
  <c r="F798" i="49"/>
  <c r="G798" i="49"/>
  <c r="F799" i="49"/>
  <c r="G799" i="49"/>
  <c r="F800" i="49"/>
  <c r="G800" i="49"/>
  <c r="F801" i="49"/>
  <c r="G801" i="49"/>
  <c r="F802" i="49"/>
  <c r="G802" i="49"/>
  <c r="F803" i="49"/>
  <c r="G803" i="49"/>
  <c r="F804" i="49"/>
  <c r="G804" i="49"/>
  <c r="F805" i="49"/>
  <c r="G805" i="49"/>
  <c r="F806" i="49"/>
  <c r="G806" i="49"/>
  <c r="F807" i="49"/>
  <c r="G807" i="49"/>
  <c r="F808" i="49"/>
  <c r="G808" i="49"/>
  <c r="F809" i="49"/>
  <c r="G809" i="49"/>
  <c r="F810" i="49"/>
  <c r="G810" i="49"/>
  <c r="F811" i="49"/>
  <c r="G811" i="49"/>
  <c r="F812" i="49"/>
  <c r="G812" i="49"/>
  <c r="F813" i="49"/>
  <c r="G813" i="49"/>
  <c r="F814" i="49"/>
  <c r="G814" i="49"/>
  <c r="F815" i="49"/>
  <c r="G815" i="49"/>
  <c r="F816" i="49"/>
  <c r="G816" i="49"/>
  <c r="F817" i="49"/>
  <c r="G817" i="49"/>
  <c r="F818" i="49"/>
  <c r="G818" i="49"/>
  <c r="F819" i="49"/>
  <c r="G819" i="49"/>
  <c r="F820" i="49"/>
  <c r="G820" i="49"/>
  <c r="F821" i="49"/>
  <c r="G821" i="49"/>
  <c r="F822" i="49"/>
  <c r="G822" i="49"/>
  <c r="F823" i="49"/>
  <c r="G823" i="49"/>
  <c r="F824" i="49"/>
  <c r="G824" i="49"/>
  <c r="F825" i="49"/>
  <c r="G825" i="49"/>
  <c r="F826" i="49"/>
  <c r="G826" i="49"/>
  <c r="F827" i="49"/>
  <c r="G827" i="49"/>
  <c r="F828" i="49"/>
  <c r="G828" i="49"/>
  <c r="F829" i="49"/>
  <c r="G829" i="49"/>
  <c r="F830" i="49"/>
  <c r="G830" i="49"/>
  <c r="F831" i="49"/>
  <c r="G831" i="49"/>
  <c r="F832" i="49"/>
  <c r="G832" i="49"/>
  <c r="F833" i="49"/>
  <c r="G833" i="49"/>
  <c r="F834" i="49"/>
  <c r="G834" i="49"/>
  <c r="F835" i="49"/>
  <c r="G835" i="49"/>
  <c r="F836" i="49"/>
  <c r="G836" i="49"/>
  <c r="F837" i="49"/>
  <c r="G837" i="49"/>
  <c r="F838" i="49"/>
  <c r="G838" i="49"/>
  <c r="F839" i="49"/>
  <c r="G839" i="49"/>
  <c r="F840" i="49"/>
  <c r="G840" i="49"/>
  <c r="F841" i="49"/>
  <c r="G841" i="49"/>
  <c r="F842" i="49"/>
  <c r="G842" i="49"/>
  <c r="F843" i="49"/>
  <c r="G843" i="49"/>
  <c r="F844" i="49"/>
  <c r="G844" i="49"/>
  <c r="F845" i="49"/>
  <c r="G845" i="49"/>
  <c r="F846" i="49"/>
  <c r="G846" i="49"/>
  <c r="F847" i="49"/>
  <c r="G847" i="49"/>
  <c r="F848" i="49"/>
  <c r="G848" i="49"/>
  <c r="F849" i="49"/>
  <c r="G849" i="49"/>
  <c r="F850" i="49"/>
  <c r="G850" i="49"/>
  <c r="F851" i="49"/>
  <c r="G851" i="49"/>
  <c r="F852" i="49"/>
  <c r="G852" i="49"/>
  <c r="F853" i="49"/>
  <c r="G853" i="49"/>
  <c r="F854" i="49"/>
  <c r="G854" i="49"/>
  <c r="F855" i="49"/>
  <c r="G855" i="49"/>
  <c r="F856" i="49"/>
  <c r="G856" i="49"/>
  <c r="F857" i="49"/>
  <c r="G857" i="49"/>
  <c r="F858" i="49"/>
  <c r="G858" i="49"/>
  <c r="F859" i="49"/>
  <c r="G859" i="49"/>
  <c r="F860" i="49"/>
  <c r="G860" i="49"/>
  <c r="F861" i="49"/>
  <c r="G861" i="49"/>
  <c r="F862" i="49"/>
  <c r="G862" i="49"/>
  <c r="F863" i="49"/>
  <c r="G863" i="49"/>
  <c r="F864" i="49"/>
  <c r="G864" i="49"/>
  <c r="F865" i="49"/>
  <c r="G865" i="49"/>
  <c r="F866" i="49"/>
  <c r="G866" i="49"/>
  <c r="F867" i="49"/>
  <c r="G867" i="49"/>
  <c r="F868" i="49"/>
  <c r="G868" i="49"/>
  <c r="F869" i="49"/>
  <c r="G869" i="49"/>
  <c r="F870" i="49"/>
  <c r="G870" i="49"/>
  <c r="F871" i="49"/>
  <c r="G871" i="49"/>
  <c r="F872" i="49"/>
  <c r="G872" i="49"/>
  <c r="F873" i="49"/>
  <c r="G873" i="49"/>
  <c r="F874" i="49"/>
  <c r="G874" i="49"/>
  <c r="F875" i="49"/>
  <c r="G875" i="49"/>
  <c r="F876" i="49"/>
  <c r="G876" i="49"/>
  <c r="F877" i="49"/>
  <c r="G877" i="49"/>
  <c r="F878" i="49"/>
  <c r="G878" i="49"/>
  <c r="F879" i="49"/>
  <c r="G879" i="49"/>
  <c r="F880" i="49"/>
  <c r="G880" i="49"/>
  <c r="F881" i="49"/>
  <c r="G881" i="49"/>
  <c r="F882" i="49"/>
  <c r="G882" i="49"/>
  <c r="F883" i="49"/>
  <c r="G883" i="49"/>
  <c r="F884" i="49"/>
  <c r="G884" i="49"/>
  <c r="F885" i="49"/>
  <c r="G885" i="49"/>
  <c r="F886" i="49"/>
  <c r="G886" i="49"/>
  <c r="F887" i="49"/>
  <c r="G887" i="49"/>
  <c r="F888" i="49"/>
  <c r="G888" i="49"/>
  <c r="F889" i="49"/>
  <c r="G889" i="49"/>
  <c r="F890" i="49"/>
  <c r="G890" i="49"/>
  <c r="F891" i="49"/>
  <c r="G891" i="49"/>
  <c r="F892" i="49"/>
  <c r="G892" i="49"/>
  <c r="F893" i="49"/>
  <c r="G893" i="49"/>
  <c r="F894" i="49"/>
  <c r="G894" i="49"/>
  <c r="F895" i="49"/>
  <c r="G895" i="49"/>
  <c r="F896" i="49"/>
  <c r="G896" i="49"/>
  <c r="F897" i="49"/>
  <c r="G897" i="49"/>
  <c r="F898" i="49"/>
  <c r="G898" i="49"/>
  <c r="F899" i="49"/>
  <c r="G899" i="49"/>
  <c r="F900" i="49"/>
  <c r="G900" i="49"/>
  <c r="F901" i="49"/>
  <c r="G901" i="49"/>
  <c r="F902" i="49"/>
  <c r="G902" i="49"/>
  <c r="F903" i="49"/>
  <c r="G903" i="49"/>
  <c r="F904" i="49"/>
  <c r="G904" i="49"/>
  <c r="F905" i="49"/>
  <c r="G905" i="49"/>
  <c r="F906" i="49"/>
  <c r="G906" i="49"/>
  <c r="F907" i="49"/>
  <c r="G907" i="49"/>
  <c r="F908" i="49"/>
  <c r="G908" i="49"/>
  <c r="F909" i="49"/>
  <c r="G909" i="49"/>
  <c r="F910" i="49"/>
  <c r="G910" i="49"/>
  <c r="F911" i="49"/>
  <c r="G911" i="49"/>
  <c r="F912" i="49"/>
  <c r="G912" i="49"/>
  <c r="F913" i="49"/>
  <c r="G913" i="49"/>
  <c r="F914" i="49"/>
  <c r="G914" i="49"/>
  <c r="F915" i="49"/>
  <c r="G915" i="49"/>
  <c r="F916" i="49"/>
  <c r="G916" i="49"/>
  <c r="F917" i="49"/>
  <c r="G917" i="49"/>
  <c r="F918" i="49"/>
  <c r="G918" i="49"/>
  <c r="F919" i="49"/>
  <c r="G919" i="49"/>
  <c r="F920" i="49"/>
  <c r="G920" i="49"/>
  <c r="F921" i="49"/>
  <c r="G921" i="49"/>
  <c r="F922" i="49"/>
  <c r="G922" i="49"/>
  <c r="F923" i="49"/>
  <c r="G923" i="49"/>
  <c r="F924" i="49"/>
  <c r="G924" i="49"/>
  <c r="F925" i="49"/>
  <c r="G925" i="49"/>
  <c r="F926" i="49"/>
  <c r="G926" i="49"/>
  <c r="F927" i="49"/>
  <c r="G927" i="49"/>
  <c r="F928" i="49"/>
  <c r="G928" i="49"/>
  <c r="F929" i="49"/>
  <c r="G929" i="49"/>
  <c r="F930" i="49"/>
  <c r="G930" i="49"/>
  <c r="F931" i="49"/>
  <c r="G931" i="49"/>
  <c r="F932" i="49"/>
  <c r="G932" i="49"/>
  <c r="F933" i="49"/>
  <c r="G933" i="49"/>
  <c r="F934" i="49"/>
  <c r="G934" i="49"/>
  <c r="F935" i="49"/>
  <c r="G935" i="49"/>
  <c r="F936" i="49"/>
  <c r="G936" i="49"/>
  <c r="F937" i="49"/>
  <c r="G937" i="49"/>
  <c r="F938" i="49"/>
  <c r="G938" i="49"/>
  <c r="F939" i="49"/>
  <c r="G939" i="49"/>
  <c r="F940" i="49"/>
  <c r="G940" i="49"/>
  <c r="F941" i="49"/>
  <c r="G941" i="49"/>
  <c r="F942" i="49"/>
  <c r="G942" i="49"/>
  <c r="F943" i="49"/>
  <c r="G943" i="49"/>
  <c r="F944" i="49"/>
  <c r="G944" i="49"/>
  <c r="F945" i="49"/>
  <c r="G945" i="49"/>
  <c r="F946" i="49"/>
  <c r="G946" i="49"/>
  <c r="F947" i="49"/>
  <c r="G947" i="49"/>
  <c r="F948" i="49"/>
  <c r="G948" i="49"/>
  <c r="F949" i="49"/>
  <c r="G949" i="49"/>
  <c r="F950" i="49"/>
  <c r="G950" i="49"/>
  <c r="F951" i="49"/>
  <c r="G951" i="49"/>
  <c r="F952" i="49"/>
  <c r="G952" i="49"/>
  <c r="F953" i="49"/>
  <c r="G953" i="49"/>
  <c r="I953" i="49"/>
  <c r="F954" i="49"/>
  <c r="G954" i="49"/>
  <c r="F955" i="49"/>
  <c r="G955" i="49"/>
  <c r="F956" i="49"/>
  <c r="G956" i="49"/>
  <c r="F957" i="49"/>
  <c r="G957" i="49"/>
  <c r="F958" i="49"/>
  <c r="G958" i="49"/>
  <c r="F959" i="49"/>
  <c r="G959" i="49"/>
  <c r="F960" i="49"/>
  <c r="G960" i="49"/>
  <c r="F961" i="49"/>
  <c r="G961" i="49"/>
  <c r="F962" i="49"/>
  <c r="G962" i="49"/>
  <c r="F963" i="49"/>
  <c r="G963" i="49"/>
  <c r="F964" i="49"/>
  <c r="G964" i="49"/>
  <c r="F965" i="49"/>
  <c r="G965" i="49"/>
  <c r="F966" i="49"/>
  <c r="G966" i="49"/>
  <c r="F967" i="49"/>
  <c r="G967" i="49"/>
  <c r="F968" i="49"/>
  <c r="G968" i="49"/>
  <c r="F969" i="49"/>
  <c r="G969" i="49"/>
  <c r="F970" i="49"/>
  <c r="G970" i="49"/>
  <c r="F971" i="49"/>
  <c r="G971" i="49"/>
  <c r="F972" i="49"/>
  <c r="G972" i="49"/>
  <c r="F973" i="49"/>
  <c r="G973" i="49"/>
  <c r="F974" i="49"/>
  <c r="G974" i="49"/>
  <c r="F975" i="49"/>
  <c r="G975" i="49"/>
  <c r="F976" i="49"/>
  <c r="G976" i="49"/>
  <c r="F977" i="49"/>
  <c r="G977" i="49"/>
  <c r="F978" i="49"/>
  <c r="G978" i="49"/>
  <c r="F979" i="49"/>
  <c r="G979" i="49"/>
  <c r="F980" i="49"/>
  <c r="G980" i="49"/>
  <c r="F981" i="49"/>
  <c r="G981" i="49"/>
  <c r="F982" i="49"/>
  <c r="G982" i="49"/>
  <c r="F983" i="49"/>
  <c r="G983" i="49"/>
  <c r="F984" i="49"/>
  <c r="G984" i="49"/>
  <c r="F985" i="49"/>
  <c r="G985" i="49"/>
  <c r="F986" i="49"/>
  <c r="G986" i="49"/>
  <c r="F987" i="49"/>
  <c r="G987" i="49"/>
  <c r="F988" i="49"/>
  <c r="G988" i="49"/>
  <c r="F989" i="49"/>
  <c r="G989" i="49"/>
  <c r="F990" i="49"/>
  <c r="G990" i="49"/>
  <c r="F991" i="49"/>
  <c r="G991" i="49"/>
  <c r="F992" i="49"/>
  <c r="G992" i="49"/>
  <c r="F993" i="49"/>
  <c r="G993" i="49"/>
  <c r="F994" i="49"/>
  <c r="G994" i="49"/>
  <c r="F995" i="49"/>
  <c r="G995" i="49"/>
  <c r="F996" i="49"/>
  <c r="G996" i="49"/>
  <c r="F997" i="49"/>
  <c r="G997" i="49"/>
  <c r="F998" i="49"/>
  <c r="G998" i="49"/>
  <c r="F999" i="49"/>
  <c r="G999" i="49"/>
  <c r="F1000" i="49"/>
  <c r="G1000" i="49"/>
  <c r="F1001" i="49"/>
  <c r="G1001" i="49"/>
  <c r="F1002" i="49"/>
  <c r="G1002" i="49"/>
  <c r="F1003" i="49"/>
  <c r="G1003" i="49"/>
  <c r="F1004" i="49"/>
  <c r="G1004" i="49"/>
  <c r="F1005" i="49"/>
  <c r="G1005" i="49"/>
  <c r="F1006" i="49"/>
  <c r="G1006" i="49"/>
  <c r="F1007" i="49"/>
  <c r="G1007" i="49"/>
  <c r="F1008" i="49"/>
  <c r="G1008" i="49"/>
  <c r="F1009" i="49"/>
  <c r="G1009" i="49"/>
  <c r="F1010" i="49"/>
  <c r="G1010" i="49"/>
  <c r="F1011" i="49"/>
  <c r="G1011" i="49"/>
  <c r="F1012" i="49"/>
  <c r="G1012" i="49"/>
  <c r="F1013" i="49"/>
  <c r="G1013" i="49"/>
  <c r="F1014" i="49"/>
  <c r="G1014" i="49"/>
  <c r="F1015" i="49"/>
  <c r="G1015" i="49"/>
  <c r="F1016" i="49"/>
  <c r="G1016" i="49"/>
  <c r="F1017" i="49"/>
  <c r="G1017" i="49"/>
  <c r="F1018" i="49"/>
  <c r="G1018" i="49"/>
  <c r="F1019" i="49"/>
  <c r="G1019" i="49"/>
  <c r="F1020" i="49"/>
  <c r="G1020" i="49"/>
  <c r="F1021" i="49"/>
  <c r="G1021" i="49"/>
  <c r="F1022" i="49"/>
  <c r="G1022" i="49"/>
  <c r="F1023" i="49"/>
  <c r="G1023" i="49"/>
  <c r="F1024" i="49"/>
  <c r="G1024" i="49"/>
  <c r="F1025" i="49"/>
  <c r="G1025" i="49"/>
  <c r="F1026" i="49"/>
  <c r="G1026" i="49"/>
  <c r="F1027" i="49"/>
  <c r="G1027" i="49"/>
  <c r="F1028" i="49"/>
  <c r="G1028" i="49"/>
  <c r="F1029" i="49"/>
  <c r="G1029" i="49"/>
  <c r="F1030" i="49"/>
  <c r="G1030" i="49"/>
  <c r="F1031" i="49"/>
  <c r="G1031" i="49"/>
  <c r="F1032" i="49"/>
  <c r="G1032" i="49"/>
  <c r="F1033" i="49"/>
  <c r="G1033" i="49"/>
  <c r="F1034" i="49"/>
  <c r="G1034" i="49"/>
  <c r="F1035" i="49"/>
  <c r="G1035" i="49"/>
  <c r="F1036" i="49"/>
  <c r="G1036" i="49"/>
  <c r="F1037" i="49"/>
  <c r="G1037" i="49"/>
  <c r="F1038" i="49"/>
  <c r="G1038" i="49"/>
  <c r="F1039" i="49"/>
  <c r="G1039" i="49"/>
  <c r="F1040" i="49"/>
  <c r="G1040" i="49"/>
  <c r="F1041" i="49"/>
  <c r="G1041" i="49"/>
  <c r="F1042" i="49"/>
  <c r="G1042" i="49"/>
  <c r="F1043" i="49"/>
  <c r="G1043" i="49"/>
  <c r="F1044" i="49"/>
  <c r="G1044" i="49"/>
  <c r="F1045" i="49"/>
  <c r="G1045" i="49"/>
  <c r="F1046" i="49"/>
  <c r="G1046" i="49"/>
  <c r="F1047" i="49"/>
  <c r="G1047" i="49"/>
  <c r="F1048" i="49"/>
  <c r="G1048" i="49"/>
  <c r="F1049" i="49"/>
  <c r="G1049" i="49"/>
  <c r="F1050" i="49"/>
  <c r="G1050" i="49"/>
  <c r="F1051" i="49"/>
  <c r="G1051" i="49"/>
  <c r="F1052" i="49"/>
  <c r="G1052" i="49"/>
  <c r="F1053" i="49"/>
  <c r="G1053" i="49"/>
  <c r="F1054" i="49"/>
  <c r="G1054" i="49"/>
  <c r="F1055" i="49"/>
  <c r="G1055" i="49"/>
  <c r="F1056" i="49"/>
  <c r="G1056" i="49"/>
  <c r="F1057" i="49"/>
  <c r="G1057" i="49"/>
  <c r="F1058" i="49"/>
  <c r="G1058" i="49"/>
  <c r="F1059" i="49"/>
  <c r="G1059" i="49"/>
  <c r="F1060" i="49"/>
  <c r="G1060" i="49"/>
  <c r="F1061" i="49"/>
  <c r="G1061" i="49"/>
  <c r="F1062" i="49"/>
  <c r="G1062" i="49"/>
  <c r="F1063" i="49"/>
  <c r="G1063" i="49"/>
  <c r="F1064" i="49"/>
  <c r="G1064" i="49"/>
  <c r="F1065" i="49"/>
  <c r="G1065" i="49"/>
  <c r="F1066" i="49"/>
  <c r="G1066" i="49"/>
  <c r="F1067" i="49"/>
  <c r="G1067" i="49"/>
  <c r="F1068" i="49"/>
  <c r="G1068" i="49"/>
  <c r="F1069" i="49"/>
  <c r="G1069" i="49"/>
  <c r="F1070" i="49"/>
  <c r="G1070" i="49"/>
  <c r="F1071" i="49"/>
  <c r="G1071" i="49"/>
  <c r="F1072" i="49"/>
  <c r="G1072" i="49"/>
  <c r="F1073" i="49"/>
  <c r="G1073" i="49"/>
  <c r="F1074" i="49"/>
  <c r="G1074" i="49"/>
  <c r="F1075" i="49"/>
  <c r="G1075" i="49"/>
  <c r="F1076" i="49"/>
  <c r="G1076" i="49"/>
  <c r="F1077" i="49"/>
  <c r="G1077" i="49"/>
  <c r="F1078" i="49"/>
  <c r="G1078" i="49"/>
  <c r="F1079" i="49"/>
  <c r="G1079" i="49"/>
  <c r="F1080" i="49"/>
  <c r="G1080" i="49"/>
  <c r="F1081" i="49"/>
  <c r="G1081" i="49"/>
  <c r="I1081" i="49"/>
  <c r="F1082" i="49"/>
  <c r="G1082" i="49"/>
  <c r="F1083" i="49"/>
  <c r="G1083" i="49"/>
  <c r="F1084" i="49"/>
  <c r="G1084" i="49"/>
  <c r="F1085" i="49"/>
  <c r="G1085" i="49"/>
  <c r="F1086" i="49"/>
  <c r="G1086" i="49"/>
  <c r="F1087" i="49"/>
  <c r="G1087" i="49"/>
  <c r="F1088" i="49"/>
  <c r="G1088" i="49"/>
  <c r="F1089" i="49"/>
  <c r="G1089" i="49"/>
  <c r="F1090" i="49"/>
  <c r="G1090" i="49"/>
  <c r="F1091" i="49"/>
  <c r="G1091" i="49"/>
  <c r="F1092" i="49"/>
  <c r="G1092" i="49"/>
  <c r="F1093" i="49"/>
  <c r="G1093" i="49"/>
  <c r="F1094" i="49"/>
  <c r="G1094" i="49"/>
  <c r="F1095" i="49"/>
  <c r="G1095" i="49"/>
  <c r="F1096" i="49"/>
  <c r="G1096" i="49"/>
  <c r="F1097" i="49"/>
  <c r="G1097" i="49"/>
  <c r="F1098" i="49"/>
  <c r="G1098" i="49"/>
  <c r="F1099" i="49"/>
  <c r="G1099" i="49"/>
  <c r="F1100" i="49"/>
  <c r="G1100" i="49"/>
  <c r="F1101" i="49"/>
  <c r="G1101" i="49"/>
  <c r="F1102" i="49"/>
  <c r="G1102" i="49"/>
  <c r="F1103" i="49"/>
  <c r="G1103" i="49"/>
  <c r="F1104" i="49"/>
  <c r="G1104" i="49"/>
  <c r="F1105" i="49"/>
  <c r="G1105" i="49"/>
  <c r="F1106" i="49"/>
  <c r="G1106" i="49"/>
  <c r="F1107" i="49"/>
  <c r="G1107" i="49"/>
  <c r="F1108" i="49"/>
  <c r="G1108" i="49"/>
  <c r="F1109" i="49"/>
  <c r="G1109" i="49"/>
  <c r="F1110" i="49"/>
  <c r="G1110" i="49"/>
  <c r="F1111" i="49"/>
  <c r="G1111" i="49"/>
  <c r="F1112" i="49"/>
  <c r="G1112" i="49"/>
  <c r="F1113" i="49"/>
  <c r="G1113" i="49"/>
  <c r="F1114" i="49"/>
  <c r="G1114" i="49"/>
  <c r="F1115" i="49"/>
  <c r="G1115" i="49"/>
  <c r="F1116" i="49"/>
  <c r="G1116" i="49"/>
  <c r="F1117" i="49"/>
  <c r="G1117" i="49"/>
  <c r="F1118" i="49"/>
  <c r="G1118" i="49"/>
  <c r="F1119" i="49"/>
  <c r="G1119" i="49"/>
  <c r="F1120" i="49"/>
  <c r="G1120" i="49"/>
  <c r="F1121" i="49"/>
  <c r="G1121" i="49"/>
  <c r="F1122" i="49"/>
  <c r="G1122" i="49"/>
  <c r="F1123" i="49"/>
  <c r="G1123" i="49"/>
  <c r="F1124" i="49"/>
  <c r="G1124" i="49"/>
  <c r="F1125" i="49"/>
  <c r="G1125" i="49"/>
  <c r="F1126" i="49"/>
  <c r="G1126" i="49"/>
  <c r="F1127" i="49"/>
  <c r="G1127" i="49"/>
  <c r="F1128" i="49"/>
  <c r="G1128" i="49"/>
  <c r="F1129" i="49"/>
  <c r="G1129" i="49"/>
  <c r="F1130" i="49"/>
  <c r="G1130" i="49"/>
  <c r="F1131" i="49"/>
  <c r="G1131" i="49"/>
  <c r="F1132" i="49"/>
  <c r="G1132" i="49"/>
  <c r="F1133" i="49"/>
  <c r="G1133" i="49"/>
  <c r="F1134" i="49"/>
  <c r="G1134" i="49"/>
  <c r="F1135" i="49"/>
  <c r="G1135" i="49"/>
  <c r="F1136" i="49"/>
  <c r="G1136" i="49"/>
  <c r="F1137" i="49"/>
  <c r="G1137" i="49"/>
  <c r="F1138" i="49"/>
  <c r="G1138" i="49"/>
  <c r="F1139" i="49"/>
  <c r="G1139" i="49"/>
  <c r="F1140" i="49"/>
  <c r="G1140" i="49"/>
  <c r="F1141" i="49"/>
  <c r="G1141" i="49"/>
  <c r="F1142" i="49"/>
  <c r="G1142" i="49"/>
  <c r="F1143" i="49"/>
  <c r="G1143" i="49"/>
  <c r="F1144" i="49"/>
  <c r="G1144" i="49"/>
  <c r="F1145" i="49"/>
  <c r="G1145" i="49"/>
  <c r="F1146" i="49"/>
  <c r="G1146" i="49"/>
  <c r="F1147" i="49"/>
  <c r="G1147" i="49"/>
  <c r="F1148" i="49"/>
  <c r="G1148" i="49"/>
  <c r="F1149" i="49"/>
  <c r="G1149" i="49"/>
  <c r="F1150" i="49"/>
  <c r="G1150" i="49"/>
  <c r="F1151" i="49"/>
  <c r="G1151" i="49"/>
  <c r="F1152" i="49"/>
  <c r="G1152" i="49"/>
  <c r="F1153" i="49"/>
  <c r="G1153" i="49"/>
  <c r="F1154" i="49"/>
  <c r="G1154" i="49"/>
  <c r="F1155" i="49"/>
  <c r="G1155" i="49"/>
  <c r="F1156" i="49"/>
  <c r="G1156" i="49"/>
  <c r="F1157" i="49"/>
  <c r="G1157" i="49"/>
  <c r="F1158" i="49"/>
  <c r="G1158" i="49"/>
  <c r="F1159" i="49"/>
  <c r="G1159" i="49"/>
  <c r="F1160" i="49"/>
  <c r="G1160" i="49"/>
  <c r="F1161" i="49"/>
  <c r="G1161" i="49"/>
  <c r="F1162" i="49"/>
  <c r="G1162" i="49"/>
  <c r="F1163" i="49"/>
  <c r="G1163" i="49"/>
  <c r="F1164" i="49"/>
  <c r="G1164" i="49"/>
  <c r="F1165" i="49"/>
  <c r="G1165" i="49"/>
  <c r="F1166" i="49"/>
  <c r="G1166" i="49"/>
  <c r="F1167" i="49"/>
  <c r="G1167" i="49"/>
  <c r="F1168" i="49"/>
  <c r="G1168" i="49"/>
  <c r="F1169" i="49"/>
  <c r="G1169" i="49"/>
  <c r="F1170" i="49"/>
  <c r="G1170" i="49"/>
  <c r="F1171" i="49"/>
  <c r="G1171" i="49"/>
  <c r="F1172" i="49"/>
  <c r="G1172" i="49"/>
  <c r="F1173" i="49"/>
  <c r="G1173" i="49"/>
  <c r="F1174" i="49"/>
  <c r="G1174" i="49"/>
  <c r="F1175" i="49"/>
  <c r="G1175" i="49"/>
  <c r="I1175" i="49"/>
  <c r="F1176" i="49"/>
  <c r="G1176" i="49"/>
  <c r="F1177" i="49"/>
  <c r="G1177" i="49"/>
  <c r="F1178" i="49"/>
  <c r="G1178" i="49"/>
  <c r="F1179" i="49"/>
  <c r="G1179" i="49"/>
  <c r="F1180" i="49"/>
  <c r="G1180" i="49"/>
  <c r="I1180" i="49"/>
  <c r="F1181" i="49"/>
  <c r="G1181" i="49"/>
  <c r="F1182" i="49"/>
  <c r="G1182" i="49"/>
  <c r="F1183" i="49"/>
  <c r="G1183" i="49"/>
  <c r="F1184" i="49"/>
  <c r="G1184" i="49"/>
  <c r="F1185" i="49"/>
  <c r="G1185" i="49"/>
  <c r="F1186" i="49"/>
  <c r="G1186" i="49"/>
  <c r="F1187" i="49"/>
  <c r="G1187" i="49"/>
  <c r="I1187" i="49"/>
  <c r="F1188" i="49"/>
  <c r="G1188" i="49"/>
  <c r="F1189" i="49"/>
  <c r="G1189" i="49"/>
  <c r="F1190" i="49"/>
  <c r="G1190" i="49"/>
  <c r="F1191" i="49"/>
  <c r="G1191" i="49"/>
  <c r="F1192" i="49"/>
  <c r="G1192" i="49"/>
  <c r="F1193" i="49"/>
  <c r="G1193" i="49"/>
  <c r="F1194" i="49"/>
  <c r="G1194" i="49"/>
  <c r="F1195" i="49"/>
  <c r="G1195" i="49"/>
  <c r="E41" i="48" l="1"/>
  <c r="E41" i="84"/>
  <c r="G41" i="84" s="1"/>
  <c r="H1230" i="49"/>
  <c r="I1830" i="49"/>
  <c r="I1860" i="49"/>
  <c r="I1821" i="49"/>
  <c r="H1509" i="49"/>
  <c r="H1445" i="49"/>
  <c r="H1341" i="49"/>
  <c r="H1301" i="49"/>
  <c r="H1220" i="49"/>
  <c r="I1895" i="49"/>
  <c r="I1848" i="49"/>
  <c r="I1811" i="49"/>
  <c r="I1800" i="49"/>
  <c r="I1778" i="49"/>
  <c r="I1915" i="49"/>
  <c r="I1908" i="49"/>
  <c r="I1781" i="49"/>
  <c r="I1907" i="49"/>
  <c r="I1900" i="49"/>
  <c r="I1843" i="49"/>
  <c r="I1787" i="49"/>
  <c r="I1903" i="49"/>
  <c r="I1883" i="49"/>
  <c r="I1868" i="49"/>
  <c r="I1853" i="49"/>
  <c r="I1846" i="49"/>
  <c r="I1790" i="49"/>
  <c r="I1760" i="49"/>
  <c r="I1797" i="49"/>
  <c r="H87" i="49"/>
  <c r="I1063" i="49"/>
  <c r="I1025" i="49"/>
  <c r="I1921" i="49"/>
  <c r="I1913" i="49"/>
  <c r="I1905" i="49"/>
  <c r="I1897" i="49"/>
  <c r="I1889" i="49"/>
  <c r="I1881" i="49"/>
  <c r="I1878" i="49"/>
  <c r="I1875" i="49"/>
  <c r="I1866" i="49"/>
  <c r="I1836" i="49"/>
  <c r="I1770" i="49"/>
  <c r="H1091" i="49"/>
  <c r="I1117" i="49"/>
  <c r="I1918" i="49"/>
  <c r="I1910" i="49"/>
  <c r="I1902" i="49"/>
  <c r="I1894" i="49"/>
  <c r="I1886" i="49"/>
  <c r="I1872" i="49"/>
  <c r="I1842" i="49"/>
  <c r="I1820" i="49"/>
  <c r="I1810" i="49"/>
  <c r="I1777" i="49"/>
  <c r="I1755" i="49"/>
  <c r="I1744" i="49"/>
  <c r="H1068" i="49"/>
  <c r="I1826" i="49"/>
  <c r="I1799" i="49"/>
  <c r="I1786" i="49"/>
  <c r="I1751" i="49"/>
  <c r="I1178" i="49"/>
  <c r="I1027" i="49"/>
  <c r="I1920" i="49"/>
  <c r="I1912" i="49"/>
  <c r="I1904" i="49"/>
  <c r="I1896" i="49"/>
  <c r="I1888" i="49"/>
  <c r="I1880" i="49"/>
  <c r="I1874" i="49"/>
  <c r="I1865" i="49"/>
  <c r="I1822" i="49"/>
  <c r="I1782" i="49"/>
  <c r="I1779" i="49"/>
  <c r="I1737" i="49"/>
  <c r="I1163" i="49"/>
  <c r="I1046" i="49"/>
  <c r="I1917" i="49"/>
  <c r="I1909" i="49"/>
  <c r="I1901" i="49"/>
  <c r="I1893" i="49"/>
  <c r="I1885" i="49"/>
  <c r="I1861" i="49"/>
  <c r="I1858" i="49"/>
  <c r="I1841" i="49"/>
  <c r="I1831" i="49"/>
  <c r="I1819" i="49"/>
  <c r="I1788" i="49"/>
  <c r="I1743" i="49"/>
  <c r="H1083" i="49"/>
  <c r="I1829" i="49"/>
  <c r="I1792" i="49"/>
  <c r="I1166" i="49"/>
  <c r="I1072" i="49"/>
  <c r="I1053" i="49"/>
  <c r="I991" i="49"/>
  <c r="I1914" i="49"/>
  <c r="I1906" i="49"/>
  <c r="I1898" i="49"/>
  <c r="I1890" i="49"/>
  <c r="I1882" i="49"/>
  <c r="I1876" i="49"/>
  <c r="I1867" i="49"/>
  <c r="I1837" i="49"/>
  <c r="I1834" i="49"/>
  <c r="I1815" i="49"/>
  <c r="I1764" i="49"/>
  <c r="H442" i="49"/>
  <c r="H1602" i="49"/>
  <c r="H1758" i="49"/>
  <c r="H1499" i="49"/>
  <c r="H1495" i="49"/>
  <c r="H1459" i="49"/>
  <c r="H1695" i="49"/>
  <c r="H1559" i="49"/>
  <c r="H1542" i="49"/>
  <c r="H1365" i="49"/>
  <c r="H341" i="49"/>
  <c r="H262" i="49"/>
  <c r="H11" i="49"/>
  <c r="H1795" i="49"/>
  <c r="H1204" i="49"/>
  <c r="H214" i="49"/>
  <c r="H111" i="49"/>
  <c r="H35" i="49"/>
  <c r="H1609" i="49"/>
  <c r="H1605" i="49"/>
  <c r="H1545" i="49"/>
  <c r="H15" i="49"/>
  <c r="H692" i="49"/>
  <c r="H119" i="49"/>
  <c r="H383" i="49"/>
  <c r="H379" i="49"/>
  <c r="H316" i="49"/>
  <c r="H236" i="49"/>
  <c r="H228" i="49"/>
  <c r="H220" i="49"/>
  <c r="H180" i="49"/>
  <c r="H176" i="49"/>
  <c r="H173" i="49"/>
  <c r="H149" i="49"/>
  <c r="H141" i="49"/>
  <c r="H93" i="49"/>
  <c r="H345" i="49"/>
  <c r="H47" i="49"/>
  <c r="H1436" i="49"/>
  <c r="H1621" i="49"/>
  <c r="H1088" i="49"/>
  <c r="H1043" i="49"/>
  <c r="H1035" i="49"/>
  <c r="H988" i="49"/>
  <c r="H1615" i="49"/>
  <c r="H1098" i="49"/>
  <c r="H891" i="49"/>
  <c r="H883" i="49"/>
  <c r="H879" i="49"/>
  <c r="H618" i="49"/>
  <c r="H610" i="49"/>
  <c r="H602" i="49"/>
  <c r="H594" i="49"/>
  <c r="H1898" i="49"/>
  <c r="H1831" i="49"/>
  <c r="H1582" i="49"/>
  <c r="H1308" i="49"/>
  <c r="H1194" i="49"/>
  <c r="H854" i="49"/>
  <c r="H838" i="49"/>
  <c r="H798" i="49"/>
  <c r="H786" i="49"/>
  <c r="H748" i="49"/>
  <c r="H386" i="49"/>
  <c r="H164" i="49"/>
  <c r="H64" i="49"/>
  <c r="H52" i="49"/>
  <c r="H1498" i="49"/>
  <c r="H1490" i="49"/>
  <c r="H1474" i="49"/>
  <c r="H1466" i="49"/>
  <c r="H1394" i="49"/>
  <c r="H984" i="49"/>
  <c r="H131" i="49"/>
  <c r="H1842" i="49"/>
  <c r="H1750" i="49"/>
  <c r="H1586" i="49"/>
  <c r="H1584" i="49"/>
  <c r="H1580" i="49"/>
  <c r="H1314" i="49"/>
  <c r="H1306" i="49"/>
  <c r="H979" i="49"/>
  <c r="H1891" i="49"/>
  <c r="J1891" i="49" s="1"/>
  <c r="H1868" i="49"/>
  <c r="H1516" i="49"/>
  <c r="H1452" i="49"/>
  <c r="H1412" i="49"/>
  <c r="H995" i="49"/>
  <c r="H108" i="49"/>
  <c r="H1919" i="49"/>
  <c r="J1919" i="49" s="1"/>
  <c r="H1887" i="49"/>
  <c r="J1887" i="49" s="1"/>
  <c r="H1843" i="49"/>
  <c r="I1733" i="49"/>
  <c r="I1699" i="49"/>
  <c r="I1684" i="49"/>
  <c r="H1532" i="49"/>
  <c r="H1339" i="49"/>
  <c r="H1331" i="49"/>
  <c r="H1327" i="49"/>
  <c r="H199" i="49"/>
  <c r="H1867" i="49"/>
  <c r="H1221" i="49"/>
  <c r="H548" i="49"/>
  <c r="H484" i="49"/>
  <c r="H1836" i="49"/>
  <c r="H1759" i="49"/>
  <c r="I1706" i="49"/>
  <c r="H1654" i="49"/>
  <c r="I1650" i="49"/>
  <c r="H1283" i="49"/>
  <c r="H1275" i="49"/>
  <c r="H1267" i="49"/>
  <c r="H1685" i="49"/>
  <c r="H1229" i="49"/>
  <c r="H187" i="49"/>
  <c r="H136" i="49"/>
  <c r="H1419" i="49"/>
  <c r="H193" i="49"/>
  <c r="H181" i="49"/>
  <c r="H1832" i="49"/>
  <c r="H1702" i="49"/>
  <c r="I1698" i="49"/>
  <c r="H1650" i="49"/>
  <c r="I1573" i="49"/>
  <c r="H1437" i="49"/>
  <c r="H1293" i="49"/>
  <c r="H1238" i="49"/>
  <c r="H183" i="49"/>
  <c r="H1109" i="49"/>
  <c r="H1005" i="49"/>
  <c r="H772" i="49"/>
  <c r="H1792" i="49"/>
  <c r="H1665" i="49"/>
  <c r="H1661" i="49"/>
  <c r="H1657" i="49"/>
  <c r="I1533" i="49"/>
  <c r="H1408" i="49"/>
  <c r="H128" i="49"/>
  <c r="H1791" i="49"/>
  <c r="H1004" i="49"/>
  <c r="H755" i="49"/>
  <c r="H101" i="49"/>
  <c r="H1798" i="49"/>
  <c r="H1774" i="49"/>
  <c r="H1269" i="49"/>
  <c r="H1265" i="49"/>
  <c r="H1210" i="49"/>
  <c r="H1206" i="49"/>
  <c r="H946" i="49"/>
  <c r="H930" i="49"/>
  <c r="H749" i="49"/>
  <c r="H580" i="49"/>
  <c r="H572" i="49"/>
  <c r="H540" i="49"/>
  <c r="H356" i="49"/>
  <c r="H340" i="49"/>
  <c r="H76" i="49"/>
  <c r="H48" i="49"/>
  <c r="H36" i="49"/>
  <c r="H1839" i="49"/>
  <c r="H1794" i="49"/>
  <c r="H1720" i="49"/>
  <c r="H1708" i="49"/>
  <c r="H1570" i="49"/>
  <c r="H1500" i="49"/>
  <c r="H1472" i="49"/>
  <c r="H1464" i="49"/>
  <c r="H1429" i="49"/>
  <c r="H1276" i="49"/>
  <c r="H1260" i="49"/>
  <c r="H1000" i="49"/>
  <c r="H996" i="49"/>
  <c r="H901" i="49"/>
  <c r="H837" i="49"/>
  <c r="H817" i="49"/>
  <c r="H809" i="49"/>
  <c r="H744" i="49"/>
  <c r="H736" i="49"/>
  <c r="H721" i="49"/>
  <c r="H375" i="49"/>
  <c r="H79" i="49"/>
  <c r="H1752" i="49"/>
  <c r="H1688" i="49"/>
  <c r="H1651" i="49"/>
  <c r="I1642" i="49"/>
  <c r="I1579" i="49"/>
  <c r="H1556" i="49"/>
  <c r="H1552" i="49"/>
  <c r="H1529" i="49"/>
  <c r="H1416" i="49"/>
  <c r="H880" i="49"/>
  <c r="H685" i="49"/>
  <c r="H669" i="49"/>
  <c r="H661" i="49"/>
  <c r="H621" i="49"/>
  <c r="H605" i="49"/>
  <c r="H597" i="49"/>
  <c r="H589" i="49"/>
  <c r="H534" i="49"/>
  <c r="H458" i="49"/>
  <c r="H263" i="49"/>
  <c r="H239" i="49"/>
  <c r="H235" i="49"/>
  <c r="H207" i="49"/>
  <c r="H1802" i="49"/>
  <c r="H1780" i="49"/>
  <c r="H1749" i="49"/>
  <c r="H1677" i="49"/>
  <c r="H1642" i="49"/>
  <c r="J1642" i="49" s="1"/>
  <c r="H1544" i="49"/>
  <c r="H1372" i="49"/>
  <c r="H1348" i="49"/>
  <c r="H1262" i="49"/>
  <c r="H612" i="49"/>
  <c r="H541" i="49"/>
  <c r="H1850" i="49"/>
  <c r="H1646" i="49"/>
  <c r="H1253" i="49"/>
  <c r="H783" i="49"/>
  <c r="H769" i="49"/>
  <c r="H282" i="49"/>
  <c r="H45" i="49"/>
  <c r="H1705" i="49"/>
  <c r="H1643" i="49"/>
  <c r="H1581" i="49"/>
  <c r="H1523" i="49"/>
  <c r="H909" i="49"/>
  <c r="H551" i="49"/>
  <c r="H1591" i="49"/>
  <c r="H1428" i="49"/>
  <c r="H1381" i="49"/>
  <c r="H1236" i="49"/>
  <c r="H1170" i="49"/>
  <c r="H1099" i="49"/>
  <c r="H980" i="49"/>
  <c r="H944" i="49"/>
  <c r="H885" i="49"/>
  <c r="H869" i="49"/>
  <c r="H771" i="49"/>
  <c r="H717" i="49"/>
  <c r="H709" i="49"/>
  <c r="H701" i="49"/>
  <c r="H693" i="49"/>
  <c r="H653" i="49"/>
  <c r="H633" i="49"/>
  <c r="H578" i="49"/>
  <c r="H550" i="49"/>
  <c r="H431" i="49"/>
  <c r="H300" i="49"/>
  <c r="H284" i="49"/>
  <c r="H155" i="49"/>
  <c r="H151" i="49"/>
  <c r="H132" i="49"/>
  <c r="H117" i="49"/>
  <c r="H85" i="49"/>
  <c r="H43" i="49"/>
  <c r="H23" i="49"/>
  <c r="H1741" i="49"/>
  <c r="H1730" i="49"/>
  <c r="I1720" i="49"/>
  <c r="I1713" i="49"/>
  <c r="H1710" i="49"/>
  <c r="I1679" i="49"/>
  <c r="I1665" i="49"/>
  <c r="I1658" i="49"/>
  <c r="H1637" i="49"/>
  <c r="I1603" i="49"/>
  <c r="H1597" i="49"/>
  <c r="H1577" i="49"/>
  <c r="H1567" i="49"/>
  <c r="H1443" i="49"/>
  <c r="H1404" i="49"/>
  <c r="H1337" i="49"/>
  <c r="H1247" i="49"/>
  <c r="H1235" i="49"/>
  <c r="H1181" i="49"/>
  <c r="H917" i="49"/>
  <c r="H547" i="49"/>
  <c r="H471" i="49"/>
  <c r="H420" i="49"/>
  <c r="H368" i="49"/>
  <c r="H285" i="49"/>
  <c r="H152" i="49"/>
  <c r="H40" i="49"/>
  <c r="H1666" i="49"/>
  <c r="H147" i="49"/>
  <c r="H139" i="49"/>
  <c r="H120" i="49"/>
  <c r="H1820" i="49"/>
  <c r="I1759" i="49"/>
  <c r="I1750" i="49"/>
  <c r="I1732" i="49"/>
  <c r="I1729" i="49"/>
  <c r="H1696" i="49"/>
  <c r="H1682" i="49"/>
  <c r="I1672" i="49"/>
  <c r="I1636" i="49"/>
  <c r="H1576" i="49"/>
  <c r="H1453" i="49"/>
  <c r="H1442" i="49"/>
  <c r="H1332" i="49"/>
  <c r="H1328" i="49"/>
  <c r="H1212" i="49"/>
  <c r="H949" i="49"/>
  <c r="H400" i="49"/>
  <c r="H364" i="49"/>
  <c r="H1905" i="49"/>
  <c r="H1598" i="49"/>
  <c r="H1180" i="49"/>
  <c r="J1180" i="49" s="1"/>
  <c r="H1162" i="49"/>
  <c r="H1138" i="49"/>
  <c r="H1060" i="49"/>
  <c r="H1029" i="49"/>
  <c r="H1006" i="49"/>
  <c r="H808" i="49"/>
  <c r="H788" i="49"/>
  <c r="H780" i="49"/>
  <c r="H739" i="49"/>
  <c r="H731" i="49"/>
  <c r="H723" i="49"/>
  <c r="H579" i="49"/>
  <c r="H463" i="49"/>
  <c r="H384" i="49"/>
  <c r="H293" i="49"/>
  <c r="H1860" i="49"/>
  <c r="H1604" i="49"/>
  <c r="H1067" i="49"/>
  <c r="H986" i="49"/>
  <c r="H947" i="49"/>
  <c r="H943" i="49"/>
  <c r="H939" i="49"/>
  <c r="H931" i="49"/>
  <c r="H827" i="49"/>
  <c r="H823" i="49"/>
  <c r="H819" i="49"/>
  <c r="H676" i="49"/>
  <c r="H668" i="49"/>
  <c r="H660" i="49"/>
  <c r="H644" i="49"/>
  <c r="H628" i="49"/>
  <c r="H584" i="49"/>
  <c r="H569" i="49"/>
  <c r="H553" i="49"/>
  <c r="H438" i="49"/>
  <c r="H426" i="49"/>
  <c r="H418" i="49"/>
  <c r="H410" i="49"/>
  <c r="H307" i="49"/>
  <c r="H303" i="49"/>
  <c r="H299" i="49"/>
  <c r="H295" i="49"/>
  <c r="H287" i="49"/>
  <c r="H267" i="49"/>
  <c r="H259" i="49"/>
  <c r="H255" i="49"/>
  <c r="H247" i="49"/>
  <c r="H227" i="49"/>
  <c r="H223" i="49"/>
  <c r="H84" i="49"/>
  <c r="H1917" i="49"/>
  <c r="H1871" i="49"/>
  <c r="H1851" i="49"/>
  <c r="H1800" i="49"/>
  <c r="I1734" i="49"/>
  <c r="I1616" i="49"/>
  <c r="H1613" i="49"/>
  <c r="I1605" i="49"/>
  <c r="H1572" i="49"/>
  <c r="I1522" i="49"/>
  <c r="H1411" i="49"/>
  <c r="H1387" i="49"/>
  <c r="H1383" i="49"/>
  <c r="H1379" i="49"/>
  <c r="H1292" i="49"/>
  <c r="H459" i="49"/>
  <c r="H392" i="49"/>
  <c r="H273" i="49"/>
  <c r="H71" i="49"/>
  <c r="H28" i="49"/>
  <c r="H266" i="49"/>
  <c r="I1745" i="49"/>
  <c r="I1731" i="49"/>
  <c r="I1724" i="49"/>
  <c r="I1700" i="49"/>
  <c r="I1690" i="49"/>
  <c r="I1635" i="49"/>
  <c r="I1612" i="49"/>
  <c r="H1245" i="49"/>
  <c r="H933" i="49"/>
  <c r="H913" i="49"/>
  <c r="H543" i="49"/>
  <c r="H475" i="49"/>
  <c r="H412" i="49"/>
  <c r="H301" i="49"/>
  <c r="H160" i="49"/>
  <c r="H59" i="49"/>
  <c r="H1703" i="49"/>
  <c r="H1659" i="49"/>
  <c r="H1389" i="49"/>
  <c r="H1175" i="49"/>
  <c r="J1175" i="49" s="1"/>
  <c r="H1148" i="49"/>
  <c r="H1093" i="49"/>
  <c r="H981" i="49"/>
  <c r="H918" i="49"/>
  <c r="H902" i="49"/>
  <c r="H882" i="49"/>
  <c r="H866" i="49"/>
  <c r="H774" i="49"/>
  <c r="H706" i="49"/>
  <c r="H536" i="49"/>
  <c r="H524" i="49"/>
  <c r="H218" i="49"/>
  <c r="H165" i="49"/>
  <c r="H122" i="49"/>
  <c r="I1776" i="49"/>
  <c r="I1769" i="49"/>
  <c r="I1754" i="49"/>
  <c r="I1739" i="49"/>
  <c r="I1718" i="49"/>
  <c r="H1700" i="49"/>
  <c r="I1697" i="49"/>
  <c r="I1683" i="49"/>
  <c r="I1659" i="49"/>
  <c r="I1645" i="49"/>
  <c r="I1628" i="49"/>
  <c r="H1608" i="49"/>
  <c r="H1562" i="49"/>
  <c r="H1483" i="49"/>
  <c r="I1447" i="49"/>
  <c r="H1172" i="49"/>
  <c r="H1141" i="49"/>
  <c r="H522" i="49"/>
  <c r="H498" i="49"/>
  <c r="H133" i="49"/>
  <c r="H1101" i="49"/>
  <c r="H144" i="49"/>
  <c r="H923" i="49"/>
  <c r="H708" i="49"/>
  <c r="H506" i="49"/>
  <c r="H474" i="49"/>
  <c r="H245" i="49"/>
  <c r="H1189" i="49"/>
  <c r="H1156" i="49"/>
  <c r="H1124" i="49"/>
  <c r="H1120" i="49"/>
  <c r="H1116" i="49"/>
  <c r="H1108" i="49"/>
  <c r="H1096" i="49"/>
  <c r="H859" i="49"/>
  <c r="H843" i="49"/>
  <c r="H811" i="49"/>
  <c r="H795" i="49"/>
  <c r="H791" i="49"/>
  <c r="H260" i="49"/>
  <c r="H159" i="49"/>
  <c r="H31" i="49"/>
  <c r="H1488" i="49"/>
  <c r="H1254" i="49"/>
  <c r="H1186" i="49"/>
  <c r="H514" i="49"/>
  <c r="H502" i="49"/>
  <c r="H419" i="49"/>
  <c r="H20" i="49"/>
  <c r="H1205" i="49"/>
  <c r="H1143" i="49"/>
  <c r="H1127" i="49"/>
  <c r="H1533" i="49"/>
  <c r="H482" i="49"/>
  <c r="H1183" i="49"/>
  <c r="H1146" i="49"/>
  <c r="H1107" i="49"/>
  <c r="H380" i="49"/>
  <c r="H215" i="49"/>
  <c r="H192" i="49"/>
  <c r="H188" i="49"/>
  <c r="H99" i="49"/>
  <c r="H1906" i="49"/>
  <c r="H1315" i="49"/>
  <c r="H1307" i="49"/>
  <c r="H1106" i="49"/>
  <c r="H1002" i="49"/>
  <c r="H681" i="49"/>
  <c r="H673" i="49"/>
  <c r="H657" i="49"/>
  <c r="H1785" i="49"/>
  <c r="H1573" i="49"/>
  <c r="H1377" i="49"/>
  <c r="H1369" i="49"/>
  <c r="H1092" i="49"/>
  <c r="H1076" i="49"/>
  <c r="H1062" i="49"/>
  <c r="H850" i="49"/>
  <c r="H794" i="49"/>
  <c r="H746" i="49"/>
  <c r="H742" i="49"/>
  <c r="H645" i="49"/>
  <c r="H625" i="49"/>
  <c r="H477" i="49"/>
  <c r="H446" i="49"/>
  <c r="H352" i="49"/>
  <c r="H348" i="49"/>
  <c r="H329" i="49"/>
  <c r="H302" i="49"/>
  <c r="H278" i="49"/>
  <c r="H125" i="49"/>
  <c r="H68" i="49"/>
  <c r="H34" i="49"/>
  <c r="H27" i="49"/>
  <c r="H1859" i="49"/>
  <c r="H1824" i="49"/>
  <c r="H1821" i="49"/>
  <c r="J1821" i="49" s="1"/>
  <c r="H1818" i="49"/>
  <c r="H1812" i="49"/>
  <c r="H1809" i="49"/>
  <c r="H1784" i="49"/>
  <c r="H1729" i="49"/>
  <c r="H1631" i="49"/>
  <c r="H1601" i="49"/>
  <c r="H1595" i="49"/>
  <c r="H1588" i="49"/>
  <c r="H1583" i="49"/>
  <c r="H1539" i="49"/>
  <c r="H1536" i="49"/>
  <c r="H1476" i="49"/>
  <c r="H1448" i="49"/>
  <c r="H1427" i="49"/>
  <c r="H1423" i="49"/>
  <c r="H1396" i="49"/>
  <c r="H1388" i="49"/>
  <c r="H1368" i="49"/>
  <c r="H1357" i="49"/>
  <c r="H1299" i="49"/>
  <c r="H1291" i="49"/>
  <c r="H1287" i="49"/>
  <c r="H1261" i="49"/>
  <c r="I1249" i="49"/>
  <c r="H1246" i="49"/>
  <c r="H1050" i="49"/>
  <c r="H1024" i="49"/>
  <c r="H1020" i="49"/>
  <c r="H1016" i="49"/>
  <c r="H1012" i="49"/>
  <c r="H978" i="49"/>
  <c r="H970" i="49"/>
  <c r="H896" i="49"/>
  <c r="H745" i="49"/>
  <c r="H737" i="49"/>
  <c r="H729" i="49"/>
  <c r="H617" i="49"/>
  <c r="H609" i="49"/>
  <c r="H593" i="49"/>
  <c r="H453" i="49"/>
  <c r="H359" i="49"/>
  <c r="H324" i="49"/>
  <c r="H202" i="49"/>
  <c r="H143" i="49"/>
  <c r="H135" i="49"/>
  <c r="H67" i="49"/>
  <c r="H44" i="49"/>
  <c r="H1779" i="49"/>
  <c r="H1641" i="49"/>
  <c r="H1624" i="49"/>
  <c r="H1594" i="49"/>
  <c r="I1587" i="49"/>
  <c r="H1528" i="49"/>
  <c r="H1475" i="49"/>
  <c r="H1360" i="49"/>
  <c r="H1352" i="49"/>
  <c r="H1302" i="49"/>
  <c r="H1079" i="49"/>
  <c r="H1075" i="49"/>
  <c r="H1027" i="49"/>
  <c r="H950" i="49"/>
  <c r="H907" i="49"/>
  <c r="H853" i="49"/>
  <c r="H849" i="49"/>
  <c r="H845" i="49"/>
  <c r="H777" i="49"/>
  <c r="H752" i="49"/>
  <c r="H535" i="49"/>
  <c r="H504" i="49"/>
  <c r="H500" i="49"/>
  <c r="H492" i="49"/>
  <c r="H476" i="49"/>
  <c r="H433" i="49"/>
  <c r="H394" i="49"/>
  <c r="H378" i="49"/>
  <c r="H374" i="49"/>
  <c r="H370" i="49"/>
  <c r="H362" i="49"/>
  <c r="H198" i="49"/>
  <c r="H179" i="49"/>
  <c r="H168" i="49"/>
  <c r="H157" i="49"/>
  <c r="H116" i="49"/>
  <c r="H112" i="49"/>
  <c r="H78" i="49"/>
  <c r="H1920" i="49"/>
  <c r="H1907" i="49"/>
  <c r="H1875" i="49"/>
  <c r="H1847" i="49"/>
  <c r="H1835" i="49"/>
  <c r="H1711" i="49"/>
  <c r="H1694" i="49"/>
  <c r="H1687" i="49"/>
  <c r="H1668" i="49"/>
  <c r="H1640" i="49"/>
  <c r="H1371" i="49"/>
  <c r="I1233" i="49"/>
  <c r="H1203" i="49"/>
  <c r="H1199" i="49"/>
  <c r="H1086" i="49"/>
  <c r="H1056" i="49"/>
  <c r="H1011" i="49"/>
  <c r="H973" i="49"/>
  <c r="H914" i="49"/>
  <c r="H832" i="49"/>
  <c r="H796" i="49"/>
  <c r="H763" i="49"/>
  <c r="H759" i="49"/>
  <c r="H732" i="49"/>
  <c r="H724" i="49"/>
  <c r="H686" i="49"/>
  <c r="H666" i="49"/>
  <c r="H658" i="49"/>
  <c r="H604" i="49"/>
  <c r="H596" i="49"/>
  <c r="H546" i="49"/>
  <c r="H511" i="49"/>
  <c r="H503" i="49"/>
  <c r="H479" i="49"/>
  <c r="H448" i="49"/>
  <c r="H444" i="49"/>
  <c r="H428" i="49"/>
  <c r="H405" i="49"/>
  <c r="H397" i="49"/>
  <c r="H365" i="49"/>
  <c r="H346" i="49"/>
  <c r="H334" i="49"/>
  <c r="H331" i="49"/>
  <c r="H327" i="49"/>
  <c r="H323" i="49"/>
  <c r="H319" i="49"/>
  <c r="H311" i="49"/>
  <c r="H292" i="49"/>
  <c r="H276" i="49"/>
  <c r="H268" i="49"/>
  <c r="H261" i="49"/>
  <c r="H254" i="49"/>
  <c r="H242" i="49"/>
  <c r="H205" i="49"/>
  <c r="H182" i="49"/>
  <c r="H171" i="49"/>
  <c r="H167" i="49"/>
  <c r="H127" i="49"/>
  <c r="H123" i="49"/>
  <c r="H104" i="49"/>
  <c r="H77" i="49"/>
  <c r="H1814" i="49"/>
  <c r="H1727" i="49"/>
  <c r="H1667" i="49"/>
  <c r="H1633" i="49"/>
  <c r="H1630" i="49"/>
  <c r="H1622" i="49"/>
  <c r="H1590" i="49"/>
  <c r="H1531" i="49"/>
  <c r="H1527" i="49"/>
  <c r="H1520" i="49"/>
  <c r="H1478" i="49"/>
  <c r="H1450" i="49"/>
  <c r="H1398" i="49"/>
  <c r="H1304" i="49"/>
  <c r="H1259" i="49"/>
  <c r="H1251" i="49"/>
  <c r="H1248" i="49"/>
  <c r="H1233" i="49"/>
  <c r="H1048" i="49"/>
  <c r="H1018" i="49"/>
  <c r="H976" i="49"/>
  <c r="H968" i="49"/>
  <c r="H960" i="49"/>
  <c r="H689" i="49"/>
  <c r="H642" i="49"/>
  <c r="H447" i="49"/>
  <c r="H349" i="49"/>
  <c r="H291" i="49"/>
  <c r="H219" i="49"/>
  <c r="H163" i="49"/>
  <c r="H148" i="49"/>
  <c r="H92" i="49"/>
  <c r="H88" i="49"/>
  <c r="H80" i="49"/>
  <c r="H61" i="49"/>
  <c r="H1866" i="49"/>
  <c r="H1747" i="49"/>
  <c r="H1689" i="49"/>
  <c r="H1568" i="49"/>
  <c r="H1551" i="49"/>
  <c r="H1530" i="49"/>
  <c r="H1504" i="49"/>
  <c r="H1405" i="49"/>
  <c r="H1397" i="49"/>
  <c r="H1176" i="49"/>
  <c r="H1166" i="49"/>
  <c r="H1072" i="49"/>
  <c r="H1058" i="49"/>
  <c r="H1051" i="49"/>
  <c r="H1032" i="49"/>
  <c r="H1028" i="49"/>
  <c r="H1003" i="49"/>
  <c r="H999" i="49"/>
  <c r="H965" i="49"/>
  <c r="H957" i="49"/>
  <c r="H848" i="49"/>
  <c r="H833" i="49"/>
  <c r="H337" i="49"/>
  <c r="H333" i="49"/>
  <c r="H330" i="49"/>
  <c r="H1803" i="49"/>
  <c r="H1197" i="49"/>
  <c r="H1321" i="49"/>
  <c r="H1112" i="49"/>
  <c r="H1071" i="49"/>
  <c r="H886" i="49"/>
  <c r="H756" i="49"/>
  <c r="H637" i="49"/>
  <c r="H629" i="49"/>
  <c r="H542" i="49"/>
  <c r="H538" i="49"/>
  <c r="H515" i="49"/>
  <c r="H407" i="49"/>
  <c r="H399" i="49"/>
  <c r="H395" i="49"/>
  <c r="H241" i="49"/>
  <c r="H211" i="49"/>
  <c r="H1517" i="49"/>
  <c r="H1451" i="49"/>
  <c r="H1444" i="49"/>
  <c r="H1414" i="49"/>
  <c r="H1340" i="49"/>
  <c r="H1309" i="49"/>
  <c r="H1097" i="49"/>
  <c r="H1017" i="49"/>
  <c r="H863" i="49"/>
  <c r="H415" i="49"/>
  <c r="H344" i="49"/>
  <c r="H279" i="49"/>
  <c r="H275" i="49"/>
  <c r="H14" i="49"/>
  <c r="H1823" i="49"/>
  <c r="H1403" i="49"/>
  <c r="H1325" i="49"/>
  <c r="H1317" i="49"/>
  <c r="H1178" i="49"/>
  <c r="H1167" i="49"/>
  <c r="H1111" i="49"/>
  <c r="H1103" i="49"/>
  <c r="H1074" i="49"/>
  <c r="H963" i="49"/>
  <c r="H912" i="49"/>
  <c r="H897" i="49"/>
  <c r="H568" i="49"/>
  <c r="H564" i="49"/>
  <c r="H552" i="49"/>
  <c r="H437" i="49"/>
  <c r="H421" i="49"/>
  <c r="H351" i="49"/>
  <c r="H347" i="49"/>
  <c r="H1454" i="49"/>
  <c r="H1447" i="49"/>
  <c r="H1421" i="49"/>
  <c r="H1406" i="49"/>
  <c r="H875" i="49"/>
  <c r="H867" i="49"/>
  <c r="H1122" i="49"/>
  <c r="H1118" i="49"/>
  <c r="H927" i="49"/>
  <c r="H814" i="49"/>
  <c r="H810" i="49"/>
  <c r="H806" i="49"/>
  <c r="H802" i="49"/>
  <c r="H697" i="49"/>
  <c r="H682" i="49"/>
  <c r="H674" i="49"/>
  <c r="H575" i="49"/>
  <c r="H373" i="49"/>
  <c r="H1656" i="49"/>
  <c r="H1649" i="49"/>
  <c r="H964" i="49"/>
  <c r="H934" i="49"/>
  <c r="H870" i="49"/>
  <c r="H787" i="49"/>
  <c r="H740" i="49"/>
  <c r="H715" i="49"/>
  <c r="H711" i="49"/>
  <c r="H700" i="49"/>
  <c r="H677" i="49"/>
  <c r="H636" i="49"/>
  <c r="H613" i="49"/>
  <c r="H574" i="49"/>
  <c r="H570" i="49"/>
  <c r="H567" i="49"/>
  <c r="H559" i="49"/>
  <c r="H526" i="49"/>
  <c r="H480" i="49"/>
  <c r="H470" i="49"/>
  <c r="H466" i="49"/>
  <c r="H440" i="49"/>
  <c r="H414" i="49"/>
  <c r="H391" i="49"/>
  <c r="H387" i="49"/>
  <c r="H369" i="49"/>
  <c r="H361" i="49"/>
  <c r="H354" i="49"/>
  <c r="H336" i="49"/>
  <c r="H252" i="49"/>
  <c r="H229" i="49"/>
  <c r="H203" i="49"/>
  <c r="H53" i="49"/>
  <c r="H46" i="49"/>
  <c r="H1863" i="49"/>
  <c r="H1857" i="49"/>
  <c r="H1716" i="49"/>
  <c r="H1662" i="49"/>
  <c r="H1652" i="49"/>
  <c r="H1564" i="49"/>
  <c r="H1537" i="49"/>
  <c r="H1493" i="49"/>
  <c r="H1485" i="49"/>
  <c r="H1355" i="49"/>
  <c r="H1351" i="49"/>
  <c r="H1347" i="49"/>
  <c r="H1200" i="49"/>
  <c r="J1200" i="49" s="1"/>
  <c r="H1163" i="49"/>
  <c r="H1159" i="49"/>
  <c r="H1151" i="49"/>
  <c r="H1137" i="49"/>
  <c r="H1133" i="49"/>
  <c r="H1125" i="49"/>
  <c r="H1114" i="49"/>
  <c r="H1110" i="49"/>
  <c r="H1081" i="49"/>
  <c r="J1081" i="49" s="1"/>
  <c r="H1077" i="49"/>
  <c r="H1070" i="49"/>
  <c r="H1038" i="49"/>
  <c r="H1034" i="49"/>
  <c r="H1001" i="49"/>
  <c r="H945" i="49"/>
  <c r="H915" i="49"/>
  <c r="H911" i="49"/>
  <c r="H881" i="49"/>
  <c r="H877" i="49"/>
  <c r="H851" i="49"/>
  <c r="H847" i="49"/>
  <c r="H824" i="49"/>
  <c r="H812" i="49"/>
  <c r="H797" i="49"/>
  <c r="H773" i="49"/>
  <c r="H770" i="49"/>
  <c r="H766" i="49"/>
  <c r="H718" i="49"/>
  <c r="H714" i="49"/>
  <c r="H665" i="49"/>
  <c r="H650" i="49"/>
  <c r="H601" i="49"/>
  <c r="H586" i="49"/>
  <c r="H583" i="49"/>
  <c r="H573" i="49"/>
  <c r="H566" i="49"/>
  <c r="H525" i="49"/>
  <c r="H487" i="49"/>
  <c r="H469" i="49"/>
  <c r="H454" i="49"/>
  <c r="H424" i="49"/>
  <c r="H413" i="49"/>
  <c r="H406" i="49"/>
  <c r="H402" i="49"/>
  <c r="H372" i="49"/>
  <c r="H325" i="49"/>
  <c r="H310" i="49"/>
  <c r="H306" i="49"/>
  <c r="H210" i="49"/>
  <c r="H60" i="49"/>
  <c r="H56" i="49"/>
  <c r="H1874" i="49"/>
  <c r="H1734" i="49"/>
  <c r="H1719" i="49"/>
  <c r="H1712" i="49"/>
  <c r="H1681" i="49"/>
  <c r="H1669" i="49"/>
  <c r="H1496" i="49"/>
  <c r="H1477" i="49"/>
  <c r="H1370" i="49"/>
  <c r="H1366" i="49"/>
  <c r="H1219" i="49"/>
  <c r="H1215" i="49"/>
  <c r="H1211" i="49"/>
  <c r="H1207" i="49"/>
  <c r="H1222" i="49"/>
  <c r="H1147" i="49"/>
  <c r="H1136" i="49"/>
  <c r="H1132" i="49"/>
  <c r="H1117" i="49"/>
  <c r="H1113" i="49"/>
  <c r="H1087" i="49"/>
  <c r="H1069" i="49"/>
  <c r="H1044" i="49"/>
  <c r="H1019" i="49"/>
  <c r="H1015" i="49"/>
  <c r="H989" i="49"/>
  <c r="H929" i="49"/>
  <c r="H899" i="49"/>
  <c r="H895" i="49"/>
  <c r="H865" i="49"/>
  <c r="H835" i="49"/>
  <c r="H831" i="49"/>
  <c r="H815" i="49"/>
  <c r="H807" i="49"/>
  <c r="H799" i="49"/>
  <c r="H782" i="49"/>
  <c r="H778" i="49"/>
  <c r="H754" i="49"/>
  <c r="H735" i="49"/>
  <c r="H713" i="49"/>
  <c r="H698" i="49"/>
  <c r="H649" i="49"/>
  <c r="H634" i="49"/>
  <c r="H585" i="49"/>
  <c r="H565" i="49"/>
  <c r="H521" i="49"/>
  <c r="H509" i="49"/>
  <c r="H501" i="49"/>
  <c r="H490" i="49"/>
  <c r="H460" i="49"/>
  <c r="H445" i="49"/>
  <c r="H423" i="49"/>
  <c r="H416" i="49"/>
  <c r="H389" i="49"/>
  <c r="H371" i="49"/>
  <c r="H342" i="49"/>
  <c r="H250" i="49"/>
  <c r="H243" i="49"/>
  <c r="H186" i="49"/>
  <c r="H175" i="49"/>
  <c r="H107" i="49"/>
  <c r="H103" i="49"/>
  <c r="H95" i="49"/>
  <c r="H37" i="49"/>
  <c r="H1876" i="49"/>
  <c r="H1769" i="49"/>
  <c r="H1742" i="49"/>
  <c r="H1736" i="49"/>
  <c r="H1731" i="49"/>
  <c r="H1627" i="49"/>
  <c r="H1619" i="49"/>
  <c r="H1507" i="49"/>
  <c r="H1392" i="49"/>
  <c r="H1373" i="49"/>
  <c r="H1285" i="49"/>
  <c r="H1277" i="49"/>
  <c r="H1273" i="49"/>
  <c r="H1255" i="49"/>
  <c r="H962" i="49"/>
  <c r="H954" i="49"/>
  <c r="H928" i="49"/>
  <c r="H898" i="49"/>
  <c r="H864" i="49"/>
  <c r="H834" i="49"/>
  <c r="H785" i="49"/>
  <c r="H760" i="49"/>
  <c r="H753" i="49"/>
  <c r="H705" i="49"/>
  <c r="H690" i="49"/>
  <c r="H641" i="49"/>
  <c r="H626" i="49"/>
  <c r="H581" i="49"/>
  <c r="H549" i="49"/>
  <c r="H493" i="49"/>
  <c r="H452" i="49"/>
  <c r="H404" i="49"/>
  <c r="H396" i="49"/>
  <c r="H283" i="49"/>
  <c r="H1884" i="49"/>
  <c r="J1884" i="49" s="1"/>
  <c r="H1805" i="49"/>
  <c r="H1639" i="49"/>
  <c r="H1636" i="49"/>
  <c r="H265" i="49"/>
  <c r="H225" i="49"/>
  <c r="H196" i="49"/>
  <c r="H109" i="49"/>
  <c r="H106" i="49"/>
  <c r="H91" i="49"/>
  <c r="H63" i="49"/>
  <c r="H55" i="49"/>
  <c r="H24" i="49"/>
  <c r="H13" i="49"/>
  <c r="H1904" i="49"/>
  <c r="H1878" i="49"/>
  <c r="H1862" i="49"/>
  <c r="H1793" i="49"/>
  <c r="H1790" i="49"/>
  <c r="H1768" i="49"/>
  <c r="H1763" i="49"/>
  <c r="H1757" i="49"/>
  <c r="H1748" i="49"/>
  <c r="H1739" i="49"/>
  <c r="H1698" i="49"/>
  <c r="H1684" i="49"/>
  <c r="H1675" i="49"/>
  <c r="H1648" i="49"/>
  <c r="H1645" i="49"/>
  <c r="H1626" i="49"/>
  <c r="H1610" i="49"/>
  <c r="H1606" i="49"/>
  <c r="H1603" i="49"/>
  <c r="H1587" i="49"/>
  <c r="H1579" i="49"/>
  <c r="H1563" i="49"/>
  <c r="H1550" i="49"/>
  <c r="H1526" i="49"/>
  <c r="H1502" i="49"/>
  <c r="H1492" i="49"/>
  <c r="H1480" i="49"/>
  <c r="H1461" i="49"/>
  <c r="H1457" i="49"/>
  <c r="H1424" i="49"/>
  <c r="H1395" i="49"/>
  <c r="H1391" i="49"/>
  <c r="H1380" i="49"/>
  <c r="H1376" i="49"/>
  <c r="H1361" i="49"/>
  <c r="H1354" i="49"/>
  <c r="H1350" i="49"/>
  <c r="H1346" i="49"/>
  <c r="H1324" i="49"/>
  <c r="H1316" i="49"/>
  <c r="H1312" i="49"/>
  <c r="H1298" i="49"/>
  <c r="H1294" i="49"/>
  <c r="H1284" i="49"/>
  <c r="H1280" i="49"/>
  <c r="H1258" i="49"/>
  <c r="H1243" i="49"/>
  <c r="H1225" i="49"/>
  <c r="H1214" i="49"/>
  <c r="H86" i="49"/>
  <c r="H69" i="49"/>
  <c r="H66" i="49"/>
  <c r="H51" i="49"/>
  <c r="H1901" i="49"/>
  <c r="H1822" i="49"/>
  <c r="H1807" i="49"/>
  <c r="H1799" i="49"/>
  <c r="H1770" i="49"/>
  <c r="H1767" i="49"/>
  <c r="H1721" i="49"/>
  <c r="H1707" i="49"/>
  <c r="H1690" i="49"/>
  <c r="H1616" i="49"/>
  <c r="H1575" i="49"/>
  <c r="H1566" i="49"/>
  <c r="H1541" i="49"/>
  <c r="H1519" i="49"/>
  <c r="H1468" i="49"/>
  <c r="H1460" i="49"/>
  <c r="H1435" i="49"/>
  <c r="H1431" i="49"/>
  <c r="H1323" i="49"/>
  <c r="H1319" i="49"/>
  <c r="H1268" i="49"/>
  <c r="H246" i="49"/>
  <c r="H231" i="49"/>
  <c r="H206" i="49"/>
  <c r="H195" i="49"/>
  <c r="H118" i="49"/>
  <c r="H82" i="49"/>
  <c r="H72" i="49"/>
  <c r="H1911" i="49"/>
  <c r="J1911" i="49" s="1"/>
  <c r="H1855" i="49"/>
  <c r="H1845" i="49"/>
  <c r="H1825" i="49"/>
  <c r="H1819" i="49"/>
  <c r="H1801" i="49"/>
  <c r="H1773" i="49"/>
  <c r="H1723" i="49"/>
  <c r="H1693" i="49"/>
  <c r="H1683" i="49"/>
  <c r="H1664" i="49"/>
  <c r="H1660" i="49"/>
  <c r="H1634" i="49"/>
  <c r="I1577" i="49"/>
  <c r="H1543" i="49"/>
  <c r="I1540" i="49"/>
  <c r="H1538" i="49"/>
  <c r="H1522" i="49"/>
  <c r="H1508" i="49"/>
  <c r="I1497" i="49"/>
  <c r="H1494" i="49"/>
  <c r="H1401" i="49"/>
  <c r="H1364" i="49"/>
  <c r="H1356" i="49"/>
  <c r="H1334" i="49"/>
  <c r="H1300" i="49"/>
  <c r="H1271" i="49"/>
  <c r="H1228" i="49"/>
  <c r="H1224" i="49"/>
  <c r="H339" i="49"/>
  <c r="H322" i="49"/>
  <c r="H314" i="49"/>
  <c r="H274" i="49"/>
  <c r="H212" i="49"/>
  <c r="H194" i="49"/>
  <c r="H100" i="49"/>
  <c r="H96" i="49"/>
  <c r="H39" i="49"/>
  <c r="H29" i="49"/>
  <c r="H26" i="49"/>
  <c r="H1913" i="49"/>
  <c r="H1895" i="49"/>
  <c r="H1892" i="49"/>
  <c r="J1892" i="49" s="1"/>
  <c r="H1885" i="49"/>
  <c r="H1879" i="49"/>
  <c r="H1872" i="49"/>
  <c r="H1858" i="49"/>
  <c r="H1815" i="49"/>
  <c r="H1772" i="49"/>
  <c r="H1766" i="49"/>
  <c r="H1764" i="49"/>
  <c r="H1737" i="49"/>
  <c r="H1726" i="49"/>
  <c r="H1699" i="49"/>
  <c r="H1692" i="49"/>
  <c r="H1670" i="49"/>
  <c r="H1653" i="49"/>
  <c r="H1617" i="49"/>
  <c r="H1612" i="49"/>
  <c r="H1592" i="49"/>
  <c r="H1574" i="49"/>
  <c r="H1569" i="49"/>
  <c r="H1555" i="49"/>
  <c r="H1548" i="49"/>
  <c r="H1540" i="49"/>
  <c r="H1534" i="49"/>
  <c r="I1521" i="49"/>
  <c r="H1515" i="49"/>
  <c r="H1511" i="49"/>
  <c r="H1430" i="49"/>
  <c r="H1426" i="49"/>
  <c r="H1415" i="49"/>
  <c r="H1367" i="49"/>
  <c r="H1344" i="49"/>
  <c r="H1333" i="49"/>
  <c r="H1288" i="49"/>
  <c r="H1278" i="49"/>
  <c r="H1252" i="49"/>
  <c r="H1231" i="49"/>
  <c r="H1201" i="49"/>
  <c r="H818" i="49"/>
  <c r="H764" i="49"/>
  <c r="H1130" i="49"/>
  <c r="H716" i="49"/>
  <c r="H652" i="49"/>
  <c r="H588" i="49"/>
  <c r="H527" i="49"/>
  <c r="H1164" i="49"/>
  <c r="H868" i="49"/>
  <c r="H822" i="49"/>
  <c r="H1145" i="49"/>
  <c r="H1115" i="49"/>
  <c r="H1100" i="49"/>
  <c r="H1082" i="49"/>
  <c r="H1152" i="49"/>
  <c r="H1085" i="49"/>
  <c r="H1013" i="49"/>
  <c r="H987" i="49"/>
  <c r="H893" i="49"/>
  <c r="H829" i="49"/>
  <c r="H825" i="49"/>
  <c r="H836" i="49"/>
  <c r="H790" i="49"/>
  <c r="H495" i="49"/>
  <c r="H932" i="49"/>
  <c r="H1140" i="49"/>
  <c r="H997" i="49"/>
  <c r="H967" i="49"/>
  <c r="H900" i="49"/>
  <c r="H1169" i="49"/>
  <c r="H1128" i="49"/>
  <c r="H1045" i="49"/>
  <c r="H1030" i="49"/>
  <c r="H800" i="49"/>
  <c r="H793" i="49"/>
  <c r="H747" i="49"/>
  <c r="H684" i="49"/>
  <c r="H620" i="49"/>
  <c r="H562" i="49"/>
  <c r="H439" i="49"/>
  <c r="H1095" i="49"/>
  <c r="H971" i="49"/>
  <c r="H941" i="49"/>
  <c r="H1191" i="49"/>
  <c r="H1188" i="49"/>
  <c r="H1185" i="49"/>
  <c r="H1154" i="49"/>
  <c r="H1105" i="49"/>
  <c r="H1059" i="49"/>
  <c r="H1055" i="49"/>
  <c r="H985" i="49"/>
  <c r="H974" i="49"/>
  <c r="H955" i="49"/>
  <c r="H925" i="49"/>
  <c r="H861" i="49"/>
  <c r="H750" i="49"/>
  <c r="H743" i="49"/>
  <c r="H722" i="49"/>
  <c r="H712" i="49"/>
  <c r="H691" i="49"/>
  <c r="H680" i="49"/>
  <c r="H659" i="49"/>
  <c r="H648" i="49"/>
  <c r="H630" i="49"/>
  <c r="H623" i="49"/>
  <c r="H595" i="49"/>
  <c r="H488" i="49"/>
  <c r="H478" i="49"/>
  <c r="H464" i="49"/>
  <c r="H398" i="49"/>
  <c r="H308" i="49"/>
  <c r="H264" i="49"/>
  <c r="H217" i="49"/>
  <c r="H1897" i="49"/>
  <c r="H1672" i="49"/>
  <c r="H1155" i="49"/>
  <c r="H1134" i="49"/>
  <c r="H1131" i="49"/>
  <c r="H1121" i="49"/>
  <c r="H1078" i="49"/>
  <c r="H1041" i="49"/>
  <c r="H1037" i="49"/>
  <c r="H1009" i="49"/>
  <c r="H998" i="49"/>
  <c r="H956" i="49"/>
  <c r="H953" i="49"/>
  <c r="J953" i="49" s="1"/>
  <c r="H942" i="49"/>
  <c r="H935" i="49"/>
  <c r="H921" i="49"/>
  <c r="H910" i="49"/>
  <c r="H903" i="49"/>
  <c r="H889" i="49"/>
  <c r="H878" i="49"/>
  <c r="H871" i="49"/>
  <c r="H857" i="49"/>
  <c r="H846" i="49"/>
  <c r="H839" i="49"/>
  <c r="H776" i="49"/>
  <c r="H767" i="49"/>
  <c r="H728" i="49"/>
  <c r="H558" i="49"/>
  <c r="H554" i="49"/>
  <c r="H530" i="49"/>
  <c r="H520" i="49"/>
  <c r="H516" i="49"/>
  <c r="H491" i="49"/>
  <c r="H481" i="49"/>
  <c r="H467" i="49"/>
  <c r="H315" i="49"/>
  <c r="H271" i="49"/>
  <c r="H191" i="49"/>
  <c r="H115" i="49"/>
  <c r="H38" i="49"/>
  <c r="H1674" i="49"/>
  <c r="H725" i="49"/>
  <c r="H719" i="49"/>
  <c r="H694" i="49"/>
  <c r="H687" i="49"/>
  <c r="H662" i="49"/>
  <c r="H655" i="49"/>
  <c r="H627" i="49"/>
  <c r="H616" i="49"/>
  <c r="H598" i="49"/>
  <c r="H591" i="49"/>
  <c r="H545" i="49"/>
  <c r="H435" i="49"/>
  <c r="H350" i="49"/>
  <c r="H146" i="49"/>
  <c r="H1165" i="49"/>
  <c r="H1190" i="49"/>
  <c r="H1187" i="49"/>
  <c r="J1187" i="49" s="1"/>
  <c r="H1184" i="49"/>
  <c r="H1171" i="49"/>
  <c r="H1168" i="49"/>
  <c r="H1158" i="49"/>
  <c r="H1144" i="49"/>
  <c r="H1104" i="49"/>
  <c r="H1094" i="49"/>
  <c r="H1084" i="49"/>
  <c r="H1064" i="49"/>
  <c r="H1061" i="49"/>
  <c r="H1054" i="49"/>
  <c r="H1047" i="49"/>
  <c r="H1040" i="49"/>
  <c r="H1036" i="49"/>
  <c r="H1033" i="49"/>
  <c r="H1026" i="49"/>
  <c r="H1023" i="49"/>
  <c r="H1008" i="49"/>
  <c r="H994" i="49"/>
  <c r="H991" i="49"/>
  <c r="H977" i="49"/>
  <c r="H966" i="49"/>
  <c r="H959" i="49"/>
  <c r="H952" i="49"/>
  <c r="H938" i="49"/>
  <c r="H924" i="49"/>
  <c r="H920" i="49"/>
  <c r="H906" i="49"/>
  <c r="H892" i="49"/>
  <c r="H888" i="49"/>
  <c r="H874" i="49"/>
  <c r="H860" i="49"/>
  <c r="H856" i="49"/>
  <c r="H842" i="49"/>
  <c r="H828" i="49"/>
  <c r="H821" i="49"/>
  <c r="H792" i="49"/>
  <c r="H789" i="49"/>
  <c r="H775" i="49"/>
  <c r="H704" i="49"/>
  <c r="H683" i="49"/>
  <c r="H679" i="49"/>
  <c r="H672" i="49"/>
  <c r="H654" i="49"/>
  <c r="H651" i="49"/>
  <c r="H647" i="49"/>
  <c r="H640" i="49"/>
  <c r="H622" i="49"/>
  <c r="H619" i="49"/>
  <c r="H615" i="49"/>
  <c r="H608" i="49"/>
  <c r="H590" i="49"/>
  <c r="H587" i="49"/>
  <c r="H561" i="49"/>
  <c r="H557" i="49"/>
  <c r="H544" i="49"/>
  <c r="H533" i="49"/>
  <c r="H523" i="49"/>
  <c r="H519" i="49"/>
  <c r="H512" i="49"/>
  <c r="H508" i="49"/>
  <c r="H494" i="49"/>
  <c r="H456" i="49"/>
  <c r="H434" i="49"/>
  <c r="H360" i="49"/>
  <c r="H318" i="49"/>
  <c r="H234" i="49"/>
  <c r="H156" i="49"/>
  <c r="H124" i="49"/>
  <c r="H1912" i="49"/>
  <c r="H1841" i="49"/>
  <c r="H1829" i="49"/>
  <c r="H1697" i="49"/>
  <c r="H1553" i="49"/>
  <c r="H1161" i="49"/>
  <c r="H1157" i="49"/>
  <c r="H1150" i="49"/>
  <c r="H1126" i="49"/>
  <c r="H1123" i="49"/>
  <c r="H1119" i="49"/>
  <c r="H1090" i="49"/>
  <c r="H1080" i="49"/>
  <c r="H1057" i="49"/>
  <c r="H1022" i="49"/>
  <c r="H990" i="49"/>
  <c r="H983" i="49"/>
  <c r="H969" i="49"/>
  <c r="H958" i="49"/>
  <c r="H948" i="49"/>
  <c r="H916" i="49"/>
  <c r="H884" i="49"/>
  <c r="H852" i="49"/>
  <c r="H820" i="49"/>
  <c r="H816" i="49"/>
  <c r="H813" i="49"/>
  <c r="H741" i="49"/>
  <c r="H738" i="49"/>
  <c r="H734" i="49"/>
  <c r="H727" i="49"/>
  <c r="H710" i="49"/>
  <c r="H707" i="49"/>
  <c r="H703" i="49"/>
  <c r="H696" i="49"/>
  <c r="H678" i="49"/>
  <c r="H675" i="49"/>
  <c r="H671" i="49"/>
  <c r="H664" i="49"/>
  <c r="H646" i="49"/>
  <c r="H643" i="49"/>
  <c r="H639" i="49"/>
  <c r="H632" i="49"/>
  <c r="H614" i="49"/>
  <c r="H611" i="49"/>
  <c r="H607" i="49"/>
  <c r="H600" i="49"/>
  <c r="H577" i="49"/>
  <c r="H560" i="49"/>
  <c r="H507" i="49"/>
  <c r="H483" i="49"/>
  <c r="H455" i="49"/>
  <c r="H451" i="49"/>
  <c r="H422" i="49"/>
  <c r="H408" i="49"/>
  <c r="H367" i="49"/>
  <c r="H281" i="49"/>
  <c r="H237" i="49"/>
  <c r="H201" i="49"/>
  <c r="H162" i="49"/>
  <c r="H130" i="49"/>
  <c r="H12" i="49"/>
  <c r="H1914" i="49"/>
  <c r="H1873" i="49"/>
  <c r="J1873" i="49" s="1"/>
  <c r="H1870" i="49"/>
  <c r="H1177" i="49"/>
  <c r="H1053" i="49"/>
  <c r="H1046" i="49"/>
  <c r="H1039" i="49"/>
  <c r="H1014" i="49"/>
  <c r="H1007" i="49"/>
  <c r="H993" i="49"/>
  <c r="H972" i="49"/>
  <c r="H951" i="49"/>
  <c r="H937" i="49"/>
  <c r="H926" i="49"/>
  <c r="H919" i="49"/>
  <c r="H905" i="49"/>
  <c r="H894" i="49"/>
  <c r="H887" i="49"/>
  <c r="H873" i="49"/>
  <c r="H862" i="49"/>
  <c r="H855" i="49"/>
  <c r="H841" i="49"/>
  <c r="H830" i="49"/>
  <c r="H805" i="49"/>
  <c r="H781" i="49"/>
  <c r="H762" i="49"/>
  <c r="H758" i="49"/>
  <c r="H563" i="49"/>
  <c r="H556" i="49"/>
  <c r="H532" i="49"/>
  <c r="H528" i="49"/>
  <c r="H518" i="49"/>
  <c r="H496" i="49"/>
  <c r="H486" i="49"/>
  <c r="H462" i="49"/>
  <c r="H328" i="49"/>
  <c r="H244" i="49"/>
  <c r="H204" i="49"/>
  <c r="H75" i="49"/>
  <c r="H19" i="49"/>
  <c r="H1883" i="49"/>
  <c r="H1193" i="49"/>
  <c r="H1174" i="49"/>
  <c r="H1195" i="49"/>
  <c r="H1192" i="49"/>
  <c r="H1182" i="49"/>
  <c r="H1179" i="49"/>
  <c r="H1173" i="49"/>
  <c r="H1160" i="49"/>
  <c r="H1153" i="49"/>
  <c r="H1149" i="49"/>
  <c r="H1142" i="49"/>
  <c r="H1139" i="49"/>
  <c r="H1135" i="49"/>
  <c r="H1129" i="49"/>
  <c r="H1102" i="49"/>
  <c r="H1073" i="49"/>
  <c r="H1066" i="49"/>
  <c r="H1063" i="49"/>
  <c r="H1052" i="49"/>
  <c r="H1049" i="49"/>
  <c r="H1042" i="49"/>
  <c r="H1031" i="49"/>
  <c r="H1025" i="49"/>
  <c r="H1021" i="49"/>
  <c r="H1010" i="49"/>
  <c r="H992" i="49"/>
  <c r="H982" i="49"/>
  <c r="H975" i="49"/>
  <c r="H961" i="49"/>
  <c r="H940" i="49"/>
  <c r="H936" i="49"/>
  <c r="H922" i="49"/>
  <c r="H908" i="49"/>
  <c r="H904" i="49"/>
  <c r="H890" i="49"/>
  <c r="H876" i="49"/>
  <c r="H872" i="49"/>
  <c r="H858" i="49"/>
  <c r="H844" i="49"/>
  <c r="H840" i="49"/>
  <c r="H826" i="49"/>
  <c r="H804" i="49"/>
  <c r="H801" i="49"/>
  <c r="H784" i="49"/>
  <c r="H768" i="49"/>
  <c r="H761" i="49"/>
  <c r="H751" i="49"/>
  <c r="H733" i="49"/>
  <c r="H730" i="49"/>
  <c r="H726" i="49"/>
  <c r="H720" i="49"/>
  <c r="H702" i="49"/>
  <c r="H699" i="49"/>
  <c r="H695" i="49"/>
  <c r="H688" i="49"/>
  <c r="H670" i="49"/>
  <c r="H667" i="49"/>
  <c r="H663" i="49"/>
  <c r="H656" i="49"/>
  <c r="H638" i="49"/>
  <c r="H635" i="49"/>
  <c r="H631" i="49"/>
  <c r="H624" i="49"/>
  <c r="H606" i="49"/>
  <c r="H603" i="49"/>
  <c r="H599" i="49"/>
  <c r="H592" i="49"/>
  <c r="H582" i="49"/>
  <c r="H576" i="49"/>
  <c r="H517" i="49"/>
  <c r="H510" i="49"/>
  <c r="H499" i="49"/>
  <c r="H489" i="49"/>
  <c r="H485" i="49"/>
  <c r="H472" i="49"/>
  <c r="H468" i="49"/>
  <c r="H461" i="49"/>
  <c r="H450" i="49"/>
  <c r="H443" i="49"/>
  <c r="H432" i="49"/>
  <c r="H425" i="49"/>
  <c r="H298" i="49"/>
  <c r="H251" i="49"/>
  <c r="H172" i="49"/>
  <c r="H140" i="49"/>
  <c r="H22" i="49"/>
  <c r="H1890" i="49"/>
  <c r="H1484" i="49"/>
  <c r="H1413" i="49"/>
  <c r="H1237" i="49"/>
  <c r="H363" i="49"/>
  <c r="H353" i="49"/>
  <c r="H343" i="49"/>
  <c r="H321" i="49"/>
  <c r="H294" i="49"/>
  <c r="H277" i="49"/>
  <c r="H257" i="49"/>
  <c r="H230" i="49"/>
  <c r="H213" i="49"/>
  <c r="H197" i="49"/>
  <c r="H177" i="49"/>
  <c r="H102" i="49"/>
  <c r="H90" i="49"/>
  <c r="H62" i="49"/>
  <c r="H50" i="49"/>
  <c r="H25" i="49"/>
  <c r="H1921" i="49"/>
  <c r="H1909" i="49"/>
  <c r="H1899" i="49"/>
  <c r="J1899" i="49" s="1"/>
  <c r="H1880" i="49"/>
  <c r="H1877" i="49"/>
  <c r="H1856" i="49"/>
  <c r="H1853" i="49"/>
  <c r="H1837" i="49"/>
  <c r="H1810" i="49"/>
  <c r="H1806" i="49"/>
  <c r="H1787" i="49"/>
  <c r="J1787" i="49" s="1"/>
  <c r="H1781" i="49"/>
  <c r="H1753" i="49"/>
  <c r="H1733" i="49"/>
  <c r="H1658" i="49"/>
  <c r="H1585" i="49"/>
  <c r="H1420" i="49"/>
  <c r="H1342" i="49"/>
  <c r="H1244" i="49"/>
  <c r="H1240" i="49"/>
  <c r="H411" i="49"/>
  <c r="H390" i="49"/>
  <c r="H376" i="49"/>
  <c r="H366" i="49"/>
  <c r="H317" i="49"/>
  <c r="H297" i="49"/>
  <c r="H290" i="49"/>
  <c r="H280" i="49"/>
  <c r="H270" i="49"/>
  <c r="H253" i="49"/>
  <c r="H233" i="49"/>
  <c r="H226" i="49"/>
  <c r="H216" i="49"/>
  <c r="H190" i="49"/>
  <c r="H174" i="49"/>
  <c r="H161" i="49"/>
  <c r="H158" i="49"/>
  <c r="H142" i="49"/>
  <c r="H126" i="49"/>
  <c r="H114" i="49"/>
  <c r="H83" i="49"/>
  <c r="H74" i="49"/>
  <c r="H21" i="49"/>
  <c r="H18" i="49"/>
  <c r="H1896" i="49"/>
  <c r="H1894" i="49"/>
  <c r="H1882" i="49"/>
  <c r="H1869" i="49"/>
  <c r="H1864" i="49"/>
  <c r="H1861" i="49"/>
  <c r="H1852" i="49"/>
  <c r="H1846" i="49"/>
  <c r="J1846" i="49" s="1"/>
  <c r="H1840" i="49"/>
  <c r="H1762" i="49"/>
  <c r="H1738" i="49"/>
  <c r="H1638" i="49"/>
  <c r="H1632" i="49"/>
  <c r="H1614" i="49"/>
  <c r="H1611" i="49"/>
  <c r="H1589" i="49"/>
  <c r="H1491" i="49"/>
  <c r="H1487" i="49"/>
  <c r="H1456" i="49"/>
  <c r="H1349" i="49"/>
  <c r="H1196" i="49"/>
  <c r="H427" i="49"/>
  <c r="H417" i="49"/>
  <c r="H403" i="49"/>
  <c r="H382" i="49"/>
  <c r="H355" i="49"/>
  <c r="H332" i="49"/>
  <c r="H296" i="49"/>
  <c r="H286" i="49"/>
  <c r="H269" i="49"/>
  <c r="H249" i="49"/>
  <c r="H232" i="49"/>
  <c r="H222" i="49"/>
  <c r="H209" i="49"/>
  <c r="H189" i="49"/>
  <c r="H170" i="49"/>
  <c r="H154" i="49"/>
  <c r="H138" i="49"/>
  <c r="H110" i="49"/>
  <c r="H98" i="49"/>
  <c r="H70" i="49"/>
  <c r="H58" i="49"/>
  <c r="H30" i="49"/>
  <c r="H1908" i="49"/>
  <c r="H1828" i="49"/>
  <c r="H1817" i="49"/>
  <c r="H1714" i="49"/>
  <c r="H1635" i="49"/>
  <c r="H1618" i="49"/>
  <c r="H1571" i="49"/>
  <c r="H1467" i="49"/>
  <c r="H1463" i="49"/>
  <c r="H1213" i="49"/>
  <c r="H430" i="49"/>
  <c r="H388" i="49"/>
  <c r="H381" i="49"/>
  <c r="H358" i="49"/>
  <c r="H338" i="49"/>
  <c r="H335" i="49"/>
  <c r="H326" i="49"/>
  <c r="H309" i="49"/>
  <c r="H289" i="49"/>
  <c r="H1915" i="49"/>
  <c r="H1893" i="49"/>
  <c r="H1886" i="49"/>
  <c r="H1848" i="49"/>
  <c r="H1778" i="49"/>
  <c r="H1775" i="49"/>
  <c r="H1740" i="49"/>
  <c r="H1691" i="49"/>
  <c r="H1547" i="49"/>
  <c r="H1363" i="49"/>
  <c r="H1359" i="49"/>
  <c r="H1263" i="49"/>
  <c r="H436" i="49"/>
  <c r="H429" i="49"/>
  <c r="H357" i="49"/>
  <c r="H258" i="49"/>
  <c r="H248" i="49"/>
  <c r="H238" i="49"/>
  <c r="H221" i="49"/>
  <c r="H208" i="49"/>
  <c r="H185" i="49"/>
  <c r="H178" i="49"/>
  <c r="H166" i="49"/>
  <c r="H150" i="49"/>
  <c r="H134" i="49"/>
  <c r="H94" i="49"/>
  <c r="H54" i="49"/>
  <c r="H42" i="49"/>
  <c r="H32" i="49"/>
  <c r="H16" i="49"/>
  <c r="H1922" i="49"/>
  <c r="H1910" i="49"/>
  <c r="H1900" i="49"/>
  <c r="H1888" i="49"/>
  <c r="H1881" i="49"/>
  <c r="H1854" i="49"/>
  <c r="H1788" i="49"/>
  <c r="H1745" i="49"/>
  <c r="H1521" i="49"/>
  <c r="H1470" i="49"/>
  <c r="H1440" i="49"/>
  <c r="H1410" i="49"/>
  <c r="H1270" i="49"/>
  <c r="H1565" i="49"/>
  <c r="H1535" i="49"/>
  <c r="H1525" i="49"/>
  <c r="H1514" i="49"/>
  <c r="H1510" i="49"/>
  <c r="H1446" i="49"/>
  <c r="H1433" i="49"/>
  <c r="H1399" i="49"/>
  <c r="H1386" i="49"/>
  <c r="H1382" i="49"/>
  <c r="H1335" i="49"/>
  <c r="H1322" i="49"/>
  <c r="H1318" i="49"/>
  <c r="H1305" i="49"/>
  <c r="H1295" i="49"/>
  <c r="H1279" i="49"/>
  <c r="H1256" i="49"/>
  <c r="H1227" i="49"/>
  <c r="H1223" i="49"/>
  <c r="H1216" i="49"/>
  <c r="H1198" i="49"/>
  <c r="H1834" i="49"/>
  <c r="H1816" i="49"/>
  <c r="H1811" i="49"/>
  <c r="H1808" i="49"/>
  <c r="H1789" i="49"/>
  <c r="H1783" i="49"/>
  <c r="H1777" i="49"/>
  <c r="H1761" i="49"/>
  <c r="H1755" i="49"/>
  <c r="H1724" i="49"/>
  <c r="H1722" i="49"/>
  <c r="H1713" i="49"/>
  <c r="H1704" i="49"/>
  <c r="H1676" i="49"/>
  <c r="H1663" i="49"/>
  <c r="H1644" i="49"/>
  <c r="H1629" i="49"/>
  <c r="H1623" i="49"/>
  <c r="H1620" i="49"/>
  <c r="H1607" i="49"/>
  <c r="H1600" i="49"/>
  <c r="H1578" i="49"/>
  <c r="H1549" i="49"/>
  <c r="H1546" i="49"/>
  <c r="H1503" i="49"/>
  <c r="H1486" i="49"/>
  <c r="H1473" i="49"/>
  <c r="H1469" i="49"/>
  <c r="H1462" i="49"/>
  <c r="H1455" i="49"/>
  <c r="H1439" i="49"/>
  <c r="H1432" i="49"/>
  <c r="H1422" i="49"/>
  <c r="H1402" i="49"/>
  <c r="H1375" i="49"/>
  <c r="H1362" i="49"/>
  <c r="H1358" i="49"/>
  <c r="H1338" i="49"/>
  <c r="H1311" i="49"/>
  <c r="I1304" i="49"/>
  <c r="H1272" i="49"/>
  <c r="H1249" i="49"/>
  <c r="H1239" i="49"/>
  <c r="I1197" i="49"/>
  <c r="H1524" i="49"/>
  <c r="H1506" i="49"/>
  <c r="H1479" i="49"/>
  <c r="H1458" i="49"/>
  <c r="H1385" i="49"/>
  <c r="H1208" i="49"/>
  <c r="H1844" i="49"/>
  <c r="H1813" i="49"/>
  <c r="H1797" i="49"/>
  <c r="J1797" i="49" s="1"/>
  <c r="H1786" i="49"/>
  <c r="H1765" i="49"/>
  <c r="H1760" i="49"/>
  <c r="H1754" i="49"/>
  <c r="H1746" i="49"/>
  <c r="H1679" i="49"/>
  <c r="H1599" i="49"/>
  <c r="H1596" i="49"/>
  <c r="H1561" i="49"/>
  <c r="H1558" i="49"/>
  <c r="H1512" i="49"/>
  <c r="H1489" i="49"/>
  <c r="H1482" i="49"/>
  <c r="H1438" i="49"/>
  <c r="H1418" i="49"/>
  <c r="H1384" i="49"/>
  <c r="H1378" i="49"/>
  <c r="H1374" i="49"/>
  <c r="H1320" i="49"/>
  <c r="H1310" i="49"/>
  <c r="H1281" i="49"/>
  <c r="H1242" i="49"/>
  <c r="H1232" i="49"/>
  <c r="I1270" i="49"/>
  <c r="H1241" i="49"/>
  <c r="H1838" i="49"/>
  <c r="H1830" i="49"/>
  <c r="J1830" i="49" s="1"/>
  <c r="H1826" i="49"/>
  <c r="H1796" i="49"/>
  <c r="H1782" i="49"/>
  <c r="H1756" i="49"/>
  <c r="H1743" i="49"/>
  <c r="H1728" i="49"/>
  <c r="H1725" i="49"/>
  <c r="H1715" i="49"/>
  <c r="H1709" i="49"/>
  <c r="H1706" i="49"/>
  <c r="H1686" i="49"/>
  <c r="H1680" i="49"/>
  <c r="H1678" i="49"/>
  <c r="H1628" i="49"/>
  <c r="H1625" i="49"/>
  <c r="H1593" i="49"/>
  <c r="H1560" i="49"/>
  <c r="H1557" i="49"/>
  <c r="H1554" i="49"/>
  <c r="H1518" i="49"/>
  <c r="H1505" i="49"/>
  <c r="H1501" i="49"/>
  <c r="H1471" i="49"/>
  <c r="I1450" i="49"/>
  <c r="H1434" i="49"/>
  <c r="H1407" i="49"/>
  <c r="H1400" i="49"/>
  <c r="H1390" i="49"/>
  <c r="H1353" i="49"/>
  <c r="H1343" i="49"/>
  <c r="H1336" i="49"/>
  <c r="H1330" i="49"/>
  <c r="H1326" i="49"/>
  <c r="H1303" i="49"/>
  <c r="H1296" i="49"/>
  <c r="H1290" i="49"/>
  <c r="H1286" i="49"/>
  <c r="H1274" i="49"/>
  <c r="H1264" i="49"/>
  <c r="H1257" i="49"/>
  <c r="H1217" i="49"/>
  <c r="I1877" i="49"/>
  <c r="I1863" i="49"/>
  <c r="I1854" i="49"/>
  <c r="I1849" i="49"/>
  <c r="I1844" i="49"/>
  <c r="I1839" i="49"/>
  <c r="I1832" i="49"/>
  <c r="I1828" i="49"/>
  <c r="I1817" i="49"/>
  <c r="I1806" i="49"/>
  <c r="I1798" i="49"/>
  <c r="I1793" i="49"/>
  <c r="I1789" i="49"/>
  <c r="I1784" i="49"/>
  <c r="I1774" i="49"/>
  <c r="I1746" i="49"/>
  <c r="I1740" i="49"/>
  <c r="I1727" i="49"/>
  <c r="I1725" i="49"/>
  <c r="I1714" i="49"/>
  <c r="I1707" i="49"/>
  <c r="I1702" i="49"/>
  <c r="I1681" i="49"/>
  <c r="I1674" i="49"/>
  <c r="I1667" i="49"/>
  <c r="I1626" i="49"/>
  <c r="I1606" i="49"/>
  <c r="I1599" i="49"/>
  <c r="I1564" i="49"/>
  <c r="I1547" i="49"/>
  <c r="I1539" i="49"/>
  <c r="I1482" i="49"/>
  <c r="I1421" i="49"/>
  <c r="I1207" i="49"/>
  <c r="I1879" i="49"/>
  <c r="I1870" i="49"/>
  <c r="I1856" i="49"/>
  <c r="I1851" i="49"/>
  <c r="I1824" i="49"/>
  <c r="I1813" i="49"/>
  <c r="I1808" i="49"/>
  <c r="I1802" i="49"/>
  <c r="I1795" i="49"/>
  <c r="I1772" i="49"/>
  <c r="I1767" i="49"/>
  <c r="I1762" i="49"/>
  <c r="I1757" i="49"/>
  <c r="I1752" i="49"/>
  <c r="I1748" i="49"/>
  <c r="I1741" i="49"/>
  <c r="I1716" i="49"/>
  <c r="I1711" i="49"/>
  <c r="I1709" i="49"/>
  <c r="I1704" i="49"/>
  <c r="I1695" i="49"/>
  <c r="I1693" i="49"/>
  <c r="I1688" i="49"/>
  <c r="I1686" i="49"/>
  <c r="I1641" i="49"/>
  <c r="I1620" i="49"/>
  <c r="I1614" i="49"/>
  <c r="I1591" i="49"/>
  <c r="I1589" i="49"/>
  <c r="I1531" i="49"/>
  <c r="I1528" i="49"/>
  <c r="I1514" i="49"/>
  <c r="I1283" i="49"/>
  <c r="I1869" i="49"/>
  <c r="I1862" i="49"/>
  <c r="I1855" i="49"/>
  <c r="I1838" i="49"/>
  <c r="I1823" i="49"/>
  <c r="I1816" i="49"/>
  <c r="I1812" i="49"/>
  <c r="I1807" i="49"/>
  <c r="I1805" i="49"/>
  <c r="I1801" i="49"/>
  <c r="I1783" i="49"/>
  <c r="I1773" i="49"/>
  <c r="I1771" i="49"/>
  <c r="I1766" i="49"/>
  <c r="I1765" i="49"/>
  <c r="I1761" i="49"/>
  <c r="I1756" i="49"/>
  <c r="I1735" i="49"/>
  <c r="I1726" i="49"/>
  <c r="I1708" i="49"/>
  <c r="I1703" i="49"/>
  <c r="I1701" i="49"/>
  <c r="I1692" i="49"/>
  <c r="I1685" i="49"/>
  <c r="I1673" i="49"/>
  <c r="I1632" i="49"/>
  <c r="I1630" i="49"/>
  <c r="I1619" i="49"/>
  <c r="I1595" i="49"/>
  <c r="I1584" i="49"/>
  <c r="I1509" i="49"/>
  <c r="J1509" i="49" s="1"/>
  <c r="I1871" i="49"/>
  <c r="I1864" i="49"/>
  <c r="I1850" i="49"/>
  <c r="I1845" i="49"/>
  <c r="I1840" i="49"/>
  <c r="I1833" i="49"/>
  <c r="I1825" i="49"/>
  <c r="I1818" i="49"/>
  <c r="I1814" i="49"/>
  <c r="I1803" i="49"/>
  <c r="I1794" i="49"/>
  <c r="I1785" i="49"/>
  <c r="I1780" i="49"/>
  <c r="I1775" i="49"/>
  <c r="I1763" i="49"/>
  <c r="I1753" i="49"/>
  <c r="I1749" i="49"/>
  <c r="I1747" i="49"/>
  <c r="I1742" i="49"/>
  <c r="I1736" i="49"/>
  <c r="I1728" i="49"/>
  <c r="I1722" i="49"/>
  <c r="I1717" i="49"/>
  <c r="I1715" i="49"/>
  <c r="I1710" i="49"/>
  <c r="I1694" i="49"/>
  <c r="I1689" i="49"/>
  <c r="I1687" i="49"/>
  <c r="I1678" i="49"/>
  <c r="I1675" i="49"/>
  <c r="I1655" i="49"/>
  <c r="I1643" i="49"/>
  <c r="I1634" i="49"/>
  <c r="I1607" i="49"/>
  <c r="I1590" i="49"/>
  <c r="I1560" i="49"/>
  <c r="I1557" i="49"/>
  <c r="I1551" i="49"/>
  <c r="I1542" i="49"/>
  <c r="I1303" i="49"/>
  <c r="I1859" i="49"/>
  <c r="I1857" i="49"/>
  <c r="I1852" i="49"/>
  <c r="I1847" i="49"/>
  <c r="I1835" i="49"/>
  <c r="I1809" i="49"/>
  <c r="I1796" i="49"/>
  <c r="I1791" i="49"/>
  <c r="I1768" i="49"/>
  <c r="I1758" i="49"/>
  <c r="I1738" i="49"/>
  <c r="I1730" i="49"/>
  <c r="I1723" i="49"/>
  <c r="I1705" i="49"/>
  <c r="I1696" i="49"/>
  <c r="I1657" i="49"/>
  <c r="I1646" i="49"/>
  <c r="I1621" i="49"/>
  <c r="I1597" i="49"/>
  <c r="I1535" i="49"/>
  <c r="I1492" i="49"/>
  <c r="I1369" i="49"/>
  <c r="I1346" i="49"/>
  <c r="I1248" i="49"/>
  <c r="I1232" i="49"/>
  <c r="I1677" i="49"/>
  <c r="I1669" i="49"/>
  <c r="I1663" i="49"/>
  <c r="I1661" i="49"/>
  <c r="I1654" i="49"/>
  <c r="I1652" i="49"/>
  <c r="I1648" i="49"/>
  <c r="I1638" i="49"/>
  <c r="I1631" i="49"/>
  <c r="I1623" i="49"/>
  <c r="I1617" i="49"/>
  <c r="I1609" i="49"/>
  <c r="I1602" i="49"/>
  <c r="I1593" i="49"/>
  <c r="I1586" i="49"/>
  <c r="I1566" i="49"/>
  <c r="I1562" i="49"/>
  <c r="I1524" i="49"/>
  <c r="I1502" i="49"/>
  <c r="I1487" i="49"/>
  <c r="I1484" i="49"/>
  <c r="I1466" i="49"/>
  <c r="I1452" i="49"/>
  <c r="I1437" i="49"/>
  <c r="I1416" i="49"/>
  <c r="I1413" i="49"/>
  <c r="I1407" i="49"/>
  <c r="I1391" i="49"/>
  <c r="I1313" i="49"/>
  <c r="I1671" i="49"/>
  <c r="I1656" i="49"/>
  <c r="I1640" i="49"/>
  <c r="I1633" i="49"/>
  <c r="I1627" i="49"/>
  <c r="I1625" i="49"/>
  <c r="I1618" i="49"/>
  <c r="I1613" i="49"/>
  <c r="I1611" i="49"/>
  <c r="I1604" i="49"/>
  <c r="I1598" i="49"/>
  <c r="I1596" i="49"/>
  <c r="I1594" i="49"/>
  <c r="I1588" i="49"/>
  <c r="I1585" i="49"/>
  <c r="I1583" i="49"/>
  <c r="I1575" i="49"/>
  <c r="I1563" i="49"/>
  <c r="I1520" i="49"/>
  <c r="I1475" i="49"/>
  <c r="I1468" i="49"/>
  <c r="I1443" i="49"/>
  <c r="I1440" i="49"/>
  <c r="I1368" i="49"/>
  <c r="I1325" i="49"/>
  <c r="I1680" i="49"/>
  <c r="I1666" i="49"/>
  <c r="I1660" i="49"/>
  <c r="I1651" i="49"/>
  <c r="I1647" i="49"/>
  <c r="I1637" i="49"/>
  <c r="I1629" i="49"/>
  <c r="I1622" i="49"/>
  <c r="I1615" i="49"/>
  <c r="I1608" i="49"/>
  <c r="I1600" i="49"/>
  <c r="I1592" i="49"/>
  <c r="I1568" i="49"/>
  <c r="I1558" i="49"/>
  <c r="I1537" i="49"/>
  <c r="I1529" i="49"/>
  <c r="I1523" i="49"/>
  <c r="I1516" i="49"/>
  <c r="I1501" i="49"/>
  <c r="I1489" i="49"/>
  <c r="I1427" i="49"/>
  <c r="I1424" i="49"/>
  <c r="I1415" i="49"/>
  <c r="I1406" i="49"/>
  <c r="I1334" i="49"/>
  <c r="I1312" i="49"/>
  <c r="I1271" i="49"/>
  <c r="I1721" i="49"/>
  <c r="I1719" i="49"/>
  <c r="I1712" i="49"/>
  <c r="I1691" i="49"/>
  <c r="I1682" i="49"/>
  <c r="I1676" i="49"/>
  <c r="I1670" i="49"/>
  <c r="I1668" i="49"/>
  <c r="I1664" i="49"/>
  <c r="I1662" i="49"/>
  <c r="I1653" i="49"/>
  <c r="I1649" i="49"/>
  <c r="I1644" i="49"/>
  <c r="I1639" i="49"/>
  <c r="I1624" i="49"/>
  <c r="I1610" i="49"/>
  <c r="I1601" i="49"/>
  <c r="I1582" i="49"/>
  <c r="I1549" i="49"/>
  <c r="I1507" i="49"/>
  <c r="I1480" i="49"/>
  <c r="I1429" i="49"/>
  <c r="I1277" i="49"/>
  <c r="I1555" i="49"/>
  <c r="I1553" i="49"/>
  <c r="I1545" i="49"/>
  <c r="I1526" i="49"/>
  <c r="I1518" i="49"/>
  <c r="I1511" i="49"/>
  <c r="I1504" i="49"/>
  <c r="I1499" i="49"/>
  <c r="I1494" i="49"/>
  <c r="I1472" i="49"/>
  <c r="I1460" i="49"/>
  <c r="I1382" i="49"/>
  <c r="I1377" i="49"/>
  <c r="I1371" i="49"/>
  <c r="I1223" i="49"/>
  <c r="I1213" i="49"/>
  <c r="I1581" i="49"/>
  <c r="I1571" i="49"/>
  <c r="I1559" i="49"/>
  <c r="I1548" i="49"/>
  <c r="I1546" i="49"/>
  <c r="I1543" i="49"/>
  <c r="I1532" i="49"/>
  <c r="I1530" i="49"/>
  <c r="I1513" i="49"/>
  <c r="I1506" i="49"/>
  <c r="I1496" i="49"/>
  <c r="I1486" i="49"/>
  <c r="I1479" i="49"/>
  <c r="I1457" i="49"/>
  <c r="I1454" i="49"/>
  <c r="I1444" i="49"/>
  <c r="I1434" i="49"/>
  <c r="I1428" i="49"/>
  <c r="I1400" i="49"/>
  <c r="I1339" i="49"/>
  <c r="I1317" i="49"/>
  <c r="I1290" i="49"/>
  <c r="I1282" i="49"/>
  <c r="I1276" i="49"/>
  <c r="I1206" i="49"/>
  <c r="I1576" i="49"/>
  <c r="I1574" i="49"/>
  <c r="I1572" i="49"/>
  <c r="I1565" i="49"/>
  <c r="I1552" i="49"/>
  <c r="I1544" i="49"/>
  <c r="I1538" i="49"/>
  <c r="I1525" i="49"/>
  <c r="I1517" i="49"/>
  <c r="I1515" i="49"/>
  <c r="I1510" i="49"/>
  <c r="I1503" i="49"/>
  <c r="I1493" i="49"/>
  <c r="I1491" i="49"/>
  <c r="I1476" i="49"/>
  <c r="I1436" i="49"/>
  <c r="I1420" i="49"/>
  <c r="I1381" i="49"/>
  <c r="I1364" i="49"/>
  <c r="I1326" i="49"/>
  <c r="I1308" i="49"/>
  <c r="I1284" i="49"/>
  <c r="I1578" i="49"/>
  <c r="I1567" i="49"/>
  <c r="I1561" i="49"/>
  <c r="I1556" i="49"/>
  <c r="I1554" i="49"/>
  <c r="I1550" i="49"/>
  <c r="I1534" i="49"/>
  <c r="I1527" i="49"/>
  <c r="I1519" i="49"/>
  <c r="I1500" i="49"/>
  <c r="I1498" i="49"/>
  <c r="I1488" i="49"/>
  <c r="I1481" i="49"/>
  <c r="I1465" i="49"/>
  <c r="I1459" i="49"/>
  <c r="I1449" i="49"/>
  <c r="I1446" i="49"/>
  <c r="I1441" i="49"/>
  <c r="I1438" i="49"/>
  <c r="I1425" i="49"/>
  <c r="I1422" i="49"/>
  <c r="I1390" i="49"/>
  <c r="I1372" i="49"/>
  <c r="I1357" i="49"/>
  <c r="I1335" i="49"/>
  <c r="I1580" i="49"/>
  <c r="I1570" i="49"/>
  <c r="I1569" i="49"/>
  <c r="I1541" i="49"/>
  <c r="I1536" i="49"/>
  <c r="I1512" i="49"/>
  <c r="I1505" i="49"/>
  <c r="I1495" i="49"/>
  <c r="I1485" i="49"/>
  <c r="I1483" i="49"/>
  <c r="I1478" i="49"/>
  <c r="I1473" i="49"/>
  <c r="I1467" i="49"/>
  <c r="I1461" i="49"/>
  <c r="I1456" i="49"/>
  <c r="I1453" i="49"/>
  <c r="I1451" i="49"/>
  <c r="I1433" i="49"/>
  <c r="I1402" i="49"/>
  <c r="I1399" i="49"/>
  <c r="I1378" i="49"/>
  <c r="I1262" i="49"/>
  <c r="I1224" i="49"/>
  <c r="I1214" i="49"/>
  <c r="I1508" i="49"/>
  <c r="I1470" i="49"/>
  <c r="I1463" i="49"/>
  <c r="I1431" i="49"/>
  <c r="I1418" i="49"/>
  <c r="I1411" i="49"/>
  <c r="I1409" i="49"/>
  <c r="I1404" i="49"/>
  <c r="I1397" i="49"/>
  <c r="I1375" i="49"/>
  <c r="I1366" i="49"/>
  <c r="I1362" i="49"/>
  <c r="I1355" i="49"/>
  <c r="I1353" i="49"/>
  <c r="I1348" i="49"/>
  <c r="I1344" i="49"/>
  <c r="I1322" i="49"/>
  <c r="I1315" i="49"/>
  <c r="I1310" i="49"/>
  <c r="I1301" i="49"/>
  <c r="I1297" i="49"/>
  <c r="I1292" i="49"/>
  <c r="I1288" i="49"/>
  <c r="I1280" i="49"/>
  <c r="I1267" i="49"/>
  <c r="I1260" i="49"/>
  <c r="I1258" i="49"/>
  <c r="I1253" i="49"/>
  <c r="I1246" i="49"/>
  <c r="I1242" i="49"/>
  <c r="I1237" i="49"/>
  <c r="I1230" i="49"/>
  <c r="J1230" i="49" s="1"/>
  <c r="I1221" i="49"/>
  <c r="I1219" i="49"/>
  <c r="I1202" i="49"/>
  <c r="I1395" i="49"/>
  <c r="I1393" i="49"/>
  <c r="I1388" i="49"/>
  <c r="I1384" i="49"/>
  <c r="I1359" i="49"/>
  <c r="I1350" i="49"/>
  <c r="I1341" i="49"/>
  <c r="I1337" i="49"/>
  <c r="I1332" i="49"/>
  <c r="I1328" i="49"/>
  <c r="I1319" i="49"/>
  <c r="I1306" i="49"/>
  <c r="I1299" i="49"/>
  <c r="I1294" i="49"/>
  <c r="I1273" i="49"/>
  <c r="I1264" i="49"/>
  <c r="I1255" i="49"/>
  <c r="I1251" i="49"/>
  <c r="I1244" i="49"/>
  <c r="I1239" i="49"/>
  <c r="I1235" i="49"/>
  <c r="I1228" i="49"/>
  <c r="I1226" i="49"/>
  <c r="I1216" i="49"/>
  <c r="I1209" i="49"/>
  <c r="J1209" i="49" s="1"/>
  <c r="I1204" i="49"/>
  <c r="I1199" i="49"/>
  <c r="I1490" i="49"/>
  <c r="I1474" i="49"/>
  <c r="I1469" i="49"/>
  <c r="I1462" i="49"/>
  <c r="I1458" i="49"/>
  <c r="I1442" i="49"/>
  <c r="I1435" i="49"/>
  <c r="I1430" i="49"/>
  <c r="I1426" i="49"/>
  <c r="I1419" i="49"/>
  <c r="I1417" i="49"/>
  <c r="I1412" i="49"/>
  <c r="I1408" i="49"/>
  <c r="I1386" i="49"/>
  <c r="I1379" i="49"/>
  <c r="I1374" i="49"/>
  <c r="I1365" i="49"/>
  <c r="I1361" i="49"/>
  <c r="I1356" i="49"/>
  <c r="I1352" i="49"/>
  <c r="I1343" i="49"/>
  <c r="I1330" i="49"/>
  <c r="I1323" i="49"/>
  <c r="I1321" i="49"/>
  <c r="I1316" i="49"/>
  <c r="I1309" i="49"/>
  <c r="I1296" i="49"/>
  <c r="I1287" i="49"/>
  <c r="I1279" i="49"/>
  <c r="I1275" i="49"/>
  <c r="I1268" i="49"/>
  <c r="I1266" i="49"/>
  <c r="I1261" i="49"/>
  <c r="I1257" i="49"/>
  <c r="I1241" i="49"/>
  <c r="I1218" i="49"/>
  <c r="I1211" i="49"/>
  <c r="I1201" i="49"/>
  <c r="I1196" i="49"/>
  <c r="I1455" i="49"/>
  <c r="I1448" i="49"/>
  <c r="I1439" i="49"/>
  <c r="I1423" i="49"/>
  <c r="I1414" i="49"/>
  <c r="I1405" i="49"/>
  <c r="I1401" i="49"/>
  <c r="I1396" i="49"/>
  <c r="I1392" i="49"/>
  <c r="I1383" i="49"/>
  <c r="I1370" i="49"/>
  <c r="I1363" i="49"/>
  <c r="I1358" i="49"/>
  <c r="I1349" i="49"/>
  <c r="I1336" i="49"/>
  <c r="I1327" i="49"/>
  <c r="I1318" i="49"/>
  <c r="I1314" i="49"/>
  <c r="I1307" i="49"/>
  <c r="I1305" i="49"/>
  <c r="I1300" i="49"/>
  <c r="I1293" i="49"/>
  <c r="I1272" i="49"/>
  <c r="I1263" i="49"/>
  <c r="I1254" i="49"/>
  <c r="I1250" i="49"/>
  <c r="I1245" i="49"/>
  <c r="I1238" i="49"/>
  <c r="I1234" i="49"/>
  <c r="I1229" i="49"/>
  <c r="I1225" i="49"/>
  <c r="I1220" i="49"/>
  <c r="I1215" i="49"/>
  <c r="I1208" i="49"/>
  <c r="I1198" i="49"/>
  <c r="I1477" i="49"/>
  <c r="I1471" i="49"/>
  <c r="I1464" i="49"/>
  <c r="I1445" i="49"/>
  <c r="I1432" i="49"/>
  <c r="I1410" i="49"/>
  <c r="I1403" i="49"/>
  <c r="I1398" i="49"/>
  <c r="I1389" i="49"/>
  <c r="I1376" i="49"/>
  <c r="I1367" i="49"/>
  <c r="I1354" i="49"/>
  <c r="I1347" i="49"/>
  <c r="I1345" i="49"/>
  <c r="I1340" i="49"/>
  <c r="I1333" i="49"/>
  <c r="I1311" i="49"/>
  <c r="I1302" i="49"/>
  <c r="I1298" i="49"/>
  <c r="I1291" i="49"/>
  <c r="I1289" i="49"/>
  <c r="I1285" i="49"/>
  <c r="I1281" i="49"/>
  <c r="I1259" i="49"/>
  <c r="I1252" i="49"/>
  <c r="I1247" i="49"/>
  <c r="I1243" i="49"/>
  <c r="I1236" i="49"/>
  <c r="I1231" i="49"/>
  <c r="I1222" i="49"/>
  <c r="I1205" i="49"/>
  <c r="I1203" i="49"/>
  <c r="I1394" i="49"/>
  <c r="I1387" i="49"/>
  <c r="I1385" i="49"/>
  <c r="I1380" i="49"/>
  <c r="I1373" i="49"/>
  <c r="I1360" i="49"/>
  <c r="I1351" i="49"/>
  <c r="I1342" i="49"/>
  <c r="I1338" i="49"/>
  <c r="I1331" i="49"/>
  <c r="I1329" i="49"/>
  <c r="I1324" i="49"/>
  <c r="I1320" i="49"/>
  <c r="I1295" i="49"/>
  <c r="I1286" i="49"/>
  <c r="I1278" i="49"/>
  <c r="I1274" i="49"/>
  <c r="I1269" i="49"/>
  <c r="I1265" i="49"/>
  <c r="I1256" i="49"/>
  <c r="I1240" i="49"/>
  <c r="I1227" i="49"/>
  <c r="I1217" i="49"/>
  <c r="I1212" i="49"/>
  <c r="I1210" i="49"/>
  <c r="H1903" i="49"/>
  <c r="H1827" i="49"/>
  <c r="J1827" i="49" s="1"/>
  <c r="H1771" i="49"/>
  <c r="H1673" i="49"/>
  <c r="H1329" i="49"/>
  <c r="H1849" i="49"/>
  <c r="H1751" i="49"/>
  <c r="H1735" i="49"/>
  <c r="H1889" i="49"/>
  <c r="H1865" i="49"/>
  <c r="H1804" i="49"/>
  <c r="J1804" i="49" s="1"/>
  <c r="H1718" i="49"/>
  <c r="H1902" i="49"/>
  <c r="H1833" i="49"/>
  <c r="H1776" i="49"/>
  <c r="H1744" i="49"/>
  <c r="H1918" i="49"/>
  <c r="H1916" i="49"/>
  <c r="J1916" i="49" s="1"/>
  <c r="H1701" i="49"/>
  <c r="H1655" i="49"/>
  <c r="H1717" i="49"/>
  <c r="H1647" i="49"/>
  <c r="H1393" i="49"/>
  <c r="H1732" i="49"/>
  <c r="H1671" i="49"/>
  <c r="H1266" i="49"/>
  <c r="H1497" i="49"/>
  <c r="H1465" i="49"/>
  <c r="H1417" i="49"/>
  <c r="H1289" i="49"/>
  <c r="H1226" i="49"/>
  <c r="H1441" i="49"/>
  <c r="H1313" i="49"/>
  <c r="H1250" i="49"/>
  <c r="H1202" i="49"/>
  <c r="H1513" i="49"/>
  <c r="H1425" i="49"/>
  <c r="H1297" i="49"/>
  <c r="H1234" i="49"/>
  <c r="H1218" i="49"/>
  <c r="H1481" i="49"/>
  <c r="H1449" i="49"/>
  <c r="H1409" i="49"/>
  <c r="H1345" i="49"/>
  <c r="H1282" i="49"/>
  <c r="I24" i="49"/>
  <c r="I28" i="49"/>
  <c r="I30" i="49"/>
  <c r="I89" i="49"/>
  <c r="I93" i="49"/>
  <c r="I95" i="49"/>
  <c r="I171" i="49"/>
  <c r="I173" i="49"/>
  <c r="I181" i="49"/>
  <c r="I197" i="49"/>
  <c r="I208" i="49"/>
  <c r="I212" i="49"/>
  <c r="I217" i="49"/>
  <c r="I219" i="49"/>
  <c r="I226" i="49"/>
  <c r="I228" i="49"/>
  <c r="I233" i="49"/>
  <c r="I235" i="49"/>
  <c r="I242" i="49"/>
  <c r="I244" i="49"/>
  <c r="I249" i="49"/>
  <c r="I251" i="49"/>
  <c r="I258" i="49"/>
  <c r="I260" i="49"/>
  <c r="I265" i="49"/>
  <c r="I267" i="49"/>
  <c r="I274" i="49"/>
  <c r="I276" i="49"/>
  <c r="I281" i="49"/>
  <c r="I283" i="49"/>
  <c r="I290" i="49"/>
  <c r="I292" i="49"/>
  <c r="I297" i="49"/>
  <c r="I299" i="49"/>
  <c r="I308" i="49"/>
  <c r="I313" i="49"/>
  <c r="I320" i="49"/>
  <c r="I322" i="49"/>
  <c r="I324" i="49"/>
  <c r="I15" i="49"/>
  <c r="I22" i="49"/>
  <c r="I83" i="49"/>
  <c r="I85" i="49"/>
  <c r="I87" i="49"/>
  <c r="I106" i="49"/>
  <c r="I114" i="49"/>
  <c r="I122" i="49"/>
  <c r="I130" i="49"/>
  <c r="I132" i="49"/>
  <c r="I134" i="49"/>
  <c r="I136" i="49"/>
  <c r="I145" i="49"/>
  <c r="I154" i="49"/>
  <c r="I156" i="49"/>
  <c r="I158" i="49"/>
  <c r="I160" i="49"/>
  <c r="I177" i="49"/>
  <c r="I179" i="49"/>
  <c r="I186" i="49"/>
  <c r="I188" i="49"/>
  <c r="I193" i="49"/>
  <c r="I195" i="49"/>
  <c r="I206" i="49"/>
  <c r="I224" i="49"/>
  <c r="I240" i="49"/>
  <c r="I256" i="49"/>
  <c r="I272" i="49"/>
  <c r="I288" i="49"/>
  <c r="I304" i="49"/>
  <c r="I318" i="49"/>
  <c r="I329" i="49"/>
  <c r="I13" i="49"/>
  <c r="I18" i="49"/>
  <c r="I33" i="49"/>
  <c r="I35" i="49"/>
  <c r="I41" i="49"/>
  <c r="I43" i="49"/>
  <c r="I49" i="49"/>
  <c r="I51" i="49"/>
  <c r="I57" i="49"/>
  <c r="I59" i="49"/>
  <c r="I65" i="49"/>
  <c r="I67" i="49"/>
  <c r="I73" i="49"/>
  <c r="I75" i="49"/>
  <c r="I81" i="49"/>
  <c r="I98" i="49"/>
  <c r="I139" i="49"/>
  <c r="I141" i="49"/>
  <c r="I143" i="49"/>
  <c r="I169" i="49"/>
  <c r="I184" i="49"/>
  <c r="I200" i="49"/>
  <c r="I202" i="49"/>
  <c r="I215" i="49"/>
  <c r="I222" i="49"/>
  <c r="I231" i="49"/>
  <c r="I238" i="49"/>
  <c r="I247" i="49"/>
  <c r="I254" i="49"/>
  <c r="I263" i="49"/>
  <c r="I270" i="49"/>
  <c r="I279" i="49"/>
  <c r="I286" i="49"/>
  <c r="I295" i="49"/>
  <c r="I302" i="49"/>
  <c r="I311" i="49"/>
  <c r="I331" i="49"/>
  <c r="I335" i="49"/>
  <c r="I337" i="49"/>
  <c r="I348" i="49"/>
  <c r="I357" i="49"/>
  <c r="I359" i="49"/>
  <c r="I366" i="49"/>
  <c r="I373" i="49"/>
  <c r="I380" i="49"/>
  <c r="I385" i="49"/>
  <c r="I390" i="49"/>
  <c r="I404" i="49"/>
  <c r="I11" i="49"/>
  <c r="I20" i="49"/>
  <c r="I25" i="49"/>
  <c r="I27" i="49"/>
  <c r="I37" i="49"/>
  <c r="I39" i="49"/>
  <c r="I45" i="49"/>
  <c r="I47" i="49"/>
  <c r="I53" i="49"/>
  <c r="I55" i="49"/>
  <c r="I61" i="49"/>
  <c r="I63" i="49"/>
  <c r="I69" i="49"/>
  <c r="I71" i="49"/>
  <c r="I77" i="49"/>
  <c r="I79" i="49"/>
  <c r="I90" i="49"/>
  <c r="I100" i="49"/>
  <c r="I102" i="49"/>
  <c r="I104" i="49"/>
  <c r="J104" i="49" s="1"/>
  <c r="I108" i="49"/>
  <c r="I110" i="49"/>
  <c r="I112" i="49"/>
  <c r="I116" i="49"/>
  <c r="I118" i="49"/>
  <c r="I120" i="49"/>
  <c r="I124" i="49"/>
  <c r="I126" i="49"/>
  <c r="I128" i="49"/>
  <c r="I148" i="49"/>
  <c r="I150" i="49"/>
  <c r="I152" i="49"/>
  <c r="I163" i="49"/>
  <c r="I165" i="49"/>
  <c r="I167" i="49"/>
  <c r="I175" i="49"/>
  <c r="I182" i="49"/>
  <c r="I191" i="49"/>
  <c r="I198" i="49"/>
  <c r="I16" i="49"/>
  <c r="I29" i="49"/>
  <c r="I31" i="49"/>
  <c r="I92" i="49"/>
  <c r="I94" i="49"/>
  <c r="I96" i="49"/>
  <c r="I137" i="49"/>
  <c r="I146" i="49"/>
  <c r="I161" i="49"/>
  <c r="I172" i="49"/>
  <c r="I174" i="49"/>
  <c r="I189" i="49"/>
  <c r="I211" i="49"/>
  <c r="I218" i="49"/>
  <c r="I220" i="49"/>
  <c r="I225" i="49"/>
  <c r="I227" i="49"/>
  <c r="I234" i="49"/>
  <c r="I236" i="49"/>
  <c r="I241" i="49"/>
  <c r="I243" i="49"/>
  <c r="I250" i="49"/>
  <c r="I252" i="49"/>
  <c r="I257" i="49"/>
  <c r="I259" i="49"/>
  <c r="I266" i="49"/>
  <c r="I268" i="49"/>
  <c r="I273" i="49"/>
  <c r="I275" i="49"/>
  <c r="I282" i="49"/>
  <c r="I284" i="49"/>
  <c r="I289" i="49"/>
  <c r="I291" i="49"/>
  <c r="I298" i="49"/>
  <c r="I300" i="49"/>
  <c r="I305" i="49"/>
  <c r="I307" i="49"/>
  <c r="I14" i="49"/>
  <c r="I23" i="49"/>
  <c r="I34" i="49"/>
  <c r="I42" i="49"/>
  <c r="I50" i="49"/>
  <c r="I58" i="49"/>
  <c r="I66" i="49"/>
  <c r="I74" i="49"/>
  <c r="I82" i="49"/>
  <c r="I84" i="49"/>
  <c r="I86" i="49"/>
  <c r="I88" i="49"/>
  <c r="I131" i="49"/>
  <c r="I133" i="49"/>
  <c r="I135" i="49"/>
  <c r="I155" i="49"/>
  <c r="I157" i="49"/>
  <c r="I159" i="49"/>
  <c r="I170" i="49"/>
  <c r="I178" i="49"/>
  <c r="I180" i="49"/>
  <c r="I185" i="49"/>
  <c r="I187" i="49"/>
  <c r="I194" i="49"/>
  <c r="I196" i="49"/>
  <c r="I201" i="49"/>
  <c r="I207" i="49"/>
  <c r="I216" i="49"/>
  <c r="I232" i="49"/>
  <c r="I248" i="49"/>
  <c r="I264" i="49"/>
  <c r="I19" i="49"/>
  <c r="I36" i="49"/>
  <c r="I54" i="49"/>
  <c r="I64" i="49"/>
  <c r="I97" i="49"/>
  <c r="I107" i="49"/>
  <c r="I109" i="49"/>
  <c r="I119" i="49"/>
  <c r="I129" i="49"/>
  <c r="I138" i="49"/>
  <c r="I168" i="49"/>
  <c r="I209" i="49"/>
  <c r="I214" i="49"/>
  <c r="I223" i="49"/>
  <c r="I269" i="49"/>
  <c r="I278" i="49"/>
  <c r="I310" i="49"/>
  <c r="I323" i="49"/>
  <c r="I326" i="49"/>
  <c r="I346" i="49"/>
  <c r="I351" i="49"/>
  <c r="I358" i="49"/>
  <c r="I365" i="49"/>
  <c r="I370" i="49"/>
  <c r="I375" i="49"/>
  <c r="I393" i="49"/>
  <c r="I398" i="49"/>
  <c r="I414" i="49"/>
  <c r="I432" i="49"/>
  <c r="I437" i="49"/>
  <c r="I444" i="49"/>
  <c r="I449" i="49"/>
  <c r="I454" i="49"/>
  <c r="I461" i="49"/>
  <c r="I463" i="49"/>
  <c r="I470" i="49"/>
  <c r="I44" i="49"/>
  <c r="I62" i="49"/>
  <c r="I72" i="49"/>
  <c r="I149" i="49"/>
  <c r="I166" i="49"/>
  <c r="I183" i="49"/>
  <c r="I192" i="49"/>
  <c r="I245" i="49"/>
  <c r="I287" i="49"/>
  <c r="I293" i="49"/>
  <c r="I321" i="49"/>
  <c r="I338" i="49"/>
  <c r="I340" i="49"/>
  <c r="I342" i="49"/>
  <c r="I349" i="49"/>
  <c r="I361" i="49"/>
  <c r="I363" i="49"/>
  <c r="I368" i="49"/>
  <c r="I388" i="49"/>
  <c r="I410" i="49"/>
  <c r="I412" i="49"/>
  <c r="I421" i="49"/>
  <c r="I423" i="49"/>
  <c r="I430" i="49"/>
  <c r="I442" i="49"/>
  <c r="I468" i="49"/>
  <c r="I477" i="49"/>
  <c r="I479" i="49"/>
  <c r="I486" i="49"/>
  <c r="I495" i="49"/>
  <c r="I504" i="49"/>
  <c r="I516" i="49"/>
  <c r="I521" i="49"/>
  <c r="I527" i="49"/>
  <c r="I542" i="49"/>
  <c r="I549" i="49"/>
  <c r="I551" i="49"/>
  <c r="I558" i="49"/>
  <c r="I565" i="49"/>
  <c r="I567" i="49"/>
  <c r="I574" i="49"/>
  <c r="I17" i="49"/>
  <c r="I26" i="49"/>
  <c r="I52" i="49"/>
  <c r="I70" i="49"/>
  <c r="I80" i="49"/>
  <c r="I105" i="49"/>
  <c r="I115" i="49"/>
  <c r="I117" i="49"/>
  <c r="I127" i="49"/>
  <c r="I147" i="49"/>
  <c r="I221" i="49"/>
  <c r="I230" i="49"/>
  <c r="I239" i="49"/>
  <c r="I296" i="49"/>
  <c r="I333" i="49"/>
  <c r="I354" i="49"/>
  <c r="I356" i="49"/>
  <c r="I378" i="49"/>
  <c r="I383" i="49"/>
  <c r="I391" i="49"/>
  <c r="I396" i="49"/>
  <c r="I401" i="49"/>
  <c r="I403" i="49"/>
  <c r="I408" i="49"/>
  <c r="I417" i="49"/>
  <c r="I419" i="49"/>
  <c r="I435" i="49"/>
  <c r="I440" i="49"/>
  <c r="I447" i="49"/>
  <c r="I452" i="49"/>
  <c r="I457" i="49"/>
  <c r="I459" i="49"/>
  <c r="I466" i="49"/>
  <c r="I473" i="49"/>
  <c r="I475" i="49"/>
  <c r="I484" i="49"/>
  <c r="I60" i="49"/>
  <c r="I78" i="49"/>
  <c r="I144" i="49"/>
  <c r="I164" i="49"/>
  <c r="I190" i="49"/>
  <c r="I199" i="49"/>
  <c r="I204" i="49"/>
  <c r="I261" i="49"/>
  <c r="I285" i="49"/>
  <c r="I314" i="49"/>
  <c r="I316" i="49"/>
  <c r="I336" i="49"/>
  <c r="I347" i="49"/>
  <c r="I352" i="49"/>
  <c r="I371" i="49"/>
  <c r="I376" i="49"/>
  <c r="I381" i="49"/>
  <c r="I386" i="49"/>
  <c r="I406" i="49"/>
  <c r="I426" i="49"/>
  <c r="I428" i="49"/>
  <c r="I433" i="49"/>
  <c r="I438" i="49"/>
  <c r="I445" i="49"/>
  <c r="I464" i="49"/>
  <c r="I482" i="49"/>
  <c r="I32" i="49"/>
  <c r="I68" i="49"/>
  <c r="I103" i="49"/>
  <c r="I113" i="49"/>
  <c r="I123" i="49"/>
  <c r="I125" i="49"/>
  <c r="I142" i="49"/>
  <c r="I210" i="49"/>
  <c r="I237" i="49"/>
  <c r="I246" i="49"/>
  <c r="I255" i="49"/>
  <c r="I294" i="49"/>
  <c r="I306" i="49"/>
  <c r="I319" i="49"/>
  <c r="I327" i="49"/>
  <c r="I343" i="49"/>
  <c r="I345" i="49"/>
  <c r="I350" i="49"/>
  <c r="I369" i="49"/>
  <c r="I374" i="49"/>
  <c r="I389" i="49"/>
  <c r="I394" i="49"/>
  <c r="I399" i="49"/>
  <c r="I413" i="49"/>
  <c r="I415" i="49"/>
  <c r="I424" i="49"/>
  <c r="I443" i="49"/>
  <c r="I450" i="49"/>
  <c r="I455" i="49"/>
  <c r="I462" i="49"/>
  <c r="I469" i="49"/>
  <c r="I471" i="49"/>
  <c r="I480" i="49"/>
  <c r="I40" i="49"/>
  <c r="I76" i="49"/>
  <c r="I153" i="49"/>
  <c r="I162" i="49"/>
  <c r="I213" i="49"/>
  <c r="I277" i="49"/>
  <c r="I303" i="49"/>
  <c r="I309" i="49"/>
  <c r="I325" i="49"/>
  <c r="I330" i="49"/>
  <c r="I334" i="49"/>
  <c r="I339" i="49"/>
  <c r="I341" i="49"/>
  <c r="I362" i="49"/>
  <c r="I364" i="49"/>
  <c r="I379" i="49"/>
  <c r="I384" i="49"/>
  <c r="I392" i="49"/>
  <c r="I397" i="49"/>
  <c r="I409" i="49"/>
  <c r="I411" i="49"/>
  <c r="I422" i="49"/>
  <c r="I431" i="49"/>
  <c r="I436" i="49"/>
  <c r="I441" i="49"/>
  <c r="I448" i="49"/>
  <c r="I453" i="49"/>
  <c r="I460" i="49"/>
  <c r="I478" i="49"/>
  <c r="I485" i="49"/>
  <c r="I487" i="49"/>
  <c r="I494" i="49"/>
  <c r="I510" i="49"/>
  <c r="I520" i="49"/>
  <c r="I522" i="49"/>
  <c r="I531" i="49"/>
  <c r="I538" i="49"/>
  <c r="I543" i="49"/>
  <c r="I554" i="49"/>
  <c r="I559" i="49"/>
  <c r="I111" i="49"/>
  <c r="I253" i="49"/>
  <c r="I317" i="49"/>
  <c r="I332" i="49"/>
  <c r="I360" i="49"/>
  <c r="I372" i="49"/>
  <c r="I425" i="49"/>
  <c r="I472" i="49"/>
  <c r="I489" i="49"/>
  <c r="I491" i="49"/>
  <c r="I501" i="49"/>
  <c r="I506" i="49"/>
  <c r="I555" i="49"/>
  <c r="I563" i="49"/>
  <c r="I570" i="49"/>
  <c r="I580" i="49"/>
  <c r="I598" i="49"/>
  <c r="I603" i="49"/>
  <c r="I605" i="49"/>
  <c r="I622" i="49"/>
  <c r="I627" i="49"/>
  <c r="I629" i="49"/>
  <c r="I639" i="49"/>
  <c r="I646" i="49"/>
  <c r="I651" i="49"/>
  <c r="I653" i="49"/>
  <c r="I663" i="49"/>
  <c r="I670" i="49"/>
  <c r="I151" i="49"/>
  <c r="I382" i="49"/>
  <c r="I395" i="49"/>
  <c r="I407" i="49"/>
  <c r="I434" i="49"/>
  <c r="I481" i="49"/>
  <c r="I499" i="49"/>
  <c r="I509" i="49"/>
  <c r="I512" i="49"/>
  <c r="I514" i="49"/>
  <c r="I517" i="49"/>
  <c r="I525" i="49"/>
  <c r="I537" i="49"/>
  <c r="I540" i="49"/>
  <c r="I561" i="49"/>
  <c r="I566" i="49"/>
  <c r="I568" i="49"/>
  <c r="I573" i="49"/>
  <c r="I578" i="49"/>
  <c r="I582" i="49"/>
  <c r="I584" i="49"/>
  <c r="I591" i="49"/>
  <c r="I596" i="49"/>
  <c r="I601" i="49"/>
  <c r="I608" i="49"/>
  <c r="I615" i="49"/>
  <c r="I620" i="49"/>
  <c r="I625" i="49"/>
  <c r="I632" i="49"/>
  <c r="I642" i="49"/>
  <c r="I644" i="49"/>
  <c r="I649" i="49"/>
  <c r="I656" i="49"/>
  <c r="I666" i="49"/>
  <c r="I668" i="49"/>
  <c r="I673" i="49"/>
  <c r="I680" i="49"/>
  <c r="I690" i="49"/>
  <c r="I692" i="49"/>
  <c r="I697" i="49"/>
  <c r="I714" i="49"/>
  <c r="I716" i="49"/>
  <c r="I721" i="49"/>
  <c r="I737" i="49"/>
  <c r="I739" i="49"/>
  <c r="I744" i="49"/>
  <c r="I751" i="49"/>
  <c r="I56" i="49"/>
  <c r="I176" i="49"/>
  <c r="I312" i="49"/>
  <c r="I315" i="49"/>
  <c r="I497" i="49"/>
  <c r="I523" i="49"/>
  <c r="I530" i="49"/>
  <c r="I533" i="49"/>
  <c r="I548" i="49"/>
  <c r="I576" i="49"/>
  <c r="I594" i="49"/>
  <c r="I618" i="49"/>
  <c r="I635" i="49"/>
  <c r="I637" i="49"/>
  <c r="I659" i="49"/>
  <c r="I661" i="49"/>
  <c r="I683" i="49"/>
  <c r="I685" i="49"/>
  <c r="I702" i="49"/>
  <c r="I707" i="49"/>
  <c r="I709" i="49"/>
  <c r="I725" i="49"/>
  <c r="I730" i="49"/>
  <c r="I732" i="49"/>
  <c r="I758" i="49"/>
  <c r="I765" i="49"/>
  <c r="I770" i="49"/>
  <c r="I775" i="49"/>
  <c r="I121" i="49"/>
  <c r="I205" i="49"/>
  <c r="I280" i="49"/>
  <c r="I328" i="49"/>
  <c r="I355" i="49"/>
  <c r="I367" i="49"/>
  <c r="I402" i="49"/>
  <c r="I405" i="49"/>
  <c r="I451" i="49"/>
  <c r="I21" i="49"/>
  <c r="I48" i="49"/>
  <c r="I140" i="49"/>
  <c r="I377" i="49"/>
  <c r="I420" i="49"/>
  <c r="I429" i="49"/>
  <c r="I467" i="49"/>
  <c r="I490" i="49"/>
  <c r="I492" i="49"/>
  <c r="I502" i="49"/>
  <c r="I505" i="49"/>
  <c r="I515" i="49"/>
  <c r="I518" i="49"/>
  <c r="I528" i="49"/>
  <c r="I541" i="49"/>
  <c r="I544" i="49"/>
  <c r="I564" i="49"/>
  <c r="I579" i="49"/>
  <c r="I585" i="49"/>
  <c r="I592" i="49"/>
  <c r="I602" i="49"/>
  <c r="I604" i="49"/>
  <c r="I609" i="49"/>
  <c r="I616" i="49"/>
  <c r="I626" i="49"/>
  <c r="I628" i="49"/>
  <c r="I633" i="49"/>
  <c r="I650" i="49"/>
  <c r="I652" i="49"/>
  <c r="I657" i="49"/>
  <c r="I674" i="49"/>
  <c r="I676" i="49"/>
  <c r="I681" i="49"/>
  <c r="I698" i="49"/>
  <c r="I745" i="49"/>
  <c r="I747" i="49"/>
  <c r="I756" i="49"/>
  <c r="I780" i="49"/>
  <c r="I787" i="49"/>
  <c r="I796" i="49"/>
  <c r="I803" i="49"/>
  <c r="I813" i="49"/>
  <c r="I815" i="49"/>
  <c r="I46" i="49"/>
  <c r="I99" i="49"/>
  <c r="I101" i="49"/>
  <c r="I203" i="49"/>
  <c r="I271" i="49"/>
  <c r="I353" i="49"/>
  <c r="I400" i="49"/>
  <c r="I418" i="49"/>
  <c r="I439" i="49"/>
  <c r="I458" i="49"/>
  <c r="I476" i="49"/>
  <c r="I488" i="49"/>
  <c r="I500" i="49"/>
  <c r="I513" i="49"/>
  <c r="I562" i="49"/>
  <c r="I569" i="49"/>
  <c r="I577" i="49"/>
  <c r="I581" i="49"/>
  <c r="I583" i="49"/>
  <c r="I595" i="49"/>
  <c r="I597" i="49"/>
  <c r="I619" i="49"/>
  <c r="I621" i="49"/>
  <c r="I638" i="49"/>
  <c r="I643" i="49"/>
  <c r="I645" i="49"/>
  <c r="I662" i="49"/>
  <c r="I667" i="49"/>
  <c r="I669" i="49"/>
  <c r="I686" i="49"/>
  <c r="I691" i="49"/>
  <c r="I693" i="49"/>
  <c r="I703" i="49"/>
  <c r="I710" i="49"/>
  <c r="I715" i="49"/>
  <c r="I717" i="49"/>
  <c r="I726" i="49"/>
  <c r="I733" i="49"/>
  <c r="I738" i="49"/>
  <c r="I740" i="49"/>
  <c r="I752" i="49"/>
  <c r="I759" i="49"/>
  <c r="I766" i="49"/>
  <c r="I776" i="49"/>
  <c r="I785" i="49"/>
  <c r="I801" i="49"/>
  <c r="I806" i="49"/>
  <c r="I534" i="49"/>
  <c r="I546" i="49"/>
  <c r="I572" i="49"/>
  <c r="I575" i="49"/>
  <c r="I647" i="49"/>
  <c r="I675" i="49"/>
  <c r="I689" i="49"/>
  <c r="I695" i="49"/>
  <c r="I728" i="49"/>
  <c r="I736" i="49"/>
  <c r="I742" i="49"/>
  <c r="I750" i="49"/>
  <c r="I753" i="49"/>
  <c r="I792" i="49"/>
  <c r="I794" i="49"/>
  <c r="I797" i="49"/>
  <c r="I810" i="49"/>
  <c r="I842" i="49"/>
  <c r="I844" i="49"/>
  <c r="I849" i="49"/>
  <c r="I856" i="49"/>
  <c r="I863" i="49"/>
  <c r="I870" i="49"/>
  <c r="I875" i="49"/>
  <c r="I877" i="49"/>
  <c r="I906" i="49"/>
  <c r="I908" i="49"/>
  <c r="I913" i="49"/>
  <c r="I920" i="49"/>
  <c r="I927" i="49"/>
  <c r="I934" i="49"/>
  <c r="I939" i="49"/>
  <c r="I941" i="49"/>
  <c r="I465" i="49"/>
  <c r="I503" i="49"/>
  <c r="I532" i="49"/>
  <c r="I557" i="49"/>
  <c r="I560" i="49"/>
  <c r="I587" i="49"/>
  <c r="I589" i="49"/>
  <c r="I611" i="49"/>
  <c r="I613" i="49"/>
  <c r="I641" i="49"/>
  <c r="I672" i="49"/>
  <c r="I704" i="49"/>
  <c r="I712" i="49"/>
  <c r="I718" i="49"/>
  <c r="I767" i="49"/>
  <c r="I790" i="49"/>
  <c r="I802" i="49"/>
  <c r="I805" i="49"/>
  <c r="I808" i="49"/>
  <c r="I818" i="49"/>
  <c r="I825" i="49"/>
  <c r="I830" i="49"/>
  <c r="I835" i="49"/>
  <c r="I837" i="49"/>
  <c r="I866" i="49"/>
  <c r="I868" i="49"/>
  <c r="I873" i="49"/>
  <c r="I880" i="49"/>
  <c r="I887" i="49"/>
  <c r="I894" i="49"/>
  <c r="I899" i="49"/>
  <c r="I901" i="49"/>
  <c r="I930" i="49"/>
  <c r="I932" i="49"/>
  <c r="I937" i="49"/>
  <c r="I944" i="49"/>
  <c r="I951" i="49"/>
  <c r="I958" i="49"/>
  <c r="I963" i="49"/>
  <c r="I965" i="49"/>
  <c r="I91" i="49"/>
  <c r="I416" i="49"/>
  <c r="I526" i="49"/>
  <c r="I529" i="49"/>
  <c r="I599" i="49"/>
  <c r="I623" i="49"/>
  <c r="I654" i="49"/>
  <c r="I660" i="49"/>
  <c r="I678" i="49"/>
  <c r="I684" i="49"/>
  <c r="I687" i="49"/>
  <c r="I699" i="49"/>
  <c r="I701" i="49"/>
  <c r="I723" i="49"/>
  <c r="I731" i="49"/>
  <c r="I734" i="49"/>
  <c r="I746" i="49"/>
  <c r="I748" i="49"/>
  <c r="I762" i="49"/>
  <c r="I764" i="49"/>
  <c r="I783" i="49"/>
  <c r="I788" i="49"/>
  <c r="I800" i="49"/>
  <c r="I821" i="49"/>
  <c r="I823" i="49"/>
  <c r="I828" i="49"/>
  <c r="I833" i="49"/>
  <c r="I840" i="49"/>
  <c r="I847" i="49"/>
  <c r="I854" i="49"/>
  <c r="I859" i="49"/>
  <c r="I861" i="49"/>
  <c r="I890" i="49"/>
  <c r="I892" i="49"/>
  <c r="I897" i="49"/>
  <c r="I904" i="49"/>
  <c r="I911" i="49"/>
  <c r="I918" i="49"/>
  <c r="I446" i="49"/>
  <c r="I456" i="49"/>
  <c r="I507" i="49"/>
  <c r="I547" i="49"/>
  <c r="I550" i="49"/>
  <c r="I552" i="49"/>
  <c r="I593" i="49"/>
  <c r="I617" i="49"/>
  <c r="I648" i="49"/>
  <c r="I696" i="49"/>
  <c r="I729" i="49"/>
  <c r="I743" i="49"/>
  <c r="I754" i="49"/>
  <c r="I772" i="49"/>
  <c r="I778" i="49"/>
  <c r="I781" i="49"/>
  <c r="I795" i="49"/>
  <c r="I816" i="49"/>
  <c r="I850" i="49"/>
  <c r="I852" i="49"/>
  <c r="I857" i="49"/>
  <c r="I864" i="49"/>
  <c r="I871" i="49"/>
  <c r="I878" i="49"/>
  <c r="I883" i="49"/>
  <c r="I885" i="49"/>
  <c r="I914" i="49"/>
  <c r="I916" i="49"/>
  <c r="I921" i="49"/>
  <c r="I928" i="49"/>
  <c r="I935" i="49"/>
  <c r="I942" i="49"/>
  <c r="I947" i="49"/>
  <c r="I949" i="49"/>
  <c r="I301" i="49"/>
  <c r="I524" i="49"/>
  <c r="I535" i="49"/>
  <c r="I545" i="49"/>
  <c r="I590" i="49"/>
  <c r="I606" i="49"/>
  <c r="I614" i="49"/>
  <c r="I630" i="49"/>
  <c r="I636" i="49"/>
  <c r="I658" i="49"/>
  <c r="I664" i="49"/>
  <c r="I682" i="49"/>
  <c r="I705" i="49"/>
  <c r="I713" i="49"/>
  <c r="I719" i="49"/>
  <c r="I760" i="49"/>
  <c r="I768" i="49"/>
  <c r="I786" i="49"/>
  <c r="I793" i="49"/>
  <c r="I798" i="49"/>
  <c r="I809" i="49"/>
  <c r="I811" i="49"/>
  <c r="I819" i="49"/>
  <c r="I826" i="49"/>
  <c r="I831" i="49"/>
  <c r="I838" i="49"/>
  <c r="I843" i="49"/>
  <c r="I845" i="49"/>
  <c r="I874" i="49"/>
  <c r="I876" i="49"/>
  <c r="I881" i="49"/>
  <c r="I888" i="49"/>
  <c r="I895" i="49"/>
  <c r="I902" i="49"/>
  <c r="I907" i="49"/>
  <c r="I909" i="49"/>
  <c r="I938" i="49"/>
  <c r="I940" i="49"/>
  <c r="I945" i="49"/>
  <c r="I952" i="49"/>
  <c r="I959" i="49"/>
  <c r="I966" i="49"/>
  <c r="I971" i="49"/>
  <c r="I973" i="49"/>
  <c r="I12" i="49"/>
  <c r="I38" i="49"/>
  <c r="I262" i="49"/>
  <c r="I344" i="49"/>
  <c r="I427" i="49"/>
  <c r="I483" i="49"/>
  <c r="I508" i="49"/>
  <c r="I539" i="49"/>
  <c r="I556" i="49"/>
  <c r="I586" i="49"/>
  <c r="I610" i="49"/>
  <c r="I634" i="49"/>
  <c r="I640" i="49"/>
  <c r="I671" i="49"/>
  <c r="I700" i="49"/>
  <c r="I708" i="49"/>
  <c r="I711" i="49"/>
  <c r="I722" i="49"/>
  <c r="I724" i="49"/>
  <c r="I763" i="49"/>
  <c r="I773" i="49"/>
  <c r="I774" i="49"/>
  <c r="I779" i="49"/>
  <c r="I804" i="49"/>
  <c r="I807" i="49"/>
  <c r="I817" i="49"/>
  <c r="I822" i="49"/>
  <c r="I824" i="49"/>
  <c r="I829" i="49"/>
  <c r="I858" i="49"/>
  <c r="I860" i="49"/>
  <c r="I865" i="49"/>
  <c r="I872" i="49"/>
  <c r="I879" i="49"/>
  <c r="I886" i="49"/>
  <c r="I891" i="49"/>
  <c r="I893" i="49"/>
  <c r="I922" i="49"/>
  <c r="I924" i="49"/>
  <c r="I929" i="49"/>
  <c r="I936" i="49"/>
  <c r="I943" i="49"/>
  <c r="I950" i="49"/>
  <c r="I955" i="49"/>
  <c r="I957" i="49"/>
  <c r="I511" i="49"/>
  <c r="I571" i="49"/>
  <c r="I607" i="49"/>
  <c r="I624" i="49"/>
  <c r="I655" i="49"/>
  <c r="I706" i="49"/>
  <c r="I755" i="49"/>
  <c r="I771" i="49"/>
  <c r="I782" i="49"/>
  <c r="I834" i="49"/>
  <c r="I900" i="49"/>
  <c r="I903" i="49"/>
  <c r="I912" i="49"/>
  <c r="I915" i="49"/>
  <c r="I933" i="49"/>
  <c r="I964" i="49"/>
  <c r="I967" i="49"/>
  <c r="I972" i="49"/>
  <c r="I994" i="49"/>
  <c r="I996" i="49"/>
  <c r="I1001" i="49"/>
  <c r="I1008" i="49"/>
  <c r="I1015" i="49"/>
  <c r="I1020" i="49"/>
  <c r="I1032" i="49"/>
  <c r="I1037" i="49"/>
  <c r="I1042" i="49"/>
  <c r="I1044" i="49"/>
  <c r="I1049" i="49"/>
  <c r="I1054" i="49"/>
  <c r="I1066" i="49"/>
  <c r="I1073" i="49"/>
  <c r="I1088" i="49"/>
  <c r="I1095" i="49"/>
  <c r="I1104" i="49"/>
  <c r="I1120" i="49"/>
  <c r="I1136" i="49"/>
  <c r="I1169" i="49"/>
  <c r="I1171" i="49"/>
  <c r="I1176" i="49"/>
  <c r="I1192" i="49"/>
  <c r="I784" i="49"/>
  <c r="I1014" i="49"/>
  <c r="I631" i="49"/>
  <c r="I679" i="49"/>
  <c r="I720" i="49"/>
  <c r="I749" i="49"/>
  <c r="I791" i="49"/>
  <c r="I812" i="49"/>
  <c r="I846" i="49"/>
  <c r="I855" i="49"/>
  <c r="I882" i="49"/>
  <c r="I956" i="49"/>
  <c r="I962" i="49"/>
  <c r="I970" i="49"/>
  <c r="I975" i="49"/>
  <c r="I982" i="49"/>
  <c r="I987" i="49"/>
  <c r="I989" i="49"/>
  <c r="I1018" i="49"/>
  <c r="I1023" i="49"/>
  <c r="I1040" i="49"/>
  <c r="I1057" i="49"/>
  <c r="I1061" i="49"/>
  <c r="I1068" i="49"/>
  <c r="I1075" i="49"/>
  <c r="I1077" i="49"/>
  <c r="I1082" i="49"/>
  <c r="I1084" i="49"/>
  <c r="I1086" i="49"/>
  <c r="I1093" i="49"/>
  <c r="I1111" i="49"/>
  <c r="I1127" i="49"/>
  <c r="I1143" i="49"/>
  <c r="I1150" i="49"/>
  <c r="I1157" i="49"/>
  <c r="I1162" i="49"/>
  <c r="I1164" i="49"/>
  <c r="I1183" i="49"/>
  <c r="I496" i="49"/>
  <c r="I923" i="49"/>
  <c r="I946" i="49"/>
  <c r="I988" i="49"/>
  <c r="I229" i="49"/>
  <c r="I519" i="49"/>
  <c r="I769" i="49"/>
  <c r="I789" i="49"/>
  <c r="I862" i="49"/>
  <c r="I898" i="49"/>
  <c r="I931" i="49"/>
  <c r="I954" i="49"/>
  <c r="I978" i="49"/>
  <c r="I980" i="49"/>
  <c r="I985" i="49"/>
  <c r="I992" i="49"/>
  <c r="I999" i="49"/>
  <c r="I1006" i="49"/>
  <c r="I1011" i="49"/>
  <c r="I1013" i="49"/>
  <c r="I1030" i="49"/>
  <c r="I1035" i="49"/>
  <c r="I1047" i="49"/>
  <c r="I1052" i="49"/>
  <c r="I1059" i="49"/>
  <c r="I1064" i="49"/>
  <c r="I1071" i="49"/>
  <c r="I1080" i="49"/>
  <c r="I1091" i="49"/>
  <c r="I1102" i="49"/>
  <c r="I1118" i="49"/>
  <c r="I1134" i="49"/>
  <c r="I1153" i="49"/>
  <c r="I1155" i="49"/>
  <c r="I1160" i="49"/>
  <c r="I1167" i="49"/>
  <c r="I1174" i="49"/>
  <c r="I1190" i="49"/>
  <c r="I493" i="49"/>
  <c r="I553" i="49"/>
  <c r="I694" i="49"/>
  <c r="I1000" i="49"/>
  <c r="I498" i="49"/>
  <c r="I536" i="49"/>
  <c r="I588" i="49"/>
  <c r="I777" i="49"/>
  <c r="I832" i="49"/>
  <c r="I841" i="49"/>
  <c r="I889" i="49"/>
  <c r="I910" i="49"/>
  <c r="I919" i="49"/>
  <c r="I925" i="49"/>
  <c r="I948" i="49"/>
  <c r="I960" i="49"/>
  <c r="I968" i="49"/>
  <c r="I1002" i="49"/>
  <c r="I1004" i="49"/>
  <c r="I1009" i="49"/>
  <c r="I1016" i="49"/>
  <c r="I1021" i="49"/>
  <c r="I1026" i="49"/>
  <c r="I1028" i="49"/>
  <c r="I1033" i="49"/>
  <c r="I1038" i="49"/>
  <c r="I1050" i="49"/>
  <c r="I1055" i="49"/>
  <c r="I1089" i="49"/>
  <c r="I1098" i="49"/>
  <c r="I1100" i="49"/>
  <c r="I1105" i="49"/>
  <c r="I1107" i="49"/>
  <c r="I1109" i="49"/>
  <c r="I1114" i="49"/>
  <c r="I1116" i="49"/>
  <c r="I1121" i="49"/>
  <c r="I1123" i="49"/>
  <c r="I1125" i="49"/>
  <c r="I1130" i="49"/>
  <c r="I1132" i="49"/>
  <c r="I1137" i="49"/>
  <c r="I1139" i="49"/>
  <c r="I1141" i="49"/>
  <c r="I1146" i="49"/>
  <c r="I1148" i="49"/>
  <c r="I1177" i="49"/>
  <c r="I1179" i="49"/>
  <c r="I1181" i="49"/>
  <c r="I1186" i="49"/>
  <c r="I1188" i="49"/>
  <c r="I1193" i="49"/>
  <c r="I1195" i="49"/>
  <c r="I896" i="49"/>
  <c r="I993" i="49"/>
  <c r="I1007" i="49"/>
  <c r="I612" i="49"/>
  <c r="I677" i="49"/>
  <c r="I727" i="49"/>
  <c r="I799" i="49"/>
  <c r="I853" i="49"/>
  <c r="I869" i="49"/>
  <c r="I976" i="49"/>
  <c r="I983" i="49"/>
  <c r="I990" i="49"/>
  <c r="I995" i="49"/>
  <c r="I997" i="49"/>
  <c r="I1024" i="49"/>
  <c r="I1041" i="49"/>
  <c r="I1043" i="49"/>
  <c r="I1045" i="49"/>
  <c r="I1062" i="49"/>
  <c r="I1069" i="49"/>
  <c r="I1074" i="49"/>
  <c r="I1078" i="49"/>
  <c r="I1094" i="49"/>
  <c r="I1096" i="49"/>
  <c r="I1112" i="49"/>
  <c r="I1128" i="49"/>
  <c r="I1144" i="49"/>
  <c r="I1151" i="49"/>
  <c r="I1158" i="49"/>
  <c r="I1165" i="49"/>
  <c r="I1170" i="49"/>
  <c r="I1172" i="49"/>
  <c r="I1184" i="49"/>
  <c r="I10" i="49"/>
  <c r="I820" i="49"/>
  <c r="I905" i="49"/>
  <c r="I986" i="49"/>
  <c r="I387" i="49"/>
  <c r="I688" i="49"/>
  <c r="I741" i="49"/>
  <c r="I757" i="49"/>
  <c r="I836" i="49"/>
  <c r="I839" i="49"/>
  <c r="I848" i="49"/>
  <c r="I851" i="49"/>
  <c r="I867" i="49"/>
  <c r="I917" i="49"/>
  <c r="I926" i="49"/>
  <c r="I961" i="49"/>
  <c r="I969" i="49"/>
  <c r="I974" i="49"/>
  <c r="I979" i="49"/>
  <c r="I981" i="49"/>
  <c r="I1010" i="49"/>
  <c r="I1012" i="49"/>
  <c r="I1017" i="49"/>
  <c r="I1022" i="49"/>
  <c r="I1034" i="49"/>
  <c r="I1039" i="49"/>
  <c r="I1056" i="49"/>
  <c r="I1060" i="49"/>
  <c r="I1076" i="49"/>
  <c r="I1090" i="49"/>
  <c r="I1110" i="49"/>
  <c r="I1126" i="49"/>
  <c r="I1142" i="49"/>
  <c r="I1149" i="49"/>
  <c r="I1154" i="49"/>
  <c r="I1156" i="49"/>
  <c r="I1182" i="49"/>
  <c r="I474" i="49"/>
  <c r="I600" i="49"/>
  <c r="I665" i="49"/>
  <c r="I735" i="49"/>
  <c r="I761" i="49"/>
  <c r="I814" i="49"/>
  <c r="I827" i="49"/>
  <c r="I884" i="49"/>
  <c r="I1189" i="49"/>
  <c r="I1147" i="49"/>
  <c r="I1138" i="49"/>
  <c r="I1135" i="49"/>
  <c r="I1115" i="49"/>
  <c r="I1106" i="49"/>
  <c r="I1103" i="49"/>
  <c r="I1092" i="49"/>
  <c r="I1083" i="49"/>
  <c r="I984" i="49"/>
  <c r="I1168" i="49"/>
  <c r="I1159" i="49"/>
  <c r="I1140" i="49"/>
  <c r="I1129" i="49"/>
  <c r="I1108" i="49"/>
  <c r="I1097" i="49"/>
  <c r="I1085" i="49"/>
  <c r="I1065" i="49"/>
  <c r="I1036" i="49"/>
  <c r="I1003" i="49"/>
  <c r="I977" i="49"/>
  <c r="I1194" i="49"/>
  <c r="I1191" i="49"/>
  <c r="I1029" i="49"/>
  <c r="I1173" i="49"/>
  <c r="I1152" i="49"/>
  <c r="I1131" i="49"/>
  <c r="I1122" i="49"/>
  <c r="I1119" i="49"/>
  <c r="I1099" i="49"/>
  <c r="I1087" i="49"/>
  <c r="I1079" i="49"/>
  <c r="I1070" i="49"/>
  <c r="I1067" i="49"/>
  <c r="I1058" i="49"/>
  <c r="I1051" i="49"/>
  <c r="I1048" i="49"/>
  <c r="I1019" i="49"/>
  <c r="I1005" i="49"/>
  <c r="I1185" i="49"/>
  <c r="I1161" i="49"/>
  <c r="I1133" i="49"/>
  <c r="I1101" i="49"/>
  <c r="I1145" i="49"/>
  <c r="I1124" i="49"/>
  <c r="I1113" i="49"/>
  <c r="I1031" i="49"/>
  <c r="I998" i="49"/>
  <c r="H1065" i="49"/>
  <c r="H1089" i="49"/>
  <c r="H779" i="49"/>
  <c r="H757" i="49"/>
  <c r="H765" i="49"/>
  <c r="H803" i="49"/>
  <c r="H449" i="49"/>
  <c r="H385" i="49"/>
  <c r="H89" i="49"/>
  <c r="H497" i="49"/>
  <c r="H473" i="49"/>
  <c r="H409" i="49"/>
  <c r="H97" i="49"/>
  <c r="H129" i="49"/>
  <c r="H121" i="49"/>
  <c r="H113" i="49"/>
  <c r="H105" i="49"/>
  <c r="H571" i="49"/>
  <c r="H555" i="49"/>
  <c r="H539" i="49"/>
  <c r="H537" i="49"/>
  <c r="H505" i="49"/>
  <c r="H457" i="49"/>
  <c r="H393" i="49"/>
  <c r="H531" i="49"/>
  <c r="H529" i="49"/>
  <c r="H513" i="49"/>
  <c r="H441" i="49"/>
  <c r="H377" i="49"/>
  <c r="H465" i="49"/>
  <c r="H401" i="49"/>
  <c r="H313" i="49"/>
  <c r="H304" i="49"/>
  <c r="H288" i="49"/>
  <c r="H272" i="49"/>
  <c r="H256" i="49"/>
  <c r="H240" i="49"/>
  <c r="H224" i="49"/>
  <c r="H200" i="49"/>
  <c r="H184" i="49"/>
  <c r="H17" i="49"/>
  <c r="H169" i="49"/>
  <c r="H137" i="49"/>
  <c r="H312" i="49"/>
  <c r="H145" i="49"/>
  <c r="H320" i="49"/>
  <c r="H305" i="49"/>
  <c r="H153" i="49"/>
  <c r="H81" i="49"/>
  <c r="H73" i="49"/>
  <c r="H65" i="49"/>
  <c r="H57" i="49"/>
  <c r="H49" i="49"/>
  <c r="H41" i="49"/>
  <c r="H33" i="49"/>
  <c r="J1368" i="49" l="1"/>
  <c r="J1445" i="49"/>
  <c r="J1341" i="49"/>
  <c r="J1860" i="49"/>
  <c r="J1800" i="49"/>
  <c r="J1898" i="49"/>
  <c r="J1220" i="49"/>
  <c r="J1301" i="49"/>
  <c r="J1848" i="49"/>
  <c r="J59" i="49"/>
  <c r="J1900" i="49"/>
  <c r="J1760" i="49"/>
  <c r="J218" i="49"/>
  <c r="J981" i="49"/>
  <c r="J1895" i="49"/>
  <c r="J1562" i="49"/>
  <c r="J1913" i="49"/>
  <c r="J1907" i="49"/>
  <c r="J524" i="49"/>
  <c r="J1811" i="49"/>
  <c r="J1886" i="49"/>
  <c r="J1903" i="49"/>
  <c r="J869" i="49"/>
  <c r="J880" i="49"/>
  <c r="J147" i="49"/>
  <c r="J1843" i="49"/>
  <c r="J479" i="49"/>
  <c r="J268" i="49"/>
  <c r="J973" i="49"/>
  <c r="J1747" i="49"/>
  <c r="J1790" i="49"/>
  <c r="J188" i="49"/>
  <c r="J1088" i="49"/>
  <c r="J49" i="49"/>
  <c r="J164" i="49"/>
  <c r="J141" i="49"/>
  <c r="J572" i="49"/>
  <c r="J754" i="49"/>
  <c r="J833" i="49"/>
  <c r="J424" i="49"/>
  <c r="J61" i="49"/>
  <c r="J1853" i="49"/>
  <c r="J991" i="49"/>
  <c r="J1138" i="49"/>
  <c r="J1651" i="49"/>
  <c r="J1679" i="49"/>
  <c r="J1883" i="49"/>
  <c r="J35" i="49"/>
  <c r="J85" i="49"/>
  <c r="J550" i="49"/>
  <c r="J791" i="49"/>
  <c r="J1001" i="49"/>
  <c r="J484" i="49"/>
  <c r="J183" i="49"/>
  <c r="J1602" i="49"/>
  <c r="J1705" i="49"/>
  <c r="J1778" i="49"/>
  <c r="J1063" i="49"/>
  <c r="J1120" i="49"/>
  <c r="J809" i="49"/>
  <c r="J794" i="49"/>
  <c r="J87" i="49"/>
  <c r="J1443" i="49"/>
  <c r="J1703" i="49"/>
  <c r="J1882" i="49"/>
  <c r="J1072" i="49"/>
  <c r="J1659" i="49"/>
  <c r="J1917" i="49"/>
  <c r="J923" i="49"/>
  <c r="J547" i="49"/>
  <c r="J580" i="49"/>
  <c r="J117" i="49"/>
  <c r="J1429" i="49"/>
  <c r="J1677" i="49"/>
  <c r="J1832" i="49"/>
  <c r="J1915" i="49"/>
  <c r="J1874" i="49"/>
  <c r="J139" i="49"/>
  <c r="J1365" i="49"/>
  <c r="J1859" i="49"/>
  <c r="J1839" i="49"/>
  <c r="J1910" i="49"/>
  <c r="J1878" i="49"/>
  <c r="J771" i="49"/>
  <c r="J458" i="49"/>
  <c r="J541" i="49"/>
  <c r="J471" i="49"/>
  <c r="J1183" i="49"/>
  <c r="J1777" i="49"/>
  <c r="J1020" i="49"/>
  <c r="J729" i="49"/>
  <c r="J685" i="49"/>
  <c r="J1381" i="49"/>
  <c r="J1794" i="49"/>
  <c r="J1850" i="49"/>
  <c r="J131" i="49"/>
  <c r="J262" i="49"/>
  <c r="J341" i="49"/>
  <c r="J64" i="49"/>
  <c r="J1755" i="49"/>
  <c r="J1781" i="49"/>
  <c r="J1822" i="49"/>
  <c r="J316" i="49"/>
  <c r="J1194" i="49"/>
  <c r="J1229" i="49"/>
  <c r="J1408" i="49"/>
  <c r="J1909" i="49"/>
  <c r="J1053" i="49"/>
  <c r="J1901" i="49"/>
  <c r="J618" i="49"/>
  <c r="J1894" i="49"/>
  <c r="J1043" i="49"/>
  <c r="J1269" i="49"/>
  <c r="J1331" i="49"/>
  <c r="J1921" i="49"/>
  <c r="J1866" i="49"/>
  <c r="J1920" i="49"/>
  <c r="J1868" i="49"/>
  <c r="J1005" i="49"/>
  <c r="J979" i="49"/>
  <c r="J302" i="49"/>
  <c r="J1744" i="49"/>
  <c r="J1499" i="49"/>
  <c r="J1788" i="49"/>
  <c r="J1908" i="49"/>
  <c r="J1836" i="49"/>
  <c r="J362" i="49"/>
  <c r="J1360" i="49"/>
  <c r="J1450" i="49"/>
  <c r="J724" i="49"/>
  <c r="J346" i="49"/>
  <c r="J1636" i="49"/>
  <c r="J1656" i="49"/>
  <c r="J1167" i="49"/>
  <c r="J500" i="49"/>
  <c r="J853" i="49"/>
  <c r="J1011" i="49"/>
  <c r="J426" i="49"/>
  <c r="J167" i="49"/>
  <c r="J267" i="49"/>
  <c r="J503" i="49"/>
  <c r="J11" i="49"/>
  <c r="J1068" i="49"/>
  <c r="J236" i="49"/>
  <c r="J1545" i="49"/>
  <c r="J1334" i="49"/>
  <c r="J1768" i="49"/>
  <c r="J1893" i="49"/>
  <c r="J1444" i="49"/>
  <c r="J1743" i="49"/>
  <c r="J1922" i="49"/>
  <c r="J391" i="49"/>
  <c r="J93" i="49"/>
  <c r="J1255" i="49"/>
  <c r="J1035" i="49"/>
  <c r="J661" i="49"/>
  <c r="J1495" i="49"/>
  <c r="J1782" i="49"/>
  <c r="J1912" i="49"/>
  <c r="J865" i="49"/>
  <c r="J579" i="49"/>
  <c r="J392" i="49"/>
  <c r="J103" i="49"/>
  <c r="J67" i="49"/>
  <c r="J1706" i="49"/>
  <c r="J1837" i="49"/>
  <c r="J1268" i="49"/>
  <c r="J1459" i="49"/>
  <c r="J26" i="49"/>
  <c r="J1480" i="49"/>
  <c r="J1767" i="49"/>
  <c r="J1795" i="49"/>
  <c r="J1829" i="49"/>
  <c r="J1885" i="49"/>
  <c r="J1904" i="49"/>
  <c r="J252" i="49"/>
  <c r="J555" i="49"/>
  <c r="J81" i="49"/>
  <c r="J440" i="49"/>
  <c r="J1058" i="49"/>
  <c r="J927" i="49"/>
  <c r="J1426" i="49"/>
  <c r="J1319" i="49"/>
  <c r="J602" i="49"/>
  <c r="J988" i="49"/>
  <c r="J199" i="49"/>
  <c r="J186" i="49"/>
  <c r="J929" i="49"/>
  <c r="J864" i="49"/>
  <c r="J1210" i="49"/>
  <c r="J1791" i="49"/>
  <c r="J1826" i="49"/>
  <c r="J1185" i="49"/>
  <c r="J345" i="49"/>
  <c r="J1498" i="49"/>
  <c r="J1834" i="49"/>
  <c r="J1914" i="49"/>
  <c r="J665" i="49"/>
  <c r="J1083" i="49"/>
  <c r="J838" i="49"/>
  <c r="J15" i="49"/>
  <c r="J228" i="49"/>
  <c r="J1654" i="49"/>
  <c r="J1770" i="49"/>
  <c r="J1831" i="49"/>
  <c r="J1905" i="49"/>
  <c r="J536" i="49"/>
  <c r="J863" i="49"/>
  <c r="J642" i="49"/>
  <c r="J347" i="49"/>
  <c r="J243" i="49"/>
  <c r="J170" i="49"/>
  <c r="J627" i="49"/>
  <c r="J1764" i="49"/>
  <c r="J989" i="49"/>
  <c r="J1133" i="49"/>
  <c r="J900" i="49"/>
  <c r="J176" i="49"/>
  <c r="J1810" i="49"/>
  <c r="J926" i="49"/>
  <c r="J741" i="49"/>
  <c r="J680" i="49"/>
  <c r="J1861" i="49"/>
  <c r="J1841" i="49"/>
  <c r="J767" i="49"/>
  <c r="J478" i="49"/>
  <c r="J1737" i="49"/>
  <c r="J1779" i="49"/>
  <c r="J1792" i="49"/>
  <c r="J780" i="49"/>
  <c r="J1897" i="49"/>
  <c r="J1189" i="49"/>
  <c r="J898" i="49"/>
  <c r="J1842" i="49"/>
  <c r="J1127" i="49"/>
  <c r="J133" i="49"/>
  <c r="J1204" i="49"/>
  <c r="J1733" i="49"/>
  <c r="J1815" i="49"/>
  <c r="J1731" i="49"/>
  <c r="J1906" i="49"/>
  <c r="J684" i="49"/>
  <c r="J109" i="49"/>
  <c r="J1615" i="49"/>
  <c r="J1896" i="49"/>
  <c r="J525" i="49"/>
  <c r="J1612" i="49"/>
  <c r="J1091" i="49"/>
  <c r="J276" i="49"/>
  <c r="J1298" i="49"/>
  <c r="J1332" i="49"/>
  <c r="J1872" i="49"/>
  <c r="J1799" i="49"/>
  <c r="J172" i="49"/>
  <c r="J1754" i="49"/>
  <c r="J954" i="49"/>
  <c r="J944" i="49"/>
  <c r="J653" i="49"/>
  <c r="J1433" i="49"/>
  <c r="J1249" i="49"/>
  <c r="J1195" i="49"/>
  <c r="J498" i="49"/>
  <c r="J647" i="49"/>
  <c r="J488" i="49"/>
  <c r="J457" i="49"/>
  <c r="J1143" i="49"/>
  <c r="J1009" i="49"/>
  <c r="J774" i="49"/>
  <c r="J966" i="49"/>
  <c r="J494" i="49"/>
  <c r="J998" i="49"/>
  <c r="J582" i="49"/>
  <c r="J100" i="49"/>
  <c r="J1092" i="49"/>
  <c r="J1165" i="49"/>
  <c r="J890" i="49"/>
  <c r="J639" i="49"/>
  <c r="J1716" i="49"/>
  <c r="J1628" i="49"/>
  <c r="J1881" i="49"/>
  <c r="J1579" i="49"/>
  <c r="J1155" i="49"/>
  <c r="J1751" i="49"/>
  <c r="J1002" i="49"/>
  <c r="J789" i="49"/>
  <c r="J970" i="49"/>
  <c r="J763" i="49"/>
  <c r="J888" i="49"/>
  <c r="J752" i="49"/>
  <c r="J703" i="49"/>
  <c r="J563" i="49"/>
  <c r="J516" i="49"/>
  <c r="J245" i="49"/>
  <c r="J116" i="49"/>
  <c r="J215" i="49"/>
  <c r="J1453" i="49"/>
  <c r="J1511" i="49"/>
  <c r="J1786" i="49"/>
  <c r="J1888" i="49"/>
  <c r="J1488" i="49"/>
  <c r="J748" i="49"/>
  <c r="J436" i="49"/>
  <c r="J859" i="49"/>
  <c r="J125" i="49"/>
  <c r="J589" i="49"/>
  <c r="J1324" i="49"/>
  <c r="J1396" i="49"/>
  <c r="J1411" i="49"/>
  <c r="J1262" i="49"/>
  <c r="J625" i="49"/>
  <c r="J32" i="49"/>
  <c r="J468" i="49"/>
  <c r="J185" i="49"/>
  <c r="J1812" i="49"/>
  <c r="J985" i="49"/>
  <c r="J38" i="49"/>
  <c r="J788" i="49"/>
  <c r="J1036" i="49"/>
  <c r="J903" i="49"/>
  <c r="J561" i="49"/>
  <c r="J453" i="49"/>
  <c r="J1126" i="49"/>
  <c r="J1148" i="49"/>
  <c r="J1123" i="49"/>
  <c r="J855" i="49"/>
  <c r="J1104" i="49"/>
  <c r="J712" i="49"/>
  <c r="J597" i="49"/>
  <c r="J796" i="49"/>
  <c r="J628" i="49"/>
  <c r="J48" i="49"/>
  <c r="J491" i="49"/>
  <c r="J255" i="49"/>
  <c r="J428" i="49"/>
  <c r="J410" i="49"/>
  <c r="J307" i="49"/>
  <c r="J247" i="49"/>
  <c r="J242" i="49"/>
  <c r="J1732" i="49"/>
  <c r="J1918" i="49"/>
  <c r="J1889" i="49"/>
  <c r="J652" i="49"/>
  <c r="J283" i="49"/>
  <c r="J1769" i="49"/>
  <c r="J266" i="49"/>
  <c r="J975" i="49"/>
  <c r="J674" i="49"/>
  <c r="J578" i="49"/>
  <c r="J118" i="49"/>
  <c r="J1412" i="49"/>
  <c r="J1366" i="49"/>
  <c r="J1339" i="49"/>
  <c r="J1727" i="49"/>
  <c r="J1645" i="49"/>
  <c r="J1730" i="49"/>
  <c r="J693" i="49"/>
  <c r="J207" i="49"/>
  <c r="J889" i="49"/>
  <c r="J957" i="49"/>
  <c r="J641" i="49"/>
  <c r="J160" i="49"/>
  <c r="J827" i="49"/>
  <c r="J1109" i="49"/>
  <c r="J1093" i="49"/>
  <c r="J891" i="49"/>
  <c r="J613" i="49"/>
  <c r="J702" i="49"/>
  <c r="J372" i="49"/>
  <c r="J88" i="49"/>
  <c r="J227" i="49"/>
  <c r="J226" i="49"/>
  <c r="J1902" i="49"/>
  <c r="J1278" i="49"/>
  <c r="J1574" i="49"/>
  <c r="J1758" i="49"/>
  <c r="J1590" i="49"/>
  <c r="J1726" i="49"/>
  <c r="J1688" i="49"/>
  <c r="J1635" i="49"/>
  <c r="J1163" i="49"/>
  <c r="J219" i="49"/>
  <c r="J1875" i="49"/>
  <c r="J1759" i="49"/>
  <c r="J1650" i="49"/>
  <c r="J1867" i="49"/>
  <c r="J1238" i="49"/>
  <c r="J1033" i="49"/>
  <c r="J45" i="49"/>
  <c r="J1580" i="49"/>
  <c r="J1517" i="49"/>
  <c r="J1428" i="49"/>
  <c r="J1248" i="49"/>
  <c r="J1890" i="49"/>
  <c r="J1025" i="49"/>
  <c r="J1820" i="49"/>
  <c r="J303" i="49"/>
  <c r="J442" i="49"/>
  <c r="J1466" i="49"/>
  <c r="J612" i="49"/>
  <c r="J1132" i="49"/>
  <c r="J1118" i="49"/>
  <c r="J950" i="49"/>
  <c r="J534" i="49"/>
  <c r="J638" i="49"/>
  <c r="J714" i="49"/>
  <c r="J765" i="49"/>
  <c r="J974" i="49"/>
  <c r="J912" i="49"/>
  <c r="J879" i="49"/>
  <c r="J817" i="49"/>
  <c r="J939" i="49"/>
  <c r="J691" i="49"/>
  <c r="J548" i="49"/>
  <c r="J649" i="49"/>
  <c r="J460" i="49"/>
  <c r="J71" i="49"/>
  <c r="J39" i="49"/>
  <c r="J106" i="49"/>
  <c r="J1383" i="49"/>
  <c r="J1261" i="49"/>
  <c r="J1567" i="49"/>
  <c r="J1436" i="49"/>
  <c r="J1609" i="49"/>
  <c r="J1539" i="49"/>
  <c r="J1197" i="49"/>
  <c r="J1880" i="49"/>
  <c r="J1697" i="49"/>
  <c r="J1858" i="49"/>
  <c r="J1447" i="49"/>
  <c r="J1178" i="49"/>
  <c r="J1605" i="49"/>
  <c r="J1188" i="49"/>
  <c r="J1034" i="49"/>
  <c r="J1100" i="49"/>
  <c r="J807" i="49"/>
  <c r="J705" i="49"/>
  <c r="J847" i="49"/>
  <c r="J825" i="49"/>
  <c r="J870" i="49"/>
  <c r="J353" i="49"/>
  <c r="J644" i="49"/>
  <c r="J501" i="49"/>
  <c r="J397" i="49"/>
  <c r="J374" i="49"/>
  <c r="J383" i="49"/>
  <c r="J412" i="49"/>
  <c r="J182" i="49"/>
  <c r="J108" i="49"/>
  <c r="J37" i="49"/>
  <c r="J1865" i="49"/>
  <c r="J1373" i="49"/>
  <c r="J1432" i="49"/>
  <c r="J1306" i="49"/>
  <c r="J1369" i="49"/>
  <c r="J1542" i="49"/>
  <c r="J1710" i="49"/>
  <c r="J1749" i="49"/>
  <c r="J1685" i="49"/>
  <c r="J1702" i="49"/>
  <c r="J1774" i="49"/>
  <c r="J1046" i="49"/>
  <c r="J1117" i="49"/>
  <c r="J1533" i="49"/>
  <c r="J1070" i="49"/>
  <c r="J984" i="49"/>
  <c r="J784" i="49"/>
  <c r="J808" i="49"/>
  <c r="J557" i="49"/>
  <c r="J584" i="49"/>
  <c r="J111" i="49"/>
  <c r="J384" i="49"/>
  <c r="J336" i="49"/>
  <c r="J466" i="49"/>
  <c r="J542" i="49"/>
  <c r="J149" i="49"/>
  <c r="J197" i="49"/>
  <c r="J1464" i="49"/>
  <c r="J1275" i="49"/>
  <c r="J1308" i="49"/>
  <c r="J1325" i="49"/>
  <c r="J1835" i="49"/>
  <c r="J1819" i="49"/>
  <c r="J1616" i="49"/>
  <c r="J1876" i="49"/>
  <c r="J1166" i="49"/>
  <c r="J1027" i="49"/>
  <c r="J1079" i="49"/>
  <c r="J1029" i="49"/>
  <c r="J1012" i="49"/>
  <c r="J1141" i="49"/>
  <c r="J658" i="49"/>
  <c r="J444" i="49"/>
  <c r="J55" i="49"/>
  <c r="J20" i="49"/>
  <c r="J1405" i="49"/>
  <c r="J1695" i="49"/>
  <c r="J1587" i="49"/>
  <c r="J773" i="49"/>
  <c r="J742" i="49"/>
  <c r="J609" i="49"/>
  <c r="J668" i="49"/>
  <c r="J210" i="49"/>
  <c r="J521" i="49"/>
  <c r="J53" i="49"/>
  <c r="J1287" i="49"/>
  <c r="J1669" i="49"/>
  <c r="J387" i="49"/>
  <c r="J1111" i="49"/>
  <c r="J1108" i="49"/>
  <c r="J760" i="49"/>
  <c r="J543" i="49"/>
  <c r="J399" i="49"/>
  <c r="J327" i="49"/>
  <c r="J122" i="49"/>
  <c r="J1398" i="49"/>
  <c r="J1307" i="49"/>
  <c r="J1377" i="49"/>
  <c r="J1233" i="49"/>
  <c r="J1069" i="49"/>
  <c r="J1107" i="49"/>
  <c r="J832" i="49"/>
  <c r="J493" i="49"/>
  <c r="J947" i="49"/>
  <c r="J1559" i="49"/>
  <c r="J1847" i="49"/>
  <c r="J1595" i="49"/>
  <c r="J506" i="49"/>
  <c r="J389" i="49"/>
  <c r="J168" i="49"/>
  <c r="J159" i="49"/>
  <c r="J220" i="49"/>
  <c r="J1490" i="49"/>
  <c r="J777" i="49"/>
  <c r="J586" i="49"/>
  <c r="J400" i="49"/>
  <c r="J976" i="49"/>
  <c r="J882" i="49"/>
  <c r="J911" i="49"/>
  <c r="J692" i="49"/>
  <c r="J433" i="49"/>
  <c r="J254" i="49"/>
  <c r="J1384" i="49"/>
  <c r="J1519" i="49"/>
  <c r="J1627" i="49"/>
  <c r="J1630" i="49"/>
  <c r="J1207" i="49"/>
  <c r="J278" i="49"/>
  <c r="J645" i="49"/>
  <c r="J978" i="49"/>
  <c r="J1018" i="49"/>
  <c r="J631" i="49"/>
  <c r="J593" i="49"/>
  <c r="J633" i="49"/>
  <c r="J522" i="49"/>
  <c r="J450" i="49"/>
  <c r="J323" i="49"/>
  <c r="J36" i="49"/>
  <c r="J157" i="49"/>
  <c r="J282" i="49"/>
  <c r="J69" i="49"/>
  <c r="J380" i="49"/>
  <c r="J1231" i="49"/>
  <c r="J1348" i="49"/>
  <c r="J1818" i="49"/>
  <c r="J1756" i="49"/>
  <c r="J1591" i="49"/>
  <c r="J1096" i="49"/>
  <c r="J1071" i="49"/>
  <c r="J931" i="49"/>
  <c r="J946" i="49"/>
  <c r="J1075" i="49"/>
  <c r="J203" i="49"/>
  <c r="J564" i="49"/>
  <c r="J119" i="49"/>
  <c r="J135" i="49"/>
  <c r="J179" i="49"/>
  <c r="J28" i="49"/>
  <c r="J1293" i="49"/>
  <c r="J1442" i="49"/>
  <c r="J1588" i="49"/>
  <c r="J1675" i="49"/>
  <c r="J1713" i="49"/>
  <c r="J1277" i="49"/>
  <c r="J568" i="49"/>
  <c r="J349" i="49"/>
  <c r="J1665" i="49"/>
  <c r="J1740" i="49"/>
  <c r="J917" i="49"/>
  <c r="J407" i="49"/>
  <c r="J379" i="49"/>
  <c r="J309" i="49"/>
  <c r="J527" i="49"/>
  <c r="J293" i="49"/>
  <c r="J31" i="49"/>
  <c r="J132" i="49"/>
  <c r="J265" i="49"/>
  <c r="J1387" i="49"/>
  <c r="J1472" i="49"/>
  <c r="J1652" i="49"/>
  <c r="J1621" i="49"/>
  <c r="J1780" i="49"/>
  <c r="J1619" i="49"/>
  <c r="J1729" i="49"/>
  <c r="J474" i="49"/>
  <c r="J715" i="49"/>
  <c r="J895" i="49"/>
  <c r="J301" i="49"/>
  <c r="J386" i="49"/>
  <c r="J107" i="49"/>
  <c r="J180" i="49"/>
  <c r="J173" i="49"/>
  <c r="J1394" i="49"/>
  <c r="J1414" i="49"/>
  <c r="J1541" i="49"/>
  <c r="J1555" i="49"/>
  <c r="J1582" i="49"/>
  <c r="J1633" i="49"/>
  <c r="J1734" i="49"/>
  <c r="J1103" i="49"/>
  <c r="J995" i="49"/>
  <c r="J749" i="49"/>
  <c r="J885" i="49"/>
  <c r="J837" i="49"/>
  <c r="J790" i="49"/>
  <c r="J46" i="49"/>
  <c r="J756" i="49"/>
  <c r="J604" i="49"/>
  <c r="J528" i="49"/>
  <c r="J770" i="49"/>
  <c r="J314" i="49"/>
  <c r="J452" i="49"/>
  <c r="J567" i="49"/>
  <c r="J44" i="49"/>
  <c r="J214" i="49"/>
  <c r="J291" i="49"/>
  <c r="J47" i="49"/>
  <c r="J279" i="49"/>
  <c r="J1203" i="49"/>
  <c r="J1423" i="49"/>
  <c r="J1356" i="49"/>
  <c r="J1532" i="49"/>
  <c r="J1666" i="49"/>
  <c r="J1598" i="49"/>
  <c r="J1838" i="49"/>
  <c r="J1421" i="49"/>
  <c r="J1090" i="49"/>
  <c r="J1064" i="49"/>
  <c r="J1032" i="49"/>
  <c r="J1106" i="49"/>
  <c r="J706" i="49"/>
  <c r="J883" i="49"/>
  <c r="J810" i="49"/>
  <c r="J394" i="49"/>
  <c r="J565" i="49"/>
  <c r="J77" i="49"/>
  <c r="J1205" i="49"/>
  <c r="J1314" i="49"/>
  <c r="J1361" i="49"/>
  <c r="J1294" i="49"/>
  <c r="J1267" i="49"/>
  <c r="J1504" i="49"/>
  <c r="J1416" i="49"/>
  <c r="J1693" i="49"/>
  <c r="J1752" i="49"/>
  <c r="J1699" i="49"/>
  <c r="J532" i="49"/>
  <c r="J476" i="49"/>
  <c r="J1135" i="49"/>
  <c r="J836" i="49"/>
  <c r="J588" i="49"/>
  <c r="J229" i="49"/>
  <c r="J1082" i="49"/>
  <c r="J996" i="49"/>
  <c r="J783" i="49"/>
  <c r="J605" i="49"/>
  <c r="J204" i="49"/>
  <c r="J331" i="49"/>
  <c r="J1347" i="49"/>
  <c r="J1221" i="49"/>
  <c r="J1723" i="49"/>
  <c r="J1584" i="49"/>
  <c r="J1283" i="49"/>
  <c r="J150" i="49"/>
  <c r="J1112" i="49"/>
  <c r="J1098" i="49"/>
  <c r="J1042" i="49"/>
  <c r="J708" i="49"/>
  <c r="J909" i="49"/>
  <c r="J845" i="49"/>
  <c r="J481" i="49"/>
  <c r="J448" i="49"/>
  <c r="J76" i="49"/>
  <c r="J419" i="49"/>
  <c r="J375" i="49"/>
  <c r="J155" i="49"/>
  <c r="J373" i="49"/>
  <c r="J1256" i="49"/>
  <c r="J1430" i="49"/>
  <c r="J1478" i="49"/>
  <c r="J1594" i="49"/>
  <c r="J1775" i="49"/>
  <c r="J72" i="49"/>
  <c r="J177" i="49"/>
  <c r="J1302" i="49"/>
  <c r="J1376" i="49"/>
  <c r="J1661" i="49"/>
  <c r="J285" i="49"/>
  <c r="J786" i="49"/>
  <c r="J1182" i="49"/>
  <c r="J1114" i="49"/>
  <c r="J914" i="49"/>
  <c r="J678" i="49"/>
  <c r="J91" i="49"/>
  <c r="J581" i="49"/>
  <c r="J620" i="49"/>
  <c r="J570" i="49"/>
  <c r="J29" i="49"/>
  <c r="J1252" i="49"/>
  <c r="J1389" i="49"/>
  <c r="J1552" i="49"/>
  <c r="J1543" i="49"/>
  <c r="J1801" i="49"/>
  <c r="J1124" i="49"/>
  <c r="J1700" i="49"/>
  <c r="J287" i="49"/>
  <c r="J1672" i="49"/>
  <c r="J1573" i="49"/>
  <c r="J841" i="49"/>
  <c r="J755" i="49"/>
  <c r="J955" i="49"/>
  <c r="J344" i="49"/>
  <c r="J429" i="49"/>
  <c r="J666" i="49"/>
  <c r="J469" i="49"/>
  <c r="J178" i="49"/>
  <c r="J16" i="49"/>
  <c r="J152" i="49"/>
  <c r="J1565" i="49"/>
  <c r="J1371" i="49"/>
  <c r="J195" i="49"/>
  <c r="J396" i="49"/>
  <c r="J470" i="49"/>
  <c r="J504" i="49"/>
  <c r="J1048" i="49"/>
  <c r="J1051" i="49"/>
  <c r="J814" i="49"/>
  <c r="J1169" i="49"/>
  <c r="J945" i="49"/>
  <c r="J614" i="49"/>
  <c r="J740" i="49"/>
  <c r="J414" i="49"/>
  <c r="J86" i="49"/>
  <c r="J322" i="49"/>
  <c r="J1463" i="49"/>
  <c r="J1570" i="49"/>
  <c r="J1364" i="49"/>
  <c r="J1662" i="49"/>
  <c r="J1452" i="49"/>
  <c r="J1566" i="49"/>
  <c r="J1270" i="49"/>
  <c r="J390" i="49"/>
  <c r="J1690" i="49"/>
  <c r="J980" i="49"/>
  <c r="J943" i="49"/>
  <c r="J617" i="49"/>
  <c r="J958" i="49"/>
  <c r="J515" i="49"/>
  <c r="J162" i="49"/>
  <c r="J455" i="49"/>
  <c r="J123" i="49"/>
  <c r="J261" i="49"/>
  <c r="J463" i="49"/>
  <c r="J326" i="49"/>
  <c r="J193" i="49"/>
  <c r="J1215" i="49"/>
  <c r="J1474" i="49"/>
  <c r="J1235" i="49"/>
  <c r="J248" i="49"/>
  <c r="J1856" i="49"/>
  <c r="J608" i="49"/>
  <c r="J365" i="49"/>
  <c r="J913" i="49"/>
  <c r="J459" i="49"/>
  <c r="J676" i="49"/>
  <c r="J1010" i="49"/>
  <c r="J997" i="49"/>
  <c r="J1153" i="49"/>
  <c r="J1059" i="49"/>
  <c r="J893" i="49"/>
  <c r="J222" i="49"/>
  <c r="J1265" i="49"/>
  <c r="J1243" i="49"/>
  <c r="J1435" i="49"/>
  <c r="J1689" i="49"/>
  <c r="J408" i="49"/>
  <c r="J664" i="49"/>
  <c r="J672" i="49"/>
  <c r="J828" i="49"/>
  <c r="J1054" i="49"/>
  <c r="J1766" i="49"/>
  <c r="J577" i="49"/>
  <c r="J1610" i="49"/>
  <c r="J1634" i="49"/>
  <c r="J1497" i="49"/>
  <c r="J1328" i="49"/>
  <c r="J1583" i="49"/>
  <c r="J1613" i="49"/>
  <c r="J1643" i="49"/>
  <c r="J1158" i="49"/>
  <c r="J826" i="49"/>
  <c r="J142" i="49"/>
  <c r="J610" i="49"/>
  <c r="J876" i="49"/>
  <c r="J854" i="49"/>
  <c r="J70" i="49"/>
  <c r="J263" i="49"/>
  <c r="J1718" i="49"/>
  <c r="J1458" i="49"/>
  <c r="J1395" i="49"/>
  <c r="J1355" i="49"/>
  <c r="J1527" i="49"/>
  <c r="J1581" i="49"/>
  <c r="J1668" i="49"/>
  <c r="J1427" i="49"/>
  <c r="J1568" i="49"/>
  <c r="J1618" i="49"/>
  <c r="J1586" i="49"/>
  <c r="J1492" i="49"/>
  <c r="J1871" i="49"/>
  <c r="J1798" i="49"/>
  <c r="J594" i="49"/>
  <c r="J382" i="49"/>
  <c r="J1748" i="49"/>
  <c r="J12" i="49"/>
  <c r="J128" i="49"/>
  <c r="J212" i="49"/>
  <c r="J1276" i="49"/>
  <c r="J1762" i="49"/>
  <c r="J52" i="49"/>
  <c r="J798" i="49"/>
  <c r="J772" i="49"/>
  <c r="J669" i="49"/>
  <c r="J280" i="49"/>
  <c r="J744" i="49"/>
  <c r="J540" i="49"/>
  <c r="J253" i="49"/>
  <c r="J330" i="49"/>
  <c r="J166" i="49"/>
  <c r="J311" i="49"/>
  <c r="J136" i="49"/>
  <c r="J1254" i="49"/>
  <c r="J1228" i="49"/>
  <c r="J1569" i="49"/>
  <c r="J1213" i="49"/>
  <c r="J1614" i="49"/>
  <c r="J1547" i="49"/>
  <c r="J1817" i="49"/>
  <c r="J1577" i="49"/>
  <c r="J1603" i="49"/>
  <c r="J1698" i="49"/>
  <c r="J445" i="49"/>
  <c r="J1520" i="49"/>
  <c r="J198" i="49"/>
  <c r="J260" i="49"/>
  <c r="J364" i="49"/>
  <c r="J1750" i="49"/>
  <c r="J151" i="49"/>
  <c r="J1066" i="49"/>
  <c r="J381" i="49"/>
  <c r="J1030" i="49"/>
  <c r="J187" i="49"/>
  <c r="J134" i="49"/>
  <c r="J1320" i="49"/>
  <c r="J1327" i="49"/>
  <c r="J1350" i="49"/>
  <c r="J1550" i="49"/>
  <c r="J1516" i="49"/>
  <c r="J1608" i="49"/>
  <c r="J1596" i="49"/>
  <c r="J1514" i="49"/>
  <c r="J1711" i="49"/>
  <c r="J146" i="49"/>
  <c r="J1125" i="49"/>
  <c r="J686" i="49"/>
  <c r="J334" i="49"/>
  <c r="J475" i="49"/>
  <c r="J551" i="49"/>
  <c r="J340" i="49"/>
  <c r="J1481" i="49"/>
  <c r="J1500" i="49"/>
  <c r="J1317" i="49"/>
  <c r="J1802" i="49"/>
  <c r="J409" i="49"/>
  <c r="J804" i="49"/>
  <c r="J1288" i="49"/>
  <c r="J1172" i="49"/>
  <c r="J1146" i="49"/>
  <c r="J1016" i="49"/>
  <c r="J897" i="49"/>
  <c r="J787" i="49"/>
  <c r="J626" i="49"/>
  <c r="J492" i="49"/>
  <c r="J325" i="49"/>
  <c r="J40" i="49"/>
  <c r="J127" i="49"/>
  <c r="J273" i="49"/>
  <c r="J25" i="49"/>
  <c r="J1352" i="49"/>
  <c r="J1242" i="49"/>
  <c r="J1451" i="49"/>
  <c r="J1576" i="49"/>
  <c r="J1487" i="49"/>
  <c r="J1597" i="49"/>
  <c r="J90" i="49"/>
  <c r="J1522" i="49"/>
  <c r="J13" i="49"/>
  <c r="J1863" i="49"/>
  <c r="J112" i="49"/>
  <c r="J1682" i="49"/>
  <c r="J1720" i="49"/>
  <c r="J126" i="49"/>
  <c r="J1237" i="49"/>
  <c r="J1606" i="49"/>
  <c r="J799" i="49"/>
  <c r="J1116" i="49"/>
  <c r="J1006" i="49"/>
  <c r="J849" i="49"/>
  <c r="J575" i="49"/>
  <c r="J101" i="49"/>
  <c r="J415" i="49"/>
  <c r="J233" i="49"/>
  <c r="J181" i="49"/>
  <c r="J1351" i="49"/>
  <c r="J1506" i="49"/>
  <c r="J1526" i="49"/>
  <c r="J1601" i="49"/>
  <c r="J1640" i="49"/>
  <c r="J1824" i="49"/>
  <c r="J1667" i="49"/>
  <c r="J1683" i="49"/>
  <c r="J304" i="49"/>
  <c r="J1004" i="49"/>
  <c r="J746" i="49"/>
  <c r="J930" i="49"/>
  <c r="J866" i="49"/>
  <c r="J487" i="49"/>
  <c r="J574" i="49"/>
  <c r="J1776" i="49"/>
  <c r="J1285" i="49"/>
  <c r="J1448" i="49"/>
  <c r="J1419" i="49"/>
  <c r="J1253" i="49"/>
  <c r="J1206" i="49"/>
  <c r="J1529" i="49"/>
  <c r="J1851" i="49"/>
  <c r="J726" i="49"/>
  <c r="J1862" i="49"/>
  <c r="J824" i="49"/>
  <c r="J634" i="49"/>
  <c r="J660" i="49"/>
  <c r="J901" i="49"/>
  <c r="J485" i="49"/>
  <c r="J259" i="49"/>
  <c r="J79" i="49"/>
  <c r="J329" i="49"/>
  <c r="J1219" i="49"/>
  <c r="J1530" i="49"/>
  <c r="J1719" i="49"/>
  <c r="J1657" i="49"/>
  <c r="J1742" i="49"/>
  <c r="J1684" i="49"/>
  <c r="J904" i="49"/>
  <c r="J977" i="49"/>
  <c r="J848" i="49"/>
  <c r="J990" i="49"/>
  <c r="J1181" i="49"/>
  <c r="J769" i="49"/>
  <c r="J418" i="49"/>
  <c r="J538" i="49"/>
  <c r="J376" i="49"/>
  <c r="J447" i="49"/>
  <c r="J80" i="49"/>
  <c r="J1291" i="49"/>
  <c r="J1321" i="49"/>
  <c r="J1315" i="49"/>
  <c r="J1454" i="49"/>
  <c r="J1624" i="49"/>
  <c r="J1437" i="49"/>
  <c r="J535" i="49"/>
  <c r="J637" i="49"/>
  <c r="J417" i="49"/>
  <c r="J356" i="49"/>
  <c r="J388" i="49"/>
  <c r="J241" i="49"/>
  <c r="J235" i="49"/>
  <c r="J1260" i="49"/>
  <c r="J1544" i="49"/>
  <c r="J1694" i="49"/>
  <c r="J1845" i="49"/>
  <c r="J1528" i="49"/>
  <c r="J451" i="49"/>
  <c r="J360" i="49"/>
  <c r="J719" i="49"/>
  <c r="J1721" i="49"/>
  <c r="J24" i="49"/>
  <c r="J95" i="49"/>
  <c r="J60" i="49"/>
  <c r="J583" i="49"/>
  <c r="J881" i="49"/>
  <c r="J1304" i="49"/>
  <c r="J319" i="49"/>
  <c r="J359" i="49"/>
  <c r="J192" i="49"/>
  <c r="J1739" i="49"/>
  <c r="J569" i="49"/>
  <c r="J120" i="49"/>
  <c r="J420" i="49"/>
  <c r="J1147" i="49"/>
  <c r="J1019" i="49"/>
  <c r="J1099" i="49"/>
  <c r="J1170" i="49"/>
  <c r="J1024" i="49"/>
  <c r="J1000" i="49"/>
  <c r="J511" i="49"/>
  <c r="J671" i="49"/>
  <c r="J902" i="49"/>
  <c r="J750" i="49"/>
  <c r="J766" i="49"/>
  <c r="J709" i="49"/>
  <c r="J737" i="49"/>
  <c r="J673" i="49"/>
  <c r="J480" i="49"/>
  <c r="J406" i="49"/>
  <c r="J368" i="49"/>
  <c r="J300" i="49"/>
  <c r="J165" i="49"/>
  <c r="J295" i="49"/>
  <c r="J231" i="49"/>
  <c r="J1556" i="49"/>
  <c r="J1493" i="49"/>
  <c r="J1653" i="49"/>
  <c r="J1660" i="49"/>
  <c r="J1468" i="49"/>
  <c r="J1823" i="49"/>
  <c r="J576" i="49"/>
  <c r="J635" i="49"/>
  <c r="J759" i="49"/>
  <c r="J721" i="49"/>
  <c r="J403" i="49"/>
  <c r="J62" i="49"/>
  <c r="J232" i="49"/>
  <c r="J357" i="49"/>
  <c r="J1477" i="49"/>
  <c r="J1300" i="49"/>
  <c r="J1280" i="49"/>
  <c r="J1344" i="49"/>
  <c r="J1457" i="49"/>
  <c r="J1523" i="49"/>
  <c r="J1535" i="49"/>
  <c r="J1707" i="49"/>
  <c r="J1816" i="49"/>
  <c r="J1806" i="49"/>
  <c r="J1050" i="49"/>
  <c r="J999" i="49"/>
  <c r="J1122" i="49"/>
  <c r="J1060" i="49"/>
  <c r="J1186" i="49"/>
  <c r="J553" i="49"/>
  <c r="J1057" i="49"/>
  <c r="J933" i="49"/>
  <c r="J630" i="49"/>
  <c r="J949" i="49"/>
  <c r="J736" i="49"/>
  <c r="J546" i="49"/>
  <c r="J657" i="49"/>
  <c r="J573" i="49"/>
  <c r="J514" i="49"/>
  <c r="J277" i="49"/>
  <c r="J430" i="49"/>
  <c r="J361" i="49"/>
  <c r="J432" i="49"/>
  <c r="J161" i="49"/>
  <c r="J404" i="49"/>
  <c r="J98" i="49"/>
  <c r="J51" i="49"/>
  <c r="J324" i="49"/>
  <c r="J1212" i="49"/>
  <c r="J1259" i="49"/>
  <c r="J1483" i="49"/>
  <c r="J1507" i="49"/>
  <c r="J1664" i="49"/>
  <c r="J1763" i="49"/>
  <c r="J1714" i="49"/>
  <c r="J1784" i="49"/>
  <c r="J1232" i="49"/>
  <c r="J1840" i="49"/>
  <c r="J1620" i="49"/>
  <c r="J1097" i="49"/>
  <c r="J867" i="49"/>
  <c r="J831" i="49"/>
  <c r="J1156" i="49"/>
  <c r="J986" i="49"/>
  <c r="J1074" i="49"/>
  <c r="J677" i="49"/>
  <c r="J1101" i="49"/>
  <c r="J1151" i="49"/>
  <c r="J1086" i="49"/>
  <c r="J1008" i="49"/>
  <c r="J819" i="49"/>
  <c r="J446" i="49"/>
  <c r="J731" i="49"/>
  <c r="J877" i="49"/>
  <c r="J518" i="49"/>
  <c r="J239" i="49"/>
  <c r="J34" i="49"/>
  <c r="J289" i="49"/>
  <c r="J225" i="49"/>
  <c r="J1202" i="49"/>
  <c r="J1833" i="49"/>
  <c r="J1292" i="49"/>
  <c r="J1629" i="49"/>
  <c r="J1722" i="49"/>
  <c r="J1808" i="49"/>
  <c r="J1658" i="49"/>
  <c r="J1708" i="49"/>
  <c r="J1176" i="49"/>
  <c r="J964" i="49"/>
  <c r="J1067" i="49"/>
  <c r="J1062" i="49"/>
  <c r="J1105" i="49"/>
  <c r="J960" i="49"/>
  <c r="J811" i="49"/>
  <c r="J713" i="49"/>
  <c r="J918" i="49"/>
  <c r="J621" i="49"/>
  <c r="J745" i="49"/>
  <c r="J56" i="49"/>
  <c r="J697" i="49"/>
  <c r="J421" i="49"/>
  <c r="J342" i="49"/>
  <c r="J84" i="49"/>
  <c r="J23" i="49"/>
  <c r="J148" i="49"/>
  <c r="J110" i="49"/>
  <c r="J249" i="49"/>
  <c r="J1227" i="49"/>
  <c r="J1296" i="49"/>
  <c r="J1337" i="49"/>
  <c r="J1372" i="49"/>
  <c r="J1534" i="49"/>
  <c r="J1400" i="49"/>
  <c r="J1617" i="49"/>
  <c r="J1646" i="49"/>
  <c r="J1704" i="49"/>
  <c r="J1625" i="49"/>
  <c r="J1076" i="49"/>
  <c r="J1078" i="49"/>
  <c r="J768" i="49"/>
  <c r="J850" i="49"/>
  <c r="J823" i="49"/>
  <c r="J99" i="49"/>
  <c r="J405" i="49"/>
  <c r="J554" i="49"/>
  <c r="J431" i="49"/>
  <c r="J413" i="49"/>
  <c r="J343" i="49"/>
  <c r="J482" i="49"/>
  <c r="J144" i="49"/>
  <c r="J358" i="49"/>
  <c r="J223" i="49"/>
  <c r="J234" i="49"/>
  <c r="J163" i="49"/>
  <c r="J130" i="49"/>
  <c r="J1282" i="49"/>
  <c r="J1236" i="49"/>
  <c r="J1354" i="49"/>
  <c r="J1264" i="49"/>
  <c r="J1357" i="49"/>
  <c r="J1572" i="49"/>
  <c r="J1585" i="49"/>
  <c r="J1501" i="49"/>
  <c r="J1709" i="49"/>
  <c r="J1796" i="49"/>
  <c r="J1813" i="49"/>
  <c r="J1663" i="49"/>
  <c r="J216" i="49"/>
  <c r="J22" i="49"/>
  <c r="J905" i="49"/>
  <c r="J916" i="49"/>
  <c r="J318" i="49"/>
  <c r="J648" i="49"/>
  <c r="J932" i="49"/>
  <c r="J1540" i="49"/>
  <c r="J1056" i="49"/>
  <c r="J963" i="49"/>
  <c r="J835" i="49"/>
  <c r="J611" i="49"/>
  <c r="J815" i="49"/>
  <c r="J202" i="49"/>
  <c r="J114" i="49"/>
  <c r="J1247" i="49"/>
  <c r="J1471" i="49"/>
  <c r="J1397" i="49"/>
  <c r="J1508" i="49"/>
  <c r="J1696" i="49"/>
  <c r="J1129" i="49"/>
  <c r="J121" i="49"/>
  <c r="J1140" i="49"/>
  <c r="J1039" i="49"/>
  <c r="J1179" i="49"/>
  <c r="J519" i="49"/>
  <c r="J1162" i="49"/>
  <c r="J1023" i="49"/>
  <c r="J1136" i="49"/>
  <c r="J723" i="49"/>
  <c r="J830" i="49"/>
  <c r="J738" i="49"/>
  <c r="J683" i="49"/>
  <c r="J509" i="49"/>
  <c r="J438" i="49"/>
  <c r="J371" i="49"/>
  <c r="J284" i="49"/>
  <c r="J75" i="49"/>
  <c r="J43" i="49"/>
  <c r="J1201" i="49"/>
  <c r="J1246" i="49"/>
  <c r="J1404" i="49"/>
  <c r="J1461" i="49"/>
  <c r="J1284" i="49"/>
  <c r="J1496" i="49"/>
  <c r="J1548" i="49"/>
  <c r="J1622" i="49"/>
  <c r="J1741" i="49"/>
  <c r="J497" i="49"/>
  <c r="J968" i="49"/>
  <c r="J962" i="49"/>
  <c r="J795" i="49"/>
  <c r="J800" i="49"/>
  <c r="J872" i="49"/>
  <c r="J938" i="49"/>
  <c r="J935" i="49"/>
  <c r="J701" i="49"/>
  <c r="J718" i="49"/>
  <c r="J934" i="49"/>
  <c r="J689" i="49"/>
  <c r="J619" i="49"/>
  <c r="J140" i="49"/>
  <c r="J732" i="49"/>
  <c r="J533" i="49"/>
  <c r="J596" i="49"/>
  <c r="J352" i="49"/>
  <c r="J435" i="49"/>
  <c r="J461" i="49"/>
  <c r="J196" i="49"/>
  <c r="J250" i="49"/>
  <c r="J1245" i="49"/>
  <c r="J1538" i="49"/>
  <c r="J1549" i="49"/>
  <c r="J1415" i="49"/>
  <c r="J1537" i="49"/>
  <c r="J1648" i="49"/>
  <c r="J1809" i="49"/>
  <c r="J1715" i="49"/>
  <c r="J1161" i="49"/>
  <c r="J1159" i="49"/>
  <c r="J735" i="49"/>
  <c r="J948" i="49"/>
  <c r="J1168" i="49"/>
  <c r="J961" i="49"/>
  <c r="J1184" i="49"/>
  <c r="J896" i="49"/>
  <c r="J925" i="49"/>
  <c r="J1077" i="49"/>
  <c r="J994" i="49"/>
  <c r="J764" i="49"/>
  <c r="J699" i="49"/>
  <c r="J675" i="49"/>
  <c r="J271" i="49"/>
  <c r="J659" i="49"/>
  <c r="J591" i="49"/>
  <c r="J443" i="49"/>
  <c r="J378" i="49"/>
  <c r="J94" i="49"/>
  <c r="J27" i="49"/>
  <c r="J274" i="49"/>
  <c r="J1771" i="49"/>
  <c r="J1379" i="49"/>
  <c r="J1199" i="49"/>
  <c r="J1536" i="49"/>
  <c r="J1571" i="49"/>
  <c r="J1670" i="49"/>
  <c r="J1637" i="49"/>
  <c r="J1604" i="49"/>
  <c r="J1814" i="49"/>
  <c r="J1855" i="49"/>
  <c r="J1745" i="49"/>
  <c r="J240" i="49"/>
  <c r="J822" i="49"/>
  <c r="J1044" i="49"/>
  <c r="J1031" i="49"/>
  <c r="J1085" i="49"/>
  <c r="J600" i="49"/>
  <c r="J1017" i="49"/>
  <c r="J919" i="49"/>
  <c r="J1160" i="49"/>
  <c r="J987" i="49"/>
  <c r="J846" i="49"/>
  <c r="J971" i="49"/>
  <c r="J843" i="49"/>
  <c r="J687" i="49"/>
  <c r="J920" i="49"/>
  <c r="J856" i="49"/>
  <c r="J753" i="49"/>
  <c r="J717" i="49"/>
  <c r="J681" i="49"/>
  <c r="J205" i="49"/>
  <c r="J739" i="49"/>
  <c r="J510" i="49"/>
  <c r="J246" i="49"/>
  <c r="J68" i="49"/>
  <c r="J477" i="49"/>
  <c r="J264" i="49"/>
  <c r="J66" i="49"/>
  <c r="J366" i="49"/>
  <c r="J238" i="49"/>
  <c r="J299" i="49"/>
  <c r="J1222" i="49"/>
  <c r="J1363" i="49"/>
  <c r="J1388" i="49"/>
  <c r="J1382" i="49"/>
  <c r="J1738" i="49"/>
  <c r="J1692" i="49"/>
  <c r="J1589" i="49"/>
  <c r="J1724" i="49"/>
  <c r="J1279" i="49"/>
  <c r="J1399" i="49"/>
  <c r="J1852" i="49"/>
  <c r="J1785" i="49"/>
  <c r="J1080" i="49"/>
  <c r="J1013" i="49"/>
  <c r="J1014" i="49"/>
  <c r="J607" i="49"/>
  <c r="J682" i="49"/>
  <c r="J545" i="49"/>
  <c r="J928" i="49"/>
  <c r="J818" i="49"/>
  <c r="J698" i="49"/>
  <c r="J502" i="49"/>
  <c r="J690" i="49"/>
  <c r="J19" i="49"/>
  <c r="J194" i="49"/>
  <c r="J211" i="49"/>
  <c r="J308" i="49"/>
  <c r="J1343" i="49"/>
  <c r="J1485" i="49"/>
  <c r="J1303" i="49"/>
  <c r="J1641" i="49"/>
  <c r="J1674" i="49"/>
  <c r="J1746" i="49"/>
  <c r="J1121" i="49"/>
  <c r="J1095" i="49"/>
  <c r="J924" i="49"/>
  <c r="J907" i="49"/>
  <c r="J857" i="49"/>
  <c r="J523" i="49"/>
  <c r="J321" i="49"/>
  <c r="J370" i="49"/>
  <c r="J92" i="49"/>
  <c r="J102" i="49"/>
  <c r="J143" i="49"/>
  <c r="J83" i="49"/>
  <c r="J1441" i="49"/>
  <c r="J1274" i="49"/>
  <c r="J1338" i="49"/>
  <c r="J1367" i="49"/>
  <c r="J1370" i="49"/>
  <c r="J1299" i="49"/>
  <c r="J1460" i="49"/>
  <c r="J1531" i="49"/>
  <c r="J1725" i="49"/>
  <c r="J1489" i="49"/>
  <c r="J1607" i="49"/>
  <c r="J802" i="49"/>
  <c r="J395" i="49"/>
  <c r="J858" i="49"/>
  <c r="J868" i="49"/>
  <c r="J805" i="49"/>
  <c r="J490" i="49"/>
  <c r="J354" i="49"/>
  <c r="J1258" i="49"/>
  <c r="J1475" i="49"/>
  <c r="J1631" i="49"/>
  <c r="J1803" i="49"/>
  <c r="J1728" i="49"/>
  <c r="J1335" i="49"/>
  <c r="J1564" i="49"/>
  <c r="J559" i="49"/>
  <c r="J694" i="49"/>
  <c r="J1061" i="49"/>
  <c r="J636" i="49"/>
  <c r="J315" i="49"/>
  <c r="J517" i="49"/>
  <c r="J292" i="49"/>
  <c r="J1392" i="49"/>
  <c r="J1455" i="49"/>
  <c r="J1251" i="49"/>
  <c r="J1418" i="49"/>
  <c r="J1512" i="49"/>
  <c r="J1553" i="49"/>
  <c r="J1424" i="49"/>
  <c r="J1551" i="49"/>
  <c r="J1434" i="49"/>
  <c r="J1678" i="49"/>
  <c r="J1623" i="49"/>
  <c r="J416" i="49"/>
  <c r="J1681" i="49"/>
  <c r="J851" i="49"/>
  <c r="J1137" i="49"/>
  <c r="J1038" i="49"/>
  <c r="J1171" i="49"/>
  <c r="J1015" i="49"/>
  <c r="J861" i="49"/>
  <c r="J734" i="49"/>
  <c r="J965" i="49"/>
  <c r="J842" i="49"/>
  <c r="J402" i="49"/>
  <c r="J615" i="49"/>
  <c r="J629" i="49"/>
  <c r="J422" i="49"/>
  <c r="J78" i="49"/>
  <c r="J351" i="49"/>
  <c r="J348" i="49"/>
  <c r="J206" i="49"/>
  <c r="J171" i="49"/>
  <c r="J1647" i="49"/>
  <c r="J1336" i="49"/>
  <c r="J1525" i="49"/>
  <c r="J1563" i="49"/>
  <c r="J1346" i="49"/>
  <c r="J1757" i="49"/>
  <c r="J1599" i="49"/>
  <c r="J1560" i="49"/>
  <c r="J1378" i="49"/>
  <c r="J1413" i="49"/>
  <c r="J462" i="49"/>
  <c r="J758" i="49"/>
  <c r="J1870" i="49"/>
  <c r="J892" i="49"/>
  <c r="J1040" i="49"/>
  <c r="J747" i="49"/>
  <c r="J1592" i="49"/>
  <c r="J339" i="49"/>
  <c r="J423" i="49"/>
  <c r="J812" i="49"/>
  <c r="J1403" i="49"/>
  <c r="J1438" i="49"/>
  <c r="J1476" i="49"/>
  <c r="J1825" i="49"/>
  <c r="J174" i="49"/>
  <c r="J367" i="49"/>
  <c r="J646" i="49"/>
  <c r="J156" i="49"/>
  <c r="J654" i="49"/>
  <c r="J1047" i="49"/>
  <c r="J662" i="49"/>
  <c r="J743" i="49"/>
  <c r="J941" i="49"/>
  <c r="J1575" i="49"/>
  <c r="J1173" i="49"/>
  <c r="J761" i="49"/>
  <c r="J1102" i="49"/>
  <c r="J679" i="49"/>
  <c r="J940" i="49"/>
  <c r="J942" i="49"/>
  <c r="J695" i="49"/>
  <c r="J566" i="49"/>
  <c r="J558" i="49"/>
  <c r="J1271" i="49"/>
  <c r="J1857" i="49"/>
  <c r="J1687" i="49"/>
  <c r="J1263" i="49"/>
  <c r="J1557" i="49"/>
  <c r="J425" i="49"/>
  <c r="J908" i="49"/>
  <c r="J643" i="49"/>
  <c r="J707" i="49"/>
  <c r="J829" i="49"/>
  <c r="J716" i="49"/>
  <c r="J710" i="49"/>
  <c r="J821" i="49"/>
  <c r="J1879" i="49"/>
  <c r="J333" i="49"/>
  <c r="J437" i="49"/>
  <c r="J50" i="49"/>
  <c r="J290" i="49"/>
  <c r="J1323" i="49"/>
  <c r="J906" i="49"/>
  <c r="J1003" i="49"/>
  <c r="J915" i="49"/>
  <c r="J886" i="49"/>
  <c r="J899" i="49"/>
  <c r="J257" i="49"/>
  <c r="J337" i="49"/>
  <c r="J1342" i="49"/>
  <c r="J1225" i="49"/>
  <c r="J1330" i="49"/>
  <c r="J1462" i="49"/>
  <c r="J1214" i="49"/>
  <c r="J1736" i="49"/>
  <c r="J1761" i="49"/>
  <c r="J1805" i="49"/>
  <c r="J209" i="49"/>
  <c r="J1456" i="49"/>
  <c r="J1638" i="49"/>
  <c r="J1211" i="49"/>
  <c r="J1244" i="49"/>
  <c r="J1359" i="49"/>
  <c r="J1113" i="49"/>
  <c r="J1087" i="49"/>
  <c r="J1149" i="49"/>
  <c r="J839" i="49"/>
  <c r="J820" i="49"/>
  <c r="J1144" i="49"/>
  <c r="J1130" i="49"/>
  <c r="J1028" i="49"/>
  <c r="J655" i="49"/>
  <c r="J606" i="49"/>
  <c r="J623" i="49"/>
  <c r="J875" i="49"/>
  <c r="J797" i="49"/>
  <c r="J806" i="49"/>
  <c r="J650" i="49"/>
  <c r="J601" i="49"/>
  <c r="J670" i="49"/>
  <c r="J332" i="49"/>
  <c r="J306" i="49"/>
  <c r="J191" i="49"/>
  <c r="J281" i="49"/>
  <c r="J217" i="49"/>
  <c r="J1671" i="49"/>
  <c r="J1217" i="49"/>
  <c r="J1272" i="49"/>
  <c r="J1469" i="49"/>
  <c r="J1224" i="49"/>
  <c r="J1446" i="49"/>
  <c r="J1491" i="49"/>
  <c r="J1484" i="49"/>
  <c r="J1765" i="49"/>
  <c r="J1807" i="49"/>
  <c r="J1626" i="49"/>
  <c r="J1593" i="49"/>
  <c r="J1486" i="49"/>
  <c r="J1216" i="49"/>
  <c r="J1521" i="49"/>
  <c r="J585" i="49"/>
  <c r="J486" i="49"/>
  <c r="J82" i="49"/>
  <c r="J14" i="49"/>
  <c r="J96" i="49"/>
  <c r="J1295" i="49"/>
  <c r="J1333" i="49"/>
  <c r="J1257" i="49"/>
  <c r="J1362" i="49"/>
  <c r="J1494" i="49"/>
  <c r="J1649" i="49"/>
  <c r="J1600" i="49"/>
  <c r="J1391" i="49"/>
  <c r="J1482" i="49"/>
  <c r="J1793" i="49"/>
  <c r="J258" i="49"/>
  <c r="J1691" i="49"/>
  <c r="J439" i="49"/>
  <c r="J1164" i="49"/>
  <c r="J296" i="49"/>
  <c r="J97" i="49"/>
  <c r="J993" i="49"/>
  <c r="J1174" i="49"/>
  <c r="J887" i="49"/>
  <c r="J733" i="49"/>
  <c r="J1145" i="49"/>
  <c r="J1022" i="49"/>
  <c r="J1021" i="49"/>
  <c r="J1150" i="49"/>
  <c r="J552" i="49"/>
  <c r="J840" i="49"/>
  <c r="J560" i="49"/>
  <c r="J792" i="49"/>
  <c r="J785" i="49"/>
  <c r="J730" i="49"/>
  <c r="J530" i="49"/>
  <c r="J603" i="49"/>
  <c r="J520" i="49"/>
  <c r="J369" i="49"/>
  <c r="J549" i="49"/>
  <c r="J338" i="49"/>
  <c r="J454" i="49"/>
  <c r="J310" i="49"/>
  <c r="J74" i="49"/>
  <c r="J275" i="49"/>
  <c r="J175" i="49"/>
  <c r="J63" i="49"/>
  <c r="J208" i="49"/>
  <c r="J30" i="49"/>
  <c r="J1281" i="49"/>
  <c r="J1340" i="49"/>
  <c r="J1349" i="49"/>
  <c r="J1401" i="49"/>
  <c r="J1310" i="49"/>
  <c r="J1578" i="49"/>
  <c r="J1503" i="49"/>
  <c r="J1479" i="49"/>
  <c r="J1712" i="49"/>
  <c r="J1312" i="49"/>
  <c r="J1440" i="49"/>
  <c r="J1407" i="49"/>
  <c r="J1502" i="49"/>
  <c r="J1772" i="49"/>
  <c r="J1854" i="49"/>
  <c r="J1119" i="49"/>
  <c r="J544" i="49"/>
  <c r="J952" i="49"/>
  <c r="J728" i="49"/>
  <c r="J1134" i="49"/>
  <c r="J464" i="49"/>
  <c r="J1639" i="49"/>
  <c r="J778" i="49"/>
  <c r="J587" i="49"/>
  <c r="J224" i="49"/>
  <c r="J1110" i="49"/>
  <c r="J1041" i="49"/>
  <c r="J1037" i="49"/>
  <c r="J972" i="49"/>
  <c r="J834" i="49"/>
  <c r="J700" i="49"/>
  <c r="J508" i="49"/>
  <c r="J793" i="49"/>
  <c r="J921" i="49"/>
  <c r="J762" i="49"/>
  <c r="J526" i="49"/>
  <c r="J873" i="49"/>
  <c r="J776" i="49"/>
  <c r="J667" i="49"/>
  <c r="J595" i="49"/>
  <c r="J21" i="49"/>
  <c r="J651" i="49"/>
  <c r="J489" i="49"/>
  <c r="J350" i="49"/>
  <c r="J190" i="49"/>
  <c r="J189" i="49"/>
  <c r="J124" i="49"/>
  <c r="J1380" i="49"/>
  <c r="J1410" i="49"/>
  <c r="J1305" i="49"/>
  <c r="J1358" i="49"/>
  <c r="J1309" i="49"/>
  <c r="J1273" i="49"/>
  <c r="J1223" i="49"/>
  <c r="J1632" i="49"/>
  <c r="J1773" i="49"/>
  <c r="J1686" i="49"/>
  <c r="J269" i="49"/>
  <c r="J158" i="49"/>
  <c r="J270" i="49"/>
  <c r="J411" i="49"/>
  <c r="J213" i="49"/>
  <c r="J251" i="49"/>
  <c r="J472" i="49"/>
  <c r="J656" i="49"/>
  <c r="J720" i="49"/>
  <c r="J982" i="49"/>
  <c r="J483" i="49"/>
  <c r="J696" i="49"/>
  <c r="J456" i="49"/>
  <c r="J640" i="49"/>
  <c r="J616" i="49"/>
  <c r="J711" i="49"/>
  <c r="J499" i="49"/>
  <c r="J57" i="49"/>
  <c r="J105" i="49"/>
  <c r="J1193" i="49"/>
  <c r="J782" i="49"/>
  <c r="J922" i="49"/>
  <c r="J852" i="49"/>
  <c r="J297" i="49"/>
  <c r="J1208" i="49"/>
  <c r="J1196" i="49"/>
  <c r="J1316" i="49"/>
  <c r="J1431" i="49"/>
  <c r="J1422" i="49"/>
  <c r="J1515" i="49"/>
  <c r="J1406" i="49"/>
  <c r="J1680" i="49"/>
  <c r="J1864" i="49"/>
  <c r="J1877" i="49"/>
  <c r="J1554" i="49"/>
  <c r="J1828" i="49"/>
  <c r="J286" i="49"/>
  <c r="J1240" i="49"/>
  <c r="J1753" i="49"/>
  <c r="J298" i="49"/>
  <c r="J992" i="49"/>
  <c r="J1052" i="49"/>
  <c r="J237" i="49"/>
  <c r="J816" i="49"/>
  <c r="J704" i="49"/>
  <c r="J725" i="49"/>
  <c r="J1241" i="49"/>
  <c r="J1467" i="49"/>
  <c r="J1558" i="49"/>
  <c r="J312" i="49"/>
  <c r="J1131" i="49"/>
  <c r="J688" i="49"/>
  <c r="J1094" i="49"/>
  <c r="J1055" i="49"/>
  <c r="J910" i="49"/>
  <c r="J1192" i="49"/>
  <c r="J967" i="49"/>
  <c r="J58" i="49"/>
  <c r="J18" i="49"/>
  <c r="J1226" i="49"/>
  <c r="J1198" i="49"/>
  <c r="J1374" i="49"/>
  <c r="J1322" i="49"/>
  <c r="J1473" i="49"/>
  <c r="J1390" i="49"/>
  <c r="J1676" i="49"/>
  <c r="J1783" i="49"/>
  <c r="J937" i="49"/>
  <c r="J632" i="49"/>
  <c r="J434" i="49"/>
  <c r="J598" i="49"/>
  <c r="J401" i="49"/>
  <c r="J1152" i="49"/>
  <c r="J884" i="49"/>
  <c r="J727" i="49"/>
  <c r="J1139" i="49"/>
  <c r="J862" i="49"/>
  <c r="J496" i="49"/>
  <c r="J1073" i="49"/>
  <c r="J427" i="49"/>
  <c r="J959" i="49"/>
  <c r="J507" i="49"/>
  <c r="J844" i="49"/>
  <c r="J467" i="49"/>
  <c r="J775" i="49"/>
  <c r="J115" i="49"/>
  <c r="J363" i="49"/>
  <c r="J1286" i="49"/>
  <c r="J1375" i="49"/>
  <c r="J1402" i="49"/>
  <c r="J1326" i="49"/>
  <c r="J1518" i="49"/>
  <c r="J1644" i="49"/>
  <c r="J1524" i="49"/>
  <c r="J1218" i="49"/>
  <c r="J1239" i="49"/>
  <c r="J465" i="49"/>
  <c r="J1154" i="49"/>
  <c r="J512" i="49"/>
  <c r="J1655" i="49"/>
  <c r="J1673" i="49"/>
  <c r="J1311" i="49"/>
  <c r="J1386" i="49"/>
  <c r="J1353" i="49"/>
  <c r="J1510" i="49"/>
  <c r="J1869" i="49"/>
  <c r="J1115" i="49"/>
  <c r="J1190" i="49"/>
  <c r="J1084" i="49"/>
  <c r="J956" i="49"/>
  <c r="J1049" i="49"/>
  <c r="J722" i="49"/>
  <c r="J878" i="49"/>
  <c r="J781" i="49"/>
  <c r="J894" i="49"/>
  <c r="J562" i="49"/>
  <c r="J813" i="49"/>
  <c r="J592" i="49"/>
  <c r="J355" i="49"/>
  <c r="J622" i="49"/>
  <c r="J230" i="49"/>
  <c r="J495" i="49"/>
  <c r="J398" i="49"/>
  <c r="J54" i="49"/>
  <c r="J201" i="49"/>
  <c r="J335" i="49"/>
  <c r="J154" i="49"/>
  <c r="J1313" i="49"/>
  <c r="J1417" i="49"/>
  <c r="J1701" i="49"/>
  <c r="J1849" i="49"/>
  <c r="J1318" i="49"/>
  <c r="J1439" i="49"/>
  <c r="J1470" i="49"/>
  <c r="J1561" i="49"/>
  <c r="J1420" i="49"/>
  <c r="J1546" i="49"/>
  <c r="J860" i="49"/>
  <c r="J42" i="49"/>
  <c r="J1611" i="49"/>
  <c r="J983" i="49"/>
  <c r="J1007" i="49"/>
  <c r="J17" i="49"/>
  <c r="J1191" i="49"/>
  <c r="J1142" i="49"/>
  <c r="J969" i="49"/>
  <c r="J1128" i="49"/>
  <c r="J1045" i="49"/>
  <c r="J1177" i="49"/>
  <c r="J1026" i="49"/>
  <c r="J1157" i="49"/>
  <c r="J624" i="49"/>
  <c r="J936" i="49"/>
  <c r="J556" i="49"/>
  <c r="J874" i="49"/>
  <c r="J590" i="49"/>
  <c r="J871" i="49"/>
  <c r="J599" i="49"/>
  <c r="J951" i="49"/>
  <c r="J801" i="49"/>
  <c r="J328" i="49"/>
  <c r="J751" i="49"/>
  <c r="J663" i="49"/>
  <c r="J317" i="49"/>
  <c r="J294" i="49"/>
  <c r="J221" i="49"/>
  <c r="J138" i="49"/>
  <c r="J244" i="49"/>
  <c r="J1297" i="49"/>
  <c r="J1385" i="49"/>
  <c r="J1505" i="49"/>
  <c r="J1290" i="49"/>
  <c r="J1789" i="49"/>
  <c r="J1844" i="49"/>
  <c r="J1409" i="49"/>
  <c r="J1735" i="49"/>
  <c r="J1465" i="49"/>
  <c r="J1717" i="49"/>
  <c r="J393" i="49"/>
  <c r="J1089" i="49"/>
  <c r="J1449" i="49"/>
  <c r="J803" i="49"/>
  <c r="J1250" i="49"/>
  <c r="J441" i="49"/>
  <c r="J184" i="49"/>
  <c r="J313" i="49"/>
  <c r="J537" i="49"/>
  <c r="J1266" i="49"/>
  <c r="J449" i="49"/>
  <c r="J65" i="49"/>
  <c r="J305" i="49"/>
  <c r="J1289" i="49"/>
  <c r="J1425" i="49"/>
  <c r="J571" i="49"/>
  <c r="J779" i="49"/>
  <c r="J1513" i="49"/>
  <c r="J1393" i="49"/>
  <c r="J256" i="49"/>
  <c r="J757" i="49"/>
  <c r="J473" i="49"/>
  <c r="J33" i="49"/>
  <c r="J1345" i="49"/>
  <c r="J1234" i="49"/>
  <c r="J1329" i="49"/>
  <c r="J1065" i="49"/>
  <c r="J200" i="49"/>
  <c r="J113" i="49"/>
  <c r="J73" i="49"/>
  <c r="J153" i="49"/>
  <c r="J137" i="49"/>
  <c r="J505" i="49"/>
  <c r="J129" i="49"/>
  <c r="J513" i="49"/>
  <c r="J89" i="49"/>
  <c r="J145" i="49"/>
  <c r="J169" i="49"/>
  <c r="J272" i="49"/>
  <c r="J529" i="49"/>
  <c r="J539" i="49"/>
  <c r="J385" i="49"/>
  <c r="J377" i="49"/>
  <c r="J41" i="49"/>
  <c r="J320" i="49"/>
  <c r="J288" i="49"/>
  <c r="J531" i="49"/>
  <c r="F18" i="57" l="1"/>
  <c r="F17" i="57"/>
  <c r="F12" i="57"/>
  <c r="E22" i="82" s="1"/>
  <c r="G22" i="82" s="1"/>
  <c r="H41" i="56"/>
  <c r="D41" i="56"/>
  <c r="H40" i="56"/>
  <c r="D40" i="56"/>
  <c r="H39" i="56"/>
  <c r="D39" i="56"/>
  <c r="H38" i="56"/>
  <c r="D38" i="56"/>
  <c r="H37" i="56"/>
  <c r="D37" i="56"/>
  <c r="H36" i="56"/>
  <c r="D36" i="56"/>
  <c r="H35" i="56"/>
  <c r="D35" i="56"/>
  <c r="H34" i="56"/>
  <c r="D34" i="56"/>
  <c r="F34" i="56" s="1"/>
  <c r="H33" i="56"/>
  <c r="D33" i="56"/>
  <c r="H32" i="56"/>
  <c r="D32" i="56"/>
  <c r="H31" i="56"/>
  <c r="F31" i="56" s="1"/>
  <c r="D31" i="56"/>
  <c r="H30" i="56"/>
  <c r="D30" i="56"/>
  <c r="H21" i="56"/>
  <c r="D21" i="56"/>
  <c r="H20" i="56"/>
  <c r="D20" i="56"/>
  <c r="H19" i="56"/>
  <c r="D19" i="56"/>
  <c r="H18" i="56"/>
  <c r="D18" i="56"/>
  <c r="H17" i="56"/>
  <c r="D17" i="56"/>
  <c r="H16" i="56"/>
  <c r="D16" i="56"/>
  <c r="H15" i="56"/>
  <c r="D15" i="56"/>
  <c r="H14" i="56"/>
  <c r="D14" i="56"/>
  <c r="F14" i="56" s="1"/>
  <c r="H13" i="56"/>
  <c r="D13" i="56"/>
  <c r="H12" i="56"/>
  <c r="D12" i="56"/>
  <c r="H11" i="56"/>
  <c r="D11" i="56"/>
  <c r="H10" i="56"/>
  <c r="D10" i="56"/>
  <c r="F36" i="56" l="1"/>
  <c r="F15" i="56"/>
  <c r="F39" i="56"/>
  <c r="F30" i="56"/>
  <c r="E22" i="47"/>
  <c r="E24" i="84" s="1"/>
  <c r="G24" i="84" s="1"/>
  <c r="F16" i="56"/>
  <c r="F20" i="56"/>
  <c r="F40" i="56"/>
  <c r="F13" i="56"/>
  <c r="F21" i="56"/>
  <c r="F37" i="56"/>
  <c r="D25" i="56"/>
  <c r="F38" i="56"/>
  <c r="D26" i="56"/>
  <c r="F12" i="56"/>
  <c r="D45" i="56"/>
  <c r="F41" i="56"/>
  <c r="F18" i="56"/>
  <c r="H44" i="56"/>
  <c r="H45" i="56"/>
  <c r="F35" i="56"/>
  <c r="D24" i="56"/>
  <c r="F17" i="56"/>
  <c r="F32" i="56"/>
  <c r="F33" i="56"/>
  <c r="F10" i="56"/>
  <c r="F13" i="57"/>
  <c r="F26" i="57"/>
  <c r="H25" i="56"/>
  <c r="D42" i="56"/>
  <c r="D44" i="56"/>
  <c r="H26" i="56"/>
  <c r="D22" i="56"/>
  <c r="H24" i="56"/>
  <c r="F11" i="56"/>
  <c r="F19" i="56"/>
  <c r="H42" i="56"/>
  <c r="H22" i="56"/>
  <c r="F45" i="56" l="1"/>
  <c r="F26" i="56"/>
  <c r="E35" i="82" s="1"/>
  <c r="G35" i="82" s="1"/>
  <c r="G40" i="82" s="1"/>
  <c r="E40" i="82" s="1"/>
  <c r="F24" i="56"/>
  <c r="F11" i="57" s="1"/>
  <c r="E23" i="48" s="1"/>
  <c r="E24" i="48"/>
  <c r="F25" i="56"/>
  <c r="F44" i="56"/>
  <c r="F24" i="57"/>
  <c r="E35" i="47" l="1"/>
  <c r="E37" i="84" s="1"/>
  <c r="G37" i="84" s="1"/>
  <c r="F19" i="57"/>
  <c r="F22" i="57"/>
  <c r="E37" i="48" l="1"/>
  <c r="A7" i="6"/>
  <c r="B21" i="6"/>
  <c r="F19" i="6" s="1"/>
  <c r="H19" i="6"/>
  <c r="I18" i="54"/>
  <c r="G22" i="54"/>
  <c r="F22" i="54"/>
  <c r="G21" i="54"/>
  <c r="F21" i="54"/>
  <c r="H21" i="54" s="1"/>
  <c r="G20" i="54"/>
  <c r="F20" i="54"/>
  <c r="G19" i="54"/>
  <c r="F19" i="54"/>
  <c r="H19" i="54" s="1"/>
  <c r="G18" i="54"/>
  <c r="F18" i="54"/>
  <c r="G17" i="54"/>
  <c r="H17" i="54" s="1"/>
  <c r="F17" i="54"/>
  <c r="G16" i="54"/>
  <c r="F16" i="54"/>
  <c r="G15" i="54"/>
  <c r="F15" i="54"/>
  <c r="G14" i="54"/>
  <c r="F14" i="54"/>
  <c r="G13" i="54"/>
  <c r="F13" i="54"/>
  <c r="G12" i="54"/>
  <c r="F12" i="54"/>
  <c r="G11" i="54"/>
  <c r="F11" i="54"/>
  <c r="G10" i="54"/>
  <c r="F10" i="54"/>
  <c r="A1" i="54"/>
  <c r="G83" i="6"/>
  <c r="H83" i="6"/>
  <c r="G84" i="6"/>
  <c r="H84" i="6"/>
  <c r="G85" i="6"/>
  <c r="H85" i="6"/>
  <c r="G86" i="6"/>
  <c r="H86" i="6"/>
  <c r="G87" i="6"/>
  <c r="H87" i="6"/>
  <c r="G88" i="6"/>
  <c r="H88" i="6"/>
  <c r="G89" i="6"/>
  <c r="H89" i="6"/>
  <c r="G90" i="6"/>
  <c r="H90" i="6"/>
  <c r="G91" i="6"/>
  <c r="H91" i="6"/>
  <c r="G92" i="6"/>
  <c r="H92" i="6"/>
  <c r="G93" i="6"/>
  <c r="H93" i="6"/>
  <c r="G94" i="6"/>
  <c r="H94" i="6"/>
  <c r="G95" i="6"/>
  <c r="H95" i="6"/>
  <c r="G96" i="6"/>
  <c r="H96" i="6"/>
  <c r="G97" i="6"/>
  <c r="H97" i="6"/>
  <c r="G98" i="6"/>
  <c r="H98" i="6"/>
  <c r="G99" i="6"/>
  <c r="H99" i="6"/>
  <c r="G100" i="6"/>
  <c r="H100" i="6"/>
  <c r="G101" i="6"/>
  <c r="H101" i="6"/>
  <c r="G102" i="6"/>
  <c r="H102" i="6"/>
  <c r="G103" i="6"/>
  <c r="H103" i="6"/>
  <c r="G104" i="6"/>
  <c r="H104" i="6"/>
  <c r="G105" i="6"/>
  <c r="H105" i="6"/>
  <c r="G106" i="6"/>
  <c r="H106" i="6"/>
  <c r="G107" i="6"/>
  <c r="H107" i="6"/>
  <c r="G108" i="6"/>
  <c r="H108" i="6"/>
  <c r="G109" i="6"/>
  <c r="H109" i="6"/>
  <c r="G110" i="6"/>
  <c r="H110" i="6"/>
  <c r="G111" i="6"/>
  <c r="H111" i="6"/>
  <c r="G112" i="6"/>
  <c r="H112" i="6"/>
  <c r="G113" i="6"/>
  <c r="H113" i="6"/>
  <c r="G114" i="6"/>
  <c r="H114" i="6"/>
  <c r="G115" i="6"/>
  <c r="H115" i="6"/>
  <c r="G116" i="6"/>
  <c r="H116" i="6"/>
  <c r="G117" i="6"/>
  <c r="H117" i="6"/>
  <c r="G118" i="6"/>
  <c r="H118" i="6"/>
  <c r="G119" i="6"/>
  <c r="H119" i="6"/>
  <c r="G120" i="6"/>
  <c r="H120" i="6"/>
  <c r="G121" i="6"/>
  <c r="H121" i="6"/>
  <c r="G122" i="6"/>
  <c r="H122" i="6"/>
  <c r="G123" i="6"/>
  <c r="H123" i="6"/>
  <c r="G124" i="6"/>
  <c r="H124" i="6"/>
  <c r="G125" i="6"/>
  <c r="H125" i="6"/>
  <c r="G126" i="6"/>
  <c r="H126" i="6"/>
  <c r="G127" i="6"/>
  <c r="H127" i="6"/>
  <c r="G128" i="6"/>
  <c r="H128" i="6"/>
  <c r="G129" i="6"/>
  <c r="H129" i="6"/>
  <c r="G130" i="6"/>
  <c r="H130" i="6"/>
  <c r="G131" i="6"/>
  <c r="H131" i="6"/>
  <c r="G132" i="6"/>
  <c r="H132" i="6"/>
  <c r="G133" i="6"/>
  <c r="H133" i="6"/>
  <c r="G134" i="6"/>
  <c r="H134" i="6"/>
  <c r="G135" i="6"/>
  <c r="H135" i="6"/>
  <c r="G136" i="6"/>
  <c r="H136" i="6"/>
  <c r="G137" i="6"/>
  <c r="H137" i="6"/>
  <c r="G138" i="6"/>
  <c r="H138" i="6"/>
  <c r="G139" i="6"/>
  <c r="H139" i="6"/>
  <c r="G140" i="6"/>
  <c r="H140" i="6"/>
  <c r="G141" i="6"/>
  <c r="H141" i="6"/>
  <c r="G142" i="6"/>
  <c r="H142" i="6"/>
  <c r="G143" i="6"/>
  <c r="H143" i="6"/>
  <c r="G144" i="6"/>
  <c r="H144" i="6"/>
  <c r="G145" i="6"/>
  <c r="H145" i="6"/>
  <c r="G146" i="6"/>
  <c r="H146" i="6"/>
  <c r="G147" i="6"/>
  <c r="H147" i="6"/>
  <c r="G148" i="6"/>
  <c r="H148" i="6"/>
  <c r="G149" i="6"/>
  <c r="H149" i="6"/>
  <c r="G150" i="6"/>
  <c r="H150" i="6"/>
  <c r="G151" i="6"/>
  <c r="H151" i="6"/>
  <c r="B153" i="6"/>
  <c r="F89" i="6" s="1"/>
  <c r="B12" i="52"/>
  <c r="I10" i="52" s="1"/>
  <c r="H10" i="52"/>
  <c r="A1" i="52"/>
  <c r="G10" i="49"/>
  <c r="F10" i="49"/>
  <c r="A1" i="49"/>
  <c r="F196" i="6" l="1"/>
  <c r="J196" i="6" s="1"/>
  <c r="F203" i="6"/>
  <c r="J203" i="6" s="1"/>
  <c r="F216" i="6"/>
  <c r="J216" i="6" s="1"/>
  <c r="F229" i="6"/>
  <c r="J229" i="6" s="1"/>
  <c r="F202" i="6"/>
  <c r="J202" i="6" s="1"/>
  <c r="F224" i="6"/>
  <c r="J224" i="6" s="1"/>
  <c r="F218" i="6"/>
  <c r="J218" i="6" s="1"/>
  <c r="F205" i="6"/>
  <c r="J205" i="6" s="1"/>
  <c r="F214" i="6"/>
  <c r="J214" i="6" s="1"/>
  <c r="F223" i="6"/>
  <c r="J223" i="6" s="1"/>
  <c r="F225" i="6"/>
  <c r="J225" i="6" s="1"/>
  <c r="F211" i="6"/>
  <c r="J211" i="6" s="1"/>
  <c r="F199" i="6"/>
  <c r="J199" i="6" s="1"/>
  <c r="F201" i="6"/>
  <c r="J201" i="6" s="1"/>
  <c r="F210" i="6"/>
  <c r="J210" i="6" s="1"/>
  <c r="F212" i="6"/>
  <c r="J212" i="6" s="1"/>
  <c r="F219" i="6"/>
  <c r="J219" i="6" s="1"/>
  <c r="F208" i="6"/>
  <c r="J208" i="6" s="1"/>
  <c r="F221" i="6"/>
  <c r="J221" i="6" s="1"/>
  <c r="F220" i="6"/>
  <c r="J220" i="6" s="1"/>
  <c r="F197" i="6"/>
  <c r="J197" i="6" s="1"/>
  <c r="F206" i="6"/>
  <c r="J206" i="6" s="1"/>
  <c r="F215" i="6"/>
  <c r="J215" i="6" s="1"/>
  <c r="F217" i="6"/>
  <c r="J217" i="6" s="1"/>
  <c r="F226" i="6"/>
  <c r="J226" i="6" s="1"/>
  <c r="F228" i="6"/>
  <c r="J228" i="6" s="1"/>
  <c r="F204" i="6"/>
  <c r="J204" i="6" s="1"/>
  <c r="F200" i="6"/>
  <c r="J200" i="6" s="1"/>
  <c r="F213" i="6"/>
  <c r="J213" i="6" s="1"/>
  <c r="F222" i="6"/>
  <c r="J222" i="6" s="1"/>
  <c r="F198" i="6"/>
  <c r="J198" i="6" s="1"/>
  <c r="F207" i="6"/>
  <c r="J207" i="6" s="1"/>
  <c r="F209" i="6"/>
  <c r="J209" i="6" s="1"/>
  <c r="F227" i="6"/>
  <c r="J227" i="6" s="1"/>
  <c r="I10" i="54"/>
  <c r="I13" i="54"/>
  <c r="I16" i="54"/>
  <c r="I19" i="54"/>
  <c r="J19" i="54" s="1"/>
  <c r="I22" i="54"/>
  <c r="I11" i="54"/>
  <c r="I17" i="54"/>
  <c r="J17" i="54" s="1"/>
  <c r="I20" i="54"/>
  <c r="I12" i="54"/>
  <c r="I14" i="54"/>
  <c r="I15" i="54"/>
  <c r="H10" i="49"/>
  <c r="J10" i="49" s="1"/>
  <c r="J1925" i="49" s="1"/>
  <c r="B6" i="49" s="1"/>
  <c r="I19" i="6"/>
  <c r="I119" i="6"/>
  <c r="F88" i="6"/>
  <c r="F83" i="6"/>
  <c r="F100" i="6"/>
  <c r="F90" i="6"/>
  <c r="I121" i="6"/>
  <c r="F92" i="6"/>
  <c r="F104" i="6"/>
  <c r="I150" i="6"/>
  <c r="F116" i="6"/>
  <c r="F106" i="6"/>
  <c r="F108" i="6"/>
  <c r="I87" i="6"/>
  <c r="F149" i="6"/>
  <c r="F147" i="6"/>
  <c r="F145" i="6"/>
  <c r="F143" i="6"/>
  <c r="F141" i="6"/>
  <c r="F139" i="6"/>
  <c r="F137" i="6"/>
  <c r="F135" i="6"/>
  <c r="F133" i="6"/>
  <c r="F131" i="6"/>
  <c r="F129" i="6"/>
  <c r="F127" i="6"/>
  <c r="F125" i="6"/>
  <c r="F123" i="6"/>
  <c r="F121" i="6"/>
  <c r="F110" i="6"/>
  <c r="F94" i="6"/>
  <c r="F85" i="6"/>
  <c r="F112" i="6"/>
  <c r="F96" i="6"/>
  <c r="F87" i="6"/>
  <c r="I130" i="6"/>
  <c r="F114" i="6"/>
  <c r="F98" i="6"/>
  <c r="F150" i="6"/>
  <c r="F148" i="6"/>
  <c r="F146" i="6"/>
  <c r="F144" i="6"/>
  <c r="F142" i="6"/>
  <c r="F140" i="6"/>
  <c r="F138" i="6"/>
  <c r="F136" i="6"/>
  <c r="F134" i="6"/>
  <c r="F132" i="6"/>
  <c r="F130" i="6"/>
  <c r="F128" i="6"/>
  <c r="F126" i="6"/>
  <c r="F124" i="6"/>
  <c r="F122" i="6"/>
  <c r="F120" i="6"/>
  <c r="F118" i="6"/>
  <c r="F102" i="6"/>
  <c r="I83" i="6"/>
  <c r="I144" i="6"/>
  <c r="I124" i="6"/>
  <c r="I151" i="6"/>
  <c r="I149" i="6"/>
  <c r="I127" i="6"/>
  <c r="I89" i="6"/>
  <c r="J89" i="6" s="1"/>
  <c r="F86" i="6"/>
  <c r="F84" i="6"/>
  <c r="I132" i="6"/>
  <c r="F151" i="6"/>
  <c r="I115" i="6"/>
  <c r="I111" i="6"/>
  <c r="I85" i="6"/>
  <c r="I148" i="6"/>
  <c r="I140" i="6"/>
  <c r="I120" i="6"/>
  <c r="F119" i="6"/>
  <c r="J119" i="6" s="1"/>
  <c r="F117" i="6"/>
  <c r="F115" i="6"/>
  <c r="F113" i="6"/>
  <c r="F111" i="6"/>
  <c r="F109" i="6"/>
  <c r="F107" i="6"/>
  <c r="F105" i="6"/>
  <c r="F103" i="6"/>
  <c r="F101" i="6"/>
  <c r="F99" i="6"/>
  <c r="F97" i="6"/>
  <c r="F95" i="6"/>
  <c r="F93" i="6"/>
  <c r="F91" i="6"/>
  <c r="I136" i="6"/>
  <c r="I118" i="6"/>
  <c r="I110" i="6"/>
  <c r="I106" i="6"/>
  <c r="I102" i="6"/>
  <c r="I86" i="6"/>
  <c r="J10" i="52"/>
  <c r="J12" i="52" s="1"/>
  <c r="B6" i="52" s="1"/>
  <c r="I21" i="54"/>
  <c r="J21" i="54" s="1"/>
  <c r="H18" i="54"/>
  <c r="J18" i="54" s="1"/>
  <c r="H15" i="54"/>
  <c r="H10" i="54"/>
  <c r="H13" i="54"/>
  <c r="H20" i="54"/>
  <c r="H11" i="54"/>
  <c r="H16" i="54"/>
  <c r="H14" i="54"/>
  <c r="H12" i="54"/>
  <c r="H22" i="54"/>
  <c r="I107" i="6"/>
  <c r="I103" i="6"/>
  <c r="I99" i="6"/>
  <c r="I95" i="6"/>
  <c r="I91" i="6"/>
  <c r="I112" i="6"/>
  <c r="I96" i="6"/>
  <c r="I92" i="6"/>
  <c r="I88" i="6"/>
  <c r="I131" i="6"/>
  <c r="I123" i="6"/>
  <c r="I113" i="6"/>
  <c r="I129" i="6"/>
  <c r="I97" i="6"/>
  <c r="I147" i="6"/>
  <c r="I143" i="6"/>
  <c r="I139" i="6"/>
  <c r="I135" i="6"/>
  <c r="I125" i="6"/>
  <c r="I116" i="6"/>
  <c r="I114" i="6"/>
  <c r="I93" i="6"/>
  <c r="I84" i="6"/>
  <c r="I146" i="6"/>
  <c r="I142" i="6"/>
  <c r="I138" i="6"/>
  <c r="I134" i="6"/>
  <c r="I104" i="6"/>
  <c r="I109" i="6"/>
  <c r="I100" i="6"/>
  <c r="I98" i="6"/>
  <c r="I108" i="6"/>
  <c r="I128" i="6"/>
  <c r="I126" i="6"/>
  <c r="I105" i="6"/>
  <c r="I94" i="6"/>
  <c r="I117" i="6"/>
  <c r="I145" i="6"/>
  <c r="I141" i="6"/>
  <c r="I137" i="6"/>
  <c r="I133" i="6"/>
  <c r="I122" i="6"/>
  <c r="I101" i="6"/>
  <c r="I90" i="6"/>
  <c r="E18" i="47" l="1"/>
  <c r="E18" i="82"/>
  <c r="G18" i="82" s="1"/>
  <c r="E20" i="48"/>
  <c r="E20" i="84"/>
  <c r="G20" i="84" s="1"/>
  <c r="E19" i="47"/>
  <c r="E21" i="84" s="1"/>
  <c r="G21" i="84" s="1"/>
  <c r="J20" i="54"/>
  <c r="J22" i="54"/>
  <c r="J13" i="54"/>
  <c r="J110" i="6"/>
  <c r="J113" i="6"/>
  <c r="J117" i="6"/>
  <c r="J10" i="54"/>
  <c r="J15" i="54"/>
  <c r="J16" i="54"/>
  <c r="J11" i="54"/>
  <c r="J12" i="54"/>
  <c r="J14" i="54"/>
  <c r="J108" i="6"/>
  <c r="J88" i="6"/>
  <c r="J143" i="6"/>
  <c r="J131" i="6"/>
  <c r="J118" i="6"/>
  <c r="J134" i="6"/>
  <c r="J147" i="6"/>
  <c r="J92" i="6"/>
  <c r="J122" i="6"/>
  <c r="J84" i="6"/>
  <c r="J116" i="6"/>
  <c r="J85" i="6"/>
  <c r="J120" i="6"/>
  <c r="J133" i="6"/>
  <c r="J136" i="6"/>
  <c r="J94" i="6"/>
  <c r="J151" i="6"/>
  <c r="J141" i="6"/>
  <c r="J128" i="6"/>
  <c r="J125" i="6"/>
  <c r="J150" i="6"/>
  <c r="J90" i="6"/>
  <c r="J138" i="6"/>
  <c r="J83" i="6"/>
  <c r="J121" i="6"/>
  <c r="J93" i="6"/>
  <c r="J140" i="6"/>
  <c r="J127" i="6"/>
  <c r="J105" i="6"/>
  <c r="J104" i="6"/>
  <c r="J123" i="6"/>
  <c r="J109" i="6"/>
  <c r="J100" i="6"/>
  <c r="J91" i="6"/>
  <c r="J148" i="6"/>
  <c r="J129" i="6"/>
  <c r="J103" i="6"/>
  <c r="J86" i="6"/>
  <c r="J102" i="6"/>
  <c r="J107" i="6"/>
  <c r="J145" i="6"/>
  <c r="J135" i="6"/>
  <c r="J106" i="6"/>
  <c r="J149" i="6"/>
  <c r="J112" i="6"/>
  <c r="J130" i="6"/>
  <c r="J101" i="6"/>
  <c r="J142" i="6"/>
  <c r="J124" i="6"/>
  <c r="J98" i="6"/>
  <c r="J146" i="6"/>
  <c r="J96" i="6"/>
  <c r="J144" i="6"/>
  <c r="J114" i="6"/>
  <c r="J132" i="6"/>
  <c r="J139" i="6"/>
  <c r="J137" i="6"/>
  <c r="J126" i="6"/>
  <c r="J87" i="6"/>
  <c r="J115" i="6"/>
  <c r="J111" i="6"/>
  <c r="J95" i="6"/>
  <c r="J97" i="6"/>
  <c r="J99" i="6"/>
  <c r="C3" i="46"/>
  <c r="C3" i="47"/>
  <c r="B49" i="48"/>
  <c r="C47" i="48"/>
  <c r="G45" i="48"/>
  <c r="G41" i="48"/>
  <c r="G39" i="48"/>
  <c r="G26" i="48"/>
  <c r="G25" i="48"/>
  <c r="G24" i="48"/>
  <c r="G23" i="48"/>
  <c r="G20" i="48"/>
  <c r="G18" i="48"/>
  <c r="G17" i="48"/>
  <c r="B16" i="48"/>
  <c r="C10" i="48"/>
  <c r="E10" i="48" s="1"/>
  <c r="G10" i="48" s="1"/>
  <c r="I10" i="48" s="1"/>
  <c r="G43" i="47"/>
  <c r="G39" i="47"/>
  <c r="G37" i="47"/>
  <c r="G24" i="47"/>
  <c r="G23" i="47"/>
  <c r="G22" i="47"/>
  <c r="G21" i="47"/>
  <c r="G19" i="47"/>
  <c r="G18" i="47"/>
  <c r="G16" i="47"/>
  <c r="G15" i="47"/>
  <c r="C1" i="47"/>
  <c r="C12" i="48"/>
  <c r="H25" i="46"/>
  <c r="C1" i="46"/>
  <c r="F10" i="12"/>
  <c r="B33" i="2"/>
  <c r="G10" i="38"/>
  <c r="G9" i="38"/>
  <c r="G8" i="38"/>
  <c r="G7" i="38"/>
  <c r="H16" i="38"/>
  <c r="G6" i="38"/>
  <c r="G11" i="38" s="1"/>
  <c r="C16" i="38"/>
  <c r="D319" i="38"/>
  <c r="C319" i="38"/>
  <c r="B319" i="38"/>
  <c r="F318" i="38"/>
  <c r="F317" i="38"/>
  <c r="F316" i="38"/>
  <c r="F315" i="38"/>
  <c r="F314" i="38"/>
  <c r="F313" i="38"/>
  <c r="F312" i="38"/>
  <c r="F311" i="38"/>
  <c r="F310" i="38"/>
  <c r="F309" i="38"/>
  <c r="F308" i="38"/>
  <c r="F307" i="38"/>
  <c r="F319" i="38" s="1"/>
  <c r="B303" i="38"/>
  <c r="B302" i="38"/>
  <c r="B301" i="38"/>
  <c r="B294" i="38"/>
  <c r="C293" i="38"/>
  <c r="F293" i="38" s="1"/>
  <c r="C292" i="38"/>
  <c r="F292" i="38" s="1"/>
  <c r="C291" i="38"/>
  <c r="F291" i="38" s="1"/>
  <c r="C290" i="38"/>
  <c r="F290" i="38" s="1"/>
  <c r="C289" i="38"/>
  <c r="F289" i="38" s="1"/>
  <c r="C288" i="38"/>
  <c r="F288" i="38" s="1"/>
  <c r="C287" i="38"/>
  <c r="F287" i="38" s="1"/>
  <c r="C286" i="38"/>
  <c r="F286" i="38" s="1"/>
  <c r="C285" i="38"/>
  <c r="F285" i="38" s="1"/>
  <c r="C284" i="38"/>
  <c r="D276" i="38"/>
  <c r="D275" i="38"/>
  <c r="G274" i="38"/>
  <c r="D274" i="38"/>
  <c r="G273" i="38"/>
  <c r="D273" i="38"/>
  <c r="G272" i="38"/>
  <c r="D272" i="38"/>
  <c r="G271" i="38"/>
  <c r="D271" i="38"/>
  <c r="G270" i="38"/>
  <c r="D270" i="38"/>
  <c r="G269" i="38"/>
  <c r="D269" i="38"/>
  <c r="G268" i="38"/>
  <c r="D268" i="38"/>
  <c r="G267" i="38"/>
  <c r="D267" i="38"/>
  <c r="G266" i="38"/>
  <c r="D266" i="38"/>
  <c r="D265" i="38"/>
  <c r="D264" i="38"/>
  <c r="D263" i="38"/>
  <c r="D262" i="38"/>
  <c r="D261" i="38"/>
  <c r="D260" i="38"/>
  <c r="D259" i="38"/>
  <c r="D258" i="38"/>
  <c r="D257" i="38"/>
  <c r="D256" i="38"/>
  <c r="G255" i="38"/>
  <c r="D255" i="38"/>
  <c r="G254" i="38"/>
  <c r="D254" i="38"/>
  <c r="G253" i="38"/>
  <c r="D253" i="38"/>
  <c r="G252" i="38"/>
  <c r="D252" i="38"/>
  <c r="G251" i="38"/>
  <c r="D251" i="38"/>
  <c r="G250" i="38"/>
  <c r="D250" i="38"/>
  <c r="G249" i="38"/>
  <c r="D249" i="38"/>
  <c r="G248" i="38"/>
  <c r="D248" i="38"/>
  <c r="G247" i="38"/>
  <c r="D247" i="38"/>
  <c r="G246" i="38"/>
  <c r="D246" i="38"/>
  <c r="G245" i="38"/>
  <c r="D245" i="38"/>
  <c r="G244" i="38"/>
  <c r="D244" i="38"/>
  <c r="G243" i="38"/>
  <c r="D243" i="38"/>
  <c r="G242" i="38"/>
  <c r="D242" i="38"/>
  <c r="G241" i="38"/>
  <c r="D241" i="38"/>
  <c r="G240" i="38"/>
  <c r="D240" i="38"/>
  <c r="G239" i="38"/>
  <c r="D239" i="38"/>
  <c r="G238" i="38"/>
  <c r="D238" i="38"/>
  <c r="G237" i="38"/>
  <c r="D237" i="38"/>
  <c r="G236" i="38"/>
  <c r="D236" i="38"/>
  <c r="G235" i="38"/>
  <c r="D235" i="38"/>
  <c r="G234" i="38"/>
  <c r="D234" i="38"/>
  <c r="G233" i="38"/>
  <c r="D233" i="38"/>
  <c r="G232" i="38"/>
  <c r="D232" i="38"/>
  <c r="G231" i="38"/>
  <c r="D231" i="38"/>
  <c r="G230" i="38"/>
  <c r="D230" i="38"/>
  <c r="G229" i="38"/>
  <c r="D229" i="38"/>
  <c r="G228" i="38"/>
  <c r="D228" i="38"/>
  <c r="G227" i="38"/>
  <c r="D227" i="38"/>
  <c r="G226" i="38"/>
  <c r="D226" i="38"/>
  <c r="G225" i="38"/>
  <c r="D225" i="38"/>
  <c r="G224" i="38"/>
  <c r="D224" i="38"/>
  <c r="G223" i="38"/>
  <c r="D223" i="38"/>
  <c r="G222" i="38"/>
  <c r="D222" i="38"/>
  <c r="D221" i="38"/>
  <c r="D220" i="38"/>
  <c r="D219" i="38"/>
  <c r="D218" i="38"/>
  <c r="G217" i="38"/>
  <c r="D217" i="38"/>
  <c r="G216" i="38"/>
  <c r="D216" i="38"/>
  <c r="G215" i="38"/>
  <c r="D215" i="38"/>
  <c r="G214" i="38"/>
  <c r="D214" i="38"/>
  <c r="G213" i="38"/>
  <c r="D213" i="38"/>
  <c r="G212" i="38"/>
  <c r="D212" i="38"/>
  <c r="G211" i="38"/>
  <c r="D211" i="38"/>
  <c r="G210" i="38"/>
  <c r="D210" i="38"/>
  <c r="G209" i="38"/>
  <c r="D209" i="38"/>
  <c r="G208" i="38"/>
  <c r="D208" i="38"/>
  <c r="G207" i="38"/>
  <c r="D207" i="38"/>
  <c r="G206" i="38"/>
  <c r="D206" i="38"/>
  <c r="G205" i="38"/>
  <c r="D205" i="38"/>
  <c r="G204" i="38"/>
  <c r="D204" i="38"/>
  <c r="G203" i="38"/>
  <c r="D203" i="38"/>
  <c r="G202" i="38"/>
  <c r="D202" i="38"/>
  <c r="G201" i="38"/>
  <c r="D201" i="38"/>
  <c r="G200" i="38"/>
  <c r="D200" i="38"/>
  <c r="G199" i="38"/>
  <c r="D199" i="38"/>
  <c r="G198" i="38"/>
  <c r="D198" i="38"/>
  <c r="D197" i="38"/>
  <c r="D196" i="38"/>
  <c r="D195" i="38"/>
  <c r="D194" i="38"/>
  <c r="G193" i="38"/>
  <c r="D193" i="38"/>
  <c r="G192" i="38"/>
  <c r="D192" i="38"/>
  <c r="G191" i="38"/>
  <c r="D191" i="38"/>
  <c r="G190" i="38"/>
  <c r="D190" i="38"/>
  <c r="G189" i="38"/>
  <c r="D189" i="38"/>
  <c r="G188" i="38"/>
  <c r="D188" i="38"/>
  <c r="G187" i="38"/>
  <c r="D187" i="38"/>
  <c r="G186" i="38"/>
  <c r="D186" i="38"/>
  <c r="G185" i="38"/>
  <c r="D185" i="38"/>
  <c r="G184" i="38"/>
  <c r="D184" i="38"/>
  <c r="G183" i="38"/>
  <c r="D183" i="38"/>
  <c r="G182" i="38"/>
  <c r="D182" i="38"/>
  <c r="G181" i="38"/>
  <c r="D181" i="38"/>
  <c r="G180" i="38"/>
  <c r="D180" i="38"/>
  <c r="G179" i="38"/>
  <c r="D179" i="38"/>
  <c r="G178" i="38"/>
  <c r="D178" i="38"/>
  <c r="G177" i="38"/>
  <c r="D177" i="38"/>
  <c r="G176" i="38"/>
  <c r="D176" i="38"/>
  <c r="G175" i="38"/>
  <c r="D175" i="38"/>
  <c r="G174" i="38"/>
  <c r="D174" i="38"/>
  <c r="G173" i="38"/>
  <c r="D173" i="38"/>
  <c r="G172" i="38"/>
  <c r="D172" i="38"/>
  <c r="G171" i="38"/>
  <c r="D171" i="38"/>
  <c r="G170" i="38"/>
  <c r="D170" i="38"/>
  <c r="G169" i="38"/>
  <c r="D169" i="38"/>
  <c r="G168" i="38"/>
  <c r="D168" i="38"/>
  <c r="G167" i="38"/>
  <c r="D167" i="38"/>
  <c r="G166" i="38"/>
  <c r="D166" i="38"/>
  <c r="G165" i="38"/>
  <c r="D165" i="38"/>
  <c r="G164" i="38"/>
  <c r="D164" i="38"/>
  <c r="D163" i="38"/>
  <c r="D162" i="38"/>
  <c r="D161" i="38"/>
  <c r="D160" i="38"/>
  <c r="G159" i="38"/>
  <c r="D159" i="38"/>
  <c r="G158" i="38"/>
  <c r="D158" i="38"/>
  <c r="G157" i="38"/>
  <c r="D157" i="38"/>
  <c r="G156" i="38"/>
  <c r="D156" i="38"/>
  <c r="G155" i="38"/>
  <c r="D155" i="38"/>
  <c r="G154" i="38"/>
  <c r="D154" i="38"/>
  <c r="G153" i="38"/>
  <c r="D153" i="38"/>
  <c r="G152" i="38"/>
  <c r="D152" i="38"/>
  <c r="G151" i="38"/>
  <c r="D151" i="38"/>
  <c r="G150" i="38"/>
  <c r="D150" i="38"/>
  <c r="G149" i="38"/>
  <c r="D149" i="38"/>
  <c r="G148" i="38"/>
  <c r="D148" i="38"/>
  <c r="G147" i="38"/>
  <c r="D147" i="38"/>
  <c r="G146" i="38"/>
  <c r="D146" i="38"/>
  <c r="G145" i="38"/>
  <c r="D145" i="38"/>
  <c r="G144" i="38"/>
  <c r="D144" i="38"/>
  <c r="G143" i="38"/>
  <c r="D143" i="38"/>
  <c r="G142" i="38"/>
  <c r="D142" i="38"/>
  <c r="G141" i="38"/>
  <c r="D141" i="38"/>
  <c r="G140" i="38"/>
  <c r="D140" i="38"/>
  <c r="G139" i="38"/>
  <c r="D139" i="38"/>
  <c r="G138" i="38"/>
  <c r="D138" i="38"/>
  <c r="G137" i="38"/>
  <c r="D137" i="38"/>
  <c r="G136" i="38"/>
  <c r="D136" i="38"/>
  <c r="G135" i="38"/>
  <c r="D135" i="38"/>
  <c r="G134" i="38"/>
  <c r="D134" i="38"/>
  <c r="G133" i="38"/>
  <c r="D133" i="38"/>
  <c r="G132" i="38"/>
  <c r="D132" i="38"/>
  <c r="G131" i="38"/>
  <c r="D131" i="38"/>
  <c r="G130" i="38"/>
  <c r="D130" i="38"/>
  <c r="G129" i="38"/>
  <c r="D129" i="38"/>
  <c r="G128" i="38"/>
  <c r="D128" i="38"/>
  <c r="G127" i="38"/>
  <c r="D127" i="38"/>
  <c r="G126" i="38"/>
  <c r="D126" i="38"/>
  <c r="G125" i="38"/>
  <c r="D125" i="38"/>
  <c r="G124" i="38"/>
  <c r="D124" i="38"/>
  <c r="G123" i="38"/>
  <c r="D123" i="38"/>
  <c r="G122" i="38"/>
  <c r="D122" i="38"/>
  <c r="G121" i="38"/>
  <c r="D121" i="38"/>
  <c r="G120" i="38"/>
  <c r="D120" i="38"/>
  <c r="G119" i="38"/>
  <c r="D119" i="38"/>
  <c r="G118" i="38"/>
  <c r="D118" i="38"/>
  <c r="G117" i="38"/>
  <c r="D117" i="38"/>
  <c r="G116" i="38"/>
  <c r="D116" i="38"/>
  <c r="G115" i="38"/>
  <c r="D115" i="38"/>
  <c r="G114" i="38"/>
  <c r="D114" i="38"/>
  <c r="G113" i="38"/>
  <c r="D113" i="38"/>
  <c r="G112" i="38"/>
  <c r="D112" i="38"/>
  <c r="G111" i="38"/>
  <c r="D111" i="38"/>
  <c r="G110" i="38"/>
  <c r="D110" i="38"/>
  <c r="G109" i="38"/>
  <c r="D109" i="38"/>
  <c r="G108" i="38"/>
  <c r="D108" i="38"/>
  <c r="G107" i="38"/>
  <c r="D107" i="38"/>
  <c r="G106" i="38"/>
  <c r="D106" i="38"/>
  <c r="G105" i="38"/>
  <c r="D105" i="38"/>
  <c r="G104" i="38"/>
  <c r="D104" i="38"/>
  <c r="G103" i="38"/>
  <c r="D103" i="38"/>
  <c r="G102" i="38"/>
  <c r="D102" i="38"/>
  <c r="G101" i="38"/>
  <c r="D101" i="38"/>
  <c r="G100" i="38"/>
  <c r="D100" i="38"/>
  <c r="G99" i="38"/>
  <c r="D99" i="38"/>
  <c r="G98" i="38"/>
  <c r="D98" i="38"/>
  <c r="G97" i="38"/>
  <c r="D97" i="38"/>
  <c r="G96" i="38"/>
  <c r="D96" i="38"/>
  <c r="G95" i="38"/>
  <c r="D95" i="38"/>
  <c r="G94" i="38"/>
  <c r="D94" i="38"/>
  <c r="G93" i="38"/>
  <c r="D93" i="38"/>
  <c r="G92" i="38"/>
  <c r="D92" i="38"/>
  <c r="G91" i="38"/>
  <c r="D91" i="38"/>
  <c r="G90" i="38"/>
  <c r="D90" i="38"/>
  <c r="D89" i="38"/>
  <c r="D88" i="38"/>
  <c r="D87" i="38"/>
  <c r="D86" i="38"/>
  <c r="D85" i="38"/>
  <c r="D84" i="38"/>
  <c r="D83" i="38"/>
  <c r="D82" i="38"/>
  <c r="D81" i="38"/>
  <c r="D80" i="38"/>
  <c r="D79" i="38"/>
  <c r="D78" i="38"/>
  <c r="D77" i="38"/>
  <c r="G76" i="38"/>
  <c r="D76" i="38"/>
  <c r="G75" i="38"/>
  <c r="D75" i="38"/>
  <c r="G74" i="38"/>
  <c r="D74" i="38"/>
  <c r="G73" i="38"/>
  <c r="D73" i="38"/>
  <c r="G72" i="38"/>
  <c r="D72" i="38"/>
  <c r="G71" i="38"/>
  <c r="D71" i="38"/>
  <c r="G70" i="38"/>
  <c r="D70" i="38"/>
  <c r="G69" i="38"/>
  <c r="D69" i="38"/>
  <c r="G68" i="38"/>
  <c r="D68" i="38"/>
  <c r="D67" i="38"/>
  <c r="D66" i="38"/>
  <c r="D65" i="38"/>
  <c r="D64" i="38"/>
  <c r="D63" i="38"/>
  <c r="D62" i="38"/>
  <c r="D61" i="38"/>
  <c r="D60" i="38"/>
  <c r="D59" i="38"/>
  <c r="G58" i="38"/>
  <c r="D58" i="38"/>
  <c r="G57" i="38"/>
  <c r="D57" i="38"/>
  <c r="G56" i="38"/>
  <c r="D56" i="38"/>
  <c r="G55" i="38"/>
  <c r="D55" i="38"/>
  <c r="G54" i="38"/>
  <c r="D54" i="38"/>
  <c r="G53" i="38"/>
  <c r="D53" i="38"/>
  <c r="G52" i="38"/>
  <c r="D52" i="38"/>
  <c r="G51" i="38"/>
  <c r="D51" i="38"/>
  <c r="G50" i="38"/>
  <c r="D50" i="38"/>
  <c r="G49" i="38"/>
  <c r="D49" i="38"/>
  <c r="G48" i="38"/>
  <c r="D48" i="38"/>
  <c r="G47" i="38"/>
  <c r="D47" i="38"/>
  <c r="G46" i="38"/>
  <c r="D46" i="38"/>
  <c r="G45" i="38"/>
  <c r="D45" i="38"/>
  <c r="G44" i="38"/>
  <c r="D44" i="38"/>
  <c r="G43" i="38"/>
  <c r="D43" i="38"/>
  <c r="G42" i="38"/>
  <c r="D42" i="38"/>
  <c r="G41" i="38"/>
  <c r="D41" i="38"/>
  <c r="G40" i="38"/>
  <c r="D40" i="38"/>
  <c r="G39" i="38"/>
  <c r="D39" i="38"/>
  <c r="G38" i="38"/>
  <c r="D38" i="38"/>
  <c r="G37" i="38"/>
  <c r="D37" i="38"/>
  <c r="G36" i="38"/>
  <c r="D36" i="38"/>
  <c r="G35" i="38"/>
  <c r="D35" i="38"/>
  <c r="G34" i="38"/>
  <c r="D34" i="38"/>
  <c r="G33" i="38"/>
  <c r="D33" i="38"/>
  <c r="G32" i="38"/>
  <c r="D32" i="38"/>
  <c r="G31" i="38"/>
  <c r="D31" i="38"/>
  <c r="G30" i="38"/>
  <c r="D30" i="38"/>
  <c r="G29" i="38"/>
  <c r="D29" i="38"/>
  <c r="G28" i="38"/>
  <c r="D28" i="38"/>
  <c r="G27" i="38"/>
  <c r="D27" i="38"/>
  <c r="G26" i="38"/>
  <c r="D26" i="38"/>
  <c r="G25" i="38"/>
  <c r="G277" i="38" s="1"/>
  <c r="D25" i="38"/>
  <c r="D277" i="38" s="1"/>
  <c r="B8" i="38" s="1"/>
  <c r="B21" i="38"/>
  <c r="B7" i="38"/>
  <c r="B6" i="38"/>
  <c r="E21" i="48" l="1"/>
  <c r="G21" i="48" s="1"/>
  <c r="J24" i="54"/>
  <c r="C6" i="54" s="1"/>
  <c r="E27" i="47" s="1"/>
  <c r="E29" i="84" s="1"/>
  <c r="G29" i="84" s="1"/>
  <c r="J153" i="6"/>
  <c r="C29" i="2"/>
  <c r="C30" i="2"/>
  <c r="C31" i="2"/>
  <c r="C32" i="2"/>
  <c r="E32" i="2" s="1"/>
  <c r="C27" i="2"/>
  <c r="C25" i="2"/>
  <c r="C26" i="2"/>
  <c r="C28" i="2"/>
  <c r="C294" i="38"/>
  <c r="F284" i="38"/>
  <c r="F294" i="38" s="1"/>
  <c r="B9" i="38" s="1"/>
  <c r="B304" i="38"/>
  <c r="C301" i="38"/>
  <c r="D301" i="38" s="1"/>
  <c r="C302" i="38"/>
  <c r="D302" i="38" s="1"/>
  <c r="C303" i="38"/>
  <c r="D303" i="38" s="1"/>
  <c r="H20" i="20"/>
  <c r="H21" i="20"/>
  <c r="H22" i="20"/>
  <c r="H19" i="20"/>
  <c r="E20" i="20"/>
  <c r="F20" i="20"/>
  <c r="E22" i="20"/>
  <c r="F22" i="20"/>
  <c r="A13" i="6"/>
  <c r="A12" i="6"/>
  <c r="A11" i="6"/>
  <c r="H195" i="6"/>
  <c r="H159" i="6"/>
  <c r="F195" i="6"/>
  <c r="G195" i="6"/>
  <c r="G159" i="6"/>
  <c r="G19" i="12"/>
  <c r="E29" i="48" l="1"/>
  <c r="G29" i="48" s="1"/>
  <c r="G27" i="47"/>
  <c r="C33" i="2"/>
  <c r="I25" i="32"/>
  <c r="I26" i="32"/>
  <c r="I22" i="32"/>
  <c r="I15" i="32"/>
  <c r="I18" i="32"/>
  <c r="I28" i="32"/>
  <c r="I20" i="32"/>
  <c r="I32" i="32"/>
  <c r="I33" i="32"/>
  <c r="I29" i="32"/>
  <c r="I24" i="32"/>
  <c r="I34" i="32"/>
  <c r="I11" i="32"/>
  <c r="I27" i="32"/>
  <c r="I21" i="32"/>
  <c r="I17" i="32"/>
  <c r="I12" i="32"/>
  <c r="I16" i="32"/>
  <c r="I30" i="32"/>
  <c r="I19" i="32"/>
  <c r="I31" i="32"/>
  <c r="I10" i="32"/>
  <c r="I13" i="32"/>
  <c r="I23" i="32"/>
  <c r="J19" i="6"/>
  <c r="J21" i="6" s="1"/>
  <c r="B7" i="6" s="1"/>
  <c r="E26" i="47" s="1"/>
  <c r="E28" i="84" s="1"/>
  <c r="G28" i="84" s="1"/>
  <c r="E19" i="20"/>
  <c r="F19" i="20"/>
  <c r="E21" i="20"/>
  <c r="D304" i="38"/>
  <c r="B10" i="38" s="1"/>
  <c r="B11" i="38"/>
  <c r="G20" i="20"/>
  <c r="I20" i="20" s="1"/>
  <c r="G22" i="20"/>
  <c r="I22" i="20" s="1"/>
  <c r="F21" i="20"/>
  <c r="F159" i="6"/>
  <c r="I159" i="6"/>
  <c r="I195" i="6"/>
  <c r="E28" i="48" l="1"/>
  <c r="G28" i="48" s="1"/>
  <c r="G26" i="47"/>
  <c r="J159" i="6"/>
  <c r="G21" i="20"/>
  <c r="I21" i="20" s="1"/>
  <c r="G19" i="20"/>
  <c r="I19" i="20" s="1"/>
  <c r="I23" i="20" l="1"/>
  <c r="E44" i="47"/>
  <c r="E46" i="84" s="1"/>
  <c r="G46" i="84" s="1"/>
  <c r="G47" i="84" s="1"/>
  <c r="G44" i="47" l="1"/>
  <c r="G45" i="47" s="1"/>
  <c r="E46" i="48"/>
  <c r="G46" i="48" s="1"/>
  <c r="G47" i="48" s="1"/>
  <c r="C15" i="2"/>
  <c r="C16" i="2" s="1"/>
  <c r="E45" i="47" l="1"/>
  <c r="E47" i="48"/>
  <c r="J195" i="6"/>
  <c r="J242" i="6" s="1"/>
  <c r="B13" i="6" s="1"/>
  <c r="B12" i="6"/>
  <c r="E36" i="47" s="1"/>
  <c r="E38" i="84" s="1"/>
  <c r="G38" i="84" s="1"/>
  <c r="G36" i="47" l="1"/>
  <c r="E38" i="48"/>
  <c r="G38" i="48" s="1"/>
  <c r="B76" i="6"/>
  <c r="I14" i="32" l="1"/>
  <c r="F67" i="6" l="1"/>
  <c r="G337" i="13" l="1"/>
  <c r="H337" i="13"/>
  <c r="G338" i="13"/>
  <c r="H338" i="13"/>
  <c r="G339" i="13"/>
  <c r="H339" i="13"/>
  <c r="G340" i="13"/>
  <c r="H340" i="13"/>
  <c r="G341" i="13"/>
  <c r="H341" i="13"/>
  <c r="G342" i="13"/>
  <c r="H342" i="13"/>
  <c r="G343" i="13"/>
  <c r="H343" i="13"/>
  <c r="G344" i="13"/>
  <c r="H344" i="13"/>
  <c r="G345" i="13"/>
  <c r="H345" i="13"/>
  <c r="G346" i="13"/>
  <c r="H346" i="13"/>
  <c r="G347" i="13"/>
  <c r="H347" i="13"/>
  <c r="G348" i="13"/>
  <c r="H348" i="13"/>
  <c r="G349" i="13"/>
  <c r="H349" i="13"/>
  <c r="G350" i="13"/>
  <c r="H350" i="13"/>
  <c r="G351" i="13"/>
  <c r="H351" i="13"/>
  <c r="G352" i="13"/>
  <c r="H352" i="13"/>
  <c r="G353" i="13"/>
  <c r="H353" i="13"/>
  <c r="G354" i="13"/>
  <c r="H354" i="13"/>
  <c r="G355" i="13"/>
  <c r="H355" i="13"/>
  <c r="G356" i="13"/>
  <c r="H356" i="13"/>
  <c r="G357" i="13"/>
  <c r="H357" i="13"/>
  <c r="G358" i="13"/>
  <c r="H358" i="13"/>
  <c r="G359" i="13"/>
  <c r="H359" i="13"/>
  <c r="G360" i="13"/>
  <c r="H360" i="13"/>
  <c r="G361" i="13"/>
  <c r="H361" i="13"/>
  <c r="G362" i="13"/>
  <c r="H362" i="13"/>
  <c r="G363" i="13"/>
  <c r="H363" i="13"/>
  <c r="G364" i="13"/>
  <c r="H364" i="13"/>
  <c r="G365" i="13"/>
  <c r="H365" i="13"/>
  <c r="G366" i="13"/>
  <c r="H366" i="13"/>
  <c r="G367" i="13"/>
  <c r="H367" i="13"/>
  <c r="G368" i="13"/>
  <c r="H368" i="13"/>
  <c r="G369" i="13"/>
  <c r="H369" i="13"/>
  <c r="G370" i="13"/>
  <c r="H370" i="13"/>
  <c r="G371" i="13"/>
  <c r="H371" i="13"/>
  <c r="G372" i="13"/>
  <c r="H372" i="13"/>
  <c r="G373" i="13"/>
  <c r="H373" i="13"/>
  <c r="G374" i="13"/>
  <c r="H374" i="13"/>
  <c r="G375" i="13"/>
  <c r="H375" i="13"/>
  <c r="G376" i="13"/>
  <c r="H376" i="13"/>
  <c r="G377" i="13"/>
  <c r="H377" i="13"/>
  <c r="I375" i="13" l="1"/>
  <c r="I374" i="13"/>
  <c r="I371" i="13"/>
  <c r="I370" i="13"/>
  <c r="I367" i="13"/>
  <c r="I366" i="13"/>
  <c r="I363" i="13"/>
  <c r="I362" i="13"/>
  <c r="I359" i="13"/>
  <c r="I358" i="13"/>
  <c r="I355" i="13"/>
  <c r="I354" i="13"/>
  <c r="I351" i="13"/>
  <c r="I350" i="13"/>
  <c r="I347" i="13"/>
  <c r="I346" i="13"/>
  <c r="I343" i="13"/>
  <c r="I342" i="13"/>
  <c r="I339" i="13"/>
  <c r="I338" i="13"/>
  <c r="I377" i="13"/>
  <c r="I361" i="13"/>
  <c r="K361" i="13" s="1"/>
  <c r="I341" i="13"/>
  <c r="K341" i="13" s="1"/>
  <c r="I364" i="13"/>
  <c r="I340" i="13"/>
  <c r="I369" i="13"/>
  <c r="I353" i="13"/>
  <c r="K353" i="13" s="1"/>
  <c r="I345" i="13"/>
  <c r="K345" i="13" s="1"/>
  <c r="I368" i="13"/>
  <c r="K368" i="13" s="1"/>
  <c r="I344" i="13"/>
  <c r="K344" i="13" s="1"/>
  <c r="I365" i="13"/>
  <c r="I337" i="13"/>
  <c r="I372" i="13"/>
  <c r="I356" i="13"/>
  <c r="K356" i="13" s="1"/>
  <c r="I348" i="13"/>
  <c r="I373" i="13"/>
  <c r="K373" i="13" s="1"/>
  <c r="I357" i="13"/>
  <c r="K357" i="13" s="1"/>
  <c r="I349" i="13"/>
  <c r="K349" i="13" s="1"/>
  <c r="I376" i="13"/>
  <c r="I360" i="13"/>
  <c r="I352" i="13"/>
  <c r="K354" i="13"/>
  <c r="K374" i="13"/>
  <c r="K355" i="13"/>
  <c r="K370" i="13"/>
  <c r="K367" i="13"/>
  <c r="K359" i="13"/>
  <c r="K371" i="13"/>
  <c r="K347" i="13"/>
  <c r="K352" i="13"/>
  <c r="K376" i="13"/>
  <c r="K365" i="13"/>
  <c r="K372" i="13"/>
  <c r="K362" i="13"/>
  <c r="K343" i="13"/>
  <c r="K350" i="13"/>
  <c r="K363" i="13"/>
  <c r="K351" i="13"/>
  <c r="K358" i="13"/>
  <c r="K346" i="13"/>
  <c r="K340" i="13"/>
  <c r="K375" i="13"/>
  <c r="K366" i="13"/>
  <c r="K339" i="13"/>
  <c r="K377" i="13"/>
  <c r="K338" i="13"/>
  <c r="K337" i="13"/>
  <c r="K369" i="13"/>
  <c r="H68" i="6" l="1"/>
  <c r="H69" i="6"/>
  <c r="H70" i="6"/>
  <c r="H71" i="6"/>
  <c r="H72" i="6"/>
  <c r="H73" i="6"/>
  <c r="H74" i="6"/>
  <c r="G68" i="6"/>
  <c r="G69" i="6"/>
  <c r="G70" i="6"/>
  <c r="G71" i="6"/>
  <c r="G72" i="6"/>
  <c r="G73" i="6"/>
  <c r="G74" i="6"/>
  <c r="G67" i="6"/>
  <c r="F14" i="32" l="1"/>
  <c r="G14" i="32"/>
  <c r="F25" i="32"/>
  <c r="G25" i="32"/>
  <c r="F15" i="32"/>
  <c r="G15" i="32"/>
  <c r="F28" i="32"/>
  <c r="G28" i="32"/>
  <c r="F29" i="32"/>
  <c r="G29" i="32"/>
  <c r="F24" i="32"/>
  <c r="G24" i="32"/>
  <c r="F11" i="32"/>
  <c r="G11" i="32"/>
  <c r="F17" i="32"/>
  <c r="G17" i="32"/>
  <c r="F12" i="32"/>
  <c r="G12" i="32"/>
  <c r="F30" i="32"/>
  <c r="G30" i="32"/>
  <c r="F31" i="32"/>
  <c r="G31" i="32"/>
  <c r="F13" i="32"/>
  <c r="G13" i="32"/>
  <c r="F33" i="32"/>
  <c r="G33" i="32"/>
  <c r="F26" i="32"/>
  <c r="G26" i="32"/>
  <c r="F18" i="32"/>
  <c r="G18" i="32"/>
  <c r="F20" i="32"/>
  <c r="G20" i="32"/>
  <c r="F32" i="32"/>
  <c r="G32" i="32"/>
  <c r="F34" i="32"/>
  <c r="G34" i="32"/>
  <c r="F27" i="32"/>
  <c r="G27" i="32"/>
  <c r="F21" i="32"/>
  <c r="G21" i="32"/>
  <c r="F16" i="32"/>
  <c r="G16" i="32"/>
  <c r="F19" i="32"/>
  <c r="G19" i="32"/>
  <c r="F10" i="32"/>
  <c r="G10" i="32"/>
  <c r="F22" i="32"/>
  <c r="G22" i="32"/>
  <c r="F23" i="32"/>
  <c r="G23" i="32"/>
  <c r="H23" i="32" l="1"/>
  <c r="H21" i="32"/>
  <c r="H20" i="32"/>
  <c r="H13" i="32"/>
  <c r="H17" i="32"/>
  <c r="H28" i="32"/>
  <c r="H22" i="32"/>
  <c r="H19" i="32"/>
  <c r="H34" i="32"/>
  <c r="H26" i="32"/>
  <c r="H30" i="32"/>
  <c r="H10" i="32"/>
  <c r="H24" i="32"/>
  <c r="H16" i="32"/>
  <c r="H32" i="32"/>
  <c r="H33" i="32"/>
  <c r="H12" i="32"/>
  <c r="H29" i="32"/>
  <c r="H27" i="32"/>
  <c r="H18" i="32"/>
  <c r="H31" i="32"/>
  <c r="H11" i="32"/>
  <c r="H15" i="32"/>
  <c r="H25" i="32"/>
  <c r="H14" i="32"/>
  <c r="J14" i="32" s="1"/>
  <c r="E26" i="2"/>
  <c r="E27" i="2"/>
  <c r="J10" i="32" l="1"/>
  <c r="J33" i="32"/>
  <c r="J25" i="32"/>
  <c r="J13" i="32"/>
  <c r="J30" i="32"/>
  <c r="J29" i="32"/>
  <c r="J31" i="32"/>
  <c r="J22" i="32"/>
  <c r="J28" i="32"/>
  <c r="J27" i="32"/>
  <c r="J12" i="32"/>
  <c r="J32" i="32"/>
  <c r="J16" i="32"/>
  <c r="J24" i="32"/>
  <c r="J21" i="32"/>
  <c r="J23" i="32"/>
  <c r="J20" i="32"/>
  <c r="J26" i="32"/>
  <c r="J15" i="32"/>
  <c r="J11" i="32"/>
  <c r="J18" i="32"/>
  <c r="J34" i="32"/>
  <c r="J17" i="32"/>
  <c r="J19" i="32"/>
  <c r="E31" i="2"/>
  <c r="E29" i="2"/>
  <c r="E28" i="2"/>
  <c r="J36" i="32" l="1"/>
  <c r="C6" i="32"/>
  <c r="E17" i="47"/>
  <c r="F74" i="6"/>
  <c r="F72" i="6"/>
  <c r="F71" i="6"/>
  <c r="F73" i="6"/>
  <c r="F70" i="6"/>
  <c r="F69" i="6"/>
  <c r="F68" i="6"/>
  <c r="E19" i="84" l="1"/>
  <c r="G19" i="84" s="1"/>
  <c r="E20" i="47"/>
  <c r="E22" i="84" s="1"/>
  <c r="G22" i="84" s="1"/>
  <c r="E19" i="48"/>
  <c r="G19" i="48" s="1"/>
  <c r="G17" i="47"/>
  <c r="A10" i="6"/>
  <c r="A9" i="6"/>
  <c r="H67" i="6"/>
  <c r="E22" i="48" l="1"/>
  <c r="G22" i="48" s="1"/>
  <c r="G20" i="47"/>
  <c r="F13" i="20"/>
  <c r="E13" i="20"/>
  <c r="E10" i="20"/>
  <c r="E11" i="20"/>
  <c r="E12" i="20"/>
  <c r="F11" i="20"/>
  <c r="F12" i="20"/>
  <c r="F10" i="20"/>
  <c r="G11" i="20" l="1"/>
  <c r="G10" i="20"/>
  <c r="I10" i="20" s="1"/>
  <c r="F11" i="12" l="1"/>
  <c r="G11" i="12"/>
  <c r="I11" i="12"/>
  <c r="F12" i="12"/>
  <c r="G12" i="12"/>
  <c r="I12" i="12"/>
  <c r="F13" i="12"/>
  <c r="G13" i="12"/>
  <c r="I13" i="12"/>
  <c r="F14" i="12"/>
  <c r="G14" i="12"/>
  <c r="I14" i="12"/>
  <c r="F15" i="12"/>
  <c r="G15" i="12"/>
  <c r="I15" i="12"/>
  <c r="F16" i="12"/>
  <c r="H16" i="12" s="1"/>
  <c r="G16" i="12"/>
  <c r="I16" i="12"/>
  <c r="F17" i="12"/>
  <c r="G17" i="12"/>
  <c r="I17" i="12"/>
  <c r="F18" i="12"/>
  <c r="G18" i="12"/>
  <c r="I18" i="12"/>
  <c r="F19" i="12"/>
  <c r="H19" i="12" s="1"/>
  <c r="I19" i="12"/>
  <c r="F20" i="12"/>
  <c r="G20" i="12"/>
  <c r="I20" i="12"/>
  <c r="F21" i="12"/>
  <c r="G21" i="12"/>
  <c r="I21" i="12"/>
  <c r="F22" i="12"/>
  <c r="G22" i="12"/>
  <c r="I22" i="12"/>
  <c r="F23" i="12"/>
  <c r="G23" i="12"/>
  <c r="I23" i="12"/>
  <c r="F24" i="12"/>
  <c r="G24" i="12"/>
  <c r="I24" i="12"/>
  <c r="F25" i="12"/>
  <c r="G25" i="12"/>
  <c r="I25" i="12"/>
  <c r="F26" i="12"/>
  <c r="G26" i="12"/>
  <c r="I26" i="12"/>
  <c r="F27" i="12"/>
  <c r="G27" i="12"/>
  <c r="I27" i="12"/>
  <c r="F28" i="12"/>
  <c r="G28" i="12"/>
  <c r="I28" i="12"/>
  <c r="F29" i="12"/>
  <c r="G29" i="12"/>
  <c r="I29" i="12"/>
  <c r="F30" i="12"/>
  <c r="G30" i="12"/>
  <c r="I30" i="12"/>
  <c r="F31" i="12"/>
  <c r="G31" i="12"/>
  <c r="I31" i="12"/>
  <c r="F32" i="12"/>
  <c r="G32" i="12"/>
  <c r="I32" i="12"/>
  <c r="F33" i="12"/>
  <c r="G33" i="12"/>
  <c r="I33" i="12"/>
  <c r="F34" i="12"/>
  <c r="G34" i="12"/>
  <c r="I34" i="12"/>
  <c r="F35" i="12"/>
  <c r="G35" i="12"/>
  <c r="I35" i="12"/>
  <c r="F36" i="12"/>
  <c r="G36" i="12"/>
  <c r="I36" i="12"/>
  <c r="F37" i="12"/>
  <c r="G37" i="12"/>
  <c r="I37" i="12"/>
  <c r="F38" i="12"/>
  <c r="G38" i="12"/>
  <c r="I38" i="12"/>
  <c r="F39" i="12"/>
  <c r="G39" i="12"/>
  <c r="I39" i="12"/>
  <c r="F40" i="12"/>
  <c r="G40" i="12"/>
  <c r="I40" i="12"/>
  <c r="F41" i="12"/>
  <c r="G41" i="12"/>
  <c r="I41" i="12"/>
  <c r="F42" i="12"/>
  <c r="G42" i="12"/>
  <c r="I42" i="12"/>
  <c r="F43" i="12"/>
  <c r="G43" i="12"/>
  <c r="I43" i="12"/>
  <c r="F44" i="12"/>
  <c r="G44" i="12"/>
  <c r="I44" i="12"/>
  <c r="F45" i="12"/>
  <c r="G45" i="12"/>
  <c r="I45" i="12"/>
  <c r="F46" i="12"/>
  <c r="G46" i="12"/>
  <c r="I46" i="12"/>
  <c r="F47" i="12"/>
  <c r="G47" i="12"/>
  <c r="I47" i="12"/>
  <c r="F48" i="12"/>
  <c r="G48" i="12"/>
  <c r="I48" i="12"/>
  <c r="F49" i="12"/>
  <c r="G49" i="12"/>
  <c r="I49" i="12"/>
  <c r="F50" i="12"/>
  <c r="G50" i="12"/>
  <c r="I50" i="12"/>
  <c r="F51" i="12"/>
  <c r="G51" i="12"/>
  <c r="I51" i="12"/>
  <c r="G10" i="12"/>
  <c r="H50" i="12" l="1"/>
  <c r="H12" i="12"/>
  <c r="H11" i="12"/>
  <c r="H49" i="12"/>
  <c r="J49" i="12" s="1"/>
  <c r="H13" i="12"/>
  <c r="J13" i="12" s="1"/>
  <c r="H17" i="12"/>
  <c r="J17" i="12" s="1"/>
  <c r="J16" i="12"/>
  <c r="H42" i="12"/>
  <c r="J42" i="12" s="1"/>
  <c r="H34" i="12"/>
  <c r="J34" i="12" s="1"/>
  <c r="H18" i="12"/>
  <c r="J18" i="12" s="1"/>
  <c r="H26" i="12"/>
  <c r="J26" i="12" s="1"/>
  <c r="H24" i="12"/>
  <c r="J24" i="12" s="1"/>
  <c r="H48" i="12"/>
  <c r="J48" i="12" s="1"/>
  <c r="H20" i="12"/>
  <c r="J20" i="12" s="1"/>
  <c r="H36" i="12"/>
  <c r="J36" i="12" s="1"/>
  <c r="H51" i="12"/>
  <c r="J51" i="12" s="1"/>
  <c r="H32" i="12"/>
  <c r="J32" i="12" s="1"/>
  <c r="H29" i="12"/>
  <c r="J29" i="12" s="1"/>
  <c r="H28" i="12"/>
  <c r="J28" i="12" s="1"/>
  <c r="H40" i="12"/>
  <c r="J40" i="12" s="1"/>
  <c r="H44" i="12"/>
  <c r="J44" i="12" s="1"/>
  <c r="J50" i="12"/>
  <c r="H41" i="12"/>
  <c r="J41" i="12" s="1"/>
  <c r="H27" i="12"/>
  <c r="J27" i="12" s="1"/>
  <c r="J12" i="12"/>
  <c r="H45" i="12"/>
  <c r="J45" i="12" s="1"/>
  <c r="H43" i="12"/>
  <c r="J43" i="12" s="1"/>
  <c r="H33" i="12"/>
  <c r="J33" i="12" s="1"/>
  <c r="H21" i="12"/>
  <c r="J21" i="12" s="1"/>
  <c r="H37" i="12"/>
  <c r="J37" i="12" s="1"/>
  <c r="H35" i="12"/>
  <c r="J35" i="12" s="1"/>
  <c r="H25" i="12"/>
  <c r="J25" i="12" s="1"/>
  <c r="J19" i="12"/>
  <c r="J11" i="12"/>
  <c r="H47" i="12"/>
  <c r="J47" i="12" s="1"/>
  <c r="H39" i="12"/>
  <c r="J39" i="12" s="1"/>
  <c r="H31" i="12"/>
  <c r="J31" i="12" s="1"/>
  <c r="H23" i="12"/>
  <c r="J23" i="12" s="1"/>
  <c r="H15" i="12"/>
  <c r="J15" i="12" s="1"/>
  <c r="H46" i="12"/>
  <c r="J46" i="12" s="1"/>
  <c r="H38" i="12"/>
  <c r="J38" i="12" s="1"/>
  <c r="H30" i="12"/>
  <c r="J30" i="12" s="1"/>
  <c r="H22" i="12"/>
  <c r="J22" i="12" s="1"/>
  <c r="H14" i="12"/>
  <c r="J14" i="12" s="1"/>
  <c r="A1" i="32" l="1"/>
  <c r="G10" i="13"/>
  <c r="H10" i="13"/>
  <c r="G11" i="13"/>
  <c r="H11" i="13"/>
  <c r="G12" i="13"/>
  <c r="H12" i="13"/>
  <c r="G13" i="13"/>
  <c r="H13" i="13"/>
  <c r="G14" i="13"/>
  <c r="H14" i="13"/>
  <c r="G15" i="13"/>
  <c r="H15" i="13"/>
  <c r="G16" i="13"/>
  <c r="H16" i="13"/>
  <c r="G17" i="13"/>
  <c r="H17" i="13"/>
  <c r="G18" i="13"/>
  <c r="H18" i="13"/>
  <c r="G19" i="13"/>
  <c r="H19" i="13"/>
  <c r="G20" i="13"/>
  <c r="H20" i="13"/>
  <c r="G21" i="13"/>
  <c r="H21" i="13"/>
  <c r="G22" i="13"/>
  <c r="H22" i="13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G32" i="13"/>
  <c r="H32" i="13"/>
  <c r="G33" i="13"/>
  <c r="H33" i="13"/>
  <c r="G34" i="13"/>
  <c r="H34" i="13"/>
  <c r="G35" i="13"/>
  <c r="H35" i="13"/>
  <c r="G36" i="13"/>
  <c r="H36" i="13"/>
  <c r="G37" i="13"/>
  <c r="H37" i="13"/>
  <c r="G38" i="13"/>
  <c r="H38" i="13"/>
  <c r="G39" i="13"/>
  <c r="H39" i="13"/>
  <c r="G40" i="13"/>
  <c r="H40" i="13"/>
  <c r="G41" i="13"/>
  <c r="H41" i="13"/>
  <c r="G42" i="13"/>
  <c r="H42" i="13"/>
  <c r="G43" i="13"/>
  <c r="H43" i="13"/>
  <c r="G44" i="13"/>
  <c r="H44" i="13"/>
  <c r="G45" i="13"/>
  <c r="H45" i="13"/>
  <c r="G46" i="13"/>
  <c r="H46" i="13"/>
  <c r="G47" i="13"/>
  <c r="H47" i="13"/>
  <c r="G48" i="13"/>
  <c r="H48" i="13"/>
  <c r="G49" i="13"/>
  <c r="H49" i="13"/>
  <c r="G50" i="13"/>
  <c r="H50" i="13"/>
  <c r="G51" i="13"/>
  <c r="H51" i="13"/>
  <c r="G52" i="13"/>
  <c r="H52" i="13"/>
  <c r="G53" i="13"/>
  <c r="H53" i="13"/>
  <c r="G54" i="13"/>
  <c r="H54" i="13"/>
  <c r="G55" i="13"/>
  <c r="H55" i="13"/>
  <c r="G56" i="13"/>
  <c r="H56" i="13"/>
  <c r="G57" i="13"/>
  <c r="H57" i="13"/>
  <c r="G58" i="13"/>
  <c r="H58" i="13"/>
  <c r="G59" i="13"/>
  <c r="H59" i="13"/>
  <c r="G60" i="13"/>
  <c r="H60" i="13"/>
  <c r="G61" i="13"/>
  <c r="H61" i="13"/>
  <c r="G62" i="13"/>
  <c r="H62" i="13"/>
  <c r="G63" i="13"/>
  <c r="H63" i="13"/>
  <c r="G64" i="13"/>
  <c r="H64" i="13"/>
  <c r="G65" i="13"/>
  <c r="H65" i="13"/>
  <c r="G66" i="13"/>
  <c r="H66" i="13"/>
  <c r="G67" i="13"/>
  <c r="H67" i="13"/>
  <c r="G68" i="13"/>
  <c r="H68" i="13"/>
  <c r="G69" i="13"/>
  <c r="H69" i="13"/>
  <c r="G70" i="13"/>
  <c r="H70" i="13"/>
  <c r="G71" i="13"/>
  <c r="H71" i="13"/>
  <c r="G72" i="13"/>
  <c r="H72" i="13"/>
  <c r="G73" i="13"/>
  <c r="H73" i="13"/>
  <c r="G74" i="13"/>
  <c r="H74" i="13"/>
  <c r="G75" i="13"/>
  <c r="H75" i="13"/>
  <c r="G76" i="13"/>
  <c r="H76" i="13"/>
  <c r="G77" i="13"/>
  <c r="H77" i="13"/>
  <c r="G78" i="13"/>
  <c r="H78" i="13"/>
  <c r="G79" i="13"/>
  <c r="H79" i="13"/>
  <c r="G80" i="13"/>
  <c r="H80" i="13"/>
  <c r="G81" i="13"/>
  <c r="H81" i="13"/>
  <c r="G82" i="13"/>
  <c r="H82" i="13"/>
  <c r="G83" i="13"/>
  <c r="H83" i="13"/>
  <c r="G84" i="13"/>
  <c r="H84" i="13"/>
  <c r="G85" i="13"/>
  <c r="H85" i="13"/>
  <c r="G86" i="13"/>
  <c r="H86" i="13"/>
  <c r="G87" i="13"/>
  <c r="H87" i="13"/>
  <c r="G88" i="13"/>
  <c r="H88" i="13"/>
  <c r="G89" i="13"/>
  <c r="H89" i="13"/>
  <c r="G90" i="13"/>
  <c r="H90" i="13"/>
  <c r="G91" i="13"/>
  <c r="H91" i="13"/>
  <c r="G92" i="13"/>
  <c r="H92" i="13"/>
  <c r="G93" i="13"/>
  <c r="H93" i="13"/>
  <c r="G94" i="13"/>
  <c r="H94" i="13"/>
  <c r="G95" i="13"/>
  <c r="H95" i="13"/>
  <c r="G96" i="13"/>
  <c r="H96" i="13"/>
  <c r="G97" i="13"/>
  <c r="H97" i="13"/>
  <c r="G98" i="13"/>
  <c r="H98" i="13"/>
  <c r="G99" i="13"/>
  <c r="H99" i="13"/>
  <c r="G100" i="13"/>
  <c r="H100" i="13"/>
  <c r="G101" i="13"/>
  <c r="H101" i="13"/>
  <c r="G102" i="13"/>
  <c r="H102" i="13"/>
  <c r="G103" i="13"/>
  <c r="H103" i="13"/>
  <c r="G104" i="13"/>
  <c r="H104" i="13"/>
  <c r="G105" i="13"/>
  <c r="H105" i="13"/>
  <c r="G106" i="13"/>
  <c r="H106" i="13"/>
  <c r="G107" i="13"/>
  <c r="H107" i="13"/>
  <c r="G108" i="13"/>
  <c r="H108" i="13"/>
  <c r="G109" i="13"/>
  <c r="H109" i="13"/>
  <c r="G110" i="13"/>
  <c r="H110" i="13"/>
  <c r="G111" i="13"/>
  <c r="H111" i="13"/>
  <c r="G112" i="13"/>
  <c r="H112" i="13"/>
  <c r="G113" i="13"/>
  <c r="H113" i="13"/>
  <c r="G114" i="13"/>
  <c r="H114" i="13"/>
  <c r="G115" i="13"/>
  <c r="H115" i="13"/>
  <c r="G116" i="13"/>
  <c r="H116" i="13"/>
  <c r="G117" i="13"/>
  <c r="H117" i="13"/>
  <c r="G118" i="13"/>
  <c r="H118" i="13"/>
  <c r="G119" i="13"/>
  <c r="H119" i="13"/>
  <c r="G120" i="13"/>
  <c r="H120" i="13"/>
  <c r="G121" i="13"/>
  <c r="H121" i="13"/>
  <c r="G122" i="13"/>
  <c r="H122" i="13"/>
  <c r="G123" i="13"/>
  <c r="H123" i="13"/>
  <c r="G124" i="13"/>
  <c r="H124" i="13"/>
  <c r="G125" i="13"/>
  <c r="H125" i="13"/>
  <c r="G126" i="13"/>
  <c r="H126" i="13"/>
  <c r="G127" i="13"/>
  <c r="H127" i="13"/>
  <c r="G128" i="13"/>
  <c r="H128" i="13"/>
  <c r="G129" i="13"/>
  <c r="H129" i="13"/>
  <c r="G130" i="13"/>
  <c r="H130" i="13"/>
  <c r="G131" i="13"/>
  <c r="H131" i="13"/>
  <c r="G132" i="13"/>
  <c r="H132" i="13"/>
  <c r="G133" i="13"/>
  <c r="H133" i="13"/>
  <c r="G134" i="13"/>
  <c r="H134" i="13"/>
  <c r="G135" i="13"/>
  <c r="H135" i="13"/>
  <c r="G136" i="13"/>
  <c r="H136" i="13"/>
  <c r="G137" i="13"/>
  <c r="H137" i="13"/>
  <c r="G138" i="13"/>
  <c r="H138" i="13"/>
  <c r="G139" i="13"/>
  <c r="H139" i="13"/>
  <c r="G140" i="13"/>
  <c r="H140" i="13"/>
  <c r="G141" i="13"/>
  <c r="H141" i="13"/>
  <c r="G142" i="13"/>
  <c r="H142" i="13"/>
  <c r="G143" i="13"/>
  <c r="H143" i="13"/>
  <c r="G144" i="13"/>
  <c r="H144" i="13"/>
  <c r="G145" i="13"/>
  <c r="H145" i="13"/>
  <c r="G146" i="13"/>
  <c r="H146" i="13"/>
  <c r="G147" i="13"/>
  <c r="H147" i="13"/>
  <c r="G148" i="13"/>
  <c r="H148" i="13"/>
  <c r="G149" i="13"/>
  <c r="H149" i="13"/>
  <c r="G150" i="13"/>
  <c r="H150" i="13"/>
  <c r="G151" i="13"/>
  <c r="H151" i="13"/>
  <c r="G152" i="13"/>
  <c r="H152" i="13"/>
  <c r="G153" i="13"/>
  <c r="H153" i="13"/>
  <c r="G154" i="13"/>
  <c r="H154" i="13"/>
  <c r="G155" i="13"/>
  <c r="H155" i="13"/>
  <c r="G156" i="13"/>
  <c r="H156" i="13"/>
  <c r="G157" i="13"/>
  <c r="H157" i="13"/>
  <c r="G158" i="13"/>
  <c r="H158" i="13"/>
  <c r="G159" i="13"/>
  <c r="H159" i="13"/>
  <c r="G160" i="13"/>
  <c r="H160" i="13"/>
  <c r="G161" i="13"/>
  <c r="H161" i="13"/>
  <c r="G162" i="13"/>
  <c r="H162" i="13"/>
  <c r="G163" i="13"/>
  <c r="H163" i="13"/>
  <c r="G164" i="13"/>
  <c r="H164" i="13"/>
  <c r="G165" i="13"/>
  <c r="H165" i="13"/>
  <c r="G166" i="13"/>
  <c r="H166" i="13"/>
  <c r="G167" i="13"/>
  <c r="H167" i="13"/>
  <c r="G168" i="13"/>
  <c r="H168" i="13"/>
  <c r="G169" i="13"/>
  <c r="H169" i="13"/>
  <c r="G170" i="13"/>
  <c r="H170" i="13"/>
  <c r="G171" i="13"/>
  <c r="H171" i="13"/>
  <c r="G172" i="13"/>
  <c r="H172" i="13"/>
  <c r="G173" i="13"/>
  <c r="H173" i="13"/>
  <c r="G174" i="13"/>
  <c r="H174" i="13"/>
  <c r="G175" i="13"/>
  <c r="H175" i="13"/>
  <c r="G176" i="13"/>
  <c r="H176" i="13"/>
  <c r="G177" i="13"/>
  <c r="H177" i="13"/>
  <c r="G178" i="13"/>
  <c r="H178" i="13"/>
  <c r="G179" i="13"/>
  <c r="H179" i="13"/>
  <c r="G180" i="13"/>
  <c r="H180" i="13"/>
  <c r="G181" i="13"/>
  <c r="H181" i="13"/>
  <c r="G182" i="13"/>
  <c r="H182" i="13"/>
  <c r="G183" i="13"/>
  <c r="H183" i="13"/>
  <c r="G184" i="13"/>
  <c r="H184" i="13"/>
  <c r="G185" i="13"/>
  <c r="H185" i="13"/>
  <c r="G186" i="13"/>
  <c r="H186" i="13"/>
  <c r="G187" i="13"/>
  <c r="H187" i="13"/>
  <c r="G188" i="13"/>
  <c r="H188" i="13"/>
  <c r="G189" i="13"/>
  <c r="H189" i="13"/>
  <c r="G190" i="13"/>
  <c r="H190" i="13"/>
  <c r="G191" i="13"/>
  <c r="H191" i="13"/>
  <c r="G192" i="13"/>
  <c r="H192" i="13"/>
  <c r="G193" i="13"/>
  <c r="H193" i="13"/>
  <c r="G194" i="13"/>
  <c r="H194" i="13"/>
  <c r="G195" i="13"/>
  <c r="H195" i="13"/>
  <c r="G196" i="13"/>
  <c r="H196" i="13"/>
  <c r="G197" i="13"/>
  <c r="H197" i="13"/>
  <c r="G198" i="13"/>
  <c r="H198" i="13"/>
  <c r="G199" i="13"/>
  <c r="H199" i="13"/>
  <c r="G200" i="13"/>
  <c r="H200" i="13"/>
  <c r="G201" i="13"/>
  <c r="H201" i="13"/>
  <c r="G202" i="13"/>
  <c r="H202" i="13"/>
  <c r="G203" i="13"/>
  <c r="H203" i="13"/>
  <c r="G204" i="13"/>
  <c r="H204" i="13"/>
  <c r="G205" i="13"/>
  <c r="H205" i="13"/>
  <c r="G206" i="13"/>
  <c r="H206" i="13"/>
  <c r="G207" i="13"/>
  <c r="H207" i="13"/>
  <c r="G208" i="13"/>
  <c r="H208" i="13"/>
  <c r="G209" i="13"/>
  <c r="H209" i="13"/>
  <c r="G210" i="13"/>
  <c r="H210" i="13"/>
  <c r="G211" i="13"/>
  <c r="H211" i="13"/>
  <c r="G212" i="13"/>
  <c r="H212" i="13"/>
  <c r="G213" i="13"/>
  <c r="H213" i="13"/>
  <c r="G214" i="13"/>
  <c r="H214" i="13"/>
  <c r="G215" i="13"/>
  <c r="H215" i="13"/>
  <c r="G216" i="13"/>
  <c r="H216" i="13"/>
  <c r="G217" i="13"/>
  <c r="H217" i="13"/>
  <c r="G218" i="13"/>
  <c r="H218" i="13"/>
  <c r="G219" i="13"/>
  <c r="H219" i="13"/>
  <c r="G220" i="13"/>
  <c r="H220" i="13"/>
  <c r="G221" i="13"/>
  <c r="H221" i="13"/>
  <c r="G222" i="13"/>
  <c r="H222" i="13"/>
  <c r="G223" i="13"/>
  <c r="H223" i="13"/>
  <c r="G224" i="13"/>
  <c r="H224" i="13"/>
  <c r="G225" i="13"/>
  <c r="H225" i="13"/>
  <c r="G226" i="13"/>
  <c r="H226" i="13"/>
  <c r="G227" i="13"/>
  <c r="H227" i="13"/>
  <c r="G228" i="13"/>
  <c r="H228" i="13"/>
  <c r="G229" i="13"/>
  <c r="H229" i="13"/>
  <c r="G230" i="13"/>
  <c r="H230" i="13"/>
  <c r="G231" i="13"/>
  <c r="H231" i="13"/>
  <c r="G232" i="13"/>
  <c r="H232" i="13"/>
  <c r="G233" i="13"/>
  <c r="H233" i="13"/>
  <c r="G234" i="13"/>
  <c r="H234" i="13"/>
  <c r="G235" i="13"/>
  <c r="H235" i="13"/>
  <c r="G236" i="13"/>
  <c r="H236" i="13"/>
  <c r="G237" i="13"/>
  <c r="H237" i="13"/>
  <c r="G238" i="13"/>
  <c r="H238" i="13"/>
  <c r="G239" i="13"/>
  <c r="H239" i="13"/>
  <c r="G240" i="13"/>
  <c r="H240" i="13"/>
  <c r="G241" i="13"/>
  <c r="H241" i="13"/>
  <c r="G242" i="13"/>
  <c r="H242" i="13"/>
  <c r="G243" i="13"/>
  <c r="H243" i="13"/>
  <c r="G244" i="13"/>
  <c r="H244" i="13"/>
  <c r="G245" i="13"/>
  <c r="H245" i="13"/>
  <c r="G246" i="13"/>
  <c r="H246" i="13"/>
  <c r="G247" i="13"/>
  <c r="H247" i="13"/>
  <c r="G248" i="13"/>
  <c r="H248" i="13"/>
  <c r="G249" i="13"/>
  <c r="H249" i="13"/>
  <c r="G250" i="13"/>
  <c r="H250" i="13"/>
  <c r="G251" i="13"/>
  <c r="H251" i="13"/>
  <c r="G252" i="13"/>
  <c r="H252" i="13"/>
  <c r="G253" i="13"/>
  <c r="H253" i="13"/>
  <c r="G254" i="13"/>
  <c r="H254" i="13"/>
  <c r="G255" i="13"/>
  <c r="H255" i="13"/>
  <c r="G256" i="13"/>
  <c r="H256" i="13"/>
  <c r="G257" i="13"/>
  <c r="H257" i="13"/>
  <c r="G258" i="13"/>
  <c r="H258" i="13"/>
  <c r="G259" i="13"/>
  <c r="H259" i="13"/>
  <c r="G260" i="13"/>
  <c r="H260" i="13"/>
  <c r="G261" i="13"/>
  <c r="H261" i="13"/>
  <c r="G262" i="13"/>
  <c r="H262" i="13"/>
  <c r="G263" i="13"/>
  <c r="H263" i="13"/>
  <c r="G264" i="13"/>
  <c r="H264" i="13"/>
  <c r="G265" i="13"/>
  <c r="H265" i="13"/>
  <c r="G266" i="13"/>
  <c r="H266" i="13"/>
  <c r="G267" i="13"/>
  <c r="H267" i="13"/>
  <c r="G268" i="13"/>
  <c r="H268" i="13"/>
  <c r="G269" i="13"/>
  <c r="H269" i="13"/>
  <c r="G270" i="13"/>
  <c r="H270" i="13"/>
  <c r="G271" i="13"/>
  <c r="H271" i="13"/>
  <c r="G272" i="13"/>
  <c r="H272" i="13"/>
  <c r="G273" i="13"/>
  <c r="H273" i="13"/>
  <c r="G274" i="13"/>
  <c r="H274" i="13"/>
  <c r="G275" i="13"/>
  <c r="H275" i="13"/>
  <c r="G276" i="13"/>
  <c r="H276" i="13"/>
  <c r="G277" i="13"/>
  <c r="H277" i="13"/>
  <c r="G278" i="13"/>
  <c r="H278" i="13"/>
  <c r="G279" i="13"/>
  <c r="H279" i="13"/>
  <c r="G280" i="13"/>
  <c r="H280" i="13"/>
  <c r="G281" i="13"/>
  <c r="H281" i="13"/>
  <c r="G282" i="13"/>
  <c r="H282" i="13"/>
  <c r="G283" i="13"/>
  <c r="H283" i="13"/>
  <c r="G284" i="13"/>
  <c r="H284" i="13"/>
  <c r="G285" i="13"/>
  <c r="H285" i="13"/>
  <c r="G286" i="13"/>
  <c r="H286" i="13"/>
  <c r="G287" i="13"/>
  <c r="H287" i="13"/>
  <c r="G288" i="13"/>
  <c r="H288" i="13"/>
  <c r="G289" i="13"/>
  <c r="H289" i="13"/>
  <c r="G290" i="13"/>
  <c r="H290" i="13"/>
  <c r="G291" i="13"/>
  <c r="H291" i="13"/>
  <c r="G292" i="13"/>
  <c r="H292" i="13"/>
  <c r="G293" i="13"/>
  <c r="H293" i="13"/>
  <c r="G294" i="13"/>
  <c r="H294" i="13"/>
  <c r="G295" i="13"/>
  <c r="H295" i="13"/>
  <c r="G296" i="13"/>
  <c r="H296" i="13"/>
  <c r="G297" i="13"/>
  <c r="H297" i="13"/>
  <c r="G298" i="13"/>
  <c r="H298" i="13"/>
  <c r="G299" i="13"/>
  <c r="H299" i="13"/>
  <c r="G300" i="13"/>
  <c r="H300" i="13"/>
  <c r="G301" i="13"/>
  <c r="H301" i="13"/>
  <c r="G302" i="13"/>
  <c r="H302" i="13"/>
  <c r="G303" i="13"/>
  <c r="H303" i="13"/>
  <c r="G304" i="13"/>
  <c r="H304" i="13"/>
  <c r="G305" i="13"/>
  <c r="H305" i="13"/>
  <c r="G306" i="13"/>
  <c r="H306" i="13"/>
  <c r="G307" i="13"/>
  <c r="H307" i="13"/>
  <c r="G308" i="13"/>
  <c r="H308" i="13"/>
  <c r="G309" i="13"/>
  <c r="H309" i="13"/>
  <c r="G310" i="13"/>
  <c r="H310" i="13"/>
  <c r="G311" i="13"/>
  <c r="H311" i="13"/>
  <c r="G312" i="13"/>
  <c r="H312" i="13"/>
  <c r="G313" i="13"/>
  <c r="H313" i="13"/>
  <c r="G314" i="13"/>
  <c r="H314" i="13"/>
  <c r="G315" i="13"/>
  <c r="H315" i="13"/>
  <c r="G316" i="13"/>
  <c r="H316" i="13"/>
  <c r="G317" i="13"/>
  <c r="H317" i="13"/>
  <c r="G318" i="13"/>
  <c r="H318" i="13"/>
  <c r="G319" i="13"/>
  <c r="H319" i="13"/>
  <c r="G320" i="13"/>
  <c r="H320" i="13"/>
  <c r="G321" i="13"/>
  <c r="H321" i="13"/>
  <c r="G322" i="13"/>
  <c r="H322" i="13"/>
  <c r="G323" i="13"/>
  <c r="H323" i="13"/>
  <c r="G324" i="13"/>
  <c r="H324" i="13"/>
  <c r="G325" i="13"/>
  <c r="H325" i="13"/>
  <c r="G326" i="13"/>
  <c r="H326" i="13"/>
  <c r="G327" i="13"/>
  <c r="H327" i="13"/>
  <c r="G328" i="13"/>
  <c r="H328" i="13"/>
  <c r="G329" i="13"/>
  <c r="H329" i="13"/>
  <c r="G330" i="13"/>
  <c r="H330" i="13"/>
  <c r="G331" i="13"/>
  <c r="H331" i="13"/>
  <c r="G332" i="13"/>
  <c r="H332" i="13"/>
  <c r="G333" i="13"/>
  <c r="H333" i="13"/>
  <c r="G334" i="13"/>
  <c r="H334" i="13"/>
  <c r="G335" i="13"/>
  <c r="H335" i="13"/>
  <c r="G336" i="13"/>
  <c r="H336" i="13"/>
  <c r="G9" i="13"/>
  <c r="H9" i="13"/>
  <c r="I9" i="13" l="1"/>
  <c r="I335" i="13"/>
  <c r="I334" i="13"/>
  <c r="I333" i="13"/>
  <c r="I331" i="13"/>
  <c r="I330" i="13"/>
  <c r="I329" i="13"/>
  <c r="I327" i="13"/>
  <c r="I326" i="13"/>
  <c r="I325" i="13"/>
  <c r="I323" i="13"/>
  <c r="I322" i="13"/>
  <c r="I321" i="13"/>
  <c r="I319" i="13"/>
  <c r="I318" i="13"/>
  <c r="I317" i="13"/>
  <c r="I315" i="13"/>
  <c r="I314" i="13"/>
  <c r="I313" i="13"/>
  <c r="I311" i="13"/>
  <c r="I310" i="13"/>
  <c r="I309" i="13"/>
  <c r="I307" i="13"/>
  <c r="I306" i="13"/>
  <c r="I305" i="13"/>
  <c r="I303" i="13"/>
  <c r="I302" i="13"/>
  <c r="I301" i="13"/>
  <c r="I299" i="13"/>
  <c r="I298" i="13"/>
  <c r="I297" i="13"/>
  <c r="I295" i="13"/>
  <c r="I294" i="13"/>
  <c r="I293" i="13"/>
  <c r="I291" i="13"/>
  <c r="I290" i="13"/>
  <c r="I289" i="13"/>
  <c r="I287" i="13"/>
  <c r="I286" i="13"/>
  <c r="I285" i="13"/>
  <c r="I283" i="13"/>
  <c r="I282" i="13"/>
  <c r="I281" i="13"/>
  <c r="I279" i="13"/>
  <c r="I278" i="13"/>
  <c r="I277" i="13"/>
  <c r="I275" i="13"/>
  <c r="I274" i="13"/>
  <c r="I273" i="13"/>
  <c r="I271" i="13"/>
  <c r="I270" i="13"/>
  <c r="I269" i="13"/>
  <c r="I267" i="13"/>
  <c r="I266" i="13"/>
  <c r="I265" i="13"/>
  <c r="I263" i="13"/>
  <c r="I262" i="13"/>
  <c r="I261" i="13"/>
  <c r="I259" i="13"/>
  <c r="I258" i="13"/>
  <c r="I257" i="13"/>
  <c r="I255" i="13"/>
  <c r="I254" i="13"/>
  <c r="I253" i="13"/>
  <c r="I251" i="13"/>
  <c r="I250" i="13"/>
  <c r="I249" i="13"/>
  <c r="I247" i="13"/>
  <c r="I246" i="13"/>
  <c r="I245" i="13"/>
  <c r="I243" i="13"/>
  <c r="I242" i="13"/>
  <c r="I241" i="13"/>
  <c r="I239" i="13"/>
  <c r="I238" i="13"/>
  <c r="I237" i="13"/>
  <c r="I235" i="13"/>
  <c r="I234" i="13"/>
  <c r="I233" i="13"/>
  <c r="I232" i="13"/>
  <c r="I231" i="13"/>
  <c r="I230" i="13"/>
  <c r="I229" i="13"/>
  <c r="I227" i="13"/>
  <c r="I226" i="13"/>
  <c r="I225" i="13"/>
  <c r="I223" i="13"/>
  <c r="I222" i="13"/>
  <c r="I221" i="13"/>
  <c r="I219" i="13"/>
  <c r="I218" i="13"/>
  <c r="I217" i="13"/>
  <c r="I215" i="13"/>
  <c r="I214" i="13"/>
  <c r="I213" i="13"/>
  <c r="I211" i="13"/>
  <c r="I210" i="13"/>
  <c r="I209" i="13"/>
  <c r="I207" i="13"/>
  <c r="I206" i="13"/>
  <c r="I205" i="13"/>
  <c r="I203" i="13"/>
  <c r="I202" i="13"/>
  <c r="I201" i="13"/>
  <c r="I199" i="13"/>
  <c r="I198" i="13"/>
  <c r="I197" i="13"/>
  <c r="I195" i="13"/>
  <c r="I194" i="13"/>
  <c r="I193" i="13"/>
  <c r="I191" i="13"/>
  <c r="I190" i="13"/>
  <c r="I189" i="13"/>
  <c r="I187" i="13"/>
  <c r="I186" i="13"/>
  <c r="I185" i="13"/>
  <c r="I183" i="13"/>
  <c r="I182" i="13"/>
  <c r="I181" i="13"/>
  <c r="I179" i="13"/>
  <c r="I178" i="13"/>
  <c r="I177" i="13"/>
  <c r="I175" i="13"/>
  <c r="I174" i="13"/>
  <c r="I173" i="13"/>
  <c r="I171" i="13"/>
  <c r="I170" i="13"/>
  <c r="I169" i="13"/>
  <c r="I167" i="13"/>
  <c r="I166" i="13"/>
  <c r="I165" i="13"/>
  <c r="I163" i="13"/>
  <c r="I162" i="13"/>
  <c r="I161" i="13"/>
  <c r="I159" i="13"/>
  <c r="I158" i="13"/>
  <c r="I157" i="13"/>
  <c r="I155" i="13"/>
  <c r="I154" i="13"/>
  <c r="I153" i="13"/>
  <c r="I151" i="13"/>
  <c r="I150" i="13"/>
  <c r="I149" i="13"/>
  <c r="I147" i="13"/>
  <c r="I146" i="13"/>
  <c r="I145" i="13"/>
  <c r="I143" i="13"/>
  <c r="I142" i="13"/>
  <c r="I141" i="13"/>
  <c r="I139" i="13"/>
  <c r="I138" i="13"/>
  <c r="I137" i="13"/>
  <c r="I135" i="13"/>
  <c r="I134" i="13"/>
  <c r="I133" i="13"/>
  <c r="I131" i="13"/>
  <c r="I130" i="13"/>
  <c r="I129" i="13"/>
  <c r="I127" i="13"/>
  <c r="I126" i="13"/>
  <c r="I125" i="13"/>
  <c r="I123" i="13"/>
  <c r="I122" i="13"/>
  <c r="I121" i="13"/>
  <c r="I119" i="13"/>
  <c r="I118" i="13"/>
  <c r="I117" i="13"/>
  <c r="I115" i="13"/>
  <c r="I114" i="13"/>
  <c r="I113" i="13"/>
  <c r="I111" i="13"/>
  <c r="I110" i="13"/>
  <c r="I109" i="13"/>
  <c r="I107" i="13"/>
  <c r="I106" i="13"/>
  <c r="I105" i="13"/>
  <c r="I103" i="13"/>
  <c r="I102" i="13"/>
  <c r="I101" i="13"/>
  <c r="I99" i="13"/>
  <c r="I98" i="13"/>
  <c r="I97" i="13"/>
  <c r="I95" i="13"/>
  <c r="I94" i="13"/>
  <c r="I93" i="13"/>
  <c r="I91" i="13"/>
  <c r="I90" i="13"/>
  <c r="I89" i="13"/>
  <c r="I87" i="13"/>
  <c r="I86" i="13"/>
  <c r="I85" i="13"/>
  <c r="I83" i="13"/>
  <c r="I82" i="13"/>
  <c r="I81" i="13"/>
  <c r="I79" i="13"/>
  <c r="I78" i="13"/>
  <c r="I77" i="13"/>
  <c r="I75" i="13"/>
  <c r="I74" i="13"/>
  <c r="I73" i="13"/>
  <c r="I71" i="13"/>
  <c r="I70" i="13"/>
  <c r="I69" i="13"/>
  <c r="I67" i="13"/>
  <c r="I66" i="13"/>
  <c r="I65" i="13"/>
  <c r="I63" i="13"/>
  <c r="I62" i="13"/>
  <c r="I61" i="13"/>
  <c r="I59" i="13"/>
  <c r="I58" i="13"/>
  <c r="I57" i="13"/>
  <c r="I55" i="13"/>
  <c r="I54" i="13"/>
  <c r="I53" i="13"/>
  <c r="I51" i="13"/>
  <c r="I50" i="13"/>
  <c r="I49" i="13"/>
  <c r="I47" i="13"/>
  <c r="I46" i="13"/>
  <c r="I45" i="13"/>
  <c r="I43" i="13"/>
  <c r="I42" i="13"/>
  <c r="I41" i="13"/>
  <c r="I39" i="13"/>
  <c r="I38" i="13"/>
  <c r="I37" i="13"/>
  <c r="I35" i="13"/>
  <c r="I34" i="13"/>
  <c r="I33" i="13"/>
  <c r="I31" i="13"/>
  <c r="I30" i="13"/>
  <c r="I29" i="13"/>
  <c r="I27" i="13"/>
  <c r="I26" i="13"/>
  <c r="I25" i="13"/>
  <c r="I23" i="13"/>
  <c r="I22" i="13"/>
  <c r="I21" i="13"/>
  <c r="I19" i="13"/>
  <c r="I18" i="13"/>
  <c r="I17" i="13"/>
  <c r="I15" i="13"/>
  <c r="I14" i="13"/>
  <c r="I13" i="13"/>
  <c r="I11" i="13"/>
  <c r="I228" i="13"/>
  <c r="I224" i="13"/>
  <c r="I220" i="13"/>
  <c r="I216" i="13"/>
  <c r="I212" i="13"/>
  <c r="I208" i="13"/>
  <c r="I204" i="13"/>
  <c r="I200" i="13"/>
  <c r="I196" i="13"/>
  <c r="I192" i="13"/>
  <c r="I188" i="13"/>
  <c r="I184" i="13"/>
  <c r="I180" i="13"/>
  <c r="I176" i="13"/>
  <c r="I172" i="13"/>
  <c r="I168" i="13"/>
  <c r="I164" i="13"/>
  <c r="I160" i="13"/>
  <c r="I156" i="13"/>
  <c r="I152" i="13"/>
  <c r="I148" i="13"/>
  <c r="I144" i="13"/>
  <c r="I140" i="13"/>
  <c r="I136" i="13"/>
  <c r="I132" i="13"/>
  <c r="I128" i="13"/>
  <c r="I124" i="13"/>
  <c r="I120" i="13"/>
  <c r="I116" i="13"/>
  <c r="I112" i="13"/>
  <c r="I108" i="13"/>
  <c r="I104" i="13"/>
  <c r="I100" i="13"/>
  <c r="I96" i="13"/>
  <c r="I92" i="13"/>
  <c r="I88" i="13"/>
  <c r="I84" i="13"/>
  <c r="I80" i="13"/>
  <c r="I76" i="13"/>
  <c r="I72" i="13"/>
  <c r="I68" i="13"/>
  <c r="I64" i="13"/>
  <c r="I60" i="13"/>
  <c r="I56" i="13"/>
  <c r="I52" i="13"/>
  <c r="I48" i="13"/>
  <c r="I44" i="13"/>
  <c r="I40" i="13"/>
  <c r="I36" i="13"/>
  <c r="I32" i="13"/>
  <c r="I28" i="13"/>
  <c r="I24" i="13"/>
  <c r="I20" i="13"/>
  <c r="I16" i="13"/>
  <c r="I12" i="13"/>
  <c r="I324" i="13"/>
  <c r="I312" i="13"/>
  <c r="I296" i="13"/>
  <c r="I284" i="13"/>
  <c r="I276" i="13"/>
  <c r="I260" i="13"/>
  <c r="I252" i="13"/>
  <c r="I248" i="13"/>
  <c r="I244" i="13"/>
  <c r="I240" i="13"/>
  <c r="I236" i="13"/>
  <c r="I316" i="13"/>
  <c r="I272" i="13"/>
  <c r="I332" i="13"/>
  <c r="I308" i="13"/>
  <c r="I268" i="13"/>
  <c r="I336" i="13"/>
  <c r="I320" i="13"/>
  <c r="I300" i="13"/>
  <c r="I292" i="13"/>
  <c r="I280" i="13"/>
  <c r="I264" i="13"/>
  <c r="I10" i="13"/>
  <c r="I328" i="13"/>
  <c r="I304" i="13"/>
  <c r="I288" i="13"/>
  <c r="I256" i="13"/>
  <c r="G13" i="20"/>
  <c r="I13" i="20" s="1"/>
  <c r="G12" i="20"/>
  <c r="I12" i="20" s="1"/>
  <c r="I11" i="20"/>
  <c r="F10" i="22"/>
  <c r="E10" i="22"/>
  <c r="E11" i="22"/>
  <c r="F11" i="22"/>
  <c r="E12" i="22"/>
  <c r="F12" i="22"/>
  <c r="E13" i="22"/>
  <c r="F13" i="22"/>
  <c r="E14" i="22"/>
  <c r="F14" i="22"/>
  <c r="E15" i="22"/>
  <c r="F15" i="22"/>
  <c r="E16" i="22"/>
  <c r="F16" i="22"/>
  <c r="E17" i="22"/>
  <c r="F17" i="22"/>
  <c r="E18" i="22"/>
  <c r="F18" i="22"/>
  <c r="E19" i="22"/>
  <c r="F19" i="22"/>
  <c r="E20" i="22"/>
  <c r="F20" i="22"/>
  <c r="E21" i="22"/>
  <c r="F21" i="22"/>
  <c r="I14" i="20" l="1"/>
  <c r="G10" i="22"/>
  <c r="I10" i="12"/>
  <c r="G18" i="22"/>
  <c r="G15" i="22"/>
  <c r="G11" i="22"/>
  <c r="G13" i="22"/>
  <c r="G12" i="22"/>
  <c r="G14" i="22"/>
  <c r="G16" i="22"/>
  <c r="G19" i="22"/>
  <c r="G21" i="22"/>
  <c r="G17" i="22"/>
  <c r="G20" i="22"/>
  <c r="H10" i="12"/>
  <c r="A1" i="22"/>
  <c r="A1" i="20"/>
  <c r="A1" i="13"/>
  <c r="A1" i="12"/>
  <c r="K364" i="13" l="1"/>
  <c r="K348" i="13"/>
  <c r="K342" i="13"/>
  <c r="K360" i="13"/>
  <c r="I69" i="6"/>
  <c r="J69" i="6" s="1"/>
  <c r="I70" i="6"/>
  <c r="J70" i="6" s="1"/>
  <c r="I72" i="6"/>
  <c r="J72" i="6" s="1"/>
  <c r="I68" i="6"/>
  <c r="J68" i="6" s="1"/>
  <c r="I71" i="6"/>
  <c r="J71" i="6" s="1"/>
  <c r="I73" i="6"/>
  <c r="J73" i="6" s="1"/>
  <c r="I74" i="6"/>
  <c r="J74" i="6" s="1"/>
  <c r="I67" i="6"/>
  <c r="K324" i="13" l="1"/>
  <c r="K133" i="13" l="1"/>
  <c r="K12" i="13"/>
  <c r="K165" i="13"/>
  <c r="K112" i="13"/>
  <c r="K63" i="13"/>
  <c r="K127" i="13"/>
  <c r="K25" i="13"/>
  <c r="K89" i="13"/>
  <c r="K168" i="13"/>
  <c r="K91" i="13"/>
  <c r="K35" i="13"/>
  <c r="K143" i="13"/>
  <c r="K144" i="13"/>
  <c r="K44" i="13"/>
  <c r="K128" i="13"/>
  <c r="K135" i="13"/>
  <c r="K22" i="13"/>
  <c r="K121" i="13"/>
  <c r="J9" i="13"/>
  <c r="K9" i="13" s="1"/>
  <c r="K122" i="13"/>
  <c r="K54" i="13"/>
  <c r="K119" i="13"/>
  <c r="K126" i="13"/>
  <c r="K116" i="13"/>
  <c r="K43" i="13"/>
  <c r="K132" i="13"/>
  <c r="K88" i="13"/>
  <c r="K40" i="13"/>
  <c r="K26" i="13"/>
  <c r="K57" i="13"/>
  <c r="K212" i="13"/>
  <c r="K294" i="13"/>
  <c r="K248" i="13"/>
  <c r="K231" i="13"/>
  <c r="K275" i="13"/>
  <c r="K42" i="13"/>
  <c r="K299" i="13"/>
  <c r="K191" i="13"/>
  <c r="K310" i="13"/>
  <c r="K85" i="13"/>
  <c r="K95" i="13"/>
  <c r="K281" i="13"/>
  <c r="K129" i="13"/>
  <c r="K148" i="13"/>
  <c r="K100" i="13"/>
  <c r="K217" i="13"/>
  <c r="K174" i="13"/>
  <c r="K196" i="13"/>
  <c r="K181" i="13"/>
  <c r="K31" i="13"/>
  <c r="K183" i="13"/>
  <c r="K11" i="13"/>
  <c r="K180" i="13"/>
  <c r="K169" i="13"/>
  <c r="K104" i="13"/>
  <c r="K305" i="13"/>
  <c r="K159" i="13"/>
  <c r="K207" i="13"/>
  <c r="K69" i="13"/>
  <c r="K293" i="13"/>
  <c r="K75" i="13"/>
  <c r="K61" i="13"/>
  <c r="K186" i="13"/>
  <c r="K77" i="13"/>
  <c r="K160" i="13"/>
  <c r="K18" i="13"/>
  <c r="K247" i="13"/>
  <c r="K208" i="13"/>
  <c r="K328" i="13"/>
  <c r="K290" i="13"/>
  <c r="K114" i="13"/>
  <c r="K67" i="13"/>
  <c r="K178" i="13"/>
  <c r="K152" i="13"/>
  <c r="K103" i="13"/>
  <c r="K194" i="13"/>
  <c r="K287" i="13"/>
  <c r="K253" i="13"/>
  <c r="K243" i="13"/>
  <c r="K27" i="13"/>
  <c r="K33" i="13"/>
  <c r="K141" i="13"/>
  <c r="K111" i="13"/>
  <c r="K280" i="13"/>
  <c r="K185" i="13"/>
  <c r="K86" i="13"/>
  <c r="K300" i="13"/>
  <c r="K175" i="13"/>
  <c r="K171" i="13"/>
  <c r="K23" i="13"/>
  <c r="K46" i="13"/>
  <c r="K254" i="13"/>
  <c r="K317" i="13"/>
  <c r="K65" i="13"/>
  <c r="K106" i="13"/>
  <c r="K10" i="13"/>
  <c r="K124" i="13"/>
  <c r="K101" i="13"/>
  <c r="K228" i="13"/>
  <c r="K245" i="13"/>
  <c r="K203" i="13"/>
  <c r="K283" i="13"/>
  <c r="K224" i="13"/>
  <c r="K227" i="13"/>
  <c r="K219" i="13"/>
  <c r="K192" i="13"/>
  <c r="K155" i="13"/>
  <c r="K276" i="13"/>
  <c r="K218" i="13"/>
  <c r="K284" i="13"/>
  <c r="K221" i="13"/>
  <c r="K142" i="13"/>
  <c r="K147" i="13"/>
  <c r="K314" i="13"/>
  <c r="K263" i="13"/>
  <c r="K172" i="13"/>
  <c r="K198" i="13"/>
  <c r="K139" i="13"/>
  <c r="K162" i="13"/>
  <c r="K329" i="13"/>
  <c r="K237" i="13"/>
  <c r="K321" i="13"/>
  <c r="K229" i="13"/>
  <c r="K206" i="13"/>
  <c r="K202" i="13"/>
  <c r="K333" i="13"/>
  <c r="K166" i="13"/>
  <c r="K115" i="13"/>
  <c r="K177" i="13"/>
  <c r="K309" i="13"/>
  <c r="K269" i="13"/>
  <c r="K296" i="13"/>
  <c r="K189" i="13"/>
  <c r="K45" i="13"/>
  <c r="K318" i="13"/>
  <c r="K259" i="13"/>
  <c r="K246" i="13"/>
  <c r="K297" i="13"/>
  <c r="K306" i="13"/>
  <c r="K316" i="13"/>
  <c r="K238" i="13"/>
  <c r="K195" i="13"/>
  <c r="K264" i="13"/>
  <c r="K292" i="13"/>
  <c r="K270" i="13"/>
  <c r="K70" i="13"/>
  <c r="K13" i="13"/>
  <c r="K261" i="13"/>
  <c r="K332" i="13"/>
  <c r="K252" i="13"/>
  <c r="K29" i="13"/>
  <c r="K50" i="13"/>
  <c r="K105" i="13"/>
  <c r="K138" i="13"/>
  <c r="K153" i="13"/>
  <c r="K233" i="13"/>
  <c r="K304" i="13"/>
  <c r="K163" i="13"/>
  <c r="K167" i="13"/>
  <c r="K265" i="13"/>
  <c r="K313" i="13"/>
  <c r="K170" i="13"/>
  <c r="K315" i="13"/>
  <c r="K173" i="13"/>
  <c r="K82" i="13"/>
  <c r="K140" i="13"/>
  <c r="K268" i="13"/>
  <c r="K14" i="13"/>
  <c r="K184" i="13"/>
  <c r="K134" i="13"/>
  <c r="K266" i="13"/>
  <c r="K320" i="13"/>
  <c r="K16" i="13"/>
  <c r="K214" i="13"/>
  <c r="K52" i="13"/>
  <c r="K201" i="13"/>
  <c r="K37" i="13"/>
  <c r="K90" i="13"/>
  <c r="K47" i="13"/>
  <c r="K32" i="13"/>
  <c r="K215" i="13"/>
  <c r="K222" i="13"/>
  <c r="K288" i="13"/>
  <c r="K98" i="13"/>
  <c r="K110" i="13"/>
  <c r="K154" i="13"/>
  <c r="K149" i="13"/>
  <c r="K176" i="13"/>
  <c r="K28" i="13"/>
  <c r="K258" i="13"/>
  <c r="K71" i="13"/>
  <c r="K164" i="13"/>
  <c r="K97" i="13"/>
  <c r="K323" i="13"/>
  <c r="K279" i="13"/>
  <c r="K273" i="13"/>
  <c r="K327" i="13"/>
  <c r="K303" i="13"/>
  <c r="K334" i="13"/>
  <c r="K307" i="13"/>
  <c r="K53" i="13"/>
  <c r="K260" i="13"/>
  <c r="K251" i="13"/>
  <c r="K41" i="13"/>
  <c r="K151" i="13"/>
  <c r="K80" i="13"/>
  <c r="K158" i="13"/>
  <c r="K30" i="13"/>
  <c r="K199" i="13"/>
  <c r="K239" i="13"/>
  <c r="K271" i="13"/>
  <c r="K59" i="13"/>
  <c r="K34" i="13"/>
  <c r="K182" i="13"/>
  <c r="K156" i="13"/>
  <c r="K232" i="13"/>
  <c r="K234" i="13"/>
  <c r="K308" i="13"/>
  <c r="K107" i="13"/>
  <c r="K205" i="13"/>
  <c r="K118" i="13"/>
  <c r="K66" i="13"/>
  <c r="K278" i="13"/>
  <c r="K298" i="13"/>
  <c r="K62" i="13"/>
  <c r="K256" i="13"/>
  <c r="K301" i="13"/>
  <c r="K226" i="13"/>
  <c r="K117" i="13"/>
  <c r="K242" i="13"/>
  <c r="K255" i="13"/>
  <c r="K113" i="13"/>
  <c r="K188" i="13"/>
  <c r="K230" i="13"/>
  <c r="K190" i="13"/>
  <c r="K200" i="13"/>
  <c r="K39" i="13"/>
  <c r="K325" i="13"/>
  <c r="K92" i="13"/>
  <c r="K250" i="13"/>
  <c r="K137" i="13"/>
  <c r="K220" i="13"/>
  <c r="K96" i="13"/>
  <c r="K289" i="13"/>
  <c r="K277" i="13"/>
  <c r="K38" i="13"/>
  <c r="K326" i="13"/>
  <c r="K136" i="13"/>
  <c r="K19" i="13"/>
  <c r="K267" i="13"/>
  <c r="K223" i="13"/>
  <c r="K55" i="13"/>
  <c r="K49" i="13"/>
  <c r="K213" i="13"/>
  <c r="K274" i="13"/>
  <c r="H14" i="22" l="1"/>
  <c r="I14" i="22" s="1"/>
  <c r="H12" i="22"/>
  <c r="I12" i="22" s="1"/>
  <c r="H17" i="22"/>
  <c r="I17" i="22" s="1"/>
  <c r="H19" i="22"/>
  <c r="I19" i="22" s="1"/>
  <c r="H21" i="22"/>
  <c r="I21" i="22" s="1"/>
  <c r="H16" i="22"/>
  <c r="I16" i="22" s="1"/>
  <c r="H15" i="22"/>
  <c r="I15" i="22" s="1"/>
  <c r="H13" i="22"/>
  <c r="I13" i="22" s="1"/>
  <c r="H18" i="22"/>
  <c r="I18" i="22" s="1"/>
  <c r="I20" i="22"/>
  <c r="H11" i="22"/>
  <c r="I11" i="22" s="1"/>
  <c r="I23" i="22" l="1"/>
  <c r="B6" i="22" s="1"/>
  <c r="E28" i="47" s="1"/>
  <c r="E30" i="84" s="1"/>
  <c r="G30" i="84" s="1"/>
  <c r="E30" i="48" l="1"/>
  <c r="G30" i="48" s="1"/>
  <c r="G28" i="47"/>
  <c r="J10" i="12"/>
  <c r="B6" i="12" l="1"/>
  <c r="E14" i="47" s="1"/>
  <c r="E16" i="84" s="1"/>
  <c r="G16" i="84" s="1"/>
  <c r="J67" i="6"/>
  <c r="J59" i="6"/>
  <c r="B9" i="6" s="1"/>
  <c r="E16" i="48" l="1"/>
  <c r="G16" i="48" s="1"/>
  <c r="G14" i="47"/>
  <c r="J76" i="6"/>
  <c r="B10" i="6" s="1"/>
  <c r="K94" i="13"/>
  <c r="K36" i="13"/>
  <c r="K109" i="13"/>
  <c r="K240" i="13"/>
  <c r="K99" i="13"/>
  <c r="K286" i="13"/>
  <c r="K21" i="13"/>
  <c r="K102" i="13"/>
  <c r="K84" i="13"/>
  <c r="K51" i="13"/>
  <c r="K335" i="13"/>
  <c r="K331" i="13"/>
  <c r="K48" i="13"/>
  <c r="K150" i="13"/>
  <c r="K244" i="13"/>
  <c r="K125" i="13"/>
  <c r="K210" i="13"/>
  <c r="K235" i="13"/>
  <c r="K83" i="13"/>
  <c r="K330" i="13"/>
  <c r="K249" i="13"/>
  <c r="K79" i="13"/>
  <c r="K262" i="13"/>
  <c r="K311" i="13"/>
  <c r="K257" i="13"/>
  <c r="K81" i="13"/>
  <c r="K123" i="13"/>
  <c r="K157" i="13"/>
  <c r="K120" i="13"/>
  <c r="K295" i="13"/>
  <c r="K319" i="13"/>
  <c r="K108" i="13"/>
  <c r="K322" i="13"/>
  <c r="K17" i="13"/>
  <c r="K15" i="13"/>
  <c r="K272" i="13"/>
  <c r="K72" i="13"/>
  <c r="K197" i="13"/>
  <c r="K131" i="13"/>
  <c r="K211" i="13"/>
  <c r="K20" i="13"/>
  <c r="K291" i="13"/>
  <c r="K130" i="13"/>
  <c r="K302" i="13"/>
  <c r="K282" i="13"/>
  <c r="K225" i="13"/>
  <c r="K76" i="13"/>
  <c r="K285" i="13"/>
  <c r="K161" i="13"/>
  <c r="K204" i="13"/>
  <c r="K60" i="13"/>
  <c r="K73" i="13"/>
  <c r="K187" i="13"/>
  <c r="K179" i="13"/>
  <c r="K145" i="13"/>
  <c r="K146" i="13"/>
  <c r="K64" i="13"/>
  <c r="K209" i="13"/>
  <c r="K74" i="13"/>
  <c r="K216" i="13"/>
  <c r="K193" i="13"/>
  <c r="K58" i="13"/>
  <c r="K93" i="13"/>
  <c r="K68" i="13"/>
  <c r="K87" i="13"/>
  <c r="K24" i="13"/>
  <c r="K241" i="13"/>
  <c r="K78" i="13"/>
  <c r="K236" i="13"/>
  <c r="K56" i="13"/>
  <c r="K336" i="13"/>
  <c r="K312" i="13"/>
  <c r="E35" i="48" l="1"/>
  <c r="G35" i="48" s="1"/>
  <c r="G33" i="47"/>
  <c r="K379" i="13"/>
  <c r="C5" i="13" s="1"/>
  <c r="E29" i="47" l="1"/>
  <c r="E31" i="84" s="1"/>
  <c r="G31" i="84" s="1"/>
  <c r="G32" i="84" s="1"/>
  <c r="E32" i="84" s="1"/>
  <c r="E29" i="82"/>
  <c r="G29" i="82" s="1"/>
  <c r="E31" i="48"/>
  <c r="B6" i="2"/>
  <c r="G30" i="82" l="1"/>
  <c r="B11" i="6"/>
  <c r="B9" i="2"/>
  <c r="E19" i="46" l="1"/>
  <c r="E21" i="46" s="1"/>
  <c r="E19" i="83"/>
  <c r="E21" i="83" s="1"/>
  <c r="E30" i="82"/>
  <c r="G47" i="82"/>
  <c r="E34" i="47"/>
  <c r="E36" i="84" s="1"/>
  <c r="G36" i="84" s="1"/>
  <c r="G42" i="84" s="1"/>
  <c r="G49" i="84" s="1"/>
  <c r="E31" i="46"/>
  <c r="H31" i="46" s="1"/>
  <c r="E29" i="46"/>
  <c r="H29" i="46" s="1"/>
  <c r="E23" i="46"/>
  <c r="H23" i="46" s="1"/>
  <c r="B10" i="2"/>
  <c r="E31" i="83" l="1"/>
  <c r="H31" i="83" s="1"/>
  <c r="E29" i="83"/>
  <c r="H29" i="83" s="1"/>
  <c r="H33" i="83" s="1"/>
  <c r="H21" i="83"/>
  <c r="E23" i="83"/>
  <c r="H23" i="83" s="1"/>
  <c r="H30" i="82"/>
  <c r="H44" i="82"/>
  <c r="H16" i="82"/>
  <c r="H23" i="82"/>
  <c r="H22" i="82"/>
  <c r="H39" i="82"/>
  <c r="H40" i="82"/>
  <c r="H34" i="82"/>
  <c r="H14" i="82"/>
  <c r="H19" i="82"/>
  <c r="H35" i="82"/>
  <c r="H26" i="82"/>
  <c r="H45" i="82"/>
  <c r="H27" i="82"/>
  <c r="H37" i="82"/>
  <c r="H15" i="82"/>
  <c r="H17" i="82"/>
  <c r="H24" i="82"/>
  <c r="H36" i="82"/>
  <c r="H43" i="82"/>
  <c r="H21" i="82"/>
  <c r="H33" i="82"/>
  <c r="E47" i="82"/>
  <c r="H38" i="82"/>
  <c r="H28" i="82"/>
  <c r="H20" i="82"/>
  <c r="H18" i="82"/>
  <c r="H29" i="82"/>
  <c r="E49" i="84"/>
  <c r="G51" i="84"/>
  <c r="E51" i="84" s="1"/>
  <c r="E54" i="84" s="1"/>
  <c r="E36" i="48"/>
  <c r="H33" i="46"/>
  <c r="G12" i="48" s="1"/>
  <c r="E12" i="48" s="1"/>
  <c r="H47" i="82" l="1"/>
  <c r="H27" i="83"/>
  <c r="E27" i="83" s="1"/>
  <c r="H38" i="83"/>
  <c r="E38" i="83" s="1"/>
  <c r="C36" i="48"/>
  <c r="G34" i="47"/>
  <c r="G36" i="48" l="1"/>
  <c r="H21" i="46"/>
  <c r="H38" i="46" l="1"/>
  <c r="E38" i="46" s="1"/>
  <c r="H27" i="46"/>
  <c r="C11" i="48"/>
  <c r="C13" i="48" s="1"/>
  <c r="G35" i="47" l="1"/>
  <c r="C37" i="48"/>
  <c r="C40" i="47"/>
  <c r="G11" i="48"/>
  <c r="E27" i="46"/>
  <c r="E11" i="48" l="1"/>
  <c r="G13" i="48"/>
  <c r="E13" i="48" s="1"/>
  <c r="E53" i="48" s="1"/>
  <c r="G37" i="48"/>
  <c r="G42" i="48" s="1"/>
  <c r="C42" i="48"/>
  <c r="G40" i="47"/>
  <c r="E40" i="47" l="1"/>
  <c r="E42" i="48"/>
  <c r="C47" i="47" l="1"/>
  <c r="C31" i="48" l="1"/>
  <c r="G29" i="47"/>
  <c r="C32" i="48" l="1"/>
  <c r="C49" i="48" s="1"/>
  <c r="C51" i="48" s="1"/>
  <c r="G57" i="48" s="1"/>
  <c r="G31" i="48"/>
  <c r="G32" i="48" s="1"/>
  <c r="G30" i="47"/>
  <c r="E30" i="47" l="1"/>
  <c r="G47" i="47"/>
  <c r="E32" i="48"/>
  <c r="G49" i="48"/>
  <c r="G51" i="48" l="1"/>
  <c r="E51" i="48" s="1"/>
  <c r="E54" i="48" s="1"/>
  <c r="E55" i="48" s="1"/>
  <c r="G59" i="48" s="1"/>
  <c r="E49" i="48"/>
  <c r="H30" i="47"/>
  <c r="H38" i="47"/>
  <c r="H21" i="47"/>
  <c r="H28" i="47"/>
  <c r="H18" i="47"/>
  <c r="H16" i="47"/>
  <c r="H45" i="47"/>
  <c r="H24" i="47"/>
  <c r="H22" i="47"/>
  <c r="H23" i="47"/>
  <c r="H27" i="47"/>
  <c r="E47" i="47"/>
  <c r="H39" i="47"/>
  <c r="H14" i="47"/>
  <c r="H43" i="47"/>
  <c r="H33" i="47"/>
  <c r="H20" i="47"/>
  <c r="H15" i="47"/>
  <c r="H36" i="47"/>
  <c r="H17" i="47"/>
  <c r="H37" i="47"/>
  <c r="H19" i="47"/>
  <c r="H26" i="47"/>
  <c r="H44" i="47"/>
  <c r="H34" i="47"/>
  <c r="H35" i="47"/>
  <c r="H40" i="47"/>
  <c r="H29" i="47"/>
  <c r="H47" i="47" l="1"/>
  <c r="C13" i="84" l="1"/>
  <c r="E12" i="84" l="1"/>
  <c r="G13" i="84"/>
  <c r="E13" i="84" s="1"/>
  <c r="E53" i="84" s="1"/>
  <c r="E55" i="84" s="1"/>
  <c r="G59" i="8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tc={0081F144-6CCF-4281-AB15-3DCB6E78AF93}</author>
  </authors>
  <commentList>
    <comment ref="A289" authorId="0" shapeId="0" xr:uid="{0081F144-6CCF-4281-AB15-3DCB6E78AF93}">
      <text>
        <t>[Threaded comment]
Your version of Excel allows you to read this threaded comment; however, any edits to it will get removed if the file is opened in a newer version of Excel. Learn more: https://go.microsoft.com/fwlink/?linkid=870924
Comment:
    why multiple totals?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Greenfield, Abbe Bryan</author>
  </authors>
  <commentList>
    <comment ref="B10" authorId="0" shapeId="0" xr:uid="{85F1A9C9-CA3A-4005-AC23-97FDCB678126}">
      <text>
        <r>
          <rPr>
            <b/>
            <sz val="9"/>
            <color indexed="81"/>
            <rFont val="Tahoma"/>
            <family val="2"/>
          </rPr>
          <t xml:space="preserve">Greenfield, Abbe Bryan:
Insert amount from test period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Cody Jordan</author>
  </authors>
  <commentList>
    <comment ref="A89" authorId="0" shapeId="0" xr:uid="{38E687E0-2767-4D6C-B78A-72E61C8BFBA8}">
      <text>
        <r>
          <rPr>
            <b/>
            <sz val="9"/>
            <color indexed="81"/>
            <rFont val="Tahoma"/>
            <family val="2"/>
          </rPr>
          <t>Cody Jordan:</t>
        </r>
        <r>
          <rPr>
            <sz val="9"/>
            <color indexed="81"/>
            <rFont val="Tahoma"/>
            <family val="2"/>
          </rPr>
          <t xml:space="preserve">
I had to manually look up in PPLN, not in Payment Pivot</t>
        </r>
      </text>
    </comment>
    <comment ref="A103" authorId="0" shapeId="0" xr:uid="{3D9DD212-E056-4F89-AE15-A9CD8B4C3DEB}">
      <text>
        <r>
          <rPr>
            <b/>
            <sz val="9"/>
            <color indexed="81"/>
            <rFont val="Tahoma"/>
            <family val="2"/>
          </rPr>
          <t>Cody Jordan:</t>
        </r>
        <r>
          <rPr>
            <sz val="9"/>
            <color indexed="81"/>
            <rFont val="Tahoma"/>
            <family val="2"/>
          </rPr>
          <t xml:space="preserve">
I had to manually look up in PPLN, not in Payment Pivot</t>
        </r>
      </text>
    </comment>
  </commentList>
</comments>
</file>

<file path=xl/sharedStrings.xml><?xml version="1.0" encoding="utf-8"?>
<sst xmlns="http://schemas.openxmlformats.org/spreadsheetml/2006/main" count="19830" uniqueCount="541">
  <si>
    <t>Duke Kentucky Electric</t>
  </si>
  <si>
    <t>Cash Working Capital Requirements</t>
  </si>
  <si>
    <t>Base Period 12 Months Ended February 28, 2025</t>
  </si>
  <si>
    <t>Lead Lag Summary</t>
  </si>
  <si>
    <t>Test Period</t>
  </si>
  <si>
    <t>(Lead)</t>
  </si>
  <si>
    <t>Day</t>
  </si>
  <si>
    <t>Line</t>
  </si>
  <si>
    <t>Annual</t>
  </si>
  <si>
    <t>Lag</t>
  </si>
  <si>
    <t>Weighted</t>
  </si>
  <si>
    <t>No</t>
  </si>
  <si>
    <t>Expense</t>
  </si>
  <si>
    <t>Days</t>
  </si>
  <si>
    <t>Amount</t>
  </si>
  <si>
    <t>Source</t>
  </si>
  <si>
    <t>Revenues</t>
  </si>
  <si>
    <t xml:space="preserve">     Sales and Transportation Revenue</t>
  </si>
  <si>
    <t>Revenues - Line 16</t>
  </si>
  <si>
    <t xml:space="preserve">     Other Revenues</t>
  </si>
  <si>
    <t>Revenues - Line 22</t>
  </si>
  <si>
    <t>Total Revenue Lag</t>
  </si>
  <si>
    <t>Operation &amp; Maintenance Expense</t>
  </si>
  <si>
    <t xml:space="preserve">     Natural Gas</t>
  </si>
  <si>
    <t>Expenses - Line 2</t>
  </si>
  <si>
    <t xml:space="preserve">     Oil</t>
  </si>
  <si>
    <t>Expenses - Line 3</t>
  </si>
  <si>
    <t xml:space="preserve">     Coal</t>
  </si>
  <si>
    <t>Expenses - Line 4</t>
  </si>
  <si>
    <t xml:space="preserve">     Purchased Power</t>
  </si>
  <si>
    <t>Expenses - Line 5</t>
  </si>
  <si>
    <t xml:space="preserve">     Lime</t>
  </si>
  <si>
    <t>Expenses - Line 6</t>
  </si>
  <si>
    <t xml:space="preserve">     Emission Fee</t>
  </si>
  <si>
    <t>Expenses - Line 7</t>
  </si>
  <si>
    <t xml:space="preserve">     Transm of Elec By Others</t>
  </si>
  <si>
    <t>Expenses - Line 8</t>
  </si>
  <si>
    <t xml:space="preserve">     Labor</t>
  </si>
  <si>
    <t>Expenses - Line 9</t>
  </si>
  <si>
    <t xml:space="preserve">     Incentive Pay STIP</t>
  </si>
  <si>
    <t>Expenses - Line 10</t>
  </si>
  <si>
    <t xml:space="preserve">     Incentive Pay LTIP</t>
  </si>
  <si>
    <t>Expenses - Line 11</t>
  </si>
  <si>
    <t xml:space="preserve">     Employee Pensions &amp; Benefits - Acct 926</t>
  </si>
  <si>
    <t>Expenses - Line 12</t>
  </si>
  <si>
    <t xml:space="preserve">     Prepaid Expenses</t>
  </si>
  <si>
    <t xml:space="preserve">        KY PSC Assesment Acct 928006</t>
  </si>
  <si>
    <t>Expenses - Line 14</t>
  </si>
  <si>
    <t xml:space="preserve">        Insurance - Property &amp; Liability</t>
  </si>
  <si>
    <t>Expenses - Line 15</t>
  </si>
  <si>
    <t xml:space="preserve">     Intercompany Transactions</t>
  </si>
  <si>
    <t>Expenses - Line 16</t>
  </si>
  <si>
    <t xml:space="preserve">     Other O&amp;M Expenses</t>
  </si>
  <si>
    <t>Expenses - Line 17</t>
  </si>
  <si>
    <t xml:space="preserve">          Total Operating &amp; Maintenance Exp Excl Acc 904</t>
  </si>
  <si>
    <t>Other Taxes</t>
  </si>
  <si>
    <t xml:space="preserve">     Franchise Tax</t>
  </si>
  <si>
    <t>Expenses - Line 21</t>
  </si>
  <si>
    <t xml:space="preserve">     Property Taxes</t>
  </si>
  <si>
    <t>Expenses - Line 22</t>
  </si>
  <si>
    <t xml:space="preserve">     Payroll Taxes</t>
  </si>
  <si>
    <t>Expenses - Line 23</t>
  </si>
  <si>
    <t xml:space="preserve">     Federal Unemployment Taxes</t>
  </si>
  <si>
    <t>Expenses - Line 24</t>
  </si>
  <si>
    <t xml:space="preserve">     State Unemployment Taxes</t>
  </si>
  <si>
    <t>Expenses - Line 25</t>
  </si>
  <si>
    <t xml:space="preserve">    Gross Receipts License Tax</t>
  </si>
  <si>
    <t>Expenses - Line 26</t>
  </si>
  <si>
    <t xml:space="preserve">     Sales &amp; Use Taxes</t>
  </si>
  <si>
    <t>Expenses - Line 27</t>
  </si>
  <si>
    <t xml:space="preserve">          Total Other Taxes</t>
  </si>
  <si>
    <t>Income Taxes</t>
  </si>
  <si>
    <t xml:space="preserve">     Federal Income Taxes</t>
  </si>
  <si>
    <t>Expenses - Line 31</t>
  </si>
  <si>
    <t xml:space="preserve">     State Income Taxes</t>
  </si>
  <si>
    <t>Expenses - Line 32</t>
  </si>
  <si>
    <t xml:space="preserve">          Total Income Taxes</t>
  </si>
  <si>
    <t>Total  Working Capital Expenses</t>
  </si>
  <si>
    <t>Revenue Lag Days</t>
  </si>
  <si>
    <t>Expense Lag Days</t>
  </si>
  <si>
    <t xml:space="preserve">     Net Lag Days</t>
  </si>
  <si>
    <t>Average Daily Expense</t>
  </si>
  <si>
    <t>Cash Working Capital Requirement</t>
  </si>
  <si>
    <t>Revenue Lag Summary</t>
  </si>
  <si>
    <t>Revenue Lag</t>
  </si>
  <si>
    <t>Billed</t>
  </si>
  <si>
    <t>Service Lag</t>
  </si>
  <si>
    <t>See Note 1</t>
  </si>
  <si>
    <t>Billing Lag</t>
  </si>
  <si>
    <t>Collection Lag</t>
  </si>
  <si>
    <t>Payment Processing Lag</t>
  </si>
  <si>
    <t xml:space="preserve">     Electric Sales</t>
  </si>
  <si>
    <t>Other Transmission Revenues</t>
  </si>
  <si>
    <t>PJM Reactive Revenue</t>
  </si>
  <si>
    <t>See Note 2</t>
  </si>
  <si>
    <t xml:space="preserve">          Total Sales &amp; Transportation Revenues</t>
  </si>
  <si>
    <t>Other Electric Rents</t>
  </si>
  <si>
    <t>Line 10</t>
  </si>
  <si>
    <t>Other Miscellaneous Revenues</t>
  </si>
  <si>
    <t xml:space="preserve">          Total Other Revenues</t>
  </si>
  <si>
    <t xml:space="preserve">          Total Revenues</t>
  </si>
  <si>
    <t xml:space="preserve">Total Rev Lag Excl Non Rev Req Items </t>
  </si>
  <si>
    <t>Notes:</t>
  </si>
  <si>
    <t xml:space="preserve">     1.   Computed as 365/12/2</t>
  </si>
  <si>
    <t xml:space="preserve">     2.   Excluded from Revenue Requirements and Revenue lag calculation.</t>
  </si>
  <si>
    <t>Expense Lag Summary</t>
  </si>
  <si>
    <t>Revenue Req</t>
  </si>
  <si>
    <t>Total Expenses</t>
  </si>
  <si>
    <t>Forecasted Period 12 Months Ended June 30, 2026</t>
  </si>
  <si>
    <t>DUKE ENERGY KENTUCKY</t>
  </si>
  <si>
    <t>LEAD LAG STUDY</t>
  </si>
  <si>
    <t>REVENUE LAG</t>
  </si>
  <si>
    <t>Lag Time</t>
  </si>
  <si>
    <t>SERVICE LAG</t>
  </si>
  <si>
    <t>Number of Days in Year:</t>
  </si>
  <si>
    <t>Average Number of Days in Month:</t>
  </si>
  <si>
    <t>Midpoint of Average Number of Days in Month:</t>
  </si>
  <si>
    <t>days</t>
  </si>
  <si>
    <t>PAYMENT PROCESSING LAG</t>
  </si>
  <si>
    <t>Weight</t>
  </si>
  <si>
    <t>Weighted Lead</t>
  </si>
  <si>
    <t>Electronic ACH</t>
  </si>
  <si>
    <t>EFT</t>
  </si>
  <si>
    <t>Speedpay</t>
  </si>
  <si>
    <t>Collection</t>
  </si>
  <si>
    <t>Ebill/ACH</t>
  </si>
  <si>
    <t>Mail</t>
  </si>
  <si>
    <t>Walk-In</t>
  </si>
  <si>
    <t>Manual</t>
  </si>
  <si>
    <t xml:space="preserve">Bank Float </t>
  </si>
  <si>
    <r>
      <rPr>
        <sz val="12"/>
        <color rgb="FF000000"/>
        <rFont val="Times New Roman"/>
        <family val="1"/>
      </rPr>
      <t>Under the assumption the Company has access to the funds from the accounts receivables factoring on</t>
    </r>
    <r>
      <rPr>
        <b/>
        <sz val="12"/>
        <color rgb="FF000000"/>
        <rFont val="Times New Roman"/>
        <family val="1"/>
      </rPr>
      <t xml:space="preserve"> </t>
    </r>
    <r>
      <rPr>
        <sz val="12"/>
        <color rgb="FF000000"/>
        <rFont val="Times New Roman"/>
        <family val="1"/>
      </rPr>
      <t>the business day after the electricity is used. </t>
    </r>
  </si>
  <si>
    <t>Under the assumption the Company factors 100% of its billed and unbilled receivables every Thursday based on billings and estimated unbilled revenues from Wednesday of the previous week through Tuesday of the current week. </t>
  </si>
  <si>
    <t>Number of Days :</t>
  </si>
  <si>
    <t>Number of Days in a Week :</t>
  </si>
  <si>
    <t>Midpoint of Average Number of Days :</t>
  </si>
  <si>
    <t>Midpoint of Average Number of Days in a Week :</t>
  </si>
  <si>
    <t>BILLING LAG</t>
  </si>
  <si>
    <t>Average Billing Lag (Scheduled)</t>
  </si>
  <si>
    <t>Biling Cycle</t>
  </si>
  <si>
    <t>Scheduled Read Day [1]</t>
  </si>
  <si>
    <t>Date Bill Mailed [2]</t>
  </si>
  <si>
    <t>(A)</t>
  </si>
  <si>
    <t>(B)</t>
  </si>
  <si>
    <t>(C)</t>
  </si>
  <si>
    <t>(D)</t>
  </si>
  <si>
    <t>Checkless Payment</t>
  </si>
  <si>
    <t>In-Person Payments</t>
  </si>
  <si>
    <t xml:space="preserve">Electronic Remittance </t>
  </si>
  <si>
    <t xml:space="preserve">ER Direct Send </t>
  </si>
  <si>
    <t>DELX Remit Exception</t>
  </si>
  <si>
    <t>BNYN Remittance</t>
  </si>
  <si>
    <t>Bill Matrix Payment</t>
  </si>
  <si>
    <t>PRIM Payment</t>
  </si>
  <si>
    <t>BANK FLOAT</t>
  </si>
  <si>
    <t>% of Total</t>
  </si>
  <si>
    <t>Weighted Average</t>
  </si>
  <si>
    <t>Toal Same Day</t>
  </si>
  <si>
    <t>Total 1 Day Float</t>
  </si>
  <si>
    <t>Total 2 Day Float</t>
  </si>
  <si>
    <t>Total</t>
  </si>
  <si>
    <t>Month</t>
  </si>
  <si>
    <t>Same Day</t>
  </si>
  <si>
    <t>1 Day Float</t>
  </si>
  <si>
    <t>2 Day Float</t>
  </si>
  <si>
    <t>Total Amount</t>
  </si>
  <si>
    <t>Meter Read Date</t>
  </si>
  <si>
    <t>Bill Generate Date</t>
  </si>
  <si>
    <t>Total Days</t>
  </si>
  <si>
    <t>Bill_Mail_Dt</t>
  </si>
  <si>
    <t>Customer Class</t>
  </si>
  <si>
    <t>Bill Amount</t>
  </si>
  <si>
    <t>(E)</t>
  </si>
  <si>
    <t>(F)</t>
  </si>
  <si>
    <t>(G)</t>
  </si>
  <si>
    <t>(H)</t>
  </si>
  <si>
    <t>Residential Sales</t>
  </si>
  <si>
    <t>Commercial Sales</t>
  </si>
  <si>
    <t>Other Sales to Public Authority</t>
  </si>
  <si>
    <t>Industrial Service</t>
  </si>
  <si>
    <t>Public Street &amp; Highway Lighting</t>
  </si>
  <si>
    <t>Company Use</t>
  </si>
  <si>
    <t>Other Public Authority Transportation Only</t>
  </si>
  <si>
    <t>COLLECTIONS LAG</t>
  </si>
  <si>
    <t>Current (0 - 30)</t>
  </si>
  <si>
    <t>30 Days (30 - 60)</t>
  </si>
  <si>
    <t xml:space="preserve">60 Days (60 - 90) </t>
  </si>
  <si>
    <t xml:space="preserve">180 Days (90 - 120) </t>
  </si>
  <si>
    <t>365 Days (120 - 150)</t>
  </si>
  <si>
    <t>&gt;150 Days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</si>
  <si>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</si>
  <si>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</si>
  <si>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</si>
  <si>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</si>
  <si>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</si>
  <si>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</si>
  <si>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</si>
  <si>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</si>
  <si>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</si>
  <si>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</si>
  <si>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</si>
  <si>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</si>
  <si>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Midpoint of Range</t>
  </si>
  <si>
    <t>Weighted Days</t>
  </si>
  <si>
    <t>GAS PURCHASES</t>
  </si>
  <si>
    <t>Weighted Lead Time:</t>
  </si>
  <si>
    <t>Vendor Name</t>
  </si>
  <si>
    <t>Invoice Amount</t>
  </si>
  <si>
    <t>Period Beginning</t>
  </si>
  <si>
    <t>Period End</t>
  </si>
  <si>
    <t>Payment  Date</t>
  </si>
  <si>
    <t>Service Lead Time</t>
  </si>
  <si>
    <t>Payment Lead Time</t>
  </si>
  <si>
    <t>Total Lead Time</t>
  </si>
  <si>
    <t>Weighting Factor</t>
  </si>
  <si>
    <t>Dollar-Weighted Days</t>
  </si>
  <si>
    <t>(I)</t>
  </si>
  <si>
    <t>(J)</t>
  </si>
  <si>
    <t>Eco-Energy</t>
  </si>
  <si>
    <t>Tenaska</t>
  </si>
  <si>
    <t>Vitol</t>
  </si>
  <si>
    <t>Texas Eastern</t>
  </si>
  <si>
    <t>Twin Eagle</t>
  </si>
  <si>
    <t>LIME PURCHASES</t>
  </si>
  <si>
    <t>CROUNSE CORPORATION</t>
  </si>
  <si>
    <t>CARMEUSE LIME &amp; STONE INC</t>
  </si>
  <si>
    <t>MISSISSIPPI LIME COMPANY</t>
  </si>
  <si>
    <t>COAL PURCHASES</t>
  </si>
  <si>
    <t>ALLIANCE COAL LLC</t>
  </si>
  <si>
    <t>KNIGHTHAWK</t>
  </si>
  <si>
    <t>CASE COAL SALES, LLC</t>
  </si>
  <si>
    <t>IRON COAL SALES</t>
  </si>
  <si>
    <t>EMISSIONS FEES</t>
  </si>
  <si>
    <t>State of Kentucky Treasurer</t>
  </si>
  <si>
    <t>Duke Kentucky</t>
  </si>
  <si>
    <t>Calculation of Payroll Lag Days</t>
  </si>
  <si>
    <t>12 Months Ended Dec 31, 2023</t>
  </si>
  <si>
    <t>Payroll Lead Lag Summary</t>
  </si>
  <si>
    <t>(Lead) Lag</t>
  </si>
  <si>
    <t>Gross Payroll Items Duke Kentucky</t>
  </si>
  <si>
    <t>Dollar Days</t>
  </si>
  <si>
    <t>Bi-Weekly Net Payroll</t>
  </si>
  <si>
    <t>Incentive Bi_Weekly Net Payroll</t>
  </si>
  <si>
    <t>Semi-Monthly Net Payroll</t>
  </si>
  <si>
    <t>Incentive Semi-Monthly Net Payroll</t>
  </si>
  <si>
    <t>Bi-Weekly Deductions</t>
  </si>
  <si>
    <t>Incentive Bi-Weekly Deductions</t>
  </si>
  <si>
    <t>Semi-Monthly Deductions</t>
  </si>
  <si>
    <t>Incentive Semi-Monthly Deductions</t>
  </si>
  <si>
    <t>Bi-Weekly Taxes</t>
  </si>
  <si>
    <t>Incentive Bi-Weekly Taxes</t>
  </si>
  <si>
    <t>Semi-Monthly Taxes</t>
  </si>
  <si>
    <t>Incentive Semi-Monthly Taxes</t>
  </si>
  <si>
    <t xml:space="preserve">   Total Payroll </t>
  </si>
  <si>
    <t xml:space="preserve">   Total Payroll Excluding Incentive</t>
  </si>
  <si>
    <t xml:space="preserve">   Total Incentive Payroll</t>
  </si>
  <si>
    <t xml:space="preserve">   Payroll Taxes</t>
  </si>
  <si>
    <t>Gross Payroll Items Duke Energy Business Services</t>
  </si>
  <si>
    <t>Incentive Pay LTIP</t>
  </si>
  <si>
    <t>Midpoint</t>
  </si>
  <si>
    <t>Payroll Description</t>
  </si>
  <si>
    <t>Service Period</t>
  </si>
  <si>
    <t>Paid</t>
  </si>
  <si>
    <t>LTIP</t>
  </si>
  <si>
    <t>OIL PURCHASES</t>
  </si>
  <si>
    <t>HIGHTOWERS PETROLEUM CO</t>
  </si>
  <si>
    <t>CERES SOLUTIONS</t>
  </si>
  <si>
    <t>Lag Days O&amp;M Expenses</t>
  </si>
  <si>
    <t>O&amp;M Expense</t>
  </si>
  <si>
    <t>Duke Energy Kentucky</t>
  </si>
  <si>
    <t>Labor Expense</t>
  </si>
  <si>
    <t>Incentive Labor Expense</t>
  </si>
  <si>
    <t xml:space="preserve">     Total Duke Energy Kentucky &amp; Other O&amp;M Labor</t>
  </si>
  <si>
    <t>Duke Energy Business Services</t>
  </si>
  <si>
    <t xml:space="preserve">     Total Duke Energy Kentucky O&amp;M Labor</t>
  </si>
  <si>
    <t>Total O&amp;M Expense with Incentive</t>
  </si>
  <si>
    <t>Total Labor without Incentive</t>
  </si>
  <si>
    <t>Total Incentive</t>
  </si>
  <si>
    <t xml:space="preserve">PENSION AND BENEFITS </t>
  </si>
  <si>
    <t>Description</t>
  </si>
  <si>
    <t>Payment Amount</t>
  </si>
  <si>
    <t>(Lead) Lag Days</t>
  </si>
  <si>
    <t>Weighted Dollar Days</t>
  </si>
  <si>
    <t>Qualified Pension</t>
  </si>
  <si>
    <t>Employee Savings Active</t>
  </si>
  <si>
    <t>OPEB Active</t>
  </si>
  <si>
    <t>Medical Active</t>
  </si>
  <si>
    <t>Dental Active</t>
  </si>
  <si>
    <t>Long Term Disability</t>
  </si>
  <si>
    <t>FAS112 Offset</t>
  </si>
  <si>
    <t>Service/Safety Awards</t>
  </si>
  <si>
    <t>Other Work/Family Benefits</t>
  </si>
  <si>
    <t>Tuition Refund</t>
  </si>
  <si>
    <t>Basic Life</t>
  </si>
  <si>
    <t>Accidental Death &amp; Dismember.</t>
  </si>
  <si>
    <t>Exec Supplemental Insurance</t>
  </si>
  <si>
    <t>Executive Savings Plan</t>
  </si>
  <si>
    <t>Executive Cash Balance</t>
  </si>
  <si>
    <t>Financial Planning</t>
  </si>
  <si>
    <t>Executive Physicals</t>
  </si>
  <si>
    <t>Other Executive Benefits</t>
  </si>
  <si>
    <t>Restricted Stock Units</t>
  </si>
  <si>
    <t>Exec Short Term Incent</t>
  </si>
  <si>
    <t>Pension Non Service Costs</t>
  </si>
  <si>
    <t>OPEB Non Service Costs</t>
  </si>
  <si>
    <t>NQ Non Service Costs</t>
  </si>
  <si>
    <t>Total Pensions &amp; Benefits</t>
  </si>
  <si>
    <t>Retirement Cash Balance Plan</t>
  </si>
  <si>
    <t>Period Ending</t>
  </si>
  <si>
    <t>Midpoint of Service Period</t>
  </si>
  <si>
    <t>Payment Date</t>
  </si>
  <si>
    <t>Retirement Savings Plan</t>
  </si>
  <si>
    <t>FAS 106 - OPEB</t>
  </si>
  <si>
    <t>Active Medical</t>
  </si>
  <si>
    <t>Active Dental</t>
  </si>
  <si>
    <t>Misc. Other Fees</t>
  </si>
  <si>
    <t>FAS 112 Offset</t>
  </si>
  <si>
    <t>Accidental Death and Dismemberment</t>
  </si>
  <si>
    <t>Supplemental Insurance</t>
  </si>
  <si>
    <t>Executive Cash Balance Plan</t>
  </si>
  <si>
    <t>Executive Short Term Incentive</t>
  </si>
  <si>
    <t xml:space="preserve">OTHER O&amp;M </t>
  </si>
  <si>
    <t>Supplier Name</t>
  </si>
  <si>
    <t>Invoice Date</t>
  </si>
  <si>
    <t xml:space="preserve"> Invoice Amount </t>
  </si>
  <si>
    <t>Service Start Date</t>
  </si>
  <si>
    <t>Service End Date</t>
  </si>
  <si>
    <t>Weighted Lead Time</t>
  </si>
  <si>
    <t>Payment Method</t>
  </si>
  <si>
    <t>(K)</t>
  </si>
  <si>
    <t xml:space="preserve"> </t>
  </si>
  <si>
    <t>ACH</t>
  </si>
  <si>
    <t>NORTH CAROLINA ADVANCED ENERGY CORP</t>
  </si>
  <si>
    <t>SLONE PLUMBING INC</t>
  </si>
  <si>
    <t>CHK</t>
  </si>
  <si>
    <t>BOWLIN GROUP LLC</t>
  </si>
  <si>
    <t>BURFORDS CONSTRUCTION LLC</t>
  </si>
  <si>
    <t>ASPLUNDH TREE EXPERT CO</t>
  </si>
  <si>
    <t>CINTAS CORPORATION</t>
  </si>
  <si>
    <t>WELLS TECHNOLOGY INC</t>
  </si>
  <si>
    <t>ASPLUNDH TREE EXPERT LLC</t>
  </si>
  <si>
    <t>NORTHERN KENTUCKY EMER</t>
  </si>
  <si>
    <t>ORR PROTECTION SYSTEMS INC</t>
  </si>
  <si>
    <t>LAKESIDE ENVIRONMENTAL CONSULTANTS LLC</t>
  </si>
  <si>
    <t>FUSION SAFETY AND BUSINESS SOLUTIONS</t>
  </si>
  <si>
    <t>GLENWOOD ELECTRIC INC</t>
  </si>
  <si>
    <t>CA ADVANCED INC</t>
  </si>
  <si>
    <t>ACTION AUTOMATION INC</t>
  </si>
  <si>
    <t>BRIMAR INDUSTRIES</t>
  </si>
  <si>
    <t>INDUSTRIAL SCIENTIFIC CORP</t>
  </si>
  <si>
    <t>INDIANA OXYGEN CO</t>
  </si>
  <si>
    <t>POWELL ELECTRICAL SYSTEMS INC</t>
  </si>
  <si>
    <t>APPLIED INDUSTRIAL TECHNOLOGIES INC</t>
  </si>
  <si>
    <t>FERGUSON ENTERPRISES LLC</t>
  </si>
  <si>
    <t>INDIANA FLUID SYSTEM TECHNOLOGIES</t>
  </si>
  <si>
    <t>AMZN Mktp US T62HE6WJ2</t>
  </si>
  <si>
    <t>AMERICAN ELEVATORS INC</t>
  </si>
  <si>
    <t>INCORP INDUSTRIES LLC</t>
  </si>
  <si>
    <t>FLORENCE WINNELSON CO</t>
  </si>
  <si>
    <t>TRC ENGINEERS INC</t>
  </si>
  <si>
    <t>JOHN CONTI COFFEE FIVE</t>
  </si>
  <si>
    <t>OROURKE WRECKING COMPANY</t>
  </si>
  <si>
    <t>EWT HOLDINGS III CORP</t>
  </si>
  <si>
    <t>EQUIPMENT DEPOT OHIO INC</t>
  </si>
  <si>
    <t>EN ENGINEERING LLC</t>
  </si>
  <si>
    <t>HOFFMAN ANALYTIC SERVICES</t>
  </si>
  <si>
    <t>AMS CONSTRUCTION INC</t>
  </si>
  <si>
    <t>US LAWNS OF CINCINNATI EAST</t>
  </si>
  <si>
    <t>DANIEL L KUCHLE</t>
  </si>
  <si>
    <t>AMZN MKTP US RW2MJ1IL3</t>
  </si>
  <si>
    <t>THE HYDAKER WHEATLAKE COMPANY</t>
  </si>
  <si>
    <t>SPX FLOW US LLC</t>
  </si>
  <si>
    <t>IN  SPIRACLE MEDIA, LL</t>
  </si>
  <si>
    <t>WESCO DISTRIBUTION INC</t>
  </si>
  <si>
    <t>SUPERIOR ENVIRONMENTAL SOLUTIONS LLC</t>
  </si>
  <si>
    <t>ADVANCED MECHANICAL OF NORTHERN KENTUCKY</t>
  </si>
  <si>
    <t>W D WRIGHT CONTRACTING INC</t>
  </si>
  <si>
    <t>BADGER DAYLIGHTING CORP</t>
  </si>
  <si>
    <t>SP AUTH TOOL OUTLET</t>
  </si>
  <si>
    <t>TOMS PAPA DINOS</t>
  </si>
  <si>
    <t>WRIGHT BROTHERS INC</t>
  </si>
  <si>
    <t>SANITATION DISTRICT NO 1</t>
  </si>
  <si>
    <t>ERA - A Waters Company</t>
  </si>
  <si>
    <t>PRINTING SERVICES</t>
  </si>
  <si>
    <t>AWP INC</t>
  </si>
  <si>
    <t>GUIDANT GROUP INC</t>
  </si>
  <si>
    <t>BLACKHAWK ENGAGEMENT SOLUTIONS INC</t>
  </si>
  <si>
    <t>Texas Oil Tech Lab</t>
  </si>
  <si>
    <t>ACCENTURE INTERNATIONAL LIMITED</t>
  </si>
  <si>
    <t>CHARLES TOMBRAS ADVERTISING INC</t>
  </si>
  <si>
    <t>Randy's Rugged Wear</t>
  </si>
  <si>
    <t>IMAGINE PARENT LLC</t>
  </si>
  <si>
    <t>NEI GLOBAL RELOCATION CO</t>
  </si>
  <si>
    <t>KUBRA DATA TRANSFER LTD</t>
  </si>
  <si>
    <t>SOLO PRINTING LLC</t>
  </si>
  <si>
    <t>OPEN TEXT INC</t>
  </si>
  <si>
    <t>NATIONAL UTILITIES DIVERSITY COUNCIL</t>
  </si>
  <si>
    <t>JONES LANG LASALLE AMERICAS INC</t>
  </si>
  <si>
    <t>GRAINGER</t>
  </si>
  <si>
    <t>AMZN MKTP US H74UZ8691</t>
  </si>
  <si>
    <t>KENTUCKY STATE TREASURER</t>
  </si>
  <si>
    <t>DSI SOLUTIONS LLC</t>
  </si>
  <si>
    <t>C3 INC</t>
  </si>
  <si>
    <t>A-1 JANITORIAL CLEANING SERVICE INC</t>
  </si>
  <si>
    <t>ACUREN INSPECTION INC</t>
  </si>
  <si>
    <t>ADVANCED TREE CARE SERVICE INC</t>
  </si>
  <si>
    <t>AIR RELIEF HOLDING COMPANY LLC</t>
  </si>
  <si>
    <t>AIRGAS INC</t>
  </si>
  <si>
    <t>ALPHA-LIBERTY COMPANY INC</t>
  </si>
  <si>
    <t>ALTERNATIVE ENERGY SYSTEMS CONSULTING</t>
  </si>
  <si>
    <t>AMERICAN LIGHTING AND SIGNALIZATION LLC</t>
  </si>
  <si>
    <t>BAINBRIDGE CHEMICAL CORP</t>
  </si>
  <si>
    <t>BETHESDA HEALTHCARE INC</t>
  </si>
  <si>
    <t>BRAKEFIRE INC</t>
  </si>
  <si>
    <t>BUTLER COUNTY</t>
  </si>
  <si>
    <t>C&amp;K INDUSTRIAL SERVICES INC</t>
  </si>
  <si>
    <t>CAROLINA PRECISION SWITCHGEAR LLC</t>
  </si>
  <si>
    <t>CITY OF TRENTON</t>
  </si>
  <si>
    <t>CORNERSTONE CONTROLS INC</t>
  </si>
  <si>
    <t>DEBRA-KUEMPEL</t>
  </si>
  <si>
    <t>ELECTRIC POWER RESEARCH INSTITUTE EPRI</t>
  </si>
  <si>
    <t>ERNST &amp; YOUNG LLP</t>
  </si>
  <si>
    <t>FAITH MILLWRIGHT &amp; RIGGING INC</t>
  </si>
  <si>
    <t>FENTON RIGGING CORP</t>
  </si>
  <si>
    <t>GENERAL KINEMATICS CORP</t>
  </si>
  <si>
    <t>GIW INDUSTRIES INC</t>
  </si>
  <si>
    <t>GOT-A-GO RENTALS &amp; SEPTIC SERVICE INC</t>
  </si>
  <si>
    <t>HOIST &amp; CRANE SERVICE GROUP</t>
  </si>
  <si>
    <t>HONAKER LAW OFFICE PLLC</t>
  </si>
  <si>
    <t>INDUSTRIAL FIELD MAINTENANCE LLC</t>
  </si>
  <si>
    <t>INVAIR SYSTEMS LLC</t>
  </si>
  <si>
    <t>JOHN CONTI COFFEE COMPANY</t>
  </si>
  <si>
    <t>JOHN M GRATSCH</t>
  </si>
  <si>
    <t>JOHNSON ELECTRIC SUPPLY COMPANY</t>
  </si>
  <si>
    <t>KENTUCKY UNDERGROUND PROTECTION INC</t>
  </si>
  <si>
    <t>M &amp; E PUMP &amp; EQUIPMENT CO</t>
  </si>
  <si>
    <t>MCGILL POWER S&amp;E INC</t>
  </si>
  <si>
    <t>MIDWEST SWITCHGEAR SERVICES</t>
  </si>
  <si>
    <t>NV5 GEOSPATIAL INC</t>
  </si>
  <si>
    <t>PATRICK ENGINEERING INC</t>
  </si>
  <si>
    <t>PERFORMANCE CONTRACTORS INC</t>
  </si>
  <si>
    <t>R B JERGENS CONTRACTORS INC</t>
  </si>
  <si>
    <t>RENOLD INC</t>
  </si>
  <si>
    <t>ROSS MARKETING SOLUTIONS</t>
  </si>
  <si>
    <t>SALESFORCECOM INC</t>
  </si>
  <si>
    <t>SCHNEIDER ELECTRIC GRID AUTOMATION INC</t>
  </si>
  <si>
    <t>SUPERIOR FORESTRY SERVICES INC</t>
  </si>
  <si>
    <t>TELEDYNE INSTRUMENTS INC</t>
  </si>
  <si>
    <t>THE BABCOCK &amp; WILCOX COMPANY</t>
  </si>
  <si>
    <t>UPLIGHT INC</t>
  </si>
  <si>
    <t>VENTURESUM CORPORATION</t>
  </si>
  <si>
    <t>VIKING AUTOMATIC SPRINKLER COMPANY</t>
  </si>
  <si>
    <t>HONEYWELL INTERNATIONAL INC</t>
  </si>
  <si>
    <t>PURCHASED POWER</t>
  </si>
  <si>
    <t>PJM Settlements, Inc</t>
  </si>
  <si>
    <t>TAXES OTHER THAN INCOME TAXES</t>
  </si>
  <si>
    <t>Category</t>
  </si>
  <si>
    <t>Weighted Expense Lead</t>
  </si>
  <si>
    <t>Kentucky Sales and Use Tax</t>
  </si>
  <si>
    <t>Regulatory Fees</t>
  </si>
  <si>
    <t>Payee</t>
  </si>
  <si>
    <t xml:space="preserve">Weighting Factor </t>
  </si>
  <si>
    <t>Service Lead</t>
  </si>
  <si>
    <t>Payment Lead</t>
  </si>
  <si>
    <t>Total Lead</t>
  </si>
  <si>
    <t>Kentucky Department of Revenue</t>
  </si>
  <si>
    <t>Utility Gross Receipts License Tax (UGRLT)</t>
  </si>
  <si>
    <t>Local Franchise Fee</t>
  </si>
  <si>
    <t>City of Ft. Thomas</t>
  </si>
  <si>
    <t>Property /Real Estate Tax</t>
  </si>
  <si>
    <t>COUNTY OF HAMILTON</t>
  </si>
  <si>
    <t>CITY OF FLORENCE</t>
  </si>
  <si>
    <t>CITY OF WALTON</t>
  </si>
  <si>
    <t>CITY OF BELLEVUE</t>
  </si>
  <si>
    <t>CITY OF COLD SPRING</t>
  </si>
  <si>
    <t>CITY OF DAYTON</t>
  </si>
  <si>
    <t>CITY OF FORT THOMAS</t>
  </si>
  <si>
    <t>CITY OF HIGHLAND HEIGHTS</t>
  </si>
  <si>
    <t>CITY OF SILVER GROVE</t>
  </si>
  <si>
    <t>CITY OF SOUTHGATE</t>
  </si>
  <si>
    <t>CAMPBELL COUNTY</t>
  </si>
  <si>
    <t>KENTON COUNTY</t>
  </si>
  <si>
    <t>CITY OF CRESCENT SPRINGS</t>
  </si>
  <si>
    <t>CITY OF COVINGTON</t>
  </si>
  <si>
    <t>CITY OF EDGEWOOD</t>
  </si>
  <si>
    <t>CITY OF ELSMERE</t>
  </si>
  <si>
    <t>CITY OF FORT MITCHELL KY</t>
  </si>
  <si>
    <t>CITY OF FORT WRIGHT</t>
  </si>
  <si>
    <t>CITY OF INDEPENDENCE</t>
  </si>
  <si>
    <t>CITY OF LAKESIDE PARK</t>
  </si>
  <si>
    <t>CITY OF LUDLOW</t>
  </si>
  <si>
    <t>CITY OF PARK HILLS</t>
  </si>
  <si>
    <t>CITY OF RYLAND HEIGHTS</t>
  </si>
  <si>
    <t>CITY OF TAYLOR MILL</t>
  </si>
  <si>
    <t>CITY OF BUTLER</t>
  </si>
  <si>
    <t>CITY OF FALMOUTH</t>
  </si>
  <si>
    <t>ERLANGER-ELSMERE BOARD OF EDUCATION</t>
  </si>
  <si>
    <t>BOONE COUNTY SHERIFFS DEPARTMENT</t>
  </si>
  <si>
    <t>CITY OF ALEXANDRIA</t>
  </si>
  <si>
    <t>CITY OF MELBOURNE</t>
  </si>
  <si>
    <t>CITY OF WILDER</t>
  </si>
  <si>
    <t>CITY OF ERLANGER</t>
  </si>
  <si>
    <t>CITY OF UNION</t>
  </si>
  <si>
    <t>CITY OF WOODLAWN</t>
  </si>
  <si>
    <t>CITY OF CRITTENDEN</t>
  </si>
  <si>
    <t>CITY OF DRY RIDGE</t>
  </si>
  <si>
    <t>CITY OF WILLIAMSTOWN</t>
  </si>
  <si>
    <t>CITY OF FAIRVIEW</t>
  </si>
  <si>
    <t>PENDLETON COUNTY SHERIFFS OFFICE</t>
  </si>
  <si>
    <t>CITY OF NEWPORT</t>
  </si>
  <si>
    <t>CITY OF WARSAW</t>
  </si>
  <si>
    <t>GRANT COUNTY</t>
  </si>
  <si>
    <t>GALLATIN COUNTY</t>
  </si>
  <si>
    <t>CITY OF GLENCOE</t>
  </si>
  <si>
    <t>CITY OF VILLA HILLS</t>
  </si>
  <si>
    <t>CITY OF CRESTVIEW HILLS</t>
  </si>
  <si>
    <t>MECKLENBURG COUNTY</t>
  </si>
  <si>
    <t>Federal Unemployment Taxes</t>
  </si>
  <si>
    <t>Department of Revenue</t>
  </si>
  <si>
    <t>State Unemployment Taxes - Kentucky</t>
  </si>
  <si>
    <t>INSURANCE EXPENSE</t>
  </si>
  <si>
    <t>Activity</t>
  </si>
  <si>
    <t>Property Insurance Premium</t>
  </si>
  <si>
    <t>Liability/Auto Insurance Premium</t>
  </si>
  <si>
    <t>WC Insurance Premium</t>
  </si>
  <si>
    <t>Bison Corp Governance</t>
  </si>
  <si>
    <t>Bison WC Corp Governance</t>
  </si>
  <si>
    <t>DEBS Bison Property, Auto, Liability Premiums</t>
  </si>
  <si>
    <t>DEBS WC and DEBS Corp. Govn WC</t>
  </si>
  <si>
    <t>Marsh USA UAS Liability Premium</t>
  </si>
  <si>
    <t>Marsh USA Aircraft Hull Liability</t>
  </si>
  <si>
    <t>FEDERAL &amp; STATE INCOME TAX</t>
  </si>
  <si>
    <t>Federal Income Tax</t>
  </si>
  <si>
    <t>Payment</t>
  </si>
  <si>
    <t>First Payment</t>
  </si>
  <si>
    <t>Second Payment</t>
  </si>
  <si>
    <t>Third Payment</t>
  </si>
  <si>
    <t>Fourth Payment</t>
  </si>
  <si>
    <t>State Income Tax</t>
  </si>
  <si>
    <t>INTERCOMPANY TRANSACTIONS</t>
  </si>
  <si>
    <t>Processing Lead Time</t>
  </si>
  <si>
    <t>Total Unweighted Lead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</si>
</sst>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m/d/yy;@"/>
    <numFmt numFmtId="166" formatCode="_(* #,##0_);_(* \(#,##0\);_(* &quot;-&quot;??_);_(@_)"/>
    <numFmt numFmtId="167" formatCode="0.0000%"/>
    <numFmt numFmtId="168" formatCode="_(* #,##0.000_);_(* \(#,##0.000\);_(* &quot;-&quot;??_);_(@_)"/>
    <numFmt numFmtId="169" formatCode="m/d/yyyy;@"/>
    <numFmt numFmtId="170" formatCode="#,##0.0000_);\(#,##0.0000\)"/>
    <numFmt numFmtId="171" formatCode="_(* #,##0.0000_);_(* \(#,##0.0000\);_(* &quot;-&quot;??_);_(@_)"/>
    <numFmt numFmtId="172" formatCode="0.000%"/>
    <numFmt numFmtId="173" formatCode="0.000"/>
    <numFmt numFmtId="174" formatCode="dddd"/>
    <numFmt numFmtId="175" formatCode="_(&quot;$&quot;* #,##0_);_(&quot;$&quot;* \(#,##0\);_(&quot;$&quot;* &quot;-&quot;??_);_(@_)"/>
    <numFmt numFmtId="176" formatCode="&quot;$&quot;#,##0"/>
    <numFmt numFmtId="177" formatCode="0_);\(0\)"/>
    <numFmt numFmtId="178" formatCode="[$-F400]h:mm:ss\ AM/PM"/>
    <numFmt numFmtId="179" formatCode="&quot;$&quot;#,##0.00"/>
    <numFmt numFmtId="180" formatCode="0.00_);\(0.00\)"/>
    <numFmt numFmtId="181" formatCode="0.0"/>
    <numFmt numFmtId="182" formatCode="[$-409]m/d/yy\ h:mm\ AM/PM;@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name val="MS Sans Serif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name val="MS Sans Serif"/>
      <family val="2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18"/>
      <color indexed="15"/>
      <name val="Arial"/>
      <family val="2"/>
    </font>
    <font>
      <sz val="12"/>
      <color indexed="14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name val="Calibri"/>
      <family val="2"/>
    </font>
    <font>
      <sz val="11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sz val="10"/>
      <color rgb="FF000000"/>
      <name val="Arial"/>
      <family val="2"/>
    </font>
    <font>
      <sz val="10"/>
      <color theme="1"/>
      <name val="Tahoma"/>
      <family val="2"/>
    </font>
    <font>
      <sz val="10"/>
      <color rgb="FFFF0000"/>
      <name val="Arial"/>
      <family val="2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8"/>
      <name val="Arial"/>
      <family val="2"/>
    </font>
    <font>
      <sz val="11"/>
      <color rgb="FF000000"/>
      <name val="Calibri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33333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name val="EYInterstate"/>
    </font>
    <font>
      <sz val="10"/>
      <name val="EYInterstate"/>
    </font>
    <font>
      <sz val="10"/>
      <color theme="1"/>
      <name val="EYInterstate"/>
    </font>
    <font>
      <b/>
      <sz val="10"/>
      <name val="Wingdings 2"/>
      <family val="1"/>
      <charset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FF0000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000000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auto="1"/>
      </bottom>
      <diagonal/>
    </border>
  </borders>
  <cellStyleXfs count="312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1" applyNumberFormat="0" applyAlignment="0" applyProtection="0"/>
    <xf numFmtId="0" fontId="24" fillId="21" borderId="2" applyNumberFormat="0" applyAlignment="0" applyProtection="0"/>
    <xf numFmtId="43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4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7" borderId="1" applyNumberFormat="0" applyAlignment="0" applyProtection="0"/>
    <xf numFmtId="0" fontId="32" fillId="0" borderId="6" applyNumberFormat="0" applyFill="0" applyAlignment="0" applyProtection="0"/>
    <xf numFmtId="0" fontId="33" fillId="22" borderId="0" applyNumberFormat="0" applyBorder="0" applyAlignment="0" applyProtection="0"/>
    <xf numFmtId="0" fontId="18" fillId="0" borderId="0"/>
    <xf numFmtId="0" fontId="20" fillId="0" borderId="0"/>
    <xf numFmtId="0" fontId="11" fillId="0" borderId="0"/>
    <xf numFmtId="0" fontId="25" fillId="0" borderId="0"/>
    <xf numFmtId="0" fontId="9" fillId="0" borderId="0"/>
    <xf numFmtId="0" fontId="56" fillId="0" borderId="0"/>
    <xf numFmtId="0" fontId="14" fillId="0" borderId="0"/>
    <xf numFmtId="0" fontId="11" fillId="0" borderId="0"/>
    <xf numFmtId="0" fontId="16" fillId="0" borderId="0"/>
    <xf numFmtId="0" fontId="13" fillId="0" borderId="0"/>
    <xf numFmtId="0" fontId="20" fillId="23" borderId="7" applyNumberFormat="0" applyFont="0" applyAlignment="0" applyProtection="0"/>
    <xf numFmtId="0" fontId="35" fillId="20" borderId="8" applyNumberFormat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0" borderId="0" applyNumberFormat="0" applyFont="0" applyFill="0" applyBorder="0" applyAlignment="0" applyProtection="0">
      <alignment horizontal="left"/>
    </xf>
    <xf numFmtId="0" fontId="34" fillId="0" borderId="0" applyNumberFormat="0" applyFont="0" applyFill="0" applyBorder="0" applyAlignment="0" applyProtection="0">
      <alignment horizontal="left"/>
    </xf>
    <xf numFmtId="0" fontId="55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15" fontId="34" fillId="0" borderId="0" applyFont="0" applyFill="0" applyBorder="0" applyAlignment="0" applyProtection="0"/>
    <xf numFmtId="15" fontId="55" fillId="0" borderId="0" applyFont="0" applyFill="0" applyBorder="0" applyAlignment="0" applyProtection="0"/>
    <xf numFmtId="4" fontId="13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17" fillId="0" borderId="9">
      <alignment horizontal="center"/>
    </xf>
    <xf numFmtId="0" fontId="36" fillId="0" borderId="9">
      <alignment horizontal="center"/>
    </xf>
    <xf numFmtId="0" fontId="54" fillId="0" borderId="9">
      <alignment horizontal="center"/>
    </xf>
    <xf numFmtId="3" fontId="1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13" fillId="24" borderId="0" applyNumberFormat="0" applyFont="0" applyBorder="0" applyAlignment="0" applyProtection="0"/>
    <xf numFmtId="0" fontId="34" fillId="24" borderId="0" applyNumberFormat="0" applyFont="0" applyBorder="0" applyAlignment="0" applyProtection="0"/>
    <xf numFmtId="4" fontId="37" fillId="25" borderId="10">
      <alignment vertical="center"/>
    </xf>
    <xf numFmtId="4" fontId="38" fillId="25" borderId="10">
      <alignment vertical="center"/>
    </xf>
    <xf numFmtId="4" fontId="39" fillId="26" borderId="4">
      <alignment vertical="center"/>
    </xf>
    <xf numFmtId="4" fontId="40" fillId="26" borderId="4">
      <alignment vertical="center"/>
    </xf>
    <xf numFmtId="4" fontId="39" fillId="27" borderId="4">
      <alignment vertical="center"/>
    </xf>
    <xf numFmtId="4" fontId="40" fillId="27" borderId="4">
      <alignment vertical="center"/>
    </xf>
    <xf numFmtId="4" fontId="41" fillId="25" borderId="10">
      <alignment horizontal="left" vertical="center" indent="1"/>
    </xf>
    <xf numFmtId="0" fontId="20" fillId="0" borderId="0">
      <protection locked="0"/>
    </xf>
    <xf numFmtId="4" fontId="41" fillId="28" borderId="0">
      <alignment horizontal="left" vertical="center" indent="1"/>
    </xf>
    <xf numFmtId="4" fontId="41" fillId="29" borderId="10" applyNumberFormat="0" applyProtection="0">
      <alignment horizontal="right" vertical="center"/>
    </xf>
    <xf numFmtId="4" fontId="41" fillId="30" borderId="10" applyNumberFormat="0" applyProtection="0">
      <alignment horizontal="right" vertical="center"/>
    </xf>
    <xf numFmtId="4" fontId="41" fillId="31" borderId="10" applyNumberFormat="0" applyProtection="0">
      <alignment horizontal="right" vertical="center"/>
    </xf>
    <xf numFmtId="4" fontId="41" fillId="32" borderId="10" applyNumberFormat="0" applyProtection="0">
      <alignment horizontal="right" vertical="center"/>
    </xf>
    <xf numFmtId="4" fontId="41" fillId="33" borderId="10" applyNumberFormat="0" applyProtection="0">
      <alignment horizontal="right" vertical="center"/>
    </xf>
    <xf numFmtId="4" fontId="41" fillId="34" borderId="10" applyNumberFormat="0" applyProtection="0">
      <alignment horizontal="right" vertical="center"/>
    </xf>
    <xf numFmtId="4" fontId="41" fillId="35" borderId="10" applyNumberFormat="0" applyProtection="0">
      <alignment horizontal="right" vertical="center"/>
    </xf>
    <xf numFmtId="4" fontId="41" fillId="36" borderId="10" applyNumberFormat="0" applyProtection="0">
      <alignment horizontal="right" vertical="center"/>
    </xf>
    <xf numFmtId="4" fontId="41" fillId="26" borderId="10" applyNumberFormat="0" applyProtection="0">
      <alignment horizontal="right" vertical="center"/>
    </xf>
    <xf numFmtId="4" fontId="37" fillId="37" borderId="11">
      <alignment horizontal="left" vertical="center" indent="1"/>
    </xf>
    <xf numFmtId="4" fontId="37" fillId="38" borderId="0">
      <alignment horizontal="left" vertical="center" indent="1"/>
    </xf>
    <xf numFmtId="4" fontId="37" fillId="28" borderId="0">
      <alignment horizontal="left" vertical="center" indent="1"/>
    </xf>
    <xf numFmtId="4" fontId="41" fillId="38" borderId="10">
      <alignment horizontal="right" vertical="center"/>
    </xf>
    <xf numFmtId="4" fontId="41" fillId="38" borderId="0">
      <alignment horizontal="left" vertical="center" indent="1"/>
    </xf>
    <xf numFmtId="4" fontId="25" fillId="38" borderId="0">
      <alignment horizontal="left" vertical="center" indent="1"/>
    </xf>
    <xf numFmtId="0" fontId="20" fillId="0" borderId="0"/>
    <xf numFmtId="0" fontId="20" fillId="0" borderId="0" applyNumberFormat="0" applyFont="0" applyFill="0" applyBorder="0" applyAlignment="0" applyProtection="0">
      <protection locked="0"/>
    </xf>
    <xf numFmtId="0" fontId="42" fillId="0" borderId="0">
      <alignment horizontal="left" vertical="center"/>
      <protection locked="0"/>
    </xf>
    <xf numFmtId="0" fontId="20" fillId="39" borderId="12" applyNumberFormat="0" applyFont="0" applyAlignment="0"/>
    <xf numFmtId="4" fontId="25" fillId="28" borderId="0">
      <alignment horizontal="left" vertical="center" indent="1"/>
    </xf>
    <xf numFmtId="4" fontId="41" fillId="40" borderId="10">
      <alignment vertical="center"/>
    </xf>
    <xf numFmtId="4" fontId="43" fillId="40" borderId="10">
      <alignment vertical="center"/>
    </xf>
    <xf numFmtId="4" fontId="44" fillId="26" borderId="13">
      <alignment vertical="center"/>
    </xf>
    <xf numFmtId="4" fontId="45" fillId="26" borderId="13">
      <alignment vertical="center"/>
    </xf>
    <xf numFmtId="4" fontId="44" fillId="27" borderId="13">
      <alignment vertical="center"/>
    </xf>
    <xf numFmtId="4" fontId="45" fillId="27" borderId="13">
      <alignment vertical="center"/>
    </xf>
    <xf numFmtId="4" fontId="37" fillId="38" borderId="14">
      <alignment horizontal="left" vertical="center" indent="1"/>
    </xf>
    <xf numFmtId="4" fontId="41" fillId="41" borderId="10">
      <alignment horizontal="right" vertical="center"/>
    </xf>
    <xf numFmtId="4" fontId="43" fillId="40" borderId="10">
      <alignment horizontal="right" vertical="center"/>
    </xf>
    <xf numFmtId="4" fontId="46" fillId="26" borderId="13">
      <alignment vertical="center"/>
    </xf>
    <xf numFmtId="4" fontId="47" fillId="26" borderId="13">
      <alignment vertical="center"/>
    </xf>
    <xf numFmtId="4" fontId="46" fillId="27" borderId="13">
      <alignment vertical="center"/>
    </xf>
    <xf numFmtId="4" fontId="47" fillId="29" borderId="13">
      <alignment vertical="center"/>
    </xf>
    <xf numFmtId="4" fontId="37" fillId="0" borderId="10">
      <alignment horizontal="left" vertical="center" indent="1"/>
    </xf>
    <xf numFmtId="4" fontId="37" fillId="38" borderId="10">
      <alignment horizontal="right" vertical="center"/>
    </xf>
    <xf numFmtId="4" fontId="37" fillId="38" borderId="10">
      <alignment horizontal="left" vertical="center" indent="1"/>
    </xf>
    <xf numFmtId="4" fontId="37" fillId="40" borderId="10">
      <alignment horizontal="left" vertical="center" indent="1"/>
    </xf>
    <xf numFmtId="4" fontId="37" fillId="40" borderId="10">
      <alignment vertical="center"/>
    </xf>
    <xf numFmtId="4" fontId="38" fillId="40" borderId="10">
      <alignment vertical="center"/>
    </xf>
    <xf numFmtId="4" fontId="39" fillId="26" borderId="15">
      <alignment vertical="center"/>
    </xf>
    <xf numFmtId="4" fontId="40" fillId="26" borderId="15">
      <alignment vertical="center"/>
    </xf>
    <xf numFmtId="4" fontId="39" fillId="27" borderId="13">
      <alignment vertical="center"/>
    </xf>
    <xf numFmtId="4" fontId="40" fillId="27" borderId="13">
      <alignment vertical="center"/>
    </xf>
    <xf numFmtId="4" fontId="37" fillId="42" borderId="10">
      <alignment horizontal="left" vertical="center" indent="1"/>
    </xf>
    <xf numFmtId="4" fontId="48" fillId="43" borderId="0">
      <alignment horizontal="left" vertical="center" indent="1"/>
    </xf>
    <xf numFmtId="4" fontId="49" fillId="40" borderId="10">
      <alignment horizontal="right" vertical="center"/>
    </xf>
    <xf numFmtId="0" fontId="19" fillId="0" borderId="0" applyNumberFormat="0" applyFill="0" applyBorder="0" applyAlignment="0" applyProtection="0"/>
    <xf numFmtId="0" fontId="50" fillId="0" borderId="16" applyNumberFormat="0" applyFill="0" applyAlignment="0" applyProtection="0"/>
    <xf numFmtId="0" fontId="51" fillId="0" borderId="0" applyNumberFormat="0" applyFill="0" applyBorder="0" applyAlignment="0" applyProtection="0"/>
    <xf numFmtId="0" fontId="58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15" fillId="0" borderId="0"/>
    <xf numFmtId="43" fontId="9" fillId="0" borderId="0" applyFont="0" applyFill="0" applyBorder="0" applyAlignment="0" applyProtection="0"/>
    <xf numFmtId="0" fontId="8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1" fillId="0" borderId="0"/>
    <xf numFmtId="0" fontId="62" fillId="0" borderId="0" applyNumberFormat="0" applyFill="0" applyBorder="0" applyAlignment="0" applyProtection="0"/>
    <xf numFmtId="0" fontId="61" fillId="0" borderId="0"/>
    <xf numFmtId="41" fontId="61" fillId="0" borderId="0" applyFont="0" applyFill="0" applyBorder="0" applyAlignment="0" applyProtection="0"/>
    <xf numFmtId="0" fontId="64" fillId="0" borderId="0"/>
    <xf numFmtId="0" fontId="65" fillId="0" borderId="21" applyNumberFormat="0" applyFill="0" applyAlignment="0" applyProtection="0"/>
    <xf numFmtId="0" fontId="66" fillId="0" borderId="22" applyNumberFormat="0" applyFill="0" applyAlignment="0" applyProtection="0"/>
    <xf numFmtId="0" fontId="67" fillId="0" borderId="23" applyNumberFormat="0" applyFill="0" applyAlignment="0" applyProtection="0"/>
    <xf numFmtId="0" fontId="67" fillId="0" borderId="0" applyNumberFormat="0" applyFill="0" applyBorder="0" applyAlignment="0" applyProtection="0"/>
    <xf numFmtId="0" fontId="68" fillId="45" borderId="0" applyNumberFormat="0" applyBorder="0" applyAlignment="0" applyProtection="0"/>
    <xf numFmtId="0" fontId="69" fillId="46" borderId="0" applyNumberFormat="0" applyBorder="0" applyAlignment="0" applyProtection="0"/>
    <xf numFmtId="0" fontId="70" fillId="47" borderId="0" applyNumberFormat="0" applyBorder="0" applyAlignment="0" applyProtection="0"/>
    <xf numFmtId="0" fontId="71" fillId="48" borderId="24" applyNumberFormat="0" applyAlignment="0" applyProtection="0"/>
    <xf numFmtId="0" fontId="72" fillId="49" borderId="25" applyNumberFormat="0" applyAlignment="0" applyProtection="0"/>
    <xf numFmtId="0" fontId="73" fillId="49" borderId="24" applyNumberFormat="0" applyAlignment="0" applyProtection="0"/>
    <xf numFmtId="0" fontId="74" fillId="0" borderId="26" applyNumberFormat="0" applyFill="0" applyAlignment="0" applyProtection="0"/>
    <xf numFmtId="0" fontId="75" fillId="50" borderId="27" applyNumberFormat="0" applyAlignment="0" applyProtection="0"/>
    <xf numFmtId="0" fontId="76" fillId="0" borderId="0" applyNumberFormat="0" applyFill="0" applyBorder="0" applyAlignment="0" applyProtection="0"/>
    <xf numFmtId="0" fontId="64" fillId="51" borderId="28" applyNumberFormat="0" applyFont="0" applyAlignment="0" applyProtection="0"/>
    <xf numFmtId="0" fontId="77" fillId="0" borderId="0" applyNumberFormat="0" applyFill="0" applyBorder="0" applyAlignment="0" applyProtection="0"/>
    <xf numFmtId="0" fontId="78" fillId="0" borderId="29" applyNumberFormat="0" applyFill="0" applyAlignment="0" applyProtection="0"/>
    <xf numFmtId="0" fontId="79" fillId="52" borderId="0" applyNumberFormat="0" applyBorder="0" applyAlignment="0" applyProtection="0"/>
    <xf numFmtId="0" fontId="64" fillId="53" borderId="0" applyNumberFormat="0" applyBorder="0" applyAlignment="0" applyProtection="0"/>
    <xf numFmtId="0" fontId="64" fillId="54" borderId="0" applyNumberFormat="0" applyBorder="0" applyAlignment="0" applyProtection="0"/>
    <xf numFmtId="0" fontId="79" fillId="55" borderId="0" applyNumberFormat="0" applyBorder="0" applyAlignment="0" applyProtection="0"/>
    <xf numFmtId="0" fontId="79" fillId="56" borderId="0" applyNumberFormat="0" applyBorder="0" applyAlignment="0" applyProtection="0"/>
    <xf numFmtId="0" fontId="64" fillId="57" borderId="0" applyNumberFormat="0" applyBorder="0" applyAlignment="0" applyProtection="0"/>
    <xf numFmtId="0" fontId="64" fillId="58" borderId="0" applyNumberFormat="0" applyBorder="0" applyAlignment="0" applyProtection="0"/>
    <xf numFmtId="0" fontId="79" fillId="59" borderId="0" applyNumberFormat="0" applyBorder="0" applyAlignment="0" applyProtection="0"/>
    <xf numFmtId="0" fontId="79" fillId="60" borderId="0" applyNumberFormat="0" applyBorder="0" applyAlignment="0" applyProtection="0"/>
    <xf numFmtId="0" fontId="64" fillId="61" borderId="0" applyNumberFormat="0" applyBorder="0" applyAlignment="0" applyProtection="0"/>
    <xf numFmtId="0" fontId="64" fillId="62" borderId="0" applyNumberFormat="0" applyBorder="0" applyAlignment="0" applyProtection="0"/>
    <xf numFmtId="0" fontId="79" fillId="63" borderId="0" applyNumberFormat="0" applyBorder="0" applyAlignment="0" applyProtection="0"/>
    <xf numFmtId="0" fontId="79" fillId="64" borderId="0" applyNumberFormat="0" applyBorder="0" applyAlignment="0" applyProtection="0"/>
    <xf numFmtId="0" fontId="64" fillId="65" borderId="0" applyNumberFormat="0" applyBorder="0" applyAlignment="0" applyProtection="0"/>
    <xf numFmtId="0" fontId="64" fillId="66" borderId="0" applyNumberFormat="0" applyBorder="0" applyAlignment="0" applyProtection="0"/>
    <xf numFmtId="0" fontId="79" fillId="67" borderId="0" applyNumberFormat="0" applyBorder="0" applyAlignment="0" applyProtection="0"/>
    <xf numFmtId="0" fontId="79" fillId="68" borderId="0" applyNumberFormat="0" applyBorder="0" applyAlignment="0" applyProtection="0"/>
    <xf numFmtId="0" fontId="64" fillId="69" borderId="0" applyNumberFormat="0" applyBorder="0" applyAlignment="0" applyProtection="0"/>
    <xf numFmtId="0" fontId="64" fillId="70" borderId="0" applyNumberFormat="0" applyBorder="0" applyAlignment="0" applyProtection="0"/>
    <xf numFmtId="0" fontId="79" fillId="71" borderId="0" applyNumberFormat="0" applyBorder="0" applyAlignment="0" applyProtection="0"/>
    <xf numFmtId="0" fontId="79" fillId="72" borderId="0" applyNumberFormat="0" applyBorder="0" applyAlignment="0" applyProtection="0"/>
    <xf numFmtId="0" fontId="64" fillId="73" borderId="0" applyNumberFormat="0" applyBorder="0" applyAlignment="0" applyProtection="0"/>
    <xf numFmtId="0" fontId="64" fillId="74" borderId="0" applyNumberFormat="0" applyBorder="0" applyAlignment="0" applyProtection="0"/>
    <xf numFmtId="0" fontId="79" fillId="75" borderId="0" applyNumberFormat="0" applyBorder="0" applyAlignment="0" applyProtection="0"/>
    <xf numFmtId="0" fontId="82" fillId="0" borderId="0"/>
    <xf numFmtId="0" fontId="5" fillId="0" borderId="0"/>
    <xf numFmtId="9" fontId="8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9" fillId="0" borderId="0" applyFont="0" applyFill="0" applyBorder="0" applyAlignment="0" applyProtection="0"/>
    <xf numFmtId="37" fontId="90" fillId="0" borderId="0"/>
    <xf numFmtId="0" fontId="94" fillId="0" borderId="21" applyNumberFormat="0" applyFill="0" applyAlignment="0" applyProtection="0"/>
    <xf numFmtId="0" fontId="95" fillId="0" borderId="22" applyNumberFormat="0" applyFill="0" applyAlignment="0" applyProtection="0"/>
    <xf numFmtId="0" fontId="96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7" fillId="45" borderId="0" applyNumberFormat="0" applyBorder="0" applyAlignment="0" applyProtection="0"/>
    <xf numFmtId="0" fontId="98" fillId="46" borderId="0" applyNumberFormat="0" applyBorder="0" applyAlignment="0" applyProtection="0"/>
    <xf numFmtId="0" fontId="99" fillId="47" borderId="0" applyNumberFormat="0" applyBorder="0" applyAlignment="0" applyProtection="0"/>
    <xf numFmtId="0" fontId="100" fillId="48" borderId="24" applyNumberFormat="0" applyAlignment="0" applyProtection="0"/>
    <xf numFmtId="0" fontId="101" fillId="49" borderId="25" applyNumberFormat="0" applyAlignment="0" applyProtection="0"/>
    <xf numFmtId="0" fontId="102" fillId="49" borderId="24" applyNumberFormat="0" applyAlignment="0" applyProtection="0"/>
    <xf numFmtId="0" fontId="103" fillId="0" borderId="26" applyNumberFormat="0" applyFill="0" applyAlignment="0" applyProtection="0"/>
    <xf numFmtId="0" fontId="104" fillId="50" borderId="27" applyNumberFormat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8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108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108" fillId="60" borderId="0" applyNumberFormat="0" applyBorder="0" applyAlignment="0" applyProtection="0"/>
    <xf numFmtId="0" fontId="3" fillId="61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108" fillId="64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108" fillId="68" borderId="0" applyNumberFormat="0" applyBorder="0" applyAlignment="0" applyProtection="0"/>
    <xf numFmtId="0" fontId="3" fillId="69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108" fillId="72" borderId="0" applyNumberFormat="0" applyBorder="0" applyAlignment="0" applyProtection="0"/>
    <xf numFmtId="0" fontId="3" fillId="73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51" borderId="28" applyNumberFormat="0" applyFont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7" fillId="0" borderId="0"/>
    <xf numFmtId="43" fontId="57" fillId="0" borderId="0" applyFont="0" applyFill="0" applyBorder="0" applyAlignment="0" applyProtection="0"/>
    <xf numFmtId="0" fontId="81" fillId="0" borderId="0"/>
    <xf numFmtId="0" fontId="81" fillId="0" borderId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4" fillId="0" borderId="0"/>
    <xf numFmtId="43" fontId="9" fillId="0" borderId="0" applyFont="0" applyFill="0" applyBorder="0" applyAlignment="0" applyProtection="0"/>
    <xf numFmtId="0" fontId="9" fillId="0" borderId="0"/>
    <xf numFmtId="43" fontId="81" fillId="0" borderId="0" applyFont="0" applyFill="0" applyBorder="0" applyAlignment="0" applyProtection="0"/>
  </cellStyleXfs>
  <cellXfs count="389">
    <xf numFmtId="0" fontId="0" fillId="0" borderId="0" xfId="0"/>
    <xf numFmtId="43" fontId="9" fillId="0" borderId="19" xfId="0" applyNumberFormat="1" applyFont="1" applyBorder="1"/>
    <xf numFmtId="0" fontId="10" fillId="44" borderId="0" xfId="0" applyFont="1" applyFill="1"/>
    <xf numFmtId="0" fontId="11" fillId="44" borderId="0" xfId="54" applyFill="1"/>
    <xf numFmtId="0" fontId="10" fillId="44" borderId="0" xfId="56" applyFont="1" applyFill="1"/>
    <xf numFmtId="0" fontId="10" fillId="44" borderId="0" xfId="54" applyFont="1" applyFill="1" applyAlignment="1">
      <alignment horizontal="left"/>
    </xf>
    <xf numFmtId="0" fontId="9" fillId="44" borderId="0" xfId="54" applyFont="1" applyFill="1" applyAlignment="1">
      <alignment horizontal="right"/>
    </xf>
    <xf numFmtId="0" fontId="9" fillId="44" borderId="0" xfId="0" applyFont="1" applyFill="1"/>
    <xf numFmtId="0" fontId="9" fillId="44" borderId="0" xfId="0" applyFont="1" applyFill="1" applyAlignment="1">
      <alignment horizontal="center"/>
    </xf>
    <xf numFmtId="0" fontId="10" fillId="44" borderId="0" xfId="140" applyFont="1" applyFill="1"/>
    <xf numFmtId="43" fontId="9" fillId="44" borderId="17" xfId="141" applyFont="1" applyFill="1" applyBorder="1" applyAlignment="1">
      <alignment horizontal="center"/>
    </xf>
    <xf numFmtId="0" fontId="9" fillId="44" borderId="0" xfId="140" applyFill="1" applyAlignment="1">
      <alignment horizontal="center" wrapText="1"/>
    </xf>
    <xf numFmtId="39" fontId="9" fillId="44" borderId="0" xfId="140" applyNumberFormat="1" applyFill="1" applyAlignment="1">
      <alignment horizontal="center" wrapText="1"/>
    </xf>
    <xf numFmtId="14" fontId="9" fillId="44" borderId="0" xfId="0" applyNumberFormat="1" applyFont="1" applyFill="1"/>
    <xf numFmtId="0" fontId="57" fillId="44" borderId="0" xfId="52" applyFont="1" applyFill="1"/>
    <xf numFmtId="0" fontId="80" fillId="44" borderId="0" xfId="0" applyFont="1" applyFill="1" applyAlignment="1">
      <alignment vertical="center"/>
    </xf>
    <xf numFmtId="43" fontId="9" fillId="44" borderId="19" xfId="29" applyFont="1" applyFill="1" applyBorder="1"/>
    <xf numFmtId="0" fontId="9" fillId="44" borderId="0" xfId="49" applyFont="1" applyFill="1"/>
    <xf numFmtId="0" fontId="59" fillId="44" borderId="0" xfId="52" applyFont="1" applyFill="1"/>
    <xf numFmtId="0" fontId="9" fillId="44" borderId="17" xfId="0" applyFont="1" applyFill="1" applyBorder="1" applyAlignment="1">
      <alignment horizontal="center" wrapText="1"/>
    </xf>
    <xf numFmtId="44" fontId="9" fillId="44" borderId="17" xfId="35" applyFont="1" applyFill="1" applyBorder="1" applyAlignment="1">
      <alignment horizontal="center" wrapText="1"/>
    </xf>
    <xf numFmtId="169" fontId="9" fillId="44" borderId="0" xfId="0" applyNumberFormat="1" applyFont="1" applyFill="1"/>
    <xf numFmtId="43" fontId="9" fillId="44" borderId="0" xfId="28" applyFont="1" applyFill="1"/>
    <xf numFmtId="43" fontId="9" fillId="44" borderId="0" xfId="0" applyNumberFormat="1" applyFont="1" applyFill="1"/>
    <xf numFmtId="10" fontId="9" fillId="44" borderId="0" xfId="62" applyNumberFormat="1" applyFont="1" applyFill="1"/>
    <xf numFmtId="37" fontId="9" fillId="44" borderId="0" xfId="52" applyNumberFormat="1" applyFont="1" applyFill="1"/>
    <xf numFmtId="43" fontId="57" fillId="44" borderId="18" xfId="52" applyNumberFormat="1" applyFont="1" applyFill="1" applyBorder="1"/>
    <xf numFmtId="40" fontId="9" fillId="44" borderId="0" xfId="0" applyNumberFormat="1" applyFont="1" applyFill="1"/>
    <xf numFmtId="44" fontId="9" fillId="44" borderId="0" xfId="34" applyFont="1" applyFill="1"/>
    <xf numFmtId="0" fontId="9" fillId="44" borderId="0" xfId="53" applyFont="1" applyFill="1" applyAlignment="1">
      <alignment horizontal="right"/>
    </xf>
    <xf numFmtId="0" fontId="0" fillId="44" borderId="0" xfId="0" applyFill="1"/>
    <xf numFmtId="0" fontId="0" fillId="44" borderId="0" xfId="0" applyFill="1" applyAlignment="1">
      <alignment horizontal="center"/>
    </xf>
    <xf numFmtId="0" fontId="0" fillId="44" borderId="17" xfId="0" applyFill="1" applyBorder="1" applyAlignment="1">
      <alignment horizontal="center" wrapText="1"/>
    </xf>
    <xf numFmtId="0" fontId="9" fillId="44" borderId="0" xfId="0" applyFont="1" applyFill="1" applyAlignment="1">
      <alignment horizontal="center" wrapText="1"/>
    </xf>
    <xf numFmtId="44" fontId="0" fillId="44" borderId="0" xfId="0" applyNumberFormat="1" applyFill="1"/>
    <xf numFmtId="43" fontId="0" fillId="44" borderId="0" xfId="0" applyNumberFormat="1" applyFill="1"/>
    <xf numFmtId="43" fontId="0" fillId="44" borderId="0" xfId="28" applyFont="1" applyFill="1"/>
    <xf numFmtId="8" fontId="0" fillId="44" borderId="0" xfId="0" applyNumberFormat="1" applyFill="1"/>
    <xf numFmtId="44" fontId="0" fillId="44" borderId="18" xfId="0" applyNumberFormat="1" applyFill="1" applyBorder="1"/>
    <xf numFmtId="1" fontId="0" fillId="44" borderId="0" xfId="0" applyNumberFormat="1" applyFill="1"/>
    <xf numFmtId="0" fontId="10" fillId="44" borderId="0" xfId="53" applyFont="1" applyFill="1"/>
    <xf numFmtId="0" fontId="11" fillId="44" borderId="0" xfId="49" applyFill="1"/>
    <xf numFmtId="0" fontId="15" fillId="44" borderId="0" xfId="55" applyFont="1" applyFill="1"/>
    <xf numFmtId="0" fontId="10" fillId="44" borderId="0" xfId="0" applyFont="1" applyFill="1" applyAlignment="1">
      <alignment horizontal="left"/>
    </xf>
    <xf numFmtId="0" fontId="15" fillId="44" borderId="17" xfId="55" applyFont="1" applyFill="1" applyBorder="1" applyAlignment="1">
      <alignment horizontal="center" wrapText="1"/>
    </xf>
    <xf numFmtId="0" fontId="81" fillId="44" borderId="0" xfId="0" applyFont="1" applyFill="1"/>
    <xf numFmtId="172" fontId="9" fillId="44" borderId="0" xfId="59" applyNumberFormat="1" applyFont="1" applyFill="1"/>
    <xf numFmtId="43" fontId="0" fillId="44" borderId="18" xfId="0" applyNumberFormat="1" applyFill="1" applyBorder="1"/>
    <xf numFmtId="166" fontId="0" fillId="44" borderId="0" xfId="28" applyNumberFormat="1" applyFont="1" applyFill="1"/>
    <xf numFmtId="14" fontId="0" fillId="44" borderId="0" xfId="0" applyNumberFormat="1" applyFill="1"/>
    <xf numFmtId="0" fontId="9" fillId="44" borderId="0" xfId="0" applyFont="1" applyFill="1" applyAlignment="1">
      <alignment horizontal="left"/>
    </xf>
    <xf numFmtId="10" fontId="9" fillId="44" borderId="0" xfId="0" applyNumberFormat="1" applyFont="1" applyFill="1"/>
    <xf numFmtId="0" fontId="0" fillId="44" borderId="0" xfId="0" applyFill="1" applyAlignment="1">
      <alignment horizontal="right"/>
    </xf>
    <xf numFmtId="0" fontId="0" fillId="44" borderId="0" xfId="0" applyFill="1" applyAlignment="1">
      <alignment horizontal="left"/>
    </xf>
    <xf numFmtId="49" fontId="9" fillId="44" borderId="17" xfId="0" applyNumberFormat="1" applyFont="1" applyFill="1" applyBorder="1" applyAlignment="1">
      <alignment horizontal="center" wrapText="1"/>
    </xf>
    <xf numFmtId="43" fontId="9" fillId="44" borderId="0" xfId="28" applyFont="1" applyFill="1" applyBorder="1" applyAlignment="1">
      <alignment horizontal="right"/>
    </xf>
    <xf numFmtId="43" fontId="9" fillId="44" borderId="0" xfId="28" applyFont="1" applyFill="1" applyAlignment="1">
      <alignment horizontal="right"/>
    </xf>
    <xf numFmtId="14" fontId="0" fillId="44" borderId="0" xfId="0" applyNumberFormat="1" applyFill="1" applyAlignment="1">
      <alignment horizontal="right"/>
    </xf>
    <xf numFmtId="44" fontId="0" fillId="44" borderId="18" xfId="34" applyFont="1" applyFill="1" applyBorder="1"/>
    <xf numFmtId="0" fontId="9" fillId="44" borderId="0" xfId="54" applyFont="1" applyFill="1" applyAlignment="1">
      <alignment horizontal="center"/>
    </xf>
    <xf numFmtId="164" fontId="9" fillId="44" borderId="0" xfId="54" applyNumberFormat="1" applyFont="1" applyFill="1"/>
    <xf numFmtId="0" fontId="9" fillId="44" borderId="0" xfId="54" applyFont="1" applyFill="1"/>
    <xf numFmtId="0" fontId="9" fillId="44" borderId="0" xfId="140" applyFill="1"/>
    <xf numFmtId="39" fontId="9" fillId="44" borderId="0" xfId="140" applyNumberFormat="1" applyFill="1"/>
    <xf numFmtId="0" fontId="9" fillId="44" borderId="17" xfId="140" applyFill="1" applyBorder="1" applyAlignment="1">
      <alignment horizontal="center" wrapText="1"/>
    </xf>
    <xf numFmtId="39" fontId="9" fillId="44" borderId="17" xfId="140" applyNumberFormat="1" applyFill="1" applyBorder="1" applyAlignment="1">
      <alignment horizontal="center" wrapText="1"/>
    </xf>
    <xf numFmtId="0" fontId="9" fillId="44" borderId="17" xfId="140" applyFill="1" applyBorder="1" applyAlignment="1">
      <alignment horizontal="center"/>
    </xf>
    <xf numFmtId="9" fontId="9" fillId="44" borderId="0" xfId="142" applyFont="1" applyFill="1" applyAlignment="1">
      <alignment horizontal="center"/>
    </xf>
    <xf numFmtId="43" fontId="9" fillId="44" borderId="0" xfId="141" applyFont="1" applyFill="1"/>
    <xf numFmtId="43" fontId="9" fillId="44" borderId="18" xfId="140" applyNumberFormat="1" applyFill="1" applyBorder="1"/>
    <xf numFmtId="39" fontId="9" fillId="44" borderId="0" xfId="54" applyNumberFormat="1" applyFont="1" applyFill="1" applyAlignment="1">
      <alignment horizontal="left" vertical="top" wrapText="1"/>
    </xf>
    <xf numFmtId="39" fontId="9" fillId="44" borderId="0" xfId="54" applyNumberFormat="1" applyFont="1" applyFill="1" applyAlignment="1">
      <alignment horizontal="center"/>
    </xf>
    <xf numFmtId="14" fontId="11" fillId="44" borderId="0" xfId="54" applyNumberFormat="1" applyFill="1" applyAlignment="1">
      <alignment horizontal="center"/>
    </xf>
    <xf numFmtId="14" fontId="11" fillId="44" borderId="0" xfId="54" applyNumberFormat="1" applyFill="1" applyAlignment="1">
      <alignment horizontal="right"/>
    </xf>
    <xf numFmtId="14" fontId="60" fillId="44" borderId="0" xfId="0" applyNumberFormat="1" applyFont="1" applyFill="1"/>
    <xf numFmtId="14" fontId="10" fillId="44" borderId="0" xfId="0" applyNumberFormat="1" applyFont="1" applyFill="1" applyAlignment="1">
      <alignment horizontal="center"/>
    </xf>
    <xf numFmtId="14" fontId="9" fillId="44" borderId="0" xfId="0" applyNumberFormat="1" applyFont="1" applyFill="1" applyAlignment="1">
      <alignment horizontal="center"/>
    </xf>
    <xf numFmtId="10" fontId="9" fillId="44" borderId="0" xfId="59" applyNumberFormat="1" applyFont="1" applyFill="1"/>
    <xf numFmtId="43" fontId="11" fillId="44" borderId="0" xfId="54" applyNumberFormat="1" applyFill="1"/>
    <xf numFmtId="0" fontId="9" fillId="44" borderId="0" xfId="0" applyFont="1" applyFill="1" applyAlignment="1">
      <alignment horizontal="centerContinuous"/>
    </xf>
    <xf numFmtId="4" fontId="9" fillId="44" borderId="0" xfId="0" applyNumberFormat="1" applyFont="1" applyFill="1"/>
    <xf numFmtId="165" fontId="0" fillId="44" borderId="0" xfId="0" applyNumberFormat="1" applyFill="1"/>
    <xf numFmtId="0" fontId="9" fillId="44" borderId="17" xfId="0" applyFont="1" applyFill="1" applyBorder="1" applyAlignment="1">
      <alignment horizontal="center"/>
    </xf>
    <xf numFmtId="165" fontId="9" fillId="44" borderId="0" xfId="0" applyNumberFormat="1" applyFont="1" applyFill="1"/>
    <xf numFmtId="0" fontId="10" fillId="44" borderId="0" xfId="0" applyFont="1" applyFill="1" applyAlignment="1">
      <alignment horizontal="right"/>
    </xf>
    <xf numFmtId="43" fontId="9" fillId="44" borderId="18" xfId="0" applyNumberFormat="1" applyFont="1" applyFill="1" applyBorder="1"/>
    <xf numFmtId="43" fontId="9" fillId="44" borderId="0" xfId="28" applyFont="1" applyFill="1" applyBorder="1"/>
    <xf numFmtId="165" fontId="9" fillId="44" borderId="0" xfId="0" applyNumberFormat="1" applyFont="1" applyFill="1" applyAlignment="1">
      <alignment horizontal="right"/>
    </xf>
    <xf numFmtId="43" fontId="9" fillId="44" borderId="18" xfId="28" applyFont="1" applyFill="1" applyBorder="1"/>
    <xf numFmtId="165" fontId="9" fillId="44" borderId="0" xfId="0" applyNumberFormat="1" applyFont="1" applyFill="1" applyAlignment="1">
      <alignment horizontal="center"/>
    </xf>
    <xf numFmtId="37" fontId="0" fillId="44" borderId="0" xfId="0" applyNumberFormat="1" applyFill="1"/>
    <xf numFmtId="2" fontId="57" fillId="44" borderId="18" xfId="52" applyNumberFormat="1" applyFont="1" applyFill="1" applyBorder="1" applyProtection="1">
      <protection locked="0"/>
    </xf>
    <xf numFmtId="0" fontId="57" fillId="44" borderId="17" xfId="52" applyFont="1" applyFill="1" applyBorder="1" applyAlignment="1">
      <alignment horizontal="center"/>
    </xf>
    <xf numFmtId="0" fontId="56" fillId="44" borderId="0" xfId="52" applyFill="1"/>
    <xf numFmtId="49" fontId="9" fillId="44" borderId="0" xfId="0" applyNumberFormat="1" applyFont="1" applyFill="1" applyAlignment="1">
      <alignment horizontal="left"/>
    </xf>
    <xf numFmtId="44" fontId="57" fillId="44" borderId="0" xfId="52" applyNumberFormat="1" applyFont="1" applyFill="1"/>
    <xf numFmtId="10" fontId="9" fillId="44" borderId="0" xfId="64" applyNumberFormat="1" applyFont="1" applyFill="1"/>
    <xf numFmtId="2" fontId="57" fillId="44" borderId="0" xfId="52" applyNumberFormat="1" applyFont="1" applyFill="1"/>
    <xf numFmtId="43" fontId="57" fillId="44" borderId="0" xfId="52" applyNumberFormat="1" applyFont="1" applyFill="1"/>
    <xf numFmtId="44" fontId="57" fillId="44" borderId="20" xfId="52" applyNumberFormat="1" applyFont="1" applyFill="1" applyBorder="1" applyProtection="1">
      <protection locked="0"/>
    </xf>
    <xf numFmtId="10" fontId="57" fillId="44" borderId="20" xfId="52" applyNumberFormat="1" applyFont="1" applyFill="1" applyBorder="1" applyProtection="1">
      <protection locked="0"/>
    </xf>
    <xf numFmtId="0" fontId="57" fillId="44" borderId="0" xfId="52" applyFont="1" applyFill="1" applyProtection="1">
      <protection locked="0"/>
    </xf>
    <xf numFmtId="38" fontId="9" fillId="44" borderId="0" xfId="28" applyNumberFormat="1" applyFont="1" applyFill="1" applyAlignment="1">
      <alignment horizontal="right"/>
    </xf>
    <xf numFmtId="43" fontId="9" fillId="44" borderId="0" xfId="28" applyFont="1" applyFill="1" applyAlignment="1">
      <alignment horizontal="center"/>
    </xf>
    <xf numFmtId="10" fontId="9" fillId="44" borderId="0" xfId="28" applyNumberFormat="1" applyFont="1" applyFill="1" applyAlignment="1">
      <alignment horizontal="right"/>
    </xf>
    <xf numFmtId="171" fontId="9" fillId="44" borderId="0" xfId="28" applyNumberFormat="1" applyFont="1" applyFill="1" applyAlignment="1">
      <alignment horizontal="right"/>
    </xf>
    <xf numFmtId="10" fontId="9" fillId="44" borderId="0" xfId="28" applyNumberFormat="1" applyFont="1" applyFill="1" applyBorder="1" applyAlignment="1">
      <alignment horizontal="right"/>
    </xf>
    <xf numFmtId="43" fontId="9" fillId="44" borderId="18" xfId="28" applyFont="1" applyFill="1" applyBorder="1" applyAlignment="1">
      <alignment horizontal="right"/>
    </xf>
    <xf numFmtId="38" fontId="9" fillId="44" borderId="17" xfId="28" applyNumberFormat="1" applyFont="1" applyFill="1" applyBorder="1" applyAlignment="1">
      <alignment horizontal="center" wrapText="1"/>
    </xf>
    <xf numFmtId="17" fontId="9" fillId="44" borderId="0" xfId="0" applyNumberFormat="1" applyFont="1" applyFill="1"/>
    <xf numFmtId="44" fontId="9" fillId="44" borderId="0" xfId="34" applyFont="1" applyFill="1" applyBorder="1" applyAlignment="1">
      <alignment horizontal="right"/>
    </xf>
    <xf numFmtId="44" fontId="0" fillId="44" borderId="0" xfId="34" applyFont="1" applyFill="1"/>
    <xf numFmtId="44" fontId="0" fillId="44" borderId="30" xfId="34" applyFont="1" applyFill="1" applyBorder="1"/>
    <xf numFmtId="0" fontId="63" fillId="44" borderId="0" xfId="0" applyFont="1" applyFill="1" applyAlignment="1">
      <alignment vertical="center"/>
    </xf>
    <xf numFmtId="43" fontId="9" fillId="44" borderId="19" xfId="0" applyNumberFormat="1" applyFont="1" applyFill="1" applyBorder="1"/>
    <xf numFmtId="0" fontId="9" fillId="44" borderId="0" xfId="145" applyFont="1" applyFill="1" applyAlignment="1">
      <alignment horizontal="left"/>
    </xf>
    <xf numFmtId="164" fontId="9" fillId="44" borderId="17" xfId="0" applyNumberFormat="1" applyFont="1" applyFill="1" applyBorder="1" applyAlignment="1">
      <alignment horizontal="center" wrapText="1"/>
    </xf>
    <xf numFmtId="43" fontId="9" fillId="44" borderId="17" xfId="28" applyFont="1" applyFill="1" applyBorder="1" applyAlignment="1">
      <alignment horizontal="center" wrapText="1"/>
    </xf>
    <xf numFmtId="0" fontId="9" fillId="44" borderId="17" xfId="145" applyFont="1" applyFill="1" applyBorder="1" applyAlignment="1">
      <alignment horizontal="center" wrapText="1"/>
    </xf>
    <xf numFmtId="0" fontId="57" fillId="44" borderId="0" xfId="0" applyFont="1" applyFill="1" applyAlignment="1">
      <alignment wrapText="1"/>
    </xf>
    <xf numFmtId="43" fontId="9" fillId="44" borderId="0" xfId="146" applyFont="1" applyFill="1" applyBorder="1" applyAlignment="1">
      <alignment horizontal="center"/>
    </xf>
    <xf numFmtId="43" fontId="15" fillId="44" borderId="0" xfId="147" applyNumberFormat="1" applyFont="1" applyFill="1"/>
    <xf numFmtId="167" fontId="15" fillId="44" borderId="0" xfId="59" applyNumberFormat="1" applyFont="1" applyFill="1"/>
    <xf numFmtId="170" fontId="15" fillId="44" borderId="0" xfId="147" applyNumberFormat="1" applyFont="1" applyFill="1"/>
    <xf numFmtId="0" fontId="10" fillId="44" borderId="0" xfId="0" applyFont="1" applyFill="1" applyAlignment="1">
      <alignment horizontal="center"/>
    </xf>
    <xf numFmtId="39" fontId="9" fillId="44" borderId="18" xfId="0" applyNumberFormat="1" applyFont="1" applyFill="1" applyBorder="1"/>
    <xf numFmtId="0" fontId="9" fillId="44" borderId="0" xfId="145" applyFont="1" applyFill="1" applyAlignment="1">
      <alignment horizontal="center" wrapText="1"/>
    </xf>
    <xf numFmtId="0" fontId="11" fillId="44" borderId="0" xfId="54" applyFill="1" applyAlignment="1">
      <alignment horizontal="center"/>
    </xf>
    <xf numFmtId="2" fontId="11" fillId="44" borderId="0" xfId="54" applyNumberFormat="1" applyFill="1" applyAlignment="1">
      <alignment horizontal="right"/>
    </xf>
    <xf numFmtId="0" fontId="9" fillId="44" borderId="17" xfId="54" applyFont="1" applyFill="1" applyBorder="1" applyAlignment="1">
      <alignment horizontal="center" wrapText="1"/>
    </xf>
    <xf numFmtId="14" fontId="9" fillId="44" borderId="17" xfId="0" applyNumberFormat="1" applyFont="1" applyFill="1" applyBorder="1" applyAlignment="1">
      <alignment horizontal="center" wrapText="1"/>
    </xf>
    <xf numFmtId="0" fontId="9" fillId="44" borderId="0" xfId="54" applyFont="1" applyFill="1" applyAlignment="1">
      <alignment wrapText="1"/>
    </xf>
    <xf numFmtId="44" fontId="9" fillId="44" borderId="0" xfId="34" applyFill="1" applyAlignment="1">
      <alignment horizontal="center"/>
    </xf>
    <xf numFmtId="39" fontId="11" fillId="44" borderId="0" xfId="54" applyNumberFormat="1" applyFill="1"/>
    <xf numFmtId="43" fontId="9" fillId="44" borderId="0" xfId="34" applyNumberFormat="1" applyFill="1" applyAlignment="1">
      <alignment horizontal="right"/>
    </xf>
    <xf numFmtId="44" fontId="9" fillId="44" borderId="18" xfId="34" applyFill="1" applyBorder="1" applyAlignment="1">
      <alignment horizontal="center"/>
    </xf>
    <xf numFmtId="2" fontId="11" fillId="44" borderId="18" xfId="54" applyNumberFormat="1" applyFill="1" applyBorder="1"/>
    <xf numFmtId="44" fontId="11" fillId="44" borderId="18" xfId="54" applyNumberFormat="1" applyFill="1" applyBorder="1" applyAlignment="1">
      <alignment horizontal="center"/>
    </xf>
    <xf numFmtId="2" fontId="11" fillId="44" borderId="0" xfId="54" applyNumberFormat="1" applyFill="1"/>
    <xf numFmtId="43" fontId="11" fillId="44" borderId="18" xfId="54" applyNumberFormat="1" applyFill="1" applyBorder="1"/>
    <xf numFmtId="44" fontId="11" fillId="44" borderId="0" xfId="54" applyNumberFormat="1" applyFill="1"/>
    <xf numFmtId="44" fontId="11" fillId="44" borderId="18" xfId="54" applyNumberFormat="1" applyFill="1" applyBorder="1"/>
    <xf numFmtId="10" fontId="60" fillId="44" borderId="0" xfId="59" applyNumberFormat="1" applyFont="1" applyFill="1"/>
    <xf numFmtId="43" fontId="60" fillId="44" borderId="0" xfId="54" applyNumberFormat="1" applyFont="1" applyFill="1"/>
    <xf numFmtId="14" fontId="11" fillId="44" borderId="0" xfId="54" applyNumberFormat="1" applyFill="1"/>
    <xf numFmtId="0" fontId="10" fillId="44" borderId="17" xfId="54" applyFont="1" applyFill="1" applyBorder="1" applyAlignment="1">
      <alignment horizontal="center"/>
    </xf>
    <xf numFmtId="0" fontId="10" fillId="44" borderId="17" xfId="54" applyFont="1" applyFill="1" applyBorder="1"/>
    <xf numFmtId="44" fontId="9" fillId="44" borderId="18" xfId="34" applyFont="1" applyFill="1" applyBorder="1"/>
    <xf numFmtId="0" fontId="9" fillId="44" borderId="0" xfId="54" applyFont="1" applyFill="1" applyAlignment="1">
      <alignment horizontal="center" vertical="center" wrapText="1"/>
    </xf>
    <xf numFmtId="164" fontId="9" fillId="44" borderId="0" xfId="0" applyNumberFormat="1" applyFont="1" applyFill="1" applyAlignment="1">
      <alignment horizontal="center" vertical="center" wrapText="1"/>
    </xf>
    <xf numFmtId="14" fontId="9" fillId="44" borderId="0" xfId="0" applyNumberFormat="1" applyFont="1" applyFill="1" applyAlignment="1">
      <alignment horizontal="center" vertical="center" wrapText="1"/>
    </xf>
    <xf numFmtId="0" fontId="9" fillId="44" borderId="0" xfId="0" applyFont="1" applyFill="1" applyAlignment="1">
      <alignment horizontal="center" vertical="center" wrapText="1"/>
    </xf>
    <xf numFmtId="173" fontId="57" fillId="44" borderId="0" xfId="52" applyNumberFormat="1" applyFont="1" applyFill="1"/>
    <xf numFmtId="1" fontId="0" fillId="44" borderId="0" xfId="0" applyNumberFormat="1" applyFill="1" applyAlignment="1">
      <alignment horizontal="center"/>
    </xf>
    <xf numFmtId="165" fontId="0" fillId="44" borderId="0" xfId="0" applyNumberFormat="1" applyFill="1" applyAlignment="1">
      <alignment horizontal="center"/>
    </xf>
    <xf numFmtId="37" fontId="0" fillId="44" borderId="0" xfId="0" applyNumberFormat="1" applyFill="1" applyAlignment="1">
      <alignment horizontal="right"/>
    </xf>
    <xf numFmtId="2" fontId="57" fillId="44" borderId="18" xfId="52" applyNumberFormat="1" applyFont="1" applyFill="1" applyBorder="1" applyAlignment="1" applyProtection="1">
      <alignment horizontal="right"/>
      <protection locked="0"/>
    </xf>
    <xf numFmtId="44" fontId="0" fillId="44" borderId="19" xfId="34" applyFont="1" applyFill="1" applyBorder="1"/>
    <xf numFmtId="0" fontId="83" fillId="44" borderId="0" xfId="52" applyFont="1" applyFill="1"/>
    <xf numFmtId="44" fontId="12" fillId="44" borderId="0" xfId="28" applyNumberFormat="1" applyFont="1" applyFill="1" applyBorder="1"/>
    <xf numFmtId="14" fontId="83" fillId="44" borderId="0" xfId="0" applyNumberFormat="1" applyFont="1" applyFill="1"/>
    <xf numFmtId="44" fontId="0" fillId="44" borderId="18" xfId="28" applyNumberFormat="1" applyFont="1" applyFill="1" applyBorder="1"/>
    <xf numFmtId="0" fontId="10" fillId="76" borderId="0" xfId="53" applyFont="1" applyFill="1"/>
    <xf numFmtId="0" fontId="9" fillId="76" borderId="0" xfId="0" applyFont="1" applyFill="1"/>
    <xf numFmtId="43" fontId="9" fillId="76" borderId="0" xfId="28" applyFont="1" applyFill="1"/>
    <xf numFmtId="0" fontId="10" fillId="76" borderId="0" xfId="0" applyFont="1" applyFill="1"/>
    <xf numFmtId="0" fontId="9" fillId="76" borderId="0" xfId="53" applyFont="1" applyFill="1" applyAlignment="1">
      <alignment horizontal="right"/>
    </xf>
    <xf numFmtId="43" fontId="9" fillId="76" borderId="19" xfId="0" applyNumberFormat="1" applyFont="1" applyFill="1" applyBorder="1"/>
    <xf numFmtId="0" fontId="9" fillId="76" borderId="0" xfId="145" applyFont="1" applyFill="1" applyAlignment="1">
      <alignment horizontal="left"/>
    </xf>
    <xf numFmtId="49" fontId="9" fillId="76" borderId="17" xfId="0" applyNumberFormat="1" applyFont="1" applyFill="1" applyBorder="1" applyAlignment="1">
      <alignment horizontal="center" wrapText="1"/>
    </xf>
    <xf numFmtId="164" fontId="9" fillId="76" borderId="17" xfId="0" applyNumberFormat="1" applyFont="1" applyFill="1" applyBorder="1" applyAlignment="1">
      <alignment horizontal="center" wrapText="1"/>
    </xf>
    <xf numFmtId="43" fontId="9" fillId="76" borderId="17" xfId="28" applyFont="1" applyFill="1" applyBorder="1" applyAlignment="1">
      <alignment horizontal="center" wrapText="1"/>
    </xf>
    <xf numFmtId="0" fontId="9" fillId="76" borderId="17" xfId="145" applyFont="1" applyFill="1" applyBorder="1" applyAlignment="1">
      <alignment horizontal="center" wrapText="1"/>
    </xf>
    <xf numFmtId="0" fontId="57" fillId="76" borderId="0" xfId="0" applyFont="1" applyFill="1" applyAlignment="1">
      <alignment wrapText="1"/>
    </xf>
    <xf numFmtId="0" fontId="9" fillId="76" borderId="0" xfId="0" applyFont="1" applyFill="1" applyAlignment="1">
      <alignment horizontal="center"/>
    </xf>
    <xf numFmtId="0" fontId="25" fillId="76" borderId="0" xfId="50" applyFill="1"/>
    <xf numFmtId="14" fontId="0" fillId="76" borderId="0" xfId="0" applyNumberFormat="1" applyFill="1"/>
    <xf numFmtId="14" fontId="25" fillId="76" borderId="0" xfId="50" applyNumberFormat="1" applyFill="1"/>
    <xf numFmtId="14" fontId="9" fillId="76" borderId="0" xfId="0" applyNumberFormat="1" applyFont="1" applyFill="1"/>
    <xf numFmtId="43" fontId="9" fillId="76" borderId="0" xfId="146" applyFont="1" applyFill="1" applyBorder="1" applyAlignment="1">
      <alignment horizontal="center"/>
    </xf>
    <xf numFmtId="43" fontId="15" fillId="76" borderId="0" xfId="147" applyNumberFormat="1" applyFont="1" applyFill="1"/>
    <xf numFmtId="167" fontId="15" fillId="76" borderId="0" xfId="147" applyNumberFormat="1" applyFont="1" applyFill="1"/>
    <xf numFmtId="170" fontId="15" fillId="76" borderId="0" xfId="147" applyNumberFormat="1" applyFont="1" applyFill="1"/>
    <xf numFmtId="49" fontId="57" fillId="76" borderId="0" xfId="0" applyNumberFormat="1" applyFont="1" applyFill="1"/>
    <xf numFmtId="43" fontId="57" fillId="76" borderId="0" xfId="28" applyFont="1" applyFill="1" applyBorder="1"/>
    <xf numFmtId="39" fontId="9" fillId="76" borderId="18" xfId="0" applyNumberFormat="1" applyFont="1" applyFill="1" applyBorder="1"/>
    <xf numFmtId="170" fontId="9" fillId="76" borderId="0" xfId="0" applyNumberFormat="1" applyFont="1" applyFill="1"/>
    <xf numFmtId="174" fontId="0" fillId="44" borderId="0" xfId="0" applyNumberFormat="1" applyFill="1"/>
    <xf numFmtId="2" fontId="57" fillId="44" borderId="0" xfId="52" applyNumberFormat="1" applyFont="1" applyFill="1" applyAlignment="1" applyProtection="1">
      <alignment horizontal="right"/>
      <protection locked="0"/>
    </xf>
    <xf numFmtId="0" fontId="84" fillId="0" borderId="0" xfId="0" applyFont="1" applyAlignment="1">
      <alignment wrapText="1"/>
    </xf>
    <xf numFmtId="175" fontId="0" fillId="44" borderId="18" xfId="34" applyNumberFormat="1" applyFont="1" applyFill="1" applyBorder="1"/>
    <xf numFmtId="17" fontId="9" fillId="44" borderId="0" xfId="0" quotePrefix="1" applyNumberFormat="1" applyFont="1" applyFill="1"/>
    <xf numFmtId="8" fontId="0" fillId="44" borderId="18" xfId="0" applyNumberFormat="1" applyFill="1" applyBorder="1"/>
    <xf numFmtId="0" fontId="87" fillId="44" borderId="0" xfId="0" applyFont="1" applyFill="1"/>
    <xf numFmtId="8" fontId="0" fillId="0" borderId="0" xfId="0" applyNumberFormat="1"/>
    <xf numFmtId="49" fontId="18" fillId="44" borderId="0" xfId="47" applyNumberFormat="1" applyFill="1"/>
    <xf numFmtId="6" fontId="9" fillId="44" borderId="0" xfId="0" applyNumberFormat="1" applyFont="1" applyFill="1"/>
    <xf numFmtId="44" fontId="9" fillId="44" borderId="0" xfId="34" applyFill="1" applyBorder="1" applyAlignment="1">
      <alignment horizontal="center"/>
    </xf>
    <xf numFmtId="8" fontId="93" fillId="77" borderId="0" xfId="0" applyNumberFormat="1" applyFont="1" applyFill="1" applyAlignment="1">
      <alignment horizontal="right"/>
    </xf>
    <xf numFmtId="0" fontId="93" fillId="77" borderId="0" xfId="0" applyFont="1" applyFill="1" applyAlignment="1">
      <alignment horizontal="left"/>
    </xf>
    <xf numFmtId="0" fontId="57" fillId="44" borderId="0" xfId="0" applyFont="1" applyFill="1"/>
    <xf numFmtId="178" fontId="9" fillId="44" borderId="0" xfId="0" applyNumberFormat="1" applyFont="1" applyFill="1" applyAlignment="1">
      <alignment horizontal="center"/>
    </xf>
    <xf numFmtId="0" fontId="9" fillId="44" borderId="0" xfId="0" quotePrefix="1" applyFont="1" applyFill="1" applyAlignment="1">
      <alignment horizontal="left"/>
    </xf>
    <xf numFmtId="0" fontId="9" fillId="44" borderId="0" xfId="0" quotePrefix="1" applyFont="1" applyFill="1" applyAlignment="1">
      <alignment horizontal="center"/>
    </xf>
    <xf numFmtId="0" fontId="89" fillId="44" borderId="0" xfId="0" applyFont="1" applyFill="1" applyAlignment="1">
      <alignment horizontal="center"/>
    </xf>
    <xf numFmtId="0" fontId="89" fillId="44" borderId="0" xfId="0" quotePrefix="1" applyFont="1" applyFill="1" applyAlignment="1">
      <alignment horizontal="center"/>
    </xf>
    <xf numFmtId="176" fontId="9" fillId="44" borderId="0" xfId="0" applyNumberFormat="1" applyFont="1" applyFill="1"/>
    <xf numFmtId="6" fontId="9" fillId="44" borderId="19" xfId="0" applyNumberFormat="1" applyFont="1" applyFill="1" applyBorder="1"/>
    <xf numFmtId="176" fontId="9" fillId="44" borderId="19" xfId="0" applyNumberFormat="1" applyFont="1" applyFill="1" applyBorder="1"/>
    <xf numFmtId="4" fontId="57" fillId="44" borderId="0" xfId="0" applyNumberFormat="1" applyFont="1" applyFill="1"/>
    <xf numFmtId="3" fontId="9" fillId="44" borderId="0" xfId="0" applyNumberFormat="1" applyFont="1" applyFill="1"/>
    <xf numFmtId="176" fontId="9" fillId="44" borderId="20" xfId="0" applyNumberFormat="1" applyFont="1" applyFill="1" applyBorder="1"/>
    <xf numFmtId="0" fontId="90" fillId="44" borderId="0" xfId="0" applyFont="1" applyFill="1"/>
    <xf numFmtId="0" fontId="81" fillId="44" borderId="0" xfId="0" applyFont="1" applyFill="1" applyAlignment="1">
      <alignment horizontal="center"/>
    </xf>
    <xf numFmtId="0" fontId="109" fillId="44" borderId="0" xfId="0" applyFont="1" applyFill="1"/>
    <xf numFmtId="0" fontId="109" fillId="44" borderId="17" xfId="0" applyFont="1" applyFill="1" applyBorder="1" applyAlignment="1">
      <alignment horizontal="center"/>
    </xf>
    <xf numFmtId="0" fontId="109" fillId="78" borderId="17" xfId="0" applyFont="1" applyFill="1" applyBorder="1" applyAlignment="1">
      <alignment horizontal="center"/>
    </xf>
    <xf numFmtId="0" fontId="81" fillId="44" borderId="0" xfId="0" applyFont="1" applyFill="1" applyAlignment="1">
      <alignment horizontal="left"/>
    </xf>
    <xf numFmtId="4" fontId="9" fillId="78" borderId="18" xfId="0" applyNumberFormat="1" applyFont="1" applyFill="1" applyBorder="1"/>
    <xf numFmtId="14" fontId="0" fillId="44" borderId="0" xfId="0" applyNumberFormat="1" applyFill="1" applyAlignment="1">
      <alignment horizontal="center"/>
    </xf>
    <xf numFmtId="2" fontId="0" fillId="44" borderId="18" xfId="0" applyNumberFormat="1" applyFill="1" applyBorder="1"/>
    <xf numFmtId="167" fontId="9" fillId="44" borderId="0" xfId="59" applyNumberFormat="1" applyFont="1" applyFill="1"/>
    <xf numFmtId="0" fontId="3" fillId="0" borderId="0" xfId="247"/>
    <xf numFmtId="43" fontId="0" fillId="44" borderId="18" xfId="28" applyFont="1" applyFill="1" applyBorder="1"/>
    <xf numFmtId="175" fontId="9" fillId="44" borderId="18" xfId="34" applyNumberFormat="1" applyFill="1" applyBorder="1" applyAlignment="1">
      <alignment horizontal="center"/>
    </xf>
    <xf numFmtId="176" fontId="9" fillId="44" borderId="18" xfId="34" applyNumberFormat="1" applyFill="1" applyBorder="1" applyAlignment="1">
      <alignment horizontal="center"/>
    </xf>
    <xf numFmtId="176" fontId="9" fillId="0" borderId="0" xfId="258" applyNumberFormat="1" applyFont="1" applyAlignment="1">
      <alignment horizontal="right"/>
    </xf>
    <xf numFmtId="168" fontId="15" fillId="44" borderId="0" xfId="55" applyNumberFormat="1" applyFont="1" applyFill="1"/>
    <xf numFmtId="168" fontId="15" fillId="44" borderId="17" xfId="55" applyNumberFormat="1" applyFont="1" applyFill="1" applyBorder="1" applyAlignment="1">
      <alignment horizontal="center" wrapText="1"/>
    </xf>
    <xf numFmtId="168" fontId="9" fillId="44" borderId="0" xfId="28" applyNumberFormat="1" applyFont="1" applyFill="1"/>
    <xf numFmtId="168" fontId="0" fillId="44" borderId="0" xfId="0" applyNumberFormat="1" applyFill="1"/>
    <xf numFmtId="39" fontId="9" fillId="0" borderId="0" xfId="54" applyNumberFormat="1" applyFont="1" applyAlignment="1">
      <alignment horizontal="center"/>
    </xf>
    <xf numFmtId="0" fontId="25" fillId="0" borderId="0" xfId="50"/>
    <xf numFmtId="14" fontId="57" fillId="76" borderId="0" xfId="28" applyNumberFormat="1" applyFont="1" applyFill="1" applyBorder="1"/>
    <xf numFmtId="14" fontId="9" fillId="0" borderId="0" xfId="0" applyNumberFormat="1" applyFont="1"/>
    <xf numFmtId="14" fontId="0" fillId="0" borderId="0" xfId="0" applyNumberFormat="1" applyAlignment="1">
      <alignment vertical="center"/>
    </xf>
    <xf numFmtId="0" fontId="9" fillId="44" borderId="0" xfId="0" quotePrefix="1" applyFont="1" applyFill="1"/>
    <xf numFmtId="10" fontId="0" fillId="44" borderId="0" xfId="59" applyNumberFormat="1" applyFont="1" applyFill="1"/>
    <xf numFmtId="4" fontId="81" fillId="44" borderId="0" xfId="0" applyNumberFormat="1" applyFont="1" applyFill="1"/>
    <xf numFmtId="14" fontId="111" fillId="44" borderId="0" xfId="306" applyNumberFormat="1" applyFont="1" applyFill="1"/>
    <xf numFmtId="0" fontId="111" fillId="44" borderId="0" xfId="306" applyFont="1" applyFill="1"/>
    <xf numFmtId="179" fontId="111" fillId="44" borderId="0" xfId="306" applyNumberFormat="1" applyFont="1" applyFill="1"/>
    <xf numFmtId="0" fontId="112" fillId="44" borderId="0" xfId="306" applyFont="1" applyFill="1"/>
    <xf numFmtId="14" fontId="111" fillId="44" borderId="0" xfId="306" applyNumberFormat="1" applyFont="1" applyFill="1" applyAlignment="1">
      <alignment horizontal="left"/>
    </xf>
    <xf numFmtId="43" fontId="111" fillId="44" borderId="0" xfId="307" applyFont="1" applyFill="1"/>
    <xf numFmtId="2" fontId="111" fillId="44" borderId="0" xfId="306" applyNumberFormat="1" applyFont="1" applyFill="1"/>
    <xf numFmtId="49" fontId="110" fillId="44" borderId="0" xfId="307" applyNumberFormat="1" applyFont="1" applyFill="1" applyAlignment="1"/>
    <xf numFmtId="43" fontId="111" fillId="44" borderId="0" xfId="306" applyNumberFormat="1" applyFont="1" applyFill="1"/>
    <xf numFmtId="0" fontId="113" fillId="44" borderId="0" xfId="306" applyFont="1" applyFill="1" applyAlignment="1">
      <alignment horizontal="right"/>
    </xf>
    <xf numFmtId="49" fontId="111" fillId="44" borderId="0" xfId="307" applyNumberFormat="1" applyFont="1" applyFill="1" applyAlignment="1"/>
    <xf numFmtId="14" fontId="112" fillId="44" borderId="0" xfId="306" applyNumberFormat="1" applyFont="1" applyFill="1"/>
    <xf numFmtId="179" fontId="112" fillId="44" borderId="0" xfId="306" applyNumberFormat="1" applyFont="1" applyFill="1"/>
    <xf numFmtId="14" fontId="111" fillId="44" borderId="17" xfId="306" applyNumberFormat="1" applyFont="1" applyFill="1" applyBorder="1" applyAlignment="1">
      <alignment horizontal="center" vertical="center"/>
    </xf>
    <xf numFmtId="0" fontId="111" fillId="44" borderId="17" xfId="306" applyFont="1" applyFill="1" applyBorder="1" applyAlignment="1">
      <alignment horizontal="center" vertical="center"/>
    </xf>
    <xf numFmtId="179" fontId="111" fillId="44" borderId="17" xfId="306" applyNumberFormat="1" applyFont="1" applyFill="1" applyBorder="1" applyAlignment="1">
      <alignment horizontal="center" vertical="center"/>
    </xf>
    <xf numFmtId="0" fontId="115" fillId="44" borderId="0" xfId="54" applyFont="1" applyFill="1"/>
    <xf numFmtId="0" fontId="116" fillId="44" borderId="0" xfId="54" applyFont="1" applyFill="1"/>
    <xf numFmtId="43" fontId="81" fillId="44" borderId="0" xfId="34" applyNumberFormat="1" applyFont="1" applyFill="1" applyAlignment="1">
      <alignment horizontal="right"/>
    </xf>
    <xf numFmtId="43" fontId="81" fillId="44" borderId="0" xfId="54" applyNumberFormat="1" applyFont="1" applyFill="1"/>
    <xf numFmtId="0" fontId="81" fillId="44" borderId="0" xfId="54" applyFont="1" applyFill="1"/>
    <xf numFmtId="39" fontId="81" fillId="44" borderId="0" xfId="54" applyNumberFormat="1" applyFont="1" applyFill="1"/>
    <xf numFmtId="3" fontId="9" fillId="78" borderId="18" xfId="0" applyNumberFormat="1" applyFont="1" applyFill="1" applyBorder="1"/>
    <xf numFmtId="39" fontId="9" fillId="44" borderId="0" xfId="140" applyNumberFormat="1" applyFill="1" applyAlignment="1">
      <alignment horizontal="right"/>
    </xf>
    <xf numFmtId="0" fontId="11" fillId="44" borderId="0" xfId="49" applyFill="1" applyAlignment="1">
      <alignment horizontal="right"/>
    </xf>
    <xf numFmtId="43" fontId="9" fillId="44" borderId="19" xfId="0" applyNumberFormat="1" applyFont="1" applyFill="1" applyBorder="1" applyAlignment="1">
      <alignment horizontal="right"/>
    </xf>
    <xf numFmtId="0" fontId="15" fillId="44" borderId="17" xfId="55" applyFont="1" applyFill="1" applyBorder="1" applyAlignment="1">
      <alignment horizontal="right" wrapText="1"/>
    </xf>
    <xf numFmtId="44" fontId="9" fillId="44" borderId="0" xfId="34" applyFont="1" applyFill="1" applyAlignment="1">
      <alignment horizontal="right"/>
    </xf>
    <xf numFmtId="8" fontId="87" fillId="44" borderId="0" xfId="0" applyNumberFormat="1" applyFont="1" applyFill="1" applyAlignment="1">
      <alignment horizontal="right"/>
    </xf>
    <xf numFmtId="44" fontId="0" fillId="44" borderId="18" xfId="0" applyNumberFormat="1" applyFill="1" applyBorder="1" applyAlignment="1">
      <alignment horizontal="right"/>
    </xf>
    <xf numFmtId="44" fontId="1" fillId="44" borderId="0" xfId="52" applyNumberFormat="1" applyFont="1" applyFill="1"/>
    <xf numFmtId="10" fontId="1" fillId="44" borderId="0" xfId="59" applyNumberFormat="1" applyFont="1" applyFill="1"/>
    <xf numFmtId="43" fontId="1" fillId="44" borderId="0" xfId="52" applyNumberFormat="1" applyFont="1" applyFill="1"/>
    <xf numFmtId="14" fontId="15" fillId="44" borderId="0" xfId="155" applyNumberFormat="1" applyFont="1" applyFill="1" applyAlignment="1">
      <alignment horizontal="center"/>
    </xf>
    <xf numFmtId="39" fontId="9" fillId="44" borderId="0" xfId="140" applyNumberFormat="1" applyFill="1" applyAlignment="1">
      <alignment horizontal="center"/>
    </xf>
    <xf numFmtId="0" fontId="9" fillId="44" borderId="0" xfId="140" applyFill="1" applyAlignment="1">
      <alignment horizontal="center"/>
    </xf>
    <xf numFmtId="9" fontId="9" fillId="44" borderId="0" xfId="59" applyFont="1" applyFill="1" applyAlignment="1">
      <alignment horizontal="center"/>
    </xf>
    <xf numFmtId="169" fontId="9" fillId="44" borderId="0" xfId="0" applyNumberFormat="1" applyFont="1" applyFill="1" applyAlignment="1">
      <alignment horizontal="center"/>
    </xf>
    <xf numFmtId="43" fontId="9" fillId="44" borderId="0" xfId="0" applyNumberFormat="1" applyFont="1" applyFill="1" applyAlignment="1">
      <alignment horizontal="center"/>
    </xf>
    <xf numFmtId="44" fontId="9" fillId="44" borderId="0" xfId="34" applyFill="1" applyAlignment="1">
      <alignment horizontal="left"/>
    </xf>
    <xf numFmtId="40" fontId="9" fillId="44" borderId="0" xfId="0" applyNumberFormat="1" applyFont="1" applyFill="1" applyAlignment="1">
      <alignment horizontal="right"/>
    </xf>
    <xf numFmtId="2" fontId="9" fillId="44" borderId="0" xfId="28" applyNumberFormat="1" applyFont="1" applyFill="1" applyAlignment="1">
      <alignment horizontal="center" vertical="center"/>
    </xf>
    <xf numFmtId="10" fontId="9" fillId="44" borderId="0" xfId="62" applyNumberFormat="1" applyFont="1" applyFill="1" applyAlignment="1">
      <alignment horizontal="center"/>
    </xf>
    <xf numFmtId="14" fontId="9" fillId="44" borderId="0" xfId="139" applyNumberFormat="1" applyFill="1" applyAlignment="1">
      <alignment horizontal="center"/>
    </xf>
    <xf numFmtId="10" fontId="15" fillId="44" borderId="0" xfId="59" applyNumberFormat="1" applyFont="1" applyFill="1" applyAlignment="1">
      <alignment horizontal="center"/>
    </xf>
    <xf numFmtId="2" fontId="9" fillId="44" borderId="0" xfId="146" applyNumberFormat="1" applyFont="1" applyFill="1" applyBorder="1" applyAlignment="1">
      <alignment horizontal="center"/>
    </xf>
    <xf numFmtId="10" fontId="9" fillId="44" borderId="0" xfId="59" applyNumberFormat="1" applyFont="1" applyFill="1" applyAlignment="1">
      <alignment horizontal="center"/>
    </xf>
    <xf numFmtId="43" fontId="11" fillId="44" borderId="0" xfId="54" applyNumberFormat="1" applyFill="1" applyAlignment="1">
      <alignment horizontal="center"/>
    </xf>
    <xf numFmtId="172" fontId="9" fillId="44" borderId="0" xfId="59" applyNumberFormat="1" applyFont="1" applyFill="1" applyAlignment="1">
      <alignment horizontal="center"/>
    </xf>
    <xf numFmtId="14" fontId="0" fillId="76" borderId="0" xfId="0" applyNumberFormat="1" applyFill="1" applyAlignment="1">
      <alignment horizontal="center"/>
    </xf>
    <xf numFmtId="14" fontId="25" fillId="76" borderId="0" xfId="5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4" fontId="25" fillId="0" borderId="0" xfId="50" applyNumberFormat="1" applyAlignment="1">
      <alignment horizontal="center"/>
    </xf>
    <xf numFmtId="14" fontId="9" fillId="76" borderId="0" xfId="0" applyNumberFormat="1" applyFont="1" applyFill="1" applyAlignment="1">
      <alignment horizontal="center"/>
    </xf>
    <xf numFmtId="14" fontId="57" fillId="76" borderId="0" xfId="28" applyNumberFormat="1" applyFont="1" applyFill="1" applyBorder="1" applyAlignment="1">
      <alignment horizontal="center"/>
    </xf>
    <xf numFmtId="43" fontId="9" fillId="76" borderId="17" xfId="28" applyFont="1" applyFill="1" applyBorder="1" applyAlignment="1">
      <alignment wrapText="1"/>
    </xf>
    <xf numFmtId="10" fontId="15" fillId="76" borderId="0" xfId="147" applyNumberFormat="1" applyFont="1" applyFill="1" applyAlignment="1">
      <alignment horizontal="center"/>
    </xf>
    <xf numFmtId="0" fontId="9" fillId="44" borderId="0" xfId="0" applyFont="1" applyFill="1" applyAlignment="1">
      <alignment wrapText="1"/>
    </xf>
    <xf numFmtId="0" fontId="89" fillId="44" borderId="0" xfId="0" quotePrefix="1" applyFont="1" applyFill="1" applyAlignment="1">
      <alignment horizontal="center" wrapText="1"/>
    </xf>
    <xf numFmtId="0" fontId="89" fillId="44" borderId="0" xfId="0" applyFont="1" applyFill="1" applyAlignment="1">
      <alignment horizontal="center" wrapText="1"/>
    </xf>
    <xf numFmtId="0" fontId="9" fillId="44" borderId="0" xfId="0" quotePrefix="1" applyFont="1" applyFill="1" applyAlignment="1">
      <alignment horizontal="left" wrapText="1"/>
    </xf>
    <xf numFmtId="0" fontId="10" fillId="44" borderId="0" xfId="0" applyFont="1" applyFill="1" applyAlignment="1">
      <alignment horizontal="centerContinuous"/>
    </xf>
    <xf numFmtId="173" fontId="9" fillId="44" borderId="0" xfId="0" applyNumberFormat="1" applyFont="1" applyFill="1"/>
    <xf numFmtId="0" fontId="15" fillId="44" borderId="0" xfId="55" applyFont="1" applyFill="1" applyAlignment="1">
      <alignment horizontal="center"/>
    </xf>
    <xf numFmtId="167" fontId="9" fillId="44" borderId="0" xfId="59" applyNumberFormat="1" applyFont="1" applyFill="1" applyAlignment="1">
      <alignment horizontal="center"/>
    </xf>
    <xf numFmtId="0" fontId="111" fillId="44" borderId="0" xfId="306" applyFont="1" applyFill="1" applyAlignment="1">
      <alignment horizontal="center"/>
    </xf>
    <xf numFmtId="0" fontId="112" fillId="44" borderId="0" xfId="306" applyFont="1" applyFill="1" applyAlignment="1">
      <alignment horizontal="center"/>
    </xf>
    <xf numFmtId="0" fontId="111" fillId="44" borderId="0" xfId="306" applyFont="1" applyFill="1" applyAlignment="1">
      <alignment horizontal="left"/>
    </xf>
    <xf numFmtId="39" fontId="0" fillId="44" borderId="31" xfId="0" applyNumberFormat="1" applyFill="1" applyBorder="1"/>
    <xf numFmtId="0" fontId="9" fillId="44" borderId="0" xfId="260" applyFont="1" applyFill="1"/>
    <xf numFmtId="0" fontId="9" fillId="44" borderId="0" xfId="260" applyFont="1" applyFill="1" applyAlignment="1">
      <alignment horizontal="centerContinuous"/>
    </xf>
    <xf numFmtId="0" fontId="81" fillId="44" borderId="0" xfId="260" applyFill="1"/>
    <xf numFmtId="14" fontId="9" fillId="44" borderId="0" xfId="260" applyNumberFormat="1" applyFont="1" applyFill="1" applyAlignment="1">
      <alignment horizontal="center"/>
    </xf>
    <xf numFmtId="178" fontId="9" fillId="44" borderId="0" xfId="260" applyNumberFormat="1" applyFont="1" applyFill="1" applyAlignment="1">
      <alignment horizontal="center"/>
    </xf>
    <xf numFmtId="0" fontId="9" fillId="44" borderId="0" xfId="260" applyFont="1" applyFill="1" applyAlignment="1">
      <alignment horizontal="center"/>
    </xf>
    <xf numFmtId="0" fontId="9" fillId="44" borderId="0" xfId="260" quotePrefix="1" applyFont="1" applyFill="1" applyAlignment="1">
      <alignment horizontal="center"/>
    </xf>
    <xf numFmtId="0" fontId="88" fillId="44" borderId="0" xfId="260" applyFont="1" applyFill="1" applyAlignment="1">
      <alignment horizontal="centerContinuous"/>
    </xf>
    <xf numFmtId="166" fontId="9" fillId="44" borderId="0" xfId="311" applyNumberFormat="1" applyFont="1" applyFill="1" applyAlignment="1">
      <alignment horizontal="center"/>
    </xf>
    <xf numFmtId="14" fontId="9" fillId="44" borderId="0" xfId="260" applyNumberFormat="1" applyFont="1" applyFill="1" applyAlignment="1">
      <alignment horizontal="left"/>
    </xf>
    <xf numFmtId="176" fontId="9" fillId="44" borderId="0" xfId="260" applyNumberFormat="1" applyFont="1" applyFill="1"/>
    <xf numFmtId="182" fontId="9" fillId="44" borderId="0" xfId="260" applyNumberFormat="1" applyFont="1" applyFill="1" applyProtection="1">
      <protection locked="0"/>
    </xf>
    <xf numFmtId="181" fontId="9" fillId="44" borderId="0" xfId="260" applyNumberFormat="1" applyFont="1" applyFill="1"/>
    <xf numFmtId="182" fontId="9" fillId="44" borderId="0" xfId="260" applyNumberFormat="1" applyFont="1" applyFill="1"/>
    <xf numFmtId="14" fontId="9" fillId="44" borderId="0" xfId="260" quotePrefix="1" applyNumberFormat="1" applyFont="1" applyFill="1" applyAlignment="1">
      <alignment horizontal="left"/>
    </xf>
    <xf numFmtId="2" fontId="9" fillId="44" borderId="0" xfId="260" applyNumberFormat="1" applyFont="1" applyFill="1" applyAlignment="1">
      <alignment horizontal="left"/>
    </xf>
    <xf numFmtId="14" fontId="9" fillId="44" borderId="0" xfId="260" applyNumberFormat="1" applyFont="1" applyFill="1" applyProtection="1">
      <protection locked="0"/>
    </xf>
    <xf numFmtId="0" fontId="89" fillId="44" borderId="0" xfId="139" applyFont="1" applyFill="1" applyAlignment="1">
      <alignment horizontal="center"/>
    </xf>
    <xf numFmtId="0" fontId="88" fillId="44" borderId="0" xfId="139" quotePrefix="1" applyFont="1" applyFill="1" applyAlignment="1">
      <alignment horizontal="center"/>
    </xf>
    <xf numFmtId="0" fontId="10" fillId="44" borderId="0" xfId="139" quotePrefix="1" applyFont="1" applyFill="1" applyAlignment="1">
      <alignment horizontal="left"/>
    </xf>
    <xf numFmtId="0" fontId="52" fillId="44" borderId="0" xfId="139" applyFont="1" applyFill="1"/>
    <xf numFmtId="0" fontId="10" fillId="44" borderId="0" xfId="139" applyFont="1" applyFill="1" applyAlignment="1">
      <alignment horizontal="left"/>
    </xf>
    <xf numFmtId="0" fontId="88" fillId="44" borderId="0" xfId="139" applyFont="1" applyFill="1" applyAlignment="1">
      <alignment horizontal="center"/>
    </xf>
    <xf numFmtId="176" fontId="89" fillId="44" borderId="0" xfId="139" quotePrefix="1" applyNumberFormat="1" applyFont="1" applyFill="1" applyAlignment="1">
      <alignment horizontal="center"/>
    </xf>
    <xf numFmtId="42" fontId="9" fillId="44" borderId="0" xfId="207" applyNumberFormat="1" applyFont="1" applyFill="1" applyAlignment="1">
      <alignment horizontal="center"/>
    </xf>
    <xf numFmtId="166" fontId="9" fillId="44" borderId="0" xfId="206" applyNumberFormat="1" applyFont="1" applyFill="1" applyAlignment="1">
      <alignment horizontal="center"/>
    </xf>
    <xf numFmtId="0" fontId="10" fillId="44" borderId="0" xfId="139" applyFont="1" applyFill="1" applyAlignment="1">
      <alignment horizontal="center"/>
    </xf>
    <xf numFmtId="0" fontId="10" fillId="44" borderId="0" xfId="139" applyFont="1" applyFill="1"/>
    <xf numFmtId="166" fontId="10" fillId="44" borderId="0" xfId="206" applyNumberFormat="1" applyFont="1" applyFill="1" applyAlignment="1">
      <alignment horizontal="center"/>
    </xf>
    <xf numFmtId="0" fontId="10" fillId="44" borderId="0" xfId="139" quotePrefix="1" applyFont="1" applyFill="1" applyAlignment="1">
      <alignment horizontal="center"/>
    </xf>
    <xf numFmtId="43" fontId="10" fillId="44" borderId="0" xfId="28" applyFont="1" applyFill="1" applyAlignment="1">
      <alignment horizontal="center"/>
    </xf>
    <xf numFmtId="43" fontId="88" fillId="44" borderId="0" xfId="28" applyFont="1" applyFill="1" applyAlignment="1">
      <alignment horizontal="center"/>
    </xf>
    <xf numFmtId="177" fontId="86" fillId="44" borderId="0" xfId="28" applyNumberFormat="1" applyFont="1" applyFill="1" applyAlignment="1">
      <alignment horizontal="center" vertical="top"/>
    </xf>
    <xf numFmtId="0" fontId="86" fillId="44" borderId="0" xfId="139" applyFont="1" applyFill="1" applyAlignment="1">
      <alignment horizontal="center"/>
    </xf>
    <xf numFmtId="176" fontId="10" fillId="44" borderId="0" xfId="139" applyNumberFormat="1" applyFont="1" applyFill="1"/>
    <xf numFmtId="166" fontId="86" fillId="44" borderId="0" xfId="206" applyNumberFormat="1" applyFont="1" applyFill="1" applyAlignment="1">
      <alignment horizontal="right" vertical="top"/>
    </xf>
    <xf numFmtId="43" fontId="10" fillId="44" borderId="0" xfId="28" applyFont="1" applyFill="1"/>
    <xf numFmtId="166" fontId="9" fillId="44" borderId="0" xfId="206" applyNumberFormat="1" applyFont="1" applyFill="1"/>
    <xf numFmtId="166" fontId="86" fillId="44" borderId="0" xfId="206" applyNumberFormat="1" applyFont="1" applyFill="1" applyAlignment="1">
      <alignment horizontal="center"/>
    </xf>
    <xf numFmtId="0" fontId="9" fillId="44" borderId="0" xfId="139" applyFill="1"/>
    <xf numFmtId="0" fontId="9" fillId="44" borderId="0" xfId="139" applyFill="1" applyAlignment="1">
      <alignment horizontal="centerContinuous"/>
    </xf>
    <xf numFmtId="178" fontId="9" fillId="44" borderId="0" xfId="139" applyNumberFormat="1" applyFill="1" applyAlignment="1">
      <alignment horizontal="center"/>
    </xf>
    <xf numFmtId="176" fontId="9" fillId="44" borderId="0" xfId="139" applyNumberFormat="1" applyFill="1"/>
    <xf numFmtId="0" fontId="9" fillId="44" borderId="0" xfId="139" applyFill="1" applyAlignment="1">
      <alignment horizontal="center"/>
    </xf>
    <xf numFmtId="0" fontId="9" fillId="44" borderId="0" xfId="139" quotePrefix="1" applyFill="1" applyAlignment="1">
      <alignment horizontal="center"/>
    </xf>
    <xf numFmtId="0" fontId="9" fillId="44" borderId="0" xfId="139" quotePrefix="1" applyFill="1" applyAlignment="1">
      <alignment horizontal="left"/>
    </xf>
    <xf numFmtId="4" fontId="9" fillId="44" borderId="0" xfId="139" applyNumberFormat="1" applyFill="1"/>
    <xf numFmtId="1" fontId="9" fillId="44" borderId="0" xfId="139" quotePrefix="1" applyNumberFormat="1" applyFill="1" applyAlignment="1">
      <alignment horizontal="center"/>
    </xf>
    <xf numFmtId="10" fontId="9" fillId="44" borderId="0" xfId="139" applyNumberFormat="1" applyFill="1"/>
    <xf numFmtId="2" fontId="9" fillId="44" borderId="0" xfId="139" applyNumberFormat="1" applyFill="1"/>
    <xf numFmtId="180" fontId="9" fillId="44" borderId="0" xfId="139" applyNumberFormat="1" applyFill="1"/>
    <xf numFmtId="1" fontId="9" fillId="44" borderId="0" xfId="139" applyNumberFormat="1" applyFill="1" applyAlignment="1">
      <alignment horizontal="center"/>
    </xf>
    <xf numFmtId="0" fontId="9" fillId="44" borderId="0" xfId="139" quotePrefix="1" applyFill="1" applyAlignment="1">
      <alignment horizontal="left" indent="1"/>
    </xf>
    <xf numFmtId="49" fontId="9" fillId="44" borderId="0" xfId="139" applyNumberFormat="1" applyFill="1" applyAlignment="1">
      <alignment horizontal="left"/>
    </xf>
    <xf numFmtId="176" fontId="9" fillId="44" borderId="20" xfId="139" applyNumberFormat="1" applyFill="1" applyBorder="1"/>
    <xf numFmtId="2" fontId="9" fillId="44" borderId="20" xfId="139" applyNumberFormat="1" applyFill="1" applyBorder="1"/>
    <xf numFmtId="10" fontId="9" fillId="44" borderId="20" xfId="139" applyNumberFormat="1" applyFill="1" applyBorder="1"/>
    <xf numFmtId="0" fontId="9" fillId="44" borderId="0" xfId="139" applyFill="1" applyAlignment="1">
      <alignment horizontal="left"/>
    </xf>
    <xf numFmtId="176" fontId="9" fillId="44" borderId="17" xfId="139" applyNumberFormat="1" applyFill="1" applyBorder="1"/>
    <xf numFmtId="176" fontId="9" fillId="44" borderId="18" xfId="139" applyNumberFormat="1" applyFill="1" applyBorder="1"/>
    <xf numFmtId="10" fontId="9" fillId="44" borderId="18" xfId="139" applyNumberFormat="1" applyFill="1" applyBorder="1"/>
    <xf numFmtId="43" fontId="9" fillId="44" borderId="0" xfId="139" applyNumberFormat="1" applyFill="1" applyAlignment="1">
      <alignment horizontal="centerContinuous"/>
    </xf>
    <xf numFmtId="2" fontId="9" fillId="44" borderId="0" xfId="139" quotePrefix="1" applyNumberFormat="1" applyFill="1" applyAlignment="1">
      <alignment horizontal="right"/>
    </xf>
    <xf numFmtId="0" fontId="9" fillId="44" borderId="17" xfId="139" applyFill="1" applyBorder="1"/>
    <xf numFmtId="40" fontId="9" fillId="44" borderId="0" xfId="139" quotePrefix="1" applyNumberFormat="1" applyFill="1" applyAlignment="1">
      <alignment horizontal="left"/>
    </xf>
    <xf numFmtId="2" fontId="9" fillId="44" borderId="18" xfId="139" applyNumberFormat="1" applyFill="1" applyBorder="1"/>
    <xf numFmtId="166" fontId="9" fillId="44" borderId="0" xfId="28" applyNumberFormat="1" applyFont="1" applyFill="1"/>
    <xf numFmtId="166" fontId="9" fillId="44" borderId="0" xfId="139" applyNumberFormat="1" applyFill="1"/>
    <xf numFmtId="43" fontId="9" fillId="44" borderId="0" xfId="28" applyFont="1" applyFill="1" applyAlignment="1">
      <alignment horizontal="centerContinuous"/>
    </xf>
    <xf numFmtId="166" fontId="9" fillId="44" borderId="0" xfId="206" quotePrefix="1" applyNumberFormat="1" applyFont="1" applyFill="1" applyAlignment="1">
      <alignment horizontal="left"/>
    </xf>
    <xf numFmtId="176" fontId="9" fillId="44" borderId="0" xfId="206" applyNumberFormat="1" applyFont="1" applyFill="1"/>
    <xf numFmtId="176" fontId="9" fillId="44" borderId="17" xfId="206" applyNumberFormat="1" applyFont="1" applyFill="1" applyBorder="1"/>
    <xf numFmtId="176" fontId="9" fillId="44" borderId="0" xfId="206" applyNumberFormat="1" applyFont="1" applyFill="1" applyBorder="1"/>
    <xf numFmtId="41" fontId="9" fillId="44" borderId="0" xfId="206" applyFont="1" applyFill="1"/>
    <xf numFmtId="43" fontId="9" fillId="44" borderId="20" xfId="28" applyFont="1" applyFill="1" applyBorder="1"/>
    <xf numFmtId="43" fontId="9" fillId="44" borderId="0" xfId="139" applyNumberFormat="1" applyFill="1"/>
    <xf numFmtId="176" fontId="9" fillId="44" borderId="20" xfId="206" applyNumberFormat="1" applyFont="1" applyFill="1" applyBorder="1"/>
    <xf numFmtId="2" fontId="9" fillId="44" borderId="17" xfId="139" applyNumberFormat="1" applyFill="1" applyBorder="1"/>
    <xf numFmtId="0" fontId="10" fillId="44" borderId="0" xfId="139" applyFont="1" applyFill="1" applyAlignment="1">
      <alignment horizontal="center"/>
    </xf>
    <xf numFmtId="166" fontId="10" fillId="44" borderId="0" xfId="206" applyNumberFormat="1" applyFont="1" applyFill="1" applyAlignment="1">
      <alignment horizontal="center"/>
    </xf>
    <xf numFmtId="0" fontId="81" fillId="44" borderId="0" xfId="0" applyFont="1" applyFill="1" applyAlignment="1">
      <alignment horizontal="center"/>
    </xf>
  </cellXfs>
  <cellStyles count="312">
    <cellStyle name="20% - Accent1" xfId="224" builtinId="30" customBuiltin="1"/>
    <cellStyle name="20% - Accent1 2" xfId="1" xr:uid="{00000000-0005-0000-0000-000000000000}"/>
    <cellStyle name="20% - Accent1 3" xfId="175" xr:uid="{175FDFE9-CDF2-4CD1-BA42-1FFF5BBF3401}"/>
    <cellStyle name="20% - Accent2" xfId="228" builtinId="34" customBuiltin="1"/>
    <cellStyle name="20% - Accent2 2" xfId="2" xr:uid="{00000000-0005-0000-0000-000001000000}"/>
    <cellStyle name="20% - Accent2 3" xfId="179" xr:uid="{6EFDBB89-953D-4CEE-A806-009B5C900991}"/>
    <cellStyle name="20% - Accent3" xfId="232" builtinId="38" customBuiltin="1"/>
    <cellStyle name="20% - Accent3 2" xfId="3" xr:uid="{00000000-0005-0000-0000-000002000000}"/>
    <cellStyle name="20% - Accent3 3" xfId="183" xr:uid="{80493858-E353-4410-9545-12A44E4DDA97}"/>
    <cellStyle name="20% - Accent4" xfId="236" builtinId="42" customBuiltin="1"/>
    <cellStyle name="20% - Accent4 2" xfId="4" xr:uid="{00000000-0005-0000-0000-000003000000}"/>
    <cellStyle name="20% - Accent4 3" xfId="187" xr:uid="{9A0FC9B9-65E8-4DBD-B115-1B6B1E95E046}"/>
    <cellStyle name="20% - Accent5" xfId="240" builtinId="46" customBuiltin="1"/>
    <cellStyle name="20% - Accent5 2" xfId="5" xr:uid="{00000000-0005-0000-0000-000004000000}"/>
    <cellStyle name="20% - Accent5 3" xfId="191" xr:uid="{626768C5-9731-4D7B-8AEB-801044A8882E}"/>
    <cellStyle name="20% - Accent6" xfId="244" builtinId="50" customBuiltin="1"/>
    <cellStyle name="20% - Accent6 2" xfId="6" xr:uid="{00000000-0005-0000-0000-000005000000}"/>
    <cellStyle name="20% - Accent6 3" xfId="195" xr:uid="{6A9737E3-0955-4DCB-B990-B7029BC23A43}"/>
    <cellStyle name="40% - Accent1" xfId="225" builtinId="31" customBuiltin="1"/>
    <cellStyle name="40% - Accent1 2" xfId="7" xr:uid="{00000000-0005-0000-0000-000006000000}"/>
    <cellStyle name="40% - Accent1 3" xfId="176" xr:uid="{74C10C3D-B032-4EE4-9A86-74D9AE817DB1}"/>
    <cellStyle name="40% - Accent2" xfId="229" builtinId="35" customBuiltin="1"/>
    <cellStyle name="40% - Accent2 2" xfId="8" xr:uid="{00000000-0005-0000-0000-000007000000}"/>
    <cellStyle name="40% - Accent2 3" xfId="180" xr:uid="{7C7B131A-4380-496C-AC35-946554522018}"/>
    <cellStyle name="40% - Accent3" xfId="233" builtinId="39" customBuiltin="1"/>
    <cellStyle name="40% - Accent3 2" xfId="9" xr:uid="{00000000-0005-0000-0000-000008000000}"/>
    <cellStyle name="40% - Accent3 3" xfId="184" xr:uid="{F10283C8-0628-42BD-B021-EC4FCD6F5329}"/>
    <cellStyle name="40% - Accent4" xfId="237" builtinId="43" customBuiltin="1"/>
    <cellStyle name="40% - Accent4 2" xfId="10" xr:uid="{00000000-0005-0000-0000-000009000000}"/>
    <cellStyle name="40% - Accent4 3" xfId="188" xr:uid="{05F58E97-C1C9-4102-A4A6-1B41ECF8CF2A}"/>
    <cellStyle name="40% - Accent5" xfId="241" builtinId="47" customBuiltin="1"/>
    <cellStyle name="40% - Accent5 2" xfId="11" xr:uid="{00000000-0005-0000-0000-00000A000000}"/>
    <cellStyle name="40% - Accent5 3" xfId="192" xr:uid="{1D003E9D-FF81-4AD3-859F-E83963DDBABD}"/>
    <cellStyle name="40% - Accent6" xfId="245" builtinId="51" customBuiltin="1"/>
    <cellStyle name="40% - Accent6 2" xfId="12" xr:uid="{00000000-0005-0000-0000-00000B000000}"/>
    <cellStyle name="40% - Accent6 3" xfId="196" xr:uid="{4880A5D5-20EC-4CCA-9BB0-B7B1DA8B3F7C}"/>
    <cellStyle name="60% - Accent1" xfId="226" builtinId="32" customBuiltin="1"/>
    <cellStyle name="60% - Accent1 2" xfId="13" xr:uid="{00000000-0005-0000-0000-00000C000000}"/>
    <cellStyle name="60% - Accent1 3" xfId="177" xr:uid="{75F272B0-448D-4CEE-8826-6304AEF8C27F}"/>
    <cellStyle name="60% - Accent2" xfId="230" builtinId="36" customBuiltin="1"/>
    <cellStyle name="60% - Accent2 2" xfId="14" xr:uid="{00000000-0005-0000-0000-00000D000000}"/>
    <cellStyle name="60% - Accent2 3" xfId="181" xr:uid="{3936A212-2DE0-4B22-AC8B-D2252B8D8793}"/>
    <cellStyle name="60% - Accent3" xfId="234" builtinId="40" customBuiltin="1"/>
    <cellStyle name="60% - Accent3 2" xfId="15" xr:uid="{00000000-0005-0000-0000-00000E000000}"/>
    <cellStyle name="60% - Accent3 3" xfId="185" xr:uid="{94870C49-E051-40D4-822C-2986DA5F9D7A}"/>
    <cellStyle name="60% - Accent4" xfId="238" builtinId="44" customBuiltin="1"/>
    <cellStyle name="60% - Accent4 2" xfId="16" xr:uid="{00000000-0005-0000-0000-00000F000000}"/>
    <cellStyle name="60% - Accent4 3" xfId="189" xr:uid="{73D32530-1AC1-4A17-9A4C-B2CBF88359FA}"/>
    <cellStyle name="60% - Accent5" xfId="242" builtinId="48" customBuiltin="1"/>
    <cellStyle name="60% - Accent5 2" xfId="17" xr:uid="{00000000-0005-0000-0000-000010000000}"/>
    <cellStyle name="60% - Accent5 3" xfId="193" xr:uid="{B11368F1-16BF-4FA9-ADC9-A867A0E0A686}"/>
    <cellStyle name="60% - Accent6" xfId="246" builtinId="52" customBuiltin="1"/>
    <cellStyle name="60% - Accent6 2" xfId="18" xr:uid="{00000000-0005-0000-0000-000011000000}"/>
    <cellStyle name="60% - Accent6 3" xfId="197" xr:uid="{B9048057-98BC-49DB-8F2D-169ADEA53FEB}"/>
    <cellStyle name="Accent1" xfId="223" builtinId="29" customBuiltin="1"/>
    <cellStyle name="Accent1 2" xfId="19" xr:uid="{00000000-0005-0000-0000-000012000000}"/>
    <cellStyle name="Accent1 3" xfId="174" xr:uid="{BE6330DF-D97E-4142-97C4-CC64BFD725E2}"/>
    <cellStyle name="Accent2" xfId="227" builtinId="33" customBuiltin="1"/>
    <cellStyle name="Accent2 2" xfId="20" xr:uid="{00000000-0005-0000-0000-000013000000}"/>
    <cellStyle name="Accent2 3" xfId="178" xr:uid="{06AB5BAF-8EFA-43C3-9544-ECF18666DC75}"/>
    <cellStyle name="Accent3" xfId="231" builtinId="37" customBuiltin="1"/>
    <cellStyle name="Accent3 2" xfId="21" xr:uid="{00000000-0005-0000-0000-000014000000}"/>
    <cellStyle name="Accent3 3" xfId="182" xr:uid="{F2CDBA9F-4FB1-4B6D-B3B0-A499040A3F37}"/>
    <cellStyle name="Accent4" xfId="235" builtinId="41" customBuiltin="1"/>
    <cellStyle name="Accent4 2" xfId="22" xr:uid="{00000000-0005-0000-0000-000015000000}"/>
    <cellStyle name="Accent4 3" xfId="186" xr:uid="{60A97E8F-E74B-4679-9A23-EF6CDD3883CE}"/>
    <cellStyle name="Accent5" xfId="239" builtinId="45" customBuiltin="1"/>
    <cellStyle name="Accent5 2" xfId="23" xr:uid="{00000000-0005-0000-0000-000016000000}"/>
    <cellStyle name="Accent5 3" xfId="190" xr:uid="{70F5551C-94C6-4647-9590-303D96BAF2A5}"/>
    <cellStyle name="Accent6" xfId="243" builtinId="49" customBuiltin="1"/>
    <cellStyle name="Accent6 2" xfId="24" xr:uid="{00000000-0005-0000-0000-000017000000}"/>
    <cellStyle name="Accent6 3" xfId="194" xr:uid="{12437566-AE0A-48D2-8A05-E774312B92AA}"/>
    <cellStyle name="Bad" xfId="213" builtinId="27" customBuiltin="1"/>
    <cellStyle name="Bad 2" xfId="25" xr:uid="{00000000-0005-0000-0000-000018000000}"/>
    <cellStyle name="Bad 3" xfId="163" xr:uid="{17F5BB7C-2C18-4474-899D-21165DFC2512}"/>
    <cellStyle name="Calculation" xfId="217" builtinId="22" customBuiltin="1"/>
    <cellStyle name="Calculation 2" xfId="26" xr:uid="{00000000-0005-0000-0000-000019000000}"/>
    <cellStyle name="Calculation 3" xfId="167" xr:uid="{D1C06FC8-8C46-4C69-A7D0-DE31D2DBB48A}"/>
    <cellStyle name="Check Cell" xfId="219" builtinId="23" customBuiltin="1"/>
    <cellStyle name="Check Cell 2" xfId="27" xr:uid="{00000000-0005-0000-0000-00001A000000}"/>
    <cellStyle name="Check Cell 3" xfId="169" xr:uid="{5136D7DD-E7D9-4759-9652-258149BA711F}"/>
    <cellStyle name="Comma" xfId="28" builtinId="3"/>
    <cellStyle name="Comma [0] 2" xfId="156" xr:uid="{DEFFB4AF-E944-4B30-8626-843855C2A138}"/>
    <cellStyle name="Comma 10" xfId="251" xr:uid="{B34CE0C2-C6A7-4F60-A929-928266B58C99}"/>
    <cellStyle name="Comma 11" xfId="259" xr:uid="{2CEFEB88-2DF8-41DD-9758-A15B70F73656}"/>
    <cellStyle name="Comma 12" xfId="263" xr:uid="{426E3C6B-6207-46EA-9BD2-DC95A1D51149}"/>
    <cellStyle name="Comma 13" xfId="264" xr:uid="{C845115F-5351-4AF5-9083-4D5689F7CAE0}"/>
    <cellStyle name="Comma 14" xfId="262" xr:uid="{04CE8A7B-87D4-41F9-BF07-8D3E6EF8F576}"/>
    <cellStyle name="Comma 15" xfId="266" xr:uid="{283E4EEF-926A-4225-A45D-0360F6DFA8B2}"/>
    <cellStyle name="Comma 16" xfId="267" xr:uid="{0FED1AD7-C11D-4235-AB48-C6018046F5D1}"/>
    <cellStyle name="Comma 17" xfId="265" xr:uid="{A344B089-F70E-4F98-A4BD-2A11D9026225}"/>
    <cellStyle name="Comma 18" xfId="268" xr:uid="{B2EBF3B5-DEE0-46ED-B86C-2F7679EA81B1}"/>
    <cellStyle name="Comma 19" xfId="270" xr:uid="{45C028E6-2E52-4799-9863-C8C11D8A0156}"/>
    <cellStyle name="Comma 2" xfId="29" xr:uid="{00000000-0005-0000-0000-00001C000000}"/>
    <cellStyle name="Comma 2 2" xfId="30" xr:uid="{00000000-0005-0000-0000-00001D000000}"/>
    <cellStyle name="Comma 2 3" xfId="253" xr:uid="{A8AE3E65-A4C9-42A2-8965-3DAA24A12E72}"/>
    <cellStyle name="Comma 2 4" xfId="307" xr:uid="{4C14CDC8-5E3C-4A30-A2DE-65AE49B7BE8C}"/>
    <cellStyle name="Comma 2 5" xfId="309" xr:uid="{CC9ADC6B-3398-4C04-BCEB-C8C1ACF25BA1}"/>
    <cellStyle name="Comma 20" xfId="271" xr:uid="{83E3014B-A9D3-4B5F-A94C-99785B9ED74B}"/>
    <cellStyle name="Comma 21" xfId="269" xr:uid="{16D56F1C-9482-4392-A5B1-1E316514F4AC}"/>
    <cellStyle name="Comma 22" xfId="272" xr:uid="{1BF619C7-1091-4615-B7A6-3EEDB8BD4AC3}"/>
    <cellStyle name="Comma 23" xfId="273" xr:uid="{E72D621F-0DA4-4294-A686-4A3611413A95}"/>
    <cellStyle name="Comma 24" xfId="274" xr:uid="{9217A927-9DE7-4057-B388-15FF153EF369}"/>
    <cellStyle name="Comma 25" xfId="275" xr:uid="{E1E2F904-8832-489D-B3B9-DD5796AAD1E4}"/>
    <cellStyle name="Comma 26" xfId="276" xr:uid="{9AC87E85-9E41-45A9-9511-091093F5D793}"/>
    <cellStyle name="Comma 27" xfId="277" xr:uid="{9F9C4ECE-FC5B-402E-869C-F597E43983E3}"/>
    <cellStyle name="Comma 28" xfId="278" xr:uid="{7171BAF7-AF1C-438D-BA05-5F424E5420FD}"/>
    <cellStyle name="Comma 29" xfId="279" xr:uid="{6BED3A6C-0646-4659-B747-49199E616EAB}"/>
    <cellStyle name="Comma 3" xfId="31" xr:uid="{00000000-0005-0000-0000-00001E000000}"/>
    <cellStyle name="Comma 3 2" xfId="141" xr:uid="{00000000-0005-0000-0000-00001F000000}"/>
    <cellStyle name="Comma 30" xfId="280" xr:uid="{CD8D4CDE-07BD-4988-BC0A-295D65CF169B}"/>
    <cellStyle name="Comma 31" xfId="281" xr:uid="{7E0AB930-7B34-47C0-8FD2-02032DC5439A}"/>
    <cellStyle name="Comma 32" xfId="282" xr:uid="{F295744A-3BEB-4245-BD25-C12832AD19EE}"/>
    <cellStyle name="Comma 33" xfId="283" xr:uid="{2EDD2DC6-8A15-4A41-BBD2-45BD180E6952}"/>
    <cellStyle name="Comma 34" xfId="284" xr:uid="{299FDFB5-5877-4BF1-A0D8-50D8D5A2E159}"/>
    <cellStyle name="Comma 35" xfId="285" xr:uid="{91B2E5A4-2B6B-4D09-B7A2-B85CBB4C0E7C}"/>
    <cellStyle name="Comma 36" xfId="286" xr:uid="{743E0A37-8192-41E8-9E4E-3E634BC6B545}"/>
    <cellStyle name="Comma 37" xfId="287" xr:uid="{045449D9-319A-4087-83C5-5103830677A2}"/>
    <cellStyle name="Comma 38" xfId="288" xr:uid="{88A3C6F5-7726-46B5-941A-72E8DE2856AA}"/>
    <cellStyle name="Comma 39" xfId="289" xr:uid="{67C79481-1150-4503-837C-780DA0313F2C}"/>
    <cellStyle name="Comma 4" xfId="32" xr:uid="{00000000-0005-0000-0000-000020000000}"/>
    <cellStyle name="Comma 40" xfId="290" xr:uid="{FF9D6D79-2662-428A-90F5-01546AB27DA6}"/>
    <cellStyle name="Comma 41" xfId="291" xr:uid="{DC9F7774-FEB8-4B5F-B5E6-A52B93E8A18F}"/>
    <cellStyle name="Comma 42" xfId="292" xr:uid="{C085FBD8-4E76-47F0-9BC0-68C2B1E1C1F9}"/>
    <cellStyle name="Comma 43" xfId="293" xr:uid="{1C5FF5A9-4EF0-44A2-8859-9B2E146D488F}"/>
    <cellStyle name="Comma 44" xfId="294" xr:uid="{770CEB89-CC48-4341-9DE4-4342EE434954}"/>
    <cellStyle name="Comma 45" xfId="295" xr:uid="{EC1AF7B7-4570-4AEF-B9F5-F7BF428B2B0E}"/>
    <cellStyle name="Comma 46" xfId="296" xr:uid="{D27FF818-E1D7-4B54-9828-4130D2BDA815}"/>
    <cellStyle name="Comma 47" xfId="297" xr:uid="{B5FC7683-065A-4066-A299-CB6D14342411}"/>
    <cellStyle name="Comma 48" xfId="298" xr:uid="{F3245DF2-2317-41DA-8B10-6854CC57C01E}"/>
    <cellStyle name="Comma 49" xfId="300" xr:uid="{DAE7F25B-710F-4AA9-9790-BB6D6F499364}"/>
    <cellStyle name="Comma 5" xfId="33" xr:uid="{00000000-0005-0000-0000-000021000000}"/>
    <cellStyle name="Comma 50" xfId="301" xr:uid="{4257481C-2181-4CB3-AFF6-0CA26EA1BFA8}"/>
    <cellStyle name="Comma 51" xfId="299" xr:uid="{583906D0-6B7F-41AA-A88B-E086B6376D3C}"/>
    <cellStyle name="Comma 52" xfId="302" xr:uid="{97147CCB-2E29-4180-8672-00955D980CE4}"/>
    <cellStyle name="Comma 53" xfId="303" xr:uid="{2314C9C8-D432-4049-88B3-2342A7D2A09B}"/>
    <cellStyle name="Comma 54" xfId="304" xr:uid="{55B8D9AB-A475-4EAC-882B-12A3FFB30828}"/>
    <cellStyle name="Comma 55" xfId="305" xr:uid="{B3182DA7-2937-4783-B032-5529B3F55196}"/>
    <cellStyle name="Comma 56" xfId="311" xr:uid="{31F3873D-66C1-4E0F-B619-36DE3894A0DF}"/>
    <cellStyle name="Comma 6" xfId="202" xr:uid="{ACF44336-4FDC-4286-A556-5A78E3B6161F}"/>
    <cellStyle name="Comma 7" xfId="203" xr:uid="{ADF0C715-C77A-445B-95D1-258961D064E8}"/>
    <cellStyle name="Comma 8" xfId="204" xr:uid="{6098608A-6272-4BE1-8102-FBC4337A9996}"/>
    <cellStyle name="Comma 9" xfId="205" xr:uid="{568B673F-6F0E-450E-8B1E-D6BA41731B80}"/>
    <cellStyle name="Comma_Electric O&amp;M - Calendar Year 2008 - Lead Lag - 022309 - RL updated " xfId="146" xr:uid="{00000000-0005-0000-0000-000022000000}"/>
    <cellStyle name="Comma_Sheet" xfId="206" xr:uid="{820A6ED9-9B8E-4C74-9094-001418434EC4}"/>
    <cellStyle name="Currency" xfId="34" builtinId="4"/>
    <cellStyle name="Currency 2" xfId="35" xr:uid="{00000000-0005-0000-0000-000025000000}"/>
    <cellStyle name="Currency 2 2" xfId="255" xr:uid="{F4B435F1-5554-450D-ADCB-6F5A263BD5D3}"/>
    <cellStyle name="Currency 3" xfId="36" xr:uid="{00000000-0005-0000-0000-000026000000}"/>
    <cellStyle name="Currency 3 2" xfId="144" xr:uid="{00000000-0005-0000-0000-000027000000}"/>
    <cellStyle name="Currency 4" xfId="37" xr:uid="{00000000-0005-0000-0000-000028000000}"/>
    <cellStyle name="Currency 5" xfId="149" xr:uid="{AFF80369-39A9-4C54-BB52-B330B9A1DF08}"/>
    <cellStyle name="Currency 6" xfId="248" xr:uid="{A16B9484-4DDB-41E5-9F13-25A468789A24}"/>
    <cellStyle name="Explanatory Text" xfId="221" builtinId="53" customBuiltin="1"/>
    <cellStyle name="Explanatory Text 2" xfId="38" xr:uid="{00000000-0005-0000-0000-000029000000}"/>
    <cellStyle name="Explanatory Text 3" xfId="172" xr:uid="{1E73EA88-6061-4A80-8685-19623EB9CFF5}"/>
    <cellStyle name="Good" xfId="212" builtinId="26" customBuiltin="1"/>
    <cellStyle name="Good 2" xfId="39" xr:uid="{00000000-0005-0000-0000-00002A000000}"/>
    <cellStyle name="Good 3" xfId="162" xr:uid="{8B85A67D-4C88-4E5F-8D27-A9A9DF7DB79C}"/>
    <cellStyle name="Heading 1" xfId="208" builtinId="16" customBuiltin="1"/>
    <cellStyle name="Heading 1 2" xfId="40" xr:uid="{00000000-0005-0000-0000-00002B000000}"/>
    <cellStyle name="Heading 1 3" xfId="158" xr:uid="{3C4E0CA6-F3C9-45AE-BA46-AB6DE48F4A6B}"/>
    <cellStyle name="Heading 2" xfId="209" builtinId="17" customBuiltin="1"/>
    <cellStyle name="Heading 2 2" xfId="41" xr:uid="{00000000-0005-0000-0000-00002C000000}"/>
    <cellStyle name="Heading 2 3" xfId="159" xr:uid="{4EDDD764-EA17-48DC-88FE-9AED6CD6BFD0}"/>
    <cellStyle name="Heading 3" xfId="210" builtinId="18" customBuiltin="1"/>
    <cellStyle name="Heading 3 2" xfId="42" xr:uid="{00000000-0005-0000-0000-00002D000000}"/>
    <cellStyle name="Heading 3 3" xfId="160" xr:uid="{895382D8-6828-4127-B357-98931F4709F3}"/>
    <cellStyle name="Heading 4" xfId="211" builtinId="19" customBuiltin="1"/>
    <cellStyle name="Heading 4 2" xfId="43" xr:uid="{00000000-0005-0000-0000-00002E000000}"/>
    <cellStyle name="Heading 4 3" xfId="161" xr:uid="{28EF0E44-D755-4313-8E03-1B133852C779}"/>
    <cellStyle name="Input" xfId="215" builtinId="20" customBuiltin="1"/>
    <cellStyle name="Input 2" xfId="44" xr:uid="{00000000-0005-0000-0000-00002F000000}"/>
    <cellStyle name="Input 3" xfId="165" xr:uid="{7C04FE6B-2898-417F-B132-3518ABCBCA2E}"/>
    <cellStyle name="Linked Cell" xfId="218" builtinId="24" customBuiltin="1"/>
    <cellStyle name="Linked Cell 2" xfId="45" xr:uid="{00000000-0005-0000-0000-000030000000}"/>
    <cellStyle name="Linked Cell 3" xfId="168" xr:uid="{3EE0164F-80A8-4A5E-A6B1-5548C4D88DC7}"/>
    <cellStyle name="Neutral" xfId="214" builtinId="28" customBuiltin="1"/>
    <cellStyle name="Neutral 2" xfId="46" xr:uid="{00000000-0005-0000-0000-000031000000}"/>
    <cellStyle name="Neutral 3" xfId="164" xr:uid="{B5B40102-1E3D-4CDF-B868-E617D0ED082D}"/>
    <cellStyle name="Normal" xfId="0" builtinId="0"/>
    <cellStyle name="Normal 10" xfId="139" xr:uid="{00000000-0005-0000-0000-000033000000}"/>
    <cellStyle name="Normal 11" xfId="152" xr:uid="{0CBB1694-A313-419A-837F-7754C0DC094F}"/>
    <cellStyle name="Normal 12" xfId="155" xr:uid="{EA542167-8237-42E7-BFF9-8C791CB4540A}"/>
    <cellStyle name="Normal 13" xfId="157" xr:uid="{4EB75B43-9E91-4013-8C58-1E8B7447AFB8}"/>
    <cellStyle name="Normal 14" xfId="198" xr:uid="{5A511727-9064-43DD-BE79-6C79A978C31C}"/>
    <cellStyle name="Normal 15" xfId="201" xr:uid="{38BC5A09-743D-465E-996E-5FD21FD484F5}"/>
    <cellStyle name="Normal 16" xfId="247" xr:uid="{4D015286-57BA-4C3A-83EF-09DCB5881B82}"/>
    <cellStyle name="Normal 17" xfId="252" xr:uid="{11975217-84D2-4290-A23F-1BCA3B435D0D}"/>
    <cellStyle name="Normal 18" xfId="258" xr:uid="{4B824BA5-6704-4FCD-B58D-E6661C224C7A}"/>
    <cellStyle name="Normal 19" xfId="308" xr:uid="{ED954BD0-9BA9-4B5B-917C-1640FC8B17D3}"/>
    <cellStyle name="Normal 2" xfId="47" xr:uid="{00000000-0005-0000-0000-000034000000}"/>
    <cellStyle name="Normal 2 2" xfId="48" xr:uid="{00000000-0005-0000-0000-000035000000}"/>
    <cellStyle name="Normal 2 3" xfId="199" xr:uid="{563453B3-53AC-4EE2-B5BF-1AACE71056C3}"/>
    <cellStyle name="Normal 2 4" xfId="254" xr:uid="{6C51CAF3-F266-480F-8CB8-0F0343BD32F0}"/>
    <cellStyle name="Normal 2 5" xfId="260" xr:uid="{7675C7C2-23C9-4B44-ACD6-27A609822EC5}"/>
    <cellStyle name="Normal 2 6" xfId="310" xr:uid="{09273D00-3237-414E-8896-DC1561C9FD4A}"/>
    <cellStyle name="Normal 2_Fuel - AmerenUE Gas" xfId="49" xr:uid="{00000000-0005-0000-0000-000036000000}"/>
    <cellStyle name="Normal 3" xfId="50" xr:uid="{00000000-0005-0000-0000-000037000000}"/>
    <cellStyle name="Normal 3 2" xfId="256" xr:uid="{F6845E4E-CEFA-45F2-AF3A-25EC4B68A35C}"/>
    <cellStyle name="Normal 3 3" xfId="261" xr:uid="{E642C188-BC5E-4435-8A71-13EDD67798C7}"/>
    <cellStyle name="Normal 4" xfId="51" xr:uid="{00000000-0005-0000-0000-000038000000}"/>
    <cellStyle name="Normal 5" xfId="52" xr:uid="{00000000-0005-0000-0000-000039000000}"/>
    <cellStyle name="Normal 5 2" xfId="143" xr:uid="{00000000-0005-0000-0000-00003A000000}"/>
    <cellStyle name="Normal 6" xfId="148" xr:uid="{FA814538-0457-4697-8A61-54CA5A8E0709}"/>
    <cellStyle name="Normal 6 2" xfId="306" xr:uid="{8AB28095-FED8-48AE-891C-5FAFF75418E8}"/>
    <cellStyle name="Normal 7" xfId="150" xr:uid="{6CC97253-1ED5-4A46-98A8-E05F6BBFE9B4}"/>
    <cellStyle name="Normal 8" xfId="138" xr:uid="{00000000-0005-0000-0000-00003B000000}"/>
    <cellStyle name="Normal 8 2" xfId="140" xr:uid="{00000000-0005-0000-0000-00003C000000}"/>
    <cellStyle name="Normal 8 3" xfId="153" xr:uid="{6C161E0A-C887-4CEE-A500-E4012EB641E6}"/>
    <cellStyle name="Normal 9" xfId="151" xr:uid="{C1457EB9-0854-4158-8ABC-D0C5F3C99EC7}"/>
    <cellStyle name="Normal_2003 NGC Rate Case (Final Settlement)" xfId="207" xr:uid="{B805F49B-F515-4337-A61A-E17DCD239066}"/>
    <cellStyle name="Normal_Ameren Lead-Lag Model_Fuel - AmerenUE Gas" xfId="53" xr:uid="{00000000-0005-0000-0000-00003E000000}"/>
    <cellStyle name="Normal_Book1" xfId="54" xr:uid="{00000000-0005-0000-0000-00003F000000}"/>
    <cellStyle name="Normal_Fuel - AmerenUE Gas" xfId="55" xr:uid="{00000000-0005-0000-0000-000042000000}"/>
    <cellStyle name="Normal_Other O&amp;M - Gas - Ameren Illinois 2006 - with service lead time calc 2" xfId="145" xr:uid="{00000000-0005-0000-0000-000044000000}"/>
    <cellStyle name="Normal_Other OM - MO Lead Lag - Final" xfId="147" xr:uid="{00000000-0005-0000-0000-000045000000}"/>
    <cellStyle name="Normal_Subba Tax 2005 AMS-UEC MO" xfId="56" xr:uid="{00000000-0005-0000-0000-00004C000000}"/>
    <cellStyle name="Note 2" xfId="57" xr:uid="{00000000-0005-0000-0000-00004D000000}"/>
    <cellStyle name="Note 3" xfId="171" xr:uid="{17A275C6-1C3A-447F-A0CE-05F91C3568F8}"/>
    <cellStyle name="Note 4" xfId="250" xr:uid="{A641F778-E008-4139-B1A3-F39741799339}"/>
    <cellStyle name="Output" xfId="216" builtinId="21" customBuiltin="1"/>
    <cellStyle name="Output 2" xfId="58" xr:uid="{00000000-0005-0000-0000-00004E000000}"/>
    <cellStyle name="Output 3" xfId="166" xr:uid="{051188E5-6764-433E-87D5-736D9DCBA25A}"/>
    <cellStyle name="Percent" xfId="59" builtinId="5"/>
    <cellStyle name="Percent 2" xfId="60" xr:uid="{00000000-0005-0000-0000-000050000000}"/>
    <cellStyle name="Percent 2 2" xfId="61" xr:uid="{00000000-0005-0000-0000-000051000000}"/>
    <cellStyle name="Percent 2 3" xfId="257" xr:uid="{BA31F2B3-8E67-417E-B9AA-9DF752834F47}"/>
    <cellStyle name="Percent 3" xfId="62" xr:uid="{00000000-0005-0000-0000-000052000000}"/>
    <cellStyle name="Percent 3 2" xfId="142" xr:uid="{00000000-0005-0000-0000-000053000000}"/>
    <cellStyle name="Percent 4" xfId="63" xr:uid="{00000000-0005-0000-0000-000054000000}"/>
    <cellStyle name="Percent 5" xfId="64" xr:uid="{00000000-0005-0000-0000-000055000000}"/>
    <cellStyle name="Percent 6" xfId="200" xr:uid="{9138D7A3-1C14-4BFF-9258-6EF4ACFF9011}"/>
    <cellStyle name="Percent 7" xfId="249" xr:uid="{CEF566C9-244E-4E5C-9946-6BA1C7A14E63}"/>
    <cellStyle name="PSChar" xfId="65" xr:uid="{00000000-0005-0000-0000-000056000000}"/>
    <cellStyle name="PSChar 2" xfId="66" xr:uid="{00000000-0005-0000-0000-000057000000}"/>
    <cellStyle name="PSChar 3" xfId="67" xr:uid="{00000000-0005-0000-0000-000058000000}"/>
    <cellStyle name="PSDate" xfId="68" xr:uid="{00000000-0005-0000-0000-000059000000}"/>
    <cellStyle name="PSDate 2" xfId="69" xr:uid="{00000000-0005-0000-0000-00005A000000}"/>
    <cellStyle name="PSDate 3" xfId="70" xr:uid="{00000000-0005-0000-0000-00005B000000}"/>
    <cellStyle name="PSDec" xfId="71" xr:uid="{00000000-0005-0000-0000-00005C000000}"/>
    <cellStyle name="PSDec 2" xfId="72" xr:uid="{00000000-0005-0000-0000-00005D000000}"/>
    <cellStyle name="PSHeading" xfId="73" xr:uid="{00000000-0005-0000-0000-00005E000000}"/>
    <cellStyle name="PSHeading 2" xfId="74" xr:uid="{00000000-0005-0000-0000-00005F000000}"/>
    <cellStyle name="PSHeading 3" xfId="75" xr:uid="{00000000-0005-0000-0000-000060000000}"/>
    <cellStyle name="PSInt" xfId="76" xr:uid="{00000000-0005-0000-0000-000061000000}"/>
    <cellStyle name="PSInt 2" xfId="77" xr:uid="{00000000-0005-0000-0000-000062000000}"/>
    <cellStyle name="PSSpacer" xfId="78" xr:uid="{00000000-0005-0000-0000-000063000000}"/>
    <cellStyle name="PSSpacer 2" xfId="79" xr:uid="{00000000-0005-0000-0000-000064000000}"/>
    <cellStyle name="SAPBEXaggData" xfId="80" xr:uid="{00000000-0005-0000-0000-000065000000}"/>
    <cellStyle name="SAPBEXaggDataEmph" xfId="81" xr:uid="{00000000-0005-0000-0000-000066000000}"/>
    <cellStyle name="SAPBEXaggExc1" xfId="82" xr:uid="{00000000-0005-0000-0000-000067000000}"/>
    <cellStyle name="SAPBEXaggExc1Emph" xfId="83" xr:uid="{00000000-0005-0000-0000-000068000000}"/>
    <cellStyle name="SAPBEXaggExc2" xfId="84" xr:uid="{00000000-0005-0000-0000-000069000000}"/>
    <cellStyle name="SAPBEXaggExc2Emph" xfId="85" xr:uid="{00000000-0005-0000-0000-00006A000000}"/>
    <cellStyle name="SAPBEXaggItem" xfId="86" xr:uid="{00000000-0005-0000-0000-00006B000000}"/>
    <cellStyle name="SAPBEXbackground" xfId="87" xr:uid="{00000000-0005-0000-0000-00006C000000}"/>
    <cellStyle name="SAPBEXchaText" xfId="88" xr:uid="{00000000-0005-0000-0000-00006D000000}"/>
    <cellStyle name="SAPBEXexcBad7" xfId="89" xr:uid="{00000000-0005-0000-0000-00006E000000}"/>
    <cellStyle name="SAPBEXexcBad8" xfId="90" xr:uid="{00000000-0005-0000-0000-00006F000000}"/>
    <cellStyle name="SAPBEXexcBad9" xfId="91" xr:uid="{00000000-0005-0000-0000-000070000000}"/>
    <cellStyle name="SAPBEXexcCritical4" xfId="92" xr:uid="{00000000-0005-0000-0000-000071000000}"/>
    <cellStyle name="SAPBEXexcCritical5" xfId="93" xr:uid="{00000000-0005-0000-0000-000072000000}"/>
    <cellStyle name="SAPBEXexcCritical6" xfId="94" xr:uid="{00000000-0005-0000-0000-000073000000}"/>
    <cellStyle name="SAPBEXexcGood1" xfId="95" xr:uid="{00000000-0005-0000-0000-000074000000}"/>
    <cellStyle name="SAPBEXexcGood2" xfId="96" xr:uid="{00000000-0005-0000-0000-000075000000}"/>
    <cellStyle name="SAPBEXexcGood3" xfId="97" xr:uid="{00000000-0005-0000-0000-000076000000}"/>
    <cellStyle name="SAPBEXfilterDrill" xfId="98" xr:uid="{00000000-0005-0000-0000-000077000000}"/>
    <cellStyle name="SAPBEXfilterItem" xfId="99" xr:uid="{00000000-0005-0000-0000-000078000000}"/>
    <cellStyle name="SAPBEXfilterText" xfId="100" xr:uid="{00000000-0005-0000-0000-000079000000}"/>
    <cellStyle name="SAPBEXformats" xfId="101" xr:uid="{00000000-0005-0000-0000-00007A000000}"/>
    <cellStyle name="SAPBEXheaderData" xfId="102" xr:uid="{00000000-0005-0000-0000-00007B000000}"/>
    <cellStyle name="SAPBEXheaderItem" xfId="103" xr:uid="{00000000-0005-0000-0000-00007C000000}"/>
    <cellStyle name="SAPBEXheaderRowOne" xfId="104" xr:uid="{00000000-0005-0000-0000-00007D000000}"/>
    <cellStyle name="SAPBEXheaderRowThree" xfId="105" xr:uid="{00000000-0005-0000-0000-00007E000000}"/>
    <cellStyle name="SAPBEXheaderRowTwo" xfId="106" xr:uid="{00000000-0005-0000-0000-00007F000000}"/>
    <cellStyle name="SAPBEXheaderSingleRow" xfId="107" xr:uid="{00000000-0005-0000-0000-000080000000}"/>
    <cellStyle name="SAPBEXheaderText" xfId="108" xr:uid="{00000000-0005-0000-0000-000081000000}"/>
    <cellStyle name="SAPBEXresData" xfId="109" xr:uid="{00000000-0005-0000-0000-000082000000}"/>
    <cellStyle name="SAPBEXresDataEmph" xfId="110" xr:uid="{00000000-0005-0000-0000-000083000000}"/>
    <cellStyle name="SAPBEXresExc1" xfId="111" xr:uid="{00000000-0005-0000-0000-000084000000}"/>
    <cellStyle name="SAPBEXresExc1Emph" xfId="112" xr:uid="{00000000-0005-0000-0000-000085000000}"/>
    <cellStyle name="SAPBEXresExc2" xfId="113" xr:uid="{00000000-0005-0000-0000-000086000000}"/>
    <cellStyle name="SAPBEXresExc2Emph" xfId="114" xr:uid="{00000000-0005-0000-0000-000087000000}"/>
    <cellStyle name="SAPBEXresItem" xfId="115" xr:uid="{00000000-0005-0000-0000-000088000000}"/>
    <cellStyle name="SAPBEXstdData" xfId="116" xr:uid="{00000000-0005-0000-0000-000089000000}"/>
    <cellStyle name="SAPBEXstdDataEmph" xfId="117" xr:uid="{00000000-0005-0000-0000-00008A000000}"/>
    <cellStyle name="SAPBEXstdExc1" xfId="118" xr:uid="{00000000-0005-0000-0000-00008B000000}"/>
    <cellStyle name="SAPBEXstdExc1Emph" xfId="119" xr:uid="{00000000-0005-0000-0000-00008C000000}"/>
    <cellStyle name="SAPBEXstdExc2" xfId="120" xr:uid="{00000000-0005-0000-0000-00008D000000}"/>
    <cellStyle name="SAPBEXstdExc2Emph" xfId="121" xr:uid="{00000000-0005-0000-0000-00008E000000}"/>
    <cellStyle name="SAPBEXstdItem" xfId="122" xr:uid="{00000000-0005-0000-0000-00008F000000}"/>
    <cellStyle name="SAPBEXstdItemHeader" xfId="123" xr:uid="{00000000-0005-0000-0000-000090000000}"/>
    <cellStyle name="SAPBEXstdItemLeft" xfId="124" xr:uid="{00000000-0005-0000-0000-000091000000}"/>
    <cellStyle name="SAPBEXstdItemLeftChart" xfId="125" xr:uid="{00000000-0005-0000-0000-000092000000}"/>
    <cellStyle name="SAPBEXsubData" xfId="126" xr:uid="{00000000-0005-0000-0000-000093000000}"/>
    <cellStyle name="SAPBEXsubDataEmph" xfId="127" xr:uid="{00000000-0005-0000-0000-000094000000}"/>
    <cellStyle name="SAPBEXsubExc1" xfId="128" xr:uid="{00000000-0005-0000-0000-000095000000}"/>
    <cellStyle name="SAPBEXsubExc1Emph" xfId="129" xr:uid="{00000000-0005-0000-0000-000096000000}"/>
    <cellStyle name="SAPBEXsubExc2" xfId="130" xr:uid="{00000000-0005-0000-0000-000097000000}"/>
    <cellStyle name="SAPBEXsubExc2Emph" xfId="131" xr:uid="{00000000-0005-0000-0000-000098000000}"/>
    <cellStyle name="SAPBEXsubItem" xfId="132" xr:uid="{00000000-0005-0000-0000-000099000000}"/>
    <cellStyle name="SAPBEXtitle" xfId="133" xr:uid="{00000000-0005-0000-0000-00009A000000}"/>
    <cellStyle name="SAPBEXundefined" xfId="134" xr:uid="{00000000-0005-0000-0000-00009B000000}"/>
    <cellStyle name="Title" xfId="154" builtinId="15" customBuiltin="1"/>
    <cellStyle name="Title 2" xfId="135" xr:uid="{00000000-0005-0000-0000-00009C000000}"/>
    <cellStyle name="Total" xfId="222" builtinId="25" customBuiltin="1"/>
    <cellStyle name="Total 2" xfId="136" xr:uid="{00000000-0005-0000-0000-00009D000000}"/>
    <cellStyle name="Total 3" xfId="173" xr:uid="{29AA4077-3283-4FB6-8B77-75AF54F8C242}"/>
    <cellStyle name="Warning Text" xfId="220" builtinId="11" customBuiltin="1"/>
    <cellStyle name="Warning Text 2" xfId="137" xr:uid="{00000000-0005-0000-0000-00009E000000}"/>
    <cellStyle name="Warning Text 3" xfId="170" xr:uid="{3BDA491B-E0D3-4E16-B243-A980D011CC90}"/>
  </cellStyles>
  <dxfs count="9"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4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Rate%20Case%20Filings\DEK%20Electric%20Case%202024-xxx\SFR%20Model\KPSC%20Electric%20SFRs-2024%20-%20Forecasted.xlsm" TargetMode="External"/><Relationship Id="rId1" Type="http://schemas.openxmlformats.org/officeDocument/2006/relationships/externalLinkPath" Target="https://ceadvisors.sharepoint.com/Rate%20Case%20Filings/DEK%20Electric%20Case%202024-xxx/SFR%20Model/KPSC%20Electric%20SFRs-2024%20-%20Forecasted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Rate%20Case%20Filings\DEK%20Electric%20Case%202024-xxx\SFR%20Model\KPSC%20Electric%20SFRs-2024%20-%20Forecasted.xlsm" TargetMode="External"/><Relationship Id="rId1" Type="http://schemas.openxmlformats.org/officeDocument/2006/relationships/externalLinkPath" Target="file:///Y:\Rate%20Case%20Filings\DEK%20Electric%20Case%202024-xxx\SFR%20Model\KPSC%20Electric%20SFRs-2024%20-%20Forecasted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olanSouza\AppData\Local\Microsoft\Windows\INetCache\Content.Outlook\S9FYSOYU\Revenue%20Requirement%20Support%2010_04_2024.xlsx" TargetMode="External"/><Relationship Id="rId1" Type="http://schemas.openxmlformats.org/officeDocument/2006/relationships/externalLinkPath" Target="https://ceadvisors.sharepoint.com/Users/NolanSouza/AppData/Local/Microsoft/Windows/INetCache/Content.Outlook/S9FYSOYU/Revenue%20Requirement%20Support%2010_04_2024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eadvisors.sharepoint.com/sites/Projects-DukeEnergy/Shared%20Documents/100583%20-%20Duke%20KY%20Cash%20Working%20Capital%202024/Data%20from%20Company/Application%20-%20Duke%20KY%20Lead%20Lag%20Summary%2012-31-21%20Rev%209-22-22.xls" TargetMode="External"/><Relationship Id="rId1" Type="http://schemas.openxmlformats.org/officeDocument/2006/relationships/externalLinkPath" Target="https://ceadvisors.sharepoint.com/sites/Projects-DukeEnergy/Shared%20Documents/100583%20-%20Duke%20KY%20Cash%20Working%20Capital%202024/Data%20from%20Company/Application%20-%20Duke%20KY%20Lead%20Lag%20Summary%2012-31-21%20Rev%209-22-22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Rate%20Case%20Filings\DEK%20Electric%20Case%202024-xxx\Lead%20Lag%20Study\Drafts%20of%20Lead%20Lag\2024_10_11%20DRAFT\Duke%20Kentucky%20Template%20-%2010.11.2024%20LDS%20Review.xlsx" TargetMode="External"/><Relationship Id="rId1" Type="http://schemas.openxmlformats.org/officeDocument/2006/relationships/externalLinkPath" Target="https://ceadvisors.sharepoint.com/Rate%20Case%20Filings/DEK%20Electric%20Case%202024-xxx/Lead%20Lag%20Study/Drafts%20of%20Lead%20Lag/2024_10_11%20DRAFT/Duke%20Kentucky%20Template%20-%2010.11.2024%20LDS%20Review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DEK%20Electric%20Case%202024-xxx\Lead%20Lag%20Study\Data%20Requests\DR%2012%20-%20Payroll%20(O&amp;M%20Labor)\DR%2012%20DEK%20Lead%20Lag%20-%201.1.2023%20-%2012.31.23%20-%20Response%20File_updated%207-23-24.xlsx" TargetMode="External"/><Relationship Id="rId1" Type="http://schemas.openxmlformats.org/officeDocument/2006/relationships/externalLinkPath" Target="https://ceadvisors.sharepoint.com/DEK%20Electric%20Case%202024-xxx/Lead%20Lag%20Study/Data%20Requests/DR%2012%20-%20Payroll%20(O&amp;M%20Labor)/DR%2012%20DEK%20Lead%20Lag%20-%201.1.2023%20-%2012.31.23%20-%20Response%20File_updated%207-23-24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DEK%20Electric%20Case%202024-xxx\Lead%20Lag%20Study\Data%20Requests\DR%2012%20-%20Payroll%20(O&amp;M%20Labor)\DR%2012%20DEK%20Duke%20Energy%20Business%20Services%20LLC%201.1.2023%20-%2012.31.23%20-%20Response%20File_updated%207-16-24.xlsx" TargetMode="External"/><Relationship Id="rId1" Type="http://schemas.openxmlformats.org/officeDocument/2006/relationships/externalLinkPath" Target="https://ceadvisors.sharepoint.com/DEK%20Electric%20Case%202024-xxx/Lead%20Lag%20Study/Data%20Requests/DR%2012%20-%20Payroll%20(O&amp;M%20Labor)/DR%2012%20DEK%20Duke%20Energy%20Business%20Services%20LLC%201.1.2023%20-%2012.31.23%20-%20Response%20File_updated%207-16-24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eadvisors.sharepoint.com/sites/Projects-DukeEnergy/Shared%20Documents/100583%20-%20Duke%20KY%20Cash%20Working%20Capital%202024/Data%20from%20Company/Downloaded%20from%20Duke%20SP/DR%2011%20DEK%20Payroll%20Lead%20Lag%20Summary%2012-31-23.xlsx" TargetMode="External"/><Relationship Id="rId1" Type="http://schemas.openxmlformats.org/officeDocument/2006/relationships/externalLinkPath" Target="https://ceadvisors.sharepoint.com/sites/Projects-DukeEnergy/Shared%20Documents/100583%20-%20Duke%20KY%20Cash%20Working%20Capital%202024/Data%20from%20Company/Downloaded%20from%20Duke%20SP/DR%2011%20DEK%20Payroll%20Lead%20Lag%20Summary%2012-31-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nge Tracking"/>
      <sheetName val="LOGO"/>
      <sheetName val="GOTO"/>
      <sheetName val="PRINT"/>
      <sheetName val="BP Data"/>
      <sheetName val="BASE PERIOD"/>
      <sheetName val="BP Rev by Product"/>
      <sheetName val="FORECASTED PERIOD"/>
      <sheetName val="FP Rev by Product"/>
      <sheetName val="BP vs FP by Acct"/>
      <sheetName val="ALLOCTABLE"/>
      <sheetName val="Rate Case Drivers"/>
      <sheetName val="SCH A Rate Base"/>
      <sheetName val="SCH_B1"/>
      <sheetName val="WPB-1"/>
      <sheetName val="SCH B-2"/>
      <sheetName val="SCH B-2.1"/>
      <sheetName val="SCH B-2.2"/>
      <sheetName val="SCH B-2.3"/>
      <sheetName val="SCH B-2.4"/>
      <sheetName val="SCH B-2.5"/>
      <sheetName val="SCH B-2.6"/>
      <sheetName val="SCH B-2.7"/>
      <sheetName val="SCH B-3"/>
      <sheetName val="SCH B-3.1"/>
      <sheetName val="SCH B-3.2 - Proposed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STAFF-DR-01-001a"/>
      <sheetName val="SCH_C2.1 - Base Period"/>
      <sheetName val="SCH_C2.1 - Forecasted Period"/>
      <sheetName val="WPC-2e - Adj Summary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2.30"/>
      <sheetName val="SCH_D2.31"/>
      <sheetName val="SCH_D2.32"/>
      <sheetName val="SCH_D2.33"/>
      <sheetName val="SCH_D2.34"/>
      <sheetName val="SCH_D2.35"/>
      <sheetName val="SCH_D2.36"/>
      <sheetName val="SCH_D2.37"/>
      <sheetName val="SCH_D2.38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"/>
      <sheetName val="SCH_I1 - Elec Only"/>
      <sheetName val="Staff-DR-01-007 (Not Used)"/>
      <sheetName val="Staff-DR-01-052"/>
      <sheetName val="SCH_I2.1"/>
      <sheetName val="Base Period Cust"/>
      <sheetName val="KWH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"/>
      <sheetName val="RB vs Cap BP DR-01-024 Pg1"/>
      <sheetName val="RB vs Cap BP DR-01-024 Pg2"/>
      <sheetName val="RB vs Cap DR-01-024 Pg3"/>
      <sheetName val="RB vs Cap BP DR-01-024 Pg4"/>
      <sheetName val="RB vs Cap BP DR-01-024 Pg5"/>
      <sheetName val="RB vs Cap FP 16(6)(f) Page 1"/>
      <sheetName val="RB vs Cap FP 16(6)(f) Page 2"/>
      <sheetName val="RB vs Cap FP 16(6)(f) Page 3"/>
      <sheetName val="RB vs Cap FP 16(6)(f) Page 4"/>
      <sheetName val="RB vs Cap FP 16(6)(f) Page 5"/>
    </sheetNames>
    <sheetDataSet>
      <sheetData sheetId="0"/>
      <sheetData sheetId="1">
        <row r="5">
          <cell r="B5" t="str">
            <v>DUKE ENERGY KENTUCKY, INC.</v>
          </cell>
        </row>
        <row r="6">
          <cell r="B6" t="str">
            <v>CASE NO. 2024-00xxx</v>
          </cell>
          <cell r="G6" t="str">
            <v>L. D. STEINKUHL</v>
          </cell>
        </row>
        <row r="7">
          <cell r="B7" t="str">
            <v>FOR THE TWELVE MONTHS ENDED FEBRUARY 28, 2025</v>
          </cell>
          <cell r="G7" t="str">
            <v>J. E. ZIOLKOWSKI</v>
          </cell>
        </row>
        <row r="8">
          <cell r="B8" t="str">
            <v>FOR THE TWELVE MONTHS ENDED JUNE 30, 2026</v>
          </cell>
          <cell r="G8" t="str">
            <v>J. R. PANIZZA</v>
          </cell>
        </row>
        <row r="9">
          <cell r="B9" t="str">
            <v>ELECTRIC DEPARTMENT</v>
          </cell>
          <cell r="G9" t="str">
            <v>T. J. HEATH JR.</v>
          </cell>
        </row>
        <row r="10">
          <cell r="B10" t="str">
            <v>12 MONTHS ENDED FEBRUARY 28, 2025</v>
          </cell>
        </row>
        <row r="11">
          <cell r="B11" t="str">
            <v>12 MONTHS ENDED JUNE 30, 2026</v>
          </cell>
          <cell r="G11" t="str">
            <v>G. S. CARPENTER / D. L. WEATHERSTON</v>
          </cell>
        </row>
        <row r="12">
          <cell r="B12" t="str">
            <v>DATA: "X" BASE PERIOD   FORECASTED PERIOD</v>
          </cell>
          <cell r="G12" t="str">
            <v>G. S. CARPENTER / S. S. MITCHELL</v>
          </cell>
        </row>
        <row r="13">
          <cell r="B13" t="str">
            <v>DATA:  BASE PERIOD  "X" FORECASTED PERIOD</v>
          </cell>
          <cell r="G13" t="str">
            <v>S. A. CALDWELL</v>
          </cell>
        </row>
        <row r="14">
          <cell r="B14" t="str">
            <v>DATA: "X" BASE PERIOD  "X" FORECASTED PERIOD</v>
          </cell>
          <cell r="G14" t="str">
            <v>S. S. MITCHELL</v>
          </cell>
        </row>
        <row r="15">
          <cell r="B15" t="str">
            <v xml:space="preserve">TYPE OF FILING:  "X" ORIGINAL   UPDATED    REVISED  </v>
          </cell>
          <cell r="G15" t="str">
            <v>G. S. CARPENTER</v>
          </cell>
        </row>
        <row r="17">
          <cell r="B17" t="str">
            <v>JUNE 30, 2026</v>
          </cell>
          <cell r="G17" t="str">
            <v>J. S. COLLEY</v>
          </cell>
        </row>
        <row r="22">
          <cell r="C22">
            <v>9.2099999999999994E-3</v>
          </cell>
        </row>
        <row r="23">
          <cell r="C23">
            <v>1.554E-3</v>
          </cell>
        </row>
        <row r="24">
          <cell r="C24">
            <v>0.05</v>
          </cell>
        </row>
        <row r="25">
          <cell r="C25">
            <v>0.21</v>
          </cell>
        </row>
        <row r="26">
          <cell r="C26">
            <v>0.24925115</v>
          </cell>
        </row>
      </sheetData>
      <sheetData sheetId="2"/>
      <sheetData sheetId="3"/>
      <sheetData sheetId="4">
        <row r="1">
          <cell r="A1" t="str">
            <v>Account ID CB</v>
          </cell>
          <cell r="B1" t="str">
            <v>Account Long Descr CB</v>
          </cell>
          <cell r="C1">
            <v>45382</v>
          </cell>
          <cell r="D1">
            <v>45412</v>
          </cell>
          <cell r="E1">
            <v>45443</v>
          </cell>
          <cell r="F1">
            <v>45473</v>
          </cell>
          <cell r="G1">
            <v>45504</v>
          </cell>
          <cell r="H1">
            <v>45535</v>
          </cell>
          <cell r="I1">
            <v>45565</v>
          </cell>
          <cell r="J1">
            <v>45596</v>
          </cell>
          <cell r="K1">
            <v>45626</v>
          </cell>
          <cell r="L1">
            <v>45657</v>
          </cell>
          <cell r="M1">
            <v>45688</v>
          </cell>
          <cell r="N1">
            <v>45716</v>
          </cell>
        </row>
        <row r="2">
          <cell r="A2">
            <v>403002</v>
          </cell>
          <cell r="B2" t="str">
            <v>Depr-Expense</v>
          </cell>
          <cell r="C2">
            <v>5235582</v>
          </cell>
          <cell r="D2">
            <v>5238649</v>
          </cell>
          <cell r="E2">
            <v>5244763</v>
          </cell>
          <cell r="F2">
            <v>5261712</v>
          </cell>
          <cell r="G2">
            <v>5281508</v>
          </cell>
          <cell r="H2">
            <v>5298632</v>
          </cell>
          <cell r="I2">
            <v>5439667</v>
          </cell>
          <cell r="J2">
            <v>5469389</v>
          </cell>
          <cell r="K2">
            <v>5496431</v>
          </cell>
          <cell r="L2">
            <v>5523132</v>
          </cell>
          <cell r="M2">
            <v>5622424</v>
          </cell>
          <cell r="N2">
            <v>5621579</v>
          </cell>
        </row>
        <row r="3">
          <cell r="A3">
            <v>403150</v>
          </cell>
          <cell r="B3" t="str">
            <v>Depreciation Expense - ARO</v>
          </cell>
          <cell r="C3">
            <v>-4581</v>
          </cell>
          <cell r="D3">
            <v>1527</v>
          </cell>
          <cell r="E3">
            <v>1527</v>
          </cell>
          <cell r="F3">
            <v>1527</v>
          </cell>
          <cell r="G3">
            <v>-4581</v>
          </cell>
          <cell r="H3">
            <v>1527</v>
          </cell>
        </row>
        <row r="4">
          <cell r="A4">
            <v>403151</v>
          </cell>
          <cell r="B4" t="str">
            <v>Depreciation Expense - ARO Ash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404200</v>
          </cell>
          <cell r="B5" t="str">
            <v>Amort Of Elec Plt - Software</v>
          </cell>
          <cell r="C5">
            <v>420672</v>
          </cell>
          <cell r="D5">
            <v>402210</v>
          </cell>
          <cell r="E5">
            <v>406844</v>
          </cell>
          <cell r="F5">
            <v>412290</v>
          </cell>
          <cell r="G5">
            <v>420999</v>
          </cell>
          <cell r="H5">
            <v>406723</v>
          </cell>
          <cell r="I5">
            <v>312610</v>
          </cell>
          <cell r="J5">
            <v>308010</v>
          </cell>
          <cell r="K5">
            <v>307419</v>
          </cell>
          <cell r="L5">
            <v>309303</v>
          </cell>
          <cell r="M5">
            <v>305620</v>
          </cell>
          <cell r="N5">
            <v>303474</v>
          </cell>
        </row>
        <row r="6">
          <cell r="A6">
            <v>407115</v>
          </cell>
          <cell r="B6" t="str">
            <v>Meter Amortization</v>
          </cell>
          <cell r="C6">
            <v>38661</v>
          </cell>
          <cell r="D6">
            <v>38661</v>
          </cell>
          <cell r="E6">
            <v>38661</v>
          </cell>
          <cell r="F6">
            <v>38661</v>
          </cell>
          <cell r="G6">
            <v>38661</v>
          </cell>
          <cell r="H6">
            <v>38661</v>
          </cell>
          <cell r="I6">
            <v>38661</v>
          </cell>
          <cell r="J6">
            <v>38661</v>
          </cell>
          <cell r="K6">
            <v>38661</v>
          </cell>
          <cell r="L6">
            <v>38661</v>
          </cell>
          <cell r="M6">
            <v>38661</v>
          </cell>
          <cell r="N6">
            <v>38661</v>
          </cell>
        </row>
        <row r="7">
          <cell r="A7">
            <v>407305</v>
          </cell>
          <cell r="B7" t="str">
            <v>Regulatory Debits</v>
          </cell>
          <cell r="C7">
            <v>559668</v>
          </cell>
          <cell r="D7">
            <v>559668</v>
          </cell>
          <cell r="E7">
            <v>559668</v>
          </cell>
          <cell r="F7">
            <v>559668</v>
          </cell>
          <cell r="G7">
            <v>559668</v>
          </cell>
          <cell r="H7">
            <v>559668</v>
          </cell>
          <cell r="I7">
            <v>559669</v>
          </cell>
          <cell r="J7">
            <v>559669</v>
          </cell>
          <cell r="K7">
            <v>559669</v>
          </cell>
          <cell r="L7">
            <v>559669</v>
          </cell>
          <cell r="M7">
            <v>559669</v>
          </cell>
          <cell r="N7">
            <v>559669</v>
          </cell>
        </row>
        <row r="8">
          <cell r="A8">
            <v>407324</v>
          </cell>
          <cell r="B8" t="str">
            <v>NC &amp; MW Coal As Amort Exp</v>
          </cell>
          <cell r="C8">
            <v>862084</v>
          </cell>
          <cell r="D8">
            <v>651905</v>
          </cell>
          <cell r="E8">
            <v>776881</v>
          </cell>
          <cell r="F8">
            <v>631307</v>
          </cell>
          <cell r="G8">
            <v>579844</v>
          </cell>
          <cell r="H8">
            <v>811537</v>
          </cell>
          <cell r="I8">
            <v>593238</v>
          </cell>
          <cell r="J8">
            <v>593238</v>
          </cell>
          <cell r="K8">
            <v>593238</v>
          </cell>
          <cell r="L8">
            <v>593238</v>
          </cell>
          <cell r="M8">
            <v>555352</v>
          </cell>
          <cell r="N8">
            <v>555352</v>
          </cell>
        </row>
        <row r="9">
          <cell r="A9">
            <v>407354</v>
          </cell>
          <cell r="B9" t="str">
            <v>DSM Deferral - Electric</v>
          </cell>
          <cell r="C9">
            <v>363495</v>
          </cell>
          <cell r="D9">
            <v>286525</v>
          </cell>
          <cell r="E9">
            <v>388669</v>
          </cell>
          <cell r="F9">
            <v>410734</v>
          </cell>
          <cell r="G9">
            <v>484850</v>
          </cell>
          <cell r="H9">
            <v>87315</v>
          </cell>
        </row>
        <row r="10">
          <cell r="A10">
            <v>407407</v>
          </cell>
          <cell r="B10" t="str">
            <v>Carrying Charges</v>
          </cell>
          <cell r="C10">
            <v>-67592</v>
          </cell>
          <cell r="D10">
            <v>-66508</v>
          </cell>
          <cell r="E10">
            <v>-65420</v>
          </cell>
          <cell r="F10">
            <v>-64328</v>
          </cell>
          <cell r="G10">
            <v>-63233</v>
          </cell>
          <cell r="H10">
            <v>-62133</v>
          </cell>
        </row>
        <row r="11">
          <cell r="A11">
            <v>408040</v>
          </cell>
          <cell r="B11" t="str">
            <v>Taxes Property-Allocated</v>
          </cell>
          <cell r="I11">
            <v>8033</v>
          </cell>
          <cell r="J11">
            <v>8033</v>
          </cell>
          <cell r="K11">
            <v>8033</v>
          </cell>
          <cell r="L11">
            <v>8033</v>
          </cell>
          <cell r="M11">
            <v>8032</v>
          </cell>
          <cell r="N11">
            <v>8032</v>
          </cell>
        </row>
        <row r="12">
          <cell r="A12">
            <v>408050</v>
          </cell>
          <cell r="B12" t="str">
            <v>Municipal License-Electric</v>
          </cell>
        </row>
        <row r="13">
          <cell r="A13">
            <v>408120</v>
          </cell>
          <cell r="B13" t="str">
            <v>Franchise Tax - Non Electric</v>
          </cell>
          <cell r="C13">
            <v>0</v>
          </cell>
          <cell r="D13">
            <v>0</v>
          </cell>
          <cell r="E13">
            <v>5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408121</v>
          </cell>
          <cell r="B14" t="str">
            <v>Taxes Property-Operating</v>
          </cell>
          <cell r="C14">
            <v>62405</v>
          </cell>
          <cell r="D14">
            <v>1288025</v>
          </cell>
          <cell r="E14">
            <v>1288025</v>
          </cell>
          <cell r="F14">
            <v>1288025</v>
          </cell>
          <cell r="G14">
            <v>1288025</v>
          </cell>
          <cell r="H14">
            <v>1288025</v>
          </cell>
          <cell r="I14">
            <v>1288029</v>
          </cell>
          <cell r="J14">
            <v>1288029</v>
          </cell>
          <cell r="K14">
            <v>1288029</v>
          </cell>
          <cell r="L14">
            <v>1288029</v>
          </cell>
          <cell r="M14">
            <v>1293393</v>
          </cell>
          <cell r="N14">
            <v>1293393</v>
          </cell>
        </row>
        <row r="15">
          <cell r="A15">
            <v>408150</v>
          </cell>
          <cell r="B15" t="str">
            <v>State Unemployment Tax</v>
          </cell>
          <cell r="C15">
            <v>124</v>
          </cell>
          <cell r="D15">
            <v>79</v>
          </cell>
          <cell r="E15">
            <v>104</v>
          </cell>
          <cell r="F15">
            <v>155</v>
          </cell>
          <cell r="G15">
            <v>53</v>
          </cell>
          <cell r="H15">
            <v>42</v>
          </cell>
        </row>
        <row r="16">
          <cell r="A16">
            <v>408151</v>
          </cell>
          <cell r="B16" t="str">
            <v>Federal Unemployment Tax</v>
          </cell>
          <cell r="C16">
            <v>1341</v>
          </cell>
          <cell r="D16">
            <v>-614</v>
          </cell>
          <cell r="E16">
            <v>-555</v>
          </cell>
          <cell r="F16">
            <v>-414</v>
          </cell>
          <cell r="G16">
            <v>-553</v>
          </cell>
          <cell r="H16">
            <v>-547</v>
          </cell>
        </row>
        <row r="17">
          <cell r="A17">
            <v>408152</v>
          </cell>
          <cell r="B17" t="str">
            <v>Employer FICA Tax</v>
          </cell>
          <cell r="C17">
            <v>94301</v>
          </cell>
          <cell r="D17">
            <v>95660</v>
          </cell>
          <cell r="E17">
            <v>112497</v>
          </cell>
          <cell r="F17">
            <v>73680</v>
          </cell>
          <cell r="G17">
            <v>74977</v>
          </cell>
          <cell r="H17">
            <v>78481</v>
          </cell>
        </row>
        <row r="18">
          <cell r="A18">
            <v>408205</v>
          </cell>
          <cell r="B18" t="str">
            <v>Highway Use Tax</v>
          </cell>
        </row>
        <row r="19">
          <cell r="A19">
            <v>408470</v>
          </cell>
          <cell r="B19" t="str">
            <v>Franchise Tax</v>
          </cell>
          <cell r="C19">
            <v>430</v>
          </cell>
          <cell r="D19">
            <v>430</v>
          </cell>
          <cell r="E19">
            <v>430</v>
          </cell>
          <cell r="F19">
            <v>430</v>
          </cell>
          <cell r="G19">
            <v>430</v>
          </cell>
          <cell r="H19">
            <v>430</v>
          </cell>
        </row>
        <row r="20">
          <cell r="A20">
            <v>408700</v>
          </cell>
          <cell r="B20" t="str">
            <v>Fed Social Security Tax-Elec</v>
          </cell>
          <cell r="C20">
            <v>9000</v>
          </cell>
          <cell r="D20">
            <v>0</v>
          </cell>
          <cell r="E20">
            <v>0</v>
          </cell>
          <cell r="F20">
            <v>-10000</v>
          </cell>
          <cell r="G20">
            <v>0</v>
          </cell>
          <cell r="H20">
            <v>0</v>
          </cell>
        </row>
        <row r="21">
          <cell r="A21">
            <v>408800</v>
          </cell>
          <cell r="B21" t="str">
            <v>Federal Highway Use Tax-Elec</v>
          </cell>
        </row>
        <row r="22">
          <cell r="A22">
            <v>408840</v>
          </cell>
          <cell r="B22" t="str">
            <v>Miscellaneous Taxes</v>
          </cell>
        </row>
        <row r="23">
          <cell r="A23">
            <v>408851</v>
          </cell>
          <cell r="B23" t="str">
            <v>Sales &amp; Use Tax Exp</v>
          </cell>
          <cell r="C23">
            <v>387</v>
          </cell>
          <cell r="D23">
            <v>321</v>
          </cell>
          <cell r="E23">
            <v>-47</v>
          </cell>
          <cell r="F23">
            <v>305</v>
          </cell>
          <cell r="G23">
            <v>-2382</v>
          </cell>
          <cell r="H23">
            <v>-48</v>
          </cell>
        </row>
        <row r="24">
          <cell r="A24">
            <v>408960</v>
          </cell>
          <cell r="B24" t="str">
            <v>Allocated Payroll Taxes</v>
          </cell>
          <cell r="C24">
            <v>45254</v>
          </cell>
          <cell r="D24">
            <v>62157</v>
          </cell>
          <cell r="E24">
            <v>44743</v>
          </cell>
          <cell r="F24">
            <v>43105</v>
          </cell>
          <cell r="G24">
            <v>52234</v>
          </cell>
          <cell r="H24">
            <v>46615</v>
          </cell>
          <cell r="I24">
            <v>154596.07</v>
          </cell>
          <cell r="J24">
            <v>155654.03999999998</v>
          </cell>
          <cell r="K24">
            <v>185183.74</v>
          </cell>
          <cell r="L24">
            <v>153473.16999999998</v>
          </cell>
          <cell r="M24">
            <v>158783.36083333267</v>
          </cell>
          <cell r="N24">
            <v>158783.36083333267</v>
          </cell>
        </row>
        <row r="25">
          <cell r="A25">
            <v>411050</v>
          </cell>
          <cell r="B25" t="str">
            <v>Accretion Expense ARO</v>
          </cell>
          <cell r="C25">
            <v>-7148</v>
          </cell>
          <cell r="D25">
            <v>2421</v>
          </cell>
          <cell r="E25">
            <v>2434</v>
          </cell>
          <cell r="F25">
            <v>2447</v>
          </cell>
          <cell r="G25">
            <v>-7303</v>
          </cell>
          <cell r="H25">
            <v>2473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411051</v>
          </cell>
          <cell r="B26" t="str">
            <v>Accretion Expense-ARO Ash Pond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411603</v>
          </cell>
          <cell r="B27" t="str">
            <v>Gain on Asset Ret Obligation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411834</v>
          </cell>
          <cell r="B28" t="str">
            <v>NOx Sales Proceeds Native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-450000</v>
          </cell>
        </row>
        <row r="29">
          <cell r="A29">
            <v>411835</v>
          </cell>
          <cell r="B29" t="str">
            <v>NOx Sales COGS -Native</v>
          </cell>
        </row>
        <row r="30">
          <cell r="A30">
            <v>411861</v>
          </cell>
          <cell r="B30" t="str">
            <v>RECS COS</v>
          </cell>
          <cell r="C30">
            <v>-39718</v>
          </cell>
          <cell r="D30">
            <v>-1630</v>
          </cell>
          <cell r="E30">
            <v>0</v>
          </cell>
          <cell r="F30">
            <v>0</v>
          </cell>
          <cell r="G30">
            <v>-522159</v>
          </cell>
          <cell r="H30">
            <v>295981</v>
          </cell>
        </row>
        <row r="31">
          <cell r="A31">
            <v>426509</v>
          </cell>
          <cell r="B31" t="str">
            <v>Loss on Sale of AR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426591</v>
          </cell>
          <cell r="B32" t="str">
            <v>I/C - Loss on Sale of AR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426891</v>
          </cell>
          <cell r="B33" t="str">
            <v>IC Sale of AR Fees VIE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440000</v>
          </cell>
          <cell r="B34" t="str">
            <v>Residential</v>
          </cell>
          <cell r="C34">
            <v>14148566</v>
          </cell>
          <cell r="D34">
            <v>13090030</v>
          </cell>
          <cell r="E34">
            <v>14821026</v>
          </cell>
          <cell r="F34">
            <v>15251945</v>
          </cell>
          <cell r="G34">
            <v>22160893</v>
          </cell>
          <cell r="H34">
            <v>20008034</v>
          </cell>
          <cell r="I34">
            <v>17294712</v>
          </cell>
          <cell r="J34">
            <v>12682250</v>
          </cell>
          <cell r="K34">
            <v>12943651</v>
          </cell>
          <cell r="L34">
            <v>18360656</v>
          </cell>
          <cell r="M34">
            <v>19519494</v>
          </cell>
          <cell r="N34">
            <v>18204498</v>
          </cell>
        </row>
        <row r="35">
          <cell r="A35">
            <v>440990</v>
          </cell>
          <cell r="B35" t="str">
            <v>Residential Unbilled Rev</v>
          </cell>
          <cell r="C35">
            <v>-1046919</v>
          </cell>
          <cell r="D35">
            <v>-922209</v>
          </cell>
          <cell r="E35">
            <v>13497</v>
          </cell>
          <cell r="F35">
            <v>7754908</v>
          </cell>
          <cell r="G35">
            <v>-2620506</v>
          </cell>
          <cell r="H35">
            <v>1266224</v>
          </cell>
          <cell r="I35">
            <v>-2318473</v>
          </cell>
          <cell r="J35">
            <v>-185514</v>
          </cell>
          <cell r="K35">
            <v>2255254</v>
          </cell>
          <cell r="L35">
            <v>994628</v>
          </cell>
          <cell r="M35">
            <v>-2025918</v>
          </cell>
          <cell r="N35">
            <v>-1169017</v>
          </cell>
        </row>
        <row r="36">
          <cell r="A36">
            <v>442100</v>
          </cell>
          <cell r="B36" t="str">
            <v>General Service</v>
          </cell>
          <cell r="C36">
            <v>13419492</v>
          </cell>
          <cell r="D36">
            <v>13298260</v>
          </cell>
          <cell r="E36">
            <v>14398642</v>
          </cell>
          <cell r="F36">
            <v>11504281</v>
          </cell>
          <cell r="G36">
            <v>19678385</v>
          </cell>
          <cell r="H36">
            <v>16861546</v>
          </cell>
          <cell r="I36">
            <v>14381200</v>
          </cell>
          <cell r="J36">
            <v>13047109</v>
          </cell>
          <cell r="K36">
            <v>12967385</v>
          </cell>
          <cell r="L36">
            <v>14367654</v>
          </cell>
          <cell r="M36">
            <v>13158943</v>
          </cell>
          <cell r="N36">
            <v>12474135</v>
          </cell>
        </row>
        <row r="37">
          <cell r="A37">
            <v>442190</v>
          </cell>
          <cell r="B37" t="str">
            <v>General Service Unbilled Rev</v>
          </cell>
          <cell r="C37">
            <v>59837</v>
          </cell>
          <cell r="D37">
            <v>-667775</v>
          </cell>
          <cell r="E37">
            <v>-261568</v>
          </cell>
          <cell r="F37">
            <v>8567853</v>
          </cell>
          <cell r="G37">
            <v>-5329039</v>
          </cell>
          <cell r="H37">
            <v>-1886903</v>
          </cell>
          <cell r="I37">
            <v>260168</v>
          </cell>
          <cell r="J37">
            <v>-220140</v>
          </cell>
          <cell r="K37">
            <v>375617</v>
          </cell>
          <cell r="L37">
            <v>-1107266</v>
          </cell>
          <cell r="M37">
            <v>-1473183</v>
          </cell>
          <cell r="N37">
            <v>-246498</v>
          </cell>
        </row>
        <row r="38">
          <cell r="A38">
            <v>442200</v>
          </cell>
          <cell r="B38" t="str">
            <v>Industrial Service</v>
          </cell>
          <cell r="C38">
            <v>5619599</v>
          </cell>
          <cell r="D38">
            <v>5493815</v>
          </cell>
          <cell r="E38">
            <v>5428372</v>
          </cell>
          <cell r="F38">
            <v>5934263</v>
          </cell>
          <cell r="G38">
            <v>6301903</v>
          </cell>
          <cell r="H38">
            <v>7489386</v>
          </cell>
          <cell r="I38">
            <v>6911233</v>
          </cell>
          <cell r="J38">
            <v>6222061</v>
          </cell>
          <cell r="K38">
            <v>6558483</v>
          </cell>
          <cell r="L38">
            <v>6696014</v>
          </cell>
          <cell r="M38">
            <v>5712298</v>
          </cell>
          <cell r="N38">
            <v>5672347</v>
          </cell>
        </row>
        <row r="39">
          <cell r="A39">
            <v>442290</v>
          </cell>
          <cell r="B39" t="str">
            <v>Industrial Svc Unbilled Rev</v>
          </cell>
          <cell r="C39">
            <v>74110</v>
          </cell>
          <cell r="D39">
            <v>-324268</v>
          </cell>
          <cell r="E39">
            <v>456640</v>
          </cell>
          <cell r="F39">
            <v>1667048</v>
          </cell>
          <cell r="G39">
            <v>125552</v>
          </cell>
          <cell r="H39">
            <v>-1086454</v>
          </cell>
          <cell r="I39">
            <v>-82410</v>
          </cell>
          <cell r="J39">
            <v>128242</v>
          </cell>
          <cell r="K39">
            <v>39661</v>
          </cell>
          <cell r="L39">
            <v>-483233</v>
          </cell>
          <cell r="M39">
            <v>-715484</v>
          </cell>
          <cell r="N39">
            <v>-156551</v>
          </cell>
        </row>
        <row r="40">
          <cell r="A40">
            <v>444000</v>
          </cell>
          <cell r="B40" t="str">
            <v>Public St &amp; Highway Lighting</v>
          </cell>
          <cell r="C40">
            <v>71513</v>
          </cell>
          <cell r="D40">
            <v>54991</v>
          </cell>
          <cell r="E40">
            <v>66677</v>
          </cell>
          <cell r="F40">
            <v>44310</v>
          </cell>
          <cell r="G40">
            <v>47903</v>
          </cell>
          <cell r="H40">
            <v>51299</v>
          </cell>
          <cell r="I40">
            <v>192651</v>
          </cell>
          <cell r="J40">
            <v>146263</v>
          </cell>
          <cell r="K40">
            <v>167839</v>
          </cell>
          <cell r="L40">
            <v>154622</v>
          </cell>
          <cell r="M40">
            <v>154454</v>
          </cell>
          <cell r="N40">
            <v>146454</v>
          </cell>
        </row>
        <row r="41">
          <cell r="A41">
            <v>445000</v>
          </cell>
          <cell r="B41" t="str">
            <v>Other Sales to Public Auth</v>
          </cell>
          <cell r="C41">
            <v>2012269</v>
          </cell>
          <cell r="D41">
            <v>1622395</v>
          </cell>
          <cell r="E41">
            <v>2123230</v>
          </cell>
          <cell r="F41">
            <v>1583511</v>
          </cell>
          <cell r="G41">
            <v>2694984</v>
          </cell>
          <cell r="H41">
            <v>2388792</v>
          </cell>
          <cell r="I41">
            <v>2686702</v>
          </cell>
          <cell r="J41">
            <v>2393070</v>
          </cell>
          <cell r="K41">
            <v>2199517</v>
          </cell>
          <cell r="L41">
            <v>2604258</v>
          </cell>
          <cell r="M41">
            <v>2301358</v>
          </cell>
          <cell r="N41">
            <v>2394048</v>
          </cell>
        </row>
        <row r="42">
          <cell r="A42">
            <v>445090</v>
          </cell>
          <cell r="B42" t="str">
            <v>OPA Unbilled</v>
          </cell>
          <cell r="C42">
            <v>366906</v>
          </cell>
          <cell r="D42">
            <v>-298873</v>
          </cell>
          <cell r="E42">
            <v>-141261</v>
          </cell>
          <cell r="F42">
            <v>969054</v>
          </cell>
          <cell r="G42">
            <v>-512475</v>
          </cell>
          <cell r="H42">
            <v>244839</v>
          </cell>
          <cell r="I42">
            <v>-118341</v>
          </cell>
          <cell r="J42">
            <v>95102</v>
          </cell>
          <cell r="K42">
            <v>84384</v>
          </cell>
          <cell r="L42">
            <v>-377723</v>
          </cell>
          <cell r="M42">
            <v>-293922</v>
          </cell>
          <cell r="N42">
            <v>-57226</v>
          </cell>
        </row>
        <row r="43">
          <cell r="A43">
            <v>447150</v>
          </cell>
          <cell r="B43" t="str">
            <v>Sales For Resale - Outside</v>
          </cell>
          <cell r="C43">
            <v>3972664</v>
          </cell>
          <cell r="D43">
            <v>568017</v>
          </cell>
          <cell r="E43">
            <v>552945</v>
          </cell>
          <cell r="F43">
            <v>4602129</v>
          </cell>
          <cell r="G43">
            <v>2608170</v>
          </cell>
          <cell r="H43">
            <v>779605</v>
          </cell>
          <cell r="I43">
            <v>321694</v>
          </cell>
          <cell r="J43">
            <v>7216</v>
          </cell>
          <cell r="K43">
            <v>996340</v>
          </cell>
          <cell r="L43">
            <v>2433186</v>
          </cell>
          <cell r="M43">
            <v>6520607</v>
          </cell>
          <cell r="N43">
            <v>2365808</v>
          </cell>
        </row>
        <row r="44">
          <cell r="A44">
            <v>448000</v>
          </cell>
          <cell r="B44" t="str">
            <v>Interdepartmental Sales-Elec</v>
          </cell>
          <cell r="C44">
            <v>3462</v>
          </cell>
          <cell r="D44">
            <v>485</v>
          </cell>
          <cell r="E44">
            <v>448</v>
          </cell>
          <cell r="F44">
            <v>497</v>
          </cell>
          <cell r="G44">
            <v>111</v>
          </cell>
          <cell r="H44">
            <v>827</v>
          </cell>
          <cell r="I44">
            <v>1617</v>
          </cell>
          <cell r="J44">
            <v>1654</v>
          </cell>
          <cell r="K44">
            <v>1739</v>
          </cell>
          <cell r="L44">
            <v>3394</v>
          </cell>
          <cell r="M44">
            <v>7650</v>
          </cell>
          <cell r="N44">
            <v>6096</v>
          </cell>
        </row>
        <row r="45">
          <cell r="A45">
            <v>449100</v>
          </cell>
          <cell r="B45" t="str">
            <v>Provisions For Rate Refunds</v>
          </cell>
          <cell r="C45">
            <v>-403443</v>
          </cell>
          <cell r="D45">
            <v>540287</v>
          </cell>
          <cell r="E45">
            <v>352999</v>
          </cell>
          <cell r="F45">
            <v>-4368642</v>
          </cell>
          <cell r="G45">
            <v>-15507</v>
          </cell>
          <cell r="H45">
            <v>153652</v>
          </cell>
        </row>
        <row r="46">
          <cell r="A46">
            <v>449111</v>
          </cell>
          <cell r="B46" t="str">
            <v>Tax reform - Retail</v>
          </cell>
        </row>
        <row r="47">
          <cell r="A47">
            <v>450100</v>
          </cell>
          <cell r="B47" t="str">
            <v>Late Pmt and Forf Disc</v>
          </cell>
          <cell r="C47">
            <v>84039</v>
          </cell>
          <cell r="D47">
            <v>73172</v>
          </cell>
          <cell r="E47">
            <v>75211</v>
          </cell>
          <cell r="F47">
            <v>80165</v>
          </cell>
          <cell r="G47">
            <v>88309</v>
          </cell>
          <cell r="H47">
            <v>128308</v>
          </cell>
          <cell r="I47">
            <v>171159.66666666666</v>
          </cell>
          <cell r="J47">
            <v>106099.66666666667</v>
          </cell>
          <cell r="K47">
            <v>51859.666666666672</v>
          </cell>
          <cell r="L47">
            <v>63669.666666666672</v>
          </cell>
          <cell r="M47">
            <v>70459.666666666672</v>
          </cell>
          <cell r="N47">
            <v>95669.666666666672</v>
          </cell>
        </row>
        <row r="48">
          <cell r="A48">
            <v>451100</v>
          </cell>
          <cell r="B48" t="str">
            <v>Misc Service Revenue</v>
          </cell>
          <cell r="C48">
            <v>14275</v>
          </cell>
          <cell r="D48">
            <v>-1272</v>
          </cell>
          <cell r="E48">
            <v>28819</v>
          </cell>
          <cell r="F48">
            <v>-33597</v>
          </cell>
          <cell r="G48">
            <v>24373</v>
          </cell>
          <cell r="H48">
            <v>24033</v>
          </cell>
          <cell r="I48">
            <v>20833.333333333332</v>
          </cell>
          <cell r="J48">
            <v>20833.333333333332</v>
          </cell>
          <cell r="K48">
            <v>20833.333333333332</v>
          </cell>
          <cell r="L48">
            <v>20833.333333333332</v>
          </cell>
          <cell r="M48">
            <v>20833.333333333332</v>
          </cell>
          <cell r="N48">
            <v>20833.333333333332</v>
          </cell>
        </row>
        <row r="49">
          <cell r="A49">
            <v>454004</v>
          </cell>
          <cell r="B49" t="str">
            <v>Rent - Joint Use</v>
          </cell>
          <cell r="C49">
            <v>1286</v>
          </cell>
          <cell r="D49">
            <v>688</v>
          </cell>
          <cell r="E49">
            <v>711</v>
          </cell>
          <cell r="F49">
            <v>6399</v>
          </cell>
          <cell r="G49">
            <v>748</v>
          </cell>
          <cell r="H49">
            <v>748</v>
          </cell>
        </row>
        <row r="50">
          <cell r="A50">
            <v>454100</v>
          </cell>
          <cell r="B50" t="str">
            <v>Extra-Facilities</v>
          </cell>
          <cell r="C50">
            <v>46</v>
          </cell>
          <cell r="D50">
            <v>21</v>
          </cell>
          <cell r="E50">
            <v>71</v>
          </cell>
          <cell r="F50">
            <v>46</v>
          </cell>
          <cell r="G50">
            <v>42</v>
          </cell>
          <cell r="H50">
            <v>45</v>
          </cell>
        </row>
        <row r="51">
          <cell r="A51">
            <v>454200</v>
          </cell>
          <cell r="B51" t="str">
            <v>Pole &amp; Line Attachments</v>
          </cell>
          <cell r="I51">
            <v>50000</v>
          </cell>
          <cell r="J51">
            <v>50000</v>
          </cell>
          <cell r="K51">
            <v>50000</v>
          </cell>
          <cell r="L51">
            <v>50000</v>
          </cell>
          <cell r="M51">
            <v>58333</v>
          </cell>
          <cell r="N51">
            <v>58333</v>
          </cell>
        </row>
        <row r="52">
          <cell r="A52">
            <v>454210</v>
          </cell>
          <cell r="B52" t="str">
            <v>Foreign Pole Revenue</v>
          </cell>
        </row>
        <row r="53">
          <cell r="A53">
            <v>454300</v>
          </cell>
          <cell r="B53" t="str">
            <v>Tower Lease Revenues</v>
          </cell>
          <cell r="C53">
            <v>304</v>
          </cell>
          <cell r="D53">
            <v>304</v>
          </cell>
          <cell r="E53">
            <v>304</v>
          </cell>
          <cell r="F53">
            <v>304</v>
          </cell>
          <cell r="G53">
            <v>304</v>
          </cell>
          <cell r="H53">
            <v>11525</v>
          </cell>
        </row>
        <row r="54">
          <cell r="A54">
            <v>454400</v>
          </cell>
          <cell r="B54" t="str">
            <v>Other Electric Rents</v>
          </cell>
          <cell r="C54">
            <v>98316</v>
          </cell>
          <cell r="D54">
            <v>92522</v>
          </cell>
          <cell r="E54">
            <v>92522</v>
          </cell>
          <cell r="F54">
            <v>92522</v>
          </cell>
          <cell r="G54">
            <v>92522</v>
          </cell>
          <cell r="H54">
            <v>98341</v>
          </cell>
          <cell r="I54">
            <v>108333</v>
          </cell>
          <cell r="J54">
            <v>108333</v>
          </cell>
          <cell r="K54">
            <v>108333</v>
          </cell>
          <cell r="L54">
            <v>108333</v>
          </cell>
          <cell r="M54">
            <v>108333</v>
          </cell>
          <cell r="N54">
            <v>108333</v>
          </cell>
        </row>
        <row r="55">
          <cell r="A55">
            <v>454601</v>
          </cell>
          <cell r="B55" t="str">
            <v>Other Miscellaneous Revenue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456003</v>
          </cell>
          <cell r="B56" t="str">
            <v>Retail Unbilled Revenue</v>
          </cell>
          <cell r="C56">
            <v>0</v>
          </cell>
          <cell r="D56">
            <v>0</v>
          </cell>
          <cell r="E56">
            <v>-127162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456025</v>
          </cell>
          <cell r="B57" t="str">
            <v>RSG Rev - MISO Make Whole</v>
          </cell>
          <cell r="C57">
            <v>461918</v>
          </cell>
          <cell r="D57">
            <v>875284</v>
          </cell>
          <cell r="E57">
            <v>618159</v>
          </cell>
          <cell r="F57">
            <v>623412</v>
          </cell>
          <cell r="G57">
            <v>481574</v>
          </cell>
          <cell r="H57">
            <v>282830</v>
          </cell>
        </row>
        <row r="58">
          <cell r="A58">
            <v>456040</v>
          </cell>
          <cell r="B58" t="str">
            <v>Sales Use Tax Coll Fee</v>
          </cell>
          <cell r="C58">
            <v>50</v>
          </cell>
          <cell r="D58">
            <v>100</v>
          </cell>
          <cell r="E58">
            <v>50</v>
          </cell>
          <cell r="F58">
            <v>50</v>
          </cell>
          <cell r="G58">
            <v>50</v>
          </cell>
          <cell r="H58">
            <v>50</v>
          </cell>
        </row>
        <row r="59">
          <cell r="A59">
            <v>456075</v>
          </cell>
          <cell r="B59" t="str">
            <v>Data Processing Service</v>
          </cell>
        </row>
        <row r="60">
          <cell r="A60">
            <v>456110</v>
          </cell>
          <cell r="B60" t="str">
            <v>Transmission Charge PTP</v>
          </cell>
          <cell r="C60">
            <v>13968</v>
          </cell>
          <cell r="D60">
            <v>13496</v>
          </cell>
          <cell r="E60">
            <v>12967</v>
          </cell>
          <cell r="F60">
            <v>14509</v>
          </cell>
          <cell r="G60">
            <v>22536</v>
          </cell>
          <cell r="H60">
            <v>22028</v>
          </cell>
          <cell r="I60">
            <v>12083</v>
          </cell>
          <cell r="J60">
            <v>12083</v>
          </cell>
          <cell r="K60">
            <v>12083</v>
          </cell>
          <cell r="L60">
            <v>12083</v>
          </cell>
          <cell r="M60">
            <v>12083</v>
          </cell>
          <cell r="N60">
            <v>12083</v>
          </cell>
        </row>
        <row r="61">
          <cell r="A61">
            <v>456111</v>
          </cell>
          <cell r="B61" t="str">
            <v>Other Transmission Revenues</v>
          </cell>
          <cell r="C61">
            <v>179445</v>
          </cell>
          <cell r="D61">
            <v>322640</v>
          </cell>
          <cell r="E61">
            <v>775400</v>
          </cell>
          <cell r="F61">
            <v>419012</v>
          </cell>
          <cell r="G61">
            <v>611434</v>
          </cell>
          <cell r="H61">
            <v>262716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456970</v>
          </cell>
          <cell r="B62" t="str">
            <v>Wheel Transmission Rev - ED</v>
          </cell>
          <cell r="C62">
            <v>6269</v>
          </cell>
          <cell r="D62">
            <v>4005</v>
          </cell>
          <cell r="E62">
            <v>3667</v>
          </cell>
          <cell r="F62">
            <v>4131</v>
          </cell>
          <cell r="G62">
            <v>5082</v>
          </cell>
          <cell r="H62">
            <v>4984</v>
          </cell>
          <cell r="I62">
            <v>2042</v>
          </cell>
          <cell r="J62">
            <v>2042</v>
          </cell>
          <cell r="K62">
            <v>2042</v>
          </cell>
          <cell r="L62">
            <v>2042</v>
          </cell>
          <cell r="M62">
            <v>2042</v>
          </cell>
          <cell r="N62">
            <v>2042</v>
          </cell>
        </row>
        <row r="63">
          <cell r="A63">
            <v>457105</v>
          </cell>
          <cell r="B63" t="str">
            <v>Scheduling &amp; Dispatch Revenues</v>
          </cell>
          <cell r="C63">
            <v>17271</v>
          </cell>
          <cell r="D63">
            <v>17206</v>
          </cell>
          <cell r="E63">
            <v>16259</v>
          </cell>
          <cell r="F63">
            <v>18222</v>
          </cell>
          <cell r="G63">
            <v>28510</v>
          </cell>
          <cell r="H63">
            <v>26007</v>
          </cell>
        </row>
        <row r="64">
          <cell r="A64">
            <v>457204</v>
          </cell>
          <cell r="B64" t="str">
            <v>PJM Reactive Rev</v>
          </cell>
          <cell r="C64">
            <v>279564</v>
          </cell>
          <cell r="D64">
            <v>281282</v>
          </cell>
          <cell r="E64">
            <v>279245</v>
          </cell>
          <cell r="F64">
            <v>279863</v>
          </cell>
          <cell r="G64">
            <v>262572</v>
          </cell>
          <cell r="H64">
            <v>293269</v>
          </cell>
          <cell r="I64">
            <v>156750</v>
          </cell>
          <cell r="J64">
            <v>156750</v>
          </cell>
          <cell r="K64">
            <v>156750</v>
          </cell>
          <cell r="L64">
            <v>156750</v>
          </cell>
          <cell r="M64">
            <v>156750</v>
          </cell>
          <cell r="N64">
            <v>156750</v>
          </cell>
        </row>
        <row r="65">
          <cell r="A65">
            <v>500000</v>
          </cell>
          <cell r="B65" t="str">
            <v>Suprvsn and Engrg - Steam Oper</v>
          </cell>
          <cell r="C65">
            <v>158339</v>
          </cell>
          <cell r="D65">
            <v>170648</v>
          </cell>
          <cell r="E65">
            <v>281101</v>
          </cell>
          <cell r="F65">
            <v>83846</v>
          </cell>
          <cell r="G65">
            <v>183302</v>
          </cell>
          <cell r="H65">
            <v>177099</v>
          </cell>
          <cell r="I65">
            <v>-167015</v>
          </cell>
          <cell r="J65">
            <v>-166948</v>
          </cell>
          <cell r="K65">
            <v>-164126</v>
          </cell>
          <cell r="L65">
            <v>-166890</v>
          </cell>
          <cell r="M65">
            <v>40000</v>
          </cell>
          <cell r="N65">
            <v>39189</v>
          </cell>
        </row>
        <row r="66">
          <cell r="A66">
            <v>501110</v>
          </cell>
          <cell r="B66" t="str">
            <v>Coal Consumed-Fossil Steam</v>
          </cell>
          <cell r="C66">
            <v>9070524</v>
          </cell>
          <cell r="D66">
            <v>3008987</v>
          </cell>
          <cell r="E66">
            <v>3985324</v>
          </cell>
          <cell r="F66">
            <v>9265347</v>
          </cell>
          <cell r="G66">
            <v>10508300</v>
          </cell>
          <cell r="H66">
            <v>10206449</v>
          </cell>
          <cell r="I66">
            <v>1679362</v>
          </cell>
          <cell r="J66">
            <v>744830</v>
          </cell>
          <cell r="K66">
            <v>2813320</v>
          </cell>
          <cell r="L66">
            <v>9254654</v>
          </cell>
          <cell r="M66">
            <v>8957973</v>
          </cell>
          <cell r="N66">
            <v>6955426</v>
          </cell>
        </row>
        <row r="67">
          <cell r="A67">
            <v>501150</v>
          </cell>
          <cell r="B67" t="str">
            <v>Coal &amp; Other Fuel Handling</v>
          </cell>
          <cell r="C67">
            <v>76705</v>
          </cell>
          <cell r="D67">
            <v>71938</v>
          </cell>
          <cell r="E67">
            <v>97295</v>
          </cell>
          <cell r="F67">
            <v>72120</v>
          </cell>
          <cell r="G67">
            <v>76588</v>
          </cell>
          <cell r="H67">
            <v>71392</v>
          </cell>
          <cell r="I67">
            <v>81505</v>
          </cell>
          <cell r="J67">
            <v>81519</v>
          </cell>
          <cell r="K67">
            <v>104089</v>
          </cell>
          <cell r="L67">
            <v>81650</v>
          </cell>
          <cell r="M67">
            <v>81330</v>
          </cell>
          <cell r="N67">
            <v>80970</v>
          </cell>
        </row>
        <row r="68">
          <cell r="A68">
            <v>501180</v>
          </cell>
          <cell r="B68" t="str">
            <v>Sale Of Fly Ash-Revenues</v>
          </cell>
          <cell r="I68">
            <v>945</v>
          </cell>
          <cell r="J68">
            <v>0</v>
          </cell>
          <cell r="K68">
            <v>0</v>
          </cell>
          <cell r="L68">
            <v>945</v>
          </cell>
          <cell r="M68">
            <v>0</v>
          </cell>
          <cell r="N68">
            <v>0</v>
          </cell>
        </row>
        <row r="69">
          <cell r="A69">
            <v>501190</v>
          </cell>
          <cell r="B69" t="str">
            <v>Sale Of Fly Ash-Expenses</v>
          </cell>
          <cell r="C69">
            <v>-59462</v>
          </cell>
          <cell r="D69">
            <v>87545</v>
          </cell>
          <cell r="E69">
            <v>0</v>
          </cell>
          <cell r="F69">
            <v>0</v>
          </cell>
          <cell r="G69">
            <v>-87545</v>
          </cell>
          <cell r="H69">
            <v>0</v>
          </cell>
          <cell r="I69">
            <v>23508</v>
          </cell>
          <cell r="J69">
            <v>23508</v>
          </cell>
          <cell r="K69">
            <v>23508</v>
          </cell>
          <cell r="L69">
            <v>23508</v>
          </cell>
          <cell r="M69">
            <v>23508</v>
          </cell>
          <cell r="N69">
            <v>23508</v>
          </cell>
        </row>
        <row r="70">
          <cell r="A70">
            <v>501310</v>
          </cell>
          <cell r="B70" t="str">
            <v>Oil Consumed-Fossil Steam</v>
          </cell>
          <cell r="C70">
            <v>200210</v>
          </cell>
          <cell r="D70">
            <v>113447</v>
          </cell>
          <cell r="E70">
            <v>679028</v>
          </cell>
          <cell r="F70">
            <v>121022</v>
          </cell>
          <cell r="G70">
            <v>90938</v>
          </cell>
          <cell r="H70">
            <v>134307</v>
          </cell>
        </row>
        <row r="71">
          <cell r="A71">
            <v>501996</v>
          </cell>
          <cell r="B71" t="str">
            <v>Fuel Expense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208000</v>
          </cell>
          <cell r="J71">
            <v>6000</v>
          </cell>
          <cell r="K71">
            <v>661000</v>
          </cell>
          <cell r="L71">
            <v>1668000</v>
          </cell>
          <cell r="M71">
            <v>3931000</v>
          </cell>
          <cell r="N71">
            <v>1268000</v>
          </cell>
        </row>
        <row r="72">
          <cell r="A72">
            <v>502020</v>
          </cell>
          <cell r="B72" t="str">
            <v>Ammonia - Qualifying</v>
          </cell>
          <cell r="C72">
            <v>984</v>
          </cell>
          <cell r="D72">
            <v>0</v>
          </cell>
          <cell r="E72">
            <v>12032</v>
          </cell>
          <cell r="F72">
            <v>81333</v>
          </cell>
          <cell r="G72">
            <v>85246</v>
          </cell>
          <cell r="H72">
            <v>99841</v>
          </cell>
          <cell r="I72">
            <v>0</v>
          </cell>
          <cell r="J72">
            <v>0</v>
          </cell>
          <cell r="K72">
            <v>2600</v>
          </cell>
          <cell r="L72">
            <v>57000</v>
          </cell>
          <cell r="M72">
            <v>72800</v>
          </cell>
          <cell r="N72">
            <v>70200</v>
          </cell>
        </row>
        <row r="73">
          <cell r="A73">
            <v>502040</v>
          </cell>
          <cell r="B73" t="str">
            <v>COST OF LIME</v>
          </cell>
          <cell r="C73">
            <v>2559628</v>
          </cell>
          <cell r="D73">
            <v>1596675</v>
          </cell>
          <cell r="E73">
            <v>852988</v>
          </cell>
          <cell r="F73">
            <v>3394709</v>
          </cell>
          <cell r="G73">
            <v>2767686</v>
          </cell>
          <cell r="H73">
            <v>2958196</v>
          </cell>
          <cell r="I73">
            <v>0</v>
          </cell>
          <cell r="J73">
            <v>0</v>
          </cell>
          <cell r="K73">
            <v>120400</v>
          </cell>
          <cell r="L73">
            <v>2623500</v>
          </cell>
          <cell r="M73">
            <v>3347700</v>
          </cell>
          <cell r="N73">
            <v>3230100</v>
          </cell>
        </row>
        <row r="74">
          <cell r="A74">
            <v>502100</v>
          </cell>
          <cell r="B74" t="str">
            <v>Fossil Steam Exp-Other</v>
          </cell>
          <cell r="C74">
            <v>306819</v>
          </cell>
          <cell r="D74">
            <v>304931</v>
          </cell>
          <cell r="E74">
            <v>458363</v>
          </cell>
          <cell r="F74">
            <v>650819</v>
          </cell>
          <cell r="G74">
            <v>273602</v>
          </cell>
          <cell r="H74">
            <v>307055</v>
          </cell>
          <cell r="I74">
            <v>333149</v>
          </cell>
          <cell r="J74">
            <v>332840</v>
          </cell>
          <cell r="K74">
            <v>469492</v>
          </cell>
          <cell r="L74">
            <v>333783</v>
          </cell>
          <cell r="M74">
            <v>333339</v>
          </cell>
          <cell r="N74">
            <v>332855</v>
          </cell>
        </row>
        <row r="75">
          <cell r="A75">
            <v>502410</v>
          </cell>
          <cell r="B75" t="str">
            <v>Steam Oper-Bottom Ash/Fly Ash</v>
          </cell>
          <cell r="C75">
            <v>3</v>
          </cell>
          <cell r="D75">
            <v>0</v>
          </cell>
          <cell r="E75">
            <v>0</v>
          </cell>
          <cell r="F75">
            <v>1289</v>
          </cell>
          <cell r="G75">
            <v>164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505000</v>
          </cell>
          <cell r="B76" t="str">
            <v>Electric Expenses-Steam Oper</v>
          </cell>
          <cell r="C76">
            <v>64295</v>
          </cell>
          <cell r="D76">
            <v>58370</v>
          </cell>
          <cell r="E76">
            <v>91679</v>
          </cell>
          <cell r="F76">
            <v>61824</v>
          </cell>
          <cell r="G76">
            <v>57561</v>
          </cell>
          <cell r="H76">
            <v>49823</v>
          </cell>
          <cell r="I76">
            <v>95496</v>
          </cell>
          <cell r="J76">
            <v>95481</v>
          </cell>
          <cell r="K76">
            <v>142215</v>
          </cell>
          <cell r="L76">
            <v>95736</v>
          </cell>
          <cell r="M76">
            <v>95681</v>
          </cell>
          <cell r="N76">
            <v>95393</v>
          </cell>
        </row>
        <row r="77">
          <cell r="A77">
            <v>506000</v>
          </cell>
          <cell r="B77" t="str">
            <v>Misc Fossil Power Expenses</v>
          </cell>
          <cell r="C77">
            <v>103761</v>
          </cell>
          <cell r="D77">
            <v>137512</v>
          </cell>
          <cell r="E77">
            <v>170064</v>
          </cell>
          <cell r="F77">
            <v>141429</v>
          </cell>
          <cell r="G77">
            <v>128586</v>
          </cell>
          <cell r="H77">
            <v>379876</v>
          </cell>
          <cell r="I77">
            <v>107546</v>
          </cell>
          <cell r="J77">
            <v>65687</v>
          </cell>
          <cell r="K77">
            <v>66192</v>
          </cell>
          <cell r="L77">
            <v>720365</v>
          </cell>
          <cell r="M77">
            <v>66527</v>
          </cell>
          <cell r="N77">
            <v>66884</v>
          </cell>
        </row>
        <row r="78">
          <cell r="A78">
            <v>507000</v>
          </cell>
          <cell r="B78" t="str">
            <v>Steam Power Gen-Op Rents</v>
          </cell>
        </row>
        <row r="79">
          <cell r="A79">
            <v>509030</v>
          </cell>
          <cell r="B79" t="str">
            <v>SO2 Emission Expense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509210</v>
          </cell>
          <cell r="B80" t="str">
            <v>Seasonal NOx Emission Expense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509212</v>
          </cell>
          <cell r="B81" t="str">
            <v>Annual NOx Emission Expense</v>
          </cell>
        </row>
        <row r="82">
          <cell r="A82">
            <v>510000</v>
          </cell>
          <cell r="B82" t="str">
            <v>Suprvsn and Engrng-Steam Maint</v>
          </cell>
          <cell r="C82">
            <v>131447</v>
          </cell>
          <cell r="D82">
            <v>132057</v>
          </cell>
          <cell r="E82">
            <v>118483</v>
          </cell>
          <cell r="F82">
            <v>121447</v>
          </cell>
          <cell r="G82">
            <v>118622</v>
          </cell>
          <cell r="H82">
            <v>108323</v>
          </cell>
          <cell r="I82">
            <v>349952</v>
          </cell>
          <cell r="J82">
            <v>349936</v>
          </cell>
          <cell r="K82">
            <v>349292</v>
          </cell>
          <cell r="L82">
            <v>350681</v>
          </cell>
          <cell r="M82">
            <v>350747</v>
          </cell>
          <cell r="N82">
            <v>349786</v>
          </cell>
        </row>
        <row r="83">
          <cell r="A83">
            <v>510100</v>
          </cell>
          <cell r="B83" t="str">
            <v>Suprvsn &amp; Engrng-Steam Maint R</v>
          </cell>
          <cell r="C83">
            <v>3804</v>
          </cell>
          <cell r="D83">
            <v>4626</v>
          </cell>
          <cell r="E83">
            <v>2496</v>
          </cell>
          <cell r="F83">
            <v>3468</v>
          </cell>
          <cell r="G83">
            <v>3722</v>
          </cell>
          <cell r="H83">
            <v>4725</v>
          </cell>
          <cell r="I83">
            <v>38410</v>
          </cell>
          <cell r="J83">
            <v>38410</v>
          </cell>
          <cell r="K83">
            <v>38513</v>
          </cell>
          <cell r="L83">
            <v>38410</v>
          </cell>
          <cell r="M83">
            <v>38112</v>
          </cell>
          <cell r="N83">
            <v>38112</v>
          </cell>
        </row>
        <row r="84">
          <cell r="A84">
            <v>511000</v>
          </cell>
          <cell r="B84" t="str">
            <v>Maint Of Structures-Steam</v>
          </cell>
          <cell r="C84">
            <v>-10766</v>
          </cell>
          <cell r="D84">
            <v>177096</v>
          </cell>
          <cell r="E84">
            <v>165893</v>
          </cell>
          <cell r="F84">
            <v>94447</v>
          </cell>
          <cell r="G84">
            <v>166322</v>
          </cell>
          <cell r="H84">
            <v>171698</v>
          </cell>
          <cell r="I84">
            <v>187575</v>
          </cell>
          <cell r="J84">
            <v>184064</v>
          </cell>
          <cell r="K84">
            <v>183632</v>
          </cell>
          <cell r="L84">
            <v>187606</v>
          </cell>
          <cell r="M84">
            <v>189273</v>
          </cell>
          <cell r="N84">
            <v>189041</v>
          </cell>
        </row>
        <row r="85">
          <cell r="A85">
            <v>512100</v>
          </cell>
          <cell r="B85" t="str">
            <v>Maint Of Boiler Plant-Other</v>
          </cell>
          <cell r="C85">
            <v>590536</v>
          </cell>
          <cell r="D85">
            <v>242713</v>
          </cell>
          <cell r="E85">
            <v>373355</v>
          </cell>
          <cell r="F85">
            <v>-405</v>
          </cell>
          <cell r="G85">
            <v>1028872</v>
          </cell>
          <cell r="H85">
            <v>201805</v>
          </cell>
          <cell r="I85">
            <v>855152</v>
          </cell>
          <cell r="J85">
            <v>1565939</v>
          </cell>
          <cell r="K85">
            <v>1786075</v>
          </cell>
          <cell r="L85">
            <v>405703</v>
          </cell>
          <cell r="M85">
            <v>377967</v>
          </cell>
          <cell r="N85">
            <v>614068</v>
          </cell>
        </row>
        <row r="86">
          <cell r="A86">
            <v>513100</v>
          </cell>
          <cell r="B86" t="str">
            <v>Maint Of Electric Plant-Other</v>
          </cell>
          <cell r="C86">
            <v>114772</v>
          </cell>
          <cell r="D86">
            <v>70048</v>
          </cell>
          <cell r="E86">
            <v>-199634</v>
          </cell>
          <cell r="F86">
            <v>339104</v>
          </cell>
          <cell r="G86">
            <v>71091</v>
          </cell>
          <cell r="H86">
            <v>99008</v>
          </cell>
          <cell r="I86">
            <v>406161</v>
          </cell>
          <cell r="J86">
            <v>306158</v>
          </cell>
          <cell r="K86">
            <v>195786</v>
          </cell>
          <cell r="L86">
            <v>95954</v>
          </cell>
          <cell r="M86">
            <v>173539</v>
          </cell>
          <cell r="N86">
            <v>102346</v>
          </cell>
        </row>
        <row r="87">
          <cell r="A87">
            <v>514000</v>
          </cell>
          <cell r="B87" t="str">
            <v>Maintenance - Misc Steam Plant</v>
          </cell>
          <cell r="C87">
            <v>98618</v>
          </cell>
          <cell r="D87">
            <v>89516</v>
          </cell>
          <cell r="E87">
            <v>62678</v>
          </cell>
          <cell r="F87">
            <v>64280</v>
          </cell>
          <cell r="G87">
            <v>95486</v>
          </cell>
          <cell r="H87">
            <v>-132231</v>
          </cell>
          <cell r="I87">
            <v>46763</v>
          </cell>
          <cell r="J87">
            <v>46762</v>
          </cell>
          <cell r="K87">
            <v>46716</v>
          </cell>
          <cell r="L87">
            <v>46779</v>
          </cell>
          <cell r="M87">
            <v>46786</v>
          </cell>
          <cell r="N87">
            <v>46763</v>
          </cell>
        </row>
        <row r="88">
          <cell r="A88">
            <v>514300</v>
          </cell>
          <cell r="B88" t="str">
            <v>Maintenance - Misc Steam Plant</v>
          </cell>
          <cell r="C88">
            <v>0</v>
          </cell>
          <cell r="D88">
            <v>4</v>
          </cell>
          <cell r="E88">
            <v>0</v>
          </cell>
          <cell r="F88">
            <v>4</v>
          </cell>
          <cell r="G88">
            <v>4</v>
          </cell>
          <cell r="H88">
            <v>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524000</v>
          </cell>
          <cell r="B89" t="str">
            <v>Misc Expenses - Nuc Oper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531100</v>
          </cell>
          <cell r="B90" t="str">
            <v>Maint  Electric Plt-Other-Nuc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539000</v>
          </cell>
          <cell r="B91" t="str">
            <v>Misc Hydraulic Expenses</v>
          </cell>
        </row>
        <row r="92">
          <cell r="A92">
            <v>543000</v>
          </cell>
          <cell r="B92" t="str">
            <v>Maint-Reservoir,Dam &amp; Waterway</v>
          </cell>
        </row>
        <row r="93">
          <cell r="A93">
            <v>546000</v>
          </cell>
          <cell r="B93" t="str">
            <v>Suprvsn and Enginring-CT Oper</v>
          </cell>
          <cell r="C93">
            <v>23732</v>
          </cell>
          <cell r="D93">
            <v>13903</v>
          </cell>
          <cell r="E93">
            <v>17580</v>
          </cell>
          <cell r="F93">
            <v>15506</v>
          </cell>
          <cell r="G93">
            <v>15226</v>
          </cell>
          <cell r="H93">
            <v>18759</v>
          </cell>
          <cell r="I93">
            <v>-6936</v>
          </cell>
          <cell r="J93">
            <v>-6932</v>
          </cell>
          <cell r="K93">
            <v>-6996</v>
          </cell>
          <cell r="L93">
            <v>-6907</v>
          </cell>
          <cell r="M93">
            <v>58165</v>
          </cell>
          <cell r="N93">
            <v>58079</v>
          </cell>
        </row>
        <row r="94">
          <cell r="A94">
            <v>547100</v>
          </cell>
          <cell r="B94" t="str">
            <v>Natural Gas</v>
          </cell>
          <cell r="C94">
            <v>418650</v>
          </cell>
          <cell r="D94">
            <v>967120</v>
          </cell>
          <cell r="E94">
            <v>936764</v>
          </cell>
          <cell r="F94">
            <v>1195919</v>
          </cell>
          <cell r="G94">
            <v>1184790</v>
          </cell>
          <cell r="H94">
            <v>1034269</v>
          </cell>
        </row>
        <row r="95">
          <cell r="A95">
            <v>547150</v>
          </cell>
          <cell r="B95" t="str">
            <v>Natural Gas Handling-CT</v>
          </cell>
          <cell r="C95">
            <v>2603</v>
          </cell>
          <cell r="D95">
            <v>4083</v>
          </cell>
          <cell r="E95">
            <v>4357</v>
          </cell>
          <cell r="F95">
            <v>3998</v>
          </cell>
          <cell r="G95">
            <v>4053</v>
          </cell>
          <cell r="H95">
            <v>3567</v>
          </cell>
          <cell r="I95">
            <v>2745</v>
          </cell>
          <cell r="J95">
            <v>2746</v>
          </cell>
          <cell r="K95">
            <v>2745</v>
          </cell>
          <cell r="L95">
            <v>2747</v>
          </cell>
          <cell r="M95">
            <v>2715</v>
          </cell>
          <cell r="N95">
            <v>2701</v>
          </cell>
        </row>
        <row r="96">
          <cell r="A96">
            <v>547200</v>
          </cell>
          <cell r="B96" t="str">
            <v>Oil</v>
          </cell>
          <cell r="C96">
            <v>0</v>
          </cell>
          <cell r="D96">
            <v>135352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548100</v>
          </cell>
          <cell r="B97" t="str">
            <v>Generation Expenses-Other CT</v>
          </cell>
          <cell r="C97">
            <v>1653</v>
          </cell>
          <cell r="D97">
            <v>1573</v>
          </cell>
          <cell r="E97">
            <v>7681</v>
          </cell>
          <cell r="F97">
            <v>2289</v>
          </cell>
          <cell r="G97">
            <v>1341</v>
          </cell>
          <cell r="H97">
            <v>1044</v>
          </cell>
          <cell r="I97">
            <v>3612</v>
          </cell>
          <cell r="J97">
            <v>3599</v>
          </cell>
          <cell r="K97">
            <v>3678</v>
          </cell>
          <cell r="L97">
            <v>3612</v>
          </cell>
          <cell r="M97">
            <v>3591</v>
          </cell>
          <cell r="N97">
            <v>3669</v>
          </cell>
        </row>
        <row r="98">
          <cell r="A98">
            <v>548200</v>
          </cell>
          <cell r="B98" t="str">
            <v>Prime Movers - Generators- CT</v>
          </cell>
          <cell r="C98">
            <v>10947</v>
          </cell>
          <cell r="D98">
            <v>44589</v>
          </cell>
          <cell r="E98">
            <v>69453</v>
          </cell>
          <cell r="F98">
            <v>30116</v>
          </cell>
          <cell r="G98">
            <v>30096</v>
          </cell>
          <cell r="H98">
            <v>36283</v>
          </cell>
          <cell r="I98">
            <v>23070</v>
          </cell>
          <cell r="J98">
            <v>23067</v>
          </cell>
          <cell r="K98">
            <v>34323</v>
          </cell>
          <cell r="L98">
            <v>23128</v>
          </cell>
          <cell r="M98">
            <v>23115</v>
          </cell>
          <cell r="N98">
            <v>23045</v>
          </cell>
        </row>
        <row r="99">
          <cell r="A99">
            <v>549000</v>
          </cell>
          <cell r="B99" t="str">
            <v>Misc-Power Generation Expenses</v>
          </cell>
          <cell r="C99">
            <v>114377</v>
          </cell>
          <cell r="D99">
            <v>68069</v>
          </cell>
          <cell r="E99">
            <v>68183</v>
          </cell>
          <cell r="F99">
            <v>87829</v>
          </cell>
          <cell r="G99">
            <v>100078</v>
          </cell>
          <cell r="H99">
            <v>85282</v>
          </cell>
          <cell r="I99">
            <v>58922</v>
          </cell>
          <cell r="J99">
            <v>58892</v>
          </cell>
          <cell r="K99">
            <v>72212</v>
          </cell>
          <cell r="L99">
            <v>59022</v>
          </cell>
          <cell r="M99">
            <v>58944</v>
          </cell>
          <cell r="N99">
            <v>68199</v>
          </cell>
        </row>
        <row r="100">
          <cell r="A100">
            <v>550001</v>
          </cell>
          <cell r="B100" t="str">
            <v>Other Power Gen Op Rents</v>
          </cell>
          <cell r="C100">
            <v>0</v>
          </cell>
          <cell r="D100">
            <v>0</v>
          </cell>
          <cell r="E100">
            <v>-3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551000</v>
          </cell>
          <cell r="B101" t="str">
            <v>Suprvsn and Enginring-CT Maint</v>
          </cell>
          <cell r="C101">
            <v>10617</v>
          </cell>
          <cell r="D101">
            <v>9736</v>
          </cell>
          <cell r="E101">
            <v>15168</v>
          </cell>
          <cell r="F101">
            <v>8828</v>
          </cell>
          <cell r="G101">
            <v>9333</v>
          </cell>
          <cell r="H101">
            <v>8697</v>
          </cell>
          <cell r="I101">
            <v>11158</v>
          </cell>
          <cell r="J101">
            <v>11157</v>
          </cell>
          <cell r="K101">
            <v>11097</v>
          </cell>
          <cell r="L101">
            <v>11180</v>
          </cell>
          <cell r="M101">
            <v>11178</v>
          </cell>
          <cell r="N101">
            <v>11151</v>
          </cell>
        </row>
        <row r="102">
          <cell r="A102">
            <v>552000</v>
          </cell>
          <cell r="B102" t="str">
            <v>Maintenance Of Structures-CT</v>
          </cell>
          <cell r="C102">
            <v>20903</v>
          </cell>
          <cell r="D102">
            <v>15706</v>
          </cell>
          <cell r="E102">
            <v>8691</v>
          </cell>
          <cell r="F102">
            <v>14360</v>
          </cell>
          <cell r="G102">
            <v>23216</v>
          </cell>
          <cell r="H102">
            <v>9051</v>
          </cell>
          <cell r="I102">
            <v>31218</v>
          </cell>
          <cell r="J102">
            <v>31218</v>
          </cell>
          <cell r="K102">
            <v>31218</v>
          </cell>
          <cell r="L102">
            <v>31218</v>
          </cell>
          <cell r="M102">
            <v>31210</v>
          </cell>
          <cell r="N102">
            <v>31218</v>
          </cell>
        </row>
        <row r="103">
          <cell r="A103">
            <v>552220</v>
          </cell>
          <cell r="B103" t="str">
            <v>Solar: Maint of Structures</v>
          </cell>
        </row>
        <row r="104">
          <cell r="A104">
            <v>553000</v>
          </cell>
          <cell r="B104" t="str">
            <v>Maint-Gentg and Elect Equip-CT</v>
          </cell>
          <cell r="C104">
            <v>4768</v>
          </cell>
          <cell r="D104">
            <v>18665</v>
          </cell>
          <cell r="E104">
            <v>18115</v>
          </cell>
          <cell r="F104">
            <v>9239</v>
          </cell>
          <cell r="G104">
            <v>16159</v>
          </cell>
          <cell r="H104">
            <v>5762</v>
          </cell>
          <cell r="I104">
            <v>117325</v>
          </cell>
          <cell r="J104">
            <v>78162</v>
          </cell>
          <cell r="K104">
            <v>42325</v>
          </cell>
          <cell r="L104">
            <v>42345</v>
          </cell>
          <cell r="M104">
            <v>36923</v>
          </cell>
          <cell r="N104">
            <v>36909</v>
          </cell>
        </row>
        <row r="105">
          <cell r="A105">
            <v>554000</v>
          </cell>
          <cell r="B105" t="str">
            <v>Misc Power Generation Plant-CT</v>
          </cell>
          <cell r="C105">
            <v>1537</v>
          </cell>
          <cell r="D105">
            <v>29858</v>
          </cell>
          <cell r="E105">
            <v>18013</v>
          </cell>
          <cell r="F105">
            <v>17807</v>
          </cell>
          <cell r="G105">
            <v>102648</v>
          </cell>
          <cell r="H105">
            <v>13821</v>
          </cell>
          <cell r="I105">
            <v>10839</v>
          </cell>
          <cell r="J105">
            <v>10839</v>
          </cell>
          <cell r="K105">
            <v>10839</v>
          </cell>
          <cell r="L105">
            <v>10839</v>
          </cell>
          <cell r="M105">
            <v>10848</v>
          </cell>
          <cell r="N105">
            <v>10839</v>
          </cell>
        </row>
        <row r="106">
          <cell r="A106">
            <v>555028</v>
          </cell>
          <cell r="B106" t="str">
            <v>Purch Pwr - Non-native - net</v>
          </cell>
          <cell r="C106">
            <v>-175045</v>
          </cell>
          <cell r="D106">
            <v>0</v>
          </cell>
          <cell r="E106">
            <v>0</v>
          </cell>
          <cell r="F106">
            <v>-124185</v>
          </cell>
          <cell r="G106">
            <v>0</v>
          </cell>
          <cell r="H106">
            <v>0</v>
          </cell>
        </row>
        <row r="107">
          <cell r="A107">
            <v>555200</v>
          </cell>
          <cell r="B107" t="str">
            <v>Interchange Power</v>
          </cell>
        </row>
        <row r="108">
          <cell r="A108">
            <v>555202</v>
          </cell>
          <cell r="B108" t="str">
            <v>Purch Power-Fuel Clause</v>
          </cell>
          <cell r="C108">
            <v>4597980</v>
          </cell>
          <cell r="D108">
            <v>3637374</v>
          </cell>
          <cell r="E108">
            <v>8348284</v>
          </cell>
          <cell r="F108">
            <v>5849874</v>
          </cell>
          <cell r="G108">
            <v>3467654</v>
          </cell>
          <cell r="H108">
            <v>3438115</v>
          </cell>
          <cell r="I108">
            <v>12467937</v>
          </cell>
          <cell r="J108">
            <v>11844677</v>
          </cell>
          <cell r="K108">
            <v>9630625</v>
          </cell>
          <cell r="L108">
            <v>4304111</v>
          </cell>
          <cell r="M108">
            <v>3748471</v>
          </cell>
          <cell r="N108">
            <v>4210586</v>
          </cell>
        </row>
        <row r="109">
          <cell r="A109">
            <v>556000</v>
          </cell>
          <cell r="B109" t="str">
            <v>System Cnts &amp; Load Dispatching</v>
          </cell>
          <cell r="I109">
            <v>70</v>
          </cell>
          <cell r="J109">
            <v>70</v>
          </cell>
          <cell r="K109">
            <v>70</v>
          </cell>
          <cell r="L109">
            <v>70</v>
          </cell>
          <cell r="M109">
            <v>70</v>
          </cell>
          <cell r="N109">
            <v>70</v>
          </cell>
        </row>
        <row r="110">
          <cell r="A110">
            <v>557000</v>
          </cell>
          <cell r="B110" t="str">
            <v>Other Expenses-Oper</v>
          </cell>
          <cell r="C110">
            <v>-1858634</v>
          </cell>
          <cell r="D110">
            <v>748707</v>
          </cell>
          <cell r="E110">
            <v>1815398</v>
          </cell>
          <cell r="F110">
            <v>-1614362</v>
          </cell>
          <cell r="G110">
            <v>-437454</v>
          </cell>
          <cell r="H110">
            <v>2087449</v>
          </cell>
          <cell r="I110">
            <v>623618</v>
          </cell>
          <cell r="J110">
            <v>639397</v>
          </cell>
          <cell r="K110">
            <v>566176</v>
          </cell>
          <cell r="L110">
            <v>740145</v>
          </cell>
          <cell r="M110">
            <v>566421</v>
          </cell>
          <cell r="N110">
            <v>690986</v>
          </cell>
        </row>
        <row r="111">
          <cell r="A111">
            <v>557450</v>
          </cell>
          <cell r="B111" t="str">
            <v>Commissions/Brokerage Expense</v>
          </cell>
          <cell r="C111">
            <v>705</v>
          </cell>
          <cell r="D111">
            <v>2262</v>
          </cell>
          <cell r="E111">
            <v>538</v>
          </cell>
          <cell r="F111">
            <v>719</v>
          </cell>
          <cell r="G111">
            <v>696</v>
          </cell>
          <cell r="H111">
            <v>1615</v>
          </cell>
          <cell r="I111">
            <v>936</v>
          </cell>
          <cell r="J111">
            <v>936</v>
          </cell>
          <cell r="K111">
            <v>936</v>
          </cell>
          <cell r="L111">
            <v>936</v>
          </cell>
          <cell r="M111">
            <v>936</v>
          </cell>
          <cell r="N111">
            <v>936</v>
          </cell>
        </row>
        <row r="112">
          <cell r="A112">
            <v>557451</v>
          </cell>
          <cell r="B112" t="str">
            <v>EA &amp; Coal Broker Fees</v>
          </cell>
          <cell r="C112">
            <v>97</v>
          </cell>
          <cell r="D112">
            <v>0</v>
          </cell>
          <cell r="E112">
            <v>0</v>
          </cell>
          <cell r="F112">
            <v>0</v>
          </cell>
          <cell r="G112">
            <v>21</v>
          </cell>
          <cell r="H112">
            <v>6250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557980</v>
          </cell>
          <cell r="B113" t="str">
            <v>Retail Deferred Fuel Expenses</v>
          </cell>
          <cell r="C113">
            <v>-218739</v>
          </cell>
          <cell r="D113">
            <v>2703639</v>
          </cell>
          <cell r="E113">
            <v>-3122073</v>
          </cell>
          <cell r="F113">
            <v>3971865</v>
          </cell>
          <cell r="G113">
            <v>682065</v>
          </cell>
          <cell r="H113">
            <v>-716659</v>
          </cell>
          <cell r="I113">
            <v>-872443</v>
          </cell>
          <cell r="J113">
            <v>-1162767</v>
          </cell>
          <cell r="K113">
            <v>1037613</v>
          </cell>
          <cell r="L113">
            <v>1415248</v>
          </cell>
          <cell r="M113">
            <v>1492337</v>
          </cell>
          <cell r="N113">
            <v>920998</v>
          </cell>
        </row>
        <row r="114">
          <cell r="A114">
            <v>560000</v>
          </cell>
          <cell r="B114" t="str">
            <v>Supervsn and Engrng-Trans Oper</v>
          </cell>
          <cell r="C114">
            <v>60</v>
          </cell>
          <cell r="D114">
            <v>83</v>
          </cell>
          <cell r="E114">
            <v>82</v>
          </cell>
          <cell r="F114">
            <v>74</v>
          </cell>
          <cell r="G114">
            <v>56</v>
          </cell>
          <cell r="H114">
            <v>139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561100</v>
          </cell>
          <cell r="B115" t="str">
            <v>Load Dispatch-Reliability</v>
          </cell>
          <cell r="C115">
            <v>6793</v>
          </cell>
          <cell r="D115">
            <v>6978</v>
          </cell>
          <cell r="E115">
            <v>7135</v>
          </cell>
          <cell r="F115">
            <v>6151</v>
          </cell>
          <cell r="G115">
            <v>5987</v>
          </cell>
          <cell r="H115">
            <v>6547</v>
          </cell>
          <cell r="I115">
            <v>6391</v>
          </cell>
          <cell r="J115">
            <v>6247</v>
          </cell>
          <cell r="K115">
            <v>6020</v>
          </cell>
          <cell r="L115">
            <v>5581</v>
          </cell>
          <cell r="M115">
            <v>5675</v>
          </cell>
          <cell r="N115">
            <v>6190</v>
          </cell>
        </row>
        <row r="116">
          <cell r="A116">
            <v>561200</v>
          </cell>
          <cell r="B116" t="str">
            <v>Load Dispatch-Mnitor&amp;OprTrnSys</v>
          </cell>
          <cell r="C116">
            <v>31073</v>
          </cell>
          <cell r="D116">
            <v>32257</v>
          </cell>
          <cell r="E116">
            <v>33220</v>
          </cell>
          <cell r="F116">
            <v>28759</v>
          </cell>
          <cell r="G116">
            <v>28007</v>
          </cell>
          <cell r="H116">
            <v>30763</v>
          </cell>
          <cell r="I116">
            <v>29772</v>
          </cell>
          <cell r="J116">
            <v>7362</v>
          </cell>
          <cell r="K116">
            <v>28478</v>
          </cell>
          <cell r="L116">
            <v>26946</v>
          </cell>
          <cell r="M116">
            <v>27421</v>
          </cell>
          <cell r="N116">
            <v>29071</v>
          </cell>
        </row>
        <row r="117">
          <cell r="A117">
            <v>561300</v>
          </cell>
          <cell r="B117" t="str">
            <v>Load Dispatch - TransSvc&amp;Sch</v>
          </cell>
          <cell r="C117">
            <v>4195</v>
          </cell>
          <cell r="D117">
            <v>4345</v>
          </cell>
          <cell r="E117">
            <v>4471</v>
          </cell>
          <cell r="F117">
            <v>3861</v>
          </cell>
          <cell r="G117">
            <v>3765</v>
          </cell>
          <cell r="H117">
            <v>4134</v>
          </cell>
          <cell r="I117">
            <v>4045</v>
          </cell>
          <cell r="J117">
            <v>3974</v>
          </cell>
          <cell r="K117">
            <v>3860</v>
          </cell>
          <cell r="L117">
            <v>3641</v>
          </cell>
          <cell r="M117">
            <v>3704</v>
          </cell>
          <cell r="N117">
            <v>3945</v>
          </cell>
        </row>
        <row r="118">
          <cell r="A118">
            <v>561400</v>
          </cell>
          <cell r="B118" t="str">
            <v>Scheduling-Sys Cntrl&amp;Disp Svs</v>
          </cell>
          <cell r="C118">
            <v>293424</v>
          </cell>
          <cell r="D118">
            <v>341434</v>
          </cell>
          <cell r="E118">
            <v>365052</v>
          </cell>
          <cell r="F118">
            <v>303396</v>
          </cell>
          <cell r="G118">
            <v>259611</v>
          </cell>
          <cell r="H118">
            <v>242231</v>
          </cell>
          <cell r="I118">
            <v>100000</v>
          </cell>
          <cell r="J118">
            <v>100000</v>
          </cell>
          <cell r="K118">
            <v>100000</v>
          </cell>
          <cell r="L118">
            <v>100000</v>
          </cell>
          <cell r="M118">
            <v>100000</v>
          </cell>
          <cell r="N118">
            <v>100000</v>
          </cell>
        </row>
        <row r="119">
          <cell r="A119">
            <v>561500</v>
          </cell>
          <cell r="B119" t="str">
            <v>Reliability Planning and Stdsdev</v>
          </cell>
          <cell r="C119">
            <v>675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561800</v>
          </cell>
          <cell r="B120" t="str">
            <v>Reliability-Plan&amp;Stds Dev</v>
          </cell>
          <cell r="C120">
            <v>186731</v>
          </cell>
          <cell r="D120">
            <v>138645</v>
          </cell>
          <cell r="E120">
            <v>126433</v>
          </cell>
          <cell r="F120">
            <v>183977</v>
          </cell>
          <cell r="G120">
            <v>184140</v>
          </cell>
          <cell r="H120">
            <v>184033</v>
          </cell>
          <cell r="I120">
            <v>172500</v>
          </cell>
          <cell r="J120">
            <v>172500</v>
          </cell>
          <cell r="K120">
            <v>172500</v>
          </cell>
          <cell r="L120">
            <v>172500</v>
          </cell>
          <cell r="M120">
            <v>189436</v>
          </cell>
          <cell r="N120">
            <v>189436</v>
          </cell>
        </row>
        <row r="121">
          <cell r="A121">
            <v>562000</v>
          </cell>
          <cell r="B121" t="str">
            <v>Station Expenses</v>
          </cell>
          <cell r="C121">
            <v>2569</v>
          </cell>
          <cell r="D121">
            <v>8456</v>
          </cell>
          <cell r="E121">
            <v>4768</v>
          </cell>
          <cell r="F121">
            <v>808</v>
          </cell>
          <cell r="G121">
            <v>1042</v>
          </cell>
          <cell r="H121">
            <v>2370</v>
          </cell>
          <cell r="I121">
            <v>12445</v>
          </cell>
          <cell r="J121">
            <v>15670</v>
          </cell>
          <cell r="K121">
            <v>4321</v>
          </cell>
          <cell r="L121">
            <v>1662</v>
          </cell>
          <cell r="M121">
            <v>1562</v>
          </cell>
          <cell r="N121">
            <v>1652</v>
          </cell>
        </row>
        <row r="122">
          <cell r="A122">
            <v>563000</v>
          </cell>
          <cell r="B122" t="str">
            <v>Overhead Line Expenses-Trans</v>
          </cell>
          <cell r="C122">
            <v>155</v>
          </cell>
          <cell r="D122">
            <v>48506</v>
          </cell>
          <cell r="E122">
            <v>93</v>
          </cell>
          <cell r="F122">
            <v>107</v>
          </cell>
          <cell r="G122">
            <v>21</v>
          </cell>
          <cell r="H122">
            <v>322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2913</v>
          </cell>
          <cell r="N122">
            <v>0</v>
          </cell>
        </row>
        <row r="123">
          <cell r="A123">
            <v>565000</v>
          </cell>
          <cell r="B123" t="str">
            <v>Transm Of Elec By Others</v>
          </cell>
          <cell r="C123">
            <v>2208979</v>
          </cell>
          <cell r="D123">
            <v>1976319</v>
          </cell>
          <cell r="E123">
            <v>1863233</v>
          </cell>
          <cell r="F123">
            <v>2367016</v>
          </cell>
          <cell r="G123">
            <v>1648801</v>
          </cell>
          <cell r="H123">
            <v>2116339</v>
          </cell>
          <cell r="I123">
            <v>2031278</v>
          </cell>
          <cell r="J123">
            <v>1782473</v>
          </cell>
          <cell r="K123">
            <v>1892028</v>
          </cell>
          <cell r="L123">
            <v>2031278</v>
          </cell>
          <cell r="M123">
            <v>2267151</v>
          </cell>
          <cell r="N123">
            <v>2267151</v>
          </cell>
        </row>
        <row r="124">
          <cell r="A124">
            <v>566000</v>
          </cell>
          <cell r="B124" t="str">
            <v>Misc Trans Exp-Other</v>
          </cell>
          <cell r="C124">
            <v>4202</v>
          </cell>
          <cell r="D124">
            <v>5973</v>
          </cell>
          <cell r="E124">
            <v>7389</v>
          </cell>
          <cell r="F124">
            <v>7330</v>
          </cell>
          <cell r="G124">
            <v>6513</v>
          </cell>
          <cell r="H124">
            <v>30560</v>
          </cell>
          <cell r="I124">
            <v>9880</v>
          </cell>
          <cell r="J124">
            <v>11399</v>
          </cell>
          <cell r="K124">
            <v>10546</v>
          </cell>
          <cell r="L124">
            <v>9537</v>
          </cell>
          <cell r="M124">
            <v>11134</v>
          </cell>
          <cell r="N124">
            <v>9639</v>
          </cell>
        </row>
        <row r="125">
          <cell r="A125">
            <v>566100</v>
          </cell>
          <cell r="B125" t="str">
            <v>Misc Trans-Trans Lines Related</v>
          </cell>
          <cell r="C125">
            <v>322</v>
          </cell>
          <cell r="D125">
            <v>272</v>
          </cell>
          <cell r="E125">
            <v>4749</v>
          </cell>
          <cell r="F125">
            <v>291</v>
          </cell>
          <cell r="G125">
            <v>249</v>
          </cell>
          <cell r="H125">
            <v>301</v>
          </cell>
          <cell r="I125">
            <v>292</v>
          </cell>
          <cell r="J125">
            <v>292</v>
          </cell>
          <cell r="K125">
            <v>292</v>
          </cell>
          <cell r="L125">
            <v>292</v>
          </cell>
          <cell r="M125">
            <v>292</v>
          </cell>
          <cell r="N125">
            <v>292</v>
          </cell>
        </row>
        <row r="126">
          <cell r="A126">
            <v>567000</v>
          </cell>
          <cell r="B126" t="str">
            <v>Rents-Trans Oper</v>
          </cell>
          <cell r="I126">
            <v>625</v>
          </cell>
          <cell r="J126">
            <v>625</v>
          </cell>
          <cell r="K126">
            <v>625</v>
          </cell>
          <cell r="L126">
            <v>625</v>
          </cell>
          <cell r="M126">
            <v>625</v>
          </cell>
          <cell r="N126">
            <v>625</v>
          </cell>
        </row>
        <row r="127">
          <cell r="A127">
            <v>569000</v>
          </cell>
          <cell r="B127" t="str">
            <v>Maint Of Structures-Trans</v>
          </cell>
          <cell r="C127">
            <v>10</v>
          </cell>
          <cell r="D127">
            <v>1620</v>
          </cell>
          <cell r="E127">
            <v>13</v>
          </cell>
          <cell r="F127">
            <v>0</v>
          </cell>
          <cell r="G127">
            <v>3279</v>
          </cell>
          <cell r="H127">
            <v>3925</v>
          </cell>
          <cell r="I127">
            <v>1954</v>
          </cell>
          <cell r="J127">
            <v>3496</v>
          </cell>
          <cell r="K127">
            <v>3080</v>
          </cell>
          <cell r="L127">
            <v>2130</v>
          </cell>
          <cell r="M127">
            <v>2230</v>
          </cell>
          <cell r="N127">
            <v>2148</v>
          </cell>
        </row>
        <row r="128">
          <cell r="A128">
            <v>569100</v>
          </cell>
          <cell r="B128" t="str">
            <v>Maint of Computer Hardware</v>
          </cell>
          <cell r="C128">
            <v>210</v>
          </cell>
          <cell r="D128">
            <v>222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569200</v>
          </cell>
          <cell r="B129" t="str">
            <v>Maint Of Computer Software</v>
          </cell>
          <cell r="C129">
            <v>5220</v>
          </cell>
          <cell r="D129">
            <v>5320</v>
          </cell>
          <cell r="E129">
            <v>5214</v>
          </cell>
          <cell r="F129">
            <v>6080</v>
          </cell>
          <cell r="G129">
            <v>5158</v>
          </cell>
          <cell r="H129">
            <v>5537</v>
          </cell>
          <cell r="I129">
            <v>5412</v>
          </cell>
          <cell r="J129">
            <v>5412</v>
          </cell>
          <cell r="K129">
            <v>5413</v>
          </cell>
          <cell r="L129">
            <v>5413</v>
          </cell>
          <cell r="M129">
            <v>5401</v>
          </cell>
          <cell r="N129">
            <v>12127</v>
          </cell>
        </row>
        <row r="130">
          <cell r="A130">
            <v>570100</v>
          </cell>
          <cell r="B130" t="str">
            <v>Maint  Stat Equip-Other- Trans</v>
          </cell>
          <cell r="C130">
            <v>2224</v>
          </cell>
          <cell r="D130">
            <v>2175</v>
          </cell>
          <cell r="E130">
            <v>1624</v>
          </cell>
          <cell r="F130">
            <v>3743</v>
          </cell>
          <cell r="G130">
            <v>1987</v>
          </cell>
          <cell r="H130">
            <v>3450</v>
          </cell>
          <cell r="I130">
            <v>1529</v>
          </cell>
          <cell r="J130">
            <v>1715</v>
          </cell>
          <cell r="K130">
            <v>2595</v>
          </cell>
          <cell r="L130">
            <v>534</v>
          </cell>
          <cell r="M130">
            <v>2802</v>
          </cell>
          <cell r="N130">
            <v>1587</v>
          </cell>
        </row>
        <row r="131">
          <cell r="A131">
            <v>570200</v>
          </cell>
          <cell r="B131" t="str">
            <v>Main-Cir BrkrsTrnsf Mtrs-Trans</v>
          </cell>
          <cell r="C131">
            <v>6561</v>
          </cell>
          <cell r="D131">
            <v>23806</v>
          </cell>
          <cell r="E131">
            <v>34537</v>
          </cell>
          <cell r="F131">
            <v>12058</v>
          </cell>
          <cell r="G131">
            <v>9694</v>
          </cell>
          <cell r="H131">
            <v>6765</v>
          </cell>
          <cell r="I131">
            <v>8879</v>
          </cell>
          <cell r="J131">
            <v>9308</v>
          </cell>
          <cell r="K131">
            <v>8299</v>
          </cell>
          <cell r="L131">
            <v>5841</v>
          </cell>
          <cell r="M131">
            <v>6016</v>
          </cell>
          <cell r="N131">
            <v>5751</v>
          </cell>
        </row>
        <row r="132">
          <cell r="A132">
            <v>571000</v>
          </cell>
          <cell r="B132" t="str">
            <v>Maint Of Overhead Lines-Trans</v>
          </cell>
          <cell r="C132">
            <v>37507</v>
          </cell>
          <cell r="D132">
            <v>46845</v>
          </cell>
          <cell r="E132">
            <v>125781</v>
          </cell>
          <cell r="F132">
            <v>64397</v>
          </cell>
          <cell r="G132">
            <v>-19879</v>
          </cell>
          <cell r="H132">
            <v>50115</v>
          </cell>
          <cell r="I132">
            <v>53826</v>
          </cell>
          <cell r="J132">
            <v>-381</v>
          </cell>
          <cell r="K132">
            <v>76596</v>
          </cell>
          <cell r="L132">
            <v>63190</v>
          </cell>
          <cell r="M132">
            <v>83948</v>
          </cell>
          <cell r="N132">
            <v>42638</v>
          </cell>
        </row>
        <row r="133">
          <cell r="A133">
            <v>575700</v>
          </cell>
          <cell r="B133" t="str">
            <v>Market Faciliation-Mntr&amp;Comp</v>
          </cell>
          <cell r="C133">
            <v>176593</v>
          </cell>
          <cell r="D133">
            <v>213582</v>
          </cell>
          <cell r="E133">
            <v>184791</v>
          </cell>
          <cell r="F133">
            <v>212043</v>
          </cell>
          <cell r="G133">
            <v>198394</v>
          </cell>
          <cell r="H133">
            <v>211928</v>
          </cell>
          <cell r="I133">
            <v>249888</v>
          </cell>
          <cell r="J133">
            <v>249888</v>
          </cell>
          <cell r="K133">
            <v>249888</v>
          </cell>
          <cell r="L133">
            <v>249888</v>
          </cell>
          <cell r="M133">
            <v>286685</v>
          </cell>
          <cell r="N133">
            <v>286685</v>
          </cell>
        </row>
        <row r="134">
          <cell r="A134">
            <v>580000</v>
          </cell>
          <cell r="B134" t="str">
            <v>Supervsn and Engring-Dist Oper</v>
          </cell>
          <cell r="C134">
            <v>4942</v>
          </cell>
          <cell r="D134">
            <v>2419</v>
          </cell>
          <cell r="E134">
            <v>3024</v>
          </cell>
          <cell r="F134">
            <v>5820</v>
          </cell>
          <cell r="G134">
            <v>5547</v>
          </cell>
          <cell r="H134">
            <v>1523</v>
          </cell>
          <cell r="I134">
            <v>1890</v>
          </cell>
          <cell r="J134">
            <v>1890</v>
          </cell>
          <cell r="K134">
            <v>1890</v>
          </cell>
          <cell r="L134">
            <v>1890</v>
          </cell>
          <cell r="M134">
            <v>1890</v>
          </cell>
          <cell r="N134">
            <v>1890</v>
          </cell>
        </row>
        <row r="135">
          <cell r="A135">
            <v>581004</v>
          </cell>
          <cell r="B135" t="str">
            <v>Load Dispatch-Dist of Elec</v>
          </cell>
          <cell r="C135">
            <v>27414</v>
          </cell>
          <cell r="D135">
            <v>33790</v>
          </cell>
          <cell r="E135">
            <v>50002</v>
          </cell>
          <cell r="F135">
            <v>24263</v>
          </cell>
          <cell r="G135">
            <v>29098</v>
          </cell>
          <cell r="H135">
            <v>31586</v>
          </cell>
          <cell r="I135">
            <v>32657</v>
          </cell>
          <cell r="J135">
            <v>32657</v>
          </cell>
          <cell r="K135">
            <v>45549</v>
          </cell>
          <cell r="L135">
            <v>32657</v>
          </cell>
          <cell r="M135">
            <v>56664</v>
          </cell>
          <cell r="N135">
            <v>32657</v>
          </cell>
        </row>
        <row r="136">
          <cell r="A136">
            <v>582100</v>
          </cell>
          <cell r="B136" t="str">
            <v>Station Expenses-Other-Dist</v>
          </cell>
          <cell r="C136">
            <v>4221</v>
          </cell>
          <cell r="D136">
            <v>1279</v>
          </cell>
          <cell r="E136">
            <v>2005</v>
          </cell>
          <cell r="F136">
            <v>9151</v>
          </cell>
          <cell r="G136">
            <v>3376</v>
          </cell>
          <cell r="H136">
            <v>4695</v>
          </cell>
          <cell r="I136">
            <v>4552</v>
          </cell>
          <cell r="J136">
            <v>13748</v>
          </cell>
          <cell r="K136">
            <v>5546</v>
          </cell>
          <cell r="L136">
            <v>4166</v>
          </cell>
          <cell r="M136">
            <v>4045</v>
          </cell>
          <cell r="N136">
            <v>3627</v>
          </cell>
        </row>
        <row r="137">
          <cell r="A137">
            <v>583100</v>
          </cell>
          <cell r="B137" t="str">
            <v>Overhead Line Exps-Other-Dist</v>
          </cell>
          <cell r="C137">
            <v>0</v>
          </cell>
          <cell r="D137">
            <v>72079</v>
          </cell>
          <cell r="E137">
            <v>17703</v>
          </cell>
          <cell r="F137">
            <v>42924</v>
          </cell>
          <cell r="G137">
            <v>0</v>
          </cell>
          <cell r="H137">
            <v>8625</v>
          </cell>
          <cell r="I137">
            <v>5803</v>
          </cell>
          <cell r="J137">
            <v>7465</v>
          </cell>
          <cell r="K137">
            <v>7527</v>
          </cell>
          <cell r="L137">
            <v>5955</v>
          </cell>
          <cell r="M137">
            <v>6469</v>
          </cell>
          <cell r="N137">
            <v>6502</v>
          </cell>
        </row>
        <row r="138">
          <cell r="A138">
            <v>583200</v>
          </cell>
          <cell r="B138" t="str">
            <v>Transf Set Rem Reset Test-Dist</v>
          </cell>
          <cell r="C138">
            <v>5515</v>
          </cell>
          <cell r="D138">
            <v>5542</v>
          </cell>
          <cell r="E138">
            <v>7419</v>
          </cell>
          <cell r="F138">
            <v>5572</v>
          </cell>
          <cell r="G138">
            <v>5947</v>
          </cell>
          <cell r="H138">
            <v>5961</v>
          </cell>
          <cell r="I138">
            <v>22856</v>
          </cell>
          <cell r="J138">
            <v>23018</v>
          </cell>
          <cell r="K138">
            <v>40415</v>
          </cell>
          <cell r="L138">
            <v>38018</v>
          </cell>
          <cell r="M138">
            <v>8988</v>
          </cell>
          <cell r="N138">
            <v>22988</v>
          </cell>
        </row>
        <row r="139">
          <cell r="A139">
            <v>584000</v>
          </cell>
          <cell r="B139" t="str">
            <v>Underground Line Expenses-Dist</v>
          </cell>
          <cell r="C139">
            <v>29237</v>
          </cell>
          <cell r="D139">
            <v>110214</v>
          </cell>
          <cell r="E139">
            <v>77885</v>
          </cell>
          <cell r="F139">
            <v>152291</v>
          </cell>
          <cell r="G139">
            <v>32505</v>
          </cell>
          <cell r="H139">
            <v>46975</v>
          </cell>
          <cell r="I139">
            <v>31045</v>
          </cell>
          <cell r="J139">
            <v>59619</v>
          </cell>
          <cell r="K139">
            <v>38796</v>
          </cell>
          <cell r="L139">
            <v>30559</v>
          </cell>
          <cell r="M139">
            <v>33482</v>
          </cell>
          <cell r="N139">
            <v>32021</v>
          </cell>
        </row>
        <row r="140">
          <cell r="A140">
            <v>586000</v>
          </cell>
          <cell r="B140" t="str">
            <v>Meter Expenses-Dist</v>
          </cell>
          <cell r="C140">
            <v>26819</v>
          </cell>
          <cell r="D140">
            <v>30598</v>
          </cell>
          <cell r="E140">
            <v>44353</v>
          </cell>
          <cell r="F140">
            <v>35130</v>
          </cell>
          <cell r="G140">
            <v>30985</v>
          </cell>
          <cell r="H140">
            <v>30052</v>
          </cell>
          <cell r="I140">
            <v>46857</v>
          </cell>
          <cell r="J140">
            <v>38792</v>
          </cell>
          <cell r="K140">
            <v>61176</v>
          </cell>
          <cell r="L140">
            <v>44850</v>
          </cell>
          <cell r="M140">
            <v>51025</v>
          </cell>
          <cell r="N140">
            <v>49565</v>
          </cell>
        </row>
        <row r="141">
          <cell r="A141">
            <v>587000</v>
          </cell>
          <cell r="B141" t="str">
            <v>Cust Install Exp-Other Dist</v>
          </cell>
          <cell r="C141">
            <v>34950</v>
          </cell>
          <cell r="D141">
            <v>40218</v>
          </cell>
          <cell r="E141">
            <v>57659</v>
          </cell>
          <cell r="F141">
            <v>39588</v>
          </cell>
          <cell r="G141">
            <v>50900</v>
          </cell>
          <cell r="H141">
            <v>56062</v>
          </cell>
          <cell r="I141">
            <v>55065</v>
          </cell>
          <cell r="J141">
            <v>58829</v>
          </cell>
          <cell r="K141">
            <v>64077</v>
          </cell>
          <cell r="L141">
            <v>51025</v>
          </cell>
          <cell r="M141">
            <v>51667</v>
          </cell>
          <cell r="N141">
            <v>53546</v>
          </cell>
        </row>
        <row r="142">
          <cell r="A142">
            <v>588100</v>
          </cell>
          <cell r="B142" t="str">
            <v>Misc Distribution Exp-Other</v>
          </cell>
          <cell r="C142">
            <v>109480</v>
          </cell>
          <cell r="D142">
            <v>131151</v>
          </cell>
          <cell r="E142">
            <v>92009</v>
          </cell>
          <cell r="F142">
            <v>97277</v>
          </cell>
          <cell r="G142">
            <v>80378</v>
          </cell>
          <cell r="H142">
            <v>90528</v>
          </cell>
          <cell r="I142">
            <v>158102</v>
          </cell>
          <cell r="J142">
            <v>180735</v>
          </cell>
          <cell r="K142">
            <v>189494</v>
          </cell>
          <cell r="L142">
            <v>197574</v>
          </cell>
          <cell r="M142">
            <v>135383</v>
          </cell>
          <cell r="N142">
            <v>137923</v>
          </cell>
        </row>
        <row r="143">
          <cell r="A143">
            <v>588300</v>
          </cell>
          <cell r="B143" t="str">
            <v>Load Mang-Gen and Control-Dist</v>
          </cell>
        </row>
        <row r="144">
          <cell r="A144">
            <v>588700</v>
          </cell>
          <cell r="B144" t="str">
            <v>Intcon Study Costs (D)</v>
          </cell>
        </row>
        <row r="145">
          <cell r="A145">
            <v>589000</v>
          </cell>
          <cell r="B145" t="str">
            <v>Rents-Dist Oper</v>
          </cell>
          <cell r="C145">
            <v>3955</v>
          </cell>
          <cell r="D145">
            <v>5409</v>
          </cell>
          <cell r="E145">
            <v>427</v>
          </cell>
          <cell r="F145">
            <v>0</v>
          </cell>
          <cell r="G145">
            <v>1327</v>
          </cell>
          <cell r="H145">
            <v>253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590000</v>
          </cell>
          <cell r="B146" t="str">
            <v>Supervsn and Engrng-Dist Maint</v>
          </cell>
          <cell r="C146">
            <v>10255</v>
          </cell>
          <cell r="D146">
            <v>6736</v>
          </cell>
          <cell r="E146">
            <v>7453</v>
          </cell>
          <cell r="F146">
            <v>6847</v>
          </cell>
          <cell r="G146">
            <v>6257</v>
          </cell>
          <cell r="H146">
            <v>6802</v>
          </cell>
          <cell r="I146">
            <v>960</v>
          </cell>
          <cell r="J146">
            <v>960</v>
          </cell>
          <cell r="K146">
            <v>960</v>
          </cell>
          <cell r="L146">
            <v>960</v>
          </cell>
          <cell r="M146">
            <v>960</v>
          </cell>
          <cell r="N146">
            <v>960</v>
          </cell>
        </row>
        <row r="147">
          <cell r="A147">
            <v>591000</v>
          </cell>
          <cell r="B147" t="str">
            <v>Maintenance Of Structures-Dist</v>
          </cell>
          <cell r="I147">
            <v>141</v>
          </cell>
          <cell r="J147">
            <v>3365</v>
          </cell>
          <cell r="K147">
            <v>1055</v>
          </cell>
          <cell r="L147">
            <v>564</v>
          </cell>
          <cell r="M147">
            <v>400</v>
          </cell>
          <cell r="N147">
            <v>583</v>
          </cell>
        </row>
        <row r="148">
          <cell r="A148">
            <v>592100</v>
          </cell>
          <cell r="B148" t="str">
            <v>Maint Station Equip-Other-Dist</v>
          </cell>
          <cell r="C148">
            <v>4138</v>
          </cell>
          <cell r="D148">
            <v>3403</v>
          </cell>
          <cell r="E148">
            <v>2437</v>
          </cell>
          <cell r="F148">
            <v>3639</v>
          </cell>
          <cell r="G148">
            <v>2993</v>
          </cell>
          <cell r="H148">
            <v>6382</v>
          </cell>
          <cell r="I148">
            <v>8946</v>
          </cell>
          <cell r="J148">
            <v>-2586</v>
          </cell>
          <cell r="K148">
            <v>9746</v>
          </cell>
          <cell r="L148">
            <v>4249</v>
          </cell>
          <cell r="M148">
            <v>8064</v>
          </cell>
          <cell r="N148">
            <v>7370</v>
          </cell>
        </row>
        <row r="149">
          <cell r="A149">
            <v>592200</v>
          </cell>
          <cell r="B149" t="str">
            <v>Cir BrkrsTrnsf Mters Rely-Dist</v>
          </cell>
          <cell r="C149">
            <v>18714</v>
          </cell>
          <cell r="D149">
            <v>13632</v>
          </cell>
          <cell r="E149">
            <v>20217</v>
          </cell>
          <cell r="F149">
            <v>25584</v>
          </cell>
          <cell r="G149">
            <v>15438</v>
          </cell>
          <cell r="H149">
            <v>39781</v>
          </cell>
          <cell r="I149">
            <v>16295</v>
          </cell>
          <cell r="J149">
            <v>20484</v>
          </cell>
          <cell r="K149">
            <v>23161</v>
          </cell>
          <cell r="L149">
            <v>16445</v>
          </cell>
          <cell r="M149">
            <v>18401</v>
          </cell>
          <cell r="N149">
            <v>16565</v>
          </cell>
        </row>
        <row r="150">
          <cell r="A150">
            <v>593000</v>
          </cell>
          <cell r="B150" t="str">
            <v>Maint Overhd Lines-Other-Dist</v>
          </cell>
          <cell r="C150">
            <v>137906</v>
          </cell>
          <cell r="D150">
            <v>113178</v>
          </cell>
          <cell r="E150">
            <v>254658</v>
          </cell>
          <cell r="F150">
            <v>75001</v>
          </cell>
          <cell r="G150">
            <v>128842</v>
          </cell>
          <cell r="H150">
            <v>160436</v>
          </cell>
          <cell r="I150">
            <v>300878</v>
          </cell>
          <cell r="J150">
            <v>28109</v>
          </cell>
          <cell r="K150">
            <v>234038</v>
          </cell>
          <cell r="L150">
            <v>183202</v>
          </cell>
          <cell r="M150">
            <v>157811</v>
          </cell>
          <cell r="N150">
            <v>208607</v>
          </cell>
        </row>
        <row r="151">
          <cell r="A151">
            <v>593100</v>
          </cell>
          <cell r="B151" t="str">
            <v>Right-Of-Way Maintenance-Dist</v>
          </cell>
          <cell r="C151">
            <v>326308</v>
          </cell>
          <cell r="D151">
            <v>347761</v>
          </cell>
          <cell r="E151">
            <v>279085</v>
          </cell>
          <cell r="F151">
            <v>400446</v>
          </cell>
          <cell r="G151">
            <v>478698</v>
          </cell>
          <cell r="H151">
            <v>350042</v>
          </cell>
          <cell r="I151">
            <v>430469</v>
          </cell>
          <cell r="J151">
            <v>403172</v>
          </cell>
          <cell r="K151">
            <v>403172</v>
          </cell>
          <cell r="L151">
            <v>403172</v>
          </cell>
          <cell r="M151">
            <v>424314</v>
          </cell>
          <cell r="N151">
            <v>440274</v>
          </cell>
        </row>
        <row r="152">
          <cell r="A152">
            <v>594000</v>
          </cell>
          <cell r="B152" t="str">
            <v>Maint-Underground Lines-Dist</v>
          </cell>
          <cell r="C152">
            <v>16930</v>
          </cell>
          <cell r="D152">
            <v>20216</v>
          </cell>
          <cell r="E152">
            <v>27737</v>
          </cell>
          <cell r="F152">
            <v>38931</v>
          </cell>
          <cell r="G152">
            <v>50617</v>
          </cell>
          <cell r="H152">
            <v>40771</v>
          </cell>
          <cell r="I152">
            <v>6783</v>
          </cell>
          <cell r="J152">
            <v>10299</v>
          </cell>
          <cell r="K152">
            <v>8072</v>
          </cell>
          <cell r="L152">
            <v>5910</v>
          </cell>
          <cell r="M152">
            <v>11248</v>
          </cell>
          <cell r="N152">
            <v>6578</v>
          </cell>
        </row>
        <row r="153">
          <cell r="A153">
            <v>595100</v>
          </cell>
          <cell r="B153" t="str">
            <v>Maint Line Transfrs-Other-Dist</v>
          </cell>
          <cell r="C153">
            <v>0</v>
          </cell>
          <cell r="D153">
            <v>35</v>
          </cell>
          <cell r="E153">
            <v>0</v>
          </cell>
          <cell r="F153">
            <v>349</v>
          </cell>
          <cell r="G153">
            <v>619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596000</v>
          </cell>
          <cell r="B154" t="str">
            <v>Maint-StreetLightng/Signl-Dist</v>
          </cell>
          <cell r="C154">
            <v>15254</v>
          </cell>
          <cell r="D154">
            <v>18524</v>
          </cell>
          <cell r="E154">
            <v>19834</v>
          </cell>
          <cell r="F154">
            <v>4831</v>
          </cell>
          <cell r="G154">
            <v>44179</v>
          </cell>
          <cell r="H154">
            <v>24856</v>
          </cell>
          <cell r="I154">
            <v>16965</v>
          </cell>
          <cell r="J154">
            <v>25282</v>
          </cell>
          <cell r="K154">
            <v>43224</v>
          </cell>
          <cell r="L154">
            <v>47918</v>
          </cell>
          <cell r="M154">
            <v>26359</v>
          </cell>
          <cell r="N154">
            <v>19352</v>
          </cell>
        </row>
        <row r="155">
          <cell r="A155">
            <v>597000</v>
          </cell>
          <cell r="B155" t="str">
            <v>Maintenance Of Meters-Dist</v>
          </cell>
          <cell r="C155">
            <v>32267</v>
          </cell>
          <cell r="D155">
            <v>26575</v>
          </cell>
          <cell r="E155">
            <v>36059</v>
          </cell>
          <cell r="F155">
            <v>26964</v>
          </cell>
          <cell r="G155">
            <v>25706</v>
          </cell>
          <cell r="H155">
            <v>24545</v>
          </cell>
          <cell r="I155">
            <v>33523</v>
          </cell>
          <cell r="J155">
            <v>33523</v>
          </cell>
          <cell r="K155">
            <v>41684</v>
          </cell>
          <cell r="L155">
            <v>33523</v>
          </cell>
          <cell r="M155">
            <v>33205</v>
          </cell>
          <cell r="N155">
            <v>33205</v>
          </cell>
        </row>
        <row r="156">
          <cell r="A156">
            <v>598100</v>
          </cell>
          <cell r="B156" t="str">
            <v>Main Misc Dist Plt - Other - Dist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158508</v>
          </cell>
          <cell r="I156">
            <v>1539</v>
          </cell>
          <cell r="J156">
            <v>1539</v>
          </cell>
          <cell r="K156">
            <v>1848</v>
          </cell>
          <cell r="L156">
            <v>1539</v>
          </cell>
          <cell r="M156">
            <v>1539</v>
          </cell>
          <cell r="N156">
            <v>1539</v>
          </cell>
        </row>
        <row r="157">
          <cell r="A157">
            <v>901000</v>
          </cell>
          <cell r="B157" t="str">
            <v>Supervision-Cust Accts</v>
          </cell>
          <cell r="C157">
            <v>7297</v>
          </cell>
          <cell r="D157">
            <v>6663</v>
          </cell>
          <cell r="E157">
            <v>6443</v>
          </cell>
          <cell r="F157">
            <v>7837</v>
          </cell>
          <cell r="G157">
            <v>6633</v>
          </cell>
          <cell r="H157">
            <v>6064</v>
          </cell>
          <cell r="I157">
            <v>6612</v>
          </cell>
          <cell r="J157">
            <v>6612</v>
          </cell>
          <cell r="K157">
            <v>7615</v>
          </cell>
          <cell r="L157">
            <v>6612</v>
          </cell>
          <cell r="M157">
            <v>6544</v>
          </cell>
          <cell r="N157">
            <v>6544</v>
          </cell>
        </row>
        <row r="158">
          <cell r="A158">
            <v>902000</v>
          </cell>
          <cell r="B158" t="str">
            <v>Meter Reading Expense</v>
          </cell>
          <cell r="C158">
            <v>14770</v>
          </cell>
          <cell r="D158">
            <v>13405</v>
          </cell>
          <cell r="E158">
            <v>18370</v>
          </cell>
          <cell r="F158">
            <v>11160</v>
          </cell>
          <cell r="G158">
            <v>12981</v>
          </cell>
          <cell r="H158">
            <v>13386</v>
          </cell>
          <cell r="I158">
            <v>10983</v>
          </cell>
          <cell r="J158">
            <v>10983</v>
          </cell>
          <cell r="K158">
            <v>16030</v>
          </cell>
          <cell r="L158">
            <v>10983</v>
          </cell>
          <cell r="M158">
            <v>10937</v>
          </cell>
          <cell r="N158">
            <v>10937</v>
          </cell>
        </row>
        <row r="159">
          <cell r="A159">
            <v>903000</v>
          </cell>
          <cell r="B159" t="str">
            <v>Cust Records &amp; Collection Exp</v>
          </cell>
          <cell r="C159">
            <v>165621</v>
          </cell>
          <cell r="D159">
            <v>126325</v>
          </cell>
          <cell r="E159">
            <v>173597</v>
          </cell>
          <cell r="F159">
            <v>77060</v>
          </cell>
          <cell r="G159">
            <v>91206</v>
          </cell>
          <cell r="H159">
            <v>108238</v>
          </cell>
          <cell r="I159">
            <v>104060</v>
          </cell>
          <cell r="J159">
            <v>74443</v>
          </cell>
          <cell r="K159">
            <v>72362</v>
          </cell>
          <cell r="L159">
            <v>115733</v>
          </cell>
          <cell r="M159">
            <v>204593</v>
          </cell>
          <cell r="N159">
            <v>112626</v>
          </cell>
        </row>
        <row r="160">
          <cell r="A160">
            <v>903100</v>
          </cell>
          <cell r="B160" t="str">
            <v>Cust Contracts &amp; Orders-Local</v>
          </cell>
          <cell r="C160">
            <v>33524</v>
          </cell>
          <cell r="D160">
            <v>45925</v>
          </cell>
          <cell r="E160">
            <v>36657</v>
          </cell>
          <cell r="F160">
            <v>48517</v>
          </cell>
          <cell r="G160">
            <v>139900</v>
          </cell>
          <cell r="H160">
            <v>51437</v>
          </cell>
          <cell r="I160">
            <v>55429</v>
          </cell>
          <cell r="J160">
            <v>45087</v>
          </cell>
          <cell r="K160">
            <v>53446</v>
          </cell>
          <cell r="L160">
            <v>55847</v>
          </cell>
          <cell r="M160">
            <v>61209</v>
          </cell>
          <cell r="N160">
            <v>62551</v>
          </cell>
        </row>
        <row r="161">
          <cell r="A161">
            <v>903200</v>
          </cell>
          <cell r="B161" t="str">
            <v>Cust Billing &amp; Acct</v>
          </cell>
          <cell r="C161">
            <v>83481</v>
          </cell>
          <cell r="D161">
            <v>81871</v>
          </cell>
          <cell r="E161">
            <v>83124</v>
          </cell>
          <cell r="F161">
            <v>90559</v>
          </cell>
          <cell r="G161">
            <v>174196</v>
          </cell>
          <cell r="H161">
            <v>99353</v>
          </cell>
          <cell r="I161">
            <v>66098</v>
          </cell>
          <cell r="J161">
            <v>53208</v>
          </cell>
          <cell r="K161">
            <v>66741</v>
          </cell>
          <cell r="L161">
            <v>66490</v>
          </cell>
          <cell r="M161">
            <v>71502</v>
          </cell>
          <cell r="N161">
            <v>72771</v>
          </cell>
        </row>
        <row r="162">
          <cell r="A162">
            <v>903300</v>
          </cell>
          <cell r="B162" t="str">
            <v>Cust Collecting-Local</v>
          </cell>
          <cell r="C162">
            <v>29579</v>
          </cell>
          <cell r="D162">
            <v>33442</v>
          </cell>
          <cell r="E162">
            <v>32077</v>
          </cell>
          <cell r="F162">
            <v>40089</v>
          </cell>
          <cell r="G162">
            <v>112613</v>
          </cell>
          <cell r="H162">
            <v>41765</v>
          </cell>
          <cell r="I162">
            <v>48328</v>
          </cell>
          <cell r="J162">
            <v>38372</v>
          </cell>
          <cell r="K162">
            <v>47814</v>
          </cell>
          <cell r="L162">
            <v>48585</v>
          </cell>
          <cell r="M162">
            <v>63868</v>
          </cell>
          <cell r="N162">
            <v>65177</v>
          </cell>
        </row>
        <row r="163">
          <cell r="A163">
            <v>903400</v>
          </cell>
          <cell r="B163" t="str">
            <v>Cust Receiv &amp; Collect Exp-Edp</v>
          </cell>
          <cell r="C163">
            <v>2452</v>
          </cell>
          <cell r="D163">
            <v>3094</v>
          </cell>
          <cell r="E163">
            <v>2993</v>
          </cell>
          <cell r="F163">
            <v>2812</v>
          </cell>
          <cell r="G163">
            <v>2796</v>
          </cell>
          <cell r="H163">
            <v>3450</v>
          </cell>
          <cell r="I163">
            <v>6523</v>
          </cell>
          <cell r="J163">
            <v>6523</v>
          </cell>
          <cell r="K163">
            <v>6526</v>
          </cell>
          <cell r="L163">
            <v>6523</v>
          </cell>
          <cell r="M163">
            <v>6254</v>
          </cell>
          <cell r="N163">
            <v>6254</v>
          </cell>
        </row>
        <row r="164">
          <cell r="A164">
            <v>903891</v>
          </cell>
          <cell r="B164" t="str">
            <v>IC Collection Agent Revenue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904000</v>
          </cell>
          <cell r="B165" t="str">
            <v>Uncollectible Accounts</v>
          </cell>
          <cell r="C165">
            <v>74085</v>
          </cell>
          <cell r="D165">
            <v>174646</v>
          </cell>
          <cell r="E165">
            <v>223732</v>
          </cell>
          <cell r="F165">
            <v>96206</v>
          </cell>
          <cell r="G165">
            <v>118242</v>
          </cell>
          <cell r="H165">
            <v>131656</v>
          </cell>
          <cell r="I165">
            <v>168155</v>
          </cell>
          <cell r="J165">
            <v>333224</v>
          </cell>
          <cell r="K165">
            <v>254546</v>
          </cell>
          <cell r="L165">
            <v>265345</v>
          </cell>
          <cell r="M165">
            <v>192050</v>
          </cell>
          <cell r="N165">
            <v>143002</v>
          </cell>
        </row>
        <row r="166">
          <cell r="A166">
            <v>904001</v>
          </cell>
          <cell r="B166" t="str">
            <v>BAD DEBT EXPENSE</v>
          </cell>
          <cell r="C166">
            <v>87991</v>
          </cell>
          <cell r="D166">
            <v>-1017</v>
          </cell>
          <cell r="E166">
            <v>-11369</v>
          </cell>
          <cell r="F166">
            <v>1972</v>
          </cell>
          <cell r="G166">
            <v>-3485</v>
          </cell>
          <cell r="H166">
            <v>-2526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904003</v>
          </cell>
          <cell r="B167" t="str">
            <v>Cust Acctg-Loss On Sale-A/R</v>
          </cell>
        </row>
        <row r="168">
          <cell r="A168">
            <v>904891</v>
          </cell>
          <cell r="B168" t="str">
            <v>IC Loss on Sale of AR with VIE (I)</v>
          </cell>
        </row>
        <row r="169">
          <cell r="A169">
            <v>905000</v>
          </cell>
          <cell r="B169" t="str">
            <v>Misc Customer Accts Expenses</v>
          </cell>
          <cell r="C169">
            <v>0</v>
          </cell>
          <cell r="D169">
            <v>22</v>
          </cell>
          <cell r="E169">
            <v>10</v>
          </cell>
          <cell r="F169">
            <v>0</v>
          </cell>
          <cell r="G169">
            <v>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908000</v>
          </cell>
          <cell r="B170" t="str">
            <v>Cust Asst Exp-Conservation Pro</v>
          </cell>
          <cell r="C170">
            <v>6</v>
          </cell>
          <cell r="D170">
            <v>0</v>
          </cell>
          <cell r="E170">
            <v>13</v>
          </cell>
          <cell r="F170">
            <v>0</v>
          </cell>
          <cell r="G170">
            <v>68</v>
          </cell>
          <cell r="H170">
            <v>13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909650</v>
          </cell>
          <cell r="B171" t="str">
            <v>Misc Advertising Expenses</v>
          </cell>
          <cell r="C171">
            <v>1533</v>
          </cell>
          <cell r="D171">
            <v>736</v>
          </cell>
          <cell r="E171">
            <v>2176</v>
          </cell>
          <cell r="F171">
            <v>1137</v>
          </cell>
          <cell r="G171">
            <v>271</v>
          </cell>
          <cell r="H171">
            <v>866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910000</v>
          </cell>
          <cell r="B172" t="str">
            <v>Misc Cust Serv/Inform Exp</v>
          </cell>
          <cell r="C172">
            <v>107121</v>
          </cell>
          <cell r="D172">
            <v>110097</v>
          </cell>
          <cell r="E172">
            <v>105843</v>
          </cell>
          <cell r="F172">
            <v>103077</v>
          </cell>
          <cell r="G172">
            <v>-157946</v>
          </cell>
          <cell r="H172">
            <v>99728</v>
          </cell>
          <cell r="I172">
            <v>118457</v>
          </cell>
          <cell r="J172">
            <v>103760</v>
          </cell>
          <cell r="K172">
            <v>118353</v>
          </cell>
          <cell r="L172">
            <v>119250</v>
          </cell>
          <cell r="M172">
            <v>117451</v>
          </cell>
          <cell r="N172">
            <v>117516</v>
          </cell>
        </row>
        <row r="173">
          <cell r="A173">
            <v>910100</v>
          </cell>
          <cell r="B173" t="str">
            <v>Exp-Rs Reg Prod/Svces-CstAccts</v>
          </cell>
          <cell r="C173">
            <v>20313</v>
          </cell>
          <cell r="D173">
            <v>14287</v>
          </cell>
          <cell r="E173">
            <v>8439</v>
          </cell>
          <cell r="F173">
            <v>14909</v>
          </cell>
          <cell r="G173">
            <v>5450</v>
          </cell>
          <cell r="H173">
            <v>11913</v>
          </cell>
          <cell r="I173">
            <v>-2517</v>
          </cell>
          <cell r="J173">
            <v>1224</v>
          </cell>
          <cell r="K173">
            <v>23524</v>
          </cell>
          <cell r="L173">
            <v>1398</v>
          </cell>
          <cell r="M173">
            <v>10412</v>
          </cell>
          <cell r="N173">
            <v>-3351</v>
          </cell>
        </row>
        <row r="174">
          <cell r="A174">
            <v>911000</v>
          </cell>
          <cell r="B174" t="str">
            <v>Supervision</v>
          </cell>
        </row>
        <row r="175">
          <cell r="A175">
            <v>912000</v>
          </cell>
          <cell r="B175" t="str">
            <v>Demonstrating &amp; Selling Exp</v>
          </cell>
          <cell r="C175">
            <v>6530</v>
          </cell>
          <cell r="D175">
            <v>-6421</v>
          </cell>
          <cell r="E175">
            <v>1856</v>
          </cell>
          <cell r="F175">
            <v>8837</v>
          </cell>
          <cell r="G175">
            <v>4513</v>
          </cell>
          <cell r="H175">
            <v>4531</v>
          </cell>
          <cell r="I175">
            <v>10341</v>
          </cell>
          <cell r="J175">
            <v>10344</v>
          </cell>
          <cell r="K175">
            <v>10342</v>
          </cell>
          <cell r="L175">
            <v>10345</v>
          </cell>
          <cell r="M175">
            <v>6499</v>
          </cell>
          <cell r="N175">
            <v>6466</v>
          </cell>
        </row>
        <row r="176">
          <cell r="A176">
            <v>913001</v>
          </cell>
          <cell r="B176" t="str">
            <v>Advertising Expense</v>
          </cell>
          <cell r="C176">
            <v>25</v>
          </cell>
          <cell r="D176">
            <v>924</v>
          </cell>
          <cell r="E176">
            <v>160</v>
          </cell>
          <cell r="F176">
            <v>138</v>
          </cell>
          <cell r="G176">
            <v>45</v>
          </cell>
          <cell r="H176">
            <v>25</v>
          </cell>
          <cell r="I176">
            <v>12938</v>
          </cell>
          <cell r="J176">
            <v>12700</v>
          </cell>
          <cell r="K176">
            <v>12700</v>
          </cell>
          <cell r="L176">
            <v>12938</v>
          </cell>
          <cell r="M176">
            <v>12700</v>
          </cell>
          <cell r="N176">
            <v>12700</v>
          </cell>
        </row>
        <row r="177">
          <cell r="A177">
            <v>920000</v>
          </cell>
          <cell r="B177" t="str">
            <v>A &amp; G Salaries</v>
          </cell>
          <cell r="C177">
            <v>671718</v>
          </cell>
          <cell r="D177">
            <v>527733</v>
          </cell>
          <cell r="E177">
            <v>541924</v>
          </cell>
          <cell r="F177">
            <v>553067</v>
          </cell>
          <cell r="G177">
            <v>531522</v>
          </cell>
          <cell r="H177">
            <v>566453</v>
          </cell>
          <cell r="I177">
            <v>867661</v>
          </cell>
          <cell r="J177">
            <v>669138</v>
          </cell>
          <cell r="K177">
            <v>686404</v>
          </cell>
          <cell r="L177">
            <v>548083</v>
          </cell>
          <cell r="M177">
            <v>668287</v>
          </cell>
          <cell r="N177">
            <v>665819</v>
          </cell>
        </row>
        <row r="178">
          <cell r="A178">
            <v>920100</v>
          </cell>
          <cell r="B178" t="str">
            <v>Salaries &amp; Wages - Proj Supt -</v>
          </cell>
          <cell r="C178">
            <v>133</v>
          </cell>
          <cell r="D178">
            <v>124</v>
          </cell>
          <cell r="E178">
            <v>23</v>
          </cell>
          <cell r="F178">
            <v>27</v>
          </cell>
          <cell r="G178">
            <v>11</v>
          </cell>
          <cell r="H178">
            <v>14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920300</v>
          </cell>
          <cell r="B179" t="str">
            <v>Project Development Labor</v>
          </cell>
        </row>
        <row r="180">
          <cell r="A180">
            <v>921100</v>
          </cell>
          <cell r="B180" t="str">
            <v>Employee Expenses</v>
          </cell>
          <cell r="C180">
            <v>17266</v>
          </cell>
          <cell r="D180">
            <v>1074</v>
          </cell>
          <cell r="E180">
            <v>8186</v>
          </cell>
          <cell r="F180">
            <v>15384</v>
          </cell>
          <cell r="G180">
            <v>-874</v>
          </cell>
          <cell r="H180">
            <v>35702</v>
          </cell>
          <cell r="I180">
            <v>21713</v>
          </cell>
          <cell r="J180">
            <v>21083</v>
          </cell>
          <cell r="K180">
            <v>21215</v>
          </cell>
          <cell r="L180">
            <v>-862573</v>
          </cell>
          <cell r="M180">
            <v>23105</v>
          </cell>
          <cell r="N180">
            <v>23435</v>
          </cell>
        </row>
        <row r="181">
          <cell r="A181">
            <v>921101</v>
          </cell>
          <cell r="B181" t="str">
            <v>Employee Exp - NC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921110</v>
          </cell>
          <cell r="B182" t="str">
            <v>Relocation Expenses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921200</v>
          </cell>
          <cell r="B183" t="str">
            <v>Office Expenses</v>
          </cell>
          <cell r="C183">
            <v>39594</v>
          </cell>
          <cell r="D183">
            <v>24251</v>
          </cell>
          <cell r="E183">
            <v>69112</v>
          </cell>
          <cell r="F183">
            <v>19643</v>
          </cell>
          <cell r="G183">
            <v>66251</v>
          </cell>
          <cell r="H183">
            <v>16702</v>
          </cell>
          <cell r="I183">
            <v>52659</v>
          </cell>
          <cell r="J183">
            <v>30601</v>
          </cell>
          <cell r="K183">
            <v>32086</v>
          </cell>
          <cell r="L183">
            <v>51581</v>
          </cell>
          <cell r="M183">
            <v>18971</v>
          </cell>
          <cell r="N183">
            <v>13992</v>
          </cell>
        </row>
        <row r="184">
          <cell r="A184">
            <v>921300</v>
          </cell>
          <cell r="B184" t="str">
            <v>Telephone And Telegraph Exp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921400</v>
          </cell>
          <cell r="B185" t="str">
            <v>Computer Services Expenses</v>
          </cell>
          <cell r="C185">
            <v>12385</v>
          </cell>
          <cell r="D185">
            <v>2103</v>
          </cell>
          <cell r="E185">
            <v>7762</v>
          </cell>
          <cell r="F185">
            <v>6591</v>
          </cell>
          <cell r="G185">
            <v>43458</v>
          </cell>
          <cell r="H185">
            <v>2176</v>
          </cell>
          <cell r="I185">
            <v>12696</v>
          </cell>
          <cell r="J185">
            <v>29138</v>
          </cell>
          <cell r="K185">
            <v>16128</v>
          </cell>
          <cell r="L185">
            <v>13321</v>
          </cell>
          <cell r="M185">
            <v>23561</v>
          </cell>
          <cell r="N185">
            <v>9891</v>
          </cell>
        </row>
        <row r="186">
          <cell r="A186">
            <v>921540</v>
          </cell>
          <cell r="B186" t="str">
            <v>Computer Rent (Go Only)</v>
          </cell>
          <cell r="C186">
            <v>12411</v>
          </cell>
          <cell r="D186">
            <v>16515</v>
          </cell>
          <cell r="E186">
            <v>17002</v>
          </cell>
          <cell r="F186">
            <v>33271</v>
          </cell>
          <cell r="G186">
            <v>4350</v>
          </cell>
          <cell r="H186">
            <v>21098</v>
          </cell>
          <cell r="I186">
            <v>4391</v>
          </cell>
          <cell r="J186">
            <v>6295</v>
          </cell>
          <cell r="K186">
            <v>7272</v>
          </cell>
          <cell r="L186">
            <v>5336</v>
          </cell>
          <cell r="M186">
            <v>7947</v>
          </cell>
          <cell r="N186">
            <v>6881</v>
          </cell>
        </row>
        <row r="187">
          <cell r="A187">
            <v>921600</v>
          </cell>
          <cell r="B187" t="str">
            <v>Other</v>
          </cell>
          <cell r="C187">
            <v>22</v>
          </cell>
          <cell r="D187">
            <v>32</v>
          </cell>
          <cell r="E187">
            <v>-105</v>
          </cell>
          <cell r="F187">
            <v>37</v>
          </cell>
          <cell r="G187">
            <v>4</v>
          </cell>
          <cell r="H187">
            <v>5</v>
          </cell>
          <cell r="I187">
            <v>-1</v>
          </cell>
          <cell r="J187">
            <v>0</v>
          </cell>
          <cell r="K187">
            <v>0</v>
          </cell>
          <cell r="L187">
            <v>-1</v>
          </cell>
          <cell r="M187">
            <v>0</v>
          </cell>
          <cell r="N187">
            <v>0</v>
          </cell>
        </row>
        <row r="188">
          <cell r="A188">
            <v>921980</v>
          </cell>
          <cell r="B188" t="str">
            <v>Office Supplies &amp; Expenses</v>
          </cell>
          <cell r="C188">
            <v>248991</v>
          </cell>
          <cell r="D188">
            <v>276487</v>
          </cell>
          <cell r="E188">
            <v>241997</v>
          </cell>
          <cell r="F188">
            <v>256935</v>
          </cell>
          <cell r="G188">
            <v>263480</v>
          </cell>
          <cell r="H188">
            <v>241349</v>
          </cell>
          <cell r="I188">
            <v>231430</v>
          </cell>
          <cell r="J188">
            <v>231283</v>
          </cell>
          <cell r="K188">
            <v>229650</v>
          </cell>
          <cell r="L188">
            <v>231586</v>
          </cell>
          <cell r="M188">
            <v>245736</v>
          </cell>
          <cell r="N188">
            <v>245736</v>
          </cell>
        </row>
        <row r="189">
          <cell r="A189">
            <v>922000</v>
          </cell>
          <cell r="B189" t="str">
            <v>Admin  Exp Transfer</v>
          </cell>
        </row>
        <row r="190">
          <cell r="A190">
            <v>923000</v>
          </cell>
          <cell r="B190" t="str">
            <v>Outside Services Employed</v>
          </cell>
          <cell r="C190">
            <v>164687</v>
          </cell>
          <cell r="D190">
            <v>215846</v>
          </cell>
          <cell r="E190">
            <v>193976</v>
          </cell>
          <cell r="F190">
            <v>165192</v>
          </cell>
          <cell r="G190">
            <v>241719</v>
          </cell>
          <cell r="H190">
            <v>859736</v>
          </cell>
          <cell r="I190">
            <v>189126</v>
          </cell>
          <cell r="J190">
            <v>168006</v>
          </cell>
          <cell r="K190">
            <v>186597</v>
          </cell>
          <cell r="L190">
            <v>163682</v>
          </cell>
          <cell r="M190">
            <v>170516</v>
          </cell>
          <cell r="N190">
            <v>184212</v>
          </cell>
        </row>
        <row r="191">
          <cell r="A191">
            <v>923980</v>
          </cell>
          <cell r="B191" t="str">
            <v>Outside Services Employee &amp;</v>
          </cell>
          <cell r="C191">
            <v>13873</v>
          </cell>
          <cell r="D191">
            <v>5770</v>
          </cell>
          <cell r="E191">
            <v>1072</v>
          </cell>
          <cell r="F191">
            <v>1082</v>
          </cell>
          <cell r="G191">
            <v>4602</v>
          </cell>
          <cell r="H191">
            <v>11435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924000</v>
          </cell>
          <cell r="B192" t="str">
            <v>Property Insurance</v>
          </cell>
          <cell r="C192">
            <v>-2263</v>
          </cell>
          <cell r="D192">
            <v>712</v>
          </cell>
          <cell r="E192">
            <v>712</v>
          </cell>
          <cell r="F192">
            <v>-2263</v>
          </cell>
          <cell r="G192">
            <v>4112</v>
          </cell>
          <cell r="H192">
            <v>712</v>
          </cell>
          <cell r="I192">
            <v>1526</v>
          </cell>
          <cell r="J192">
            <v>1526</v>
          </cell>
          <cell r="K192">
            <v>1526</v>
          </cell>
          <cell r="L192">
            <v>1526</v>
          </cell>
          <cell r="M192">
            <v>1526</v>
          </cell>
          <cell r="N192">
            <v>1526</v>
          </cell>
        </row>
        <row r="193">
          <cell r="A193">
            <v>924050</v>
          </cell>
          <cell r="B193" t="str">
            <v>Inter-Co Prop Ins Exp</v>
          </cell>
          <cell r="C193">
            <v>119932</v>
          </cell>
          <cell r="D193">
            <v>119932</v>
          </cell>
          <cell r="E193">
            <v>119932</v>
          </cell>
          <cell r="F193">
            <v>119932</v>
          </cell>
          <cell r="G193">
            <v>119932</v>
          </cell>
          <cell r="H193">
            <v>119932</v>
          </cell>
          <cell r="I193">
            <v>115473</v>
          </cell>
          <cell r="J193">
            <v>115473</v>
          </cell>
          <cell r="K193">
            <v>115473</v>
          </cell>
          <cell r="L193">
            <v>115473</v>
          </cell>
          <cell r="M193">
            <v>115473</v>
          </cell>
          <cell r="N193">
            <v>115473</v>
          </cell>
        </row>
        <row r="194">
          <cell r="A194">
            <v>924110</v>
          </cell>
          <cell r="B194" t="str">
            <v>Admin-Insurance Expense</v>
          </cell>
          <cell r="I194">
            <v>-825</v>
          </cell>
          <cell r="J194">
            <v>-825</v>
          </cell>
          <cell r="K194">
            <v>-825</v>
          </cell>
          <cell r="L194">
            <v>-825</v>
          </cell>
          <cell r="M194">
            <v>-825</v>
          </cell>
          <cell r="N194">
            <v>-825</v>
          </cell>
        </row>
        <row r="195">
          <cell r="A195">
            <v>924980</v>
          </cell>
          <cell r="B195" t="str">
            <v>Property Insurance For Corp.</v>
          </cell>
          <cell r="C195">
            <v>3155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15277</v>
          </cell>
          <cell r="J195">
            <v>15277</v>
          </cell>
          <cell r="K195">
            <v>15277</v>
          </cell>
          <cell r="L195">
            <v>15277</v>
          </cell>
          <cell r="M195">
            <v>15277</v>
          </cell>
          <cell r="N195">
            <v>15277</v>
          </cell>
        </row>
        <row r="196">
          <cell r="A196">
            <v>925000</v>
          </cell>
          <cell r="B196" t="str">
            <v>Injuries &amp; Damages</v>
          </cell>
          <cell r="C196">
            <v>553</v>
          </cell>
          <cell r="D196">
            <v>52673</v>
          </cell>
          <cell r="E196">
            <v>5379</v>
          </cell>
          <cell r="F196">
            <v>4779</v>
          </cell>
          <cell r="G196">
            <v>622</v>
          </cell>
          <cell r="H196">
            <v>1330</v>
          </cell>
          <cell r="I196">
            <v>5553</v>
          </cell>
          <cell r="J196">
            <v>3123</v>
          </cell>
          <cell r="K196">
            <v>3187</v>
          </cell>
          <cell r="L196">
            <v>7443</v>
          </cell>
          <cell r="M196">
            <v>2043</v>
          </cell>
          <cell r="N196">
            <v>2313</v>
          </cell>
        </row>
        <row r="197">
          <cell r="A197">
            <v>925051</v>
          </cell>
          <cell r="B197" t="str">
            <v>Intercompany Gen Liab Expense</v>
          </cell>
          <cell r="C197">
            <v>32820</v>
          </cell>
          <cell r="D197">
            <v>32820</v>
          </cell>
          <cell r="E197">
            <v>32820</v>
          </cell>
          <cell r="F197">
            <v>32820</v>
          </cell>
          <cell r="G197">
            <v>32820</v>
          </cell>
          <cell r="H197">
            <v>32820</v>
          </cell>
          <cell r="I197">
            <v>29175</v>
          </cell>
          <cell r="J197">
            <v>29175</v>
          </cell>
          <cell r="K197">
            <v>29175</v>
          </cell>
          <cell r="L197">
            <v>29175</v>
          </cell>
          <cell r="M197">
            <v>29175</v>
          </cell>
          <cell r="N197">
            <v>29175</v>
          </cell>
        </row>
        <row r="198">
          <cell r="A198">
            <v>925052</v>
          </cell>
          <cell r="B198" t="str">
            <v>Inter-Co Worker Comp Insur Exp</v>
          </cell>
          <cell r="C198">
            <v>4423</v>
          </cell>
          <cell r="D198">
            <v>4423</v>
          </cell>
          <cell r="E198">
            <v>4423</v>
          </cell>
          <cell r="F198">
            <v>4423</v>
          </cell>
          <cell r="G198">
            <v>4423</v>
          </cell>
          <cell r="H198">
            <v>4423</v>
          </cell>
          <cell r="I198">
            <v>5741</v>
          </cell>
          <cell r="J198">
            <v>5741</v>
          </cell>
          <cell r="K198">
            <v>5741</v>
          </cell>
          <cell r="L198">
            <v>5741</v>
          </cell>
          <cell r="M198">
            <v>5741</v>
          </cell>
          <cell r="N198">
            <v>5741</v>
          </cell>
        </row>
        <row r="199">
          <cell r="A199">
            <v>925100</v>
          </cell>
          <cell r="B199" t="str">
            <v>Accrued Inj And Damages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925200</v>
          </cell>
          <cell r="B200" t="str">
            <v>Injuries And Damages-Other</v>
          </cell>
          <cell r="C200">
            <v>362</v>
          </cell>
          <cell r="D200">
            <v>317</v>
          </cell>
          <cell r="E200">
            <v>312</v>
          </cell>
          <cell r="F200">
            <v>250</v>
          </cell>
          <cell r="G200">
            <v>18</v>
          </cell>
          <cell r="H200">
            <v>13</v>
          </cell>
          <cell r="I200">
            <v>495</v>
          </cell>
          <cell r="J200">
            <v>495</v>
          </cell>
          <cell r="K200">
            <v>495</v>
          </cell>
          <cell r="L200">
            <v>495</v>
          </cell>
          <cell r="M200">
            <v>495</v>
          </cell>
          <cell r="N200">
            <v>495</v>
          </cell>
        </row>
        <row r="201">
          <cell r="A201">
            <v>925980</v>
          </cell>
          <cell r="B201" t="str">
            <v>Injuries And Damages For Corp.</v>
          </cell>
          <cell r="C201">
            <v>1061</v>
          </cell>
          <cell r="D201">
            <v>1061</v>
          </cell>
          <cell r="E201">
            <v>1061</v>
          </cell>
          <cell r="F201">
            <v>1061</v>
          </cell>
          <cell r="G201">
            <v>1061</v>
          </cell>
          <cell r="H201">
            <v>1061</v>
          </cell>
          <cell r="I201">
            <v>1112</v>
          </cell>
          <cell r="J201">
            <v>1112</v>
          </cell>
          <cell r="K201">
            <v>1112</v>
          </cell>
          <cell r="L201">
            <v>1112</v>
          </cell>
          <cell r="M201">
            <v>1112</v>
          </cell>
          <cell r="N201">
            <v>1112</v>
          </cell>
        </row>
        <row r="202">
          <cell r="A202">
            <v>926000</v>
          </cell>
          <cell r="B202" t="str">
            <v>Employee Benefits</v>
          </cell>
          <cell r="C202">
            <v>240113</v>
          </cell>
          <cell r="D202">
            <v>215937</v>
          </cell>
          <cell r="E202">
            <v>303674</v>
          </cell>
          <cell r="F202">
            <v>534370</v>
          </cell>
          <cell r="G202">
            <v>223507</v>
          </cell>
          <cell r="H202">
            <v>345793</v>
          </cell>
          <cell r="I202">
            <v>483281</v>
          </cell>
          <cell r="J202">
            <v>298049</v>
          </cell>
          <cell r="K202">
            <v>291444</v>
          </cell>
          <cell r="L202">
            <v>419882</v>
          </cell>
          <cell r="M202">
            <v>416471</v>
          </cell>
          <cell r="N202">
            <v>222820</v>
          </cell>
        </row>
        <row r="203">
          <cell r="A203">
            <v>926430</v>
          </cell>
          <cell r="B203" t="str">
            <v>Employees'Recreation Expense</v>
          </cell>
          <cell r="C203">
            <v>0</v>
          </cell>
          <cell r="D203">
            <v>25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926600</v>
          </cell>
          <cell r="B204" t="str">
            <v>Employee Benefits-Transferred</v>
          </cell>
          <cell r="C204">
            <v>218698</v>
          </cell>
          <cell r="D204">
            <v>123553</v>
          </cell>
          <cell r="E204">
            <v>2495</v>
          </cell>
          <cell r="F204">
            <v>-8929</v>
          </cell>
          <cell r="G204">
            <v>156965</v>
          </cell>
          <cell r="H204">
            <v>141041</v>
          </cell>
          <cell r="I204">
            <v>194711</v>
          </cell>
          <cell r="J204">
            <v>201675</v>
          </cell>
          <cell r="K204">
            <v>189854</v>
          </cell>
          <cell r="L204">
            <v>203198</v>
          </cell>
          <cell r="M204">
            <v>185981</v>
          </cell>
          <cell r="N204">
            <v>196366</v>
          </cell>
        </row>
        <row r="205">
          <cell r="A205">
            <v>926999</v>
          </cell>
          <cell r="B205" t="str">
            <v>Non Serv Pension (ASU 2017-07)</v>
          </cell>
          <cell r="C205">
            <v>-110788</v>
          </cell>
          <cell r="D205">
            <v>-110788</v>
          </cell>
          <cell r="E205">
            <v>-110788</v>
          </cell>
          <cell r="F205">
            <v>-110788</v>
          </cell>
          <cell r="G205">
            <v>-110788</v>
          </cell>
          <cell r="H205">
            <v>-110788</v>
          </cell>
          <cell r="I205">
            <v>-94634</v>
          </cell>
          <cell r="J205">
            <v>-94634</v>
          </cell>
          <cell r="K205">
            <v>-94634</v>
          </cell>
          <cell r="L205">
            <v>-94634</v>
          </cell>
          <cell r="M205">
            <v>-63086</v>
          </cell>
          <cell r="N205">
            <v>-63086</v>
          </cell>
        </row>
        <row r="206">
          <cell r="A206">
            <v>928000</v>
          </cell>
          <cell r="B206" t="str">
            <v>Regulatory Expenses (Go)</v>
          </cell>
          <cell r="C206">
            <v>464</v>
          </cell>
          <cell r="D206">
            <v>407</v>
          </cell>
          <cell r="E206">
            <v>480</v>
          </cell>
          <cell r="F206">
            <v>0</v>
          </cell>
          <cell r="G206">
            <v>561</v>
          </cell>
          <cell r="H206">
            <v>20950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928006</v>
          </cell>
          <cell r="B207" t="str">
            <v>State Reg Comm Proceeding</v>
          </cell>
          <cell r="C207">
            <v>72516</v>
          </cell>
          <cell r="D207">
            <v>72516</v>
          </cell>
          <cell r="E207">
            <v>72516</v>
          </cell>
          <cell r="F207">
            <v>72516</v>
          </cell>
          <cell r="G207">
            <v>76192</v>
          </cell>
          <cell r="H207">
            <v>34810</v>
          </cell>
          <cell r="I207">
            <v>69511</v>
          </cell>
          <cell r="J207">
            <v>69511</v>
          </cell>
          <cell r="K207">
            <v>69511</v>
          </cell>
          <cell r="L207">
            <v>69511</v>
          </cell>
          <cell r="M207">
            <v>69511</v>
          </cell>
          <cell r="N207">
            <v>69511</v>
          </cell>
        </row>
        <row r="208">
          <cell r="A208">
            <v>928053</v>
          </cell>
          <cell r="B208" t="str">
            <v>Travel Exp</v>
          </cell>
        </row>
        <row r="209">
          <cell r="A209">
            <v>929000</v>
          </cell>
          <cell r="B209" t="str">
            <v>Duplicate Chrgs-Enrgy To Exp</v>
          </cell>
          <cell r="C209">
            <v>-6734</v>
          </cell>
          <cell r="D209">
            <v>-1860</v>
          </cell>
          <cell r="E209">
            <v>-1813</v>
          </cell>
          <cell r="F209">
            <v>-2113</v>
          </cell>
          <cell r="G209">
            <v>-1718</v>
          </cell>
          <cell r="H209">
            <v>-2921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929500</v>
          </cell>
          <cell r="B210" t="str">
            <v>Admin Exp Transf</v>
          </cell>
          <cell r="C210">
            <v>-55113</v>
          </cell>
          <cell r="D210">
            <v>-75083</v>
          </cell>
          <cell r="E210">
            <v>-111306</v>
          </cell>
          <cell r="F210">
            <v>-52580</v>
          </cell>
          <cell r="G210">
            <v>-73681</v>
          </cell>
          <cell r="H210">
            <v>-105373</v>
          </cell>
          <cell r="I210">
            <v>-33721</v>
          </cell>
          <cell r="J210">
            <v>-33721</v>
          </cell>
          <cell r="K210">
            <v>-50176</v>
          </cell>
          <cell r="L210">
            <v>-33721</v>
          </cell>
          <cell r="M210">
            <v>-32616</v>
          </cell>
          <cell r="N210">
            <v>-32616</v>
          </cell>
        </row>
        <row r="211">
          <cell r="A211">
            <v>930150</v>
          </cell>
          <cell r="B211" t="str">
            <v>Miscellaneous Advertising Exp</v>
          </cell>
          <cell r="C211">
            <v>2952</v>
          </cell>
          <cell r="D211">
            <v>-27</v>
          </cell>
          <cell r="E211">
            <v>870</v>
          </cell>
          <cell r="F211">
            <v>144877</v>
          </cell>
          <cell r="G211">
            <v>-47028</v>
          </cell>
          <cell r="H211">
            <v>49005</v>
          </cell>
          <cell r="I211">
            <v>20236</v>
          </cell>
          <cell r="J211">
            <v>18749</v>
          </cell>
          <cell r="K211">
            <v>18749</v>
          </cell>
          <cell r="L211">
            <v>20237</v>
          </cell>
          <cell r="M211">
            <v>18749</v>
          </cell>
          <cell r="N211">
            <v>18746</v>
          </cell>
        </row>
        <row r="212">
          <cell r="A212">
            <v>930200</v>
          </cell>
          <cell r="B212" t="str">
            <v>Misc General Expenses</v>
          </cell>
          <cell r="C212">
            <v>89737</v>
          </cell>
          <cell r="D212">
            <v>83570</v>
          </cell>
          <cell r="E212">
            <v>123172</v>
          </cell>
          <cell r="F212">
            <v>99017</v>
          </cell>
          <cell r="G212">
            <v>78437</v>
          </cell>
          <cell r="H212">
            <v>94160</v>
          </cell>
          <cell r="I212">
            <v>7324</v>
          </cell>
          <cell r="J212">
            <v>7966</v>
          </cell>
          <cell r="K212">
            <v>14431</v>
          </cell>
          <cell r="L212">
            <v>6787</v>
          </cell>
          <cell r="M212">
            <v>62232</v>
          </cell>
          <cell r="N212">
            <v>62297</v>
          </cell>
        </row>
        <row r="213">
          <cell r="A213">
            <v>930210</v>
          </cell>
          <cell r="B213" t="str">
            <v>Industry Association Dues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42956</v>
          </cell>
          <cell r="N213">
            <v>0</v>
          </cell>
        </row>
        <row r="214">
          <cell r="A214">
            <v>930220</v>
          </cell>
          <cell r="B214" t="str">
            <v>Exp Of Servicing Securities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50500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930230</v>
          </cell>
          <cell r="B215" t="str">
            <v>Dues To Various Organizations</v>
          </cell>
          <cell r="C215">
            <v>417</v>
          </cell>
          <cell r="D215">
            <v>8716</v>
          </cell>
          <cell r="E215">
            <v>354</v>
          </cell>
          <cell r="F215">
            <v>1872</v>
          </cell>
          <cell r="G215">
            <v>4218</v>
          </cell>
          <cell r="H215">
            <v>0</v>
          </cell>
          <cell r="I215">
            <v>1696</v>
          </cell>
          <cell r="J215">
            <v>1279</v>
          </cell>
          <cell r="K215">
            <v>1630</v>
          </cell>
          <cell r="L215">
            <v>3287</v>
          </cell>
          <cell r="M215">
            <v>1279</v>
          </cell>
          <cell r="N215">
            <v>1279</v>
          </cell>
        </row>
        <row r="216">
          <cell r="A216">
            <v>930240</v>
          </cell>
          <cell r="B216" t="str">
            <v>Director'S Expenses</v>
          </cell>
          <cell r="C216">
            <v>4745</v>
          </cell>
          <cell r="D216">
            <v>6</v>
          </cell>
          <cell r="E216">
            <v>27608</v>
          </cell>
          <cell r="F216">
            <v>536</v>
          </cell>
          <cell r="G216">
            <v>5861</v>
          </cell>
          <cell r="H216">
            <v>1</v>
          </cell>
          <cell r="I216">
            <v>0</v>
          </cell>
          <cell r="J216">
            <v>5831</v>
          </cell>
          <cell r="K216">
            <v>0</v>
          </cell>
          <cell r="L216">
            <v>5831</v>
          </cell>
          <cell r="M216">
            <v>0</v>
          </cell>
          <cell r="N216">
            <v>0</v>
          </cell>
        </row>
        <row r="217">
          <cell r="A217">
            <v>930250</v>
          </cell>
          <cell r="B217" t="str">
            <v>Buy\Sell Transf Employee Homes</v>
          </cell>
          <cell r="C217">
            <v>0</v>
          </cell>
          <cell r="D217">
            <v>0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930600</v>
          </cell>
          <cell r="B218" t="str">
            <v>Leased Circuit Charges-Other</v>
          </cell>
          <cell r="C218">
            <v>0</v>
          </cell>
          <cell r="D218">
            <v>0</v>
          </cell>
          <cell r="E218">
            <v>0</v>
          </cell>
          <cell r="F218">
            <v>2</v>
          </cell>
          <cell r="G218">
            <v>37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930700</v>
          </cell>
          <cell r="B219" t="str">
            <v>Research &amp; Development</v>
          </cell>
        </row>
        <row r="220">
          <cell r="A220">
            <v>930940</v>
          </cell>
          <cell r="B220" t="str">
            <v>General Expenses</v>
          </cell>
          <cell r="C220">
            <v>5</v>
          </cell>
          <cell r="D220">
            <v>15067</v>
          </cell>
          <cell r="E220">
            <v>15059</v>
          </cell>
          <cell r="F220">
            <v>15056</v>
          </cell>
          <cell r="G220">
            <v>15067</v>
          </cell>
          <cell r="H220">
            <v>15055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931001</v>
          </cell>
          <cell r="B221" t="str">
            <v>Rents-A&amp;G</v>
          </cell>
          <cell r="C221">
            <v>11508</v>
          </cell>
          <cell r="D221">
            <v>11439</v>
          </cell>
          <cell r="E221">
            <v>11496</v>
          </cell>
          <cell r="F221">
            <v>11881</v>
          </cell>
          <cell r="G221">
            <v>11509</v>
          </cell>
          <cell r="H221">
            <v>11474</v>
          </cell>
          <cell r="I221">
            <v>11320</v>
          </cell>
          <cell r="J221">
            <v>11325</v>
          </cell>
          <cell r="K221">
            <v>11329</v>
          </cell>
          <cell r="L221">
            <v>11323</v>
          </cell>
          <cell r="M221">
            <v>10977</v>
          </cell>
          <cell r="N221">
            <v>11312</v>
          </cell>
        </row>
        <row r="222">
          <cell r="A222">
            <v>931003</v>
          </cell>
          <cell r="B222" t="str">
            <v>Lease Amortization Expense</v>
          </cell>
          <cell r="C222">
            <v>0</v>
          </cell>
          <cell r="D222">
            <v>-15</v>
          </cell>
          <cell r="E222">
            <v>-8</v>
          </cell>
          <cell r="F222">
            <v>-8</v>
          </cell>
          <cell r="G222">
            <v>-8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931008</v>
          </cell>
          <cell r="B223" t="str">
            <v>A&amp;G Rents-IC</v>
          </cell>
          <cell r="C223">
            <v>224811</v>
          </cell>
          <cell r="D223">
            <v>226110</v>
          </cell>
          <cell r="E223">
            <v>226908</v>
          </cell>
          <cell r="F223">
            <v>235519</v>
          </cell>
          <cell r="G223">
            <v>230431</v>
          </cell>
          <cell r="H223">
            <v>230468</v>
          </cell>
          <cell r="I223">
            <v>198643</v>
          </cell>
          <cell r="J223">
            <v>198643</v>
          </cell>
          <cell r="K223">
            <v>198643</v>
          </cell>
          <cell r="L223">
            <v>198643</v>
          </cell>
          <cell r="M223">
            <v>198643</v>
          </cell>
          <cell r="N223">
            <v>198643</v>
          </cell>
        </row>
        <row r="224">
          <cell r="A224">
            <v>932000</v>
          </cell>
          <cell r="B224" t="str">
            <v>Maintenance Of Gen Plant-Gas</v>
          </cell>
          <cell r="C224">
            <v>0</v>
          </cell>
          <cell r="D224">
            <v>0</v>
          </cell>
          <cell r="E224">
            <v>0</v>
          </cell>
          <cell r="F224">
            <v>-4335</v>
          </cell>
          <cell r="G224">
            <v>4335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935100</v>
          </cell>
          <cell r="B225" t="str">
            <v>Maint General Plant-Elec</v>
          </cell>
          <cell r="C225">
            <v>-146</v>
          </cell>
          <cell r="D225">
            <v>188</v>
          </cell>
          <cell r="E225">
            <v>-8</v>
          </cell>
          <cell r="F225">
            <v>15</v>
          </cell>
          <cell r="G225">
            <v>26</v>
          </cell>
          <cell r="H225">
            <v>424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935200</v>
          </cell>
          <cell r="B226" t="str">
            <v>Cust Infor &amp; Computer Control</v>
          </cell>
          <cell r="C226">
            <v>2</v>
          </cell>
          <cell r="D226">
            <v>15</v>
          </cell>
          <cell r="E226">
            <v>-1</v>
          </cell>
          <cell r="F226">
            <v>-18</v>
          </cell>
          <cell r="G226">
            <v>5</v>
          </cell>
          <cell r="H226">
            <v>6</v>
          </cell>
          <cell r="I226">
            <v>5</v>
          </cell>
          <cell r="J226">
            <v>5</v>
          </cell>
          <cell r="K226">
            <v>5</v>
          </cell>
          <cell r="L226">
            <v>5</v>
          </cell>
          <cell r="M226">
            <v>5</v>
          </cell>
          <cell r="N226">
            <v>5</v>
          </cell>
        </row>
      </sheetData>
      <sheetData sheetId="5">
        <row r="11">
          <cell r="A11">
            <v>403002</v>
          </cell>
        </row>
      </sheetData>
      <sheetData sheetId="6">
        <row r="11">
          <cell r="A11" t="str">
            <v>Account</v>
          </cell>
          <cell r="D11" t="str">
            <v>Product</v>
          </cell>
          <cell r="G11">
            <v>45382</v>
          </cell>
          <cell r="H11">
            <v>45412</v>
          </cell>
          <cell r="I11">
            <v>45443</v>
          </cell>
          <cell r="J11">
            <v>45473</v>
          </cell>
          <cell r="K11">
            <v>45504</v>
          </cell>
          <cell r="L11">
            <v>45535</v>
          </cell>
          <cell r="M11">
            <v>45565</v>
          </cell>
          <cell r="N11">
            <v>45596</v>
          </cell>
          <cell r="O11">
            <v>45626</v>
          </cell>
          <cell r="P11">
            <v>45657</v>
          </cell>
          <cell r="Q11">
            <v>45688</v>
          </cell>
          <cell r="R11">
            <v>45716</v>
          </cell>
        </row>
        <row r="12">
          <cell r="A12">
            <v>440000</v>
          </cell>
          <cell r="D12" t="str">
            <v>BBEREV</v>
          </cell>
          <cell r="G12">
            <v>9619882</v>
          </cell>
          <cell r="H12">
            <v>8940282</v>
          </cell>
          <cell r="I12">
            <v>9548536</v>
          </cell>
          <cell r="J12">
            <v>10374069</v>
          </cell>
          <cell r="K12">
            <v>13842615</v>
          </cell>
          <cell r="L12">
            <v>12911933</v>
          </cell>
          <cell r="M12">
            <v>10963349</v>
          </cell>
          <cell r="N12">
            <v>8263586</v>
          </cell>
          <cell r="O12">
            <v>8209406</v>
          </cell>
          <cell r="P12">
            <v>10987730</v>
          </cell>
          <cell r="Q12">
            <v>12560959</v>
          </cell>
          <cell r="R12">
            <v>11830464</v>
          </cell>
        </row>
        <row r="13">
          <cell r="A13">
            <v>440000</v>
          </cell>
          <cell r="D13" t="str">
            <v>BEFREV</v>
          </cell>
          <cell r="G13">
            <v>2675018</v>
          </cell>
          <cell r="H13">
            <v>2438802</v>
          </cell>
          <cell r="I13">
            <v>2645476</v>
          </cell>
          <cell r="J13">
            <v>4125844</v>
          </cell>
          <cell r="K13">
            <v>5478918</v>
          </cell>
          <cell r="L13">
            <v>5211255</v>
          </cell>
          <cell r="M13">
            <v>4711956</v>
          </cell>
          <cell r="N13">
            <v>3292480</v>
          </cell>
          <cell r="O13">
            <v>3231208</v>
          </cell>
          <cell r="P13">
            <v>4616365</v>
          </cell>
          <cell r="Q13">
            <v>5505666</v>
          </cell>
          <cell r="R13">
            <v>5129168</v>
          </cell>
        </row>
        <row r="14">
          <cell r="A14">
            <v>440000</v>
          </cell>
          <cell r="D14" t="str">
            <v>REDSM</v>
          </cell>
          <cell r="G14">
            <v>142133</v>
          </cell>
          <cell r="H14">
            <v>129860</v>
          </cell>
          <cell r="I14">
            <v>140820</v>
          </cell>
          <cell r="J14">
            <v>164961</v>
          </cell>
          <cell r="K14">
            <v>219193</v>
          </cell>
          <cell r="L14">
            <v>208448</v>
          </cell>
          <cell r="M14">
            <v>361278</v>
          </cell>
          <cell r="N14">
            <v>252443</v>
          </cell>
          <cell r="O14">
            <v>247745</v>
          </cell>
          <cell r="P14">
            <v>353949</v>
          </cell>
          <cell r="Q14">
            <v>431913</v>
          </cell>
          <cell r="R14">
            <v>402377</v>
          </cell>
        </row>
        <row r="15">
          <cell r="A15">
            <v>440000</v>
          </cell>
          <cell r="D15" t="str">
            <v>REFC</v>
          </cell>
          <cell r="G15">
            <v>985619</v>
          </cell>
          <cell r="H15">
            <v>338284</v>
          </cell>
          <cell r="I15">
            <v>907380</v>
          </cell>
          <cell r="J15">
            <v>-314727</v>
          </cell>
          <cell r="K15">
            <v>1777586</v>
          </cell>
          <cell r="L15">
            <v>-556972</v>
          </cell>
          <cell r="M15">
            <v>588554</v>
          </cell>
          <cell r="N15">
            <v>411796</v>
          </cell>
          <cell r="O15">
            <v>784683</v>
          </cell>
          <cell r="P15">
            <v>1112705</v>
          </cell>
          <cell r="Q15">
            <v>1158677</v>
          </cell>
          <cell r="R15">
            <v>624656</v>
          </cell>
        </row>
        <row r="16">
          <cell r="A16">
            <v>440000</v>
          </cell>
          <cell r="D16" t="str">
            <v>RKEPSM</v>
          </cell>
          <cell r="G16">
            <v>131126</v>
          </cell>
          <cell r="H16">
            <v>118636</v>
          </cell>
          <cell r="I16">
            <v>128976</v>
          </cell>
          <cell r="J16">
            <v>-255160</v>
          </cell>
          <cell r="K16">
            <v>-339920</v>
          </cell>
          <cell r="L16">
            <v>-323428</v>
          </cell>
          <cell r="M16">
            <v>-39297</v>
          </cell>
          <cell r="N16">
            <v>-359</v>
          </cell>
          <cell r="O16">
            <v>-100690</v>
          </cell>
          <cell r="P16">
            <v>-274073</v>
          </cell>
          <cell r="Q16">
            <v>-1026321</v>
          </cell>
          <cell r="R16">
            <v>-430498</v>
          </cell>
        </row>
        <row r="17">
          <cell r="A17">
            <v>440000</v>
          </cell>
          <cell r="D17" t="str">
            <v>ROEESM</v>
          </cell>
          <cell r="G17">
            <v>594789</v>
          </cell>
          <cell r="H17">
            <v>1124166</v>
          </cell>
          <cell r="I17">
            <v>1449837</v>
          </cell>
          <cell r="J17">
            <v>1156958</v>
          </cell>
          <cell r="K17">
            <v>1182501</v>
          </cell>
          <cell r="L17">
            <v>2556799</v>
          </cell>
          <cell r="M17">
            <v>708872</v>
          </cell>
          <cell r="N17">
            <v>462304</v>
          </cell>
          <cell r="O17">
            <v>571299</v>
          </cell>
          <cell r="P17">
            <v>1563980</v>
          </cell>
          <cell r="Q17">
            <v>888600</v>
          </cell>
          <cell r="R17">
            <v>648331</v>
          </cell>
        </row>
        <row r="18">
          <cell r="A18">
            <v>440990</v>
          </cell>
          <cell r="D18" t="str">
            <v>UNBILL</v>
          </cell>
          <cell r="G18">
            <v>-1046919</v>
          </cell>
          <cell r="H18">
            <v>-922209</v>
          </cell>
          <cell r="I18">
            <v>13497</v>
          </cell>
          <cell r="J18">
            <v>7754908</v>
          </cell>
          <cell r="K18">
            <v>-2620506</v>
          </cell>
          <cell r="L18">
            <v>1266224</v>
          </cell>
          <cell r="M18">
            <v>-2318473</v>
          </cell>
          <cell r="N18">
            <v>-185514</v>
          </cell>
          <cell r="O18">
            <v>2255254</v>
          </cell>
          <cell r="P18">
            <v>994628</v>
          </cell>
          <cell r="Q18">
            <v>-2025918</v>
          </cell>
          <cell r="R18">
            <v>-1169017</v>
          </cell>
        </row>
        <row r="19">
          <cell r="A19">
            <v>442100</v>
          </cell>
          <cell r="D19" t="str">
            <v>BBEREV</v>
          </cell>
          <cell r="G19">
            <v>8089742</v>
          </cell>
          <cell r="H19">
            <v>8036627</v>
          </cell>
          <cell r="I19">
            <v>8041419</v>
          </cell>
          <cell r="J19">
            <v>6917953</v>
          </cell>
          <cell r="K19">
            <v>11013547</v>
          </cell>
          <cell r="L19">
            <v>9750298</v>
          </cell>
          <cell r="M19">
            <v>8608733</v>
          </cell>
          <cell r="N19">
            <v>7904328</v>
          </cell>
          <cell r="O19">
            <v>7677888</v>
          </cell>
          <cell r="P19">
            <v>7966103</v>
          </cell>
          <cell r="Q19">
            <v>7996971</v>
          </cell>
          <cell r="R19">
            <v>7755865</v>
          </cell>
        </row>
        <row r="20">
          <cell r="A20">
            <v>442100</v>
          </cell>
          <cell r="D20" t="str">
            <v>BEFREV</v>
          </cell>
          <cell r="G20">
            <v>2978070</v>
          </cell>
          <cell r="H20">
            <v>2962482</v>
          </cell>
          <cell r="I20">
            <v>3179439</v>
          </cell>
          <cell r="J20">
            <v>3679740</v>
          </cell>
          <cell r="K20">
            <v>5830069</v>
          </cell>
          <cell r="L20">
            <v>5157772</v>
          </cell>
          <cell r="M20">
            <v>4400722</v>
          </cell>
          <cell r="N20">
            <v>3925560</v>
          </cell>
          <cell r="O20">
            <v>3690712</v>
          </cell>
          <cell r="P20">
            <v>4090039</v>
          </cell>
          <cell r="Q20">
            <v>4193226</v>
          </cell>
          <cell r="R20">
            <v>3899900</v>
          </cell>
        </row>
        <row r="21">
          <cell r="A21">
            <v>442100</v>
          </cell>
          <cell r="D21" t="str">
            <v>REDSM</v>
          </cell>
          <cell r="G21">
            <v>403474</v>
          </cell>
          <cell r="H21">
            <v>403645</v>
          </cell>
          <cell r="I21">
            <v>438587</v>
          </cell>
          <cell r="J21">
            <v>380148</v>
          </cell>
          <cell r="K21">
            <v>603278</v>
          </cell>
          <cell r="L21">
            <v>533635</v>
          </cell>
          <cell r="M21">
            <v>196717</v>
          </cell>
          <cell r="N21">
            <v>175477</v>
          </cell>
          <cell r="O21">
            <v>164979</v>
          </cell>
          <cell r="P21">
            <v>182829</v>
          </cell>
          <cell r="Q21">
            <v>191165</v>
          </cell>
          <cell r="R21">
            <v>177793</v>
          </cell>
        </row>
        <row r="22">
          <cell r="A22">
            <v>442100</v>
          </cell>
          <cell r="D22" t="str">
            <v>REFC</v>
          </cell>
          <cell r="G22">
            <v>1091077</v>
          </cell>
          <cell r="H22">
            <v>457057</v>
          </cell>
          <cell r="I22">
            <v>1074915</v>
          </cell>
          <cell r="J22">
            <v>-215084</v>
          </cell>
          <cell r="K22">
            <v>1507616</v>
          </cell>
          <cell r="L22">
            <v>-450191</v>
          </cell>
          <cell r="M22">
            <v>549679</v>
          </cell>
          <cell r="N22">
            <v>490976</v>
          </cell>
          <cell r="O22">
            <v>896272</v>
          </cell>
          <cell r="P22">
            <v>985842</v>
          </cell>
          <cell r="Q22">
            <v>882471</v>
          </cell>
          <cell r="R22">
            <v>474950</v>
          </cell>
        </row>
        <row r="23">
          <cell r="A23">
            <v>442100</v>
          </cell>
          <cell r="D23" t="str">
            <v>RKEPSM</v>
          </cell>
          <cell r="G23">
            <v>155035</v>
          </cell>
          <cell r="H23">
            <v>145016</v>
          </cell>
          <cell r="I23">
            <v>159360</v>
          </cell>
          <cell r="J23">
            <v>-209351</v>
          </cell>
          <cell r="K23">
            <v>-358902</v>
          </cell>
          <cell r="L23">
            <v>-319271</v>
          </cell>
          <cell r="M23">
            <v>-36701</v>
          </cell>
          <cell r="N23">
            <v>-428</v>
          </cell>
          <cell r="O23">
            <v>-115008</v>
          </cell>
          <cell r="P23">
            <v>-242825</v>
          </cell>
          <cell r="Q23">
            <v>-781666</v>
          </cell>
          <cell r="R23">
            <v>-327324</v>
          </cell>
        </row>
        <row r="24">
          <cell r="A24">
            <v>442100</v>
          </cell>
          <cell r="D24" t="str">
            <v>ROEESM</v>
          </cell>
          <cell r="G24">
            <v>702094</v>
          </cell>
          <cell r="H24">
            <v>1293433</v>
          </cell>
          <cell r="I24">
            <v>1504921</v>
          </cell>
          <cell r="J24">
            <v>950875</v>
          </cell>
          <cell r="K24">
            <v>1082777</v>
          </cell>
          <cell r="L24">
            <v>2189303</v>
          </cell>
          <cell r="M24">
            <v>662050</v>
          </cell>
          <cell r="N24">
            <v>551196</v>
          </cell>
          <cell r="O24">
            <v>652542</v>
          </cell>
          <cell r="P24">
            <v>1385666</v>
          </cell>
          <cell r="Q24">
            <v>676776</v>
          </cell>
          <cell r="R24">
            <v>492951</v>
          </cell>
        </row>
        <row r="25">
          <cell r="A25">
            <v>442190</v>
          </cell>
          <cell r="D25" t="str">
            <v>UNBILL</v>
          </cell>
          <cell r="G25">
            <v>59837</v>
          </cell>
          <cell r="H25">
            <v>-667775</v>
          </cell>
          <cell r="I25">
            <v>-261568</v>
          </cell>
          <cell r="J25">
            <v>8567853</v>
          </cell>
          <cell r="K25">
            <v>-5329039</v>
          </cell>
          <cell r="L25">
            <v>-1886903</v>
          </cell>
          <cell r="M25">
            <v>260168</v>
          </cell>
          <cell r="N25">
            <v>-220140</v>
          </cell>
          <cell r="O25">
            <v>375617</v>
          </cell>
          <cell r="P25">
            <v>-1107266</v>
          </cell>
          <cell r="Q25">
            <v>-1473183</v>
          </cell>
          <cell r="R25">
            <v>-246498</v>
          </cell>
        </row>
        <row r="26">
          <cell r="A26">
            <v>442200</v>
          </cell>
          <cell r="D26" t="str">
            <v>BBEREV</v>
          </cell>
          <cell r="G26">
            <v>3112741</v>
          </cell>
          <cell r="H26">
            <v>3065132</v>
          </cell>
          <cell r="I26">
            <v>2852042</v>
          </cell>
          <cell r="J26">
            <v>3122602</v>
          </cell>
          <cell r="K26">
            <v>3365176</v>
          </cell>
          <cell r="L26">
            <v>4012786</v>
          </cell>
          <cell r="M26">
            <v>3874251</v>
          </cell>
          <cell r="N26">
            <v>3511522</v>
          </cell>
          <cell r="O26">
            <v>3583123</v>
          </cell>
          <cell r="P26">
            <v>3400355</v>
          </cell>
          <cell r="Q26">
            <v>3229795</v>
          </cell>
          <cell r="R26">
            <v>3290004</v>
          </cell>
        </row>
        <row r="27">
          <cell r="A27">
            <v>442200</v>
          </cell>
          <cell r="D27" t="str">
            <v>BEFREV</v>
          </cell>
          <cell r="G27">
            <v>1461166</v>
          </cell>
          <cell r="H27">
            <v>1484187</v>
          </cell>
          <cell r="I27">
            <v>1366375</v>
          </cell>
          <cell r="J27">
            <v>2317941</v>
          </cell>
          <cell r="K27">
            <v>2004765</v>
          </cell>
          <cell r="L27">
            <v>2671602</v>
          </cell>
          <cell r="M27">
            <v>2315286</v>
          </cell>
          <cell r="N27">
            <v>2068994</v>
          </cell>
          <cell r="O27">
            <v>2076039</v>
          </cell>
          <cell r="P27">
            <v>2105643</v>
          </cell>
          <cell r="Q27">
            <v>2016612</v>
          </cell>
          <cell r="R27">
            <v>1969133</v>
          </cell>
        </row>
        <row r="28">
          <cell r="A28">
            <v>442200</v>
          </cell>
          <cell r="D28" t="str">
            <v>REDSM</v>
          </cell>
          <cell r="G28">
            <v>166990</v>
          </cell>
          <cell r="H28">
            <v>158969</v>
          </cell>
          <cell r="I28">
            <v>168456</v>
          </cell>
          <cell r="J28">
            <v>178963</v>
          </cell>
          <cell r="K28">
            <v>186312</v>
          </cell>
          <cell r="L28">
            <v>213627</v>
          </cell>
          <cell r="M28">
            <v>103496</v>
          </cell>
          <cell r="N28">
            <v>92486</v>
          </cell>
          <cell r="O28">
            <v>92801</v>
          </cell>
          <cell r="P28">
            <v>94124</v>
          </cell>
          <cell r="Q28">
            <v>91936</v>
          </cell>
          <cell r="R28">
            <v>89771</v>
          </cell>
        </row>
        <row r="29">
          <cell r="A29">
            <v>442200</v>
          </cell>
          <cell r="D29" t="str">
            <v>REFC</v>
          </cell>
          <cell r="G29">
            <v>523932</v>
          </cell>
          <cell r="H29">
            <v>217236</v>
          </cell>
          <cell r="I29">
            <v>444291</v>
          </cell>
          <cell r="J29">
            <v>-38127</v>
          </cell>
          <cell r="K29">
            <v>545015</v>
          </cell>
          <cell r="L29">
            <v>-71887</v>
          </cell>
          <cell r="M29">
            <v>289195</v>
          </cell>
          <cell r="N29">
            <v>258772</v>
          </cell>
          <cell r="O29">
            <v>504156</v>
          </cell>
          <cell r="P29">
            <v>507533</v>
          </cell>
          <cell r="Q29">
            <v>424399</v>
          </cell>
          <cell r="R29">
            <v>239811</v>
          </cell>
        </row>
        <row r="30">
          <cell r="A30">
            <v>442200</v>
          </cell>
          <cell r="D30" t="str">
            <v>RKEPSM</v>
          </cell>
          <cell r="G30">
            <v>79602</v>
          </cell>
          <cell r="H30">
            <v>77712</v>
          </cell>
          <cell r="I30">
            <v>66541</v>
          </cell>
          <cell r="J30">
            <v>-103293</v>
          </cell>
          <cell r="K30">
            <v>-123048</v>
          </cell>
          <cell r="L30">
            <v>-165848</v>
          </cell>
          <cell r="M30">
            <v>-19309</v>
          </cell>
          <cell r="N30">
            <v>-225</v>
          </cell>
          <cell r="O30">
            <v>-64693</v>
          </cell>
          <cell r="P30">
            <v>-125012</v>
          </cell>
          <cell r="Q30">
            <v>-375920</v>
          </cell>
          <cell r="R30">
            <v>-165272</v>
          </cell>
        </row>
        <row r="31">
          <cell r="A31">
            <v>442200</v>
          </cell>
          <cell r="D31" t="str">
            <v>ROEESM</v>
          </cell>
          <cell r="G31">
            <v>275168</v>
          </cell>
          <cell r="H31">
            <v>490579</v>
          </cell>
          <cell r="I31">
            <v>530668</v>
          </cell>
          <cell r="J31">
            <v>456177</v>
          </cell>
          <cell r="K31">
            <v>323683</v>
          </cell>
          <cell r="L31">
            <v>829107</v>
          </cell>
          <cell r="M31">
            <v>348314</v>
          </cell>
          <cell r="N31">
            <v>290512</v>
          </cell>
          <cell r="O31">
            <v>367057</v>
          </cell>
          <cell r="P31">
            <v>713371</v>
          </cell>
          <cell r="Q31">
            <v>325476</v>
          </cell>
          <cell r="R31">
            <v>248900</v>
          </cell>
        </row>
        <row r="32">
          <cell r="A32">
            <v>442290</v>
          </cell>
          <cell r="D32" t="str">
            <v>UNBILL</v>
          </cell>
          <cell r="G32">
            <v>74110</v>
          </cell>
          <cell r="H32">
            <v>-324268</v>
          </cell>
          <cell r="I32">
            <v>456640</v>
          </cell>
          <cell r="J32">
            <v>1667048</v>
          </cell>
          <cell r="K32">
            <v>125552</v>
          </cell>
          <cell r="L32">
            <v>-1086454</v>
          </cell>
          <cell r="M32">
            <v>-82410</v>
          </cell>
          <cell r="N32">
            <v>128242</v>
          </cell>
          <cell r="O32">
            <v>39661</v>
          </cell>
          <cell r="P32">
            <v>-483233</v>
          </cell>
          <cell r="Q32">
            <v>-715484</v>
          </cell>
          <cell r="R32">
            <v>-156551</v>
          </cell>
        </row>
        <row r="33">
          <cell r="A33">
            <v>444000</v>
          </cell>
          <cell r="D33" t="str">
            <v>BBEREV</v>
          </cell>
          <cell r="G33">
            <v>-3515</v>
          </cell>
          <cell r="H33">
            <v>-96</v>
          </cell>
          <cell r="I33">
            <v>-1194</v>
          </cell>
          <cell r="J33">
            <v>-9512</v>
          </cell>
          <cell r="K33">
            <v>-3541</v>
          </cell>
          <cell r="L33">
            <v>-3701</v>
          </cell>
          <cell r="M33">
            <v>135097</v>
          </cell>
          <cell r="N33">
            <v>103181</v>
          </cell>
          <cell r="O33">
            <v>115218</v>
          </cell>
          <cell r="P33">
            <v>101933</v>
          </cell>
          <cell r="Q33">
            <v>109821</v>
          </cell>
          <cell r="R33">
            <v>105186</v>
          </cell>
        </row>
        <row r="34">
          <cell r="A34">
            <v>444000</v>
          </cell>
          <cell r="D34" t="str">
            <v>BEFREV</v>
          </cell>
          <cell r="G34">
            <v>34935</v>
          </cell>
          <cell r="H34">
            <v>27821</v>
          </cell>
          <cell r="I34">
            <v>30479</v>
          </cell>
          <cell r="J34">
            <v>38464</v>
          </cell>
          <cell r="K34">
            <v>32948</v>
          </cell>
          <cell r="L34">
            <v>34547</v>
          </cell>
          <cell r="M34">
            <v>45425</v>
          </cell>
          <cell r="N34">
            <v>34047</v>
          </cell>
          <cell r="O34">
            <v>37898</v>
          </cell>
          <cell r="P34">
            <v>34653</v>
          </cell>
          <cell r="Q34">
            <v>37651</v>
          </cell>
          <cell r="R34">
            <v>35446</v>
          </cell>
        </row>
        <row r="35">
          <cell r="A35">
            <v>444000</v>
          </cell>
          <cell r="D35" t="str">
            <v>REDSM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444000</v>
          </cell>
          <cell r="D36" t="str">
            <v>REFC</v>
          </cell>
          <cell r="G36">
            <v>13054</v>
          </cell>
          <cell r="H36">
            <v>4948</v>
          </cell>
          <cell r="I36">
            <v>10409</v>
          </cell>
          <cell r="J36">
            <v>-924</v>
          </cell>
          <cell r="K36">
            <v>10200</v>
          </cell>
          <cell r="L36">
            <v>-2830</v>
          </cell>
          <cell r="M36">
            <v>5674</v>
          </cell>
          <cell r="N36">
            <v>4258</v>
          </cell>
          <cell r="O36">
            <v>9203</v>
          </cell>
          <cell r="P36">
            <v>8353</v>
          </cell>
          <cell r="Q36">
            <v>7924</v>
          </cell>
          <cell r="R36">
            <v>4317</v>
          </cell>
        </row>
        <row r="37">
          <cell r="A37">
            <v>444000</v>
          </cell>
          <cell r="D37" t="str">
            <v>RKEPSM</v>
          </cell>
          <cell r="G37">
            <v>2894</v>
          </cell>
          <cell r="H37">
            <v>1599</v>
          </cell>
          <cell r="I37">
            <v>1843</v>
          </cell>
          <cell r="J37">
            <v>-1622</v>
          </cell>
          <cell r="K37">
            <v>-2045</v>
          </cell>
          <cell r="L37">
            <v>-2145</v>
          </cell>
          <cell r="M37">
            <v>-379</v>
          </cell>
          <cell r="N37">
            <v>-4</v>
          </cell>
          <cell r="O37">
            <v>-1181</v>
          </cell>
          <cell r="P37">
            <v>-2057</v>
          </cell>
          <cell r="Q37">
            <v>-7019</v>
          </cell>
          <cell r="R37">
            <v>-2975</v>
          </cell>
        </row>
        <row r="38">
          <cell r="A38">
            <v>444000</v>
          </cell>
          <cell r="D38" t="str">
            <v>ROEESM</v>
          </cell>
          <cell r="G38">
            <v>24144</v>
          </cell>
          <cell r="H38">
            <v>20717</v>
          </cell>
          <cell r="I38">
            <v>25140</v>
          </cell>
          <cell r="J38">
            <v>17904</v>
          </cell>
          <cell r="K38">
            <v>10341</v>
          </cell>
          <cell r="L38">
            <v>25428</v>
          </cell>
          <cell r="M38">
            <v>6834</v>
          </cell>
          <cell r="N38">
            <v>4781</v>
          </cell>
          <cell r="O38">
            <v>6701</v>
          </cell>
          <cell r="P38">
            <v>11740</v>
          </cell>
          <cell r="Q38">
            <v>6077</v>
          </cell>
          <cell r="R38">
            <v>4480</v>
          </cell>
        </row>
        <row r="39">
          <cell r="A39">
            <v>445000</v>
          </cell>
          <cell r="D39" t="str">
            <v>BBEREV</v>
          </cell>
          <cell r="G39">
            <v>1195738</v>
          </cell>
          <cell r="H39">
            <v>1007667</v>
          </cell>
          <cell r="I39">
            <v>1161785</v>
          </cell>
          <cell r="J39">
            <v>883010</v>
          </cell>
          <cell r="K39">
            <v>1537396</v>
          </cell>
          <cell r="L39">
            <v>1355065</v>
          </cell>
          <cell r="M39">
            <v>1582518</v>
          </cell>
          <cell r="N39">
            <v>1410184</v>
          </cell>
          <cell r="O39">
            <v>1262564</v>
          </cell>
          <cell r="P39">
            <v>1427908</v>
          </cell>
          <cell r="Q39">
            <v>1381753</v>
          </cell>
          <cell r="R39">
            <v>1507792</v>
          </cell>
        </row>
        <row r="40">
          <cell r="A40">
            <v>445000</v>
          </cell>
          <cell r="D40" t="str">
            <v>BEFREV</v>
          </cell>
          <cell r="G40">
            <v>450243</v>
          </cell>
          <cell r="H40">
            <v>355379</v>
          </cell>
          <cell r="I40">
            <v>507533</v>
          </cell>
          <cell r="J40">
            <v>551167</v>
          </cell>
          <cell r="K40">
            <v>799867</v>
          </cell>
          <cell r="L40">
            <v>750059</v>
          </cell>
          <cell r="M40">
            <v>841790</v>
          </cell>
          <cell r="N40">
            <v>750252</v>
          </cell>
          <cell r="O40">
            <v>653753</v>
          </cell>
          <cell r="P40">
            <v>751586</v>
          </cell>
          <cell r="Q40">
            <v>747023</v>
          </cell>
          <cell r="R40">
            <v>732538</v>
          </cell>
        </row>
        <row r="41">
          <cell r="A41">
            <v>445000</v>
          </cell>
          <cell r="D41" t="str">
            <v>REDSM</v>
          </cell>
          <cell r="G41">
            <v>57677</v>
          </cell>
          <cell r="H41">
            <v>47946</v>
          </cell>
          <cell r="I41">
            <v>58752</v>
          </cell>
          <cell r="J41">
            <v>48281</v>
          </cell>
          <cell r="K41">
            <v>77028</v>
          </cell>
          <cell r="L41">
            <v>68523</v>
          </cell>
          <cell r="M41">
            <v>37629</v>
          </cell>
          <cell r="N41">
            <v>33537</v>
          </cell>
          <cell r="O41">
            <v>29223</v>
          </cell>
          <cell r="P41">
            <v>33597</v>
          </cell>
          <cell r="Q41">
            <v>34056</v>
          </cell>
          <cell r="R41">
            <v>33396</v>
          </cell>
        </row>
        <row r="42">
          <cell r="A42">
            <v>445000</v>
          </cell>
          <cell r="D42" t="str">
            <v>REFC</v>
          </cell>
          <cell r="G42">
            <v>141606</v>
          </cell>
          <cell r="H42">
            <v>36535</v>
          </cell>
          <cell r="I42">
            <v>157276</v>
          </cell>
          <cell r="J42">
            <v>-6258</v>
          </cell>
          <cell r="K42">
            <v>172523</v>
          </cell>
          <cell r="L42">
            <v>-19106</v>
          </cell>
          <cell r="M42">
            <v>105145</v>
          </cell>
          <cell r="N42">
            <v>93835</v>
          </cell>
          <cell r="O42">
            <v>158761</v>
          </cell>
          <cell r="P42">
            <v>181158</v>
          </cell>
          <cell r="Q42">
            <v>157212</v>
          </cell>
          <cell r="R42">
            <v>89212</v>
          </cell>
        </row>
        <row r="43">
          <cell r="A43">
            <v>445000</v>
          </cell>
          <cell r="D43" t="str">
            <v>RKEPSM</v>
          </cell>
          <cell r="G43">
            <v>37010</v>
          </cell>
          <cell r="H43">
            <v>23140</v>
          </cell>
          <cell r="I43">
            <v>25420</v>
          </cell>
          <cell r="J43">
            <v>-23542</v>
          </cell>
          <cell r="K43">
            <v>-49422</v>
          </cell>
          <cell r="L43">
            <v>-46562</v>
          </cell>
          <cell r="M43">
            <v>-7020</v>
          </cell>
          <cell r="N43">
            <v>-82</v>
          </cell>
          <cell r="O43">
            <v>-20372</v>
          </cell>
          <cell r="P43">
            <v>-44621</v>
          </cell>
          <cell r="Q43">
            <v>-139254</v>
          </cell>
          <cell r="R43">
            <v>-61483</v>
          </cell>
        </row>
        <row r="44">
          <cell r="A44">
            <v>445000</v>
          </cell>
          <cell r="D44" t="str">
            <v>ROEESM</v>
          </cell>
          <cell r="G44">
            <v>129995</v>
          </cell>
          <cell r="H44">
            <v>151728</v>
          </cell>
          <cell r="I44">
            <v>212465</v>
          </cell>
          <cell r="J44">
            <v>130853</v>
          </cell>
          <cell r="K44">
            <v>157592</v>
          </cell>
          <cell r="L44">
            <v>280812</v>
          </cell>
          <cell r="M44">
            <v>126640</v>
          </cell>
          <cell r="N44">
            <v>105344</v>
          </cell>
          <cell r="O44">
            <v>115588</v>
          </cell>
          <cell r="P44">
            <v>254630</v>
          </cell>
          <cell r="Q44">
            <v>120568</v>
          </cell>
          <cell r="R44">
            <v>92593</v>
          </cell>
        </row>
        <row r="45">
          <cell r="A45">
            <v>445090</v>
          </cell>
          <cell r="D45" t="str">
            <v>UNBILL</v>
          </cell>
          <cell r="G45">
            <v>366906</v>
          </cell>
          <cell r="H45">
            <v>-298873</v>
          </cell>
          <cell r="I45">
            <v>-141261</v>
          </cell>
          <cell r="J45">
            <v>969054</v>
          </cell>
          <cell r="K45">
            <v>-512475</v>
          </cell>
          <cell r="L45">
            <v>244839</v>
          </cell>
          <cell r="M45">
            <v>-118341</v>
          </cell>
          <cell r="N45">
            <v>95102</v>
          </cell>
          <cell r="O45">
            <v>84384</v>
          </cell>
          <cell r="P45">
            <v>-377723</v>
          </cell>
          <cell r="Q45">
            <v>-293922</v>
          </cell>
          <cell r="R45">
            <v>-57226</v>
          </cell>
        </row>
        <row r="46">
          <cell r="A46">
            <v>447150</v>
          </cell>
          <cell r="D46" t="str">
            <v>CAPCTY</v>
          </cell>
          <cell r="G46">
            <v>-65269</v>
          </cell>
          <cell r="H46">
            <v>39465</v>
          </cell>
          <cell r="I46">
            <v>31212</v>
          </cell>
          <cell r="J46">
            <v>0</v>
          </cell>
          <cell r="K46">
            <v>-29524</v>
          </cell>
          <cell r="L46">
            <v>-15004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447150</v>
          </cell>
          <cell r="D47" t="str">
            <v>FACASM</v>
          </cell>
          <cell r="G47">
            <v>21719</v>
          </cell>
          <cell r="H47">
            <v>-409459</v>
          </cell>
          <cell r="I47">
            <v>488562</v>
          </cell>
          <cell r="J47">
            <v>29774</v>
          </cell>
          <cell r="K47">
            <v>43940</v>
          </cell>
          <cell r="L47">
            <v>4282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447150</v>
          </cell>
          <cell r="D48" t="str">
            <v>FER668</v>
          </cell>
          <cell r="G48">
            <v>3441542</v>
          </cell>
          <cell r="H48">
            <v>0</v>
          </cell>
          <cell r="I48">
            <v>0</v>
          </cell>
          <cell r="J48">
            <v>3608634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447150</v>
          </cell>
          <cell r="D49" t="str">
            <v>SLSRSL</v>
          </cell>
          <cell r="G49">
            <v>574672</v>
          </cell>
          <cell r="H49">
            <v>938012</v>
          </cell>
          <cell r="I49">
            <v>33171</v>
          </cell>
          <cell r="J49">
            <v>963721</v>
          </cell>
          <cell r="K49">
            <v>2593754</v>
          </cell>
          <cell r="L49">
            <v>790327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>
            <v>447150</v>
          </cell>
          <cell r="J50">
            <v>0</v>
          </cell>
          <cell r="K50">
            <v>0</v>
          </cell>
          <cell r="L50">
            <v>0</v>
          </cell>
          <cell r="M50">
            <v>321694</v>
          </cell>
          <cell r="N50">
            <v>7216</v>
          </cell>
          <cell r="O50">
            <v>996340</v>
          </cell>
          <cell r="P50">
            <v>2433186</v>
          </cell>
          <cell r="Q50">
            <v>6520607</v>
          </cell>
          <cell r="R50">
            <v>2365808</v>
          </cell>
        </row>
        <row r="51">
          <cell r="A51">
            <v>448000</v>
          </cell>
          <cell r="D51" t="str">
            <v xml:space="preserve"> </v>
          </cell>
          <cell r="G51">
            <v>3462</v>
          </cell>
          <cell r="H51">
            <v>485</v>
          </cell>
          <cell r="I51">
            <v>448</v>
          </cell>
          <cell r="J51">
            <v>497</v>
          </cell>
          <cell r="K51">
            <v>111</v>
          </cell>
          <cell r="L51">
            <v>827</v>
          </cell>
          <cell r="M51">
            <v>1617</v>
          </cell>
          <cell r="N51">
            <v>1654</v>
          </cell>
          <cell r="O51">
            <v>1739</v>
          </cell>
          <cell r="P51">
            <v>3394</v>
          </cell>
          <cell r="Q51">
            <v>7650</v>
          </cell>
          <cell r="R51">
            <v>6096</v>
          </cell>
        </row>
        <row r="52">
          <cell r="A52">
            <v>449100</v>
          </cell>
          <cell r="D52" t="str">
            <v xml:space="preserve"> </v>
          </cell>
          <cell r="G52">
            <v>-403443</v>
          </cell>
          <cell r="H52">
            <v>540287</v>
          </cell>
          <cell r="I52">
            <v>352999</v>
          </cell>
          <cell r="J52">
            <v>-4368642</v>
          </cell>
          <cell r="K52">
            <v>-15507</v>
          </cell>
          <cell r="L52">
            <v>153652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449111</v>
          </cell>
          <cell r="D53" t="str">
            <v xml:space="preserve"> 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450100</v>
          </cell>
          <cell r="G54">
            <v>84039</v>
          </cell>
          <cell r="H54">
            <v>73172</v>
          </cell>
          <cell r="I54">
            <v>75211</v>
          </cell>
          <cell r="J54">
            <v>80165</v>
          </cell>
          <cell r="K54">
            <v>88309</v>
          </cell>
          <cell r="L54">
            <v>128308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451100</v>
          </cell>
          <cell r="D55" t="str">
            <v>GP0000</v>
          </cell>
          <cell r="G55">
            <v>7312</v>
          </cell>
          <cell r="H55">
            <v>7265</v>
          </cell>
          <cell r="I55">
            <v>7275</v>
          </cell>
          <cell r="J55">
            <v>7350</v>
          </cell>
          <cell r="K55">
            <v>7436</v>
          </cell>
          <cell r="L55">
            <v>7445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451100</v>
          </cell>
          <cell r="D56" t="str">
            <v>MRJC</v>
          </cell>
          <cell r="G56">
            <v>-42345</v>
          </cell>
          <cell r="H56">
            <v>0</v>
          </cell>
          <cell r="I56">
            <v>0</v>
          </cell>
          <cell r="J56">
            <v>-57430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451100</v>
          </cell>
          <cell r="D57" t="str">
            <v>MROTH</v>
          </cell>
          <cell r="G57">
            <v>47061</v>
          </cell>
          <cell r="H57">
            <v>-10420</v>
          </cell>
          <cell r="I57">
            <v>19059</v>
          </cell>
          <cell r="J57">
            <v>14700</v>
          </cell>
          <cell r="K57">
            <v>14528</v>
          </cell>
          <cell r="L57">
            <v>14919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451100</v>
          </cell>
          <cell r="D58" t="str">
            <v>PDREV</v>
          </cell>
          <cell r="G58">
            <v>2247</v>
          </cell>
          <cell r="H58">
            <v>1884</v>
          </cell>
          <cell r="I58">
            <v>2485</v>
          </cell>
          <cell r="J58">
            <v>1783</v>
          </cell>
          <cell r="K58">
            <v>2409</v>
          </cell>
          <cell r="L58">
            <v>1668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451100</v>
          </cell>
          <cell r="J59">
            <v>0</v>
          </cell>
          <cell r="K59">
            <v>0</v>
          </cell>
          <cell r="L59">
            <v>0</v>
          </cell>
          <cell r="M59">
            <v>191993</v>
          </cell>
          <cell r="N59">
            <v>126933</v>
          </cell>
          <cell r="O59">
            <v>72693</v>
          </cell>
          <cell r="P59">
            <v>84503</v>
          </cell>
          <cell r="Q59">
            <v>91293</v>
          </cell>
          <cell r="R59">
            <v>116503</v>
          </cell>
        </row>
        <row r="60">
          <cell r="A60">
            <v>454004</v>
          </cell>
          <cell r="D60" t="str">
            <v>OARG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454004</v>
          </cell>
          <cell r="D61" t="str">
            <v>SMCDST</v>
          </cell>
          <cell r="G61">
            <v>711</v>
          </cell>
          <cell r="H61">
            <v>688</v>
          </cell>
          <cell r="I61">
            <v>711</v>
          </cell>
          <cell r="J61">
            <v>688</v>
          </cell>
          <cell r="K61">
            <v>711</v>
          </cell>
          <cell r="L61">
            <v>711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454004</v>
          </cell>
          <cell r="D62" t="str">
            <v>SMCLRG</v>
          </cell>
          <cell r="G62">
            <v>575</v>
          </cell>
          <cell r="H62">
            <v>0</v>
          </cell>
          <cell r="I62">
            <v>0</v>
          </cell>
          <cell r="J62">
            <v>5711</v>
          </cell>
          <cell r="K62">
            <v>37</v>
          </cell>
          <cell r="L62">
            <v>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454100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454100</v>
          </cell>
          <cell r="D64" t="str">
            <v>BBEREV</v>
          </cell>
          <cell r="G64">
            <v>46</v>
          </cell>
          <cell r="H64">
            <v>21</v>
          </cell>
          <cell r="I64">
            <v>71</v>
          </cell>
          <cell r="J64">
            <v>46</v>
          </cell>
          <cell r="K64">
            <v>42</v>
          </cell>
          <cell r="L64">
            <v>45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454200</v>
          </cell>
          <cell r="D65" t="str">
            <v xml:space="preserve"> </v>
          </cell>
          <cell r="J65">
            <v>0</v>
          </cell>
          <cell r="K65">
            <v>0</v>
          </cell>
          <cell r="L65">
            <v>0</v>
          </cell>
          <cell r="M65">
            <v>50000</v>
          </cell>
          <cell r="N65">
            <v>50000</v>
          </cell>
          <cell r="O65">
            <v>50000</v>
          </cell>
          <cell r="P65">
            <v>50000</v>
          </cell>
          <cell r="Q65">
            <v>58333</v>
          </cell>
          <cell r="R65">
            <v>58333</v>
          </cell>
        </row>
        <row r="66">
          <cell r="A66">
            <v>454200</v>
          </cell>
          <cell r="D66" t="str">
            <v>PDREV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454210</v>
          </cell>
          <cell r="D67" t="str">
            <v>PDREV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454300</v>
          </cell>
          <cell r="J68">
            <v>0</v>
          </cell>
          <cell r="K68">
            <v>0</v>
          </cell>
          <cell r="L68">
            <v>11221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454300</v>
          </cell>
          <cell r="D69" t="str">
            <v>WRLATT</v>
          </cell>
          <cell r="G69">
            <v>304</v>
          </cell>
          <cell r="H69">
            <v>304</v>
          </cell>
          <cell r="I69">
            <v>304</v>
          </cell>
          <cell r="J69">
            <v>304</v>
          </cell>
          <cell r="K69">
            <v>304</v>
          </cell>
          <cell r="L69">
            <v>304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454400</v>
          </cell>
          <cell r="D70" t="str">
            <v xml:space="preserve"> </v>
          </cell>
          <cell r="G70">
            <v>98316</v>
          </cell>
          <cell r="H70">
            <v>92522</v>
          </cell>
          <cell r="I70">
            <v>92522</v>
          </cell>
          <cell r="J70">
            <v>92522</v>
          </cell>
          <cell r="K70">
            <v>92522</v>
          </cell>
          <cell r="L70">
            <v>98341</v>
          </cell>
          <cell r="M70">
            <v>66666</v>
          </cell>
          <cell r="N70">
            <v>66666</v>
          </cell>
          <cell r="O70">
            <v>66666</v>
          </cell>
          <cell r="P70">
            <v>66666</v>
          </cell>
          <cell r="Q70">
            <v>66666</v>
          </cell>
          <cell r="R70">
            <v>66666</v>
          </cell>
        </row>
        <row r="71">
          <cell r="A71">
            <v>454400</v>
          </cell>
          <cell r="D71" t="str">
            <v>BDPCHG</v>
          </cell>
          <cell r="J71">
            <v>0</v>
          </cell>
          <cell r="K71">
            <v>0</v>
          </cell>
          <cell r="L71">
            <v>0</v>
          </cell>
          <cell r="M71">
            <v>41667</v>
          </cell>
          <cell r="N71">
            <v>41667</v>
          </cell>
          <cell r="O71">
            <v>41667</v>
          </cell>
          <cell r="P71">
            <v>41667</v>
          </cell>
          <cell r="Q71">
            <v>41667</v>
          </cell>
          <cell r="R71">
            <v>41667</v>
          </cell>
        </row>
        <row r="72">
          <cell r="A72">
            <v>456025</v>
          </cell>
          <cell r="D72" t="str">
            <v xml:space="preserve"> </v>
          </cell>
          <cell r="G72">
            <v>461918</v>
          </cell>
          <cell r="H72">
            <v>875284</v>
          </cell>
          <cell r="I72">
            <v>618159</v>
          </cell>
          <cell r="J72">
            <v>623412</v>
          </cell>
          <cell r="K72">
            <v>481574</v>
          </cell>
          <cell r="L72">
            <v>282830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456040</v>
          </cell>
          <cell r="D73" t="str">
            <v xml:space="preserve"> </v>
          </cell>
          <cell r="G73">
            <v>50</v>
          </cell>
          <cell r="H73">
            <v>100</v>
          </cell>
          <cell r="I73">
            <v>50</v>
          </cell>
          <cell r="J73">
            <v>50</v>
          </cell>
          <cell r="K73">
            <v>50</v>
          </cell>
          <cell r="L73">
            <v>50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456075</v>
          </cell>
          <cell r="D74" t="str">
            <v xml:space="preserve"> 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456100</v>
          </cell>
          <cell r="D75" t="str">
            <v xml:space="preserve"> 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456110</v>
          </cell>
          <cell r="D76" t="str">
            <v xml:space="preserve"> </v>
          </cell>
          <cell r="G76">
            <v>13968</v>
          </cell>
          <cell r="H76">
            <v>13496</v>
          </cell>
          <cell r="I76">
            <v>12967</v>
          </cell>
          <cell r="J76">
            <v>14509</v>
          </cell>
          <cell r="K76">
            <v>22536</v>
          </cell>
          <cell r="L76">
            <v>22028</v>
          </cell>
          <cell r="M76">
            <v>12083</v>
          </cell>
          <cell r="N76">
            <v>12083</v>
          </cell>
          <cell r="O76">
            <v>12083</v>
          </cell>
          <cell r="P76">
            <v>12083</v>
          </cell>
          <cell r="Q76">
            <v>12083</v>
          </cell>
          <cell r="R76">
            <v>12083</v>
          </cell>
        </row>
        <row r="77">
          <cell r="A77">
            <v>456111</v>
          </cell>
          <cell r="D77" t="str">
            <v>FACFTR</v>
          </cell>
          <cell r="G77">
            <v>179445</v>
          </cell>
          <cell r="H77">
            <v>322640</v>
          </cell>
          <cell r="I77">
            <v>775400</v>
          </cell>
          <cell r="J77">
            <v>419012</v>
          </cell>
          <cell r="K77">
            <v>611434</v>
          </cell>
          <cell r="L77">
            <v>262716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456970</v>
          </cell>
          <cell r="D78" t="str">
            <v xml:space="preserve"> </v>
          </cell>
          <cell r="G78">
            <v>6269</v>
          </cell>
          <cell r="H78">
            <v>4005</v>
          </cell>
          <cell r="I78">
            <v>3667</v>
          </cell>
          <cell r="J78">
            <v>4131</v>
          </cell>
          <cell r="K78">
            <v>5082</v>
          </cell>
          <cell r="L78">
            <v>4984</v>
          </cell>
          <cell r="M78">
            <v>2042</v>
          </cell>
          <cell r="N78">
            <v>2042</v>
          </cell>
          <cell r="O78">
            <v>2042</v>
          </cell>
          <cell r="P78">
            <v>2042</v>
          </cell>
          <cell r="Q78">
            <v>2042</v>
          </cell>
          <cell r="R78">
            <v>2042</v>
          </cell>
        </row>
        <row r="79">
          <cell r="A79">
            <v>457105</v>
          </cell>
          <cell r="D79" t="str">
            <v xml:space="preserve"> </v>
          </cell>
          <cell r="G79">
            <v>17271</v>
          </cell>
          <cell r="H79">
            <v>17206</v>
          </cell>
          <cell r="I79">
            <v>16259</v>
          </cell>
          <cell r="J79">
            <v>18222</v>
          </cell>
          <cell r="K79">
            <v>28510</v>
          </cell>
          <cell r="L79">
            <v>26007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</sheetData>
      <sheetData sheetId="7">
        <row r="11">
          <cell r="A11">
            <v>403002</v>
          </cell>
          <cell r="B11" t="str">
            <v>Depr-Expense</v>
          </cell>
          <cell r="C11" t="str">
            <v>DEPR</v>
          </cell>
          <cell r="D11">
            <v>403</v>
          </cell>
          <cell r="E11">
            <v>69838170</v>
          </cell>
          <cell r="F11">
            <v>5673851</v>
          </cell>
          <cell r="G11">
            <v>5673109</v>
          </cell>
          <cell r="H11">
            <v>5671975</v>
          </cell>
          <cell r="I11">
            <v>5702278</v>
          </cell>
          <cell r="J11">
            <v>5737994</v>
          </cell>
          <cell r="K11">
            <v>5801795</v>
          </cell>
          <cell r="L11">
            <v>5913782</v>
          </cell>
          <cell r="M11">
            <v>5914154</v>
          </cell>
          <cell r="N11">
            <v>5914526</v>
          </cell>
          <cell r="O11">
            <v>5933717</v>
          </cell>
          <cell r="P11">
            <v>5934095</v>
          </cell>
          <cell r="Q11">
            <v>5966894</v>
          </cell>
        </row>
        <row r="12">
          <cell r="A12">
            <v>404200</v>
          </cell>
          <cell r="B12" t="str">
            <v>Amort of Elec Plt - Software</v>
          </cell>
          <cell r="C12" t="str">
            <v>DEPR</v>
          </cell>
          <cell r="D12">
            <v>404</v>
          </cell>
          <cell r="E12">
            <v>3607878</v>
          </cell>
          <cell r="F12">
            <v>300677</v>
          </cell>
          <cell r="G12">
            <v>298978</v>
          </cell>
          <cell r="H12">
            <v>297857</v>
          </cell>
          <cell r="I12">
            <v>305712</v>
          </cell>
          <cell r="J12">
            <v>305145</v>
          </cell>
          <cell r="K12">
            <v>305145</v>
          </cell>
          <cell r="L12">
            <v>309889</v>
          </cell>
          <cell r="M12">
            <v>298552</v>
          </cell>
          <cell r="N12">
            <v>292656</v>
          </cell>
          <cell r="O12">
            <v>298016</v>
          </cell>
          <cell r="P12">
            <v>297756</v>
          </cell>
          <cell r="Q12">
            <v>297495</v>
          </cell>
        </row>
        <row r="13">
          <cell r="A13">
            <v>407115</v>
          </cell>
          <cell r="B13" t="str">
            <v>Meter Amortization</v>
          </cell>
          <cell r="C13" t="str">
            <v>AMORT</v>
          </cell>
          <cell r="D13">
            <v>407</v>
          </cell>
          <cell r="E13">
            <v>463932</v>
          </cell>
          <cell r="F13">
            <v>38661</v>
          </cell>
          <cell r="G13">
            <v>38661</v>
          </cell>
          <cell r="H13">
            <v>38661</v>
          </cell>
          <cell r="I13">
            <v>38661</v>
          </cell>
          <cell r="J13">
            <v>38661</v>
          </cell>
          <cell r="K13">
            <v>38661</v>
          </cell>
          <cell r="L13">
            <v>38661</v>
          </cell>
          <cell r="M13">
            <v>38661</v>
          </cell>
          <cell r="N13">
            <v>38661</v>
          </cell>
          <cell r="O13">
            <v>38661</v>
          </cell>
          <cell r="P13">
            <v>38661</v>
          </cell>
          <cell r="Q13">
            <v>38661</v>
          </cell>
        </row>
        <row r="14">
          <cell r="A14">
            <v>407305</v>
          </cell>
          <cell r="B14" t="str">
            <v>Regulatory Debits</v>
          </cell>
          <cell r="C14" t="str">
            <v>AMORT</v>
          </cell>
          <cell r="D14">
            <v>407</v>
          </cell>
          <cell r="E14">
            <v>6716022</v>
          </cell>
          <cell r="F14">
            <v>559669</v>
          </cell>
          <cell r="G14">
            <v>559669</v>
          </cell>
          <cell r="H14">
            <v>559669</v>
          </cell>
          <cell r="I14">
            <v>559669</v>
          </cell>
          <cell r="J14">
            <v>559669</v>
          </cell>
          <cell r="K14">
            <v>559669</v>
          </cell>
          <cell r="L14">
            <v>559668</v>
          </cell>
          <cell r="M14">
            <v>559668</v>
          </cell>
          <cell r="N14">
            <v>559668</v>
          </cell>
          <cell r="O14">
            <v>559668</v>
          </cell>
          <cell r="P14">
            <v>559668</v>
          </cell>
          <cell r="Q14">
            <v>559668</v>
          </cell>
        </row>
        <row r="15">
          <cell r="A15">
            <v>407324</v>
          </cell>
          <cell r="B15" t="str">
            <v>NC &amp; MW Coal As Amort Exp</v>
          </cell>
          <cell r="C15" t="str">
            <v>AMORT</v>
          </cell>
          <cell r="D15">
            <v>407</v>
          </cell>
          <cell r="E15">
            <v>5681148</v>
          </cell>
          <cell r="F15">
            <v>555352</v>
          </cell>
          <cell r="G15">
            <v>555352</v>
          </cell>
          <cell r="H15">
            <v>555352</v>
          </cell>
          <cell r="I15">
            <v>555352</v>
          </cell>
          <cell r="J15">
            <v>555352</v>
          </cell>
          <cell r="K15">
            <v>555352</v>
          </cell>
          <cell r="L15">
            <v>391506</v>
          </cell>
          <cell r="M15">
            <v>391506</v>
          </cell>
          <cell r="N15">
            <v>391506</v>
          </cell>
          <cell r="O15">
            <v>391506</v>
          </cell>
          <cell r="P15">
            <v>391506</v>
          </cell>
          <cell r="Q15">
            <v>391506</v>
          </cell>
        </row>
        <row r="16">
          <cell r="A16">
            <v>407354</v>
          </cell>
          <cell r="B16" t="str">
            <v>DSM Deferral - Electric</v>
          </cell>
          <cell r="C16" t="str">
            <v>OTH</v>
          </cell>
          <cell r="D16">
            <v>407</v>
          </cell>
          <cell r="E16">
            <v>0</v>
          </cell>
        </row>
        <row r="17">
          <cell r="A17">
            <v>407407</v>
          </cell>
          <cell r="B17" t="str">
            <v>Carrying Charges</v>
          </cell>
          <cell r="C17" t="str">
            <v>OTH</v>
          </cell>
          <cell r="D17">
            <v>407</v>
          </cell>
          <cell r="E17">
            <v>0</v>
          </cell>
        </row>
        <row r="18">
          <cell r="A18">
            <v>408040</v>
          </cell>
          <cell r="B18" t="str">
            <v>Taxes Property-Allocated</v>
          </cell>
          <cell r="C18" t="str">
            <v>OTHTX</v>
          </cell>
          <cell r="D18">
            <v>408</v>
          </cell>
          <cell r="E18">
            <v>96384</v>
          </cell>
          <cell r="F18">
            <v>8032</v>
          </cell>
          <cell r="G18">
            <v>8032</v>
          </cell>
          <cell r="H18">
            <v>8032</v>
          </cell>
          <cell r="I18">
            <v>8032</v>
          </cell>
          <cell r="J18">
            <v>8032</v>
          </cell>
          <cell r="K18">
            <v>8032</v>
          </cell>
          <cell r="L18">
            <v>8032</v>
          </cell>
          <cell r="M18">
            <v>8032</v>
          </cell>
          <cell r="N18">
            <v>8032</v>
          </cell>
          <cell r="O18">
            <v>8032</v>
          </cell>
          <cell r="P18">
            <v>8032</v>
          </cell>
          <cell r="Q18">
            <v>8032</v>
          </cell>
        </row>
        <row r="19">
          <cell r="A19">
            <v>408120</v>
          </cell>
          <cell r="B19" t="str">
            <v>Franchise Tax - Non Electric</v>
          </cell>
          <cell r="C19" t="str">
            <v>OTHTX</v>
          </cell>
          <cell r="D19">
            <v>408</v>
          </cell>
          <cell r="E19">
            <v>0</v>
          </cell>
        </row>
        <row r="20">
          <cell r="A20">
            <v>408121</v>
          </cell>
          <cell r="B20" t="str">
            <v>Taxes Property-Operating</v>
          </cell>
          <cell r="C20" t="str">
            <v>OTHTX</v>
          </cell>
          <cell r="D20">
            <v>408</v>
          </cell>
          <cell r="E20">
            <v>16318986</v>
          </cell>
          <cell r="F20">
            <v>1293393</v>
          </cell>
          <cell r="G20">
            <v>1293393</v>
          </cell>
          <cell r="H20">
            <v>1293393</v>
          </cell>
          <cell r="I20">
            <v>1293393</v>
          </cell>
          <cell r="J20">
            <v>1293393</v>
          </cell>
          <cell r="K20">
            <v>1293393</v>
          </cell>
          <cell r="L20">
            <v>1426438</v>
          </cell>
          <cell r="M20">
            <v>1426438</v>
          </cell>
          <cell r="N20">
            <v>1426438</v>
          </cell>
          <cell r="O20">
            <v>1426438</v>
          </cell>
          <cell r="P20">
            <v>1426438</v>
          </cell>
          <cell r="Q20">
            <v>1426438</v>
          </cell>
        </row>
        <row r="21">
          <cell r="A21">
            <v>408150</v>
          </cell>
          <cell r="B21" t="str">
            <v>State Unemployment Tax</v>
          </cell>
          <cell r="C21" t="str">
            <v>OTHTX</v>
          </cell>
          <cell r="D21">
            <v>408</v>
          </cell>
          <cell r="E21">
            <v>0</v>
          </cell>
        </row>
        <row r="22">
          <cell r="A22">
            <v>408151</v>
          </cell>
          <cell r="B22" t="str">
            <v>Federal Unemployment Tax</v>
          </cell>
          <cell r="C22" t="str">
            <v>OTHTX</v>
          </cell>
          <cell r="D22">
            <v>408</v>
          </cell>
          <cell r="E22">
            <v>0</v>
          </cell>
        </row>
        <row r="23">
          <cell r="A23">
            <v>408152</v>
          </cell>
          <cell r="B23" t="str">
            <v>Employer FICA Tax</v>
          </cell>
          <cell r="C23" t="str">
            <v>OTHTX</v>
          </cell>
          <cell r="D23">
            <v>408</v>
          </cell>
          <cell r="E23">
            <v>0</v>
          </cell>
        </row>
        <row r="24">
          <cell r="A24">
            <v>408205</v>
          </cell>
          <cell r="B24" t="str">
            <v>Highway Use Tax</v>
          </cell>
          <cell r="C24" t="str">
            <v>OTHTX</v>
          </cell>
          <cell r="D24">
            <v>408</v>
          </cell>
          <cell r="E24">
            <v>0</v>
          </cell>
        </row>
        <row r="25">
          <cell r="A25">
            <v>408470</v>
          </cell>
          <cell r="B25" t="str">
            <v>Franchise Tax</v>
          </cell>
          <cell r="C25" t="str">
            <v>OTHTX</v>
          </cell>
          <cell r="D25">
            <v>408</v>
          </cell>
          <cell r="E25">
            <v>0</v>
          </cell>
        </row>
        <row r="26">
          <cell r="A26">
            <v>408700</v>
          </cell>
          <cell r="B26" t="str">
            <v>Fed Social Security Tax-Elec</v>
          </cell>
          <cell r="C26" t="str">
            <v>OTHTX</v>
          </cell>
          <cell r="D26">
            <v>408</v>
          </cell>
          <cell r="E26">
            <v>0</v>
          </cell>
        </row>
        <row r="27">
          <cell r="A27">
            <v>408800</v>
          </cell>
          <cell r="B27" t="str">
            <v>Federal Highway Use Tax-Elec</v>
          </cell>
          <cell r="C27" t="str">
            <v>OTHTX</v>
          </cell>
          <cell r="D27">
            <v>408</v>
          </cell>
          <cell r="E27">
            <v>0</v>
          </cell>
        </row>
        <row r="28">
          <cell r="A28">
            <v>408851</v>
          </cell>
          <cell r="B28" t="str">
            <v>Sales &amp; Use Tax Exp</v>
          </cell>
          <cell r="C28" t="str">
            <v>OTHTX</v>
          </cell>
          <cell r="D28">
            <v>408</v>
          </cell>
          <cell r="E28">
            <v>0</v>
          </cell>
        </row>
        <row r="29">
          <cell r="A29">
            <v>408960</v>
          </cell>
          <cell r="B29" t="str">
            <v>Allocated Payroll Taxes</v>
          </cell>
          <cell r="C29" t="str">
            <v>OTHTX</v>
          </cell>
          <cell r="D29">
            <v>408</v>
          </cell>
          <cell r="E29">
            <v>1905396</v>
          </cell>
          <cell r="F29">
            <v>158783</v>
          </cell>
          <cell r="G29">
            <v>158783</v>
          </cell>
          <cell r="H29">
            <v>158783</v>
          </cell>
          <cell r="I29">
            <v>158783</v>
          </cell>
          <cell r="J29">
            <v>158783</v>
          </cell>
          <cell r="K29">
            <v>158783</v>
          </cell>
          <cell r="L29">
            <v>158783</v>
          </cell>
          <cell r="M29">
            <v>158783</v>
          </cell>
          <cell r="N29">
            <v>158783</v>
          </cell>
          <cell r="O29">
            <v>158783</v>
          </cell>
          <cell r="P29">
            <v>158783</v>
          </cell>
          <cell r="Q29">
            <v>158783</v>
          </cell>
        </row>
        <row r="30">
          <cell r="A30">
            <v>409102</v>
          </cell>
          <cell r="B30" t="str">
            <v>SIT Exp-Utility</v>
          </cell>
          <cell r="C30" t="str">
            <v>FIT</v>
          </cell>
          <cell r="D30">
            <v>409</v>
          </cell>
          <cell r="E30">
            <v>-437041</v>
          </cell>
          <cell r="F30">
            <v>-36420</v>
          </cell>
          <cell r="G30">
            <v>-36420</v>
          </cell>
          <cell r="H30">
            <v>-36420</v>
          </cell>
          <cell r="I30">
            <v>-36420</v>
          </cell>
          <cell r="J30">
            <v>-36420</v>
          </cell>
          <cell r="K30">
            <v>-36420</v>
          </cell>
          <cell r="L30">
            <v>-36420</v>
          </cell>
          <cell r="M30">
            <v>-36420</v>
          </cell>
          <cell r="N30">
            <v>-36420</v>
          </cell>
          <cell r="O30">
            <v>-36420</v>
          </cell>
          <cell r="P30">
            <v>-36420</v>
          </cell>
          <cell r="Q30">
            <v>-36421</v>
          </cell>
        </row>
        <row r="31">
          <cell r="A31">
            <v>409104</v>
          </cell>
          <cell r="B31" t="str">
            <v>Current State Income Tax - PY</v>
          </cell>
          <cell r="C31" t="str">
            <v>FIT</v>
          </cell>
          <cell r="D31">
            <v>409</v>
          </cell>
          <cell r="E31">
            <v>0</v>
          </cell>
        </row>
        <row r="32">
          <cell r="A32">
            <v>409190</v>
          </cell>
          <cell r="B32" t="str">
            <v>Federal Income Tax-Electric-CY</v>
          </cell>
          <cell r="C32" t="str">
            <v>FIT</v>
          </cell>
          <cell r="D32">
            <v>409</v>
          </cell>
          <cell r="E32">
            <v>1614652</v>
          </cell>
          <cell r="F32">
            <v>134554</v>
          </cell>
          <cell r="G32">
            <v>134554</v>
          </cell>
          <cell r="H32">
            <v>134554</v>
          </cell>
          <cell r="I32">
            <v>134554</v>
          </cell>
          <cell r="J32">
            <v>134554</v>
          </cell>
          <cell r="K32">
            <v>134554</v>
          </cell>
          <cell r="L32">
            <v>134554</v>
          </cell>
          <cell r="M32">
            <v>134554</v>
          </cell>
          <cell r="N32">
            <v>134554</v>
          </cell>
          <cell r="O32">
            <v>134554</v>
          </cell>
          <cell r="P32">
            <v>134554</v>
          </cell>
          <cell r="Q32">
            <v>134558</v>
          </cell>
        </row>
        <row r="33">
          <cell r="A33">
            <v>409191</v>
          </cell>
          <cell r="B33" t="str">
            <v>Fed Income Tax-Electric-PY</v>
          </cell>
          <cell r="C33" t="str">
            <v>FIT</v>
          </cell>
          <cell r="D33">
            <v>409</v>
          </cell>
          <cell r="E33">
            <v>0</v>
          </cell>
        </row>
        <row r="34">
          <cell r="A34">
            <v>409194</v>
          </cell>
          <cell r="B34" t="str">
            <v>Current FIT Elec - PY Audit</v>
          </cell>
          <cell r="C34" t="str">
            <v>FIT</v>
          </cell>
          <cell r="D34">
            <v>409</v>
          </cell>
          <cell r="E34">
            <v>0</v>
          </cell>
        </row>
        <row r="35">
          <cell r="A35">
            <v>409195</v>
          </cell>
          <cell r="B35" t="str">
            <v>UTP Tax Expense: Fed Util-PY</v>
          </cell>
          <cell r="C35" t="str">
            <v>FIT</v>
          </cell>
          <cell r="D35">
            <v>409</v>
          </cell>
          <cell r="E35">
            <v>0</v>
          </cell>
        </row>
        <row r="36">
          <cell r="A36">
            <v>409197</v>
          </cell>
          <cell r="B36" t="str">
            <v>Current State Inc Tax-Util</v>
          </cell>
          <cell r="C36" t="str">
            <v>FIT</v>
          </cell>
          <cell r="D36">
            <v>409</v>
          </cell>
          <cell r="E36">
            <v>0</v>
          </cell>
        </row>
        <row r="37">
          <cell r="A37">
            <v>410100</v>
          </cell>
          <cell r="B37" t="str">
            <v>DFIT: Utility: Current Year</v>
          </cell>
          <cell r="C37" t="str">
            <v>FIT</v>
          </cell>
          <cell r="D37">
            <v>410</v>
          </cell>
          <cell r="E37">
            <v>2173281</v>
          </cell>
          <cell r="F37">
            <v>181107</v>
          </cell>
          <cell r="G37">
            <v>181107</v>
          </cell>
          <cell r="H37">
            <v>181107</v>
          </cell>
          <cell r="I37">
            <v>181107</v>
          </cell>
          <cell r="J37">
            <v>181107</v>
          </cell>
          <cell r="K37">
            <v>181107</v>
          </cell>
          <cell r="L37">
            <v>181107</v>
          </cell>
          <cell r="M37">
            <v>181107</v>
          </cell>
          <cell r="N37">
            <v>181107</v>
          </cell>
          <cell r="O37">
            <v>181107</v>
          </cell>
          <cell r="P37">
            <v>181107</v>
          </cell>
          <cell r="Q37">
            <v>181104</v>
          </cell>
        </row>
        <row r="38">
          <cell r="A38">
            <v>410102</v>
          </cell>
          <cell r="B38" t="str">
            <v>DSIT: Utility: Current Year</v>
          </cell>
          <cell r="C38" t="str">
            <v>FIT</v>
          </cell>
          <cell r="D38">
            <v>410</v>
          </cell>
          <cell r="E38">
            <v>1569720</v>
          </cell>
          <cell r="F38">
            <v>130810</v>
          </cell>
          <cell r="G38">
            <v>130810</v>
          </cell>
          <cell r="H38">
            <v>130810</v>
          </cell>
          <cell r="I38">
            <v>130810</v>
          </cell>
          <cell r="J38">
            <v>130810</v>
          </cell>
          <cell r="K38">
            <v>130810</v>
          </cell>
          <cell r="L38">
            <v>130810</v>
          </cell>
          <cell r="M38">
            <v>130810</v>
          </cell>
          <cell r="N38">
            <v>130810</v>
          </cell>
          <cell r="O38">
            <v>130810</v>
          </cell>
          <cell r="P38">
            <v>130810</v>
          </cell>
          <cell r="Q38">
            <v>130810</v>
          </cell>
        </row>
        <row r="39">
          <cell r="A39">
            <v>410105</v>
          </cell>
          <cell r="B39" t="str">
            <v>DFIT: Utility: Prior Year</v>
          </cell>
          <cell r="C39" t="str">
            <v>FIT</v>
          </cell>
          <cell r="D39">
            <v>410</v>
          </cell>
          <cell r="E39">
            <v>0</v>
          </cell>
        </row>
        <row r="40">
          <cell r="A40">
            <v>410106</v>
          </cell>
          <cell r="B40" t="str">
            <v>DSIT: Utility: Prior Year</v>
          </cell>
          <cell r="C40" t="str">
            <v>FIT</v>
          </cell>
          <cell r="D40">
            <v>410</v>
          </cell>
          <cell r="E40">
            <v>0</v>
          </cell>
        </row>
        <row r="41">
          <cell r="A41">
            <v>411051</v>
          </cell>
          <cell r="B41" t="str">
            <v>Accretion Expense-ARO Ash Pond</v>
          </cell>
          <cell r="C41" t="str">
            <v>OTH</v>
          </cell>
          <cell r="D41">
            <v>411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>
            <v>411100</v>
          </cell>
          <cell r="B42" t="str">
            <v>DFIT: Utility: Curr Year CR</v>
          </cell>
          <cell r="C42" t="str">
            <v>FIT</v>
          </cell>
          <cell r="D42">
            <v>411</v>
          </cell>
          <cell r="E42">
            <v>0</v>
          </cell>
        </row>
        <row r="43">
          <cell r="A43">
            <v>411101</v>
          </cell>
          <cell r="B43" t="str">
            <v>DSIT: Utility: Curr Year CR</v>
          </cell>
          <cell r="C43" t="str">
            <v>FIT</v>
          </cell>
          <cell r="D43">
            <v>411</v>
          </cell>
          <cell r="E43">
            <v>0</v>
          </cell>
        </row>
        <row r="44">
          <cell r="A44">
            <v>411102</v>
          </cell>
          <cell r="B44" t="str">
            <v>DFIT: Utility: Prior Year CR</v>
          </cell>
          <cell r="C44" t="str">
            <v>FIT</v>
          </cell>
          <cell r="D44">
            <v>411</v>
          </cell>
          <cell r="E44">
            <v>0</v>
          </cell>
        </row>
        <row r="45">
          <cell r="A45">
            <v>411103</v>
          </cell>
          <cell r="B45" t="str">
            <v>DSIT: Utility: Prior Year CR</v>
          </cell>
          <cell r="C45" t="str">
            <v>FIT</v>
          </cell>
          <cell r="D45">
            <v>411</v>
          </cell>
          <cell r="E45">
            <v>0</v>
          </cell>
        </row>
        <row r="46">
          <cell r="A46">
            <v>411106</v>
          </cell>
          <cell r="B46" t="str">
            <v>DFIT:Utility:Prior year</v>
          </cell>
          <cell r="C46" t="str">
            <v>FIT</v>
          </cell>
          <cell r="D46">
            <v>411</v>
          </cell>
          <cell r="E46">
            <v>0</v>
          </cell>
        </row>
        <row r="47">
          <cell r="A47">
            <v>411410</v>
          </cell>
          <cell r="B47" t="str">
            <v>Invest Tax Credit Adj-Electric</v>
          </cell>
          <cell r="C47" t="str">
            <v>FIT</v>
          </cell>
          <cell r="D47">
            <v>411</v>
          </cell>
          <cell r="E47">
            <v>0</v>
          </cell>
        </row>
        <row r="48">
          <cell r="A48">
            <v>411834</v>
          </cell>
          <cell r="B48" t="str">
            <v>NOx Sales Proceeds Native</v>
          </cell>
          <cell r="C48" t="str">
            <v>Fuel</v>
          </cell>
          <cell r="D48">
            <v>411</v>
          </cell>
          <cell r="E48">
            <v>0</v>
          </cell>
        </row>
        <row r="49">
          <cell r="A49">
            <v>411835</v>
          </cell>
          <cell r="B49" t="str">
            <v>NOx Sales COGS -Native</v>
          </cell>
          <cell r="C49" t="str">
            <v>Fuel</v>
          </cell>
          <cell r="D49">
            <v>411</v>
          </cell>
          <cell r="E49">
            <v>0</v>
          </cell>
        </row>
        <row r="50">
          <cell r="A50">
            <v>426509</v>
          </cell>
          <cell r="B50" t="str">
            <v>Loss on Sale of AR</v>
          </cell>
          <cell r="C50" t="str">
            <v>CO</v>
          </cell>
          <cell r="D50">
            <v>426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426591</v>
          </cell>
          <cell r="B51" t="str">
            <v>I/C - Loss on Sale of AR</v>
          </cell>
          <cell r="C51" t="str">
            <v>CO</v>
          </cell>
          <cell r="D51">
            <v>426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426891</v>
          </cell>
          <cell r="B52" t="str">
            <v>IC Sale of AR Fees VIE</v>
          </cell>
          <cell r="C52" t="str">
            <v>CO</v>
          </cell>
          <cell r="D52">
            <v>426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440000</v>
          </cell>
          <cell r="B53" t="str">
            <v>Residential</v>
          </cell>
          <cell r="C53" t="str">
            <v>REV</v>
          </cell>
          <cell r="D53">
            <v>440</v>
          </cell>
          <cell r="E53">
            <v>188335485</v>
          </cell>
          <cell r="F53">
            <v>17662118</v>
          </cell>
          <cell r="G53">
            <v>18330537</v>
          </cell>
          <cell r="H53">
            <v>17575100</v>
          </cell>
          <cell r="I53">
            <v>12455422</v>
          </cell>
          <cell r="J53">
            <v>13105336</v>
          </cell>
          <cell r="K53">
            <v>18464005</v>
          </cell>
          <cell r="L53">
            <v>19639692</v>
          </cell>
          <cell r="M53">
            <v>16572882</v>
          </cell>
          <cell r="N53">
            <v>15914040</v>
          </cell>
          <cell r="O53">
            <v>13019990</v>
          </cell>
          <cell r="P53">
            <v>10899653</v>
          </cell>
          <cell r="Q53">
            <v>14696710</v>
          </cell>
        </row>
        <row r="54">
          <cell r="A54">
            <v>440990</v>
          </cell>
          <cell r="B54" t="str">
            <v>Residential Unbilled Rev</v>
          </cell>
          <cell r="C54" t="str">
            <v>REV</v>
          </cell>
          <cell r="D54">
            <v>440</v>
          </cell>
          <cell r="E54">
            <v>286072</v>
          </cell>
          <cell r="F54">
            <v>39246</v>
          </cell>
          <cell r="G54">
            <v>36618</v>
          </cell>
          <cell r="H54">
            <v>-1861921</v>
          </cell>
          <cell r="I54">
            <v>-117079</v>
          </cell>
          <cell r="J54">
            <v>2217107</v>
          </cell>
          <cell r="K54">
            <v>1847111</v>
          </cell>
          <cell r="L54">
            <v>-2023859</v>
          </cell>
          <cell r="M54">
            <v>-304049</v>
          </cell>
          <cell r="N54">
            <v>-2011248</v>
          </cell>
          <cell r="O54">
            <v>-1319225</v>
          </cell>
          <cell r="P54">
            <v>2026219</v>
          </cell>
          <cell r="Q54">
            <v>1757152</v>
          </cell>
        </row>
        <row r="55">
          <cell r="A55">
            <v>442100</v>
          </cell>
          <cell r="B55" t="str">
            <v>General Service</v>
          </cell>
          <cell r="C55" t="str">
            <v>REV</v>
          </cell>
          <cell r="D55">
            <v>442</v>
          </cell>
          <cell r="E55">
            <v>155504193</v>
          </cell>
          <cell r="F55">
            <v>14135976</v>
          </cell>
          <cell r="G55">
            <v>13936607</v>
          </cell>
          <cell r="H55">
            <v>14503316</v>
          </cell>
          <cell r="I55">
            <v>12650428</v>
          </cell>
          <cell r="J55">
            <v>13024237</v>
          </cell>
          <cell r="K55">
            <v>14322170</v>
          </cell>
          <cell r="L55">
            <v>13294755</v>
          </cell>
          <cell r="M55">
            <v>11229278</v>
          </cell>
          <cell r="N55">
            <v>12189211</v>
          </cell>
          <cell r="O55">
            <v>11804376</v>
          </cell>
          <cell r="P55">
            <v>11161701</v>
          </cell>
          <cell r="Q55">
            <v>13252138</v>
          </cell>
        </row>
        <row r="56">
          <cell r="A56">
            <v>442190</v>
          </cell>
          <cell r="B56" t="str">
            <v>General Service Unbilled Rev</v>
          </cell>
          <cell r="C56" t="str">
            <v>REV</v>
          </cell>
          <cell r="D56">
            <v>442</v>
          </cell>
          <cell r="E56">
            <v>25883</v>
          </cell>
          <cell r="F56">
            <v>-542827</v>
          </cell>
          <cell r="G56">
            <v>459256</v>
          </cell>
          <cell r="H56">
            <v>201384</v>
          </cell>
          <cell r="I56">
            <v>-492352</v>
          </cell>
          <cell r="J56">
            <v>804487</v>
          </cell>
          <cell r="K56">
            <v>-231217</v>
          </cell>
          <cell r="L56">
            <v>-1478804</v>
          </cell>
          <cell r="M56">
            <v>156211</v>
          </cell>
          <cell r="N56">
            <v>-325120</v>
          </cell>
          <cell r="O56">
            <v>-961849</v>
          </cell>
          <cell r="P56">
            <v>1059627</v>
          </cell>
          <cell r="Q56">
            <v>1377087</v>
          </cell>
        </row>
        <row r="57">
          <cell r="A57">
            <v>442200</v>
          </cell>
          <cell r="B57" t="str">
            <v>Industrial Service</v>
          </cell>
          <cell r="C57" t="str">
            <v>REV</v>
          </cell>
          <cell r="D57">
            <v>442</v>
          </cell>
          <cell r="E57">
            <v>72676749</v>
          </cell>
          <cell r="F57">
            <v>6267087</v>
          </cell>
          <cell r="G57">
            <v>6525675</v>
          </cell>
          <cell r="H57">
            <v>6894622</v>
          </cell>
          <cell r="I57">
            <v>6032064</v>
          </cell>
          <cell r="J57">
            <v>6604934</v>
          </cell>
          <cell r="K57">
            <v>6723787</v>
          </cell>
          <cell r="L57">
            <v>5805233</v>
          </cell>
          <cell r="M57">
            <v>5527957</v>
          </cell>
          <cell r="N57">
            <v>5329488</v>
          </cell>
          <cell r="O57">
            <v>5263470</v>
          </cell>
          <cell r="P57">
            <v>5552523</v>
          </cell>
          <cell r="Q57">
            <v>6149909</v>
          </cell>
        </row>
        <row r="58">
          <cell r="A58">
            <v>442290</v>
          </cell>
          <cell r="B58" t="str">
            <v>Industrial Svc Unbilled Rev</v>
          </cell>
          <cell r="C58" t="str">
            <v>REV</v>
          </cell>
          <cell r="D58">
            <v>442</v>
          </cell>
          <cell r="E58">
            <v>-10082</v>
          </cell>
          <cell r="F58">
            <v>-6140</v>
          </cell>
          <cell r="G58">
            <v>331786</v>
          </cell>
          <cell r="H58">
            <v>-62736</v>
          </cell>
          <cell r="I58">
            <v>6357</v>
          </cell>
          <cell r="J58">
            <v>272142</v>
          </cell>
          <cell r="K58">
            <v>-164272</v>
          </cell>
          <cell r="L58">
            <v>-728083</v>
          </cell>
          <cell r="M58">
            <v>-307112</v>
          </cell>
          <cell r="N58">
            <v>223118</v>
          </cell>
          <cell r="O58">
            <v>-71920</v>
          </cell>
          <cell r="P58">
            <v>415961</v>
          </cell>
          <cell r="Q58">
            <v>80817</v>
          </cell>
        </row>
        <row r="59">
          <cell r="A59">
            <v>444000</v>
          </cell>
          <cell r="B59" t="str">
            <v>Public St &amp; Highway Lighting</v>
          </cell>
          <cell r="C59" t="str">
            <v>REV</v>
          </cell>
          <cell r="D59">
            <v>444</v>
          </cell>
          <cell r="E59">
            <v>1768975</v>
          </cell>
          <cell r="F59">
            <v>148758</v>
          </cell>
          <cell r="G59">
            <v>104859</v>
          </cell>
          <cell r="H59">
            <v>192523</v>
          </cell>
          <cell r="I59">
            <v>141232</v>
          </cell>
          <cell r="J59">
            <v>166858</v>
          </cell>
          <cell r="K59">
            <v>152599</v>
          </cell>
          <cell r="L59">
            <v>152906</v>
          </cell>
          <cell r="M59">
            <v>140308</v>
          </cell>
          <cell r="N59">
            <v>141668</v>
          </cell>
          <cell r="O59">
            <v>134963</v>
          </cell>
          <cell r="P59">
            <v>132426</v>
          </cell>
          <cell r="Q59">
            <v>159875</v>
          </cell>
        </row>
        <row r="60">
          <cell r="A60">
            <v>445000</v>
          </cell>
          <cell r="B60" t="str">
            <v>Other Sales to Public Auth</v>
          </cell>
          <cell r="C60" t="str">
            <v>REV</v>
          </cell>
          <cell r="D60">
            <v>445</v>
          </cell>
          <cell r="E60">
            <v>26886889</v>
          </cell>
          <cell r="F60">
            <v>2358574</v>
          </cell>
          <cell r="G60">
            <v>2416066</v>
          </cell>
          <cell r="H60">
            <v>2654284</v>
          </cell>
          <cell r="I60">
            <v>2269839</v>
          </cell>
          <cell r="J60">
            <v>2164274</v>
          </cell>
          <cell r="K60">
            <v>2542281</v>
          </cell>
          <cell r="L60">
            <v>2302386</v>
          </cell>
          <cell r="M60">
            <v>2300418</v>
          </cell>
          <cell r="N60">
            <v>1956721</v>
          </cell>
          <cell r="O60">
            <v>1754808</v>
          </cell>
          <cell r="P60">
            <v>1950928</v>
          </cell>
          <cell r="Q60">
            <v>2216310</v>
          </cell>
        </row>
        <row r="61">
          <cell r="A61">
            <v>445090</v>
          </cell>
          <cell r="B61" t="str">
            <v>OPA Unbilled</v>
          </cell>
          <cell r="C61" t="str">
            <v>REV</v>
          </cell>
          <cell r="D61">
            <v>445</v>
          </cell>
          <cell r="E61">
            <v>28915</v>
          </cell>
          <cell r="F61">
            <v>-64533</v>
          </cell>
          <cell r="G61">
            <v>84305</v>
          </cell>
          <cell r="H61">
            <v>-66481</v>
          </cell>
          <cell r="I61">
            <v>28369</v>
          </cell>
          <cell r="J61">
            <v>187237</v>
          </cell>
          <cell r="K61">
            <v>-91086</v>
          </cell>
          <cell r="L61">
            <v>-302259</v>
          </cell>
          <cell r="M61">
            <v>-113757</v>
          </cell>
          <cell r="N61">
            <v>-59782</v>
          </cell>
          <cell r="O61">
            <v>268420</v>
          </cell>
          <cell r="P61">
            <v>60239</v>
          </cell>
          <cell r="Q61">
            <v>98243</v>
          </cell>
        </row>
        <row r="62">
          <cell r="A62">
            <v>447150</v>
          </cell>
          <cell r="B62" t="str">
            <v>Sales For Resale - Outside</v>
          </cell>
          <cell r="C62" t="str">
            <v>REV</v>
          </cell>
          <cell r="D62">
            <v>447</v>
          </cell>
          <cell r="E62">
            <v>31560809</v>
          </cell>
          <cell r="F62">
            <v>6255559</v>
          </cell>
          <cell r="G62">
            <v>3872948</v>
          </cell>
          <cell r="H62">
            <v>426653</v>
          </cell>
          <cell r="I62">
            <v>640</v>
          </cell>
          <cell r="J62">
            <v>1212317</v>
          </cell>
          <cell r="K62">
            <v>2624771</v>
          </cell>
          <cell r="L62">
            <v>6085846</v>
          </cell>
          <cell r="M62">
            <v>2642341</v>
          </cell>
          <cell r="N62">
            <v>2342229</v>
          </cell>
          <cell r="O62">
            <v>1906971</v>
          </cell>
          <cell r="P62">
            <v>2194989</v>
          </cell>
          <cell r="Q62">
            <v>1995545</v>
          </cell>
        </row>
        <row r="63">
          <cell r="A63">
            <v>448000</v>
          </cell>
          <cell r="B63" t="str">
            <v>Interdepartmental Sales-Elec</v>
          </cell>
          <cell r="C63" t="str">
            <v>REV</v>
          </cell>
          <cell r="D63">
            <v>448</v>
          </cell>
          <cell r="E63">
            <v>33541</v>
          </cell>
          <cell r="F63">
            <v>1517</v>
          </cell>
          <cell r="G63">
            <v>1546</v>
          </cell>
          <cell r="H63">
            <v>1640</v>
          </cell>
          <cell r="I63">
            <v>1609</v>
          </cell>
          <cell r="J63">
            <v>1756</v>
          </cell>
          <cell r="K63">
            <v>3401</v>
          </cell>
          <cell r="L63">
            <v>7691</v>
          </cell>
          <cell r="M63">
            <v>5866</v>
          </cell>
          <cell r="N63">
            <v>3863</v>
          </cell>
          <cell r="O63">
            <v>1501</v>
          </cell>
          <cell r="P63">
            <v>1560</v>
          </cell>
          <cell r="Q63">
            <v>1591</v>
          </cell>
        </row>
        <row r="64">
          <cell r="A64">
            <v>449100</v>
          </cell>
          <cell r="B64" t="str">
            <v>Provisions For Rate Refunds</v>
          </cell>
          <cell r="C64" t="str">
            <v>REV</v>
          </cell>
          <cell r="D64">
            <v>449</v>
          </cell>
          <cell r="E64">
            <v>0</v>
          </cell>
        </row>
        <row r="65">
          <cell r="A65">
            <v>449111</v>
          </cell>
          <cell r="B65" t="str">
            <v>Tax Reform - Residential</v>
          </cell>
          <cell r="C65" t="str">
            <v>REV</v>
          </cell>
          <cell r="D65">
            <v>449</v>
          </cell>
          <cell r="E65">
            <v>0</v>
          </cell>
        </row>
        <row r="66">
          <cell r="A66">
            <v>450100</v>
          </cell>
          <cell r="B66" t="str">
            <v>Late Payment Fees</v>
          </cell>
          <cell r="C66" t="str">
            <v>REV</v>
          </cell>
          <cell r="D66">
            <v>450</v>
          </cell>
          <cell r="E66">
            <v>1155060</v>
          </cell>
          <cell r="F66">
            <v>142710</v>
          </cell>
          <cell r="G66">
            <v>140840</v>
          </cell>
          <cell r="H66">
            <v>171160</v>
          </cell>
          <cell r="I66">
            <v>106100</v>
          </cell>
          <cell r="J66">
            <v>51860</v>
          </cell>
          <cell r="K66">
            <v>63670</v>
          </cell>
          <cell r="L66">
            <v>70460</v>
          </cell>
          <cell r="M66">
            <v>95670</v>
          </cell>
          <cell r="N66">
            <v>84040</v>
          </cell>
          <cell r="O66">
            <v>73170</v>
          </cell>
          <cell r="P66">
            <v>75210</v>
          </cell>
          <cell r="Q66">
            <v>80170</v>
          </cell>
        </row>
        <row r="67">
          <cell r="A67">
            <v>451100</v>
          </cell>
          <cell r="B67" t="str">
            <v>Misc Service Revenue</v>
          </cell>
          <cell r="C67" t="str">
            <v>REV</v>
          </cell>
          <cell r="D67">
            <v>451</v>
          </cell>
          <cell r="E67">
            <v>249996</v>
          </cell>
          <cell r="F67">
            <v>20833</v>
          </cell>
          <cell r="G67">
            <v>20833</v>
          </cell>
          <cell r="H67">
            <v>20833</v>
          </cell>
          <cell r="I67">
            <v>20833</v>
          </cell>
          <cell r="J67">
            <v>20833</v>
          </cell>
          <cell r="K67">
            <v>20833</v>
          </cell>
          <cell r="L67">
            <v>20833</v>
          </cell>
          <cell r="M67">
            <v>20833</v>
          </cell>
          <cell r="N67">
            <v>20833</v>
          </cell>
          <cell r="O67">
            <v>20833</v>
          </cell>
          <cell r="P67">
            <v>20833</v>
          </cell>
          <cell r="Q67">
            <v>20833</v>
          </cell>
        </row>
        <row r="68">
          <cell r="A68">
            <v>454004</v>
          </cell>
          <cell r="B68" t="str">
            <v>Rent - Joint Use</v>
          </cell>
          <cell r="C68" t="str">
            <v>REV</v>
          </cell>
          <cell r="D68">
            <v>454</v>
          </cell>
          <cell r="E68">
            <v>0</v>
          </cell>
        </row>
        <row r="69">
          <cell r="A69">
            <v>454100</v>
          </cell>
          <cell r="B69" t="str">
            <v>Extra-Facilities</v>
          </cell>
          <cell r="C69" t="str">
            <v>REV</v>
          </cell>
          <cell r="D69">
            <v>454</v>
          </cell>
          <cell r="E69">
            <v>0</v>
          </cell>
        </row>
        <row r="70">
          <cell r="A70">
            <v>454200</v>
          </cell>
          <cell r="B70" t="str">
            <v>Pole &amp; Line Attachments</v>
          </cell>
          <cell r="C70" t="str">
            <v>REV</v>
          </cell>
          <cell r="D70">
            <v>454</v>
          </cell>
          <cell r="E70">
            <v>699996</v>
          </cell>
          <cell r="F70">
            <v>58333</v>
          </cell>
          <cell r="G70">
            <v>58333</v>
          </cell>
          <cell r="H70">
            <v>58333</v>
          </cell>
          <cell r="I70">
            <v>58333</v>
          </cell>
          <cell r="J70">
            <v>58333</v>
          </cell>
          <cell r="K70">
            <v>58333</v>
          </cell>
          <cell r="L70">
            <v>58333</v>
          </cell>
          <cell r="M70">
            <v>58333</v>
          </cell>
          <cell r="N70">
            <v>58333</v>
          </cell>
          <cell r="O70">
            <v>58333</v>
          </cell>
          <cell r="P70">
            <v>58333</v>
          </cell>
          <cell r="Q70">
            <v>58333</v>
          </cell>
        </row>
        <row r="71">
          <cell r="A71">
            <v>454210</v>
          </cell>
          <cell r="B71" t="str">
            <v>Foreign Pole Revenue</v>
          </cell>
          <cell r="C71" t="str">
            <v>REV</v>
          </cell>
          <cell r="D71">
            <v>454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A72">
            <v>454300</v>
          </cell>
          <cell r="B72" t="str">
            <v>Tower Lease Revenues</v>
          </cell>
          <cell r="C72" t="str">
            <v>REV</v>
          </cell>
          <cell r="D72">
            <v>454</v>
          </cell>
          <cell r="E72">
            <v>0</v>
          </cell>
        </row>
        <row r="73">
          <cell r="A73">
            <v>454400</v>
          </cell>
          <cell r="B73" t="str">
            <v>Other Electric Rents</v>
          </cell>
          <cell r="C73" t="str">
            <v>REV</v>
          </cell>
          <cell r="D73">
            <v>454</v>
          </cell>
          <cell r="E73">
            <v>1299996</v>
          </cell>
          <cell r="F73">
            <v>108333</v>
          </cell>
          <cell r="G73">
            <v>108333</v>
          </cell>
          <cell r="H73">
            <v>108333</v>
          </cell>
          <cell r="I73">
            <v>108333</v>
          </cell>
          <cell r="J73">
            <v>108333</v>
          </cell>
          <cell r="K73">
            <v>108333</v>
          </cell>
          <cell r="L73">
            <v>108333</v>
          </cell>
          <cell r="M73">
            <v>108333</v>
          </cell>
          <cell r="N73">
            <v>108333</v>
          </cell>
          <cell r="O73">
            <v>108333</v>
          </cell>
          <cell r="P73">
            <v>108333</v>
          </cell>
          <cell r="Q73">
            <v>108333</v>
          </cell>
        </row>
        <row r="74">
          <cell r="A74">
            <v>456025</v>
          </cell>
          <cell r="B74" t="str">
            <v>RSG Rev - MISO Make Whole</v>
          </cell>
          <cell r="C74" t="str">
            <v>REV</v>
          </cell>
          <cell r="D74">
            <v>456</v>
          </cell>
          <cell r="E74">
            <v>0</v>
          </cell>
        </row>
        <row r="75">
          <cell r="A75">
            <v>456040</v>
          </cell>
          <cell r="B75" t="str">
            <v>Sales Use Tax Coll Fee</v>
          </cell>
          <cell r="C75" t="str">
            <v>REV</v>
          </cell>
          <cell r="D75">
            <v>456</v>
          </cell>
          <cell r="E75">
            <v>0</v>
          </cell>
        </row>
        <row r="76">
          <cell r="A76">
            <v>456075</v>
          </cell>
          <cell r="B76" t="str">
            <v>Data Processing Service</v>
          </cell>
          <cell r="C76" t="str">
            <v>REV</v>
          </cell>
          <cell r="D76">
            <v>456</v>
          </cell>
          <cell r="E76">
            <v>0</v>
          </cell>
        </row>
        <row r="77">
          <cell r="A77">
            <v>456110</v>
          </cell>
          <cell r="B77" t="str">
            <v>Transmission Charge PTP</v>
          </cell>
          <cell r="C77" t="str">
            <v>REV</v>
          </cell>
          <cell r="D77">
            <v>456</v>
          </cell>
          <cell r="E77">
            <v>144996</v>
          </cell>
          <cell r="F77">
            <v>12083</v>
          </cell>
          <cell r="G77">
            <v>12083</v>
          </cell>
          <cell r="H77">
            <v>12083</v>
          </cell>
          <cell r="I77">
            <v>12083</v>
          </cell>
          <cell r="J77">
            <v>12083</v>
          </cell>
          <cell r="K77">
            <v>12083</v>
          </cell>
          <cell r="L77">
            <v>12083</v>
          </cell>
          <cell r="M77">
            <v>12083</v>
          </cell>
          <cell r="N77">
            <v>12083</v>
          </cell>
          <cell r="O77">
            <v>12083</v>
          </cell>
          <cell r="P77">
            <v>12083</v>
          </cell>
          <cell r="Q77">
            <v>12083</v>
          </cell>
        </row>
        <row r="78">
          <cell r="A78">
            <v>456111</v>
          </cell>
          <cell r="B78" t="str">
            <v>Other Transmission Revenues</v>
          </cell>
          <cell r="C78" t="str">
            <v>REV</v>
          </cell>
          <cell r="D78">
            <v>456</v>
          </cell>
          <cell r="E78">
            <v>0</v>
          </cell>
        </row>
        <row r="79">
          <cell r="A79">
            <v>456610</v>
          </cell>
          <cell r="B79" t="str">
            <v>Other Electric Revenues</v>
          </cell>
          <cell r="C79" t="str">
            <v>REV</v>
          </cell>
          <cell r="D79">
            <v>456</v>
          </cell>
          <cell r="E79">
            <v>0</v>
          </cell>
        </row>
        <row r="80">
          <cell r="A80">
            <v>456970</v>
          </cell>
          <cell r="B80" t="str">
            <v>Wheel Transmission Rev - ED</v>
          </cell>
          <cell r="C80" t="str">
            <v>REV</v>
          </cell>
          <cell r="D80">
            <v>456</v>
          </cell>
          <cell r="E80">
            <v>24504</v>
          </cell>
          <cell r="F80">
            <v>2042</v>
          </cell>
          <cell r="G80">
            <v>2042</v>
          </cell>
          <cell r="H80">
            <v>2042</v>
          </cell>
          <cell r="I80">
            <v>2042</v>
          </cell>
          <cell r="J80">
            <v>2042</v>
          </cell>
          <cell r="K80">
            <v>2042</v>
          </cell>
          <cell r="L80">
            <v>2042</v>
          </cell>
          <cell r="M80">
            <v>2042</v>
          </cell>
          <cell r="N80">
            <v>2042</v>
          </cell>
          <cell r="O80">
            <v>2042</v>
          </cell>
          <cell r="P80">
            <v>2042</v>
          </cell>
          <cell r="Q80">
            <v>2042</v>
          </cell>
        </row>
        <row r="81">
          <cell r="A81">
            <v>457100</v>
          </cell>
          <cell r="B81" t="str">
            <v>Regional Transmission Service</v>
          </cell>
          <cell r="C81" t="str">
            <v>REV</v>
          </cell>
          <cell r="D81">
            <v>457</v>
          </cell>
          <cell r="E81">
            <v>0</v>
          </cell>
        </row>
        <row r="82">
          <cell r="A82">
            <v>457105</v>
          </cell>
          <cell r="B82" t="str">
            <v>Scheduling &amp; Dispatch Revenues</v>
          </cell>
          <cell r="C82" t="str">
            <v>REV</v>
          </cell>
          <cell r="D82">
            <v>457</v>
          </cell>
          <cell r="E82">
            <v>0</v>
          </cell>
        </row>
        <row r="83">
          <cell r="A83">
            <v>457204</v>
          </cell>
          <cell r="B83" t="str">
            <v>PJM Reactive Rev</v>
          </cell>
          <cell r="C83" t="str">
            <v>REV</v>
          </cell>
          <cell r="D83">
            <v>457</v>
          </cell>
          <cell r="E83">
            <v>1881000</v>
          </cell>
          <cell r="F83">
            <v>156750</v>
          </cell>
          <cell r="G83">
            <v>156750</v>
          </cell>
          <cell r="H83">
            <v>156750</v>
          </cell>
          <cell r="I83">
            <v>156750</v>
          </cell>
          <cell r="J83">
            <v>156750</v>
          </cell>
          <cell r="K83">
            <v>156750</v>
          </cell>
          <cell r="L83">
            <v>156750</v>
          </cell>
          <cell r="M83">
            <v>156750</v>
          </cell>
          <cell r="N83">
            <v>156750</v>
          </cell>
          <cell r="O83">
            <v>156750</v>
          </cell>
          <cell r="P83">
            <v>156750</v>
          </cell>
          <cell r="Q83">
            <v>156750</v>
          </cell>
        </row>
        <row r="84">
          <cell r="A84">
            <v>500000</v>
          </cell>
          <cell r="B84" t="str">
            <v>Suprvsn and Engrg - Steam Oper</v>
          </cell>
          <cell r="C84" t="str">
            <v>PO</v>
          </cell>
          <cell r="D84">
            <v>500</v>
          </cell>
          <cell r="E84">
            <v>506647</v>
          </cell>
          <cell r="F84">
            <v>41481</v>
          </cell>
          <cell r="G84">
            <v>41503</v>
          </cell>
          <cell r="H84">
            <v>41462</v>
          </cell>
          <cell r="I84">
            <v>44491</v>
          </cell>
          <cell r="J84">
            <v>41487</v>
          </cell>
          <cell r="K84">
            <v>41586</v>
          </cell>
          <cell r="L84">
            <v>41085</v>
          </cell>
          <cell r="M84">
            <v>40274</v>
          </cell>
          <cell r="N84">
            <v>42565</v>
          </cell>
          <cell r="O84">
            <v>42503</v>
          </cell>
          <cell r="P84">
            <v>45653</v>
          </cell>
          <cell r="Q84">
            <v>42557</v>
          </cell>
        </row>
        <row r="85">
          <cell r="A85">
            <v>501110</v>
          </cell>
          <cell r="B85" t="str">
            <v>Coal Consumed-Fossil Steam</v>
          </cell>
          <cell r="C85" t="str">
            <v>Fuel</v>
          </cell>
          <cell r="D85">
            <v>501</v>
          </cell>
          <cell r="E85">
            <v>48545844</v>
          </cell>
          <cell r="F85">
            <v>6439315</v>
          </cell>
          <cell r="G85">
            <v>5265019</v>
          </cell>
          <cell r="H85">
            <v>1218960</v>
          </cell>
          <cell r="I85">
            <v>113676</v>
          </cell>
          <cell r="J85">
            <v>2319803</v>
          </cell>
          <cell r="K85">
            <v>7612273</v>
          </cell>
          <cell r="L85">
            <v>7868884</v>
          </cell>
          <cell r="M85">
            <v>6609974</v>
          </cell>
          <cell r="N85">
            <v>2830435</v>
          </cell>
          <cell r="O85">
            <v>2309383</v>
          </cell>
          <cell r="P85">
            <v>2373841</v>
          </cell>
          <cell r="Q85">
            <v>3584281</v>
          </cell>
        </row>
        <row r="86">
          <cell r="A86">
            <v>501150</v>
          </cell>
          <cell r="B86" t="str">
            <v>Coal &amp; Other Fuel Handling</v>
          </cell>
          <cell r="C86" t="str">
            <v>PO</v>
          </cell>
          <cell r="D86">
            <v>501</v>
          </cell>
          <cell r="E86">
            <v>1063874</v>
          </cell>
          <cell r="F86">
            <v>83890</v>
          </cell>
          <cell r="G86">
            <v>83929</v>
          </cell>
          <cell r="H86">
            <v>83923</v>
          </cell>
          <cell r="I86">
            <v>106979</v>
          </cell>
          <cell r="J86">
            <v>84237</v>
          </cell>
          <cell r="K86">
            <v>84065</v>
          </cell>
          <cell r="L86">
            <v>83745</v>
          </cell>
          <cell r="M86">
            <v>83385</v>
          </cell>
          <cell r="N86">
            <v>86388</v>
          </cell>
          <cell r="O86">
            <v>86321</v>
          </cell>
          <cell r="P86">
            <v>110566</v>
          </cell>
          <cell r="Q86">
            <v>86446</v>
          </cell>
        </row>
        <row r="87">
          <cell r="A87">
            <v>501160</v>
          </cell>
          <cell r="B87" t="str">
            <v>Coal Sampling &amp; Testing</v>
          </cell>
          <cell r="C87" t="str">
            <v>PO</v>
          </cell>
          <cell r="D87">
            <v>501</v>
          </cell>
          <cell r="E87">
            <v>0</v>
          </cell>
        </row>
        <row r="88">
          <cell r="A88">
            <v>501180</v>
          </cell>
          <cell r="B88" t="str">
            <v>Sale of Fly Ash-Revenues</v>
          </cell>
          <cell r="C88" t="str">
            <v>PO</v>
          </cell>
          <cell r="D88">
            <v>501</v>
          </cell>
          <cell r="E88">
            <v>3780</v>
          </cell>
          <cell r="F88">
            <v>0</v>
          </cell>
          <cell r="G88">
            <v>0</v>
          </cell>
          <cell r="H88">
            <v>945</v>
          </cell>
          <cell r="I88">
            <v>0</v>
          </cell>
          <cell r="J88">
            <v>0</v>
          </cell>
          <cell r="K88">
            <v>945</v>
          </cell>
          <cell r="L88">
            <v>0</v>
          </cell>
          <cell r="M88">
            <v>0</v>
          </cell>
          <cell r="N88">
            <v>945</v>
          </cell>
          <cell r="O88">
            <v>0</v>
          </cell>
          <cell r="P88">
            <v>0</v>
          </cell>
          <cell r="Q88">
            <v>945</v>
          </cell>
        </row>
        <row r="89">
          <cell r="A89">
            <v>501190</v>
          </cell>
          <cell r="B89" t="str">
            <v>Sale of Fly Ash-Expenses</v>
          </cell>
          <cell r="C89" t="str">
            <v>PO</v>
          </cell>
          <cell r="D89">
            <v>501</v>
          </cell>
          <cell r="E89">
            <v>282096</v>
          </cell>
          <cell r="F89">
            <v>23508</v>
          </cell>
          <cell r="G89">
            <v>23508</v>
          </cell>
          <cell r="H89">
            <v>23508</v>
          </cell>
          <cell r="I89">
            <v>23508</v>
          </cell>
          <cell r="J89">
            <v>23508</v>
          </cell>
          <cell r="K89">
            <v>23508</v>
          </cell>
          <cell r="L89">
            <v>23508</v>
          </cell>
          <cell r="M89">
            <v>23508</v>
          </cell>
          <cell r="N89">
            <v>23508</v>
          </cell>
          <cell r="O89">
            <v>23508</v>
          </cell>
          <cell r="P89">
            <v>23508</v>
          </cell>
          <cell r="Q89">
            <v>23508</v>
          </cell>
        </row>
        <row r="90">
          <cell r="A90">
            <v>501310</v>
          </cell>
          <cell r="B90" t="str">
            <v>Oil Consumed-Fossil Steam</v>
          </cell>
          <cell r="C90" t="str">
            <v>Fuel</v>
          </cell>
          <cell r="D90">
            <v>501</v>
          </cell>
          <cell r="E90">
            <v>0</v>
          </cell>
        </row>
        <row r="91">
          <cell r="A91">
            <v>501350</v>
          </cell>
          <cell r="B91" t="str">
            <v>Oil Handling Expense</v>
          </cell>
          <cell r="C91" t="str">
            <v>PO</v>
          </cell>
          <cell r="D91">
            <v>501</v>
          </cell>
          <cell r="E91">
            <v>0</v>
          </cell>
        </row>
        <row r="92">
          <cell r="A92">
            <v>501996</v>
          </cell>
          <cell r="B92" t="str">
            <v>Fuel Expense</v>
          </cell>
          <cell r="C92" t="str">
            <v>Fuel</v>
          </cell>
          <cell r="D92">
            <v>501</v>
          </cell>
          <cell r="E92">
            <v>16120437</v>
          </cell>
          <cell r="F92">
            <v>3470000</v>
          </cell>
          <cell r="G92">
            <v>2162000</v>
          </cell>
          <cell r="H92">
            <v>225000</v>
          </cell>
          <cell r="I92">
            <v>0</v>
          </cell>
          <cell r="J92">
            <v>603000</v>
          </cell>
          <cell r="K92">
            <v>1327000</v>
          </cell>
          <cell r="L92">
            <v>3010498</v>
          </cell>
          <cell r="M92">
            <v>1153180</v>
          </cell>
          <cell r="N92">
            <v>1099859</v>
          </cell>
          <cell r="O92">
            <v>910253</v>
          </cell>
          <cell r="P92">
            <v>1077551</v>
          </cell>
          <cell r="Q92">
            <v>1082096</v>
          </cell>
        </row>
        <row r="93">
          <cell r="A93">
            <v>502020</v>
          </cell>
          <cell r="B93" t="str">
            <v>Ammonia - Qualifying</v>
          </cell>
          <cell r="C93" t="str">
            <v>PO</v>
          </cell>
          <cell r="D93">
            <v>502</v>
          </cell>
          <cell r="E93">
            <v>285500</v>
          </cell>
          <cell r="F93">
            <v>8500</v>
          </cell>
          <cell r="G93">
            <v>0</v>
          </cell>
          <cell r="H93">
            <v>0</v>
          </cell>
          <cell r="I93">
            <v>0</v>
          </cell>
          <cell r="J93">
            <v>2600</v>
          </cell>
          <cell r="K93">
            <v>57000</v>
          </cell>
          <cell r="L93">
            <v>72800</v>
          </cell>
          <cell r="M93">
            <v>70200</v>
          </cell>
          <cell r="N93">
            <v>46700</v>
          </cell>
          <cell r="O93">
            <v>27700</v>
          </cell>
          <cell r="P93">
            <v>0</v>
          </cell>
          <cell r="Q93">
            <v>0</v>
          </cell>
        </row>
        <row r="94">
          <cell r="A94">
            <v>502040</v>
          </cell>
          <cell r="B94" t="str">
            <v>Cost of Lime</v>
          </cell>
          <cell r="C94" t="str">
            <v>PO</v>
          </cell>
          <cell r="D94">
            <v>502</v>
          </cell>
          <cell r="E94">
            <v>13133400</v>
          </cell>
          <cell r="F94">
            <v>389000</v>
          </cell>
          <cell r="G94">
            <v>0</v>
          </cell>
          <cell r="H94">
            <v>0</v>
          </cell>
          <cell r="I94">
            <v>0</v>
          </cell>
          <cell r="J94">
            <v>120400</v>
          </cell>
          <cell r="K94">
            <v>2623500</v>
          </cell>
          <cell r="L94">
            <v>3347700</v>
          </cell>
          <cell r="M94">
            <v>3230100</v>
          </cell>
          <cell r="N94">
            <v>2147400</v>
          </cell>
          <cell r="O94">
            <v>1275300</v>
          </cell>
          <cell r="P94">
            <v>0</v>
          </cell>
          <cell r="Q94">
            <v>0</v>
          </cell>
        </row>
        <row r="95">
          <cell r="A95">
            <v>502070</v>
          </cell>
          <cell r="B95" t="str">
            <v>Gypsum - Qualifying</v>
          </cell>
          <cell r="C95" t="str">
            <v>PO</v>
          </cell>
          <cell r="D95">
            <v>502</v>
          </cell>
          <cell r="E95">
            <v>0</v>
          </cell>
        </row>
        <row r="96">
          <cell r="A96">
            <v>502100</v>
          </cell>
          <cell r="B96" t="str">
            <v>Fossil Steam Exp-Other</v>
          </cell>
          <cell r="C96" t="str">
            <v>PO</v>
          </cell>
          <cell r="D96">
            <v>502</v>
          </cell>
          <cell r="E96">
            <v>4442315</v>
          </cell>
          <cell r="F96">
            <v>341806</v>
          </cell>
          <cell r="G96">
            <v>354984</v>
          </cell>
          <cell r="H96">
            <v>342294</v>
          </cell>
          <cell r="I96">
            <v>467865</v>
          </cell>
          <cell r="J96">
            <v>356983</v>
          </cell>
          <cell r="K96">
            <v>342914</v>
          </cell>
          <cell r="L96">
            <v>342470</v>
          </cell>
          <cell r="M96">
            <v>341986</v>
          </cell>
          <cell r="N96">
            <v>351624</v>
          </cell>
          <cell r="O96">
            <v>364029</v>
          </cell>
          <cell r="P96">
            <v>483397</v>
          </cell>
          <cell r="Q96">
            <v>351963</v>
          </cell>
        </row>
        <row r="97">
          <cell r="A97">
            <v>502410</v>
          </cell>
          <cell r="B97" t="str">
            <v>Steam Oper-Bottom Ash/Fly Ash</v>
          </cell>
          <cell r="C97" t="str">
            <v>PO</v>
          </cell>
          <cell r="D97">
            <v>502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505000</v>
          </cell>
          <cell r="B98" t="str">
            <v>Electric Expenses-Steam Oper</v>
          </cell>
          <cell r="C98" t="str">
            <v>PO</v>
          </cell>
          <cell r="D98">
            <v>505</v>
          </cell>
          <cell r="E98">
            <v>1296582</v>
          </cell>
          <cell r="F98">
            <v>98651</v>
          </cell>
          <cell r="G98">
            <v>98725</v>
          </cell>
          <cell r="H98">
            <v>98739</v>
          </cell>
          <cell r="I98">
            <v>146409</v>
          </cell>
          <cell r="J98">
            <v>99374</v>
          </cell>
          <cell r="K98">
            <v>98973</v>
          </cell>
          <cell r="L98">
            <v>98918</v>
          </cell>
          <cell r="M98">
            <v>98630</v>
          </cell>
          <cell r="N98">
            <v>102032</v>
          </cell>
          <cell r="O98">
            <v>101919</v>
          </cell>
          <cell r="P98">
            <v>152051</v>
          </cell>
          <cell r="Q98">
            <v>102161</v>
          </cell>
        </row>
        <row r="99">
          <cell r="A99">
            <v>506000</v>
          </cell>
          <cell r="B99" t="str">
            <v>Misc Fossil Power Expenses</v>
          </cell>
          <cell r="C99" t="str">
            <v>PO</v>
          </cell>
          <cell r="D99">
            <v>506</v>
          </cell>
          <cell r="E99">
            <v>1616855</v>
          </cell>
          <cell r="F99">
            <v>77468</v>
          </cell>
          <cell r="G99">
            <v>77448</v>
          </cell>
          <cell r="H99">
            <v>108479</v>
          </cell>
          <cell r="I99">
            <v>66667</v>
          </cell>
          <cell r="J99">
            <v>67201</v>
          </cell>
          <cell r="K99">
            <v>721360</v>
          </cell>
          <cell r="L99">
            <v>67522</v>
          </cell>
          <cell r="M99">
            <v>67879</v>
          </cell>
          <cell r="N99">
            <v>71089</v>
          </cell>
          <cell r="O99">
            <v>103453</v>
          </cell>
          <cell r="P99">
            <v>78541</v>
          </cell>
          <cell r="Q99">
            <v>109748</v>
          </cell>
        </row>
        <row r="100">
          <cell r="A100">
            <v>507000</v>
          </cell>
          <cell r="B100" t="str">
            <v>Steam Power Gen Op Rents</v>
          </cell>
          <cell r="C100" t="str">
            <v>PO</v>
          </cell>
          <cell r="D100">
            <v>507</v>
          </cell>
          <cell r="E100">
            <v>0</v>
          </cell>
        </row>
        <row r="101">
          <cell r="A101">
            <v>509030</v>
          </cell>
          <cell r="B101" t="str">
            <v>SO2 Emission Expense</v>
          </cell>
          <cell r="C101" t="str">
            <v>EA</v>
          </cell>
          <cell r="D101">
            <v>509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509212</v>
          </cell>
          <cell r="B102" t="str">
            <v>Annual NOx Emission Expense</v>
          </cell>
          <cell r="C102" t="str">
            <v>EA</v>
          </cell>
          <cell r="D102">
            <v>509</v>
          </cell>
          <cell r="E102">
            <v>0</v>
          </cell>
        </row>
        <row r="103">
          <cell r="A103">
            <v>510000</v>
          </cell>
          <cell r="B103" t="str">
            <v>Suprvsn and Engrng-Steam Maint</v>
          </cell>
          <cell r="C103" t="str">
            <v>PM</v>
          </cell>
          <cell r="D103">
            <v>510</v>
          </cell>
          <cell r="E103">
            <v>4379585</v>
          </cell>
          <cell r="F103">
            <v>360893</v>
          </cell>
          <cell r="G103">
            <v>361111</v>
          </cell>
          <cell r="H103">
            <v>361146</v>
          </cell>
          <cell r="I103">
            <v>362043</v>
          </cell>
          <cell r="J103">
            <v>359544</v>
          </cell>
          <cell r="K103">
            <v>361846</v>
          </cell>
          <cell r="L103">
            <v>361912</v>
          </cell>
          <cell r="M103">
            <v>360951</v>
          </cell>
          <cell r="N103">
            <v>373031</v>
          </cell>
          <cell r="O103">
            <v>372198</v>
          </cell>
          <cell r="P103">
            <v>372003</v>
          </cell>
          <cell r="Q103">
            <v>372907</v>
          </cell>
        </row>
        <row r="104">
          <cell r="A104">
            <v>510100</v>
          </cell>
          <cell r="B104" t="str">
            <v>Suprvsn &amp; Engrng-Steam Maint R</v>
          </cell>
          <cell r="C104" t="str">
            <v>PM</v>
          </cell>
          <cell r="D104">
            <v>510</v>
          </cell>
          <cell r="E104">
            <v>476068</v>
          </cell>
          <cell r="F104">
            <v>39372</v>
          </cell>
          <cell r="G104">
            <v>39372</v>
          </cell>
          <cell r="H104">
            <v>39372</v>
          </cell>
          <cell r="I104">
            <v>39446</v>
          </cell>
          <cell r="J104">
            <v>39404</v>
          </cell>
          <cell r="K104">
            <v>39372</v>
          </cell>
          <cell r="L104">
            <v>39075</v>
          </cell>
          <cell r="M104">
            <v>39075</v>
          </cell>
          <cell r="N104">
            <v>40368</v>
          </cell>
          <cell r="O104">
            <v>40368</v>
          </cell>
          <cell r="P104">
            <v>40476</v>
          </cell>
          <cell r="Q104">
            <v>40368</v>
          </cell>
        </row>
        <row r="105">
          <cell r="A105">
            <v>511000</v>
          </cell>
          <cell r="B105" t="str">
            <v>Maint of Structures-Steam</v>
          </cell>
          <cell r="C105" t="str">
            <v>PM</v>
          </cell>
          <cell r="D105">
            <v>511</v>
          </cell>
          <cell r="E105">
            <v>2523605</v>
          </cell>
          <cell r="F105">
            <v>197085</v>
          </cell>
          <cell r="G105">
            <v>311135</v>
          </cell>
          <cell r="H105">
            <v>200637</v>
          </cell>
          <cell r="I105">
            <v>197044</v>
          </cell>
          <cell r="J105">
            <v>196773</v>
          </cell>
          <cell r="K105">
            <v>200664</v>
          </cell>
          <cell r="L105">
            <v>189867</v>
          </cell>
          <cell r="M105">
            <v>189635</v>
          </cell>
          <cell r="N105">
            <v>244716</v>
          </cell>
          <cell r="O105">
            <v>197658</v>
          </cell>
          <cell r="P105">
            <v>197248</v>
          </cell>
          <cell r="Q105">
            <v>201143</v>
          </cell>
        </row>
        <row r="106">
          <cell r="A106">
            <v>512100</v>
          </cell>
          <cell r="B106" t="str">
            <v>Maint of Boiler Plant-Other</v>
          </cell>
          <cell r="C106" t="str">
            <v>PM</v>
          </cell>
          <cell r="D106">
            <v>512</v>
          </cell>
          <cell r="E106">
            <v>11526453</v>
          </cell>
          <cell r="F106">
            <v>564388</v>
          </cell>
          <cell r="G106">
            <v>1722027</v>
          </cell>
          <cell r="H106">
            <v>2108707</v>
          </cell>
          <cell r="I106">
            <v>1946476</v>
          </cell>
          <cell r="J106">
            <v>1137449</v>
          </cell>
          <cell r="K106">
            <v>566438</v>
          </cell>
          <cell r="L106">
            <v>874718</v>
          </cell>
          <cell r="M106">
            <v>486232</v>
          </cell>
          <cell r="N106">
            <v>550028</v>
          </cell>
          <cell r="O106">
            <v>588316</v>
          </cell>
          <cell r="P106">
            <v>527374</v>
          </cell>
          <cell r="Q106">
            <v>454300</v>
          </cell>
        </row>
        <row r="107">
          <cell r="A107">
            <v>513100</v>
          </cell>
          <cell r="B107" t="str">
            <v>Maint of Electric Plant-Other</v>
          </cell>
          <cell r="C107" t="str">
            <v>PM</v>
          </cell>
          <cell r="D107">
            <v>513</v>
          </cell>
          <cell r="E107">
            <v>2751064</v>
          </cell>
          <cell r="F107">
            <v>77293</v>
          </cell>
          <cell r="G107">
            <v>486469</v>
          </cell>
          <cell r="H107">
            <v>615356</v>
          </cell>
          <cell r="I107">
            <v>544362</v>
          </cell>
          <cell r="J107">
            <v>291455</v>
          </cell>
          <cell r="K107">
            <v>102663</v>
          </cell>
          <cell r="L107">
            <v>337896</v>
          </cell>
          <cell r="M107">
            <v>58507</v>
          </cell>
          <cell r="N107">
            <v>45971</v>
          </cell>
          <cell r="O107">
            <v>91309</v>
          </cell>
          <cell r="P107">
            <v>45989</v>
          </cell>
          <cell r="Q107">
            <v>53794</v>
          </cell>
        </row>
        <row r="108">
          <cell r="A108">
            <v>514000</v>
          </cell>
          <cell r="B108" t="str">
            <v>Maintenance - Misc Steam Plant</v>
          </cell>
          <cell r="C108" t="str">
            <v>PM</v>
          </cell>
          <cell r="D108">
            <v>514</v>
          </cell>
          <cell r="E108">
            <v>561107</v>
          </cell>
          <cell r="F108">
            <v>46758</v>
          </cell>
          <cell r="G108">
            <v>46763</v>
          </cell>
          <cell r="H108">
            <v>46764</v>
          </cell>
          <cell r="I108">
            <v>46755</v>
          </cell>
          <cell r="J108">
            <v>46725</v>
          </cell>
          <cell r="K108">
            <v>46780</v>
          </cell>
          <cell r="L108">
            <v>46787</v>
          </cell>
          <cell r="M108">
            <v>46764</v>
          </cell>
          <cell r="N108">
            <v>46769</v>
          </cell>
          <cell r="O108">
            <v>46754</v>
          </cell>
          <cell r="P108">
            <v>46717</v>
          </cell>
          <cell r="Q108">
            <v>46771</v>
          </cell>
        </row>
        <row r="109">
          <cell r="A109">
            <v>514300</v>
          </cell>
          <cell r="B109" t="str">
            <v>Maintenance - Misc Steam Plant</v>
          </cell>
          <cell r="C109" t="str">
            <v>PM</v>
          </cell>
          <cell r="D109">
            <v>514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546000</v>
          </cell>
          <cell r="B110" t="str">
            <v>Suprvsn and Enginring-CT Oper</v>
          </cell>
          <cell r="C110" t="str">
            <v>PO</v>
          </cell>
          <cell r="D110">
            <v>546</v>
          </cell>
          <cell r="E110">
            <v>703683</v>
          </cell>
          <cell r="F110">
            <v>58533</v>
          </cell>
          <cell r="G110">
            <v>58540</v>
          </cell>
          <cell r="H110">
            <v>58538</v>
          </cell>
          <cell r="I110">
            <v>58531</v>
          </cell>
          <cell r="J110">
            <v>58489</v>
          </cell>
          <cell r="K110">
            <v>58567</v>
          </cell>
          <cell r="L110">
            <v>58518</v>
          </cell>
          <cell r="M110">
            <v>58432</v>
          </cell>
          <cell r="N110">
            <v>58906</v>
          </cell>
          <cell r="O110">
            <v>58883</v>
          </cell>
          <cell r="P110">
            <v>58839</v>
          </cell>
          <cell r="Q110">
            <v>58907</v>
          </cell>
        </row>
        <row r="111">
          <cell r="A111">
            <v>547100</v>
          </cell>
          <cell r="B111" t="str">
            <v>Natural Gas</v>
          </cell>
          <cell r="C111" t="str">
            <v>Fuel</v>
          </cell>
          <cell r="D111">
            <v>547</v>
          </cell>
          <cell r="E111">
            <v>0</v>
          </cell>
        </row>
        <row r="112">
          <cell r="A112">
            <v>547150</v>
          </cell>
          <cell r="B112" t="str">
            <v>Natural Gas Handling-CT</v>
          </cell>
          <cell r="C112" t="str">
            <v>PO</v>
          </cell>
          <cell r="D112">
            <v>547</v>
          </cell>
          <cell r="E112">
            <v>33876</v>
          </cell>
          <cell r="F112">
            <v>2808</v>
          </cell>
          <cell r="G112">
            <v>2808</v>
          </cell>
          <cell r="H112">
            <v>2807</v>
          </cell>
          <cell r="I112">
            <v>2809</v>
          </cell>
          <cell r="J112">
            <v>2808</v>
          </cell>
          <cell r="K112">
            <v>2809</v>
          </cell>
          <cell r="L112">
            <v>2777</v>
          </cell>
          <cell r="M112">
            <v>2763</v>
          </cell>
          <cell r="N112">
            <v>2872</v>
          </cell>
          <cell r="O112">
            <v>2871</v>
          </cell>
          <cell r="P112">
            <v>2872</v>
          </cell>
          <cell r="Q112">
            <v>2872</v>
          </cell>
        </row>
        <row r="113">
          <cell r="A113">
            <v>547200</v>
          </cell>
          <cell r="B113" t="str">
            <v>Oil</v>
          </cell>
          <cell r="C113" t="str">
            <v>PO</v>
          </cell>
          <cell r="D113">
            <v>547</v>
          </cell>
          <cell r="E113">
            <v>0</v>
          </cell>
        </row>
        <row r="114">
          <cell r="A114">
            <v>548100</v>
          </cell>
          <cell r="B114" t="str">
            <v>Generation Expenses-Other CT</v>
          </cell>
          <cell r="C114" t="str">
            <v>PO</v>
          </cell>
          <cell r="D114">
            <v>548</v>
          </cell>
          <cell r="E114">
            <v>45205</v>
          </cell>
          <cell r="F114">
            <v>3714</v>
          </cell>
          <cell r="G114">
            <v>3709</v>
          </cell>
          <cell r="H114">
            <v>3723</v>
          </cell>
          <cell r="I114">
            <v>3710</v>
          </cell>
          <cell r="J114">
            <v>3790</v>
          </cell>
          <cell r="K114">
            <v>3723</v>
          </cell>
          <cell r="L114">
            <v>3702</v>
          </cell>
          <cell r="M114">
            <v>3780</v>
          </cell>
          <cell r="N114">
            <v>3847</v>
          </cell>
          <cell r="O114">
            <v>3827</v>
          </cell>
          <cell r="P114">
            <v>3834</v>
          </cell>
          <cell r="Q114">
            <v>3846</v>
          </cell>
        </row>
        <row r="115">
          <cell r="A115">
            <v>548200</v>
          </cell>
          <cell r="B115" t="str">
            <v>Prime Movers - Generators- CT</v>
          </cell>
          <cell r="C115" t="str">
            <v>PO</v>
          </cell>
          <cell r="D115">
            <v>548</v>
          </cell>
          <cell r="E115">
            <v>313153</v>
          </cell>
          <cell r="F115">
            <v>23832</v>
          </cell>
          <cell r="G115">
            <v>23850</v>
          </cell>
          <cell r="H115">
            <v>23853</v>
          </cell>
          <cell r="I115">
            <v>35336</v>
          </cell>
          <cell r="J115">
            <v>24006</v>
          </cell>
          <cell r="K115">
            <v>23910</v>
          </cell>
          <cell r="L115">
            <v>23896</v>
          </cell>
          <cell r="M115">
            <v>23826</v>
          </cell>
          <cell r="N115">
            <v>24648</v>
          </cell>
          <cell r="O115">
            <v>24621</v>
          </cell>
          <cell r="P115">
            <v>36696</v>
          </cell>
          <cell r="Q115">
            <v>24679</v>
          </cell>
        </row>
        <row r="116">
          <cell r="A116">
            <v>549000</v>
          </cell>
          <cell r="B116" t="str">
            <v>Misc-Power Generation Expenses</v>
          </cell>
          <cell r="C116" t="str">
            <v>PO</v>
          </cell>
          <cell r="D116">
            <v>549</v>
          </cell>
          <cell r="E116">
            <v>799349</v>
          </cell>
          <cell r="F116">
            <v>63904</v>
          </cell>
          <cell r="G116">
            <v>81068</v>
          </cell>
          <cell r="H116">
            <v>60051</v>
          </cell>
          <cell r="I116">
            <v>73497</v>
          </cell>
          <cell r="J116">
            <v>60317</v>
          </cell>
          <cell r="K116">
            <v>60150</v>
          </cell>
          <cell r="L116">
            <v>60071</v>
          </cell>
          <cell r="M116">
            <v>69326</v>
          </cell>
          <cell r="N116">
            <v>61222</v>
          </cell>
          <cell r="O116">
            <v>61137</v>
          </cell>
          <cell r="P116">
            <v>75290</v>
          </cell>
          <cell r="Q116">
            <v>73316</v>
          </cell>
        </row>
        <row r="117">
          <cell r="A117">
            <v>550001</v>
          </cell>
          <cell r="B117" t="str">
            <v>Other Power Gen Op Rents</v>
          </cell>
          <cell r="C117" t="str">
            <v>PM</v>
          </cell>
          <cell r="D117">
            <v>550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551000</v>
          </cell>
          <cell r="B118" t="str">
            <v>Suprvsn and Enginring-CT Maint</v>
          </cell>
          <cell r="C118" t="str">
            <v>PM</v>
          </cell>
          <cell r="D118">
            <v>551</v>
          </cell>
          <cell r="E118">
            <v>139930</v>
          </cell>
          <cell r="F118">
            <v>11531</v>
          </cell>
          <cell r="G118">
            <v>11538</v>
          </cell>
          <cell r="H118">
            <v>11539</v>
          </cell>
          <cell r="I118">
            <v>11527</v>
          </cell>
          <cell r="J118">
            <v>11487</v>
          </cell>
          <cell r="K118">
            <v>11560</v>
          </cell>
          <cell r="L118">
            <v>11558</v>
          </cell>
          <cell r="M118">
            <v>11531</v>
          </cell>
          <cell r="N118">
            <v>11936</v>
          </cell>
          <cell r="O118">
            <v>11917</v>
          </cell>
          <cell r="P118">
            <v>11868</v>
          </cell>
          <cell r="Q118">
            <v>11938</v>
          </cell>
        </row>
        <row r="119">
          <cell r="A119">
            <v>552000</v>
          </cell>
          <cell r="B119" t="str">
            <v>Maintenance of Structures-CT</v>
          </cell>
          <cell r="C119" t="str">
            <v>PM</v>
          </cell>
          <cell r="D119">
            <v>552</v>
          </cell>
          <cell r="E119">
            <v>374608</v>
          </cell>
          <cell r="F119">
            <v>31218</v>
          </cell>
          <cell r="G119">
            <v>31218</v>
          </cell>
          <cell r="H119">
            <v>31218</v>
          </cell>
          <cell r="I119">
            <v>31218</v>
          </cell>
          <cell r="J119">
            <v>31218</v>
          </cell>
          <cell r="K119">
            <v>31218</v>
          </cell>
          <cell r="L119">
            <v>31210</v>
          </cell>
          <cell r="M119">
            <v>31218</v>
          </cell>
          <cell r="N119">
            <v>31218</v>
          </cell>
          <cell r="O119">
            <v>31218</v>
          </cell>
          <cell r="P119">
            <v>31218</v>
          </cell>
          <cell r="Q119">
            <v>31218</v>
          </cell>
        </row>
        <row r="120">
          <cell r="A120">
            <v>552220</v>
          </cell>
          <cell r="B120" t="str">
            <v>Solar: Maint of Structures</v>
          </cell>
          <cell r="C120" t="str">
            <v>PM</v>
          </cell>
          <cell r="D120">
            <v>552</v>
          </cell>
          <cell r="E120">
            <v>0</v>
          </cell>
        </row>
        <row r="121">
          <cell r="A121">
            <v>553000</v>
          </cell>
          <cell r="B121" t="str">
            <v>Maint-Gentg and Elect Equip-CT</v>
          </cell>
          <cell r="C121" t="str">
            <v>PM</v>
          </cell>
          <cell r="D121">
            <v>553</v>
          </cell>
          <cell r="E121">
            <v>3285442</v>
          </cell>
          <cell r="F121">
            <v>36909</v>
          </cell>
          <cell r="G121">
            <v>36909</v>
          </cell>
          <cell r="H121">
            <v>211909</v>
          </cell>
          <cell r="I121">
            <v>161909</v>
          </cell>
          <cell r="J121">
            <v>36909</v>
          </cell>
          <cell r="K121">
            <v>1436929</v>
          </cell>
          <cell r="L121">
            <v>13173</v>
          </cell>
          <cell r="M121">
            <v>13159</v>
          </cell>
          <cell r="N121">
            <v>813159</v>
          </cell>
          <cell r="O121">
            <v>498159</v>
          </cell>
          <cell r="P121">
            <v>13159</v>
          </cell>
          <cell r="Q121">
            <v>13159</v>
          </cell>
        </row>
        <row r="122">
          <cell r="A122">
            <v>554000</v>
          </cell>
          <cell r="B122" t="str">
            <v>Misc Power Generation Plant-CT</v>
          </cell>
          <cell r="C122" t="str">
            <v>PM</v>
          </cell>
          <cell r="D122">
            <v>554</v>
          </cell>
          <cell r="E122">
            <v>130077</v>
          </cell>
          <cell r="F122">
            <v>10839</v>
          </cell>
          <cell r="G122">
            <v>10839</v>
          </cell>
          <cell r="H122">
            <v>10839</v>
          </cell>
          <cell r="I122">
            <v>10839</v>
          </cell>
          <cell r="J122">
            <v>10839</v>
          </cell>
          <cell r="K122">
            <v>10839</v>
          </cell>
          <cell r="L122">
            <v>10848</v>
          </cell>
          <cell r="M122">
            <v>10839</v>
          </cell>
          <cell r="N122">
            <v>10839</v>
          </cell>
          <cell r="O122">
            <v>10839</v>
          </cell>
          <cell r="P122">
            <v>10839</v>
          </cell>
          <cell r="Q122">
            <v>10839</v>
          </cell>
        </row>
        <row r="123">
          <cell r="A123">
            <v>555028</v>
          </cell>
          <cell r="B123" t="str">
            <v>Purch Pwr - Non-native - net</v>
          </cell>
          <cell r="C123" t="str">
            <v>PP</v>
          </cell>
          <cell r="D123">
            <v>555</v>
          </cell>
          <cell r="E123">
            <v>0</v>
          </cell>
        </row>
        <row r="124">
          <cell r="A124">
            <v>555190</v>
          </cell>
          <cell r="B124" t="str">
            <v>Capacity Purchase Expense</v>
          </cell>
          <cell r="C124" t="str">
            <v>PP</v>
          </cell>
          <cell r="D124">
            <v>555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555202</v>
          </cell>
          <cell r="B125" t="str">
            <v>Purch Power-Fuel Clause</v>
          </cell>
          <cell r="C125" t="str">
            <v>PP</v>
          </cell>
          <cell r="D125">
            <v>555</v>
          </cell>
          <cell r="E125">
            <v>99073890</v>
          </cell>
          <cell r="F125">
            <v>7636860</v>
          </cell>
          <cell r="G125">
            <v>8581326</v>
          </cell>
          <cell r="H125">
            <v>13453787</v>
          </cell>
          <cell r="I125">
            <v>13662247</v>
          </cell>
          <cell r="J125">
            <v>10674137</v>
          </cell>
          <cell r="K125">
            <v>4763988</v>
          </cell>
          <cell r="L125">
            <v>4292188</v>
          </cell>
          <cell r="M125">
            <v>4592280</v>
          </cell>
          <cell r="N125">
            <v>8227781</v>
          </cell>
          <cell r="O125">
            <v>7446490</v>
          </cell>
          <cell r="P125">
            <v>7532695</v>
          </cell>
          <cell r="Q125">
            <v>8210111</v>
          </cell>
        </row>
        <row r="126">
          <cell r="A126">
            <v>556000</v>
          </cell>
          <cell r="B126" t="str">
            <v>System Cnts &amp; Load Dispatching</v>
          </cell>
          <cell r="C126" t="str">
            <v>OPS</v>
          </cell>
          <cell r="D126">
            <v>556</v>
          </cell>
          <cell r="E126">
            <v>840</v>
          </cell>
          <cell r="F126">
            <v>70</v>
          </cell>
          <cell r="G126">
            <v>70</v>
          </cell>
          <cell r="H126">
            <v>70</v>
          </cell>
          <cell r="I126">
            <v>70</v>
          </cell>
          <cell r="J126">
            <v>70</v>
          </cell>
          <cell r="K126">
            <v>70</v>
          </cell>
          <cell r="L126">
            <v>70</v>
          </cell>
          <cell r="M126">
            <v>70</v>
          </cell>
          <cell r="N126">
            <v>70</v>
          </cell>
          <cell r="O126">
            <v>70</v>
          </cell>
          <cell r="P126">
            <v>70</v>
          </cell>
          <cell r="Q126">
            <v>70</v>
          </cell>
        </row>
        <row r="127">
          <cell r="A127">
            <v>557000</v>
          </cell>
          <cell r="B127" t="str">
            <v>Other Expenses-Oper</v>
          </cell>
          <cell r="C127" t="str">
            <v>OPS</v>
          </cell>
          <cell r="D127">
            <v>557</v>
          </cell>
          <cell r="E127">
            <v>8287106</v>
          </cell>
          <cell r="F127">
            <v>1227134</v>
          </cell>
          <cell r="G127">
            <v>671650</v>
          </cell>
          <cell r="H127">
            <v>627765</v>
          </cell>
          <cell r="I127">
            <v>643597</v>
          </cell>
          <cell r="J127">
            <v>570272</v>
          </cell>
          <cell r="K127">
            <v>744292</v>
          </cell>
          <cell r="L127">
            <v>570568</v>
          </cell>
          <cell r="M127">
            <v>695133</v>
          </cell>
          <cell r="N127">
            <v>743862</v>
          </cell>
          <cell r="O127">
            <v>613168</v>
          </cell>
          <cell r="P127">
            <v>562895</v>
          </cell>
          <cell r="Q127">
            <v>616770</v>
          </cell>
        </row>
        <row r="128">
          <cell r="A128">
            <v>557450</v>
          </cell>
          <cell r="B128" t="str">
            <v>Commissions/Brokerage Expense</v>
          </cell>
          <cell r="C128" t="str">
            <v>OPS</v>
          </cell>
          <cell r="D128">
            <v>557</v>
          </cell>
          <cell r="E128">
            <v>11232</v>
          </cell>
          <cell r="F128">
            <v>936</v>
          </cell>
          <cell r="G128">
            <v>936</v>
          </cell>
          <cell r="H128">
            <v>936</v>
          </cell>
          <cell r="I128">
            <v>936</v>
          </cell>
          <cell r="J128">
            <v>936</v>
          </cell>
          <cell r="K128">
            <v>936</v>
          </cell>
          <cell r="L128">
            <v>936</v>
          </cell>
          <cell r="M128">
            <v>936</v>
          </cell>
          <cell r="N128">
            <v>936</v>
          </cell>
          <cell r="O128">
            <v>936</v>
          </cell>
          <cell r="P128">
            <v>936</v>
          </cell>
          <cell r="Q128">
            <v>936</v>
          </cell>
        </row>
        <row r="129">
          <cell r="A129">
            <v>557451</v>
          </cell>
          <cell r="B129" t="str">
            <v>EA &amp; Coal Broker Fees</v>
          </cell>
          <cell r="C129" t="str">
            <v>OPS</v>
          </cell>
          <cell r="D129">
            <v>557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>
            <v>557980</v>
          </cell>
          <cell r="B130" t="str">
            <v>Retail Deferred Fuel Expenses</v>
          </cell>
          <cell r="C130" t="str">
            <v>Fuel</v>
          </cell>
          <cell r="D130">
            <v>557</v>
          </cell>
          <cell r="E130">
            <v>1086449</v>
          </cell>
          <cell r="F130">
            <v>-890369</v>
          </cell>
          <cell r="G130">
            <v>-486223</v>
          </cell>
          <cell r="H130">
            <v>-2154575</v>
          </cell>
          <cell r="I130">
            <v>-3144286</v>
          </cell>
          <cell r="J130">
            <v>1727874</v>
          </cell>
          <cell r="K130">
            <v>4479444</v>
          </cell>
          <cell r="L130">
            <v>2305407</v>
          </cell>
          <cell r="M130">
            <v>-1120162</v>
          </cell>
          <cell r="N130">
            <v>-314430</v>
          </cell>
          <cell r="O130">
            <v>-296010</v>
          </cell>
          <cell r="P130">
            <v>927247</v>
          </cell>
          <cell r="Q130">
            <v>52532</v>
          </cell>
        </row>
        <row r="131">
          <cell r="A131">
            <v>560000</v>
          </cell>
          <cell r="B131" t="str">
            <v>Supervsn and Engrng-Trans Oper</v>
          </cell>
          <cell r="C131" t="str">
            <v>TO</v>
          </cell>
          <cell r="D131">
            <v>560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561100</v>
          </cell>
          <cell r="B132" t="str">
            <v>Load Dispatch-Reliability</v>
          </cell>
          <cell r="C132" t="str">
            <v>TO</v>
          </cell>
          <cell r="D132">
            <v>561</v>
          </cell>
          <cell r="E132">
            <v>71987</v>
          </cell>
          <cell r="F132">
            <v>5813</v>
          </cell>
          <cell r="G132">
            <v>5882</v>
          </cell>
          <cell r="H132">
            <v>5838</v>
          </cell>
          <cell r="I132">
            <v>6223</v>
          </cell>
          <cell r="J132">
            <v>5794</v>
          </cell>
          <cell r="K132">
            <v>5742</v>
          </cell>
          <cell r="L132">
            <v>5836</v>
          </cell>
          <cell r="M132">
            <v>6351</v>
          </cell>
          <cell r="N132">
            <v>6071</v>
          </cell>
          <cell r="O132">
            <v>6014</v>
          </cell>
          <cell r="P132">
            <v>6440</v>
          </cell>
          <cell r="Q132">
            <v>5983</v>
          </cell>
        </row>
        <row r="133">
          <cell r="A133">
            <v>561200</v>
          </cell>
          <cell r="B133" t="str">
            <v>Load Dispatch-Mnitor&amp;OprTrnSys</v>
          </cell>
          <cell r="C133" t="str">
            <v>TO</v>
          </cell>
          <cell r="D133">
            <v>561</v>
          </cell>
          <cell r="E133">
            <v>344471</v>
          </cell>
          <cell r="F133">
            <v>27990</v>
          </cell>
          <cell r="G133">
            <v>28209</v>
          </cell>
          <cell r="H133">
            <v>28054</v>
          </cell>
          <cell r="I133">
            <v>29403</v>
          </cell>
          <cell r="J133">
            <v>27903</v>
          </cell>
          <cell r="K133">
            <v>27726</v>
          </cell>
          <cell r="L133">
            <v>28200</v>
          </cell>
          <cell r="M133">
            <v>29851</v>
          </cell>
          <cell r="N133">
            <v>29086</v>
          </cell>
          <cell r="O133">
            <v>28882</v>
          </cell>
          <cell r="P133">
            <v>30382</v>
          </cell>
          <cell r="Q133">
            <v>28785</v>
          </cell>
        </row>
        <row r="134">
          <cell r="A134">
            <v>561300</v>
          </cell>
          <cell r="B134" t="str">
            <v>Load Dispatch - TransSvc&amp;Sch</v>
          </cell>
          <cell r="C134" t="str">
            <v>TO</v>
          </cell>
          <cell r="D134">
            <v>561</v>
          </cell>
          <cell r="E134">
            <v>46601</v>
          </cell>
          <cell r="F134">
            <v>3783</v>
          </cell>
          <cell r="G134">
            <v>3815</v>
          </cell>
          <cell r="H134">
            <v>3793</v>
          </cell>
          <cell r="I134">
            <v>3986</v>
          </cell>
          <cell r="J134">
            <v>3771</v>
          </cell>
          <cell r="K134">
            <v>3746</v>
          </cell>
          <cell r="L134">
            <v>3809</v>
          </cell>
          <cell r="M134">
            <v>4050</v>
          </cell>
          <cell r="N134">
            <v>3934</v>
          </cell>
          <cell r="O134">
            <v>3905</v>
          </cell>
          <cell r="P134">
            <v>4119</v>
          </cell>
          <cell r="Q134">
            <v>3890</v>
          </cell>
        </row>
        <row r="135">
          <cell r="A135">
            <v>561400</v>
          </cell>
          <cell r="B135" t="str">
            <v>Scheduling-Sys Cntrl&amp;Disp Svs</v>
          </cell>
          <cell r="C135" t="str">
            <v>TO</v>
          </cell>
          <cell r="D135">
            <v>561</v>
          </cell>
          <cell r="E135">
            <v>1200000</v>
          </cell>
          <cell r="F135">
            <v>100000</v>
          </cell>
          <cell r="G135">
            <v>100000</v>
          </cell>
          <cell r="H135">
            <v>100000</v>
          </cell>
          <cell r="I135">
            <v>100000</v>
          </cell>
          <cell r="J135">
            <v>100000</v>
          </cell>
          <cell r="K135">
            <v>100000</v>
          </cell>
          <cell r="L135">
            <v>100000</v>
          </cell>
          <cell r="M135">
            <v>100000</v>
          </cell>
          <cell r="N135">
            <v>100000</v>
          </cell>
          <cell r="O135">
            <v>100000</v>
          </cell>
          <cell r="P135">
            <v>100000</v>
          </cell>
          <cell r="Q135">
            <v>100000</v>
          </cell>
        </row>
        <row r="136">
          <cell r="A136">
            <v>561500</v>
          </cell>
          <cell r="B136" t="str">
            <v>Reliability Planning and Stdsdev</v>
          </cell>
          <cell r="C136" t="str">
            <v>TO</v>
          </cell>
          <cell r="D136">
            <v>561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561800</v>
          </cell>
          <cell r="B137" t="str">
            <v>ReliabilityPlanning&amp;StdsDev</v>
          </cell>
          <cell r="C137" t="str">
            <v>TO</v>
          </cell>
          <cell r="D137">
            <v>561</v>
          </cell>
          <cell r="E137">
            <v>2307336</v>
          </cell>
          <cell r="F137">
            <v>189436</v>
          </cell>
          <cell r="G137">
            <v>189436</v>
          </cell>
          <cell r="H137">
            <v>189436</v>
          </cell>
          <cell r="I137">
            <v>189436</v>
          </cell>
          <cell r="J137">
            <v>189436</v>
          </cell>
          <cell r="K137">
            <v>189436</v>
          </cell>
          <cell r="L137">
            <v>195120</v>
          </cell>
          <cell r="M137">
            <v>195120</v>
          </cell>
          <cell r="N137">
            <v>195120</v>
          </cell>
          <cell r="O137">
            <v>195120</v>
          </cell>
          <cell r="P137">
            <v>195120</v>
          </cell>
          <cell r="Q137">
            <v>195120</v>
          </cell>
        </row>
        <row r="138">
          <cell r="A138">
            <v>562000</v>
          </cell>
          <cell r="B138" t="str">
            <v>Station Expenses</v>
          </cell>
          <cell r="C138" t="str">
            <v>TO</v>
          </cell>
          <cell r="D138">
            <v>562</v>
          </cell>
          <cell r="E138">
            <v>86871</v>
          </cell>
          <cell r="F138">
            <v>11776</v>
          </cell>
          <cell r="G138">
            <v>11611</v>
          </cell>
          <cell r="H138">
            <v>11983</v>
          </cell>
          <cell r="I138">
            <v>14946</v>
          </cell>
          <cell r="J138">
            <v>2085</v>
          </cell>
          <cell r="K138">
            <v>1700</v>
          </cell>
          <cell r="L138">
            <v>1599</v>
          </cell>
          <cell r="M138">
            <v>1689</v>
          </cell>
          <cell r="N138">
            <v>1586</v>
          </cell>
          <cell r="O138">
            <v>1753</v>
          </cell>
          <cell r="P138">
            <v>14094</v>
          </cell>
          <cell r="Q138">
            <v>12049</v>
          </cell>
        </row>
        <row r="139">
          <cell r="A139">
            <v>563000</v>
          </cell>
          <cell r="B139" t="str">
            <v>Overhead Line Expenses-Trans</v>
          </cell>
          <cell r="C139" t="str">
            <v>TO</v>
          </cell>
          <cell r="D139">
            <v>563</v>
          </cell>
          <cell r="E139">
            <v>9090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2913</v>
          </cell>
          <cell r="M139">
            <v>0</v>
          </cell>
          <cell r="N139">
            <v>0</v>
          </cell>
          <cell r="O139">
            <v>647</v>
          </cell>
          <cell r="P139">
            <v>5530</v>
          </cell>
          <cell r="Q139">
            <v>0</v>
          </cell>
        </row>
        <row r="140">
          <cell r="A140">
            <v>565000</v>
          </cell>
          <cell r="B140" t="str">
            <v>Transm of Elec By Others</v>
          </cell>
          <cell r="C140" t="str">
            <v>TO</v>
          </cell>
          <cell r="D140">
            <v>565</v>
          </cell>
          <cell r="E140">
            <v>29352086</v>
          </cell>
          <cell r="F140">
            <v>2267151</v>
          </cell>
          <cell r="G140">
            <v>2267151</v>
          </cell>
          <cell r="H140">
            <v>2406401</v>
          </cell>
          <cell r="I140">
            <v>2267151</v>
          </cell>
          <cell r="J140">
            <v>2267151</v>
          </cell>
          <cell r="K140">
            <v>2406401</v>
          </cell>
          <cell r="L140">
            <v>2532030</v>
          </cell>
          <cell r="M140">
            <v>2532030</v>
          </cell>
          <cell r="N140">
            <v>2671280</v>
          </cell>
          <cell r="O140">
            <v>2532030</v>
          </cell>
          <cell r="P140">
            <v>2532030</v>
          </cell>
          <cell r="Q140">
            <v>2671280</v>
          </cell>
        </row>
        <row r="141">
          <cell r="A141">
            <v>566000</v>
          </cell>
          <cell r="B141" t="str">
            <v>Misc Trans Exp-Other</v>
          </cell>
          <cell r="C141" t="str">
            <v>TO</v>
          </cell>
          <cell r="D141">
            <v>566</v>
          </cell>
          <cell r="E141">
            <v>126260</v>
          </cell>
          <cell r="F141">
            <v>11221</v>
          </cell>
          <cell r="G141">
            <v>9777</v>
          </cell>
          <cell r="H141">
            <v>9719</v>
          </cell>
          <cell r="I141">
            <v>12302</v>
          </cell>
          <cell r="J141">
            <v>9932</v>
          </cell>
          <cell r="K141">
            <v>9675</v>
          </cell>
          <cell r="L141">
            <v>11272</v>
          </cell>
          <cell r="M141">
            <v>9777</v>
          </cell>
          <cell r="N141">
            <v>9801</v>
          </cell>
          <cell r="O141">
            <v>11561</v>
          </cell>
          <cell r="P141">
            <v>11084</v>
          </cell>
          <cell r="Q141">
            <v>10139</v>
          </cell>
        </row>
        <row r="142">
          <cell r="A142">
            <v>566100</v>
          </cell>
          <cell r="B142" t="str">
            <v>Misc Trans-Trans Lines Related</v>
          </cell>
          <cell r="C142" t="str">
            <v>TO</v>
          </cell>
          <cell r="D142">
            <v>566</v>
          </cell>
          <cell r="E142">
            <v>3504</v>
          </cell>
          <cell r="F142">
            <v>292</v>
          </cell>
          <cell r="G142">
            <v>292</v>
          </cell>
          <cell r="H142">
            <v>292</v>
          </cell>
          <cell r="I142">
            <v>292</v>
          </cell>
          <cell r="J142">
            <v>292</v>
          </cell>
          <cell r="K142">
            <v>292</v>
          </cell>
          <cell r="L142">
            <v>292</v>
          </cell>
          <cell r="M142">
            <v>292</v>
          </cell>
          <cell r="N142">
            <v>292</v>
          </cell>
          <cell r="O142">
            <v>292</v>
          </cell>
          <cell r="P142">
            <v>292</v>
          </cell>
          <cell r="Q142">
            <v>292</v>
          </cell>
        </row>
        <row r="143">
          <cell r="A143">
            <v>567000</v>
          </cell>
          <cell r="B143" t="str">
            <v>Rents-Trans Oper</v>
          </cell>
          <cell r="C143" t="str">
            <v>TO</v>
          </cell>
          <cell r="D143">
            <v>567</v>
          </cell>
          <cell r="E143">
            <v>7500</v>
          </cell>
          <cell r="F143">
            <v>625</v>
          </cell>
          <cell r="G143">
            <v>625</v>
          </cell>
          <cell r="H143">
            <v>625</v>
          </cell>
          <cell r="I143">
            <v>625</v>
          </cell>
          <cell r="J143">
            <v>625</v>
          </cell>
          <cell r="K143">
            <v>625</v>
          </cell>
          <cell r="L143">
            <v>625</v>
          </cell>
          <cell r="M143">
            <v>625</v>
          </cell>
          <cell r="N143">
            <v>625</v>
          </cell>
          <cell r="O143">
            <v>625</v>
          </cell>
          <cell r="P143">
            <v>625</v>
          </cell>
          <cell r="Q143">
            <v>625</v>
          </cell>
        </row>
        <row r="144">
          <cell r="A144">
            <v>569000</v>
          </cell>
          <cell r="B144" t="str">
            <v>Maint of Structures-Trans</v>
          </cell>
          <cell r="C144" t="str">
            <v>TM</v>
          </cell>
          <cell r="D144">
            <v>569</v>
          </cell>
          <cell r="E144">
            <v>29877</v>
          </cell>
          <cell r="F144">
            <v>2382</v>
          </cell>
          <cell r="G144">
            <v>2486</v>
          </cell>
          <cell r="H144">
            <v>2085</v>
          </cell>
          <cell r="I144">
            <v>3722</v>
          </cell>
          <cell r="J144">
            <v>2467</v>
          </cell>
          <cell r="K144">
            <v>2174</v>
          </cell>
          <cell r="L144">
            <v>2275</v>
          </cell>
          <cell r="M144">
            <v>2192</v>
          </cell>
          <cell r="N144">
            <v>2149</v>
          </cell>
          <cell r="O144">
            <v>2258</v>
          </cell>
          <cell r="P144">
            <v>3342</v>
          </cell>
          <cell r="Q144">
            <v>2345</v>
          </cell>
        </row>
        <row r="145">
          <cell r="A145">
            <v>569100</v>
          </cell>
          <cell r="B145" t="str">
            <v>Maint of Computer Hardware</v>
          </cell>
          <cell r="C145" t="str">
            <v>TM</v>
          </cell>
          <cell r="D145">
            <v>569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>
            <v>569200</v>
          </cell>
          <cell r="B146" t="str">
            <v>Maint of Computer Software</v>
          </cell>
          <cell r="C146" t="str">
            <v>TM</v>
          </cell>
          <cell r="D146">
            <v>569</v>
          </cell>
          <cell r="E146">
            <v>73962</v>
          </cell>
          <cell r="F146">
            <v>5558</v>
          </cell>
          <cell r="G146">
            <v>5558</v>
          </cell>
          <cell r="H146">
            <v>5558</v>
          </cell>
          <cell r="I146">
            <v>5558</v>
          </cell>
          <cell r="J146">
            <v>5558</v>
          </cell>
          <cell r="K146">
            <v>5558</v>
          </cell>
          <cell r="L146">
            <v>5547</v>
          </cell>
          <cell r="M146">
            <v>12272</v>
          </cell>
          <cell r="N146">
            <v>5708</v>
          </cell>
          <cell r="O146">
            <v>5708</v>
          </cell>
          <cell r="P146">
            <v>5708</v>
          </cell>
          <cell r="Q146">
            <v>5671</v>
          </cell>
        </row>
        <row r="147">
          <cell r="A147">
            <v>570100</v>
          </cell>
          <cell r="B147" t="str">
            <v>Maint  Stat Equip-Other- Trans</v>
          </cell>
          <cell r="C147" t="str">
            <v>TM</v>
          </cell>
          <cell r="D147">
            <v>570</v>
          </cell>
          <cell r="E147">
            <v>18530</v>
          </cell>
          <cell r="F147">
            <v>1104</v>
          </cell>
          <cell r="G147">
            <v>713</v>
          </cell>
          <cell r="H147">
            <v>793</v>
          </cell>
          <cell r="I147">
            <v>2516</v>
          </cell>
          <cell r="J147">
            <v>1006</v>
          </cell>
          <cell r="K147">
            <v>548</v>
          </cell>
          <cell r="L147">
            <v>2815</v>
          </cell>
          <cell r="M147">
            <v>1600</v>
          </cell>
          <cell r="N147">
            <v>1582</v>
          </cell>
          <cell r="O147">
            <v>1600</v>
          </cell>
          <cell r="P147">
            <v>3165</v>
          </cell>
          <cell r="Q147">
            <v>1088</v>
          </cell>
        </row>
        <row r="148">
          <cell r="A148">
            <v>570200</v>
          </cell>
          <cell r="B148" t="str">
            <v>Main-Cir BrkrsTrnsf Mtrs-Trans</v>
          </cell>
          <cell r="C148" t="str">
            <v>TM</v>
          </cell>
          <cell r="D148">
            <v>570</v>
          </cell>
          <cell r="E148">
            <v>98526</v>
          </cell>
          <cell r="F148">
            <v>9580</v>
          </cell>
          <cell r="G148">
            <v>9639</v>
          </cell>
          <cell r="H148">
            <v>9063</v>
          </cell>
          <cell r="I148">
            <v>11776</v>
          </cell>
          <cell r="J148">
            <v>6277</v>
          </cell>
          <cell r="K148">
            <v>5996</v>
          </cell>
          <cell r="L148">
            <v>6171</v>
          </cell>
          <cell r="M148">
            <v>5906</v>
          </cell>
          <cell r="N148">
            <v>6083</v>
          </cell>
          <cell r="O148">
            <v>6233</v>
          </cell>
          <cell r="P148">
            <v>12332</v>
          </cell>
          <cell r="Q148">
            <v>9470</v>
          </cell>
        </row>
        <row r="149">
          <cell r="A149">
            <v>571000</v>
          </cell>
          <cell r="B149" t="str">
            <v>Maint of Overhead Lines-Trans</v>
          </cell>
          <cell r="C149" t="str">
            <v>TM</v>
          </cell>
          <cell r="D149">
            <v>571</v>
          </cell>
          <cell r="E149">
            <v>1037403</v>
          </cell>
          <cell r="F149">
            <v>122299</v>
          </cell>
          <cell r="G149">
            <v>150851</v>
          </cell>
          <cell r="H149">
            <v>54725</v>
          </cell>
          <cell r="I149">
            <v>66656</v>
          </cell>
          <cell r="J149">
            <v>76611</v>
          </cell>
          <cell r="K149">
            <v>63686</v>
          </cell>
          <cell r="L149">
            <v>84445</v>
          </cell>
          <cell r="M149">
            <v>43135</v>
          </cell>
          <cell r="N149">
            <v>57577</v>
          </cell>
          <cell r="O149">
            <v>64430</v>
          </cell>
          <cell r="P149">
            <v>108840</v>
          </cell>
          <cell r="Q149">
            <v>144148</v>
          </cell>
        </row>
        <row r="150">
          <cell r="A150">
            <v>575700</v>
          </cell>
          <cell r="B150" t="str">
            <v>Market Faciliation-Mntr&amp;Comp</v>
          </cell>
          <cell r="C150" t="str">
            <v>RMO</v>
          </cell>
          <cell r="D150">
            <v>575</v>
          </cell>
          <cell r="E150">
            <v>3440220</v>
          </cell>
          <cell r="F150">
            <v>286685</v>
          </cell>
          <cell r="G150">
            <v>286685</v>
          </cell>
          <cell r="H150">
            <v>286685</v>
          </cell>
          <cell r="I150">
            <v>286685</v>
          </cell>
          <cell r="J150">
            <v>286685</v>
          </cell>
          <cell r="K150">
            <v>286685</v>
          </cell>
          <cell r="L150">
            <v>286685</v>
          </cell>
          <cell r="M150">
            <v>286685</v>
          </cell>
          <cell r="N150">
            <v>286685</v>
          </cell>
          <cell r="O150">
            <v>286685</v>
          </cell>
          <cell r="P150">
            <v>286685</v>
          </cell>
          <cell r="Q150">
            <v>286685</v>
          </cell>
        </row>
        <row r="151">
          <cell r="A151">
            <v>580000</v>
          </cell>
          <cell r="B151" t="str">
            <v>Supervsn and Engring-Dist Oper</v>
          </cell>
          <cell r="C151" t="str">
            <v>DO</v>
          </cell>
          <cell r="D151">
            <v>580</v>
          </cell>
          <cell r="E151">
            <v>23748</v>
          </cell>
          <cell r="F151">
            <v>1956</v>
          </cell>
          <cell r="G151">
            <v>1956</v>
          </cell>
          <cell r="H151">
            <v>1956</v>
          </cell>
          <cell r="I151">
            <v>1956</v>
          </cell>
          <cell r="J151">
            <v>1956</v>
          </cell>
          <cell r="K151">
            <v>1956</v>
          </cell>
          <cell r="L151">
            <v>1956</v>
          </cell>
          <cell r="M151">
            <v>1956</v>
          </cell>
          <cell r="N151">
            <v>2025</v>
          </cell>
          <cell r="O151">
            <v>2025</v>
          </cell>
          <cell r="P151">
            <v>2025</v>
          </cell>
          <cell r="Q151">
            <v>2025</v>
          </cell>
        </row>
        <row r="152">
          <cell r="A152">
            <v>581004</v>
          </cell>
          <cell r="B152" t="str">
            <v>Load Dispatch-Dist of Elec</v>
          </cell>
          <cell r="C152" t="str">
            <v>DO</v>
          </cell>
          <cell r="D152">
            <v>581</v>
          </cell>
          <cell r="E152">
            <v>480602</v>
          </cell>
          <cell r="F152">
            <v>52910</v>
          </cell>
          <cell r="G152">
            <v>33800</v>
          </cell>
          <cell r="H152">
            <v>33800</v>
          </cell>
          <cell r="I152">
            <v>47143</v>
          </cell>
          <cell r="J152">
            <v>33800</v>
          </cell>
          <cell r="K152">
            <v>33800</v>
          </cell>
          <cell r="L152">
            <v>57807</v>
          </cell>
          <cell r="M152">
            <v>33800</v>
          </cell>
          <cell r="N152">
            <v>34983</v>
          </cell>
          <cell r="O152">
            <v>34983</v>
          </cell>
          <cell r="P152">
            <v>48793</v>
          </cell>
          <cell r="Q152">
            <v>34983</v>
          </cell>
        </row>
        <row r="153">
          <cell r="A153">
            <v>582100</v>
          </cell>
          <cell r="B153" t="str">
            <v>Station Expenses-Other-Dist</v>
          </cell>
          <cell r="C153" t="str">
            <v>DO</v>
          </cell>
          <cell r="D153">
            <v>582</v>
          </cell>
          <cell r="E153">
            <v>54453</v>
          </cell>
          <cell r="F153">
            <v>4271</v>
          </cell>
          <cell r="G153">
            <v>3427</v>
          </cell>
          <cell r="H153">
            <v>4362</v>
          </cell>
          <cell r="I153">
            <v>7545</v>
          </cell>
          <cell r="J153">
            <v>4543</v>
          </cell>
          <cell r="K153">
            <v>4279</v>
          </cell>
          <cell r="L153">
            <v>4158</v>
          </cell>
          <cell r="M153">
            <v>3740</v>
          </cell>
          <cell r="N153">
            <v>4181</v>
          </cell>
          <cell r="O153">
            <v>4351</v>
          </cell>
          <cell r="P153">
            <v>5316</v>
          </cell>
          <cell r="Q153">
            <v>4280</v>
          </cell>
        </row>
        <row r="154">
          <cell r="A154">
            <v>583100</v>
          </cell>
          <cell r="B154" t="str">
            <v>Overhead Line Exps-Other-Dist</v>
          </cell>
          <cell r="C154" t="str">
            <v>DO</v>
          </cell>
          <cell r="D154">
            <v>583</v>
          </cell>
          <cell r="E154">
            <v>209242</v>
          </cell>
          <cell r="F154">
            <v>11677</v>
          </cell>
          <cell r="G154">
            <v>5965</v>
          </cell>
          <cell r="H154">
            <v>5957</v>
          </cell>
          <cell r="I154">
            <v>9156</v>
          </cell>
          <cell r="J154">
            <v>6072</v>
          </cell>
          <cell r="K154">
            <v>6071</v>
          </cell>
          <cell r="L154">
            <v>6585</v>
          </cell>
          <cell r="M154">
            <v>6618</v>
          </cell>
          <cell r="N154">
            <v>6034</v>
          </cell>
          <cell r="O154">
            <v>7073</v>
          </cell>
          <cell r="P154">
            <v>7890</v>
          </cell>
          <cell r="Q154">
            <v>130144</v>
          </cell>
        </row>
        <row r="155">
          <cell r="A155">
            <v>583200</v>
          </cell>
          <cell r="B155" t="str">
            <v>Transf Set Rem Reset Test-Dist</v>
          </cell>
          <cell r="C155" t="str">
            <v>DO</v>
          </cell>
          <cell r="D155">
            <v>583</v>
          </cell>
          <cell r="E155">
            <v>301233</v>
          </cell>
          <cell r="F155">
            <v>23258</v>
          </cell>
          <cell r="G155">
            <v>23258</v>
          </cell>
          <cell r="H155">
            <v>23258</v>
          </cell>
          <cell r="I155">
            <v>25434</v>
          </cell>
          <cell r="J155">
            <v>38595</v>
          </cell>
          <cell r="K155">
            <v>38279</v>
          </cell>
          <cell r="L155">
            <v>9250</v>
          </cell>
          <cell r="M155">
            <v>23250</v>
          </cell>
          <cell r="N155">
            <v>23529</v>
          </cell>
          <cell r="O155">
            <v>23529</v>
          </cell>
          <cell r="P155">
            <v>26064</v>
          </cell>
          <cell r="Q155">
            <v>23529</v>
          </cell>
        </row>
        <row r="156">
          <cell r="A156">
            <v>584000</v>
          </cell>
          <cell r="B156" t="str">
            <v>Underground Line Expenses-Dist</v>
          </cell>
          <cell r="C156" t="str">
            <v>DO</v>
          </cell>
          <cell r="D156">
            <v>584</v>
          </cell>
          <cell r="E156">
            <v>642890</v>
          </cell>
          <cell r="F156">
            <v>74091</v>
          </cell>
          <cell r="G156">
            <v>42488</v>
          </cell>
          <cell r="H156">
            <v>31350</v>
          </cell>
          <cell r="I156">
            <v>58413</v>
          </cell>
          <cell r="J156">
            <v>38839</v>
          </cell>
          <cell r="K156">
            <v>30632</v>
          </cell>
          <cell r="L156">
            <v>33555</v>
          </cell>
          <cell r="M156">
            <v>32093</v>
          </cell>
          <cell r="N156">
            <v>31741</v>
          </cell>
          <cell r="O156">
            <v>28677</v>
          </cell>
          <cell r="P156">
            <v>38659</v>
          </cell>
          <cell r="Q156">
            <v>202352</v>
          </cell>
        </row>
        <row r="157">
          <cell r="A157">
            <v>586000</v>
          </cell>
          <cell r="B157" t="str">
            <v>Meter Expenses-Dist</v>
          </cell>
          <cell r="C157" t="str">
            <v>DO</v>
          </cell>
          <cell r="D157">
            <v>586</v>
          </cell>
          <cell r="E157">
            <v>660959</v>
          </cell>
          <cell r="F157">
            <v>51249</v>
          </cell>
          <cell r="G157">
            <v>51547</v>
          </cell>
          <cell r="H157">
            <v>53652</v>
          </cell>
          <cell r="I157">
            <v>66482</v>
          </cell>
          <cell r="J157">
            <v>55492</v>
          </cell>
          <cell r="K157">
            <v>51671</v>
          </cell>
          <cell r="L157">
            <v>52047</v>
          </cell>
          <cell r="M157">
            <v>50587</v>
          </cell>
          <cell r="N157">
            <v>53565</v>
          </cell>
          <cell r="O157">
            <v>52656</v>
          </cell>
          <cell r="P157">
            <v>68621</v>
          </cell>
          <cell r="Q157">
            <v>53390</v>
          </cell>
        </row>
        <row r="158">
          <cell r="A158">
            <v>587000</v>
          </cell>
          <cell r="B158" t="str">
            <v>Cust Install Exp-Other Dist</v>
          </cell>
          <cell r="C158" t="str">
            <v>DO</v>
          </cell>
          <cell r="D158">
            <v>587</v>
          </cell>
          <cell r="E158">
            <v>695935</v>
          </cell>
          <cell r="F158">
            <v>56674</v>
          </cell>
          <cell r="G158">
            <v>57195</v>
          </cell>
          <cell r="H158">
            <v>56444</v>
          </cell>
          <cell r="I158">
            <v>72196</v>
          </cell>
          <cell r="J158">
            <v>53637</v>
          </cell>
          <cell r="K158">
            <v>52353</v>
          </cell>
          <cell r="L158">
            <v>52996</v>
          </cell>
          <cell r="M158">
            <v>54875</v>
          </cell>
          <cell r="N158">
            <v>55574</v>
          </cell>
          <cell r="O158">
            <v>55723</v>
          </cell>
          <cell r="P158">
            <v>67306</v>
          </cell>
          <cell r="Q158">
            <v>60962</v>
          </cell>
        </row>
        <row r="159">
          <cell r="A159">
            <v>588100</v>
          </cell>
          <cell r="B159" t="str">
            <v>Misc Distribution Exp-Other</v>
          </cell>
          <cell r="C159" t="str">
            <v>DO</v>
          </cell>
          <cell r="D159">
            <v>588</v>
          </cell>
          <cell r="E159">
            <v>2022105</v>
          </cell>
          <cell r="F159">
            <v>158961</v>
          </cell>
          <cell r="G159">
            <v>163866</v>
          </cell>
          <cell r="H159">
            <v>156389</v>
          </cell>
          <cell r="I159">
            <v>198179</v>
          </cell>
          <cell r="J159">
            <v>174635</v>
          </cell>
          <cell r="K159">
            <v>199777</v>
          </cell>
          <cell r="L159">
            <v>137586</v>
          </cell>
          <cell r="M159">
            <v>140126</v>
          </cell>
          <cell r="N159">
            <v>141990</v>
          </cell>
          <cell r="O159">
            <v>155274</v>
          </cell>
          <cell r="P159">
            <v>211094</v>
          </cell>
          <cell r="Q159">
            <v>184228</v>
          </cell>
        </row>
        <row r="160">
          <cell r="A160">
            <v>588300</v>
          </cell>
          <cell r="B160" t="str">
            <v>Load Mang-Gen and Control-Dist</v>
          </cell>
          <cell r="C160" t="str">
            <v>DO</v>
          </cell>
          <cell r="D160">
            <v>588</v>
          </cell>
          <cell r="E160">
            <v>0</v>
          </cell>
        </row>
        <row r="161">
          <cell r="A161">
            <v>588700</v>
          </cell>
          <cell r="B161" t="str">
            <v>Intcon Study Costs (D)</v>
          </cell>
          <cell r="C161" t="str">
            <v>DO</v>
          </cell>
          <cell r="D161">
            <v>588</v>
          </cell>
          <cell r="E161">
            <v>0</v>
          </cell>
        </row>
        <row r="162">
          <cell r="A162">
            <v>589000</v>
          </cell>
          <cell r="B162" t="str">
            <v>Rents-Dist Oper</v>
          </cell>
          <cell r="C162" t="str">
            <v>DO</v>
          </cell>
          <cell r="D162">
            <v>589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590000</v>
          </cell>
          <cell r="B163" t="str">
            <v>Supervsn and Engrng-Dist Maint</v>
          </cell>
          <cell r="C163" t="str">
            <v>DM</v>
          </cell>
          <cell r="D163">
            <v>590</v>
          </cell>
          <cell r="E163">
            <v>11520</v>
          </cell>
          <cell r="F163">
            <v>960</v>
          </cell>
          <cell r="G163">
            <v>960</v>
          </cell>
          <cell r="H163">
            <v>960</v>
          </cell>
          <cell r="I163">
            <v>960</v>
          </cell>
          <cell r="J163">
            <v>960</v>
          </cell>
          <cell r="K163">
            <v>960</v>
          </cell>
          <cell r="L163">
            <v>960</v>
          </cell>
          <cell r="M163">
            <v>960</v>
          </cell>
          <cell r="N163">
            <v>960</v>
          </cell>
          <cell r="O163">
            <v>960</v>
          </cell>
          <cell r="P163">
            <v>960</v>
          </cell>
          <cell r="Q163">
            <v>960</v>
          </cell>
        </row>
        <row r="164">
          <cell r="A164">
            <v>591000</v>
          </cell>
          <cell r="B164" t="str">
            <v>Maintenance of Structures-Dist</v>
          </cell>
          <cell r="C164" t="str">
            <v>DM</v>
          </cell>
          <cell r="D164">
            <v>591</v>
          </cell>
          <cell r="E164">
            <v>7860</v>
          </cell>
          <cell r="F164">
            <v>492</v>
          </cell>
          <cell r="G164">
            <v>460</v>
          </cell>
          <cell r="H164">
            <v>359</v>
          </cell>
          <cell r="I164">
            <v>2247</v>
          </cell>
          <cell r="J164">
            <v>822</v>
          </cell>
          <cell r="K164">
            <v>573</v>
          </cell>
          <cell r="L164">
            <v>410</v>
          </cell>
          <cell r="M164">
            <v>592</v>
          </cell>
          <cell r="N164">
            <v>352</v>
          </cell>
          <cell r="O164">
            <v>347</v>
          </cell>
          <cell r="P164">
            <v>794</v>
          </cell>
          <cell r="Q164">
            <v>412</v>
          </cell>
        </row>
        <row r="165">
          <cell r="A165">
            <v>592100</v>
          </cell>
          <cell r="B165" t="str">
            <v>Maint Station Equip-Other-Dist</v>
          </cell>
          <cell r="C165" t="str">
            <v>DM</v>
          </cell>
          <cell r="D165">
            <v>592</v>
          </cell>
          <cell r="E165">
            <v>85444</v>
          </cell>
          <cell r="F165">
            <v>5186</v>
          </cell>
          <cell r="G165">
            <v>5099</v>
          </cell>
          <cell r="H165">
            <v>5462</v>
          </cell>
          <cell r="I165">
            <v>9992</v>
          </cell>
          <cell r="J165">
            <v>5536</v>
          </cell>
          <cell r="K165">
            <v>4362</v>
          </cell>
          <cell r="L165">
            <v>8177</v>
          </cell>
          <cell r="M165">
            <v>7483</v>
          </cell>
          <cell r="N165">
            <v>7237</v>
          </cell>
          <cell r="O165">
            <v>7782</v>
          </cell>
          <cell r="P165">
            <v>11336</v>
          </cell>
          <cell r="Q165">
            <v>7792</v>
          </cell>
        </row>
        <row r="166">
          <cell r="A166">
            <v>592200</v>
          </cell>
          <cell r="B166" t="str">
            <v>Cir BrkrsTrnsf Mters Rely-Dist</v>
          </cell>
          <cell r="C166" t="str">
            <v>DM</v>
          </cell>
          <cell r="D166">
            <v>592</v>
          </cell>
          <cell r="E166">
            <v>236729</v>
          </cell>
          <cell r="F166">
            <v>19543</v>
          </cell>
          <cell r="G166">
            <v>21038</v>
          </cell>
          <cell r="H166">
            <v>16709</v>
          </cell>
          <cell r="I166">
            <v>25791</v>
          </cell>
          <cell r="J166">
            <v>18796</v>
          </cell>
          <cell r="K166">
            <v>16783</v>
          </cell>
          <cell r="L166">
            <v>18739</v>
          </cell>
          <cell r="M166">
            <v>16903</v>
          </cell>
          <cell r="N166">
            <v>17348</v>
          </cell>
          <cell r="O166">
            <v>18674</v>
          </cell>
          <cell r="P166">
            <v>26997</v>
          </cell>
          <cell r="Q166">
            <v>19408</v>
          </cell>
        </row>
        <row r="167">
          <cell r="A167">
            <v>593000</v>
          </cell>
          <cell r="B167" t="str">
            <v>Maint Overhd Lines-Other-Dist</v>
          </cell>
          <cell r="C167" t="str">
            <v>DM</v>
          </cell>
          <cell r="D167">
            <v>593</v>
          </cell>
          <cell r="E167">
            <v>3197149</v>
          </cell>
          <cell r="F167">
            <v>599088</v>
          </cell>
          <cell r="G167">
            <v>208408</v>
          </cell>
          <cell r="H167">
            <v>294399</v>
          </cell>
          <cell r="I167">
            <v>230221</v>
          </cell>
          <cell r="J167">
            <v>205080</v>
          </cell>
          <cell r="K167">
            <v>185837</v>
          </cell>
          <cell r="L167">
            <v>160446</v>
          </cell>
          <cell r="M167">
            <v>211242</v>
          </cell>
          <cell r="N167">
            <v>252003</v>
          </cell>
          <cell r="O167">
            <v>333330</v>
          </cell>
          <cell r="P167">
            <v>232109</v>
          </cell>
          <cell r="Q167">
            <v>284986</v>
          </cell>
        </row>
        <row r="168">
          <cell r="A168">
            <v>593100</v>
          </cell>
          <cell r="B168" t="str">
            <v>Right-of-Way Maintenance-Dist</v>
          </cell>
          <cell r="C168" t="str">
            <v>DM</v>
          </cell>
          <cell r="D168">
            <v>593</v>
          </cell>
          <cell r="E168">
            <v>4954953</v>
          </cell>
          <cell r="F168">
            <v>366554</v>
          </cell>
          <cell r="G168">
            <v>366554</v>
          </cell>
          <cell r="H168">
            <v>427309</v>
          </cell>
          <cell r="I168">
            <v>427200</v>
          </cell>
          <cell r="J168">
            <v>440499</v>
          </cell>
          <cell r="K168">
            <v>440571</v>
          </cell>
          <cell r="L168">
            <v>423414</v>
          </cell>
          <cell r="M168">
            <v>439374</v>
          </cell>
          <cell r="N168">
            <v>438228</v>
          </cell>
          <cell r="O168">
            <v>438228</v>
          </cell>
          <cell r="P168">
            <v>381399</v>
          </cell>
          <cell r="Q168">
            <v>365623</v>
          </cell>
        </row>
        <row r="169">
          <cell r="A169">
            <v>594000</v>
          </cell>
          <cell r="B169" t="str">
            <v>Maint-Underground Lines-Dist</v>
          </cell>
          <cell r="C169" t="str">
            <v>DM</v>
          </cell>
          <cell r="D169">
            <v>594</v>
          </cell>
          <cell r="E169">
            <v>106096</v>
          </cell>
          <cell r="F169">
            <v>8932</v>
          </cell>
          <cell r="G169">
            <v>6364</v>
          </cell>
          <cell r="H169">
            <v>6862</v>
          </cell>
          <cell r="I169">
            <v>11498</v>
          </cell>
          <cell r="J169">
            <v>6903</v>
          </cell>
          <cell r="K169">
            <v>6004</v>
          </cell>
          <cell r="L169">
            <v>11342</v>
          </cell>
          <cell r="M169">
            <v>6672</v>
          </cell>
          <cell r="N169">
            <v>9876</v>
          </cell>
          <cell r="O169">
            <v>7056</v>
          </cell>
          <cell r="P169">
            <v>15296</v>
          </cell>
          <cell r="Q169">
            <v>9291</v>
          </cell>
        </row>
        <row r="170">
          <cell r="A170">
            <v>595100</v>
          </cell>
          <cell r="B170" t="str">
            <v>Maint Line Transfrs-Other-Dist</v>
          </cell>
          <cell r="C170" t="str">
            <v>DM</v>
          </cell>
          <cell r="D170">
            <v>595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596000</v>
          </cell>
          <cell r="B171" t="str">
            <v>Maint-StreetLightng/Signl-Dist</v>
          </cell>
          <cell r="C171" t="str">
            <v>DM</v>
          </cell>
          <cell r="D171">
            <v>596</v>
          </cell>
          <cell r="E171">
            <v>293324</v>
          </cell>
          <cell r="F171">
            <v>16589</v>
          </cell>
          <cell r="G171">
            <v>20441</v>
          </cell>
          <cell r="H171">
            <v>19157</v>
          </cell>
          <cell r="I171">
            <v>26159</v>
          </cell>
          <cell r="J171">
            <v>44172</v>
          </cell>
          <cell r="K171">
            <v>48026</v>
          </cell>
          <cell r="L171">
            <v>26467</v>
          </cell>
          <cell r="M171">
            <v>19460</v>
          </cell>
          <cell r="N171">
            <v>21248</v>
          </cell>
          <cell r="O171">
            <v>22155</v>
          </cell>
          <cell r="P171">
            <v>11008</v>
          </cell>
          <cell r="Q171">
            <v>18442</v>
          </cell>
        </row>
        <row r="172">
          <cell r="A172">
            <v>597000</v>
          </cell>
          <cell r="B172" t="str">
            <v>Maintenance of Meters-Dist</v>
          </cell>
          <cell r="C172" t="str">
            <v>DM</v>
          </cell>
          <cell r="D172">
            <v>597</v>
          </cell>
          <cell r="E172">
            <v>430329</v>
          </cell>
          <cell r="F172">
            <v>34262</v>
          </cell>
          <cell r="G172">
            <v>34262</v>
          </cell>
          <cell r="H172">
            <v>34262</v>
          </cell>
          <cell r="I172">
            <v>40087</v>
          </cell>
          <cell r="J172">
            <v>36796</v>
          </cell>
          <cell r="K172">
            <v>34262</v>
          </cell>
          <cell r="L172">
            <v>33944</v>
          </cell>
          <cell r="M172">
            <v>33944</v>
          </cell>
          <cell r="N172">
            <v>34867</v>
          </cell>
          <cell r="O172">
            <v>35027</v>
          </cell>
          <cell r="P172">
            <v>43589</v>
          </cell>
          <cell r="Q172">
            <v>35027</v>
          </cell>
        </row>
        <row r="173">
          <cell r="A173">
            <v>598100</v>
          </cell>
          <cell r="B173" t="str">
            <v>Main Misc Dist Plt - Other - Dist</v>
          </cell>
          <cell r="C173" t="str">
            <v>DM</v>
          </cell>
          <cell r="D173">
            <v>598</v>
          </cell>
          <cell r="E173">
            <v>19105</v>
          </cell>
          <cell r="F173">
            <v>1540</v>
          </cell>
          <cell r="G173">
            <v>1540</v>
          </cell>
          <cell r="H173">
            <v>1540</v>
          </cell>
          <cell r="I173">
            <v>1556</v>
          </cell>
          <cell r="J173">
            <v>1834</v>
          </cell>
          <cell r="K173">
            <v>1540</v>
          </cell>
          <cell r="L173">
            <v>1540</v>
          </cell>
          <cell r="M173">
            <v>1540</v>
          </cell>
          <cell r="N173">
            <v>1541</v>
          </cell>
          <cell r="O173">
            <v>1541</v>
          </cell>
          <cell r="P173">
            <v>1852</v>
          </cell>
          <cell r="Q173">
            <v>1541</v>
          </cell>
        </row>
        <row r="174">
          <cell r="A174">
            <v>901000</v>
          </cell>
          <cell r="B174" t="str">
            <v>Supervision-Cust Accts</v>
          </cell>
          <cell r="C174" t="str">
            <v>CO</v>
          </cell>
          <cell r="D174">
            <v>901</v>
          </cell>
          <cell r="E174">
            <v>83817</v>
          </cell>
          <cell r="F174">
            <v>6770</v>
          </cell>
          <cell r="G174">
            <v>6770</v>
          </cell>
          <cell r="H174">
            <v>6770</v>
          </cell>
          <cell r="I174">
            <v>7467</v>
          </cell>
          <cell r="J174">
            <v>7099</v>
          </cell>
          <cell r="K174">
            <v>6770</v>
          </cell>
          <cell r="L174">
            <v>6702</v>
          </cell>
          <cell r="M174">
            <v>6702</v>
          </cell>
          <cell r="N174">
            <v>6915</v>
          </cell>
          <cell r="O174">
            <v>6934</v>
          </cell>
          <cell r="P174">
            <v>7984</v>
          </cell>
          <cell r="Q174">
            <v>6934</v>
          </cell>
        </row>
        <row r="175">
          <cell r="A175">
            <v>902000</v>
          </cell>
          <cell r="B175" t="str">
            <v>Meter Reading Expense</v>
          </cell>
          <cell r="C175" t="str">
            <v>CO</v>
          </cell>
          <cell r="D175">
            <v>902</v>
          </cell>
          <cell r="E175">
            <v>147507</v>
          </cell>
          <cell r="F175">
            <v>11312</v>
          </cell>
          <cell r="G175">
            <v>11312</v>
          </cell>
          <cell r="H175">
            <v>11312</v>
          </cell>
          <cell r="I175">
            <v>15711</v>
          </cell>
          <cell r="J175">
            <v>12108</v>
          </cell>
          <cell r="K175">
            <v>11312</v>
          </cell>
          <cell r="L175">
            <v>11265</v>
          </cell>
          <cell r="M175">
            <v>11265</v>
          </cell>
          <cell r="N175">
            <v>11605</v>
          </cell>
          <cell r="O175">
            <v>11652</v>
          </cell>
          <cell r="P175">
            <v>17001</v>
          </cell>
          <cell r="Q175">
            <v>11652</v>
          </cell>
        </row>
        <row r="176">
          <cell r="A176">
            <v>903000</v>
          </cell>
          <cell r="B176" t="str">
            <v>Cust Records &amp; Collection Exp</v>
          </cell>
          <cell r="C176" t="str">
            <v>CO</v>
          </cell>
          <cell r="D176">
            <v>903</v>
          </cell>
          <cell r="E176">
            <v>1435270</v>
          </cell>
          <cell r="F176">
            <v>113972</v>
          </cell>
          <cell r="G176">
            <v>124441</v>
          </cell>
          <cell r="H176">
            <v>100222</v>
          </cell>
          <cell r="I176">
            <v>126101</v>
          </cell>
          <cell r="J176">
            <v>107910</v>
          </cell>
          <cell r="K176">
            <v>101101</v>
          </cell>
          <cell r="L176">
            <v>206602</v>
          </cell>
          <cell r="M176">
            <v>114635</v>
          </cell>
          <cell r="N176">
            <v>101337</v>
          </cell>
          <cell r="O176">
            <v>106996</v>
          </cell>
          <cell r="P176">
            <v>124890</v>
          </cell>
          <cell r="Q176">
            <v>107063</v>
          </cell>
        </row>
        <row r="177">
          <cell r="A177">
            <v>903100</v>
          </cell>
          <cell r="B177" t="str">
            <v>Cust Contracts &amp; Orders-Local</v>
          </cell>
          <cell r="C177" t="str">
            <v>CO</v>
          </cell>
          <cell r="D177">
            <v>903</v>
          </cell>
          <cell r="E177">
            <v>712724</v>
          </cell>
          <cell r="F177">
            <v>60084</v>
          </cell>
          <cell r="G177">
            <v>58362</v>
          </cell>
          <cell r="H177">
            <v>56185</v>
          </cell>
          <cell r="I177">
            <v>62355</v>
          </cell>
          <cell r="J177">
            <v>50937</v>
          </cell>
          <cell r="K177">
            <v>56578</v>
          </cell>
          <cell r="L177">
            <v>61940</v>
          </cell>
          <cell r="M177">
            <v>63282</v>
          </cell>
          <cell r="N177">
            <v>57813</v>
          </cell>
          <cell r="O177">
            <v>62838</v>
          </cell>
          <cell r="P177">
            <v>63659</v>
          </cell>
          <cell r="Q177">
            <v>58691</v>
          </cell>
        </row>
        <row r="178">
          <cell r="A178">
            <v>903200</v>
          </cell>
          <cell r="B178" t="str">
            <v>Cust Billing &amp; Acct</v>
          </cell>
          <cell r="C178" t="str">
            <v>CO</v>
          </cell>
          <cell r="D178">
            <v>903</v>
          </cell>
          <cell r="E178">
            <v>849904</v>
          </cell>
          <cell r="F178">
            <v>70839</v>
          </cell>
          <cell r="G178">
            <v>69211</v>
          </cell>
          <cell r="H178">
            <v>67151</v>
          </cell>
          <cell r="I178">
            <v>75939</v>
          </cell>
          <cell r="J178">
            <v>61854</v>
          </cell>
          <cell r="K178">
            <v>67522</v>
          </cell>
          <cell r="L178">
            <v>72534</v>
          </cell>
          <cell r="M178">
            <v>73803</v>
          </cell>
          <cell r="N178">
            <v>69046</v>
          </cell>
          <cell r="O178">
            <v>73799</v>
          </cell>
          <cell r="P178">
            <v>78332</v>
          </cell>
          <cell r="Q178">
            <v>69874</v>
          </cell>
        </row>
        <row r="179">
          <cell r="A179">
            <v>903300</v>
          </cell>
          <cell r="B179" t="str">
            <v>Cust Collecting-Local</v>
          </cell>
          <cell r="C179" t="str">
            <v>CO</v>
          </cell>
          <cell r="D179">
            <v>903</v>
          </cell>
          <cell r="E179">
            <v>656159</v>
          </cell>
          <cell r="F179">
            <v>51974</v>
          </cell>
          <cell r="G179">
            <v>50667</v>
          </cell>
          <cell r="H179">
            <v>49019</v>
          </cell>
          <cell r="I179">
            <v>55248</v>
          </cell>
          <cell r="J179">
            <v>44530</v>
          </cell>
          <cell r="K179">
            <v>49258</v>
          </cell>
          <cell r="L179">
            <v>64540</v>
          </cell>
          <cell r="M179">
            <v>65850</v>
          </cell>
          <cell r="N179">
            <v>62850</v>
          </cell>
          <cell r="O179">
            <v>54684</v>
          </cell>
          <cell r="P179">
            <v>56500</v>
          </cell>
          <cell r="Q179">
            <v>51039</v>
          </cell>
        </row>
        <row r="180">
          <cell r="A180">
            <v>903400</v>
          </cell>
          <cell r="B180" t="str">
            <v>Cust Receiv &amp; Collect Exp-Edp</v>
          </cell>
          <cell r="C180" t="str">
            <v>CO</v>
          </cell>
          <cell r="D180">
            <v>903</v>
          </cell>
          <cell r="E180">
            <v>80259</v>
          </cell>
          <cell r="F180">
            <v>7052</v>
          </cell>
          <cell r="G180">
            <v>6987</v>
          </cell>
          <cell r="H180">
            <v>6538</v>
          </cell>
          <cell r="I180">
            <v>6572</v>
          </cell>
          <cell r="J180">
            <v>6508</v>
          </cell>
          <cell r="K180">
            <v>6538</v>
          </cell>
          <cell r="L180">
            <v>6269</v>
          </cell>
          <cell r="M180">
            <v>6269</v>
          </cell>
          <cell r="N180">
            <v>6285</v>
          </cell>
          <cell r="O180">
            <v>6887</v>
          </cell>
          <cell r="P180">
            <v>7363</v>
          </cell>
          <cell r="Q180">
            <v>6991</v>
          </cell>
        </row>
        <row r="181">
          <cell r="A181">
            <v>903891</v>
          </cell>
          <cell r="B181" t="str">
            <v>IC Collection Agent Revenue</v>
          </cell>
          <cell r="C181" t="str">
            <v>CO</v>
          </cell>
          <cell r="D181">
            <v>903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904000</v>
          </cell>
          <cell r="B182" t="str">
            <v>Uncollectible Accounts</v>
          </cell>
          <cell r="C182" t="str">
            <v>CO</v>
          </cell>
          <cell r="D182">
            <v>904</v>
          </cell>
          <cell r="E182">
            <v>2366517</v>
          </cell>
          <cell r="F182">
            <v>291745</v>
          </cell>
          <cell r="G182">
            <v>270229</v>
          </cell>
          <cell r="H182">
            <v>160115</v>
          </cell>
          <cell r="I182">
            <v>254360</v>
          </cell>
          <cell r="J182">
            <v>168740</v>
          </cell>
          <cell r="K182">
            <v>208675</v>
          </cell>
          <cell r="L182">
            <v>180541</v>
          </cell>
          <cell r="M182">
            <v>134432</v>
          </cell>
          <cell r="N182">
            <v>81960</v>
          </cell>
          <cell r="O182">
            <v>96167</v>
          </cell>
          <cell r="P182">
            <v>234270</v>
          </cell>
          <cell r="Q182">
            <v>285283</v>
          </cell>
        </row>
        <row r="183">
          <cell r="A183">
            <v>904001</v>
          </cell>
          <cell r="B183" t="str">
            <v>Bad Debt Expense</v>
          </cell>
          <cell r="C183" t="str">
            <v>CO</v>
          </cell>
          <cell r="D183">
            <v>904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904003</v>
          </cell>
          <cell r="B184" t="str">
            <v>Cust Acctg-Loss On Sale-A/R</v>
          </cell>
          <cell r="C184" t="str">
            <v>CO</v>
          </cell>
          <cell r="D184">
            <v>904</v>
          </cell>
          <cell r="E184">
            <v>0</v>
          </cell>
        </row>
        <row r="185">
          <cell r="A185">
            <v>905000</v>
          </cell>
          <cell r="B185" t="str">
            <v>Misc Customer Accts Expenses</v>
          </cell>
          <cell r="C185" t="str">
            <v>CO</v>
          </cell>
          <cell r="D185">
            <v>905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908000</v>
          </cell>
          <cell r="B186" t="str">
            <v>Cust Asst Exp-Conservation Pro</v>
          </cell>
          <cell r="C186" t="str">
            <v>CSI</v>
          </cell>
          <cell r="D186">
            <v>908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909650</v>
          </cell>
          <cell r="B187" t="str">
            <v>Misc Advertising Expenses</v>
          </cell>
          <cell r="C187" t="str">
            <v>CSI</v>
          </cell>
          <cell r="D187">
            <v>909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>
            <v>910000</v>
          </cell>
          <cell r="B188" t="str">
            <v>Misc Cust Serv/Inform Exp</v>
          </cell>
          <cell r="C188" t="str">
            <v>CSI</v>
          </cell>
          <cell r="D188">
            <v>910</v>
          </cell>
          <cell r="E188">
            <v>1474167</v>
          </cell>
          <cell r="F188">
            <v>121385</v>
          </cell>
          <cell r="G188">
            <v>122995</v>
          </cell>
          <cell r="H188">
            <v>121063</v>
          </cell>
          <cell r="I188">
            <v>126935</v>
          </cell>
          <cell r="J188">
            <v>114501</v>
          </cell>
          <cell r="K188">
            <v>121843</v>
          </cell>
          <cell r="L188">
            <v>120044</v>
          </cell>
          <cell r="M188">
            <v>120109</v>
          </cell>
          <cell r="N188">
            <v>124490</v>
          </cell>
          <cell r="O188">
            <v>122677</v>
          </cell>
          <cell r="P188">
            <v>133486</v>
          </cell>
          <cell r="Q188">
            <v>124639</v>
          </cell>
        </row>
        <row r="189">
          <cell r="A189">
            <v>910100</v>
          </cell>
          <cell r="B189" t="str">
            <v>Exp-Rs Reg Prod/Svces-CstAccts</v>
          </cell>
          <cell r="C189" t="str">
            <v>CSI</v>
          </cell>
          <cell r="D189">
            <v>910</v>
          </cell>
          <cell r="E189">
            <v>40113</v>
          </cell>
          <cell r="F189">
            <v>830</v>
          </cell>
          <cell r="G189">
            <v>-1426</v>
          </cell>
          <cell r="H189">
            <v>-2433</v>
          </cell>
          <cell r="I189">
            <v>1307</v>
          </cell>
          <cell r="J189">
            <v>23608</v>
          </cell>
          <cell r="K189">
            <v>1482</v>
          </cell>
          <cell r="L189">
            <v>10495</v>
          </cell>
          <cell r="M189">
            <v>-3268</v>
          </cell>
          <cell r="N189">
            <v>1404</v>
          </cell>
          <cell r="O189">
            <v>2280</v>
          </cell>
          <cell r="P189">
            <v>2280</v>
          </cell>
          <cell r="Q189">
            <v>3554</v>
          </cell>
        </row>
        <row r="190">
          <cell r="A190">
            <v>911000</v>
          </cell>
          <cell r="B190" t="str">
            <v>Supervision</v>
          </cell>
          <cell r="C190" t="str">
            <v>CSI</v>
          </cell>
          <cell r="D190">
            <v>911</v>
          </cell>
          <cell r="E190">
            <v>0</v>
          </cell>
        </row>
        <row r="191">
          <cell r="A191">
            <v>912000</v>
          </cell>
          <cell r="B191" t="str">
            <v>Demonstrating &amp; Selling Exp</v>
          </cell>
          <cell r="C191" t="str">
            <v>SE</v>
          </cell>
          <cell r="D191">
            <v>912</v>
          </cell>
          <cell r="E191">
            <v>102807</v>
          </cell>
          <cell r="F191">
            <v>10431</v>
          </cell>
          <cell r="G191">
            <v>10431</v>
          </cell>
          <cell r="H191">
            <v>10429</v>
          </cell>
          <cell r="I191">
            <v>10432</v>
          </cell>
          <cell r="J191">
            <v>10431</v>
          </cell>
          <cell r="K191">
            <v>10434</v>
          </cell>
          <cell r="L191">
            <v>6587</v>
          </cell>
          <cell r="M191">
            <v>6554</v>
          </cell>
          <cell r="N191">
            <v>6770</v>
          </cell>
          <cell r="O191">
            <v>6768</v>
          </cell>
          <cell r="P191">
            <v>6771</v>
          </cell>
          <cell r="Q191">
            <v>6769</v>
          </cell>
        </row>
        <row r="192">
          <cell r="A192">
            <v>913001</v>
          </cell>
          <cell r="B192" t="str">
            <v>Advertising Expense</v>
          </cell>
          <cell r="C192" t="str">
            <v>SE</v>
          </cell>
          <cell r="D192">
            <v>913</v>
          </cell>
          <cell r="E192">
            <v>153352</v>
          </cell>
          <cell r="F192">
            <v>12700</v>
          </cell>
          <cell r="G192">
            <v>12700</v>
          </cell>
          <cell r="H192">
            <v>12938</v>
          </cell>
          <cell r="I192">
            <v>12700</v>
          </cell>
          <cell r="J192">
            <v>12700</v>
          </cell>
          <cell r="K192">
            <v>12938</v>
          </cell>
          <cell r="L192">
            <v>12700</v>
          </cell>
          <cell r="M192">
            <v>12700</v>
          </cell>
          <cell r="N192">
            <v>12938</v>
          </cell>
          <cell r="O192">
            <v>12700</v>
          </cell>
          <cell r="P192">
            <v>12700</v>
          </cell>
          <cell r="Q192">
            <v>12938</v>
          </cell>
        </row>
        <row r="193">
          <cell r="A193">
            <v>920000</v>
          </cell>
          <cell r="B193" t="str">
            <v>A &amp; G Salaries</v>
          </cell>
          <cell r="C193" t="str">
            <v>AGO</v>
          </cell>
          <cell r="D193">
            <v>920</v>
          </cell>
          <cell r="E193">
            <v>8788381</v>
          </cell>
          <cell r="F193">
            <v>725097</v>
          </cell>
          <cell r="G193">
            <v>721628</v>
          </cell>
          <cell r="H193">
            <v>917854</v>
          </cell>
          <cell r="I193">
            <v>735850</v>
          </cell>
          <cell r="J193">
            <v>720191</v>
          </cell>
          <cell r="K193">
            <v>595235</v>
          </cell>
          <cell r="L193">
            <v>695173</v>
          </cell>
          <cell r="M193">
            <v>692705</v>
          </cell>
          <cell r="N193">
            <v>929740</v>
          </cell>
          <cell r="O193">
            <v>722878</v>
          </cell>
          <cell r="P193">
            <v>735397</v>
          </cell>
          <cell r="Q193">
            <v>596633</v>
          </cell>
        </row>
        <row r="194">
          <cell r="A194">
            <v>920100</v>
          </cell>
          <cell r="B194" t="str">
            <v>Salaries &amp; Wages-Proj Supt-NCRC Rec</v>
          </cell>
          <cell r="C194" t="str">
            <v>AGO</v>
          </cell>
          <cell r="D194">
            <v>920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920300</v>
          </cell>
          <cell r="B195" t="str">
            <v>Project Development Labor</v>
          </cell>
          <cell r="C195" t="str">
            <v>AGO</v>
          </cell>
          <cell r="D195">
            <v>920</v>
          </cell>
          <cell r="E195">
            <v>0</v>
          </cell>
        </row>
        <row r="196">
          <cell r="A196">
            <v>921100</v>
          </cell>
          <cell r="B196" t="str">
            <v>Employee Expenses</v>
          </cell>
          <cell r="C196" t="str">
            <v>AGO</v>
          </cell>
          <cell r="D196">
            <v>921</v>
          </cell>
          <cell r="E196">
            <v>261531</v>
          </cell>
          <cell r="F196">
            <v>21071</v>
          </cell>
          <cell r="G196">
            <v>21393</v>
          </cell>
          <cell r="H196">
            <v>21714</v>
          </cell>
          <cell r="I196">
            <v>21087</v>
          </cell>
          <cell r="J196">
            <v>21213</v>
          </cell>
          <cell r="K196">
            <v>21249</v>
          </cell>
          <cell r="L196">
            <v>23106</v>
          </cell>
          <cell r="M196">
            <v>23436</v>
          </cell>
          <cell r="N196">
            <v>23857</v>
          </cell>
          <cell r="O196">
            <v>20799</v>
          </cell>
          <cell r="P196">
            <v>21192</v>
          </cell>
          <cell r="Q196">
            <v>21414</v>
          </cell>
        </row>
        <row r="197">
          <cell r="A197">
            <v>921101</v>
          </cell>
          <cell r="B197" t="str">
            <v>Employee Exp - NC</v>
          </cell>
          <cell r="C197" t="str">
            <v>AGO</v>
          </cell>
          <cell r="D197">
            <v>921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921110</v>
          </cell>
          <cell r="B198" t="str">
            <v>Relocation Expenses</v>
          </cell>
          <cell r="C198" t="str">
            <v>AGO</v>
          </cell>
          <cell r="D198">
            <v>921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921200</v>
          </cell>
          <cell r="B199" t="str">
            <v>Office Expenses</v>
          </cell>
          <cell r="C199" t="str">
            <v>AGO</v>
          </cell>
          <cell r="D199">
            <v>921</v>
          </cell>
          <cell r="E199">
            <v>427649</v>
          </cell>
          <cell r="F199">
            <v>28426</v>
          </cell>
          <cell r="G199">
            <v>28222</v>
          </cell>
          <cell r="H199">
            <v>52356</v>
          </cell>
          <cell r="I199">
            <v>30299</v>
          </cell>
          <cell r="J199">
            <v>31782</v>
          </cell>
          <cell r="K199">
            <v>51278</v>
          </cell>
          <cell r="L199">
            <v>18668</v>
          </cell>
          <cell r="M199">
            <v>13689</v>
          </cell>
          <cell r="N199">
            <v>43188</v>
          </cell>
          <cell r="O199">
            <v>14758</v>
          </cell>
          <cell r="P199">
            <v>35560</v>
          </cell>
          <cell r="Q199">
            <v>79423</v>
          </cell>
        </row>
        <row r="200">
          <cell r="A200">
            <v>921300</v>
          </cell>
          <cell r="B200" t="str">
            <v>Telephone And Telegraph Exp</v>
          </cell>
          <cell r="C200" t="str">
            <v>AGO</v>
          </cell>
          <cell r="D200">
            <v>921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921400</v>
          </cell>
          <cell r="B201" t="str">
            <v>Computer Services Expenses</v>
          </cell>
          <cell r="C201" t="str">
            <v>AGO</v>
          </cell>
          <cell r="D201">
            <v>921</v>
          </cell>
          <cell r="E201">
            <v>185227</v>
          </cell>
          <cell r="F201">
            <v>18520</v>
          </cell>
          <cell r="G201">
            <v>10181</v>
          </cell>
          <cell r="H201">
            <v>12696</v>
          </cell>
          <cell r="I201">
            <v>29138</v>
          </cell>
          <cell r="J201">
            <v>16128</v>
          </cell>
          <cell r="K201">
            <v>13321</v>
          </cell>
          <cell r="L201">
            <v>23561</v>
          </cell>
          <cell r="M201">
            <v>9891</v>
          </cell>
          <cell r="N201">
            <v>15026</v>
          </cell>
          <cell r="O201">
            <v>15504</v>
          </cell>
          <cell r="P201">
            <v>8421</v>
          </cell>
          <cell r="Q201">
            <v>12840</v>
          </cell>
        </row>
        <row r="202">
          <cell r="A202">
            <v>921540</v>
          </cell>
          <cell r="B202" t="str">
            <v>Computer Rent (Go Only)</v>
          </cell>
          <cell r="C202" t="str">
            <v>AGO</v>
          </cell>
          <cell r="D202">
            <v>921</v>
          </cell>
          <cell r="E202">
            <v>67642</v>
          </cell>
          <cell r="F202">
            <v>4411</v>
          </cell>
          <cell r="G202">
            <v>4366</v>
          </cell>
          <cell r="H202">
            <v>4391</v>
          </cell>
          <cell r="I202">
            <v>6295</v>
          </cell>
          <cell r="J202">
            <v>7272</v>
          </cell>
          <cell r="K202">
            <v>5336</v>
          </cell>
          <cell r="L202">
            <v>7947</v>
          </cell>
          <cell r="M202">
            <v>6881</v>
          </cell>
          <cell r="N202">
            <v>4524</v>
          </cell>
          <cell r="O202">
            <v>4875</v>
          </cell>
          <cell r="P202">
            <v>4824</v>
          </cell>
          <cell r="Q202">
            <v>6520</v>
          </cell>
        </row>
        <row r="203">
          <cell r="A203">
            <v>921600</v>
          </cell>
          <cell r="B203" t="str">
            <v>Other</v>
          </cell>
          <cell r="C203" t="str">
            <v>AGO</v>
          </cell>
          <cell r="D203">
            <v>921</v>
          </cell>
          <cell r="E203">
            <v>-4</v>
          </cell>
          <cell r="F203">
            <v>0</v>
          </cell>
          <cell r="G203">
            <v>0</v>
          </cell>
          <cell r="H203">
            <v>-1</v>
          </cell>
          <cell r="I203">
            <v>0</v>
          </cell>
          <cell r="J203">
            <v>0</v>
          </cell>
          <cell r="K203">
            <v>-1</v>
          </cell>
          <cell r="L203">
            <v>0</v>
          </cell>
          <cell r="M203">
            <v>0</v>
          </cell>
          <cell r="N203">
            <v>-1</v>
          </cell>
          <cell r="O203">
            <v>0</v>
          </cell>
          <cell r="P203">
            <v>0</v>
          </cell>
          <cell r="Q203">
            <v>-1</v>
          </cell>
        </row>
        <row r="204">
          <cell r="A204">
            <v>921980</v>
          </cell>
          <cell r="B204" t="str">
            <v>Office Supplies &amp; Expenses</v>
          </cell>
          <cell r="C204" t="str">
            <v>AGO</v>
          </cell>
          <cell r="D204">
            <v>921</v>
          </cell>
          <cell r="E204">
            <v>2963481</v>
          </cell>
          <cell r="F204">
            <v>244889</v>
          </cell>
          <cell r="G204">
            <v>244889</v>
          </cell>
          <cell r="H204">
            <v>244889</v>
          </cell>
          <cell r="I204">
            <v>242886</v>
          </cell>
          <cell r="J204">
            <v>244889</v>
          </cell>
          <cell r="K204">
            <v>244889</v>
          </cell>
          <cell r="L204">
            <v>250288</v>
          </cell>
          <cell r="M204">
            <v>250288</v>
          </cell>
          <cell r="N204">
            <v>249412</v>
          </cell>
          <cell r="O204">
            <v>249412</v>
          </cell>
          <cell r="P204">
            <v>247338</v>
          </cell>
          <cell r="Q204">
            <v>249412</v>
          </cell>
        </row>
        <row r="205">
          <cell r="A205">
            <v>922000</v>
          </cell>
          <cell r="B205" t="str">
            <v>Admin Expense Transfer</v>
          </cell>
          <cell r="C205" t="str">
            <v>AGO</v>
          </cell>
          <cell r="D205">
            <v>922</v>
          </cell>
          <cell r="E205">
            <v>0</v>
          </cell>
        </row>
        <row r="206">
          <cell r="A206">
            <v>923000</v>
          </cell>
          <cell r="B206" t="str">
            <v>Outside Services Employed</v>
          </cell>
          <cell r="C206" t="str">
            <v>AGO</v>
          </cell>
          <cell r="D206">
            <v>923</v>
          </cell>
          <cell r="E206">
            <v>2151690</v>
          </cell>
          <cell r="F206">
            <v>164887</v>
          </cell>
          <cell r="G206">
            <v>182544</v>
          </cell>
          <cell r="H206">
            <v>189154</v>
          </cell>
          <cell r="I206">
            <v>168037</v>
          </cell>
          <cell r="J206">
            <v>186624</v>
          </cell>
          <cell r="K206">
            <v>163710</v>
          </cell>
          <cell r="L206">
            <v>170544</v>
          </cell>
          <cell r="M206">
            <v>184241</v>
          </cell>
          <cell r="N206">
            <v>184931</v>
          </cell>
          <cell r="O206">
            <v>171328</v>
          </cell>
          <cell r="P206">
            <v>202135</v>
          </cell>
          <cell r="Q206">
            <v>183555</v>
          </cell>
        </row>
        <row r="207">
          <cell r="A207">
            <v>923980</v>
          </cell>
          <cell r="B207" t="str">
            <v>Outside Services Employee &amp;</v>
          </cell>
          <cell r="C207" t="str">
            <v>AGO</v>
          </cell>
          <cell r="D207">
            <v>923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924000</v>
          </cell>
          <cell r="B208" t="str">
            <v>Property Insurance</v>
          </cell>
          <cell r="C208" t="str">
            <v>AGO</v>
          </cell>
          <cell r="D208">
            <v>924</v>
          </cell>
          <cell r="E208">
            <v>23053</v>
          </cell>
          <cell r="F208">
            <v>6267</v>
          </cell>
          <cell r="G208">
            <v>1526</v>
          </cell>
          <cell r="H208">
            <v>1526</v>
          </cell>
          <cell r="I208">
            <v>1526</v>
          </cell>
          <cell r="J208">
            <v>1526</v>
          </cell>
          <cell r="K208">
            <v>1526</v>
          </cell>
          <cell r="L208">
            <v>1526</v>
          </cell>
          <cell r="M208">
            <v>1526</v>
          </cell>
          <cell r="N208">
            <v>1526</v>
          </cell>
          <cell r="O208">
            <v>1526</v>
          </cell>
          <cell r="P208">
            <v>1526</v>
          </cell>
          <cell r="Q208">
            <v>1526</v>
          </cell>
        </row>
        <row r="209">
          <cell r="A209">
            <v>924050</v>
          </cell>
          <cell r="B209" t="str">
            <v>Inter-Co Prop Ins Exp</v>
          </cell>
          <cell r="C209" t="str">
            <v>AGO</v>
          </cell>
          <cell r="D209">
            <v>924</v>
          </cell>
          <cell r="E209">
            <v>1385676</v>
          </cell>
          <cell r="F209">
            <v>115473</v>
          </cell>
          <cell r="G209">
            <v>115473</v>
          </cell>
          <cell r="H209">
            <v>115473</v>
          </cell>
          <cell r="I209">
            <v>115473</v>
          </cell>
          <cell r="J209">
            <v>115473</v>
          </cell>
          <cell r="K209">
            <v>115473</v>
          </cell>
          <cell r="L209">
            <v>115473</v>
          </cell>
          <cell r="M209">
            <v>115473</v>
          </cell>
          <cell r="N209">
            <v>115473</v>
          </cell>
          <cell r="O209">
            <v>115473</v>
          </cell>
          <cell r="P209">
            <v>115473</v>
          </cell>
          <cell r="Q209">
            <v>115473</v>
          </cell>
        </row>
        <row r="210">
          <cell r="A210">
            <v>924110</v>
          </cell>
          <cell r="B210" t="str">
            <v>Admin-Insurance Expense</v>
          </cell>
          <cell r="C210" t="str">
            <v>AGO</v>
          </cell>
          <cell r="D210">
            <v>924</v>
          </cell>
          <cell r="E210">
            <v>-9900</v>
          </cell>
          <cell r="F210">
            <v>-825</v>
          </cell>
          <cell r="G210">
            <v>-825</v>
          </cell>
          <cell r="H210">
            <v>-825</v>
          </cell>
          <cell r="I210">
            <v>-825</v>
          </cell>
          <cell r="J210">
            <v>-825</v>
          </cell>
          <cell r="K210">
            <v>-825</v>
          </cell>
          <cell r="L210">
            <v>-825</v>
          </cell>
          <cell r="M210">
            <v>-825</v>
          </cell>
          <cell r="N210">
            <v>-825</v>
          </cell>
          <cell r="O210">
            <v>-825</v>
          </cell>
          <cell r="P210">
            <v>-825</v>
          </cell>
          <cell r="Q210">
            <v>-825</v>
          </cell>
        </row>
        <row r="211">
          <cell r="A211">
            <v>924980</v>
          </cell>
          <cell r="B211" t="str">
            <v>Property Insurance For Corp.</v>
          </cell>
          <cell r="C211" t="str">
            <v>AGO</v>
          </cell>
          <cell r="D211">
            <v>924</v>
          </cell>
          <cell r="E211">
            <v>183324</v>
          </cell>
          <cell r="F211">
            <v>15277</v>
          </cell>
          <cell r="G211">
            <v>15277</v>
          </cell>
          <cell r="H211">
            <v>15277</v>
          </cell>
          <cell r="I211">
            <v>15277</v>
          </cell>
          <cell r="J211">
            <v>15277</v>
          </cell>
          <cell r="K211">
            <v>15277</v>
          </cell>
          <cell r="L211">
            <v>15277</v>
          </cell>
          <cell r="M211">
            <v>15277</v>
          </cell>
          <cell r="N211">
            <v>15277</v>
          </cell>
          <cell r="O211">
            <v>15277</v>
          </cell>
          <cell r="P211">
            <v>15277</v>
          </cell>
          <cell r="Q211">
            <v>15277</v>
          </cell>
        </row>
        <row r="212">
          <cell r="A212">
            <v>925000</v>
          </cell>
          <cell r="B212" t="str">
            <v>Injuries &amp; Damages</v>
          </cell>
          <cell r="C212" t="str">
            <v>AGO</v>
          </cell>
          <cell r="D212">
            <v>925</v>
          </cell>
          <cell r="E212">
            <v>45164</v>
          </cell>
          <cell r="F212">
            <v>2583</v>
          </cell>
          <cell r="G212">
            <v>3123</v>
          </cell>
          <cell r="H212">
            <v>5553</v>
          </cell>
          <cell r="I212">
            <v>3123</v>
          </cell>
          <cell r="J212">
            <v>3187</v>
          </cell>
          <cell r="K212">
            <v>7443</v>
          </cell>
          <cell r="L212">
            <v>2043</v>
          </cell>
          <cell r="M212">
            <v>2313</v>
          </cell>
          <cell r="N212">
            <v>4473</v>
          </cell>
          <cell r="O212">
            <v>3123</v>
          </cell>
          <cell r="P212">
            <v>3187</v>
          </cell>
          <cell r="Q212">
            <v>5013</v>
          </cell>
        </row>
        <row r="213">
          <cell r="A213">
            <v>925050</v>
          </cell>
          <cell r="B213" t="str">
            <v>Intercompany Non-Prop Ins Exp</v>
          </cell>
          <cell r="C213" t="str">
            <v>AGO</v>
          </cell>
          <cell r="D213">
            <v>925</v>
          </cell>
          <cell r="E213">
            <v>0</v>
          </cell>
        </row>
        <row r="214">
          <cell r="A214">
            <v>925051</v>
          </cell>
          <cell r="B214" t="str">
            <v>Intercompany Gen Liab Expense</v>
          </cell>
          <cell r="C214" t="str">
            <v>AGO</v>
          </cell>
          <cell r="D214">
            <v>925</v>
          </cell>
          <cell r="E214">
            <v>350100</v>
          </cell>
          <cell r="F214">
            <v>29175</v>
          </cell>
          <cell r="G214">
            <v>29175</v>
          </cell>
          <cell r="H214">
            <v>29175</v>
          </cell>
          <cell r="I214">
            <v>29175</v>
          </cell>
          <cell r="J214">
            <v>29175</v>
          </cell>
          <cell r="K214">
            <v>29175</v>
          </cell>
          <cell r="L214">
            <v>29175</v>
          </cell>
          <cell r="M214">
            <v>29175</v>
          </cell>
          <cell r="N214">
            <v>29175</v>
          </cell>
          <cell r="O214">
            <v>29175</v>
          </cell>
          <cell r="P214">
            <v>29175</v>
          </cell>
          <cell r="Q214">
            <v>29175</v>
          </cell>
        </row>
        <row r="215">
          <cell r="A215">
            <v>925052</v>
          </cell>
          <cell r="B215" t="str">
            <v>Inter-Co Worker Comp Insur Exp</v>
          </cell>
          <cell r="C215" t="str">
            <v>AGO</v>
          </cell>
          <cell r="D215">
            <v>925</v>
          </cell>
          <cell r="E215">
            <v>68892</v>
          </cell>
          <cell r="F215">
            <v>5741</v>
          </cell>
          <cell r="G215">
            <v>5741</v>
          </cell>
          <cell r="H215">
            <v>5741</v>
          </cell>
          <cell r="I215">
            <v>5741</v>
          </cell>
          <cell r="J215">
            <v>5741</v>
          </cell>
          <cell r="K215">
            <v>5741</v>
          </cell>
          <cell r="L215">
            <v>5741</v>
          </cell>
          <cell r="M215">
            <v>5741</v>
          </cell>
          <cell r="N215">
            <v>5741</v>
          </cell>
          <cell r="O215">
            <v>5741</v>
          </cell>
          <cell r="P215">
            <v>5741</v>
          </cell>
          <cell r="Q215">
            <v>5741</v>
          </cell>
        </row>
        <row r="216">
          <cell r="A216">
            <v>925100</v>
          </cell>
          <cell r="B216" t="str">
            <v>Accrued Inj and Damages</v>
          </cell>
          <cell r="C216" t="str">
            <v>AGO</v>
          </cell>
          <cell r="D216">
            <v>925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>
            <v>925200</v>
          </cell>
          <cell r="B217" t="str">
            <v>Injuries And Damages-Other</v>
          </cell>
          <cell r="C217" t="str">
            <v>AGO</v>
          </cell>
          <cell r="D217">
            <v>925</v>
          </cell>
          <cell r="E217">
            <v>6196</v>
          </cell>
          <cell r="F217">
            <v>511</v>
          </cell>
          <cell r="G217">
            <v>511</v>
          </cell>
          <cell r="H217">
            <v>511</v>
          </cell>
          <cell r="I217">
            <v>511</v>
          </cell>
          <cell r="J217">
            <v>511</v>
          </cell>
          <cell r="K217">
            <v>511</v>
          </cell>
          <cell r="L217">
            <v>511</v>
          </cell>
          <cell r="M217">
            <v>511</v>
          </cell>
          <cell r="N217">
            <v>527</v>
          </cell>
          <cell r="O217">
            <v>527</v>
          </cell>
          <cell r="P217">
            <v>527</v>
          </cell>
          <cell r="Q217">
            <v>527</v>
          </cell>
        </row>
        <row r="218">
          <cell r="A218">
            <v>925980</v>
          </cell>
          <cell r="B218" t="str">
            <v>Injuries And Damages For Corp.</v>
          </cell>
          <cell r="C218" t="str">
            <v>AGO</v>
          </cell>
          <cell r="D218">
            <v>925</v>
          </cell>
          <cell r="E218">
            <v>13344</v>
          </cell>
          <cell r="F218">
            <v>1112</v>
          </cell>
          <cell r="G218">
            <v>1112</v>
          </cell>
          <cell r="H218">
            <v>1112</v>
          </cell>
          <cell r="I218">
            <v>1112</v>
          </cell>
          <cell r="J218">
            <v>1112</v>
          </cell>
          <cell r="K218">
            <v>1112</v>
          </cell>
          <cell r="L218">
            <v>1112</v>
          </cell>
          <cell r="M218">
            <v>1112</v>
          </cell>
          <cell r="N218">
            <v>1112</v>
          </cell>
          <cell r="O218">
            <v>1112</v>
          </cell>
          <cell r="P218">
            <v>1112</v>
          </cell>
          <cell r="Q218">
            <v>1112</v>
          </cell>
        </row>
        <row r="219">
          <cell r="A219">
            <v>926000</v>
          </cell>
          <cell r="B219" t="str">
            <v>Employee Benefits</v>
          </cell>
          <cell r="C219" t="str">
            <v>AGO</v>
          </cell>
          <cell r="D219">
            <v>926</v>
          </cell>
          <cell r="E219">
            <v>4214099</v>
          </cell>
          <cell r="F219">
            <v>275166</v>
          </cell>
          <cell r="G219">
            <v>279616</v>
          </cell>
          <cell r="H219">
            <v>511625</v>
          </cell>
          <cell r="I219">
            <v>326393</v>
          </cell>
          <cell r="J219">
            <v>319788</v>
          </cell>
          <cell r="K219">
            <v>448226</v>
          </cell>
          <cell r="L219">
            <v>443950</v>
          </cell>
          <cell r="M219">
            <v>250299</v>
          </cell>
          <cell r="N219">
            <v>467797</v>
          </cell>
          <cell r="O219">
            <v>284574</v>
          </cell>
          <cell r="P219">
            <v>308219</v>
          </cell>
          <cell r="Q219">
            <v>298446</v>
          </cell>
        </row>
        <row r="220">
          <cell r="A220">
            <v>926430</v>
          </cell>
          <cell r="B220" t="str">
            <v>Employees'Recreation Expense</v>
          </cell>
          <cell r="C220" t="str">
            <v>AGO</v>
          </cell>
          <cell r="D220">
            <v>926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A221">
            <v>926600</v>
          </cell>
          <cell r="B221" t="str">
            <v>Employee Benefits-Transferred</v>
          </cell>
          <cell r="C221" t="str">
            <v>AGO</v>
          </cell>
          <cell r="D221">
            <v>926</v>
          </cell>
          <cell r="E221">
            <v>2414795</v>
          </cell>
          <cell r="F221">
            <v>211157</v>
          </cell>
          <cell r="G221">
            <v>211259</v>
          </cell>
          <cell r="H221">
            <v>194711</v>
          </cell>
          <cell r="I221">
            <v>212630</v>
          </cell>
          <cell r="J221">
            <v>189854</v>
          </cell>
          <cell r="K221">
            <v>203198</v>
          </cell>
          <cell r="L221">
            <v>185981</v>
          </cell>
          <cell r="M221">
            <v>196366</v>
          </cell>
          <cell r="N221">
            <v>201077</v>
          </cell>
          <cell r="O221">
            <v>205613</v>
          </cell>
          <cell r="P221">
            <v>200587</v>
          </cell>
          <cell r="Q221">
            <v>202362</v>
          </cell>
        </row>
        <row r="222">
          <cell r="A222">
            <v>926999</v>
          </cell>
          <cell r="B222" t="str">
            <v>Non Serv Pension (ASU 2017-07)</v>
          </cell>
          <cell r="C222" t="str">
            <v>AGO</v>
          </cell>
          <cell r="D222">
            <v>926</v>
          </cell>
          <cell r="E222">
            <v>-412332</v>
          </cell>
          <cell r="F222">
            <v>-63086</v>
          </cell>
          <cell r="G222">
            <v>-63086</v>
          </cell>
          <cell r="H222">
            <v>-63086</v>
          </cell>
          <cell r="I222">
            <v>-63086</v>
          </cell>
          <cell r="J222">
            <v>-63086</v>
          </cell>
          <cell r="K222">
            <v>-63086</v>
          </cell>
          <cell r="L222">
            <v>-5636</v>
          </cell>
          <cell r="M222">
            <v>-5636</v>
          </cell>
          <cell r="N222">
            <v>-5636</v>
          </cell>
          <cell r="O222">
            <v>-5636</v>
          </cell>
          <cell r="P222">
            <v>-5636</v>
          </cell>
          <cell r="Q222">
            <v>-5636</v>
          </cell>
        </row>
        <row r="223">
          <cell r="A223">
            <v>928000</v>
          </cell>
          <cell r="B223" t="str">
            <v>Regulatory Expenses (Go)</v>
          </cell>
          <cell r="C223" t="str">
            <v>AGO</v>
          </cell>
          <cell r="D223">
            <v>928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928006</v>
          </cell>
          <cell r="B224" t="str">
            <v>State Reg Comm Proceeding</v>
          </cell>
          <cell r="C224" t="str">
            <v>AGO</v>
          </cell>
          <cell r="D224">
            <v>928</v>
          </cell>
          <cell r="E224">
            <v>755244</v>
          </cell>
          <cell r="F224">
            <v>62937</v>
          </cell>
          <cell r="G224">
            <v>62937</v>
          </cell>
          <cell r="H224">
            <v>62937</v>
          </cell>
          <cell r="I224">
            <v>62937</v>
          </cell>
          <cell r="J224">
            <v>62937</v>
          </cell>
          <cell r="K224">
            <v>62937</v>
          </cell>
          <cell r="L224">
            <v>62937</v>
          </cell>
          <cell r="M224">
            <v>62937</v>
          </cell>
          <cell r="N224">
            <v>62937</v>
          </cell>
          <cell r="O224">
            <v>62937</v>
          </cell>
          <cell r="P224">
            <v>62937</v>
          </cell>
          <cell r="Q224">
            <v>62937</v>
          </cell>
        </row>
        <row r="225">
          <cell r="A225">
            <v>928053</v>
          </cell>
          <cell r="B225" t="str">
            <v>Travel Expense</v>
          </cell>
          <cell r="C225" t="str">
            <v>AGO</v>
          </cell>
          <cell r="D225">
            <v>928</v>
          </cell>
          <cell r="E225">
            <v>0</v>
          </cell>
        </row>
        <row r="226">
          <cell r="A226">
            <v>929000</v>
          </cell>
          <cell r="B226" t="str">
            <v>Duplicate Chrgs-Enrgy To Exp</v>
          </cell>
          <cell r="C226" t="str">
            <v>AGO</v>
          </cell>
          <cell r="D226">
            <v>929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A227">
            <v>929500</v>
          </cell>
          <cell r="B227" t="str">
            <v>Admin Exp Transf</v>
          </cell>
          <cell r="C227" t="str">
            <v>AGO</v>
          </cell>
          <cell r="D227">
            <v>929</v>
          </cell>
          <cell r="E227">
            <v>-434247</v>
          </cell>
          <cell r="F227">
            <v>-33721</v>
          </cell>
          <cell r="G227">
            <v>-33721</v>
          </cell>
          <cell r="H227">
            <v>-33721</v>
          </cell>
          <cell r="I227">
            <v>-33721</v>
          </cell>
          <cell r="J227">
            <v>-50176</v>
          </cell>
          <cell r="K227">
            <v>-33721</v>
          </cell>
          <cell r="L227">
            <v>-32616</v>
          </cell>
          <cell r="M227">
            <v>-32616</v>
          </cell>
          <cell r="N227">
            <v>-32616</v>
          </cell>
          <cell r="O227">
            <v>-33721</v>
          </cell>
          <cell r="P227">
            <v>-50176</v>
          </cell>
          <cell r="Q227">
            <v>-33721</v>
          </cell>
        </row>
        <row r="228">
          <cell r="A228">
            <v>930150</v>
          </cell>
          <cell r="B228" t="str">
            <v>Miscellaneous Advertising Exp</v>
          </cell>
          <cell r="C228" t="str">
            <v>AGO</v>
          </cell>
          <cell r="D228">
            <v>930</v>
          </cell>
          <cell r="E228">
            <v>231622</v>
          </cell>
          <cell r="F228">
            <v>18768</v>
          </cell>
          <cell r="G228">
            <v>18768</v>
          </cell>
          <cell r="H228">
            <v>20255</v>
          </cell>
          <cell r="I228">
            <v>18768</v>
          </cell>
          <cell r="J228">
            <v>18768</v>
          </cell>
          <cell r="K228">
            <v>20256</v>
          </cell>
          <cell r="L228">
            <v>18768</v>
          </cell>
          <cell r="M228">
            <v>18765</v>
          </cell>
          <cell r="N228">
            <v>20657</v>
          </cell>
          <cell r="O228">
            <v>18787</v>
          </cell>
          <cell r="P228">
            <v>18787</v>
          </cell>
          <cell r="Q228">
            <v>20275</v>
          </cell>
        </row>
        <row r="229">
          <cell r="A229">
            <v>930200</v>
          </cell>
          <cell r="B229" t="str">
            <v>Misc General Expenses</v>
          </cell>
          <cell r="C229" t="str">
            <v>AGO</v>
          </cell>
          <cell r="D229">
            <v>930</v>
          </cell>
          <cell r="E229">
            <v>813131</v>
          </cell>
          <cell r="F229">
            <v>65702</v>
          </cell>
          <cell r="G229">
            <v>65663</v>
          </cell>
          <cell r="H229">
            <v>65597</v>
          </cell>
          <cell r="I229">
            <v>71863</v>
          </cell>
          <cell r="J229">
            <v>67317</v>
          </cell>
          <cell r="K229">
            <v>65535</v>
          </cell>
          <cell r="L229">
            <v>64798</v>
          </cell>
          <cell r="M229">
            <v>64863</v>
          </cell>
          <cell r="N229">
            <v>68463</v>
          </cell>
          <cell r="O229">
            <v>68547</v>
          </cell>
          <cell r="P229">
            <v>76372</v>
          </cell>
          <cell r="Q229">
            <v>68411</v>
          </cell>
        </row>
        <row r="230">
          <cell r="A230">
            <v>930210</v>
          </cell>
          <cell r="B230" t="str">
            <v>Industry Association Dues</v>
          </cell>
          <cell r="C230" t="str">
            <v>AGO</v>
          </cell>
          <cell r="D230">
            <v>930</v>
          </cell>
          <cell r="E230">
            <v>42956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42956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>
            <v>930220</v>
          </cell>
          <cell r="B231" t="str">
            <v>Exp of Servicing Securities</v>
          </cell>
          <cell r="C231" t="str">
            <v>AGO</v>
          </cell>
          <cell r="D231">
            <v>930</v>
          </cell>
          <cell r="E231">
            <v>95000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95000</v>
          </cell>
        </row>
        <row r="232">
          <cell r="A232">
            <v>930230</v>
          </cell>
          <cell r="B232" t="str">
            <v>Dues To Various Organizations</v>
          </cell>
          <cell r="C232" t="str">
            <v>AGO</v>
          </cell>
          <cell r="D232">
            <v>930</v>
          </cell>
          <cell r="E232">
            <v>21760</v>
          </cell>
          <cell r="F232">
            <v>1755</v>
          </cell>
          <cell r="G232">
            <v>1374</v>
          </cell>
          <cell r="H232">
            <v>1696</v>
          </cell>
          <cell r="I232">
            <v>1279</v>
          </cell>
          <cell r="J232">
            <v>1630</v>
          </cell>
          <cell r="K232">
            <v>3287</v>
          </cell>
          <cell r="L232">
            <v>1279</v>
          </cell>
          <cell r="M232">
            <v>1279</v>
          </cell>
          <cell r="N232">
            <v>1577</v>
          </cell>
          <cell r="O232">
            <v>4046</v>
          </cell>
          <cell r="P232">
            <v>1279</v>
          </cell>
          <cell r="Q232">
            <v>1279</v>
          </cell>
        </row>
        <row r="233">
          <cell r="A233">
            <v>930240</v>
          </cell>
          <cell r="B233" t="str">
            <v>Director'S Expenses</v>
          </cell>
          <cell r="C233" t="str">
            <v>AGO</v>
          </cell>
          <cell r="D233">
            <v>930</v>
          </cell>
          <cell r="E233">
            <v>52479</v>
          </cell>
          <cell r="F233">
            <v>5831</v>
          </cell>
          <cell r="G233">
            <v>0</v>
          </cell>
          <cell r="H233">
            <v>0</v>
          </cell>
          <cell r="I233">
            <v>5831</v>
          </cell>
          <cell r="J233">
            <v>0</v>
          </cell>
          <cell r="K233">
            <v>5831</v>
          </cell>
          <cell r="L233">
            <v>0</v>
          </cell>
          <cell r="M233">
            <v>0</v>
          </cell>
          <cell r="N233">
            <v>0</v>
          </cell>
          <cell r="O233">
            <v>5831</v>
          </cell>
          <cell r="P233">
            <v>29155</v>
          </cell>
          <cell r="Q233">
            <v>0</v>
          </cell>
        </row>
        <row r="234">
          <cell r="A234">
            <v>930250</v>
          </cell>
          <cell r="B234" t="str">
            <v>Buy\Sell Transf Employee Homes</v>
          </cell>
          <cell r="C234" t="str">
            <v>AGO</v>
          </cell>
          <cell r="D234">
            <v>930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930600</v>
          </cell>
          <cell r="B235" t="str">
            <v>Leased Circuit Charges - Other</v>
          </cell>
          <cell r="C235" t="str">
            <v>AGO</v>
          </cell>
          <cell r="D235">
            <v>930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930700</v>
          </cell>
          <cell r="B236" t="str">
            <v>Research &amp; Development</v>
          </cell>
          <cell r="C236" t="str">
            <v>AGO</v>
          </cell>
          <cell r="D236">
            <v>930</v>
          </cell>
          <cell r="E236">
            <v>0</v>
          </cell>
        </row>
        <row r="237">
          <cell r="A237">
            <v>930940</v>
          </cell>
          <cell r="B237" t="str">
            <v>General Expenses</v>
          </cell>
          <cell r="C237" t="str">
            <v>AGO</v>
          </cell>
          <cell r="D237">
            <v>930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931001</v>
          </cell>
          <cell r="B238" t="str">
            <v>Rents-A&amp;G</v>
          </cell>
          <cell r="C238" t="str">
            <v>AGO</v>
          </cell>
          <cell r="D238">
            <v>931</v>
          </cell>
          <cell r="E238">
            <v>135543</v>
          </cell>
          <cell r="F238">
            <v>11322</v>
          </cell>
          <cell r="G238">
            <v>11331</v>
          </cell>
          <cell r="H238">
            <v>11320</v>
          </cell>
          <cell r="I238">
            <v>11325</v>
          </cell>
          <cell r="J238">
            <v>11329</v>
          </cell>
          <cell r="K238">
            <v>11323</v>
          </cell>
          <cell r="L238">
            <v>10977</v>
          </cell>
          <cell r="M238">
            <v>11312</v>
          </cell>
          <cell r="N238">
            <v>11308</v>
          </cell>
          <cell r="O238">
            <v>11357</v>
          </cell>
          <cell r="P238">
            <v>11319</v>
          </cell>
          <cell r="Q238">
            <v>11320</v>
          </cell>
        </row>
        <row r="239">
          <cell r="A239">
            <v>931003</v>
          </cell>
          <cell r="B239" t="str">
            <v>Lease Amortization Expense</v>
          </cell>
          <cell r="C239" t="str">
            <v>AGO</v>
          </cell>
          <cell r="D239">
            <v>931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>
            <v>931008</v>
          </cell>
          <cell r="B240" t="str">
            <v>A&amp;G Rents-IC</v>
          </cell>
          <cell r="C240" t="str">
            <v>AGO</v>
          </cell>
          <cell r="D240">
            <v>931</v>
          </cell>
          <cell r="E240">
            <v>2383716</v>
          </cell>
          <cell r="F240">
            <v>198643</v>
          </cell>
          <cell r="G240">
            <v>198643</v>
          </cell>
          <cell r="H240">
            <v>198643</v>
          </cell>
          <cell r="I240">
            <v>198643</v>
          </cell>
          <cell r="J240">
            <v>198643</v>
          </cell>
          <cell r="K240">
            <v>198643</v>
          </cell>
          <cell r="L240">
            <v>198643</v>
          </cell>
          <cell r="M240">
            <v>198643</v>
          </cell>
          <cell r="N240">
            <v>198643</v>
          </cell>
          <cell r="O240">
            <v>198643</v>
          </cell>
          <cell r="P240">
            <v>198643</v>
          </cell>
          <cell r="Q240">
            <v>198643</v>
          </cell>
        </row>
        <row r="241">
          <cell r="A241">
            <v>932000</v>
          </cell>
          <cell r="B241" t="str">
            <v>Maintenance of General Plant</v>
          </cell>
          <cell r="C241" t="str">
            <v>AGM</v>
          </cell>
          <cell r="D241">
            <v>932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A242">
            <v>935100</v>
          </cell>
          <cell r="B242" t="str">
            <v>Maint General Plant-Elec</v>
          </cell>
          <cell r="C242" t="str">
            <v>AGM</v>
          </cell>
          <cell r="D242">
            <v>935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A243">
            <v>935200</v>
          </cell>
          <cell r="B243" t="str">
            <v>Cust Infor &amp; Computer Control</v>
          </cell>
          <cell r="C243" t="str">
            <v>AGM</v>
          </cell>
          <cell r="D243">
            <v>935</v>
          </cell>
          <cell r="E243">
            <v>60</v>
          </cell>
          <cell r="F243">
            <v>5</v>
          </cell>
          <cell r="G243">
            <v>5</v>
          </cell>
          <cell r="H243">
            <v>5</v>
          </cell>
          <cell r="I243">
            <v>5</v>
          </cell>
          <cell r="J243">
            <v>5</v>
          </cell>
          <cell r="K243">
            <v>5</v>
          </cell>
          <cell r="L243">
            <v>5</v>
          </cell>
          <cell r="M243">
            <v>5</v>
          </cell>
          <cell r="N243">
            <v>5</v>
          </cell>
          <cell r="O243">
            <v>5</v>
          </cell>
          <cell r="P243">
            <v>5</v>
          </cell>
          <cell r="Q243">
            <v>5</v>
          </cell>
        </row>
      </sheetData>
      <sheetData sheetId="8">
        <row r="12">
          <cell r="A12">
            <v>440000</v>
          </cell>
          <cell r="D12" t="str">
            <v>BBEREV</v>
          </cell>
          <cell r="G12">
            <v>5911211</v>
          </cell>
          <cell r="H12">
            <v>6027516</v>
          </cell>
          <cell r="I12">
            <v>5340836</v>
          </cell>
          <cell r="J12">
            <v>4027889</v>
          </cell>
          <cell r="K12">
            <v>4032443</v>
          </cell>
          <cell r="L12">
            <v>5449993</v>
          </cell>
          <cell r="M12">
            <v>6174453</v>
          </cell>
          <cell r="N12">
            <v>5554103</v>
          </cell>
          <cell r="O12">
            <v>5197030</v>
          </cell>
          <cell r="P12">
            <v>4385560</v>
          </cell>
          <cell r="Q12">
            <v>3756750</v>
          </cell>
          <cell r="R12">
            <v>4857877</v>
          </cell>
        </row>
        <row r="13">
          <cell r="A13">
            <v>440000</v>
          </cell>
          <cell r="D13" t="str">
            <v>BEFREV</v>
          </cell>
          <cell r="G13">
            <v>5092559</v>
          </cell>
          <cell r="H13">
            <v>5230959</v>
          </cell>
          <cell r="I13">
            <v>4722124</v>
          </cell>
          <cell r="J13">
            <v>3299529</v>
          </cell>
          <cell r="K13">
            <v>3238123</v>
          </cell>
          <cell r="L13">
            <v>4626323</v>
          </cell>
          <cell r="M13">
            <v>5505633</v>
          </cell>
          <cell r="N13">
            <v>4783424</v>
          </cell>
          <cell r="O13">
            <v>4534748</v>
          </cell>
          <cell r="P13">
            <v>3708733</v>
          </cell>
          <cell r="Q13">
            <v>2908510</v>
          </cell>
          <cell r="R13">
            <v>3998235</v>
          </cell>
        </row>
        <row r="14">
          <cell r="A14">
            <v>440000</v>
          </cell>
          <cell r="D14" t="str">
            <v>BBEREV</v>
          </cell>
          <cell r="G14">
            <v>5558850</v>
          </cell>
          <cell r="H14">
            <v>5685217</v>
          </cell>
          <cell r="I14">
            <v>5223371</v>
          </cell>
          <cell r="J14">
            <v>3931133</v>
          </cell>
          <cell r="K14">
            <v>3875860</v>
          </cell>
          <cell r="L14">
            <v>5137920</v>
          </cell>
          <cell r="M14">
            <v>5937526</v>
          </cell>
          <cell r="N14">
            <v>5281773</v>
          </cell>
          <cell r="O14">
            <v>5056309</v>
          </cell>
          <cell r="P14">
            <v>4306182</v>
          </cell>
          <cell r="Q14">
            <v>3579480</v>
          </cell>
          <cell r="R14">
            <v>4570229</v>
          </cell>
        </row>
        <row r="15">
          <cell r="A15">
            <v>440000</v>
          </cell>
          <cell r="D15" t="str">
            <v>BBEREV</v>
          </cell>
          <cell r="G15">
            <v>431317</v>
          </cell>
          <cell r="H15">
            <v>441122</v>
          </cell>
          <cell r="I15">
            <v>405287</v>
          </cell>
          <cell r="J15">
            <v>305021</v>
          </cell>
          <cell r="K15">
            <v>300732</v>
          </cell>
          <cell r="L15">
            <v>398657</v>
          </cell>
          <cell r="M15">
            <v>460699</v>
          </cell>
          <cell r="N15">
            <v>409818</v>
          </cell>
          <cell r="O15">
            <v>392324</v>
          </cell>
          <cell r="P15">
            <v>334121</v>
          </cell>
          <cell r="Q15">
            <v>277736</v>
          </cell>
          <cell r="R15">
            <v>354609</v>
          </cell>
        </row>
        <row r="16">
          <cell r="A16">
            <v>440000</v>
          </cell>
          <cell r="D16" t="str">
            <v>REDSM</v>
          </cell>
          <cell r="G16">
            <v>399505</v>
          </cell>
          <cell r="H16">
            <v>410362</v>
          </cell>
          <cell r="I16">
            <v>370445</v>
          </cell>
          <cell r="J16">
            <v>258844</v>
          </cell>
          <cell r="K16">
            <v>254027</v>
          </cell>
          <cell r="L16">
            <v>362929</v>
          </cell>
          <cell r="M16">
            <v>451468</v>
          </cell>
          <cell r="N16">
            <v>392246</v>
          </cell>
          <cell r="O16">
            <v>371855</v>
          </cell>
          <cell r="P16">
            <v>304121</v>
          </cell>
          <cell r="Q16">
            <v>238501</v>
          </cell>
          <cell r="R16">
            <v>327860</v>
          </cell>
        </row>
        <row r="17">
          <cell r="A17">
            <v>440000</v>
          </cell>
          <cell r="D17" t="str">
            <v>REFC</v>
          </cell>
          <cell r="G17">
            <v>145286</v>
          </cell>
          <cell r="H17">
            <v>121004</v>
          </cell>
          <cell r="I17">
            <v>344618</v>
          </cell>
          <cell r="J17">
            <v>190720</v>
          </cell>
          <cell r="K17">
            <v>959934</v>
          </cell>
          <cell r="L17">
            <v>1678374</v>
          </cell>
          <cell r="M17">
            <v>1473040</v>
          </cell>
          <cell r="N17">
            <v>115551</v>
          </cell>
          <cell r="O17">
            <v>77210</v>
          </cell>
          <cell r="P17">
            <v>-38356</v>
          </cell>
          <cell r="Q17">
            <v>124584</v>
          </cell>
          <cell r="R17">
            <v>19459</v>
          </cell>
        </row>
        <row r="18">
          <cell r="A18">
            <v>440000</v>
          </cell>
          <cell r="D18" t="str">
            <v>RKEPSM</v>
          </cell>
          <cell r="G18">
            <v>-1007066</v>
          </cell>
          <cell r="H18">
            <v>-632218</v>
          </cell>
          <cell r="I18">
            <v>-70103</v>
          </cell>
          <cell r="J18">
            <v>-44</v>
          </cell>
          <cell r="K18">
            <v>-184028</v>
          </cell>
          <cell r="L18">
            <v>-467396</v>
          </cell>
          <cell r="M18">
            <v>-1215562</v>
          </cell>
          <cell r="N18">
            <v>-573157</v>
          </cell>
          <cell r="O18">
            <v>-454163</v>
          </cell>
          <cell r="P18">
            <v>-325869</v>
          </cell>
          <cell r="Q18">
            <v>-323602</v>
          </cell>
          <cell r="R18">
            <v>-301287</v>
          </cell>
        </row>
        <row r="19">
          <cell r="A19">
            <v>440000</v>
          </cell>
          <cell r="D19" t="str">
            <v>ROEESM</v>
          </cell>
          <cell r="G19">
            <v>1130456</v>
          </cell>
          <cell r="H19">
            <v>1046575</v>
          </cell>
          <cell r="I19">
            <v>1238522</v>
          </cell>
          <cell r="J19">
            <v>442330</v>
          </cell>
          <cell r="K19">
            <v>628245</v>
          </cell>
          <cell r="L19">
            <v>1277205</v>
          </cell>
          <cell r="M19">
            <v>852435</v>
          </cell>
          <cell r="N19">
            <v>609124</v>
          </cell>
          <cell r="O19">
            <v>738727</v>
          </cell>
          <cell r="P19">
            <v>345498</v>
          </cell>
          <cell r="Q19">
            <v>337694</v>
          </cell>
          <cell r="R19">
            <v>869728</v>
          </cell>
        </row>
        <row r="20">
          <cell r="A20">
            <v>440990</v>
          </cell>
          <cell r="D20" t="str">
            <v>UNBILL</v>
          </cell>
          <cell r="G20">
            <v>39246</v>
          </cell>
          <cell r="H20">
            <v>36618</v>
          </cell>
          <cell r="I20">
            <v>-1861921</v>
          </cell>
          <cell r="J20">
            <v>-117079</v>
          </cell>
          <cell r="K20">
            <v>2217107</v>
          </cell>
          <cell r="L20">
            <v>1847111</v>
          </cell>
          <cell r="M20">
            <v>-2023859</v>
          </cell>
          <cell r="N20">
            <v>-304049</v>
          </cell>
          <cell r="O20">
            <v>-2011248</v>
          </cell>
          <cell r="P20">
            <v>-1319225</v>
          </cell>
          <cell r="Q20">
            <v>2026219</v>
          </cell>
          <cell r="R20">
            <v>1757152</v>
          </cell>
        </row>
        <row r="21">
          <cell r="A21">
            <v>442100</v>
          </cell>
          <cell r="D21" t="str">
            <v>BBEREV</v>
          </cell>
          <cell r="G21">
            <v>3656553</v>
          </cell>
          <cell r="H21">
            <v>3532337</v>
          </cell>
          <cell r="I21">
            <v>3317659</v>
          </cell>
          <cell r="J21">
            <v>3094689</v>
          </cell>
          <cell r="K21">
            <v>3030147</v>
          </cell>
          <cell r="L21">
            <v>3202417</v>
          </cell>
          <cell r="M21">
            <v>3179161</v>
          </cell>
          <cell r="N21">
            <v>2899142</v>
          </cell>
          <cell r="O21">
            <v>3029716</v>
          </cell>
          <cell r="P21">
            <v>3025803</v>
          </cell>
          <cell r="Q21">
            <v>2967061</v>
          </cell>
          <cell r="R21">
            <v>3376915</v>
          </cell>
        </row>
        <row r="22">
          <cell r="A22">
            <v>442100</v>
          </cell>
          <cell r="D22" t="str">
            <v>BEFREV</v>
          </cell>
          <cell r="G22">
            <v>4573674</v>
          </cell>
          <cell r="H22">
            <v>4427086</v>
          </cell>
          <cell r="I22">
            <v>4373186</v>
          </cell>
          <cell r="J22">
            <v>3901011</v>
          </cell>
          <cell r="K22">
            <v>3667639</v>
          </cell>
          <cell r="L22">
            <v>4064455</v>
          </cell>
          <cell r="M22">
            <v>4211860</v>
          </cell>
          <cell r="N22">
            <v>3639590</v>
          </cell>
          <cell r="O22">
            <v>3945394</v>
          </cell>
          <cell r="P22">
            <v>3895549</v>
          </cell>
          <cell r="Q22">
            <v>3506857</v>
          </cell>
          <cell r="R22">
            <v>4096101</v>
          </cell>
        </row>
        <row r="23">
          <cell r="A23">
            <v>442100</v>
          </cell>
          <cell r="D23" t="str">
            <v>BBEREV</v>
          </cell>
          <cell r="G23">
            <v>4992810</v>
          </cell>
          <cell r="H23">
            <v>4870485</v>
          </cell>
          <cell r="I23">
            <v>4769457</v>
          </cell>
          <cell r="J23">
            <v>4327106</v>
          </cell>
          <cell r="K23">
            <v>4181017</v>
          </cell>
          <cell r="L23">
            <v>4286407</v>
          </cell>
          <cell r="M23">
            <v>4440731</v>
          </cell>
          <cell r="N23">
            <v>4027158</v>
          </cell>
          <cell r="O23">
            <v>4310313</v>
          </cell>
          <cell r="P23">
            <v>4315566</v>
          </cell>
          <cell r="Q23">
            <v>3982943</v>
          </cell>
          <cell r="R23">
            <v>4557630</v>
          </cell>
        </row>
        <row r="24">
          <cell r="A24">
            <v>442100</v>
          </cell>
          <cell r="D24" t="str">
            <v>BBEREV</v>
          </cell>
          <cell r="G24">
            <v>463129</v>
          </cell>
          <cell r="H24">
            <v>451782</v>
          </cell>
          <cell r="I24">
            <v>442411</v>
          </cell>
          <cell r="J24">
            <v>401379</v>
          </cell>
          <cell r="K24">
            <v>387828</v>
          </cell>
          <cell r="L24">
            <v>397604</v>
          </cell>
          <cell r="M24">
            <v>411919</v>
          </cell>
          <cell r="N24">
            <v>373556</v>
          </cell>
          <cell r="O24">
            <v>399821</v>
          </cell>
          <cell r="P24">
            <v>400309</v>
          </cell>
          <cell r="Q24">
            <v>369455</v>
          </cell>
          <cell r="R24">
            <v>422762</v>
          </cell>
        </row>
        <row r="25">
          <cell r="A25">
            <v>442100</v>
          </cell>
          <cell r="D25" t="str">
            <v>REDSM</v>
          </cell>
          <cell r="G25">
            <v>208510</v>
          </cell>
          <cell r="H25">
            <v>201827</v>
          </cell>
          <cell r="I25">
            <v>199370</v>
          </cell>
          <cell r="J25">
            <v>177844</v>
          </cell>
          <cell r="K25">
            <v>167204</v>
          </cell>
          <cell r="L25">
            <v>185295</v>
          </cell>
          <cell r="M25">
            <v>201990</v>
          </cell>
          <cell r="N25">
            <v>174545</v>
          </cell>
          <cell r="O25">
            <v>189211</v>
          </cell>
          <cell r="P25">
            <v>186820</v>
          </cell>
          <cell r="Q25">
            <v>168180</v>
          </cell>
          <cell r="R25">
            <v>196438</v>
          </cell>
        </row>
        <row r="26">
          <cell r="A26">
            <v>442100</v>
          </cell>
          <cell r="D26" t="str">
            <v>REFC</v>
          </cell>
          <cell r="G26">
            <v>130483</v>
          </cell>
          <cell r="H26">
            <v>102409</v>
          </cell>
          <cell r="I26">
            <v>319152</v>
          </cell>
          <cell r="J26">
            <v>225487</v>
          </cell>
          <cell r="K26">
            <v>1087263</v>
          </cell>
          <cell r="L26">
            <v>1474535</v>
          </cell>
          <cell r="M26">
            <v>1126889</v>
          </cell>
          <cell r="N26">
            <v>87920</v>
          </cell>
          <cell r="O26">
            <v>67175</v>
          </cell>
          <cell r="P26">
            <v>-40288</v>
          </cell>
          <cell r="Q26">
            <v>150214</v>
          </cell>
          <cell r="R26">
            <v>19936</v>
          </cell>
        </row>
        <row r="27">
          <cell r="A27">
            <v>442100</v>
          </cell>
          <cell r="D27" t="str">
            <v>RKEPSM</v>
          </cell>
          <cell r="G27">
            <v>-904456</v>
          </cell>
          <cell r="H27">
            <v>-535061</v>
          </cell>
          <cell r="I27">
            <v>-64922</v>
          </cell>
          <cell r="J27">
            <v>-52</v>
          </cell>
          <cell r="K27">
            <v>-208438</v>
          </cell>
          <cell r="L27">
            <v>-410631</v>
          </cell>
          <cell r="M27">
            <v>-929916</v>
          </cell>
          <cell r="N27">
            <v>-436101</v>
          </cell>
          <cell r="O27">
            <v>-395138</v>
          </cell>
          <cell r="P27">
            <v>-342284</v>
          </cell>
          <cell r="Q27">
            <v>-390174</v>
          </cell>
          <cell r="R27">
            <v>-308661</v>
          </cell>
        </row>
        <row r="28">
          <cell r="A28">
            <v>442100</v>
          </cell>
          <cell r="D28" t="str">
            <v>ROEESM</v>
          </cell>
          <cell r="G28">
            <v>1015273</v>
          </cell>
          <cell r="H28">
            <v>885742</v>
          </cell>
          <cell r="I28">
            <v>1147003</v>
          </cell>
          <cell r="J28">
            <v>522964</v>
          </cell>
          <cell r="K28">
            <v>711577</v>
          </cell>
          <cell r="L28">
            <v>1122088</v>
          </cell>
          <cell r="M28">
            <v>652121</v>
          </cell>
          <cell r="N28">
            <v>463468</v>
          </cell>
          <cell r="O28">
            <v>642719</v>
          </cell>
          <cell r="P28">
            <v>362901</v>
          </cell>
          <cell r="Q28">
            <v>407165</v>
          </cell>
          <cell r="R28">
            <v>891017</v>
          </cell>
        </row>
        <row r="29">
          <cell r="A29">
            <v>442190</v>
          </cell>
          <cell r="D29" t="str">
            <v>UNBILL</v>
          </cell>
          <cell r="G29">
            <v>-542827</v>
          </cell>
          <cell r="H29">
            <v>459256</v>
          </cell>
          <cell r="I29">
            <v>201384</v>
          </cell>
          <cell r="J29">
            <v>-492352</v>
          </cell>
          <cell r="K29">
            <v>804487</v>
          </cell>
          <cell r="L29">
            <v>-231217</v>
          </cell>
          <cell r="M29">
            <v>-1478804</v>
          </cell>
          <cell r="N29">
            <v>156211</v>
          </cell>
          <cell r="O29">
            <v>-325120</v>
          </cell>
          <cell r="P29">
            <v>-961849</v>
          </cell>
          <cell r="Q29">
            <v>1059627</v>
          </cell>
          <cell r="R29">
            <v>1377087</v>
          </cell>
        </row>
        <row r="30">
          <cell r="A30">
            <v>442200</v>
          </cell>
          <cell r="D30" t="str">
            <v>BBEREV</v>
          </cell>
          <cell r="G30">
            <v>1496434</v>
          </cell>
          <cell r="H30">
            <v>1522366</v>
          </cell>
          <cell r="I30">
            <v>1431295</v>
          </cell>
          <cell r="J30">
            <v>1351379</v>
          </cell>
          <cell r="K30">
            <v>1400773</v>
          </cell>
          <cell r="L30">
            <v>1368896</v>
          </cell>
          <cell r="M30">
            <v>1268252</v>
          </cell>
          <cell r="N30">
            <v>1315725</v>
          </cell>
          <cell r="O30">
            <v>1212828</v>
          </cell>
          <cell r="P30">
            <v>1240465</v>
          </cell>
          <cell r="Q30">
            <v>1371103</v>
          </cell>
          <cell r="R30">
            <v>1446545</v>
          </cell>
        </row>
        <row r="31">
          <cell r="A31">
            <v>442200</v>
          </cell>
          <cell r="D31" t="str">
            <v>BEFREV</v>
          </cell>
          <cell r="G31">
            <v>2223932</v>
          </cell>
          <cell r="H31">
            <v>2266538</v>
          </cell>
          <cell r="I31">
            <v>2273000</v>
          </cell>
          <cell r="J31">
            <v>2061262</v>
          </cell>
          <cell r="K31">
            <v>2066236</v>
          </cell>
          <cell r="L31">
            <v>2107184</v>
          </cell>
          <cell r="M31">
            <v>2036119</v>
          </cell>
          <cell r="N31">
            <v>1996531</v>
          </cell>
          <cell r="O31">
            <v>1962526</v>
          </cell>
          <cell r="P31">
            <v>1997491</v>
          </cell>
          <cell r="Q31">
            <v>1976882</v>
          </cell>
          <cell r="R31">
            <v>2110906</v>
          </cell>
        </row>
        <row r="32">
          <cell r="A32">
            <v>442200</v>
          </cell>
          <cell r="D32" t="str">
            <v>BBEREV</v>
          </cell>
          <cell r="G32">
            <v>2138939</v>
          </cell>
          <cell r="H32">
            <v>2206443</v>
          </cell>
          <cell r="I32">
            <v>2166868</v>
          </cell>
          <cell r="J32">
            <v>1957019</v>
          </cell>
          <cell r="K32">
            <v>1973317</v>
          </cell>
          <cell r="L32">
            <v>1854417</v>
          </cell>
          <cell r="M32">
            <v>1830904</v>
          </cell>
          <cell r="N32">
            <v>1889679</v>
          </cell>
          <cell r="O32">
            <v>1748864</v>
          </cell>
          <cell r="P32">
            <v>1782268</v>
          </cell>
          <cell r="Q32">
            <v>1851792</v>
          </cell>
          <cell r="R32">
            <v>2003724</v>
          </cell>
        </row>
        <row r="33">
          <cell r="A33">
            <v>442200</v>
          </cell>
          <cell r="D33" t="str">
            <v>BBEREV</v>
          </cell>
          <cell r="G33">
            <v>189064</v>
          </cell>
          <cell r="H33">
            <v>195031</v>
          </cell>
          <cell r="I33">
            <v>191533</v>
          </cell>
          <cell r="J33">
            <v>172984</v>
          </cell>
          <cell r="K33">
            <v>174425</v>
          </cell>
          <cell r="L33">
            <v>163915</v>
          </cell>
          <cell r="M33">
            <v>161837</v>
          </cell>
          <cell r="N33">
            <v>167032</v>
          </cell>
          <cell r="O33">
            <v>154585</v>
          </cell>
          <cell r="P33">
            <v>157538</v>
          </cell>
          <cell r="Q33">
            <v>163683</v>
          </cell>
          <cell r="R33">
            <v>177112</v>
          </cell>
        </row>
        <row r="34">
          <cell r="A34">
            <v>442200</v>
          </cell>
          <cell r="D34" t="str">
            <v>REDSM</v>
          </cell>
          <cell r="G34">
            <v>101387</v>
          </cell>
          <cell r="H34">
            <v>103329</v>
          </cell>
          <cell r="I34">
            <v>103624</v>
          </cell>
          <cell r="J34">
            <v>93971</v>
          </cell>
          <cell r="K34">
            <v>94198</v>
          </cell>
          <cell r="L34">
            <v>96065</v>
          </cell>
          <cell r="M34">
            <v>97647</v>
          </cell>
          <cell r="N34">
            <v>95748</v>
          </cell>
          <cell r="O34">
            <v>94118</v>
          </cell>
          <cell r="P34">
            <v>95794</v>
          </cell>
          <cell r="Q34">
            <v>94806</v>
          </cell>
          <cell r="R34">
            <v>101234</v>
          </cell>
        </row>
        <row r="35">
          <cell r="A35">
            <v>442200</v>
          </cell>
          <cell r="D35" t="str">
            <v>REFC</v>
          </cell>
          <cell r="G35">
            <v>63447</v>
          </cell>
          <cell r="H35">
            <v>52430</v>
          </cell>
          <cell r="I35">
            <v>165882</v>
          </cell>
          <cell r="J35">
            <v>119146</v>
          </cell>
          <cell r="K35">
            <v>612531</v>
          </cell>
          <cell r="L35">
            <v>764461</v>
          </cell>
          <cell r="M35">
            <v>544767</v>
          </cell>
          <cell r="N35">
            <v>48229</v>
          </cell>
          <cell r="O35">
            <v>33414</v>
          </cell>
          <cell r="P35">
            <v>-20658</v>
          </cell>
          <cell r="Q35">
            <v>84678</v>
          </cell>
          <cell r="R35">
            <v>10274</v>
          </cell>
        </row>
        <row r="36">
          <cell r="A36">
            <v>442200</v>
          </cell>
          <cell r="D36" t="str">
            <v>RKEPSM</v>
          </cell>
          <cell r="G36">
            <v>-439788</v>
          </cell>
          <cell r="H36">
            <v>-273936</v>
          </cell>
          <cell r="I36">
            <v>-33744</v>
          </cell>
          <cell r="J36">
            <v>-27</v>
          </cell>
          <cell r="K36">
            <v>-117427</v>
          </cell>
          <cell r="L36">
            <v>-212888</v>
          </cell>
          <cell r="M36">
            <v>-449545</v>
          </cell>
          <cell r="N36">
            <v>-239227</v>
          </cell>
          <cell r="O36">
            <v>-196550</v>
          </cell>
          <cell r="P36">
            <v>-175510</v>
          </cell>
          <cell r="Q36">
            <v>-219948</v>
          </cell>
          <cell r="R36">
            <v>-159067</v>
          </cell>
        </row>
        <row r="37">
          <cell r="A37">
            <v>442200</v>
          </cell>
          <cell r="D37" t="str">
            <v>ROEESM</v>
          </cell>
          <cell r="G37">
            <v>493672</v>
          </cell>
          <cell r="H37">
            <v>453474</v>
          </cell>
          <cell r="I37">
            <v>596164</v>
          </cell>
          <cell r="J37">
            <v>276330</v>
          </cell>
          <cell r="K37">
            <v>400881</v>
          </cell>
          <cell r="L37">
            <v>581737</v>
          </cell>
          <cell r="M37">
            <v>315252</v>
          </cell>
          <cell r="N37">
            <v>254240</v>
          </cell>
          <cell r="O37">
            <v>319703</v>
          </cell>
          <cell r="P37">
            <v>186082</v>
          </cell>
          <cell r="Q37">
            <v>229527</v>
          </cell>
          <cell r="R37">
            <v>459181</v>
          </cell>
        </row>
        <row r="38">
          <cell r="A38">
            <v>442290</v>
          </cell>
          <cell r="D38" t="str">
            <v>UNBILL</v>
          </cell>
          <cell r="G38">
            <v>-6140</v>
          </cell>
          <cell r="H38">
            <v>331786</v>
          </cell>
          <cell r="I38">
            <v>-62736</v>
          </cell>
          <cell r="J38">
            <v>6357</v>
          </cell>
          <cell r="K38">
            <v>272142</v>
          </cell>
          <cell r="L38">
            <v>-164272</v>
          </cell>
          <cell r="M38">
            <v>-728083</v>
          </cell>
          <cell r="N38">
            <v>-307112</v>
          </cell>
          <cell r="O38">
            <v>223118</v>
          </cell>
          <cell r="P38">
            <v>-71920</v>
          </cell>
          <cell r="Q38">
            <v>415961</v>
          </cell>
          <cell r="R38">
            <v>80817</v>
          </cell>
        </row>
        <row r="39">
          <cell r="A39">
            <v>444000</v>
          </cell>
          <cell r="D39" t="str">
            <v>BBEREV</v>
          </cell>
          <cell r="G39">
            <v>66851</v>
          </cell>
          <cell r="H39">
            <v>46466</v>
          </cell>
          <cell r="I39">
            <v>79944</v>
          </cell>
          <cell r="J39">
            <v>61087</v>
          </cell>
          <cell r="K39">
            <v>68650</v>
          </cell>
          <cell r="L39">
            <v>60792</v>
          </cell>
          <cell r="M39">
            <v>65243</v>
          </cell>
          <cell r="N39">
            <v>63028</v>
          </cell>
          <cell r="O39">
            <v>62459</v>
          </cell>
          <cell r="P39">
            <v>60879</v>
          </cell>
          <cell r="Q39">
            <v>60047</v>
          </cell>
          <cell r="R39">
            <v>70575</v>
          </cell>
        </row>
        <row r="40">
          <cell r="A40">
            <v>444000</v>
          </cell>
          <cell r="D40" t="str">
            <v>BEFREV</v>
          </cell>
          <cell r="G40">
            <v>36286</v>
          </cell>
          <cell r="H40">
            <v>25356</v>
          </cell>
          <cell r="I40">
            <v>44896</v>
          </cell>
          <cell r="J40">
            <v>33520</v>
          </cell>
          <cell r="K40">
            <v>37372</v>
          </cell>
          <cell r="L40">
            <v>34129</v>
          </cell>
          <cell r="M40">
            <v>37129</v>
          </cell>
          <cell r="N40">
            <v>34925</v>
          </cell>
          <cell r="O40">
            <v>34994</v>
          </cell>
          <cell r="P40">
            <v>33897</v>
          </cell>
          <cell r="Q40">
            <v>32236</v>
          </cell>
          <cell r="R40">
            <v>37990</v>
          </cell>
        </row>
        <row r="41">
          <cell r="A41">
            <v>444000</v>
          </cell>
          <cell r="D41" t="str">
            <v>BBEREV</v>
          </cell>
          <cell r="G41">
            <v>40341</v>
          </cell>
          <cell r="H41">
            <v>28098</v>
          </cell>
          <cell r="I41">
            <v>49195</v>
          </cell>
          <cell r="J41">
            <v>37098</v>
          </cell>
          <cell r="K41">
            <v>41193</v>
          </cell>
          <cell r="L41">
            <v>36294</v>
          </cell>
          <cell r="M41">
            <v>39733</v>
          </cell>
          <cell r="N41">
            <v>38073</v>
          </cell>
          <cell r="O41">
            <v>38233</v>
          </cell>
          <cell r="P41">
            <v>37250</v>
          </cell>
          <cell r="Q41">
            <v>35633</v>
          </cell>
          <cell r="R41">
            <v>42203</v>
          </cell>
        </row>
        <row r="42">
          <cell r="A42">
            <v>444000</v>
          </cell>
          <cell r="D42" t="str">
            <v>BBEREV</v>
          </cell>
          <cell r="G42">
            <v>3366</v>
          </cell>
          <cell r="H42">
            <v>2344</v>
          </cell>
          <cell r="I42">
            <v>4104</v>
          </cell>
          <cell r="J42">
            <v>3095</v>
          </cell>
          <cell r="K42">
            <v>3437</v>
          </cell>
          <cell r="L42">
            <v>3028</v>
          </cell>
          <cell r="M42">
            <v>3315</v>
          </cell>
          <cell r="N42">
            <v>3176</v>
          </cell>
          <cell r="O42">
            <v>3190</v>
          </cell>
          <cell r="P42">
            <v>3108</v>
          </cell>
          <cell r="Q42">
            <v>2973</v>
          </cell>
          <cell r="R42">
            <v>3521</v>
          </cell>
        </row>
        <row r="43">
          <cell r="A43">
            <v>444000</v>
          </cell>
          <cell r="D43" t="str">
            <v>REDSM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444000</v>
          </cell>
          <cell r="D44" t="str">
            <v>REFC</v>
          </cell>
          <cell r="G44">
            <v>1035</v>
          </cell>
          <cell r="H44">
            <v>587</v>
          </cell>
          <cell r="I44">
            <v>3276</v>
          </cell>
          <cell r="J44">
            <v>1938</v>
          </cell>
          <cell r="K44">
            <v>11079</v>
          </cell>
          <cell r="L44">
            <v>12382</v>
          </cell>
          <cell r="M44">
            <v>9934</v>
          </cell>
          <cell r="N44">
            <v>844</v>
          </cell>
          <cell r="O44">
            <v>596</v>
          </cell>
          <cell r="P44">
            <v>-351</v>
          </cell>
          <cell r="Q44">
            <v>1381</v>
          </cell>
          <cell r="R44">
            <v>185</v>
          </cell>
        </row>
        <row r="45">
          <cell r="A45">
            <v>444000</v>
          </cell>
          <cell r="D45" t="str">
            <v>RKEPSM</v>
          </cell>
          <cell r="G45">
            <v>-7176</v>
          </cell>
          <cell r="H45">
            <v>-3065</v>
          </cell>
          <cell r="I45">
            <v>-667</v>
          </cell>
          <cell r="J45">
            <v>0</v>
          </cell>
          <cell r="K45">
            <v>-2124</v>
          </cell>
          <cell r="L45">
            <v>-3448</v>
          </cell>
          <cell r="M45">
            <v>-8197</v>
          </cell>
          <cell r="N45">
            <v>-4185</v>
          </cell>
          <cell r="O45">
            <v>-3505</v>
          </cell>
          <cell r="P45">
            <v>-2978</v>
          </cell>
          <cell r="Q45">
            <v>-3587</v>
          </cell>
          <cell r="R45">
            <v>-2863</v>
          </cell>
        </row>
        <row r="46">
          <cell r="A46">
            <v>444000</v>
          </cell>
          <cell r="D46" t="str">
            <v>ROEESM</v>
          </cell>
          <cell r="G46">
            <v>8055</v>
          </cell>
          <cell r="H46">
            <v>5073</v>
          </cell>
          <cell r="I46">
            <v>11775</v>
          </cell>
          <cell r="J46">
            <v>4494</v>
          </cell>
          <cell r="K46">
            <v>7251</v>
          </cell>
          <cell r="L46">
            <v>9422</v>
          </cell>
          <cell r="M46">
            <v>5749</v>
          </cell>
          <cell r="N46">
            <v>4447</v>
          </cell>
          <cell r="O46">
            <v>5701</v>
          </cell>
          <cell r="P46">
            <v>3158</v>
          </cell>
          <cell r="Q46">
            <v>3743</v>
          </cell>
          <cell r="R46">
            <v>8264</v>
          </cell>
        </row>
        <row r="47">
          <cell r="A47">
            <v>445000</v>
          </cell>
          <cell r="D47" t="str">
            <v>BBEREV</v>
          </cell>
          <cell r="G47">
            <v>577363</v>
          </cell>
          <cell r="H47">
            <v>579061</v>
          </cell>
          <cell r="I47">
            <v>571254</v>
          </cell>
          <cell r="J47">
            <v>523685</v>
          </cell>
          <cell r="K47">
            <v>474115</v>
          </cell>
          <cell r="L47">
            <v>537528</v>
          </cell>
          <cell r="M47">
            <v>519693</v>
          </cell>
          <cell r="N47">
            <v>561509</v>
          </cell>
          <cell r="O47">
            <v>457900</v>
          </cell>
          <cell r="P47">
            <v>424672</v>
          </cell>
          <cell r="Q47">
            <v>491343</v>
          </cell>
          <cell r="R47">
            <v>534975</v>
          </cell>
        </row>
        <row r="48">
          <cell r="A48">
            <v>445000</v>
          </cell>
          <cell r="D48" t="str">
            <v>BEFREV</v>
          </cell>
          <cell r="G48">
            <v>751580</v>
          </cell>
          <cell r="H48">
            <v>787667</v>
          </cell>
          <cell r="I48">
            <v>819223</v>
          </cell>
          <cell r="J48">
            <v>730146</v>
          </cell>
          <cell r="K48">
            <v>636204</v>
          </cell>
          <cell r="L48">
            <v>731430</v>
          </cell>
          <cell r="M48">
            <v>742925</v>
          </cell>
          <cell r="N48">
            <v>728874</v>
          </cell>
          <cell r="O48">
            <v>685422</v>
          </cell>
          <cell r="P48">
            <v>573131</v>
          </cell>
          <cell r="Q48">
            <v>614100</v>
          </cell>
          <cell r="R48">
            <v>666004</v>
          </cell>
        </row>
        <row r="49">
          <cell r="A49">
            <v>445000</v>
          </cell>
          <cell r="D49" t="str">
            <v>BBEREV</v>
          </cell>
          <cell r="G49">
            <v>876957</v>
          </cell>
          <cell r="H49">
            <v>855944</v>
          </cell>
          <cell r="I49">
            <v>884531</v>
          </cell>
          <cell r="J49">
            <v>773205</v>
          </cell>
          <cell r="K49">
            <v>687344</v>
          </cell>
          <cell r="L49">
            <v>776826</v>
          </cell>
          <cell r="M49">
            <v>783962</v>
          </cell>
          <cell r="N49">
            <v>873542</v>
          </cell>
          <cell r="O49">
            <v>666031</v>
          </cell>
          <cell r="P49">
            <v>672056</v>
          </cell>
          <cell r="Q49">
            <v>721920</v>
          </cell>
          <cell r="R49">
            <v>812493</v>
          </cell>
        </row>
        <row r="50">
          <cell r="A50">
            <v>445000</v>
          </cell>
          <cell r="D50" t="str">
            <v>BBEREV</v>
          </cell>
          <cell r="G50">
            <v>78758</v>
          </cell>
          <cell r="H50">
            <v>76871</v>
          </cell>
          <cell r="I50">
            <v>79438</v>
          </cell>
          <cell r="J50">
            <v>69440</v>
          </cell>
          <cell r="K50">
            <v>61729</v>
          </cell>
          <cell r="L50">
            <v>69766</v>
          </cell>
          <cell r="M50">
            <v>70406</v>
          </cell>
          <cell r="N50">
            <v>78451</v>
          </cell>
          <cell r="O50">
            <v>59815</v>
          </cell>
          <cell r="P50">
            <v>60356</v>
          </cell>
          <cell r="Q50">
            <v>64834</v>
          </cell>
          <cell r="R50">
            <v>72969</v>
          </cell>
        </row>
        <row r="51">
          <cell r="A51">
            <v>445000</v>
          </cell>
          <cell r="D51" t="str">
            <v>REDSM</v>
          </cell>
          <cell r="G51">
            <v>34264</v>
          </cell>
          <cell r="H51">
            <v>35909</v>
          </cell>
          <cell r="I51">
            <v>37348</v>
          </cell>
          <cell r="J51">
            <v>33287</v>
          </cell>
          <cell r="K51">
            <v>29004</v>
          </cell>
          <cell r="L51">
            <v>33345</v>
          </cell>
          <cell r="M51">
            <v>35629</v>
          </cell>
          <cell r="N51">
            <v>34955</v>
          </cell>
          <cell r="O51">
            <v>32871</v>
          </cell>
          <cell r="P51">
            <v>27486</v>
          </cell>
          <cell r="Q51">
            <v>29451</v>
          </cell>
          <cell r="R51">
            <v>31940</v>
          </cell>
        </row>
        <row r="52">
          <cell r="A52">
            <v>445000</v>
          </cell>
          <cell r="D52" t="str">
            <v>REFC</v>
          </cell>
          <cell r="G52">
            <v>21442</v>
          </cell>
          <cell r="H52">
            <v>18221</v>
          </cell>
          <cell r="I52">
            <v>59786</v>
          </cell>
          <cell r="J52">
            <v>42204</v>
          </cell>
          <cell r="K52">
            <v>188601</v>
          </cell>
          <cell r="L52">
            <v>265354</v>
          </cell>
          <cell r="M52">
            <v>198771</v>
          </cell>
          <cell r="N52">
            <v>17607</v>
          </cell>
          <cell r="O52">
            <v>11670</v>
          </cell>
          <cell r="P52">
            <v>-5927</v>
          </cell>
          <cell r="Q52">
            <v>26305</v>
          </cell>
          <cell r="R52">
            <v>3241</v>
          </cell>
        </row>
        <row r="53">
          <cell r="A53">
            <v>445000</v>
          </cell>
          <cell r="D53" t="str">
            <v>RKEPSM</v>
          </cell>
          <cell r="G53">
            <v>-148627</v>
          </cell>
          <cell r="H53">
            <v>-95198</v>
          </cell>
          <cell r="I53">
            <v>-12162</v>
          </cell>
          <cell r="J53">
            <v>-10</v>
          </cell>
          <cell r="K53">
            <v>-36156</v>
          </cell>
          <cell r="L53">
            <v>-73896</v>
          </cell>
          <cell r="M53">
            <v>-164027</v>
          </cell>
          <cell r="N53">
            <v>-87335</v>
          </cell>
          <cell r="O53">
            <v>-68646</v>
          </cell>
          <cell r="P53">
            <v>-50358</v>
          </cell>
          <cell r="Q53">
            <v>-68325</v>
          </cell>
          <cell r="R53">
            <v>-50187</v>
          </cell>
        </row>
        <row r="54">
          <cell r="A54">
            <v>445000</v>
          </cell>
          <cell r="D54" t="str">
            <v>ROEESM</v>
          </cell>
          <cell r="G54">
            <v>166837</v>
          </cell>
          <cell r="H54">
            <v>157591</v>
          </cell>
          <cell r="I54">
            <v>214866</v>
          </cell>
          <cell r="J54">
            <v>97882</v>
          </cell>
          <cell r="K54">
            <v>123433</v>
          </cell>
          <cell r="L54">
            <v>201928</v>
          </cell>
          <cell r="M54">
            <v>115027</v>
          </cell>
          <cell r="N54">
            <v>92815</v>
          </cell>
          <cell r="O54">
            <v>111658</v>
          </cell>
          <cell r="P54">
            <v>53392</v>
          </cell>
          <cell r="Q54">
            <v>71300</v>
          </cell>
          <cell r="R54">
            <v>144875</v>
          </cell>
        </row>
        <row r="55">
          <cell r="A55">
            <v>445090</v>
          </cell>
          <cell r="D55" t="str">
            <v>UNBILL</v>
          </cell>
          <cell r="G55">
            <v>-64533</v>
          </cell>
          <cell r="H55">
            <v>84305</v>
          </cell>
          <cell r="I55">
            <v>-66481</v>
          </cell>
          <cell r="J55">
            <v>28369</v>
          </cell>
          <cell r="K55">
            <v>187237</v>
          </cell>
          <cell r="L55">
            <v>-91086</v>
          </cell>
          <cell r="M55">
            <v>-302259</v>
          </cell>
          <cell r="N55">
            <v>-113757</v>
          </cell>
          <cell r="O55">
            <v>-59782</v>
          </cell>
          <cell r="P55">
            <v>268420</v>
          </cell>
          <cell r="Q55">
            <v>60239</v>
          </cell>
          <cell r="R55">
            <v>98243</v>
          </cell>
        </row>
        <row r="56">
          <cell r="A56">
            <v>447150</v>
          </cell>
          <cell r="D56" t="str">
            <v>CAPCTY</v>
          </cell>
        </row>
        <row r="57">
          <cell r="A57">
            <v>447150</v>
          </cell>
          <cell r="D57" t="str">
            <v>FACASM</v>
          </cell>
        </row>
        <row r="58">
          <cell r="A58">
            <v>447150</v>
          </cell>
          <cell r="D58" t="str">
            <v>FER668</v>
          </cell>
        </row>
        <row r="59">
          <cell r="A59">
            <v>447150</v>
          </cell>
          <cell r="D59" t="str">
            <v>SLSRSL</v>
          </cell>
        </row>
        <row r="60">
          <cell r="A60">
            <v>447150</v>
          </cell>
          <cell r="G60">
            <v>6255559</v>
          </cell>
          <cell r="H60">
            <v>3872948</v>
          </cell>
          <cell r="I60">
            <v>426653</v>
          </cell>
          <cell r="J60">
            <v>640</v>
          </cell>
          <cell r="K60">
            <v>1212317</v>
          </cell>
          <cell r="L60">
            <v>2624771</v>
          </cell>
          <cell r="M60">
            <v>6085846</v>
          </cell>
          <cell r="N60">
            <v>2642341</v>
          </cell>
          <cell r="O60">
            <v>2342229</v>
          </cell>
          <cell r="P60">
            <v>1906971</v>
          </cell>
          <cell r="Q60">
            <v>2194989</v>
          </cell>
          <cell r="R60">
            <v>1995545</v>
          </cell>
        </row>
        <row r="61">
          <cell r="A61">
            <v>448000</v>
          </cell>
          <cell r="D61" t="str">
            <v xml:space="preserve"> </v>
          </cell>
          <cell r="G61">
            <v>1517</v>
          </cell>
          <cell r="H61">
            <v>1546</v>
          </cell>
          <cell r="I61">
            <v>1640</v>
          </cell>
          <cell r="J61">
            <v>1609</v>
          </cell>
          <cell r="K61">
            <v>1756</v>
          </cell>
          <cell r="L61">
            <v>3401</v>
          </cell>
          <cell r="M61">
            <v>7691</v>
          </cell>
          <cell r="N61">
            <v>5866</v>
          </cell>
          <cell r="O61">
            <v>3863</v>
          </cell>
          <cell r="P61">
            <v>1501</v>
          </cell>
          <cell r="Q61">
            <v>1560</v>
          </cell>
          <cell r="R61">
            <v>1591</v>
          </cell>
        </row>
        <row r="62">
          <cell r="A62">
            <v>451100</v>
          </cell>
          <cell r="D62">
            <v>0</v>
          </cell>
          <cell r="G62">
            <v>163543</v>
          </cell>
          <cell r="H62">
            <v>161673</v>
          </cell>
          <cell r="I62">
            <v>191993</v>
          </cell>
          <cell r="J62">
            <v>126933</v>
          </cell>
          <cell r="K62">
            <v>72693</v>
          </cell>
          <cell r="L62">
            <v>84503</v>
          </cell>
          <cell r="M62">
            <v>91293</v>
          </cell>
          <cell r="N62">
            <v>116503</v>
          </cell>
          <cell r="O62">
            <v>104873</v>
          </cell>
          <cell r="P62">
            <v>94003</v>
          </cell>
          <cell r="Q62">
            <v>96043</v>
          </cell>
          <cell r="R62">
            <v>101003</v>
          </cell>
        </row>
        <row r="63">
          <cell r="A63">
            <v>453625</v>
          </cell>
          <cell r="D63">
            <v>0</v>
          </cell>
          <cell r="G63">
            <v>20833</v>
          </cell>
          <cell r="H63">
            <v>20833</v>
          </cell>
          <cell r="I63">
            <v>20833</v>
          </cell>
          <cell r="J63">
            <v>20833</v>
          </cell>
          <cell r="K63">
            <v>20833</v>
          </cell>
          <cell r="L63">
            <v>20833</v>
          </cell>
          <cell r="M63">
            <v>20833</v>
          </cell>
          <cell r="N63">
            <v>20833</v>
          </cell>
          <cell r="O63">
            <v>20833</v>
          </cell>
          <cell r="P63">
            <v>20833</v>
          </cell>
          <cell r="Q63">
            <v>20833</v>
          </cell>
          <cell r="R63">
            <v>20833</v>
          </cell>
        </row>
        <row r="64">
          <cell r="A64">
            <v>454200</v>
          </cell>
          <cell r="D64">
            <v>0</v>
          </cell>
          <cell r="G64">
            <v>58333</v>
          </cell>
          <cell r="H64">
            <v>58333</v>
          </cell>
          <cell r="I64">
            <v>58333</v>
          </cell>
          <cell r="J64">
            <v>58333</v>
          </cell>
          <cell r="K64">
            <v>58333</v>
          </cell>
          <cell r="L64">
            <v>58333</v>
          </cell>
          <cell r="M64">
            <v>58333</v>
          </cell>
          <cell r="N64">
            <v>58333</v>
          </cell>
          <cell r="O64">
            <v>58333</v>
          </cell>
          <cell r="P64">
            <v>58333</v>
          </cell>
          <cell r="Q64">
            <v>58333</v>
          </cell>
          <cell r="R64">
            <v>58333</v>
          </cell>
        </row>
        <row r="65">
          <cell r="A65">
            <v>454400</v>
          </cell>
          <cell r="D65">
            <v>0</v>
          </cell>
          <cell r="G65">
            <v>66666</v>
          </cell>
          <cell r="H65">
            <v>66666</v>
          </cell>
          <cell r="I65">
            <v>66666</v>
          </cell>
          <cell r="J65">
            <v>66666</v>
          </cell>
          <cell r="K65">
            <v>66666</v>
          </cell>
          <cell r="L65">
            <v>66666</v>
          </cell>
          <cell r="M65">
            <v>66666</v>
          </cell>
          <cell r="N65">
            <v>66666</v>
          </cell>
          <cell r="O65">
            <v>66666</v>
          </cell>
          <cell r="P65">
            <v>66666</v>
          </cell>
          <cell r="Q65">
            <v>66666</v>
          </cell>
          <cell r="R65">
            <v>66666</v>
          </cell>
        </row>
        <row r="66">
          <cell r="A66">
            <v>454400</v>
          </cell>
          <cell r="D66" t="str">
            <v>BDPCHG</v>
          </cell>
          <cell r="G66">
            <v>41667</v>
          </cell>
          <cell r="H66">
            <v>41667</v>
          </cell>
          <cell r="I66">
            <v>41667</v>
          </cell>
          <cell r="J66">
            <v>41667</v>
          </cell>
          <cell r="K66">
            <v>41667</v>
          </cell>
          <cell r="L66">
            <v>41667</v>
          </cell>
          <cell r="M66">
            <v>41667</v>
          </cell>
          <cell r="N66">
            <v>41667</v>
          </cell>
          <cell r="O66">
            <v>41667</v>
          </cell>
          <cell r="P66">
            <v>41667</v>
          </cell>
          <cell r="Q66">
            <v>41667</v>
          </cell>
          <cell r="R66">
            <v>41667</v>
          </cell>
        </row>
        <row r="67">
          <cell r="A67">
            <v>456110</v>
          </cell>
          <cell r="D67">
            <v>0</v>
          </cell>
          <cell r="G67">
            <v>12083</v>
          </cell>
          <cell r="H67">
            <v>12083</v>
          </cell>
          <cell r="I67">
            <v>12083</v>
          </cell>
          <cell r="J67">
            <v>12083</v>
          </cell>
          <cell r="K67">
            <v>12083</v>
          </cell>
          <cell r="L67">
            <v>12083</v>
          </cell>
          <cell r="M67">
            <v>12083</v>
          </cell>
          <cell r="N67">
            <v>12083</v>
          </cell>
          <cell r="O67">
            <v>12083</v>
          </cell>
          <cell r="P67">
            <v>12083</v>
          </cell>
          <cell r="Q67">
            <v>12083</v>
          </cell>
          <cell r="R67">
            <v>12083</v>
          </cell>
        </row>
        <row r="68">
          <cell r="A68">
            <v>456111</v>
          </cell>
          <cell r="D68">
            <v>0</v>
          </cell>
          <cell r="G68">
            <v>12083</v>
          </cell>
          <cell r="H68">
            <v>12083</v>
          </cell>
          <cell r="I68">
            <v>12083</v>
          </cell>
          <cell r="J68">
            <v>12083</v>
          </cell>
          <cell r="K68">
            <v>12083</v>
          </cell>
          <cell r="L68">
            <v>12083</v>
          </cell>
          <cell r="M68">
            <v>12083</v>
          </cell>
          <cell r="N68">
            <v>12083</v>
          </cell>
          <cell r="O68">
            <v>12083</v>
          </cell>
          <cell r="P68">
            <v>12083</v>
          </cell>
          <cell r="Q68">
            <v>12083</v>
          </cell>
          <cell r="R68">
            <v>12083</v>
          </cell>
        </row>
        <row r="69">
          <cell r="A69">
            <v>456610</v>
          </cell>
          <cell r="D69" t="str">
            <v>OTHER</v>
          </cell>
        </row>
        <row r="70">
          <cell r="A70">
            <v>456970</v>
          </cell>
          <cell r="D70">
            <v>0</v>
          </cell>
          <cell r="G70">
            <v>2042</v>
          </cell>
          <cell r="H70">
            <v>2042</v>
          </cell>
          <cell r="I70">
            <v>2042</v>
          </cell>
          <cell r="J70">
            <v>2042</v>
          </cell>
          <cell r="K70">
            <v>2042</v>
          </cell>
          <cell r="L70">
            <v>2042</v>
          </cell>
          <cell r="M70">
            <v>2042</v>
          </cell>
          <cell r="N70">
            <v>2042</v>
          </cell>
          <cell r="O70">
            <v>2042</v>
          </cell>
          <cell r="P70">
            <v>2042</v>
          </cell>
          <cell r="Q70">
            <v>2042</v>
          </cell>
          <cell r="R70">
            <v>2042</v>
          </cell>
        </row>
        <row r="71">
          <cell r="A71">
            <v>457204</v>
          </cell>
          <cell r="D71" t="str">
            <v xml:space="preserve"> </v>
          </cell>
          <cell r="G71">
            <v>156750</v>
          </cell>
          <cell r="H71">
            <v>156750</v>
          </cell>
          <cell r="I71">
            <v>156750</v>
          </cell>
          <cell r="J71">
            <v>156750</v>
          </cell>
          <cell r="K71">
            <v>156750</v>
          </cell>
          <cell r="L71">
            <v>156750</v>
          </cell>
          <cell r="M71">
            <v>156750</v>
          </cell>
          <cell r="N71">
            <v>156750</v>
          </cell>
          <cell r="O71">
            <v>156750</v>
          </cell>
          <cell r="P71">
            <v>156750</v>
          </cell>
          <cell r="Q71">
            <v>156750</v>
          </cell>
          <cell r="R71">
            <v>156750</v>
          </cell>
        </row>
        <row r="72">
          <cell r="A72">
            <v>457204</v>
          </cell>
          <cell r="D72" t="str">
            <v xml:space="preserve"> </v>
          </cell>
          <cell r="G72">
            <v>156750</v>
          </cell>
          <cell r="H72">
            <v>156750</v>
          </cell>
          <cell r="I72">
            <v>156750</v>
          </cell>
          <cell r="J72">
            <v>156750</v>
          </cell>
          <cell r="K72">
            <v>156750</v>
          </cell>
          <cell r="L72">
            <v>156750</v>
          </cell>
          <cell r="M72">
            <v>156750</v>
          </cell>
          <cell r="N72">
            <v>156750</v>
          </cell>
          <cell r="O72">
            <v>156750</v>
          </cell>
          <cell r="P72">
            <v>156750</v>
          </cell>
          <cell r="Q72">
            <v>156750</v>
          </cell>
          <cell r="R72">
            <v>156750</v>
          </cell>
        </row>
      </sheetData>
      <sheetData sheetId="9"/>
      <sheetData sheetId="10">
        <row r="3">
          <cell r="A3" t="str">
            <v>C319</v>
          </cell>
          <cell r="B3">
            <v>100</v>
          </cell>
          <cell r="D3" t="str">
            <v>Customer Accounts Expenses</v>
          </cell>
        </row>
        <row r="4">
          <cell r="A4" t="str">
            <v>D149</v>
          </cell>
          <cell r="B4">
            <v>100</v>
          </cell>
          <cell r="D4" t="str">
            <v>Distribution gross plant factor</v>
          </cell>
        </row>
        <row r="5">
          <cell r="A5" t="str">
            <v>D249</v>
          </cell>
          <cell r="B5">
            <v>100</v>
          </cell>
          <cell r="D5" t="str">
            <v>Distribution net plant factor</v>
          </cell>
        </row>
        <row r="6">
          <cell r="A6" t="str">
            <v>DALL</v>
          </cell>
          <cell r="B6">
            <v>100</v>
          </cell>
          <cell r="D6" t="str">
            <v>Direct Assign</v>
          </cell>
        </row>
        <row r="7">
          <cell r="A7" t="str">
            <v>DE49</v>
          </cell>
          <cell r="B7">
            <v>100</v>
          </cell>
          <cell r="D7" t="str">
            <v>Depreciation expense factor</v>
          </cell>
        </row>
        <row r="8">
          <cell r="A8" t="str">
            <v>DEA</v>
          </cell>
          <cell r="B8">
            <v>100</v>
          </cell>
          <cell r="D8" t="str">
            <v>Emission Allowance - Native</v>
          </cell>
        </row>
        <row r="9">
          <cell r="A9" t="str">
            <v>DNON</v>
          </cell>
          <cell r="B9">
            <v>0</v>
          </cell>
          <cell r="D9" t="str">
            <v>Direct Assign</v>
          </cell>
        </row>
        <row r="10">
          <cell r="A10" t="str">
            <v>K201</v>
          </cell>
          <cell r="B10">
            <v>100</v>
          </cell>
          <cell r="D10" t="str">
            <v>Average of 12 months demand factor</v>
          </cell>
        </row>
        <row r="11">
          <cell r="A11" t="str">
            <v>K209</v>
          </cell>
          <cell r="B11">
            <v>100</v>
          </cell>
          <cell r="D11" t="str">
            <v>Average of 12 months demand factor less lighting</v>
          </cell>
        </row>
        <row r="12">
          <cell r="A12" t="str">
            <v>K301</v>
          </cell>
          <cell r="B12">
            <v>100</v>
          </cell>
          <cell r="D12" t="str">
            <v>Total kWh energy factor</v>
          </cell>
        </row>
        <row r="13">
          <cell r="A13" t="str">
            <v>K305</v>
          </cell>
          <cell r="B13">
            <v>100</v>
          </cell>
          <cell r="D13" t="str">
            <v>Total kWh energy factor less lighting</v>
          </cell>
        </row>
        <row r="14">
          <cell r="A14" t="str">
            <v>K411</v>
          </cell>
          <cell r="B14">
            <v>100</v>
          </cell>
          <cell r="D14" t="str">
            <v>Administrative &amp; General</v>
          </cell>
        </row>
        <row r="15">
          <cell r="A15" t="str">
            <v>NP29</v>
          </cell>
          <cell r="B15">
            <v>100</v>
          </cell>
          <cell r="D15" t="str">
            <v>Total net plant factor</v>
          </cell>
        </row>
        <row r="16">
          <cell r="A16" t="str">
            <v>UNBL</v>
          </cell>
          <cell r="B16">
            <v>100</v>
          </cell>
          <cell r="D16" t="str">
            <v>Unbilled revenue factor - directly assigned</v>
          </cell>
        </row>
      </sheetData>
      <sheetData sheetId="11">
        <row r="16">
          <cell r="C16">
            <v>6.4119999999999996E-2</v>
          </cell>
          <cell r="I16">
            <v>1.5560000000000004E-2</v>
          </cell>
        </row>
        <row r="20">
          <cell r="C20">
            <v>1.3346138999999999</v>
          </cell>
          <cell r="J20">
            <v>1.1883100000000146E-2</v>
          </cell>
        </row>
      </sheetData>
      <sheetData sheetId="12">
        <row r="17">
          <cell r="I17">
            <v>1241263006</v>
          </cell>
        </row>
      </sheetData>
      <sheetData sheetId="13">
        <row r="18">
          <cell r="I18">
            <v>2430172938</v>
          </cell>
        </row>
      </sheetData>
      <sheetData sheetId="14" refreshError="1"/>
      <sheetData sheetId="15"/>
      <sheetData sheetId="16">
        <row r="251">
          <cell r="C251">
            <v>0.70750000000000002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7">
          <cell r="G17">
            <v>68442786</v>
          </cell>
        </row>
        <row r="23">
          <cell r="G23">
            <v>736718</v>
          </cell>
        </row>
      </sheetData>
      <sheetData sheetId="34">
        <row r="20">
          <cell r="H20">
            <v>482552977</v>
          </cell>
        </row>
      </sheetData>
      <sheetData sheetId="35">
        <row r="33">
          <cell r="E33">
            <v>321189602</v>
          </cell>
        </row>
      </sheetData>
      <sheetData sheetId="36"/>
      <sheetData sheetId="37">
        <row r="53">
          <cell r="J53">
            <v>503765147</v>
          </cell>
        </row>
      </sheetData>
      <sheetData sheetId="38">
        <row r="47">
          <cell r="J47">
            <v>482552977</v>
          </cell>
        </row>
      </sheetData>
      <sheetData sheetId="39"/>
      <sheetData sheetId="40">
        <row r="204">
          <cell r="U204">
            <v>5311469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2">
          <cell r="I22">
            <v>-428764</v>
          </cell>
        </row>
      </sheetData>
      <sheetData sheetId="56">
        <row r="19">
          <cell r="G19">
            <v>0</v>
          </cell>
        </row>
      </sheetData>
      <sheetData sheetId="57">
        <row r="26">
          <cell r="J26">
            <v>176067</v>
          </cell>
        </row>
      </sheetData>
      <sheetData sheetId="58">
        <row r="25">
          <cell r="H25">
            <v>-1999924</v>
          </cell>
        </row>
      </sheetData>
      <sheetData sheetId="59">
        <row r="94">
          <cell r="AC94">
            <v>-10024433</v>
          </cell>
        </row>
      </sheetData>
      <sheetData sheetId="60">
        <row r="23">
          <cell r="H23">
            <v>13894708</v>
          </cell>
        </row>
      </sheetData>
      <sheetData sheetId="61"/>
      <sheetData sheetId="62">
        <row r="26">
          <cell r="G26">
            <v>-7966807</v>
          </cell>
        </row>
      </sheetData>
      <sheetData sheetId="63">
        <row r="20">
          <cell r="H20">
            <v>0</v>
          </cell>
        </row>
      </sheetData>
      <sheetData sheetId="64">
        <row r="27">
          <cell r="J27">
            <v>12796994</v>
          </cell>
        </row>
      </sheetData>
      <sheetData sheetId="65">
        <row r="25">
          <cell r="J25">
            <v>-330788</v>
          </cell>
        </row>
      </sheetData>
      <sheetData sheetId="66"/>
      <sheetData sheetId="67">
        <row r="24">
          <cell r="G24">
            <v>1281601</v>
          </cell>
        </row>
      </sheetData>
      <sheetData sheetId="68">
        <row r="71">
          <cell r="Y71">
            <v>2685929</v>
          </cell>
        </row>
      </sheetData>
      <sheetData sheetId="69">
        <row r="29">
          <cell r="H29">
            <v>-533600</v>
          </cell>
        </row>
      </sheetData>
      <sheetData sheetId="70">
        <row r="20">
          <cell r="H20">
            <v>-2414473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24">
          <cell r="G24">
            <v>-26462225</v>
          </cell>
        </row>
        <row r="160">
          <cell r="T160">
            <v>1107</v>
          </cell>
          <cell r="U160" t="str">
            <v xml:space="preserve">Interest Charges  </v>
          </cell>
          <cell r="W160">
            <v>-26462225</v>
          </cell>
          <cell r="X160">
            <v>-37916747</v>
          </cell>
        </row>
        <row r="161">
          <cell r="U161" t="str">
            <v>Book Taxable Income</v>
          </cell>
          <cell r="W161">
            <v>70090815</v>
          </cell>
          <cell r="X161">
            <v>28192494</v>
          </cell>
        </row>
        <row r="163">
          <cell r="T163" t="str">
            <v>Perm</v>
          </cell>
          <cell r="U163" t="str">
            <v>Permanent Differences</v>
          </cell>
          <cell r="W163">
            <v>145256</v>
          </cell>
          <cell r="X163">
            <v>145256</v>
          </cell>
        </row>
        <row r="165">
          <cell r="U165" t="str">
            <v>Temporary Differences:</v>
          </cell>
        </row>
        <row r="166">
          <cell r="T166" t="str">
            <v>T13A08</v>
          </cell>
          <cell r="U166" t="str">
            <v>Accounting Depreciation</v>
          </cell>
          <cell r="W166">
            <v>60358227</v>
          </cell>
          <cell r="X166">
            <v>73446048</v>
          </cell>
        </row>
        <row r="167">
          <cell r="T167" t="str">
            <v>T13A28</v>
          </cell>
          <cell r="U167" t="str">
            <v>Tax Depreciation</v>
          </cell>
          <cell r="W167">
            <v>-58354359</v>
          </cell>
          <cell r="X167">
            <v>-68229998</v>
          </cell>
        </row>
        <row r="168">
          <cell r="T168" t="str">
            <v>Temp</v>
          </cell>
          <cell r="U168" t="str">
            <v>Other Temporary Differences</v>
          </cell>
          <cell r="W168">
            <v>-22748535</v>
          </cell>
          <cell r="X168">
            <v>-24608739</v>
          </cell>
        </row>
        <row r="275">
          <cell r="AH275">
            <v>0.99370000000000003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4">
          <cell r="I34">
            <v>1.3464970000000001</v>
          </cell>
        </row>
        <row r="81">
          <cell r="I81">
            <v>1.0108811</v>
          </cell>
        </row>
      </sheetData>
      <sheetData sheetId="97"/>
      <sheetData sheetId="98"/>
      <sheetData sheetId="99"/>
      <sheetData sheetId="100"/>
      <sheetData sheetId="101"/>
      <sheetData sheetId="102"/>
      <sheetData sheetId="103">
        <row r="10">
          <cell r="H10">
            <v>299146268</v>
          </cell>
        </row>
      </sheetData>
      <sheetData sheetId="104"/>
      <sheetData sheetId="105"/>
      <sheetData sheetId="106"/>
      <sheetData sheetId="107"/>
      <sheetData sheetId="108">
        <row r="18">
          <cell r="I18">
            <v>0.42482999999999999</v>
          </cell>
        </row>
        <row r="21">
          <cell r="M21">
            <v>7.9680000000000001E-2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57">
          <cell r="J57">
            <v>0.68572999999999995</v>
          </cell>
        </row>
      </sheetData>
      <sheetData sheetId="118"/>
      <sheetData sheetId="119"/>
      <sheetData sheetId="120"/>
      <sheetData sheetId="121"/>
      <sheetData sheetId="122">
        <row r="56">
          <cell r="J56" t="e">
            <v>#VALUE!</v>
          </cell>
        </row>
      </sheetData>
      <sheetData sheetId="123"/>
      <sheetData sheetId="1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nge Tracking"/>
      <sheetName val="LOGO"/>
      <sheetName val="GOTO"/>
      <sheetName val="PRINT"/>
      <sheetName val="BP Data"/>
      <sheetName val="BASE PERIOD"/>
      <sheetName val="BP Rev by Product"/>
      <sheetName val="FORECASTED PERIOD"/>
      <sheetName val="FP Rev by Product"/>
      <sheetName val="BP vs FP by Acct"/>
      <sheetName val="ALLOCTABLE"/>
      <sheetName val="Rate Case Drivers"/>
      <sheetName val="SCH A Rate Base"/>
      <sheetName val="SCH_B1"/>
      <sheetName val="SCH B-2"/>
      <sheetName val="SCH B-2.1"/>
      <sheetName val="SCH B-2.2"/>
      <sheetName val="SCH B-2.3"/>
      <sheetName val="SCH B-2.4"/>
      <sheetName val="SCH B-2.5"/>
      <sheetName val="SCH B-2.6"/>
      <sheetName val="SCH B-2.7"/>
      <sheetName val="SCH B-3"/>
      <sheetName val="SCH B-3.1"/>
      <sheetName val="SCH B-3.2 - Proposed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STAFF-DR-01-001a"/>
      <sheetName val="SCH_C2.1 - Base Period"/>
      <sheetName val="SCH_C2.1 - Forecasted Period"/>
      <sheetName val="WPC-2e - Adj Summary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2.30"/>
      <sheetName val="SCH_D2.31"/>
      <sheetName val="SCH_D2.32"/>
      <sheetName val="SCH_D2.33"/>
      <sheetName val="SCH_D2.34"/>
      <sheetName val="SCH_D2.35"/>
      <sheetName val="SCH_D2.36"/>
      <sheetName val="SCH_D2.37"/>
      <sheetName val="SCH_D2.38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"/>
      <sheetName val="SCH_I1 - Elec Only"/>
      <sheetName val="Staff-DR-01-007 (Not Used)"/>
      <sheetName val="Staff-DR-01-052"/>
      <sheetName val="SCH_I2.1"/>
      <sheetName val="Base Period Cust"/>
      <sheetName val="KWH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"/>
      <sheetName val="RB vs Cap BP DR-01-024 Pg1"/>
      <sheetName val="RB vs Cap BP DR-01-024 Pg2"/>
      <sheetName val="RB vs Cap DR-01-024 Pg3"/>
      <sheetName val="RB vs Cap BP DR-01-024 Pg4"/>
      <sheetName val="RB vs Cap BP DR-01-024 Pg5"/>
      <sheetName val="RB vs Cap FP 16(6)(f) Page 1"/>
      <sheetName val="RB vs Cap FP 16(6)(f) Page 2"/>
      <sheetName val="RB vs Cap FP 16(6)(f) Page 3"/>
      <sheetName val="RB vs Cap FP 16(6)(f) Page 4"/>
      <sheetName val="RB vs Cap FP 16(6)(f) Page 5"/>
    </sheetNames>
    <sheetDataSet>
      <sheetData sheetId="0"/>
      <sheetData sheetId="1">
        <row r="5">
          <cell r="B5" t="str">
            <v>DUKE ENERGY KENTUCKY, INC.</v>
          </cell>
        </row>
        <row r="6">
          <cell r="B6" t="str">
            <v>CASE NO. 2024-00xxx</v>
          </cell>
          <cell r="G6" t="str">
            <v>L. D. STEINKUHL</v>
          </cell>
        </row>
        <row r="7">
          <cell r="B7" t="str">
            <v>FOR THE TWELVE MONTHS ENDED FEBRUARY 28, 2025</v>
          </cell>
          <cell r="G7" t="str">
            <v>J. E. ZIOLKOWSKI</v>
          </cell>
        </row>
        <row r="8">
          <cell r="B8" t="str">
            <v>FOR THE TWELVE MONTHS ENDED JUNE 30, 2026</v>
          </cell>
          <cell r="G8" t="str">
            <v>J. R. PANIZZA</v>
          </cell>
        </row>
        <row r="9">
          <cell r="B9" t="str">
            <v>ELECTRIC DEPARTMENT</v>
          </cell>
          <cell r="G9" t="str">
            <v>T. J. HEATH JR.</v>
          </cell>
        </row>
        <row r="10">
          <cell r="B10" t="str">
            <v>12 MONTHS ENDED FEBRUARY 28, 2025</v>
          </cell>
        </row>
        <row r="11">
          <cell r="B11" t="str">
            <v>12 MONTHS ENDED JUNE 30, 2026</v>
          </cell>
          <cell r="G11" t="str">
            <v>G. S. CARPENTER / D. L. WEATHERSTON</v>
          </cell>
        </row>
        <row r="12">
          <cell r="B12" t="str">
            <v>DATA: "X" BASE PERIOD   FORECASTED PERIOD</v>
          </cell>
          <cell r="G12" t="str">
            <v>G. S. CARPENTER / S. S. MITCHELL</v>
          </cell>
        </row>
        <row r="13">
          <cell r="B13" t="str">
            <v>DATA:  BASE PERIOD  "X" FORECASTED PERIOD</v>
          </cell>
          <cell r="G13" t="str">
            <v>S. A. CALDWELL</v>
          </cell>
        </row>
        <row r="14">
          <cell r="B14" t="str">
            <v>DATA: "X" BASE PERIOD  "X" FORECASTED PERIOD</v>
          </cell>
          <cell r="G14" t="str">
            <v>S. S. MITCHELL</v>
          </cell>
        </row>
        <row r="15">
          <cell r="B15" t="str">
            <v xml:space="preserve">TYPE OF FILING:  "X" ORIGINAL   UPDATED    REVISED  </v>
          </cell>
          <cell r="G15" t="str">
            <v>G. S. CARPENTER</v>
          </cell>
        </row>
        <row r="17">
          <cell r="B17" t="str">
            <v>JUNE 30, 2026</v>
          </cell>
        </row>
        <row r="22">
          <cell r="C22">
            <v>9.2099999999999994E-3</v>
          </cell>
        </row>
        <row r="23">
          <cell r="C23">
            <v>1.554E-3</v>
          </cell>
        </row>
        <row r="24">
          <cell r="C24">
            <v>0.05</v>
          </cell>
        </row>
        <row r="25">
          <cell r="C25">
            <v>0.21</v>
          </cell>
        </row>
      </sheetData>
      <sheetData sheetId="2"/>
      <sheetData sheetId="3"/>
      <sheetData sheetId="4">
        <row r="1">
          <cell r="A1" t="str">
            <v>Account ID CB</v>
          </cell>
          <cell r="B1" t="str">
            <v>Account Long Descr CB</v>
          </cell>
          <cell r="C1">
            <v>45382</v>
          </cell>
          <cell r="D1">
            <v>45412</v>
          </cell>
          <cell r="E1">
            <v>45443</v>
          </cell>
          <cell r="F1">
            <v>45473</v>
          </cell>
          <cell r="G1">
            <v>45504</v>
          </cell>
          <cell r="H1">
            <v>45535</v>
          </cell>
          <cell r="I1">
            <v>45565</v>
          </cell>
          <cell r="J1">
            <v>45596</v>
          </cell>
          <cell r="K1">
            <v>45626</v>
          </cell>
          <cell r="L1">
            <v>45657</v>
          </cell>
          <cell r="M1">
            <v>45688</v>
          </cell>
          <cell r="N1">
            <v>45716</v>
          </cell>
        </row>
        <row r="2">
          <cell r="A2">
            <v>403002</v>
          </cell>
          <cell r="B2" t="str">
            <v>Depr-Expense</v>
          </cell>
          <cell r="C2">
            <v>5235582</v>
          </cell>
          <cell r="D2">
            <v>5238649</v>
          </cell>
          <cell r="E2">
            <v>5244763</v>
          </cell>
          <cell r="F2">
            <v>5261712</v>
          </cell>
          <cell r="G2">
            <v>5281508</v>
          </cell>
          <cell r="H2">
            <v>5298632</v>
          </cell>
          <cell r="I2">
            <v>5439667</v>
          </cell>
          <cell r="J2">
            <v>5469389</v>
          </cell>
          <cell r="K2">
            <v>5496431</v>
          </cell>
          <cell r="L2">
            <v>5523132</v>
          </cell>
          <cell r="M2">
            <v>5622424</v>
          </cell>
          <cell r="N2">
            <v>5621579</v>
          </cell>
        </row>
        <row r="3">
          <cell r="A3">
            <v>403150</v>
          </cell>
          <cell r="B3" t="str">
            <v>Depreciation Expense - ARO</v>
          </cell>
          <cell r="C3">
            <v>-4581</v>
          </cell>
          <cell r="D3">
            <v>1527</v>
          </cell>
          <cell r="E3">
            <v>1527</v>
          </cell>
          <cell r="F3">
            <v>1527</v>
          </cell>
          <cell r="G3">
            <v>-4581</v>
          </cell>
          <cell r="H3">
            <v>1527</v>
          </cell>
        </row>
        <row r="4">
          <cell r="A4">
            <v>403151</v>
          </cell>
          <cell r="B4" t="str">
            <v>Depreciation Expense - ARO Ash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404200</v>
          </cell>
          <cell r="B5" t="str">
            <v>Amort Of Elec Plt - Software</v>
          </cell>
          <cell r="C5">
            <v>420672</v>
          </cell>
          <cell r="D5">
            <v>402210</v>
          </cell>
          <cell r="E5">
            <v>406844</v>
          </cell>
          <cell r="F5">
            <v>412290</v>
          </cell>
          <cell r="G5">
            <v>420999</v>
          </cell>
          <cell r="H5">
            <v>406723</v>
          </cell>
          <cell r="I5">
            <v>312610</v>
          </cell>
          <cell r="J5">
            <v>308010</v>
          </cell>
          <cell r="K5">
            <v>307419</v>
          </cell>
          <cell r="L5">
            <v>309303</v>
          </cell>
          <cell r="M5">
            <v>305620</v>
          </cell>
          <cell r="N5">
            <v>303474</v>
          </cell>
        </row>
        <row r="6">
          <cell r="A6">
            <v>407115</v>
          </cell>
          <cell r="B6" t="str">
            <v>Meter Amortization</v>
          </cell>
          <cell r="C6">
            <v>38661</v>
          </cell>
          <cell r="D6">
            <v>38661</v>
          </cell>
          <cell r="E6">
            <v>38661</v>
          </cell>
          <cell r="F6">
            <v>38661</v>
          </cell>
          <cell r="G6">
            <v>38661</v>
          </cell>
          <cell r="H6">
            <v>38661</v>
          </cell>
          <cell r="I6">
            <v>38661</v>
          </cell>
          <cell r="J6">
            <v>38661</v>
          </cell>
          <cell r="K6">
            <v>38661</v>
          </cell>
          <cell r="L6">
            <v>38661</v>
          </cell>
          <cell r="M6">
            <v>38661</v>
          </cell>
          <cell r="N6">
            <v>38661</v>
          </cell>
        </row>
        <row r="7">
          <cell r="A7">
            <v>407305</v>
          </cell>
          <cell r="B7" t="str">
            <v>Regulatory Debits</v>
          </cell>
          <cell r="C7">
            <v>559668</v>
          </cell>
          <cell r="D7">
            <v>559668</v>
          </cell>
          <cell r="E7">
            <v>559668</v>
          </cell>
          <cell r="F7">
            <v>559668</v>
          </cell>
          <cell r="G7">
            <v>559668</v>
          </cell>
          <cell r="H7">
            <v>559668</v>
          </cell>
          <cell r="I7">
            <v>559669</v>
          </cell>
          <cell r="J7">
            <v>559669</v>
          </cell>
          <cell r="K7">
            <v>559669</v>
          </cell>
          <cell r="L7">
            <v>559669</v>
          </cell>
          <cell r="M7">
            <v>559669</v>
          </cell>
          <cell r="N7">
            <v>559669</v>
          </cell>
        </row>
        <row r="8">
          <cell r="A8">
            <v>407324</v>
          </cell>
          <cell r="B8" t="str">
            <v>NC &amp; MW Coal As Amort Exp</v>
          </cell>
          <cell r="C8">
            <v>862084</v>
          </cell>
          <cell r="D8">
            <v>651905</v>
          </cell>
          <cell r="E8">
            <v>776881</v>
          </cell>
          <cell r="F8">
            <v>631307</v>
          </cell>
          <cell r="G8">
            <v>579844</v>
          </cell>
          <cell r="H8">
            <v>811537</v>
          </cell>
          <cell r="I8">
            <v>593238</v>
          </cell>
          <cell r="J8">
            <v>593238</v>
          </cell>
          <cell r="K8">
            <v>593238</v>
          </cell>
          <cell r="L8">
            <v>593238</v>
          </cell>
          <cell r="M8">
            <v>555352</v>
          </cell>
          <cell r="N8">
            <v>555352</v>
          </cell>
        </row>
        <row r="9">
          <cell r="A9">
            <v>407354</v>
          </cell>
          <cell r="B9" t="str">
            <v>DSM Deferral - Electric</v>
          </cell>
          <cell r="C9">
            <v>363495</v>
          </cell>
          <cell r="D9">
            <v>286525</v>
          </cell>
          <cell r="E9">
            <v>388669</v>
          </cell>
          <cell r="F9">
            <v>410734</v>
          </cell>
          <cell r="G9">
            <v>484850</v>
          </cell>
          <cell r="H9">
            <v>87315</v>
          </cell>
        </row>
        <row r="10">
          <cell r="A10">
            <v>407407</v>
          </cell>
          <cell r="B10" t="str">
            <v>Carrying Charges</v>
          </cell>
          <cell r="C10">
            <v>-67592</v>
          </cell>
          <cell r="D10">
            <v>-66508</v>
          </cell>
          <cell r="E10">
            <v>-65420</v>
          </cell>
          <cell r="F10">
            <v>-64328</v>
          </cell>
          <cell r="G10">
            <v>-63233</v>
          </cell>
          <cell r="H10">
            <v>-62133</v>
          </cell>
        </row>
        <row r="11">
          <cell r="A11">
            <v>408040</v>
          </cell>
          <cell r="B11" t="str">
            <v>Taxes Property-Allocated</v>
          </cell>
          <cell r="I11">
            <v>8033</v>
          </cell>
          <cell r="J11">
            <v>8033</v>
          </cell>
          <cell r="K11">
            <v>8033</v>
          </cell>
          <cell r="L11">
            <v>8033</v>
          </cell>
          <cell r="M11">
            <v>8032</v>
          </cell>
          <cell r="N11">
            <v>8032</v>
          </cell>
        </row>
        <row r="12">
          <cell r="A12">
            <v>408050</v>
          </cell>
          <cell r="B12" t="str">
            <v>Municipal License-Electric</v>
          </cell>
        </row>
        <row r="13">
          <cell r="A13">
            <v>408120</v>
          </cell>
          <cell r="B13" t="str">
            <v>Franchise Tax - Non Electric</v>
          </cell>
          <cell r="C13">
            <v>0</v>
          </cell>
          <cell r="D13">
            <v>0</v>
          </cell>
          <cell r="E13">
            <v>5</v>
          </cell>
          <cell r="F13">
            <v>0</v>
          </cell>
          <cell r="G13">
            <v>0</v>
          </cell>
          <cell r="H13">
            <v>0</v>
          </cell>
        </row>
        <row r="14">
          <cell r="A14">
            <v>408121</v>
          </cell>
          <cell r="B14" t="str">
            <v>Taxes Property-Operating</v>
          </cell>
          <cell r="C14">
            <v>62405</v>
          </cell>
          <cell r="D14">
            <v>1288025</v>
          </cell>
          <cell r="E14">
            <v>1288025</v>
          </cell>
          <cell r="F14">
            <v>1288025</v>
          </cell>
          <cell r="G14">
            <v>1288025</v>
          </cell>
          <cell r="H14">
            <v>1288025</v>
          </cell>
          <cell r="I14">
            <v>1288029</v>
          </cell>
          <cell r="J14">
            <v>1288029</v>
          </cell>
          <cell r="K14">
            <v>1288029</v>
          </cell>
          <cell r="L14">
            <v>1288029</v>
          </cell>
          <cell r="M14">
            <v>1293393</v>
          </cell>
          <cell r="N14">
            <v>1293393</v>
          </cell>
        </row>
        <row r="15">
          <cell r="A15">
            <v>408150</v>
          </cell>
          <cell r="B15" t="str">
            <v>State Unemployment Tax</v>
          </cell>
          <cell r="C15">
            <v>124</v>
          </cell>
          <cell r="D15">
            <v>79</v>
          </cell>
          <cell r="E15">
            <v>104</v>
          </cell>
          <cell r="F15">
            <v>155</v>
          </cell>
          <cell r="G15">
            <v>53</v>
          </cell>
          <cell r="H15">
            <v>42</v>
          </cell>
        </row>
        <row r="16">
          <cell r="A16">
            <v>408151</v>
          </cell>
          <cell r="B16" t="str">
            <v>Federal Unemployment Tax</v>
          </cell>
          <cell r="C16">
            <v>1341</v>
          </cell>
          <cell r="D16">
            <v>-614</v>
          </cell>
          <cell r="E16">
            <v>-555</v>
          </cell>
          <cell r="F16">
            <v>-414</v>
          </cell>
          <cell r="G16">
            <v>-553</v>
          </cell>
          <cell r="H16">
            <v>-547</v>
          </cell>
        </row>
        <row r="17">
          <cell r="A17">
            <v>408152</v>
          </cell>
          <cell r="B17" t="str">
            <v>Employer FICA Tax</v>
          </cell>
          <cell r="C17">
            <v>94301</v>
          </cell>
          <cell r="D17">
            <v>95660</v>
          </cell>
          <cell r="E17">
            <v>112497</v>
          </cell>
          <cell r="F17">
            <v>73680</v>
          </cell>
          <cell r="G17">
            <v>74977</v>
          </cell>
          <cell r="H17">
            <v>78481</v>
          </cell>
        </row>
        <row r="18">
          <cell r="A18">
            <v>408205</v>
          </cell>
          <cell r="B18" t="str">
            <v>Highway Use Tax</v>
          </cell>
        </row>
        <row r="19">
          <cell r="A19">
            <v>408470</v>
          </cell>
          <cell r="B19" t="str">
            <v>Franchise Tax</v>
          </cell>
          <cell r="C19">
            <v>430</v>
          </cell>
          <cell r="D19">
            <v>430</v>
          </cell>
          <cell r="E19">
            <v>430</v>
          </cell>
          <cell r="F19">
            <v>430</v>
          </cell>
          <cell r="G19">
            <v>430</v>
          </cell>
          <cell r="H19">
            <v>430</v>
          </cell>
        </row>
        <row r="20">
          <cell r="A20">
            <v>408700</v>
          </cell>
          <cell r="B20" t="str">
            <v>Fed Social Security Tax-Elec</v>
          </cell>
          <cell r="C20">
            <v>9000</v>
          </cell>
          <cell r="D20">
            <v>0</v>
          </cell>
          <cell r="E20">
            <v>0</v>
          </cell>
          <cell r="F20">
            <v>-10000</v>
          </cell>
          <cell r="G20">
            <v>0</v>
          </cell>
          <cell r="H20">
            <v>0</v>
          </cell>
        </row>
        <row r="21">
          <cell r="A21">
            <v>408800</v>
          </cell>
          <cell r="B21" t="str">
            <v>Federal Highway Use Tax-Elec</v>
          </cell>
        </row>
        <row r="22">
          <cell r="A22">
            <v>408840</v>
          </cell>
          <cell r="B22" t="str">
            <v>Miscellaneous Taxes</v>
          </cell>
        </row>
        <row r="23">
          <cell r="A23">
            <v>408851</v>
          </cell>
          <cell r="B23" t="str">
            <v>Sales &amp; Use Tax Exp</v>
          </cell>
          <cell r="C23">
            <v>387</v>
          </cell>
          <cell r="D23">
            <v>321</v>
          </cell>
          <cell r="E23">
            <v>-47</v>
          </cell>
          <cell r="F23">
            <v>305</v>
          </cell>
          <cell r="G23">
            <v>-2382</v>
          </cell>
          <cell r="H23">
            <v>-48</v>
          </cell>
        </row>
        <row r="24">
          <cell r="A24">
            <v>408960</v>
          </cell>
          <cell r="B24" t="str">
            <v>Allocated Payroll Taxes</v>
          </cell>
          <cell r="C24">
            <v>45254</v>
          </cell>
          <cell r="D24">
            <v>62157</v>
          </cell>
          <cell r="E24">
            <v>44743</v>
          </cell>
          <cell r="F24">
            <v>43105</v>
          </cell>
          <cell r="G24">
            <v>52234</v>
          </cell>
          <cell r="H24">
            <v>46615</v>
          </cell>
          <cell r="I24">
            <v>154596.07</v>
          </cell>
          <cell r="J24">
            <v>155654.03999999998</v>
          </cell>
          <cell r="K24">
            <v>185183.74</v>
          </cell>
          <cell r="L24">
            <v>153473.16999999998</v>
          </cell>
          <cell r="M24">
            <v>158783.36083333267</v>
          </cell>
          <cell r="N24">
            <v>158783.36083333267</v>
          </cell>
        </row>
        <row r="25">
          <cell r="A25">
            <v>411050</v>
          </cell>
          <cell r="B25" t="str">
            <v>Accretion Expense ARO</v>
          </cell>
          <cell r="C25">
            <v>-7148</v>
          </cell>
          <cell r="D25">
            <v>2421</v>
          </cell>
          <cell r="E25">
            <v>2434</v>
          </cell>
          <cell r="F25">
            <v>2447</v>
          </cell>
          <cell r="G25">
            <v>-7303</v>
          </cell>
          <cell r="H25">
            <v>2473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411051</v>
          </cell>
          <cell r="B26" t="str">
            <v>Accretion Expense-ARO Ash Pond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411603</v>
          </cell>
          <cell r="B27" t="str">
            <v>Gain on Asset Ret Obligation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411834</v>
          </cell>
          <cell r="B28" t="str">
            <v>NOx Sales Proceeds Native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-450000</v>
          </cell>
        </row>
        <row r="29">
          <cell r="A29">
            <v>411835</v>
          </cell>
          <cell r="B29" t="str">
            <v>NOx Sales COGS -Native</v>
          </cell>
        </row>
        <row r="30">
          <cell r="A30">
            <v>411861</v>
          </cell>
          <cell r="B30" t="str">
            <v>RECS COS</v>
          </cell>
          <cell r="C30">
            <v>-39718</v>
          </cell>
          <cell r="D30">
            <v>-1630</v>
          </cell>
          <cell r="E30">
            <v>0</v>
          </cell>
          <cell r="F30">
            <v>0</v>
          </cell>
          <cell r="G30">
            <v>-522159</v>
          </cell>
          <cell r="H30">
            <v>295981</v>
          </cell>
        </row>
        <row r="31">
          <cell r="A31">
            <v>426509</v>
          </cell>
          <cell r="B31" t="str">
            <v>Loss on Sale of AR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426591</v>
          </cell>
          <cell r="B32" t="str">
            <v>I/C - Loss on Sale of AR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426891</v>
          </cell>
          <cell r="B33" t="str">
            <v>IC Sale of AR Fees VIE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440000</v>
          </cell>
          <cell r="B34" t="str">
            <v>Residential</v>
          </cell>
          <cell r="C34">
            <v>14148566</v>
          </cell>
          <cell r="D34">
            <v>13090030</v>
          </cell>
          <cell r="E34">
            <v>14821026</v>
          </cell>
          <cell r="F34">
            <v>15251945</v>
          </cell>
          <cell r="G34">
            <v>22160893</v>
          </cell>
          <cell r="H34">
            <v>20008034</v>
          </cell>
          <cell r="I34">
            <v>17294712</v>
          </cell>
          <cell r="J34">
            <v>12682250</v>
          </cell>
          <cell r="K34">
            <v>12943651</v>
          </cell>
          <cell r="L34">
            <v>18360656</v>
          </cell>
          <cell r="M34">
            <v>19519494</v>
          </cell>
          <cell r="N34">
            <v>18204498</v>
          </cell>
        </row>
        <row r="35">
          <cell r="A35">
            <v>440990</v>
          </cell>
          <cell r="B35" t="str">
            <v>Residential Unbilled Rev</v>
          </cell>
          <cell r="C35">
            <v>-1046919</v>
          </cell>
          <cell r="D35">
            <v>-922209</v>
          </cell>
          <cell r="E35">
            <v>13497</v>
          </cell>
          <cell r="F35">
            <v>7754908</v>
          </cell>
          <cell r="G35">
            <v>-2620506</v>
          </cell>
          <cell r="H35">
            <v>1266224</v>
          </cell>
          <cell r="I35">
            <v>-2318473</v>
          </cell>
          <cell r="J35">
            <v>-185514</v>
          </cell>
          <cell r="K35">
            <v>2255254</v>
          </cell>
          <cell r="L35">
            <v>994628</v>
          </cell>
          <cell r="M35">
            <v>-2025918</v>
          </cell>
          <cell r="N35">
            <v>-1169017</v>
          </cell>
        </row>
        <row r="36">
          <cell r="A36">
            <v>442100</v>
          </cell>
          <cell r="B36" t="str">
            <v>General Service</v>
          </cell>
          <cell r="C36">
            <v>13419492</v>
          </cell>
          <cell r="D36">
            <v>13298260</v>
          </cell>
          <cell r="E36">
            <v>14398642</v>
          </cell>
          <cell r="F36">
            <v>11504281</v>
          </cell>
          <cell r="G36">
            <v>19678385</v>
          </cell>
          <cell r="H36">
            <v>16861546</v>
          </cell>
          <cell r="I36">
            <v>14381200</v>
          </cell>
          <cell r="J36">
            <v>13047109</v>
          </cell>
          <cell r="K36">
            <v>12967385</v>
          </cell>
          <cell r="L36">
            <v>14367654</v>
          </cell>
          <cell r="M36">
            <v>13158943</v>
          </cell>
          <cell r="N36">
            <v>12474135</v>
          </cell>
        </row>
        <row r="37">
          <cell r="A37">
            <v>442190</v>
          </cell>
          <cell r="B37" t="str">
            <v>General Service Unbilled Rev</v>
          </cell>
          <cell r="C37">
            <v>59837</v>
          </cell>
          <cell r="D37">
            <v>-667775</v>
          </cell>
          <cell r="E37">
            <v>-261568</v>
          </cell>
          <cell r="F37">
            <v>8567853</v>
          </cell>
          <cell r="G37">
            <v>-5329039</v>
          </cell>
          <cell r="H37">
            <v>-1886903</v>
          </cell>
          <cell r="I37">
            <v>260168</v>
          </cell>
          <cell r="J37">
            <v>-220140</v>
          </cell>
          <cell r="K37">
            <v>375617</v>
          </cell>
          <cell r="L37">
            <v>-1107266</v>
          </cell>
          <cell r="M37">
            <v>-1473183</v>
          </cell>
          <cell r="N37">
            <v>-246498</v>
          </cell>
        </row>
        <row r="38">
          <cell r="A38">
            <v>442200</v>
          </cell>
          <cell r="B38" t="str">
            <v>Industrial Service</v>
          </cell>
          <cell r="C38">
            <v>5619599</v>
          </cell>
          <cell r="D38">
            <v>5493815</v>
          </cell>
          <cell r="E38">
            <v>5428372</v>
          </cell>
          <cell r="F38">
            <v>5934263</v>
          </cell>
          <cell r="G38">
            <v>6301903</v>
          </cell>
          <cell r="H38">
            <v>7489386</v>
          </cell>
          <cell r="I38">
            <v>6911233</v>
          </cell>
          <cell r="J38">
            <v>6222061</v>
          </cell>
          <cell r="K38">
            <v>6558483</v>
          </cell>
          <cell r="L38">
            <v>6696014</v>
          </cell>
          <cell r="M38">
            <v>5712298</v>
          </cell>
          <cell r="N38">
            <v>5672347</v>
          </cell>
        </row>
        <row r="39">
          <cell r="A39">
            <v>442290</v>
          </cell>
          <cell r="B39" t="str">
            <v>Industrial Svc Unbilled Rev</v>
          </cell>
          <cell r="C39">
            <v>74110</v>
          </cell>
          <cell r="D39">
            <v>-324268</v>
          </cell>
          <cell r="E39">
            <v>456640</v>
          </cell>
          <cell r="F39">
            <v>1667048</v>
          </cell>
          <cell r="G39">
            <v>125552</v>
          </cell>
          <cell r="H39">
            <v>-1086454</v>
          </cell>
          <cell r="I39">
            <v>-82410</v>
          </cell>
          <cell r="J39">
            <v>128242</v>
          </cell>
          <cell r="K39">
            <v>39661</v>
          </cell>
          <cell r="L39">
            <v>-483233</v>
          </cell>
          <cell r="M39">
            <v>-715484</v>
          </cell>
          <cell r="N39">
            <v>-156551</v>
          </cell>
        </row>
        <row r="40">
          <cell r="A40">
            <v>444000</v>
          </cell>
          <cell r="B40" t="str">
            <v>Public St &amp; Highway Lighting</v>
          </cell>
          <cell r="C40">
            <v>71513</v>
          </cell>
          <cell r="D40">
            <v>54991</v>
          </cell>
          <cell r="E40">
            <v>66677</v>
          </cell>
          <cell r="F40">
            <v>44310</v>
          </cell>
          <cell r="G40">
            <v>47903</v>
          </cell>
          <cell r="H40">
            <v>51299</v>
          </cell>
          <cell r="I40">
            <v>192651</v>
          </cell>
          <cell r="J40">
            <v>146263</v>
          </cell>
          <cell r="K40">
            <v>167839</v>
          </cell>
          <cell r="L40">
            <v>154622</v>
          </cell>
          <cell r="M40">
            <v>154454</v>
          </cell>
          <cell r="N40">
            <v>146454</v>
          </cell>
        </row>
        <row r="41">
          <cell r="A41">
            <v>445000</v>
          </cell>
          <cell r="B41" t="str">
            <v>Other Sales to Public Auth</v>
          </cell>
          <cell r="C41">
            <v>2012269</v>
          </cell>
          <cell r="D41">
            <v>1622395</v>
          </cell>
          <cell r="E41">
            <v>2123230</v>
          </cell>
          <cell r="F41">
            <v>1583511</v>
          </cell>
          <cell r="G41">
            <v>2694984</v>
          </cell>
          <cell r="H41">
            <v>2388792</v>
          </cell>
          <cell r="I41">
            <v>2686702</v>
          </cell>
          <cell r="J41">
            <v>2393070</v>
          </cell>
          <cell r="K41">
            <v>2199517</v>
          </cell>
          <cell r="L41">
            <v>2604258</v>
          </cell>
          <cell r="M41">
            <v>2301358</v>
          </cell>
          <cell r="N41">
            <v>2394048</v>
          </cell>
        </row>
        <row r="42">
          <cell r="A42">
            <v>445090</v>
          </cell>
          <cell r="B42" t="str">
            <v>OPA Unbilled</v>
          </cell>
          <cell r="C42">
            <v>366906</v>
          </cell>
          <cell r="D42">
            <v>-298873</v>
          </cell>
          <cell r="E42">
            <v>-141261</v>
          </cell>
          <cell r="F42">
            <v>969054</v>
          </cell>
          <cell r="G42">
            <v>-512475</v>
          </cell>
          <cell r="H42">
            <v>244839</v>
          </cell>
          <cell r="I42">
            <v>-118341</v>
          </cell>
          <cell r="J42">
            <v>95102</v>
          </cell>
          <cell r="K42">
            <v>84384</v>
          </cell>
          <cell r="L42">
            <v>-377723</v>
          </cell>
          <cell r="M42">
            <v>-293922</v>
          </cell>
          <cell r="N42">
            <v>-57226</v>
          </cell>
        </row>
        <row r="43">
          <cell r="A43">
            <v>447150</v>
          </cell>
          <cell r="B43" t="str">
            <v>Sales For Resale - Outside</v>
          </cell>
          <cell r="C43">
            <v>3972664</v>
          </cell>
          <cell r="D43">
            <v>568017</v>
          </cell>
          <cell r="E43">
            <v>552945</v>
          </cell>
          <cell r="F43">
            <v>4602129</v>
          </cell>
          <cell r="G43">
            <v>2608170</v>
          </cell>
          <cell r="H43">
            <v>779605</v>
          </cell>
          <cell r="I43">
            <v>321694</v>
          </cell>
          <cell r="J43">
            <v>7216</v>
          </cell>
          <cell r="K43">
            <v>996340</v>
          </cell>
          <cell r="L43">
            <v>2433186</v>
          </cell>
          <cell r="M43">
            <v>6520607</v>
          </cell>
          <cell r="N43">
            <v>2365808</v>
          </cell>
        </row>
        <row r="44">
          <cell r="A44">
            <v>448000</v>
          </cell>
          <cell r="B44" t="str">
            <v>Interdepartmental Sales-Elec</v>
          </cell>
          <cell r="C44">
            <v>3462</v>
          </cell>
          <cell r="D44">
            <v>485</v>
          </cell>
          <cell r="E44">
            <v>448</v>
          </cell>
          <cell r="F44">
            <v>497</v>
          </cell>
          <cell r="G44">
            <v>111</v>
          </cell>
          <cell r="H44">
            <v>827</v>
          </cell>
          <cell r="I44">
            <v>1617</v>
          </cell>
          <cell r="J44">
            <v>1654</v>
          </cell>
          <cell r="K44">
            <v>1739</v>
          </cell>
          <cell r="L44">
            <v>3394</v>
          </cell>
          <cell r="M44">
            <v>7650</v>
          </cell>
          <cell r="N44">
            <v>6096</v>
          </cell>
        </row>
        <row r="45">
          <cell r="A45">
            <v>449100</v>
          </cell>
          <cell r="B45" t="str">
            <v>Provisions For Rate Refunds</v>
          </cell>
          <cell r="C45">
            <v>-403443</v>
          </cell>
          <cell r="D45">
            <v>540287</v>
          </cell>
          <cell r="E45">
            <v>352999</v>
          </cell>
          <cell r="F45">
            <v>-4368642</v>
          </cell>
          <cell r="G45">
            <v>-15507</v>
          </cell>
          <cell r="H45">
            <v>153652</v>
          </cell>
        </row>
        <row r="46">
          <cell r="A46">
            <v>449111</v>
          </cell>
          <cell r="B46" t="str">
            <v>Tax reform - Retail</v>
          </cell>
        </row>
        <row r="47">
          <cell r="A47">
            <v>450100</v>
          </cell>
          <cell r="B47" t="str">
            <v>Late Pmt and Forf Disc</v>
          </cell>
          <cell r="C47">
            <v>84039</v>
          </cell>
          <cell r="D47">
            <v>73172</v>
          </cell>
          <cell r="E47">
            <v>75211</v>
          </cell>
          <cell r="F47">
            <v>80165</v>
          </cell>
          <cell r="G47">
            <v>88309</v>
          </cell>
          <cell r="H47">
            <v>128308</v>
          </cell>
          <cell r="I47">
            <v>171159.66666666666</v>
          </cell>
          <cell r="J47">
            <v>106099.66666666667</v>
          </cell>
          <cell r="K47">
            <v>51859.666666666672</v>
          </cell>
          <cell r="L47">
            <v>63669.666666666672</v>
          </cell>
          <cell r="M47">
            <v>70459.666666666672</v>
          </cell>
          <cell r="N47">
            <v>95669.666666666672</v>
          </cell>
        </row>
        <row r="48">
          <cell r="A48">
            <v>451100</v>
          </cell>
          <cell r="B48" t="str">
            <v>Misc Service Revenue</v>
          </cell>
          <cell r="C48">
            <v>14275</v>
          </cell>
          <cell r="D48">
            <v>-1272</v>
          </cell>
          <cell r="E48">
            <v>28819</v>
          </cell>
          <cell r="F48">
            <v>-33597</v>
          </cell>
          <cell r="G48">
            <v>24373</v>
          </cell>
          <cell r="H48">
            <v>24033</v>
          </cell>
          <cell r="I48">
            <v>20833.333333333332</v>
          </cell>
          <cell r="J48">
            <v>20833.333333333332</v>
          </cell>
          <cell r="K48">
            <v>20833.333333333332</v>
          </cell>
          <cell r="L48">
            <v>20833.333333333332</v>
          </cell>
          <cell r="M48">
            <v>20833.333333333332</v>
          </cell>
          <cell r="N48">
            <v>20833.333333333332</v>
          </cell>
        </row>
        <row r="49">
          <cell r="A49">
            <v>454004</v>
          </cell>
          <cell r="B49" t="str">
            <v>Rent - Joint Use</v>
          </cell>
          <cell r="C49">
            <v>1286</v>
          </cell>
          <cell r="D49">
            <v>688</v>
          </cell>
          <cell r="E49">
            <v>711</v>
          </cell>
          <cell r="F49">
            <v>6399</v>
          </cell>
          <cell r="G49">
            <v>748</v>
          </cell>
          <cell r="H49">
            <v>748</v>
          </cell>
        </row>
        <row r="50">
          <cell r="A50">
            <v>454100</v>
          </cell>
          <cell r="B50" t="str">
            <v>Extra-Facilities</v>
          </cell>
          <cell r="C50">
            <v>46</v>
          </cell>
          <cell r="D50">
            <v>21</v>
          </cell>
          <cell r="E50">
            <v>71</v>
          </cell>
          <cell r="F50">
            <v>46</v>
          </cell>
          <cell r="G50">
            <v>42</v>
          </cell>
          <cell r="H50">
            <v>45</v>
          </cell>
        </row>
        <row r="51">
          <cell r="A51">
            <v>454200</v>
          </cell>
          <cell r="B51" t="str">
            <v>Pole &amp; Line Attachments</v>
          </cell>
          <cell r="I51">
            <v>50000</v>
          </cell>
          <cell r="J51">
            <v>50000</v>
          </cell>
          <cell r="K51">
            <v>50000</v>
          </cell>
          <cell r="L51">
            <v>50000</v>
          </cell>
          <cell r="M51">
            <v>58333</v>
          </cell>
          <cell r="N51">
            <v>58333</v>
          </cell>
        </row>
        <row r="52">
          <cell r="A52">
            <v>454210</v>
          </cell>
          <cell r="B52" t="str">
            <v>Foreign Pole Revenue</v>
          </cell>
        </row>
        <row r="53">
          <cell r="A53">
            <v>454300</v>
          </cell>
          <cell r="B53" t="str">
            <v>Tower Lease Revenues</v>
          </cell>
          <cell r="C53">
            <v>304</v>
          </cell>
          <cell r="D53">
            <v>304</v>
          </cell>
          <cell r="E53">
            <v>304</v>
          </cell>
          <cell r="F53">
            <v>304</v>
          </cell>
          <cell r="G53">
            <v>304</v>
          </cell>
          <cell r="H53">
            <v>11525</v>
          </cell>
        </row>
        <row r="54">
          <cell r="A54">
            <v>454400</v>
          </cell>
          <cell r="B54" t="str">
            <v>Other Electric Rents</v>
          </cell>
          <cell r="C54">
            <v>98316</v>
          </cell>
          <cell r="D54">
            <v>92522</v>
          </cell>
          <cell r="E54">
            <v>92522</v>
          </cell>
          <cell r="F54">
            <v>92522</v>
          </cell>
          <cell r="G54">
            <v>92522</v>
          </cell>
          <cell r="H54">
            <v>98341</v>
          </cell>
          <cell r="I54">
            <v>108333</v>
          </cell>
          <cell r="J54">
            <v>108333</v>
          </cell>
          <cell r="K54">
            <v>108333</v>
          </cell>
          <cell r="L54">
            <v>108333</v>
          </cell>
          <cell r="M54">
            <v>108333</v>
          </cell>
          <cell r="N54">
            <v>108333</v>
          </cell>
        </row>
        <row r="55">
          <cell r="A55">
            <v>454601</v>
          </cell>
          <cell r="B55" t="str">
            <v>Other Miscellaneous Revenue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456003</v>
          </cell>
          <cell r="B56" t="str">
            <v>Retail Unbilled Revenue</v>
          </cell>
          <cell r="C56">
            <v>0</v>
          </cell>
          <cell r="D56">
            <v>0</v>
          </cell>
          <cell r="E56">
            <v>-127162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456025</v>
          </cell>
          <cell r="B57" t="str">
            <v>RSG Rev - MISO Make Whole</v>
          </cell>
          <cell r="C57">
            <v>461918</v>
          </cell>
          <cell r="D57">
            <v>875284</v>
          </cell>
          <cell r="E57">
            <v>618159</v>
          </cell>
          <cell r="F57">
            <v>623412</v>
          </cell>
          <cell r="G57">
            <v>481574</v>
          </cell>
          <cell r="H57">
            <v>282830</v>
          </cell>
        </row>
        <row r="58">
          <cell r="A58">
            <v>456040</v>
          </cell>
          <cell r="B58" t="str">
            <v>Sales Use Tax Coll Fee</v>
          </cell>
          <cell r="C58">
            <v>50</v>
          </cell>
          <cell r="D58">
            <v>100</v>
          </cell>
          <cell r="E58">
            <v>50</v>
          </cell>
          <cell r="F58">
            <v>50</v>
          </cell>
          <cell r="G58">
            <v>50</v>
          </cell>
          <cell r="H58">
            <v>50</v>
          </cell>
        </row>
        <row r="59">
          <cell r="A59">
            <v>456075</v>
          </cell>
          <cell r="B59" t="str">
            <v>Data Processing Service</v>
          </cell>
        </row>
        <row r="60">
          <cell r="A60">
            <v>456110</v>
          </cell>
          <cell r="B60" t="str">
            <v>Transmission Charge PTP</v>
          </cell>
          <cell r="C60">
            <v>13968</v>
          </cell>
          <cell r="D60">
            <v>13496</v>
          </cell>
          <cell r="E60">
            <v>12967</v>
          </cell>
          <cell r="F60">
            <v>14509</v>
          </cell>
          <cell r="G60">
            <v>22536</v>
          </cell>
          <cell r="H60">
            <v>22028</v>
          </cell>
          <cell r="I60">
            <v>12083</v>
          </cell>
          <cell r="J60">
            <v>12083</v>
          </cell>
          <cell r="K60">
            <v>12083</v>
          </cell>
          <cell r="L60">
            <v>12083</v>
          </cell>
          <cell r="M60">
            <v>12083</v>
          </cell>
          <cell r="N60">
            <v>12083</v>
          </cell>
        </row>
        <row r="61">
          <cell r="A61">
            <v>456111</v>
          </cell>
          <cell r="B61" t="str">
            <v>Other Transmission Revenues</v>
          </cell>
          <cell r="C61">
            <v>179445</v>
          </cell>
          <cell r="D61">
            <v>322640</v>
          </cell>
          <cell r="E61">
            <v>775400</v>
          </cell>
          <cell r="F61">
            <v>419012</v>
          </cell>
          <cell r="G61">
            <v>611434</v>
          </cell>
          <cell r="H61">
            <v>262716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456970</v>
          </cell>
          <cell r="B62" t="str">
            <v>Wheel Transmission Rev - ED</v>
          </cell>
          <cell r="C62">
            <v>6269</v>
          </cell>
          <cell r="D62">
            <v>4005</v>
          </cell>
          <cell r="E62">
            <v>3667</v>
          </cell>
          <cell r="F62">
            <v>4131</v>
          </cell>
          <cell r="G62">
            <v>5082</v>
          </cell>
          <cell r="H62">
            <v>4984</v>
          </cell>
          <cell r="I62">
            <v>2042</v>
          </cell>
          <cell r="J62">
            <v>2042</v>
          </cell>
          <cell r="K62">
            <v>2042</v>
          </cell>
          <cell r="L62">
            <v>2042</v>
          </cell>
          <cell r="M62">
            <v>2042</v>
          </cell>
          <cell r="N62">
            <v>2042</v>
          </cell>
        </row>
        <row r="63">
          <cell r="A63">
            <v>457105</v>
          </cell>
          <cell r="B63" t="str">
            <v>Scheduling &amp; Dispatch Revenues</v>
          </cell>
          <cell r="C63">
            <v>17271</v>
          </cell>
          <cell r="D63">
            <v>17206</v>
          </cell>
          <cell r="E63">
            <v>16259</v>
          </cell>
          <cell r="F63">
            <v>18222</v>
          </cell>
          <cell r="G63">
            <v>28510</v>
          </cell>
          <cell r="H63">
            <v>26007</v>
          </cell>
        </row>
        <row r="64">
          <cell r="A64">
            <v>457204</v>
          </cell>
          <cell r="B64" t="str">
            <v>PJM Reactive Rev</v>
          </cell>
          <cell r="C64">
            <v>279564</v>
          </cell>
          <cell r="D64">
            <v>281282</v>
          </cell>
          <cell r="E64">
            <v>279245</v>
          </cell>
          <cell r="F64">
            <v>279863</v>
          </cell>
          <cell r="G64">
            <v>262572</v>
          </cell>
          <cell r="H64">
            <v>293269</v>
          </cell>
          <cell r="I64">
            <v>156750</v>
          </cell>
          <cell r="J64">
            <v>156750</v>
          </cell>
          <cell r="K64">
            <v>156750</v>
          </cell>
          <cell r="L64">
            <v>156750</v>
          </cell>
          <cell r="M64">
            <v>156750</v>
          </cell>
          <cell r="N64">
            <v>156750</v>
          </cell>
        </row>
        <row r="65">
          <cell r="A65">
            <v>500000</v>
          </cell>
          <cell r="B65" t="str">
            <v>Suprvsn and Engrg - Steam Oper</v>
          </cell>
          <cell r="C65">
            <v>158339</v>
          </cell>
          <cell r="D65">
            <v>170648</v>
          </cell>
          <cell r="E65">
            <v>281101</v>
          </cell>
          <cell r="F65">
            <v>83846</v>
          </cell>
          <cell r="G65">
            <v>183302</v>
          </cell>
          <cell r="H65">
            <v>177099</v>
          </cell>
          <cell r="I65">
            <v>-167015</v>
          </cell>
          <cell r="J65">
            <v>-166948</v>
          </cell>
          <cell r="K65">
            <v>-164126</v>
          </cell>
          <cell r="L65">
            <v>-166890</v>
          </cell>
          <cell r="M65">
            <v>40000</v>
          </cell>
          <cell r="N65">
            <v>39189</v>
          </cell>
        </row>
        <row r="66">
          <cell r="A66">
            <v>501110</v>
          </cell>
          <cell r="B66" t="str">
            <v>Coal Consumed-Fossil Steam</v>
          </cell>
          <cell r="C66">
            <v>9070524</v>
          </cell>
          <cell r="D66">
            <v>3008987</v>
          </cell>
          <cell r="E66">
            <v>3985324</v>
          </cell>
          <cell r="F66">
            <v>9265347</v>
          </cell>
          <cell r="G66">
            <v>10508300</v>
          </cell>
          <cell r="H66">
            <v>10206449</v>
          </cell>
          <cell r="I66">
            <v>1679362</v>
          </cell>
          <cell r="J66">
            <v>744830</v>
          </cell>
          <cell r="K66">
            <v>2813320</v>
          </cell>
          <cell r="L66">
            <v>9254654</v>
          </cell>
          <cell r="M66">
            <v>8957973</v>
          </cell>
          <cell r="N66">
            <v>6955426</v>
          </cell>
        </row>
        <row r="67">
          <cell r="A67">
            <v>501150</v>
          </cell>
          <cell r="B67" t="str">
            <v>Coal &amp; Other Fuel Handling</v>
          </cell>
          <cell r="C67">
            <v>76705</v>
          </cell>
          <cell r="D67">
            <v>71938</v>
          </cell>
          <cell r="E67">
            <v>97295</v>
          </cell>
          <cell r="F67">
            <v>72120</v>
          </cell>
          <cell r="G67">
            <v>76588</v>
          </cell>
          <cell r="H67">
            <v>71392</v>
          </cell>
          <cell r="I67">
            <v>81505</v>
          </cell>
          <cell r="J67">
            <v>81519</v>
          </cell>
          <cell r="K67">
            <v>104089</v>
          </cell>
          <cell r="L67">
            <v>81650</v>
          </cell>
          <cell r="M67">
            <v>81330</v>
          </cell>
          <cell r="N67">
            <v>80970</v>
          </cell>
        </row>
        <row r="68">
          <cell r="A68">
            <v>501180</v>
          </cell>
          <cell r="B68" t="str">
            <v>Sale Of Fly Ash-Revenues</v>
          </cell>
          <cell r="I68">
            <v>945</v>
          </cell>
          <cell r="J68">
            <v>0</v>
          </cell>
          <cell r="K68">
            <v>0</v>
          </cell>
          <cell r="L68">
            <v>945</v>
          </cell>
          <cell r="M68">
            <v>0</v>
          </cell>
          <cell r="N68">
            <v>0</v>
          </cell>
        </row>
        <row r="69">
          <cell r="A69">
            <v>501190</v>
          </cell>
          <cell r="B69" t="str">
            <v>Sale Of Fly Ash-Expenses</v>
          </cell>
          <cell r="C69">
            <v>-59462</v>
          </cell>
          <cell r="D69">
            <v>87545</v>
          </cell>
          <cell r="E69">
            <v>0</v>
          </cell>
          <cell r="F69">
            <v>0</v>
          </cell>
          <cell r="G69">
            <v>-87545</v>
          </cell>
          <cell r="H69">
            <v>0</v>
          </cell>
          <cell r="I69">
            <v>23508</v>
          </cell>
          <cell r="J69">
            <v>23508</v>
          </cell>
          <cell r="K69">
            <v>23508</v>
          </cell>
          <cell r="L69">
            <v>23508</v>
          </cell>
          <cell r="M69">
            <v>23508</v>
          </cell>
          <cell r="N69">
            <v>23508</v>
          </cell>
        </row>
        <row r="70">
          <cell r="A70">
            <v>501310</v>
          </cell>
          <cell r="B70" t="str">
            <v>Oil Consumed-Fossil Steam</v>
          </cell>
          <cell r="C70">
            <v>200210</v>
          </cell>
          <cell r="D70">
            <v>113447</v>
          </cell>
          <cell r="E70">
            <v>679028</v>
          </cell>
          <cell r="F70">
            <v>121022</v>
          </cell>
          <cell r="G70">
            <v>90938</v>
          </cell>
          <cell r="H70">
            <v>134307</v>
          </cell>
        </row>
        <row r="71">
          <cell r="A71">
            <v>501996</v>
          </cell>
          <cell r="B71" t="str">
            <v>Fuel Expense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208000</v>
          </cell>
          <cell r="J71">
            <v>6000</v>
          </cell>
          <cell r="K71">
            <v>661000</v>
          </cell>
          <cell r="L71">
            <v>1668000</v>
          </cell>
          <cell r="M71">
            <v>3931000</v>
          </cell>
          <cell r="N71">
            <v>1268000</v>
          </cell>
        </row>
        <row r="72">
          <cell r="A72">
            <v>502020</v>
          </cell>
          <cell r="B72" t="str">
            <v>Ammonia - Qualifying</v>
          </cell>
          <cell r="C72">
            <v>984</v>
          </cell>
          <cell r="D72">
            <v>0</v>
          </cell>
          <cell r="E72">
            <v>12032</v>
          </cell>
          <cell r="F72">
            <v>81333</v>
          </cell>
          <cell r="G72">
            <v>85246</v>
          </cell>
          <cell r="H72">
            <v>99841</v>
          </cell>
          <cell r="I72">
            <v>0</v>
          </cell>
          <cell r="J72">
            <v>0</v>
          </cell>
          <cell r="K72">
            <v>2600</v>
          </cell>
          <cell r="L72">
            <v>57000</v>
          </cell>
          <cell r="M72">
            <v>72800</v>
          </cell>
          <cell r="N72">
            <v>70200</v>
          </cell>
        </row>
        <row r="73">
          <cell r="A73">
            <v>502040</v>
          </cell>
          <cell r="B73" t="str">
            <v>COST OF LIME</v>
          </cell>
          <cell r="C73">
            <v>2559628</v>
          </cell>
          <cell r="D73">
            <v>1596675</v>
          </cell>
          <cell r="E73">
            <v>852988</v>
          </cell>
          <cell r="F73">
            <v>3394709</v>
          </cell>
          <cell r="G73">
            <v>2767686</v>
          </cell>
          <cell r="H73">
            <v>2958196</v>
          </cell>
          <cell r="I73">
            <v>0</v>
          </cell>
          <cell r="J73">
            <v>0</v>
          </cell>
          <cell r="K73">
            <v>120400</v>
          </cell>
          <cell r="L73">
            <v>2623500</v>
          </cell>
          <cell r="M73">
            <v>3347700</v>
          </cell>
          <cell r="N73">
            <v>3230100</v>
          </cell>
        </row>
        <row r="74">
          <cell r="A74">
            <v>502100</v>
          </cell>
          <cell r="B74" t="str">
            <v>Fossil Steam Exp-Other</v>
          </cell>
          <cell r="C74">
            <v>306819</v>
          </cell>
          <cell r="D74">
            <v>304931</v>
          </cell>
          <cell r="E74">
            <v>458363</v>
          </cell>
          <cell r="F74">
            <v>650819</v>
          </cell>
          <cell r="G74">
            <v>273602</v>
          </cell>
          <cell r="H74">
            <v>307055</v>
          </cell>
          <cell r="I74">
            <v>333149</v>
          </cell>
          <cell r="J74">
            <v>332840</v>
          </cell>
          <cell r="K74">
            <v>469492</v>
          </cell>
          <cell r="L74">
            <v>333783</v>
          </cell>
          <cell r="M74">
            <v>333339</v>
          </cell>
          <cell r="N74">
            <v>332855</v>
          </cell>
        </row>
        <row r="75">
          <cell r="A75">
            <v>502410</v>
          </cell>
          <cell r="B75" t="str">
            <v>Steam Oper-Bottom Ash/Fly Ash</v>
          </cell>
          <cell r="C75">
            <v>3</v>
          </cell>
          <cell r="D75">
            <v>0</v>
          </cell>
          <cell r="E75">
            <v>0</v>
          </cell>
          <cell r="F75">
            <v>1289</v>
          </cell>
          <cell r="G75">
            <v>164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505000</v>
          </cell>
          <cell r="B76" t="str">
            <v>Electric Expenses-Steam Oper</v>
          </cell>
          <cell r="C76">
            <v>64295</v>
          </cell>
          <cell r="D76">
            <v>58370</v>
          </cell>
          <cell r="E76">
            <v>91679</v>
          </cell>
          <cell r="F76">
            <v>61824</v>
          </cell>
          <cell r="G76">
            <v>57561</v>
          </cell>
          <cell r="H76">
            <v>49823</v>
          </cell>
          <cell r="I76">
            <v>95496</v>
          </cell>
          <cell r="J76">
            <v>95481</v>
          </cell>
          <cell r="K76">
            <v>142215</v>
          </cell>
          <cell r="L76">
            <v>95736</v>
          </cell>
          <cell r="M76">
            <v>95681</v>
          </cell>
          <cell r="N76">
            <v>95393</v>
          </cell>
        </row>
        <row r="77">
          <cell r="A77">
            <v>506000</v>
          </cell>
          <cell r="B77" t="str">
            <v>Misc Fossil Power Expenses</v>
          </cell>
          <cell r="C77">
            <v>103761</v>
          </cell>
          <cell r="D77">
            <v>137512</v>
          </cell>
          <cell r="E77">
            <v>170064</v>
          </cell>
          <cell r="F77">
            <v>141429</v>
          </cell>
          <cell r="G77">
            <v>128586</v>
          </cell>
          <cell r="H77">
            <v>379876</v>
          </cell>
          <cell r="I77">
            <v>107546</v>
          </cell>
          <cell r="J77">
            <v>65687</v>
          </cell>
          <cell r="K77">
            <v>66192</v>
          </cell>
          <cell r="L77">
            <v>720365</v>
          </cell>
          <cell r="M77">
            <v>66527</v>
          </cell>
          <cell r="N77">
            <v>66884</v>
          </cell>
        </row>
        <row r="78">
          <cell r="A78">
            <v>507000</v>
          </cell>
          <cell r="B78" t="str">
            <v>Steam Power Gen-Op Rents</v>
          </cell>
        </row>
        <row r="79">
          <cell r="A79">
            <v>509030</v>
          </cell>
          <cell r="B79" t="str">
            <v>SO2 Emission Expense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509210</v>
          </cell>
          <cell r="B80" t="str">
            <v>Seasonal NOx Emission Expense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509212</v>
          </cell>
          <cell r="B81" t="str">
            <v>Annual NOx Emission Expense</v>
          </cell>
        </row>
        <row r="82">
          <cell r="A82">
            <v>510000</v>
          </cell>
          <cell r="B82" t="str">
            <v>Suprvsn and Engrng-Steam Maint</v>
          </cell>
          <cell r="C82">
            <v>131447</v>
          </cell>
          <cell r="D82">
            <v>132057</v>
          </cell>
          <cell r="E82">
            <v>118483</v>
          </cell>
          <cell r="F82">
            <v>121447</v>
          </cell>
          <cell r="G82">
            <v>118622</v>
          </cell>
          <cell r="H82">
            <v>108323</v>
          </cell>
          <cell r="I82">
            <v>349952</v>
          </cell>
          <cell r="J82">
            <v>349936</v>
          </cell>
          <cell r="K82">
            <v>349292</v>
          </cell>
          <cell r="L82">
            <v>350681</v>
          </cell>
          <cell r="M82">
            <v>350747</v>
          </cell>
          <cell r="N82">
            <v>349786</v>
          </cell>
        </row>
        <row r="83">
          <cell r="A83">
            <v>510100</v>
          </cell>
          <cell r="B83" t="str">
            <v>Suprvsn &amp; Engrng-Steam Maint R</v>
          </cell>
          <cell r="C83">
            <v>3804</v>
          </cell>
          <cell r="D83">
            <v>4626</v>
          </cell>
          <cell r="E83">
            <v>2496</v>
          </cell>
          <cell r="F83">
            <v>3468</v>
          </cell>
          <cell r="G83">
            <v>3722</v>
          </cell>
          <cell r="H83">
            <v>4725</v>
          </cell>
          <cell r="I83">
            <v>38410</v>
          </cell>
          <cell r="J83">
            <v>38410</v>
          </cell>
          <cell r="K83">
            <v>38513</v>
          </cell>
          <cell r="L83">
            <v>38410</v>
          </cell>
          <cell r="M83">
            <v>38112</v>
          </cell>
          <cell r="N83">
            <v>38112</v>
          </cell>
        </row>
        <row r="84">
          <cell r="A84">
            <v>511000</v>
          </cell>
          <cell r="B84" t="str">
            <v>Maint Of Structures-Steam</v>
          </cell>
          <cell r="C84">
            <v>-10766</v>
          </cell>
          <cell r="D84">
            <v>177096</v>
          </cell>
          <cell r="E84">
            <v>165893</v>
          </cell>
          <cell r="F84">
            <v>94447</v>
          </cell>
          <cell r="G84">
            <v>166322</v>
          </cell>
          <cell r="H84">
            <v>171698</v>
          </cell>
          <cell r="I84">
            <v>187575</v>
          </cell>
          <cell r="J84">
            <v>184064</v>
          </cell>
          <cell r="K84">
            <v>183632</v>
          </cell>
          <cell r="L84">
            <v>187606</v>
          </cell>
          <cell r="M84">
            <v>189273</v>
          </cell>
          <cell r="N84">
            <v>189041</v>
          </cell>
        </row>
        <row r="85">
          <cell r="A85">
            <v>512100</v>
          </cell>
          <cell r="B85" t="str">
            <v>Maint Of Boiler Plant-Other</v>
          </cell>
          <cell r="C85">
            <v>590536</v>
          </cell>
          <cell r="D85">
            <v>242713</v>
          </cell>
          <cell r="E85">
            <v>373355</v>
          </cell>
          <cell r="F85">
            <v>-405</v>
          </cell>
          <cell r="G85">
            <v>1028872</v>
          </cell>
          <cell r="H85">
            <v>201805</v>
          </cell>
          <cell r="I85">
            <v>855152</v>
          </cell>
          <cell r="J85">
            <v>1565939</v>
          </cell>
          <cell r="K85">
            <v>1786075</v>
          </cell>
          <cell r="L85">
            <v>405703</v>
          </cell>
          <cell r="M85">
            <v>377967</v>
          </cell>
          <cell r="N85">
            <v>614068</v>
          </cell>
        </row>
        <row r="86">
          <cell r="A86">
            <v>513100</v>
          </cell>
          <cell r="B86" t="str">
            <v>Maint Of Electric Plant-Other</v>
          </cell>
          <cell r="C86">
            <v>114772</v>
          </cell>
          <cell r="D86">
            <v>70048</v>
          </cell>
          <cell r="E86">
            <v>-199634</v>
          </cell>
          <cell r="F86">
            <v>339104</v>
          </cell>
          <cell r="G86">
            <v>71091</v>
          </cell>
          <cell r="H86">
            <v>99008</v>
          </cell>
          <cell r="I86">
            <v>406161</v>
          </cell>
          <cell r="J86">
            <v>306158</v>
          </cell>
          <cell r="K86">
            <v>195786</v>
          </cell>
          <cell r="L86">
            <v>95954</v>
          </cell>
          <cell r="M86">
            <v>173539</v>
          </cell>
          <cell r="N86">
            <v>102346</v>
          </cell>
        </row>
        <row r="87">
          <cell r="A87">
            <v>514000</v>
          </cell>
          <cell r="B87" t="str">
            <v>Maintenance - Misc Steam Plant</v>
          </cell>
          <cell r="C87">
            <v>98618</v>
          </cell>
          <cell r="D87">
            <v>89516</v>
          </cell>
          <cell r="E87">
            <v>62678</v>
          </cell>
          <cell r="F87">
            <v>64280</v>
          </cell>
          <cell r="G87">
            <v>95486</v>
          </cell>
          <cell r="H87">
            <v>-132231</v>
          </cell>
          <cell r="I87">
            <v>46763</v>
          </cell>
          <cell r="J87">
            <v>46762</v>
          </cell>
          <cell r="K87">
            <v>46716</v>
          </cell>
          <cell r="L87">
            <v>46779</v>
          </cell>
          <cell r="M87">
            <v>46786</v>
          </cell>
          <cell r="N87">
            <v>46763</v>
          </cell>
        </row>
        <row r="88">
          <cell r="A88">
            <v>514300</v>
          </cell>
          <cell r="B88" t="str">
            <v>Maintenance - Misc Steam Plant</v>
          </cell>
          <cell r="C88">
            <v>0</v>
          </cell>
          <cell r="D88">
            <v>4</v>
          </cell>
          <cell r="E88">
            <v>0</v>
          </cell>
          <cell r="F88">
            <v>4</v>
          </cell>
          <cell r="G88">
            <v>4</v>
          </cell>
          <cell r="H88">
            <v>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524000</v>
          </cell>
          <cell r="B89" t="str">
            <v>Misc Expenses - Nuc Oper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531100</v>
          </cell>
          <cell r="B90" t="str">
            <v>Maint  Electric Plt-Other-Nuc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539000</v>
          </cell>
          <cell r="B91" t="str">
            <v>Misc Hydraulic Expenses</v>
          </cell>
        </row>
        <row r="92">
          <cell r="A92">
            <v>543000</v>
          </cell>
          <cell r="B92" t="str">
            <v>Maint-Reservoir,Dam &amp; Waterway</v>
          </cell>
        </row>
        <row r="93">
          <cell r="A93">
            <v>546000</v>
          </cell>
          <cell r="B93" t="str">
            <v>Suprvsn and Enginring-CT Oper</v>
          </cell>
          <cell r="C93">
            <v>23732</v>
          </cell>
          <cell r="D93">
            <v>13903</v>
          </cell>
          <cell r="E93">
            <v>17580</v>
          </cell>
          <cell r="F93">
            <v>15506</v>
          </cell>
          <cell r="G93">
            <v>15226</v>
          </cell>
          <cell r="H93">
            <v>18759</v>
          </cell>
          <cell r="I93">
            <v>-6936</v>
          </cell>
          <cell r="J93">
            <v>-6932</v>
          </cell>
          <cell r="K93">
            <v>-6996</v>
          </cell>
          <cell r="L93">
            <v>-6907</v>
          </cell>
          <cell r="M93">
            <v>58165</v>
          </cell>
          <cell r="N93">
            <v>58079</v>
          </cell>
        </row>
        <row r="94">
          <cell r="A94">
            <v>547100</v>
          </cell>
          <cell r="B94" t="str">
            <v>Natural Gas</v>
          </cell>
          <cell r="C94">
            <v>418650</v>
          </cell>
          <cell r="D94">
            <v>967120</v>
          </cell>
          <cell r="E94">
            <v>936764</v>
          </cell>
          <cell r="F94">
            <v>1195919</v>
          </cell>
          <cell r="G94">
            <v>1184790</v>
          </cell>
          <cell r="H94">
            <v>1034269</v>
          </cell>
        </row>
        <row r="95">
          <cell r="A95">
            <v>547150</v>
          </cell>
          <cell r="B95" t="str">
            <v>Natural Gas Handling-CT</v>
          </cell>
          <cell r="C95">
            <v>2603</v>
          </cell>
          <cell r="D95">
            <v>4083</v>
          </cell>
          <cell r="E95">
            <v>4357</v>
          </cell>
          <cell r="F95">
            <v>3998</v>
          </cell>
          <cell r="G95">
            <v>4053</v>
          </cell>
          <cell r="H95">
            <v>3567</v>
          </cell>
          <cell r="I95">
            <v>2745</v>
          </cell>
          <cell r="J95">
            <v>2746</v>
          </cell>
          <cell r="K95">
            <v>2745</v>
          </cell>
          <cell r="L95">
            <v>2747</v>
          </cell>
          <cell r="M95">
            <v>2715</v>
          </cell>
          <cell r="N95">
            <v>2701</v>
          </cell>
        </row>
        <row r="96">
          <cell r="A96">
            <v>547200</v>
          </cell>
          <cell r="B96" t="str">
            <v>Oil</v>
          </cell>
          <cell r="C96">
            <v>0</v>
          </cell>
          <cell r="D96">
            <v>135352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548100</v>
          </cell>
          <cell r="B97" t="str">
            <v>Generation Expenses-Other CT</v>
          </cell>
          <cell r="C97">
            <v>1653</v>
          </cell>
          <cell r="D97">
            <v>1573</v>
          </cell>
          <cell r="E97">
            <v>7681</v>
          </cell>
          <cell r="F97">
            <v>2289</v>
          </cell>
          <cell r="G97">
            <v>1341</v>
          </cell>
          <cell r="H97">
            <v>1044</v>
          </cell>
          <cell r="I97">
            <v>3612</v>
          </cell>
          <cell r="J97">
            <v>3599</v>
          </cell>
          <cell r="K97">
            <v>3678</v>
          </cell>
          <cell r="L97">
            <v>3612</v>
          </cell>
          <cell r="M97">
            <v>3591</v>
          </cell>
          <cell r="N97">
            <v>3669</v>
          </cell>
        </row>
        <row r="98">
          <cell r="A98">
            <v>548200</v>
          </cell>
          <cell r="B98" t="str">
            <v>Prime Movers - Generators- CT</v>
          </cell>
          <cell r="C98">
            <v>10947</v>
          </cell>
          <cell r="D98">
            <v>44589</v>
          </cell>
          <cell r="E98">
            <v>69453</v>
          </cell>
          <cell r="F98">
            <v>30116</v>
          </cell>
          <cell r="G98">
            <v>30096</v>
          </cell>
          <cell r="H98">
            <v>36283</v>
          </cell>
          <cell r="I98">
            <v>23070</v>
          </cell>
          <cell r="J98">
            <v>23067</v>
          </cell>
          <cell r="K98">
            <v>34323</v>
          </cell>
          <cell r="L98">
            <v>23128</v>
          </cell>
          <cell r="M98">
            <v>23115</v>
          </cell>
          <cell r="N98">
            <v>23045</v>
          </cell>
        </row>
        <row r="99">
          <cell r="A99">
            <v>549000</v>
          </cell>
          <cell r="B99" t="str">
            <v>Misc-Power Generation Expenses</v>
          </cell>
          <cell r="C99">
            <v>114377</v>
          </cell>
          <cell r="D99">
            <v>68069</v>
          </cell>
          <cell r="E99">
            <v>68183</v>
          </cell>
          <cell r="F99">
            <v>87829</v>
          </cell>
          <cell r="G99">
            <v>100078</v>
          </cell>
          <cell r="H99">
            <v>85282</v>
          </cell>
          <cell r="I99">
            <v>58922</v>
          </cell>
          <cell r="J99">
            <v>58892</v>
          </cell>
          <cell r="K99">
            <v>72212</v>
          </cell>
          <cell r="L99">
            <v>59022</v>
          </cell>
          <cell r="M99">
            <v>58944</v>
          </cell>
          <cell r="N99">
            <v>68199</v>
          </cell>
        </row>
        <row r="100">
          <cell r="A100">
            <v>550001</v>
          </cell>
          <cell r="B100" t="str">
            <v>Other Power Gen Op Rents</v>
          </cell>
          <cell r="C100">
            <v>0</v>
          </cell>
          <cell r="D100">
            <v>0</v>
          </cell>
          <cell r="E100">
            <v>-3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>
            <v>551000</v>
          </cell>
          <cell r="B101" t="str">
            <v>Suprvsn and Enginring-CT Maint</v>
          </cell>
          <cell r="C101">
            <v>10617</v>
          </cell>
          <cell r="D101">
            <v>9736</v>
          </cell>
          <cell r="E101">
            <v>15168</v>
          </cell>
          <cell r="F101">
            <v>8828</v>
          </cell>
          <cell r="G101">
            <v>9333</v>
          </cell>
          <cell r="H101">
            <v>8697</v>
          </cell>
          <cell r="I101">
            <v>11158</v>
          </cell>
          <cell r="J101">
            <v>11157</v>
          </cell>
          <cell r="K101">
            <v>11097</v>
          </cell>
          <cell r="L101">
            <v>11180</v>
          </cell>
          <cell r="M101">
            <v>11178</v>
          </cell>
          <cell r="N101">
            <v>11151</v>
          </cell>
        </row>
        <row r="102">
          <cell r="A102">
            <v>552000</v>
          </cell>
          <cell r="B102" t="str">
            <v>Maintenance Of Structures-CT</v>
          </cell>
          <cell r="C102">
            <v>20903</v>
          </cell>
          <cell r="D102">
            <v>15706</v>
          </cell>
          <cell r="E102">
            <v>8691</v>
          </cell>
          <cell r="F102">
            <v>14360</v>
          </cell>
          <cell r="G102">
            <v>23216</v>
          </cell>
          <cell r="H102">
            <v>9051</v>
          </cell>
          <cell r="I102">
            <v>31218</v>
          </cell>
          <cell r="J102">
            <v>31218</v>
          </cell>
          <cell r="K102">
            <v>31218</v>
          </cell>
          <cell r="L102">
            <v>31218</v>
          </cell>
          <cell r="M102">
            <v>31210</v>
          </cell>
          <cell r="N102">
            <v>31218</v>
          </cell>
        </row>
        <row r="103">
          <cell r="A103">
            <v>552220</v>
          </cell>
          <cell r="B103" t="str">
            <v>Solar: Maint of Structures</v>
          </cell>
        </row>
        <row r="104">
          <cell r="A104">
            <v>553000</v>
          </cell>
          <cell r="B104" t="str">
            <v>Maint-Gentg and Elect Equip-CT</v>
          </cell>
          <cell r="C104">
            <v>4768</v>
          </cell>
          <cell r="D104">
            <v>18665</v>
          </cell>
          <cell r="E104">
            <v>18115</v>
          </cell>
          <cell r="F104">
            <v>9239</v>
          </cell>
          <cell r="G104">
            <v>16159</v>
          </cell>
          <cell r="H104">
            <v>5762</v>
          </cell>
          <cell r="I104">
            <v>117325</v>
          </cell>
          <cell r="J104">
            <v>78162</v>
          </cell>
          <cell r="K104">
            <v>42325</v>
          </cell>
          <cell r="L104">
            <v>42345</v>
          </cell>
          <cell r="M104">
            <v>36923</v>
          </cell>
          <cell r="N104">
            <v>36909</v>
          </cell>
        </row>
        <row r="105">
          <cell r="A105">
            <v>554000</v>
          </cell>
          <cell r="B105" t="str">
            <v>Misc Power Generation Plant-CT</v>
          </cell>
          <cell r="C105">
            <v>1537</v>
          </cell>
          <cell r="D105">
            <v>29858</v>
          </cell>
          <cell r="E105">
            <v>18013</v>
          </cell>
          <cell r="F105">
            <v>17807</v>
          </cell>
          <cell r="G105">
            <v>102648</v>
          </cell>
          <cell r="H105">
            <v>13821</v>
          </cell>
          <cell r="I105">
            <v>10839</v>
          </cell>
          <cell r="J105">
            <v>10839</v>
          </cell>
          <cell r="K105">
            <v>10839</v>
          </cell>
          <cell r="L105">
            <v>10839</v>
          </cell>
          <cell r="M105">
            <v>10848</v>
          </cell>
          <cell r="N105">
            <v>10839</v>
          </cell>
        </row>
        <row r="106">
          <cell r="A106">
            <v>555028</v>
          </cell>
          <cell r="B106" t="str">
            <v>Purch Pwr - Non-native - net</v>
          </cell>
          <cell r="C106">
            <v>-175045</v>
          </cell>
          <cell r="D106">
            <v>0</v>
          </cell>
          <cell r="E106">
            <v>0</v>
          </cell>
          <cell r="F106">
            <v>-124185</v>
          </cell>
          <cell r="G106">
            <v>0</v>
          </cell>
          <cell r="H106">
            <v>0</v>
          </cell>
        </row>
        <row r="107">
          <cell r="A107">
            <v>555200</v>
          </cell>
          <cell r="B107" t="str">
            <v>Interchange Power</v>
          </cell>
        </row>
        <row r="108">
          <cell r="A108">
            <v>555202</v>
          </cell>
          <cell r="B108" t="str">
            <v>Purch Power-Fuel Clause</v>
          </cell>
          <cell r="C108">
            <v>4597980</v>
          </cell>
          <cell r="D108">
            <v>3637374</v>
          </cell>
          <cell r="E108">
            <v>8348284</v>
          </cell>
          <cell r="F108">
            <v>5849874</v>
          </cell>
          <cell r="G108">
            <v>3467654</v>
          </cell>
          <cell r="H108">
            <v>3438115</v>
          </cell>
          <cell r="I108">
            <v>12467937</v>
          </cell>
          <cell r="J108">
            <v>11844677</v>
          </cell>
          <cell r="K108">
            <v>9630625</v>
          </cell>
          <cell r="L108">
            <v>4304111</v>
          </cell>
          <cell r="M108">
            <v>3748471</v>
          </cell>
          <cell r="N108">
            <v>4210586</v>
          </cell>
        </row>
        <row r="109">
          <cell r="A109">
            <v>556000</v>
          </cell>
          <cell r="B109" t="str">
            <v>System Cnts &amp; Load Dispatching</v>
          </cell>
          <cell r="I109">
            <v>70</v>
          </cell>
          <cell r="J109">
            <v>70</v>
          </cell>
          <cell r="K109">
            <v>70</v>
          </cell>
          <cell r="L109">
            <v>70</v>
          </cell>
          <cell r="M109">
            <v>70</v>
          </cell>
          <cell r="N109">
            <v>70</v>
          </cell>
        </row>
        <row r="110">
          <cell r="A110">
            <v>557000</v>
          </cell>
          <cell r="B110" t="str">
            <v>Other Expenses-Oper</v>
          </cell>
          <cell r="C110">
            <v>-1858634</v>
          </cell>
          <cell r="D110">
            <v>748707</v>
          </cell>
          <cell r="E110">
            <v>1815398</v>
          </cell>
          <cell r="F110">
            <v>-1614362</v>
          </cell>
          <cell r="G110">
            <v>-437454</v>
          </cell>
          <cell r="H110">
            <v>2087449</v>
          </cell>
          <cell r="I110">
            <v>623618</v>
          </cell>
          <cell r="J110">
            <v>639397</v>
          </cell>
          <cell r="K110">
            <v>566176</v>
          </cell>
          <cell r="L110">
            <v>740145</v>
          </cell>
          <cell r="M110">
            <v>566421</v>
          </cell>
          <cell r="N110">
            <v>690986</v>
          </cell>
        </row>
        <row r="111">
          <cell r="A111">
            <v>557450</v>
          </cell>
          <cell r="B111" t="str">
            <v>Commissions/Brokerage Expense</v>
          </cell>
          <cell r="C111">
            <v>705</v>
          </cell>
          <cell r="D111">
            <v>2262</v>
          </cell>
          <cell r="E111">
            <v>538</v>
          </cell>
          <cell r="F111">
            <v>719</v>
          </cell>
          <cell r="G111">
            <v>696</v>
          </cell>
          <cell r="H111">
            <v>1615</v>
          </cell>
          <cell r="I111">
            <v>936</v>
          </cell>
          <cell r="J111">
            <v>936</v>
          </cell>
          <cell r="K111">
            <v>936</v>
          </cell>
          <cell r="L111">
            <v>936</v>
          </cell>
          <cell r="M111">
            <v>936</v>
          </cell>
          <cell r="N111">
            <v>936</v>
          </cell>
        </row>
        <row r="112">
          <cell r="A112">
            <v>557451</v>
          </cell>
          <cell r="B112" t="str">
            <v>EA &amp; Coal Broker Fees</v>
          </cell>
          <cell r="C112">
            <v>97</v>
          </cell>
          <cell r="D112">
            <v>0</v>
          </cell>
          <cell r="E112">
            <v>0</v>
          </cell>
          <cell r="F112">
            <v>0</v>
          </cell>
          <cell r="G112">
            <v>21</v>
          </cell>
          <cell r="H112">
            <v>6250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557980</v>
          </cell>
          <cell r="B113" t="str">
            <v>Retail Deferred Fuel Expenses</v>
          </cell>
          <cell r="C113">
            <v>-218739</v>
          </cell>
          <cell r="D113">
            <v>2703639</v>
          </cell>
          <cell r="E113">
            <v>-3122073</v>
          </cell>
          <cell r="F113">
            <v>3971865</v>
          </cell>
          <cell r="G113">
            <v>682065</v>
          </cell>
          <cell r="H113">
            <v>-716659</v>
          </cell>
          <cell r="I113">
            <v>-872443</v>
          </cell>
          <cell r="J113">
            <v>-1162767</v>
          </cell>
          <cell r="K113">
            <v>1037613</v>
          </cell>
          <cell r="L113">
            <v>1415248</v>
          </cell>
          <cell r="M113">
            <v>1492337</v>
          </cell>
          <cell r="N113">
            <v>920998</v>
          </cell>
        </row>
        <row r="114">
          <cell r="A114">
            <v>560000</v>
          </cell>
          <cell r="B114" t="str">
            <v>Supervsn and Engrng-Trans Oper</v>
          </cell>
          <cell r="C114">
            <v>60</v>
          </cell>
          <cell r="D114">
            <v>83</v>
          </cell>
          <cell r="E114">
            <v>82</v>
          </cell>
          <cell r="F114">
            <v>74</v>
          </cell>
          <cell r="G114">
            <v>56</v>
          </cell>
          <cell r="H114">
            <v>139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>
            <v>561100</v>
          </cell>
          <cell r="B115" t="str">
            <v>Load Dispatch-Reliability</v>
          </cell>
          <cell r="C115">
            <v>6793</v>
          </cell>
          <cell r="D115">
            <v>6978</v>
          </cell>
          <cell r="E115">
            <v>7135</v>
          </cell>
          <cell r="F115">
            <v>6151</v>
          </cell>
          <cell r="G115">
            <v>5987</v>
          </cell>
          <cell r="H115">
            <v>6547</v>
          </cell>
          <cell r="I115">
            <v>6391</v>
          </cell>
          <cell r="J115">
            <v>6247</v>
          </cell>
          <cell r="K115">
            <v>6020</v>
          </cell>
          <cell r="L115">
            <v>5581</v>
          </cell>
          <cell r="M115">
            <v>5675</v>
          </cell>
          <cell r="N115">
            <v>6190</v>
          </cell>
        </row>
        <row r="116">
          <cell r="A116">
            <v>561200</v>
          </cell>
          <cell r="B116" t="str">
            <v>Load Dispatch-Mnitor&amp;OprTrnSys</v>
          </cell>
          <cell r="C116">
            <v>31073</v>
          </cell>
          <cell r="D116">
            <v>32257</v>
          </cell>
          <cell r="E116">
            <v>33220</v>
          </cell>
          <cell r="F116">
            <v>28759</v>
          </cell>
          <cell r="G116">
            <v>28007</v>
          </cell>
          <cell r="H116">
            <v>30763</v>
          </cell>
          <cell r="I116">
            <v>29772</v>
          </cell>
          <cell r="J116">
            <v>7362</v>
          </cell>
          <cell r="K116">
            <v>28478</v>
          </cell>
          <cell r="L116">
            <v>26946</v>
          </cell>
          <cell r="M116">
            <v>27421</v>
          </cell>
          <cell r="N116">
            <v>29071</v>
          </cell>
        </row>
        <row r="117">
          <cell r="A117">
            <v>561300</v>
          </cell>
          <cell r="B117" t="str">
            <v>Load Dispatch - TransSvc&amp;Sch</v>
          </cell>
          <cell r="C117">
            <v>4195</v>
          </cell>
          <cell r="D117">
            <v>4345</v>
          </cell>
          <cell r="E117">
            <v>4471</v>
          </cell>
          <cell r="F117">
            <v>3861</v>
          </cell>
          <cell r="G117">
            <v>3765</v>
          </cell>
          <cell r="H117">
            <v>4134</v>
          </cell>
          <cell r="I117">
            <v>4045</v>
          </cell>
          <cell r="J117">
            <v>3974</v>
          </cell>
          <cell r="K117">
            <v>3860</v>
          </cell>
          <cell r="L117">
            <v>3641</v>
          </cell>
          <cell r="M117">
            <v>3704</v>
          </cell>
          <cell r="N117">
            <v>3945</v>
          </cell>
        </row>
        <row r="118">
          <cell r="A118">
            <v>561400</v>
          </cell>
          <cell r="B118" t="str">
            <v>Scheduling-Sys Cntrl&amp;Disp Svs</v>
          </cell>
          <cell r="C118">
            <v>293424</v>
          </cell>
          <cell r="D118">
            <v>341434</v>
          </cell>
          <cell r="E118">
            <v>365052</v>
          </cell>
          <cell r="F118">
            <v>303396</v>
          </cell>
          <cell r="G118">
            <v>259611</v>
          </cell>
          <cell r="H118">
            <v>242231</v>
          </cell>
          <cell r="I118">
            <v>100000</v>
          </cell>
          <cell r="J118">
            <v>100000</v>
          </cell>
          <cell r="K118">
            <v>100000</v>
          </cell>
          <cell r="L118">
            <v>100000</v>
          </cell>
          <cell r="M118">
            <v>100000</v>
          </cell>
          <cell r="N118">
            <v>100000</v>
          </cell>
        </row>
        <row r="119">
          <cell r="A119">
            <v>561500</v>
          </cell>
          <cell r="B119" t="str">
            <v>Reliability Planning and Stdsdev</v>
          </cell>
          <cell r="C119">
            <v>675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561800</v>
          </cell>
          <cell r="B120" t="str">
            <v>Reliability-Plan&amp;Stds Dev</v>
          </cell>
          <cell r="C120">
            <v>186731</v>
          </cell>
          <cell r="D120">
            <v>138645</v>
          </cell>
          <cell r="E120">
            <v>126433</v>
          </cell>
          <cell r="F120">
            <v>183977</v>
          </cell>
          <cell r="G120">
            <v>184140</v>
          </cell>
          <cell r="H120">
            <v>184033</v>
          </cell>
          <cell r="I120">
            <v>172500</v>
          </cell>
          <cell r="J120">
            <v>172500</v>
          </cell>
          <cell r="K120">
            <v>172500</v>
          </cell>
          <cell r="L120">
            <v>172500</v>
          </cell>
          <cell r="M120">
            <v>189436</v>
          </cell>
          <cell r="N120">
            <v>189436</v>
          </cell>
        </row>
        <row r="121">
          <cell r="A121">
            <v>562000</v>
          </cell>
          <cell r="B121" t="str">
            <v>Station Expenses</v>
          </cell>
          <cell r="C121">
            <v>2569</v>
          </cell>
          <cell r="D121">
            <v>8456</v>
          </cell>
          <cell r="E121">
            <v>4768</v>
          </cell>
          <cell r="F121">
            <v>808</v>
          </cell>
          <cell r="G121">
            <v>1042</v>
          </cell>
          <cell r="H121">
            <v>2370</v>
          </cell>
          <cell r="I121">
            <v>12445</v>
          </cell>
          <cell r="J121">
            <v>15670</v>
          </cell>
          <cell r="K121">
            <v>4321</v>
          </cell>
          <cell r="L121">
            <v>1662</v>
          </cell>
          <cell r="M121">
            <v>1562</v>
          </cell>
          <cell r="N121">
            <v>1652</v>
          </cell>
        </row>
        <row r="122">
          <cell r="A122">
            <v>563000</v>
          </cell>
          <cell r="B122" t="str">
            <v>Overhead Line Expenses-Trans</v>
          </cell>
          <cell r="C122">
            <v>155</v>
          </cell>
          <cell r="D122">
            <v>48506</v>
          </cell>
          <cell r="E122">
            <v>93</v>
          </cell>
          <cell r="F122">
            <v>107</v>
          </cell>
          <cell r="G122">
            <v>21</v>
          </cell>
          <cell r="H122">
            <v>322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2913</v>
          </cell>
          <cell r="N122">
            <v>0</v>
          </cell>
        </row>
        <row r="123">
          <cell r="A123">
            <v>565000</v>
          </cell>
          <cell r="B123" t="str">
            <v>Transm Of Elec By Others</v>
          </cell>
          <cell r="C123">
            <v>2208979</v>
          </cell>
          <cell r="D123">
            <v>1976319</v>
          </cell>
          <cell r="E123">
            <v>1863233</v>
          </cell>
          <cell r="F123">
            <v>2367016</v>
          </cell>
          <cell r="G123">
            <v>1648801</v>
          </cell>
          <cell r="H123">
            <v>2116339</v>
          </cell>
          <cell r="I123">
            <v>2031278</v>
          </cell>
          <cell r="J123">
            <v>1782473</v>
          </cell>
          <cell r="K123">
            <v>1892028</v>
          </cell>
          <cell r="L123">
            <v>2031278</v>
          </cell>
          <cell r="M123">
            <v>2267151</v>
          </cell>
          <cell r="N123">
            <v>2267151</v>
          </cell>
        </row>
        <row r="124">
          <cell r="A124">
            <v>566000</v>
          </cell>
          <cell r="B124" t="str">
            <v>Misc Trans Exp-Other</v>
          </cell>
          <cell r="C124">
            <v>4202</v>
          </cell>
          <cell r="D124">
            <v>5973</v>
          </cell>
          <cell r="E124">
            <v>7389</v>
          </cell>
          <cell r="F124">
            <v>7330</v>
          </cell>
          <cell r="G124">
            <v>6513</v>
          </cell>
          <cell r="H124">
            <v>30560</v>
          </cell>
          <cell r="I124">
            <v>9880</v>
          </cell>
          <cell r="J124">
            <v>11399</v>
          </cell>
          <cell r="K124">
            <v>10546</v>
          </cell>
          <cell r="L124">
            <v>9537</v>
          </cell>
          <cell r="M124">
            <v>11134</v>
          </cell>
          <cell r="N124">
            <v>9639</v>
          </cell>
        </row>
        <row r="125">
          <cell r="A125">
            <v>566100</v>
          </cell>
          <cell r="B125" t="str">
            <v>Misc Trans-Trans Lines Related</v>
          </cell>
          <cell r="C125">
            <v>322</v>
          </cell>
          <cell r="D125">
            <v>272</v>
          </cell>
          <cell r="E125">
            <v>4749</v>
          </cell>
          <cell r="F125">
            <v>291</v>
          </cell>
          <cell r="G125">
            <v>249</v>
          </cell>
          <cell r="H125">
            <v>301</v>
          </cell>
          <cell r="I125">
            <v>292</v>
          </cell>
          <cell r="J125">
            <v>292</v>
          </cell>
          <cell r="K125">
            <v>292</v>
          </cell>
          <cell r="L125">
            <v>292</v>
          </cell>
          <cell r="M125">
            <v>292</v>
          </cell>
          <cell r="N125">
            <v>292</v>
          </cell>
        </row>
        <row r="126">
          <cell r="A126">
            <v>567000</v>
          </cell>
          <cell r="B126" t="str">
            <v>Rents-Trans Oper</v>
          </cell>
          <cell r="I126">
            <v>625</v>
          </cell>
          <cell r="J126">
            <v>625</v>
          </cell>
          <cell r="K126">
            <v>625</v>
          </cell>
          <cell r="L126">
            <v>625</v>
          </cell>
          <cell r="M126">
            <v>625</v>
          </cell>
          <cell r="N126">
            <v>625</v>
          </cell>
        </row>
        <row r="127">
          <cell r="A127">
            <v>569000</v>
          </cell>
          <cell r="B127" t="str">
            <v>Maint Of Structures-Trans</v>
          </cell>
          <cell r="C127">
            <v>10</v>
          </cell>
          <cell r="D127">
            <v>1620</v>
          </cell>
          <cell r="E127">
            <v>13</v>
          </cell>
          <cell r="F127">
            <v>0</v>
          </cell>
          <cell r="G127">
            <v>3279</v>
          </cell>
          <cell r="H127">
            <v>3925</v>
          </cell>
          <cell r="I127">
            <v>1954</v>
          </cell>
          <cell r="J127">
            <v>3496</v>
          </cell>
          <cell r="K127">
            <v>3080</v>
          </cell>
          <cell r="L127">
            <v>2130</v>
          </cell>
          <cell r="M127">
            <v>2230</v>
          </cell>
          <cell r="N127">
            <v>2148</v>
          </cell>
        </row>
        <row r="128">
          <cell r="A128">
            <v>569100</v>
          </cell>
          <cell r="B128" t="str">
            <v>Maint of Computer Hardware</v>
          </cell>
          <cell r="C128">
            <v>210</v>
          </cell>
          <cell r="D128">
            <v>222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>
            <v>569200</v>
          </cell>
          <cell r="B129" t="str">
            <v>Maint Of Computer Software</v>
          </cell>
          <cell r="C129">
            <v>5220</v>
          </cell>
          <cell r="D129">
            <v>5320</v>
          </cell>
          <cell r="E129">
            <v>5214</v>
          </cell>
          <cell r="F129">
            <v>6080</v>
          </cell>
          <cell r="G129">
            <v>5158</v>
          </cell>
          <cell r="H129">
            <v>5537</v>
          </cell>
          <cell r="I129">
            <v>5412</v>
          </cell>
          <cell r="J129">
            <v>5412</v>
          </cell>
          <cell r="K129">
            <v>5413</v>
          </cell>
          <cell r="L129">
            <v>5413</v>
          </cell>
          <cell r="M129">
            <v>5401</v>
          </cell>
          <cell r="N129">
            <v>12127</v>
          </cell>
        </row>
        <row r="130">
          <cell r="A130">
            <v>570100</v>
          </cell>
          <cell r="B130" t="str">
            <v>Maint  Stat Equip-Other- Trans</v>
          </cell>
          <cell r="C130">
            <v>2224</v>
          </cell>
          <cell r="D130">
            <v>2175</v>
          </cell>
          <cell r="E130">
            <v>1624</v>
          </cell>
          <cell r="F130">
            <v>3743</v>
          </cell>
          <cell r="G130">
            <v>1987</v>
          </cell>
          <cell r="H130">
            <v>3450</v>
          </cell>
          <cell r="I130">
            <v>1529</v>
          </cell>
          <cell r="J130">
            <v>1715</v>
          </cell>
          <cell r="K130">
            <v>2595</v>
          </cell>
          <cell r="L130">
            <v>534</v>
          </cell>
          <cell r="M130">
            <v>2802</v>
          </cell>
          <cell r="N130">
            <v>1587</v>
          </cell>
        </row>
        <row r="131">
          <cell r="A131">
            <v>570200</v>
          </cell>
          <cell r="B131" t="str">
            <v>Main-Cir BrkrsTrnsf Mtrs-Trans</v>
          </cell>
          <cell r="C131">
            <v>6561</v>
          </cell>
          <cell r="D131">
            <v>23806</v>
          </cell>
          <cell r="E131">
            <v>34537</v>
          </cell>
          <cell r="F131">
            <v>12058</v>
          </cell>
          <cell r="G131">
            <v>9694</v>
          </cell>
          <cell r="H131">
            <v>6765</v>
          </cell>
          <cell r="I131">
            <v>8879</v>
          </cell>
          <cell r="J131">
            <v>9308</v>
          </cell>
          <cell r="K131">
            <v>8299</v>
          </cell>
          <cell r="L131">
            <v>5841</v>
          </cell>
          <cell r="M131">
            <v>6016</v>
          </cell>
          <cell r="N131">
            <v>5751</v>
          </cell>
        </row>
        <row r="132">
          <cell r="A132">
            <v>571000</v>
          </cell>
          <cell r="B132" t="str">
            <v>Maint Of Overhead Lines-Trans</v>
          </cell>
          <cell r="C132">
            <v>37507</v>
          </cell>
          <cell r="D132">
            <v>46845</v>
          </cell>
          <cell r="E132">
            <v>125781</v>
          </cell>
          <cell r="F132">
            <v>64397</v>
          </cell>
          <cell r="G132">
            <v>-19879</v>
          </cell>
          <cell r="H132">
            <v>50115</v>
          </cell>
          <cell r="I132">
            <v>53826</v>
          </cell>
          <cell r="J132">
            <v>-381</v>
          </cell>
          <cell r="K132">
            <v>76596</v>
          </cell>
          <cell r="L132">
            <v>63190</v>
          </cell>
          <cell r="M132">
            <v>83948</v>
          </cell>
          <cell r="N132">
            <v>42638</v>
          </cell>
        </row>
        <row r="133">
          <cell r="A133">
            <v>575700</v>
          </cell>
          <cell r="B133" t="str">
            <v>Market Faciliation-Mntr&amp;Comp</v>
          </cell>
          <cell r="C133">
            <v>176593</v>
          </cell>
          <cell r="D133">
            <v>213582</v>
          </cell>
          <cell r="E133">
            <v>184791</v>
          </cell>
          <cell r="F133">
            <v>212043</v>
          </cell>
          <cell r="G133">
            <v>198394</v>
          </cell>
          <cell r="H133">
            <v>211928</v>
          </cell>
          <cell r="I133">
            <v>249888</v>
          </cell>
          <cell r="J133">
            <v>249888</v>
          </cell>
          <cell r="K133">
            <v>249888</v>
          </cell>
          <cell r="L133">
            <v>249888</v>
          </cell>
          <cell r="M133">
            <v>286685</v>
          </cell>
          <cell r="N133">
            <v>286685</v>
          </cell>
        </row>
        <row r="134">
          <cell r="A134">
            <v>580000</v>
          </cell>
          <cell r="B134" t="str">
            <v>Supervsn and Engring-Dist Oper</v>
          </cell>
          <cell r="C134">
            <v>4942</v>
          </cell>
          <cell r="D134">
            <v>2419</v>
          </cell>
          <cell r="E134">
            <v>3024</v>
          </cell>
          <cell r="F134">
            <v>5820</v>
          </cell>
          <cell r="G134">
            <v>5547</v>
          </cell>
          <cell r="H134">
            <v>1523</v>
          </cell>
          <cell r="I134">
            <v>1890</v>
          </cell>
          <cell r="J134">
            <v>1890</v>
          </cell>
          <cell r="K134">
            <v>1890</v>
          </cell>
          <cell r="L134">
            <v>1890</v>
          </cell>
          <cell r="M134">
            <v>1890</v>
          </cell>
          <cell r="N134">
            <v>1890</v>
          </cell>
        </row>
        <row r="135">
          <cell r="A135">
            <v>581004</v>
          </cell>
          <cell r="B135" t="str">
            <v>Load Dispatch-Dist of Elec</v>
          </cell>
          <cell r="C135">
            <v>27414</v>
          </cell>
          <cell r="D135">
            <v>33790</v>
          </cell>
          <cell r="E135">
            <v>50002</v>
          </cell>
          <cell r="F135">
            <v>24263</v>
          </cell>
          <cell r="G135">
            <v>29098</v>
          </cell>
          <cell r="H135">
            <v>31586</v>
          </cell>
          <cell r="I135">
            <v>32657</v>
          </cell>
          <cell r="J135">
            <v>32657</v>
          </cell>
          <cell r="K135">
            <v>45549</v>
          </cell>
          <cell r="L135">
            <v>32657</v>
          </cell>
          <cell r="M135">
            <v>56664</v>
          </cell>
          <cell r="N135">
            <v>32657</v>
          </cell>
        </row>
        <row r="136">
          <cell r="A136">
            <v>582100</v>
          </cell>
          <cell r="B136" t="str">
            <v>Station Expenses-Other-Dist</v>
          </cell>
          <cell r="C136">
            <v>4221</v>
          </cell>
          <cell r="D136">
            <v>1279</v>
          </cell>
          <cell r="E136">
            <v>2005</v>
          </cell>
          <cell r="F136">
            <v>9151</v>
          </cell>
          <cell r="G136">
            <v>3376</v>
          </cell>
          <cell r="H136">
            <v>4695</v>
          </cell>
          <cell r="I136">
            <v>4552</v>
          </cell>
          <cell r="J136">
            <v>13748</v>
          </cell>
          <cell r="K136">
            <v>5546</v>
          </cell>
          <cell r="L136">
            <v>4166</v>
          </cell>
          <cell r="M136">
            <v>4045</v>
          </cell>
          <cell r="N136">
            <v>3627</v>
          </cell>
        </row>
        <row r="137">
          <cell r="A137">
            <v>583100</v>
          </cell>
          <cell r="B137" t="str">
            <v>Overhead Line Exps-Other-Dist</v>
          </cell>
          <cell r="C137">
            <v>0</v>
          </cell>
          <cell r="D137">
            <v>72079</v>
          </cell>
          <cell r="E137">
            <v>17703</v>
          </cell>
          <cell r="F137">
            <v>42924</v>
          </cell>
          <cell r="G137">
            <v>0</v>
          </cell>
          <cell r="H137">
            <v>8625</v>
          </cell>
          <cell r="I137">
            <v>5803</v>
          </cell>
          <cell r="J137">
            <v>7465</v>
          </cell>
          <cell r="K137">
            <v>7527</v>
          </cell>
          <cell r="L137">
            <v>5955</v>
          </cell>
          <cell r="M137">
            <v>6469</v>
          </cell>
          <cell r="N137">
            <v>6502</v>
          </cell>
        </row>
        <row r="138">
          <cell r="A138">
            <v>583200</v>
          </cell>
          <cell r="B138" t="str">
            <v>Transf Set Rem Reset Test-Dist</v>
          </cell>
          <cell r="C138">
            <v>5515</v>
          </cell>
          <cell r="D138">
            <v>5542</v>
          </cell>
          <cell r="E138">
            <v>7419</v>
          </cell>
          <cell r="F138">
            <v>5572</v>
          </cell>
          <cell r="G138">
            <v>5947</v>
          </cell>
          <cell r="H138">
            <v>5961</v>
          </cell>
          <cell r="I138">
            <v>22856</v>
          </cell>
          <cell r="J138">
            <v>23018</v>
          </cell>
          <cell r="K138">
            <v>40415</v>
          </cell>
          <cell r="L138">
            <v>38018</v>
          </cell>
          <cell r="M138">
            <v>8988</v>
          </cell>
          <cell r="N138">
            <v>22988</v>
          </cell>
        </row>
        <row r="139">
          <cell r="A139">
            <v>584000</v>
          </cell>
          <cell r="B139" t="str">
            <v>Underground Line Expenses-Dist</v>
          </cell>
          <cell r="C139">
            <v>29237</v>
          </cell>
          <cell r="D139">
            <v>110214</v>
          </cell>
          <cell r="E139">
            <v>77885</v>
          </cell>
          <cell r="F139">
            <v>152291</v>
          </cell>
          <cell r="G139">
            <v>32505</v>
          </cell>
          <cell r="H139">
            <v>46975</v>
          </cell>
          <cell r="I139">
            <v>31045</v>
          </cell>
          <cell r="J139">
            <v>59619</v>
          </cell>
          <cell r="K139">
            <v>38796</v>
          </cell>
          <cell r="L139">
            <v>30559</v>
          </cell>
          <cell r="M139">
            <v>33482</v>
          </cell>
          <cell r="N139">
            <v>32021</v>
          </cell>
        </row>
        <row r="140">
          <cell r="A140">
            <v>586000</v>
          </cell>
          <cell r="B140" t="str">
            <v>Meter Expenses-Dist</v>
          </cell>
          <cell r="C140">
            <v>26819</v>
          </cell>
          <cell r="D140">
            <v>30598</v>
          </cell>
          <cell r="E140">
            <v>44353</v>
          </cell>
          <cell r="F140">
            <v>35130</v>
          </cell>
          <cell r="G140">
            <v>30985</v>
          </cell>
          <cell r="H140">
            <v>30052</v>
          </cell>
          <cell r="I140">
            <v>46857</v>
          </cell>
          <cell r="J140">
            <v>38792</v>
          </cell>
          <cell r="K140">
            <v>61176</v>
          </cell>
          <cell r="L140">
            <v>44850</v>
          </cell>
          <cell r="M140">
            <v>51025</v>
          </cell>
          <cell r="N140">
            <v>49565</v>
          </cell>
        </row>
        <row r="141">
          <cell r="A141">
            <v>587000</v>
          </cell>
          <cell r="B141" t="str">
            <v>Cust Install Exp-Other Dist</v>
          </cell>
          <cell r="C141">
            <v>34950</v>
          </cell>
          <cell r="D141">
            <v>40218</v>
          </cell>
          <cell r="E141">
            <v>57659</v>
          </cell>
          <cell r="F141">
            <v>39588</v>
          </cell>
          <cell r="G141">
            <v>50900</v>
          </cell>
          <cell r="H141">
            <v>56062</v>
          </cell>
          <cell r="I141">
            <v>55065</v>
          </cell>
          <cell r="J141">
            <v>58829</v>
          </cell>
          <cell r="K141">
            <v>64077</v>
          </cell>
          <cell r="L141">
            <v>51025</v>
          </cell>
          <cell r="M141">
            <v>51667</v>
          </cell>
          <cell r="N141">
            <v>53546</v>
          </cell>
        </row>
        <row r="142">
          <cell r="A142">
            <v>588100</v>
          </cell>
          <cell r="B142" t="str">
            <v>Misc Distribution Exp-Other</v>
          </cell>
          <cell r="C142">
            <v>109480</v>
          </cell>
          <cell r="D142">
            <v>131151</v>
          </cell>
          <cell r="E142">
            <v>92009</v>
          </cell>
          <cell r="F142">
            <v>97277</v>
          </cell>
          <cell r="G142">
            <v>80378</v>
          </cell>
          <cell r="H142">
            <v>90528</v>
          </cell>
          <cell r="I142">
            <v>158102</v>
          </cell>
          <cell r="J142">
            <v>180735</v>
          </cell>
          <cell r="K142">
            <v>189494</v>
          </cell>
          <cell r="L142">
            <v>197574</v>
          </cell>
          <cell r="M142">
            <v>135383</v>
          </cell>
          <cell r="N142">
            <v>137923</v>
          </cell>
        </row>
        <row r="143">
          <cell r="A143">
            <v>588300</v>
          </cell>
          <cell r="B143" t="str">
            <v>Load Mang-Gen and Control-Dist</v>
          </cell>
        </row>
        <row r="144">
          <cell r="A144">
            <v>588700</v>
          </cell>
          <cell r="B144" t="str">
            <v>Intcon Study Costs (D)</v>
          </cell>
        </row>
        <row r="145">
          <cell r="A145">
            <v>589000</v>
          </cell>
          <cell r="B145" t="str">
            <v>Rents-Dist Oper</v>
          </cell>
          <cell r="C145">
            <v>3955</v>
          </cell>
          <cell r="D145">
            <v>5409</v>
          </cell>
          <cell r="E145">
            <v>427</v>
          </cell>
          <cell r="F145">
            <v>0</v>
          </cell>
          <cell r="G145">
            <v>1327</v>
          </cell>
          <cell r="H145">
            <v>253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>
            <v>590000</v>
          </cell>
          <cell r="B146" t="str">
            <v>Supervsn and Engrng-Dist Maint</v>
          </cell>
          <cell r="C146">
            <v>10255</v>
          </cell>
          <cell r="D146">
            <v>6736</v>
          </cell>
          <cell r="E146">
            <v>7453</v>
          </cell>
          <cell r="F146">
            <v>6847</v>
          </cell>
          <cell r="G146">
            <v>6257</v>
          </cell>
          <cell r="H146">
            <v>6802</v>
          </cell>
          <cell r="I146">
            <v>960</v>
          </cell>
          <cell r="J146">
            <v>960</v>
          </cell>
          <cell r="K146">
            <v>960</v>
          </cell>
          <cell r="L146">
            <v>960</v>
          </cell>
          <cell r="M146">
            <v>960</v>
          </cell>
          <cell r="N146">
            <v>960</v>
          </cell>
        </row>
        <row r="147">
          <cell r="A147">
            <v>591000</v>
          </cell>
          <cell r="B147" t="str">
            <v>Maintenance Of Structures-Dist</v>
          </cell>
          <cell r="I147">
            <v>141</v>
          </cell>
          <cell r="J147">
            <v>3365</v>
          </cell>
          <cell r="K147">
            <v>1055</v>
          </cell>
          <cell r="L147">
            <v>564</v>
          </cell>
          <cell r="M147">
            <v>400</v>
          </cell>
          <cell r="N147">
            <v>583</v>
          </cell>
        </row>
        <row r="148">
          <cell r="A148">
            <v>592100</v>
          </cell>
          <cell r="B148" t="str">
            <v>Maint Station Equip-Other-Dist</v>
          </cell>
          <cell r="C148">
            <v>4138</v>
          </cell>
          <cell r="D148">
            <v>3403</v>
          </cell>
          <cell r="E148">
            <v>2437</v>
          </cell>
          <cell r="F148">
            <v>3639</v>
          </cell>
          <cell r="G148">
            <v>2993</v>
          </cell>
          <cell r="H148">
            <v>6382</v>
          </cell>
          <cell r="I148">
            <v>8946</v>
          </cell>
          <cell r="J148">
            <v>-2586</v>
          </cell>
          <cell r="K148">
            <v>9746</v>
          </cell>
          <cell r="L148">
            <v>4249</v>
          </cell>
          <cell r="M148">
            <v>8064</v>
          </cell>
          <cell r="N148">
            <v>7370</v>
          </cell>
        </row>
        <row r="149">
          <cell r="A149">
            <v>592200</v>
          </cell>
          <cell r="B149" t="str">
            <v>Cir BrkrsTrnsf Mters Rely-Dist</v>
          </cell>
          <cell r="C149">
            <v>18714</v>
          </cell>
          <cell r="D149">
            <v>13632</v>
          </cell>
          <cell r="E149">
            <v>20217</v>
          </cell>
          <cell r="F149">
            <v>25584</v>
          </cell>
          <cell r="G149">
            <v>15438</v>
          </cell>
          <cell r="H149">
            <v>39781</v>
          </cell>
          <cell r="I149">
            <v>16295</v>
          </cell>
          <cell r="J149">
            <v>20484</v>
          </cell>
          <cell r="K149">
            <v>23161</v>
          </cell>
          <cell r="L149">
            <v>16445</v>
          </cell>
          <cell r="M149">
            <v>18401</v>
          </cell>
          <cell r="N149">
            <v>16565</v>
          </cell>
        </row>
        <row r="150">
          <cell r="A150">
            <v>593000</v>
          </cell>
          <cell r="B150" t="str">
            <v>Maint Overhd Lines-Other-Dist</v>
          </cell>
          <cell r="C150">
            <v>137906</v>
          </cell>
          <cell r="D150">
            <v>113178</v>
          </cell>
          <cell r="E150">
            <v>254658</v>
          </cell>
          <cell r="F150">
            <v>75001</v>
          </cell>
          <cell r="G150">
            <v>128842</v>
          </cell>
          <cell r="H150">
            <v>160436</v>
          </cell>
          <cell r="I150">
            <v>300878</v>
          </cell>
          <cell r="J150">
            <v>28109</v>
          </cell>
          <cell r="K150">
            <v>234038</v>
          </cell>
          <cell r="L150">
            <v>183202</v>
          </cell>
          <cell r="M150">
            <v>157811</v>
          </cell>
          <cell r="N150">
            <v>208607</v>
          </cell>
        </row>
        <row r="151">
          <cell r="A151">
            <v>593100</v>
          </cell>
          <cell r="B151" t="str">
            <v>Right-Of-Way Maintenance-Dist</v>
          </cell>
          <cell r="C151">
            <v>326308</v>
          </cell>
          <cell r="D151">
            <v>347761</v>
          </cell>
          <cell r="E151">
            <v>279085</v>
          </cell>
          <cell r="F151">
            <v>400446</v>
          </cell>
          <cell r="G151">
            <v>478698</v>
          </cell>
          <cell r="H151">
            <v>350042</v>
          </cell>
          <cell r="I151">
            <v>430469</v>
          </cell>
          <cell r="J151">
            <v>403172</v>
          </cell>
          <cell r="K151">
            <v>403172</v>
          </cell>
          <cell r="L151">
            <v>403172</v>
          </cell>
          <cell r="M151">
            <v>424314</v>
          </cell>
          <cell r="N151">
            <v>440274</v>
          </cell>
        </row>
        <row r="152">
          <cell r="A152">
            <v>594000</v>
          </cell>
          <cell r="B152" t="str">
            <v>Maint-Underground Lines-Dist</v>
          </cell>
          <cell r="C152">
            <v>16930</v>
          </cell>
          <cell r="D152">
            <v>20216</v>
          </cell>
          <cell r="E152">
            <v>27737</v>
          </cell>
          <cell r="F152">
            <v>38931</v>
          </cell>
          <cell r="G152">
            <v>50617</v>
          </cell>
          <cell r="H152">
            <v>40771</v>
          </cell>
          <cell r="I152">
            <v>6783</v>
          </cell>
          <cell r="J152">
            <v>10299</v>
          </cell>
          <cell r="K152">
            <v>8072</v>
          </cell>
          <cell r="L152">
            <v>5910</v>
          </cell>
          <cell r="M152">
            <v>11248</v>
          </cell>
          <cell r="N152">
            <v>6578</v>
          </cell>
        </row>
        <row r="153">
          <cell r="A153">
            <v>595100</v>
          </cell>
          <cell r="B153" t="str">
            <v>Maint Line Transfrs-Other-Dist</v>
          </cell>
          <cell r="C153">
            <v>0</v>
          </cell>
          <cell r="D153">
            <v>35</v>
          </cell>
          <cell r="E153">
            <v>0</v>
          </cell>
          <cell r="F153">
            <v>349</v>
          </cell>
          <cell r="G153">
            <v>619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596000</v>
          </cell>
          <cell r="B154" t="str">
            <v>Maint-StreetLightng/Signl-Dist</v>
          </cell>
          <cell r="C154">
            <v>15254</v>
          </cell>
          <cell r="D154">
            <v>18524</v>
          </cell>
          <cell r="E154">
            <v>19834</v>
          </cell>
          <cell r="F154">
            <v>4831</v>
          </cell>
          <cell r="G154">
            <v>44179</v>
          </cell>
          <cell r="H154">
            <v>24856</v>
          </cell>
          <cell r="I154">
            <v>16965</v>
          </cell>
          <cell r="J154">
            <v>25282</v>
          </cell>
          <cell r="K154">
            <v>43224</v>
          </cell>
          <cell r="L154">
            <v>47918</v>
          </cell>
          <cell r="M154">
            <v>26359</v>
          </cell>
          <cell r="N154">
            <v>19352</v>
          </cell>
        </row>
        <row r="155">
          <cell r="A155">
            <v>597000</v>
          </cell>
          <cell r="B155" t="str">
            <v>Maintenance Of Meters-Dist</v>
          </cell>
          <cell r="C155">
            <v>32267</v>
          </cell>
          <cell r="D155">
            <v>26575</v>
          </cell>
          <cell r="E155">
            <v>36059</v>
          </cell>
          <cell r="F155">
            <v>26964</v>
          </cell>
          <cell r="G155">
            <v>25706</v>
          </cell>
          <cell r="H155">
            <v>24545</v>
          </cell>
          <cell r="I155">
            <v>33523</v>
          </cell>
          <cell r="J155">
            <v>33523</v>
          </cell>
          <cell r="K155">
            <v>41684</v>
          </cell>
          <cell r="L155">
            <v>33523</v>
          </cell>
          <cell r="M155">
            <v>33205</v>
          </cell>
          <cell r="N155">
            <v>33205</v>
          </cell>
        </row>
        <row r="156">
          <cell r="A156">
            <v>598100</v>
          </cell>
          <cell r="B156" t="str">
            <v>Main Misc Dist Plt - Other - Dist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158508</v>
          </cell>
          <cell r="I156">
            <v>1539</v>
          </cell>
          <cell r="J156">
            <v>1539</v>
          </cell>
          <cell r="K156">
            <v>1848</v>
          </cell>
          <cell r="L156">
            <v>1539</v>
          </cell>
          <cell r="M156">
            <v>1539</v>
          </cell>
          <cell r="N156">
            <v>1539</v>
          </cell>
        </row>
        <row r="157">
          <cell r="A157">
            <v>901000</v>
          </cell>
          <cell r="B157" t="str">
            <v>Supervision-Cust Accts</v>
          </cell>
          <cell r="C157">
            <v>7297</v>
          </cell>
          <cell r="D157">
            <v>6663</v>
          </cell>
          <cell r="E157">
            <v>6443</v>
          </cell>
          <cell r="F157">
            <v>7837</v>
          </cell>
          <cell r="G157">
            <v>6633</v>
          </cell>
          <cell r="H157">
            <v>6064</v>
          </cell>
          <cell r="I157">
            <v>6612</v>
          </cell>
          <cell r="J157">
            <v>6612</v>
          </cell>
          <cell r="K157">
            <v>7615</v>
          </cell>
          <cell r="L157">
            <v>6612</v>
          </cell>
          <cell r="M157">
            <v>6544</v>
          </cell>
          <cell r="N157">
            <v>6544</v>
          </cell>
        </row>
        <row r="158">
          <cell r="A158">
            <v>902000</v>
          </cell>
          <cell r="B158" t="str">
            <v>Meter Reading Expense</v>
          </cell>
          <cell r="C158">
            <v>14770</v>
          </cell>
          <cell r="D158">
            <v>13405</v>
          </cell>
          <cell r="E158">
            <v>18370</v>
          </cell>
          <cell r="F158">
            <v>11160</v>
          </cell>
          <cell r="G158">
            <v>12981</v>
          </cell>
          <cell r="H158">
            <v>13386</v>
          </cell>
          <cell r="I158">
            <v>10983</v>
          </cell>
          <cell r="J158">
            <v>10983</v>
          </cell>
          <cell r="K158">
            <v>16030</v>
          </cell>
          <cell r="L158">
            <v>10983</v>
          </cell>
          <cell r="M158">
            <v>10937</v>
          </cell>
          <cell r="N158">
            <v>10937</v>
          </cell>
        </row>
        <row r="159">
          <cell r="A159">
            <v>903000</v>
          </cell>
          <cell r="B159" t="str">
            <v>Cust Records &amp; Collection Exp</v>
          </cell>
          <cell r="C159">
            <v>165621</v>
          </cell>
          <cell r="D159">
            <v>126325</v>
          </cell>
          <cell r="E159">
            <v>173597</v>
          </cell>
          <cell r="F159">
            <v>77060</v>
          </cell>
          <cell r="G159">
            <v>91206</v>
          </cell>
          <cell r="H159">
            <v>108238</v>
          </cell>
          <cell r="I159">
            <v>104060</v>
          </cell>
          <cell r="J159">
            <v>74443</v>
          </cell>
          <cell r="K159">
            <v>72362</v>
          </cell>
          <cell r="L159">
            <v>115733</v>
          </cell>
          <cell r="M159">
            <v>204593</v>
          </cell>
          <cell r="N159">
            <v>112626</v>
          </cell>
        </row>
        <row r="160">
          <cell r="A160">
            <v>903100</v>
          </cell>
          <cell r="B160" t="str">
            <v>Cust Contracts &amp; Orders-Local</v>
          </cell>
          <cell r="C160">
            <v>33524</v>
          </cell>
          <cell r="D160">
            <v>45925</v>
          </cell>
          <cell r="E160">
            <v>36657</v>
          </cell>
          <cell r="F160">
            <v>48517</v>
          </cell>
          <cell r="G160">
            <v>139900</v>
          </cell>
          <cell r="H160">
            <v>51437</v>
          </cell>
          <cell r="I160">
            <v>55429</v>
          </cell>
          <cell r="J160">
            <v>45087</v>
          </cell>
          <cell r="K160">
            <v>53446</v>
          </cell>
          <cell r="L160">
            <v>55847</v>
          </cell>
          <cell r="M160">
            <v>61209</v>
          </cell>
          <cell r="N160">
            <v>62551</v>
          </cell>
        </row>
        <row r="161">
          <cell r="A161">
            <v>903200</v>
          </cell>
          <cell r="B161" t="str">
            <v>Cust Billing &amp; Acct</v>
          </cell>
          <cell r="C161">
            <v>83481</v>
          </cell>
          <cell r="D161">
            <v>81871</v>
          </cell>
          <cell r="E161">
            <v>83124</v>
          </cell>
          <cell r="F161">
            <v>90559</v>
          </cell>
          <cell r="G161">
            <v>174196</v>
          </cell>
          <cell r="H161">
            <v>99353</v>
          </cell>
          <cell r="I161">
            <v>66098</v>
          </cell>
          <cell r="J161">
            <v>53208</v>
          </cell>
          <cell r="K161">
            <v>66741</v>
          </cell>
          <cell r="L161">
            <v>66490</v>
          </cell>
          <cell r="M161">
            <v>71502</v>
          </cell>
          <cell r="N161">
            <v>72771</v>
          </cell>
        </row>
        <row r="162">
          <cell r="A162">
            <v>903300</v>
          </cell>
          <cell r="B162" t="str">
            <v>Cust Collecting-Local</v>
          </cell>
          <cell r="C162">
            <v>29579</v>
          </cell>
          <cell r="D162">
            <v>33442</v>
          </cell>
          <cell r="E162">
            <v>32077</v>
          </cell>
          <cell r="F162">
            <v>40089</v>
          </cell>
          <cell r="G162">
            <v>112613</v>
          </cell>
          <cell r="H162">
            <v>41765</v>
          </cell>
          <cell r="I162">
            <v>48328</v>
          </cell>
          <cell r="J162">
            <v>38372</v>
          </cell>
          <cell r="K162">
            <v>47814</v>
          </cell>
          <cell r="L162">
            <v>48585</v>
          </cell>
          <cell r="M162">
            <v>63868</v>
          </cell>
          <cell r="N162">
            <v>65177</v>
          </cell>
        </row>
        <row r="163">
          <cell r="A163">
            <v>903400</v>
          </cell>
          <cell r="B163" t="str">
            <v>Cust Receiv &amp; Collect Exp-Edp</v>
          </cell>
          <cell r="C163">
            <v>2452</v>
          </cell>
          <cell r="D163">
            <v>3094</v>
          </cell>
          <cell r="E163">
            <v>2993</v>
          </cell>
          <cell r="F163">
            <v>2812</v>
          </cell>
          <cell r="G163">
            <v>2796</v>
          </cell>
          <cell r="H163">
            <v>3450</v>
          </cell>
          <cell r="I163">
            <v>6523</v>
          </cell>
          <cell r="J163">
            <v>6523</v>
          </cell>
          <cell r="K163">
            <v>6526</v>
          </cell>
          <cell r="L163">
            <v>6523</v>
          </cell>
          <cell r="M163">
            <v>6254</v>
          </cell>
          <cell r="N163">
            <v>6254</v>
          </cell>
        </row>
        <row r="164">
          <cell r="A164">
            <v>903891</v>
          </cell>
          <cell r="B164" t="str">
            <v>IC Collection Agent Revenue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>
            <v>904000</v>
          </cell>
          <cell r="B165" t="str">
            <v>Uncollectible Accounts</v>
          </cell>
          <cell r="C165">
            <v>74085</v>
          </cell>
          <cell r="D165">
            <v>174646</v>
          </cell>
          <cell r="E165">
            <v>223732</v>
          </cell>
          <cell r="F165">
            <v>96206</v>
          </cell>
          <cell r="G165">
            <v>118242</v>
          </cell>
          <cell r="H165">
            <v>131656</v>
          </cell>
          <cell r="I165">
            <v>168155</v>
          </cell>
          <cell r="J165">
            <v>333224</v>
          </cell>
          <cell r="K165">
            <v>254546</v>
          </cell>
          <cell r="L165">
            <v>265345</v>
          </cell>
          <cell r="M165">
            <v>192050</v>
          </cell>
          <cell r="N165">
            <v>143002</v>
          </cell>
        </row>
        <row r="166">
          <cell r="A166">
            <v>904001</v>
          </cell>
          <cell r="B166" t="str">
            <v>BAD DEBT EXPENSE</v>
          </cell>
          <cell r="C166">
            <v>87991</v>
          </cell>
          <cell r="D166">
            <v>-1017</v>
          </cell>
          <cell r="E166">
            <v>-11369</v>
          </cell>
          <cell r="F166">
            <v>1972</v>
          </cell>
          <cell r="G166">
            <v>-3485</v>
          </cell>
          <cell r="H166">
            <v>-2526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904003</v>
          </cell>
          <cell r="B167" t="str">
            <v>Cust Acctg-Loss On Sale-A/R</v>
          </cell>
        </row>
        <row r="168">
          <cell r="A168">
            <v>904891</v>
          </cell>
          <cell r="B168" t="str">
            <v>IC Loss on Sale of AR with VIE (I)</v>
          </cell>
        </row>
        <row r="169">
          <cell r="A169">
            <v>905000</v>
          </cell>
          <cell r="B169" t="str">
            <v>Misc Customer Accts Expenses</v>
          </cell>
          <cell r="C169">
            <v>0</v>
          </cell>
          <cell r="D169">
            <v>22</v>
          </cell>
          <cell r="E169">
            <v>10</v>
          </cell>
          <cell r="F169">
            <v>0</v>
          </cell>
          <cell r="G169">
            <v>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908000</v>
          </cell>
          <cell r="B170" t="str">
            <v>Cust Asst Exp-Conservation Pro</v>
          </cell>
          <cell r="C170">
            <v>6</v>
          </cell>
          <cell r="D170">
            <v>0</v>
          </cell>
          <cell r="E170">
            <v>13</v>
          </cell>
          <cell r="F170">
            <v>0</v>
          </cell>
          <cell r="G170">
            <v>68</v>
          </cell>
          <cell r="H170">
            <v>13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>
            <v>909650</v>
          </cell>
          <cell r="B171" t="str">
            <v>Misc Advertising Expenses</v>
          </cell>
          <cell r="C171">
            <v>1533</v>
          </cell>
          <cell r="D171">
            <v>736</v>
          </cell>
          <cell r="E171">
            <v>2176</v>
          </cell>
          <cell r="F171">
            <v>1137</v>
          </cell>
          <cell r="G171">
            <v>271</v>
          </cell>
          <cell r="H171">
            <v>866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910000</v>
          </cell>
          <cell r="B172" t="str">
            <v>Misc Cust Serv/Inform Exp</v>
          </cell>
          <cell r="C172">
            <v>107121</v>
          </cell>
          <cell r="D172">
            <v>110097</v>
          </cell>
          <cell r="E172">
            <v>105843</v>
          </cell>
          <cell r="F172">
            <v>103077</v>
          </cell>
          <cell r="G172">
            <v>-157946</v>
          </cell>
          <cell r="H172">
            <v>99728</v>
          </cell>
          <cell r="I172">
            <v>118457</v>
          </cell>
          <cell r="J172">
            <v>103760</v>
          </cell>
          <cell r="K172">
            <v>118353</v>
          </cell>
          <cell r="L172">
            <v>119250</v>
          </cell>
          <cell r="M172">
            <v>117451</v>
          </cell>
          <cell r="N172">
            <v>117516</v>
          </cell>
        </row>
        <row r="173">
          <cell r="A173">
            <v>910100</v>
          </cell>
          <cell r="B173" t="str">
            <v>Exp-Rs Reg Prod/Svces-CstAccts</v>
          </cell>
          <cell r="C173">
            <v>20313</v>
          </cell>
          <cell r="D173">
            <v>14287</v>
          </cell>
          <cell r="E173">
            <v>8439</v>
          </cell>
          <cell r="F173">
            <v>14909</v>
          </cell>
          <cell r="G173">
            <v>5450</v>
          </cell>
          <cell r="H173">
            <v>11913</v>
          </cell>
          <cell r="I173">
            <v>-2517</v>
          </cell>
          <cell r="J173">
            <v>1224</v>
          </cell>
          <cell r="K173">
            <v>23524</v>
          </cell>
          <cell r="L173">
            <v>1398</v>
          </cell>
          <cell r="M173">
            <v>10412</v>
          </cell>
          <cell r="N173">
            <v>-3351</v>
          </cell>
        </row>
        <row r="174">
          <cell r="A174">
            <v>911000</v>
          </cell>
          <cell r="B174" t="str">
            <v>Supervision</v>
          </cell>
        </row>
        <row r="175">
          <cell r="A175">
            <v>912000</v>
          </cell>
          <cell r="B175" t="str">
            <v>Demonstrating &amp; Selling Exp</v>
          </cell>
          <cell r="C175">
            <v>6530</v>
          </cell>
          <cell r="D175">
            <v>-6421</v>
          </cell>
          <cell r="E175">
            <v>1856</v>
          </cell>
          <cell r="F175">
            <v>8837</v>
          </cell>
          <cell r="G175">
            <v>4513</v>
          </cell>
          <cell r="H175">
            <v>4531</v>
          </cell>
          <cell r="I175">
            <v>10341</v>
          </cell>
          <cell r="J175">
            <v>10344</v>
          </cell>
          <cell r="K175">
            <v>10342</v>
          </cell>
          <cell r="L175">
            <v>10345</v>
          </cell>
          <cell r="M175">
            <v>6499</v>
          </cell>
          <cell r="N175">
            <v>6466</v>
          </cell>
        </row>
        <row r="176">
          <cell r="A176">
            <v>913001</v>
          </cell>
          <cell r="B176" t="str">
            <v>Advertising Expense</v>
          </cell>
          <cell r="C176">
            <v>25</v>
          </cell>
          <cell r="D176">
            <v>924</v>
          </cell>
          <cell r="E176">
            <v>160</v>
          </cell>
          <cell r="F176">
            <v>138</v>
          </cell>
          <cell r="G176">
            <v>45</v>
          </cell>
          <cell r="H176">
            <v>25</v>
          </cell>
          <cell r="I176">
            <v>12938</v>
          </cell>
          <cell r="J176">
            <v>12700</v>
          </cell>
          <cell r="K176">
            <v>12700</v>
          </cell>
          <cell r="L176">
            <v>12938</v>
          </cell>
          <cell r="M176">
            <v>12700</v>
          </cell>
          <cell r="N176">
            <v>12700</v>
          </cell>
        </row>
        <row r="177">
          <cell r="A177">
            <v>920000</v>
          </cell>
          <cell r="B177" t="str">
            <v>A &amp; G Salaries</v>
          </cell>
          <cell r="C177">
            <v>671718</v>
          </cell>
          <cell r="D177">
            <v>527733</v>
          </cell>
          <cell r="E177">
            <v>541924</v>
          </cell>
          <cell r="F177">
            <v>553067</v>
          </cell>
          <cell r="G177">
            <v>531522</v>
          </cell>
          <cell r="H177">
            <v>566453</v>
          </cell>
          <cell r="I177">
            <v>867661</v>
          </cell>
          <cell r="J177">
            <v>669138</v>
          </cell>
          <cell r="K177">
            <v>686404</v>
          </cell>
          <cell r="L177">
            <v>548083</v>
          </cell>
          <cell r="M177">
            <v>668287</v>
          </cell>
          <cell r="N177">
            <v>665819</v>
          </cell>
        </row>
        <row r="178">
          <cell r="A178">
            <v>920100</v>
          </cell>
          <cell r="B178" t="str">
            <v>Salaries &amp; Wages - Proj Supt -</v>
          </cell>
          <cell r="C178">
            <v>133</v>
          </cell>
          <cell r="D178">
            <v>124</v>
          </cell>
          <cell r="E178">
            <v>23</v>
          </cell>
          <cell r="F178">
            <v>27</v>
          </cell>
          <cell r="G178">
            <v>11</v>
          </cell>
          <cell r="H178">
            <v>14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920300</v>
          </cell>
          <cell r="B179" t="str">
            <v>Project Development Labor</v>
          </cell>
        </row>
        <row r="180">
          <cell r="A180">
            <v>921100</v>
          </cell>
          <cell r="B180" t="str">
            <v>Employee Expenses</v>
          </cell>
          <cell r="C180">
            <v>17266</v>
          </cell>
          <cell r="D180">
            <v>1074</v>
          </cell>
          <cell r="E180">
            <v>8186</v>
          </cell>
          <cell r="F180">
            <v>15384</v>
          </cell>
          <cell r="G180">
            <v>-874</v>
          </cell>
          <cell r="H180">
            <v>35702</v>
          </cell>
          <cell r="I180">
            <v>21713</v>
          </cell>
          <cell r="J180">
            <v>21083</v>
          </cell>
          <cell r="K180">
            <v>21215</v>
          </cell>
          <cell r="L180">
            <v>-862573</v>
          </cell>
          <cell r="M180">
            <v>23105</v>
          </cell>
          <cell r="N180">
            <v>23435</v>
          </cell>
        </row>
        <row r="181">
          <cell r="A181">
            <v>921101</v>
          </cell>
          <cell r="B181" t="str">
            <v>Employee Exp - NC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921110</v>
          </cell>
          <cell r="B182" t="str">
            <v>Relocation Expenses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921200</v>
          </cell>
          <cell r="B183" t="str">
            <v>Office Expenses</v>
          </cell>
          <cell r="C183">
            <v>39594</v>
          </cell>
          <cell r="D183">
            <v>24251</v>
          </cell>
          <cell r="E183">
            <v>69112</v>
          </cell>
          <cell r="F183">
            <v>19643</v>
          </cell>
          <cell r="G183">
            <v>66251</v>
          </cell>
          <cell r="H183">
            <v>16702</v>
          </cell>
          <cell r="I183">
            <v>52659</v>
          </cell>
          <cell r="J183">
            <v>30601</v>
          </cell>
          <cell r="K183">
            <v>32086</v>
          </cell>
          <cell r="L183">
            <v>51581</v>
          </cell>
          <cell r="M183">
            <v>18971</v>
          </cell>
          <cell r="N183">
            <v>13992</v>
          </cell>
        </row>
        <row r="184">
          <cell r="A184">
            <v>921300</v>
          </cell>
          <cell r="B184" t="str">
            <v>Telephone And Telegraph Exp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921400</v>
          </cell>
          <cell r="B185" t="str">
            <v>Computer Services Expenses</v>
          </cell>
          <cell r="C185">
            <v>12385</v>
          </cell>
          <cell r="D185">
            <v>2103</v>
          </cell>
          <cell r="E185">
            <v>7762</v>
          </cell>
          <cell r="F185">
            <v>6591</v>
          </cell>
          <cell r="G185">
            <v>43458</v>
          </cell>
          <cell r="H185">
            <v>2176</v>
          </cell>
          <cell r="I185">
            <v>12696</v>
          </cell>
          <cell r="J185">
            <v>29138</v>
          </cell>
          <cell r="K185">
            <v>16128</v>
          </cell>
          <cell r="L185">
            <v>13321</v>
          </cell>
          <cell r="M185">
            <v>23561</v>
          </cell>
          <cell r="N185">
            <v>9891</v>
          </cell>
        </row>
        <row r="186">
          <cell r="A186">
            <v>921540</v>
          </cell>
          <cell r="B186" t="str">
            <v>Computer Rent (Go Only)</v>
          </cell>
          <cell r="C186">
            <v>12411</v>
          </cell>
          <cell r="D186">
            <v>16515</v>
          </cell>
          <cell r="E186">
            <v>17002</v>
          </cell>
          <cell r="F186">
            <v>33271</v>
          </cell>
          <cell r="G186">
            <v>4350</v>
          </cell>
          <cell r="H186">
            <v>21098</v>
          </cell>
          <cell r="I186">
            <v>4391</v>
          </cell>
          <cell r="J186">
            <v>6295</v>
          </cell>
          <cell r="K186">
            <v>7272</v>
          </cell>
          <cell r="L186">
            <v>5336</v>
          </cell>
          <cell r="M186">
            <v>7947</v>
          </cell>
          <cell r="N186">
            <v>6881</v>
          </cell>
        </row>
        <row r="187">
          <cell r="A187">
            <v>921600</v>
          </cell>
          <cell r="B187" t="str">
            <v>Other</v>
          </cell>
          <cell r="C187">
            <v>22</v>
          </cell>
          <cell r="D187">
            <v>32</v>
          </cell>
          <cell r="E187">
            <v>-105</v>
          </cell>
          <cell r="F187">
            <v>37</v>
          </cell>
          <cell r="G187">
            <v>4</v>
          </cell>
          <cell r="H187">
            <v>5</v>
          </cell>
          <cell r="I187">
            <v>-1</v>
          </cell>
          <cell r="J187">
            <v>0</v>
          </cell>
          <cell r="K187">
            <v>0</v>
          </cell>
          <cell r="L187">
            <v>-1</v>
          </cell>
          <cell r="M187">
            <v>0</v>
          </cell>
          <cell r="N187">
            <v>0</v>
          </cell>
        </row>
        <row r="188">
          <cell r="A188">
            <v>921980</v>
          </cell>
          <cell r="B188" t="str">
            <v>Office Supplies &amp; Expenses</v>
          </cell>
          <cell r="C188">
            <v>248991</v>
          </cell>
          <cell r="D188">
            <v>276487</v>
          </cell>
          <cell r="E188">
            <v>241997</v>
          </cell>
          <cell r="F188">
            <v>256935</v>
          </cell>
          <cell r="G188">
            <v>263480</v>
          </cell>
          <cell r="H188">
            <v>241349</v>
          </cell>
          <cell r="I188">
            <v>231430</v>
          </cell>
          <cell r="J188">
            <v>231283</v>
          </cell>
          <cell r="K188">
            <v>229650</v>
          </cell>
          <cell r="L188">
            <v>231586</v>
          </cell>
          <cell r="M188">
            <v>245736</v>
          </cell>
          <cell r="N188">
            <v>245736</v>
          </cell>
        </row>
        <row r="189">
          <cell r="A189">
            <v>922000</v>
          </cell>
          <cell r="B189" t="str">
            <v>Admin  Exp Transfer</v>
          </cell>
        </row>
        <row r="190">
          <cell r="A190">
            <v>923000</v>
          </cell>
          <cell r="B190" t="str">
            <v>Outside Services Employed</v>
          </cell>
          <cell r="C190">
            <v>164687</v>
          </cell>
          <cell r="D190">
            <v>215846</v>
          </cell>
          <cell r="E190">
            <v>193976</v>
          </cell>
          <cell r="F190">
            <v>165192</v>
          </cell>
          <cell r="G190">
            <v>241719</v>
          </cell>
          <cell r="H190">
            <v>859736</v>
          </cell>
          <cell r="I190">
            <v>189126</v>
          </cell>
          <cell r="J190">
            <v>168006</v>
          </cell>
          <cell r="K190">
            <v>186597</v>
          </cell>
          <cell r="L190">
            <v>163682</v>
          </cell>
          <cell r="M190">
            <v>170516</v>
          </cell>
          <cell r="N190">
            <v>184212</v>
          </cell>
        </row>
        <row r="191">
          <cell r="A191">
            <v>923980</v>
          </cell>
          <cell r="B191" t="str">
            <v>Outside Services Employee &amp;</v>
          </cell>
          <cell r="C191">
            <v>13873</v>
          </cell>
          <cell r="D191">
            <v>5770</v>
          </cell>
          <cell r="E191">
            <v>1072</v>
          </cell>
          <cell r="F191">
            <v>1082</v>
          </cell>
          <cell r="G191">
            <v>4602</v>
          </cell>
          <cell r="H191">
            <v>11435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>
            <v>924000</v>
          </cell>
          <cell r="B192" t="str">
            <v>Property Insurance</v>
          </cell>
          <cell r="C192">
            <v>-2263</v>
          </cell>
          <cell r="D192">
            <v>712</v>
          </cell>
          <cell r="E192">
            <v>712</v>
          </cell>
          <cell r="F192">
            <v>-2263</v>
          </cell>
          <cell r="G192">
            <v>4112</v>
          </cell>
          <cell r="H192">
            <v>712</v>
          </cell>
          <cell r="I192">
            <v>1526</v>
          </cell>
          <cell r="J192">
            <v>1526</v>
          </cell>
          <cell r="K192">
            <v>1526</v>
          </cell>
          <cell r="L192">
            <v>1526</v>
          </cell>
          <cell r="M192">
            <v>1526</v>
          </cell>
          <cell r="N192">
            <v>1526</v>
          </cell>
        </row>
        <row r="193">
          <cell r="A193">
            <v>924050</v>
          </cell>
          <cell r="B193" t="str">
            <v>Inter-Co Prop Ins Exp</v>
          </cell>
          <cell r="C193">
            <v>119932</v>
          </cell>
          <cell r="D193">
            <v>119932</v>
          </cell>
          <cell r="E193">
            <v>119932</v>
          </cell>
          <cell r="F193">
            <v>119932</v>
          </cell>
          <cell r="G193">
            <v>119932</v>
          </cell>
          <cell r="H193">
            <v>119932</v>
          </cell>
          <cell r="I193">
            <v>115473</v>
          </cell>
          <cell r="J193">
            <v>115473</v>
          </cell>
          <cell r="K193">
            <v>115473</v>
          </cell>
          <cell r="L193">
            <v>115473</v>
          </cell>
          <cell r="M193">
            <v>115473</v>
          </cell>
          <cell r="N193">
            <v>115473</v>
          </cell>
        </row>
        <row r="194">
          <cell r="A194">
            <v>924110</v>
          </cell>
          <cell r="B194" t="str">
            <v>Admin-Insurance Expense</v>
          </cell>
          <cell r="I194">
            <v>-825</v>
          </cell>
          <cell r="J194">
            <v>-825</v>
          </cell>
          <cell r="K194">
            <v>-825</v>
          </cell>
          <cell r="L194">
            <v>-825</v>
          </cell>
          <cell r="M194">
            <v>-825</v>
          </cell>
          <cell r="N194">
            <v>-825</v>
          </cell>
        </row>
        <row r="195">
          <cell r="A195">
            <v>924980</v>
          </cell>
          <cell r="B195" t="str">
            <v>Property Insurance For Corp.</v>
          </cell>
          <cell r="C195">
            <v>3155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15277</v>
          </cell>
          <cell r="J195">
            <v>15277</v>
          </cell>
          <cell r="K195">
            <v>15277</v>
          </cell>
          <cell r="L195">
            <v>15277</v>
          </cell>
          <cell r="M195">
            <v>15277</v>
          </cell>
          <cell r="N195">
            <v>15277</v>
          </cell>
        </row>
        <row r="196">
          <cell r="A196">
            <v>925000</v>
          </cell>
          <cell r="B196" t="str">
            <v>Injuries &amp; Damages</v>
          </cell>
          <cell r="C196">
            <v>553</v>
          </cell>
          <cell r="D196">
            <v>52673</v>
          </cell>
          <cell r="E196">
            <v>5379</v>
          </cell>
          <cell r="F196">
            <v>4779</v>
          </cell>
          <cell r="G196">
            <v>622</v>
          </cell>
          <cell r="H196">
            <v>1330</v>
          </cell>
          <cell r="I196">
            <v>5553</v>
          </cell>
          <cell r="J196">
            <v>3123</v>
          </cell>
          <cell r="K196">
            <v>3187</v>
          </cell>
          <cell r="L196">
            <v>7443</v>
          </cell>
          <cell r="M196">
            <v>2043</v>
          </cell>
          <cell r="N196">
            <v>2313</v>
          </cell>
        </row>
        <row r="197">
          <cell r="A197">
            <v>925051</v>
          </cell>
          <cell r="B197" t="str">
            <v>Intercompany Gen Liab Expense</v>
          </cell>
          <cell r="C197">
            <v>32820</v>
          </cell>
          <cell r="D197">
            <v>32820</v>
          </cell>
          <cell r="E197">
            <v>32820</v>
          </cell>
          <cell r="F197">
            <v>32820</v>
          </cell>
          <cell r="G197">
            <v>32820</v>
          </cell>
          <cell r="H197">
            <v>32820</v>
          </cell>
          <cell r="I197">
            <v>29175</v>
          </cell>
          <cell r="J197">
            <v>29175</v>
          </cell>
          <cell r="K197">
            <v>29175</v>
          </cell>
          <cell r="L197">
            <v>29175</v>
          </cell>
          <cell r="M197">
            <v>29175</v>
          </cell>
          <cell r="N197">
            <v>29175</v>
          </cell>
        </row>
        <row r="198">
          <cell r="A198">
            <v>925052</v>
          </cell>
          <cell r="B198" t="str">
            <v>Inter-Co Worker Comp Insur Exp</v>
          </cell>
          <cell r="C198">
            <v>4423</v>
          </cell>
          <cell r="D198">
            <v>4423</v>
          </cell>
          <cell r="E198">
            <v>4423</v>
          </cell>
          <cell r="F198">
            <v>4423</v>
          </cell>
          <cell r="G198">
            <v>4423</v>
          </cell>
          <cell r="H198">
            <v>4423</v>
          </cell>
          <cell r="I198">
            <v>5741</v>
          </cell>
          <cell r="J198">
            <v>5741</v>
          </cell>
          <cell r="K198">
            <v>5741</v>
          </cell>
          <cell r="L198">
            <v>5741</v>
          </cell>
          <cell r="M198">
            <v>5741</v>
          </cell>
          <cell r="N198">
            <v>5741</v>
          </cell>
        </row>
        <row r="199">
          <cell r="A199">
            <v>925100</v>
          </cell>
          <cell r="B199" t="str">
            <v>Accrued Inj And Damages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>
            <v>925200</v>
          </cell>
          <cell r="B200" t="str">
            <v>Injuries And Damages-Other</v>
          </cell>
          <cell r="C200">
            <v>362</v>
          </cell>
          <cell r="D200">
            <v>317</v>
          </cell>
          <cell r="E200">
            <v>312</v>
          </cell>
          <cell r="F200">
            <v>250</v>
          </cell>
          <cell r="G200">
            <v>18</v>
          </cell>
          <cell r="H200">
            <v>13</v>
          </cell>
          <cell r="I200">
            <v>495</v>
          </cell>
          <cell r="J200">
            <v>495</v>
          </cell>
          <cell r="K200">
            <v>495</v>
          </cell>
          <cell r="L200">
            <v>495</v>
          </cell>
          <cell r="M200">
            <v>495</v>
          </cell>
          <cell r="N200">
            <v>495</v>
          </cell>
        </row>
        <row r="201">
          <cell r="A201">
            <v>925980</v>
          </cell>
          <cell r="B201" t="str">
            <v>Injuries And Damages For Corp.</v>
          </cell>
          <cell r="C201">
            <v>1061</v>
          </cell>
          <cell r="D201">
            <v>1061</v>
          </cell>
          <cell r="E201">
            <v>1061</v>
          </cell>
          <cell r="F201">
            <v>1061</v>
          </cell>
          <cell r="G201">
            <v>1061</v>
          </cell>
          <cell r="H201">
            <v>1061</v>
          </cell>
          <cell r="I201">
            <v>1112</v>
          </cell>
          <cell r="J201">
            <v>1112</v>
          </cell>
          <cell r="K201">
            <v>1112</v>
          </cell>
          <cell r="L201">
            <v>1112</v>
          </cell>
          <cell r="M201">
            <v>1112</v>
          </cell>
          <cell r="N201">
            <v>1112</v>
          </cell>
        </row>
        <row r="202">
          <cell r="A202">
            <v>926000</v>
          </cell>
          <cell r="B202" t="str">
            <v>Employee Benefits</v>
          </cell>
          <cell r="C202">
            <v>240113</v>
          </cell>
          <cell r="D202">
            <v>215937</v>
          </cell>
          <cell r="E202">
            <v>303674</v>
          </cell>
          <cell r="F202">
            <v>534370</v>
          </cell>
          <cell r="G202">
            <v>223507</v>
          </cell>
          <cell r="H202">
            <v>345793</v>
          </cell>
          <cell r="I202">
            <v>483281</v>
          </cell>
          <cell r="J202">
            <v>298049</v>
          </cell>
          <cell r="K202">
            <v>291444</v>
          </cell>
          <cell r="L202">
            <v>419882</v>
          </cell>
          <cell r="M202">
            <v>416471</v>
          </cell>
          <cell r="N202">
            <v>222820</v>
          </cell>
        </row>
        <row r="203">
          <cell r="A203">
            <v>926430</v>
          </cell>
          <cell r="B203" t="str">
            <v>Employees'Recreation Expense</v>
          </cell>
          <cell r="C203">
            <v>0</v>
          </cell>
          <cell r="D203">
            <v>25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926600</v>
          </cell>
          <cell r="B204" t="str">
            <v>Employee Benefits-Transferred</v>
          </cell>
          <cell r="C204">
            <v>218698</v>
          </cell>
          <cell r="D204">
            <v>123553</v>
          </cell>
          <cell r="E204">
            <v>2495</v>
          </cell>
          <cell r="F204">
            <v>-8929</v>
          </cell>
          <cell r="G204">
            <v>156965</v>
          </cell>
          <cell r="H204">
            <v>141041</v>
          </cell>
          <cell r="I204">
            <v>194711</v>
          </cell>
          <cell r="J204">
            <v>201675</v>
          </cell>
          <cell r="K204">
            <v>189854</v>
          </cell>
          <cell r="L204">
            <v>203198</v>
          </cell>
          <cell r="M204">
            <v>185981</v>
          </cell>
          <cell r="N204">
            <v>196366</v>
          </cell>
        </row>
        <row r="205">
          <cell r="A205">
            <v>926999</v>
          </cell>
          <cell r="B205" t="str">
            <v>Non Serv Pension (ASU 2017-07)</v>
          </cell>
          <cell r="C205">
            <v>-110788</v>
          </cell>
          <cell r="D205">
            <v>-110788</v>
          </cell>
          <cell r="E205">
            <v>-110788</v>
          </cell>
          <cell r="F205">
            <v>-110788</v>
          </cell>
          <cell r="G205">
            <v>-110788</v>
          </cell>
          <cell r="H205">
            <v>-110788</v>
          </cell>
          <cell r="I205">
            <v>-94634</v>
          </cell>
          <cell r="J205">
            <v>-94634</v>
          </cell>
          <cell r="K205">
            <v>-94634</v>
          </cell>
          <cell r="L205">
            <v>-94634</v>
          </cell>
          <cell r="M205">
            <v>-63086</v>
          </cell>
          <cell r="N205">
            <v>-63086</v>
          </cell>
        </row>
        <row r="206">
          <cell r="A206">
            <v>928000</v>
          </cell>
          <cell r="B206" t="str">
            <v>Regulatory Expenses (Go)</v>
          </cell>
          <cell r="C206">
            <v>464</v>
          </cell>
          <cell r="D206">
            <v>407</v>
          </cell>
          <cell r="E206">
            <v>480</v>
          </cell>
          <cell r="F206">
            <v>0</v>
          </cell>
          <cell r="G206">
            <v>561</v>
          </cell>
          <cell r="H206">
            <v>20950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928006</v>
          </cell>
          <cell r="B207" t="str">
            <v>State Reg Comm Proceeding</v>
          </cell>
          <cell r="C207">
            <v>72516</v>
          </cell>
          <cell r="D207">
            <v>72516</v>
          </cell>
          <cell r="E207">
            <v>72516</v>
          </cell>
          <cell r="F207">
            <v>72516</v>
          </cell>
          <cell r="G207">
            <v>76192</v>
          </cell>
          <cell r="H207">
            <v>34810</v>
          </cell>
          <cell r="I207">
            <v>69511</v>
          </cell>
          <cell r="J207">
            <v>69511</v>
          </cell>
          <cell r="K207">
            <v>69511</v>
          </cell>
          <cell r="L207">
            <v>69511</v>
          </cell>
          <cell r="M207">
            <v>69511</v>
          </cell>
          <cell r="N207">
            <v>69511</v>
          </cell>
        </row>
        <row r="208">
          <cell r="A208">
            <v>928053</v>
          </cell>
          <cell r="B208" t="str">
            <v>Travel Exp</v>
          </cell>
        </row>
        <row r="209">
          <cell r="A209">
            <v>929000</v>
          </cell>
          <cell r="B209" t="str">
            <v>Duplicate Chrgs-Enrgy To Exp</v>
          </cell>
          <cell r="C209">
            <v>-6734</v>
          </cell>
          <cell r="D209">
            <v>-1860</v>
          </cell>
          <cell r="E209">
            <v>-1813</v>
          </cell>
          <cell r="F209">
            <v>-2113</v>
          </cell>
          <cell r="G209">
            <v>-1718</v>
          </cell>
          <cell r="H209">
            <v>-2921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929500</v>
          </cell>
          <cell r="B210" t="str">
            <v>Admin Exp Transf</v>
          </cell>
          <cell r="C210">
            <v>-55113</v>
          </cell>
          <cell r="D210">
            <v>-75083</v>
          </cell>
          <cell r="E210">
            <v>-111306</v>
          </cell>
          <cell r="F210">
            <v>-52580</v>
          </cell>
          <cell r="G210">
            <v>-73681</v>
          </cell>
          <cell r="H210">
            <v>-105373</v>
          </cell>
          <cell r="I210">
            <v>-33721</v>
          </cell>
          <cell r="J210">
            <v>-33721</v>
          </cell>
          <cell r="K210">
            <v>-50176</v>
          </cell>
          <cell r="L210">
            <v>-33721</v>
          </cell>
          <cell r="M210">
            <v>-32616</v>
          </cell>
          <cell r="N210">
            <v>-32616</v>
          </cell>
        </row>
        <row r="211">
          <cell r="A211">
            <v>930150</v>
          </cell>
          <cell r="B211" t="str">
            <v>Miscellaneous Advertising Exp</v>
          </cell>
          <cell r="C211">
            <v>2952</v>
          </cell>
          <cell r="D211">
            <v>-27</v>
          </cell>
          <cell r="E211">
            <v>870</v>
          </cell>
          <cell r="F211">
            <v>144877</v>
          </cell>
          <cell r="G211">
            <v>-47028</v>
          </cell>
          <cell r="H211">
            <v>49005</v>
          </cell>
          <cell r="I211">
            <v>20236</v>
          </cell>
          <cell r="J211">
            <v>18749</v>
          </cell>
          <cell r="K211">
            <v>18749</v>
          </cell>
          <cell r="L211">
            <v>20237</v>
          </cell>
          <cell r="M211">
            <v>18749</v>
          </cell>
          <cell r="N211">
            <v>18746</v>
          </cell>
        </row>
        <row r="212">
          <cell r="A212">
            <v>930200</v>
          </cell>
          <cell r="B212" t="str">
            <v>Misc General Expenses</v>
          </cell>
          <cell r="C212">
            <v>89737</v>
          </cell>
          <cell r="D212">
            <v>83570</v>
          </cell>
          <cell r="E212">
            <v>123172</v>
          </cell>
          <cell r="F212">
            <v>99017</v>
          </cell>
          <cell r="G212">
            <v>78437</v>
          </cell>
          <cell r="H212">
            <v>94160</v>
          </cell>
          <cell r="I212">
            <v>7324</v>
          </cell>
          <cell r="J212">
            <v>7966</v>
          </cell>
          <cell r="K212">
            <v>14431</v>
          </cell>
          <cell r="L212">
            <v>6787</v>
          </cell>
          <cell r="M212">
            <v>62232</v>
          </cell>
          <cell r="N212">
            <v>62297</v>
          </cell>
        </row>
        <row r="213">
          <cell r="A213">
            <v>930210</v>
          </cell>
          <cell r="B213" t="str">
            <v>Industry Association Dues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42956</v>
          </cell>
          <cell r="N213">
            <v>0</v>
          </cell>
        </row>
        <row r="214">
          <cell r="A214">
            <v>930220</v>
          </cell>
          <cell r="B214" t="str">
            <v>Exp Of Servicing Securities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50500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930230</v>
          </cell>
          <cell r="B215" t="str">
            <v>Dues To Various Organizations</v>
          </cell>
          <cell r="C215">
            <v>417</v>
          </cell>
          <cell r="D215">
            <v>8716</v>
          </cell>
          <cell r="E215">
            <v>354</v>
          </cell>
          <cell r="F215">
            <v>1872</v>
          </cell>
          <cell r="G215">
            <v>4218</v>
          </cell>
          <cell r="H215">
            <v>0</v>
          </cell>
          <cell r="I215">
            <v>1696</v>
          </cell>
          <cell r="J215">
            <v>1279</v>
          </cell>
          <cell r="K215">
            <v>1630</v>
          </cell>
          <cell r="L215">
            <v>3287</v>
          </cell>
          <cell r="M215">
            <v>1279</v>
          </cell>
          <cell r="N215">
            <v>1279</v>
          </cell>
        </row>
        <row r="216">
          <cell r="A216">
            <v>930240</v>
          </cell>
          <cell r="B216" t="str">
            <v>Director'S Expenses</v>
          </cell>
          <cell r="C216">
            <v>4745</v>
          </cell>
          <cell r="D216">
            <v>6</v>
          </cell>
          <cell r="E216">
            <v>27608</v>
          </cell>
          <cell r="F216">
            <v>536</v>
          </cell>
          <cell r="G216">
            <v>5861</v>
          </cell>
          <cell r="H216">
            <v>1</v>
          </cell>
          <cell r="I216">
            <v>0</v>
          </cell>
          <cell r="J216">
            <v>5831</v>
          </cell>
          <cell r="K216">
            <v>0</v>
          </cell>
          <cell r="L216">
            <v>5831</v>
          </cell>
          <cell r="M216">
            <v>0</v>
          </cell>
          <cell r="N216">
            <v>0</v>
          </cell>
        </row>
        <row r="217">
          <cell r="A217">
            <v>930250</v>
          </cell>
          <cell r="B217" t="str">
            <v>Buy\Sell Transf Employee Homes</v>
          </cell>
          <cell r="C217">
            <v>0</v>
          </cell>
          <cell r="D217">
            <v>0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930600</v>
          </cell>
          <cell r="B218" t="str">
            <v>Leased Circuit Charges-Other</v>
          </cell>
          <cell r="C218">
            <v>0</v>
          </cell>
          <cell r="D218">
            <v>0</v>
          </cell>
          <cell r="E218">
            <v>0</v>
          </cell>
          <cell r="F218">
            <v>2</v>
          </cell>
          <cell r="G218">
            <v>37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930700</v>
          </cell>
          <cell r="B219" t="str">
            <v>Research &amp; Development</v>
          </cell>
        </row>
        <row r="220">
          <cell r="A220">
            <v>930940</v>
          </cell>
          <cell r="B220" t="str">
            <v>General Expenses</v>
          </cell>
          <cell r="C220">
            <v>5</v>
          </cell>
          <cell r="D220">
            <v>15067</v>
          </cell>
          <cell r="E220">
            <v>15059</v>
          </cell>
          <cell r="F220">
            <v>15056</v>
          </cell>
          <cell r="G220">
            <v>15067</v>
          </cell>
          <cell r="H220">
            <v>15055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931001</v>
          </cell>
          <cell r="B221" t="str">
            <v>Rents-A&amp;G</v>
          </cell>
          <cell r="C221">
            <v>11508</v>
          </cell>
          <cell r="D221">
            <v>11439</v>
          </cell>
          <cell r="E221">
            <v>11496</v>
          </cell>
          <cell r="F221">
            <v>11881</v>
          </cell>
          <cell r="G221">
            <v>11509</v>
          </cell>
          <cell r="H221">
            <v>11474</v>
          </cell>
          <cell r="I221">
            <v>11320</v>
          </cell>
          <cell r="J221">
            <v>11325</v>
          </cell>
          <cell r="K221">
            <v>11329</v>
          </cell>
          <cell r="L221">
            <v>11323</v>
          </cell>
          <cell r="M221">
            <v>10977</v>
          </cell>
          <cell r="N221">
            <v>11312</v>
          </cell>
        </row>
        <row r="222">
          <cell r="A222">
            <v>931003</v>
          </cell>
          <cell r="B222" t="str">
            <v>Lease Amortization Expense</v>
          </cell>
          <cell r="C222">
            <v>0</v>
          </cell>
          <cell r="D222">
            <v>-15</v>
          </cell>
          <cell r="E222">
            <v>-8</v>
          </cell>
          <cell r="F222">
            <v>-8</v>
          </cell>
          <cell r="G222">
            <v>-8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931008</v>
          </cell>
          <cell r="B223" t="str">
            <v>A&amp;G Rents-IC</v>
          </cell>
          <cell r="C223">
            <v>224811</v>
          </cell>
          <cell r="D223">
            <v>226110</v>
          </cell>
          <cell r="E223">
            <v>226908</v>
          </cell>
          <cell r="F223">
            <v>235519</v>
          </cell>
          <cell r="G223">
            <v>230431</v>
          </cell>
          <cell r="H223">
            <v>230468</v>
          </cell>
          <cell r="I223">
            <v>198643</v>
          </cell>
          <cell r="J223">
            <v>198643</v>
          </cell>
          <cell r="K223">
            <v>198643</v>
          </cell>
          <cell r="L223">
            <v>198643</v>
          </cell>
          <cell r="M223">
            <v>198643</v>
          </cell>
          <cell r="N223">
            <v>198643</v>
          </cell>
        </row>
        <row r="224">
          <cell r="A224">
            <v>932000</v>
          </cell>
          <cell r="B224" t="str">
            <v>Maintenance Of Gen Plant-Gas</v>
          </cell>
          <cell r="C224">
            <v>0</v>
          </cell>
          <cell r="D224">
            <v>0</v>
          </cell>
          <cell r="E224">
            <v>0</v>
          </cell>
          <cell r="F224">
            <v>-4335</v>
          </cell>
          <cell r="G224">
            <v>4335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935100</v>
          </cell>
          <cell r="B225" t="str">
            <v>Maint General Plant-Elec</v>
          </cell>
          <cell r="C225">
            <v>-146</v>
          </cell>
          <cell r="D225">
            <v>188</v>
          </cell>
          <cell r="E225">
            <v>-8</v>
          </cell>
          <cell r="F225">
            <v>15</v>
          </cell>
          <cell r="G225">
            <v>26</v>
          </cell>
          <cell r="H225">
            <v>424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>
            <v>935200</v>
          </cell>
          <cell r="B226" t="str">
            <v>Cust Infor &amp; Computer Control</v>
          </cell>
          <cell r="C226">
            <v>2</v>
          </cell>
          <cell r="D226">
            <v>15</v>
          </cell>
          <cell r="E226">
            <v>-1</v>
          </cell>
          <cell r="F226">
            <v>-18</v>
          </cell>
          <cell r="G226">
            <v>5</v>
          </cell>
          <cell r="H226">
            <v>6</v>
          </cell>
          <cell r="I226">
            <v>5</v>
          </cell>
          <cell r="J226">
            <v>5</v>
          </cell>
          <cell r="K226">
            <v>5</v>
          </cell>
          <cell r="L226">
            <v>5</v>
          </cell>
          <cell r="M226">
            <v>5</v>
          </cell>
          <cell r="N226">
            <v>5</v>
          </cell>
        </row>
      </sheetData>
      <sheetData sheetId="5"/>
      <sheetData sheetId="6">
        <row r="11">
          <cell r="A11" t="str">
            <v>Account</v>
          </cell>
          <cell r="D11" t="str">
            <v>Product</v>
          </cell>
          <cell r="G11">
            <v>45382</v>
          </cell>
          <cell r="H11">
            <v>45412</v>
          </cell>
          <cell r="I11">
            <v>45443</v>
          </cell>
          <cell r="J11">
            <v>45473</v>
          </cell>
          <cell r="K11">
            <v>45504</v>
          </cell>
          <cell r="L11">
            <v>45535</v>
          </cell>
          <cell r="M11">
            <v>45565</v>
          </cell>
          <cell r="N11">
            <v>45596</v>
          </cell>
          <cell r="O11">
            <v>45626</v>
          </cell>
          <cell r="P11">
            <v>45657</v>
          </cell>
          <cell r="Q11">
            <v>45688</v>
          </cell>
          <cell r="R11">
            <v>45716</v>
          </cell>
        </row>
        <row r="12">
          <cell r="A12">
            <v>440000</v>
          </cell>
          <cell r="D12" t="str">
            <v>BBEREV</v>
          </cell>
          <cell r="G12">
            <v>9619882</v>
          </cell>
          <cell r="H12">
            <v>8940282</v>
          </cell>
          <cell r="I12">
            <v>9548536</v>
          </cell>
          <cell r="J12">
            <v>10374069</v>
          </cell>
          <cell r="K12">
            <v>13842615</v>
          </cell>
          <cell r="L12">
            <v>12911932</v>
          </cell>
          <cell r="M12">
            <v>10963349</v>
          </cell>
          <cell r="N12">
            <v>8263586</v>
          </cell>
          <cell r="O12">
            <v>8209406</v>
          </cell>
          <cell r="P12">
            <v>10987730</v>
          </cell>
          <cell r="Q12">
            <v>12560959</v>
          </cell>
          <cell r="R12">
            <v>11830464</v>
          </cell>
        </row>
        <row r="13">
          <cell r="A13">
            <v>440000</v>
          </cell>
          <cell r="D13" t="str">
            <v>BEFREV</v>
          </cell>
          <cell r="G13">
            <v>2675018</v>
          </cell>
          <cell r="H13">
            <v>2438802</v>
          </cell>
          <cell r="I13">
            <v>2645476</v>
          </cell>
          <cell r="J13">
            <v>4125844</v>
          </cell>
          <cell r="K13">
            <v>5478918</v>
          </cell>
          <cell r="L13">
            <v>5211255</v>
          </cell>
          <cell r="M13">
            <v>4711956</v>
          </cell>
          <cell r="N13">
            <v>3292480</v>
          </cell>
          <cell r="O13">
            <v>3231208</v>
          </cell>
          <cell r="P13">
            <v>4616365</v>
          </cell>
          <cell r="Q13">
            <v>5505666</v>
          </cell>
          <cell r="R13">
            <v>5129168</v>
          </cell>
        </row>
        <row r="14">
          <cell r="A14">
            <v>440000</v>
          </cell>
          <cell r="D14" t="str">
            <v>REDSM</v>
          </cell>
          <cell r="G14">
            <v>142133</v>
          </cell>
          <cell r="H14">
            <v>129860</v>
          </cell>
          <cell r="I14">
            <v>140820</v>
          </cell>
          <cell r="J14">
            <v>164961</v>
          </cell>
          <cell r="K14">
            <v>219193</v>
          </cell>
          <cell r="L14">
            <v>208448</v>
          </cell>
          <cell r="M14">
            <v>361278</v>
          </cell>
          <cell r="N14">
            <v>252443</v>
          </cell>
          <cell r="O14">
            <v>247745</v>
          </cell>
          <cell r="P14">
            <v>353949</v>
          </cell>
          <cell r="Q14">
            <v>431913</v>
          </cell>
          <cell r="R14">
            <v>402377</v>
          </cell>
        </row>
        <row r="15">
          <cell r="A15">
            <v>440000</v>
          </cell>
          <cell r="D15" t="str">
            <v>REFC</v>
          </cell>
          <cell r="G15">
            <v>985619</v>
          </cell>
          <cell r="H15">
            <v>338284</v>
          </cell>
          <cell r="I15">
            <v>907380</v>
          </cell>
          <cell r="J15">
            <v>-314727</v>
          </cell>
          <cell r="K15">
            <v>1777586</v>
          </cell>
          <cell r="L15">
            <v>-556972</v>
          </cell>
          <cell r="M15">
            <v>588554</v>
          </cell>
          <cell r="N15">
            <v>411796</v>
          </cell>
          <cell r="O15">
            <v>784683</v>
          </cell>
          <cell r="P15">
            <v>1112705</v>
          </cell>
          <cell r="Q15">
            <v>1158677</v>
          </cell>
          <cell r="R15">
            <v>624656</v>
          </cell>
        </row>
        <row r="16">
          <cell r="A16">
            <v>440000</v>
          </cell>
          <cell r="D16" t="str">
            <v>RKEPSM</v>
          </cell>
          <cell r="G16">
            <v>131126</v>
          </cell>
          <cell r="H16">
            <v>118636</v>
          </cell>
          <cell r="I16">
            <v>128976</v>
          </cell>
          <cell r="J16">
            <v>-255160</v>
          </cell>
          <cell r="K16">
            <v>-339920</v>
          </cell>
          <cell r="L16">
            <v>-323428</v>
          </cell>
          <cell r="M16">
            <v>-39297</v>
          </cell>
          <cell r="N16">
            <v>-359</v>
          </cell>
          <cell r="O16">
            <v>-100690</v>
          </cell>
          <cell r="P16">
            <v>-274073</v>
          </cell>
          <cell r="Q16">
            <v>-1026321</v>
          </cell>
          <cell r="R16">
            <v>-430498</v>
          </cell>
        </row>
        <row r="17">
          <cell r="A17">
            <v>440000</v>
          </cell>
          <cell r="D17" t="str">
            <v>ROEESM</v>
          </cell>
          <cell r="G17">
            <v>594789</v>
          </cell>
          <cell r="H17">
            <v>1124166</v>
          </cell>
          <cell r="I17">
            <v>1449837</v>
          </cell>
          <cell r="J17">
            <v>1156958</v>
          </cell>
          <cell r="K17">
            <v>1182501</v>
          </cell>
          <cell r="L17">
            <v>2556799</v>
          </cell>
          <cell r="M17">
            <v>708872</v>
          </cell>
          <cell r="N17">
            <v>462304</v>
          </cell>
          <cell r="O17">
            <v>571299</v>
          </cell>
          <cell r="P17">
            <v>1563980</v>
          </cell>
          <cell r="Q17">
            <v>888600</v>
          </cell>
          <cell r="R17">
            <v>648331</v>
          </cell>
        </row>
        <row r="18">
          <cell r="A18">
            <v>440990</v>
          </cell>
          <cell r="D18" t="str">
            <v>UNBILL</v>
          </cell>
          <cell r="G18">
            <v>-1046919</v>
          </cell>
          <cell r="H18">
            <v>-922209</v>
          </cell>
          <cell r="I18">
            <v>13497</v>
          </cell>
          <cell r="J18">
            <v>7754908</v>
          </cell>
          <cell r="K18">
            <v>-2620506</v>
          </cell>
          <cell r="L18">
            <v>1266224</v>
          </cell>
          <cell r="M18">
            <v>-2318473</v>
          </cell>
          <cell r="N18">
            <v>-185514</v>
          </cell>
          <cell r="O18">
            <v>2255254</v>
          </cell>
          <cell r="P18">
            <v>994628</v>
          </cell>
          <cell r="Q18">
            <v>-2025918</v>
          </cell>
          <cell r="R18">
            <v>-1169017</v>
          </cell>
        </row>
        <row r="19">
          <cell r="A19">
            <v>442100</v>
          </cell>
          <cell r="D19" t="str">
            <v>BBEREV</v>
          </cell>
          <cell r="G19">
            <v>8089742</v>
          </cell>
          <cell r="H19">
            <v>8036627</v>
          </cell>
          <cell r="I19">
            <v>8041419</v>
          </cell>
          <cell r="J19">
            <v>6917953</v>
          </cell>
          <cell r="K19">
            <v>11013547</v>
          </cell>
          <cell r="L19">
            <v>9750298</v>
          </cell>
          <cell r="M19">
            <v>8608733</v>
          </cell>
          <cell r="N19">
            <v>7904328</v>
          </cell>
          <cell r="O19">
            <v>7677888</v>
          </cell>
          <cell r="P19">
            <v>7966103</v>
          </cell>
          <cell r="Q19">
            <v>7996971</v>
          </cell>
          <cell r="R19">
            <v>7755865</v>
          </cell>
        </row>
        <row r="20">
          <cell r="A20">
            <v>442100</v>
          </cell>
          <cell r="D20" t="str">
            <v>BEFREV</v>
          </cell>
          <cell r="G20">
            <v>2978070</v>
          </cell>
          <cell r="H20">
            <v>2962482</v>
          </cell>
          <cell r="I20">
            <v>3179439</v>
          </cell>
          <cell r="J20">
            <v>3679740</v>
          </cell>
          <cell r="K20">
            <v>5830069</v>
          </cell>
          <cell r="L20">
            <v>5157772</v>
          </cell>
          <cell r="M20">
            <v>4400722</v>
          </cell>
          <cell r="N20">
            <v>3925560</v>
          </cell>
          <cell r="O20">
            <v>3690712</v>
          </cell>
          <cell r="P20">
            <v>4090039</v>
          </cell>
          <cell r="Q20">
            <v>4193226</v>
          </cell>
          <cell r="R20">
            <v>3899900</v>
          </cell>
        </row>
        <row r="21">
          <cell r="A21">
            <v>442100</v>
          </cell>
          <cell r="D21" t="str">
            <v>REDSM</v>
          </cell>
          <cell r="G21">
            <v>403474</v>
          </cell>
          <cell r="H21">
            <v>403645</v>
          </cell>
          <cell r="I21">
            <v>438587</v>
          </cell>
          <cell r="J21">
            <v>380148</v>
          </cell>
          <cell r="K21">
            <v>603278</v>
          </cell>
          <cell r="L21">
            <v>533635</v>
          </cell>
          <cell r="M21">
            <v>196717</v>
          </cell>
          <cell r="N21">
            <v>175477</v>
          </cell>
          <cell r="O21">
            <v>164979</v>
          </cell>
          <cell r="P21">
            <v>182829</v>
          </cell>
          <cell r="Q21">
            <v>191165</v>
          </cell>
          <cell r="R21">
            <v>177793</v>
          </cell>
        </row>
        <row r="22">
          <cell r="A22">
            <v>442100</v>
          </cell>
          <cell r="D22" t="str">
            <v>REFC</v>
          </cell>
          <cell r="G22">
            <v>1091077</v>
          </cell>
          <cell r="H22">
            <v>457057</v>
          </cell>
          <cell r="I22">
            <v>1074915</v>
          </cell>
          <cell r="J22">
            <v>-215084</v>
          </cell>
          <cell r="K22">
            <v>1507616</v>
          </cell>
          <cell r="L22">
            <v>-450191</v>
          </cell>
          <cell r="M22">
            <v>549679</v>
          </cell>
          <cell r="N22">
            <v>490976</v>
          </cell>
          <cell r="O22">
            <v>896272</v>
          </cell>
          <cell r="P22">
            <v>985842</v>
          </cell>
          <cell r="Q22">
            <v>882471</v>
          </cell>
          <cell r="R22">
            <v>474950</v>
          </cell>
        </row>
        <row r="23">
          <cell r="A23">
            <v>442100</v>
          </cell>
          <cell r="D23" t="str">
            <v>RKEPSM</v>
          </cell>
          <cell r="G23">
            <v>155035</v>
          </cell>
          <cell r="H23">
            <v>145016</v>
          </cell>
          <cell r="I23">
            <v>159360</v>
          </cell>
          <cell r="J23">
            <v>-209351</v>
          </cell>
          <cell r="K23">
            <v>-358902</v>
          </cell>
          <cell r="L23">
            <v>-319271</v>
          </cell>
          <cell r="M23">
            <v>-36701</v>
          </cell>
          <cell r="N23">
            <v>-428</v>
          </cell>
          <cell r="O23">
            <v>-115008</v>
          </cell>
          <cell r="P23">
            <v>-242825</v>
          </cell>
          <cell r="Q23">
            <v>-781666</v>
          </cell>
          <cell r="R23">
            <v>-327324</v>
          </cell>
        </row>
        <row r="24">
          <cell r="A24">
            <v>442100</v>
          </cell>
          <cell r="D24" t="str">
            <v>ROEESM</v>
          </cell>
          <cell r="G24">
            <v>702094</v>
          </cell>
          <cell r="H24">
            <v>1293433</v>
          </cell>
          <cell r="I24">
            <v>1504921</v>
          </cell>
          <cell r="J24">
            <v>950875</v>
          </cell>
          <cell r="K24">
            <v>1082777</v>
          </cell>
          <cell r="L24">
            <v>2189303</v>
          </cell>
          <cell r="M24">
            <v>662050</v>
          </cell>
          <cell r="N24">
            <v>551196</v>
          </cell>
          <cell r="O24">
            <v>652542</v>
          </cell>
          <cell r="P24">
            <v>1385666</v>
          </cell>
          <cell r="Q24">
            <v>676776</v>
          </cell>
          <cell r="R24">
            <v>492951</v>
          </cell>
        </row>
        <row r="25">
          <cell r="A25">
            <v>442190</v>
          </cell>
          <cell r="D25" t="str">
            <v>UNBILL</v>
          </cell>
          <cell r="G25">
            <v>59837</v>
          </cell>
          <cell r="H25">
            <v>-667775</v>
          </cell>
          <cell r="I25">
            <v>-261568</v>
          </cell>
          <cell r="J25">
            <v>8567853</v>
          </cell>
          <cell r="K25">
            <v>-5329039</v>
          </cell>
          <cell r="L25">
            <v>-1886903</v>
          </cell>
          <cell r="M25">
            <v>260168</v>
          </cell>
          <cell r="N25">
            <v>-220140</v>
          </cell>
          <cell r="O25">
            <v>375617</v>
          </cell>
          <cell r="P25">
            <v>-1107266</v>
          </cell>
          <cell r="Q25">
            <v>-1473183</v>
          </cell>
          <cell r="R25">
            <v>-246498</v>
          </cell>
        </row>
        <row r="26">
          <cell r="A26">
            <v>442200</v>
          </cell>
          <cell r="D26" t="str">
            <v>BBEREV</v>
          </cell>
          <cell r="G26">
            <v>3112741</v>
          </cell>
          <cell r="H26">
            <v>3065132</v>
          </cell>
          <cell r="I26">
            <v>2852042</v>
          </cell>
          <cell r="J26">
            <v>3122602</v>
          </cell>
          <cell r="K26">
            <v>3365176</v>
          </cell>
          <cell r="L26">
            <v>4012785</v>
          </cell>
          <cell r="M26">
            <v>3874251</v>
          </cell>
          <cell r="N26">
            <v>3511522</v>
          </cell>
          <cell r="O26">
            <v>3583123</v>
          </cell>
          <cell r="P26">
            <v>3400355</v>
          </cell>
          <cell r="Q26">
            <v>3229795</v>
          </cell>
          <cell r="R26">
            <v>3290004</v>
          </cell>
        </row>
        <row r="27">
          <cell r="A27">
            <v>442200</v>
          </cell>
          <cell r="D27" t="str">
            <v>BEFREV</v>
          </cell>
          <cell r="G27">
            <v>1461166</v>
          </cell>
          <cell r="H27">
            <v>1484187</v>
          </cell>
          <cell r="I27">
            <v>1366375</v>
          </cell>
          <cell r="J27">
            <v>2317941</v>
          </cell>
          <cell r="K27">
            <v>2004765</v>
          </cell>
          <cell r="L27">
            <v>2671602</v>
          </cell>
          <cell r="M27">
            <v>2315286</v>
          </cell>
          <cell r="N27">
            <v>2068994</v>
          </cell>
          <cell r="O27">
            <v>2076039</v>
          </cell>
          <cell r="P27">
            <v>2105643</v>
          </cell>
          <cell r="Q27">
            <v>2016612</v>
          </cell>
          <cell r="R27">
            <v>1969133</v>
          </cell>
        </row>
        <row r="28">
          <cell r="A28">
            <v>442200</v>
          </cell>
          <cell r="D28" t="str">
            <v>REDSM</v>
          </cell>
          <cell r="G28">
            <v>166990</v>
          </cell>
          <cell r="H28">
            <v>158969</v>
          </cell>
          <cell r="I28">
            <v>168456</v>
          </cell>
          <cell r="J28">
            <v>178963</v>
          </cell>
          <cell r="K28">
            <v>186312</v>
          </cell>
          <cell r="L28">
            <v>213627</v>
          </cell>
          <cell r="M28">
            <v>103496</v>
          </cell>
          <cell r="N28">
            <v>92486</v>
          </cell>
          <cell r="O28">
            <v>92801</v>
          </cell>
          <cell r="P28">
            <v>94124</v>
          </cell>
          <cell r="Q28">
            <v>91936</v>
          </cell>
          <cell r="R28">
            <v>89771</v>
          </cell>
        </row>
        <row r="29">
          <cell r="A29">
            <v>442200</v>
          </cell>
          <cell r="D29" t="str">
            <v>REFC</v>
          </cell>
          <cell r="G29">
            <v>523932</v>
          </cell>
          <cell r="H29">
            <v>217236</v>
          </cell>
          <cell r="I29">
            <v>444291</v>
          </cell>
          <cell r="J29">
            <v>-38127</v>
          </cell>
          <cell r="K29">
            <v>545015</v>
          </cell>
          <cell r="L29">
            <v>-71887</v>
          </cell>
          <cell r="M29">
            <v>289195</v>
          </cell>
          <cell r="N29">
            <v>258772</v>
          </cell>
          <cell r="O29">
            <v>504156</v>
          </cell>
          <cell r="P29">
            <v>507533</v>
          </cell>
          <cell r="Q29">
            <v>424399</v>
          </cell>
          <cell r="R29">
            <v>239811</v>
          </cell>
        </row>
        <row r="30">
          <cell r="A30">
            <v>442200</v>
          </cell>
          <cell r="D30" t="str">
            <v>RKEPSM</v>
          </cell>
          <cell r="G30">
            <v>79602</v>
          </cell>
          <cell r="H30">
            <v>77712</v>
          </cell>
          <cell r="I30">
            <v>66541</v>
          </cell>
          <cell r="J30">
            <v>-103293</v>
          </cell>
          <cell r="K30">
            <v>-123048</v>
          </cell>
          <cell r="L30">
            <v>-165848</v>
          </cell>
          <cell r="M30">
            <v>-19309</v>
          </cell>
          <cell r="N30">
            <v>-225</v>
          </cell>
          <cell r="O30">
            <v>-64693</v>
          </cell>
          <cell r="P30">
            <v>-125012</v>
          </cell>
          <cell r="Q30">
            <v>-375920</v>
          </cell>
          <cell r="R30">
            <v>-165272</v>
          </cell>
        </row>
        <row r="31">
          <cell r="A31">
            <v>442200</v>
          </cell>
          <cell r="D31" t="str">
            <v>ROEESM</v>
          </cell>
          <cell r="G31">
            <v>275168</v>
          </cell>
          <cell r="H31">
            <v>490579</v>
          </cell>
          <cell r="I31">
            <v>530668</v>
          </cell>
          <cell r="J31">
            <v>456177</v>
          </cell>
          <cell r="K31">
            <v>323683</v>
          </cell>
          <cell r="L31">
            <v>829107</v>
          </cell>
          <cell r="M31">
            <v>348314</v>
          </cell>
          <cell r="N31">
            <v>290512</v>
          </cell>
          <cell r="O31">
            <v>367057</v>
          </cell>
          <cell r="P31">
            <v>713371</v>
          </cell>
          <cell r="Q31">
            <v>325476</v>
          </cell>
          <cell r="R31">
            <v>248900</v>
          </cell>
        </row>
        <row r="32">
          <cell r="A32">
            <v>442290</v>
          </cell>
          <cell r="D32" t="str">
            <v>UNBILL</v>
          </cell>
          <cell r="G32">
            <v>74110</v>
          </cell>
          <cell r="H32">
            <v>-324268</v>
          </cell>
          <cell r="I32">
            <v>456640</v>
          </cell>
          <cell r="J32">
            <v>1667048</v>
          </cell>
          <cell r="K32">
            <v>125552</v>
          </cell>
          <cell r="L32">
            <v>-1086454</v>
          </cell>
          <cell r="M32">
            <v>-82410</v>
          </cell>
          <cell r="N32">
            <v>128242</v>
          </cell>
          <cell r="O32">
            <v>39661</v>
          </cell>
          <cell r="P32">
            <v>-483233</v>
          </cell>
          <cell r="Q32">
            <v>-715484</v>
          </cell>
          <cell r="R32">
            <v>-156551</v>
          </cell>
        </row>
        <row r="33">
          <cell r="A33">
            <v>444000</v>
          </cell>
          <cell r="D33" t="str">
            <v>BBEREV</v>
          </cell>
          <cell r="G33">
            <v>-3515</v>
          </cell>
          <cell r="H33">
            <v>-94</v>
          </cell>
          <cell r="I33">
            <v>-1194</v>
          </cell>
          <cell r="J33">
            <v>-9512</v>
          </cell>
          <cell r="K33">
            <v>-3541</v>
          </cell>
          <cell r="L33">
            <v>-3701</v>
          </cell>
          <cell r="M33">
            <v>135097</v>
          </cell>
          <cell r="N33">
            <v>103181</v>
          </cell>
          <cell r="O33">
            <v>115218</v>
          </cell>
          <cell r="P33">
            <v>101933</v>
          </cell>
          <cell r="Q33">
            <v>109821</v>
          </cell>
          <cell r="R33">
            <v>105186</v>
          </cell>
        </row>
        <row r="34">
          <cell r="A34">
            <v>444000</v>
          </cell>
          <cell r="D34" t="str">
            <v>BEFREV</v>
          </cell>
          <cell r="G34">
            <v>34935</v>
          </cell>
          <cell r="H34">
            <v>27821</v>
          </cell>
          <cell r="I34">
            <v>30479</v>
          </cell>
          <cell r="J34">
            <v>38464</v>
          </cell>
          <cell r="K34">
            <v>32948</v>
          </cell>
          <cell r="L34">
            <v>34547</v>
          </cell>
          <cell r="M34">
            <v>45425</v>
          </cell>
          <cell r="N34">
            <v>34047</v>
          </cell>
          <cell r="O34">
            <v>37898</v>
          </cell>
          <cell r="P34">
            <v>34653</v>
          </cell>
          <cell r="Q34">
            <v>37651</v>
          </cell>
          <cell r="R34">
            <v>35446</v>
          </cell>
        </row>
        <row r="35">
          <cell r="A35">
            <v>444000</v>
          </cell>
          <cell r="D35" t="str">
            <v>REDSM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444000</v>
          </cell>
          <cell r="D36" t="str">
            <v>REFC</v>
          </cell>
          <cell r="G36">
            <v>13054</v>
          </cell>
          <cell r="H36">
            <v>4948</v>
          </cell>
          <cell r="I36">
            <v>10409</v>
          </cell>
          <cell r="J36">
            <v>-924</v>
          </cell>
          <cell r="K36">
            <v>10200</v>
          </cell>
          <cell r="L36">
            <v>-2830</v>
          </cell>
          <cell r="M36">
            <v>5674</v>
          </cell>
          <cell r="N36">
            <v>4258</v>
          </cell>
          <cell r="O36">
            <v>9203</v>
          </cell>
          <cell r="P36">
            <v>8353</v>
          </cell>
          <cell r="Q36">
            <v>7924</v>
          </cell>
          <cell r="R36">
            <v>4317</v>
          </cell>
        </row>
        <row r="37">
          <cell r="A37">
            <v>444000</v>
          </cell>
          <cell r="D37" t="str">
            <v>RKEPSM</v>
          </cell>
          <cell r="G37">
            <v>2894</v>
          </cell>
          <cell r="H37">
            <v>1599</v>
          </cell>
          <cell r="I37">
            <v>1843</v>
          </cell>
          <cell r="J37">
            <v>-1622</v>
          </cell>
          <cell r="K37">
            <v>-2045</v>
          </cell>
          <cell r="L37">
            <v>-2145</v>
          </cell>
          <cell r="M37">
            <v>-379</v>
          </cell>
          <cell r="N37">
            <v>-4</v>
          </cell>
          <cell r="O37">
            <v>-1181</v>
          </cell>
          <cell r="P37">
            <v>-2057</v>
          </cell>
          <cell r="Q37">
            <v>-7019</v>
          </cell>
          <cell r="R37">
            <v>-2975</v>
          </cell>
        </row>
        <row r="38">
          <cell r="A38">
            <v>444000</v>
          </cell>
          <cell r="D38" t="str">
            <v>ROEESM</v>
          </cell>
          <cell r="G38">
            <v>24144</v>
          </cell>
          <cell r="H38">
            <v>20717</v>
          </cell>
          <cell r="I38">
            <v>25140</v>
          </cell>
          <cell r="J38">
            <v>17904</v>
          </cell>
          <cell r="K38">
            <v>10341</v>
          </cell>
          <cell r="L38">
            <v>25428</v>
          </cell>
          <cell r="M38">
            <v>6834</v>
          </cell>
          <cell r="N38">
            <v>4781</v>
          </cell>
          <cell r="O38">
            <v>6701</v>
          </cell>
          <cell r="P38">
            <v>11740</v>
          </cell>
          <cell r="Q38">
            <v>6077</v>
          </cell>
          <cell r="R38">
            <v>4480</v>
          </cell>
        </row>
        <row r="39">
          <cell r="A39">
            <v>445000</v>
          </cell>
          <cell r="D39" t="str">
            <v>BBEREV</v>
          </cell>
          <cell r="G39">
            <v>1195738</v>
          </cell>
          <cell r="H39">
            <v>1007667</v>
          </cell>
          <cell r="I39">
            <v>1161785</v>
          </cell>
          <cell r="J39">
            <v>883010</v>
          </cell>
          <cell r="K39">
            <v>1537396</v>
          </cell>
          <cell r="L39">
            <v>1355066</v>
          </cell>
          <cell r="M39">
            <v>1582518</v>
          </cell>
          <cell r="N39">
            <v>1410184</v>
          </cell>
          <cell r="O39">
            <v>1262564</v>
          </cell>
          <cell r="P39">
            <v>1427908</v>
          </cell>
          <cell r="Q39">
            <v>1381753</v>
          </cell>
          <cell r="R39">
            <v>1507792</v>
          </cell>
        </row>
        <row r="40">
          <cell r="A40">
            <v>445000</v>
          </cell>
          <cell r="D40" t="str">
            <v>BEFREV</v>
          </cell>
          <cell r="G40">
            <v>450243</v>
          </cell>
          <cell r="H40">
            <v>355379</v>
          </cell>
          <cell r="I40">
            <v>507533</v>
          </cell>
          <cell r="J40">
            <v>551167</v>
          </cell>
          <cell r="K40">
            <v>799867</v>
          </cell>
          <cell r="L40">
            <v>750059</v>
          </cell>
          <cell r="M40">
            <v>841790</v>
          </cell>
          <cell r="N40">
            <v>750252</v>
          </cell>
          <cell r="O40">
            <v>653753</v>
          </cell>
          <cell r="P40">
            <v>751586</v>
          </cell>
          <cell r="Q40">
            <v>747023</v>
          </cell>
          <cell r="R40">
            <v>732538</v>
          </cell>
        </row>
        <row r="41">
          <cell r="A41">
            <v>445000</v>
          </cell>
          <cell r="D41" t="str">
            <v>REDSM</v>
          </cell>
          <cell r="G41">
            <v>57677</v>
          </cell>
          <cell r="H41">
            <v>47946</v>
          </cell>
          <cell r="I41">
            <v>58752</v>
          </cell>
          <cell r="J41">
            <v>48281</v>
          </cell>
          <cell r="K41">
            <v>77028</v>
          </cell>
          <cell r="L41">
            <v>68523</v>
          </cell>
          <cell r="M41">
            <v>37629</v>
          </cell>
          <cell r="N41">
            <v>33537</v>
          </cell>
          <cell r="O41">
            <v>29223</v>
          </cell>
          <cell r="P41">
            <v>33597</v>
          </cell>
          <cell r="Q41">
            <v>34056</v>
          </cell>
          <cell r="R41">
            <v>33396</v>
          </cell>
        </row>
        <row r="42">
          <cell r="A42">
            <v>445000</v>
          </cell>
          <cell r="D42" t="str">
            <v>REFC</v>
          </cell>
          <cell r="G42">
            <v>141606</v>
          </cell>
          <cell r="H42">
            <v>36535</v>
          </cell>
          <cell r="I42">
            <v>157276</v>
          </cell>
          <cell r="J42">
            <v>-6258</v>
          </cell>
          <cell r="K42">
            <v>172523</v>
          </cell>
          <cell r="L42">
            <v>-19106</v>
          </cell>
          <cell r="M42">
            <v>105145</v>
          </cell>
          <cell r="N42">
            <v>93835</v>
          </cell>
          <cell r="O42">
            <v>158761</v>
          </cell>
          <cell r="P42">
            <v>181158</v>
          </cell>
          <cell r="Q42">
            <v>157212</v>
          </cell>
          <cell r="R42">
            <v>89212</v>
          </cell>
        </row>
        <row r="43">
          <cell r="A43">
            <v>445000</v>
          </cell>
          <cell r="D43" t="str">
            <v>RKEPSM</v>
          </cell>
          <cell r="G43">
            <v>37010</v>
          </cell>
          <cell r="H43">
            <v>23140</v>
          </cell>
          <cell r="I43">
            <v>25420</v>
          </cell>
          <cell r="J43">
            <v>-23542</v>
          </cell>
          <cell r="K43">
            <v>-49422</v>
          </cell>
          <cell r="L43">
            <v>-46562</v>
          </cell>
          <cell r="M43">
            <v>-7020</v>
          </cell>
          <cell r="N43">
            <v>-82</v>
          </cell>
          <cell r="O43">
            <v>-20372</v>
          </cell>
          <cell r="P43">
            <v>-44621</v>
          </cell>
          <cell r="Q43">
            <v>-139254</v>
          </cell>
          <cell r="R43">
            <v>-61483</v>
          </cell>
        </row>
        <row r="44">
          <cell r="A44">
            <v>445000</v>
          </cell>
          <cell r="D44" t="str">
            <v>ROEESM</v>
          </cell>
          <cell r="G44">
            <v>129995</v>
          </cell>
          <cell r="H44">
            <v>151728</v>
          </cell>
          <cell r="I44">
            <v>212465</v>
          </cell>
          <cell r="J44">
            <v>130853</v>
          </cell>
          <cell r="K44">
            <v>157592</v>
          </cell>
          <cell r="L44">
            <v>280812</v>
          </cell>
          <cell r="M44">
            <v>126640</v>
          </cell>
          <cell r="N44">
            <v>105344</v>
          </cell>
          <cell r="O44">
            <v>115588</v>
          </cell>
          <cell r="P44">
            <v>254630</v>
          </cell>
          <cell r="Q44">
            <v>120568</v>
          </cell>
          <cell r="R44">
            <v>92593</v>
          </cell>
        </row>
        <row r="45">
          <cell r="A45">
            <v>445090</v>
          </cell>
          <cell r="D45" t="str">
            <v>UNBILL</v>
          </cell>
          <cell r="G45">
            <v>366906</v>
          </cell>
          <cell r="H45">
            <v>-298873</v>
          </cell>
          <cell r="I45">
            <v>-141261</v>
          </cell>
          <cell r="J45">
            <v>969054</v>
          </cell>
          <cell r="K45">
            <v>-512475</v>
          </cell>
          <cell r="L45">
            <v>244839</v>
          </cell>
          <cell r="M45">
            <v>-118341</v>
          </cell>
          <cell r="N45">
            <v>95102</v>
          </cell>
          <cell r="O45">
            <v>84384</v>
          </cell>
          <cell r="P45">
            <v>-377723</v>
          </cell>
          <cell r="Q45">
            <v>-293922</v>
          </cell>
          <cell r="R45">
            <v>-57226</v>
          </cell>
        </row>
        <row r="46">
          <cell r="A46">
            <v>447150</v>
          </cell>
          <cell r="D46" t="str">
            <v>CAPCTY</v>
          </cell>
          <cell r="G46">
            <v>-65269</v>
          </cell>
          <cell r="H46">
            <v>39464</v>
          </cell>
          <cell r="I46">
            <v>31212</v>
          </cell>
          <cell r="J46">
            <v>0</v>
          </cell>
          <cell r="K46">
            <v>-29524</v>
          </cell>
          <cell r="L46">
            <v>-15004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447150</v>
          </cell>
          <cell r="D47" t="str">
            <v>FACASM</v>
          </cell>
          <cell r="G47">
            <v>21719</v>
          </cell>
          <cell r="H47">
            <v>-409459</v>
          </cell>
          <cell r="I47">
            <v>488562</v>
          </cell>
          <cell r="J47">
            <v>29774</v>
          </cell>
          <cell r="K47">
            <v>43940</v>
          </cell>
          <cell r="L47">
            <v>4282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447150</v>
          </cell>
          <cell r="D48" t="str">
            <v>FER668</v>
          </cell>
          <cell r="G48">
            <v>3441542</v>
          </cell>
          <cell r="H48">
            <v>0</v>
          </cell>
          <cell r="I48">
            <v>0</v>
          </cell>
          <cell r="J48">
            <v>3608634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447150</v>
          </cell>
          <cell r="D49" t="str">
            <v>SLSRSL</v>
          </cell>
          <cell r="G49">
            <v>574672</v>
          </cell>
          <cell r="H49">
            <v>938012</v>
          </cell>
          <cell r="I49">
            <v>33171</v>
          </cell>
          <cell r="J49">
            <v>963721</v>
          </cell>
          <cell r="K49">
            <v>2593754</v>
          </cell>
          <cell r="L49">
            <v>790327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>
            <v>447150</v>
          </cell>
          <cell r="J50">
            <v>0</v>
          </cell>
          <cell r="K50">
            <v>0</v>
          </cell>
          <cell r="L50">
            <v>0</v>
          </cell>
          <cell r="M50">
            <v>321694</v>
          </cell>
          <cell r="N50">
            <v>7216</v>
          </cell>
          <cell r="O50">
            <v>996340</v>
          </cell>
          <cell r="P50">
            <v>2433186</v>
          </cell>
          <cell r="Q50">
            <v>6520607</v>
          </cell>
          <cell r="R50">
            <v>2365808</v>
          </cell>
        </row>
        <row r="51">
          <cell r="A51">
            <v>448000</v>
          </cell>
          <cell r="D51" t="str">
            <v xml:space="preserve"> </v>
          </cell>
          <cell r="G51">
            <v>3462</v>
          </cell>
          <cell r="H51">
            <v>485</v>
          </cell>
          <cell r="I51">
            <v>448</v>
          </cell>
          <cell r="J51">
            <v>497</v>
          </cell>
          <cell r="K51">
            <v>111</v>
          </cell>
          <cell r="L51">
            <v>827</v>
          </cell>
          <cell r="M51">
            <v>1617</v>
          </cell>
          <cell r="N51">
            <v>1654</v>
          </cell>
          <cell r="O51">
            <v>1739</v>
          </cell>
          <cell r="P51">
            <v>3394</v>
          </cell>
          <cell r="Q51">
            <v>7650</v>
          </cell>
          <cell r="R51">
            <v>6096</v>
          </cell>
        </row>
        <row r="52">
          <cell r="A52">
            <v>449100</v>
          </cell>
          <cell r="D52" t="str">
            <v xml:space="preserve"> </v>
          </cell>
          <cell r="G52">
            <v>-403443</v>
          </cell>
          <cell r="H52">
            <v>540287</v>
          </cell>
          <cell r="I52">
            <v>352999</v>
          </cell>
          <cell r="J52">
            <v>-4368642</v>
          </cell>
          <cell r="K52">
            <v>-15507</v>
          </cell>
          <cell r="L52">
            <v>153652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>
            <v>449111</v>
          </cell>
          <cell r="D53" t="str">
            <v xml:space="preserve"> 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450100</v>
          </cell>
          <cell r="G54">
            <v>84039</v>
          </cell>
          <cell r="H54">
            <v>73172</v>
          </cell>
          <cell r="I54">
            <v>75211</v>
          </cell>
          <cell r="J54">
            <v>80165</v>
          </cell>
          <cell r="K54">
            <v>88309</v>
          </cell>
          <cell r="L54">
            <v>128308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451100</v>
          </cell>
          <cell r="D55" t="str">
            <v>GP0000</v>
          </cell>
          <cell r="G55">
            <v>7312</v>
          </cell>
          <cell r="H55">
            <v>7264</v>
          </cell>
          <cell r="I55">
            <v>7275</v>
          </cell>
          <cell r="J55">
            <v>7350</v>
          </cell>
          <cell r="K55">
            <v>7436</v>
          </cell>
          <cell r="L55">
            <v>7446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451100</v>
          </cell>
          <cell r="D56" t="str">
            <v>MRJC</v>
          </cell>
          <cell r="G56">
            <v>-42345</v>
          </cell>
          <cell r="H56">
            <v>0</v>
          </cell>
          <cell r="I56">
            <v>0</v>
          </cell>
          <cell r="J56">
            <v>-57430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451100</v>
          </cell>
          <cell r="D57" t="str">
            <v>MROTH</v>
          </cell>
          <cell r="G57">
            <v>47061</v>
          </cell>
          <cell r="H57">
            <v>-10420</v>
          </cell>
          <cell r="I57">
            <v>19059</v>
          </cell>
          <cell r="J57">
            <v>14700</v>
          </cell>
          <cell r="K57">
            <v>14528</v>
          </cell>
          <cell r="L57">
            <v>14919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451100</v>
          </cell>
          <cell r="D58" t="str">
            <v>PDREV</v>
          </cell>
          <cell r="G58">
            <v>2247</v>
          </cell>
          <cell r="H58">
            <v>1884</v>
          </cell>
          <cell r="I58">
            <v>2485</v>
          </cell>
          <cell r="J58">
            <v>1783</v>
          </cell>
          <cell r="K58">
            <v>2409</v>
          </cell>
          <cell r="L58">
            <v>1668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451100</v>
          </cell>
          <cell r="J59">
            <v>0</v>
          </cell>
          <cell r="K59">
            <v>0</v>
          </cell>
          <cell r="L59">
            <v>0</v>
          </cell>
          <cell r="M59">
            <v>191993</v>
          </cell>
          <cell r="N59">
            <v>126933</v>
          </cell>
          <cell r="O59">
            <v>72693</v>
          </cell>
          <cell r="P59">
            <v>84503</v>
          </cell>
          <cell r="Q59">
            <v>91293</v>
          </cell>
          <cell r="R59">
            <v>116503</v>
          </cell>
        </row>
        <row r="60">
          <cell r="A60">
            <v>454004</v>
          </cell>
          <cell r="D60" t="str">
            <v>OARG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454004</v>
          </cell>
          <cell r="D61" t="str">
            <v>SMCDST</v>
          </cell>
          <cell r="G61">
            <v>711</v>
          </cell>
          <cell r="H61">
            <v>688</v>
          </cell>
          <cell r="I61">
            <v>711</v>
          </cell>
          <cell r="J61">
            <v>688</v>
          </cell>
          <cell r="K61">
            <v>711</v>
          </cell>
          <cell r="L61">
            <v>711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>
            <v>454004</v>
          </cell>
          <cell r="D62" t="str">
            <v>SMCLRG</v>
          </cell>
          <cell r="G62">
            <v>575</v>
          </cell>
          <cell r="H62">
            <v>0</v>
          </cell>
          <cell r="I62">
            <v>0</v>
          </cell>
          <cell r="J62">
            <v>5711</v>
          </cell>
          <cell r="K62">
            <v>37</v>
          </cell>
          <cell r="L62">
            <v>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454100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454100</v>
          </cell>
          <cell r="D64" t="str">
            <v>BBEREV</v>
          </cell>
          <cell r="G64">
            <v>46</v>
          </cell>
          <cell r="H64">
            <v>21</v>
          </cell>
          <cell r="I64">
            <v>71</v>
          </cell>
          <cell r="J64">
            <v>46</v>
          </cell>
          <cell r="K64">
            <v>42</v>
          </cell>
          <cell r="L64">
            <v>45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454200</v>
          </cell>
          <cell r="D65" t="str">
            <v xml:space="preserve"> </v>
          </cell>
          <cell r="J65">
            <v>0</v>
          </cell>
          <cell r="K65">
            <v>0</v>
          </cell>
          <cell r="L65">
            <v>0</v>
          </cell>
          <cell r="M65">
            <v>50000</v>
          </cell>
          <cell r="N65">
            <v>50000</v>
          </cell>
          <cell r="O65">
            <v>50000</v>
          </cell>
          <cell r="P65">
            <v>50000</v>
          </cell>
          <cell r="Q65">
            <v>58333</v>
          </cell>
          <cell r="R65">
            <v>58333</v>
          </cell>
        </row>
        <row r="66">
          <cell r="A66">
            <v>454200</v>
          </cell>
          <cell r="D66" t="str">
            <v>PDREV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454210</v>
          </cell>
          <cell r="D67" t="str">
            <v>PDREV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454300</v>
          </cell>
          <cell r="J68">
            <v>0</v>
          </cell>
          <cell r="K68">
            <v>0</v>
          </cell>
          <cell r="L68">
            <v>11221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454300</v>
          </cell>
          <cell r="D69" t="str">
            <v>WRLATT</v>
          </cell>
          <cell r="G69">
            <v>304</v>
          </cell>
          <cell r="H69">
            <v>304</v>
          </cell>
          <cell r="I69">
            <v>304</v>
          </cell>
          <cell r="J69">
            <v>304</v>
          </cell>
          <cell r="K69">
            <v>304</v>
          </cell>
          <cell r="L69">
            <v>304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454400</v>
          </cell>
          <cell r="D70" t="str">
            <v xml:space="preserve"> </v>
          </cell>
          <cell r="G70">
            <v>98316</v>
          </cell>
          <cell r="H70">
            <v>92522</v>
          </cell>
          <cell r="I70">
            <v>92522</v>
          </cell>
          <cell r="J70">
            <v>92522</v>
          </cell>
          <cell r="K70">
            <v>92522</v>
          </cell>
          <cell r="L70">
            <v>98341</v>
          </cell>
          <cell r="M70">
            <v>66666</v>
          </cell>
          <cell r="N70">
            <v>66666</v>
          </cell>
          <cell r="O70">
            <v>66666</v>
          </cell>
          <cell r="P70">
            <v>66666</v>
          </cell>
          <cell r="Q70">
            <v>66666</v>
          </cell>
          <cell r="R70">
            <v>66666</v>
          </cell>
        </row>
        <row r="71">
          <cell r="A71">
            <v>454400</v>
          </cell>
          <cell r="D71" t="str">
            <v>BDPCHG</v>
          </cell>
          <cell r="J71">
            <v>0</v>
          </cell>
          <cell r="K71">
            <v>0</v>
          </cell>
          <cell r="L71">
            <v>0</v>
          </cell>
          <cell r="M71">
            <v>41667</v>
          </cell>
          <cell r="N71">
            <v>41667</v>
          </cell>
          <cell r="O71">
            <v>41667</v>
          </cell>
          <cell r="P71">
            <v>41667</v>
          </cell>
          <cell r="Q71">
            <v>41667</v>
          </cell>
          <cell r="R71">
            <v>41667</v>
          </cell>
        </row>
        <row r="72">
          <cell r="A72">
            <v>456025</v>
          </cell>
          <cell r="D72" t="str">
            <v xml:space="preserve"> </v>
          </cell>
          <cell r="G72">
            <v>461918</v>
          </cell>
          <cell r="H72">
            <v>875284</v>
          </cell>
          <cell r="I72">
            <v>618159</v>
          </cell>
          <cell r="J72">
            <v>623412</v>
          </cell>
          <cell r="K72">
            <v>481574</v>
          </cell>
          <cell r="L72">
            <v>282830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456040</v>
          </cell>
          <cell r="D73" t="str">
            <v xml:space="preserve"> </v>
          </cell>
          <cell r="G73">
            <v>50</v>
          </cell>
          <cell r="H73">
            <v>100</v>
          </cell>
          <cell r="I73">
            <v>50</v>
          </cell>
          <cell r="J73">
            <v>50</v>
          </cell>
          <cell r="K73">
            <v>50</v>
          </cell>
          <cell r="L73">
            <v>50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>
            <v>456075</v>
          </cell>
          <cell r="D74" t="str">
            <v xml:space="preserve"> 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456100</v>
          </cell>
          <cell r="D75" t="str">
            <v xml:space="preserve"> 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456110</v>
          </cell>
          <cell r="D76" t="str">
            <v xml:space="preserve"> </v>
          </cell>
          <cell r="G76">
            <v>13968</v>
          </cell>
          <cell r="H76">
            <v>13496</v>
          </cell>
          <cell r="I76">
            <v>12967</v>
          </cell>
          <cell r="J76">
            <v>14509</v>
          </cell>
          <cell r="K76">
            <v>22536</v>
          </cell>
          <cell r="L76">
            <v>22028</v>
          </cell>
          <cell r="M76">
            <v>12083</v>
          </cell>
          <cell r="N76">
            <v>12083</v>
          </cell>
          <cell r="O76">
            <v>12083</v>
          </cell>
          <cell r="P76">
            <v>12083</v>
          </cell>
          <cell r="Q76">
            <v>12083</v>
          </cell>
          <cell r="R76">
            <v>12083</v>
          </cell>
        </row>
        <row r="77">
          <cell r="A77">
            <v>456111</v>
          </cell>
          <cell r="D77" t="str">
            <v>FACFTR</v>
          </cell>
          <cell r="G77">
            <v>179445</v>
          </cell>
          <cell r="H77">
            <v>322640</v>
          </cell>
          <cell r="I77">
            <v>775400</v>
          </cell>
          <cell r="J77">
            <v>419012</v>
          </cell>
          <cell r="K77">
            <v>611434</v>
          </cell>
          <cell r="L77">
            <v>262716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456970</v>
          </cell>
          <cell r="D78" t="str">
            <v xml:space="preserve"> </v>
          </cell>
          <cell r="G78">
            <v>6269</v>
          </cell>
          <cell r="H78">
            <v>4005</v>
          </cell>
          <cell r="I78">
            <v>3667</v>
          </cell>
          <cell r="J78">
            <v>4131</v>
          </cell>
          <cell r="K78">
            <v>5082</v>
          </cell>
          <cell r="L78">
            <v>4984</v>
          </cell>
          <cell r="M78">
            <v>2042</v>
          </cell>
          <cell r="N78">
            <v>2042</v>
          </cell>
          <cell r="O78">
            <v>2042</v>
          </cell>
          <cell r="P78">
            <v>2042</v>
          </cell>
          <cell r="Q78">
            <v>2042</v>
          </cell>
          <cell r="R78">
            <v>2042</v>
          </cell>
        </row>
        <row r="79">
          <cell r="A79">
            <v>457105</v>
          </cell>
          <cell r="D79" t="str">
            <v xml:space="preserve"> </v>
          </cell>
          <cell r="G79">
            <v>17271</v>
          </cell>
          <cell r="H79">
            <v>17206</v>
          </cell>
          <cell r="I79">
            <v>16259</v>
          </cell>
          <cell r="J79">
            <v>18222</v>
          </cell>
          <cell r="K79">
            <v>28510</v>
          </cell>
          <cell r="L79">
            <v>26007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</sheetData>
      <sheetData sheetId="7"/>
      <sheetData sheetId="8">
        <row r="12">
          <cell r="A12">
            <v>440000</v>
          </cell>
          <cell r="D12" t="str">
            <v>BBEREV</v>
          </cell>
          <cell r="G12">
            <v>5911211</v>
          </cell>
          <cell r="H12">
            <v>6027516</v>
          </cell>
          <cell r="I12">
            <v>5340836</v>
          </cell>
          <cell r="J12">
            <v>4027889</v>
          </cell>
          <cell r="K12">
            <v>4032443</v>
          </cell>
          <cell r="L12">
            <v>5449993</v>
          </cell>
          <cell r="M12">
            <v>6174453</v>
          </cell>
          <cell r="N12">
            <v>5554103</v>
          </cell>
          <cell r="O12">
            <v>5197030</v>
          </cell>
          <cell r="P12">
            <v>4385560</v>
          </cell>
          <cell r="Q12">
            <v>3756750</v>
          </cell>
          <cell r="R12">
            <v>4857877</v>
          </cell>
        </row>
        <row r="13">
          <cell r="A13">
            <v>440000</v>
          </cell>
          <cell r="D13" t="str">
            <v>BEFREV</v>
          </cell>
          <cell r="G13">
            <v>5092559</v>
          </cell>
          <cell r="H13">
            <v>5230959</v>
          </cell>
          <cell r="I13">
            <v>4722124</v>
          </cell>
          <cell r="J13">
            <v>3299529</v>
          </cell>
          <cell r="K13">
            <v>3238123</v>
          </cell>
          <cell r="L13">
            <v>4626323</v>
          </cell>
          <cell r="M13">
            <v>5505633</v>
          </cell>
          <cell r="N13">
            <v>4783424</v>
          </cell>
          <cell r="O13">
            <v>4534748</v>
          </cell>
          <cell r="P13">
            <v>3708733</v>
          </cell>
          <cell r="Q13">
            <v>2908510</v>
          </cell>
          <cell r="R13">
            <v>3998235</v>
          </cell>
        </row>
        <row r="14">
          <cell r="A14">
            <v>440000</v>
          </cell>
          <cell r="D14" t="str">
            <v>BBEREV</v>
          </cell>
          <cell r="G14">
            <v>5558850</v>
          </cell>
          <cell r="H14">
            <v>5685217</v>
          </cell>
          <cell r="I14">
            <v>5223371</v>
          </cell>
          <cell r="J14">
            <v>3931133</v>
          </cell>
          <cell r="K14">
            <v>3875860</v>
          </cell>
          <cell r="L14">
            <v>5137920</v>
          </cell>
          <cell r="M14">
            <v>5937526</v>
          </cell>
          <cell r="N14">
            <v>5281773</v>
          </cell>
          <cell r="O14">
            <v>5056309</v>
          </cell>
          <cell r="P14">
            <v>4306182</v>
          </cell>
          <cell r="Q14">
            <v>3579480</v>
          </cell>
          <cell r="R14">
            <v>4570229</v>
          </cell>
        </row>
        <row r="15">
          <cell r="A15">
            <v>440000</v>
          </cell>
          <cell r="D15" t="str">
            <v>BBEREV</v>
          </cell>
          <cell r="G15">
            <v>431317</v>
          </cell>
          <cell r="H15">
            <v>441122</v>
          </cell>
          <cell r="I15">
            <v>405287</v>
          </cell>
          <cell r="J15">
            <v>305021</v>
          </cell>
          <cell r="K15">
            <v>300732</v>
          </cell>
          <cell r="L15">
            <v>398657</v>
          </cell>
          <cell r="M15">
            <v>460699</v>
          </cell>
          <cell r="N15">
            <v>409818</v>
          </cell>
          <cell r="O15">
            <v>392324</v>
          </cell>
          <cell r="P15">
            <v>334121</v>
          </cell>
          <cell r="Q15">
            <v>277736</v>
          </cell>
          <cell r="R15">
            <v>354609</v>
          </cell>
        </row>
        <row r="16">
          <cell r="A16">
            <v>440000</v>
          </cell>
          <cell r="D16" t="str">
            <v>REDSM</v>
          </cell>
          <cell r="G16">
            <v>399505</v>
          </cell>
          <cell r="H16">
            <v>410362</v>
          </cell>
          <cell r="I16">
            <v>370445</v>
          </cell>
          <cell r="J16">
            <v>258844</v>
          </cell>
          <cell r="K16">
            <v>254027</v>
          </cell>
          <cell r="L16">
            <v>362929</v>
          </cell>
          <cell r="M16">
            <v>451468</v>
          </cell>
          <cell r="N16">
            <v>392246</v>
          </cell>
          <cell r="O16">
            <v>371855</v>
          </cell>
          <cell r="P16">
            <v>304121</v>
          </cell>
          <cell r="Q16">
            <v>238501</v>
          </cell>
          <cell r="R16">
            <v>327860</v>
          </cell>
        </row>
        <row r="17">
          <cell r="A17">
            <v>440000</v>
          </cell>
          <cell r="D17" t="str">
            <v>REFC</v>
          </cell>
          <cell r="G17">
            <v>145286</v>
          </cell>
          <cell r="H17">
            <v>121004</v>
          </cell>
          <cell r="I17">
            <v>344618</v>
          </cell>
          <cell r="J17">
            <v>190720</v>
          </cell>
          <cell r="K17">
            <v>959934</v>
          </cell>
          <cell r="L17">
            <v>1678374</v>
          </cell>
          <cell r="M17">
            <v>1473040</v>
          </cell>
          <cell r="N17">
            <v>115551</v>
          </cell>
          <cell r="O17">
            <v>77210</v>
          </cell>
          <cell r="P17">
            <v>-38356</v>
          </cell>
          <cell r="Q17">
            <v>124584</v>
          </cell>
          <cell r="R17">
            <v>19459</v>
          </cell>
        </row>
        <row r="18">
          <cell r="A18">
            <v>440000</v>
          </cell>
          <cell r="D18" t="str">
            <v>RKEPSM</v>
          </cell>
          <cell r="G18">
            <v>-1007066</v>
          </cell>
          <cell r="H18">
            <v>-632218</v>
          </cell>
          <cell r="I18">
            <v>-70103</v>
          </cell>
          <cell r="J18">
            <v>-44</v>
          </cell>
          <cell r="K18">
            <v>-184028</v>
          </cell>
          <cell r="L18">
            <v>-467396</v>
          </cell>
          <cell r="M18">
            <v>-1215562</v>
          </cell>
          <cell r="N18">
            <v>-573157</v>
          </cell>
          <cell r="O18">
            <v>-454163</v>
          </cell>
          <cell r="P18">
            <v>-325869</v>
          </cell>
          <cell r="Q18">
            <v>-323602</v>
          </cell>
          <cell r="R18">
            <v>-301287</v>
          </cell>
        </row>
        <row r="19">
          <cell r="A19">
            <v>440000</v>
          </cell>
          <cell r="D19" t="str">
            <v>ROEESM</v>
          </cell>
          <cell r="G19">
            <v>1130456</v>
          </cell>
          <cell r="H19">
            <v>1046575</v>
          </cell>
          <cell r="I19">
            <v>1238522</v>
          </cell>
          <cell r="J19">
            <v>442330</v>
          </cell>
          <cell r="K19">
            <v>628245</v>
          </cell>
          <cell r="L19">
            <v>1277205</v>
          </cell>
          <cell r="M19">
            <v>852435</v>
          </cell>
          <cell r="N19">
            <v>609124</v>
          </cell>
          <cell r="O19">
            <v>738727</v>
          </cell>
          <cell r="P19">
            <v>345498</v>
          </cell>
          <cell r="Q19">
            <v>337694</v>
          </cell>
          <cell r="R19">
            <v>869728</v>
          </cell>
        </row>
        <row r="20">
          <cell r="A20">
            <v>440990</v>
          </cell>
          <cell r="D20" t="str">
            <v>UNBILL</v>
          </cell>
          <cell r="G20">
            <v>39246</v>
          </cell>
          <cell r="H20">
            <v>36618</v>
          </cell>
          <cell r="I20">
            <v>-1861921</v>
          </cell>
          <cell r="J20">
            <v>-117079</v>
          </cell>
          <cell r="K20">
            <v>2217107</v>
          </cell>
          <cell r="L20">
            <v>1847111</v>
          </cell>
          <cell r="M20">
            <v>-2023859</v>
          </cell>
          <cell r="N20">
            <v>-304049</v>
          </cell>
          <cell r="O20">
            <v>-2011248</v>
          </cell>
          <cell r="P20">
            <v>-1319225</v>
          </cell>
          <cell r="Q20">
            <v>2026219</v>
          </cell>
          <cell r="R20">
            <v>1757152</v>
          </cell>
        </row>
        <row r="21">
          <cell r="A21">
            <v>442100</v>
          </cell>
          <cell r="D21" t="str">
            <v>BBEREV</v>
          </cell>
          <cell r="G21">
            <v>3656553</v>
          </cell>
          <cell r="H21">
            <v>3532337</v>
          </cell>
          <cell r="I21">
            <v>3317659</v>
          </cell>
          <cell r="J21">
            <v>3094689</v>
          </cell>
          <cell r="K21">
            <v>3030147</v>
          </cell>
          <cell r="L21">
            <v>3202417</v>
          </cell>
          <cell r="M21">
            <v>3179161</v>
          </cell>
          <cell r="N21">
            <v>2899142</v>
          </cell>
          <cell r="O21">
            <v>3029716</v>
          </cell>
          <cell r="P21">
            <v>3025803</v>
          </cell>
          <cell r="Q21">
            <v>2967061</v>
          </cell>
          <cell r="R21">
            <v>3376915</v>
          </cell>
        </row>
        <row r="22">
          <cell r="A22">
            <v>442100</v>
          </cell>
          <cell r="D22" t="str">
            <v>BEFREV</v>
          </cell>
          <cell r="G22">
            <v>4573674</v>
          </cell>
          <cell r="H22">
            <v>4427086</v>
          </cell>
          <cell r="I22">
            <v>4373186</v>
          </cell>
          <cell r="J22">
            <v>3901011</v>
          </cell>
          <cell r="K22">
            <v>3667639</v>
          </cell>
          <cell r="L22">
            <v>4064455</v>
          </cell>
          <cell r="M22">
            <v>4211860</v>
          </cell>
          <cell r="N22">
            <v>3639590</v>
          </cell>
          <cell r="O22">
            <v>3945394</v>
          </cell>
          <cell r="P22">
            <v>3895549</v>
          </cell>
          <cell r="Q22">
            <v>3506857</v>
          </cell>
          <cell r="R22">
            <v>4096101</v>
          </cell>
        </row>
        <row r="23">
          <cell r="A23">
            <v>442100</v>
          </cell>
          <cell r="D23" t="str">
            <v>BBEREV</v>
          </cell>
          <cell r="G23">
            <v>4992810</v>
          </cell>
          <cell r="H23">
            <v>4870485</v>
          </cell>
          <cell r="I23">
            <v>4769457</v>
          </cell>
          <cell r="J23">
            <v>4327106</v>
          </cell>
          <cell r="K23">
            <v>4181017</v>
          </cell>
          <cell r="L23">
            <v>4286407</v>
          </cell>
          <cell r="M23">
            <v>4440731</v>
          </cell>
          <cell r="N23">
            <v>4027158</v>
          </cell>
          <cell r="O23">
            <v>4310313</v>
          </cell>
          <cell r="P23">
            <v>4315566</v>
          </cell>
          <cell r="Q23">
            <v>3982943</v>
          </cell>
          <cell r="R23">
            <v>4557630</v>
          </cell>
        </row>
        <row r="24">
          <cell r="A24">
            <v>442100</v>
          </cell>
          <cell r="D24" t="str">
            <v>BBEREV</v>
          </cell>
          <cell r="G24">
            <v>463129</v>
          </cell>
          <cell r="H24">
            <v>451782</v>
          </cell>
          <cell r="I24">
            <v>442411</v>
          </cell>
          <cell r="J24">
            <v>401379</v>
          </cell>
          <cell r="K24">
            <v>387828</v>
          </cell>
          <cell r="L24">
            <v>397604</v>
          </cell>
          <cell r="M24">
            <v>411919</v>
          </cell>
          <cell r="N24">
            <v>373556</v>
          </cell>
          <cell r="O24">
            <v>399821</v>
          </cell>
          <cell r="P24">
            <v>400309</v>
          </cell>
          <cell r="Q24">
            <v>369455</v>
          </cell>
          <cell r="R24">
            <v>422762</v>
          </cell>
        </row>
        <row r="25">
          <cell r="A25">
            <v>442100</v>
          </cell>
          <cell r="D25" t="str">
            <v>REDSM</v>
          </cell>
          <cell r="G25">
            <v>208510</v>
          </cell>
          <cell r="H25">
            <v>201827</v>
          </cell>
          <cell r="I25">
            <v>199370</v>
          </cell>
          <cell r="J25">
            <v>177844</v>
          </cell>
          <cell r="K25">
            <v>167204</v>
          </cell>
          <cell r="L25">
            <v>185295</v>
          </cell>
          <cell r="M25">
            <v>201990</v>
          </cell>
          <cell r="N25">
            <v>174545</v>
          </cell>
          <cell r="O25">
            <v>189211</v>
          </cell>
          <cell r="P25">
            <v>186820</v>
          </cell>
          <cell r="Q25">
            <v>168180</v>
          </cell>
          <cell r="R25">
            <v>196438</v>
          </cell>
        </row>
        <row r="26">
          <cell r="A26">
            <v>442100</v>
          </cell>
          <cell r="D26" t="str">
            <v>REFC</v>
          </cell>
          <cell r="G26">
            <v>130483</v>
          </cell>
          <cell r="H26">
            <v>102409</v>
          </cell>
          <cell r="I26">
            <v>319152</v>
          </cell>
          <cell r="J26">
            <v>225487</v>
          </cell>
          <cell r="K26">
            <v>1087263</v>
          </cell>
          <cell r="L26">
            <v>1474535</v>
          </cell>
          <cell r="M26">
            <v>1126889</v>
          </cell>
          <cell r="N26">
            <v>87920</v>
          </cell>
          <cell r="O26">
            <v>67175</v>
          </cell>
          <cell r="P26">
            <v>-40288</v>
          </cell>
          <cell r="Q26">
            <v>150214</v>
          </cell>
          <cell r="R26">
            <v>19936</v>
          </cell>
        </row>
        <row r="27">
          <cell r="A27">
            <v>442100</v>
          </cell>
          <cell r="D27" t="str">
            <v>RKEPSM</v>
          </cell>
          <cell r="G27">
            <v>-904456</v>
          </cell>
          <cell r="H27">
            <v>-535061</v>
          </cell>
          <cell r="I27">
            <v>-64922</v>
          </cell>
          <cell r="J27">
            <v>-52</v>
          </cell>
          <cell r="K27">
            <v>-208438</v>
          </cell>
          <cell r="L27">
            <v>-410631</v>
          </cell>
          <cell r="M27">
            <v>-929916</v>
          </cell>
          <cell r="N27">
            <v>-436101</v>
          </cell>
          <cell r="O27">
            <v>-395138</v>
          </cell>
          <cell r="P27">
            <v>-342284</v>
          </cell>
          <cell r="Q27">
            <v>-390174</v>
          </cell>
          <cell r="R27">
            <v>-308661</v>
          </cell>
        </row>
        <row r="28">
          <cell r="A28">
            <v>442100</v>
          </cell>
          <cell r="D28" t="str">
            <v>ROEESM</v>
          </cell>
          <cell r="G28">
            <v>1015273</v>
          </cell>
          <cell r="H28">
            <v>885742</v>
          </cell>
          <cell r="I28">
            <v>1147003</v>
          </cell>
          <cell r="J28">
            <v>522964</v>
          </cell>
          <cell r="K28">
            <v>711577</v>
          </cell>
          <cell r="L28">
            <v>1122088</v>
          </cell>
          <cell r="M28">
            <v>652121</v>
          </cell>
          <cell r="N28">
            <v>463468</v>
          </cell>
          <cell r="O28">
            <v>642719</v>
          </cell>
          <cell r="P28">
            <v>362901</v>
          </cell>
          <cell r="Q28">
            <v>407165</v>
          </cell>
          <cell r="R28">
            <v>891017</v>
          </cell>
        </row>
        <row r="29">
          <cell r="A29">
            <v>442190</v>
          </cell>
          <cell r="D29" t="str">
            <v>UNBILL</v>
          </cell>
          <cell r="G29">
            <v>-542827</v>
          </cell>
          <cell r="H29">
            <v>459256</v>
          </cell>
          <cell r="I29">
            <v>201384</v>
          </cell>
          <cell r="J29">
            <v>-492352</v>
          </cell>
          <cell r="K29">
            <v>804487</v>
          </cell>
          <cell r="L29">
            <v>-231217</v>
          </cell>
          <cell r="M29">
            <v>-1478804</v>
          </cell>
          <cell r="N29">
            <v>156211</v>
          </cell>
          <cell r="O29">
            <v>-325120</v>
          </cell>
          <cell r="P29">
            <v>-961849</v>
          </cell>
          <cell r="Q29">
            <v>1059627</v>
          </cell>
          <cell r="R29">
            <v>1377087</v>
          </cell>
        </row>
        <row r="30">
          <cell r="A30">
            <v>442200</v>
          </cell>
          <cell r="D30" t="str">
            <v>BBEREV</v>
          </cell>
          <cell r="G30">
            <v>1496434</v>
          </cell>
          <cell r="H30">
            <v>1522366</v>
          </cell>
          <cell r="I30">
            <v>1431295</v>
          </cell>
          <cell r="J30">
            <v>1351379</v>
          </cell>
          <cell r="K30">
            <v>1400773</v>
          </cell>
          <cell r="L30">
            <v>1368896</v>
          </cell>
          <cell r="M30">
            <v>1268252</v>
          </cell>
          <cell r="N30">
            <v>1315725</v>
          </cell>
          <cell r="O30">
            <v>1212828</v>
          </cell>
          <cell r="P30">
            <v>1240465</v>
          </cell>
          <cell r="Q30">
            <v>1371103</v>
          </cell>
          <cell r="R30">
            <v>1446545</v>
          </cell>
        </row>
        <row r="31">
          <cell r="A31">
            <v>442200</v>
          </cell>
          <cell r="D31" t="str">
            <v>BEFREV</v>
          </cell>
          <cell r="G31">
            <v>2223932</v>
          </cell>
          <cell r="H31">
            <v>2266538</v>
          </cell>
          <cell r="I31">
            <v>2273000</v>
          </cell>
          <cell r="J31">
            <v>2061262</v>
          </cell>
          <cell r="K31">
            <v>2066236</v>
          </cell>
          <cell r="L31">
            <v>2107184</v>
          </cell>
          <cell r="M31">
            <v>2036119</v>
          </cell>
          <cell r="N31">
            <v>1996531</v>
          </cell>
          <cell r="O31">
            <v>1962526</v>
          </cell>
          <cell r="P31">
            <v>1997491</v>
          </cell>
          <cell r="Q31">
            <v>1976882</v>
          </cell>
          <cell r="R31">
            <v>2110906</v>
          </cell>
        </row>
        <row r="32">
          <cell r="A32">
            <v>442200</v>
          </cell>
          <cell r="D32" t="str">
            <v>BBEREV</v>
          </cell>
          <cell r="G32">
            <v>2138939</v>
          </cell>
          <cell r="H32">
            <v>2206443</v>
          </cell>
          <cell r="I32">
            <v>2166868</v>
          </cell>
          <cell r="J32">
            <v>1957019</v>
          </cell>
          <cell r="K32">
            <v>1973317</v>
          </cell>
          <cell r="L32">
            <v>1854417</v>
          </cell>
          <cell r="M32">
            <v>1830904</v>
          </cell>
          <cell r="N32">
            <v>1889679</v>
          </cell>
          <cell r="O32">
            <v>1748864</v>
          </cell>
          <cell r="P32">
            <v>1782268</v>
          </cell>
          <cell r="Q32">
            <v>1851792</v>
          </cell>
          <cell r="R32">
            <v>2003724</v>
          </cell>
        </row>
        <row r="33">
          <cell r="A33">
            <v>442200</v>
          </cell>
          <cell r="D33" t="str">
            <v>BBEREV</v>
          </cell>
          <cell r="G33">
            <v>189064</v>
          </cell>
          <cell r="H33">
            <v>195031</v>
          </cell>
          <cell r="I33">
            <v>191533</v>
          </cell>
          <cell r="J33">
            <v>172984</v>
          </cell>
          <cell r="K33">
            <v>174425</v>
          </cell>
          <cell r="L33">
            <v>163915</v>
          </cell>
          <cell r="M33">
            <v>161837</v>
          </cell>
          <cell r="N33">
            <v>167032</v>
          </cell>
          <cell r="O33">
            <v>154585</v>
          </cell>
          <cell r="P33">
            <v>157538</v>
          </cell>
          <cell r="Q33">
            <v>163683</v>
          </cell>
          <cell r="R33">
            <v>177112</v>
          </cell>
        </row>
        <row r="34">
          <cell r="A34">
            <v>442200</v>
          </cell>
          <cell r="D34" t="str">
            <v>REDSM</v>
          </cell>
          <cell r="G34">
            <v>101387</v>
          </cell>
          <cell r="H34">
            <v>103329</v>
          </cell>
          <cell r="I34">
            <v>103624</v>
          </cell>
          <cell r="J34">
            <v>93971</v>
          </cell>
          <cell r="K34">
            <v>94198</v>
          </cell>
          <cell r="L34">
            <v>96065</v>
          </cell>
          <cell r="M34">
            <v>97647</v>
          </cell>
          <cell r="N34">
            <v>95748</v>
          </cell>
          <cell r="O34">
            <v>94118</v>
          </cell>
          <cell r="P34">
            <v>95794</v>
          </cell>
          <cell r="Q34">
            <v>94806</v>
          </cell>
          <cell r="R34">
            <v>101234</v>
          </cell>
        </row>
        <row r="35">
          <cell r="A35">
            <v>442200</v>
          </cell>
          <cell r="D35" t="str">
            <v>REFC</v>
          </cell>
          <cell r="G35">
            <v>63447</v>
          </cell>
          <cell r="H35">
            <v>52430</v>
          </cell>
          <cell r="I35">
            <v>165882</v>
          </cell>
          <cell r="J35">
            <v>119146</v>
          </cell>
          <cell r="K35">
            <v>612531</v>
          </cell>
          <cell r="L35">
            <v>764461</v>
          </cell>
          <cell r="M35">
            <v>544767</v>
          </cell>
          <cell r="N35">
            <v>48229</v>
          </cell>
          <cell r="O35">
            <v>33414</v>
          </cell>
          <cell r="P35">
            <v>-20658</v>
          </cell>
          <cell r="Q35">
            <v>84678</v>
          </cell>
          <cell r="R35">
            <v>10274</v>
          </cell>
        </row>
        <row r="36">
          <cell r="A36">
            <v>442200</v>
          </cell>
          <cell r="D36" t="str">
            <v>RKEPSM</v>
          </cell>
          <cell r="G36">
            <v>-439788</v>
          </cell>
          <cell r="H36">
            <v>-273936</v>
          </cell>
          <cell r="I36">
            <v>-33744</v>
          </cell>
          <cell r="J36">
            <v>-27</v>
          </cell>
          <cell r="K36">
            <v>-117427</v>
          </cell>
          <cell r="L36">
            <v>-212888</v>
          </cell>
          <cell r="M36">
            <v>-449545</v>
          </cell>
          <cell r="N36">
            <v>-239227</v>
          </cell>
          <cell r="O36">
            <v>-196550</v>
          </cell>
          <cell r="P36">
            <v>-175510</v>
          </cell>
          <cell r="Q36">
            <v>-219948</v>
          </cell>
          <cell r="R36">
            <v>-159067</v>
          </cell>
        </row>
        <row r="37">
          <cell r="A37">
            <v>442200</v>
          </cell>
          <cell r="D37" t="str">
            <v>ROEESM</v>
          </cell>
          <cell r="G37">
            <v>493672</v>
          </cell>
          <cell r="H37">
            <v>453474</v>
          </cell>
          <cell r="I37">
            <v>596164</v>
          </cell>
          <cell r="J37">
            <v>276330</v>
          </cell>
          <cell r="K37">
            <v>400881</v>
          </cell>
          <cell r="L37">
            <v>581737</v>
          </cell>
          <cell r="M37">
            <v>315252</v>
          </cell>
          <cell r="N37">
            <v>254240</v>
          </cell>
          <cell r="O37">
            <v>319703</v>
          </cell>
          <cell r="P37">
            <v>186082</v>
          </cell>
          <cell r="Q37">
            <v>229527</v>
          </cell>
          <cell r="R37">
            <v>459181</v>
          </cell>
        </row>
        <row r="38">
          <cell r="A38">
            <v>442290</v>
          </cell>
          <cell r="D38" t="str">
            <v>UNBILL</v>
          </cell>
          <cell r="G38">
            <v>-6140</v>
          </cell>
          <cell r="H38">
            <v>331786</v>
          </cell>
          <cell r="I38">
            <v>-62736</v>
          </cell>
          <cell r="J38">
            <v>6357</v>
          </cell>
          <cell r="K38">
            <v>272142</v>
          </cell>
          <cell r="L38">
            <v>-164272</v>
          </cell>
          <cell r="M38">
            <v>-728083</v>
          </cell>
          <cell r="N38">
            <v>-307112</v>
          </cell>
          <cell r="O38">
            <v>223118</v>
          </cell>
          <cell r="P38">
            <v>-71920</v>
          </cell>
          <cell r="Q38">
            <v>415961</v>
          </cell>
          <cell r="R38">
            <v>80817</v>
          </cell>
        </row>
        <row r="39">
          <cell r="A39">
            <v>444000</v>
          </cell>
          <cell r="D39" t="str">
            <v>BBEREV</v>
          </cell>
          <cell r="G39">
            <v>66851</v>
          </cell>
          <cell r="H39">
            <v>46466</v>
          </cell>
          <cell r="I39">
            <v>79944</v>
          </cell>
          <cell r="J39">
            <v>61087</v>
          </cell>
          <cell r="K39">
            <v>68650</v>
          </cell>
          <cell r="L39">
            <v>60792</v>
          </cell>
          <cell r="M39">
            <v>65243</v>
          </cell>
          <cell r="N39">
            <v>63028</v>
          </cell>
          <cell r="O39">
            <v>62459</v>
          </cell>
          <cell r="P39">
            <v>60879</v>
          </cell>
          <cell r="Q39">
            <v>60047</v>
          </cell>
          <cell r="R39">
            <v>70575</v>
          </cell>
        </row>
        <row r="40">
          <cell r="A40">
            <v>444000</v>
          </cell>
          <cell r="D40" t="str">
            <v>BEFREV</v>
          </cell>
          <cell r="G40">
            <v>36286</v>
          </cell>
          <cell r="H40">
            <v>25356</v>
          </cell>
          <cell r="I40">
            <v>44896</v>
          </cell>
          <cell r="J40">
            <v>33520</v>
          </cell>
          <cell r="K40">
            <v>37372</v>
          </cell>
          <cell r="L40">
            <v>34129</v>
          </cell>
          <cell r="M40">
            <v>37129</v>
          </cell>
          <cell r="N40">
            <v>34925</v>
          </cell>
          <cell r="O40">
            <v>34994</v>
          </cell>
          <cell r="P40">
            <v>33897</v>
          </cell>
          <cell r="Q40">
            <v>32236</v>
          </cell>
          <cell r="R40">
            <v>37990</v>
          </cell>
        </row>
        <row r="41">
          <cell r="A41">
            <v>444000</v>
          </cell>
          <cell r="D41" t="str">
            <v>BBEREV</v>
          </cell>
          <cell r="G41">
            <v>40341</v>
          </cell>
          <cell r="H41">
            <v>28098</v>
          </cell>
          <cell r="I41">
            <v>49195</v>
          </cell>
          <cell r="J41">
            <v>37098</v>
          </cell>
          <cell r="K41">
            <v>41193</v>
          </cell>
          <cell r="L41">
            <v>36294</v>
          </cell>
          <cell r="M41">
            <v>39733</v>
          </cell>
          <cell r="N41">
            <v>38073</v>
          </cell>
          <cell r="O41">
            <v>38233</v>
          </cell>
          <cell r="P41">
            <v>37250</v>
          </cell>
          <cell r="Q41">
            <v>35633</v>
          </cell>
          <cell r="R41">
            <v>42203</v>
          </cell>
        </row>
        <row r="42">
          <cell r="A42">
            <v>444000</v>
          </cell>
          <cell r="D42" t="str">
            <v>BBEREV</v>
          </cell>
          <cell r="G42">
            <v>3366</v>
          </cell>
          <cell r="H42">
            <v>2344</v>
          </cell>
          <cell r="I42">
            <v>4104</v>
          </cell>
          <cell r="J42">
            <v>3095</v>
          </cell>
          <cell r="K42">
            <v>3437</v>
          </cell>
          <cell r="L42">
            <v>3028</v>
          </cell>
          <cell r="M42">
            <v>3315</v>
          </cell>
          <cell r="N42">
            <v>3176</v>
          </cell>
          <cell r="O42">
            <v>3190</v>
          </cell>
          <cell r="P42">
            <v>3108</v>
          </cell>
          <cell r="Q42">
            <v>2973</v>
          </cell>
          <cell r="R42">
            <v>3521</v>
          </cell>
        </row>
        <row r="43">
          <cell r="A43">
            <v>444000</v>
          </cell>
          <cell r="D43" t="str">
            <v>REDSM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444000</v>
          </cell>
          <cell r="D44" t="str">
            <v>REFC</v>
          </cell>
          <cell r="G44">
            <v>1035</v>
          </cell>
          <cell r="H44">
            <v>587</v>
          </cell>
          <cell r="I44">
            <v>3276</v>
          </cell>
          <cell r="J44">
            <v>1938</v>
          </cell>
          <cell r="K44">
            <v>11079</v>
          </cell>
          <cell r="L44">
            <v>12382</v>
          </cell>
          <cell r="M44">
            <v>9934</v>
          </cell>
          <cell r="N44">
            <v>844</v>
          </cell>
          <cell r="O44">
            <v>596</v>
          </cell>
          <cell r="P44">
            <v>-351</v>
          </cell>
          <cell r="Q44">
            <v>1381</v>
          </cell>
          <cell r="R44">
            <v>185</v>
          </cell>
        </row>
        <row r="45">
          <cell r="A45">
            <v>444000</v>
          </cell>
          <cell r="D45" t="str">
            <v>RKEPSM</v>
          </cell>
          <cell r="G45">
            <v>-7176</v>
          </cell>
          <cell r="H45">
            <v>-3065</v>
          </cell>
          <cell r="I45">
            <v>-667</v>
          </cell>
          <cell r="J45">
            <v>0</v>
          </cell>
          <cell r="K45">
            <v>-2124</v>
          </cell>
          <cell r="L45">
            <v>-3448</v>
          </cell>
          <cell r="M45">
            <v>-8197</v>
          </cell>
          <cell r="N45">
            <v>-4185</v>
          </cell>
          <cell r="O45">
            <v>-3505</v>
          </cell>
          <cell r="P45">
            <v>-2978</v>
          </cell>
          <cell r="Q45">
            <v>-3587</v>
          </cell>
          <cell r="R45">
            <v>-2863</v>
          </cell>
        </row>
        <row r="46">
          <cell r="A46">
            <v>444000</v>
          </cell>
          <cell r="D46" t="str">
            <v>ROEESM</v>
          </cell>
          <cell r="G46">
            <v>8055</v>
          </cell>
          <cell r="H46">
            <v>5073</v>
          </cell>
          <cell r="I46">
            <v>11775</v>
          </cell>
          <cell r="J46">
            <v>4494</v>
          </cell>
          <cell r="K46">
            <v>7251</v>
          </cell>
          <cell r="L46">
            <v>9422</v>
          </cell>
          <cell r="M46">
            <v>5749</v>
          </cell>
          <cell r="N46">
            <v>4447</v>
          </cell>
          <cell r="O46">
            <v>5701</v>
          </cell>
          <cell r="P46">
            <v>3158</v>
          </cell>
          <cell r="Q46">
            <v>3743</v>
          </cell>
          <cell r="R46">
            <v>8264</v>
          </cell>
        </row>
        <row r="47">
          <cell r="A47">
            <v>445000</v>
          </cell>
          <cell r="D47" t="str">
            <v>BBEREV</v>
          </cell>
          <cell r="G47">
            <v>577363</v>
          </cell>
          <cell r="H47">
            <v>579061</v>
          </cell>
          <cell r="I47">
            <v>571254</v>
          </cell>
          <cell r="J47">
            <v>523685</v>
          </cell>
          <cell r="K47">
            <v>474115</v>
          </cell>
          <cell r="L47">
            <v>537528</v>
          </cell>
          <cell r="M47">
            <v>519693</v>
          </cell>
          <cell r="N47">
            <v>561509</v>
          </cell>
          <cell r="O47">
            <v>457900</v>
          </cell>
          <cell r="P47">
            <v>424672</v>
          </cell>
          <cell r="Q47">
            <v>491343</v>
          </cell>
          <cell r="R47">
            <v>534975</v>
          </cell>
        </row>
        <row r="48">
          <cell r="A48">
            <v>445000</v>
          </cell>
          <cell r="D48" t="str">
            <v>BEFREV</v>
          </cell>
          <cell r="G48">
            <v>751580</v>
          </cell>
          <cell r="H48">
            <v>787667</v>
          </cell>
          <cell r="I48">
            <v>819223</v>
          </cell>
          <cell r="J48">
            <v>730146</v>
          </cell>
          <cell r="K48">
            <v>636204</v>
          </cell>
          <cell r="L48">
            <v>731430</v>
          </cell>
          <cell r="M48">
            <v>742925</v>
          </cell>
          <cell r="N48">
            <v>728874</v>
          </cell>
          <cell r="O48">
            <v>685422</v>
          </cell>
          <cell r="P48">
            <v>573131</v>
          </cell>
          <cell r="Q48">
            <v>614100</v>
          </cell>
          <cell r="R48">
            <v>666004</v>
          </cell>
        </row>
        <row r="49">
          <cell r="A49">
            <v>445000</v>
          </cell>
          <cell r="D49" t="str">
            <v>BBEREV</v>
          </cell>
          <cell r="G49">
            <v>876957</v>
          </cell>
          <cell r="H49">
            <v>855944</v>
          </cell>
          <cell r="I49">
            <v>884531</v>
          </cell>
          <cell r="J49">
            <v>773205</v>
          </cell>
          <cell r="K49">
            <v>687344</v>
          </cell>
          <cell r="L49">
            <v>776826</v>
          </cell>
          <cell r="M49">
            <v>783962</v>
          </cell>
          <cell r="N49">
            <v>873542</v>
          </cell>
          <cell r="O49">
            <v>666031</v>
          </cell>
          <cell r="P49">
            <v>672056</v>
          </cell>
          <cell r="Q49">
            <v>721920</v>
          </cell>
          <cell r="R49">
            <v>812493</v>
          </cell>
        </row>
        <row r="50">
          <cell r="A50">
            <v>445000</v>
          </cell>
          <cell r="D50" t="str">
            <v>BBEREV</v>
          </cell>
          <cell r="G50">
            <v>78758</v>
          </cell>
          <cell r="H50">
            <v>76871</v>
          </cell>
          <cell r="I50">
            <v>79438</v>
          </cell>
          <cell r="J50">
            <v>69440</v>
          </cell>
          <cell r="K50">
            <v>61729</v>
          </cell>
          <cell r="L50">
            <v>69766</v>
          </cell>
          <cell r="M50">
            <v>70406</v>
          </cell>
          <cell r="N50">
            <v>78451</v>
          </cell>
          <cell r="O50">
            <v>59815</v>
          </cell>
          <cell r="P50">
            <v>60356</v>
          </cell>
          <cell r="Q50">
            <v>64834</v>
          </cell>
          <cell r="R50">
            <v>72969</v>
          </cell>
        </row>
        <row r="51">
          <cell r="A51">
            <v>445000</v>
          </cell>
          <cell r="D51" t="str">
            <v>REDSM</v>
          </cell>
          <cell r="G51">
            <v>34264</v>
          </cell>
          <cell r="H51">
            <v>35909</v>
          </cell>
          <cell r="I51">
            <v>37348</v>
          </cell>
          <cell r="J51">
            <v>33287</v>
          </cell>
          <cell r="K51">
            <v>29004</v>
          </cell>
          <cell r="L51">
            <v>33345</v>
          </cell>
          <cell r="M51">
            <v>35629</v>
          </cell>
          <cell r="N51">
            <v>34955</v>
          </cell>
          <cell r="O51">
            <v>32871</v>
          </cell>
          <cell r="P51">
            <v>27486</v>
          </cell>
          <cell r="Q51">
            <v>29451</v>
          </cell>
          <cell r="R51">
            <v>31940</v>
          </cell>
        </row>
        <row r="52">
          <cell r="A52">
            <v>445000</v>
          </cell>
          <cell r="D52" t="str">
            <v>REFC</v>
          </cell>
          <cell r="G52">
            <v>21442</v>
          </cell>
          <cell r="H52">
            <v>18221</v>
          </cell>
          <cell r="I52">
            <v>59786</v>
          </cell>
          <cell r="J52">
            <v>42204</v>
          </cell>
          <cell r="K52">
            <v>188601</v>
          </cell>
          <cell r="L52">
            <v>265354</v>
          </cell>
          <cell r="M52">
            <v>198771</v>
          </cell>
          <cell r="N52">
            <v>17607</v>
          </cell>
          <cell r="O52">
            <v>11670</v>
          </cell>
          <cell r="P52">
            <v>-5927</v>
          </cell>
          <cell r="Q52">
            <v>26305</v>
          </cell>
          <cell r="R52">
            <v>3241</v>
          </cell>
        </row>
        <row r="53">
          <cell r="A53">
            <v>445000</v>
          </cell>
          <cell r="D53" t="str">
            <v>RKEPSM</v>
          </cell>
          <cell r="G53">
            <v>-148627</v>
          </cell>
          <cell r="H53">
            <v>-95198</v>
          </cell>
          <cell r="I53">
            <v>-12162</v>
          </cell>
          <cell r="J53">
            <v>-10</v>
          </cell>
          <cell r="K53">
            <v>-36156</v>
          </cell>
          <cell r="L53">
            <v>-73896</v>
          </cell>
          <cell r="M53">
            <v>-164027</v>
          </cell>
          <cell r="N53">
            <v>-87335</v>
          </cell>
          <cell r="O53">
            <v>-68646</v>
          </cell>
          <cell r="P53">
            <v>-50358</v>
          </cell>
          <cell r="Q53">
            <v>-68325</v>
          </cell>
          <cell r="R53">
            <v>-50187</v>
          </cell>
        </row>
        <row r="54">
          <cell r="A54">
            <v>445000</v>
          </cell>
          <cell r="D54" t="str">
            <v>ROEESM</v>
          </cell>
          <cell r="G54">
            <v>166837</v>
          </cell>
          <cell r="H54">
            <v>157591</v>
          </cell>
          <cell r="I54">
            <v>214866</v>
          </cell>
          <cell r="J54">
            <v>97882</v>
          </cell>
          <cell r="K54">
            <v>123433</v>
          </cell>
          <cell r="L54">
            <v>201928</v>
          </cell>
          <cell r="M54">
            <v>115027</v>
          </cell>
          <cell r="N54">
            <v>92815</v>
          </cell>
          <cell r="O54">
            <v>111658</v>
          </cell>
          <cell r="P54">
            <v>53392</v>
          </cell>
          <cell r="Q54">
            <v>71300</v>
          </cell>
          <cell r="R54">
            <v>144875</v>
          </cell>
        </row>
        <row r="55">
          <cell r="A55">
            <v>445090</v>
          </cell>
          <cell r="D55" t="str">
            <v>UNBILL</v>
          </cell>
          <cell r="G55">
            <v>-64533</v>
          </cell>
          <cell r="H55">
            <v>84305</v>
          </cell>
          <cell r="I55">
            <v>-66481</v>
          </cell>
          <cell r="J55">
            <v>28369</v>
          </cell>
          <cell r="K55">
            <v>187237</v>
          </cell>
          <cell r="L55">
            <v>-91086</v>
          </cell>
          <cell r="M55">
            <v>-302259</v>
          </cell>
          <cell r="N55">
            <v>-113757</v>
          </cell>
          <cell r="O55">
            <v>-59782</v>
          </cell>
          <cell r="P55">
            <v>268420</v>
          </cell>
          <cell r="Q55">
            <v>60239</v>
          </cell>
          <cell r="R55">
            <v>98243</v>
          </cell>
        </row>
        <row r="56">
          <cell r="A56">
            <v>447150</v>
          </cell>
          <cell r="D56" t="str">
            <v>CAPCTY</v>
          </cell>
        </row>
        <row r="57">
          <cell r="A57">
            <v>447150</v>
          </cell>
          <cell r="D57" t="str">
            <v>FACASM</v>
          </cell>
        </row>
        <row r="58">
          <cell r="A58">
            <v>447150</v>
          </cell>
          <cell r="D58" t="str">
            <v>FER668</v>
          </cell>
        </row>
        <row r="59">
          <cell r="A59">
            <v>447150</v>
          </cell>
          <cell r="D59" t="str">
            <v>SLSRSL</v>
          </cell>
        </row>
        <row r="60">
          <cell r="A60">
            <v>447150</v>
          </cell>
          <cell r="G60">
            <v>6255559</v>
          </cell>
          <cell r="H60">
            <v>3872948</v>
          </cell>
          <cell r="I60">
            <v>426653</v>
          </cell>
          <cell r="J60">
            <v>640</v>
          </cell>
          <cell r="K60">
            <v>1212317</v>
          </cell>
          <cell r="L60">
            <v>2624771</v>
          </cell>
          <cell r="M60">
            <v>6085846</v>
          </cell>
          <cell r="N60">
            <v>2642341</v>
          </cell>
          <cell r="O60">
            <v>2342229</v>
          </cell>
          <cell r="P60">
            <v>1906971</v>
          </cell>
          <cell r="Q60">
            <v>2194989</v>
          </cell>
          <cell r="R60">
            <v>1995545</v>
          </cell>
        </row>
        <row r="61">
          <cell r="A61">
            <v>448000</v>
          </cell>
          <cell r="D61" t="str">
            <v xml:space="preserve"> </v>
          </cell>
          <cell r="G61">
            <v>1517</v>
          </cell>
          <cell r="H61">
            <v>1546</v>
          </cell>
          <cell r="I61">
            <v>1640</v>
          </cell>
          <cell r="J61">
            <v>1609</v>
          </cell>
          <cell r="K61">
            <v>1756</v>
          </cell>
          <cell r="L61">
            <v>3401</v>
          </cell>
          <cell r="M61">
            <v>7691</v>
          </cell>
          <cell r="N61">
            <v>5866</v>
          </cell>
          <cell r="O61">
            <v>3863</v>
          </cell>
          <cell r="P61">
            <v>1501</v>
          </cell>
          <cell r="Q61">
            <v>1560</v>
          </cell>
          <cell r="R61">
            <v>1591</v>
          </cell>
        </row>
        <row r="62">
          <cell r="A62">
            <v>450100</v>
          </cell>
          <cell r="G62">
            <v>142710</v>
          </cell>
          <cell r="H62">
            <v>140840</v>
          </cell>
          <cell r="I62">
            <v>171160</v>
          </cell>
          <cell r="J62">
            <v>106100</v>
          </cell>
          <cell r="K62">
            <v>51860</v>
          </cell>
          <cell r="L62">
            <v>63670</v>
          </cell>
          <cell r="M62">
            <v>70460</v>
          </cell>
          <cell r="N62">
            <v>95670</v>
          </cell>
          <cell r="O62">
            <v>84040</v>
          </cell>
          <cell r="P62">
            <v>73170</v>
          </cell>
          <cell r="Q62">
            <v>75210</v>
          </cell>
          <cell r="R62">
            <v>80170</v>
          </cell>
        </row>
        <row r="63">
          <cell r="A63">
            <v>451100</v>
          </cell>
          <cell r="D63">
            <v>0</v>
          </cell>
          <cell r="G63">
            <v>20833</v>
          </cell>
          <cell r="H63">
            <v>20833</v>
          </cell>
          <cell r="I63">
            <v>20833</v>
          </cell>
          <cell r="J63">
            <v>20833</v>
          </cell>
          <cell r="K63">
            <v>20833</v>
          </cell>
          <cell r="L63">
            <v>20833</v>
          </cell>
          <cell r="M63">
            <v>20833</v>
          </cell>
          <cell r="N63">
            <v>20833</v>
          </cell>
          <cell r="O63">
            <v>20833</v>
          </cell>
          <cell r="P63">
            <v>20833</v>
          </cell>
          <cell r="Q63">
            <v>20833</v>
          </cell>
          <cell r="R63">
            <v>20833</v>
          </cell>
        </row>
        <row r="64">
          <cell r="A64">
            <v>453625</v>
          </cell>
        </row>
        <row r="65">
          <cell r="A65">
            <v>454200</v>
          </cell>
          <cell r="D65">
            <v>0</v>
          </cell>
          <cell r="G65">
            <v>58333</v>
          </cell>
          <cell r="H65">
            <v>58333</v>
          </cell>
          <cell r="I65">
            <v>58333</v>
          </cell>
          <cell r="J65">
            <v>58333</v>
          </cell>
          <cell r="K65">
            <v>58333</v>
          </cell>
          <cell r="L65">
            <v>58333</v>
          </cell>
          <cell r="M65">
            <v>58333</v>
          </cell>
          <cell r="N65">
            <v>58333</v>
          </cell>
          <cell r="O65">
            <v>58333</v>
          </cell>
          <cell r="P65">
            <v>58333</v>
          </cell>
          <cell r="Q65">
            <v>58333</v>
          </cell>
          <cell r="R65">
            <v>58333</v>
          </cell>
        </row>
        <row r="66">
          <cell r="A66">
            <v>454400</v>
          </cell>
          <cell r="D66">
            <v>0</v>
          </cell>
          <cell r="G66">
            <v>66666</v>
          </cell>
          <cell r="H66">
            <v>66666</v>
          </cell>
          <cell r="I66">
            <v>66666</v>
          </cell>
          <cell r="J66">
            <v>66666</v>
          </cell>
          <cell r="K66">
            <v>66666</v>
          </cell>
          <cell r="L66">
            <v>66666</v>
          </cell>
          <cell r="M66">
            <v>66666</v>
          </cell>
          <cell r="N66">
            <v>66666</v>
          </cell>
          <cell r="O66">
            <v>66666</v>
          </cell>
          <cell r="P66">
            <v>66666</v>
          </cell>
          <cell r="Q66">
            <v>66666</v>
          </cell>
          <cell r="R66">
            <v>66666</v>
          </cell>
        </row>
        <row r="67">
          <cell r="A67">
            <v>454400</v>
          </cell>
          <cell r="D67" t="str">
            <v>BDPCHG</v>
          </cell>
          <cell r="G67">
            <v>41667</v>
          </cell>
          <cell r="H67">
            <v>41667</v>
          </cell>
          <cell r="I67">
            <v>41667</v>
          </cell>
          <cell r="J67">
            <v>41667</v>
          </cell>
          <cell r="K67">
            <v>41667</v>
          </cell>
          <cell r="L67">
            <v>41667</v>
          </cell>
          <cell r="M67">
            <v>41667</v>
          </cell>
          <cell r="N67">
            <v>41667</v>
          </cell>
          <cell r="O67">
            <v>41667</v>
          </cell>
          <cell r="P67">
            <v>41667</v>
          </cell>
          <cell r="Q67">
            <v>41667</v>
          </cell>
          <cell r="R67">
            <v>41667</v>
          </cell>
        </row>
        <row r="68">
          <cell r="A68">
            <v>456110</v>
          </cell>
          <cell r="D68">
            <v>0</v>
          </cell>
          <cell r="G68">
            <v>12083</v>
          </cell>
          <cell r="H68">
            <v>12083</v>
          </cell>
          <cell r="I68">
            <v>12083</v>
          </cell>
          <cell r="J68">
            <v>12083</v>
          </cell>
          <cell r="K68">
            <v>12083</v>
          </cell>
          <cell r="L68">
            <v>12083</v>
          </cell>
          <cell r="M68">
            <v>12083</v>
          </cell>
          <cell r="N68">
            <v>12083</v>
          </cell>
          <cell r="O68">
            <v>12083</v>
          </cell>
          <cell r="P68">
            <v>12083</v>
          </cell>
          <cell r="Q68">
            <v>12083</v>
          </cell>
          <cell r="R68">
            <v>12083</v>
          </cell>
        </row>
        <row r="69">
          <cell r="A69">
            <v>456111</v>
          </cell>
          <cell r="D69">
            <v>0</v>
          </cell>
        </row>
        <row r="70">
          <cell r="A70">
            <v>456610</v>
          </cell>
          <cell r="D70" t="str">
            <v>OTHER</v>
          </cell>
        </row>
        <row r="71">
          <cell r="A71">
            <v>456970</v>
          </cell>
          <cell r="D71">
            <v>0</v>
          </cell>
          <cell r="G71">
            <v>2042</v>
          </cell>
          <cell r="H71">
            <v>2042</v>
          </cell>
          <cell r="I71">
            <v>2042</v>
          </cell>
          <cell r="J71">
            <v>2042</v>
          </cell>
          <cell r="K71">
            <v>2042</v>
          </cell>
          <cell r="L71">
            <v>2042</v>
          </cell>
          <cell r="M71">
            <v>2042</v>
          </cell>
          <cell r="N71">
            <v>2042</v>
          </cell>
          <cell r="O71">
            <v>2042</v>
          </cell>
          <cell r="P71">
            <v>2042</v>
          </cell>
          <cell r="Q71">
            <v>2042</v>
          </cell>
          <cell r="R71">
            <v>2042</v>
          </cell>
        </row>
      </sheetData>
      <sheetData sheetId="9"/>
      <sheetData sheetId="10">
        <row r="3">
          <cell r="A3" t="str">
            <v>C319</v>
          </cell>
          <cell r="B3">
            <v>100</v>
          </cell>
          <cell r="D3" t="str">
            <v>Customer Accounts Expenses</v>
          </cell>
        </row>
        <row r="4">
          <cell r="A4" t="str">
            <v>D149</v>
          </cell>
          <cell r="B4">
            <v>100</v>
          </cell>
          <cell r="D4" t="str">
            <v>Distribution gross plant factor</v>
          </cell>
        </row>
        <row r="5">
          <cell r="A5" t="str">
            <v>D249</v>
          </cell>
          <cell r="B5">
            <v>100</v>
          </cell>
          <cell r="D5" t="str">
            <v>Distribution net plant factor</v>
          </cell>
        </row>
        <row r="6">
          <cell r="A6" t="str">
            <v>DALL</v>
          </cell>
          <cell r="B6">
            <v>100</v>
          </cell>
          <cell r="D6" t="str">
            <v>Direct Assign</v>
          </cell>
        </row>
        <row r="7">
          <cell r="A7" t="str">
            <v>DE49</v>
          </cell>
          <cell r="B7">
            <v>100</v>
          </cell>
          <cell r="D7" t="str">
            <v>Depreciation expense factor</v>
          </cell>
        </row>
        <row r="8">
          <cell r="A8" t="str">
            <v>DEA</v>
          </cell>
          <cell r="B8">
            <v>100</v>
          </cell>
          <cell r="D8" t="str">
            <v>Emission Allowance - Native</v>
          </cell>
        </row>
        <row r="9">
          <cell r="A9" t="str">
            <v>DNON</v>
          </cell>
          <cell r="B9">
            <v>0</v>
          </cell>
          <cell r="D9" t="str">
            <v>Direct Assign</v>
          </cell>
        </row>
        <row r="10">
          <cell r="A10" t="str">
            <v>K201</v>
          </cell>
          <cell r="B10">
            <v>100</v>
          </cell>
          <cell r="D10" t="str">
            <v>Average of 12 months demand factor</v>
          </cell>
        </row>
        <row r="11">
          <cell r="A11" t="str">
            <v>K209</v>
          </cell>
          <cell r="B11">
            <v>100</v>
          </cell>
          <cell r="D11" t="str">
            <v>Average of 12 months demand factor less lighting</v>
          </cell>
        </row>
        <row r="12">
          <cell r="A12" t="str">
            <v>K301</v>
          </cell>
          <cell r="B12">
            <v>100</v>
          </cell>
          <cell r="D12" t="str">
            <v>Total kWh energy factor</v>
          </cell>
        </row>
        <row r="13">
          <cell r="A13" t="str">
            <v>K305</v>
          </cell>
          <cell r="B13">
            <v>100</v>
          </cell>
          <cell r="D13" t="str">
            <v>Total kWh energy factor less lighting</v>
          </cell>
        </row>
        <row r="14">
          <cell r="A14" t="str">
            <v>K411</v>
          </cell>
          <cell r="B14">
            <v>100</v>
          </cell>
          <cell r="D14" t="str">
            <v>Administrative &amp; General</v>
          </cell>
        </row>
        <row r="15">
          <cell r="A15" t="str">
            <v>NP29</v>
          </cell>
          <cell r="B15">
            <v>100</v>
          </cell>
          <cell r="D15" t="str">
            <v>Total net plant factor</v>
          </cell>
        </row>
        <row r="16">
          <cell r="A16" t="str">
            <v>UNBL</v>
          </cell>
          <cell r="B16">
            <v>100</v>
          </cell>
          <cell r="D16" t="str">
            <v>Unbilled revenue factor - directly assigned</v>
          </cell>
        </row>
      </sheetData>
      <sheetData sheetId="11">
        <row r="16">
          <cell r="C16">
            <v>6.4119999999999996E-2</v>
          </cell>
          <cell r="I16">
            <v>1.5560000000000004E-2</v>
          </cell>
        </row>
        <row r="20">
          <cell r="C20">
            <v>1.3346138999999999</v>
          </cell>
          <cell r="J20">
            <v>1.1883100000000146E-2</v>
          </cell>
        </row>
      </sheetData>
      <sheetData sheetId="12"/>
      <sheetData sheetId="13">
        <row r="18">
          <cell r="I18">
            <v>2430172938</v>
          </cell>
        </row>
      </sheetData>
      <sheetData sheetId="14"/>
      <sheetData sheetId="15">
        <row r="251">
          <cell r="C251">
            <v>0.70750000000000002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7">
          <cell r="G17">
            <v>71853399</v>
          </cell>
        </row>
        <row r="23">
          <cell r="G23">
            <v>773430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4">
          <cell r="AC94">
            <v>-9363983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60">
          <cell r="T160">
            <v>1107</v>
          </cell>
          <cell r="U160" t="str">
            <v xml:space="preserve">Interest Charges  </v>
          </cell>
          <cell r="W160">
            <v>-26462225</v>
          </cell>
          <cell r="X160">
            <v>-37916747</v>
          </cell>
        </row>
        <row r="161">
          <cell r="U161" t="str">
            <v>Book Taxable Income</v>
          </cell>
          <cell r="W161">
            <v>70090815</v>
          </cell>
          <cell r="X161">
            <v>28192494</v>
          </cell>
        </row>
        <row r="163">
          <cell r="T163" t="str">
            <v>Perm</v>
          </cell>
          <cell r="U163" t="str">
            <v>Permanent Differences</v>
          </cell>
          <cell r="W163">
            <v>145256</v>
          </cell>
          <cell r="X163">
            <v>145256</v>
          </cell>
        </row>
        <row r="165">
          <cell r="U165" t="str">
            <v>Temporary Differences:</v>
          </cell>
        </row>
        <row r="166">
          <cell r="T166" t="str">
            <v>T13A08</v>
          </cell>
          <cell r="U166" t="str">
            <v>Accounting Depreciation</v>
          </cell>
          <cell r="W166">
            <v>60358227</v>
          </cell>
          <cell r="X166">
            <v>73446048</v>
          </cell>
        </row>
        <row r="167">
          <cell r="T167" t="str">
            <v>T13A28</v>
          </cell>
          <cell r="U167" t="str">
            <v>Tax Depreciation</v>
          </cell>
          <cell r="W167">
            <v>-58354359</v>
          </cell>
          <cell r="X167">
            <v>-68229998</v>
          </cell>
        </row>
        <row r="168">
          <cell r="T168" t="str">
            <v>Temp</v>
          </cell>
          <cell r="U168" t="str">
            <v>Other Temporary Differences</v>
          </cell>
          <cell r="W168">
            <v>-22748535</v>
          </cell>
          <cell r="X168">
            <v>-24608739</v>
          </cell>
        </row>
        <row r="275">
          <cell r="AH275">
            <v>0.99370000000000003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34">
          <cell r="I34">
            <v>1.3464970000000001</v>
          </cell>
        </row>
        <row r="81">
          <cell r="I81">
            <v>1.0108811</v>
          </cell>
        </row>
      </sheetData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21">
          <cell r="M21">
            <v>7.9680000000000001E-2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57">
          <cell r="J57">
            <v>0.68969000000000003</v>
          </cell>
        </row>
      </sheetData>
      <sheetData sheetId="117"/>
      <sheetData sheetId="118"/>
      <sheetData sheetId="119"/>
      <sheetData sheetId="120"/>
      <sheetData sheetId="121">
        <row r="56">
          <cell r="J56" t="e">
            <v>#VALUE!</v>
          </cell>
        </row>
      </sheetData>
      <sheetData sheetId="122"/>
      <sheetData sheetId="1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 PERIOD"/>
      <sheetName val="FORECASTED PERIOD"/>
      <sheetName val="SCH_C2"/>
      <sheetName val="WPC-2e - Adj Summary"/>
      <sheetName val="SCH_D1"/>
      <sheetName val="SCH_D2.21"/>
      <sheetName val="SCH_D2.28"/>
      <sheetName val="SCH_G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ead Lag Summary"/>
      <sheetName val="Revenues"/>
      <sheetName val="Expenses"/>
    </sheetNames>
    <sheetDataSet>
      <sheetData sheetId="0">
        <row r="1">
          <cell r="F1" t="str">
            <v>Duke Kentucky Electric</v>
          </cell>
        </row>
      </sheetData>
      <sheetData sheetId="1">
        <row r="24">
          <cell r="C24">
            <v>2203028.46</v>
          </cell>
        </row>
      </sheetData>
      <sheetData sheetId="2">
        <row r="14">
          <cell r="B14" t="str">
            <v xml:space="preserve">     Natural Gas</v>
          </cell>
        </row>
        <row r="50">
          <cell r="B50" t="str">
            <v>Total Expenses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 PERIOD"/>
      <sheetName val="FORECASTED PERIOD"/>
      <sheetName val="SCH_C2"/>
      <sheetName val="SCH_D1"/>
      <sheetName val="SCH_D2.19"/>
      <sheetName val="SCH_D2.28"/>
      <sheetName val="SCH_G1"/>
      <sheetName val="WPC-2e - Adj Summary"/>
      <sheetName val="Lead Lag Summary - Base Prd."/>
      <sheetName val="Revenues - Base Prd."/>
      <sheetName val="Expenses - Base Prd. "/>
      <sheetName val="Lead Lag Summary - Fcst Prd. "/>
      <sheetName val="Revenues - Fcst Prd."/>
      <sheetName val="Expenses - Fcst Prd."/>
      <sheetName val="Revenue Lag"/>
      <sheetName val="Revenue Lag (AG KIUC 1-22)"/>
      <sheetName val="Billing Lag"/>
      <sheetName val="AR Aging"/>
      <sheetName val="Gas Purchases"/>
      <sheetName val="Lime"/>
      <sheetName val="Coal Purchases"/>
      <sheetName val="Emissions"/>
      <sheetName val="Payroll Summary"/>
      <sheetName val="Oil Purchases"/>
      <sheetName val="Payroll O&amp;M"/>
      <sheetName val="Pensions &amp; Benefits Summary"/>
      <sheetName val="Pension and Benefits Support"/>
      <sheetName val="Other O&amp;M"/>
      <sheetName val="Purchased Power"/>
      <sheetName val="TOTI"/>
      <sheetName val="Insurance"/>
      <sheetName val="Federal &amp; State Income Tax"/>
      <sheetName val="Intercompany Transactions"/>
    </sheetNames>
    <sheetDataSet>
      <sheetData sheetId="0" refreshError="1"/>
      <sheetData sheetId="1">
        <row r="16">
          <cell r="E1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H16">
            <v>-8283237</v>
          </cell>
        </row>
      </sheetData>
      <sheetData sheetId="8"/>
      <sheetData sheetId="9"/>
      <sheetData sheetId="10"/>
      <sheetData sheetId="11">
        <row r="3">
          <cell r="F3" t="str">
            <v>Forecasted Period 12 Months Ended June 30, 2026</v>
          </cell>
        </row>
      </sheetData>
      <sheetData sheetId="12" refreshError="1"/>
      <sheetData sheetId="13">
        <row r="14">
          <cell r="E14">
            <v>40.631513864540828</v>
          </cell>
        </row>
      </sheetData>
      <sheetData sheetId="14">
        <row r="7">
          <cell r="B7">
            <v>2.8322936958750446</v>
          </cell>
        </row>
      </sheetData>
      <sheetData sheetId="15" refreshError="1"/>
      <sheetData sheetId="16" refreshError="1"/>
      <sheetData sheetId="17" refreshError="1"/>
      <sheetData sheetId="18">
        <row r="6">
          <cell r="B6">
            <v>40.631513864540828</v>
          </cell>
        </row>
      </sheetData>
      <sheetData sheetId="19">
        <row r="6">
          <cell r="B6">
            <v>20.534410536465447</v>
          </cell>
        </row>
      </sheetData>
      <sheetData sheetId="20">
        <row r="6">
          <cell r="B6">
            <v>13.282087891092193</v>
          </cell>
        </row>
      </sheetData>
      <sheetData sheetId="21">
        <row r="6">
          <cell r="B6">
            <v>577.5</v>
          </cell>
        </row>
      </sheetData>
      <sheetData sheetId="22">
        <row r="26">
          <cell r="F26">
            <v>25.632086115658815</v>
          </cell>
        </row>
      </sheetData>
      <sheetData sheetId="23">
        <row r="6">
          <cell r="B6">
            <v>9.2589639029940383</v>
          </cell>
        </row>
      </sheetData>
      <sheetData sheetId="24">
        <row r="12">
          <cell r="F12">
            <v>252.16966638331266</v>
          </cell>
        </row>
      </sheetData>
      <sheetData sheetId="25">
        <row r="33">
          <cell r="D33">
            <v>13.64</v>
          </cell>
        </row>
      </sheetData>
      <sheetData sheetId="26" refreshError="1"/>
      <sheetData sheetId="27">
        <row r="5">
          <cell r="C5">
            <v>80.938831174154373</v>
          </cell>
        </row>
      </sheetData>
      <sheetData sheetId="28">
        <row r="36">
          <cell r="J36">
            <v>12.475442220578916</v>
          </cell>
        </row>
      </sheetData>
      <sheetData sheetId="29">
        <row r="7">
          <cell r="B7">
            <v>-172</v>
          </cell>
        </row>
      </sheetData>
      <sheetData sheetId="30">
        <row r="6">
          <cell r="C6">
            <v>-128.90259721603724</v>
          </cell>
        </row>
      </sheetData>
      <sheetData sheetId="31">
        <row r="14">
          <cell r="I14">
            <v>37.5</v>
          </cell>
        </row>
        <row r="23">
          <cell r="I23">
            <v>37.5</v>
          </cell>
        </row>
      </sheetData>
      <sheetData sheetId="32">
        <row r="6">
          <cell r="B6">
            <v>41.313715945245157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weekly Earnings 23 - DEK"/>
      <sheetName val="Semi-monthly Earnings 23 - DEK"/>
      <sheetName val="Biweekly Tax 23 - DEK"/>
      <sheetName val="Semi-monthly Tax 23 - DEK"/>
      <sheetName val="Biweekly Deductions 23 - DEK"/>
      <sheetName val="Semi-monthly Deductions 23-DEK"/>
    </sheetNames>
    <sheetDataSet>
      <sheetData sheetId="0">
        <row r="33">
          <cell r="D33">
            <v>354220.82654059253</v>
          </cell>
          <cell r="K33">
            <v>88909427.461688727</v>
          </cell>
        </row>
        <row r="34">
          <cell r="D34">
            <v>9666149.3134594075</v>
          </cell>
          <cell r="K34">
            <v>111160717.10478319</v>
          </cell>
        </row>
      </sheetData>
      <sheetData sheetId="1">
        <row r="31">
          <cell r="D31">
            <v>39848.631471364584</v>
          </cell>
          <cell r="K31">
            <v>10201249.656669334</v>
          </cell>
        </row>
        <row r="32">
          <cell r="D32">
            <v>398433.70852863538</v>
          </cell>
          <cell r="K32">
            <v>2645245.7447004481</v>
          </cell>
        </row>
      </sheetData>
      <sheetData sheetId="2">
        <row r="1438">
          <cell r="L1438">
            <v>213704.79276677384</v>
          </cell>
          <cell r="Q1438">
            <v>54073723.713776536</v>
          </cell>
        </row>
        <row r="1441">
          <cell r="L1441">
            <v>4921773.937233218</v>
          </cell>
          <cell r="Q1441">
            <v>73999307.11645487</v>
          </cell>
        </row>
      </sheetData>
      <sheetData sheetId="3">
        <row r="399">
          <cell r="L399">
            <v>27548.180604870613</v>
          </cell>
          <cell r="Q399">
            <v>7230846.4451665264</v>
          </cell>
        </row>
        <row r="402">
          <cell r="L402">
            <v>210821.27939512918</v>
          </cell>
          <cell r="Q402">
            <v>2439062.3031591121</v>
          </cell>
        </row>
      </sheetData>
      <sheetData sheetId="4">
        <row r="1015">
          <cell r="K1015">
            <v>148359.78999999998</v>
          </cell>
          <cell r="N1015">
            <v>37164127.394999996</v>
          </cell>
        </row>
        <row r="1018">
          <cell r="K1018">
            <v>4510350.6800000044</v>
          </cell>
          <cell r="N1018">
            <v>53985682.280000046</v>
          </cell>
        </row>
      </sheetData>
      <sheetData sheetId="5">
        <row r="437">
          <cell r="K437">
            <v>12464.11</v>
          </cell>
          <cell r="N437">
            <v>3184580.105</v>
          </cell>
        </row>
        <row r="440">
          <cell r="K440">
            <v>194036.46000000014</v>
          </cell>
          <cell r="N440">
            <v>1325238.5749999997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weekly Earnings 23 - DEBS"/>
      <sheetName val="Semi-monthly Earnings 23 - DEBS"/>
      <sheetName val="Biweekly Tax 23 - DEBS"/>
      <sheetName val="Semi-monthly Tax 23 - DEBS"/>
      <sheetName val="Biweekly Deductions 23 - DEBS"/>
      <sheetName val="Semi-monthly Deduct 23 - DEBS"/>
    </sheetNames>
    <sheetDataSet>
      <sheetData sheetId="0">
        <row r="59">
          <cell r="D59">
            <v>4028303.58</v>
          </cell>
          <cell r="K59">
            <v>1011104198.58</v>
          </cell>
        </row>
        <row r="60">
          <cell r="D60">
            <v>51904.43</v>
          </cell>
          <cell r="K60">
            <v>13028011.93</v>
          </cell>
        </row>
        <row r="63">
          <cell r="D63">
            <v>88791442.959999993</v>
          </cell>
          <cell r="K63">
            <v>1028207111.1599997</v>
          </cell>
        </row>
      </sheetData>
      <sheetData sheetId="1">
        <row r="31">
          <cell r="D31">
            <v>69480020.969999999</v>
          </cell>
          <cell r="K31">
            <v>17786885368.32</v>
          </cell>
        </row>
        <row r="34">
          <cell r="D34">
            <v>427152473.18999994</v>
          </cell>
          <cell r="K34">
            <v>2840783524.9400005</v>
          </cell>
        </row>
      </sheetData>
      <sheetData sheetId="2">
        <row r="5062">
          <cell r="L5062">
            <v>2095542.1267659068</v>
          </cell>
          <cell r="Q5062">
            <v>527699418.36219007</v>
          </cell>
        </row>
        <row r="5065">
          <cell r="L5065">
            <v>39392543.833234109</v>
          </cell>
          <cell r="Q5065">
            <v>532760325.94621378</v>
          </cell>
        </row>
      </sheetData>
      <sheetData sheetId="3">
        <row r="5697">
          <cell r="L5697">
            <v>42993530.625094965</v>
          </cell>
          <cell r="Q5697">
            <v>11030420217.174265</v>
          </cell>
        </row>
        <row r="5700">
          <cell r="L5700">
            <v>202887788.53490543</v>
          </cell>
          <cell r="Q5700">
            <v>1580903221.668396</v>
          </cell>
        </row>
      </sheetData>
      <sheetData sheetId="4">
        <row r="2197">
          <cell r="K2197">
            <v>922273.73000000103</v>
          </cell>
          <cell r="N2197">
            <v>231029569.36500025</v>
          </cell>
        </row>
        <row r="2200">
          <cell r="K2200">
            <v>37727874.830000013</v>
          </cell>
          <cell r="N2200">
            <v>457426982.99500054</v>
          </cell>
        </row>
      </sheetData>
      <sheetData sheetId="5">
        <row r="815">
          <cell r="K815">
            <v>17344510.119999982</v>
          </cell>
          <cell r="N815">
            <v>4431522335.6599951</v>
          </cell>
        </row>
        <row r="818">
          <cell r="K818">
            <v>175076168.44999993</v>
          </cell>
          <cell r="N818">
            <v>1223497756.5850019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O&amp;M Expense Lag Days"/>
    </sheetNames>
    <sheetDataSet>
      <sheetData sheetId="0">
        <row r="22">
          <cell r="D22">
            <v>20697711.709999993</v>
          </cell>
        </row>
        <row r="25">
          <cell r="F25">
            <v>252.16966638331266</v>
          </cell>
        </row>
        <row r="44">
          <cell r="F44">
            <v>7.8922303171036168</v>
          </cell>
        </row>
        <row r="45">
          <cell r="F45">
            <v>255.86247934649236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chael Adams" id="{EF89C7CF-3514-487A-9983-791BFBCB74C6}" userId="S::madams@ceadvisors.com::8f299a9a-5103-4cec-9c24-5daf64372a6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89" dT="2023-04-19T17:34:22.50" personId="{EF89C7CF-3514-487A-9983-791BFBCB74C6}" id="{0081F144-6CCF-4281-AB15-3DCB6E78AF93}">
    <text>why multiple totals?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C8F9-7B7D-4885-B9D2-7701CAEEC6CD}">
  <sheetPr transitionEvaluation="1">
    <tabColor theme="6" tint="0.79998168889431442"/>
  </sheetPr>
  <dimension ref="A1:AF298"/>
  <sheetViews>
    <sheetView zoomScaleNormal="100" zoomScaleSheetLayoutView="90" workbookViewId="0">
      <selection sqref="A1:J62"/>
    </sheetView>
  </sheetViews>
  <sheetFormatPr defaultColWidth="8.85546875" defaultRowHeight="12.75"/>
  <cols>
    <col min="1" max="1" width="4.42578125" style="346" customWidth="1"/>
    <col min="2" max="2" width="52" style="345" customWidth="1"/>
    <col min="3" max="3" width="15.5703125" style="345" customWidth="1"/>
    <col min="4" max="4" width="5.28515625" style="345" customWidth="1"/>
    <col min="5" max="5" width="11.140625" style="22" customWidth="1"/>
    <col min="6" max="6" width="7.42578125" style="347" customWidth="1"/>
    <col min="7" max="7" width="18.42578125" style="345" customWidth="1"/>
    <col min="8" max="8" width="4.42578125" style="345" customWidth="1"/>
    <col min="9" max="9" width="31.85546875" style="333" customWidth="1"/>
    <col min="10" max="10" width="3" style="345" customWidth="1"/>
    <col min="11" max="11" width="15.7109375" style="345" customWidth="1"/>
    <col min="12" max="12" width="3.85546875" style="345" customWidth="1"/>
    <col min="13" max="13" width="12.7109375" style="22" customWidth="1"/>
    <col min="14" max="14" width="3.85546875" style="22" customWidth="1"/>
    <col min="15" max="15" width="16.7109375" style="345" customWidth="1"/>
    <col min="16" max="19" width="15" style="345" customWidth="1"/>
    <col min="20" max="31" width="12" style="345" customWidth="1"/>
    <col min="32" max="256" width="8.85546875" style="345"/>
    <col min="257" max="257" width="4.42578125" style="345" customWidth="1"/>
    <col min="258" max="258" width="52" style="345" customWidth="1"/>
    <col min="259" max="259" width="15.5703125" style="345" customWidth="1"/>
    <col min="260" max="260" width="5.28515625" style="345" customWidth="1"/>
    <col min="261" max="261" width="11.140625" style="345" customWidth="1"/>
    <col min="262" max="262" width="4.28515625" style="345" customWidth="1"/>
    <col min="263" max="263" width="18.42578125" style="345" customWidth="1"/>
    <col min="264" max="264" width="4.42578125" style="345" customWidth="1"/>
    <col min="265" max="265" width="31.85546875" style="345" customWidth="1"/>
    <col min="266" max="266" width="3" style="345" customWidth="1"/>
    <col min="267" max="267" width="15.7109375" style="345" customWidth="1"/>
    <col min="268" max="268" width="3.85546875" style="345" customWidth="1"/>
    <col min="269" max="269" width="12.7109375" style="345" customWidth="1"/>
    <col min="270" max="270" width="3.85546875" style="345" customWidth="1"/>
    <col min="271" max="271" width="16.7109375" style="345" customWidth="1"/>
    <col min="272" max="275" width="15" style="345" customWidth="1"/>
    <col min="276" max="287" width="12" style="345" customWidth="1"/>
    <col min="288" max="512" width="8.85546875" style="345"/>
    <col min="513" max="513" width="4.42578125" style="345" customWidth="1"/>
    <col min="514" max="514" width="52" style="345" customWidth="1"/>
    <col min="515" max="515" width="15.5703125" style="345" customWidth="1"/>
    <col min="516" max="516" width="5.28515625" style="345" customWidth="1"/>
    <col min="517" max="517" width="11.140625" style="345" customWidth="1"/>
    <col min="518" max="518" width="4.28515625" style="345" customWidth="1"/>
    <col min="519" max="519" width="18.42578125" style="345" customWidth="1"/>
    <col min="520" max="520" width="4.42578125" style="345" customWidth="1"/>
    <col min="521" max="521" width="31.85546875" style="345" customWidth="1"/>
    <col min="522" max="522" width="3" style="345" customWidth="1"/>
    <col min="523" max="523" width="15.7109375" style="345" customWidth="1"/>
    <col min="524" max="524" width="3.85546875" style="345" customWidth="1"/>
    <col min="525" max="525" width="12.7109375" style="345" customWidth="1"/>
    <col min="526" max="526" width="3.85546875" style="345" customWidth="1"/>
    <col min="527" max="527" width="16.7109375" style="345" customWidth="1"/>
    <col min="528" max="531" width="15" style="345" customWidth="1"/>
    <col min="532" max="543" width="12" style="345" customWidth="1"/>
    <col min="544" max="768" width="8.85546875" style="345"/>
    <col min="769" max="769" width="4.42578125" style="345" customWidth="1"/>
    <col min="770" max="770" width="52" style="345" customWidth="1"/>
    <col min="771" max="771" width="15.5703125" style="345" customWidth="1"/>
    <col min="772" max="772" width="5.28515625" style="345" customWidth="1"/>
    <col min="773" max="773" width="11.140625" style="345" customWidth="1"/>
    <col min="774" max="774" width="4.28515625" style="345" customWidth="1"/>
    <col min="775" max="775" width="18.42578125" style="345" customWidth="1"/>
    <col min="776" max="776" width="4.42578125" style="345" customWidth="1"/>
    <col min="777" max="777" width="31.85546875" style="345" customWidth="1"/>
    <col min="778" max="778" width="3" style="345" customWidth="1"/>
    <col min="779" max="779" width="15.7109375" style="345" customWidth="1"/>
    <col min="780" max="780" width="3.85546875" style="345" customWidth="1"/>
    <col min="781" max="781" width="12.7109375" style="345" customWidth="1"/>
    <col min="782" max="782" width="3.85546875" style="345" customWidth="1"/>
    <col min="783" max="783" width="16.7109375" style="345" customWidth="1"/>
    <col min="784" max="787" width="15" style="345" customWidth="1"/>
    <col min="788" max="799" width="12" style="345" customWidth="1"/>
    <col min="800" max="1024" width="8.85546875" style="345"/>
    <col min="1025" max="1025" width="4.42578125" style="345" customWidth="1"/>
    <col min="1026" max="1026" width="52" style="345" customWidth="1"/>
    <col min="1027" max="1027" width="15.5703125" style="345" customWidth="1"/>
    <col min="1028" max="1028" width="5.28515625" style="345" customWidth="1"/>
    <col min="1029" max="1029" width="11.140625" style="345" customWidth="1"/>
    <col min="1030" max="1030" width="4.28515625" style="345" customWidth="1"/>
    <col min="1031" max="1031" width="18.42578125" style="345" customWidth="1"/>
    <col min="1032" max="1032" width="4.42578125" style="345" customWidth="1"/>
    <col min="1033" max="1033" width="31.85546875" style="345" customWidth="1"/>
    <col min="1034" max="1034" width="3" style="345" customWidth="1"/>
    <col min="1035" max="1035" width="15.7109375" style="345" customWidth="1"/>
    <col min="1036" max="1036" width="3.85546875" style="345" customWidth="1"/>
    <col min="1037" max="1037" width="12.7109375" style="345" customWidth="1"/>
    <col min="1038" max="1038" width="3.85546875" style="345" customWidth="1"/>
    <col min="1039" max="1039" width="16.7109375" style="345" customWidth="1"/>
    <col min="1040" max="1043" width="15" style="345" customWidth="1"/>
    <col min="1044" max="1055" width="12" style="345" customWidth="1"/>
    <col min="1056" max="1280" width="8.85546875" style="345"/>
    <col min="1281" max="1281" width="4.42578125" style="345" customWidth="1"/>
    <col min="1282" max="1282" width="52" style="345" customWidth="1"/>
    <col min="1283" max="1283" width="15.5703125" style="345" customWidth="1"/>
    <col min="1284" max="1284" width="5.28515625" style="345" customWidth="1"/>
    <col min="1285" max="1285" width="11.140625" style="345" customWidth="1"/>
    <col min="1286" max="1286" width="4.28515625" style="345" customWidth="1"/>
    <col min="1287" max="1287" width="18.42578125" style="345" customWidth="1"/>
    <col min="1288" max="1288" width="4.42578125" style="345" customWidth="1"/>
    <col min="1289" max="1289" width="31.85546875" style="345" customWidth="1"/>
    <col min="1290" max="1290" width="3" style="345" customWidth="1"/>
    <col min="1291" max="1291" width="15.7109375" style="345" customWidth="1"/>
    <col min="1292" max="1292" width="3.85546875" style="345" customWidth="1"/>
    <col min="1293" max="1293" width="12.7109375" style="345" customWidth="1"/>
    <col min="1294" max="1294" width="3.85546875" style="345" customWidth="1"/>
    <col min="1295" max="1295" width="16.7109375" style="345" customWidth="1"/>
    <col min="1296" max="1299" width="15" style="345" customWidth="1"/>
    <col min="1300" max="1311" width="12" style="345" customWidth="1"/>
    <col min="1312" max="1536" width="8.85546875" style="345"/>
    <col min="1537" max="1537" width="4.42578125" style="345" customWidth="1"/>
    <col min="1538" max="1538" width="52" style="345" customWidth="1"/>
    <col min="1539" max="1539" width="15.5703125" style="345" customWidth="1"/>
    <col min="1540" max="1540" width="5.28515625" style="345" customWidth="1"/>
    <col min="1541" max="1541" width="11.140625" style="345" customWidth="1"/>
    <col min="1542" max="1542" width="4.28515625" style="345" customWidth="1"/>
    <col min="1543" max="1543" width="18.42578125" style="345" customWidth="1"/>
    <col min="1544" max="1544" width="4.42578125" style="345" customWidth="1"/>
    <col min="1545" max="1545" width="31.85546875" style="345" customWidth="1"/>
    <col min="1546" max="1546" width="3" style="345" customWidth="1"/>
    <col min="1547" max="1547" width="15.7109375" style="345" customWidth="1"/>
    <col min="1548" max="1548" width="3.85546875" style="345" customWidth="1"/>
    <col min="1549" max="1549" width="12.7109375" style="345" customWidth="1"/>
    <col min="1550" max="1550" width="3.85546875" style="345" customWidth="1"/>
    <col min="1551" max="1551" width="16.7109375" style="345" customWidth="1"/>
    <col min="1552" max="1555" width="15" style="345" customWidth="1"/>
    <col min="1556" max="1567" width="12" style="345" customWidth="1"/>
    <col min="1568" max="1792" width="8.85546875" style="345"/>
    <col min="1793" max="1793" width="4.42578125" style="345" customWidth="1"/>
    <col min="1794" max="1794" width="52" style="345" customWidth="1"/>
    <col min="1795" max="1795" width="15.5703125" style="345" customWidth="1"/>
    <col min="1796" max="1796" width="5.28515625" style="345" customWidth="1"/>
    <col min="1797" max="1797" width="11.140625" style="345" customWidth="1"/>
    <col min="1798" max="1798" width="4.28515625" style="345" customWidth="1"/>
    <col min="1799" max="1799" width="18.42578125" style="345" customWidth="1"/>
    <col min="1800" max="1800" width="4.42578125" style="345" customWidth="1"/>
    <col min="1801" max="1801" width="31.85546875" style="345" customWidth="1"/>
    <col min="1802" max="1802" width="3" style="345" customWidth="1"/>
    <col min="1803" max="1803" width="15.7109375" style="345" customWidth="1"/>
    <col min="1804" max="1804" width="3.85546875" style="345" customWidth="1"/>
    <col min="1805" max="1805" width="12.7109375" style="345" customWidth="1"/>
    <col min="1806" max="1806" width="3.85546875" style="345" customWidth="1"/>
    <col min="1807" max="1807" width="16.7109375" style="345" customWidth="1"/>
    <col min="1808" max="1811" width="15" style="345" customWidth="1"/>
    <col min="1812" max="1823" width="12" style="345" customWidth="1"/>
    <col min="1824" max="2048" width="8.85546875" style="345"/>
    <col min="2049" max="2049" width="4.42578125" style="345" customWidth="1"/>
    <col min="2050" max="2050" width="52" style="345" customWidth="1"/>
    <col min="2051" max="2051" width="15.5703125" style="345" customWidth="1"/>
    <col min="2052" max="2052" width="5.28515625" style="345" customWidth="1"/>
    <col min="2053" max="2053" width="11.140625" style="345" customWidth="1"/>
    <col min="2054" max="2054" width="4.28515625" style="345" customWidth="1"/>
    <col min="2055" max="2055" width="18.42578125" style="345" customWidth="1"/>
    <col min="2056" max="2056" width="4.42578125" style="345" customWidth="1"/>
    <col min="2057" max="2057" width="31.85546875" style="345" customWidth="1"/>
    <col min="2058" max="2058" width="3" style="345" customWidth="1"/>
    <col min="2059" max="2059" width="15.7109375" style="345" customWidth="1"/>
    <col min="2060" max="2060" width="3.85546875" style="345" customWidth="1"/>
    <col min="2061" max="2061" width="12.7109375" style="345" customWidth="1"/>
    <col min="2062" max="2062" width="3.85546875" style="345" customWidth="1"/>
    <col min="2063" max="2063" width="16.7109375" style="345" customWidth="1"/>
    <col min="2064" max="2067" width="15" style="345" customWidth="1"/>
    <col min="2068" max="2079" width="12" style="345" customWidth="1"/>
    <col min="2080" max="2304" width="8.85546875" style="345"/>
    <col min="2305" max="2305" width="4.42578125" style="345" customWidth="1"/>
    <col min="2306" max="2306" width="52" style="345" customWidth="1"/>
    <col min="2307" max="2307" width="15.5703125" style="345" customWidth="1"/>
    <col min="2308" max="2308" width="5.28515625" style="345" customWidth="1"/>
    <col min="2309" max="2309" width="11.140625" style="345" customWidth="1"/>
    <col min="2310" max="2310" width="4.28515625" style="345" customWidth="1"/>
    <col min="2311" max="2311" width="18.42578125" style="345" customWidth="1"/>
    <col min="2312" max="2312" width="4.42578125" style="345" customWidth="1"/>
    <col min="2313" max="2313" width="31.85546875" style="345" customWidth="1"/>
    <col min="2314" max="2314" width="3" style="345" customWidth="1"/>
    <col min="2315" max="2315" width="15.7109375" style="345" customWidth="1"/>
    <col min="2316" max="2316" width="3.85546875" style="345" customWidth="1"/>
    <col min="2317" max="2317" width="12.7109375" style="345" customWidth="1"/>
    <col min="2318" max="2318" width="3.85546875" style="345" customWidth="1"/>
    <col min="2319" max="2319" width="16.7109375" style="345" customWidth="1"/>
    <col min="2320" max="2323" width="15" style="345" customWidth="1"/>
    <col min="2324" max="2335" width="12" style="345" customWidth="1"/>
    <col min="2336" max="2560" width="8.85546875" style="345"/>
    <col min="2561" max="2561" width="4.42578125" style="345" customWidth="1"/>
    <col min="2562" max="2562" width="52" style="345" customWidth="1"/>
    <col min="2563" max="2563" width="15.5703125" style="345" customWidth="1"/>
    <col min="2564" max="2564" width="5.28515625" style="345" customWidth="1"/>
    <col min="2565" max="2565" width="11.140625" style="345" customWidth="1"/>
    <col min="2566" max="2566" width="4.28515625" style="345" customWidth="1"/>
    <col min="2567" max="2567" width="18.42578125" style="345" customWidth="1"/>
    <col min="2568" max="2568" width="4.42578125" style="345" customWidth="1"/>
    <col min="2569" max="2569" width="31.85546875" style="345" customWidth="1"/>
    <col min="2570" max="2570" width="3" style="345" customWidth="1"/>
    <col min="2571" max="2571" width="15.7109375" style="345" customWidth="1"/>
    <col min="2572" max="2572" width="3.85546875" style="345" customWidth="1"/>
    <col min="2573" max="2573" width="12.7109375" style="345" customWidth="1"/>
    <col min="2574" max="2574" width="3.85546875" style="345" customWidth="1"/>
    <col min="2575" max="2575" width="16.7109375" style="345" customWidth="1"/>
    <col min="2576" max="2579" width="15" style="345" customWidth="1"/>
    <col min="2580" max="2591" width="12" style="345" customWidth="1"/>
    <col min="2592" max="2816" width="8.85546875" style="345"/>
    <col min="2817" max="2817" width="4.42578125" style="345" customWidth="1"/>
    <col min="2818" max="2818" width="52" style="345" customWidth="1"/>
    <col min="2819" max="2819" width="15.5703125" style="345" customWidth="1"/>
    <col min="2820" max="2820" width="5.28515625" style="345" customWidth="1"/>
    <col min="2821" max="2821" width="11.140625" style="345" customWidth="1"/>
    <col min="2822" max="2822" width="4.28515625" style="345" customWidth="1"/>
    <col min="2823" max="2823" width="18.42578125" style="345" customWidth="1"/>
    <col min="2824" max="2824" width="4.42578125" style="345" customWidth="1"/>
    <col min="2825" max="2825" width="31.85546875" style="345" customWidth="1"/>
    <col min="2826" max="2826" width="3" style="345" customWidth="1"/>
    <col min="2827" max="2827" width="15.7109375" style="345" customWidth="1"/>
    <col min="2828" max="2828" width="3.85546875" style="345" customWidth="1"/>
    <col min="2829" max="2829" width="12.7109375" style="345" customWidth="1"/>
    <col min="2830" max="2830" width="3.85546875" style="345" customWidth="1"/>
    <col min="2831" max="2831" width="16.7109375" style="345" customWidth="1"/>
    <col min="2832" max="2835" width="15" style="345" customWidth="1"/>
    <col min="2836" max="2847" width="12" style="345" customWidth="1"/>
    <col min="2848" max="3072" width="8.85546875" style="345"/>
    <col min="3073" max="3073" width="4.42578125" style="345" customWidth="1"/>
    <col min="3074" max="3074" width="52" style="345" customWidth="1"/>
    <col min="3075" max="3075" width="15.5703125" style="345" customWidth="1"/>
    <col min="3076" max="3076" width="5.28515625" style="345" customWidth="1"/>
    <col min="3077" max="3077" width="11.140625" style="345" customWidth="1"/>
    <col min="3078" max="3078" width="4.28515625" style="345" customWidth="1"/>
    <col min="3079" max="3079" width="18.42578125" style="345" customWidth="1"/>
    <col min="3080" max="3080" width="4.42578125" style="345" customWidth="1"/>
    <col min="3081" max="3081" width="31.85546875" style="345" customWidth="1"/>
    <col min="3082" max="3082" width="3" style="345" customWidth="1"/>
    <col min="3083" max="3083" width="15.7109375" style="345" customWidth="1"/>
    <col min="3084" max="3084" width="3.85546875" style="345" customWidth="1"/>
    <col min="3085" max="3085" width="12.7109375" style="345" customWidth="1"/>
    <col min="3086" max="3086" width="3.85546875" style="345" customWidth="1"/>
    <col min="3087" max="3087" width="16.7109375" style="345" customWidth="1"/>
    <col min="3088" max="3091" width="15" style="345" customWidth="1"/>
    <col min="3092" max="3103" width="12" style="345" customWidth="1"/>
    <col min="3104" max="3328" width="8.85546875" style="345"/>
    <col min="3329" max="3329" width="4.42578125" style="345" customWidth="1"/>
    <col min="3330" max="3330" width="52" style="345" customWidth="1"/>
    <col min="3331" max="3331" width="15.5703125" style="345" customWidth="1"/>
    <col min="3332" max="3332" width="5.28515625" style="345" customWidth="1"/>
    <col min="3333" max="3333" width="11.140625" style="345" customWidth="1"/>
    <col min="3334" max="3334" width="4.28515625" style="345" customWidth="1"/>
    <col min="3335" max="3335" width="18.42578125" style="345" customWidth="1"/>
    <col min="3336" max="3336" width="4.42578125" style="345" customWidth="1"/>
    <col min="3337" max="3337" width="31.85546875" style="345" customWidth="1"/>
    <col min="3338" max="3338" width="3" style="345" customWidth="1"/>
    <col min="3339" max="3339" width="15.7109375" style="345" customWidth="1"/>
    <col min="3340" max="3340" width="3.85546875" style="345" customWidth="1"/>
    <col min="3341" max="3341" width="12.7109375" style="345" customWidth="1"/>
    <col min="3342" max="3342" width="3.85546875" style="345" customWidth="1"/>
    <col min="3343" max="3343" width="16.7109375" style="345" customWidth="1"/>
    <col min="3344" max="3347" width="15" style="345" customWidth="1"/>
    <col min="3348" max="3359" width="12" style="345" customWidth="1"/>
    <col min="3360" max="3584" width="8.85546875" style="345"/>
    <col min="3585" max="3585" width="4.42578125" style="345" customWidth="1"/>
    <col min="3586" max="3586" width="52" style="345" customWidth="1"/>
    <col min="3587" max="3587" width="15.5703125" style="345" customWidth="1"/>
    <col min="3588" max="3588" width="5.28515625" style="345" customWidth="1"/>
    <col min="3589" max="3589" width="11.140625" style="345" customWidth="1"/>
    <col min="3590" max="3590" width="4.28515625" style="345" customWidth="1"/>
    <col min="3591" max="3591" width="18.42578125" style="345" customWidth="1"/>
    <col min="3592" max="3592" width="4.42578125" style="345" customWidth="1"/>
    <col min="3593" max="3593" width="31.85546875" style="345" customWidth="1"/>
    <col min="3594" max="3594" width="3" style="345" customWidth="1"/>
    <col min="3595" max="3595" width="15.7109375" style="345" customWidth="1"/>
    <col min="3596" max="3596" width="3.85546875" style="345" customWidth="1"/>
    <col min="3597" max="3597" width="12.7109375" style="345" customWidth="1"/>
    <col min="3598" max="3598" width="3.85546875" style="345" customWidth="1"/>
    <col min="3599" max="3599" width="16.7109375" style="345" customWidth="1"/>
    <col min="3600" max="3603" width="15" style="345" customWidth="1"/>
    <col min="3604" max="3615" width="12" style="345" customWidth="1"/>
    <col min="3616" max="3840" width="8.85546875" style="345"/>
    <col min="3841" max="3841" width="4.42578125" style="345" customWidth="1"/>
    <col min="3842" max="3842" width="52" style="345" customWidth="1"/>
    <col min="3843" max="3843" width="15.5703125" style="345" customWidth="1"/>
    <col min="3844" max="3844" width="5.28515625" style="345" customWidth="1"/>
    <col min="3845" max="3845" width="11.140625" style="345" customWidth="1"/>
    <col min="3846" max="3846" width="4.28515625" style="345" customWidth="1"/>
    <col min="3847" max="3847" width="18.42578125" style="345" customWidth="1"/>
    <col min="3848" max="3848" width="4.42578125" style="345" customWidth="1"/>
    <col min="3849" max="3849" width="31.85546875" style="345" customWidth="1"/>
    <col min="3850" max="3850" width="3" style="345" customWidth="1"/>
    <col min="3851" max="3851" width="15.7109375" style="345" customWidth="1"/>
    <col min="3852" max="3852" width="3.85546875" style="345" customWidth="1"/>
    <col min="3853" max="3853" width="12.7109375" style="345" customWidth="1"/>
    <col min="3854" max="3854" width="3.85546875" style="345" customWidth="1"/>
    <col min="3855" max="3855" width="16.7109375" style="345" customWidth="1"/>
    <col min="3856" max="3859" width="15" style="345" customWidth="1"/>
    <col min="3860" max="3871" width="12" style="345" customWidth="1"/>
    <col min="3872" max="4096" width="8.85546875" style="345"/>
    <col min="4097" max="4097" width="4.42578125" style="345" customWidth="1"/>
    <col min="4098" max="4098" width="52" style="345" customWidth="1"/>
    <col min="4099" max="4099" width="15.5703125" style="345" customWidth="1"/>
    <col min="4100" max="4100" width="5.28515625" style="345" customWidth="1"/>
    <col min="4101" max="4101" width="11.140625" style="345" customWidth="1"/>
    <col min="4102" max="4102" width="4.28515625" style="345" customWidth="1"/>
    <col min="4103" max="4103" width="18.42578125" style="345" customWidth="1"/>
    <col min="4104" max="4104" width="4.42578125" style="345" customWidth="1"/>
    <col min="4105" max="4105" width="31.85546875" style="345" customWidth="1"/>
    <col min="4106" max="4106" width="3" style="345" customWidth="1"/>
    <col min="4107" max="4107" width="15.7109375" style="345" customWidth="1"/>
    <col min="4108" max="4108" width="3.85546875" style="345" customWidth="1"/>
    <col min="4109" max="4109" width="12.7109375" style="345" customWidth="1"/>
    <col min="4110" max="4110" width="3.85546875" style="345" customWidth="1"/>
    <col min="4111" max="4111" width="16.7109375" style="345" customWidth="1"/>
    <col min="4112" max="4115" width="15" style="345" customWidth="1"/>
    <col min="4116" max="4127" width="12" style="345" customWidth="1"/>
    <col min="4128" max="4352" width="8.85546875" style="345"/>
    <col min="4353" max="4353" width="4.42578125" style="345" customWidth="1"/>
    <col min="4354" max="4354" width="52" style="345" customWidth="1"/>
    <col min="4355" max="4355" width="15.5703125" style="345" customWidth="1"/>
    <col min="4356" max="4356" width="5.28515625" style="345" customWidth="1"/>
    <col min="4357" max="4357" width="11.140625" style="345" customWidth="1"/>
    <col min="4358" max="4358" width="4.28515625" style="345" customWidth="1"/>
    <col min="4359" max="4359" width="18.42578125" style="345" customWidth="1"/>
    <col min="4360" max="4360" width="4.42578125" style="345" customWidth="1"/>
    <col min="4361" max="4361" width="31.85546875" style="345" customWidth="1"/>
    <col min="4362" max="4362" width="3" style="345" customWidth="1"/>
    <col min="4363" max="4363" width="15.7109375" style="345" customWidth="1"/>
    <col min="4364" max="4364" width="3.85546875" style="345" customWidth="1"/>
    <col min="4365" max="4365" width="12.7109375" style="345" customWidth="1"/>
    <col min="4366" max="4366" width="3.85546875" style="345" customWidth="1"/>
    <col min="4367" max="4367" width="16.7109375" style="345" customWidth="1"/>
    <col min="4368" max="4371" width="15" style="345" customWidth="1"/>
    <col min="4372" max="4383" width="12" style="345" customWidth="1"/>
    <col min="4384" max="4608" width="8.85546875" style="345"/>
    <col min="4609" max="4609" width="4.42578125" style="345" customWidth="1"/>
    <col min="4610" max="4610" width="52" style="345" customWidth="1"/>
    <col min="4611" max="4611" width="15.5703125" style="345" customWidth="1"/>
    <col min="4612" max="4612" width="5.28515625" style="345" customWidth="1"/>
    <col min="4613" max="4613" width="11.140625" style="345" customWidth="1"/>
    <col min="4614" max="4614" width="4.28515625" style="345" customWidth="1"/>
    <col min="4615" max="4615" width="18.42578125" style="345" customWidth="1"/>
    <col min="4616" max="4616" width="4.42578125" style="345" customWidth="1"/>
    <col min="4617" max="4617" width="31.85546875" style="345" customWidth="1"/>
    <col min="4618" max="4618" width="3" style="345" customWidth="1"/>
    <col min="4619" max="4619" width="15.7109375" style="345" customWidth="1"/>
    <col min="4620" max="4620" width="3.85546875" style="345" customWidth="1"/>
    <col min="4621" max="4621" width="12.7109375" style="345" customWidth="1"/>
    <col min="4622" max="4622" width="3.85546875" style="345" customWidth="1"/>
    <col min="4623" max="4623" width="16.7109375" style="345" customWidth="1"/>
    <col min="4624" max="4627" width="15" style="345" customWidth="1"/>
    <col min="4628" max="4639" width="12" style="345" customWidth="1"/>
    <col min="4640" max="4864" width="8.85546875" style="345"/>
    <col min="4865" max="4865" width="4.42578125" style="345" customWidth="1"/>
    <col min="4866" max="4866" width="52" style="345" customWidth="1"/>
    <col min="4867" max="4867" width="15.5703125" style="345" customWidth="1"/>
    <col min="4868" max="4868" width="5.28515625" style="345" customWidth="1"/>
    <col min="4869" max="4869" width="11.140625" style="345" customWidth="1"/>
    <col min="4870" max="4870" width="4.28515625" style="345" customWidth="1"/>
    <col min="4871" max="4871" width="18.42578125" style="345" customWidth="1"/>
    <col min="4872" max="4872" width="4.42578125" style="345" customWidth="1"/>
    <col min="4873" max="4873" width="31.85546875" style="345" customWidth="1"/>
    <col min="4874" max="4874" width="3" style="345" customWidth="1"/>
    <col min="4875" max="4875" width="15.7109375" style="345" customWidth="1"/>
    <col min="4876" max="4876" width="3.85546875" style="345" customWidth="1"/>
    <col min="4877" max="4877" width="12.7109375" style="345" customWidth="1"/>
    <col min="4878" max="4878" width="3.85546875" style="345" customWidth="1"/>
    <col min="4879" max="4879" width="16.7109375" style="345" customWidth="1"/>
    <col min="4880" max="4883" width="15" style="345" customWidth="1"/>
    <col min="4884" max="4895" width="12" style="345" customWidth="1"/>
    <col min="4896" max="5120" width="8.85546875" style="345"/>
    <col min="5121" max="5121" width="4.42578125" style="345" customWidth="1"/>
    <col min="5122" max="5122" width="52" style="345" customWidth="1"/>
    <col min="5123" max="5123" width="15.5703125" style="345" customWidth="1"/>
    <col min="5124" max="5124" width="5.28515625" style="345" customWidth="1"/>
    <col min="5125" max="5125" width="11.140625" style="345" customWidth="1"/>
    <col min="5126" max="5126" width="4.28515625" style="345" customWidth="1"/>
    <col min="5127" max="5127" width="18.42578125" style="345" customWidth="1"/>
    <col min="5128" max="5128" width="4.42578125" style="345" customWidth="1"/>
    <col min="5129" max="5129" width="31.85546875" style="345" customWidth="1"/>
    <col min="5130" max="5130" width="3" style="345" customWidth="1"/>
    <col min="5131" max="5131" width="15.7109375" style="345" customWidth="1"/>
    <col min="5132" max="5132" width="3.85546875" style="345" customWidth="1"/>
    <col min="5133" max="5133" width="12.7109375" style="345" customWidth="1"/>
    <col min="5134" max="5134" width="3.85546875" style="345" customWidth="1"/>
    <col min="5135" max="5135" width="16.7109375" style="345" customWidth="1"/>
    <col min="5136" max="5139" width="15" style="345" customWidth="1"/>
    <col min="5140" max="5151" width="12" style="345" customWidth="1"/>
    <col min="5152" max="5376" width="8.85546875" style="345"/>
    <col min="5377" max="5377" width="4.42578125" style="345" customWidth="1"/>
    <col min="5378" max="5378" width="52" style="345" customWidth="1"/>
    <col min="5379" max="5379" width="15.5703125" style="345" customWidth="1"/>
    <col min="5380" max="5380" width="5.28515625" style="345" customWidth="1"/>
    <col min="5381" max="5381" width="11.140625" style="345" customWidth="1"/>
    <col min="5382" max="5382" width="4.28515625" style="345" customWidth="1"/>
    <col min="5383" max="5383" width="18.42578125" style="345" customWidth="1"/>
    <col min="5384" max="5384" width="4.42578125" style="345" customWidth="1"/>
    <col min="5385" max="5385" width="31.85546875" style="345" customWidth="1"/>
    <col min="5386" max="5386" width="3" style="345" customWidth="1"/>
    <col min="5387" max="5387" width="15.7109375" style="345" customWidth="1"/>
    <col min="5388" max="5388" width="3.85546875" style="345" customWidth="1"/>
    <col min="5389" max="5389" width="12.7109375" style="345" customWidth="1"/>
    <col min="5390" max="5390" width="3.85546875" style="345" customWidth="1"/>
    <col min="5391" max="5391" width="16.7109375" style="345" customWidth="1"/>
    <col min="5392" max="5395" width="15" style="345" customWidth="1"/>
    <col min="5396" max="5407" width="12" style="345" customWidth="1"/>
    <col min="5408" max="5632" width="8.85546875" style="345"/>
    <col min="5633" max="5633" width="4.42578125" style="345" customWidth="1"/>
    <col min="5634" max="5634" width="52" style="345" customWidth="1"/>
    <col min="5635" max="5635" width="15.5703125" style="345" customWidth="1"/>
    <col min="5636" max="5636" width="5.28515625" style="345" customWidth="1"/>
    <col min="5637" max="5637" width="11.140625" style="345" customWidth="1"/>
    <col min="5638" max="5638" width="4.28515625" style="345" customWidth="1"/>
    <col min="5639" max="5639" width="18.42578125" style="345" customWidth="1"/>
    <col min="5640" max="5640" width="4.42578125" style="345" customWidth="1"/>
    <col min="5641" max="5641" width="31.85546875" style="345" customWidth="1"/>
    <col min="5642" max="5642" width="3" style="345" customWidth="1"/>
    <col min="5643" max="5643" width="15.7109375" style="345" customWidth="1"/>
    <col min="5644" max="5644" width="3.85546875" style="345" customWidth="1"/>
    <col min="5645" max="5645" width="12.7109375" style="345" customWidth="1"/>
    <col min="5646" max="5646" width="3.85546875" style="345" customWidth="1"/>
    <col min="5647" max="5647" width="16.7109375" style="345" customWidth="1"/>
    <col min="5648" max="5651" width="15" style="345" customWidth="1"/>
    <col min="5652" max="5663" width="12" style="345" customWidth="1"/>
    <col min="5664" max="5888" width="8.85546875" style="345"/>
    <col min="5889" max="5889" width="4.42578125" style="345" customWidth="1"/>
    <col min="5890" max="5890" width="52" style="345" customWidth="1"/>
    <col min="5891" max="5891" width="15.5703125" style="345" customWidth="1"/>
    <col min="5892" max="5892" width="5.28515625" style="345" customWidth="1"/>
    <col min="5893" max="5893" width="11.140625" style="345" customWidth="1"/>
    <col min="5894" max="5894" width="4.28515625" style="345" customWidth="1"/>
    <col min="5895" max="5895" width="18.42578125" style="345" customWidth="1"/>
    <col min="5896" max="5896" width="4.42578125" style="345" customWidth="1"/>
    <col min="5897" max="5897" width="31.85546875" style="345" customWidth="1"/>
    <col min="5898" max="5898" width="3" style="345" customWidth="1"/>
    <col min="5899" max="5899" width="15.7109375" style="345" customWidth="1"/>
    <col min="5900" max="5900" width="3.85546875" style="345" customWidth="1"/>
    <col min="5901" max="5901" width="12.7109375" style="345" customWidth="1"/>
    <col min="5902" max="5902" width="3.85546875" style="345" customWidth="1"/>
    <col min="5903" max="5903" width="16.7109375" style="345" customWidth="1"/>
    <col min="5904" max="5907" width="15" style="345" customWidth="1"/>
    <col min="5908" max="5919" width="12" style="345" customWidth="1"/>
    <col min="5920" max="6144" width="8.85546875" style="345"/>
    <col min="6145" max="6145" width="4.42578125" style="345" customWidth="1"/>
    <col min="6146" max="6146" width="52" style="345" customWidth="1"/>
    <col min="6147" max="6147" width="15.5703125" style="345" customWidth="1"/>
    <col min="6148" max="6148" width="5.28515625" style="345" customWidth="1"/>
    <col min="6149" max="6149" width="11.140625" style="345" customWidth="1"/>
    <col min="6150" max="6150" width="4.28515625" style="345" customWidth="1"/>
    <col min="6151" max="6151" width="18.42578125" style="345" customWidth="1"/>
    <col min="6152" max="6152" width="4.42578125" style="345" customWidth="1"/>
    <col min="6153" max="6153" width="31.85546875" style="345" customWidth="1"/>
    <col min="6154" max="6154" width="3" style="345" customWidth="1"/>
    <col min="6155" max="6155" width="15.7109375" style="345" customWidth="1"/>
    <col min="6156" max="6156" width="3.85546875" style="345" customWidth="1"/>
    <col min="6157" max="6157" width="12.7109375" style="345" customWidth="1"/>
    <col min="6158" max="6158" width="3.85546875" style="345" customWidth="1"/>
    <col min="6159" max="6159" width="16.7109375" style="345" customWidth="1"/>
    <col min="6160" max="6163" width="15" style="345" customWidth="1"/>
    <col min="6164" max="6175" width="12" style="345" customWidth="1"/>
    <col min="6176" max="6400" width="8.85546875" style="345"/>
    <col min="6401" max="6401" width="4.42578125" style="345" customWidth="1"/>
    <col min="6402" max="6402" width="52" style="345" customWidth="1"/>
    <col min="6403" max="6403" width="15.5703125" style="345" customWidth="1"/>
    <col min="6404" max="6404" width="5.28515625" style="345" customWidth="1"/>
    <col min="6405" max="6405" width="11.140625" style="345" customWidth="1"/>
    <col min="6406" max="6406" width="4.28515625" style="345" customWidth="1"/>
    <col min="6407" max="6407" width="18.42578125" style="345" customWidth="1"/>
    <col min="6408" max="6408" width="4.42578125" style="345" customWidth="1"/>
    <col min="6409" max="6409" width="31.85546875" style="345" customWidth="1"/>
    <col min="6410" max="6410" width="3" style="345" customWidth="1"/>
    <col min="6411" max="6411" width="15.7109375" style="345" customWidth="1"/>
    <col min="6412" max="6412" width="3.85546875" style="345" customWidth="1"/>
    <col min="6413" max="6413" width="12.7109375" style="345" customWidth="1"/>
    <col min="6414" max="6414" width="3.85546875" style="345" customWidth="1"/>
    <col min="6415" max="6415" width="16.7109375" style="345" customWidth="1"/>
    <col min="6416" max="6419" width="15" style="345" customWidth="1"/>
    <col min="6420" max="6431" width="12" style="345" customWidth="1"/>
    <col min="6432" max="6656" width="8.85546875" style="345"/>
    <col min="6657" max="6657" width="4.42578125" style="345" customWidth="1"/>
    <col min="6658" max="6658" width="52" style="345" customWidth="1"/>
    <col min="6659" max="6659" width="15.5703125" style="345" customWidth="1"/>
    <col min="6660" max="6660" width="5.28515625" style="345" customWidth="1"/>
    <col min="6661" max="6661" width="11.140625" style="345" customWidth="1"/>
    <col min="6662" max="6662" width="4.28515625" style="345" customWidth="1"/>
    <col min="6663" max="6663" width="18.42578125" style="345" customWidth="1"/>
    <col min="6664" max="6664" width="4.42578125" style="345" customWidth="1"/>
    <col min="6665" max="6665" width="31.85546875" style="345" customWidth="1"/>
    <col min="6666" max="6666" width="3" style="345" customWidth="1"/>
    <col min="6667" max="6667" width="15.7109375" style="345" customWidth="1"/>
    <col min="6668" max="6668" width="3.85546875" style="345" customWidth="1"/>
    <col min="6669" max="6669" width="12.7109375" style="345" customWidth="1"/>
    <col min="6670" max="6670" width="3.85546875" style="345" customWidth="1"/>
    <col min="6671" max="6671" width="16.7109375" style="345" customWidth="1"/>
    <col min="6672" max="6675" width="15" style="345" customWidth="1"/>
    <col min="6676" max="6687" width="12" style="345" customWidth="1"/>
    <col min="6688" max="6912" width="8.85546875" style="345"/>
    <col min="6913" max="6913" width="4.42578125" style="345" customWidth="1"/>
    <col min="6914" max="6914" width="52" style="345" customWidth="1"/>
    <col min="6915" max="6915" width="15.5703125" style="345" customWidth="1"/>
    <col min="6916" max="6916" width="5.28515625" style="345" customWidth="1"/>
    <col min="6917" max="6917" width="11.140625" style="345" customWidth="1"/>
    <col min="6918" max="6918" width="4.28515625" style="345" customWidth="1"/>
    <col min="6919" max="6919" width="18.42578125" style="345" customWidth="1"/>
    <col min="6920" max="6920" width="4.42578125" style="345" customWidth="1"/>
    <col min="6921" max="6921" width="31.85546875" style="345" customWidth="1"/>
    <col min="6922" max="6922" width="3" style="345" customWidth="1"/>
    <col min="6923" max="6923" width="15.7109375" style="345" customWidth="1"/>
    <col min="6924" max="6924" width="3.85546875" style="345" customWidth="1"/>
    <col min="6925" max="6925" width="12.7109375" style="345" customWidth="1"/>
    <col min="6926" max="6926" width="3.85546875" style="345" customWidth="1"/>
    <col min="6927" max="6927" width="16.7109375" style="345" customWidth="1"/>
    <col min="6928" max="6931" width="15" style="345" customWidth="1"/>
    <col min="6932" max="6943" width="12" style="345" customWidth="1"/>
    <col min="6944" max="7168" width="8.85546875" style="345"/>
    <col min="7169" max="7169" width="4.42578125" style="345" customWidth="1"/>
    <col min="7170" max="7170" width="52" style="345" customWidth="1"/>
    <col min="7171" max="7171" width="15.5703125" style="345" customWidth="1"/>
    <col min="7172" max="7172" width="5.28515625" style="345" customWidth="1"/>
    <col min="7173" max="7173" width="11.140625" style="345" customWidth="1"/>
    <col min="7174" max="7174" width="4.28515625" style="345" customWidth="1"/>
    <col min="7175" max="7175" width="18.42578125" style="345" customWidth="1"/>
    <col min="7176" max="7176" width="4.42578125" style="345" customWidth="1"/>
    <col min="7177" max="7177" width="31.85546875" style="345" customWidth="1"/>
    <col min="7178" max="7178" width="3" style="345" customWidth="1"/>
    <col min="7179" max="7179" width="15.7109375" style="345" customWidth="1"/>
    <col min="7180" max="7180" width="3.85546875" style="345" customWidth="1"/>
    <col min="7181" max="7181" width="12.7109375" style="345" customWidth="1"/>
    <col min="7182" max="7182" width="3.85546875" style="345" customWidth="1"/>
    <col min="7183" max="7183" width="16.7109375" style="345" customWidth="1"/>
    <col min="7184" max="7187" width="15" style="345" customWidth="1"/>
    <col min="7188" max="7199" width="12" style="345" customWidth="1"/>
    <col min="7200" max="7424" width="8.85546875" style="345"/>
    <col min="7425" max="7425" width="4.42578125" style="345" customWidth="1"/>
    <col min="7426" max="7426" width="52" style="345" customWidth="1"/>
    <col min="7427" max="7427" width="15.5703125" style="345" customWidth="1"/>
    <col min="7428" max="7428" width="5.28515625" style="345" customWidth="1"/>
    <col min="7429" max="7429" width="11.140625" style="345" customWidth="1"/>
    <col min="7430" max="7430" width="4.28515625" style="345" customWidth="1"/>
    <col min="7431" max="7431" width="18.42578125" style="345" customWidth="1"/>
    <col min="7432" max="7432" width="4.42578125" style="345" customWidth="1"/>
    <col min="7433" max="7433" width="31.85546875" style="345" customWidth="1"/>
    <col min="7434" max="7434" width="3" style="345" customWidth="1"/>
    <col min="7435" max="7435" width="15.7109375" style="345" customWidth="1"/>
    <col min="7436" max="7436" width="3.85546875" style="345" customWidth="1"/>
    <col min="7437" max="7437" width="12.7109375" style="345" customWidth="1"/>
    <col min="7438" max="7438" width="3.85546875" style="345" customWidth="1"/>
    <col min="7439" max="7439" width="16.7109375" style="345" customWidth="1"/>
    <col min="7440" max="7443" width="15" style="345" customWidth="1"/>
    <col min="7444" max="7455" width="12" style="345" customWidth="1"/>
    <col min="7456" max="7680" width="8.85546875" style="345"/>
    <col min="7681" max="7681" width="4.42578125" style="345" customWidth="1"/>
    <col min="7682" max="7682" width="52" style="345" customWidth="1"/>
    <col min="7683" max="7683" width="15.5703125" style="345" customWidth="1"/>
    <col min="7684" max="7684" width="5.28515625" style="345" customWidth="1"/>
    <col min="7685" max="7685" width="11.140625" style="345" customWidth="1"/>
    <col min="7686" max="7686" width="4.28515625" style="345" customWidth="1"/>
    <col min="7687" max="7687" width="18.42578125" style="345" customWidth="1"/>
    <col min="7688" max="7688" width="4.42578125" style="345" customWidth="1"/>
    <col min="7689" max="7689" width="31.85546875" style="345" customWidth="1"/>
    <col min="7690" max="7690" width="3" style="345" customWidth="1"/>
    <col min="7691" max="7691" width="15.7109375" style="345" customWidth="1"/>
    <col min="7692" max="7692" width="3.85546875" style="345" customWidth="1"/>
    <col min="7693" max="7693" width="12.7109375" style="345" customWidth="1"/>
    <col min="7694" max="7694" width="3.85546875" style="345" customWidth="1"/>
    <col min="7695" max="7695" width="16.7109375" style="345" customWidth="1"/>
    <col min="7696" max="7699" width="15" style="345" customWidth="1"/>
    <col min="7700" max="7711" width="12" style="345" customWidth="1"/>
    <col min="7712" max="7936" width="8.85546875" style="345"/>
    <col min="7937" max="7937" width="4.42578125" style="345" customWidth="1"/>
    <col min="7938" max="7938" width="52" style="345" customWidth="1"/>
    <col min="7939" max="7939" width="15.5703125" style="345" customWidth="1"/>
    <col min="7940" max="7940" width="5.28515625" style="345" customWidth="1"/>
    <col min="7941" max="7941" width="11.140625" style="345" customWidth="1"/>
    <col min="7942" max="7942" width="4.28515625" style="345" customWidth="1"/>
    <col min="7943" max="7943" width="18.42578125" style="345" customWidth="1"/>
    <col min="7944" max="7944" width="4.42578125" style="345" customWidth="1"/>
    <col min="7945" max="7945" width="31.85546875" style="345" customWidth="1"/>
    <col min="7946" max="7946" width="3" style="345" customWidth="1"/>
    <col min="7947" max="7947" width="15.7109375" style="345" customWidth="1"/>
    <col min="7948" max="7948" width="3.85546875" style="345" customWidth="1"/>
    <col min="7949" max="7949" width="12.7109375" style="345" customWidth="1"/>
    <col min="7950" max="7950" width="3.85546875" style="345" customWidth="1"/>
    <col min="7951" max="7951" width="16.7109375" style="345" customWidth="1"/>
    <col min="7952" max="7955" width="15" style="345" customWidth="1"/>
    <col min="7956" max="7967" width="12" style="345" customWidth="1"/>
    <col min="7968" max="8192" width="8.85546875" style="345"/>
    <col min="8193" max="8193" width="4.42578125" style="345" customWidth="1"/>
    <col min="8194" max="8194" width="52" style="345" customWidth="1"/>
    <col min="8195" max="8195" width="15.5703125" style="345" customWidth="1"/>
    <col min="8196" max="8196" width="5.28515625" style="345" customWidth="1"/>
    <col min="8197" max="8197" width="11.140625" style="345" customWidth="1"/>
    <col min="8198" max="8198" width="4.28515625" style="345" customWidth="1"/>
    <col min="8199" max="8199" width="18.42578125" style="345" customWidth="1"/>
    <col min="8200" max="8200" width="4.42578125" style="345" customWidth="1"/>
    <col min="8201" max="8201" width="31.85546875" style="345" customWidth="1"/>
    <col min="8202" max="8202" width="3" style="345" customWidth="1"/>
    <col min="8203" max="8203" width="15.7109375" style="345" customWidth="1"/>
    <col min="8204" max="8204" width="3.85546875" style="345" customWidth="1"/>
    <col min="8205" max="8205" width="12.7109375" style="345" customWidth="1"/>
    <col min="8206" max="8206" width="3.85546875" style="345" customWidth="1"/>
    <col min="8207" max="8207" width="16.7109375" style="345" customWidth="1"/>
    <col min="8208" max="8211" width="15" style="345" customWidth="1"/>
    <col min="8212" max="8223" width="12" style="345" customWidth="1"/>
    <col min="8224" max="8448" width="8.85546875" style="345"/>
    <col min="8449" max="8449" width="4.42578125" style="345" customWidth="1"/>
    <col min="8450" max="8450" width="52" style="345" customWidth="1"/>
    <col min="8451" max="8451" width="15.5703125" style="345" customWidth="1"/>
    <col min="8452" max="8452" width="5.28515625" style="345" customWidth="1"/>
    <col min="8453" max="8453" width="11.140625" style="345" customWidth="1"/>
    <col min="8454" max="8454" width="4.28515625" style="345" customWidth="1"/>
    <col min="8455" max="8455" width="18.42578125" style="345" customWidth="1"/>
    <col min="8456" max="8456" width="4.42578125" style="345" customWidth="1"/>
    <col min="8457" max="8457" width="31.85546875" style="345" customWidth="1"/>
    <col min="8458" max="8458" width="3" style="345" customWidth="1"/>
    <col min="8459" max="8459" width="15.7109375" style="345" customWidth="1"/>
    <col min="8460" max="8460" width="3.85546875" style="345" customWidth="1"/>
    <col min="8461" max="8461" width="12.7109375" style="345" customWidth="1"/>
    <col min="8462" max="8462" width="3.85546875" style="345" customWidth="1"/>
    <col min="8463" max="8463" width="16.7109375" style="345" customWidth="1"/>
    <col min="8464" max="8467" width="15" style="345" customWidth="1"/>
    <col min="8468" max="8479" width="12" style="345" customWidth="1"/>
    <col min="8480" max="8704" width="8.85546875" style="345"/>
    <col min="8705" max="8705" width="4.42578125" style="345" customWidth="1"/>
    <col min="8706" max="8706" width="52" style="345" customWidth="1"/>
    <col min="8707" max="8707" width="15.5703125" style="345" customWidth="1"/>
    <col min="8708" max="8708" width="5.28515625" style="345" customWidth="1"/>
    <col min="8709" max="8709" width="11.140625" style="345" customWidth="1"/>
    <col min="8710" max="8710" width="4.28515625" style="345" customWidth="1"/>
    <col min="8711" max="8711" width="18.42578125" style="345" customWidth="1"/>
    <col min="8712" max="8712" width="4.42578125" style="345" customWidth="1"/>
    <col min="8713" max="8713" width="31.85546875" style="345" customWidth="1"/>
    <col min="8714" max="8714" width="3" style="345" customWidth="1"/>
    <col min="8715" max="8715" width="15.7109375" style="345" customWidth="1"/>
    <col min="8716" max="8716" width="3.85546875" style="345" customWidth="1"/>
    <col min="8717" max="8717" width="12.7109375" style="345" customWidth="1"/>
    <col min="8718" max="8718" width="3.85546875" style="345" customWidth="1"/>
    <col min="8719" max="8719" width="16.7109375" style="345" customWidth="1"/>
    <col min="8720" max="8723" width="15" style="345" customWidth="1"/>
    <col min="8724" max="8735" width="12" style="345" customWidth="1"/>
    <col min="8736" max="8960" width="8.85546875" style="345"/>
    <col min="8961" max="8961" width="4.42578125" style="345" customWidth="1"/>
    <col min="8962" max="8962" width="52" style="345" customWidth="1"/>
    <col min="8963" max="8963" width="15.5703125" style="345" customWidth="1"/>
    <col min="8964" max="8964" width="5.28515625" style="345" customWidth="1"/>
    <col min="8965" max="8965" width="11.140625" style="345" customWidth="1"/>
    <col min="8966" max="8966" width="4.28515625" style="345" customWidth="1"/>
    <col min="8967" max="8967" width="18.42578125" style="345" customWidth="1"/>
    <col min="8968" max="8968" width="4.42578125" style="345" customWidth="1"/>
    <col min="8969" max="8969" width="31.85546875" style="345" customWidth="1"/>
    <col min="8970" max="8970" width="3" style="345" customWidth="1"/>
    <col min="8971" max="8971" width="15.7109375" style="345" customWidth="1"/>
    <col min="8972" max="8972" width="3.85546875" style="345" customWidth="1"/>
    <col min="8973" max="8973" width="12.7109375" style="345" customWidth="1"/>
    <col min="8974" max="8974" width="3.85546875" style="345" customWidth="1"/>
    <col min="8975" max="8975" width="16.7109375" style="345" customWidth="1"/>
    <col min="8976" max="8979" width="15" style="345" customWidth="1"/>
    <col min="8980" max="8991" width="12" style="345" customWidth="1"/>
    <col min="8992" max="9216" width="8.85546875" style="345"/>
    <col min="9217" max="9217" width="4.42578125" style="345" customWidth="1"/>
    <col min="9218" max="9218" width="52" style="345" customWidth="1"/>
    <col min="9219" max="9219" width="15.5703125" style="345" customWidth="1"/>
    <col min="9220" max="9220" width="5.28515625" style="345" customWidth="1"/>
    <col min="9221" max="9221" width="11.140625" style="345" customWidth="1"/>
    <col min="9222" max="9222" width="4.28515625" style="345" customWidth="1"/>
    <col min="9223" max="9223" width="18.42578125" style="345" customWidth="1"/>
    <col min="9224" max="9224" width="4.42578125" style="345" customWidth="1"/>
    <col min="9225" max="9225" width="31.85546875" style="345" customWidth="1"/>
    <col min="9226" max="9226" width="3" style="345" customWidth="1"/>
    <col min="9227" max="9227" width="15.7109375" style="345" customWidth="1"/>
    <col min="9228" max="9228" width="3.85546875" style="345" customWidth="1"/>
    <col min="9229" max="9229" width="12.7109375" style="345" customWidth="1"/>
    <col min="9230" max="9230" width="3.85546875" style="345" customWidth="1"/>
    <col min="9231" max="9231" width="16.7109375" style="345" customWidth="1"/>
    <col min="9232" max="9235" width="15" style="345" customWidth="1"/>
    <col min="9236" max="9247" width="12" style="345" customWidth="1"/>
    <col min="9248" max="9472" width="8.85546875" style="345"/>
    <col min="9473" max="9473" width="4.42578125" style="345" customWidth="1"/>
    <col min="9474" max="9474" width="52" style="345" customWidth="1"/>
    <col min="9475" max="9475" width="15.5703125" style="345" customWidth="1"/>
    <col min="9476" max="9476" width="5.28515625" style="345" customWidth="1"/>
    <col min="9477" max="9477" width="11.140625" style="345" customWidth="1"/>
    <col min="9478" max="9478" width="4.28515625" style="345" customWidth="1"/>
    <col min="9479" max="9479" width="18.42578125" style="345" customWidth="1"/>
    <col min="9480" max="9480" width="4.42578125" style="345" customWidth="1"/>
    <col min="9481" max="9481" width="31.85546875" style="345" customWidth="1"/>
    <col min="9482" max="9482" width="3" style="345" customWidth="1"/>
    <col min="9483" max="9483" width="15.7109375" style="345" customWidth="1"/>
    <col min="9484" max="9484" width="3.85546875" style="345" customWidth="1"/>
    <col min="9485" max="9485" width="12.7109375" style="345" customWidth="1"/>
    <col min="9486" max="9486" width="3.85546875" style="345" customWidth="1"/>
    <col min="9487" max="9487" width="16.7109375" style="345" customWidth="1"/>
    <col min="9488" max="9491" width="15" style="345" customWidth="1"/>
    <col min="9492" max="9503" width="12" style="345" customWidth="1"/>
    <col min="9504" max="9728" width="8.85546875" style="345"/>
    <col min="9729" max="9729" width="4.42578125" style="345" customWidth="1"/>
    <col min="9730" max="9730" width="52" style="345" customWidth="1"/>
    <col min="9731" max="9731" width="15.5703125" style="345" customWidth="1"/>
    <col min="9732" max="9732" width="5.28515625" style="345" customWidth="1"/>
    <col min="9733" max="9733" width="11.140625" style="345" customWidth="1"/>
    <col min="9734" max="9734" width="4.28515625" style="345" customWidth="1"/>
    <col min="9735" max="9735" width="18.42578125" style="345" customWidth="1"/>
    <col min="9736" max="9736" width="4.42578125" style="345" customWidth="1"/>
    <col min="9737" max="9737" width="31.85546875" style="345" customWidth="1"/>
    <col min="9738" max="9738" width="3" style="345" customWidth="1"/>
    <col min="9739" max="9739" width="15.7109375" style="345" customWidth="1"/>
    <col min="9740" max="9740" width="3.85546875" style="345" customWidth="1"/>
    <col min="9741" max="9741" width="12.7109375" style="345" customWidth="1"/>
    <col min="9742" max="9742" width="3.85546875" style="345" customWidth="1"/>
    <col min="9743" max="9743" width="16.7109375" style="345" customWidth="1"/>
    <col min="9744" max="9747" width="15" style="345" customWidth="1"/>
    <col min="9748" max="9759" width="12" style="345" customWidth="1"/>
    <col min="9760" max="9984" width="8.85546875" style="345"/>
    <col min="9985" max="9985" width="4.42578125" style="345" customWidth="1"/>
    <col min="9986" max="9986" width="52" style="345" customWidth="1"/>
    <col min="9987" max="9987" width="15.5703125" style="345" customWidth="1"/>
    <col min="9988" max="9988" width="5.28515625" style="345" customWidth="1"/>
    <col min="9989" max="9989" width="11.140625" style="345" customWidth="1"/>
    <col min="9990" max="9990" width="4.28515625" style="345" customWidth="1"/>
    <col min="9991" max="9991" width="18.42578125" style="345" customWidth="1"/>
    <col min="9992" max="9992" width="4.42578125" style="345" customWidth="1"/>
    <col min="9993" max="9993" width="31.85546875" style="345" customWidth="1"/>
    <col min="9994" max="9994" width="3" style="345" customWidth="1"/>
    <col min="9995" max="9995" width="15.7109375" style="345" customWidth="1"/>
    <col min="9996" max="9996" width="3.85546875" style="345" customWidth="1"/>
    <col min="9997" max="9997" width="12.7109375" style="345" customWidth="1"/>
    <col min="9998" max="9998" width="3.85546875" style="345" customWidth="1"/>
    <col min="9999" max="9999" width="16.7109375" style="345" customWidth="1"/>
    <col min="10000" max="10003" width="15" style="345" customWidth="1"/>
    <col min="10004" max="10015" width="12" style="345" customWidth="1"/>
    <col min="10016" max="10240" width="8.85546875" style="345"/>
    <col min="10241" max="10241" width="4.42578125" style="345" customWidth="1"/>
    <col min="10242" max="10242" width="52" style="345" customWidth="1"/>
    <col min="10243" max="10243" width="15.5703125" style="345" customWidth="1"/>
    <col min="10244" max="10244" width="5.28515625" style="345" customWidth="1"/>
    <col min="10245" max="10245" width="11.140625" style="345" customWidth="1"/>
    <col min="10246" max="10246" width="4.28515625" style="345" customWidth="1"/>
    <col min="10247" max="10247" width="18.42578125" style="345" customWidth="1"/>
    <col min="10248" max="10248" width="4.42578125" style="345" customWidth="1"/>
    <col min="10249" max="10249" width="31.85546875" style="345" customWidth="1"/>
    <col min="10250" max="10250" width="3" style="345" customWidth="1"/>
    <col min="10251" max="10251" width="15.7109375" style="345" customWidth="1"/>
    <col min="10252" max="10252" width="3.85546875" style="345" customWidth="1"/>
    <col min="10253" max="10253" width="12.7109375" style="345" customWidth="1"/>
    <col min="10254" max="10254" width="3.85546875" style="345" customWidth="1"/>
    <col min="10255" max="10255" width="16.7109375" style="345" customWidth="1"/>
    <col min="10256" max="10259" width="15" style="345" customWidth="1"/>
    <col min="10260" max="10271" width="12" style="345" customWidth="1"/>
    <col min="10272" max="10496" width="8.85546875" style="345"/>
    <col min="10497" max="10497" width="4.42578125" style="345" customWidth="1"/>
    <col min="10498" max="10498" width="52" style="345" customWidth="1"/>
    <col min="10499" max="10499" width="15.5703125" style="345" customWidth="1"/>
    <col min="10500" max="10500" width="5.28515625" style="345" customWidth="1"/>
    <col min="10501" max="10501" width="11.140625" style="345" customWidth="1"/>
    <col min="10502" max="10502" width="4.28515625" style="345" customWidth="1"/>
    <col min="10503" max="10503" width="18.42578125" style="345" customWidth="1"/>
    <col min="10504" max="10504" width="4.42578125" style="345" customWidth="1"/>
    <col min="10505" max="10505" width="31.85546875" style="345" customWidth="1"/>
    <col min="10506" max="10506" width="3" style="345" customWidth="1"/>
    <col min="10507" max="10507" width="15.7109375" style="345" customWidth="1"/>
    <col min="10508" max="10508" width="3.85546875" style="345" customWidth="1"/>
    <col min="10509" max="10509" width="12.7109375" style="345" customWidth="1"/>
    <col min="10510" max="10510" width="3.85546875" style="345" customWidth="1"/>
    <col min="10511" max="10511" width="16.7109375" style="345" customWidth="1"/>
    <col min="10512" max="10515" width="15" style="345" customWidth="1"/>
    <col min="10516" max="10527" width="12" style="345" customWidth="1"/>
    <col min="10528" max="10752" width="8.85546875" style="345"/>
    <col min="10753" max="10753" width="4.42578125" style="345" customWidth="1"/>
    <col min="10754" max="10754" width="52" style="345" customWidth="1"/>
    <col min="10755" max="10755" width="15.5703125" style="345" customWidth="1"/>
    <col min="10756" max="10756" width="5.28515625" style="345" customWidth="1"/>
    <col min="10757" max="10757" width="11.140625" style="345" customWidth="1"/>
    <col min="10758" max="10758" width="4.28515625" style="345" customWidth="1"/>
    <col min="10759" max="10759" width="18.42578125" style="345" customWidth="1"/>
    <col min="10760" max="10760" width="4.42578125" style="345" customWidth="1"/>
    <col min="10761" max="10761" width="31.85546875" style="345" customWidth="1"/>
    <col min="10762" max="10762" width="3" style="345" customWidth="1"/>
    <col min="10763" max="10763" width="15.7109375" style="345" customWidth="1"/>
    <col min="10764" max="10764" width="3.85546875" style="345" customWidth="1"/>
    <col min="10765" max="10765" width="12.7109375" style="345" customWidth="1"/>
    <col min="10766" max="10766" width="3.85546875" style="345" customWidth="1"/>
    <col min="10767" max="10767" width="16.7109375" style="345" customWidth="1"/>
    <col min="10768" max="10771" width="15" style="345" customWidth="1"/>
    <col min="10772" max="10783" width="12" style="345" customWidth="1"/>
    <col min="10784" max="11008" width="8.85546875" style="345"/>
    <col min="11009" max="11009" width="4.42578125" style="345" customWidth="1"/>
    <col min="11010" max="11010" width="52" style="345" customWidth="1"/>
    <col min="11011" max="11011" width="15.5703125" style="345" customWidth="1"/>
    <col min="11012" max="11012" width="5.28515625" style="345" customWidth="1"/>
    <col min="11013" max="11013" width="11.140625" style="345" customWidth="1"/>
    <col min="11014" max="11014" width="4.28515625" style="345" customWidth="1"/>
    <col min="11015" max="11015" width="18.42578125" style="345" customWidth="1"/>
    <col min="11016" max="11016" width="4.42578125" style="345" customWidth="1"/>
    <col min="11017" max="11017" width="31.85546875" style="345" customWidth="1"/>
    <col min="11018" max="11018" width="3" style="345" customWidth="1"/>
    <col min="11019" max="11019" width="15.7109375" style="345" customWidth="1"/>
    <col min="11020" max="11020" width="3.85546875" style="345" customWidth="1"/>
    <col min="11021" max="11021" width="12.7109375" style="345" customWidth="1"/>
    <col min="11022" max="11022" width="3.85546875" style="345" customWidth="1"/>
    <col min="11023" max="11023" width="16.7109375" style="345" customWidth="1"/>
    <col min="11024" max="11027" width="15" style="345" customWidth="1"/>
    <col min="11028" max="11039" width="12" style="345" customWidth="1"/>
    <col min="11040" max="11264" width="8.85546875" style="345"/>
    <col min="11265" max="11265" width="4.42578125" style="345" customWidth="1"/>
    <col min="11266" max="11266" width="52" style="345" customWidth="1"/>
    <col min="11267" max="11267" width="15.5703125" style="345" customWidth="1"/>
    <col min="11268" max="11268" width="5.28515625" style="345" customWidth="1"/>
    <col min="11269" max="11269" width="11.140625" style="345" customWidth="1"/>
    <col min="11270" max="11270" width="4.28515625" style="345" customWidth="1"/>
    <col min="11271" max="11271" width="18.42578125" style="345" customWidth="1"/>
    <col min="11272" max="11272" width="4.42578125" style="345" customWidth="1"/>
    <col min="11273" max="11273" width="31.85546875" style="345" customWidth="1"/>
    <col min="11274" max="11274" width="3" style="345" customWidth="1"/>
    <col min="11275" max="11275" width="15.7109375" style="345" customWidth="1"/>
    <col min="11276" max="11276" width="3.85546875" style="345" customWidth="1"/>
    <col min="11277" max="11277" width="12.7109375" style="345" customWidth="1"/>
    <col min="11278" max="11278" width="3.85546875" style="345" customWidth="1"/>
    <col min="11279" max="11279" width="16.7109375" style="345" customWidth="1"/>
    <col min="11280" max="11283" width="15" style="345" customWidth="1"/>
    <col min="11284" max="11295" width="12" style="345" customWidth="1"/>
    <col min="11296" max="11520" width="8.85546875" style="345"/>
    <col min="11521" max="11521" width="4.42578125" style="345" customWidth="1"/>
    <col min="11522" max="11522" width="52" style="345" customWidth="1"/>
    <col min="11523" max="11523" width="15.5703125" style="345" customWidth="1"/>
    <col min="11524" max="11524" width="5.28515625" style="345" customWidth="1"/>
    <col min="11525" max="11525" width="11.140625" style="345" customWidth="1"/>
    <col min="11526" max="11526" width="4.28515625" style="345" customWidth="1"/>
    <col min="11527" max="11527" width="18.42578125" style="345" customWidth="1"/>
    <col min="11528" max="11528" width="4.42578125" style="345" customWidth="1"/>
    <col min="11529" max="11529" width="31.85546875" style="345" customWidth="1"/>
    <col min="11530" max="11530" width="3" style="345" customWidth="1"/>
    <col min="11531" max="11531" width="15.7109375" style="345" customWidth="1"/>
    <col min="11532" max="11532" width="3.85546875" style="345" customWidth="1"/>
    <col min="11533" max="11533" width="12.7109375" style="345" customWidth="1"/>
    <col min="11534" max="11534" width="3.85546875" style="345" customWidth="1"/>
    <col min="11535" max="11535" width="16.7109375" style="345" customWidth="1"/>
    <col min="11536" max="11539" width="15" style="345" customWidth="1"/>
    <col min="11540" max="11551" width="12" style="345" customWidth="1"/>
    <col min="11552" max="11776" width="8.85546875" style="345"/>
    <col min="11777" max="11777" width="4.42578125" style="345" customWidth="1"/>
    <col min="11778" max="11778" width="52" style="345" customWidth="1"/>
    <col min="11779" max="11779" width="15.5703125" style="345" customWidth="1"/>
    <col min="11780" max="11780" width="5.28515625" style="345" customWidth="1"/>
    <col min="11781" max="11781" width="11.140625" style="345" customWidth="1"/>
    <col min="11782" max="11782" width="4.28515625" style="345" customWidth="1"/>
    <col min="11783" max="11783" width="18.42578125" style="345" customWidth="1"/>
    <col min="11784" max="11784" width="4.42578125" style="345" customWidth="1"/>
    <col min="11785" max="11785" width="31.85546875" style="345" customWidth="1"/>
    <col min="11786" max="11786" width="3" style="345" customWidth="1"/>
    <col min="11787" max="11787" width="15.7109375" style="345" customWidth="1"/>
    <col min="11788" max="11788" width="3.85546875" style="345" customWidth="1"/>
    <col min="11789" max="11789" width="12.7109375" style="345" customWidth="1"/>
    <col min="11790" max="11790" width="3.85546875" style="345" customWidth="1"/>
    <col min="11791" max="11791" width="16.7109375" style="345" customWidth="1"/>
    <col min="11792" max="11795" width="15" style="345" customWidth="1"/>
    <col min="11796" max="11807" width="12" style="345" customWidth="1"/>
    <col min="11808" max="12032" width="8.85546875" style="345"/>
    <col min="12033" max="12033" width="4.42578125" style="345" customWidth="1"/>
    <col min="12034" max="12034" width="52" style="345" customWidth="1"/>
    <col min="12035" max="12035" width="15.5703125" style="345" customWidth="1"/>
    <col min="12036" max="12036" width="5.28515625" style="345" customWidth="1"/>
    <col min="12037" max="12037" width="11.140625" style="345" customWidth="1"/>
    <col min="12038" max="12038" width="4.28515625" style="345" customWidth="1"/>
    <col min="12039" max="12039" width="18.42578125" style="345" customWidth="1"/>
    <col min="12040" max="12040" width="4.42578125" style="345" customWidth="1"/>
    <col min="12041" max="12041" width="31.85546875" style="345" customWidth="1"/>
    <col min="12042" max="12042" width="3" style="345" customWidth="1"/>
    <col min="12043" max="12043" width="15.7109375" style="345" customWidth="1"/>
    <col min="12044" max="12044" width="3.85546875" style="345" customWidth="1"/>
    <col min="12045" max="12045" width="12.7109375" style="345" customWidth="1"/>
    <col min="12046" max="12046" width="3.85546875" style="345" customWidth="1"/>
    <col min="12047" max="12047" width="16.7109375" style="345" customWidth="1"/>
    <col min="12048" max="12051" width="15" style="345" customWidth="1"/>
    <col min="12052" max="12063" width="12" style="345" customWidth="1"/>
    <col min="12064" max="12288" width="8.85546875" style="345"/>
    <col min="12289" max="12289" width="4.42578125" style="345" customWidth="1"/>
    <col min="12290" max="12290" width="52" style="345" customWidth="1"/>
    <col min="12291" max="12291" width="15.5703125" style="345" customWidth="1"/>
    <col min="12292" max="12292" width="5.28515625" style="345" customWidth="1"/>
    <col min="12293" max="12293" width="11.140625" style="345" customWidth="1"/>
    <col min="12294" max="12294" width="4.28515625" style="345" customWidth="1"/>
    <col min="12295" max="12295" width="18.42578125" style="345" customWidth="1"/>
    <col min="12296" max="12296" width="4.42578125" style="345" customWidth="1"/>
    <col min="12297" max="12297" width="31.85546875" style="345" customWidth="1"/>
    <col min="12298" max="12298" width="3" style="345" customWidth="1"/>
    <col min="12299" max="12299" width="15.7109375" style="345" customWidth="1"/>
    <col min="12300" max="12300" width="3.85546875" style="345" customWidth="1"/>
    <col min="12301" max="12301" width="12.7109375" style="345" customWidth="1"/>
    <col min="12302" max="12302" width="3.85546875" style="345" customWidth="1"/>
    <col min="12303" max="12303" width="16.7109375" style="345" customWidth="1"/>
    <col min="12304" max="12307" width="15" style="345" customWidth="1"/>
    <col min="12308" max="12319" width="12" style="345" customWidth="1"/>
    <col min="12320" max="12544" width="8.85546875" style="345"/>
    <col min="12545" max="12545" width="4.42578125" style="345" customWidth="1"/>
    <col min="12546" max="12546" width="52" style="345" customWidth="1"/>
    <col min="12547" max="12547" width="15.5703125" style="345" customWidth="1"/>
    <col min="12548" max="12548" width="5.28515625" style="345" customWidth="1"/>
    <col min="12549" max="12549" width="11.140625" style="345" customWidth="1"/>
    <col min="12550" max="12550" width="4.28515625" style="345" customWidth="1"/>
    <col min="12551" max="12551" width="18.42578125" style="345" customWidth="1"/>
    <col min="12552" max="12552" width="4.42578125" style="345" customWidth="1"/>
    <col min="12553" max="12553" width="31.85546875" style="345" customWidth="1"/>
    <col min="12554" max="12554" width="3" style="345" customWidth="1"/>
    <col min="12555" max="12555" width="15.7109375" style="345" customWidth="1"/>
    <col min="12556" max="12556" width="3.85546875" style="345" customWidth="1"/>
    <col min="12557" max="12557" width="12.7109375" style="345" customWidth="1"/>
    <col min="12558" max="12558" width="3.85546875" style="345" customWidth="1"/>
    <col min="12559" max="12559" width="16.7109375" style="345" customWidth="1"/>
    <col min="12560" max="12563" width="15" style="345" customWidth="1"/>
    <col min="12564" max="12575" width="12" style="345" customWidth="1"/>
    <col min="12576" max="12800" width="8.85546875" style="345"/>
    <col min="12801" max="12801" width="4.42578125" style="345" customWidth="1"/>
    <col min="12802" max="12802" width="52" style="345" customWidth="1"/>
    <col min="12803" max="12803" width="15.5703125" style="345" customWidth="1"/>
    <col min="12804" max="12804" width="5.28515625" style="345" customWidth="1"/>
    <col min="12805" max="12805" width="11.140625" style="345" customWidth="1"/>
    <col min="12806" max="12806" width="4.28515625" style="345" customWidth="1"/>
    <col min="12807" max="12807" width="18.42578125" style="345" customWidth="1"/>
    <col min="12808" max="12808" width="4.42578125" style="345" customWidth="1"/>
    <col min="12809" max="12809" width="31.85546875" style="345" customWidth="1"/>
    <col min="12810" max="12810" width="3" style="345" customWidth="1"/>
    <col min="12811" max="12811" width="15.7109375" style="345" customWidth="1"/>
    <col min="12812" max="12812" width="3.85546875" style="345" customWidth="1"/>
    <col min="12813" max="12813" width="12.7109375" style="345" customWidth="1"/>
    <col min="12814" max="12814" width="3.85546875" style="345" customWidth="1"/>
    <col min="12815" max="12815" width="16.7109375" style="345" customWidth="1"/>
    <col min="12816" max="12819" width="15" style="345" customWidth="1"/>
    <col min="12820" max="12831" width="12" style="345" customWidth="1"/>
    <col min="12832" max="13056" width="8.85546875" style="345"/>
    <col min="13057" max="13057" width="4.42578125" style="345" customWidth="1"/>
    <col min="13058" max="13058" width="52" style="345" customWidth="1"/>
    <col min="13059" max="13059" width="15.5703125" style="345" customWidth="1"/>
    <col min="13060" max="13060" width="5.28515625" style="345" customWidth="1"/>
    <col min="13061" max="13061" width="11.140625" style="345" customWidth="1"/>
    <col min="13062" max="13062" width="4.28515625" style="345" customWidth="1"/>
    <col min="13063" max="13063" width="18.42578125" style="345" customWidth="1"/>
    <col min="13064" max="13064" width="4.42578125" style="345" customWidth="1"/>
    <col min="13065" max="13065" width="31.85546875" style="345" customWidth="1"/>
    <col min="13066" max="13066" width="3" style="345" customWidth="1"/>
    <col min="13067" max="13067" width="15.7109375" style="345" customWidth="1"/>
    <col min="13068" max="13068" width="3.85546875" style="345" customWidth="1"/>
    <col min="13069" max="13069" width="12.7109375" style="345" customWidth="1"/>
    <col min="13070" max="13070" width="3.85546875" style="345" customWidth="1"/>
    <col min="13071" max="13071" width="16.7109375" style="345" customWidth="1"/>
    <col min="13072" max="13075" width="15" style="345" customWidth="1"/>
    <col min="13076" max="13087" width="12" style="345" customWidth="1"/>
    <col min="13088" max="13312" width="8.85546875" style="345"/>
    <col min="13313" max="13313" width="4.42578125" style="345" customWidth="1"/>
    <col min="13314" max="13314" width="52" style="345" customWidth="1"/>
    <col min="13315" max="13315" width="15.5703125" style="345" customWidth="1"/>
    <col min="13316" max="13316" width="5.28515625" style="345" customWidth="1"/>
    <col min="13317" max="13317" width="11.140625" style="345" customWidth="1"/>
    <col min="13318" max="13318" width="4.28515625" style="345" customWidth="1"/>
    <col min="13319" max="13319" width="18.42578125" style="345" customWidth="1"/>
    <col min="13320" max="13320" width="4.42578125" style="345" customWidth="1"/>
    <col min="13321" max="13321" width="31.85546875" style="345" customWidth="1"/>
    <col min="13322" max="13322" width="3" style="345" customWidth="1"/>
    <col min="13323" max="13323" width="15.7109375" style="345" customWidth="1"/>
    <col min="13324" max="13324" width="3.85546875" style="345" customWidth="1"/>
    <col min="13325" max="13325" width="12.7109375" style="345" customWidth="1"/>
    <col min="13326" max="13326" width="3.85546875" style="345" customWidth="1"/>
    <col min="13327" max="13327" width="16.7109375" style="345" customWidth="1"/>
    <col min="13328" max="13331" width="15" style="345" customWidth="1"/>
    <col min="13332" max="13343" width="12" style="345" customWidth="1"/>
    <col min="13344" max="13568" width="8.85546875" style="345"/>
    <col min="13569" max="13569" width="4.42578125" style="345" customWidth="1"/>
    <col min="13570" max="13570" width="52" style="345" customWidth="1"/>
    <col min="13571" max="13571" width="15.5703125" style="345" customWidth="1"/>
    <col min="13572" max="13572" width="5.28515625" style="345" customWidth="1"/>
    <col min="13573" max="13573" width="11.140625" style="345" customWidth="1"/>
    <col min="13574" max="13574" width="4.28515625" style="345" customWidth="1"/>
    <col min="13575" max="13575" width="18.42578125" style="345" customWidth="1"/>
    <col min="13576" max="13576" width="4.42578125" style="345" customWidth="1"/>
    <col min="13577" max="13577" width="31.85546875" style="345" customWidth="1"/>
    <col min="13578" max="13578" width="3" style="345" customWidth="1"/>
    <col min="13579" max="13579" width="15.7109375" style="345" customWidth="1"/>
    <col min="13580" max="13580" width="3.85546875" style="345" customWidth="1"/>
    <col min="13581" max="13581" width="12.7109375" style="345" customWidth="1"/>
    <col min="13582" max="13582" width="3.85546875" style="345" customWidth="1"/>
    <col min="13583" max="13583" width="16.7109375" style="345" customWidth="1"/>
    <col min="13584" max="13587" width="15" style="345" customWidth="1"/>
    <col min="13588" max="13599" width="12" style="345" customWidth="1"/>
    <col min="13600" max="13824" width="8.85546875" style="345"/>
    <col min="13825" max="13825" width="4.42578125" style="345" customWidth="1"/>
    <col min="13826" max="13826" width="52" style="345" customWidth="1"/>
    <col min="13827" max="13827" width="15.5703125" style="345" customWidth="1"/>
    <col min="13828" max="13828" width="5.28515625" style="345" customWidth="1"/>
    <col min="13829" max="13829" width="11.140625" style="345" customWidth="1"/>
    <col min="13830" max="13830" width="4.28515625" style="345" customWidth="1"/>
    <col min="13831" max="13831" width="18.42578125" style="345" customWidth="1"/>
    <col min="13832" max="13832" width="4.42578125" style="345" customWidth="1"/>
    <col min="13833" max="13833" width="31.85546875" style="345" customWidth="1"/>
    <col min="13834" max="13834" width="3" style="345" customWidth="1"/>
    <col min="13835" max="13835" width="15.7109375" style="345" customWidth="1"/>
    <col min="13836" max="13836" width="3.85546875" style="345" customWidth="1"/>
    <col min="13837" max="13837" width="12.7109375" style="345" customWidth="1"/>
    <col min="13838" max="13838" width="3.85546875" style="345" customWidth="1"/>
    <col min="13839" max="13839" width="16.7109375" style="345" customWidth="1"/>
    <col min="13840" max="13843" width="15" style="345" customWidth="1"/>
    <col min="13844" max="13855" width="12" style="345" customWidth="1"/>
    <col min="13856" max="14080" width="8.85546875" style="345"/>
    <col min="14081" max="14081" width="4.42578125" style="345" customWidth="1"/>
    <col min="14082" max="14082" width="52" style="345" customWidth="1"/>
    <col min="14083" max="14083" width="15.5703125" style="345" customWidth="1"/>
    <col min="14084" max="14084" width="5.28515625" style="345" customWidth="1"/>
    <col min="14085" max="14085" width="11.140625" style="345" customWidth="1"/>
    <col min="14086" max="14086" width="4.28515625" style="345" customWidth="1"/>
    <col min="14087" max="14087" width="18.42578125" style="345" customWidth="1"/>
    <col min="14088" max="14088" width="4.42578125" style="345" customWidth="1"/>
    <col min="14089" max="14089" width="31.85546875" style="345" customWidth="1"/>
    <col min="14090" max="14090" width="3" style="345" customWidth="1"/>
    <col min="14091" max="14091" width="15.7109375" style="345" customWidth="1"/>
    <col min="14092" max="14092" width="3.85546875" style="345" customWidth="1"/>
    <col min="14093" max="14093" width="12.7109375" style="345" customWidth="1"/>
    <col min="14094" max="14094" width="3.85546875" style="345" customWidth="1"/>
    <col min="14095" max="14095" width="16.7109375" style="345" customWidth="1"/>
    <col min="14096" max="14099" width="15" style="345" customWidth="1"/>
    <col min="14100" max="14111" width="12" style="345" customWidth="1"/>
    <col min="14112" max="14336" width="8.85546875" style="345"/>
    <col min="14337" max="14337" width="4.42578125" style="345" customWidth="1"/>
    <col min="14338" max="14338" width="52" style="345" customWidth="1"/>
    <col min="14339" max="14339" width="15.5703125" style="345" customWidth="1"/>
    <col min="14340" max="14340" width="5.28515625" style="345" customWidth="1"/>
    <col min="14341" max="14341" width="11.140625" style="345" customWidth="1"/>
    <col min="14342" max="14342" width="4.28515625" style="345" customWidth="1"/>
    <col min="14343" max="14343" width="18.42578125" style="345" customWidth="1"/>
    <col min="14344" max="14344" width="4.42578125" style="345" customWidth="1"/>
    <col min="14345" max="14345" width="31.85546875" style="345" customWidth="1"/>
    <col min="14346" max="14346" width="3" style="345" customWidth="1"/>
    <col min="14347" max="14347" width="15.7109375" style="345" customWidth="1"/>
    <col min="14348" max="14348" width="3.85546875" style="345" customWidth="1"/>
    <col min="14349" max="14349" width="12.7109375" style="345" customWidth="1"/>
    <col min="14350" max="14350" width="3.85546875" style="345" customWidth="1"/>
    <col min="14351" max="14351" width="16.7109375" style="345" customWidth="1"/>
    <col min="14352" max="14355" width="15" style="345" customWidth="1"/>
    <col min="14356" max="14367" width="12" style="345" customWidth="1"/>
    <col min="14368" max="14592" width="8.85546875" style="345"/>
    <col min="14593" max="14593" width="4.42578125" style="345" customWidth="1"/>
    <col min="14594" max="14594" width="52" style="345" customWidth="1"/>
    <col min="14595" max="14595" width="15.5703125" style="345" customWidth="1"/>
    <col min="14596" max="14596" width="5.28515625" style="345" customWidth="1"/>
    <col min="14597" max="14597" width="11.140625" style="345" customWidth="1"/>
    <col min="14598" max="14598" width="4.28515625" style="345" customWidth="1"/>
    <col min="14599" max="14599" width="18.42578125" style="345" customWidth="1"/>
    <col min="14600" max="14600" width="4.42578125" style="345" customWidth="1"/>
    <col min="14601" max="14601" width="31.85546875" style="345" customWidth="1"/>
    <col min="14602" max="14602" width="3" style="345" customWidth="1"/>
    <col min="14603" max="14603" width="15.7109375" style="345" customWidth="1"/>
    <col min="14604" max="14604" width="3.85546875" style="345" customWidth="1"/>
    <col min="14605" max="14605" width="12.7109375" style="345" customWidth="1"/>
    <col min="14606" max="14606" width="3.85546875" style="345" customWidth="1"/>
    <col min="14607" max="14607" width="16.7109375" style="345" customWidth="1"/>
    <col min="14608" max="14611" width="15" style="345" customWidth="1"/>
    <col min="14612" max="14623" width="12" style="345" customWidth="1"/>
    <col min="14624" max="14848" width="8.85546875" style="345"/>
    <col min="14849" max="14849" width="4.42578125" style="345" customWidth="1"/>
    <col min="14850" max="14850" width="52" style="345" customWidth="1"/>
    <col min="14851" max="14851" width="15.5703125" style="345" customWidth="1"/>
    <col min="14852" max="14852" width="5.28515625" style="345" customWidth="1"/>
    <col min="14853" max="14853" width="11.140625" style="345" customWidth="1"/>
    <col min="14854" max="14854" width="4.28515625" style="345" customWidth="1"/>
    <col min="14855" max="14855" width="18.42578125" style="345" customWidth="1"/>
    <col min="14856" max="14856" width="4.42578125" style="345" customWidth="1"/>
    <col min="14857" max="14857" width="31.85546875" style="345" customWidth="1"/>
    <col min="14858" max="14858" width="3" style="345" customWidth="1"/>
    <col min="14859" max="14859" width="15.7109375" style="345" customWidth="1"/>
    <col min="14860" max="14860" width="3.85546875" style="345" customWidth="1"/>
    <col min="14861" max="14861" width="12.7109375" style="345" customWidth="1"/>
    <col min="14862" max="14862" width="3.85546875" style="345" customWidth="1"/>
    <col min="14863" max="14863" width="16.7109375" style="345" customWidth="1"/>
    <col min="14864" max="14867" width="15" style="345" customWidth="1"/>
    <col min="14868" max="14879" width="12" style="345" customWidth="1"/>
    <col min="14880" max="15104" width="8.85546875" style="345"/>
    <col min="15105" max="15105" width="4.42578125" style="345" customWidth="1"/>
    <col min="15106" max="15106" width="52" style="345" customWidth="1"/>
    <col min="15107" max="15107" width="15.5703125" style="345" customWidth="1"/>
    <col min="15108" max="15108" width="5.28515625" style="345" customWidth="1"/>
    <col min="15109" max="15109" width="11.140625" style="345" customWidth="1"/>
    <col min="15110" max="15110" width="4.28515625" style="345" customWidth="1"/>
    <col min="15111" max="15111" width="18.42578125" style="345" customWidth="1"/>
    <col min="15112" max="15112" width="4.42578125" style="345" customWidth="1"/>
    <col min="15113" max="15113" width="31.85546875" style="345" customWidth="1"/>
    <col min="15114" max="15114" width="3" style="345" customWidth="1"/>
    <col min="15115" max="15115" width="15.7109375" style="345" customWidth="1"/>
    <col min="15116" max="15116" width="3.85546875" style="345" customWidth="1"/>
    <col min="15117" max="15117" width="12.7109375" style="345" customWidth="1"/>
    <col min="15118" max="15118" width="3.85546875" style="345" customWidth="1"/>
    <col min="15119" max="15119" width="16.7109375" style="345" customWidth="1"/>
    <col min="15120" max="15123" width="15" style="345" customWidth="1"/>
    <col min="15124" max="15135" width="12" style="345" customWidth="1"/>
    <col min="15136" max="15360" width="8.85546875" style="345"/>
    <col min="15361" max="15361" width="4.42578125" style="345" customWidth="1"/>
    <col min="15362" max="15362" width="52" style="345" customWidth="1"/>
    <col min="15363" max="15363" width="15.5703125" style="345" customWidth="1"/>
    <col min="15364" max="15364" width="5.28515625" style="345" customWidth="1"/>
    <col min="15365" max="15365" width="11.140625" style="345" customWidth="1"/>
    <col min="15366" max="15366" width="4.28515625" style="345" customWidth="1"/>
    <col min="15367" max="15367" width="18.42578125" style="345" customWidth="1"/>
    <col min="15368" max="15368" width="4.42578125" style="345" customWidth="1"/>
    <col min="15369" max="15369" width="31.85546875" style="345" customWidth="1"/>
    <col min="15370" max="15370" width="3" style="345" customWidth="1"/>
    <col min="15371" max="15371" width="15.7109375" style="345" customWidth="1"/>
    <col min="15372" max="15372" width="3.85546875" style="345" customWidth="1"/>
    <col min="15373" max="15373" width="12.7109375" style="345" customWidth="1"/>
    <col min="15374" max="15374" width="3.85546875" style="345" customWidth="1"/>
    <col min="15375" max="15375" width="16.7109375" style="345" customWidth="1"/>
    <col min="15376" max="15379" width="15" style="345" customWidth="1"/>
    <col min="15380" max="15391" width="12" style="345" customWidth="1"/>
    <col min="15392" max="15616" width="8.85546875" style="345"/>
    <col min="15617" max="15617" width="4.42578125" style="345" customWidth="1"/>
    <col min="15618" max="15618" width="52" style="345" customWidth="1"/>
    <col min="15619" max="15619" width="15.5703125" style="345" customWidth="1"/>
    <col min="15620" max="15620" width="5.28515625" style="345" customWidth="1"/>
    <col min="15621" max="15621" width="11.140625" style="345" customWidth="1"/>
    <col min="15622" max="15622" width="4.28515625" style="345" customWidth="1"/>
    <col min="15623" max="15623" width="18.42578125" style="345" customWidth="1"/>
    <col min="15624" max="15624" width="4.42578125" style="345" customWidth="1"/>
    <col min="15625" max="15625" width="31.85546875" style="345" customWidth="1"/>
    <col min="15626" max="15626" width="3" style="345" customWidth="1"/>
    <col min="15627" max="15627" width="15.7109375" style="345" customWidth="1"/>
    <col min="15628" max="15628" width="3.85546875" style="345" customWidth="1"/>
    <col min="15629" max="15629" width="12.7109375" style="345" customWidth="1"/>
    <col min="15630" max="15630" width="3.85546875" style="345" customWidth="1"/>
    <col min="15631" max="15631" width="16.7109375" style="345" customWidth="1"/>
    <col min="15632" max="15635" width="15" style="345" customWidth="1"/>
    <col min="15636" max="15647" width="12" style="345" customWidth="1"/>
    <col min="15648" max="15872" width="8.85546875" style="345"/>
    <col min="15873" max="15873" width="4.42578125" style="345" customWidth="1"/>
    <col min="15874" max="15874" width="52" style="345" customWidth="1"/>
    <col min="15875" max="15875" width="15.5703125" style="345" customWidth="1"/>
    <col min="15876" max="15876" width="5.28515625" style="345" customWidth="1"/>
    <col min="15877" max="15877" width="11.140625" style="345" customWidth="1"/>
    <col min="15878" max="15878" width="4.28515625" style="345" customWidth="1"/>
    <col min="15879" max="15879" width="18.42578125" style="345" customWidth="1"/>
    <col min="15880" max="15880" width="4.42578125" style="345" customWidth="1"/>
    <col min="15881" max="15881" width="31.85546875" style="345" customWidth="1"/>
    <col min="15882" max="15882" width="3" style="345" customWidth="1"/>
    <col min="15883" max="15883" width="15.7109375" style="345" customWidth="1"/>
    <col min="15884" max="15884" width="3.85546875" style="345" customWidth="1"/>
    <col min="15885" max="15885" width="12.7109375" style="345" customWidth="1"/>
    <col min="15886" max="15886" width="3.85546875" style="345" customWidth="1"/>
    <col min="15887" max="15887" width="16.7109375" style="345" customWidth="1"/>
    <col min="15888" max="15891" width="15" style="345" customWidth="1"/>
    <col min="15892" max="15903" width="12" style="345" customWidth="1"/>
    <col min="15904" max="16128" width="8.85546875" style="345"/>
    <col min="16129" max="16129" width="4.42578125" style="345" customWidth="1"/>
    <col min="16130" max="16130" width="52" style="345" customWidth="1"/>
    <col min="16131" max="16131" width="15.5703125" style="345" customWidth="1"/>
    <col min="16132" max="16132" width="5.28515625" style="345" customWidth="1"/>
    <col min="16133" max="16133" width="11.140625" style="345" customWidth="1"/>
    <col min="16134" max="16134" width="4.28515625" style="345" customWidth="1"/>
    <col min="16135" max="16135" width="18.42578125" style="345" customWidth="1"/>
    <col min="16136" max="16136" width="4.42578125" style="345" customWidth="1"/>
    <col min="16137" max="16137" width="31.85546875" style="345" customWidth="1"/>
    <col min="16138" max="16138" width="3" style="345" customWidth="1"/>
    <col min="16139" max="16139" width="15.7109375" style="345" customWidth="1"/>
    <col min="16140" max="16140" width="3.85546875" style="345" customWidth="1"/>
    <col min="16141" max="16141" width="12.7109375" style="345" customWidth="1"/>
    <col min="16142" max="16142" width="3.85546875" style="345" customWidth="1"/>
    <col min="16143" max="16143" width="16.7109375" style="345" customWidth="1"/>
    <col min="16144" max="16147" width="15" style="345" customWidth="1"/>
    <col min="16148" max="16159" width="12" style="345" customWidth="1"/>
    <col min="16160" max="16384" width="8.85546875" style="345"/>
  </cols>
  <sheetData>
    <row r="1" spans="1:32" ht="12.75" customHeight="1">
      <c r="A1" s="347"/>
      <c r="B1" s="347"/>
      <c r="D1" s="348"/>
      <c r="F1" s="348" t="s">
        <v>0</v>
      </c>
      <c r="J1" s="376"/>
      <c r="M1" s="365"/>
      <c r="N1" s="345"/>
    </row>
    <row r="2" spans="1:32" ht="12.75" customHeight="1">
      <c r="A2" s="347"/>
      <c r="B2" s="347"/>
      <c r="D2" s="348"/>
      <c r="F2" s="348" t="s">
        <v>1</v>
      </c>
      <c r="J2" s="376"/>
      <c r="K2" s="282"/>
      <c r="M2" s="365"/>
      <c r="N2" s="345"/>
    </row>
    <row r="3" spans="1:32" ht="12.75" customHeight="1">
      <c r="A3" s="347"/>
      <c r="B3" s="347"/>
      <c r="D3" s="348"/>
      <c r="F3" s="348" t="s">
        <v>2</v>
      </c>
      <c r="J3" s="376"/>
      <c r="K3" s="349"/>
      <c r="M3" s="365"/>
      <c r="N3" s="345"/>
    </row>
    <row r="4" spans="1:32" ht="12.75" customHeight="1">
      <c r="A4" s="347"/>
      <c r="B4" s="347"/>
      <c r="D4" s="348"/>
      <c r="F4" s="348" t="s">
        <v>3</v>
      </c>
      <c r="J4" s="376"/>
      <c r="M4" s="365"/>
      <c r="N4" s="345"/>
    </row>
    <row r="5" spans="1:32" ht="12.75" customHeight="1">
      <c r="A5" s="347"/>
      <c r="B5" s="347"/>
      <c r="C5" s="347"/>
      <c r="D5" s="347"/>
      <c r="G5" s="347"/>
      <c r="H5" s="347"/>
      <c r="I5" s="351"/>
      <c r="J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</row>
    <row r="6" spans="1:32" ht="12.75" customHeight="1">
      <c r="A6" s="347"/>
      <c r="B6" s="347"/>
      <c r="C6" s="386"/>
      <c r="D6" s="386"/>
      <c r="E6" s="386"/>
      <c r="F6" s="386"/>
      <c r="G6" s="386"/>
      <c r="H6" s="386"/>
      <c r="I6" s="386"/>
      <c r="J6" s="335"/>
      <c r="K6" s="387"/>
      <c r="L6" s="387"/>
      <c r="M6" s="387"/>
      <c r="N6" s="387"/>
      <c r="O6" s="38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</row>
    <row r="7" spans="1:32" ht="12.75" customHeight="1">
      <c r="A7" s="347"/>
      <c r="B7" s="347"/>
      <c r="C7" s="334" t="s">
        <v>4</v>
      </c>
      <c r="D7" s="335"/>
      <c r="E7" s="337" t="s">
        <v>5</v>
      </c>
      <c r="F7" s="335"/>
      <c r="G7" s="336" t="s">
        <v>6</v>
      </c>
      <c r="H7" s="336"/>
      <c r="I7" s="334"/>
      <c r="J7" s="335"/>
      <c r="K7" s="337"/>
      <c r="L7" s="337"/>
      <c r="M7" s="338"/>
      <c r="N7" s="338"/>
      <c r="O7" s="336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</row>
    <row r="8" spans="1:32" ht="12.75" customHeight="1">
      <c r="A8" s="351" t="s">
        <v>7</v>
      </c>
      <c r="B8" s="347"/>
      <c r="C8" s="334" t="s">
        <v>8</v>
      </c>
      <c r="D8" s="335"/>
      <c r="E8" s="337" t="s">
        <v>9</v>
      </c>
      <c r="F8" s="335"/>
      <c r="G8" s="334" t="s">
        <v>10</v>
      </c>
      <c r="H8" s="334"/>
      <c r="I8" s="334"/>
      <c r="J8" s="335"/>
      <c r="K8" s="334"/>
      <c r="L8" s="334"/>
      <c r="M8" s="338"/>
      <c r="N8" s="338"/>
      <c r="O8" s="334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</row>
    <row r="9" spans="1:32" ht="12.75" customHeight="1">
      <c r="A9" s="325" t="s">
        <v>11</v>
      </c>
      <c r="B9" s="326"/>
      <c r="C9" s="330" t="s">
        <v>12</v>
      </c>
      <c r="D9" s="335"/>
      <c r="E9" s="339" t="s">
        <v>13</v>
      </c>
      <c r="F9" s="335"/>
      <c r="G9" s="330" t="s">
        <v>14</v>
      </c>
      <c r="H9" s="330"/>
      <c r="I9" s="330" t="s">
        <v>15</v>
      </c>
      <c r="J9" s="330"/>
      <c r="K9" s="330"/>
      <c r="L9" s="330"/>
      <c r="M9" s="339"/>
      <c r="N9" s="339"/>
      <c r="O9" s="330"/>
      <c r="P9" s="347"/>
      <c r="Q9" s="347"/>
      <c r="R9" s="347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</row>
    <row r="10" spans="1:32" ht="12.75" customHeight="1">
      <c r="A10" s="347"/>
      <c r="B10" s="335" t="s">
        <v>16</v>
      </c>
      <c r="C10" s="340">
        <f>+B10-1</f>
        <v>-1</v>
      </c>
      <c r="D10" s="340"/>
      <c r="E10" s="340">
        <f>+C10-1</f>
        <v>-2</v>
      </c>
      <c r="F10" s="340"/>
      <c r="G10" s="340">
        <f>+E10-1</f>
        <v>-3</v>
      </c>
      <c r="H10" s="340"/>
      <c r="I10" s="340">
        <f>+G10-1</f>
        <v>-4</v>
      </c>
      <c r="J10" s="340"/>
      <c r="K10" s="340"/>
      <c r="L10" s="340"/>
      <c r="M10" s="340"/>
      <c r="N10" s="340"/>
      <c r="O10" s="340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</row>
    <row r="11" spans="1:32" ht="12.75" customHeight="1">
      <c r="A11" s="341">
        <v>1</v>
      </c>
      <c r="B11" s="377" t="s">
        <v>17</v>
      </c>
      <c r="C11" s="378">
        <v>456173835</v>
      </c>
      <c r="E11" s="22">
        <f>+G11/C11</f>
        <v>45.524397044823935</v>
      </c>
      <c r="G11" s="378">
        <v>20767038786</v>
      </c>
      <c r="H11" s="378"/>
      <c r="I11" s="355" t="s">
        <v>18</v>
      </c>
      <c r="J11" s="355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</row>
    <row r="12" spans="1:32" ht="12.75" customHeight="1">
      <c r="A12" s="341">
        <f t="shared" ref="A12:A43" si="0">A11+1</f>
        <v>2</v>
      </c>
      <c r="B12" s="345" t="s">
        <v>19</v>
      </c>
      <c r="C12" s="379">
        <v>2950883</v>
      </c>
      <c r="E12" s="22">
        <f>+G12/C12</f>
        <v>45.524396934748005</v>
      </c>
      <c r="G12" s="379">
        <v>134337169</v>
      </c>
      <c r="H12" s="380"/>
      <c r="I12" s="355" t="s">
        <v>20</v>
      </c>
      <c r="J12" s="355"/>
      <c r="O12" s="381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</row>
    <row r="13" spans="1:32" ht="12.75" customHeight="1">
      <c r="A13" s="341">
        <f t="shared" si="0"/>
        <v>3</v>
      </c>
      <c r="B13" s="327" t="s">
        <v>21</v>
      </c>
      <c r="C13" s="362">
        <f>+C12+C11</f>
        <v>459124718</v>
      </c>
      <c r="D13" s="347"/>
      <c r="E13" s="382">
        <f>G13/C13</f>
        <v>45.524397044116455</v>
      </c>
      <c r="G13" s="362">
        <f>+G12+G11</f>
        <v>20901375955</v>
      </c>
      <c r="H13" s="342"/>
      <c r="I13" s="355"/>
      <c r="J13" s="355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7"/>
      <c r="AD13" s="347"/>
      <c r="AE13" s="347"/>
      <c r="AF13" s="347"/>
    </row>
    <row r="14" spans="1:32" ht="12.75" customHeight="1">
      <c r="A14" s="341">
        <f t="shared" si="0"/>
        <v>4</v>
      </c>
      <c r="B14" s="347"/>
      <c r="C14" s="350"/>
      <c r="D14" s="347"/>
      <c r="G14" s="350"/>
      <c r="H14" s="350"/>
      <c r="I14" s="351"/>
      <c r="J14" s="351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</row>
    <row r="15" spans="1:32" ht="12.75" customHeight="1">
      <c r="A15" s="341">
        <f t="shared" si="0"/>
        <v>5</v>
      </c>
      <c r="B15" s="327" t="s">
        <v>22</v>
      </c>
      <c r="C15" s="350"/>
      <c r="D15" s="347"/>
      <c r="G15" s="350"/>
      <c r="H15" s="350"/>
      <c r="I15" s="351"/>
      <c r="J15" s="351"/>
      <c r="O15" s="342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</row>
    <row r="16" spans="1:32" ht="12.75" customHeight="1">
      <c r="A16" s="341">
        <f t="shared" si="0"/>
        <v>6</v>
      </c>
      <c r="B16" s="353" t="s">
        <v>23</v>
      </c>
      <c r="C16" s="350">
        <v>5737512</v>
      </c>
      <c r="D16" s="347"/>
      <c r="E16" s="22">
        <f>'Expenses - Fcst Prd.'!E14</f>
        <v>40.631513864540828</v>
      </c>
      <c r="G16" s="350">
        <f t="shared" ref="G16:G26" si="1">+E16*C16</f>
        <v>233123798.37596938</v>
      </c>
      <c r="H16" s="350"/>
      <c r="I16" s="355" t="s">
        <v>24</v>
      </c>
      <c r="J16" s="355"/>
      <c r="O16" s="343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347"/>
      <c r="AD16" s="347"/>
      <c r="AE16" s="347"/>
      <c r="AF16" s="347"/>
    </row>
    <row r="17" spans="1:32" ht="12.75" customHeight="1">
      <c r="A17" s="341">
        <f t="shared" si="0"/>
        <v>7</v>
      </c>
      <c r="B17" s="353" t="s">
        <v>25</v>
      </c>
      <c r="C17" s="350">
        <v>1474304</v>
      </c>
      <c r="D17" s="347"/>
      <c r="E17" s="22">
        <f>'Expenses - Fcst Prd.'!E15</f>
        <v>9.2589639029940383</v>
      </c>
      <c r="G17" s="350">
        <f t="shared" si="1"/>
        <v>13650527.518039722</v>
      </c>
      <c r="H17" s="350"/>
      <c r="I17" s="355" t="s">
        <v>26</v>
      </c>
      <c r="J17" s="355"/>
      <c r="P17" s="347"/>
      <c r="Q17" s="383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</row>
    <row r="18" spans="1:32" ht="12.75" customHeight="1">
      <c r="A18" s="341">
        <f t="shared" si="0"/>
        <v>8</v>
      </c>
      <c r="B18" s="353" t="s">
        <v>27</v>
      </c>
      <c r="C18" s="350">
        <v>76450496</v>
      </c>
      <c r="D18" s="347"/>
      <c r="E18" s="22">
        <f>'Expenses - Fcst Prd.'!E16</f>
        <v>13.282087891092193</v>
      </c>
      <c r="G18" s="350">
        <f t="shared" si="1"/>
        <v>1015422207.1895921</v>
      </c>
      <c r="H18" s="350"/>
      <c r="I18" s="355" t="s">
        <v>28</v>
      </c>
      <c r="J18" s="355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</row>
    <row r="19" spans="1:32" ht="12.75" customHeight="1">
      <c r="A19" s="341">
        <f t="shared" si="0"/>
        <v>9</v>
      </c>
      <c r="B19" s="353" t="s">
        <v>29</v>
      </c>
      <c r="C19" s="350">
        <v>75545688</v>
      </c>
      <c r="D19" s="347"/>
      <c r="E19" s="22">
        <f>'Expenses - Fcst Prd.'!E17</f>
        <v>12.475442220578916</v>
      </c>
      <c r="G19" s="350">
        <f t="shared" si="1"/>
        <v>942465865.65788198</v>
      </c>
      <c r="H19" s="350"/>
      <c r="I19" s="355" t="s">
        <v>30</v>
      </c>
    </row>
    <row r="20" spans="1:32" ht="12.75" customHeight="1">
      <c r="A20" s="341">
        <f t="shared" si="0"/>
        <v>10</v>
      </c>
      <c r="B20" s="353" t="s">
        <v>31</v>
      </c>
      <c r="C20" s="350">
        <v>23451582</v>
      </c>
      <c r="D20" s="347"/>
      <c r="E20" s="22">
        <f>'Expenses - Fcst Prd.'!E18</f>
        <v>20.534410536465447</v>
      </c>
      <c r="G20" s="350">
        <f t="shared" si="1"/>
        <v>481564412.51758343</v>
      </c>
      <c r="H20" s="350"/>
      <c r="I20" s="355" t="s">
        <v>32</v>
      </c>
      <c r="J20" s="355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</row>
    <row r="21" spans="1:32" ht="12.75" customHeight="1">
      <c r="A21" s="341">
        <f t="shared" si="0"/>
        <v>11</v>
      </c>
      <c r="B21" s="353" t="s">
        <v>33</v>
      </c>
      <c r="C21" s="350">
        <v>450656</v>
      </c>
      <c r="D21" s="347"/>
      <c r="E21" s="22">
        <f>'Expenses - Fcst Prd.'!E19</f>
        <v>577.5</v>
      </c>
      <c r="G21" s="350">
        <f t="shared" si="1"/>
        <v>260253840</v>
      </c>
      <c r="H21" s="350"/>
      <c r="I21" s="355" t="s">
        <v>34</v>
      </c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</row>
    <row r="22" spans="1:32" ht="12.75" customHeight="1">
      <c r="A22" s="341">
        <f t="shared" si="0"/>
        <v>12</v>
      </c>
      <c r="B22" s="353" t="s">
        <v>35</v>
      </c>
      <c r="C22" s="350">
        <v>24452046</v>
      </c>
      <c r="D22" s="347"/>
      <c r="E22" s="22">
        <f>'Expenses - Fcst Prd.'!E20</f>
        <v>12.475442220578916</v>
      </c>
      <c r="G22" s="350">
        <f t="shared" si="1"/>
        <v>305050087.04793781</v>
      </c>
      <c r="H22" s="350"/>
      <c r="I22" s="355" t="s">
        <v>36</v>
      </c>
      <c r="J22" s="355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</row>
    <row r="23" spans="1:32" ht="12.75" customHeight="1">
      <c r="A23" s="341">
        <f t="shared" si="0"/>
        <v>13</v>
      </c>
      <c r="B23" s="353" t="s">
        <v>37</v>
      </c>
      <c r="C23" s="350">
        <v>23577358</v>
      </c>
      <c r="D23" s="347"/>
      <c r="E23" s="22">
        <f>'Expenses - Fcst Prd.'!E21</f>
        <v>10.555894896280392</v>
      </c>
      <c r="G23" s="350">
        <f t="shared" si="1"/>
        <v>248880112.97997567</v>
      </c>
      <c r="H23" s="350"/>
      <c r="I23" s="355" t="s">
        <v>38</v>
      </c>
      <c r="J23" s="355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</row>
    <row r="24" spans="1:32" ht="12.75" customHeight="1">
      <c r="A24" s="341">
        <f t="shared" si="0"/>
        <v>14</v>
      </c>
      <c r="B24" s="353" t="s">
        <v>39</v>
      </c>
      <c r="C24" s="350">
        <v>3760586</v>
      </c>
      <c r="D24" s="347"/>
      <c r="E24" s="22">
        <f>'Expenses - Fcst Prd.'!E22</f>
        <v>252.16966638331266</v>
      </c>
      <c r="G24" s="350">
        <f t="shared" si="1"/>
        <v>948305717.02575624</v>
      </c>
      <c r="H24" s="350"/>
      <c r="I24" s="355" t="s">
        <v>40</v>
      </c>
      <c r="J24" s="355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</row>
    <row r="25" spans="1:32" ht="12.75" customHeight="1">
      <c r="A25" s="341">
        <f t="shared" si="0"/>
        <v>15</v>
      </c>
      <c r="B25" s="353" t="s">
        <v>41</v>
      </c>
      <c r="C25" s="350">
        <v>0</v>
      </c>
      <c r="D25" s="347"/>
      <c r="E25" s="22">
        <f>'Expenses - Fcst Prd.'!E23</f>
        <v>600</v>
      </c>
      <c r="G25" s="350">
        <f t="shared" si="1"/>
        <v>0</v>
      </c>
      <c r="H25" s="350"/>
      <c r="I25" s="355" t="s">
        <v>42</v>
      </c>
      <c r="J25" s="355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</row>
    <row r="26" spans="1:32" ht="12.75" customHeight="1">
      <c r="A26" s="341">
        <f t="shared" si="0"/>
        <v>16</v>
      </c>
      <c r="B26" s="353" t="s">
        <v>43</v>
      </c>
      <c r="C26" s="350">
        <v>4631538</v>
      </c>
      <c r="D26" s="347"/>
      <c r="E26" s="22">
        <f>'Expenses - Fcst Prd.'!E24</f>
        <v>13.64</v>
      </c>
      <c r="G26" s="350">
        <f t="shared" si="1"/>
        <v>63174178.32</v>
      </c>
      <c r="H26" s="350"/>
      <c r="I26" s="355" t="s">
        <v>44</v>
      </c>
      <c r="J26" s="347"/>
    </row>
    <row r="27" spans="1:32" ht="12.75" customHeight="1">
      <c r="A27" s="341">
        <f t="shared" si="0"/>
        <v>17</v>
      </c>
      <c r="B27" s="353" t="s">
        <v>45</v>
      </c>
      <c r="C27" s="350"/>
      <c r="D27" s="347"/>
      <c r="G27" s="350"/>
      <c r="H27" s="350"/>
      <c r="I27" s="355"/>
    </row>
    <row r="28" spans="1:32" ht="12.75" customHeight="1">
      <c r="A28" s="341">
        <f t="shared" si="0"/>
        <v>18</v>
      </c>
      <c r="B28" s="353" t="s">
        <v>46</v>
      </c>
      <c r="C28" s="350">
        <v>818132</v>
      </c>
      <c r="D28" s="347"/>
      <c r="E28" s="22">
        <f>'Expenses - Fcst Prd.'!E26</f>
        <v>-172</v>
      </c>
      <c r="G28" s="350">
        <f>+E28*C28</f>
        <v>-140718704</v>
      </c>
      <c r="H28" s="350"/>
      <c r="I28" s="355" t="s">
        <v>47</v>
      </c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</row>
    <row r="29" spans="1:32" ht="12.75" customHeight="1">
      <c r="A29" s="341">
        <f t="shared" si="0"/>
        <v>19</v>
      </c>
      <c r="B29" s="353" t="s">
        <v>48</v>
      </c>
      <c r="C29" s="350">
        <v>1513175</v>
      </c>
      <c r="E29" s="22">
        <f>'Expenses - Fcst Prd.'!E27</f>
        <v>-128.90259721603724</v>
      </c>
      <c r="G29" s="350">
        <f>+E29*C29</f>
        <v>-195052187.54237714</v>
      </c>
      <c r="I29" s="355" t="s">
        <v>49</v>
      </c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</row>
    <row r="30" spans="1:32" ht="12.75" customHeight="1">
      <c r="A30" s="341">
        <f t="shared" si="0"/>
        <v>20</v>
      </c>
      <c r="B30" s="353" t="s">
        <v>50</v>
      </c>
      <c r="C30" s="350">
        <v>5912170</v>
      </c>
      <c r="E30" s="22">
        <f>'Expenses - Fcst Prd.'!E28</f>
        <v>41.313715945245157</v>
      </c>
      <c r="G30" s="350">
        <f>+E30*C30</f>
        <v>244253712.00000006</v>
      </c>
      <c r="H30" s="350"/>
      <c r="I30" s="355" t="s">
        <v>51</v>
      </c>
      <c r="K30" s="328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</row>
    <row r="31" spans="1:32" ht="12.75" customHeight="1">
      <c r="A31" s="341">
        <f t="shared" si="0"/>
        <v>21</v>
      </c>
      <c r="B31" s="353" t="s">
        <v>52</v>
      </c>
      <c r="C31" s="350">
        <v>31629298</v>
      </c>
      <c r="E31" s="22">
        <f>'Expenses - Fcst Prd.'!E29</f>
        <v>80.938831174154373</v>
      </c>
      <c r="G31" s="350">
        <f>+E31*C31</f>
        <v>2560038410.9790187</v>
      </c>
      <c r="H31" s="350"/>
      <c r="I31" s="355" t="s">
        <v>53</v>
      </c>
    </row>
    <row r="32" spans="1:32" ht="12.75" customHeight="1">
      <c r="A32" s="341">
        <f t="shared" si="0"/>
        <v>22</v>
      </c>
      <c r="B32" s="353" t="s">
        <v>54</v>
      </c>
      <c r="C32" s="384">
        <f>SUM(C16:C31)</f>
        <v>279404541</v>
      </c>
      <c r="D32" s="347"/>
      <c r="E32" s="382">
        <f>+G32/C32</f>
        <v>24.983172975951661</v>
      </c>
      <c r="G32" s="384">
        <f>SUM(G16:G31)</f>
        <v>6980411978.0693779</v>
      </c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</row>
    <row r="33" spans="1:32" ht="12.75" customHeight="1">
      <c r="A33" s="341">
        <f t="shared" si="0"/>
        <v>23</v>
      </c>
      <c r="C33" s="378"/>
      <c r="G33" s="378"/>
      <c r="H33" s="378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</row>
    <row r="34" spans="1:32" ht="12.75" customHeight="1">
      <c r="A34" s="341">
        <f t="shared" si="0"/>
        <v>24</v>
      </c>
      <c r="B34" s="329" t="s">
        <v>55</v>
      </c>
      <c r="C34" s="350"/>
      <c r="D34" s="347"/>
      <c r="G34" s="350"/>
      <c r="H34" s="350"/>
      <c r="I34" s="351"/>
      <c r="J34" s="351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</row>
    <row r="35" spans="1:32" ht="12.75" customHeight="1">
      <c r="A35" s="341">
        <f t="shared" si="0"/>
        <v>25</v>
      </c>
      <c r="B35" s="353" t="s">
        <v>56</v>
      </c>
      <c r="C35" s="350">
        <v>2585</v>
      </c>
      <c r="D35" s="347"/>
      <c r="E35" s="22">
        <f>'Expenses - Fcst Prd.'!E33</f>
        <v>35.540130672483258</v>
      </c>
      <c r="G35" s="350">
        <f t="shared" ref="G35:G41" si="2">+E35*C35</f>
        <v>91871.237788369224</v>
      </c>
      <c r="H35" s="350"/>
      <c r="I35" s="355" t="s">
        <v>57</v>
      </c>
      <c r="J35" s="355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</row>
    <row r="36" spans="1:32" ht="12.75" customHeight="1">
      <c r="A36" s="341">
        <f t="shared" si="0"/>
        <v>26</v>
      </c>
      <c r="B36" s="353" t="s">
        <v>58</v>
      </c>
      <c r="C36" s="350">
        <v>14289628</v>
      </c>
      <c r="D36" s="347"/>
      <c r="E36" s="22">
        <f>'Expenses - Fcst Prd.'!E34</f>
        <v>265.34745637718657</v>
      </c>
      <c r="G36" s="350">
        <f t="shared" si="2"/>
        <v>3791716442.376224</v>
      </c>
      <c r="H36" s="350"/>
      <c r="I36" s="355" t="s">
        <v>59</v>
      </c>
      <c r="J36" s="355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</row>
    <row r="37" spans="1:32" ht="12.75" customHeight="1">
      <c r="A37" s="341">
        <f t="shared" si="0"/>
        <v>27</v>
      </c>
      <c r="B37" s="353" t="s">
        <v>60</v>
      </c>
      <c r="C37" s="350">
        <v>1789178</v>
      </c>
      <c r="D37" s="347"/>
      <c r="E37" s="22">
        <f>'Expenses - Fcst Prd.'!E35</f>
        <v>25.632086115658815</v>
      </c>
      <c r="G37" s="350">
        <f t="shared" si="2"/>
        <v>45860364.572242208</v>
      </c>
      <c r="H37" s="350"/>
      <c r="I37" s="355" t="s">
        <v>61</v>
      </c>
      <c r="J37" s="351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</row>
    <row r="38" spans="1:32" ht="12.75" customHeight="1">
      <c r="A38" s="341">
        <f t="shared" si="0"/>
        <v>28</v>
      </c>
      <c r="B38" s="353" t="s">
        <v>62</v>
      </c>
      <c r="C38" s="350">
        <v>-1342</v>
      </c>
      <c r="D38" s="347"/>
      <c r="E38" s="22">
        <f>'Expenses - Fcst Prd.'!E36</f>
        <v>105.65476463046065</v>
      </c>
      <c r="G38" s="350">
        <f t="shared" si="2"/>
        <v>-141788.69413407819</v>
      </c>
      <c r="H38" s="350"/>
      <c r="I38" s="355" t="s">
        <v>63</v>
      </c>
      <c r="J38" s="351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</row>
    <row r="39" spans="1:32" ht="12.75" customHeight="1">
      <c r="A39" s="341">
        <f t="shared" si="0"/>
        <v>29</v>
      </c>
      <c r="B39" s="353" t="s">
        <v>64</v>
      </c>
      <c r="C39" s="350">
        <v>557</v>
      </c>
      <c r="D39" s="347"/>
      <c r="E39" s="22">
        <f>'Expenses - Fcst Prd.'!E37</f>
        <v>105.57702874844367</v>
      </c>
      <c r="G39" s="350">
        <f t="shared" si="2"/>
        <v>58806.405012883122</v>
      </c>
      <c r="H39" s="350"/>
      <c r="I39" s="355" t="s">
        <v>65</v>
      </c>
      <c r="J39" s="351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</row>
    <row r="40" spans="1:32" ht="12.75" customHeight="1">
      <c r="A40" s="341">
        <f t="shared" si="0"/>
        <v>30</v>
      </c>
      <c r="B40" s="353" t="s">
        <v>66</v>
      </c>
      <c r="C40" s="350">
        <v>0</v>
      </c>
      <c r="D40" s="347"/>
      <c r="E40" s="22">
        <f>'Expenses - Fcst Prd.'!E38</f>
        <v>35.079050920703779</v>
      </c>
      <c r="G40" s="350">
        <f t="shared" si="2"/>
        <v>0</v>
      </c>
      <c r="H40" s="350"/>
      <c r="I40" s="355" t="s">
        <v>67</v>
      </c>
      <c r="J40" s="351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</row>
    <row r="41" spans="1:32" ht="12.75" customHeight="1">
      <c r="A41" s="341">
        <f t="shared" si="0"/>
        <v>31</v>
      </c>
      <c r="B41" s="353" t="s">
        <v>68</v>
      </c>
      <c r="C41" s="350">
        <v>-1464</v>
      </c>
      <c r="D41" s="347"/>
      <c r="E41" s="22">
        <f>'Expenses - Fcst Prd.'!E39</f>
        <v>35.086659469252318</v>
      </c>
      <c r="G41" s="350">
        <f t="shared" si="2"/>
        <v>-51366.869462985393</v>
      </c>
      <c r="H41" s="350"/>
      <c r="I41" s="355" t="s">
        <v>69</v>
      </c>
      <c r="J41" s="355"/>
    </row>
    <row r="42" spans="1:32" ht="12.75" customHeight="1">
      <c r="A42" s="341">
        <f t="shared" si="0"/>
        <v>32</v>
      </c>
      <c r="B42" s="353" t="s">
        <v>70</v>
      </c>
      <c r="C42" s="362">
        <f>SUM(C35:C41)</f>
        <v>16079142</v>
      </c>
      <c r="D42" s="347"/>
      <c r="E42" s="22">
        <v>242.69229632589401</v>
      </c>
      <c r="G42" s="362">
        <f>SUM(G35:G41)</f>
        <v>3837534329.0276704</v>
      </c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</row>
    <row r="43" spans="1:32" ht="12.75" customHeight="1">
      <c r="A43" s="341">
        <f t="shared" si="0"/>
        <v>33</v>
      </c>
      <c r="B43" s="353"/>
      <c r="C43" s="350"/>
      <c r="D43" s="347"/>
      <c r="G43" s="350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</row>
    <row r="44" spans="1:32" ht="12.75" customHeight="1">
      <c r="A44" s="341">
        <f t="shared" ref="A44:A62" si="3">A43+1</f>
        <v>34</v>
      </c>
      <c r="B44" s="327" t="s">
        <v>71</v>
      </c>
      <c r="C44" s="350"/>
      <c r="D44" s="347"/>
      <c r="G44" s="350"/>
      <c r="H44" s="350"/>
      <c r="I44" s="351"/>
      <c r="J44" s="351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</row>
    <row r="45" spans="1:32" ht="12.75" customHeight="1">
      <c r="A45" s="341">
        <f t="shared" si="3"/>
        <v>35</v>
      </c>
      <c r="B45" s="347" t="s">
        <v>72</v>
      </c>
      <c r="C45" s="350">
        <v>9500525</v>
      </c>
      <c r="D45" s="347"/>
      <c r="E45" s="22">
        <f>'Expenses - Fcst Prd.'!E43</f>
        <v>37.5</v>
      </c>
      <c r="G45" s="350">
        <f>+E45*C45</f>
        <v>356269687.5</v>
      </c>
      <c r="H45" s="350"/>
      <c r="I45" s="355" t="s">
        <v>73</v>
      </c>
      <c r="J45" s="355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</row>
    <row r="46" spans="1:32" ht="12.75" customHeight="1">
      <c r="A46" s="341">
        <f t="shared" si="3"/>
        <v>36</v>
      </c>
      <c r="B46" s="347" t="s">
        <v>74</v>
      </c>
      <c r="C46" s="350">
        <v>3214397</v>
      </c>
      <c r="D46" s="347"/>
      <c r="E46" s="22">
        <f>'Expenses - Fcst Prd.'!E44</f>
        <v>37.5</v>
      </c>
      <c r="G46" s="350">
        <f>+E46*C46</f>
        <v>120539887.5</v>
      </c>
      <c r="H46" s="350"/>
      <c r="I46" s="355" t="s">
        <v>75</v>
      </c>
      <c r="J46" s="347"/>
      <c r="L46" s="350"/>
      <c r="O46" s="342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</row>
    <row r="47" spans="1:32" ht="12.75" customHeight="1">
      <c r="A47" s="341">
        <f t="shared" si="3"/>
        <v>37</v>
      </c>
      <c r="B47" s="347" t="s">
        <v>76</v>
      </c>
      <c r="C47" s="362">
        <f>SUM(C45:C46)</f>
        <v>12714922</v>
      </c>
      <c r="D47" s="347"/>
      <c r="E47" s="22">
        <v>37.5</v>
      </c>
      <c r="G47" s="362">
        <f>SUM(G45:G46)</f>
        <v>476809575</v>
      </c>
      <c r="H47" s="347"/>
      <c r="I47" s="347"/>
      <c r="J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</row>
    <row r="48" spans="1:32" ht="12.75" customHeight="1">
      <c r="A48" s="341">
        <f t="shared" si="3"/>
        <v>38</v>
      </c>
      <c r="B48" s="347"/>
      <c r="C48" s="347"/>
      <c r="D48" s="347"/>
      <c r="E48" s="347"/>
      <c r="G48" s="347"/>
      <c r="H48" s="347"/>
      <c r="I48" s="347"/>
      <c r="J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</row>
    <row r="49" spans="1:32" ht="12.75" customHeight="1">
      <c r="A49" s="341">
        <f t="shared" si="3"/>
        <v>39</v>
      </c>
      <c r="B49" s="335" t="str">
        <f>+[4]Expenses!B50</f>
        <v>Total Expenses</v>
      </c>
      <c r="C49" s="362">
        <f>+C47+C42+C32</f>
        <v>308198605</v>
      </c>
      <c r="D49" s="347"/>
      <c r="E49" s="22">
        <f>+G49/C49</f>
        <v>36.647654138788354</v>
      </c>
      <c r="G49" s="362">
        <f>+G47+G42+G32</f>
        <v>11294755882.097048</v>
      </c>
      <c r="H49" s="347"/>
      <c r="I49" s="347"/>
      <c r="J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</row>
    <row r="50" spans="1:32" ht="12.75" customHeight="1">
      <c r="A50" s="341">
        <f t="shared" si="3"/>
        <v>40</v>
      </c>
      <c r="B50" s="347"/>
      <c r="C50" s="347"/>
      <c r="D50" s="347"/>
      <c r="E50" s="347"/>
      <c r="G50" s="347"/>
      <c r="H50" s="347"/>
      <c r="I50" s="347"/>
      <c r="J50" s="347"/>
      <c r="O50" s="342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</row>
    <row r="51" spans="1:32" ht="12.75" customHeight="1">
      <c r="A51" s="341">
        <f t="shared" si="3"/>
        <v>41</v>
      </c>
      <c r="B51" s="327" t="s">
        <v>77</v>
      </c>
      <c r="C51" s="350">
        <f>+C49</f>
        <v>308198605</v>
      </c>
      <c r="D51" s="347"/>
      <c r="E51" s="22">
        <f>G51/C51</f>
        <v>36.647654138788354</v>
      </c>
      <c r="G51" s="342">
        <f>+G49</f>
        <v>11294755882.097048</v>
      </c>
      <c r="H51" s="342"/>
      <c r="I51" s="351"/>
      <c r="J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</row>
    <row r="52" spans="1:32" ht="12.75" customHeight="1">
      <c r="A52" s="341">
        <f t="shared" si="3"/>
        <v>42</v>
      </c>
      <c r="B52" s="347"/>
      <c r="C52" s="350"/>
      <c r="D52" s="347"/>
      <c r="G52" s="347"/>
      <c r="H52" s="347"/>
      <c r="I52" s="351"/>
      <c r="J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</row>
    <row r="53" spans="1:32" ht="12.75" customHeight="1">
      <c r="A53" s="341">
        <f t="shared" si="3"/>
        <v>43</v>
      </c>
      <c r="B53" s="347" t="s">
        <v>78</v>
      </c>
      <c r="C53" s="347"/>
      <c r="D53" s="347"/>
      <c r="E53" s="357">
        <f>+E13</f>
        <v>45.524397044116455</v>
      </c>
      <c r="J53" s="347"/>
      <c r="K53" s="350"/>
      <c r="O53" s="350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</row>
    <row r="54" spans="1:32" ht="12.75" customHeight="1">
      <c r="A54" s="341">
        <f t="shared" si="3"/>
        <v>44</v>
      </c>
      <c r="B54" s="347" t="s">
        <v>79</v>
      </c>
      <c r="C54" s="347"/>
      <c r="D54" s="347"/>
      <c r="E54" s="385">
        <f>+E51</f>
        <v>36.647654138788354</v>
      </c>
      <c r="J54" s="347"/>
      <c r="O54" s="350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</row>
    <row r="55" spans="1:32" ht="12.75" customHeight="1" thickBot="1">
      <c r="A55" s="341">
        <f t="shared" si="3"/>
        <v>45</v>
      </c>
      <c r="B55" s="347" t="s">
        <v>80</v>
      </c>
      <c r="C55" s="347"/>
      <c r="D55" s="347"/>
      <c r="E55" s="373">
        <f>+E53-E54</f>
        <v>8.8767429053281006</v>
      </c>
      <c r="G55" s="350"/>
      <c r="J55" s="351"/>
      <c r="M55" s="344"/>
      <c r="N55" s="344"/>
      <c r="O55" s="350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</row>
    <row r="56" spans="1:32" ht="12.75" customHeight="1" thickTop="1">
      <c r="A56" s="341">
        <f t="shared" si="3"/>
        <v>46</v>
      </c>
      <c r="G56" s="350"/>
      <c r="J56" s="352"/>
      <c r="O56" s="350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</row>
    <row r="57" spans="1:32" ht="12.75" customHeight="1">
      <c r="A57" s="341">
        <f t="shared" si="3"/>
        <v>47</v>
      </c>
      <c r="B57" s="345" t="s">
        <v>81</v>
      </c>
      <c r="G57" s="350">
        <f>+C51/365</f>
        <v>844379.73972602736</v>
      </c>
      <c r="J57" s="352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</row>
    <row r="58" spans="1:32" ht="12.75" customHeight="1">
      <c r="A58" s="341">
        <f t="shared" si="3"/>
        <v>48</v>
      </c>
      <c r="G58" s="350"/>
      <c r="J58" s="351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</row>
    <row r="59" spans="1:32" ht="12.75" customHeight="1" thickBot="1">
      <c r="A59" s="341">
        <f t="shared" si="3"/>
        <v>49</v>
      </c>
      <c r="B59" s="327" t="s">
        <v>82</v>
      </c>
      <c r="G59" s="367">
        <f>+G57*E55</f>
        <v>7495341.8640158018</v>
      </c>
      <c r="J59" s="351"/>
      <c r="O59" s="350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</row>
    <row r="60" spans="1:32" ht="12.75" customHeight="1" thickTop="1">
      <c r="A60" s="341">
        <f t="shared" si="3"/>
        <v>50</v>
      </c>
      <c r="G60" s="347"/>
      <c r="J60" s="347"/>
      <c r="O60" s="350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</row>
    <row r="61" spans="1:32" ht="12.75" customHeight="1">
      <c r="A61" s="341">
        <f t="shared" si="3"/>
        <v>51</v>
      </c>
      <c r="G61" s="347"/>
      <c r="J61" s="352"/>
      <c r="O61" s="342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</row>
    <row r="62" spans="1:32" ht="12.75" customHeight="1">
      <c r="A62" s="341">
        <f t="shared" si="3"/>
        <v>52</v>
      </c>
      <c r="G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</row>
    <row r="63" spans="1:32" ht="12.75" customHeight="1">
      <c r="A63" s="347"/>
      <c r="B63" s="347"/>
      <c r="C63" s="347"/>
      <c r="D63" s="347"/>
      <c r="E63" s="347"/>
      <c r="G63" s="347"/>
      <c r="H63" s="347"/>
      <c r="I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</row>
    <row r="64" spans="1:32" ht="12.75" customHeight="1">
      <c r="A64" s="347"/>
      <c r="B64" s="347"/>
      <c r="C64" s="347"/>
      <c r="D64" s="347"/>
      <c r="E64" s="347"/>
      <c r="G64" s="347"/>
      <c r="H64" s="347"/>
      <c r="I64" s="347"/>
      <c r="J64" s="347"/>
      <c r="K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</row>
    <row r="65" spans="1:32" ht="12.75" customHeight="1">
      <c r="A65" s="347"/>
      <c r="B65" s="347"/>
      <c r="C65" s="347"/>
      <c r="D65" s="347"/>
      <c r="E65" s="347"/>
      <c r="G65" s="347"/>
      <c r="H65" s="347"/>
      <c r="I65" s="347"/>
      <c r="J65" s="347"/>
      <c r="K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</row>
    <row r="66" spans="1:32" ht="12.75" customHeight="1">
      <c r="A66" s="347"/>
      <c r="B66" s="347"/>
      <c r="C66" s="347"/>
      <c r="D66" s="347"/>
      <c r="E66" s="347"/>
      <c r="G66" s="347"/>
      <c r="H66" s="347"/>
      <c r="I66" s="347"/>
      <c r="J66" s="347"/>
      <c r="K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</row>
    <row r="67" spans="1:32" ht="12.75" customHeight="1">
      <c r="A67" s="347"/>
      <c r="B67" s="347"/>
      <c r="C67" s="347"/>
      <c r="D67" s="347"/>
      <c r="E67" s="347"/>
      <c r="G67" s="347"/>
      <c r="H67" s="347"/>
      <c r="I67" s="347"/>
      <c r="J67" s="347"/>
      <c r="K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</row>
    <row r="68" spans="1:32" ht="12.75" customHeight="1">
      <c r="A68" s="347"/>
      <c r="B68" s="347"/>
      <c r="C68" s="347"/>
      <c r="D68" s="347"/>
      <c r="E68" s="347"/>
      <c r="G68" s="347"/>
      <c r="H68" s="347"/>
      <c r="I68" s="347"/>
      <c r="J68" s="347"/>
      <c r="K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</row>
    <row r="69" spans="1:32" ht="12.75" customHeight="1">
      <c r="A69" s="347"/>
      <c r="J69" s="347"/>
      <c r="K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</row>
    <row r="70" spans="1:32" ht="12.75" customHeight="1">
      <c r="A70" s="347"/>
      <c r="B70" s="347"/>
      <c r="C70" s="347"/>
      <c r="D70" s="347"/>
      <c r="E70" s="347"/>
      <c r="G70" s="347"/>
      <c r="H70" s="347"/>
      <c r="I70" s="347"/>
      <c r="J70" s="347"/>
      <c r="K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</row>
    <row r="71" spans="1:32" ht="12.75" customHeight="1">
      <c r="A71" s="347"/>
      <c r="B71" s="347"/>
      <c r="C71" s="347"/>
      <c r="D71" s="347"/>
      <c r="E71" s="347"/>
      <c r="G71" s="347"/>
      <c r="H71" s="347"/>
      <c r="I71" s="347"/>
      <c r="J71" s="347"/>
      <c r="K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</row>
    <row r="72" spans="1:32" ht="12.75" customHeight="1">
      <c r="A72" s="347"/>
      <c r="B72" s="347"/>
      <c r="C72" s="347"/>
      <c r="D72" s="347"/>
      <c r="E72" s="347"/>
      <c r="G72" s="347"/>
      <c r="H72" s="347"/>
      <c r="I72" s="347"/>
      <c r="J72" s="347"/>
      <c r="K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</row>
    <row r="73" spans="1:32" ht="12.75" customHeight="1">
      <c r="A73" s="347"/>
      <c r="B73" s="347"/>
      <c r="C73" s="347"/>
      <c r="D73" s="347"/>
      <c r="E73" s="347"/>
      <c r="G73" s="347"/>
      <c r="H73" s="347"/>
      <c r="I73" s="347"/>
      <c r="J73" s="347"/>
      <c r="K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</row>
    <row r="74" spans="1:32" ht="12.75" customHeight="1">
      <c r="A74" s="347"/>
      <c r="B74" s="347"/>
      <c r="C74" s="347"/>
      <c r="D74" s="347"/>
      <c r="E74" s="347"/>
      <c r="G74" s="347"/>
      <c r="H74" s="347"/>
      <c r="I74" s="347"/>
      <c r="J74" s="347"/>
      <c r="K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</row>
    <row r="75" spans="1:32" ht="12.75" customHeight="1">
      <c r="A75" s="347"/>
      <c r="B75" s="347"/>
      <c r="C75" s="347"/>
      <c r="D75" s="347"/>
      <c r="E75" s="347"/>
      <c r="G75" s="347"/>
      <c r="H75" s="347"/>
      <c r="I75" s="347"/>
      <c r="J75" s="347"/>
      <c r="K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</row>
    <row r="76" spans="1:32" ht="12.75" customHeight="1">
      <c r="A76" s="347"/>
      <c r="B76" s="347"/>
      <c r="C76" s="347"/>
      <c r="D76" s="347"/>
      <c r="E76" s="347"/>
      <c r="G76" s="347"/>
      <c r="H76" s="347"/>
      <c r="I76" s="347"/>
      <c r="J76" s="347"/>
      <c r="K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</row>
    <row r="77" spans="1:32" ht="12.75" customHeight="1">
      <c r="A77" s="347"/>
      <c r="B77" s="347"/>
      <c r="C77" s="347"/>
      <c r="D77" s="347"/>
      <c r="E77" s="347"/>
      <c r="G77" s="347"/>
      <c r="H77" s="347"/>
      <c r="I77" s="347"/>
      <c r="J77" s="347"/>
      <c r="K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</row>
    <row r="78" spans="1:32" ht="12.75" customHeight="1">
      <c r="A78" s="347"/>
      <c r="B78" s="347"/>
      <c r="C78" s="347"/>
      <c r="D78" s="347"/>
      <c r="E78" s="347"/>
      <c r="G78" s="347"/>
      <c r="H78" s="347"/>
      <c r="I78" s="347"/>
      <c r="J78" s="347"/>
      <c r="K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</row>
    <row r="79" spans="1:32" ht="12.75" customHeight="1">
      <c r="A79" s="347"/>
      <c r="B79" s="347"/>
      <c r="C79" s="347"/>
      <c r="D79" s="347"/>
      <c r="E79" s="347"/>
      <c r="G79" s="347"/>
      <c r="H79" s="347"/>
      <c r="I79" s="347"/>
      <c r="J79" s="347"/>
      <c r="K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</row>
    <row r="80" spans="1:32" ht="12.75" customHeight="1">
      <c r="A80" s="347"/>
      <c r="B80" s="347"/>
      <c r="C80" s="347"/>
      <c r="D80" s="347"/>
      <c r="E80" s="347"/>
      <c r="G80" s="347"/>
      <c r="H80" s="347"/>
      <c r="I80" s="347"/>
      <c r="J80" s="347"/>
      <c r="K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</row>
    <row r="81" spans="1:32">
      <c r="A81" s="347"/>
      <c r="B81" s="347"/>
      <c r="C81" s="347"/>
      <c r="D81" s="347"/>
      <c r="E81" s="347"/>
      <c r="G81" s="347"/>
      <c r="H81" s="347"/>
      <c r="I81" s="347"/>
      <c r="J81" s="347"/>
      <c r="K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</row>
    <row r="82" spans="1:32">
      <c r="A82" s="347"/>
      <c r="B82" s="347"/>
      <c r="C82" s="347"/>
      <c r="D82" s="347"/>
      <c r="E82" s="347"/>
      <c r="G82" s="347"/>
      <c r="H82" s="347"/>
      <c r="I82" s="347"/>
      <c r="J82" s="347"/>
      <c r="K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</row>
    <row r="83" spans="1:32">
      <c r="A83" s="347"/>
      <c r="B83" s="347"/>
      <c r="C83" s="347"/>
      <c r="D83" s="347"/>
      <c r="E83" s="347"/>
      <c r="G83" s="347"/>
      <c r="H83" s="347"/>
      <c r="I83" s="347"/>
      <c r="J83" s="347"/>
      <c r="K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</row>
    <row r="84" spans="1:32">
      <c r="A84" s="347"/>
      <c r="B84" s="347"/>
      <c r="C84" s="347"/>
      <c r="D84" s="347"/>
      <c r="E84" s="347"/>
      <c r="G84" s="347"/>
      <c r="H84" s="347"/>
      <c r="I84" s="347"/>
      <c r="J84" s="347"/>
      <c r="K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</row>
    <row r="85" spans="1:32">
      <c r="A85" s="347"/>
      <c r="B85" s="347"/>
      <c r="C85" s="347"/>
      <c r="D85" s="347"/>
      <c r="E85" s="347"/>
      <c r="G85" s="347"/>
      <c r="H85" s="347"/>
      <c r="I85" s="347"/>
      <c r="J85" s="347"/>
      <c r="K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</row>
    <row r="86" spans="1:32">
      <c r="A86" s="347"/>
      <c r="B86" s="347"/>
      <c r="C86" s="347"/>
      <c r="D86" s="347"/>
      <c r="E86" s="347"/>
      <c r="G86" s="347"/>
      <c r="H86" s="347"/>
      <c r="I86" s="347"/>
      <c r="J86" s="347"/>
      <c r="K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</row>
    <row r="87" spans="1:32">
      <c r="A87" s="347"/>
      <c r="B87" s="347"/>
      <c r="C87" s="347"/>
      <c r="D87" s="347"/>
      <c r="E87" s="347"/>
      <c r="G87" s="347"/>
      <c r="H87" s="347"/>
      <c r="I87" s="347"/>
      <c r="J87" s="347"/>
      <c r="K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</row>
    <row r="88" spans="1:32">
      <c r="A88" s="347"/>
      <c r="B88" s="347"/>
      <c r="C88" s="347"/>
      <c r="D88" s="347"/>
      <c r="E88" s="347"/>
      <c r="G88" s="347"/>
      <c r="H88" s="347"/>
      <c r="I88" s="347"/>
      <c r="J88" s="347"/>
      <c r="K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</row>
    <row r="89" spans="1:32">
      <c r="A89" s="347"/>
      <c r="B89" s="347"/>
      <c r="C89" s="347"/>
      <c r="D89" s="347"/>
      <c r="E89" s="347"/>
      <c r="G89" s="347"/>
      <c r="H89" s="347"/>
      <c r="I89" s="347"/>
      <c r="J89" s="347"/>
      <c r="K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</row>
    <row r="90" spans="1:32">
      <c r="A90" s="347"/>
      <c r="B90" s="347"/>
      <c r="C90" s="347"/>
      <c r="D90" s="347"/>
      <c r="E90" s="347"/>
      <c r="G90" s="347"/>
      <c r="H90" s="347"/>
      <c r="I90" s="347"/>
      <c r="J90" s="347"/>
      <c r="K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</row>
    <row r="91" spans="1:32">
      <c r="A91" s="347"/>
      <c r="B91" s="347"/>
      <c r="C91" s="347"/>
      <c r="D91" s="347"/>
      <c r="E91" s="347"/>
      <c r="G91" s="347"/>
      <c r="H91" s="347"/>
      <c r="I91" s="347"/>
      <c r="J91" s="347"/>
      <c r="K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</row>
    <row r="92" spans="1:32">
      <c r="A92" s="347"/>
      <c r="B92" s="347"/>
      <c r="C92" s="347"/>
      <c r="D92" s="347"/>
      <c r="E92" s="347"/>
      <c r="G92" s="347"/>
      <c r="H92" s="347"/>
      <c r="I92" s="347"/>
      <c r="J92" s="347"/>
      <c r="K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</row>
    <row r="93" spans="1:32">
      <c r="A93" s="347"/>
      <c r="B93" s="347"/>
      <c r="C93" s="347"/>
      <c r="D93" s="347"/>
      <c r="E93" s="347"/>
      <c r="G93" s="347"/>
      <c r="H93" s="347"/>
      <c r="I93" s="347"/>
      <c r="J93" s="347"/>
      <c r="K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</row>
    <row r="94" spans="1:32">
      <c r="A94" s="347"/>
      <c r="B94" s="347"/>
      <c r="C94" s="347"/>
      <c r="D94" s="347"/>
      <c r="E94" s="347"/>
      <c r="G94" s="347"/>
      <c r="H94" s="347"/>
      <c r="I94" s="347"/>
      <c r="J94" s="347"/>
      <c r="K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</row>
    <row r="95" spans="1:32">
      <c r="A95" s="347"/>
      <c r="B95" s="347"/>
      <c r="C95" s="347"/>
      <c r="D95" s="347"/>
      <c r="E95" s="347"/>
      <c r="G95" s="347"/>
      <c r="H95" s="347"/>
      <c r="I95" s="347"/>
      <c r="J95" s="347"/>
      <c r="K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</row>
    <row r="96" spans="1:32">
      <c r="A96" s="347"/>
      <c r="B96" s="347"/>
      <c r="C96" s="347"/>
      <c r="D96" s="347"/>
      <c r="E96" s="347"/>
      <c r="G96" s="347"/>
      <c r="H96" s="347"/>
      <c r="I96" s="347"/>
      <c r="J96" s="347"/>
      <c r="K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</row>
    <row r="97" spans="1:32">
      <c r="A97" s="347"/>
      <c r="B97" s="347"/>
      <c r="C97" s="347"/>
      <c r="D97" s="347"/>
      <c r="E97" s="347"/>
      <c r="G97" s="347"/>
      <c r="H97" s="347"/>
      <c r="I97" s="347"/>
      <c r="J97" s="347"/>
      <c r="K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</row>
    <row r="98" spans="1:32">
      <c r="A98" s="347"/>
      <c r="B98" s="347"/>
      <c r="C98" s="347"/>
      <c r="D98" s="347"/>
      <c r="E98" s="347"/>
      <c r="G98" s="347"/>
      <c r="H98" s="347"/>
      <c r="I98" s="347"/>
      <c r="J98" s="347"/>
      <c r="K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</row>
    <row r="99" spans="1:32">
      <c r="A99" s="347"/>
      <c r="B99" s="347"/>
      <c r="C99" s="347"/>
      <c r="D99" s="347"/>
      <c r="E99" s="347"/>
      <c r="G99" s="347"/>
      <c r="H99" s="347"/>
      <c r="I99" s="347"/>
      <c r="J99" s="347"/>
      <c r="K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</row>
    <row r="100" spans="1:32">
      <c r="B100" s="347"/>
      <c r="C100" s="347"/>
      <c r="D100" s="347"/>
      <c r="E100" s="347"/>
      <c r="G100" s="347"/>
      <c r="H100" s="347"/>
      <c r="I100" s="347"/>
      <c r="J100" s="347"/>
      <c r="K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</row>
    <row r="101" spans="1:32"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</row>
    <row r="102" spans="1:32"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</row>
    <row r="103" spans="1:32"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</row>
    <row r="104" spans="1:32"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</row>
    <row r="105" spans="1:32"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</row>
    <row r="106" spans="1:32"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</row>
    <row r="107" spans="1:32"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</row>
    <row r="108" spans="1:32"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</row>
    <row r="109" spans="1:32"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</row>
    <row r="110" spans="1:32"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</row>
    <row r="111" spans="1:32"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</row>
    <row r="112" spans="1:32"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</row>
    <row r="113" spans="16:32"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</row>
    <row r="114" spans="16:32"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</row>
    <row r="115" spans="16:32"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</row>
    <row r="116" spans="16:32"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</row>
    <row r="117" spans="16:32"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</row>
    <row r="118" spans="16:32"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</row>
    <row r="119" spans="16:32"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</row>
    <row r="120" spans="16:32"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</row>
    <row r="121" spans="16:32"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</row>
    <row r="122" spans="16:32"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</row>
    <row r="123" spans="16:32"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</row>
    <row r="124" spans="16:32"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</row>
    <row r="125" spans="16:32"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</row>
    <row r="126" spans="16:32"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</row>
    <row r="127" spans="16:32"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</row>
    <row r="128" spans="16:32"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</row>
    <row r="129" spans="16:32"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</row>
    <row r="130" spans="16:32"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</row>
    <row r="131" spans="16:32"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</row>
    <row r="132" spans="16:32"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</row>
    <row r="133" spans="16:32"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</row>
    <row r="134" spans="16:32"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</row>
    <row r="135" spans="16:32"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</row>
    <row r="136" spans="16:32"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</row>
    <row r="137" spans="16:32"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</row>
    <row r="138" spans="16:32"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</row>
    <row r="139" spans="16:32"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</row>
    <row r="140" spans="16:32"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</row>
    <row r="141" spans="16:32"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</row>
    <row r="142" spans="16:32"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</row>
    <row r="143" spans="16:32"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</row>
    <row r="144" spans="16:32"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</row>
    <row r="145" spans="16:32"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</row>
    <row r="146" spans="16:32"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</row>
    <row r="147" spans="16:32"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</row>
    <row r="148" spans="16:32"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</row>
    <row r="149" spans="16:32"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</row>
    <row r="150" spans="16:32"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</row>
    <row r="151" spans="16:32"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</row>
    <row r="152" spans="16:32"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</row>
    <row r="153" spans="16:32"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</row>
    <row r="154" spans="16:32"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</row>
    <row r="155" spans="16:32"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</row>
    <row r="156" spans="16:32"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</row>
    <row r="157" spans="16:32"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</row>
    <row r="158" spans="16:32"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</row>
    <row r="159" spans="16:32"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</row>
    <row r="160" spans="16:32"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</row>
    <row r="161" spans="16:32"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</row>
    <row r="162" spans="16:32"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</row>
    <row r="163" spans="16:32"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</row>
    <row r="164" spans="16:32"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</row>
    <row r="165" spans="16:32"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</row>
    <row r="166" spans="16:32"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</row>
    <row r="167" spans="16:32"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</row>
    <row r="168" spans="16:32"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</row>
    <row r="169" spans="16:32"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</row>
    <row r="170" spans="16:32"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</row>
    <row r="171" spans="16:32"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</row>
    <row r="172" spans="16:32"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</row>
    <row r="173" spans="16:32"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</row>
    <row r="174" spans="16:32"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</row>
    <row r="175" spans="16:32"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</row>
    <row r="176" spans="16:32"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</row>
    <row r="177" spans="16:32"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</row>
    <row r="178" spans="16:32"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</row>
    <row r="179" spans="16:32"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</row>
    <row r="180" spans="16:32"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</row>
    <row r="181" spans="16:32"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</row>
    <row r="182" spans="16:32"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</row>
    <row r="183" spans="16:32"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</row>
    <row r="184" spans="16:32"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</row>
    <row r="185" spans="16:32"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</row>
    <row r="186" spans="16:32"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</row>
    <row r="187" spans="16:32"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</row>
    <row r="188" spans="16:32"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</row>
    <row r="189" spans="16:32"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</row>
    <row r="190" spans="16:32"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</row>
    <row r="191" spans="16:32"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</row>
    <row r="192" spans="16:32"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</row>
    <row r="193" spans="16:32"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</row>
    <row r="194" spans="16:32"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</row>
    <row r="195" spans="16:32"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</row>
    <row r="196" spans="16:32"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</row>
    <row r="197" spans="16:32"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</row>
    <row r="198" spans="16:32"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</row>
    <row r="199" spans="16:32"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</row>
    <row r="200" spans="16:32"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</row>
    <row r="201" spans="16:32"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</row>
    <row r="202" spans="16:32"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</row>
    <row r="203" spans="16:32"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</row>
    <row r="204" spans="16:32"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</row>
    <row r="205" spans="16:32"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</row>
    <row r="206" spans="16:32"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</row>
    <row r="207" spans="16:32"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</row>
    <row r="208" spans="16:32"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</row>
    <row r="209" spans="16:32"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</row>
    <row r="210" spans="16:32"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</row>
    <row r="211" spans="16:32"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</row>
    <row r="212" spans="16:32"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</row>
    <row r="213" spans="16:32"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</row>
    <row r="214" spans="16:32"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</row>
    <row r="215" spans="16:32"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</row>
    <row r="216" spans="16:32"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</row>
    <row r="217" spans="16:32"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</row>
    <row r="218" spans="16:32"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</row>
    <row r="219" spans="16:32"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</row>
    <row r="220" spans="16:32"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</row>
    <row r="221" spans="16:32"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</row>
    <row r="222" spans="16:32"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</row>
    <row r="223" spans="16:32"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</row>
    <row r="224" spans="16:32"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</row>
    <row r="225" spans="16:32"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</row>
    <row r="226" spans="16:32"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</row>
    <row r="227" spans="16:32"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</row>
    <row r="228" spans="16:32"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</row>
    <row r="229" spans="16:32"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</row>
    <row r="230" spans="16:32"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</row>
    <row r="231" spans="16:32"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</row>
    <row r="232" spans="16:32"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</row>
    <row r="233" spans="16:32"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</row>
    <row r="234" spans="16:32"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</row>
    <row r="235" spans="16:32"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</row>
    <row r="236" spans="16:32"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</row>
    <row r="237" spans="16:32"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</row>
    <row r="238" spans="16:32"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</row>
    <row r="239" spans="16:32"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</row>
    <row r="240" spans="16:32"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</row>
    <row r="241" spans="16:32"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</row>
    <row r="242" spans="16:32"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</row>
    <row r="243" spans="16:32"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</row>
    <row r="244" spans="16:32"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</row>
    <row r="245" spans="16:32"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</row>
    <row r="246" spans="16:32"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</row>
    <row r="247" spans="16:32"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</row>
    <row r="248" spans="16:32"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</row>
    <row r="249" spans="16:32"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</row>
    <row r="250" spans="16:32"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</row>
    <row r="251" spans="16:32"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</row>
    <row r="252" spans="16:32"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</row>
    <row r="253" spans="16:32"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</row>
    <row r="254" spans="16:32"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</row>
    <row r="255" spans="16:32"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</row>
    <row r="256" spans="16:32"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</row>
    <row r="257" spans="16:32"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</row>
    <row r="258" spans="16:32"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</row>
    <row r="259" spans="16:32"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</row>
    <row r="260" spans="16:32"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</row>
    <row r="261" spans="16:32"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</row>
    <row r="262" spans="16:32"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</row>
    <row r="263" spans="16:32"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</row>
    <row r="264" spans="16:32"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</row>
    <row r="265" spans="16:32"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</row>
    <row r="266" spans="16:32"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</row>
    <row r="267" spans="16:32"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</row>
    <row r="268" spans="16:32"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</row>
    <row r="269" spans="16:32"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</row>
    <row r="270" spans="16:32"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</row>
    <row r="271" spans="16:32"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</row>
    <row r="272" spans="16:32"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</row>
    <row r="273" spans="16:32"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</row>
    <row r="274" spans="16:32"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</row>
    <row r="275" spans="16:32"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</row>
    <row r="276" spans="16:32"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</row>
    <row r="277" spans="16:32"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</row>
    <row r="278" spans="16:32"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</row>
    <row r="279" spans="16:32"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</row>
    <row r="280" spans="16:32"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</row>
    <row r="281" spans="16:32"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</row>
    <row r="282" spans="16:32"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</row>
    <row r="283" spans="16:32"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</row>
    <row r="284" spans="16:32"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</row>
    <row r="285" spans="16:32"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</row>
    <row r="286" spans="16:32"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</row>
    <row r="287" spans="16:32"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</row>
    <row r="288" spans="16:32"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</row>
    <row r="289" spans="16:32"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</row>
    <row r="290" spans="16:32"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</row>
    <row r="291" spans="16:32"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</row>
    <row r="292" spans="16:32"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</row>
    <row r="293" spans="16:32"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</row>
    <row r="294" spans="16:32"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</row>
    <row r="295" spans="16:32"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</row>
    <row r="296" spans="16:32"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</row>
    <row r="297" spans="16:32"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</row>
    <row r="298" spans="16:32"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</row>
  </sheetData>
  <mergeCells count="2">
    <mergeCell ref="C6:I6"/>
    <mergeCell ref="K6:O6"/>
  </mergeCells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9F634-CB9B-40ED-AC34-35D2FB285E1E}">
  <dimension ref="A1:H29"/>
  <sheetViews>
    <sheetView view="pageBreakPreview" zoomScaleNormal="100" zoomScaleSheetLayoutView="100" workbookViewId="0">
      <selection activeCell="S23" sqref="S23"/>
    </sheetView>
  </sheetViews>
  <sheetFormatPr defaultColWidth="9.140625" defaultRowHeight="12.75"/>
  <cols>
    <col min="1" max="1" width="37" style="30" bestFit="1" customWidth="1"/>
    <col min="2" max="2" width="16" style="30" bestFit="1" customWidth="1"/>
    <col min="3" max="3" width="19.7109375" style="30" customWidth="1"/>
    <col min="4" max="4" width="16.85546875" style="30" customWidth="1"/>
    <col min="5" max="5" width="21.7109375" style="30" customWidth="1"/>
    <col min="6" max="7" width="19.85546875" style="30" customWidth="1"/>
    <col min="8" max="8" width="21.5703125" style="30" customWidth="1"/>
    <col min="9" max="9" width="10.85546875" style="30" customWidth="1"/>
    <col min="10" max="16384" width="9.140625" style="30"/>
  </cols>
  <sheetData>
    <row r="1" spans="1:8">
      <c r="A1" s="2" t="str">
        <f>'Revenue Lag'!A1</f>
        <v>DUKE ENERGY KENTUCKY</v>
      </c>
    </row>
    <row r="2" spans="1:8">
      <c r="A2" s="2" t="s">
        <v>110</v>
      </c>
    </row>
    <row r="3" spans="1:8">
      <c r="A3" s="2" t="s">
        <v>182</v>
      </c>
    </row>
    <row r="4" spans="1:8">
      <c r="A4" s="2"/>
    </row>
    <row r="6" spans="1:8">
      <c r="A6" s="32" t="s">
        <v>160</v>
      </c>
      <c r="B6" s="19" t="s">
        <v>183</v>
      </c>
      <c r="C6" s="19" t="s">
        <v>184</v>
      </c>
      <c r="D6" s="82" t="s">
        <v>185</v>
      </c>
      <c r="E6" s="19" t="s">
        <v>186</v>
      </c>
      <c r="F6" s="19" t="s">
        <v>187</v>
      </c>
      <c r="G6" s="19" t="s">
        <v>188</v>
      </c>
      <c r="H6" s="32" t="s">
        <v>159</v>
      </c>
    </row>
    <row r="7" spans="1:8">
      <c r="A7" s="33" t="s">
        <v>141</v>
      </c>
      <c r="B7" s="33" t="s">
        <v>142</v>
      </c>
      <c r="C7" s="33" t="s">
        <v>143</v>
      </c>
      <c r="D7" s="33" t="s">
        <v>144</v>
      </c>
      <c r="E7" s="33" t="s">
        <v>171</v>
      </c>
      <c r="F7" s="8" t="s">
        <v>172</v>
      </c>
      <c r="G7" s="8" t="s">
        <v>173</v>
      </c>
      <c r="H7" s="8" t="s">
        <v>174</v>
      </c>
    </row>
    <row r="9" spans="1:8">
      <c r="A9" s="191" t="s">
        <v>189</v>
      </c>
      <c r="B9" s="111">
        <v>59010859.18</v>
      </c>
      <c r="C9" s="111">
        <v>2122830.9100000006</v>
      </c>
      <c r="D9" s="111">
        <v>1071638.4099999999</v>
      </c>
      <c r="E9" s="111">
        <v>724303.24</v>
      </c>
      <c r="F9" s="111">
        <v>542591.30999999982</v>
      </c>
      <c r="G9" s="111">
        <v>2606660.0099999998</v>
      </c>
      <c r="H9" s="34">
        <f>SUM(B9:G9)</f>
        <v>66078883.060000002</v>
      </c>
    </row>
    <row r="10" spans="1:8">
      <c r="A10" s="236" t="s">
        <v>190</v>
      </c>
      <c r="B10" s="238">
        <v>53131798.700000003</v>
      </c>
      <c r="C10" s="238">
        <v>2537790.2800000003</v>
      </c>
      <c r="D10" s="238">
        <v>1077056.07</v>
      </c>
      <c r="E10" s="238">
        <v>711933.81999999983</v>
      </c>
      <c r="F10" s="238">
        <v>460754.00999999995</v>
      </c>
      <c r="G10" s="238">
        <v>2278228.7700000005</v>
      </c>
      <c r="H10" s="238">
        <f t="shared" ref="H10:H20" si="0">SUM(B10:G10)</f>
        <v>60197561.650000006</v>
      </c>
    </row>
    <row r="11" spans="1:8">
      <c r="A11" s="236" t="s">
        <v>191</v>
      </c>
      <c r="B11" s="238">
        <v>37764842.609999999</v>
      </c>
      <c r="C11" s="238">
        <v>2901960.9899999998</v>
      </c>
      <c r="D11" s="238">
        <v>1435914.8499999999</v>
      </c>
      <c r="E11" s="238">
        <v>703468.83</v>
      </c>
      <c r="F11" s="238">
        <v>539296.56000000006</v>
      </c>
      <c r="G11" s="238">
        <v>2017272.4500000002</v>
      </c>
      <c r="H11" s="238">
        <f t="shared" si="0"/>
        <v>45362756.290000007</v>
      </c>
    </row>
    <row r="12" spans="1:8">
      <c r="A12" s="236" t="s">
        <v>192</v>
      </c>
      <c r="B12" s="238">
        <v>34843300.329999998</v>
      </c>
      <c r="C12" s="238">
        <v>2509457.37</v>
      </c>
      <c r="D12" s="238">
        <v>1816907.13</v>
      </c>
      <c r="E12" s="238">
        <v>1047405.49</v>
      </c>
      <c r="F12" s="238">
        <v>514826.10000000003</v>
      </c>
      <c r="G12" s="238">
        <v>1965937.53</v>
      </c>
      <c r="H12" s="238">
        <f t="shared" si="0"/>
        <v>42697833.950000003</v>
      </c>
    </row>
    <row r="13" spans="1:8">
      <c r="A13" s="236" t="s">
        <v>193</v>
      </c>
      <c r="B13" s="238">
        <v>28811225.34</v>
      </c>
      <c r="C13" s="238">
        <v>1421982.46</v>
      </c>
      <c r="D13" s="238">
        <v>1409640.85</v>
      </c>
      <c r="E13" s="238">
        <v>1323770.46</v>
      </c>
      <c r="F13" s="238">
        <v>749691.05999999994</v>
      </c>
      <c r="G13" s="238">
        <v>1828309.09</v>
      </c>
      <c r="H13" s="238">
        <f t="shared" si="0"/>
        <v>35544619.260000005</v>
      </c>
    </row>
    <row r="14" spans="1:8">
      <c r="A14" s="236" t="s">
        <v>194</v>
      </c>
      <c r="B14" s="238">
        <v>33862592.280000001</v>
      </c>
      <c r="C14" s="238">
        <v>1785584.8399999999</v>
      </c>
      <c r="D14" s="238">
        <v>929679.62</v>
      </c>
      <c r="E14" s="238">
        <v>1085250.3699999999</v>
      </c>
      <c r="F14" s="238">
        <v>976281.5</v>
      </c>
      <c r="G14" s="238">
        <v>1944637.1299999997</v>
      </c>
      <c r="H14" s="238">
        <f t="shared" si="0"/>
        <v>40584025.740000002</v>
      </c>
    </row>
    <row r="15" spans="1:8">
      <c r="A15" s="236" t="s">
        <v>195</v>
      </c>
      <c r="B15" s="238">
        <v>33781022.740000002</v>
      </c>
      <c r="C15" s="238">
        <v>1361251.97</v>
      </c>
      <c r="D15" s="238">
        <v>891053.02</v>
      </c>
      <c r="E15" s="238">
        <v>674848.57</v>
      </c>
      <c r="F15" s="238">
        <v>773638.11</v>
      </c>
      <c r="G15" s="238">
        <v>2275222.4499999997</v>
      </c>
      <c r="H15" s="238">
        <f t="shared" si="0"/>
        <v>39757036.860000007</v>
      </c>
    </row>
    <row r="16" spans="1:8">
      <c r="A16" s="236" t="s">
        <v>196</v>
      </c>
      <c r="B16" s="238">
        <v>32901447.68</v>
      </c>
      <c r="C16" s="238">
        <v>1315708.6900000002</v>
      </c>
      <c r="D16" s="238">
        <v>602137.65999999992</v>
      </c>
      <c r="E16" s="238">
        <v>553232.71000000008</v>
      </c>
      <c r="F16" s="238">
        <v>513566.33999999997</v>
      </c>
      <c r="G16" s="238">
        <v>2292292.0199999996</v>
      </c>
      <c r="H16" s="238">
        <f t="shared" si="0"/>
        <v>38178385.099999994</v>
      </c>
    </row>
    <row r="17" spans="1:8">
      <c r="A17" s="236" t="s">
        <v>197</v>
      </c>
      <c r="B17" s="238">
        <v>37258962.280000001</v>
      </c>
      <c r="C17" s="238">
        <v>1542367.8</v>
      </c>
      <c r="D17" s="238">
        <v>657524.95000000007</v>
      </c>
      <c r="E17" s="238">
        <v>392485.06</v>
      </c>
      <c r="F17" s="238">
        <v>399217.29999999993</v>
      </c>
      <c r="G17" s="238">
        <v>2171295.5300000003</v>
      </c>
      <c r="H17" s="238">
        <f t="shared" si="0"/>
        <v>42421852.920000002</v>
      </c>
    </row>
    <row r="18" spans="1:8">
      <c r="A18" s="236" t="s">
        <v>198</v>
      </c>
      <c r="B18" s="238">
        <v>31072583.960000001</v>
      </c>
      <c r="C18" s="238">
        <v>1274826.98</v>
      </c>
      <c r="D18" s="238">
        <v>701404.60000000009</v>
      </c>
      <c r="E18" s="238">
        <v>443446.73000000004</v>
      </c>
      <c r="F18" s="238">
        <v>243975.36000000002</v>
      </c>
      <c r="G18" s="238">
        <v>1941747.7</v>
      </c>
      <c r="H18" s="238">
        <f t="shared" si="0"/>
        <v>35677985.330000006</v>
      </c>
    </row>
    <row r="19" spans="1:8">
      <c r="A19" s="236" t="s">
        <v>199</v>
      </c>
      <c r="B19" s="238">
        <v>34061587.359999999</v>
      </c>
      <c r="C19" s="238">
        <v>1307345.48</v>
      </c>
      <c r="D19" s="238">
        <v>684107.1</v>
      </c>
      <c r="E19" s="238">
        <v>464304.78</v>
      </c>
      <c r="F19" s="238">
        <v>300797.99</v>
      </c>
      <c r="G19" s="238">
        <v>1740239.5999999999</v>
      </c>
      <c r="H19" s="238">
        <f t="shared" si="0"/>
        <v>38558382.310000002</v>
      </c>
    </row>
    <row r="20" spans="1:8">
      <c r="A20" s="236" t="s">
        <v>200</v>
      </c>
      <c r="B20" s="238">
        <v>45836972.140000001</v>
      </c>
      <c r="C20" s="238">
        <v>1436912.52</v>
      </c>
      <c r="D20" s="238">
        <v>764855.22</v>
      </c>
      <c r="E20" s="238">
        <v>462930.75</v>
      </c>
      <c r="F20" s="238">
        <v>307674.15999999997</v>
      </c>
      <c r="G20" s="238">
        <v>1700903.46</v>
      </c>
      <c r="H20" s="238">
        <f t="shared" si="0"/>
        <v>50510248.25</v>
      </c>
    </row>
    <row r="21" spans="1:8">
      <c r="D21" s="37"/>
    </row>
    <row r="22" spans="1:8" ht="13.5" thickBot="1">
      <c r="B22" s="190">
        <f t="shared" ref="B22:G22" si="1">SUM(B9:B20)</f>
        <v>462337194.59999996</v>
      </c>
      <c r="C22" s="58">
        <f t="shared" si="1"/>
        <v>21518020.290000003</v>
      </c>
      <c r="D22" s="58">
        <f t="shared" si="1"/>
        <v>12041919.48</v>
      </c>
      <c r="E22" s="38">
        <f t="shared" si="1"/>
        <v>8587380.8100000005</v>
      </c>
      <c r="F22" s="38">
        <f t="shared" si="1"/>
        <v>6322309.8000000007</v>
      </c>
      <c r="G22" s="38">
        <f t="shared" si="1"/>
        <v>24762745.739999998</v>
      </c>
      <c r="H22" s="58">
        <f>SUM(B22:G22)</f>
        <v>535569570.72000003</v>
      </c>
    </row>
    <row r="23" spans="1:8" ht="13.5" thickTop="1">
      <c r="B23" s="111"/>
      <c r="C23" s="111"/>
      <c r="D23" s="111"/>
    </row>
    <row r="24" spans="1:8">
      <c r="A24" s="7" t="s">
        <v>155</v>
      </c>
      <c r="B24" s="237">
        <f>+B22/H22</f>
        <v>0.86326262707280188</v>
      </c>
      <c r="C24" s="237">
        <f>+C22/H22</f>
        <v>4.0177824630835482E-2</v>
      </c>
      <c r="D24" s="237">
        <f>+D22/H22</f>
        <v>2.248432349099163E-2</v>
      </c>
      <c r="E24" s="237">
        <f>+E22/H22</f>
        <v>1.6034108880486696E-2</v>
      </c>
      <c r="F24" s="237">
        <f>+F22/H22</f>
        <v>1.1804833854732487E-2</v>
      </c>
      <c r="G24" s="237">
        <f>+G22/H22</f>
        <v>4.6236282070151735E-2</v>
      </c>
    </row>
    <row r="26" spans="1:8">
      <c r="A26" s="7" t="s">
        <v>201</v>
      </c>
      <c r="B26" s="30">
        <f>(30/2)</f>
        <v>15</v>
      </c>
      <c r="C26" s="39">
        <f>(60+30)/2</f>
        <v>45</v>
      </c>
      <c r="D26" s="30">
        <f>(90+60)/2</f>
        <v>75</v>
      </c>
      <c r="E26" s="30">
        <f>(120+90)/2</f>
        <v>105</v>
      </c>
      <c r="F26" s="30">
        <f>(120+150)/2</f>
        <v>135</v>
      </c>
      <c r="G26" s="30">
        <v>150</v>
      </c>
    </row>
    <row r="28" spans="1:8" ht="13.5" thickBot="1">
      <c r="A28" s="7" t="s">
        <v>202</v>
      </c>
      <c r="B28" s="36">
        <f>+B24*B26</f>
        <v>12.948939406092029</v>
      </c>
      <c r="C28" s="36">
        <f t="shared" ref="C28:G28" si="2">+C24*C26</f>
        <v>1.8080021083875968</v>
      </c>
      <c r="D28" s="36">
        <f t="shared" si="2"/>
        <v>1.6863242618243723</v>
      </c>
      <c r="E28" s="36">
        <f>+E24*E26</f>
        <v>1.6835814324511031</v>
      </c>
      <c r="F28" s="36">
        <f t="shared" si="2"/>
        <v>1.5936525703888857</v>
      </c>
      <c r="G28" s="36">
        <f t="shared" si="2"/>
        <v>6.9354423105227605</v>
      </c>
      <c r="H28" s="47">
        <f>SUM(B28:G28)</f>
        <v>26.655942089666745</v>
      </c>
    </row>
    <row r="29" spans="1:8" ht="13.5" thickTop="1"/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54"/>
  <sheetViews>
    <sheetView view="pageBreakPreview" zoomScale="80" zoomScaleNormal="100" zoomScaleSheetLayoutView="80" workbookViewId="0">
      <selection activeCell="L11" sqref="L11"/>
    </sheetView>
  </sheetViews>
  <sheetFormatPr defaultColWidth="9.140625" defaultRowHeight="12.75"/>
  <cols>
    <col min="1" max="1" width="25.5703125" style="30" customWidth="1"/>
    <col min="2" max="2" width="19.42578125" style="30" customWidth="1"/>
    <col min="3" max="3" width="16.28515625" style="30" customWidth="1"/>
    <col min="4" max="4" width="12.7109375" style="30" customWidth="1"/>
    <col min="5" max="5" width="15.42578125" style="30" customWidth="1"/>
    <col min="6" max="6" width="17" style="30" customWidth="1"/>
    <col min="7" max="7" width="22" style="30" customWidth="1"/>
    <col min="8" max="9" width="15.42578125" style="30" customWidth="1"/>
    <col min="10" max="10" width="20.140625" style="30" customWidth="1"/>
    <col min="11" max="11" width="10.7109375" style="30" customWidth="1"/>
    <col min="12" max="12" width="10.85546875" style="30" customWidth="1"/>
    <col min="13" max="16384" width="9.140625" style="30"/>
  </cols>
  <sheetData>
    <row r="1" spans="1:10" s="42" customFormat="1">
      <c r="A1" s="40" t="str">
        <f>'Revenue Lag'!A1</f>
        <v>DUKE ENERGY KENTUCKY</v>
      </c>
      <c r="B1" s="41"/>
      <c r="C1" s="41"/>
      <c r="D1" s="41"/>
    </row>
    <row r="2" spans="1:10" s="42" customFormat="1">
      <c r="A2" s="2" t="s">
        <v>110</v>
      </c>
      <c r="B2" s="41"/>
      <c r="C2" s="41"/>
      <c r="D2" s="41"/>
    </row>
    <row r="3" spans="1:10" s="42" customFormat="1">
      <c r="A3" s="40" t="s">
        <v>203</v>
      </c>
      <c r="B3" s="41"/>
      <c r="C3" s="41"/>
      <c r="D3" s="41"/>
    </row>
    <row r="4" spans="1:10" s="42" customFormat="1">
      <c r="A4" s="43"/>
      <c r="B4" s="41"/>
      <c r="C4" s="41"/>
      <c r="D4" s="41"/>
    </row>
    <row r="5" spans="1:10" s="42" customFormat="1">
      <c r="A5" s="43"/>
      <c r="B5" s="41"/>
      <c r="C5" s="41"/>
      <c r="D5" s="41"/>
    </row>
    <row r="6" spans="1:10" s="42" customFormat="1">
      <c r="A6" s="29" t="s">
        <v>204</v>
      </c>
      <c r="B6" s="1">
        <f>+J53</f>
        <v>40.631513864540828</v>
      </c>
      <c r="C6" s="42" t="s">
        <v>117</v>
      </c>
    </row>
    <row r="8" spans="1:10" s="42" customFormat="1">
      <c r="A8" s="44" t="s">
        <v>205</v>
      </c>
      <c r="B8" s="44" t="s">
        <v>206</v>
      </c>
      <c r="C8" s="44" t="s">
        <v>207</v>
      </c>
      <c r="D8" s="44" t="s">
        <v>208</v>
      </c>
      <c r="E8" s="44" t="s">
        <v>209</v>
      </c>
      <c r="F8" s="44" t="s">
        <v>210</v>
      </c>
      <c r="G8" s="44" t="s">
        <v>211</v>
      </c>
      <c r="H8" s="44" t="s">
        <v>212</v>
      </c>
      <c r="I8" s="44" t="s">
        <v>213</v>
      </c>
      <c r="J8" s="44" t="s">
        <v>214</v>
      </c>
    </row>
    <row r="9" spans="1:10" s="31" customForma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</row>
    <row r="10" spans="1:10" s="7" customFormat="1">
      <c r="A10" s="45" t="s">
        <v>217</v>
      </c>
      <c r="B10" s="28">
        <v>36500</v>
      </c>
      <c r="C10" s="76">
        <v>44927</v>
      </c>
      <c r="D10" s="76">
        <v>44957</v>
      </c>
      <c r="E10" s="76">
        <v>44982</v>
      </c>
      <c r="F10" s="273">
        <f>(D10-C10+1)/2</f>
        <v>15.5</v>
      </c>
      <c r="G10" s="273">
        <f>E10-D10</f>
        <v>25</v>
      </c>
      <c r="H10" s="273">
        <f t="shared" ref="H10" si="0">SUM(F10:G10)</f>
        <v>40.5</v>
      </c>
      <c r="I10" s="287">
        <f t="shared" ref="I10:I51" si="1">+B10/B$53</f>
        <v>4.7607131675103369E-3</v>
      </c>
      <c r="J10" s="22">
        <f t="shared" ref="J10" si="2">+H10*I10</f>
        <v>0.19280888328416865</v>
      </c>
    </row>
    <row r="11" spans="1:10" s="7" customFormat="1">
      <c r="A11" s="45" t="s">
        <v>218</v>
      </c>
      <c r="B11" s="22">
        <v>59270</v>
      </c>
      <c r="C11" s="76">
        <v>44927</v>
      </c>
      <c r="D11" s="76">
        <v>44957</v>
      </c>
      <c r="E11" s="76">
        <v>44982</v>
      </c>
      <c r="F11" s="273">
        <f t="shared" ref="F11:F51" si="3">(D11-C11+1)/2</f>
        <v>15.5</v>
      </c>
      <c r="G11" s="273">
        <f t="shared" ref="G11:G51" si="4">E11-D11</f>
        <v>25</v>
      </c>
      <c r="H11" s="273">
        <f t="shared" ref="H11:H51" si="5">SUM(F11:G11)</f>
        <v>40.5</v>
      </c>
      <c r="I11" s="287">
        <f t="shared" si="1"/>
        <v>7.7306156010503481E-3</v>
      </c>
      <c r="J11" s="22">
        <f t="shared" ref="J11:J51" si="6">+H11*I11</f>
        <v>0.31308993184253908</v>
      </c>
    </row>
    <row r="12" spans="1:10" s="7" customFormat="1">
      <c r="A12" s="45" t="s">
        <v>219</v>
      </c>
      <c r="B12" s="22">
        <v>43800</v>
      </c>
      <c r="C12" s="76">
        <v>44927</v>
      </c>
      <c r="D12" s="76">
        <v>44957</v>
      </c>
      <c r="E12" s="76">
        <v>44982</v>
      </c>
      <c r="F12" s="273">
        <f t="shared" si="3"/>
        <v>15.5</v>
      </c>
      <c r="G12" s="273">
        <f t="shared" si="4"/>
        <v>25</v>
      </c>
      <c r="H12" s="273">
        <f t="shared" si="5"/>
        <v>40.5</v>
      </c>
      <c r="I12" s="287">
        <f t="shared" si="1"/>
        <v>5.712855801012405E-3</v>
      </c>
      <c r="J12" s="22">
        <f t="shared" si="6"/>
        <v>0.23137065994100239</v>
      </c>
    </row>
    <row r="13" spans="1:10" s="7" customFormat="1">
      <c r="A13" s="45" t="s">
        <v>217</v>
      </c>
      <c r="B13" s="22">
        <v>184500</v>
      </c>
      <c r="C13" s="76">
        <v>44958</v>
      </c>
      <c r="D13" s="76">
        <v>44985</v>
      </c>
      <c r="E13" s="76">
        <v>45010</v>
      </c>
      <c r="F13" s="273">
        <f t="shared" si="3"/>
        <v>14</v>
      </c>
      <c r="G13" s="273">
        <f t="shared" si="4"/>
        <v>25</v>
      </c>
      <c r="H13" s="273">
        <f t="shared" si="5"/>
        <v>39</v>
      </c>
      <c r="I13" s="287">
        <f t="shared" si="1"/>
        <v>2.4064426833031706E-2</v>
      </c>
      <c r="J13" s="22">
        <f t="shared" si="6"/>
        <v>0.93851264648823651</v>
      </c>
    </row>
    <row r="14" spans="1:10" s="7" customFormat="1">
      <c r="A14" s="45" t="s">
        <v>219</v>
      </c>
      <c r="B14" s="22">
        <v>69500</v>
      </c>
      <c r="C14" s="76">
        <v>44958</v>
      </c>
      <c r="D14" s="76">
        <v>44985</v>
      </c>
      <c r="E14" s="76">
        <v>45010</v>
      </c>
      <c r="F14" s="273">
        <f t="shared" si="3"/>
        <v>14</v>
      </c>
      <c r="G14" s="273">
        <f t="shared" si="4"/>
        <v>25</v>
      </c>
      <c r="H14" s="273">
        <f t="shared" si="5"/>
        <v>39</v>
      </c>
      <c r="I14" s="287">
        <f t="shared" si="1"/>
        <v>9.0649195929306415E-3</v>
      </c>
      <c r="J14" s="22">
        <f t="shared" si="6"/>
        <v>0.35353186412429499</v>
      </c>
    </row>
    <row r="15" spans="1:10" s="7" customFormat="1">
      <c r="A15" s="45" t="s">
        <v>217</v>
      </c>
      <c r="B15" s="22">
        <v>45350</v>
      </c>
      <c r="C15" s="76">
        <v>44986</v>
      </c>
      <c r="D15" s="76">
        <v>45016</v>
      </c>
      <c r="E15" s="76">
        <v>45041</v>
      </c>
      <c r="F15" s="273">
        <f t="shared" si="3"/>
        <v>15.5</v>
      </c>
      <c r="G15" s="273">
        <f t="shared" si="4"/>
        <v>25</v>
      </c>
      <c r="H15" s="273">
        <f t="shared" si="5"/>
        <v>40.5</v>
      </c>
      <c r="I15" s="287">
        <f t="shared" si="1"/>
        <v>5.9150230725094188E-3</v>
      </c>
      <c r="J15" s="22">
        <f t="shared" si="6"/>
        <v>0.23955843443663147</v>
      </c>
    </row>
    <row r="16" spans="1:10" s="7" customFormat="1">
      <c r="A16" s="45" t="s">
        <v>218</v>
      </c>
      <c r="B16" s="22">
        <v>79000</v>
      </c>
      <c r="C16" s="76">
        <v>44986</v>
      </c>
      <c r="D16" s="76">
        <v>45016</v>
      </c>
      <c r="E16" s="76">
        <v>45041</v>
      </c>
      <c r="F16" s="273">
        <f t="shared" si="3"/>
        <v>15.5</v>
      </c>
      <c r="G16" s="273">
        <f t="shared" si="4"/>
        <v>25</v>
      </c>
      <c r="H16" s="273">
        <f t="shared" si="5"/>
        <v>40.5</v>
      </c>
      <c r="I16" s="287">
        <f t="shared" si="1"/>
        <v>1.0304009321460731E-2</v>
      </c>
      <c r="J16" s="22">
        <f t="shared" si="6"/>
        <v>0.41731237751915962</v>
      </c>
    </row>
    <row r="17" spans="1:10" s="7" customFormat="1">
      <c r="A17" s="45" t="s">
        <v>220</v>
      </c>
      <c r="B17" s="22">
        <v>10254.299999999999</v>
      </c>
      <c r="C17" s="76">
        <v>44986</v>
      </c>
      <c r="D17" s="76">
        <v>45016</v>
      </c>
      <c r="E17" s="76">
        <v>45036</v>
      </c>
      <c r="F17" s="273">
        <f t="shared" si="3"/>
        <v>15.5</v>
      </c>
      <c r="G17" s="273">
        <f t="shared" si="4"/>
        <v>20</v>
      </c>
      <c r="H17" s="273">
        <f t="shared" si="5"/>
        <v>35.5</v>
      </c>
      <c r="I17" s="287">
        <f t="shared" si="1"/>
        <v>1.3374734529753767E-3</v>
      </c>
      <c r="J17" s="22">
        <f t="shared" si="6"/>
        <v>4.7480307580625873E-2</v>
      </c>
    </row>
    <row r="18" spans="1:10" s="7" customFormat="1">
      <c r="A18" s="45" t="s">
        <v>219</v>
      </c>
      <c r="B18" s="22">
        <v>61500</v>
      </c>
      <c r="C18" s="76">
        <v>44986</v>
      </c>
      <c r="D18" s="76">
        <v>45016</v>
      </c>
      <c r="E18" s="76">
        <v>45041</v>
      </c>
      <c r="F18" s="273">
        <f t="shared" si="3"/>
        <v>15.5</v>
      </c>
      <c r="G18" s="273">
        <f t="shared" si="4"/>
        <v>25</v>
      </c>
      <c r="H18" s="273">
        <f t="shared" si="5"/>
        <v>40.5</v>
      </c>
      <c r="I18" s="287">
        <f t="shared" si="1"/>
        <v>8.0214756110105687E-3</v>
      </c>
      <c r="J18" s="22">
        <f t="shared" si="6"/>
        <v>0.32486976224592801</v>
      </c>
    </row>
    <row r="19" spans="1:10" s="7" customFormat="1">
      <c r="A19" s="45" t="s">
        <v>217</v>
      </c>
      <c r="B19" s="22">
        <v>539072.82999999996</v>
      </c>
      <c r="C19" s="76">
        <v>45017</v>
      </c>
      <c r="D19" s="76">
        <v>45046</v>
      </c>
      <c r="E19" s="76">
        <v>45071</v>
      </c>
      <c r="F19" s="273">
        <f t="shared" si="3"/>
        <v>15</v>
      </c>
      <c r="G19" s="273">
        <f>E19-D19</f>
        <v>25</v>
      </c>
      <c r="H19" s="273">
        <f t="shared" si="5"/>
        <v>40</v>
      </c>
      <c r="I19" s="287">
        <f t="shared" si="1"/>
        <v>7.0311537535015387E-2</v>
      </c>
      <c r="J19" s="22">
        <f t="shared" si="6"/>
        <v>2.8124615014006156</v>
      </c>
    </row>
    <row r="20" spans="1:10" s="7" customFormat="1">
      <c r="A20" s="45" t="s">
        <v>218</v>
      </c>
      <c r="B20" s="22">
        <v>252990</v>
      </c>
      <c r="C20" s="76">
        <v>45017</v>
      </c>
      <c r="D20" s="76">
        <v>45046</v>
      </c>
      <c r="E20" s="76">
        <v>45071</v>
      </c>
      <c r="F20" s="273">
        <f t="shared" si="3"/>
        <v>15</v>
      </c>
      <c r="G20" s="273">
        <f t="shared" si="4"/>
        <v>25</v>
      </c>
      <c r="H20" s="273">
        <f t="shared" si="5"/>
        <v>40</v>
      </c>
      <c r="I20" s="287">
        <f t="shared" si="1"/>
        <v>3.2997611623244938E-2</v>
      </c>
      <c r="J20" s="22">
        <f t="shared" si="6"/>
        <v>1.3199044649297975</v>
      </c>
    </row>
    <row r="21" spans="1:10" s="7" customFormat="1">
      <c r="A21" s="45" t="s">
        <v>221</v>
      </c>
      <c r="B21" s="22">
        <v>242860</v>
      </c>
      <c r="C21" s="76">
        <v>45017</v>
      </c>
      <c r="D21" s="76">
        <v>45046</v>
      </c>
      <c r="E21" s="76">
        <v>45071</v>
      </c>
      <c r="F21" s="273">
        <f t="shared" si="3"/>
        <v>15</v>
      </c>
      <c r="G21" s="273">
        <f t="shared" si="4"/>
        <v>25</v>
      </c>
      <c r="H21" s="273">
        <f t="shared" si="5"/>
        <v>40</v>
      </c>
      <c r="I21" s="287">
        <f t="shared" si="1"/>
        <v>3.1676350681138644E-2</v>
      </c>
      <c r="J21" s="22">
        <f t="shared" si="6"/>
        <v>1.2670540272455457</v>
      </c>
    </row>
    <row r="22" spans="1:10" s="7" customFormat="1">
      <c r="A22" s="45" t="s">
        <v>219</v>
      </c>
      <c r="B22" s="22">
        <v>359626.8</v>
      </c>
      <c r="C22" s="76">
        <v>45017</v>
      </c>
      <c r="D22" s="76">
        <v>45046</v>
      </c>
      <c r="E22" s="76">
        <v>45071</v>
      </c>
      <c r="F22" s="273">
        <f t="shared" si="3"/>
        <v>15</v>
      </c>
      <c r="G22" s="273">
        <f t="shared" si="4"/>
        <v>25</v>
      </c>
      <c r="H22" s="273">
        <f t="shared" si="5"/>
        <v>40</v>
      </c>
      <c r="I22" s="287">
        <f t="shared" si="1"/>
        <v>4.6906302524646754E-2</v>
      </c>
      <c r="J22" s="22">
        <f t="shared" si="6"/>
        <v>1.8762521009858701</v>
      </c>
    </row>
    <row r="23" spans="1:10" s="7" customFormat="1">
      <c r="A23" s="45" t="s">
        <v>217</v>
      </c>
      <c r="B23" s="22">
        <v>69800</v>
      </c>
      <c r="C23" s="76">
        <v>45047</v>
      </c>
      <c r="D23" s="76">
        <v>45077</v>
      </c>
      <c r="E23" s="76">
        <v>45103</v>
      </c>
      <c r="F23" s="273">
        <f t="shared" si="3"/>
        <v>15.5</v>
      </c>
      <c r="G23" s="273">
        <f t="shared" si="4"/>
        <v>26</v>
      </c>
      <c r="H23" s="273">
        <f t="shared" si="5"/>
        <v>41.5</v>
      </c>
      <c r="I23" s="287">
        <f t="shared" si="1"/>
        <v>9.1040487422526448E-3</v>
      </c>
      <c r="J23" s="22">
        <f t="shared" si="6"/>
        <v>0.37781802280348475</v>
      </c>
    </row>
    <row r="24" spans="1:10" s="7" customFormat="1">
      <c r="A24" s="45" t="s">
        <v>218</v>
      </c>
      <c r="B24" s="22">
        <v>137600</v>
      </c>
      <c r="C24" s="76">
        <v>45047</v>
      </c>
      <c r="D24" s="76">
        <v>45077</v>
      </c>
      <c r="E24" s="76">
        <v>45103</v>
      </c>
      <c r="F24" s="273">
        <f t="shared" si="3"/>
        <v>15.5</v>
      </c>
      <c r="G24" s="273">
        <f t="shared" si="4"/>
        <v>26</v>
      </c>
      <c r="H24" s="273">
        <f t="shared" si="5"/>
        <v>41.5</v>
      </c>
      <c r="I24" s="287">
        <f t="shared" si="1"/>
        <v>1.794723648902527E-2</v>
      </c>
      <c r="J24" s="22">
        <f t="shared" si="6"/>
        <v>0.74481031429454869</v>
      </c>
    </row>
    <row r="25" spans="1:10" s="7" customFormat="1">
      <c r="A25" s="45" t="s">
        <v>221</v>
      </c>
      <c r="B25" s="22">
        <v>35300</v>
      </c>
      <c r="C25" s="76">
        <v>45047</v>
      </c>
      <c r="D25" s="76">
        <v>45077</v>
      </c>
      <c r="E25" s="76">
        <v>45103</v>
      </c>
      <c r="F25" s="273">
        <f t="shared" si="3"/>
        <v>15.5</v>
      </c>
      <c r="G25" s="273">
        <f t="shared" si="4"/>
        <v>26</v>
      </c>
      <c r="H25" s="273">
        <f t="shared" si="5"/>
        <v>41.5</v>
      </c>
      <c r="I25" s="287">
        <f t="shared" si="1"/>
        <v>4.6041965702223265E-3</v>
      </c>
      <c r="J25" s="22">
        <f t="shared" si="6"/>
        <v>0.19107415766422656</v>
      </c>
    </row>
    <row r="26" spans="1:10" s="7" customFormat="1">
      <c r="A26" s="45" t="s">
        <v>219</v>
      </c>
      <c r="B26" s="22">
        <v>126680</v>
      </c>
      <c r="C26" s="76">
        <v>45047</v>
      </c>
      <c r="D26" s="76">
        <v>45077</v>
      </c>
      <c r="E26" s="76">
        <v>45103</v>
      </c>
      <c r="F26" s="273">
        <f t="shared" si="3"/>
        <v>15.5</v>
      </c>
      <c r="G26" s="273">
        <f t="shared" si="4"/>
        <v>26</v>
      </c>
      <c r="H26" s="273">
        <f t="shared" si="5"/>
        <v>41.5</v>
      </c>
      <c r="I26" s="287">
        <f t="shared" si="1"/>
        <v>1.6522935453704372E-2</v>
      </c>
      <c r="J26" s="22">
        <f t="shared" si="6"/>
        <v>0.68570182132873148</v>
      </c>
    </row>
    <row r="27" spans="1:10" s="7" customFormat="1">
      <c r="A27" s="45" t="s">
        <v>217</v>
      </c>
      <c r="B27" s="22">
        <v>168452.5</v>
      </c>
      <c r="C27" s="76">
        <v>45078</v>
      </c>
      <c r="D27" s="76">
        <v>45107</v>
      </c>
      <c r="E27" s="76">
        <v>45132</v>
      </c>
      <c r="F27" s="273">
        <f t="shared" si="3"/>
        <v>15</v>
      </c>
      <c r="G27" s="273">
        <f t="shared" si="4"/>
        <v>25</v>
      </c>
      <c r="H27" s="273">
        <f t="shared" si="5"/>
        <v>40</v>
      </c>
      <c r="I27" s="287">
        <f t="shared" si="1"/>
        <v>2.1971343420548906E-2</v>
      </c>
      <c r="J27" s="22">
        <f t="shared" si="6"/>
        <v>0.87885373682195622</v>
      </c>
    </row>
    <row r="28" spans="1:10" s="7" customFormat="1">
      <c r="A28" s="45" t="s">
        <v>218</v>
      </c>
      <c r="B28" s="22">
        <v>381100</v>
      </c>
      <c r="C28" s="76">
        <v>45078</v>
      </c>
      <c r="D28" s="76">
        <v>45107</v>
      </c>
      <c r="E28" s="76">
        <v>45132</v>
      </c>
      <c r="F28" s="273">
        <f t="shared" si="3"/>
        <v>15</v>
      </c>
      <c r="G28" s="273">
        <f t="shared" si="4"/>
        <v>25</v>
      </c>
      <c r="H28" s="273">
        <f t="shared" si="5"/>
        <v>40</v>
      </c>
      <c r="I28" s="287">
        <f t="shared" si="1"/>
        <v>4.9707062688717524E-2</v>
      </c>
      <c r="J28" s="22">
        <f t="shared" si="6"/>
        <v>1.988282507548701</v>
      </c>
    </row>
    <row r="29" spans="1:10" s="7" customFormat="1">
      <c r="A29" s="45" t="s">
        <v>219</v>
      </c>
      <c r="B29" s="22">
        <v>303350</v>
      </c>
      <c r="C29" s="76">
        <v>45078</v>
      </c>
      <c r="D29" s="76">
        <v>45107</v>
      </c>
      <c r="E29" s="76">
        <v>45132</v>
      </c>
      <c r="F29" s="273">
        <f t="shared" si="3"/>
        <v>15</v>
      </c>
      <c r="G29" s="273">
        <f t="shared" si="4"/>
        <v>25</v>
      </c>
      <c r="H29" s="273">
        <f t="shared" si="5"/>
        <v>40</v>
      </c>
      <c r="I29" s="287">
        <f t="shared" si="1"/>
        <v>3.9566091489431805E-2</v>
      </c>
      <c r="J29" s="22">
        <f t="shared" si="6"/>
        <v>1.5826436595772722</v>
      </c>
    </row>
    <row r="30" spans="1:10" s="7" customFormat="1">
      <c r="A30" s="45" t="s">
        <v>217</v>
      </c>
      <c r="B30" s="22">
        <v>367400</v>
      </c>
      <c r="C30" s="76">
        <v>45108</v>
      </c>
      <c r="D30" s="76">
        <v>45138</v>
      </c>
      <c r="E30" s="76">
        <v>45163</v>
      </c>
      <c r="F30" s="273">
        <f t="shared" si="3"/>
        <v>15.5</v>
      </c>
      <c r="G30" s="273">
        <f t="shared" si="4"/>
        <v>25</v>
      </c>
      <c r="H30" s="273">
        <f t="shared" si="5"/>
        <v>40.5</v>
      </c>
      <c r="I30" s="287">
        <f t="shared" si="1"/>
        <v>4.7920164869679392E-2</v>
      </c>
      <c r="J30" s="22">
        <f t="shared" si="6"/>
        <v>1.9407666772220153</v>
      </c>
    </row>
    <row r="31" spans="1:10" s="7" customFormat="1">
      <c r="A31" s="45" t="s">
        <v>218</v>
      </c>
      <c r="B31" s="22">
        <v>285800</v>
      </c>
      <c r="C31" s="76">
        <v>45108</v>
      </c>
      <c r="D31" s="76">
        <v>45138</v>
      </c>
      <c r="E31" s="76">
        <v>45163</v>
      </c>
      <c r="F31" s="273">
        <f t="shared" si="3"/>
        <v>15.5</v>
      </c>
      <c r="G31" s="273">
        <f t="shared" si="4"/>
        <v>25</v>
      </c>
      <c r="H31" s="273">
        <f t="shared" si="5"/>
        <v>40.5</v>
      </c>
      <c r="I31" s="287">
        <f t="shared" si="1"/>
        <v>3.7277036254094641E-2</v>
      </c>
      <c r="J31" s="22">
        <f t="shared" si="6"/>
        <v>1.5097199682908329</v>
      </c>
    </row>
    <row r="32" spans="1:10" s="7" customFormat="1">
      <c r="A32" s="45" t="s">
        <v>221</v>
      </c>
      <c r="B32" s="22">
        <v>175300</v>
      </c>
      <c r="C32" s="76">
        <v>45108</v>
      </c>
      <c r="D32" s="76">
        <v>45138</v>
      </c>
      <c r="E32" s="76">
        <v>45163</v>
      </c>
      <c r="F32" s="273">
        <f t="shared" si="3"/>
        <v>15.5</v>
      </c>
      <c r="G32" s="273">
        <f t="shared" si="4"/>
        <v>25</v>
      </c>
      <c r="H32" s="273">
        <f t="shared" si="5"/>
        <v>40.5</v>
      </c>
      <c r="I32" s="287">
        <f t="shared" si="1"/>
        <v>2.2864466253823618E-2</v>
      </c>
      <c r="J32" s="22">
        <f t="shared" si="6"/>
        <v>0.92601088327985659</v>
      </c>
    </row>
    <row r="33" spans="1:10" s="7" customFormat="1">
      <c r="A33" s="45" t="s">
        <v>219</v>
      </c>
      <c r="B33" s="22">
        <v>136500</v>
      </c>
      <c r="C33" s="76">
        <v>45108</v>
      </c>
      <c r="D33" s="76">
        <v>45138</v>
      </c>
      <c r="E33" s="76">
        <v>45163</v>
      </c>
      <c r="F33" s="273">
        <f t="shared" si="3"/>
        <v>15.5</v>
      </c>
      <c r="G33" s="273">
        <f t="shared" si="4"/>
        <v>25</v>
      </c>
      <c r="H33" s="273">
        <f t="shared" si="5"/>
        <v>40.5</v>
      </c>
      <c r="I33" s="287">
        <f t="shared" si="1"/>
        <v>1.7803762941511262E-2</v>
      </c>
      <c r="J33" s="22">
        <f t="shared" si="6"/>
        <v>0.72105239913120611</v>
      </c>
    </row>
    <row r="34" spans="1:10" s="7" customFormat="1">
      <c r="A34" s="45" t="s">
        <v>217</v>
      </c>
      <c r="B34" s="22">
        <v>27000</v>
      </c>
      <c r="C34" s="76">
        <v>45139</v>
      </c>
      <c r="D34" s="76">
        <v>45169</v>
      </c>
      <c r="E34" s="76">
        <v>45194</v>
      </c>
      <c r="F34" s="273">
        <f t="shared" si="3"/>
        <v>15.5</v>
      </c>
      <c r="G34" s="273">
        <f t="shared" si="4"/>
        <v>25</v>
      </c>
      <c r="H34" s="273">
        <f t="shared" si="5"/>
        <v>40.5</v>
      </c>
      <c r="I34" s="287">
        <f t="shared" si="1"/>
        <v>3.5216234389802495E-3</v>
      </c>
      <c r="J34" s="22">
        <f t="shared" si="6"/>
        <v>0.14262574927870011</v>
      </c>
    </row>
    <row r="35" spans="1:10" s="7" customFormat="1">
      <c r="A35" s="45" t="s">
        <v>218</v>
      </c>
      <c r="B35" s="22">
        <v>248500</v>
      </c>
      <c r="C35" s="76">
        <v>45139</v>
      </c>
      <c r="D35" s="76">
        <v>45169</v>
      </c>
      <c r="E35" s="76">
        <v>45194</v>
      </c>
      <c r="F35" s="273">
        <f t="shared" si="3"/>
        <v>15.5</v>
      </c>
      <c r="G35" s="273">
        <f t="shared" si="4"/>
        <v>25</v>
      </c>
      <c r="H35" s="273">
        <f t="shared" si="5"/>
        <v>40.5</v>
      </c>
      <c r="I35" s="287">
        <f t="shared" si="1"/>
        <v>3.2411978688392296E-2</v>
      </c>
      <c r="J35" s="22">
        <f t="shared" si="6"/>
        <v>1.312685136879888</v>
      </c>
    </row>
    <row r="36" spans="1:10" s="7" customFormat="1">
      <c r="A36" s="45" t="s">
        <v>219</v>
      </c>
      <c r="B36" s="22">
        <v>324500</v>
      </c>
      <c r="C36" s="76">
        <v>45139</v>
      </c>
      <c r="D36" s="76">
        <v>45169</v>
      </c>
      <c r="E36" s="76">
        <v>45194</v>
      </c>
      <c r="F36" s="273">
        <f t="shared" si="3"/>
        <v>15.5</v>
      </c>
      <c r="G36" s="273">
        <f t="shared" si="4"/>
        <v>25</v>
      </c>
      <c r="H36" s="273">
        <f t="shared" si="5"/>
        <v>40.5</v>
      </c>
      <c r="I36" s="287">
        <f t="shared" si="1"/>
        <v>4.2324696516632995E-2</v>
      </c>
      <c r="J36" s="22">
        <f t="shared" si="6"/>
        <v>1.7141502089236362</v>
      </c>
    </row>
    <row r="37" spans="1:10" s="7" customFormat="1">
      <c r="A37" s="45" t="s">
        <v>217</v>
      </c>
      <c r="B37" s="22">
        <v>51300</v>
      </c>
      <c r="C37" s="76">
        <v>45170</v>
      </c>
      <c r="D37" s="76">
        <v>45199</v>
      </c>
      <c r="E37" s="76">
        <v>45224</v>
      </c>
      <c r="F37" s="273">
        <f t="shared" si="3"/>
        <v>15</v>
      </c>
      <c r="G37" s="273">
        <f t="shared" si="4"/>
        <v>25</v>
      </c>
      <c r="H37" s="273">
        <f t="shared" si="5"/>
        <v>40</v>
      </c>
      <c r="I37" s="287">
        <f t="shared" si="1"/>
        <v>6.6910845340624739E-3</v>
      </c>
      <c r="J37" s="22">
        <f t="shared" si="6"/>
        <v>0.26764338136249893</v>
      </c>
    </row>
    <row r="38" spans="1:10" s="7" customFormat="1">
      <c r="A38" s="45" t="s">
        <v>218</v>
      </c>
      <c r="B38" s="22">
        <v>48800</v>
      </c>
      <c r="C38" s="76">
        <v>45170</v>
      </c>
      <c r="D38" s="76">
        <v>45199</v>
      </c>
      <c r="E38" s="76">
        <v>45224</v>
      </c>
      <c r="F38" s="273">
        <f t="shared" si="3"/>
        <v>15</v>
      </c>
      <c r="G38" s="273">
        <f t="shared" si="4"/>
        <v>25</v>
      </c>
      <c r="H38" s="273">
        <f t="shared" si="5"/>
        <v>40</v>
      </c>
      <c r="I38" s="287">
        <f t="shared" si="1"/>
        <v>6.3650082897124512E-3</v>
      </c>
      <c r="J38" s="22">
        <f t="shared" si="6"/>
        <v>0.25460033158849804</v>
      </c>
    </row>
    <row r="39" spans="1:10" s="7" customFormat="1">
      <c r="A39" s="45" t="s">
        <v>219</v>
      </c>
      <c r="B39" s="22">
        <v>69000</v>
      </c>
      <c r="C39" s="76">
        <v>45170</v>
      </c>
      <c r="D39" s="76">
        <v>45199</v>
      </c>
      <c r="E39" s="76">
        <v>45224</v>
      </c>
      <c r="F39" s="273">
        <f t="shared" si="3"/>
        <v>15</v>
      </c>
      <c r="G39" s="273">
        <f t="shared" si="4"/>
        <v>25</v>
      </c>
      <c r="H39" s="273">
        <f t="shared" si="5"/>
        <v>40</v>
      </c>
      <c r="I39" s="287">
        <f t="shared" si="1"/>
        <v>8.9997043440606384E-3</v>
      </c>
      <c r="J39" s="22">
        <f t="shared" si="6"/>
        <v>0.35998817376242553</v>
      </c>
    </row>
    <row r="40" spans="1:10" s="7" customFormat="1">
      <c r="A40" s="45" t="s">
        <v>217</v>
      </c>
      <c r="B40" s="22">
        <v>206000</v>
      </c>
      <c r="C40" s="76">
        <v>45200</v>
      </c>
      <c r="D40" s="76">
        <v>45230</v>
      </c>
      <c r="E40" s="76">
        <v>45257</v>
      </c>
      <c r="F40" s="273">
        <f t="shared" si="3"/>
        <v>15.5</v>
      </c>
      <c r="G40" s="273">
        <f t="shared" si="4"/>
        <v>27</v>
      </c>
      <c r="H40" s="273">
        <f t="shared" si="5"/>
        <v>42.5</v>
      </c>
      <c r="I40" s="287">
        <f t="shared" si="1"/>
        <v>2.6868682534441902E-2</v>
      </c>
      <c r="J40" s="22">
        <f t="shared" si="6"/>
        <v>1.1419190077137809</v>
      </c>
    </row>
    <row r="41" spans="1:10" s="7" customFormat="1">
      <c r="A41" s="45" t="s">
        <v>218</v>
      </c>
      <c r="B41" s="22">
        <v>279000</v>
      </c>
      <c r="C41" s="76">
        <v>45200</v>
      </c>
      <c r="D41" s="76">
        <v>45230</v>
      </c>
      <c r="E41" s="76">
        <v>45257</v>
      </c>
      <c r="F41" s="273">
        <f t="shared" si="3"/>
        <v>15.5</v>
      </c>
      <c r="G41" s="273">
        <f t="shared" si="4"/>
        <v>27</v>
      </c>
      <c r="H41" s="273">
        <f t="shared" si="5"/>
        <v>42.5</v>
      </c>
      <c r="I41" s="287">
        <f t="shared" si="1"/>
        <v>3.6390108869462576E-2</v>
      </c>
      <c r="J41" s="22">
        <f t="shared" si="6"/>
        <v>1.5465796269521594</v>
      </c>
    </row>
    <row r="42" spans="1:10" s="7" customFormat="1">
      <c r="A42" s="45" t="s">
        <v>221</v>
      </c>
      <c r="B42" s="22">
        <v>94800</v>
      </c>
      <c r="C42" s="76">
        <v>45200</v>
      </c>
      <c r="D42" s="76">
        <v>45230</v>
      </c>
      <c r="E42" s="76">
        <v>45257</v>
      </c>
      <c r="F42" s="273">
        <f t="shared" si="3"/>
        <v>15.5</v>
      </c>
      <c r="G42" s="273">
        <f t="shared" si="4"/>
        <v>27</v>
      </c>
      <c r="H42" s="273">
        <f t="shared" si="5"/>
        <v>42.5</v>
      </c>
      <c r="I42" s="287">
        <f t="shared" si="1"/>
        <v>1.2364811185752876E-2</v>
      </c>
      <c r="J42" s="22">
        <f t="shared" si="6"/>
        <v>0.52550447539449729</v>
      </c>
    </row>
    <row r="43" spans="1:10" s="7" customFormat="1">
      <c r="A43" s="45" t="s">
        <v>219</v>
      </c>
      <c r="B43" s="22">
        <v>317808.40000000002</v>
      </c>
      <c r="C43" s="76">
        <v>45200</v>
      </c>
      <c r="D43" s="76">
        <v>45230</v>
      </c>
      <c r="E43" s="76">
        <v>45257</v>
      </c>
      <c r="F43" s="273">
        <f t="shared" si="3"/>
        <v>15.5</v>
      </c>
      <c r="G43" s="273">
        <f t="shared" si="4"/>
        <v>27</v>
      </c>
      <c r="H43" s="273">
        <f t="shared" si="5"/>
        <v>42.5</v>
      </c>
      <c r="I43" s="287">
        <f t="shared" si="1"/>
        <v>4.1451907797955954E-2</v>
      </c>
      <c r="J43" s="22">
        <f t="shared" si="6"/>
        <v>1.761706081413128</v>
      </c>
    </row>
    <row r="44" spans="1:10" s="7" customFormat="1">
      <c r="A44" s="45" t="s">
        <v>217</v>
      </c>
      <c r="B44" s="22">
        <v>98839.5</v>
      </c>
      <c r="C44" s="76">
        <v>45231</v>
      </c>
      <c r="D44" s="76">
        <v>45260</v>
      </c>
      <c r="E44" s="76">
        <v>45286</v>
      </c>
      <c r="F44" s="273">
        <f t="shared" si="3"/>
        <v>15</v>
      </c>
      <c r="G44" s="273">
        <f t="shared" si="4"/>
        <v>26</v>
      </c>
      <c r="H44" s="273">
        <f t="shared" si="5"/>
        <v>41</v>
      </c>
      <c r="I44" s="287">
        <f t="shared" si="1"/>
        <v>1.2891685181373643E-2</v>
      </c>
      <c r="J44" s="22">
        <f t="shared" si="6"/>
        <v>0.52855909243631938</v>
      </c>
    </row>
    <row r="45" spans="1:10" s="7" customFormat="1">
      <c r="A45" s="45" t="s">
        <v>218</v>
      </c>
      <c r="B45" s="22">
        <v>344350</v>
      </c>
      <c r="C45" s="76">
        <v>45231</v>
      </c>
      <c r="D45" s="76">
        <v>45260</v>
      </c>
      <c r="E45" s="76">
        <v>45286</v>
      </c>
      <c r="F45" s="273">
        <f t="shared" si="3"/>
        <v>15</v>
      </c>
      <c r="G45" s="273">
        <f t="shared" si="4"/>
        <v>26</v>
      </c>
      <c r="H45" s="273">
        <f t="shared" si="5"/>
        <v>41</v>
      </c>
      <c r="I45" s="287">
        <f t="shared" si="1"/>
        <v>4.4913741896772184E-2</v>
      </c>
      <c r="J45" s="22">
        <f t="shared" si="6"/>
        <v>1.8414634177676596</v>
      </c>
    </row>
    <row r="46" spans="1:10" s="7" customFormat="1">
      <c r="A46" s="45" t="s">
        <v>221</v>
      </c>
      <c r="B46" s="22">
        <v>97442</v>
      </c>
      <c r="C46" s="76">
        <v>45231</v>
      </c>
      <c r="D46" s="76">
        <v>45260</v>
      </c>
      <c r="E46" s="76">
        <v>45286</v>
      </c>
      <c r="F46" s="273">
        <f t="shared" si="3"/>
        <v>15</v>
      </c>
      <c r="G46" s="273">
        <f t="shared" si="4"/>
        <v>26</v>
      </c>
      <c r="H46" s="273">
        <f t="shared" si="5"/>
        <v>41</v>
      </c>
      <c r="I46" s="287">
        <f t="shared" si="1"/>
        <v>1.270940856078198E-2</v>
      </c>
      <c r="J46" s="22">
        <f t="shared" si="6"/>
        <v>0.52108575099206123</v>
      </c>
    </row>
    <row r="47" spans="1:10" s="7" customFormat="1">
      <c r="A47" s="45" t="s">
        <v>219</v>
      </c>
      <c r="B47" s="22">
        <v>427882.2</v>
      </c>
      <c r="C47" s="76">
        <v>45231</v>
      </c>
      <c r="D47" s="76">
        <v>45260</v>
      </c>
      <c r="E47" s="76">
        <v>45286</v>
      </c>
      <c r="F47" s="273">
        <f t="shared" si="3"/>
        <v>15</v>
      </c>
      <c r="G47" s="273">
        <f t="shared" si="4"/>
        <v>26</v>
      </c>
      <c r="H47" s="273">
        <f t="shared" si="5"/>
        <v>41</v>
      </c>
      <c r="I47" s="287">
        <f t="shared" si="1"/>
        <v>5.5808888320090184E-2</v>
      </c>
      <c r="J47" s="22">
        <f t="shared" si="6"/>
        <v>2.2881644211236978</v>
      </c>
    </row>
    <row r="48" spans="1:10" s="7" customFormat="1">
      <c r="A48" s="45" t="s">
        <v>217</v>
      </c>
      <c r="B48" s="22">
        <v>130490</v>
      </c>
      <c r="C48" s="76">
        <v>45261</v>
      </c>
      <c r="D48" s="76">
        <v>45291</v>
      </c>
      <c r="E48" s="76">
        <v>45316</v>
      </c>
      <c r="F48" s="273">
        <f t="shared" si="3"/>
        <v>15.5</v>
      </c>
      <c r="G48" s="273">
        <f t="shared" si="4"/>
        <v>25</v>
      </c>
      <c r="H48" s="273">
        <f t="shared" si="5"/>
        <v>40.5</v>
      </c>
      <c r="I48" s="287">
        <f t="shared" si="1"/>
        <v>1.7019875650093805E-2</v>
      </c>
      <c r="J48" s="22">
        <f t="shared" si="6"/>
        <v>0.68930496382879913</v>
      </c>
    </row>
    <row r="49" spans="1:11" s="7" customFormat="1">
      <c r="A49" s="45" t="s">
        <v>218</v>
      </c>
      <c r="B49" s="22">
        <v>338450</v>
      </c>
      <c r="C49" s="76">
        <v>45261</v>
      </c>
      <c r="D49" s="76">
        <v>45291</v>
      </c>
      <c r="E49" s="76">
        <v>45316</v>
      </c>
      <c r="F49" s="273">
        <f t="shared" si="3"/>
        <v>15.5</v>
      </c>
      <c r="G49" s="273">
        <f t="shared" si="4"/>
        <v>25</v>
      </c>
      <c r="H49" s="273">
        <f t="shared" si="5"/>
        <v>40.5</v>
      </c>
      <c r="I49" s="287">
        <f t="shared" si="1"/>
        <v>4.4144201960106128E-2</v>
      </c>
      <c r="J49" s="22">
        <f t="shared" si="6"/>
        <v>1.7878401793842982</v>
      </c>
    </row>
    <row r="50" spans="1:11" s="7" customFormat="1">
      <c r="A50" s="45" t="s">
        <v>221</v>
      </c>
      <c r="B50" s="22">
        <v>53800</v>
      </c>
      <c r="C50" s="76">
        <v>45261</v>
      </c>
      <c r="D50" s="76">
        <v>45291</v>
      </c>
      <c r="E50" s="76">
        <v>45316</v>
      </c>
      <c r="F50" s="273">
        <f t="shared" si="3"/>
        <v>15.5</v>
      </c>
      <c r="G50" s="273">
        <f t="shared" si="4"/>
        <v>25</v>
      </c>
      <c r="H50" s="273">
        <f t="shared" si="5"/>
        <v>40.5</v>
      </c>
      <c r="I50" s="287">
        <f t="shared" si="1"/>
        <v>7.0171607784124974E-3</v>
      </c>
      <c r="J50" s="22">
        <f t="shared" si="6"/>
        <v>0.28419501152570614</v>
      </c>
    </row>
    <row r="51" spans="1:11" s="7" customFormat="1">
      <c r="A51" s="45" t="s">
        <v>219</v>
      </c>
      <c r="B51" s="22">
        <v>337450</v>
      </c>
      <c r="C51" s="76">
        <v>45261</v>
      </c>
      <c r="D51" s="76">
        <v>45291</v>
      </c>
      <c r="E51" s="76">
        <v>45316</v>
      </c>
      <c r="F51" s="273">
        <f t="shared" si="3"/>
        <v>15.5</v>
      </c>
      <c r="G51" s="273">
        <f t="shared" si="4"/>
        <v>25</v>
      </c>
      <c r="H51" s="273">
        <f t="shared" si="5"/>
        <v>40.5</v>
      </c>
      <c r="I51" s="287">
        <f t="shared" si="1"/>
        <v>4.4013771462366118E-2</v>
      </c>
      <c r="J51" s="22">
        <f t="shared" si="6"/>
        <v>1.7825577442258278</v>
      </c>
    </row>
    <row r="52" spans="1:11" s="7" customFormat="1">
      <c r="A52" s="45"/>
      <c r="B52" s="23"/>
      <c r="C52" s="13"/>
      <c r="D52" s="13"/>
      <c r="E52" s="13"/>
      <c r="F52" s="23"/>
      <c r="G52" s="23"/>
      <c r="H52" s="23"/>
      <c r="I52" s="46"/>
      <c r="J52" s="22"/>
    </row>
    <row r="53" spans="1:11" ht="13.5" thickBot="1">
      <c r="B53" s="38">
        <f>SUM(B10:B51)</f>
        <v>7666918.5300000003</v>
      </c>
      <c r="J53" s="47">
        <f>SUM(J10:J51)</f>
        <v>40.631513864540828</v>
      </c>
      <c r="K53" s="7"/>
    </row>
    <row r="54" spans="1:11" ht="13.5" thickTop="1">
      <c r="C54" s="48"/>
      <c r="D54" s="49"/>
      <c r="E54" s="49"/>
    </row>
  </sheetData>
  <printOptions horizontalCentered="1"/>
  <pageMargins left="0" right="0" top="0.5" bottom="0.5" header="0.5" footer="0"/>
  <pageSetup scale="60" fitToHeight="2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1B6C-19E0-4FC4-B85F-0168B591AFEA}">
  <dimension ref="A1:K1926"/>
  <sheetViews>
    <sheetView view="pageBreakPreview" topLeftCell="A1891" zoomScale="80" zoomScaleNormal="100" zoomScaleSheetLayoutView="80" workbookViewId="0">
      <selection activeCell="S23" sqref="S23"/>
    </sheetView>
  </sheetViews>
  <sheetFormatPr defaultColWidth="9.140625" defaultRowHeight="12.75"/>
  <cols>
    <col min="1" max="1" width="39.7109375" style="30" bestFit="1" customWidth="1"/>
    <col min="2" max="2" width="19.42578125" style="30" customWidth="1"/>
    <col min="3" max="3" width="16.28515625" style="30" customWidth="1"/>
    <col min="4" max="4" width="12.7109375" style="30" customWidth="1"/>
    <col min="5" max="5" width="18.85546875" style="31" customWidth="1"/>
    <col min="6" max="6" width="18.5703125" style="30" customWidth="1"/>
    <col min="7" max="7" width="17.5703125" style="30" customWidth="1"/>
    <col min="8" max="8" width="16.140625" style="30" customWidth="1"/>
    <col min="9" max="9" width="13.5703125" style="30" customWidth="1"/>
    <col min="10" max="10" width="15" style="30" customWidth="1"/>
    <col min="11" max="11" width="10.7109375" style="30" customWidth="1"/>
    <col min="12" max="12" width="10.85546875" style="30" customWidth="1"/>
    <col min="13" max="16384" width="9.140625" style="30"/>
  </cols>
  <sheetData>
    <row r="1" spans="1:10" s="42" customFormat="1">
      <c r="A1" s="40" t="str">
        <f>'Revenue Lag'!A1</f>
        <v>DUKE ENERGY KENTUCKY</v>
      </c>
      <c r="B1" s="41"/>
      <c r="C1" s="41"/>
      <c r="D1" s="41"/>
      <c r="E1" s="302"/>
    </row>
    <row r="2" spans="1:10" s="42" customFormat="1">
      <c r="A2" s="2" t="s">
        <v>110</v>
      </c>
      <c r="B2" s="41"/>
      <c r="C2" s="41"/>
      <c r="D2" s="41"/>
      <c r="E2" s="302"/>
    </row>
    <row r="3" spans="1:10" s="42" customFormat="1">
      <c r="A3" s="40" t="s">
        <v>222</v>
      </c>
      <c r="B3" s="41"/>
      <c r="C3" s="41"/>
      <c r="D3" s="41"/>
      <c r="E3" s="302"/>
    </row>
    <row r="4" spans="1:10" s="42" customFormat="1">
      <c r="A4" s="43"/>
      <c r="B4" s="41"/>
      <c r="C4" s="41"/>
      <c r="D4" s="41"/>
      <c r="E4" s="302"/>
    </row>
    <row r="5" spans="1:10" s="42" customFormat="1">
      <c r="A5" s="43"/>
      <c r="B5" s="41"/>
      <c r="C5" s="41"/>
      <c r="D5" s="41"/>
      <c r="E5" s="302"/>
    </row>
    <row r="6" spans="1:10" s="42" customFormat="1">
      <c r="A6" s="29" t="s">
        <v>204</v>
      </c>
      <c r="B6" s="1">
        <f>J1925</f>
        <v>20.534410536465447</v>
      </c>
      <c r="C6" s="42" t="s">
        <v>117</v>
      </c>
      <c r="E6" s="302"/>
    </row>
    <row r="8" spans="1:10" s="42" customFormat="1" ht="25.5">
      <c r="A8" s="44" t="s">
        <v>205</v>
      </c>
      <c r="B8" s="44" t="s">
        <v>206</v>
      </c>
      <c r="C8" s="44" t="s">
        <v>207</v>
      </c>
      <c r="D8" s="44" t="s">
        <v>208</v>
      </c>
      <c r="E8" s="44" t="s">
        <v>209</v>
      </c>
      <c r="F8" s="44" t="s">
        <v>210</v>
      </c>
      <c r="G8" s="44" t="s">
        <v>211</v>
      </c>
      <c r="H8" s="44" t="s">
        <v>212</v>
      </c>
      <c r="I8" s="44" t="s">
        <v>213</v>
      </c>
      <c r="J8" s="44" t="s">
        <v>214</v>
      </c>
    </row>
    <row r="9" spans="1:10" s="31" customForma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</row>
    <row r="10" spans="1:10" s="7" customFormat="1">
      <c r="A10" s="45" t="s">
        <v>223</v>
      </c>
      <c r="B10" s="28">
        <v>10583.54</v>
      </c>
      <c r="C10" s="13">
        <v>44943</v>
      </c>
      <c r="D10" s="13">
        <v>44946.261805555558</v>
      </c>
      <c r="E10" s="76">
        <v>44953</v>
      </c>
      <c r="F10" s="273">
        <f t="shared" ref="F10:F73" si="0">(D10-C10+1)/2</f>
        <v>2.1309027777788287</v>
      </c>
      <c r="G10" s="273">
        <f t="shared" ref="G10:G73" si="1">E10-D10</f>
        <v>6.7381944444423425</v>
      </c>
      <c r="H10" s="273">
        <f t="shared" ref="H10:H73" si="2">SUM(F10:G10)</f>
        <v>8.8690972222211713</v>
      </c>
      <c r="I10" s="287">
        <f t="shared" ref="I10:I73" si="3">+B10/B$1925</f>
        <v>6.0888724762684732E-4</v>
      </c>
      <c r="J10" s="22">
        <f t="shared" ref="J10:J73" si="4">+H10*I10</f>
        <v>5.4002801965731661E-3</v>
      </c>
    </row>
    <row r="11" spans="1:10" s="7" customFormat="1">
      <c r="A11" s="45" t="s">
        <v>223</v>
      </c>
      <c r="B11" s="22">
        <v>10377.44</v>
      </c>
      <c r="C11" s="13">
        <v>45070</v>
      </c>
      <c r="D11" s="13">
        <v>45080.296527777777</v>
      </c>
      <c r="E11" s="76">
        <v>45097</v>
      </c>
      <c r="F11" s="273">
        <f t="shared" si="0"/>
        <v>5.648263888888323</v>
      </c>
      <c r="G11" s="273">
        <f t="shared" si="1"/>
        <v>16.703472222223354</v>
      </c>
      <c r="H11" s="273">
        <f t="shared" si="2"/>
        <v>22.351736111111677</v>
      </c>
      <c r="I11" s="287">
        <f t="shared" si="3"/>
        <v>5.9702999932090305E-4</v>
      </c>
      <c r="J11" s="22">
        <f t="shared" si="4"/>
        <v>1.3344656995238008E-2</v>
      </c>
    </row>
    <row r="12" spans="1:10" s="7" customFormat="1">
      <c r="A12" s="45" t="s">
        <v>224</v>
      </c>
      <c r="B12" s="22">
        <v>3221.7</v>
      </c>
      <c r="C12" s="13">
        <v>45089.395833333336</v>
      </c>
      <c r="D12" s="13">
        <v>45089.396527777775</v>
      </c>
      <c r="E12" s="76">
        <v>45099</v>
      </c>
      <c r="F12" s="273">
        <f t="shared" si="0"/>
        <v>0.50034722221971606</v>
      </c>
      <c r="G12" s="273">
        <f t="shared" si="1"/>
        <v>9.6034722222248092</v>
      </c>
      <c r="H12" s="273">
        <f t="shared" si="2"/>
        <v>10.103819444444525</v>
      </c>
      <c r="I12" s="287">
        <f t="shared" si="3"/>
        <v>1.8534932977807176E-4</v>
      </c>
      <c r="J12" s="22">
        <f t="shared" si="4"/>
        <v>1.872736162226442E-3</v>
      </c>
    </row>
    <row r="13" spans="1:10" s="7" customFormat="1">
      <c r="A13" s="45" t="s">
        <v>224</v>
      </c>
      <c r="B13" s="22">
        <v>674.9</v>
      </c>
      <c r="C13" s="13">
        <v>45132.564583333333</v>
      </c>
      <c r="D13" s="13">
        <v>45132.564583333333</v>
      </c>
      <c r="E13" s="76">
        <v>45147</v>
      </c>
      <c r="F13" s="273">
        <f t="shared" si="0"/>
        <v>0.5</v>
      </c>
      <c r="G13" s="273">
        <f t="shared" si="1"/>
        <v>14.435416666667152</v>
      </c>
      <c r="H13" s="273">
        <f t="shared" si="2"/>
        <v>14.935416666667152</v>
      </c>
      <c r="I13" s="287">
        <f t="shared" si="3"/>
        <v>3.8828029508402593E-5</v>
      </c>
      <c r="J13" s="22">
        <f t="shared" si="4"/>
        <v>5.7991279905364001E-4</v>
      </c>
    </row>
    <row r="14" spans="1:10" s="7" customFormat="1">
      <c r="A14" s="45" t="s">
        <v>224</v>
      </c>
      <c r="B14" s="22">
        <v>213039.82</v>
      </c>
      <c r="C14" s="13">
        <v>44935</v>
      </c>
      <c r="D14" s="13">
        <v>44939.369444444441</v>
      </c>
      <c r="E14" s="76">
        <v>44950</v>
      </c>
      <c r="F14" s="273">
        <f t="shared" si="0"/>
        <v>2.6847222222204437</v>
      </c>
      <c r="G14" s="273">
        <f t="shared" si="1"/>
        <v>10.630555555559113</v>
      </c>
      <c r="H14" s="273">
        <f t="shared" si="2"/>
        <v>13.315277777779556</v>
      </c>
      <c r="I14" s="287">
        <f t="shared" si="3"/>
        <v>1.2256506767557827E-2</v>
      </c>
      <c r="J14" s="22">
        <f t="shared" si="4"/>
        <v>0.16319879219526748</v>
      </c>
    </row>
    <row r="15" spans="1:10" s="7" customFormat="1">
      <c r="A15" s="45" t="s">
        <v>224</v>
      </c>
      <c r="B15" s="22">
        <v>3310.84</v>
      </c>
      <c r="C15" s="13">
        <v>45040.557638888888</v>
      </c>
      <c r="D15" s="13">
        <v>45040.558333333334</v>
      </c>
      <c r="E15" s="76">
        <v>45055</v>
      </c>
      <c r="F15" s="273">
        <f t="shared" si="0"/>
        <v>0.50034722222335404</v>
      </c>
      <c r="G15" s="273">
        <f t="shared" si="1"/>
        <v>14.441666666665697</v>
      </c>
      <c r="H15" s="273">
        <f t="shared" si="2"/>
        <v>14.942013888889051</v>
      </c>
      <c r="I15" s="287">
        <f t="shared" si="3"/>
        <v>1.9047769035056994E-4</v>
      </c>
      <c r="J15" s="22">
        <f t="shared" si="4"/>
        <v>2.8461202947417238E-3</v>
      </c>
    </row>
    <row r="16" spans="1:10" s="7" customFormat="1">
      <c r="A16" s="45" t="s">
        <v>224</v>
      </c>
      <c r="B16" s="22">
        <v>733.41</v>
      </c>
      <c r="C16" s="13">
        <v>44936.515277777777</v>
      </c>
      <c r="D16" s="13">
        <v>44936.515972222223</v>
      </c>
      <c r="E16" s="76">
        <v>44950</v>
      </c>
      <c r="F16" s="273">
        <f t="shared" si="0"/>
        <v>0.50034722222335404</v>
      </c>
      <c r="G16" s="273">
        <f t="shared" si="1"/>
        <v>13.484027777776646</v>
      </c>
      <c r="H16" s="273">
        <f t="shared" si="2"/>
        <v>13.984375</v>
      </c>
      <c r="I16" s="287">
        <f t="shared" si="3"/>
        <v>4.21941993210217E-5</v>
      </c>
      <c r="J16" s="22">
        <f t="shared" si="4"/>
        <v>5.9005950612991281E-4</v>
      </c>
    </row>
    <row r="17" spans="1:10" s="7" customFormat="1">
      <c r="A17" s="45" t="s">
        <v>224</v>
      </c>
      <c r="B17" s="22">
        <v>479920</v>
      </c>
      <c r="C17" s="13">
        <v>45274</v>
      </c>
      <c r="D17" s="13">
        <v>45279.499305555553</v>
      </c>
      <c r="E17" s="76">
        <v>45300</v>
      </c>
      <c r="F17" s="273">
        <f t="shared" si="0"/>
        <v>3.249652777776646</v>
      </c>
      <c r="G17" s="273">
        <f t="shared" si="1"/>
        <v>20.500694444446708</v>
      </c>
      <c r="H17" s="273">
        <f t="shared" si="2"/>
        <v>23.750347222223354</v>
      </c>
      <c r="I17" s="287">
        <f t="shared" si="3"/>
        <v>2.7610531814598566E-2</v>
      </c>
      <c r="J17" s="22">
        <f t="shared" si="4"/>
        <v>0.65575971758696061</v>
      </c>
    </row>
    <row r="18" spans="1:10" s="7" customFormat="1">
      <c r="A18" s="45" t="s">
        <v>224</v>
      </c>
      <c r="B18" s="22">
        <v>7103.6</v>
      </c>
      <c r="C18" s="13">
        <v>45119.569444444445</v>
      </c>
      <c r="D18" s="13">
        <v>45119.569444444445</v>
      </c>
      <c r="E18" s="76">
        <v>45162</v>
      </c>
      <c r="F18" s="273">
        <f t="shared" si="0"/>
        <v>0.5</v>
      </c>
      <c r="G18" s="273">
        <f t="shared" si="1"/>
        <v>42.430555555554747</v>
      </c>
      <c r="H18" s="273">
        <f t="shared" si="2"/>
        <v>42.930555555554747</v>
      </c>
      <c r="I18" s="287">
        <f t="shared" si="3"/>
        <v>4.086809755754759E-4</v>
      </c>
      <c r="J18" s="22">
        <f t="shared" si="4"/>
        <v>1.7544901326441282E-2</v>
      </c>
    </row>
    <row r="19" spans="1:10" s="7" customFormat="1">
      <c r="A19" s="45" t="s">
        <v>224</v>
      </c>
      <c r="B19" s="22">
        <v>685.22</v>
      </c>
      <c r="C19" s="13">
        <v>45131.563194444447</v>
      </c>
      <c r="D19" s="13">
        <v>45131.563888888886</v>
      </c>
      <c r="E19" s="76">
        <v>45147</v>
      </c>
      <c r="F19" s="273">
        <f t="shared" si="0"/>
        <v>0.50034722221971606</v>
      </c>
      <c r="G19" s="273">
        <f t="shared" si="1"/>
        <v>15.43611111111386</v>
      </c>
      <c r="H19" s="273">
        <f t="shared" si="2"/>
        <v>15.936458333333576</v>
      </c>
      <c r="I19" s="287">
        <f t="shared" si="3"/>
        <v>3.9421754896647838E-5</v>
      </c>
      <c r="J19" s="22">
        <f t="shared" si="4"/>
        <v>6.2824315433731713E-4</v>
      </c>
    </row>
    <row r="20" spans="1:10" s="7" customFormat="1">
      <c r="A20" s="45" t="s">
        <v>224</v>
      </c>
      <c r="B20" s="22">
        <v>43.26</v>
      </c>
      <c r="C20" s="13">
        <v>45132.56527777778</v>
      </c>
      <c r="D20" s="13">
        <v>45132.565972222219</v>
      </c>
      <c r="E20" s="76">
        <v>45147</v>
      </c>
      <c r="F20" s="273">
        <f t="shared" si="0"/>
        <v>0.50034722221971606</v>
      </c>
      <c r="G20" s="273">
        <f t="shared" si="1"/>
        <v>14.434027777781012</v>
      </c>
      <c r="H20" s="273">
        <f t="shared" si="2"/>
        <v>14.934375000000728</v>
      </c>
      <c r="I20" s="287">
        <f t="shared" si="3"/>
        <v>2.4888139821210494E-6</v>
      </c>
      <c r="J20" s="22">
        <f t="shared" si="4"/>
        <v>3.7168881314240859E-5</v>
      </c>
    </row>
    <row r="21" spans="1:10" s="7" customFormat="1">
      <c r="A21" s="45" t="s">
        <v>224</v>
      </c>
      <c r="B21" s="22">
        <v>722.89</v>
      </c>
      <c r="C21" s="13">
        <v>45114.366666666669</v>
      </c>
      <c r="D21" s="13">
        <v>45114.366666666669</v>
      </c>
      <c r="E21" s="76">
        <v>45132</v>
      </c>
      <c r="F21" s="273">
        <f t="shared" si="0"/>
        <v>0.5</v>
      </c>
      <c r="G21" s="273">
        <f t="shared" si="1"/>
        <v>17.633333333331393</v>
      </c>
      <c r="H21" s="273">
        <f t="shared" si="2"/>
        <v>18.133333333331393</v>
      </c>
      <c r="I21" s="287">
        <f t="shared" si="3"/>
        <v>4.1588967626802715E-5</v>
      </c>
      <c r="J21" s="22">
        <f t="shared" si="4"/>
        <v>7.5414661296594192E-4</v>
      </c>
    </row>
    <row r="22" spans="1:10" s="7" customFormat="1">
      <c r="A22" s="45" t="s">
        <v>224</v>
      </c>
      <c r="B22" s="22">
        <v>3234.44</v>
      </c>
      <c r="C22" s="13">
        <v>44942.570138888892</v>
      </c>
      <c r="D22" s="13">
        <v>44942.570138888892</v>
      </c>
      <c r="E22" s="76">
        <v>44966</v>
      </c>
      <c r="F22" s="273">
        <f t="shared" si="0"/>
        <v>0.5</v>
      </c>
      <c r="G22" s="273">
        <f t="shared" si="1"/>
        <v>23.429861111108039</v>
      </c>
      <c r="H22" s="273">
        <f t="shared" si="2"/>
        <v>23.929861111108039</v>
      </c>
      <c r="I22" s="287">
        <f t="shared" si="3"/>
        <v>1.8608228146859933E-4</v>
      </c>
      <c r="J22" s="22">
        <f t="shared" si="4"/>
        <v>4.4529231507816954E-3</v>
      </c>
    </row>
    <row r="23" spans="1:10" s="7" customFormat="1">
      <c r="A23" s="45" t="s">
        <v>224</v>
      </c>
      <c r="B23" s="22">
        <v>67.42</v>
      </c>
      <c r="C23" s="13">
        <v>44942.571527777778</v>
      </c>
      <c r="D23" s="13">
        <v>44942.571527777778</v>
      </c>
      <c r="E23" s="76">
        <v>44966</v>
      </c>
      <c r="F23" s="273">
        <f t="shared" si="0"/>
        <v>0.5</v>
      </c>
      <c r="G23" s="273">
        <f t="shared" si="1"/>
        <v>23.428472222221899</v>
      </c>
      <c r="H23" s="273">
        <f t="shared" si="2"/>
        <v>23.928472222221899</v>
      </c>
      <c r="I23" s="287">
        <f t="shared" si="3"/>
        <v>3.8787757437494486E-6</v>
      </c>
      <c r="J23" s="22">
        <f t="shared" si="4"/>
        <v>9.2813177640536769E-5</v>
      </c>
    </row>
    <row r="24" spans="1:10" s="7" customFormat="1">
      <c r="A24" s="45" t="s">
        <v>224</v>
      </c>
      <c r="B24" s="22">
        <v>6675.2</v>
      </c>
      <c r="C24" s="13">
        <v>45264.274305555555</v>
      </c>
      <c r="D24" s="13">
        <v>45264.274305555555</v>
      </c>
      <c r="E24" s="76">
        <v>45281</v>
      </c>
      <c r="F24" s="273">
        <f t="shared" si="0"/>
        <v>0.5</v>
      </c>
      <c r="G24" s="273">
        <f t="shared" si="1"/>
        <v>16.725694444445253</v>
      </c>
      <c r="H24" s="273">
        <f t="shared" si="2"/>
        <v>17.225694444445253</v>
      </c>
      <c r="I24" s="287">
        <f t="shared" si="3"/>
        <v>3.8403446817971402E-4</v>
      </c>
      <c r="J24" s="22">
        <f t="shared" si="4"/>
        <v>6.6152604049987867E-3</v>
      </c>
    </row>
    <row r="25" spans="1:10" s="7" customFormat="1">
      <c r="A25" s="45" t="s">
        <v>224</v>
      </c>
      <c r="B25" s="22">
        <v>6874.84</v>
      </c>
      <c r="C25" s="13">
        <v>45258.373611111114</v>
      </c>
      <c r="D25" s="13">
        <v>45258.373611111114</v>
      </c>
      <c r="E25" s="76">
        <v>45267</v>
      </c>
      <c r="F25" s="273">
        <f t="shared" si="0"/>
        <v>0.5</v>
      </c>
      <c r="G25" s="273">
        <f t="shared" si="1"/>
        <v>8.6263888888861402</v>
      </c>
      <c r="H25" s="273">
        <f t="shared" si="2"/>
        <v>9.1263888888861402</v>
      </c>
      <c r="I25" s="287">
        <f t="shared" si="3"/>
        <v>3.9552006280270629E-4</v>
      </c>
      <c r="J25" s="22">
        <f t="shared" si="4"/>
        <v>3.6096699064941669E-3</v>
      </c>
    </row>
    <row r="26" spans="1:10" s="7" customFormat="1">
      <c r="A26" s="45" t="s">
        <v>224</v>
      </c>
      <c r="B26" s="22">
        <v>59.04</v>
      </c>
      <c r="C26" s="13">
        <v>45174.193749999999</v>
      </c>
      <c r="D26" s="13">
        <v>45174.193749999999</v>
      </c>
      <c r="E26" s="76">
        <v>45190</v>
      </c>
      <c r="F26" s="273">
        <f t="shared" si="0"/>
        <v>0.5</v>
      </c>
      <c r="G26" s="273">
        <f t="shared" si="1"/>
        <v>15.806250000001455</v>
      </c>
      <c r="H26" s="273">
        <f t="shared" si="2"/>
        <v>16.306250000001455</v>
      </c>
      <c r="I26" s="287">
        <f t="shared" si="3"/>
        <v>3.3966615234495321E-6</v>
      </c>
      <c r="J26" s="22">
        <f t="shared" si="4"/>
        <v>5.5386811966753878E-5</v>
      </c>
    </row>
    <row r="27" spans="1:10" s="7" customFormat="1">
      <c r="A27" s="45" t="s">
        <v>224</v>
      </c>
      <c r="B27" s="22">
        <v>7120.4</v>
      </c>
      <c r="C27" s="13">
        <v>45181.390972222223</v>
      </c>
      <c r="D27" s="13">
        <v>45181.390972222223</v>
      </c>
      <c r="E27" s="76">
        <v>45190</v>
      </c>
      <c r="F27" s="273">
        <f t="shared" si="0"/>
        <v>0.5</v>
      </c>
      <c r="G27" s="273">
        <f t="shared" si="1"/>
        <v>8.609027777776646</v>
      </c>
      <c r="H27" s="273">
        <f t="shared" si="2"/>
        <v>9.109027777776646</v>
      </c>
      <c r="I27" s="287">
        <f t="shared" si="3"/>
        <v>4.0964750527727045E-4</v>
      </c>
      <c r="J27" s="22">
        <f t="shared" si="4"/>
        <v>3.7314905046675617E-3</v>
      </c>
    </row>
    <row r="28" spans="1:10" s="7" customFormat="1">
      <c r="A28" s="45" t="s">
        <v>224</v>
      </c>
      <c r="B28" s="22">
        <v>709.5</v>
      </c>
      <c r="C28" s="13">
        <v>45181.390972222223</v>
      </c>
      <c r="D28" s="13">
        <v>45181.390972222223</v>
      </c>
      <c r="E28" s="76">
        <v>45190</v>
      </c>
      <c r="F28" s="273">
        <f t="shared" si="0"/>
        <v>0.5</v>
      </c>
      <c r="G28" s="273">
        <f t="shared" si="1"/>
        <v>8.609027777776646</v>
      </c>
      <c r="H28" s="273">
        <f t="shared" si="2"/>
        <v>9.109027777776646</v>
      </c>
      <c r="I28" s="287">
        <f t="shared" si="3"/>
        <v>4.081862044186048E-5</v>
      </c>
      <c r="J28" s="22">
        <f t="shared" si="4"/>
        <v>3.7181794745542876E-4</v>
      </c>
    </row>
    <row r="29" spans="1:10" s="7" customFormat="1">
      <c r="A29" s="45" t="s">
        <v>224</v>
      </c>
      <c r="B29" s="22">
        <v>67.599999999999994</v>
      </c>
      <c r="C29" s="13">
        <v>44931.512499999997</v>
      </c>
      <c r="D29" s="13">
        <v>44931.512499999997</v>
      </c>
      <c r="E29" s="76">
        <v>44950</v>
      </c>
      <c r="F29" s="273">
        <f t="shared" si="0"/>
        <v>0.5</v>
      </c>
      <c r="G29" s="273">
        <f t="shared" si="1"/>
        <v>18.48750000000291</v>
      </c>
      <c r="H29" s="273">
        <f t="shared" si="2"/>
        <v>18.98750000000291</v>
      </c>
      <c r="I29" s="287">
        <f t="shared" si="3"/>
        <v>3.8891314191258186E-6</v>
      </c>
      <c r="J29" s="22">
        <f t="shared" si="4"/>
        <v>7.3844882820662798E-5</v>
      </c>
    </row>
    <row r="30" spans="1:10" s="7" customFormat="1">
      <c r="A30" s="45" t="s">
        <v>224</v>
      </c>
      <c r="B30" s="22">
        <v>68.3</v>
      </c>
      <c r="C30" s="13">
        <v>44931.513888888891</v>
      </c>
      <c r="D30" s="13">
        <v>44931.513888888891</v>
      </c>
      <c r="E30" s="76">
        <v>44950</v>
      </c>
      <c r="F30" s="273">
        <f t="shared" si="0"/>
        <v>0.5</v>
      </c>
      <c r="G30" s="273">
        <f t="shared" si="1"/>
        <v>18.486111111109494</v>
      </c>
      <c r="H30" s="273">
        <f t="shared" si="2"/>
        <v>18.986111111109494</v>
      </c>
      <c r="I30" s="287">
        <f t="shared" si="3"/>
        <v>3.9294034900339268E-6</v>
      </c>
      <c r="J30" s="22">
        <f t="shared" si="4"/>
        <v>7.4604091262165569E-5</v>
      </c>
    </row>
    <row r="31" spans="1:10" s="7" customFormat="1">
      <c r="A31" s="45" t="s">
        <v>224</v>
      </c>
      <c r="B31" s="22">
        <v>725.16</v>
      </c>
      <c r="C31" s="13">
        <v>44935.521527777775</v>
      </c>
      <c r="D31" s="13">
        <v>44935.522222222222</v>
      </c>
      <c r="E31" s="76">
        <v>44950</v>
      </c>
      <c r="F31" s="273">
        <f t="shared" si="0"/>
        <v>0.50034722222335404</v>
      </c>
      <c r="G31" s="273">
        <f t="shared" si="1"/>
        <v>14.477777777778101</v>
      </c>
      <c r="H31" s="273">
        <f t="shared" si="2"/>
        <v>14.978125000001455</v>
      </c>
      <c r="I31" s="287">
        <f t="shared" si="3"/>
        <v>4.1719564199604718E-5</v>
      </c>
      <c r="J31" s="22">
        <f t="shared" si="4"/>
        <v>6.2488084752726513E-4</v>
      </c>
    </row>
    <row r="32" spans="1:10" s="7" customFormat="1">
      <c r="A32" s="45" t="s">
        <v>224</v>
      </c>
      <c r="B32" s="22">
        <v>705.03</v>
      </c>
      <c r="C32" s="13">
        <v>45173.52847222222</v>
      </c>
      <c r="D32" s="13">
        <v>45173.52847222222</v>
      </c>
      <c r="E32" s="76">
        <v>45190</v>
      </c>
      <c r="F32" s="273">
        <f t="shared" si="0"/>
        <v>0.5</v>
      </c>
      <c r="G32" s="273">
        <f t="shared" si="1"/>
        <v>16.471527777779556</v>
      </c>
      <c r="H32" s="273">
        <f t="shared" si="2"/>
        <v>16.971527777779556</v>
      </c>
      <c r="I32" s="287">
        <f t="shared" si="3"/>
        <v>4.0561454503347278E-5</v>
      </c>
      <c r="J32" s="22">
        <f t="shared" si="4"/>
        <v>6.8838985181069996E-4</v>
      </c>
    </row>
    <row r="33" spans="1:10" s="7" customFormat="1">
      <c r="A33" s="45" t="s">
        <v>224</v>
      </c>
      <c r="B33" s="22">
        <v>59.51</v>
      </c>
      <c r="C33" s="13">
        <v>45175.552083333336</v>
      </c>
      <c r="D33" s="13">
        <v>45175.552083333336</v>
      </c>
      <c r="E33" s="76">
        <v>45190</v>
      </c>
      <c r="F33" s="273">
        <f t="shared" si="0"/>
        <v>0.5</v>
      </c>
      <c r="G33" s="273">
        <f t="shared" si="1"/>
        <v>14.447916666664241</v>
      </c>
      <c r="H33" s="273">
        <f t="shared" si="2"/>
        <v>14.947916666664241</v>
      </c>
      <c r="I33" s="287">
        <f t="shared" si="3"/>
        <v>3.4237013424878329E-6</v>
      </c>
      <c r="J33" s="22">
        <f t="shared" si="4"/>
        <v>5.1177202359054618E-5</v>
      </c>
    </row>
    <row r="34" spans="1:10" s="7" customFormat="1">
      <c r="A34" s="45" t="s">
        <v>224</v>
      </c>
      <c r="B34" s="22">
        <v>715.64</v>
      </c>
      <c r="C34" s="13">
        <v>45175.552083333336</v>
      </c>
      <c r="D34" s="13">
        <v>45175.552083333336</v>
      </c>
      <c r="E34" s="76">
        <v>45190</v>
      </c>
      <c r="F34" s="273">
        <f t="shared" si="0"/>
        <v>0.5</v>
      </c>
      <c r="G34" s="273">
        <f t="shared" si="1"/>
        <v>14.447916666664241</v>
      </c>
      <c r="H34" s="273">
        <f t="shared" si="2"/>
        <v>14.947916666664241</v>
      </c>
      <c r="I34" s="287">
        <f t="shared" si="3"/>
        <v>4.1171864035254453E-5</v>
      </c>
      <c r="J34" s="22">
        <f t="shared" si="4"/>
        <v>6.1543359261021413E-4</v>
      </c>
    </row>
    <row r="35" spans="1:10" s="7" customFormat="1">
      <c r="A35" s="45" t="s">
        <v>224</v>
      </c>
      <c r="B35" s="22">
        <v>730.57</v>
      </c>
      <c r="C35" s="13">
        <v>45008.35833333333</v>
      </c>
      <c r="D35" s="13">
        <v>45008.359027777777</v>
      </c>
      <c r="E35" s="76">
        <v>45023</v>
      </c>
      <c r="F35" s="273">
        <f t="shared" si="0"/>
        <v>0.50034722222335404</v>
      </c>
      <c r="G35" s="273">
        <f t="shared" si="1"/>
        <v>14.640972222223354</v>
      </c>
      <c r="H35" s="273">
        <f t="shared" si="2"/>
        <v>15.141319444446708</v>
      </c>
      <c r="I35" s="287">
        <f t="shared" si="3"/>
        <v>4.2030809776194527E-5</v>
      </c>
      <c r="J35" s="22">
        <f t="shared" si="4"/>
        <v>6.3640191733013501E-4</v>
      </c>
    </row>
    <row r="36" spans="1:10" s="7" customFormat="1">
      <c r="A36" s="45" t="s">
        <v>224</v>
      </c>
      <c r="B36" s="22">
        <v>3149.12</v>
      </c>
      <c r="C36" s="13">
        <v>45009.362500000003</v>
      </c>
      <c r="D36" s="13">
        <v>45009.363194444442</v>
      </c>
      <c r="E36" s="76">
        <v>45023</v>
      </c>
      <c r="F36" s="273">
        <f t="shared" si="0"/>
        <v>0.50034722221971606</v>
      </c>
      <c r="G36" s="273">
        <f t="shared" si="1"/>
        <v>13.636805555557657</v>
      </c>
      <c r="H36" s="273">
        <f t="shared" si="2"/>
        <v>14.137152777777374</v>
      </c>
      <c r="I36" s="287">
        <f t="shared" si="3"/>
        <v>1.8117369134019968E-4</v>
      </c>
      <c r="J36" s="22">
        <f t="shared" si="4"/>
        <v>2.5612801537902843E-3</v>
      </c>
    </row>
    <row r="37" spans="1:10" s="7" customFormat="1">
      <c r="A37" s="45" t="s">
        <v>224</v>
      </c>
      <c r="B37" s="22">
        <v>59.87</v>
      </c>
      <c r="C37" s="13">
        <v>45009.363888888889</v>
      </c>
      <c r="D37" s="13">
        <v>45009.364583333336</v>
      </c>
      <c r="E37" s="76">
        <v>45023</v>
      </c>
      <c r="F37" s="273">
        <f t="shared" si="0"/>
        <v>0.50034722222335404</v>
      </c>
      <c r="G37" s="273">
        <f t="shared" si="1"/>
        <v>13.635416666664241</v>
      </c>
      <c r="H37" s="273">
        <f t="shared" si="2"/>
        <v>14.135763888887595</v>
      </c>
      <c r="I37" s="287">
        <f t="shared" si="3"/>
        <v>3.4444126932405737E-6</v>
      </c>
      <c r="J37" s="22">
        <f t="shared" si="4"/>
        <v>4.868940456753617E-5</v>
      </c>
    </row>
    <row r="38" spans="1:10" s="7" customFormat="1">
      <c r="A38" s="45" t="s">
        <v>224</v>
      </c>
      <c r="B38" s="22">
        <v>3230.62</v>
      </c>
      <c r="C38" s="13">
        <v>45009.363888888889</v>
      </c>
      <c r="D38" s="13">
        <v>45009.364583333336</v>
      </c>
      <c r="E38" s="76">
        <v>45023</v>
      </c>
      <c r="F38" s="273">
        <f t="shared" si="0"/>
        <v>0.50034722222335404</v>
      </c>
      <c r="G38" s="273">
        <f t="shared" si="1"/>
        <v>13.635416666664241</v>
      </c>
      <c r="H38" s="273">
        <f t="shared" si="2"/>
        <v>14.135763888887595</v>
      </c>
      <c r="I38" s="287">
        <f t="shared" si="3"/>
        <v>1.8586251102450078E-4</v>
      </c>
      <c r="J38" s="22">
        <f t="shared" si="4"/>
        <v>2.6273085716381106E-3</v>
      </c>
    </row>
    <row r="39" spans="1:10" s="7" customFormat="1">
      <c r="A39" s="45" t="s">
        <v>224</v>
      </c>
      <c r="B39" s="22">
        <v>677.92</v>
      </c>
      <c r="C39" s="13">
        <v>45006.511111111111</v>
      </c>
      <c r="D39" s="13">
        <v>45006.511805555558</v>
      </c>
      <c r="E39" s="76">
        <v>45023</v>
      </c>
      <c r="F39" s="273">
        <f t="shared" si="0"/>
        <v>0.50034722222335404</v>
      </c>
      <c r="G39" s="273">
        <f t="shared" si="1"/>
        <v>16.488194444442343</v>
      </c>
      <c r="H39" s="273">
        <f t="shared" si="2"/>
        <v>16.988541666665697</v>
      </c>
      <c r="I39" s="287">
        <f t="shared" si="3"/>
        <v>3.9001774728606139E-5</v>
      </c>
      <c r="J39" s="22">
        <f t="shared" si="4"/>
        <v>6.6258327505083455E-4</v>
      </c>
    </row>
    <row r="40" spans="1:10" s="7" customFormat="1">
      <c r="A40" s="45" t="s">
        <v>224</v>
      </c>
      <c r="B40" s="22">
        <v>731.71</v>
      </c>
      <c r="C40" s="13">
        <v>45007.51458333333</v>
      </c>
      <c r="D40" s="13">
        <v>45007.515277777777</v>
      </c>
      <c r="E40" s="76">
        <v>45023</v>
      </c>
      <c r="F40" s="273">
        <f t="shared" si="0"/>
        <v>0.50034722222335404</v>
      </c>
      <c r="G40" s="273">
        <f t="shared" si="1"/>
        <v>15.484722222223354</v>
      </c>
      <c r="H40" s="273">
        <f t="shared" si="2"/>
        <v>15.985069444446708</v>
      </c>
      <c r="I40" s="287">
        <f t="shared" si="3"/>
        <v>4.2096395720244873E-5</v>
      </c>
      <c r="J40" s="22">
        <f t="shared" si="4"/>
        <v>6.7291380894902346E-4</v>
      </c>
    </row>
    <row r="41" spans="1:10" s="7" customFormat="1">
      <c r="A41" s="45" t="s">
        <v>224</v>
      </c>
      <c r="B41" s="22">
        <v>710.89</v>
      </c>
      <c r="C41" s="13">
        <v>45243.802083333336</v>
      </c>
      <c r="D41" s="13">
        <v>45243.802083333336</v>
      </c>
      <c r="E41" s="76">
        <v>45252</v>
      </c>
      <c r="F41" s="273">
        <f t="shared" si="0"/>
        <v>0.5</v>
      </c>
      <c r="G41" s="273">
        <f t="shared" si="1"/>
        <v>8.1979166666642413</v>
      </c>
      <c r="H41" s="273">
        <f t="shared" si="2"/>
        <v>8.6979166666642413</v>
      </c>
      <c r="I41" s="287">
        <f t="shared" si="3"/>
        <v>4.089858926837801E-5</v>
      </c>
      <c r="J41" s="22">
        <f t="shared" si="4"/>
        <v>3.557325212404804E-4</v>
      </c>
    </row>
    <row r="42" spans="1:10" s="7" customFormat="1">
      <c r="A42" s="45" t="s">
        <v>224</v>
      </c>
      <c r="B42" s="22">
        <v>3197.51</v>
      </c>
      <c r="C42" s="13">
        <v>44928.35833333333</v>
      </c>
      <c r="D42" s="13">
        <v>44928.359027777777</v>
      </c>
      <c r="E42" s="76">
        <v>44950</v>
      </c>
      <c r="F42" s="273">
        <f t="shared" si="0"/>
        <v>0.50034722222335404</v>
      </c>
      <c r="G42" s="273">
        <f t="shared" si="1"/>
        <v>21.640972222223354</v>
      </c>
      <c r="H42" s="273">
        <f t="shared" si="2"/>
        <v>22.141319444446708</v>
      </c>
      <c r="I42" s="287">
        <f t="shared" si="3"/>
        <v>1.8395764207054731E-4</v>
      </c>
      <c r="J42" s="22">
        <f t="shared" si="4"/>
        <v>4.0730649173311767E-3</v>
      </c>
    </row>
    <row r="43" spans="1:10" s="7" customFormat="1">
      <c r="A43" s="45" t="s">
        <v>224</v>
      </c>
      <c r="B43" s="22">
        <v>714.63</v>
      </c>
      <c r="C43" s="13">
        <v>44928.35833333333</v>
      </c>
      <c r="D43" s="13">
        <v>44928.359027777777</v>
      </c>
      <c r="E43" s="76">
        <v>44950</v>
      </c>
      <c r="F43" s="273">
        <f t="shared" si="0"/>
        <v>0.50034722222335404</v>
      </c>
      <c r="G43" s="273">
        <f t="shared" si="1"/>
        <v>21.640972222223354</v>
      </c>
      <c r="H43" s="273">
        <f t="shared" si="2"/>
        <v>22.141319444446708</v>
      </c>
      <c r="I43" s="287">
        <f t="shared" si="3"/>
        <v>4.1113757190087043E-5</v>
      </c>
      <c r="J43" s="22">
        <f t="shared" si="4"/>
        <v>9.1031283150713488E-4</v>
      </c>
    </row>
    <row r="44" spans="1:10" s="7" customFormat="1">
      <c r="A44" s="45" t="s">
        <v>224</v>
      </c>
      <c r="B44" s="22">
        <v>742.24</v>
      </c>
      <c r="C44" s="13">
        <v>44930.318055555559</v>
      </c>
      <c r="D44" s="13">
        <v>44930.318749999999</v>
      </c>
      <c r="E44" s="76">
        <v>44950</v>
      </c>
      <c r="F44" s="273">
        <f t="shared" si="0"/>
        <v>0.50034722221971606</v>
      </c>
      <c r="G44" s="273">
        <f t="shared" si="1"/>
        <v>19.681250000001455</v>
      </c>
      <c r="H44" s="273">
        <f t="shared" si="2"/>
        <v>20.181597222221171</v>
      </c>
      <c r="I44" s="287">
        <f t="shared" si="3"/>
        <v>4.2702202729762548E-5</v>
      </c>
      <c r="J44" s="22">
        <f t="shared" si="4"/>
        <v>8.6179865599370119E-4</v>
      </c>
    </row>
    <row r="45" spans="1:10" s="7" customFormat="1">
      <c r="A45" s="45" t="s">
        <v>224</v>
      </c>
      <c r="B45" s="22">
        <v>715.64</v>
      </c>
      <c r="C45" s="13">
        <v>45156.032638888886</v>
      </c>
      <c r="D45" s="13">
        <v>45156.032638888886</v>
      </c>
      <c r="E45" s="76">
        <v>45176</v>
      </c>
      <c r="F45" s="273">
        <f t="shared" si="0"/>
        <v>0.5</v>
      </c>
      <c r="G45" s="273">
        <f t="shared" si="1"/>
        <v>19.96736111111386</v>
      </c>
      <c r="H45" s="273">
        <f t="shared" si="2"/>
        <v>20.46736111111386</v>
      </c>
      <c r="I45" s="287">
        <f t="shared" si="3"/>
        <v>4.1171864035254453E-5</v>
      </c>
      <c r="J45" s="22">
        <f t="shared" si="4"/>
        <v>8.4267940882723437E-4</v>
      </c>
    </row>
    <row r="46" spans="1:10" s="7" customFormat="1">
      <c r="A46" s="45" t="s">
        <v>224</v>
      </c>
      <c r="B46" s="22">
        <v>7215.6</v>
      </c>
      <c r="C46" s="13">
        <v>45159.609027777777</v>
      </c>
      <c r="D46" s="13">
        <v>45159.609027777777</v>
      </c>
      <c r="E46" s="76">
        <v>45176</v>
      </c>
      <c r="F46" s="273">
        <f t="shared" si="0"/>
        <v>0.5</v>
      </c>
      <c r="G46" s="273">
        <f t="shared" si="1"/>
        <v>16.390972222223354</v>
      </c>
      <c r="H46" s="273">
        <f t="shared" si="2"/>
        <v>16.890972222223354</v>
      </c>
      <c r="I46" s="287">
        <f t="shared" si="3"/>
        <v>4.151245069207731E-4</v>
      </c>
      <c r="J46" s="22">
        <f t="shared" si="4"/>
        <v>7.0118565151629448E-3</v>
      </c>
    </row>
    <row r="47" spans="1:10" s="7" customFormat="1">
      <c r="A47" s="45" t="s">
        <v>224</v>
      </c>
      <c r="B47" s="22">
        <v>717.31</v>
      </c>
      <c r="C47" s="13">
        <v>45139.439583333333</v>
      </c>
      <c r="D47" s="13">
        <v>45139.44027777778</v>
      </c>
      <c r="E47" s="76">
        <v>45162</v>
      </c>
      <c r="F47" s="273">
        <f t="shared" si="0"/>
        <v>0.50034722222335404</v>
      </c>
      <c r="G47" s="273">
        <f t="shared" si="1"/>
        <v>22.559722222220444</v>
      </c>
      <c r="H47" s="273">
        <f t="shared" si="2"/>
        <v>23.060069444443798</v>
      </c>
      <c r="I47" s="287">
        <f t="shared" si="3"/>
        <v>4.1267941690135222E-5</v>
      </c>
      <c r="J47" s="22">
        <f t="shared" si="4"/>
        <v>9.516416012037756E-4</v>
      </c>
    </row>
    <row r="48" spans="1:10" s="7" customFormat="1">
      <c r="A48" s="45" t="s">
        <v>224</v>
      </c>
      <c r="B48" s="22">
        <v>7120.4</v>
      </c>
      <c r="C48" s="13">
        <v>45141.45</v>
      </c>
      <c r="D48" s="13">
        <v>45141.450694444444</v>
      </c>
      <c r="E48" s="76">
        <v>45162</v>
      </c>
      <c r="F48" s="273">
        <f t="shared" si="0"/>
        <v>0.50034722222335404</v>
      </c>
      <c r="G48" s="273">
        <f t="shared" si="1"/>
        <v>20.549305555556202</v>
      </c>
      <c r="H48" s="273">
        <f t="shared" si="2"/>
        <v>21.049652777779556</v>
      </c>
      <c r="I48" s="287">
        <f t="shared" si="3"/>
        <v>4.0964750527727045E-4</v>
      </c>
      <c r="J48" s="22">
        <f t="shared" si="4"/>
        <v>8.6229377473701612E-3</v>
      </c>
    </row>
    <row r="49" spans="1:10" s="7" customFormat="1">
      <c r="A49" s="45" t="s">
        <v>224</v>
      </c>
      <c r="B49" s="22">
        <v>7151.2</v>
      </c>
      <c r="C49" s="13">
        <v>45148.368055555555</v>
      </c>
      <c r="D49" s="13">
        <v>45148.37222222222</v>
      </c>
      <c r="E49" s="76">
        <v>45162</v>
      </c>
      <c r="F49" s="273">
        <f t="shared" si="0"/>
        <v>0.50208333333284827</v>
      </c>
      <c r="G49" s="273">
        <f t="shared" si="1"/>
        <v>13.627777777779556</v>
      </c>
      <c r="H49" s="273">
        <f t="shared" si="2"/>
        <v>14.129861111112405</v>
      </c>
      <c r="I49" s="287">
        <f t="shared" si="3"/>
        <v>4.1141947639722717E-4</v>
      </c>
      <c r="J49" s="22">
        <f t="shared" si="4"/>
        <v>5.8133000598994079E-3</v>
      </c>
    </row>
    <row r="50" spans="1:10" s="7" customFormat="1">
      <c r="A50" s="45" t="s">
        <v>224</v>
      </c>
      <c r="B50" s="22">
        <v>7114.8</v>
      </c>
      <c r="C50" s="13">
        <v>45135.400694444441</v>
      </c>
      <c r="D50" s="13">
        <v>45135.400694444441</v>
      </c>
      <c r="E50" s="76">
        <v>45147</v>
      </c>
      <c r="F50" s="273">
        <f t="shared" si="0"/>
        <v>0.5</v>
      </c>
      <c r="G50" s="273">
        <f t="shared" si="1"/>
        <v>11.599305555559113</v>
      </c>
      <c r="H50" s="273">
        <f t="shared" si="2"/>
        <v>12.099305555559113</v>
      </c>
      <c r="I50" s="287">
        <f t="shared" si="3"/>
        <v>4.093253287100056E-4</v>
      </c>
      <c r="J50" s="22">
        <f t="shared" si="4"/>
        <v>4.9525522236920309E-3</v>
      </c>
    </row>
    <row r="51" spans="1:10" s="7" customFormat="1">
      <c r="A51" s="45" t="s">
        <v>224</v>
      </c>
      <c r="B51" s="22">
        <v>44.21</v>
      </c>
      <c r="C51" s="13">
        <v>45135.400694444441</v>
      </c>
      <c r="D51" s="13">
        <v>45135.400694444441</v>
      </c>
      <c r="E51" s="76">
        <v>45147</v>
      </c>
      <c r="F51" s="273">
        <f t="shared" si="0"/>
        <v>0.5</v>
      </c>
      <c r="G51" s="273">
        <f t="shared" si="1"/>
        <v>11.599305555559113</v>
      </c>
      <c r="H51" s="273">
        <f t="shared" si="2"/>
        <v>12.099305555559113</v>
      </c>
      <c r="I51" s="287">
        <f t="shared" si="3"/>
        <v>2.5434689354963384E-6</v>
      </c>
      <c r="J51" s="22">
        <f t="shared" si="4"/>
        <v>3.077420782164287E-5</v>
      </c>
    </row>
    <row r="52" spans="1:10" s="7" customFormat="1">
      <c r="A52" s="45" t="s">
        <v>224</v>
      </c>
      <c r="B52" s="22">
        <v>720.04</v>
      </c>
      <c r="C52" s="13">
        <v>45013.315972222219</v>
      </c>
      <c r="D52" s="13">
        <v>45013.316666666666</v>
      </c>
      <c r="E52" s="76">
        <v>45023</v>
      </c>
      <c r="F52" s="273">
        <f t="shared" si="0"/>
        <v>0.50034722222335404</v>
      </c>
      <c r="G52" s="273">
        <f t="shared" si="1"/>
        <v>9.6833333333343035</v>
      </c>
      <c r="H52" s="273">
        <f t="shared" si="2"/>
        <v>10.183680555557657</v>
      </c>
      <c r="I52" s="287">
        <f t="shared" si="3"/>
        <v>4.1425002766676845E-5</v>
      </c>
      <c r="J52" s="22">
        <f t="shared" si="4"/>
        <v>4.2185899518892915E-4</v>
      </c>
    </row>
    <row r="53" spans="1:10" s="7" customFormat="1">
      <c r="A53" s="45" t="s">
        <v>224</v>
      </c>
      <c r="B53" s="22">
        <v>697.84</v>
      </c>
      <c r="C53" s="13">
        <v>45014.325694444444</v>
      </c>
      <c r="D53" s="13">
        <v>45014.325694444444</v>
      </c>
      <c r="E53" s="76">
        <v>45023</v>
      </c>
      <c r="F53" s="273">
        <f t="shared" si="0"/>
        <v>0.5</v>
      </c>
      <c r="G53" s="273">
        <f t="shared" si="1"/>
        <v>8.6743055555562023</v>
      </c>
      <c r="H53" s="273">
        <f t="shared" si="2"/>
        <v>9.1743055555562023</v>
      </c>
      <c r="I53" s="287">
        <f t="shared" si="3"/>
        <v>4.0147802803591149E-5</v>
      </c>
      <c r="J53" s="22">
        <f t="shared" si="4"/>
        <v>3.6832821030436118E-4</v>
      </c>
    </row>
    <row r="54" spans="1:10" s="7" customFormat="1">
      <c r="A54" s="45" t="s">
        <v>224</v>
      </c>
      <c r="B54" s="22">
        <v>3160.58</v>
      </c>
      <c r="C54" s="13">
        <v>45034.373611111114</v>
      </c>
      <c r="D54" s="13">
        <v>45034.374305555553</v>
      </c>
      <c r="E54" s="76">
        <v>45055</v>
      </c>
      <c r="F54" s="273">
        <f t="shared" si="0"/>
        <v>0.50034722221971606</v>
      </c>
      <c r="G54" s="273">
        <f t="shared" si="1"/>
        <v>20.625694444446708</v>
      </c>
      <c r="H54" s="273">
        <f t="shared" si="2"/>
        <v>21.126041666666424</v>
      </c>
      <c r="I54" s="287">
        <f t="shared" si="3"/>
        <v>1.8183300267249529E-4</v>
      </c>
      <c r="J54" s="22">
        <f t="shared" si="4"/>
        <v>3.8414115908342026E-3</v>
      </c>
    </row>
    <row r="55" spans="1:10" s="7" customFormat="1">
      <c r="A55" s="45" t="s">
        <v>224</v>
      </c>
      <c r="B55" s="22">
        <v>726.58</v>
      </c>
      <c r="C55" s="13">
        <v>45034.375</v>
      </c>
      <c r="D55" s="13">
        <v>45034.375694444447</v>
      </c>
      <c r="E55" s="76">
        <v>45055</v>
      </c>
      <c r="F55" s="273">
        <f t="shared" si="0"/>
        <v>0.50034722222335404</v>
      </c>
      <c r="G55" s="273">
        <f t="shared" si="1"/>
        <v>20.624305555553292</v>
      </c>
      <c r="H55" s="273">
        <f t="shared" si="2"/>
        <v>21.124652777776646</v>
      </c>
      <c r="I55" s="287">
        <f t="shared" si="3"/>
        <v>4.1801258972018311E-5</v>
      </c>
      <c r="J55" s="22">
        <f t="shared" si="4"/>
        <v>8.8303708145780755E-4</v>
      </c>
    </row>
    <row r="56" spans="1:10" s="7" customFormat="1">
      <c r="A56" s="45" t="s">
        <v>224</v>
      </c>
      <c r="B56" s="22">
        <v>2997.58</v>
      </c>
      <c r="C56" s="13">
        <v>45035.378472222219</v>
      </c>
      <c r="D56" s="13">
        <v>45035.379166666666</v>
      </c>
      <c r="E56" s="76">
        <v>45055</v>
      </c>
      <c r="F56" s="273">
        <f t="shared" si="0"/>
        <v>0.50034722222335404</v>
      </c>
      <c r="G56" s="273">
        <f t="shared" si="1"/>
        <v>19.620833333334303</v>
      </c>
      <c r="H56" s="273">
        <f t="shared" si="2"/>
        <v>20.121180555557657</v>
      </c>
      <c r="I56" s="287">
        <f t="shared" si="3"/>
        <v>1.7245536330389309E-4</v>
      </c>
      <c r="J56" s="22">
        <f t="shared" si="4"/>
        <v>3.4700055028119253E-3</v>
      </c>
    </row>
    <row r="57" spans="1:10" s="7" customFormat="1">
      <c r="A57" s="45" t="s">
        <v>224</v>
      </c>
      <c r="B57" s="22">
        <v>6826.4</v>
      </c>
      <c r="C57" s="13">
        <v>45138.40347222222</v>
      </c>
      <c r="D57" s="13">
        <v>45138.40347222222</v>
      </c>
      <c r="E57" s="76">
        <v>45147</v>
      </c>
      <c r="F57" s="273">
        <f t="shared" si="0"/>
        <v>0.5</v>
      </c>
      <c r="G57" s="273">
        <f t="shared" si="1"/>
        <v>8.5965277777795563</v>
      </c>
      <c r="H57" s="273">
        <f t="shared" si="2"/>
        <v>9.0965277777795563</v>
      </c>
      <c r="I57" s="287">
        <f t="shared" si="3"/>
        <v>3.9273323549586525E-4</v>
      </c>
      <c r="J57" s="22">
        <f t="shared" si="4"/>
        <v>3.5725087859453785E-3</v>
      </c>
    </row>
    <row r="58" spans="1:10" s="7" customFormat="1">
      <c r="A58" s="45" t="s">
        <v>224</v>
      </c>
      <c r="B58" s="22">
        <v>7212.8</v>
      </c>
      <c r="C58" s="13">
        <v>45116.411805555559</v>
      </c>
      <c r="D58" s="13">
        <v>45116.411805555559</v>
      </c>
      <c r="E58" s="76">
        <v>45132</v>
      </c>
      <c r="F58" s="273">
        <f t="shared" si="0"/>
        <v>0.5</v>
      </c>
      <c r="G58" s="273">
        <f t="shared" si="1"/>
        <v>15.588194444440887</v>
      </c>
      <c r="H58" s="273">
        <f t="shared" si="2"/>
        <v>16.088194444440887</v>
      </c>
      <c r="I58" s="287">
        <f t="shared" si="3"/>
        <v>4.1496341863714065E-4</v>
      </c>
      <c r="J58" s="22">
        <f t="shared" si="4"/>
        <v>6.6760121663642447E-3</v>
      </c>
    </row>
    <row r="59" spans="1:10" s="7" customFormat="1">
      <c r="A59" s="45" t="s">
        <v>224</v>
      </c>
      <c r="B59" s="22">
        <v>45</v>
      </c>
      <c r="C59" s="13">
        <v>45118.418749999997</v>
      </c>
      <c r="D59" s="13">
        <v>45118.419444444444</v>
      </c>
      <c r="E59" s="76">
        <v>45132</v>
      </c>
      <c r="F59" s="273">
        <f t="shared" si="0"/>
        <v>0.50034722222335404</v>
      </c>
      <c r="G59" s="273">
        <f t="shared" si="1"/>
        <v>13.580555555556202</v>
      </c>
      <c r="H59" s="273">
        <f t="shared" si="2"/>
        <v>14.080902777779556</v>
      </c>
      <c r="I59" s="287">
        <f t="shared" si="3"/>
        <v>2.5889188440926312E-6</v>
      </c>
      <c r="J59" s="22">
        <f t="shared" si="4"/>
        <v>3.6454314543229767E-5</v>
      </c>
    </row>
    <row r="60" spans="1:10" s="7" customFormat="1">
      <c r="A60" s="45" t="s">
        <v>224</v>
      </c>
      <c r="B60" s="22">
        <v>3210.24</v>
      </c>
      <c r="C60" s="13">
        <v>44998.390972222223</v>
      </c>
      <c r="D60" s="13">
        <v>44998.390972222223</v>
      </c>
      <c r="E60" s="76">
        <v>45008</v>
      </c>
      <c r="F60" s="273">
        <f t="shared" si="0"/>
        <v>0.5</v>
      </c>
      <c r="G60" s="273">
        <f t="shared" si="1"/>
        <v>9.609027777776646</v>
      </c>
      <c r="H60" s="273">
        <f t="shared" si="2"/>
        <v>10.109027777776646</v>
      </c>
      <c r="I60" s="287">
        <f t="shared" si="3"/>
        <v>1.8469001844577618E-4</v>
      </c>
      <c r="J60" s="22">
        <f t="shared" si="4"/>
        <v>1.8670365267464326E-3</v>
      </c>
    </row>
    <row r="61" spans="1:10" s="7" customFormat="1">
      <c r="A61" s="45" t="s">
        <v>224</v>
      </c>
      <c r="B61" s="22">
        <v>7042</v>
      </c>
      <c r="C61" s="13">
        <v>45153.529861111114</v>
      </c>
      <c r="D61" s="13">
        <v>45153.530555555553</v>
      </c>
      <c r="E61" s="76">
        <v>45162</v>
      </c>
      <c r="F61" s="273">
        <f t="shared" si="0"/>
        <v>0.50034722221971606</v>
      </c>
      <c r="G61" s="273">
        <f t="shared" si="1"/>
        <v>8.4694444444467081</v>
      </c>
      <c r="H61" s="273">
        <f t="shared" si="2"/>
        <v>8.9697916666664241</v>
      </c>
      <c r="I61" s="287">
        <f t="shared" si="3"/>
        <v>4.0513703333556241E-4</v>
      </c>
      <c r="J61" s="22">
        <f t="shared" si="4"/>
        <v>3.633994785471285E-3</v>
      </c>
    </row>
    <row r="62" spans="1:10" s="7" customFormat="1">
      <c r="A62" s="45" t="s">
        <v>224</v>
      </c>
      <c r="B62" s="22">
        <v>48.78</v>
      </c>
      <c r="C62" s="13">
        <v>45090.402083333334</v>
      </c>
      <c r="D62" s="13">
        <v>45090.402777777781</v>
      </c>
      <c r="E62" s="76">
        <v>45099</v>
      </c>
      <c r="F62" s="273">
        <f t="shared" si="0"/>
        <v>0.50034722222335404</v>
      </c>
      <c r="G62" s="273">
        <f t="shared" si="1"/>
        <v>8.5972222222189885</v>
      </c>
      <c r="H62" s="273">
        <f t="shared" si="2"/>
        <v>9.0975694444423425</v>
      </c>
      <c r="I62" s="287">
        <f t="shared" si="3"/>
        <v>2.8063880269964122E-6</v>
      </c>
      <c r="J62" s="22">
        <f t="shared" si="4"/>
        <v>2.5531309963651392E-5</v>
      </c>
    </row>
    <row r="63" spans="1:10" s="7" customFormat="1">
      <c r="A63" s="45" t="s">
        <v>224</v>
      </c>
      <c r="B63" s="22">
        <v>481600</v>
      </c>
      <c r="C63" s="13">
        <v>45252</v>
      </c>
      <c r="D63" s="13">
        <v>45263.519444444442</v>
      </c>
      <c r="E63" s="76">
        <v>45281</v>
      </c>
      <c r="F63" s="273">
        <f t="shared" si="0"/>
        <v>6.2597222222211713</v>
      </c>
      <c r="G63" s="273">
        <f t="shared" si="1"/>
        <v>17.480555555557657</v>
      </c>
      <c r="H63" s="273">
        <f t="shared" si="2"/>
        <v>23.740277777778829</v>
      </c>
      <c r="I63" s="287">
        <f t="shared" si="3"/>
        <v>2.7707184784778027E-2</v>
      </c>
      <c r="J63" s="22">
        <f t="shared" si="4"/>
        <v>0.65777626323087746</v>
      </c>
    </row>
    <row r="64" spans="1:10" s="7" customFormat="1">
      <c r="A64" s="45" t="s">
        <v>224</v>
      </c>
      <c r="B64" s="22">
        <v>729.15</v>
      </c>
      <c r="C64" s="13">
        <v>45083.348611111112</v>
      </c>
      <c r="D64" s="13">
        <v>45083.349305555559</v>
      </c>
      <c r="E64" s="76">
        <v>45099</v>
      </c>
      <c r="F64" s="273">
        <f t="shared" si="0"/>
        <v>0.50034722222335404</v>
      </c>
      <c r="G64" s="273">
        <f t="shared" si="1"/>
        <v>15.650694444440887</v>
      </c>
      <c r="H64" s="273">
        <f t="shared" si="2"/>
        <v>16.151041666664241</v>
      </c>
      <c r="I64" s="287">
        <f t="shared" si="3"/>
        <v>4.1949115003780934E-5</v>
      </c>
      <c r="J64" s="22">
        <f t="shared" si="4"/>
        <v>6.7752190430575598E-4</v>
      </c>
    </row>
    <row r="65" spans="1:10" s="7" customFormat="1">
      <c r="A65" s="45" t="s">
        <v>224</v>
      </c>
      <c r="B65" s="22">
        <v>46.79</v>
      </c>
      <c r="C65" s="13">
        <v>45084.354166666664</v>
      </c>
      <c r="D65" s="13">
        <v>45084.354166666664</v>
      </c>
      <c r="E65" s="76">
        <v>45099</v>
      </c>
      <c r="F65" s="273">
        <f t="shared" si="0"/>
        <v>0.5</v>
      </c>
      <c r="G65" s="273">
        <f t="shared" si="1"/>
        <v>14.645833333335759</v>
      </c>
      <c r="H65" s="273">
        <f t="shared" si="2"/>
        <v>15.145833333335759</v>
      </c>
      <c r="I65" s="287">
        <f t="shared" si="3"/>
        <v>2.6919002825576492E-6</v>
      </c>
      <c r="J65" s="22">
        <f t="shared" si="4"/>
        <v>4.077107302957759E-5</v>
      </c>
    </row>
    <row r="66" spans="1:10" s="7" customFormat="1">
      <c r="A66" s="45" t="s">
        <v>224</v>
      </c>
      <c r="B66" s="22">
        <v>47.25</v>
      </c>
      <c r="C66" s="13">
        <v>45084.354861111111</v>
      </c>
      <c r="D66" s="13">
        <v>45084.354861111111</v>
      </c>
      <c r="E66" s="76">
        <v>45099</v>
      </c>
      <c r="F66" s="273">
        <f t="shared" si="0"/>
        <v>0.5</v>
      </c>
      <c r="G66" s="273">
        <f t="shared" si="1"/>
        <v>14.645138888889051</v>
      </c>
      <c r="H66" s="273">
        <f t="shared" si="2"/>
        <v>15.145138888889051</v>
      </c>
      <c r="I66" s="287">
        <f t="shared" si="3"/>
        <v>2.7183647862972624E-6</v>
      </c>
      <c r="J66" s="22">
        <f t="shared" si="4"/>
        <v>4.1170012239137242E-5</v>
      </c>
    </row>
    <row r="67" spans="1:10" s="7" customFormat="1">
      <c r="A67" s="45" t="s">
        <v>224</v>
      </c>
      <c r="B67" s="22">
        <v>710.93</v>
      </c>
      <c r="C67" s="13">
        <v>45084.356249999997</v>
      </c>
      <c r="D67" s="13">
        <v>45084.356249999997</v>
      </c>
      <c r="E67" s="76">
        <v>45099</v>
      </c>
      <c r="F67" s="273">
        <f t="shared" si="0"/>
        <v>0.5</v>
      </c>
      <c r="G67" s="273">
        <f t="shared" si="1"/>
        <v>14.64375000000291</v>
      </c>
      <c r="H67" s="273">
        <f t="shared" si="2"/>
        <v>15.14375000000291</v>
      </c>
      <c r="I67" s="287">
        <f t="shared" si="3"/>
        <v>4.0900890529572757E-5</v>
      </c>
      <c r="J67" s="22">
        <f t="shared" si="4"/>
        <v>6.1939286095733642E-4</v>
      </c>
    </row>
    <row r="68" spans="1:10" s="7" customFormat="1">
      <c r="A68" s="45" t="s">
        <v>224</v>
      </c>
      <c r="B68" s="22">
        <v>674.79</v>
      </c>
      <c r="C68" s="13">
        <v>45009.366666666669</v>
      </c>
      <c r="D68" s="13">
        <v>45009.367361111108</v>
      </c>
      <c r="E68" s="76">
        <v>45023</v>
      </c>
      <c r="F68" s="273">
        <f t="shared" si="0"/>
        <v>0.50034722221971606</v>
      </c>
      <c r="G68" s="273">
        <f t="shared" si="1"/>
        <v>13.632638888891961</v>
      </c>
      <c r="H68" s="273">
        <f t="shared" si="2"/>
        <v>14.132986111111677</v>
      </c>
      <c r="I68" s="287">
        <f t="shared" si="3"/>
        <v>3.882170104011703E-5</v>
      </c>
      <c r="J68" s="22">
        <f t="shared" si="4"/>
        <v>5.4866656160970368E-4</v>
      </c>
    </row>
    <row r="69" spans="1:10" s="7" customFormat="1">
      <c r="A69" s="45" t="s">
        <v>224</v>
      </c>
      <c r="B69" s="22">
        <v>55.96</v>
      </c>
      <c r="C69" s="13">
        <v>45009.366666666669</v>
      </c>
      <c r="D69" s="13">
        <v>45009.367361111108</v>
      </c>
      <c r="E69" s="76">
        <v>45023</v>
      </c>
      <c r="F69" s="273">
        <f t="shared" si="0"/>
        <v>0.50034722221971606</v>
      </c>
      <c r="G69" s="273">
        <f t="shared" si="1"/>
        <v>13.632638888891961</v>
      </c>
      <c r="H69" s="273">
        <f t="shared" si="2"/>
        <v>14.132986111111677</v>
      </c>
      <c r="I69" s="287">
        <f t="shared" si="3"/>
        <v>3.2194644114538585E-6</v>
      </c>
      <c r="J69" s="22">
        <f t="shared" si="4"/>
        <v>4.5500645812295712E-5</v>
      </c>
    </row>
    <row r="70" spans="1:10" s="7" customFormat="1">
      <c r="A70" s="45" t="s">
        <v>224</v>
      </c>
      <c r="B70" s="22">
        <v>3242.08</v>
      </c>
      <c r="C70" s="13">
        <v>45013.375</v>
      </c>
      <c r="D70" s="13">
        <v>45013.375</v>
      </c>
      <c r="E70" s="76">
        <v>45023</v>
      </c>
      <c r="F70" s="273">
        <f t="shared" si="0"/>
        <v>0.5</v>
      </c>
      <c r="G70" s="273">
        <f t="shared" si="1"/>
        <v>9.625</v>
      </c>
      <c r="H70" s="273">
        <f t="shared" si="2"/>
        <v>10.125</v>
      </c>
      <c r="I70" s="287">
        <f t="shared" si="3"/>
        <v>1.8652182235679639E-4</v>
      </c>
      <c r="J70" s="22">
        <f t="shared" si="4"/>
        <v>1.8885334513625634E-3</v>
      </c>
    </row>
    <row r="71" spans="1:10" s="7" customFormat="1">
      <c r="A71" s="45" t="s">
        <v>224</v>
      </c>
      <c r="B71" s="22">
        <v>65.39</v>
      </c>
      <c r="C71" s="13">
        <v>44928.356944444444</v>
      </c>
      <c r="D71" s="13">
        <v>44928.357638888891</v>
      </c>
      <c r="E71" s="76">
        <v>44950</v>
      </c>
      <c r="F71" s="273">
        <f t="shared" si="0"/>
        <v>0.50034722222335404</v>
      </c>
      <c r="G71" s="273">
        <f t="shared" si="1"/>
        <v>21.642361111109494</v>
      </c>
      <c r="H71" s="273">
        <f t="shared" si="2"/>
        <v>22.142708333332848</v>
      </c>
      <c r="I71" s="287">
        <f t="shared" si="3"/>
        <v>3.7619867381159365E-6</v>
      </c>
      <c r="J71" s="22">
        <f t="shared" si="4"/>
        <v>8.3300575095967408E-5</v>
      </c>
    </row>
    <row r="72" spans="1:10" s="7" customFormat="1">
      <c r="A72" s="45" t="s">
        <v>224</v>
      </c>
      <c r="B72" s="22">
        <v>6596.8</v>
      </c>
      <c r="C72" s="13">
        <v>45128.48333333333</v>
      </c>
      <c r="D72" s="13">
        <v>45128.48333333333</v>
      </c>
      <c r="E72" s="76">
        <v>45147</v>
      </c>
      <c r="F72" s="273">
        <f t="shared" si="0"/>
        <v>0.5</v>
      </c>
      <c r="G72" s="273">
        <f t="shared" si="1"/>
        <v>18.516666666670062</v>
      </c>
      <c r="H72" s="273">
        <f t="shared" si="2"/>
        <v>19.016666666670062</v>
      </c>
      <c r="I72" s="287">
        <f t="shared" si="3"/>
        <v>3.7952399623800598E-4</v>
      </c>
      <c r="J72" s="22">
        <f t="shared" si="4"/>
        <v>7.2172813284607021E-3</v>
      </c>
    </row>
    <row r="73" spans="1:10" s="7" customFormat="1">
      <c r="A73" s="45" t="s">
        <v>224</v>
      </c>
      <c r="B73" s="22">
        <v>41.39</v>
      </c>
      <c r="C73" s="13">
        <v>45131.484027777777</v>
      </c>
      <c r="D73" s="13">
        <v>45131.484027777777</v>
      </c>
      <c r="E73" s="76">
        <v>45147</v>
      </c>
      <c r="F73" s="273">
        <f t="shared" si="0"/>
        <v>0.5</v>
      </c>
      <c r="G73" s="273">
        <f t="shared" si="1"/>
        <v>15.515972222223354</v>
      </c>
      <c r="H73" s="273">
        <f t="shared" si="2"/>
        <v>16.015972222223354</v>
      </c>
      <c r="I73" s="287">
        <f t="shared" si="3"/>
        <v>2.3812300212665334E-6</v>
      </c>
      <c r="J73" s="22">
        <f t="shared" si="4"/>
        <v>3.8137713875329128E-5</v>
      </c>
    </row>
    <row r="74" spans="1:10" s="7" customFormat="1">
      <c r="A74" s="45" t="s">
        <v>224</v>
      </c>
      <c r="B74" s="22">
        <v>711.73</v>
      </c>
      <c r="C74" s="13">
        <v>45243.188888888886</v>
      </c>
      <c r="D74" s="13">
        <v>45243.188888888886</v>
      </c>
      <c r="E74" s="76">
        <v>45252</v>
      </c>
      <c r="F74" s="273">
        <f t="shared" ref="F74:F137" si="5">(D74-C74+1)/2</f>
        <v>0.5</v>
      </c>
      <c r="G74" s="273">
        <f t="shared" ref="G74:G137" si="6">E74-D74</f>
        <v>8.8111111111138598</v>
      </c>
      <c r="H74" s="273">
        <f t="shared" ref="H74:H137" si="7">SUM(F74:G74)</f>
        <v>9.3111111111138598</v>
      </c>
      <c r="I74" s="287">
        <f t="shared" ref="I74:I137" si="8">+B74/B$1925</f>
        <v>4.0946915753467743E-5</v>
      </c>
      <c r="J74" s="22">
        <f t="shared" ref="J74:J137" si="9">+H74*I74</f>
        <v>3.8126128223795667E-4</v>
      </c>
    </row>
    <row r="75" spans="1:10" s="7" customFormat="1">
      <c r="A75" s="45" t="s">
        <v>224</v>
      </c>
      <c r="B75" s="22">
        <v>7257.6</v>
      </c>
      <c r="C75" s="13">
        <v>45152.554166666669</v>
      </c>
      <c r="D75" s="13">
        <v>45152.554861111108</v>
      </c>
      <c r="E75" s="76">
        <v>45162</v>
      </c>
      <c r="F75" s="273">
        <f t="shared" si="5"/>
        <v>0.50034722221971606</v>
      </c>
      <c r="G75" s="273">
        <f t="shared" si="6"/>
        <v>9.445138888891961</v>
      </c>
      <c r="H75" s="273">
        <f t="shared" si="7"/>
        <v>9.945486111111677</v>
      </c>
      <c r="I75" s="287">
        <f t="shared" si="8"/>
        <v>4.1754083117525958E-4</v>
      </c>
      <c r="J75" s="22">
        <f t="shared" si="9"/>
        <v>4.1526465372755698E-3</v>
      </c>
    </row>
    <row r="76" spans="1:10" s="7" customFormat="1">
      <c r="A76" s="45" t="s">
        <v>224</v>
      </c>
      <c r="B76" s="22">
        <v>3350.32</v>
      </c>
      <c r="C76" s="13">
        <v>45075.422222222223</v>
      </c>
      <c r="D76" s="13">
        <v>45075.42291666667</v>
      </c>
      <c r="E76" s="76">
        <v>45085</v>
      </c>
      <c r="F76" s="273">
        <f t="shared" si="5"/>
        <v>0.50034722222335404</v>
      </c>
      <c r="G76" s="273">
        <f t="shared" si="6"/>
        <v>9.5770833333299379</v>
      </c>
      <c r="H76" s="273">
        <f t="shared" si="7"/>
        <v>10.077430555553292</v>
      </c>
      <c r="I76" s="287">
        <f t="shared" si="8"/>
        <v>1.927490351497872E-4</v>
      </c>
      <c r="J76" s="22">
        <f t="shared" si="9"/>
        <v>1.9424150163718809E-3</v>
      </c>
    </row>
    <row r="77" spans="1:10" s="7" customFormat="1">
      <c r="A77" s="45" t="s">
        <v>224</v>
      </c>
      <c r="B77" s="22">
        <v>707.54</v>
      </c>
      <c r="C77" s="13">
        <v>45243.368055555555</v>
      </c>
      <c r="D77" s="13">
        <v>45243.368055555555</v>
      </c>
      <c r="E77" s="76">
        <v>45252</v>
      </c>
      <c r="F77" s="273">
        <f t="shared" si="5"/>
        <v>0.5</v>
      </c>
      <c r="G77" s="273">
        <f t="shared" si="6"/>
        <v>8.6319444444452529</v>
      </c>
      <c r="H77" s="273">
        <f t="shared" si="7"/>
        <v>9.1319444444452529</v>
      </c>
      <c r="I77" s="287">
        <f t="shared" si="8"/>
        <v>4.0705858643317781E-5</v>
      </c>
      <c r="J77" s="22">
        <f t="shared" si="9"/>
        <v>3.717236396942196E-4</v>
      </c>
    </row>
    <row r="78" spans="1:10" s="7" customFormat="1">
      <c r="A78" s="45" t="s">
        <v>224</v>
      </c>
      <c r="B78" s="22">
        <v>716.47</v>
      </c>
      <c r="C78" s="13">
        <v>45176.193055555559</v>
      </c>
      <c r="D78" s="13">
        <v>45176.193055555559</v>
      </c>
      <c r="E78" s="76">
        <v>45190</v>
      </c>
      <c r="F78" s="273">
        <f t="shared" si="5"/>
        <v>0.5</v>
      </c>
      <c r="G78" s="273">
        <f t="shared" si="6"/>
        <v>13.806944444440887</v>
      </c>
      <c r="H78" s="273">
        <f t="shared" si="7"/>
        <v>14.306944444440887</v>
      </c>
      <c r="I78" s="287">
        <f t="shared" si="8"/>
        <v>4.1219615205045503E-5</v>
      </c>
      <c r="J78" s="22">
        <f t="shared" si="9"/>
        <v>5.8972674475981691E-4</v>
      </c>
    </row>
    <row r="79" spans="1:10" s="7" customFormat="1">
      <c r="A79" s="45" t="s">
        <v>224</v>
      </c>
      <c r="B79" s="22">
        <v>3124.92</v>
      </c>
      <c r="C79" s="13">
        <v>45007.515277777777</v>
      </c>
      <c r="D79" s="13">
        <v>45007.515972222223</v>
      </c>
      <c r="E79" s="76">
        <v>45023</v>
      </c>
      <c r="F79" s="273">
        <f t="shared" si="5"/>
        <v>0.50034722222335404</v>
      </c>
      <c r="G79" s="273">
        <f t="shared" si="6"/>
        <v>15.484027777776646</v>
      </c>
      <c r="H79" s="273">
        <f t="shared" si="7"/>
        <v>15.984375</v>
      </c>
      <c r="I79" s="287">
        <f t="shared" si="8"/>
        <v>1.7978142831737655E-4</v>
      </c>
      <c r="J79" s="22">
        <f t="shared" si="9"/>
        <v>2.8736937682605659E-3</v>
      </c>
    </row>
    <row r="80" spans="1:10" s="7" customFormat="1">
      <c r="A80" s="45" t="s">
        <v>224</v>
      </c>
      <c r="B80" s="22">
        <v>44.86</v>
      </c>
      <c r="C80" s="13">
        <v>45161.006249999999</v>
      </c>
      <c r="D80" s="13">
        <v>45161.006249999999</v>
      </c>
      <c r="E80" s="76">
        <v>45176</v>
      </c>
      <c r="F80" s="273">
        <f t="shared" si="5"/>
        <v>0.5</v>
      </c>
      <c r="G80" s="273">
        <f t="shared" si="6"/>
        <v>14.993750000001455</v>
      </c>
      <c r="H80" s="273">
        <f t="shared" si="7"/>
        <v>15.493750000001455</v>
      </c>
      <c r="I80" s="287">
        <f t="shared" si="8"/>
        <v>2.5808644299110095E-6</v>
      </c>
      <c r="J80" s="22">
        <f t="shared" si="9"/>
        <v>3.9987268260937459E-5</v>
      </c>
    </row>
    <row r="81" spans="1:10" s="7" customFormat="1">
      <c r="A81" s="45" t="s">
        <v>224</v>
      </c>
      <c r="B81" s="22">
        <v>7053.2</v>
      </c>
      <c r="C81" s="13">
        <v>45159.426388888889</v>
      </c>
      <c r="D81" s="13">
        <v>45159.44027777778</v>
      </c>
      <c r="E81" s="76">
        <v>45176</v>
      </c>
      <c r="F81" s="273">
        <f t="shared" si="5"/>
        <v>0.50694444444525288</v>
      </c>
      <c r="G81" s="273">
        <f t="shared" si="6"/>
        <v>16.559722222220444</v>
      </c>
      <c r="H81" s="273">
        <f t="shared" si="7"/>
        <v>17.066666666665697</v>
      </c>
      <c r="I81" s="287">
        <f t="shared" si="8"/>
        <v>4.0578138647009212E-4</v>
      </c>
      <c r="J81" s="22">
        <f t="shared" si="9"/>
        <v>6.9253356624225122E-3</v>
      </c>
    </row>
    <row r="82" spans="1:10" s="7" customFormat="1">
      <c r="A82" s="45" t="s">
        <v>224</v>
      </c>
      <c r="B82" s="22">
        <v>45.85</v>
      </c>
      <c r="C82" s="13">
        <v>45159.426388888889</v>
      </c>
      <c r="D82" s="13">
        <v>45159.44027777778</v>
      </c>
      <c r="E82" s="76">
        <v>45176</v>
      </c>
      <c r="F82" s="273">
        <f t="shared" si="5"/>
        <v>0.50694444444525288</v>
      </c>
      <c r="G82" s="273">
        <f t="shared" si="6"/>
        <v>16.559722222220444</v>
      </c>
      <c r="H82" s="273">
        <f t="shared" si="7"/>
        <v>17.066666666665697</v>
      </c>
      <c r="I82" s="287">
        <f t="shared" si="8"/>
        <v>2.6378206444810477E-6</v>
      </c>
      <c r="J82" s="22">
        <f t="shared" si="9"/>
        <v>4.5018805665807325E-5</v>
      </c>
    </row>
    <row r="83" spans="1:10" s="7" customFormat="1">
      <c r="A83" s="45" t="s">
        <v>224</v>
      </c>
      <c r="B83" s="22">
        <v>47.07</v>
      </c>
      <c r="C83" s="13">
        <v>45160.554166666669</v>
      </c>
      <c r="D83" s="13">
        <v>45160.554166666669</v>
      </c>
      <c r="E83" s="76">
        <v>45176</v>
      </c>
      <c r="F83" s="273">
        <f t="shared" si="5"/>
        <v>0.5</v>
      </c>
      <c r="G83" s="273">
        <f t="shared" si="6"/>
        <v>15.445833333331393</v>
      </c>
      <c r="H83" s="273">
        <f t="shared" si="7"/>
        <v>15.945833333331393</v>
      </c>
      <c r="I83" s="287">
        <f t="shared" si="8"/>
        <v>2.7080091109208921E-6</v>
      </c>
      <c r="J83" s="22">
        <f t="shared" si="9"/>
        <v>4.3181461947887473E-5</v>
      </c>
    </row>
    <row r="84" spans="1:10" s="7" customFormat="1">
      <c r="A84" s="45" t="s">
        <v>224</v>
      </c>
      <c r="B84" s="22">
        <v>43.73</v>
      </c>
      <c r="C84" s="13">
        <v>45125.3</v>
      </c>
      <c r="D84" s="13">
        <v>45125.300694444442</v>
      </c>
      <c r="E84" s="76">
        <v>45147</v>
      </c>
      <c r="F84" s="273">
        <f t="shared" si="5"/>
        <v>0.50034722221971606</v>
      </c>
      <c r="G84" s="273">
        <f t="shared" si="6"/>
        <v>21.699305555557657</v>
      </c>
      <c r="H84" s="273">
        <f t="shared" si="7"/>
        <v>22.199652777777374</v>
      </c>
      <c r="I84" s="287">
        <f t="shared" si="8"/>
        <v>2.5158538011593501E-6</v>
      </c>
      <c r="J84" s="22">
        <f t="shared" si="9"/>
        <v>5.5851080825388928E-5</v>
      </c>
    </row>
    <row r="85" spans="1:10" s="7" customFormat="1">
      <c r="A85" s="45" t="s">
        <v>224</v>
      </c>
      <c r="B85" s="22">
        <v>47.66</v>
      </c>
      <c r="C85" s="13">
        <v>45100.533333333333</v>
      </c>
      <c r="D85" s="13">
        <v>45100.533333333333</v>
      </c>
      <c r="E85" s="76">
        <v>45114</v>
      </c>
      <c r="F85" s="273">
        <f t="shared" si="5"/>
        <v>0.5</v>
      </c>
      <c r="G85" s="273">
        <f t="shared" si="6"/>
        <v>13.466666666667152</v>
      </c>
      <c r="H85" s="273">
        <f t="shared" si="7"/>
        <v>13.966666666667152</v>
      </c>
      <c r="I85" s="287">
        <f t="shared" si="8"/>
        <v>2.7419527135434399E-6</v>
      </c>
      <c r="J85" s="22">
        <f t="shared" si="9"/>
        <v>3.8295939565824704E-5</v>
      </c>
    </row>
    <row r="86" spans="1:10" s="7" customFormat="1">
      <c r="A86" s="45" t="s">
        <v>224</v>
      </c>
      <c r="B86" s="22">
        <v>3366.87</v>
      </c>
      <c r="C86" s="13">
        <v>45100.53402777778</v>
      </c>
      <c r="D86" s="13">
        <v>45100.534722222219</v>
      </c>
      <c r="E86" s="76">
        <v>45114</v>
      </c>
      <c r="F86" s="273">
        <f t="shared" si="5"/>
        <v>0.50034722221971606</v>
      </c>
      <c r="G86" s="273">
        <f t="shared" si="6"/>
        <v>13.465277777781012</v>
      </c>
      <c r="H86" s="273">
        <f t="shared" si="7"/>
        <v>13.965625000000728</v>
      </c>
      <c r="I86" s="287">
        <f t="shared" si="8"/>
        <v>1.9370118196911459E-4</v>
      </c>
      <c r="J86" s="22">
        <f t="shared" si="9"/>
        <v>2.7051580694375569E-3</v>
      </c>
    </row>
    <row r="87" spans="1:10" s="7" customFormat="1">
      <c r="A87" s="45" t="s">
        <v>224</v>
      </c>
      <c r="B87" s="22">
        <v>748.78</v>
      </c>
      <c r="C87" s="13">
        <v>45035.37777777778</v>
      </c>
      <c r="D87" s="13">
        <v>45035.378472222219</v>
      </c>
      <c r="E87" s="76">
        <v>45055</v>
      </c>
      <c r="F87" s="273">
        <f t="shared" si="5"/>
        <v>0.50034722221971606</v>
      </c>
      <c r="G87" s="273">
        <f t="shared" si="6"/>
        <v>19.621527777781012</v>
      </c>
      <c r="H87" s="273">
        <f t="shared" si="7"/>
        <v>20.121875000000728</v>
      </c>
      <c r="I87" s="287">
        <f t="shared" si="8"/>
        <v>4.3078458935104007E-5</v>
      </c>
      <c r="J87" s="22">
        <f t="shared" si="9"/>
        <v>8.6681936588482733E-4</v>
      </c>
    </row>
    <row r="88" spans="1:10" s="7" customFormat="1">
      <c r="A88" s="45" t="s">
        <v>224</v>
      </c>
      <c r="B88" s="22">
        <v>3107.1</v>
      </c>
      <c r="C88" s="13">
        <v>45028.409722222219</v>
      </c>
      <c r="D88" s="13">
        <v>45028.410416666666</v>
      </c>
      <c r="E88" s="76">
        <v>45040</v>
      </c>
      <c r="F88" s="273">
        <f t="shared" si="5"/>
        <v>0.50034722222335404</v>
      </c>
      <c r="G88" s="273">
        <f t="shared" si="6"/>
        <v>11.589583333334303</v>
      </c>
      <c r="H88" s="273">
        <f t="shared" si="7"/>
        <v>12.089930555557657</v>
      </c>
      <c r="I88" s="287">
        <f t="shared" si="8"/>
        <v>1.7875621645511587E-4</v>
      </c>
      <c r="J88" s="22">
        <f t="shared" si="9"/>
        <v>2.161150243316584E-3</v>
      </c>
    </row>
    <row r="89" spans="1:10" s="7" customFormat="1">
      <c r="A89" s="45" t="s">
        <v>224</v>
      </c>
      <c r="B89" s="22">
        <v>52.46</v>
      </c>
      <c r="C89" s="13">
        <v>45028.409722222219</v>
      </c>
      <c r="D89" s="13">
        <v>45028.410416666666</v>
      </c>
      <c r="E89" s="76">
        <v>45040</v>
      </c>
      <c r="F89" s="273">
        <f t="shared" si="5"/>
        <v>0.50034722222335404</v>
      </c>
      <c r="G89" s="273">
        <f t="shared" si="6"/>
        <v>11.589583333334303</v>
      </c>
      <c r="H89" s="273">
        <f t="shared" si="7"/>
        <v>12.089930555557657</v>
      </c>
      <c r="I89" s="287">
        <f t="shared" si="8"/>
        <v>3.0181040569133207E-6</v>
      </c>
      <c r="J89" s="22">
        <f t="shared" si="9"/>
        <v>3.6488668457528886E-5</v>
      </c>
    </row>
    <row r="90" spans="1:10" s="7" customFormat="1">
      <c r="A90" s="45" t="s">
        <v>224</v>
      </c>
      <c r="B90" s="22">
        <v>3253.54</v>
      </c>
      <c r="C90" s="13">
        <v>45081.518055555556</v>
      </c>
      <c r="D90" s="13">
        <v>45081.518750000003</v>
      </c>
      <c r="E90" s="76">
        <v>45099</v>
      </c>
      <c r="F90" s="273">
        <f t="shared" si="5"/>
        <v>0.50034722222335404</v>
      </c>
      <c r="G90" s="273">
        <f t="shared" si="6"/>
        <v>17.48124999999709</v>
      </c>
      <c r="H90" s="273">
        <f t="shared" si="7"/>
        <v>17.981597222220444</v>
      </c>
      <c r="I90" s="287">
        <f t="shared" si="8"/>
        <v>1.8718113368909196E-4</v>
      </c>
      <c r="J90" s="22">
        <f t="shared" si="9"/>
        <v>3.3658157535958497E-3</v>
      </c>
    </row>
    <row r="91" spans="1:10" s="7" customFormat="1">
      <c r="A91" s="45" t="s">
        <v>224</v>
      </c>
      <c r="B91" s="22">
        <v>3016.68</v>
      </c>
      <c r="C91" s="13">
        <v>45015.271527777775</v>
      </c>
      <c r="D91" s="13">
        <v>45015.272222222222</v>
      </c>
      <c r="E91" s="76">
        <v>45023</v>
      </c>
      <c r="F91" s="273">
        <f t="shared" si="5"/>
        <v>0.50034722222335404</v>
      </c>
      <c r="G91" s="273">
        <f t="shared" si="6"/>
        <v>7.7277777777781012</v>
      </c>
      <c r="H91" s="273">
        <f t="shared" si="7"/>
        <v>8.2281250000014552</v>
      </c>
      <c r="I91" s="287">
        <f t="shared" si="8"/>
        <v>1.7355421552438574E-4</v>
      </c>
      <c r="J91" s="22">
        <f t="shared" si="9"/>
        <v>1.4280257796118389E-3</v>
      </c>
    </row>
    <row r="92" spans="1:10" s="7" customFormat="1">
      <c r="A92" s="45" t="s">
        <v>224</v>
      </c>
      <c r="B92" s="22">
        <v>674.22</v>
      </c>
      <c r="C92" s="13">
        <v>45015.271527777775</v>
      </c>
      <c r="D92" s="13">
        <v>45015.272222222222</v>
      </c>
      <c r="E92" s="76">
        <v>45023</v>
      </c>
      <c r="F92" s="273">
        <f t="shared" si="5"/>
        <v>0.50034722222335404</v>
      </c>
      <c r="G92" s="273">
        <f t="shared" si="6"/>
        <v>7.7277777777781012</v>
      </c>
      <c r="H92" s="273">
        <f t="shared" si="7"/>
        <v>8.2281250000014552</v>
      </c>
      <c r="I92" s="287">
        <f t="shared" si="8"/>
        <v>3.878890806809186E-5</v>
      </c>
      <c r="J92" s="22">
        <f t="shared" si="9"/>
        <v>3.1915998419782476E-4</v>
      </c>
    </row>
    <row r="93" spans="1:10" s="7" customFormat="1">
      <c r="A93" s="45" t="s">
        <v>224</v>
      </c>
      <c r="B93" s="22">
        <v>52.14</v>
      </c>
      <c r="C93" s="13">
        <v>45069.414583333331</v>
      </c>
      <c r="D93" s="13">
        <v>45069.415277777778</v>
      </c>
      <c r="E93" s="76">
        <v>45085</v>
      </c>
      <c r="F93" s="273">
        <f t="shared" si="5"/>
        <v>0.50034722222335404</v>
      </c>
      <c r="G93" s="273">
        <f t="shared" si="6"/>
        <v>15.584722222221899</v>
      </c>
      <c r="H93" s="273">
        <f t="shared" si="7"/>
        <v>16.085069444445253</v>
      </c>
      <c r="I93" s="287">
        <f t="shared" si="8"/>
        <v>2.9996939673553287E-6</v>
      </c>
      <c r="J93" s="22">
        <f t="shared" si="9"/>
        <v>4.8250285776993955E-5</v>
      </c>
    </row>
    <row r="94" spans="1:10" s="7" customFormat="1">
      <c r="A94" s="45" t="s">
        <v>224</v>
      </c>
      <c r="B94" s="22">
        <v>46.57</v>
      </c>
      <c r="C94" s="13">
        <v>45149.587500000001</v>
      </c>
      <c r="D94" s="13">
        <v>45149.587500000001</v>
      </c>
      <c r="E94" s="76">
        <v>45162</v>
      </c>
      <c r="F94" s="273">
        <f t="shared" si="5"/>
        <v>0.5</v>
      </c>
      <c r="G94" s="273">
        <f t="shared" si="6"/>
        <v>12.412499999998545</v>
      </c>
      <c r="H94" s="273">
        <f t="shared" si="7"/>
        <v>12.912499999998545</v>
      </c>
      <c r="I94" s="287">
        <f t="shared" si="8"/>
        <v>2.6792433459865297E-6</v>
      </c>
      <c r="J94" s="22">
        <f t="shared" si="9"/>
        <v>3.4595729705047163E-5</v>
      </c>
    </row>
    <row r="95" spans="1:10" s="7" customFormat="1">
      <c r="A95" s="45" t="s">
        <v>224</v>
      </c>
      <c r="B95" s="22">
        <v>3180.95</v>
      </c>
      <c r="C95" s="13">
        <v>45056.518750000003</v>
      </c>
      <c r="D95" s="13">
        <v>45056.519444444442</v>
      </c>
      <c r="E95" s="76">
        <v>45070</v>
      </c>
      <c r="F95" s="273">
        <f t="shared" si="5"/>
        <v>0.50034722221971606</v>
      </c>
      <c r="G95" s="273">
        <f t="shared" si="6"/>
        <v>13.480555555557657</v>
      </c>
      <c r="H95" s="273">
        <f t="shared" si="7"/>
        <v>13.980902777777374</v>
      </c>
      <c r="I95" s="287">
        <f t="shared" si="8"/>
        <v>1.8300491993592121E-4</v>
      </c>
      <c r="J95" s="22">
        <f t="shared" si="9"/>
        <v>2.5585739934790466E-3</v>
      </c>
    </row>
    <row r="96" spans="1:10" s="7" customFormat="1">
      <c r="A96" s="45" t="s">
        <v>224</v>
      </c>
      <c r="B96" s="22">
        <v>705.59</v>
      </c>
      <c r="C96" s="13">
        <v>45112.363194444442</v>
      </c>
      <c r="D96" s="13">
        <v>45112.363194444442</v>
      </c>
      <c r="E96" s="76">
        <v>45132</v>
      </c>
      <c r="F96" s="273">
        <f t="shared" si="5"/>
        <v>0.5</v>
      </c>
      <c r="G96" s="273">
        <f t="shared" si="6"/>
        <v>19.636805555557657</v>
      </c>
      <c r="H96" s="273">
        <f t="shared" si="7"/>
        <v>20.136805555557657</v>
      </c>
      <c r="I96" s="287">
        <f t="shared" si="8"/>
        <v>4.0593672160073771E-5</v>
      </c>
      <c r="J96" s="22">
        <f t="shared" si="9"/>
        <v>8.1742688307345974E-4</v>
      </c>
    </row>
    <row r="97" spans="1:10" s="7" customFormat="1">
      <c r="A97" s="45" t="s">
        <v>224</v>
      </c>
      <c r="B97" s="22">
        <v>432600</v>
      </c>
      <c r="C97" s="13">
        <v>45195</v>
      </c>
      <c r="D97" s="13">
        <v>45199.308333333334</v>
      </c>
      <c r="E97" s="76">
        <v>45208</v>
      </c>
      <c r="F97" s="273">
        <f t="shared" si="5"/>
        <v>2.6541666666671517</v>
      </c>
      <c r="G97" s="273">
        <f t="shared" si="6"/>
        <v>8.6916666666656965</v>
      </c>
      <c r="H97" s="273">
        <f t="shared" si="7"/>
        <v>11.345833333332848</v>
      </c>
      <c r="I97" s="287">
        <f t="shared" si="8"/>
        <v>2.4888139821210492E-2</v>
      </c>
      <c r="J97" s="22">
        <f t="shared" si="9"/>
        <v>0.28237668638813862</v>
      </c>
    </row>
    <row r="98" spans="1:10" s="7" customFormat="1">
      <c r="A98" s="45" t="s">
        <v>224</v>
      </c>
      <c r="B98" s="22">
        <v>716.75</v>
      </c>
      <c r="C98" s="13">
        <v>45113.363194444442</v>
      </c>
      <c r="D98" s="13">
        <v>45113.363888888889</v>
      </c>
      <c r="E98" s="76">
        <v>45132</v>
      </c>
      <c r="F98" s="273">
        <f t="shared" si="5"/>
        <v>0.50034722222335404</v>
      </c>
      <c r="G98" s="273">
        <f t="shared" si="6"/>
        <v>18.636111111110949</v>
      </c>
      <c r="H98" s="273">
        <f t="shared" si="7"/>
        <v>19.136458333334303</v>
      </c>
      <c r="I98" s="287">
        <f t="shared" si="8"/>
        <v>4.1235724033408743E-5</v>
      </c>
      <c r="J98" s="22">
        <f t="shared" si="9"/>
        <v>7.8910571481019835E-4</v>
      </c>
    </row>
    <row r="99" spans="1:10" s="7" customFormat="1">
      <c r="A99" s="45" t="s">
        <v>224</v>
      </c>
      <c r="B99" s="22">
        <v>7246.4</v>
      </c>
      <c r="C99" s="13">
        <v>45114.367361111108</v>
      </c>
      <c r="D99" s="13">
        <v>45114.367361111108</v>
      </c>
      <c r="E99" s="76">
        <v>45132</v>
      </c>
      <c r="F99" s="273">
        <f t="shared" si="5"/>
        <v>0.5</v>
      </c>
      <c r="G99" s="273">
        <f t="shared" si="6"/>
        <v>17.632638888891961</v>
      </c>
      <c r="H99" s="273">
        <f t="shared" si="7"/>
        <v>18.132638888891961</v>
      </c>
      <c r="I99" s="287">
        <f t="shared" si="8"/>
        <v>4.1689647804072982E-4</v>
      </c>
      <c r="J99" s="22">
        <f t="shared" si="9"/>
        <v>7.5594332903634312E-3</v>
      </c>
    </row>
    <row r="100" spans="1:10" s="7" customFormat="1">
      <c r="A100" s="45" t="s">
        <v>224</v>
      </c>
      <c r="B100" s="22">
        <v>3201.33</v>
      </c>
      <c r="C100" s="13">
        <v>45035.54791666667</v>
      </c>
      <c r="D100" s="13">
        <v>45035.54791666667</v>
      </c>
      <c r="E100" s="76">
        <v>45055</v>
      </c>
      <c r="F100" s="273">
        <f t="shared" si="5"/>
        <v>0.5</v>
      </c>
      <c r="G100" s="273">
        <f t="shared" si="6"/>
        <v>19.452083333329938</v>
      </c>
      <c r="H100" s="273">
        <f t="shared" si="7"/>
        <v>19.952083333329938</v>
      </c>
      <c r="I100" s="287">
        <f t="shared" si="8"/>
        <v>1.8417741251464584E-4</v>
      </c>
      <c r="J100" s="22">
        <f t="shared" si="9"/>
        <v>3.6747230826092978E-3</v>
      </c>
    </row>
    <row r="101" spans="1:10" s="7" customFormat="1">
      <c r="A101" s="45" t="s">
        <v>224</v>
      </c>
      <c r="B101" s="22">
        <v>7058.8</v>
      </c>
      <c r="C101" s="13">
        <v>45121.545138888891</v>
      </c>
      <c r="D101" s="13">
        <v>45121.54583333333</v>
      </c>
      <c r="E101" s="76">
        <v>45132</v>
      </c>
      <c r="F101" s="273">
        <f t="shared" si="5"/>
        <v>0.50034722221971606</v>
      </c>
      <c r="G101" s="273">
        <f t="shared" si="6"/>
        <v>10.454166666670062</v>
      </c>
      <c r="H101" s="273">
        <f t="shared" si="7"/>
        <v>10.954513888889778</v>
      </c>
      <c r="I101" s="287">
        <f t="shared" si="8"/>
        <v>4.0610356303735702E-4</v>
      </c>
      <c r="J101" s="22">
        <f t="shared" si="9"/>
        <v>4.4486671216203534E-3</v>
      </c>
    </row>
    <row r="102" spans="1:10" s="7" customFormat="1">
      <c r="A102" s="45" t="s">
        <v>224</v>
      </c>
      <c r="B102" s="22">
        <v>43.43</v>
      </c>
      <c r="C102" s="13">
        <v>45124.548611111109</v>
      </c>
      <c r="D102" s="13">
        <v>45124.549305555556</v>
      </c>
      <c r="E102" s="76">
        <v>45147</v>
      </c>
      <c r="F102" s="273">
        <f t="shared" si="5"/>
        <v>0.50034722222335404</v>
      </c>
      <c r="G102" s="273">
        <f t="shared" si="6"/>
        <v>22.450694444443798</v>
      </c>
      <c r="H102" s="273">
        <f t="shared" si="7"/>
        <v>22.951041666667152</v>
      </c>
      <c r="I102" s="287">
        <f t="shared" si="8"/>
        <v>2.4985943421987327E-6</v>
      </c>
      <c r="J102" s="22">
        <f t="shared" si="9"/>
        <v>5.734534285590192E-5</v>
      </c>
    </row>
    <row r="103" spans="1:10" s="7" customFormat="1">
      <c r="A103" s="45" t="s">
        <v>224</v>
      </c>
      <c r="B103" s="22">
        <v>696.38</v>
      </c>
      <c r="C103" s="13">
        <v>45124.548611111109</v>
      </c>
      <c r="D103" s="13">
        <v>45124.549305555556</v>
      </c>
      <c r="E103" s="76">
        <v>45147</v>
      </c>
      <c r="F103" s="273">
        <f t="shared" si="5"/>
        <v>0.50034722222335404</v>
      </c>
      <c r="G103" s="273">
        <f t="shared" si="6"/>
        <v>22.450694444443798</v>
      </c>
      <c r="H103" s="273">
        <f t="shared" si="7"/>
        <v>22.951041666667152</v>
      </c>
      <c r="I103" s="287">
        <f t="shared" si="8"/>
        <v>4.0063806769982809E-5</v>
      </c>
      <c r="J103" s="22">
        <f t="shared" si="9"/>
        <v>9.1950609850317703E-4</v>
      </c>
    </row>
    <row r="104" spans="1:10" s="7" customFormat="1">
      <c r="A104" s="45" t="s">
        <v>224</v>
      </c>
      <c r="B104" s="22">
        <v>721.49</v>
      </c>
      <c r="C104" s="13">
        <v>45124.549305555556</v>
      </c>
      <c r="D104" s="13">
        <v>45124.55</v>
      </c>
      <c r="E104" s="76">
        <v>45147</v>
      </c>
      <c r="F104" s="273">
        <f t="shared" si="5"/>
        <v>0.50034722222335404</v>
      </c>
      <c r="G104" s="273">
        <f t="shared" si="6"/>
        <v>22.44999999999709</v>
      </c>
      <c r="H104" s="273">
        <f t="shared" si="7"/>
        <v>22.950347222220444</v>
      </c>
      <c r="I104" s="287">
        <f t="shared" si="8"/>
        <v>4.1508423484986502E-5</v>
      </c>
      <c r="J104" s="22">
        <f t="shared" si="9"/>
        <v>9.5263273162740983E-4</v>
      </c>
    </row>
    <row r="105" spans="1:10" s="7" customFormat="1">
      <c r="A105" s="45" t="s">
        <v>224</v>
      </c>
      <c r="B105" s="22">
        <v>717.31</v>
      </c>
      <c r="C105" s="13">
        <v>45110.36041666667</v>
      </c>
      <c r="D105" s="13">
        <v>45110.361111111109</v>
      </c>
      <c r="E105" s="76">
        <v>45132</v>
      </c>
      <c r="F105" s="273">
        <f t="shared" si="5"/>
        <v>0.50034722221971606</v>
      </c>
      <c r="G105" s="273">
        <f t="shared" si="6"/>
        <v>21.638888888890506</v>
      </c>
      <c r="H105" s="273">
        <f t="shared" si="7"/>
        <v>22.139236111110222</v>
      </c>
      <c r="I105" s="287">
        <f t="shared" si="8"/>
        <v>4.1267941690135222E-5</v>
      </c>
      <c r="J105" s="22">
        <f t="shared" si="9"/>
        <v>9.136407048974327E-4</v>
      </c>
    </row>
    <row r="106" spans="1:10" s="7" customFormat="1">
      <c r="A106" s="45" t="s">
        <v>224</v>
      </c>
      <c r="B106" s="22">
        <v>55.68</v>
      </c>
      <c r="C106" s="13">
        <v>45181.293055555558</v>
      </c>
      <c r="D106" s="13">
        <v>45181.293055555558</v>
      </c>
      <c r="E106" s="76">
        <v>45190</v>
      </c>
      <c r="F106" s="273">
        <f t="shared" si="5"/>
        <v>0.5</v>
      </c>
      <c r="G106" s="273">
        <f t="shared" si="6"/>
        <v>8.7069444444423425</v>
      </c>
      <c r="H106" s="273">
        <f t="shared" si="7"/>
        <v>9.2069444444423425</v>
      </c>
      <c r="I106" s="287">
        <f t="shared" si="8"/>
        <v>3.2033555830906156E-6</v>
      </c>
      <c r="J106" s="22">
        <f t="shared" si="9"/>
        <v>2.9493116889309504E-5</v>
      </c>
    </row>
    <row r="107" spans="1:10" s="7" customFormat="1">
      <c r="A107" s="45" t="s">
        <v>224</v>
      </c>
      <c r="B107" s="22">
        <v>44.57</v>
      </c>
      <c r="C107" s="13">
        <v>45169.207638888889</v>
      </c>
      <c r="D107" s="13">
        <v>45169.207638888889</v>
      </c>
      <c r="E107" s="76">
        <v>45176</v>
      </c>
      <c r="F107" s="273">
        <f t="shared" si="5"/>
        <v>0.5</v>
      </c>
      <c r="G107" s="273">
        <f t="shared" si="6"/>
        <v>6.7923611111109494</v>
      </c>
      <c r="H107" s="273">
        <f t="shared" si="7"/>
        <v>7.2923611111109494</v>
      </c>
      <c r="I107" s="287">
        <f t="shared" si="8"/>
        <v>2.5641802862490792E-6</v>
      </c>
      <c r="J107" s="22">
        <f t="shared" si="9"/>
        <v>1.8698928601320126E-5</v>
      </c>
    </row>
    <row r="108" spans="1:10" s="7" customFormat="1">
      <c r="A108" s="45" t="s">
        <v>224</v>
      </c>
      <c r="B108" s="22">
        <v>56.39</v>
      </c>
      <c r="C108" s="13">
        <v>45265.443055555559</v>
      </c>
      <c r="D108" s="13">
        <v>45265.443055555559</v>
      </c>
      <c r="E108" s="76">
        <v>45281</v>
      </c>
      <c r="F108" s="273">
        <f t="shared" si="5"/>
        <v>0.5</v>
      </c>
      <c r="G108" s="273">
        <f t="shared" si="6"/>
        <v>15.556944444440887</v>
      </c>
      <c r="H108" s="273">
        <f t="shared" si="7"/>
        <v>16.056944444440887</v>
      </c>
      <c r="I108" s="287">
        <f t="shared" si="8"/>
        <v>3.2442029692974105E-6</v>
      </c>
      <c r="J108" s="22">
        <f t="shared" si="9"/>
        <v>5.2091986844498683E-5</v>
      </c>
    </row>
    <row r="109" spans="1:10" s="7" customFormat="1">
      <c r="A109" s="45" t="s">
        <v>224</v>
      </c>
      <c r="B109" s="22">
        <v>6773.2</v>
      </c>
      <c r="C109" s="13">
        <v>45265.726388888892</v>
      </c>
      <c r="D109" s="13">
        <v>45265.726388888892</v>
      </c>
      <c r="E109" s="76">
        <v>45281</v>
      </c>
      <c r="F109" s="273">
        <f t="shared" si="5"/>
        <v>0.5</v>
      </c>
      <c r="G109" s="273">
        <f t="shared" si="6"/>
        <v>15.273611111108039</v>
      </c>
      <c r="H109" s="273">
        <f t="shared" si="7"/>
        <v>15.773611111108039</v>
      </c>
      <c r="I109" s="287">
        <f t="shared" si="8"/>
        <v>3.8967255810684907E-4</v>
      </c>
      <c r="J109" s="22">
        <f t="shared" si="9"/>
        <v>6.1465433922480873E-3</v>
      </c>
    </row>
    <row r="110" spans="1:10" s="7" customFormat="1">
      <c r="A110" s="45" t="s">
        <v>224</v>
      </c>
      <c r="B110" s="22">
        <v>6748</v>
      </c>
      <c r="C110" s="13">
        <v>45257.740277777775</v>
      </c>
      <c r="D110" s="13">
        <v>45257.740277777775</v>
      </c>
      <c r="E110" s="76">
        <v>45267</v>
      </c>
      <c r="F110" s="273">
        <f t="shared" si="5"/>
        <v>0.5</v>
      </c>
      <c r="G110" s="273">
        <f t="shared" si="6"/>
        <v>9.2597222222248092</v>
      </c>
      <c r="H110" s="273">
        <f t="shared" si="7"/>
        <v>9.7597222222248092</v>
      </c>
      <c r="I110" s="287">
        <f t="shared" si="8"/>
        <v>3.8822276355415721E-4</v>
      </c>
      <c r="J110" s="22">
        <f t="shared" si="9"/>
        <v>3.7889463326330358E-3</v>
      </c>
    </row>
    <row r="111" spans="1:10" s="7" customFormat="1">
      <c r="A111" s="45" t="s">
        <v>224</v>
      </c>
      <c r="B111" s="22">
        <v>61.33</v>
      </c>
      <c r="C111" s="13">
        <v>45251.990277777775</v>
      </c>
      <c r="D111" s="13">
        <v>45251.990277777775</v>
      </c>
      <c r="E111" s="76">
        <v>45267</v>
      </c>
      <c r="F111" s="273">
        <f t="shared" si="5"/>
        <v>0.5</v>
      </c>
      <c r="G111" s="273">
        <f t="shared" si="6"/>
        <v>15.009722222224809</v>
      </c>
      <c r="H111" s="273">
        <f t="shared" si="7"/>
        <v>15.509722222224809</v>
      </c>
      <c r="I111" s="287">
        <f t="shared" si="8"/>
        <v>3.5284087268489126E-6</v>
      </c>
      <c r="J111" s="22">
        <f t="shared" si="9"/>
        <v>5.4724639239900528E-5</v>
      </c>
    </row>
    <row r="112" spans="1:10" s="7" customFormat="1">
      <c r="A112" s="45" t="s">
        <v>224</v>
      </c>
      <c r="B112" s="22">
        <v>60.2</v>
      </c>
      <c r="C112" s="13">
        <v>45252.34652777778</v>
      </c>
      <c r="D112" s="13">
        <v>45252.34652777778</v>
      </c>
      <c r="E112" s="76">
        <v>45267</v>
      </c>
      <c r="F112" s="273">
        <f t="shared" si="5"/>
        <v>0.5</v>
      </c>
      <c r="G112" s="273">
        <f t="shared" si="6"/>
        <v>14.653472222220444</v>
      </c>
      <c r="H112" s="273">
        <f t="shared" si="7"/>
        <v>15.153472222220444</v>
      </c>
      <c r="I112" s="287">
        <f t="shared" si="8"/>
        <v>3.4633980980972532E-6</v>
      </c>
      <c r="J112" s="22">
        <f t="shared" si="9"/>
        <v>5.2482506874007844E-5</v>
      </c>
    </row>
    <row r="113" spans="1:10" s="7" customFormat="1">
      <c r="A113" s="45" t="s">
        <v>224</v>
      </c>
      <c r="B113" s="22">
        <v>727.15</v>
      </c>
      <c r="C113" s="13">
        <v>44929.295138888891</v>
      </c>
      <c r="D113" s="13">
        <v>44929.295138888891</v>
      </c>
      <c r="E113" s="76">
        <v>44950</v>
      </c>
      <c r="F113" s="273">
        <f t="shared" si="5"/>
        <v>0.5</v>
      </c>
      <c r="G113" s="273">
        <f t="shared" si="6"/>
        <v>20.704861111109494</v>
      </c>
      <c r="H113" s="273">
        <f t="shared" si="7"/>
        <v>21.204861111109494</v>
      </c>
      <c r="I113" s="287">
        <f t="shared" si="8"/>
        <v>4.1834051944043481E-5</v>
      </c>
      <c r="J113" s="22">
        <f t="shared" si="9"/>
        <v>8.8708526118838214E-4</v>
      </c>
    </row>
    <row r="114" spans="1:10" s="7" customFormat="1">
      <c r="A114" s="45" t="s">
        <v>224</v>
      </c>
      <c r="B114" s="22">
        <v>3138.93</v>
      </c>
      <c r="C114" s="13">
        <v>44930.315972222219</v>
      </c>
      <c r="D114" s="13">
        <v>44930.316666666666</v>
      </c>
      <c r="E114" s="76">
        <v>44950</v>
      </c>
      <c r="F114" s="273">
        <f t="shared" si="5"/>
        <v>0.50034722222335404</v>
      </c>
      <c r="G114" s="273">
        <f t="shared" si="6"/>
        <v>19.683333333334303</v>
      </c>
      <c r="H114" s="273">
        <f t="shared" si="7"/>
        <v>20.183680555557657</v>
      </c>
      <c r="I114" s="287">
        <f t="shared" si="8"/>
        <v>1.8058744505083737E-4</v>
      </c>
      <c r="J114" s="22">
        <f t="shared" si="9"/>
        <v>3.644919303250423E-3</v>
      </c>
    </row>
    <row r="115" spans="1:10" s="7" customFormat="1">
      <c r="A115" s="45" t="s">
        <v>224</v>
      </c>
      <c r="B115" s="22">
        <v>712.29</v>
      </c>
      <c r="C115" s="13">
        <v>45247.25277777778</v>
      </c>
      <c r="D115" s="13">
        <v>45247.25277777778</v>
      </c>
      <c r="E115" s="76">
        <v>45267</v>
      </c>
      <c r="F115" s="273">
        <f t="shared" si="5"/>
        <v>0.5</v>
      </c>
      <c r="G115" s="273">
        <f t="shared" si="6"/>
        <v>19.747222222220444</v>
      </c>
      <c r="H115" s="273">
        <f t="shared" si="7"/>
        <v>20.247222222220444</v>
      </c>
      <c r="I115" s="287">
        <f t="shared" si="8"/>
        <v>4.0979133410194223E-5</v>
      </c>
      <c r="J115" s="22">
        <f t="shared" si="9"/>
        <v>8.2971362063022065E-4</v>
      </c>
    </row>
    <row r="116" spans="1:10" s="7" customFormat="1">
      <c r="A116" s="45" t="s">
        <v>224</v>
      </c>
      <c r="B116" s="22">
        <v>7019.6</v>
      </c>
      <c r="C116" s="13">
        <v>45264.406944444447</v>
      </c>
      <c r="D116" s="13">
        <v>45264.406944444447</v>
      </c>
      <c r="E116" s="76">
        <v>45281</v>
      </c>
      <c r="F116" s="273">
        <f t="shared" si="5"/>
        <v>0.5</v>
      </c>
      <c r="G116" s="273">
        <f t="shared" si="6"/>
        <v>16.593055555553292</v>
      </c>
      <c r="H116" s="273">
        <f t="shared" si="7"/>
        <v>17.093055555553292</v>
      </c>
      <c r="I116" s="287">
        <f t="shared" si="8"/>
        <v>4.03848327066503E-4</v>
      </c>
      <c r="J116" s="22">
        <f t="shared" si="9"/>
        <v>6.9030018905649922E-3</v>
      </c>
    </row>
    <row r="117" spans="1:10" s="7" customFormat="1">
      <c r="A117" s="45" t="s">
        <v>224</v>
      </c>
      <c r="B117" s="22">
        <v>707.54</v>
      </c>
      <c r="C117" s="13">
        <v>45160.19027777778</v>
      </c>
      <c r="D117" s="13">
        <v>45160.19027777778</v>
      </c>
      <c r="E117" s="76">
        <v>45176</v>
      </c>
      <c r="F117" s="273">
        <f t="shared" si="5"/>
        <v>0.5</v>
      </c>
      <c r="G117" s="273">
        <f t="shared" si="6"/>
        <v>15.809722222220444</v>
      </c>
      <c r="H117" s="273">
        <f t="shared" si="7"/>
        <v>16.309722222220444</v>
      </c>
      <c r="I117" s="287">
        <f t="shared" si="8"/>
        <v>4.0705858643317781E-5</v>
      </c>
      <c r="J117" s="22">
        <f t="shared" si="9"/>
        <v>6.6390124728948408E-4</v>
      </c>
    </row>
    <row r="118" spans="1:10" s="7" customFormat="1">
      <c r="A118" s="45" t="s">
        <v>224</v>
      </c>
      <c r="B118" s="22">
        <v>704.75</v>
      </c>
      <c r="C118" s="13">
        <v>45244.263194444444</v>
      </c>
      <c r="D118" s="13">
        <v>45244.263194444444</v>
      </c>
      <c r="E118" s="76">
        <v>45252</v>
      </c>
      <c r="F118" s="273">
        <f t="shared" si="5"/>
        <v>0.5</v>
      </c>
      <c r="G118" s="273">
        <f t="shared" si="6"/>
        <v>7.7368055555562023</v>
      </c>
      <c r="H118" s="273">
        <f t="shared" si="7"/>
        <v>8.2368055555562023</v>
      </c>
      <c r="I118" s="287">
        <f t="shared" si="8"/>
        <v>4.0545345674984038E-5</v>
      </c>
      <c r="J118" s="22">
        <f t="shared" si="9"/>
        <v>3.3396412850765516E-4</v>
      </c>
    </row>
    <row r="119" spans="1:10" s="7" customFormat="1">
      <c r="A119" s="45" t="s">
        <v>224</v>
      </c>
      <c r="B119" s="22">
        <v>62.34</v>
      </c>
      <c r="C119" s="13">
        <v>45251.195833333331</v>
      </c>
      <c r="D119" s="13">
        <v>45251.195833333331</v>
      </c>
      <c r="E119" s="76">
        <v>45267</v>
      </c>
      <c r="F119" s="273">
        <f t="shared" si="5"/>
        <v>0.5</v>
      </c>
      <c r="G119" s="273">
        <f t="shared" si="6"/>
        <v>15.804166666668607</v>
      </c>
      <c r="H119" s="273">
        <f t="shared" si="7"/>
        <v>16.304166666668607</v>
      </c>
      <c r="I119" s="287">
        <f t="shared" si="8"/>
        <v>3.5865155720163253E-6</v>
      </c>
      <c r="J119" s="22">
        <f t="shared" si="9"/>
        <v>5.8475147638756464E-5</v>
      </c>
    </row>
    <row r="120" spans="1:10" s="7" customFormat="1">
      <c r="A120" s="45" t="s">
        <v>224</v>
      </c>
      <c r="B120" s="22">
        <v>7047.6</v>
      </c>
      <c r="C120" s="13">
        <v>45252.192361111112</v>
      </c>
      <c r="D120" s="13">
        <v>45252.192361111112</v>
      </c>
      <c r="E120" s="76">
        <v>45267</v>
      </c>
      <c r="F120" s="273">
        <f t="shared" si="5"/>
        <v>0.5</v>
      </c>
      <c r="G120" s="273">
        <f t="shared" si="6"/>
        <v>14.807638888887595</v>
      </c>
      <c r="H120" s="273">
        <f t="shared" si="7"/>
        <v>15.307638888887595</v>
      </c>
      <c r="I120" s="287">
        <f t="shared" si="8"/>
        <v>4.0545920990282727E-4</v>
      </c>
      <c r="J120" s="22">
        <f t="shared" si="9"/>
        <v>6.206623169366157E-3</v>
      </c>
    </row>
    <row r="121" spans="1:10" s="7" customFormat="1">
      <c r="A121" s="45" t="s">
        <v>224</v>
      </c>
      <c r="B121" s="22">
        <v>53.84</v>
      </c>
      <c r="C121" s="13">
        <v>45019.283333333333</v>
      </c>
      <c r="D121" s="13">
        <v>45019.28402777778</v>
      </c>
      <c r="E121" s="76">
        <v>45040</v>
      </c>
      <c r="F121" s="273">
        <f t="shared" si="5"/>
        <v>0.50034722222335404</v>
      </c>
      <c r="G121" s="273">
        <f t="shared" si="6"/>
        <v>20.715972222220444</v>
      </c>
      <c r="H121" s="273">
        <f t="shared" si="7"/>
        <v>21.216319444443798</v>
      </c>
      <c r="I121" s="287">
        <f t="shared" si="8"/>
        <v>3.0974975681321613E-6</v>
      </c>
      <c r="J121" s="22">
        <f t="shared" si="9"/>
        <v>6.5717497883879749E-5</v>
      </c>
    </row>
    <row r="122" spans="1:10" s="7" customFormat="1">
      <c r="A122" s="45" t="s">
        <v>224</v>
      </c>
      <c r="B122" s="22">
        <v>6910.4</v>
      </c>
      <c r="C122" s="13">
        <v>45273.015972222223</v>
      </c>
      <c r="D122" s="13">
        <v>45273.015972222223</v>
      </c>
      <c r="E122" s="76">
        <v>45281</v>
      </c>
      <c r="F122" s="273">
        <f t="shared" si="5"/>
        <v>0.5</v>
      </c>
      <c r="G122" s="273">
        <f t="shared" si="6"/>
        <v>7.984027777776646</v>
      </c>
      <c r="H122" s="273">
        <f t="shared" si="7"/>
        <v>8.484027777776646</v>
      </c>
      <c r="I122" s="287">
        <f t="shared" si="8"/>
        <v>3.9756588400483814E-4</v>
      </c>
      <c r="J122" s="22">
        <f t="shared" si="9"/>
        <v>3.3729600033933749E-3</v>
      </c>
    </row>
    <row r="123" spans="1:10" s="7" customFormat="1">
      <c r="A123" s="45" t="s">
        <v>224</v>
      </c>
      <c r="B123" s="22">
        <v>54.3</v>
      </c>
      <c r="C123" s="13">
        <v>45273.015972222223</v>
      </c>
      <c r="D123" s="13">
        <v>45273.015972222223</v>
      </c>
      <c r="E123" s="76">
        <v>45281</v>
      </c>
      <c r="F123" s="273">
        <f t="shared" si="5"/>
        <v>0.5</v>
      </c>
      <c r="G123" s="273">
        <f t="shared" si="6"/>
        <v>7.984027777776646</v>
      </c>
      <c r="H123" s="273">
        <f t="shared" si="7"/>
        <v>8.484027777776646</v>
      </c>
      <c r="I123" s="287">
        <f t="shared" si="8"/>
        <v>3.1239620718717746E-6</v>
      </c>
      <c r="J123" s="22">
        <f t="shared" si="9"/>
        <v>2.6503780994480818E-5</v>
      </c>
    </row>
    <row r="124" spans="1:10" s="7" customFormat="1">
      <c r="A124" s="45" t="s">
        <v>224</v>
      </c>
      <c r="B124" s="22">
        <v>726.24</v>
      </c>
      <c r="C124" s="13">
        <v>45274.398611111108</v>
      </c>
      <c r="D124" s="13">
        <v>45274.398611111108</v>
      </c>
      <c r="E124" s="76">
        <v>45281</v>
      </c>
      <c r="F124" s="273">
        <f t="shared" si="5"/>
        <v>0.5</v>
      </c>
      <c r="G124" s="273">
        <f t="shared" si="6"/>
        <v>6.601388888891961</v>
      </c>
      <c r="H124" s="273">
        <f t="shared" si="7"/>
        <v>7.101388888891961</v>
      </c>
      <c r="I124" s="287">
        <f t="shared" si="8"/>
        <v>4.1781698251862944E-5</v>
      </c>
      <c r="J124" s="22">
        <f t="shared" si="9"/>
        <v>2.967080877248162E-4</v>
      </c>
    </row>
    <row r="125" spans="1:10" s="7" customFormat="1">
      <c r="A125" s="45" t="s">
        <v>224</v>
      </c>
      <c r="B125" s="22">
        <v>710.06</v>
      </c>
      <c r="C125" s="13">
        <v>45278.22152777778</v>
      </c>
      <c r="D125" s="13">
        <v>45278.22152777778</v>
      </c>
      <c r="E125" s="76">
        <v>45300</v>
      </c>
      <c r="F125" s="273">
        <f t="shared" si="5"/>
        <v>0.5</v>
      </c>
      <c r="G125" s="273">
        <f t="shared" si="6"/>
        <v>21.778472222220444</v>
      </c>
      <c r="H125" s="273">
        <f t="shared" si="7"/>
        <v>22.278472222220444</v>
      </c>
      <c r="I125" s="287">
        <f t="shared" si="8"/>
        <v>4.0850838098586967E-5</v>
      </c>
      <c r="J125" s="22">
        <f t="shared" si="9"/>
        <v>9.100942618337943E-4</v>
      </c>
    </row>
    <row r="126" spans="1:10" s="7" customFormat="1">
      <c r="A126" s="45" t="s">
        <v>224</v>
      </c>
      <c r="B126" s="22">
        <v>56.03</v>
      </c>
      <c r="C126" s="13">
        <v>45279.20208333333</v>
      </c>
      <c r="D126" s="13">
        <v>45279.20208333333</v>
      </c>
      <c r="E126" s="76">
        <v>45300</v>
      </c>
      <c r="F126" s="273">
        <f t="shared" si="5"/>
        <v>0.5</v>
      </c>
      <c r="G126" s="273">
        <f t="shared" si="6"/>
        <v>20.797916666670062</v>
      </c>
      <c r="H126" s="273">
        <f t="shared" si="7"/>
        <v>21.297916666670062</v>
      </c>
      <c r="I126" s="287">
        <f t="shared" si="8"/>
        <v>3.2234916185446693E-6</v>
      </c>
      <c r="J126" s="22">
        <f t="shared" si="9"/>
        <v>6.865365586747377E-5</v>
      </c>
    </row>
    <row r="127" spans="1:10" s="7" customFormat="1">
      <c r="A127" s="45" t="s">
        <v>224</v>
      </c>
      <c r="B127" s="22">
        <v>718.7</v>
      </c>
      <c r="C127" s="13">
        <v>45114.416666666664</v>
      </c>
      <c r="D127" s="13">
        <v>45114.417361111111</v>
      </c>
      <c r="E127" s="76">
        <v>45132</v>
      </c>
      <c r="F127" s="273">
        <f t="shared" si="5"/>
        <v>0.50034722222335404</v>
      </c>
      <c r="G127" s="273">
        <f t="shared" si="6"/>
        <v>17.582638888889051</v>
      </c>
      <c r="H127" s="273">
        <f t="shared" si="7"/>
        <v>18.082986111112405</v>
      </c>
      <c r="I127" s="287">
        <f t="shared" si="8"/>
        <v>4.1347910516652759E-5</v>
      </c>
      <c r="J127" s="22">
        <f t="shared" si="9"/>
        <v>7.4769369159615037E-4</v>
      </c>
    </row>
    <row r="128" spans="1:10" s="7" customFormat="1">
      <c r="A128" s="45" t="s">
        <v>224</v>
      </c>
      <c r="B128" s="22">
        <v>3222.98</v>
      </c>
      <c r="C128" s="13">
        <v>45028.412499999999</v>
      </c>
      <c r="D128" s="13">
        <v>45028.413194444445</v>
      </c>
      <c r="E128" s="76">
        <v>45040</v>
      </c>
      <c r="F128" s="273">
        <f t="shared" si="5"/>
        <v>0.50034722222335404</v>
      </c>
      <c r="G128" s="273">
        <f t="shared" si="6"/>
        <v>11.586805555554747</v>
      </c>
      <c r="H128" s="273">
        <f t="shared" si="7"/>
        <v>12.087152777778101</v>
      </c>
      <c r="I128" s="287">
        <f t="shared" si="8"/>
        <v>1.8542297013630373E-4</v>
      </c>
      <c r="J128" s="22">
        <f t="shared" si="9"/>
        <v>2.2412357685468896E-3</v>
      </c>
    </row>
    <row r="129" spans="1:10" s="7" customFormat="1">
      <c r="A129" s="45" t="s">
        <v>224</v>
      </c>
      <c r="B129" s="22">
        <v>54.42</v>
      </c>
      <c r="C129" s="13">
        <v>45028.412499999999</v>
      </c>
      <c r="D129" s="13">
        <v>45028.413194444445</v>
      </c>
      <c r="E129" s="76">
        <v>45040</v>
      </c>
      <c r="F129" s="273">
        <f t="shared" si="5"/>
        <v>0.50034722222335404</v>
      </c>
      <c r="G129" s="273">
        <f t="shared" si="6"/>
        <v>11.586805555554747</v>
      </c>
      <c r="H129" s="273">
        <f t="shared" si="7"/>
        <v>12.087152777778101</v>
      </c>
      <c r="I129" s="287">
        <f t="shared" si="8"/>
        <v>3.1308658554560221E-6</v>
      </c>
      <c r="J129" s="22">
        <f t="shared" si="9"/>
        <v>3.7843253921625869E-5</v>
      </c>
    </row>
    <row r="130" spans="1:10" s="7" customFormat="1">
      <c r="A130" s="45" t="s">
        <v>224</v>
      </c>
      <c r="B130" s="22">
        <v>3244.62</v>
      </c>
      <c r="C130" s="13">
        <v>45033.520138888889</v>
      </c>
      <c r="D130" s="13">
        <v>45033.520833333336</v>
      </c>
      <c r="E130" s="76">
        <v>45055</v>
      </c>
      <c r="F130" s="273">
        <f t="shared" si="5"/>
        <v>0.50034722222335404</v>
      </c>
      <c r="G130" s="273">
        <f t="shared" si="6"/>
        <v>21.479166666664241</v>
      </c>
      <c r="H130" s="273">
        <f t="shared" si="7"/>
        <v>21.979513888887595</v>
      </c>
      <c r="I130" s="287">
        <f t="shared" si="8"/>
        <v>1.8666795244266294E-4</v>
      </c>
      <c r="J130" s="22">
        <f t="shared" si="9"/>
        <v>4.1028708533237196E-3</v>
      </c>
    </row>
    <row r="131" spans="1:10" s="7" customFormat="1">
      <c r="A131" s="45" t="s">
        <v>224</v>
      </c>
      <c r="B131" s="22">
        <v>708.94</v>
      </c>
      <c r="C131" s="13">
        <v>44953.520138888889</v>
      </c>
      <c r="D131" s="13">
        <v>44953.520138888889</v>
      </c>
      <c r="E131" s="76">
        <v>44966</v>
      </c>
      <c r="F131" s="273">
        <f t="shared" si="5"/>
        <v>0.5</v>
      </c>
      <c r="G131" s="273">
        <f t="shared" si="6"/>
        <v>12.479861111110949</v>
      </c>
      <c r="H131" s="273">
        <f t="shared" si="7"/>
        <v>12.979861111110949</v>
      </c>
      <c r="I131" s="287">
        <f t="shared" si="8"/>
        <v>4.0786402785134001E-5</v>
      </c>
      <c r="J131" s="22">
        <f t="shared" si="9"/>
        <v>5.2940184337286816E-4</v>
      </c>
    </row>
    <row r="132" spans="1:10" s="7" customFormat="1">
      <c r="A132" s="45" t="s">
        <v>224</v>
      </c>
      <c r="B132" s="22">
        <v>66.510000000000005</v>
      </c>
      <c r="C132" s="13">
        <v>44953.520138888889</v>
      </c>
      <c r="D132" s="13">
        <v>44953.520138888889</v>
      </c>
      <c r="E132" s="76">
        <v>44966</v>
      </c>
      <c r="F132" s="273">
        <f t="shared" si="5"/>
        <v>0.5</v>
      </c>
      <c r="G132" s="273">
        <f t="shared" si="6"/>
        <v>12.479861111110949</v>
      </c>
      <c r="H132" s="273">
        <f t="shared" si="7"/>
        <v>12.979861111110949</v>
      </c>
      <c r="I132" s="287">
        <f t="shared" si="8"/>
        <v>3.8264220515689088E-6</v>
      </c>
      <c r="J132" s="22">
        <f t="shared" si="9"/>
        <v>4.9666426781856656E-5</v>
      </c>
    </row>
    <row r="133" spans="1:10" s="7" customFormat="1">
      <c r="A133" s="45" t="s">
        <v>224</v>
      </c>
      <c r="B133" s="22">
        <v>66.67</v>
      </c>
      <c r="C133" s="13">
        <v>44953.277777777781</v>
      </c>
      <c r="D133" s="13">
        <v>44953.27847222222</v>
      </c>
      <c r="E133" s="76">
        <v>44966</v>
      </c>
      <c r="F133" s="273">
        <f t="shared" si="5"/>
        <v>0.50034722221971606</v>
      </c>
      <c r="G133" s="273">
        <f t="shared" si="6"/>
        <v>12.721527777779556</v>
      </c>
      <c r="H133" s="273">
        <f t="shared" si="7"/>
        <v>13.221874999999272</v>
      </c>
      <c r="I133" s="287">
        <f t="shared" si="8"/>
        <v>3.8356270963479046E-6</v>
      </c>
      <c r="J133" s="22">
        <f t="shared" si="9"/>
        <v>5.0714182014522164E-5</v>
      </c>
    </row>
    <row r="134" spans="1:10" s="7" customFormat="1">
      <c r="A134" s="45" t="s">
        <v>224</v>
      </c>
      <c r="B134" s="22">
        <v>3287.92</v>
      </c>
      <c r="C134" s="13">
        <v>44956.28402777778</v>
      </c>
      <c r="D134" s="13">
        <v>44956.284722222219</v>
      </c>
      <c r="E134" s="76">
        <v>44966</v>
      </c>
      <c r="F134" s="273">
        <f t="shared" si="5"/>
        <v>0.50034722221971606</v>
      </c>
      <c r="G134" s="273">
        <f t="shared" si="6"/>
        <v>9.7152777777810115</v>
      </c>
      <c r="H134" s="273">
        <f t="shared" si="7"/>
        <v>10.215625000000728</v>
      </c>
      <c r="I134" s="287">
        <f t="shared" si="8"/>
        <v>1.8915906768597875E-4</v>
      </c>
      <c r="J134" s="22">
        <f t="shared" si="9"/>
        <v>1.9323781008297144E-3</v>
      </c>
    </row>
    <row r="135" spans="1:10" s="7" customFormat="1">
      <c r="A135" s="45" t="s">
        <v>224</v>
      </c>
      <c r="B135" s="22">
        <v>3226.8</v>
      </c>
      <c r="C135" s="13">
        <v>44964.587500000001</v>
      </c>
      <c r="D135" s="13">
        <v>44964.587500000001</v>
      </c>
      <c r="E135" s="76">
        <v>44980</v>
      </c>
      <c r="F135" s="273">
        <f t="shared" si="5"/>
        <v>0.5</v>
      </c>
      <c r="G135" s="273">
        <f t="shared" si="6"/>
        <v>15.412499999998545</v>
      </c>
      <c r="H135" s="273">
        <f t="shared" si="7"/>
        <v>15.912499999998545</v>
      </c>
      <c r="I135" s="287">
        <f t="shared" si="8"/>
        <v>1.8564274058040228E-4</v>
      </c>
      <c r="J135" s="22">
        <f t="shared" si="9"/>
        <v>2.9540401094853811E-3</v>
      </c>
    </row>
    <row r="136" spans="1:10" s="7" customFormat="1">
      <c r="A136" s="45" t="s">
        <v>224</v>
      </c>
      <c r="B136" s="22">
        <v>46.39</v>
      </c>
      <c r="C136" s="13">
        <v>45149.552777777775</v>
      </c>
      <c r="D136" s="13">
        <v>45149.552777777775</v>
      </c>
      <c r="E136" s="76">
        <v>45162</v>
      </c>
      <c r="F136" s="273">
        <f t="shared" si="5"/>
        <v>0.5</v>
      </c>
      <c r="G136" s="273">
        <f t="shared" si="6"/>
        <v>12.447222222224809</v>
      </c>
      <c r="H136" s="273">
        <f t="shared" si="7"/>
        <v>12.947222222224809</v>
      </c>
      <c r="I136" s="287">
        <f t="shared" si="8"/>
        <v>2.6688876706101593E-6</v>
      </c>
      <c r="J136" s="22">
        <f t="shared" si="9"/>
        <v>3.4554681757545662E-5</v>
      </c>
    </row>
    <row r="137" spans="1:10" s="7" customFormat="1">
      <c r="A137" s="45" t="s">
        <v>224</v>
      </c>
      <c r="B137" s="22">
        <v>7215.6</v>
      </c>
      <c r="C137" s="13">
        <v>45152.556250000001</v>
      </c>
      <c r="D137" s="13">
        <v>45152.556250000001</v>
      </c>
      <c r="E137" s="76">
        <v>45162</v>
      </c>
      <c r="F137" s="273">
        <f t="shared" si="5"/>
        <v>0.5</v>
      </c>
      <c r="G137" s="273">
        <f t="shared" si="6"/>
        <v>9.4437499999985448</v>
      </c>
      <c r="H137" s="273">
        <f t="shared" si="7"/>
        <v>9.9437499999985448</v>
      </c>
      <c r="I137" s="287">
        <f t="shared" si="8"/>
        <v>4.151245069207731E-4</v>
      </c>
      <c r="J137" s="22">
        <f t="shared" si="9"/>
        <v>4.1278943156928339E-3</v>
      </c>
    </row>
    <row r="138" spans="1:10" s="7" customFormat="1">
      <c r="A138" s="45" t="s">
        <v>224</v>
      </c>
      <c r="B138" s="22">
        <v>46.9</v>
      </c>
      <c r="C138" s="13">
        <v>45152.556250000001</v>
      </c>
      <c r="D138" s="13">
        <v>45152.556250000001</v>
      </c>
      <c r="E138" s="76">
        <v>45162</v>
      </c>
      <c r="F138" s="273">
        <f t="shared" ref="F138:F201" si="10">(D138-C138+1)/2</f>
        <v>0.5</v>
      </c>
      <c r="G138" s="273">
        <f t="shared" ref="G138:G201" si="11">E138-D138</f>
        <v>9.4437499999985448</v>
      </c>
      <c r="H138" s="273">
        <f t="shared" ref="H138:H201" si="12">SUM(F138:G138)</f>
        <v>9.9437499999985448</v>
      </c>
      <c r="I138" s="287">
        <f t="shared" ref="I138:I201" si="13">+B138/B$1925</f>
        <v>2.6982287508432088E-6</v>
      </c>
      <c r="J138" s="22">
        <f t="shared" ref="J138:J201" si="14">+H138*I138</f>
        <v>2.6830512141193229E-5</v>
      </c>
    </row>
    <row r="139" spans="1:10" s="7" customFormat="1">
      <c r="A139" s="45" t="s">
        <v>224</v>
      </c>
      <c r="B139" s="22">
        <v>61.99</v>
      </c>
      <c r="C139" s="13">
        <v>45245.861111111109</v>
      </c>
      <c r="D139" s="13">
        <v>45245.861111111109</v>
      </c>
      <c r="E139" s="76">
        <v>45252</v>
      </c>
      <c r="F139" s="273">
        <f t="shared" si="10"/>
        <v>0.5</v>
      </c>
      <c r="G139" s="273">
        <f t="shared" si="11"/>
        <v>6.1388888888905058</v>
      </c>
      <c r="H139" s="273">
        <f t="shared" si="12"/>
        <v>6.6388888888905058</v>
      </c>
      <c r="I139" s="287">
        <f t="shared" si="13"/>
        <v>3.5663795365622712E-6</v>
      </c>
      <c r="J139" s="22">
        <f t="shared" si="14"/>
        <v>2.3676797478849733E-5</v>
      </c>
    </row>
    <row r="140" spans="1:10" s="7" customFormat="1">
      <c r="A140" s="45" t="s">
        <v>224</v>
      </c>
      <c r="B140" s="22">
        <v>703.08</v>
      </c>
      <c r="C140" s="13">
        <v>45245.861111111109</v>
      </c>
      <c r="D140" s="13">
        <v>45245.861111111109</v>
      </c>
      <c r="E140" s="76">
        <v>45252</v>
      </c>
      <c r="F140" s="273">
        <f t="shared" si="10"/>
        <v>0.5</v>
      </c>
      <c r="G140" s="273">
        <f t="shared" si="11"/>
        <v>6.1388888888905058</v>
      </c>
      <c r="H140" s="273">
        <f t="shared" si="12"/>
        <v>6.6388888888905058</v>
      </c>
      <c r="I140" s="287">
        <f t="shared" si="13"/>
        <v>4.0449268020103268E-5</v>
      </c>
      <c r="J140" s="22">
        <f t="shared" si="14"/>
        <v>2.6853819602241767E-4</v>
      </c>
    </row>
    <row r="141" spans="1:10" s="7" customFormat="1">
      <c r="A141" s="45" t="s">
        <v>224</v>
      </c>
      <c r="B141" s="22">
        <v>42.6</v>
      </c>
      <c r="C141" s="13">
        <v>45120.543055555558</v>
      </c>
      <c r="D141" s="13">
        <v>45120.543749999997</v>
      </c>
      <c r="E141" s="76">
        <v>45132</v>
      </c>
      <c r="F141" s="273">
        <f t="shared" si="10"/>
        <v>0.50034722221971606</v>
      </c>
      <c r="G141" s="273">
        <f t="shared" si="11"/>
        <v>11.45625000000291</v>
      </c>
      <c r="H141" s="273">
        <f t="shared" si="12"/>
        <v>11.956597222222626</v>
      </c>
      <c r="I141" s="287">
        <f t="shared" si="13"/>
        <v>2.4508431724076907E-6</v>
      </c>
      <c r="J141" s="22">
        <f t="shared" si="14"/>
        <v>2.9303744667313084E-5</v>
      </c>
    </row>
    <row r="142" spans="1:10" s="7" customFormat="1">
      <c r="A142" s="45" t="s">
        <v>224</v>
      </c>
      <c r="B142" s="22">
        <v>7352.8</v>
      </c>
      <c r="C142" s="13">
        <v>45123.54791666667</v>
      </c>
      <c r="D142" s="13">
        <v>45123.548611111109</v>
      </c>
      <c r="E142" s="76">
        <v>45147</v>
      </c>
      <c r="F142" s="273">
        <f t="shared" si="10"/>
        <v>0.50034722221971606</v>
      </c>
      <c r="G142" s="273">
        <f t="shared" si="11"/>
        <v>23.451388888890506</v>
      </c>
      <c r="H142" s="273">
        <f t="shared" si="12"/>
        <v>23.951736111110222</v>
      </c>
      <c r="I142" s="287">
        <f t="shared" si="13"/>
        <v>4.2301783281876217E-4</v>
      </c>
      <c r="J142" s="22">
        <f t="shared" si="14"/>
        <v>1.0132011501968732E-2</v>
      </c>
    </row>
    <row r="143" spans="1:10" s="7" customFormat="1">
      <c r="A143" s="45" t="s">
        <v>224</v>
      </c>
      <c r="B143" s="22">
        <v>46.01</v>
      </c>
      <c r="C143" s="13">
        <v>45085.543749999997</v>
      </c>
      <c r="D143" s="13">
        <v>45085.543749999997</v>
      </c>
      <c r="E143" s="76">
        <v>45099</v>
      </c>
      <c r="F143" s="273">
        <f t="shared" si="10"/>
        <v>0.5</v>
      </c>
      <c r="G143" s="273">
        <f t="shared" si="11"/>
        <v>13.45625000000291</v>
      </c>
      <c r="H143" s="273">
        <f t="shared" si="12"/>
        <v>13.95625000000291</v>
      </c>
      <c r="I143" s="287">
        <f t="shared" si="13"/>
        <v>2.6470256892600435E-6</v>
      </c>
      <c r="J143" s="22">
        <f t="shared" si="14"/>
        <v>3.6942552275743183E-5</v>
      </c>
    </row>
    <row r="144" spans="1:10" s="7" customFormat="1">
      <c r="A144" s="45" t="s">
        <v>224</v>
      </c>
      <c r="B144" s="22">
        <v>3272.64</v>
      </c>
      <c r="C144" s="13">
        <v>45085.544444444444</v>
      </c>
      <c r="D144" s="13">
        <v>45085.545138888891</v>
      </c>
      <c r="E144" s="76">
        <v>45099</v>
      </c>
      <c r="F144" s="273">
        <f t="shared" si="10"/>
        <v>0.50034722222335404</v>
      </c>
      <c r="G144" s="273">
        <f t="shared" si="11"/>
        <v>13.454861111109494</v>
      </c>
      <c r="H144" s="273">
        <f t="shared" si="12"/>
        <v>13.955208333332848</v>
      </c>
      <c r="I144" s="287">
        <f t="shared" si="13"/>
        <v>1.8827998590958462E-4</v>
      </c>
      <c r="J144" s="22">
        <f t="shared" si="14"/>
        <v>2.6274864283652266E-3</v>
      </c>
    </row>
    <row r="145" spans="1:10" s="7" customFormat="1">
      <c r="A145" s="45" t="s">
        <v>224</v>
      </c>
      <c r="B145" s="22">
        <v>64.61</v>
      </c>
      <c r="C145" s="13">
        <v>44946.262499999997</v>
      </c>
      <c r="D145" s="13">
        <v>44946.263194444444</v>
      </c>
      <c r="E145" s="76">
        <v>44966</v>
      </c>
      <c r="F145" s="273">
        <f t="shared" si="10"/>
        <v>0.50034722222335404</v>
      </c>
      <c r="G145" s="273">
        <f t="shared" si="11"/>
        <v>19.736805555556202</v>
      </c>
      <c r="H145" s="273">
        <f t="shared" si="12"/>
        <v>20.237152777779556</v>
      </c>
      <c r="I145" s="287">
        <f t="shared" si="13"/>
        <v>3.7171121448183308E-6</v>
      </c>
      <c r="J145" s="22">
        <f t="shared" si="14"/>
        <v>7.5223766366828404E-5</v>
      </c>
    </row>
    <row r="146" spans="1:10" s="7" customFormat="1">
      <c r="A146" s="45" t="s">
        <v>224</v>
      </c>
      <c r="B146" s="22">
        <v>46.61</v>
      </c>
      <c r="C146" s="13">
        <v>45140.447916666664</v>
      </c>
      <c r="D146" s="13">
        <v>45140.448611111111</v>
      </c>
      <c r="E146" s="76">
        <v>45162</v>
      </c>
      <c r="F146" s="273">
        <f t="shared" si="10"/>
        <v>0.50034722222335404</v>
      </c>
      <c r="G146" s="273">
        <f t="shared" si="11"/>
        <v>21.551388888889051</v>
      </c>
      <c r="H146" s="273">
        <f t="shared" si="12"/>
        <v>22.051736111112405</v>
      </c>
      <c r="I146" s="287">
        <f t="shared" si="13"/>
        <v>2.6815446071812784E-6</v>
      </c>
      <c r="J146" s="22">
        <f t="shared" si="14"/>
        <v>5.9132714047738122E-5</v>
      </c>
    </row>
    <row r="147" spans="1:10" s="7" customFormat="1">
      <c r="A147" s="45" t="s">
        <v>224</v>
      </c>
      <c r="B147" s="22">
        <v>46.77</v>
      </c>
      <c r="C147" s="13">
        <v>45093.347916666666</v>
      </c>
      <c r="D147" s="13">
        <v>45093.348611111112</v>
      </c>
      <c r="E147" s="76">
        <v>45114</v>
      </c>
      <c r="F147" s="273">
        <f t="shared" si="10"/>
        <v>0.50034722222335404</v>
      </c>
      <c r="G147" s="273">
        <f t="shared" si="11"/>
        <v>20.651388888887595</v>
      </c>
      <c r="H147" s="273">
        <f t="shared" si="12"/>
        <v>21.151736111110949</v>
      </c>
      <c r="I147" s="287">
        <f t="shared" si="13"/>
        <v>2.6907496519602746E-6</v>
      </c>
      <c r="J147" s="22">
        <f t="shared" si="14"/>
        <v>5.691402657932736E-5</v>
      </c>
    </row>
    <row r="148" spans="1:10" s="7" customFormat="1">
      <c r="A148" s="45" t="s">
        <v>224</v>
      </c>
      <c r="B148" s="22">
        <v>55.26</v>
      </c>
      <c r="C148" s="13">
        <v>45035.412499999999</v>
      </c>
      <c r="D148" s="13">
        <v>45035.415277777778</v>
      </c>
      <c r="E148" s="76">
        <v>45055</v>
      </c>
      <c r="F148" s="273">
        <f t="shared" si="10"/>
        <v>0.50138888888977817</v>
      </c>
      <c r="G148" s="273">
        <f t="shared" si="11"/>
        <v>19.584722222221899</v>
      </c>
      <c r="H148" s="273">
        <f t="shared" si="12"/>
        <v>20.086111111111677</v>
      </c>
      <c r="I148" s="287">
        <f t="shared" si="13"/>
        <v>3.1791923405457507E-6</v>
      </c>
      <c r="J148" s="22">
        <f t="shared" si="14"/>
        <v>6.3857610595797145E-5</v>
      </c>
    </row>
    <row r="149" spans="1:10" s="7" customFormat="1">
      <c r="A149" s="45" t="s">
        <v>224</v>
      </c>
      <c r="B149" s="22">
        <v>719.47</v>
      </c>
      <c r="C149" s="13">
        <v>45070.35</v>
      </c>
      <c r="D149" s="13">
        <v>45070.35</v>
      </c>
      <c r="E149" s="76">
        <v>45085</v>
      </c>
      <c r="F149" s="273">
        <f t="shared" si="10"/>
        <v>0.5</v>
      </c>
      <c r="G149" s="273">
        <f t="shared" si="11"/>
        <v>14.650000000001455</v>
      </c>
      <c r="H149" s="273">
        <f t="shared" si="12"/>
        <v>15.150000000001455</v>
      </c>
      <c r="I149" s="287">
        <f t="shared" si="13"/>
        <v>4.1392209794651675E-5</v>
      </c>
      <c r="J149" s="22">
        <f t="shared" si="14"/>
        <v>6.2709197838903307E-4</v>
      </c>
    </row>
    <row r="150" spans="1:10" s="7" customFormat="1">
      <c r="A150" s="45" t="s">
        <v>224</v>
      </c>
      <c r="B150" s="22">
        <v>65.069999999999993</v>
      </c>
      <c r="C150" s="13">
        <v>44956.283333333333</v>
      </c>
      <c r="D150" s="13">
        <v>44956.28402777778</v>
      </c>
      <c r="E150" s="76">
        <v>44966</v>
      </c>
      <c r="F150" s="273">
        <f t="shared" si="10"/>
        <v>0.50034722222335404</v>
      </c>
      <c r="G150" s="273">
        <f t="shared" si="11"/>
        <v>9.7159722222204437</v>
      </c>
      <c r="H150" s="273">
        <f t="shared" si="12"/>
        <v>10.216319444443798</v>
      </c>
      <c r="I150" s="287">
        <f t="shared" si="13"/>
        <v>3.743576648557944E-6</v>
      </c>
      <c r="J150" s="22">
        <f t="shared" si="14"/>
        <v>3.8245574906428267E-5</v>
      </c>
    </row>
    <row r="151" spans="1:10" s="7" customFormat="1">
      <c r="A151" s="45" t="s">
        <v>224</v>
      </c>
      <c r="B151" s="22">
        <v>711.73</v>
      </c>
      <c r="C151" s="13">
        <v>45271.220138888886</v>
      </c>
      <c r="D151" s="13">
        <v>45271.220138888886</v>
      </c>
      <c r="E151" s="76">
        <v>45281</v>
      </c>
      <c r="F151" s="273">
        <f t="shared" si="10"/>
        <v>0.5</v>
      </c>
      <c r="G151" s="273">
        <f t="shared" si="11"/>
        <v>9.7798611111138598</v>
      </c>
      <c r="H151" s="273">
        <f t="shared" si="12"/>
        <v>10.27986111111386</v>
      </c>
      <c r="I151" s="287">
        <f t="shared" si="13"/>
        <v>4.0946915753467743E-5</v>
      </c>
      <c r="J151" s="22">
        <f t="shared" si="14"/>
        <v>4.2092860687412853E-4</v>
      </c>
    </row>
    <row r="152" spans="1:10" s="7" customFormat="1">
      <c r="A152" s="45" t="s">
        <v>224</v>
      </c>
      <c r="B152" s="22">
        <v>56.12</v>
      </c>
      <c r="C152" s="13">
        <v>45271.220138888886</v>
      </c>
      <c r="D152" s="13">
        <v>45271.220138888886</v>
      </c>
      <c r="E152" s="76">
        <v>45281</v>
      </c>
      <c r="F152" s="273">
        <f t="shared" si="10"/>
        <v>0.5</v>
      </c>
      <c r="G152" s="273">
        <f t="shared" si="11"/>
        <v>9.7798611111138598</v>
      </c>
      <c r="H152" s="273">
        <f t="shared" si="12"/>
        <v>10.27986111111386</v>
      </c>
      <c r="I152" s="287">
        <f t="shared" si="13"/>
        <v>3.2286694562328543E-6</v>
      </c>
      <c r="J152" s="22">
        <f t="shared" si="14"/>
        <v>3.3190273583769252E-5</v>
      </c>
    </row>
    <row r="153" spans="1:10" s="7" customFormat="1">
      <c r="A153" s="45" t="s">
        <v>224</v>
      </c>
      <c r="B153" s="22">
        <v>56.91</v>
      </c>
      <c r="C153" s="13">
        <v>45272.22152777778</v>
      </c>
      <c r="D153" s="13">
        <v>45272.22152777778</v>
      </c>
      <c r="E153" s="76">
        <v>45281</v>
      </c>
      <c r="F153" s="273">
        <f t="shared" si="10"/>
        <v>0.5</v>
      </c>
      <c r="G153" s="273">
        <f t="shared" si="11"/>
        <v>8.7784722222204437</v>
      </c>
      <c r="H153" s="273">
        <f t="shared" si="12"/>
        <v>9.2784722222204437</v>
      </c>
      <c r="I153" s="287">
        <f t="shared" si="13"/>
        <v>3.2741193648291471E-6</v>
      </c>
      <c r="J153" s="22">
        <f t="shared" si="14"/>
        <v>3.0378825578801285E-5</v>
      </c>
    </row>
    <row r="154" spans="1:10" s="7" customFormat="1">
      <c r="A154" s="45" t="s">
        <v>224</v>
      </c>
      <c r="B154" s="22">
        <v>57.18</v>
      </c>
      <c r="C154" s="13">
        <v>45273.205555555556</v>
      </c>
      <c r="D154" s="13">
        <v>45273.205555555556</v>
      </c>
      <c r="E154" s="76">
        <v>45281</v>
      </c>
      <c r="F154" s="273">
        <f t="shared" si="10"/>
        <v>0.5</v>
      </c>
      <c r="G154" s="273">
        <f t="shared" si="11"/>
        <v>7.7944444444437977</v>
      </c>
      <c r="H154" s="273">
        <f t="shared" si="12"/>
        <v>8.2944444444437977</v>
      </c>
      <c r="I154" s="287">
        <f t="shared" si="13"/>
        <v>3.2896528778937033E-6</v>
      </c>
      <c r="J154" s="22">
        <f t="shared" si="14"/>
        <v>2.7285843037193979E-5</v>
      </c>
    </row>
    <row r="155" spans="1:10" s="7" customFormat="1">
      <c r="A155" s="45" t="s">
        <v>224</v>
      </c>
      <c r="B155" s="22">
        <v>6862.8</v>
      </c>
      <c r="C155" s="13">
        <v>45275.576388888891</v>
      </c>
      <c r="D155" s="13">
        <v>45275.576388888891</v>
      </c>
      <c r="E155" s="76">
        <v>45281</v>
      </c>
      <c r="F155" s="273">
        <f t="shared" si="10"/>
        <v>0.5</v>
      </c>
      <c r="G155" s="273">
        <f t="shared" si="11"/>
        <v>5.4236111111094942</v>
      </c>
      <c r="H155" s="273">
        <f t="shared" si="12"/>
        <v>5.9236111111094942</v>
      </c>
      <c r="I155" s="287">
        <f t="shared" si="13"/>
        <v>3.9482738318308687E-4</v>
      </c>
      <c r="J155" s="22">
        <f t="shared" si="14"/>
        <v>2.3388038739936192E-3</v>
      </c>
    </row>
    <row r="156" spans="1:10" s="7" customFormat="1">
      <c r="A156" s="45" t="s">
        <v>224</v>
      </c>
      <c r="B156" s="22">
        <v>47.38</v>
      </c>
      <c r="C156" s="13">
        <v>45084.540277777778</v>
      </c>
      <c r="D156" s="13">
        <v>45084.540277777778</v>
      </c>
      <c r="E156" s="76">
        <v>45099</v>
      </c>
      <c r="F156" s="273">
        <f t="shared" si="10"/>
        <v>0.5</v>
      </c>
      <c r="G156" s="273">
        <f t="shared" si="11"/>
        <v>14.459722222221899</v>
      </c>
      <c r="H156" s="273">
        <f t="shared" si="12"/>
        <v>14.959722222221899</v>
      </c>
      <c r="I156" s="287">
        <f t="shared" si="13"/>
        <v>2.725843885180197E-6</v>
      </c>
      <c r="J156" s="22">
        <f t="shared" si="14"/>
        <v>4.0777867343437868E-5</v>
      </c>
    </row>
    <row r="157" spans="1:10" s="7" customFormat="1">
      <c r="A157" s="45" t="s">
        <v>224</v>
      </c>
      <c r="B157" s="22">
        <v>714.52</v>
      </c>
      <c r="C157" s="13">
        <v>45127.480555555558</v>
      </c>
      <c r="D157" s="13">
        <v>45127.481249999997</v>
      </c>
      <c r="E157" s="76">
        <v>45147</v>
      </c>
      <c r="F157" s="273">
        <f t="shared" si="10"/>
        <v>0.50034722221971606</v>
      </c>
      <c r="G157" s="273">
        <f t="shared" si="11"/>
        <v>19.51875000000291</v>
      </c>
      <c r="H157" s="273">
        <f t="shared" si="12"/>
        <v>20.019097222222626</v>
      </c>
      <c r="I157" s="287">
        <f t="shared" si="13"/>
        <v>4.1107428721801479E-5</v>
      </c>
      <c r="J157" s="22">
        <f t="shared" si="14"/>
        <v>8.229336121373306E-4</v>
      </c>
    </row>
    <row r="158" spans="1:10" s="7" customFormat="1">
      <c r="A158" s="45" t="s">
        <v>224</v>
      </c>
      <c r="B158" s="22">
        <v>43.62</v>
      </c>
      <c r="C158" s="13">
        <v>45127.481249999997</v>
      </c>
      <c r="D158" s="13">
        <v>45127.481944444444</v>
      </c>
      <c r="E158" s="76">
        <v>45147</v>
      </c>
      <c r="F158" s="273">
        <f t="shared" si="10"/>
        <v>0.50034722222335404</v>
      </c>
      <c r="G158" s="273">
        <f t="shared" si="11"/>
        <v>19.518055555556202</v>
      </c>
      <c r="H158" s="273">
        <f t="shared" si="12"/>
        <v>20.018402777779556</v>
      </c>
      <c r="I158" s="287">
        <f t="shared" si="13"/>
        <v>2.5095253328737901E-6</v>
      </c>
      <c r="J158" s="22">
        <f t="shared" si="14"/>
        <v>5.0236688894508846E-5</v>
      </c>
    </row>
    <row r="159" spans="1:10" s="7" customFormat="1">
      <c r="A159" s="45" t="s">
        <v>224</v>
      </c>
      <c r="B159" s="22">
        <v>449680</v>
      </c>
      <c r="C159" s="13">
        <v>45117</v>
      </c>
      <c r="D159" s="13">
        <v>45126.510416666664</v>
      </c>
      <c r="E159" s="76">
        <v>45147</v>
      </c>
      <c r="F159" s="273">
        <f t="shared" si="10"/>
        <v>5.2552083333321207</v>
      </c>
      <c r="G159" s="273">
        <f t="shared" si="11"/>
        <v>20.489583333335759</v>
      </c>
      <c r="H159" s="273">
        <f t="shared" si="12"/>
        <v>25.744791666667879</v>
      </c>
      <c r="I159" s="287">
        <f t="shared" si="13"/>
        <v>2.587077835136832E-2</v>
      </c>
      <c r="J159" s="22">
        <f t="shared" si="14"/>
        <v>0.66603779891051895</v>
      </c>
    </row>
    <row r="160" spans="1:10" s="7" customFormat="1">
      <c r="A160" s="45" t="s">
        <v>224</v>
      </c>
      <c r="B160" s="22">
        <v>452200</v>
      </c>
      <c r="C160" s="13">
        <v>45132</v>
      </c>
      <c r="D160" s="13">
        <v>45138.422222222223</v>
      </c>
      <c r="E160" s="76">
        <v>45147</v>
      </c>
      <c r="F160" s="273">
        <f t="shared" si="10"/>
        <v>3.711111111111677</v>
      </c>
      <c r="G160" s="273">
        <f t="shared" si="11"/>
        <v>8.577777777776646</v>
      </c>
      <c r="H160" s="273">
        <f t="shared" si="12"/>
        <v>12.288888888888323</v>
      </c>
      <c r="I160" s="287">
        <f t="shared" si="13"/>
        <v>2.6015757806637507E-2</v>
      </c>
      <c r="J160" s="22">
        <f t="shared" si="14"/>
        <v>0.31970475704599732</v>
      </c>
    </row>
    <row r="161" spans="1:10" s="7" customFormat="1">
      <c r="A161" s="45" t="s">
        <v>224</v>
      </c>
      <c r="B161" s="22">
        <v>55.9</v>
      </c>
      <c r="C161" s="13">
        <v>45285.37222222222</v>
      </c>
      <c r="D161" s="13">
        <v>45285.37222222222</v>
      </c>
      <c r="E161" s="76">
        <v>45300</v>
      </c>
      <c r="F161" s="273">
        <f t="shared" si="10"/>
        <v>0.5</v>
      </c>
      <c r="G161" s="273">
        <f t="shared" si="11"/>
        <v>14.627777777779556</v>
      </c>
      <c r="H161" s="273">
        <f t="shared" si="12"/>
        <v>15.127777777779556</v>
      </c>
      <c r="I161" s="287">
        <f t="shared" si="13"/>
        <v>3.2160125196617352E-6</v>
      </c>
      <c r="J161" s="22">
        <f t="shared" si="14"/>
        <v>4.8651122727999637E-5</v>
      </c>
    </row>
    <row r="162" spans="1:10" s="7" customFormat="1">
      <c r="A162" s="45" t="s">
        <v>224</v>
      </c>
      <c r="B162" s="22">
        <v>54.65</v>
      </c>
      <c r="C162" s="13">
        <v>45286.979166666664</v>
      </c>
      <c r="D162" s="13">
        <v>45286.979166666664</v>
      </c>
      <c r="E162" s="76">
        <v>45300</v>
      </c>
      <c r="F162" s="273">
        <f t="shared" si="10"/>
        <v>0.5</v>
      </c>
      <c r="G162" s="273">
        <f t="shared" si="11"/>
        <v>13.020833333335759</v>
      </c>
      <c r="H162" s="273">
        <f t="shared" si="12"/>
        <v>13.520833333335759</v>
      </c>
      <c r="I162" s="287">
        <f t="shared" si="13"/>
        <v>3.1440981073258287E-6</v>
      </c>
      <c r="J162" s="22">
        <f t="shared" si="14"/>
        <v>4.2510826492808936E-5</v>
      </c>
    </row>
    <row r="163" spans="1:10" s="7" customFormat="1">
      <c r="A163" s="45" t="s">
        <v>224</v>
      </c>
      <c r="B163" s="22">
        <v>3091.82</v>
      </c>
      <c r="C163" s="13">
        <v>45105.277777777781</v>
      </c>
      <c r="D163" s="13">
        <v>45105.27847222222</v>
      </c>
      <c r="E163" s="76">
        <v>45114</v>
      </c>
      <c r="F163" s="273">
        <f t="shared" si="10"/>
        <v>0.50034722221971606</v>
      </c>
      <c r="G163" s="273">
        <f t="shared" si="11"/>
        <v>8.7215277777795563</v>
      </c>
      <c r="H163" s="273">
        <f t="shared" si="12"/>
        <v>9.2218749999992724</v>
      </c>
      <c r="I163" s="287">
        <f t="shared" si="13"/>
        <v>1.7787713467872177E-4</v>
      </c>
      <c r="J163" s="22">
        <f t="shared" si="14"/>
        <v>1.6403607013652079E-3</v>
      </c>
    </row>
    <row r="164" spans="1:10" s="7" customFormat="1">
      <c r="A164" s="45" t="s">
        <v>224</v>
      </c>
      <c r="B164" s="22">
        <v>734.55</v>
      </c>
      <c r="C164" s="13">
        <v>45106.279166666667</v>
      </c>
      <c r="D164" s="13">
        <v>45106.279861111114</v>
      </c>
      <c r="E164" s="76">
        <v>45114</v>
      </c>
      <c r="F164" s="273">
        <f t="shared" si="10"/>
        <v>0.50034722222335404</v>
      </c>
      <c r="G164" s="273">
        <f t="shared" si="11"/>
        <v>7.7201388888861402</v>
      </c>
      <c r="H164" s="273">
        <f t="shared" si="12"/>
        <v>8.2204861111094942</v>
      </c>
      <c r="I164" s="287">
        <f t="shared" si="13"/>
        <v>4.2259785265072046E-5</v>
      </c>
      <c r="J164" s="22">
        <f t="shared" si="14"/>
        <v>3.473959778299944E-4</v>
      </c>
    </row>
    <row r="165" spans="1:10" s="7" customFormat="1">
      <c r="A165" s="45" t="s">
        <v>224</v>
      </c>
      <c r="B165" s="22">
        <v>731.71</v>
      </c>
      <c r="C165" s="13">
        <v>45071.366666666669</v>
      </c>
      <c r="D165" s="13">
        <v>45071.367361111108</v>
      </c>
      <c r="E165" s="76">
        <v>45085</v>
      </c>
      <c r="F165" s="273">
        <f t="shared" si="10"/>
        <v>0.50034722221971606</v>
      </c>
      <c r="G165" s="273">
        <f t="shared" si="11"/>
        <v>13.632638888891961</v>
      </c>
      <c r="H165" s="273">
        <f t="shared" si="12"/>
        <v>14.132986111111677</v>
      </c>
      <c r="I165" s="287">
        <f t="shared" si="13"/>
        <v>4.2096395720244873E-5</v>
      </c>
      <c r="J165" s="22">
        <f t="shared" si="14"/>
        <v>5.949477760420818E-4</v>
      </c>
    </row>
    <row r="166" spans="1:10" s="7" customFormat="1">
      <c r="A166" s="45" t="s">
        <v>224</v>
      </c>
      <c r="B166" s="22">
        <v>3252.26</v>
      </c>
      <c r="C166" s="13">
        <v>45058.53402777778</v>
      </c>
      <c r="D166" s="13">
        <v>45058.534722222219</v>
      </c>
      <c r="E166" s="76">
        <v>45085</v>
      </c>
      <c r="F166" s="273">
        <f t="shared" si="10"/>
        <v>0.50034722221971606</v>
      </c>
      <c r="G166" s="273">
        <f t="shared" si="11"/>
        <v>26.465277777781012</v>
      </c>
      <c r="H166" s="273">
        <f t="shared" si="12"/>
        <v>26.965625000000728</v>
      </c>
      <c r="I166" s="287">
        <f t="shared" si="13"/>
        <v>1.8710749333086002E-4</v>
      </c>
      <c r="J166" s="22">
        <f t="shared" si="14"/>
        <v>5.0454704998501082E-3</v>
      </c>
    </row>
    <row r="167" spans="1:10" s="7" customFormat="1">
      <c r="A167" s="45" t="s">
        <v>224</v>
      </c>
      <c r="B167" s="22">
        <v>52.63</v>
      </c>
      <c r="C167" s="13">
        <v>45058.534722222219</v>
      </c>
      <c r="D167" s="13">
        <v>45058.535416666666</v>
      </c>
      <c r="E167" s="76">
        <v>45085</v>
      </c>
      <c r="F167" s="273">
        <f t="shared" si="10"/>
        <v>0.50034722222335404</v>
      </c>
      <c r="G167" s="273">
        <f t="shared" si="11"/>
        <v>26.464583333334303</v>
      </c>
      <c r="H167" s="273">
        <f t="shared" si="12"/>
        <v>26.964930555557657</v>
      </c>
      <c r="I167" s="287">
        <f t="shared" si="13"/>
        <v>3.027884416991004E-6</v>
      </c>
      <c r="J167" s="22">
        <f t="shared" si="14"/>
        <v>8.1646693034417611E-5</v>
      </c>
    </row>
    <row r="168" spans="1:10" s="7" customFormat="1">
      <c r="A168" s="45" t="s">
        <v>224</v>
      </c>
      <c r="B168" s="22">
        <v>68.11</v>
      </c>
      <c r="C168" s="13">
        <v>44949.311111111114</v>
      </c>
      <c r="D168" s="13">
        <v>44949.311805555553</v>
      </c>
      <c r="E168" s="76">
        <v>44966</v>
      </c>
      <c r="F168" s="273">
        <f t="shared" si="10"/>
        <v>0.50034722221971606</v>
      </c>
      <c r="G168" s="273">
        <f t="shared" si="11"/>
        <v>16.688194444446708</v>
      </c>
      <c r="H168" s="273">
        <f t="shared" si="12"/>
        <v>17.188541666666424</v>
      </c>
      <c r="I168" s="287">
        <f t="shared" si="13"/>
        <v>3.9184724993588694E-6</v>
      </c>
      <c r="J168" s="22">
        <f t="shared" si="14"/>
        <v>6.7352827824916447E-5</v>
      </c>
    </row>
    <row r="169" spans="1:10" s="7" customFormat="1">
      <c r="A169" s="45" t="s">
        <v>224</v>
      </c>
      <c r="B169" s="22">
        <v>3228.07</v>
      </c>
      <c r="C169" s="13">
        <v>44951.428472222222</v>
      </c>
      <c r="D169" s="13">
        <v>44951.429166666669</v>
      </c>
      <c r="E169" s="76">
        <v>44966</v>
      </c>
      <c r="F169" s="273">
        <f t="shared" si="10"/>
        <v>0.50034722222335404</v>
      </c>
      <c r="G169" s="273">
        <f t="shared" si="11"/>
        <v>14.570833333331393</v>
      </c>
      <c r="H169" s="273">
        <f t="shared" si="12"/>
        <v>15.071180555554747</v>
      </c>
      <c r="I169" s="287">
        <f t="shared" si="13"/>
        <v>1.8571580562333555E-4</v>
      </c>
      <c r="J169" s="22">
        <f t="shared" si="14"/>
        <v>2.7989564385695995E-3</v>
      </c>
    </row>
    <row r="170" spans="1:10" s="7" customFormat="1">
      <c r="A170" s="45" t="s">
        <v>224</v>
      </c>
      <c r="B170" s="22">
        <v>733.98</v>
      </c>
      <c r="C170" s="13">
        <v>44951.429861111108</v>
      </c>
      <c r="D170" s="13">
        <v>44951.429861111108</v>
      </c>
      <c r="E170" s="76">
        <v>44966</v>
      </c>
      <c r="F170" s="273">
        <f t="shared" si="10"/>
        <v>0.5</v>
      </c>
      <c r="G170" s="273">
        <f t="shared" si="11"/>
        <v>14.570138888891961</v>
      </c>
      <c r="H170" s="273">
        <f t="shared" si="12"/>
        <v>15.070138888891961</v>
      </c>
      <c r="I170" s="287">
        <f t="shared" si="13"/>
        <v>4.2226992293046876E-5</v>
      </c>
      <c r="J170" s="22">
        <f t="shared" si="14"/>
        <v>6.3636663871638683E-4</v>
      </c>
    </row>
    <row r="171" spans="1:10" s="7" customFormat="1">
      <c r="A171" s="45" t="s">
        <v>224</v>
      </c>
      <c r="B171" s="22">
        <v>3135.11</v>
      </c>
      <c r="C171" s="13">
        <v>44965.59097222222</v>
      </c>
      <c r="D171" s="13">
        <v>44965.595833333333</v>
      </c>
      <c r="E171" s="76">
        <v>44980</v>
      </c>
      <c r="F171" s="273">
        <f t="shared" si="10"/>
        <v>0.50243055555620231</v>
      </c>
      <c r="G171" s="273">
        <f t="shared" si="11"/>
        <v>14.404166666667152</v>
      </c>
      <c r="H171" s="273">
        <f t="shared" si="12"/>
        <v>14.906597222223354</v>
      </c>
      <c r="I171" s="287">
        <f t="shared" si="13"/>
        <v>1.8036767460673887E-4</v>
      </c>
      <c r="J171" s="22">
        <f t="shared" si="14"/>
        <v>2.6886682772716995E-3</v>
      </c>
    </row>
    <row r="172" spans="1:10" s="7" customFormat="1">
      <c r="A172" s="45" t="s">
        <v>224</v>
      </c>
      <c r="B172" s="22">
        <v>6966.4</v>
      </c>
      <c r="C172" s="13">
        <v>45149.588194444441</v>
      </c>
      <c r="D172" s="13">
        <v>45149.588194444441</v>
      </c>
      <c r="E172" s="76">
        <v>45162</v>
      </c>
      <c r="F172" s="273">
        <f t="shared" si="10"/>
        <v>0.5</v>
      </c>
      <c r="G172" s="273">
        <f t="shared" si="11"/>
        <v>12.411805555559113</v>
      </c>
      <c r="H172" s="273">
        <f t="shared" si="12"/>
        <v>12.911805555559113</v>
      </c>
      <c r="I172" s="287">
        <f t="shared" si="13"/>
        <v>4.0078764967748677E-4</v>
      </c>
      <c r="J172" s="22">
        <f t="shared" si="14"/>
        <v>5.1748922017052527E-3</v>
      </c>
    </row>
    <row r="173" spans="1:10" s="7" customFormat="1">
      <c r="A173" s="45" t="s">
        <v>224</v>
      </c>
      <c r="B173" s="22">
        <v>716.05</v>
      </c>
      <c r="C173" s="13">
        <v>45079.482638888891</v>
      </c>
      <c r="D173" s="13">
        <v>45079.48333333333</v>
      </c>
      <c r="E173" s="76">
        <v>45099</v>
      </c>
      <c r="F173" s="273">
        <f t="shared" si="10"/>
        <v>0.50034722221971606</v>
      </c>
      <c r="G173" s="273">
        <f t="shared" si="11"/>
        <v>19.516666666670062</v>
      </c>
      <c r="H173" s="273">
        <f t="shared" si="12"/>
        <v>20.017013888889778</v>
      </c>
      <c r="I173" s="287">
        <f t="shared" si="13"/>
        <v>4.1195451962500629E-5</v>
      </c>
      <c r="J173" s="22">
        <f t="shared" si="14"/>
        <v>8.2460993409246681E-4</v>
      </c>
    </row>
    <row r="174" spans="1:10" s="7" customFormat="1">
      <c r="A174" s="45" t="s">
        <v>224</v>
      </c>
      <c r="B174" s="22">
        <v>3205.15</v>
      </c>
      <c r="C174" s="13">
        <v>44965.589583333334</v>
      </c>
      <c r="D174" s="13">
        <v>44965.589583333334</v>
      </c>
      <c r="E174" s="76">
        <v>44980</v>
      </c>
      <c r="F174" s="273">
        <f t="shared" si="10"/>
        <v>0.5</v>
      </c>
      <c r="G174" s="273">
        <f t="shared" si="11"/>
        <v>14.410416666665697</v>
      </c>
      <c r="H174" s="273">
        <f t="shared" si="12"/>
        <v>14.910416666665697</v>
      </c>
      <c r="I174" s="287">
        <f t="shared" si="13"/>
        <v>1.8439718295874436E-4</v>
      </c>
      <c r="J174" s="22">
        <f t="shared" si="14"/>
        <v>2.7494388300742657E-3</v>
      </c>
    </row>
    <row r="175" spans="1:10" s="7" customFormat="1">
      <c r="A175" s="45" t="s">
        <v>223</v>
      </c>
      <c r="B175" s="22">
        <v>9891.59</v>
      </c>
      <c r="C175" s="13">
        <v>44959</v>
      </c>
      <c r="D175" s="13">
        <v>44963.51666666667</v>
      </c>
      <c r="E175" s="76">
        <v>44974</v>
      </c>
      <c r="F175" s="273">
        <f t="shared" si="10"/>
        <v>2.7583333333350311</v>
      </c>
      <c r="G175" s="273">
        <f t="shared" si="11"/>
        <v>10.483333333329938</v>
      </c>
      <c r="H175" s="273">
        <f t="shared" si="12"/>
        <v>13.241666666664969</v>
      </c>
      <c r="I175" s="287">
        <f t="shared" si="13"/>
        <v>5.690783055341829E-4</v>
      </c>
      <c r="J175" s="22">
        <f t="shared" si="14"/>
        <v>7.5355452291141723E-3</v>
      </c>
    </row>
    <row r="176" spans="1:10" s="7" customFormat="1">
      <c r="A176" s="45" t="s">
        <v>223</v>
      </c>
      <c r="B176" s="22">
        <v>9657.3700000000008</v>
      </c>
      <c r="C176" s="13">
        <v>45112</v>
      </c>
      <c r="D176" s="13">
        <v>45119.280555555553</v>
      </c>
      <c r="E176" s="76">
        <v>45134</v>
      </c>
      <c r="F176" s="273">
        <f t="shared" si="10"/>
        <v>4.140277777776646</v>
      </c>
      <c r="G176" s="273">
        <f t="shared" si="11"/>
        <v>14.719444444446708</v>
      </c>
      <c r="H176" s="273">
        <f t="shared" si="12"/>
        <v>18.859722222223354</v>
      </c>
      <c r="I176" s="287">
        <f t="shared" si="13"/>
        <v>5.5560327060833012E-4</v>
      </c>
      <c r="J176" s="22">
        <f t="shared" si="14"/>
        <v>1.04785233494319E-2</v>
      </c>
    </row>
    <row r="177" spans="1:10" s="7" customFormat="1">
      <c r="A177" s="45" t="s">
        <v>223</v>
      </c>
      <c r="B177" s="22">
        <v>10093.040000000001</v>
      </c>
      <c r="C177" s="13">
        <v>45027</v>
      </c>
      <c r="D177" s="13">
        <v>45034.347916666666</v>
      </c>
      <c r="E177" s="76">
        <v>45043</v>
      </c>
      <c r="F177" s="273">
        <f t="shared" si="10"/>
        <v>4.1739583333328483</v>
      </c>
      <c r="G177" s="273">
        <f t="shared" si="11"/>
        <v>8.6520833333343035</v>
      </c>
      <c r="H177" s="273">
        <f t="shared" si="12"/>
        <v>12.826041666667152</v>
      </c>
      <c r="I177" s="287">
        <f t="shared" si="13"/>
        <v>5.8066803222623763E-4</v>
      </c>
      <c r="J177" s="22">
        <f t="shared" si="14"/>
        <v>7.4476723758353479E-3</v>
      </c>
    </row>
    <row r="178" spans="1:10" s="7" customFormat="1">
      <c r="A178" s="45" t="s">
        <v>223</v>
      </c>
      <c r="B178" s="22">
        <v>10876.72</v>
      </c>
      <c r="C178" s="13">
        <v>45085</v>
      </c>
      <c r="D178" s="13">
        <v>45091.296527777777</v>
      </c>
      <c r="E178" s="76">
        <v>45106</v>
      </c>
      <c r="F178" s="273">
        <f t="shared" si="10"/>
        <v>3.648263888888323</v>
      </c>
      <c r="G178" s="273">
        <f t="shared" si="11"/>
        <v>14.703472222223354</v>
      </c>
      <c r="H178" s="273">
        <f t="shared" si="12"/>
        <v>18.351736111111677</v>
      </c>
      <c r="I178" s="287">
        <f t="shared" si="13"/>
        <v>6.2575434155376006E-4</v>
      </c>
      <c r="J178" s="22">
        <f t="shared" si="14"/>
        <v>1.1483678546577048E-2</v>
      </c>
    </row>
    <row r="179" spans="1:10" s="7" customFormat="1">
      <c r="A179" s="45" t="s">
        <v>223</v>
      </c>
      <c r="B179" s="22">
        <v>10932.81</v>
      </c>
      <c r="C179" s="13">
        <v>44966</v>
      </c>
      <c r="D179" s="13">
        <v>45006.401388888888</v>
      </c>
      <c r="E179" s="76">
        <v>45023</v>
      </c>
      <c r="F179" s="273">
        <f t="shared" si="10"/>
        <v>20.700694444443798</v>
      </c>
      <c r="G179" s="273">
        <f t="shared" si="11"/>
        <v>16.598611111112405</v>
      </c>
      <c r="H179" s="273">
        <f t="shared" si="12"/>
        <v>37.299305555556202</v>
      </c>
      <c r="I179" s="287">
        <f t="shared" si="13"/>
        <v>6.2898128506409681E-4</v>
      </c>
      <c r="J179" s="22">
        <f t="shared" si="14"/>
        <v>2.3460565140332144E-2</v>
      </c>
    </row>
    <row r="180" spans="1:10" s="7" customFormat="1">
      <c r="A180" s="45" t="s">
        <v>224</v>
      </c>
      <c r="B180" s="22">
        <v>47.79</v>
      </c>
      <c r="C180" s="13">
        <v>45100.53125</v>
      </c>
      <c r="D180" s="13">
        <v>45100.531944444447</v>
      </c>
      <c r="E180" s="76">
        <v>45114</v>
      </c>
      <c r="F180" s="273">
        <f t="shared" si="10"/>
        <v>0.50034722222335404</v>
      </c>
      <c r="G180" s="273">
        <f t="shared" si="11"/>
        <v>13.468055555553292</v>
      </c>
      <c r="H180" s="273">
        <f t="shared" si="12"/>
        <v>13.968402777776646</v>
      </c>
      <c r="I180" s="287">
        <f t="shared" si="13"/>
        <v>2.749431812426374E-6</v>
      </c>
      <c r="J180" s="22">
        <f t="shared" si="14"/>
        <v>3.8405170966004038E-5</v>
      </c>
    </row>
    <row r="181" spans="1:10" s="7" customFormat="1">
      <c r="A181" s="45" t="s">
        <v>224</v>
      </c>
      <c r="B181" s="22">
        <v>3023.05</v>
      </c>
      <c r="C181" s="13">
        <v>45103.535416666666</v>
      </c>
      <c r="D181" s="13">
        <v>45103.535416666666</v>
      </c>
      <c r="E181" s="76">
        <v>45114</v>
      </c>
      <c r="F181" s="273">
        <f t="shared" si="10"/>
        <v>0.5</v>
      </c>
      <c r="G181" s="273">
        <f t="shared" si="11"/>
        <v>10.464583333334303</v>
      </c>
      <c r="H181" s="273">
        <f t="shared" si="12"/>
        <v>10.964583333334303</v>
      </c>
      <c r="I181" s="287">
        <f t="shared" si="13"/>
        <v>1.7392069136964953E-4</v>
      </c>
      <c r="J181" s="22">
        <f t="shared" si="14"/>
        <v>1.9069679139136384E-3</v>
      </c>
    </row>
    <row r="182" spans="1:10" s="7" customFormat="1">
      <c r="A182" s="45" t="s">
        <v>224</v>
      </c>
      <c r="B182" s="22">
        <v>68.540000000000006</v>
      </c>
      <c r="C182" s="13">
        <v>44936.517361111109</v>
      </c>
      <c r="D182" s="13">
        <v>44936.518055555556</v>
      </c>
      <c r="E182" s="76">
        <v>44950</v>
      </c>
      <c r="F182" s="273">
        <f t="shared" si="10"/>
        <v>0.50034722222335404</v>
      </c>
      <c r="G182" s="273">
        <f t="shared" si="11"/>
        <v>13.481944444443798</v>
      </c>
      <c r="H182" s="273">
        <f t="shared" si="12"/>
        <v>13.982291666667152</v>
      </c>
      <c r="I182" s="287">
        <f t="shared" si="13"/>
        <v>3.9432110572024209E-6</v>
      </c>
      <c r="J182" s="22">
        <f t="shared" si="14"/>
        <v>5.5135127105031178E-5</v>
      </c>
    </row>
    <row r="183" spans="1:10" s="7" customFormat="1">
      <c r="A183" s="45" t="s">
        <v>224</v>
      </c>
      <c r="B183" s="22">
        <v>717.03</v>
      </c>
      <c r="C183" s="13">
        <v>45289.293749999997</v>
      </c>
      <c r="D183" s="13">
        <v>45289.293749999997</v>
      </c>
      <c r="E183" s="76">
        <v>45300</v>
      </c>
      <c r="F183" s="273">
        <f t="shared" si="10"/>
        <v>0.5</v>
      </c>
      <c r="G183" s="273">
        <f t="shared" si="11"/>
        <v>10.70625000000291</v>
      </c>
      <c r="H183" s="273">
        <f t="shared" si="12"/>
        <v>11.20625000000291</v>
      </c>
      <c r="I183" s="287">
        <f t="shared" si="13"/>
        <v>4.1251832861771982E-5</v>
      </c>
      <c r="J183" s="22">
        <f t="shared" si="14"/>
        <v>4.6227835200735235E-4</v>
      </c>
    </row>
    <row r="184" spans="1:10" s="7" customFormat="1">
      <c r="A184" s="45" t="s">
        <v>224</v>
      </c>
      <c r="B184" s="22">
        <v>44.14</v>
      </c>
      <c r="C184" s="13">
        <v>45119.569444444445</v>
      </c>
      <c r="D184" s="13">
        <v>45119.569444444445</v>
      </c>
      <c r="E184" s="76">
        <v>45162</v>
      </c>
      <c r="F184" s="273">
        <f t="shared" si="10"/>
        <v>0.5</v>
      </c>
      <c r="G184" s="273">
        <f t="shared" si="11"/>
        <v>42.430555555554747</v>
      </c>
      <c r="H184" s="273">
        <f t="shared" si="12"/>
        <v>42.930555555554747</v>
      </c>
      <c r="I184" s="287">
        <f t="shared" si="13"/>
        <v>2.5394417284055276E-6</v>
      </c>
      <c r="J184" s="22">
        <f t="shared" si="14"/>
        <v>1.0901964420140748E-4</v>
      </c>
    </row>
    <row r="185" spans="1:10" s="7" customFormat="1">
      <c r="A185" s="45" t="s">
        <v>224</v>
      </c>
      <c r="B185" s="22">
        <v>707.82</v>
      </c>
      <c r="C185" s="13">
        <v>45119.569444444445</v>
      </c>
      <c r="D185" s="13">
        <v>45119.569444444445</v>
      </c>
      <c r="E185" s="76">
        <v>45162</v>
      </c>
      <c r="F185" s="273">
        <f t="shared" si="10"/>
        <v>0.5</v>
      </c>
      <c r="G185" s="273">
        <f t="shared" si="11"/>
        <v>42.430555555554747</v>
      </c>
      <c r="H185" s="273">
        <f t="shared" si="12"/>
        <v>42.930555555554747</v>
      </c>
      <c r="I185" s="287">
        <f t="shared" si="13"/>
        <v>4.0721967471681027E-5</v>
      </c>
      <c r="J185" s="22">
        <f t="shared" si="14"/>
        <v>1.7482166868744956E-3</v>
      </c>
    </row>
    <row r="186" spans="1:10" s="7" customFormat="1">
      <c r="A186" s="45" t="s">
        <v>224</v>
      </c>
      <c r="B186" s="22">
        <v>6876.8</v>
      </c>
      <c r="C186" s="13">
        <v>45131.563194444447</v>
      </c>
      <c r="D186" s="13">
        <v>45131.563888888886</v>
      </c>
      <c r="E186" s="76">
        <v>45147</v>
      </c>
      <c r="F186" s="273">
        <f t="shared" si="10"/>
        <v>0.50034722221971606</v>
      </c>
      <c r="G186" s="273">
        <f t="shared" si="11"/>
        <v>15.43611111111386</v>
      </c>
      <c r="H186" s="273">
        <f t="shared" si="12"/>
        <v>15.936458333333576</v>
      </c>
      <c r="I186" s="287">
        <f t="shared" si="13"/>
        <v>3.9563282460124903E-4</v>
      </c>
      <c r="J186" s="22">
        <f t="shared" si="14"/>
        <v>6.3049860245568759E-3</v>
      </c>
    </row>
    <row r="187" spans="1:10" s="7" customFormat="1">
      <c r="A187" s="45" t="s">
        <v>224</v>
      </c>
      <c r="B187" s="22">
        <v>6960.8</v>
      </c>
      <c r="C187" s="13">
        <v>45132.56527777778</v>
      </c>
      <c r="D187" s="13">
        <v>45132.565972222219</v>
      </c>
      <c r="E187" s="76">
        <v>45147</v>
      </c>
      <c r="F187" s="273">
        <f t="shared" si="10"/>
        <v>0.50034722221971606</v>
      </c>
      <c r="G187" s="273">
        <f t="shared" si="11"/>
        <v>14.434027777781012</v>
      </c>
      <c r="H187" s="273">
        <f t="shared" si="12"/>
        <v>14.934375000000728</v>
      </c>
      <c r="I187" s="287">
        <f t="shared" si="13"/>
        <v>4.0046547311022192E-4</v>
      </c>
      <c r="J187" s="22">
        <f t="shared" si="14"/>
        <v>5.980701549980762E-3</v>
      </c>
    </row>
    <row r="188" spans="1:10" s="7" customFormat="1">
      <c r="A188" s="45" t="s">
        <v>224</v>
      </c>
      <c r="B188" s="22">
        <v>41.69</v>
      </c>
      <c r="C188" s="13">
        <v>45133.567361111112</v>
      </c>
      <c r="D188" s="13">
        <v>45133.567361111112</v>
      </c>
      <c r="E188" s="76">
        <v>45147</v>
      </c>
      <c r="F188" s="273">
        <f t="shared" si="10"/>
        <v>0.5</v>
      </c>
      <c r="G188" s="273">
        <f t="shared" si="11"/>
        <v>13.432638888887595</v>
      </c>
      <c r="H188" s="273">
        <f t="shared" si="12"/>
        <v>13.932638888887595</v>
      </c>
      <c r="I188" s="287">
        <f t="shared" si="13"/>
        <v>2.3984894802271509E-6</v>
      </c>
      <c r="J188" s="22">
        <f t="shared" si="14"/>
        <v>3.3417287806800597E-5</v>
      </c>
    </row>
    <row r="189" spans="1:10" s="7" customFormat="1">
      <c r="A189" s="45" t="s">
        <v>224</v>
      </c>
      <c r="B189" s="22">
        <v>668.48</v>
      </c>
      <c r="C189" s="13">
        <v>45133.567361111112</v>
      </c>
      <c r="D189" s="13">
        <v>45133.567361111112</v>
      </c>
      <c r="E189" s="76">
        <v>45147</v>
      </c>
      <c r="F189" s="273">
        <f t="shared" si="10"/>
        <v>0.5</v>
      </c>
      <c r="G189" s="273">
        <f t="shared" si="11"/>
        <v>13.432638888887595</v>
      </c>
      <c r="H189" s="273">
        <f t="shared" si="12"/>
        <v>13.932638888887595</v>
      </c>
      <c r="I189" s="287">
        <f t="shared" si="13"/>
        <v>3.8458677086645381E-5</v>
      </c>
      <c r="J189" s="22">
        <f t="shared" si="14"/>
        <v>5.3583085999256571E-4</v>
      </c>
    </row>
    <row r="190" spans="1:10" s="7" customFormat="1">
      <c r="A190" s="45" t="s">
        <v>224</v>
      </c>
      <c r="B190" s="22">
        <v>3257.36</v>
      </c>
      <c r="C190" s="13">
        <v>44942.569444444445</v>
      </c>
      <c r="D190" s="13">
        <v>44942.569444444445</v>
      </c>
      <c r="E190" s="76">
        <v>44966</v>
      </c>
      <c r="F190" s="273">
        <f t="shared" si="10"/>
        <v>0.5</v>
      </c>
      <c r="G190" s="273">
        <f t="shared" si="11"/>
        <v>23.430555555554747</v>
      </c>
      <c r="H190" s="273">
        <f t="shared" si="12"/>
        <v>23.930555555554747</v>
      </c>
      <c r="I190" s="287">
        <f t="shared" si="13"/>
        <v>1.8740090413319052E-4</v>
      </c>
      <c r="J190" s="22">
        <f t="shared" si="14"/>
        <v>4.4846077475205045E-3</v>
      </c>
    </row>
    <row r="191" spans="1:10" s="7" customFormat="1">
      <c r="A191" s="45" t="s">
        <v>224</v>
      </c>
      <c r="B191" s="22">
        <v>3279.01</v>
      </c>
      <c r="C191" s="13">
        <v>45103.477777777778</v>
      </c>
      <c r="D191" s="13">
        <v>45103.478472222225</v>
      </c>
      <c r="E191" s="76">
        <v>45114</v>
      </c>
      <c r="F191" s="273">
        <f t="shared" si="10"/>
        <v>0.50034722222335404</v>
      </c>
      <c r="G191" s="273">
        <f t="shared" si="11"/>
        <v>10.521527777775191</v>
      </c>
      <c r="H191" s="273">
        <f t="shared" si="12"/>
        <v>11.021874999998545</v>
      </c>
      <c r="I191" s="287">
        <f t="shared" si="13"/>
        <v>1.8864646175484841E-4</v>
      </c>
      <c r="J191" s="22">
        <f t="shared" si="14"/>
        <v>2.0792377206539452E-3</v>
      </c>
    </row>
    <row r="192" spans="1:10" s="7" customFormat="1">
      <c r="A192" s="45" t="s">
        <v>224</v>
      </c>
      <c r="B192" s="22">
        <v>46.68</v>
      </c>
      <c r="C192" s="13">
        <v>45155.31527777778</v>
      </c>
      <c r="D192" s="13">
        <v>45155.315972222219</v>
      </c>
      <c r="E192" s="76">
        <v>45176</v>
      </c>
      <c r="F192" s="273">
        <f t="shared" si="10"/>
        <v>0.50034722221971606</v>
      </c>
      <c r="G192" s="273">
        <f t="shared" si="11"/>
        <v>20.684027777781012</v>
      </c>
      <c r="H192" s="273">
        <f t="shared" si="12"/>
        <v>21.184375000000728</v>
      </c>
      <c r="I192" s="287">
        <f t="shared" si="13"/>
        <v>2.6855718142720892E-6</v>
      </c>
      <c r="J192" s="22">
        <f t="shared" si="14"/>
        <v>5.6892160402972246E-5</v>
      </c>
    </row>
    <row r="193" spans="1:10" s="7" customFormat="1">
      <c r="A193" s="45" t="s">
        <v>224</v>
      </c>
      <c r="B193" s="22">
        <v>722.61</v>
      </c>
      <c r="C193" s="13">
        <v>45142.538194444445</v>
      </c>
      <c r="D193" s="13">
        <v>45142.538888888892</v>
      </c>
      <c r="E193" s="76">
        <v>45162</v>
      </c>
      <c r="F193" s="273">
        <f t="shared" si="10"/>
        <v>0.50034722222335404</v>
      </c>
      <c r="G193" s="273">
        <f t="shared" si="11"/>
        <v>19.461111111108039</v>
      </c>
      <c r="H193" s="273">
        <f t="shared" si="12"/>
        <v>19.961458333331393</v>
      </c>
      <c r="I193" s="287">
        <f t="shared" si="13"/>
        <v>4.1572858798439468E-5</v>
      </c>
      <c r="J193" s="22">
        <f t="shared" si="14"/>
        <v>8.298548887025189E-4</v>
      </c>
    </row>
    <row r="194" spans="1:10" s="7" customFormat="1">
      <c r="A194" s="45" t="s">
        <v>224</v>
      </c>
      <c r="B194" s="22">
        <v>735.69</v>
      </c>
      <c r="C194" s="13">
        <v>44939.54791666667</v>
      </c>
      <c r="D194" s="13">
        <v>44939.548611111109</v>
      </c>
      <c r="E194" s="76">
        <v>44950</v>
      </c>
      <c r="F194" s="273">
        <f t="shared" si="10"/>
        <v>0.50034722221971606</v>
      </c>
      <c r="G194" s="273">
        <f t="shared" si="11"/>
        <v>10.451388888890506</v>
      </c>
      <c r="H194" s="273">
        <f t="shared" si="12"/>
        <v>10.951736111110222</v>
      </c>
      <c r="I194" s="287">
        <f t="shared" si="13"/>
        <v>4.2325371209122399E-5</v>
      </c>
      <c r="J194" s="22">
        <f t="shared" si="14"/>
        <v>4.6353629628709069E-4</v>
      </c>
    </row>
    <row r="195" spans="1:10" s="7" customFormat="1">
      <c r="A195" s="45" t="s">
        <v>224</v>
      </c>
      <c r="B195" s="22">
        <v>67.819999999999993</v>
      </c>
      <c r="C195" s="13">
        <v>44942.570138888892</v>
      </c>
      <c r="D195" s="13">
        <v>44942.570138888892</v>
      </c>
      <c r="E195" s="76">
        <v>44966</v>
      </c>
      <c r="F195" s="273">
        <f t="shared" si="10"/>
        <v>0.5</v>
      </c>
      <c r="G195" s="273">
        <f t="shared" si="11"/>
        <v>23.429861111108039</v>
      </c>
      <c r="H195" s="273">
        <f t="shared" si="12"/>
        <v>23.929861111108039</v>
      </c>
      <c r="I195" s="287">
        <f t="shared" si="13"/>
        <v>3.9017883556969386E-6</v>
      </c>
      <c r="J195" s="22">
        <f t="shared" si="14"/>
        <v>9.3369253436766344E-5</v>
      </c>
    </row>
    <row r="196" spans="1:10" s="7" customFormat="1">
      <c r="A196" s="45" t="s">
        <v>224</v>
      </c>
      <c r="B196" s="22">
        <v>712.07</v>
      </c>
      <c r="C196" s="13">
        <v>44932.51458333333</v>
      </c>
      <c r="D196" s="13">
        <v>44932.515277777777</v>
      </c>
      <c r="E196" s="76">
        <v>44950</v>
      </c>
      <c r="F196" s="273">
        <f t="shared" si="10"/>
        <v>0.50034722222335404</v>
      </c>
      <c r="G196" s="273">
        <f t="shared" si="11"/>
        <v>17.484722222223354</v>
      </c>
      <c r="H196" s="273">
        <f t="shared" si="12"/>
        <v>17.985069444446708</v>
      </c>
      <c r="I196" s="287">
        <f t="shared" si="13"/>
        <v>4.096647647362311E-5</v>
      </c>
      <c r="J196" s="22">
        <f t="shared" si="14"/>
        <v>7.3678492427240393E-4</v>
      </c>
    </row>
    <row r="197" spans="1:10" s="7" customFormat="1">
      <c r="A197" s="45" t="s">
        <v>224</v>
      </c>
      <c r="B197" s="22">
        <v>690.8</v>
      </c>
      <c r="C197" s="13">
        <v>45261.213194444441</v>
      </c>
      <c r="D197" s="13">
        <v>45261.213194444441</v>
      </c>
      <c r="E197" s="76">
        <v>45281</v>
      </c>
      <c r="F197" s="273">
        <f t="shared" si="10"/>
        <v>0.5</v>
      </c>
      <c r="G197" s="273">
        <f t="shared" si="11"/>
        <v>19.786805555559113</v>
      </c>
      <c r="H197" s="273">
        <f t="shared" si="12"/>
        <v>20.286805555559113</v>
      </c>
      <c r="I197" s="287">
        <f t="shared" si="13"/>
        <v>3.9742780833315324E-5</v>
      </c>
      <c r="J197" s="22">
        <f t="shared" si="14"/>
        <v>8.0625406700266954E-4</v>
      </c>
    </row>
    <row r="198" spans="1:10" s="7" customFormat="1">
      <c r="A198" s="45" t="s">
        <v>224</v>
      </c>
      <c r="B198" s="22">
        <v>7022.4</v>
      </c>
      <c r="C198" s="13">
        <v>45261.269444444442</v>
      </c>
      <c r="D198" s="13">
        <v>45261.269444444442</v>
      </c>
      <c r="E198" s="76">
        <v>45281</v>
      </c>
      <c r="F198" s="273">
        <f t="shared" si="10"/>
        <v>0.5</v>
      </c>
      <c r="G198" s="273">
        <f t="shared" si="11"/>
        <v>19.730555555557657</v>
      </c>
      <c r="H198" s="273">
        <f t="shared" si="12"/>
        <v>20.230555555557657</v>
      </c>
      <c r="I198" s="287">
        <f t="shared" si="13"/>
        <v>4.0400941535013535E-4</v>
      </c>
      <c r="J198" s="22">
        <f t="shared" si="14"/>
        <v>8.173334922209282E-3</v>
      </c>
    </row>
    <row r="199" spans="1:10" s="7" customFormat="1">
      <c r="A199" s="45" t="s">
        <v>224</v>
      </c>
      <c r="B199" s="22">
        <v>7126</v>
      </c>
      <c r="C199" s="13">
        <v>45174.193749999999</v>
      </c>
      <c r="D199" s="13">
        <v>45174.193749999999</v>
      </c>
      <c r="E199" s="76">
        <v>45190</v>
      </c>
      <c r="F199" s="273">
        <f t="shared" si="10"/>
        <v>0.5</v>
      </c>
      <c r="G199" s="273">
        <f t="shared" si="11"/>
        <v>15.806250000001455</v>
      </c>
      <c r="H199" s="273">
        <f t="shared" si="12"/>
        <v>16.306250000001455</v>
      </c>
      <c r="I199" s="287">
        <f t="shared" si="13"/>
        <v>4.0996968184453531E-4</v>
      </c>
      <c r="J199" s="22">
        <f t="shared" si="14"/>
        <v>6.6850681245780507E-3</v>
      </c>
    </row>
    <row r="200" spans="1:10" s="7" customFormat="1">
      <c r="A200" s="45" t="s">
        <v>224</v>
      </c>
      <c r="B200" s="22">
        <v>7078.4</v>
      </c>
      <c r="C200" s="13">
        <v>45182.401388888888</v>
      </c>
      <c r="D200" s="13">
        <v>45182.401388888888</v>
      </c>
      <c r="E200" s="76">
        <v>45190</v>
      </c>
      <c r="F200" s="273">
        <f t="shared" si="10"/>
        <v>0.5</v>
      </c>
      <c r="G200" s="273">
        <f t="shared" si="11"/>
        <v>7.5986111111124046</v>
      </c>
      <c r="H200" s="273">
        <f t="shared" si="12"/>
        <v>8.0986111111124046</v>
      </c>
      <c r="I200" s="287">
        <f t="shared" si="13"/>
        <v>4.0723118102278398E-4</v>
      </c>
      <c r="J200" s="22">
        <f t="shared" si="14"/>
        <v>3.2980069674225453E-3</v>
      </c>
    </row>
    <row r="201" spans="1:10" s="7" customFormat="1">
      <c r="A201" s="45" t="s">
        <v>224</v>
      </c>
      <c r="B201" s="22">
        <v>3267.54</v>
      </c>
      <c r="C201" s="13">
        <v>44959.401388888888</v>
      </c>
      <c r="D201" s="13">
        <v>44959.402083333334</v>
      </c>
      <c r="E201" s="76">
        <v>44980</v>
      </c>
      <c r="F201" s="273">
        <f t="shared" si="10"/>
        <v>0.50034722222335404</v>
      </c>
      <c r="G201" s="273">
        <f t="shared" si="11"/>
        <v>20.597916666665697</v>
      </c>
      <c r="H201" s="273">
        <f t="shared" si="12"/>
        <v>21.098263888889051</v>
      </c>
      <c r="I201" s="287">
        <f t="shared" si="13"/>
        <v>1.8798657510725412E-4</v>
      </c>
      <c r="J201" s="22">
        <f t="shared" si="14"/>
        <v>3.9661903691813093E-3</v>
      </c>
    </row>
    <row r="202" spans="1:10" s="7" customFormat="1">
      <c r="A202" s="45" t="s">
        <v>224</v>
      </c>
      <c r="B202" s="22">
        <v>3224.25</v>
      </c>
      <c r="C202" s="13">
        <v>44931.512499999997</v>
      </c>
      <c r="D202" s="13">
        <v>44931.512499999997</v>
      </c>
      <c r="E202" s="76">
        <v>44950</v>
      </c>
      <c r="F202" s="273">
        <f t="shared" ref="F202:F265" si="15">(D202-C202+1)/2</f>
        <v>0.5</v>
      </c>
      <c r="G202" s="273">
        <f t="shared" ref="G202:G265" si="16">E202-D202</f>
        <v>18.48750000000291</v>
      </c>
      <c r="H202" s="273">
        <f t="shared" ref="H202:H265" si="17">SUM(F202:G202)</f>
        <v>18.98750000000291</v>
      </c>
      <c r="I202" s="287">
        <f t="shared" ref="I202:I265" si="18">+B202/B$1925</f>
        <v>1.8549603517923702E-4</v>
      </c>
      <c r="J202" s="22">
        <f t="shared" ref="J202:J265" si="19">+H202*I202</f>
        <v>3.5221059679663028E-3</v>
      </c>
    </row>
    <row r="203" spans="1:10" s="7" customFormat="1">
      <c r="A203" s="45" t="s">
        <v>224</v>
      </c>
      <c r="B203" s="22">
        <v>3257.36</v>
      </c>
      <c r="C203" s="13">
        <v>44931.513888888891</v>
      </c>
      <c r="D203" s="13">
        <v>44931.513888888891</v>
      </c>
      <c r="E203" s="76">
        <v>44950</v>
      </c>
      <c r="F203" s="273">
        <f t="shared" si="15"/>
        <v>0.5</v>
      </c>
      <c r="G203" s="273">
        <f t="shared" si="16"/>
        <v>18.486111111109494</v>
      </c>
      <c r="H203" s="273">
        <f t="shared" si="17"/>
        <v>18.986111111109494</v>
      </c>
      <c r="I203" s="287">
        <f t="shared" si="18"/>
        <v>1.8740090413319052E-4</v>
      </c>
      <c r="J203" s="22">
        <f t="shared" si="19"/>
        <v>3.5580143881951336E-3</v>
      </c>
    </row>
    <row r="204" spans="1:10" s="7" customFormat="1">
      <c r="A204" s="45" t="s">
        <v>224</v>
      </c>
      <c r="B204" s="22">
        <v>3285.37</v>
      </c>
      <c r="C204" s="13">
        <v>44935.520833333336</v>
      </c>
      <c r="D204" s="13">
        <v>44935.521527777775</v>
      </c>
      <c r="E204" s="76">
        <v>44950</v>
      </c>
      <c r="F204" s="273">
        <f t="shared" si="15"/>
        <v>0.50034722221971606</v>
      </c>
      <c r="G204" s="273">
        <f t="shared" si="16"/>
        <v>14.478472222224809</v>
      </c>
      <c r="H204" s="273">
        <f t="shared" si="17"/>
        <v>14.978819444444525</v>
      </c>
      <c r="I204" s="287">
        <f t="shared" si="18"/>
        <v>1.8901236228481349E-4</v>
      </c>
      <c r="J204" s="22">
        <f t="shared" si="19"/>
        <v>2.8311820474321574E-3</v>
      </c>
    </row>
    <row r="205" spans="1:10" s="7" customFormat="1">
      <c r="A205" s="45" t="s">
        <v>224</v>
      </c>
      <c r="B205" s="22">
        <v>727.44</v>
      </c>
      <c r="C205" s="13">
        <v>44939.547222222223</v>
      </c>
      <c r="D205" s="13">
        <v>44939.54791666667</v>
      </c>
      <c r="E205" s="76">
        <v>44950</v>
      </c>
      <c r="F205" s="273">
        <f t="shared" si="15"/>
        <v>0.50034722222335404</v>
      </c>
      <c r="G205" s="273">
        <f t="shared" si="16"/>
        <v>10.452083333329938</v>
      </c>
      <c r="H205" s="273">
        <f t="shared" si="17"/>
        <v>10.952430555553292</v>
      </c>
      <c r="I205" s="287">
        <f t="shared" si="18"/>
        <v>4.1850736087705417E-5</v>
      </c>
      <c r="J205" s="22">
        <f t="shared" si="19"/>
        <v>4.5836728069938165E-4</v>
      </c>
    </row>
    <row r="206" spans="1:10" s="7" customFormat="1">
      <c r="A206" s="45" t="s">
        <v>224</v>
      </c>
      <c r="B206" s="22">
        <v>7218.4</v>
      </c>
      <c r="C206" s="13">
        <v>45160.290972222225</v>
      </c>
      <c r="D206" s="13">
        <v>45160.293749999997</v>
      </c>
      <c r="E206" s="76">
        <v>45176</v>
      </c>
      <c r="F206" s="273">
        <f t="shared" si="15"/>
        <v>0.50138888888614019</v>
      </c>
      <c r="G206" s="273">
        <f t="shared" si="16"/>
        <v>15.70625000000291</v>
      </c>
      <c r="H206" s="273">
        <f t="shared" si="17"/>
        <v>16.207638888889051</v>
      </c>
      <c r="I206" s="287">
        <f t="shared" si="18"/>
        <v>4.152855952044055E-4</v>
      </c>
      <c r="J206" s="22">
        <f t="shared" si="19"/>
        <v>6.7307989628303585E-3</v>
      </c>
    </row>
    <row r="207" spans="1:10" s="7" customFormat="1">
      <c r="A207" s="45" t="s">
        <v>224</v>
      </c>
      <c r="B207" s="22">
        <v>58.63</v>
      </c>
      <c r="C207" s="13">
        <v>45173.52847222222</v>
      </c>
      <c r="D207" s="13">
        <v>45173.52847222222</v>
      </c>
      <c r="E207" s="76">
        <v>45190</v>
      </c>
      <c r="F207" s="273">
        <f t="shared" si="15"/>
        <v>0.5</v>
      </c>
      <c r="G207" s="273">
        <f t="shared" si="16"/>
        <v>16.471527777779556</v>
      </c>
      <c r="H207" s="273">
        <f t="shared" si="17"/>
        <v>16.971527777779556</v>
      </c>
      <c r="I207" s="287">
        <f t="shared" si="18"/>
        <v>3.3730735962033547E-6</v>
      </c>
      <c r="J207" s="22">
        <f t="shared" si="19"/>
        <v>5.7246212234460014E-5</v>
      </c>
    </row>
    <row r="208" spans="1:10" s="7" customFormat="1">
      <c r="A208" s="45" t="s">
        <v>224</v>
      </c>
      <c r="B208" s="22">
        <v>59.57</v>
      </c>
      <c r="C208" s="13">
        <v>45011.370833333334</v>
      </c>
      <c r="D208" s="13">
        <v>45011.371527777781</v>
      </c>
      <c r="E208" s="76">
        <v>45023</v>
      </c>
      <c r="F208" s="273">
        <f t="shared" si="15"/>
        <v>0.50034722222335404</v>
      </c>
      <c r="G208" s="273">
        <f t="shared" si="16"/>
        <v>11.628472222218988</v>
      </c>
      <c r="H208" s="273">
        <f t="shared" si="17"/>
        <v>12.128819444442343</v>
      </c>
      <c r="I208" s="287">
        <f t="shared" si="18"/>
        <v>3.4271532342799562E-6</v>
      </c>
      <c r="J208" s="22">
        <f t="shared" si="19"/>
        <v>4.1567322787018194E-5</v>
      </c>
    </row>
    <row r="209" spans="1:10" s="7" customFormat="1">
      <c r="A209" s="45" t="s">
        <v>224</v>
      </c>
      <c r="B209" s="22">
        <v>3033.24</v>
      </c>
      <c r="C209" s="13">
        <v>45006.511111111111</v>
      </c>
      <c r="D209" s="13">
        <v>45006.511805555558</v>
      </c>
      <c r="E209" s="76">
        <v>45023</v>
      </c>
      <c r="F209" s="273">
        <f t="shared" si="15"/>
        <v>0.50034722222335404</v>
      </c>
      <c r="G209" s="273">
        <f t="shared" si="16"/>
        <v>16.488194444442343</v>
      </c>
      <c r="H209" s="273">
        <f t="shared" si="17"/>
        <v>16.988541666665697</v>
      </c>
      <c r="I209" s="287">
        <f t="shared" si="18"/>
        <v>1.7450693765901182E-4</v>
      </c>
      <c r="J209" s="22">
        <f t="shared" si="19"/>
        <v>2.9646183815423555E-3</v>
      </c>
    </row>
    <row r="210" spans="1:10" s="7" customFormat="1">
      <c r="A210" s="45" t="s">
        <v>224</v>
      </c>
      <c r="B210" s="22">
        <v>7036.4</v>
      </c>
      <c r="C210" s="13">
        <v>45119.292361111111</v>
      </c>
      <c r="D210" s="13">
        <v>45119.293055555558</v>
      </c>
      <c r="E210" s="76">
        <v>45132</v>
      </c>
      <c r="F210" s="273">
        <f t="shared" si="15"/>
        <v>0.50034722222335404</v>
      </c>
      <c r="G210" s="273">
        <f t="shared" si="16"/>
        <v>12.706944444442343</v>
      </c>
      <c r="H210" s="273">
        <f t="shared" si="17"/>
        <v>13.207291666665697</v>
      </c>
      <c r="I210" s="287">
        <f t="shared" si="18"/>
        <v>4.0481485676829751E-4</v>
      </c>
      <c r="J210" s="22">
        <f t="shared" si="19"/>
        <v>5.3465078843384032E-3</v>
      </c>
    </row>
    <row r="211" spans="1:10" s="7" customFormat="1">
      <c r="A211" s="45" t="s">
        <v>224</v>
      </c>
      <c r="B211" s="22">
        <v>68.03</v>
      </c>
      <c r="C211" s="13">
        <v>44928.357638888891</v>
      </c>
      <c r="D211" s="13">
        <v>44928.35833333333</v>
      </c>
      <c r="E211" s="76">
        <v>44950</v>
      </c>
      <c r="F211" s="273">
        <f t="shared" si="15"/>
        <v>0.50034722221971606</v>
      </c>
      <c r="G211" s="273">
        <f t="shared" si="16"/>
        <v>21.641666666670062</v>
      </c>
      <c r="H211" s="273">
        <f t="shared" si="17"/>
        <v>22.142013888889778</v>
      </c>
      <c r="I211" s="287">
        <f t="shared" si="18"/>
        <v>3.913869976969371E-6</v>
      </c>
      <c r="J211" s="22">
        <f t="shared" si="19"/>
        <v>8.6660963389364527E-5</v>
      </c>
    </row>
    <row r="212" spans="1:10" s="7" customFormat="1">
      <c r="A212" s="45" t="s">
        <v>224</v>
      </c>
      <c r="B212" s="22">
        <v>69.63</v>
      </c>
      <c r="C212" s="13">
        <v>44930.318055555559</v>
      </c>
      <c r="D212" s="13">
        <v>44930.318749999999</v>
      </c>
      <c r="E212" s="76">
        <v>44950</v>
      </c>
      <c r="F212" s="273">
        <f t="shared" si="15"/>
        <v>0.50034722221971606</v>
      </c>
      <c r="G212" s="273">
        <f t="shared" si="16"/>
        <v>19.681250000001455</v>
      </c>
      <c r="H212" s="273">
        <f t="shared" si="17"/>
        <v>20.181597222221171</v>
      </c>
      <c r="I212" s="287">
        <f t="shared" si="18"/>
        <v>4.0059204247593308E-6</v>
      </c>
      <c r="J212" s="22">
        <f t="shared" si="19"/>
        <v>8.0845872516761968E-5</v>
      </c>
    </row>
    <row r="213" spans="1:10" s="7" customFormat="1">
      <c r="A213" s="45" t="s">
        <v>224</v>
      </c>
      <c r="B213" s="22">
        <v>718.33</v>
      </c>
      <c r="C213" s="13">
        <v>45015.26458333333</v>
      </c>
      <c r="D213" s="13">
        <v>45015.26458333333</v>
      </c>
      <c r="E213" s="76">
        <v>45023</v>
      </c>
      <c r="F213" s="273">
        <f t="shared" si="15"/>
        <v>0.5</v>
      </c>
      <c r="G213" s="273">
        <f t="shared" si="16"/>
        <v>7.7354166666700621</v>
      </c>
      <c r="H213" s="273">
        <f t="shared" si="17"/>
        <v>8.2354166666700621</v>
      </c>
      <c r="I213" s="287">
        <f t="shared" si="18"/>
        <v>4.1326623850601329E-5</v>
      </c>
      <c r="J213" s="22">
        <f t="shared" si="19"/>
        <v>3.403419668364467E-4</v>
      </c>
    </row>
    <row r="214" spans="1:10" s="7" customFormat="1">
      <c r="A214" s="45" t="s">
        <v>224</v>
      </c>
      <c r="B214" s="22">
        <v>59.57</v>
      </c>
      <c r="C214" s="13">
        <v>45015.26458333333</v>
      </c>
      <c r="D214" s="13">
        <v>45015.26458333333</v>
      </c>
      <c r="E214" s="76">
        <v>45023</v>
      </c>
      <c r="F214" s="273">
        <f t="shared" si="15"/>
        <v>0.5</v>
      </c>
      <c r="G214" s="273">
        <f t="shared" si="16"/>
        <v>7.7354166666700621</v>
      </c>
      <c r="H214" s="273">
        <f t="shared" si="17"/>
        <v>8.2354166666700621</v>
      </c>
      <c r="I214" s="287">
        <f t="shared" si="18"/>
        <v>3.4271532342799562E-6</v>
      </c>
      <c r="J214" s="22">
        <f t="shared" si="19"/>
        <v>2.822403486482136E-5</v>
      </c>
    </row>
    <row r="215" spans="1:10" s="7" customFormat="1">
      <c r="A215" s="45" t="s">
        <v>224</v>
      </c>
      <c r="B215" s="22">
        <v>46.9</v>
      </c>
      <c r="C215" s="13">
        <v>45159.609027777777</v>
      </c>
      <c r="D215" s="13">
        <v>45159.609027777777</v>
      </c>
      <c r="E215" s="76">
        <v>45176</v>
      </c>
      <c r="F215" s="273">
        <f t="shared" si="15"/>
        <v>0.5</v>
      </c>
      <c r="G215" s="273">
        <f t="shared" si="16"/>
        <v>16.390972222223354</v>
      </c>
      <c r="H215" s="273">
        <f t="shared" si="17"/>
        <v>16.890972222223354</v>
      </c>
      <c r="I215" s="287">
        <f t="shared" si="18"/>
        <v>2.6982287508432088E-6</v>
      </c>
      <c r="J215" s="22">
        <f t="shared" si="19"/>
        <v>4.557570687969706E-5</v>
      </c>
    </row>
    <row r="216" spans="1:10" s="7" customFormat="1">
      <c r="A216" s="45" t="s">
        <v>224</v>
      </c>
      <c r="B216" s="22">
        <v>7198.8</v>
      </c>
      <c r="C216" s="13">
        <v>45139.439583333333</v>
      </c>
      <c r="D216" s="13">
        <v>45139.44027777778</v>
      </c>
      <c r="E216" s="76">
        <v>45162</v>
      </c>
      <c r="F216" s="273">
        <f t="shared" si="15"/>
        <v>0.50034722222335404</v>
      </c>
      <c r="G216" s="273">
        <f t="shared" si="16"/>
        <v>22.559722222220444</v>
      </c>
      <c r="H216" s="273">
        <f t="shared" si="17"/>
        <v>23.060069444443798</v>
      </c>
      <c r="I216" s="287">
        <f t="shared" si="18"/>
        <v>4.1415797721897849E-4</v>
      </c>
      <c r="J216" s="22">
        <f t="shared" si="19"/>
        <v>9.5505117156400171E-3</v>
      </c>
    </row>
    <row r="217" spans="1:10" s="7" customFormat="1">
      <c r="A217" s="45" t="s">
        <v>224</v>
      </c>
      <c r="B217" s="22">
        <v>46.79</v>
      </c>
      <c r="C217" s="13">
        <v>45139.439583333333</v>
      </c>
      <c r="D217" s="13">
        <v>45139.44027777778</v>
      </c>
      <c r="E217" s="76">
        <v>45162</v>
      </c>
      <c r="F217" s="273">
        <f t="shared" si="15"/>
        <v>0.50034722222335404</v>
      </c>
      <c r="G217" s="273">
        <f t="shared" si="16"/>
        <v>22.559722222220444</v>
      </c>
      <c r="H217" s="273">
        <f t="shared" si="17"/>
        <v>23.060069444443798</v>
      </c>
      <c r="I217" s="287">
        <f t="shared" si="18"/>
        <v>2.6919002825576492E-6</v>
      </c>
      <c r="J217" s="22">
        <f t="shared" si="19"/>
        <v>6.2075407453297276E-5</v>
      </c>
    </row>
    <row r="218" spans="1:10" s="7" customFormat="1">
      <c r="A218" s="45" t="s">
        <v>224</v>
      </c>
      <c r="B218" s="22">
        <v>7064.4</v>
      </c>
      <c r="C218" s="13">
        <v>45148.367361111108</v>
      </c>
      <c r="D218" s="13">
        <v>45148.368055555555</v>
      </c>
      <c r="E218" s="76">
        <v>45162</v>
      </c>
      <c r="F218" s="273">
        <f t="shared" si="15"/>
        <v>0.50034722222335404</v>
      </c>
      <c r="G218" s="273">
        <f t="shared" si="16"/>
        <v>13.631944444445253</v>
      </c>
      <c r="H218" s="273">
        <f t="shared" si="17"/>
        <v>14.132291666668607</v>
      </c>
      <c r="I218" s="287">
        <f t="shared" si="18"/>
        <v>4.0642573960462182E-4</v>
      </c>
      <c r="J218" s="22">
        <f t="shared" si="19"/>
        <v>5.7437270929340221E-3</v>
      </c>
    </row>
    <row r="219" spans="1:10" s="7" customFormat="1">
      <c r="A219" s="45" t="s">
        <v>224</v>
      </c>
      <c r="B219" s="22">
        <v>46.48</v>
      </c>
      <c r="C219" s="13">
        <v>45148.368055555555</v>
      </c>
      <c r="D219" s="13">
        <v>45148.37222222222</v>
      </c>
      <c r="E219" s="76">
        <v>45162</v>
      </c>
      <c r="F219" s="273">
        <f t="shared" si="15"/>
        <v>0.50208333333284827</v>
      </c>
      <c r="G219" s="273">
        <f t="shared" si="16"/>
        <v>13.627777777779556</v>
      </c>
      <c r="H219" s="273">
        <f t="shared" si="17"/>
        <v>14.129861111112405</v>
      </c>
      <c r="I219" s="287">
        <f t="shared" si="18"/>
        <v>2.6740655082983442E-6</v>
      </c>
      <c r="J219" s="22">
        <f t="shared" si="19"/>
        <v>3.7784174234271802E-5</v>
      </c>
    </row>
    <row r="220" spans="1:10" s="7" customFormat="1">
      <c r="A220" s="45" t="s">
        <v>224</v>
      </c>
      <c r="B220" s="22">
        <v>700.85</v>
      </c>
      <c r="C220" s="13">
        <v>45138.402777777781</v>
      </c>
      <c r="D220" s="13">
        <v>45138.402777777781</v>
      </c>
      <c r="E220" s="76">
        <v>45147</v>
      </c>
      <c r="F220" s="273">
        <f t="shared" si="15"/>
        <v>0.5</v>
      </c>
      <c r="G220" s="273">
        <f t="shared" si="16"/>
        <v>8.5972222222189885</v>
      </c>
      <c r="H220" s="273">
        <f t="shared" si="17"/>
        <v>9.0972222222189885</v>
      </c>
      <c r="I220" s="287">
        <f t="shared" si="18"/>
        <v>4.0320972708496012E-5</v>
      </c>
      <c r="J220" s="22">
        <f t="shared" si="19"/>
        <v>3.6680884894521528E-4</v>
      </c>
    </row>
    <row r="221" spans="1:10" s="7" customFormat="1">
      <c r="A221" s="45" t="s">
        <v>224</v>
      </c>
      <c r="B221" s="22">
        <v>7033.6</v>
      </c>
      <c r="C221" s="13">
        <v>45138.402777777781</v>
      </c>
      <c r="D221" s="13">
        <v>45138.402777777781</v>
      </c>
      <c r="E221" s="76">
        <v>45147</v>
      </c>
      <c r="F221" s="273">
        <f t="shared" si="15"/>
        <v>0.5</v>
      </c>
      <c r="G221" s="273">
        <f t="shared" si="16"/>
        <v>8.5972222222189885</v>
      </c>
      <c r="H221" s="273">
        <f t="shared" si="17"/>
        <v>9.0972222222189885</v>
      </c>
      <c r="I221" s="287">
        <f t="shared" si="18"/>
        <v>4.0465376848466511E-4</v>
      </c>
      <c r="J221" s="22">
        <f t="shared" si="19"/>
        <v>3.6812252549633532E-3</v>
      </c>
    </row>
    <row r="222" spans="1:10" s="7" customFormat="1">
      <c r="A222" s="45" t="s">
        <v>224</v>
      </c>
      <c r="B222" s="22">
        <v>721.18</v>
      </c>
      <c r="C222" s="13">
        <v>45092.344444444447</v>
      </c>
      <c r="D222" s="13">
        <v>45092.345138888886</v>
      </c>
      <c r="E222" s="76">
        <v>45099</v>
      </c>
      <c r="F222" s="273">
        <f t="shared" si="15"/>
        <v>0.50034722221971606</v>
      </c>
      <c r="G222" s="273">
        <f t="shared" si="16"/>
        <v>6.6548611111138598</v>
      </c>
      <c r="H222" s="273">
        <f t="shared" si="17"/>
        <v>7.1552083333335759</v>
      </c>
      <c r="I222" s="287">
        <f t="shared" si="18"/>
        <v>4.1490588710727192E-5</v>
      </c>
      <c r="J222" s="22">
        <f t="shared" si="19"/>
        <v>2.968738060979112E-4</v>
      </c>
    </row>
    <row r="223" spans="1:10" s="7" customFormat="1">
      <c r="A223" s="45" t="s">
        <v>224</v>
      </c>
      <c r="B223" s="22">
        <v>729.43</v>
      </c>
      <c r="C223" s="13">
        <v>45093.347222222219</v>
      </c>
      <c r="D223" s="13">
        <v>45093.347916666666</v>
      </c>
      <c r="E223" s="76">
        <v>45114</v>
      </c>
      <c r="F223" s="273">
        <f t="shared" si="15"/>
        <v>0.50034722222335404</v>
      </c>
      <c r="G223" s="273">
        <f t="shared" si="16"/>
        <v>20.652083333334303</v>
      </c>
      <c r="H223" s="273">
        <f t="shared" si="17"/>
        <v>21.152430555557657</v>
      </c>
      <c r="I223" s="287">
        <f t="shared" si="18"/>
        <v>4.1965223832144174E-5</v>
      </c>
      <c r="J223" s="22">
        <f t="shared" si="19"/>
        <v>8.8766648285786281E-4</v>
      </c>
    </row>
    <row r="224" spans="1:10" s="7" customFormat="1">
      <c r="A224" s="45" t="s">
        <v>224</v>
      </c>
      <c r="B224" s="22">
        <v>7033.6</v>
      </c>
      <c r="C224" s="13">
        <v>45116.411111111112</v>
      </c>
      <c r="D224" s="13">
        <v>45116.411111111112</v>
      </c>
      <c r="E224" s="76">
        <v>45132</v>
      </c>
      <c r="F224" s="273">
        <f t="shared" si="15"/>
        <v>0.5</v>
      </c>
      <c r="G224" s="273">
        <f t="shared" si="16"/>
        <v>15.588888888887595</v>
      </c>
      <c r="H224" s="273">
        <f t="shared" si="17"/>
        <v>16.088888888887595</v>
      </c>
      <c r="I224" s="287">
        <f t="shared" si="18"/>
        <v>4.0465376848466511E-4</v>
      </c>
      <c r="J224" s="22">
        <f t="shared" si="19"/>
        <v>6.510429519619422E-3</v>
      </c>
    </row>
    <row r="225" spans="1:10" s="7" customFormat="1">
      <c r="A225" s="45" t="s">
        <v>224</v>
      </c>
      <c r="B225" s="22">
        <v>41.99</v>
      </c>
      <c r="C225" s="13">
        <v>45115.413194444445</v>
      </c>
      <c r="D225" s="13">
        <v>45115.413194444445</v>
      </c>
      <c r="E225" s="76">
        <v>45132</v>
      </c>
      <c r="F225" s="273">
        <f t="shared" si="15"/>
        <v>0.5</v>
      </c>
      <c r="G225" s="273">
        <f t="shared" si="16"/>
        <v>16.586805555554747</v>
      </c>
      <c r="H225" s="273">
        <f t="shared" si="17"/>
        <v>17.086805555554747</v>
      </c>
      <c r="I225" s="287">
        <f t="shared" si="18"/>
        <v>2.4157489391877688E-6</v>
      </c>
      <c r="J225" s="22">
        <f t="shared" si="19"/>
        <v>4.1277432394939052E-5</v>
      </c>
    </row>
    <row r="226" spans="1:10" s="7" customFormat="1">
      <c r="A226" s="45" t="s">
        <v>224</v>
      </c>
      <c r="B226" s="22">
        <v>53.36</v>
      </c>
      <c r="C226" s="13">
        <v>45034.373611111114</v>
      </c>
      <c r="D226" s="13">
        <v>45034.374305555553</v>
      </c>
      <c r="E226" s="76">
        <v>45055</v>
      </c>
      <c r="F226" s="273">
        <f t="shared" si="15"/>
        <v>0.50034722221971606</v>
      </c>
      <c r="G226" s="273">
        <f t="shared" si="16"/>
        <v>20.625694444446708</v>
      </c>
      <c r="H226" s="273">
        <f t="shared" si="17"/>
        <v>21.126041666666424</v>
      </c>
      <c r="I226" s="287">
        <f t="shared" si="18"/>
        <v>3.0698824337951731E-6</v>
      </c>
      <c r="J226" s="22">
        <f t="shared" si="19"/>
        <v>6.4854464208124156E-5</v>
      </c>
    </row>
    <row r="227" spans="1:10" s="7" customFormat="1">
      <c r="A227" s="45" t="s">
        <v>224</v>
      </c>
      <c r="B227" s="22">
        <v>3383.42</v>
      </c>
      <c r="C227" s="13">
        <v>45091.318749999999</v>
      </c>
      <c r="D227" s="13">
        <v>45091.318749999999</v>
      </c>
      <c r="E227" s="76">
        <v>45099</v>
      </c>
      <c r="F227" s="273">
        <f t="shared" si="15"/>
        <v>0.5</v>
      </c>
      <c r="G227" s="273">
        <f t="shared" si="16"/>
        <v>7.6812500000014552</v>
      </c>
      <c r="H227" s="273">
        <f t="shared" si="17"/>
        <v>8.1812500000014552</v>
      </c>
      <c r="I227" s="287">
        <f t="shared" si="18"/>
        <v>1.9465332878844201E-4</v>
      </c>
      <c r="J227" s="22">
        <f t="shared" si="19"/>
        <v>1.5925075461507244E-3</v>
      </c>
    </row>
    <row r="228" spans="1:10" s="7" customFormat="1">
      <c r="A228" s="45" t="s">
        <v>224</v>
      </c>
      <c r="B228" s="22">
        <v>718.7</v>
      </c>
      <c r="C228" s="13">
        <v>45116.411805555559</v>
      </c>
      <c r="D228" s="13">
        <v>45116.411805555559</v>
      </c>
      <c r="E228" s="76">
        <v>45132</v>
      </c>
      <c r="F228" s="273">
        <f t="shared" si="15"/>
        <v>0.5</v>
      </c>
      <c r="G228" s="273">
        <f t="shared" si="16"/>
        <v>15.588194444440887</v>
      </c>
      <c r="H228" s="273">
        <f t="shared" si="17"/>
        <v>16.088194444440887</v>
      </c>
      <c r="I228" s="287">
        <f t="shared" si="18"/>
        <v>4.1347910516652759E-5</v>
      </c>
      <c r="J228" s="22">
        <f t="shared" si="19"/>
        <v>6.6521322426325185E-4</v>
      </c>
    </row>
    <row r="229" spans="1:10" s="7" customFormat="1">
      <c r="A229" s="45" t="s">
        <v>224</v>
      </c>
      <c r="B229" s="22">
        <v>710.89</v>
      </c>
      <c r="C229" s="13">
        <v>45114.415277777778</v>
      </c>
      <c r="D229" s="13">
        <v>45114.415972222225</v>
      </c>
      <c r="E229" s="76">
        <v>45132</v>
      </c>
      <c r="F229" s="273">
        <f t="shared" si="15"/>
        <v>0.50034722222335404</v>
      </c>
      <c r="G229" s="273">
        <f t="shared" si="16"/>
        <v>17.584027777775191</v>
      </c>
      <c r="H229" s="273">
        <f t="shared" si="17"/>
        <v>18.084374999998545</v>
      </c>
      <c r="I229" s="287">
        <f t="shared" si="18"/>
        <v>4.089858926837801E-5</v>
      </c>
      <c r="J229" s="22">
        <f t="shared" si="19"/>
        <v>7.3962542530026402E-4</v>
      </c>
    </row>
    <row r="230" spans="1:10" s="7" customFormat="1">
      <c r="A230" s="45" t="s">
        <v>224</v>
      </c>
      <c r="B230" s="22">
        <v>45.07</v>
      </c>
      <c r="C230" s="13">
        <v>45114.415972222225</v>
      </c>
      <c r="D230" s="13">
        <v>45114.416666666664</v>
      </c>
      <c r="E230" s="76">
        <v>45132</v>
      </c>
      <c r="F230" s="273">
        <f t="shared" si="15"/>
        <v>0.50034722221971606</v>
      </c>
      <c r="G230" s="273">
        <f t="shared" si="16"/>
        <v>17.583333333335759</v>
      </c>
      <c r="H230" s="273">
        <f t="shared" si="17"/>
        <v>18.083680555555475</v>
      </c>
      <c r="I230" s="287">
        <f t="shared" si="18"/>
        <v>2.592946051183442E-6</v>
      </c>
      <c r="J230" s="22">
        <f t="shared" si="19"/>
        <v>4.6890008087390363E-5</v>
      </c>
    </row>
    <row r="231" spans="1:10" s="7" customFormat="1">
      <c r="A231" s="45" t="s">
        <v>224</v>
      </c>
      <c r="B231" s="22">
        <v>701.69</v>
      </c>
      <c r="C231" s="13">
        <v>45153.529861111114</v>
      </c>
      <c r="D231" s="13">
        <v>45153.530555555553</v>
      </c>
      <c r="E231" s="76">
        <v>45162</v>
      </c>
      <c r="F231" s="273">
        <f t="shared" si="15"/>
        <v>0.50034722221971606</v>
      </c>
      <c r="G231" s="273">
        <f t="shared" si="16"/>
        <v>8.4694444444467081</v>
      </c>
      <c r="H231" s="273">
        <f t="shared" si="17"/>
        <v>8.9697916666664241</v>
      </c>
      <c r="I231" s="287">
        <f t="shared" si="18"/>
        <v>4.0369299193585745E-5</v>
      </c>
      <c r="J231" s="22">
        <f t="shared" si="19"/>
        <v>3.6210420349578899E-4</v>
      </c>
    </row>
    <row r="232" spans="1:10" s="7" customFormat="1">
      <c r="A232" s="45" t="s">
        <v>224</v>
      </c>
      <c r="B232" s="22">
        <v>3357.96</v>
      </c>
      <c r="C232" s="13">
        <v>45090.402083333334</v>
      </c>
      <c r="D232" s="13">
        <v>45090.402777777781</v>
      </c>
      <c r="E232" s="76">
        <v>45099</v>
      </c>
      <c r="F232" s="273">
        <f t="shared" si="15"/>
        <v>0.50034722222335404</v>
      </c>
      <c r="G232" s="273">
        <f t="shared" si="16"/>
        <v>8.5972222222189885</v>
      </c>
      <c r="H232" s="273">
        <f t="shared" si="17"/>
        <v>9.0975694444423425</v>
      </c>
      <c r="I232" s="287">
        <f t="shared" si="18"/>
        <v>1.9318857603798425E-4</v>
      </c>
      <c r="J232" s="22">
        <f t="shared" si="19"/>
        <v>1.7575464863784915E-3</v>
      </c>
    </row>
    <row r="233" spans="1:10" s="7" customFormat="1">
      <c r="A233" s="45" t="s">
        <v>224</v>
      </c>
      <c r="B233" s="22">
        <v>750.49</v>
      </c>
      <c r="C233" s="13">
        <v>45090.402083333334</v>
      </c>
      <c r="D233" s="13">
        <v>45090.402777777781</v>
      </c>
      <c r="E233" s="76">
        <v>45099</v>
      </c>
      <c r="F233" s="273">
        <f t="shared" si="15"/>
        <v>0.50034722222335404</v>
      </c>
      <c r="G233" s="273">
        <f t="shared" si="16"/>
        <v>8.5972222222189885</v>
      </c>
      <c r="H233" s="273">
        <f t="shared" si="17"/>
        <v>9.0975694444423425</v>
      </c>
      <c r="I233" s="287">
        <f t="shared" si="18"/>
        <v>4.317683785117953E-5</v>
      </c>
      <c r="J233" s="22">
        <f t="shared" si="19"/>
        <v>3.9280428074253248E-4</v>
      </c>
    </row>
    <row r="234" spans="1:10" s="7" customFormat="1">
      <c r="A234" s="45" t="s">
        <v>224</v>
      </c>
      <c r="B234" s="22">
        <v>47.71</v>
      </c>
      <c r="C234" s="13">
        <v>45090.426388888889</v>
      </c>
      <c r="D234" s="13">
        <v>45090.427083333336</v>
      </c>
      <c r="E234" s="76">
        <v>45099</v>
      </c>
      <c r="F234" s="273">
        <f t="shared" si="15"/>
        <v>0.50034722222335404</v>
      </c>
      <c r="G234" s="273">
        <f t="shared" si="16"/>
        <v>8.5729166666642413</v>
      </c>
      <c r="H234" s="273">
        <f t="shared" si="17"/>
        <v>9.0732638888875954</v>
      </c>
      <c r="I234" s="287">
        <f t="shared" si="18"/>
        <v>2.7448292900368761E-6</v>
      </c>
      <c r="J234" s="22">
        <f t="shared" si="19"/>
        <v>2.4904560478452563E-5</v>
      </c>
    </row>
    <row r="235" spans="1:10" s="7" customFormat="1">
      <c r="A235" s="45" t="s">
        <v>224</v>
      </c>
      <c r="B235" s="22">
        <v>3202.6</v>
      </c>
      <c r="C235" s="13">
        <v>45075.240972222222</v>
      </c>
      <c r="D235" s="13">
        <v>45075.241666666669</v>
      </c>
      <c r="E235" s="76">
        <v>45085</v>
      </c>
      <c r="F235" s="273">
        <f t="shared" si="15"/>
        <v>0.50034722222335404</v>
      </c>
      <c r="G235" s="273">
        <f t="shared" si="16"/>
        <v>9.7583333333313931</v>
      </c>
      <c r="H235" s="273">
        <f t="shared" si="17"/>
        <v>10.258680555554747</v>
      </c>
      <c r="I235" s="287">
        <f t="shared" si="18"/>
        <v>1.8425047755757913E-4</v>
      </c>
      <c r="J235" s="22">
        <f t="shared" si="19"/>
        <v>1.8901667914716133E-3</v>
      </c>
    </row>
    <row r="236" spans="1:10" s="7" customFormat="1">
      <c r="A236" s="45" t="s">
        <v>224</v>
      </c>
      <c r="B236" s="22">
        <v>721.46</v>
      </c>
      <c r="C236" s="13">
        <v>45077.320138888892</v>
      </c>
      <c r="D236" s="13">
        <v>45077.320833333331</v>
      </c>
      <c r="E236" s="76">
        <v>45085</v>
      </c>
      <c r="F236" s="273">
        <f t="shared" si="15"/>
        <v>0.50034722221971606</v>
      </c>
      <c r="G236" s="273">
        <f t="shared" si="16"/>
        <v>7.6791666666686069</v>
      </c>
      <c r="H236" s="273">
        <f t="shared" si="17"/>
        <v>8.179513888888323</v>
      </c>
      <c r="I236" s="287">
        <f t="shared" si="18"/>
        <v>4.1506697539090438E-5</v>
      </c>
      <c r="J236" s="22">
        <f t="shared" si="19"/>
        <v>3.3950460900287701E-4</v>
      </c>
    </row>
    <row r="237" spans="1:10" s="7" customFormat="1">
      <c r="A237" s="45" t="s">
        <v>224</v>
      </c>
      <c r="B237" s="22">
        <v>3304.47</v>
      </c>
      <c r="C237" s="13">
        <v>45084.356944444444</v>
      </c>
      <c r="D237" s="13">
        <v>45084.356944444444</v>
      </c>
      <c r="E237" s="76">
        <v>45099</v>
      </c>
      <c r="F237" s="273">
        <f t="shared" si="15"/>
        <v>0.5</v>
      </c>
      <c r="G237" s="273">
        <f t="shared" si="16"/>
        <v>14.643055555556202</v>
      </c>
      <c r="H237" s="273">
        <f t="shared" si="17"/>
        <v>15.143055555556202</v>
      </c>
      <c r="I237" s="287">
        <f t="shared" si="18"/>
        <v>1.9011121450530615E-4</v>
      </c>
      <c r="J237" s="22">
        <f t="shared" si="19"/>
        <v>2.8788646829881132E-3</v>
      </c>
    </row>
    <row r="238" spans="1:10" s="7" customFormat="1">
      <c r="A238" s="45" t="s">
        <v>224</v>
      </c>
      <c r="B238" s="22">
        <v>738.54</v>
      </c>
      <c r="C238" s="13">
        <v>45084.356944444444</v>
      </c>
      <c r="D238" s="13">
        <v>45084.356944444444</v>
      </c>
      <c r="E238" s="76">
        <v>45099</v>
      </c>
      <c r="F238" s="273">
        <f t="shared" si="15"/>
        <v>0.5</v>
      </c>
      <c r="G238" s="273">
        <f t="shared" si="16"/>
        <v>14.643055555556202</v>
      </c>
      <c r="H238" s="273">
        <f t="shared" si="17"/>
        <v>15.143055555556202</v>
      </c>
      <c r="I238" s="287">
        <f t="shared" si="18"/>
        <v>4.2489336069248262E-5</v>
      </c>
      <c r="J238" s="22">
        <f t="shared" si="19"/>
        <v>6.4341837661532441E-4</v>
      </c>
    </row>
    <row r="239" spans="1:10" s="7" customFormat="1">
      <c r="A239" s="45" t="s">
        <v>224</v>
      </c>
      <c r="B239" s="22">
        <v>48.01</v>
      </c>
      <c r="C239" s="13">
        <v>45084.356944444444</v>
      </c>
      <c r="D239" s="13">
        <v>45084.356944444444</v>
      </c>
      <c r="E239" s="76">
        <v>45099</v>
      </c>
      <c r="F239" s="273">
        <f t="shared" si="15"/>
        <v>0.5</v>
      </c>
      <c r="G239" s="273">
        <f t="shared" si="16"/>
        <v>14.643055555556202</v>
      </c>
      <c r="H239" s="273">
        <f t="shared" si="17"/>
        <v>15.143055555556202</v>
      </c>
      <c r="I239" s="287">
        <f t="shared" si="18"/>
        <v>2.7620887489974936E-6</v>
      </c>
      <c r="J239" s="22">
        <f t="shared" si="19"/>
        <v>4.1826463375445777E-5</v>
      </c>
    </row>
    <row r="240" spans="1:10" s="7" customFormat="1">
      <c r="A240" s="45" t="s">
        <v>224</v>
      </c>
      <c r="B240" s="22">
        <v>693.85</v>
      </c>
      <c r="C240" s="13">
        <v>45080.48541666667</v>
      </c>
      <c r="D240" s="13">
        <v>45080.486111111109</v>
      </c>
      <c r="E240" s="76">
        <v>45099</v>
      </c>
      <c r="F240" s="273">
        <f t="shared" si="15"/>
        <v>0.50034722221971606</v>
      </c>
      <c r="G240" s="273">
        <f t="shared" si="16"/>
        <v>18.513888888890506</v>
      </c>
      <c r="H240" s="273">
        <f t="shared" si="17"/>
        <v>19.014236111110222</v>
      </c>
      <c r="I240" s="287">
        <f t="shared" si="18"/>
        <v>3.991825199941494E-5</v>
      </c>
      <c r="J240" s="22">
        <f t="shared" si="19"/>
        <v>7.5901506865967336E-4</v>
      </c>
    </row>
    <row r="241" spans="1:10" s="7" customFormat="1">
      <c r="A241" s="45" t="s">
        <v>224</v>
      </c>
      <c r="B241" s="22">
        <v>705.81</v>
      </c>
      <c r="C241" s="13">
        <v>45012.372916666667</v>
      </c>
      <c r="D241" s="13">
        <v>45012.373611111114</v>
      </c>
      <c r="E241" s="76">
        <v>45023</v>
      </c>
      <c r="F241" s="273">
        <f t="shared" si="15"/>
        <v>0.50034722222335404</v>
      </c>
      <c r="G241" s="273">
        <f t="shared" si="16"/>
        <v>10.62638888888614</v>
      </c>
      <c r="H241" s="273">
        <f t="shared" si="17"/>
        <v>11.126736111109494</v>
      </c>
      <c r="I241" s="287">
        <f t="shared" si="18"/>
        <v>4.0606329096644884E-5</v>
      </c>
      <c r="J241" s="22">
        <f t="shared" si="19"/>
        <v>4.5181590829923481E-4</v>
      </c>
    </row>
    <row r="242" spans="1:10" s="7" customFormat="1">
      <c r="A242" s="45" t="s">
        <v>224</v>
      </c>
      <c r="B242" s="22">
        <v>724.59</v>
      </c>
      <c r="C242" s="13">
        <v>45013.375</v>
      </c>
      <c r="D242" s="13">
        <v>45013.375</v>
      </c>
      <c r="E242" s="76">
        <v>45023</v>
      </c>
      <c r="F242" s="273">
        <f t="shared" si="15"/>
        <v>0.5</v>
      </c>
      <c r="G242" s="273">
        <f t="shared" si="16"/>
        <v>9.625</v>
      </c>
      <c r="H242" s="273">
        <f t="shared" si="17"/>
        <v>10.125</v>
      </c>
      <c r="I242" s="287">
        <f t="shared" si="18"/>
        <v>4.1686771227579548E-5</v>
      </c>
      <c r="J242" s="22">
        <f t="shared" si="19"/>
        <v>4.2207855867924294E-4</v>
      </c>
    </row>
    <row r="243" spans="1:10" s="7" customFormat="1">
      <c r="A243" s="45" t="s">
        <v>224</v>
      </c>
      <c r="B243" s="22">
        <v>60.09</v>
      </c>
      <c r="C243" s="13">
        <v>45013.375</v>
      </c>
      <c r="D243" s="13">
        <v>45013.375</v>
      </c>
      <c r="E243" s="76">
        <v>45023</v>
      </c>
      <c r="F243" s="273">
        <f t="shared" si="15"/>
        <v>0.5</v>
      </c>
      <c r="G243" s="273">
        <f t="shared" si="16"/>
        <v>9.625</v>
      </c>
      <c r="H243" s="273">
        <f t="shared" si="17"/>
        <v>10.125</v>
      </c>
      <c r="I243" s="287">
        <f t="shared" si="18"/>
        <v>3.4570696298116936E-6</v>
      </c>
      <c r="J243" s="22">
        <f t="shared" si="19"/>
        <v>3.50028300018434E-5</v>
      </c>
    </row>
    <row r="244" spans="1:10" s="7" customFormat="1">
      <c r="A244" s="45" t="s">
        <v>224</v>
      </c>
      <c r="B244" s="22">
        <v>715.2</v>
      </c>
      <c r="C244" s="13">
        <v>44928.359027777777</v>
      </c>
      <c r="D244" s="13">
        <v>44928.359722222223</v>
      </c>
      <c r="E244" s="76">
        <v>44950</v>
      </c>
      <c r="F244" s="273">
        <f t="shared" si="15"/>
        <v>0.50034722222335404</v>
      </c>
      <c r="G244" s="273">
        <f t="shared" si="16"/>
        <v>21.640277777776646</v>
      </c>
      <c r="H244" s="273">
        <f t="shared" si="17"/>
        <v>22.140625</v>
      </c>
      <c r="I244" s="287">
        <f t="shared" si="18"/>
        <v>4.1146550162112219E-5</v>
      </c>
      <c r="J244" s="22">
        <f t="shared" si="19"/>
        <v>9.1101033718301585E-4</v>
      </c>
    </row>
    <row r="245" spans="1:10" s="7" customFormat="1">
      <c r="A245" s="45" t="s">
        <v>224</v>
      </c>
      <c r="B245" s="22">
        <v>3146.57</v>
      </c>
      <c r="C245" s="13">
        <v>45107.237500000003</v>
      </c>
      <c r="D245" s="13">
        <v>45107.238194444442</v>
      </c>
      <c r="E245" s="76">
        <v>45114</v>
      </c>
      <c r="F245" s="273">
        <f t="shared" si="15"/>
        <v>0.50034722221971606</v>
      </c>
      <c r="G245" s="273">
        <f t="shared" si="16"/>
        <v>6.7618055555576575</v>
      </c>
      <c r="H245" s="273">
        <f t="shared" si="17"/>
        <v>7.2621527777773736</v>
      </c>
      <c r="I245" s="287">
        <f t="shared" si="18"/>
        <v>1.8102698593903445E-4</v>
      </c>
      <c r="J245" s="22">
        <f t="shared" si="19"/>
        <v>1.3146456287898246E-3</v>
      </c>
    </row>
    <row r="246" spans="1:10" s="7" customFormat="1">
      <c r="A246" s="45" t="s">
        <v>224</v>
      </c>
      <c r="B246" s="22">
        <v>7210</v>
      </c>
      <c r="C246" s="13">
        <v>45136.411111111112</v>
      </c>
      <c r="D246" s="13">
        <v>45136.411805555559</v>
      </c>
      <c r="E246" s="76">
        <v>45162</v>
      </c>
      <c r="F246" s="273">
        <f t="shared" si="15"/>
        <v>0.50034722222335404</v>
      </c>
      <c r="G246" s="273">
        <f t="shared" si="16"/>
        <v>25.588194444440887</v>
      </c>
      <c r="H246" s="273">
        <f t="shared" si="17"/>
        <v>26.088541666664241</v>
      </c>
      <c r="I246" s="287">
        <f t="shared" si="18"/>
        <v>4.1480233035350825E-4</v>
      </c>
      <c r="J246" s="22">
        <f t="shared" si="19"/>
        <v>1.0821587878856925E-2</v>
      </c>
    </row>
    <row r="247" spans="1:10" s="7" customFormat="1">
      <c r="A247" s="45" t="s">
        <v>224</v>
      </c>
      <c r="B247" s="22">
        <v>718.43</v>
      </c>
      <c r="C247" s="13">
        <v>45136.411111111112</v>
      </c>
      <c r="D247" s="13">
        <v>45136.411805555559</v>
      </c>
      <c r="E247" s="76">
        <v>45162</v>
      </c>
      <c r="F247" s="273">
        <f t="shared" si="15"/>
        <v>0.50034722222335404</v>
      </c>
      <c r="G247" s="273">
        <f t="shared" si="16"/>
        <v>25.588194444440887</v>
      </c>
      <c r="H247" s="273">
        <f t="shared" si="17"/>
        <v>26.088541666664241</v>
      </c>
      <c r="I247" s="287">
        <f t="shared" si="18"/>
        <v>4.1332377003588196E-5</v>
      </c>
      <c r="J247" s="22">
        <f t="shared" si="19"/>
        <v>1.0783014396403856E-3</v>
      </c>
    </row>
    <row r="248" spans="1:10" s="7" customFormat="1">
      <c r="A248" s="45" t="s">
        <v>224</v>
      </c>
      <c r="B248" s="22">
        <v>694.43</v>
      </c>
      <c r="C248" s="13">
        <v>45244.213888888888</v>
      </c>
      <c r="D248" s="13">
        <v>45244.213888888888</v>
      </c>
      <c r="E248" s="76">
        <v>45252</v>
      </c>
      <c r="F248" s="273">
        <f t="shared" si="15"/>
        <v>0.5</v>
      </c>
      <c r="G248" s="273">
        <f t="shared" si="16"/>
        <v>7.7861111111124046</v>
      </c>
      <c r="H248" s="273">
        <f t="shared" si="17"/>
        <v>8.2861111111124046</v>
      </c>
      <c r="I248" s="287">
        <f t="shared" si="18"/>
        <v>3.9951620286738793E-5</v>
      </c>
      <c r="J248" s="22">
        <f t="shared" si="19"/>
        <v>3.3104356476489007E-4</v>
      </c>
    </row>
    <row r="249" spans="1:10" s="7" customFormat="1">
      <c r="A249" s="45" t="s">
        <v>224</v>
      </c>
      <c r="B249" s="22">
        <v>7100.8</v>
      </c>
      <c r="C249" s="13">
        <v>45243.368055555555</v>
      </c>
      <c r="D249" s="13">
        <v>45243.368055555555</v>
      </c>
      <c r="E249" s="76">
        <v>45252</v>
      </c>
      <c r="F249" s="273">
        <f t="shared" si="15"/>
        <v>0.5</v>
      </c>
      <c r="G249" s="273">
        <f t="shared" si="16"/>
        <v>8.6319444444452529</v>
      </c>
      <c r="H249" s="273">
        <f t="shared" si="17"/>
        <v>9.1319444444452529</v>
      </c>
      <c r="I249" s="287">
        <f t="shared" si="18"/>
        <v>4.0851988729184344E-4</v>
      </c>
      <c r="J249" s="22">
        <f t="shared" si="19"/>
        <v>3.7305809152001507E-3</v>
      </c>
    </row>
    <row r="250" spans="1:10" s="7" customFormat="1">
      <c r="A250" s="45" t="s">
        <v>224</v>
      </c>
      <c r="B250" s="22">
        <v>57.63</v>
      </c>
      <c r="C250" s="13">
        <v>45175.081944444442</v>
      </c>
      <c r="D250" s="13">
        <v>45175.081944444442</v>
      </c>
      <c r="E250" s="76">
        <v>45190</v>
      </c>
      <c r="F250" s="273">
        <f t="shared" si="15"/>
        <v>0.5</v>
      </c>
      <c r="G250" s="273">
        <f t="shared" si="16"/>
        <v>14.918055555557657</v>
      </c>
      <c r="H250" s="273">
        <f t="shared" si="17"/>
        <v>15.418055555557657</v>
      </c>
      <c r="I250" s="287">
        <f t="shared" si="18"/>
        <v>3.3155420663346299E-6</v>
      </c>
      <c r="J250" s="22">
        <f t="shared" si="19"/>
        <v>5.1119211775535757E-5</v>
      </c>
    </row>
    <row r="251" spans="1:10" s="7" customFormat="1">
      <c r="A251" s="45" t="s">
        <v>224</v>
      </c>
      <c r="B251" s="22">
        <v>3025.6</v>
      </c>
      <c r="C251" s="13">
        <v>45006.512499999997</v>
      </c>
      <c r="D251" s="13">
        <v>45006.512499999997</v>
      </c>
      <c r="E251" s="76">
        <v>45023</v>
      </c>
      <c r="F251" s="273">
        <f t="shared" si="15"/>
        <v>0.5</v>
      </c>
      <c r="G251" s="273">
        <f t="shared" si="16"/>
        <v>16.48750000000291</v>
      </c>
      <c r="H251" s="273">
        <f t="shared" si="17"/>
        <v>16.98750000000291</v>
      </c>
      <c r="I251" s="287">
        <f t="shared" si="18"/>
        <v>1.7406739677081477E-4</v>
      </c>
      <c r="J251" s="22">
        <f t="shared" si="19"/>
        <v>2.9569699026447227E-3</v>
      </c>
    </row>
    <row r="252" spans="1:10" s="7" customFormat="1">
      <c r="A252" s="45" t="s">
        <v>224</v>
      </c>
      <c r="B252" s="22">
        <v>698.41</v>
      </c>
      <c r="C252" s="13">
        <v>45007.515277777777</v>
      </c>
      <c r="D252" s="13">
        <v>45007.515972222223</v>
      </c>
      <c r="E252" s="76">
        <v>45023</v>
      </c>
      <c r="F252" s="273">
        <f t="shared" si="15"/>
        <v>0.50034722222335404</v>
      </c>
      <c r="G252" s="273">
        <f t="shared" si="16"/>
        <v>15.484027777776646</v>
      </c>
      <c r="H252" s="273">
        <f t="shared" si="17"/>
        <v>15.984375</v>
      </c>
      <c r="I252" s="287">
        <f t="shared" si="18"/>
        <v>4.0180595775616319E-5</v>
      </c>
      <c r="J252" s="22">
        <f t="shared" si="19"/>
        <v>6.4226171060086708E-4</v>
      </c>
    </row>
    <row r="253" spans="1:10" s="7" customFormat="1">
      <c r="A253" s="45" t="s">
        <v>224</v>
      </c>
      <c r="B253" s="22">
        <v>57.91</v>
      </c>
      <c r="C253" s="13">
        <v>45007.515277777777</v>
      </c>
      <c r="D253" s="13">
        <v>45007.515972222223</v>
      </c>
      <c r="E253" s="76">
        <v>45023</v>
      </c>
      <c r="F253" s="273">
        <f t="shared" si="15"/>
        <v>0.50034722222335404</v>
      </c>
      <c r="G253" s="273">
        <f t="shared" si="16"/>
        <v>15.484027777776646</v>
      </c>
      <c r="H253" s="273">
        <f t="shared" si="17"/>
        <v>15.984375</v>
      </c>
      <c r="I253" s="287">
        <f t="shared" si="18"/>
        <v>3.3316508946978723E-6</v>
      </c>
      <c r="J253" s="22">
        <f t="shared" si="19"/>
        <v>5.32543572699363E-5</v>
      </c>
    </row>
    <row r="254" spans="1:10" s="7" customFormat="1">
      <c r="A254" s="45" t="s">
        <v>224</v>
      </c>
      <c r="B254" s="22">
        <v>701.13</v>
      </c>
      <c r="C254" s="13">
        <v>45125.3</v>
      </c>
      <c r="D254" s="13">
        <v>45125.300694444442</v>
      </c>
      <c r="E254" s="76">
        <v>45147</v>
      </c>
      <c r="F254" s="273">
        <f t="shared" si="15"/>
        <v>0.50034722221971606</v>
      </c>
      <c r="G254" s="273">
        <f t="shared" si="16"/>
        <v>21.699305555557657</v>
      </c>
      <c r="H254" s="273">
        <f t="shared" si="17"/>
        <v>22.199652777777374</v>
      </c>
      <c r="I254" s="287">
        <f t="shared" si="18"/>
        <v>4.0337081536859252E-5</v>
      </c>
      <c r="J254" s="22">
        <f t="shared" si="19"/>
        <v>8.9546920418716986E-4</v>
      </c>
    </row>
    <row r="255" spans="1:10" s="7" customFormat="1">
      <c r="A255" s="45" t="s">
        <v>224</v>
      </c>
      <c r="B255" s="22">
        <v>3247.17</v>
      </c>
      <c r="C255" s="13">
        <v>45103.534722222219</v>
      </c>
      <c r="D255" s="13">
        <v>45103.534722222219</v>
      </c>
      <c r="E255" s="76">
        <v>45114</v>
      </c>
      <c r="F255" s="273">
        <f t="shared" si="15"/>
        <v>0.5</v>
      </c>
      <c r="G255" s="273">
        <f t="shared" si="16"/>
        <v>10.465277777781012</v>
      </c>
      <c r="H255" s="273">
        <f t="shared" si="17"/>
        <v>10.965277777781012</v>
      </c>
      <c r="I255" s="287">
        <f t="shared" si="18"/>
        <v>1.868146578438282E-4</v>
      </c>
      <c r="J255" s="22">
        <f t="shared" si="19"/>
        <v>2.0484746162186926E-3</v>
      </c>
    </row>
    <row r="256" spans="1:10" s="7" customFormat="1">
      <c r="A256" s="45" t="s">
        <v>224</v>
      </c>
      <c r="B256" s="22">
        <v>717.76</v>
      </c>
      <c r="C256" s="13">
        <v>45105.429166666669</v>
      </c>
      <c r="D256" s="13">
        <v>45105.429166666669</v>
      </c>
      <c r="E256" s="76">
        <v>45114</v>
      </c>
      <c r="F256" s="273">
        <f t="shared" si="15"/>
        <v>0.5</v>
      </c>
      <c r="G256" s="273">
        <f t="shared" si="16"/>
        <v>8.5708333333313931</v>
      </c>
      <c r="H256" s="273">
        <f t="shared" si="17"/>
        <v>9.0708333333313931</v>
      </c>
      <c r="I256" s="287">
        <f t="shared" si="18"/>
        <v>4.1293830878576152E-5</v>
      </c>
      <c r="J256" s="22">
        <f t="shared" si="19"/>
        <v>3.7456945759433775E-4</v>
      </c>
    </row>
    <row r="257" spans="1:10" s="7" customFormat="1">
      <c r="A257" s="45" t="s">
        <v>224</v>
      </c>
      <c r="B257" s="22">
        <v>46.66</v>
      </c>
      <c r="C257" s="13">
        <v>45105.429166666669</v>
      </c>
      <c r="D257" s="13">
        <v>45105.429166666669</v>
      </c>
      <c r="E257" s="76">
        <v>45114</v>
      </c>
      <c r="F257" s="273">
        <f t="shared" si="15"/>
        <v>0.5</v>
      </c>
      <c r="G257" s="273">
        <f t="shared" si="16"/>
        <v>8.5708333333313931</v>
      </c>
      <c r="H257" s="273">
        <f t="shared" si="17"/>
        <v>9.0708333333313931</v>
      </c>
      <c r="I257" s="287">
        <f t="shared" si="18"/>
        <v>2.6844211836747146E-6</v>
      </c>
      <c r="J257" s="22">
        <f t="shared" si="19"/>
        <v>2.4349937153577516E-5</v>
      </c>
    </row>
    <row r="258" spans="1:10" s="7" customFormat="1">
      <c r="A258" s="45" t="s">
        <v>224</v>
      </c>
      <c r="B258" s="22">
        <v>56.57</v>
      </c>
      <c r="C258" s="13">
        <v>45035.37777777778</v>
      </c>
      <c r="D258" s="13">
        <v>45035.378472222219</v>
      </c>
      <c r="E258" s="76">
        <v>45055</v>
      </c>
      <c r="F258" s="273">
        <f t="shared" si="15"/>
        <v>0.50034722221971606</v>
      </c>
      <c r="G258" s="273">
        <f t="shared" si="16"/>
        <v>19.621527777781012</v>
      </c>
      <c r="H258" s="273">
        <f t="shared" si="17"/>
        <v>20.121875000000728</v>
      </c>
      <c r="I258" s="287">
        <f t="shared" si="18"/>
        <v>3.2545586446737809E-6</v>
      </c>
      <c r="J258" s="22">
        <f t="shared" si="19"/>
        <v>6.5487822228297606E-5</v>
      </c>
    </row>
    <row r="259" spans="1:10" s="7" customFormat="1">
      <c r="A259" s="45" t="s">
        <v>224</v>
      </c>
      <c r="B259" s="22">
        <v>718.9</v>
      </c>
      <c r="C259" s="13">
        <v>45079.48333333333</v>
      </c>
      <c r="D259" s="13">
        <v>45079.484027777777</v>
      </c>
      <c r="E259" s="76">
        <v>45099</v>
      </c>
      <c r="F259" s="273">
        <f t="shared" si="15"/>
        <v>0.50034722222335404</v>
      </c>
      <c r="G259" s="273">
        <f t="shared" si="16"/>
        <v>19.515972222223354</v>
      </c>
      <c r="H259" s="273">
        <f t="shared" si="17"/>
        <v>20.016319444446708</v>
      </c>
      <c r="I259" s="287">
        <f t="shared" si="18"/>
        <v>4.1359416822626499E-5</v>
      </c>
      <c r="J259" s="22">
        <f t="shared" si="19"/>
        <v>8.2786329915771506E-4</v>
      </c>
    </row>
    <row r="260" spans="1:10" s="7" customFormat="1">
      <c r="A260" s="45" t="s">
        <v>224</v>
      </c>
      <c r="B260" s="22">
        <v>57.47</v>
      </c>
      <c r="C260" s="13">
        <v>45016.273611111108</v>
      </c>
      <c r="D260" s="13">
        <v>45016.274305555555</v>
      </c>
      <c r="E260" s="76">
        <v>45023</v>
      </c>
      <c r="F260" s="273">
        <f t="shared" si="15"/>
        <v>0.50034722222335404</v>
      </c>
      <c r="G260" s="273">
        <f t="shared" si="16"/>
        <v>6.7256944444452529</v>
      </c>
      <c r="H260" s="273">
        <f t="shared" si="17"/>
        <v>7.2260416666686069</v>
      </c>
      <c r="I260" s="287">
        <f t="shared" si="18"/>
        <v>3.3063370215556336E-6</v>
      </c>
      <c r="J260" s="22">
        <f t="shared" si="19"/>
        <v>2.3891729081809989E-5</v>
      </c>
    </row>
    <row r="261" spans="1:10" s="7" customFormat="1">
      <c r="A261" s="45" t="s">
        <v>224</v>
      </c>
      <c r="B261" s="22">
        <v>46.9</v>
      </c>
      <c r="C261" s="13">
        <v>45078.458333333336</v>
      </c>
      <c r="D261" s="13">
        <v>45078.459027777775</v>
      </c>
      <c r="E261" s="76">
        <v>45099</v>
      </c>
      <c r="F261" s="273">
        <f t="shared" si="15"/>
        <v>0.50034722221971606</v>
      </c>
      <c r="G261" s="273">
        <f t="shared" si="16"/>
        <v>20.540972222224809</v>
      </c>
      <c r="H261" s="273">
        <f t="shared" si="17"/>
        <v>21.041319444444525</v>
      </c>
      <c r="I261" s="287">
        <f t="shared" si="18"/>
        <v>2.6982287508432088E-6</v>
      </c>
      <c r="J261" s="22">
        <f t="shared" si="19"/>
        <v>5.677429308067647E-5</v>
      </c>
    </row>
    <row r="262" spans="1:10" s="7" customFormat="1">
      <c r="A262" s="45" t="s">
        <v>224</v>
      </c>
      <c r="B262" s="22">
        <v>47.43</v>
      </c>
      <c r="C262" s="13">
        <v>45079.461805555555</v>
      </c>
      <c r="D262" s="13">
        <v>45079.461805555555</v>
      </c>
      <c r="E262" s="76">
        <v>45099</v>
      </c>
      <c r="F262" s="273">
        <f t="shared" si="15"/>
        <v>0.5</v>
      </c>
      <c r="G262" s="273">
        <f t="shared" si="16"/>
        <v>19.538194444445253</v>
      </c>
      <c r="H262" s="273">
        <f t="shared" si="17"/>
        <v>20.038194444445253</v>
      </c>
      <c r="I262" s="287">
        <f t="shared" si="18"/>
        <v>2.7287204616736333E-6</v>
      </c>
      <c r="J262" s="22">
        <f t="shared" si="19"/>
        <v>5.4678631195552681E-5</v>
      </c>
    </row>
    <row r="263" spans="1:10" s="7" customFormat="1">
      <c r="A263" s="45" t="s">
        <v>224</v>
      </c>
      <c r="B263" s="22">
        <v>46.19</v>
      </c>
      <c r="C263" s="13">
        <v>45145.376388888886</v>
      </c>
      <c r="D263" s="13">
        <v>45145.376388888886</v>
      </c>
      <c r="E263" s="76">
        <v>45162</v>
      </c>
      <c r="F263" s="273">
        <f t="shared" si="15"/>
        <v>0.5</v>
      </c>
      <c r="G263" s="273">
        <f t="shared" si="16"/>
        <v>16.62361111111386</v>
      </c>
      <c r="H263" s="273">
        <f t="shared" si="17"/>
        <v>17.12361111111386</v>
      </c>
      <c r="I263" s="287">
        <f t="shared" si="18"/>
        <v>2.6573813646364139E-6</v>
      </c>
      <c r="J263" s="22">
        <f t="shared" si="19"/>
        <v>4.5503965061955006E-5</v>
      </c>
    </row>
    <row r="264" spans="1:10" s="7" customFormat="1">
      <c r="A264" s="45" t="s">
        <v>224</v>
      </c>
      <c r="B264" s="22">
        <v>705.87</v>
      </c>
      <c r="C264" s="13">
        <v>45145.37777777778</v>
      </c>
      <c r="D264" s="13">
        <v>45145.378472222219</v>
      </c>
      <c r="E264" s="76">
        <v>45162</v>
      </c>
      <c r="F264" s="273">
        <f t="shared" si="15"/>
        <v>0.50034722221971606</v>
      </c>
      <c r="G264" s="273">
        <f t="shared" si="16"/>
        <v>16.621527777781012</v>
      </c>
      <c r="H264" s="273">
        <f t="shared" si="17"/>
        <v>17.121875000000728</v>
      </c>
      <c r="I264" s="287">
        <f t="shared" si="18"/>
        <v>4.0609780988437011E-5</v>
      </c>
      <c r="J264" s="22">
        <f t="shared" si="19"/>
        <v>6.9531559386142451E-4</v>
      </c>
    </row>
    <row r="265" spans="1:10" s="7" customFormat="1">
      <c r="A265" s="45" t="s">
        <v>224</v>
      </c>
      <c r="B265" s="22">
        <v>3189.87</v>
      </c>
      <c r="C265" s="13">
        <v>45072.489583333336</v>
      </c>
      <c r="D265" s="13">
        <v>45072.490277777775</v>
      </c>
      <c r="E265" s="76">
        <v>45085</v>
      </c>
      <c r="F265" s="273">
        <f t="shared" si="15"/>
        <v>0.50034722221971606</v>
      </c>
      <c r="G265" s="273">
        <f t="shared" si="16"/>
        <v>12.509722222224809</v>
      </c>
      <c r="H265" s="273">
        <f t="shared" si="17"/>
        <v>13.010069444444525</v>
      </c>
      <c r="I265" s="287">
        <f t="shared" si="18"/>
        <v>1.8351810118235023E-4</v>
      </c>
      <c r="J265" s="22">
        <f t="shared" si="19"/>
        <v>2.3875832406949735E-3</v>
      </c>
    </row>
    <row r="266" spans="1:10" s="7" customFormat="1">
      <c r="A266" s="45" t="s">
        <v>224</v>
      </c>
      <c r="B266" s="22">
        <v>50.96</v>
      </c>
      <c r="C266" s="13">
        <v>45056.518750000003</v>
      </c>
      <c r="D266" s="13">
        <v>45056.519444444442</v>
      </c>
      <c r="E266" s="76">
        <v>45070</v>
      </c>
      <c r="F266" s="273">
        <f t="shared" ref="F266:F329" si="20">(D266-C266+1)/2</f>
        <v>0.50034722221971606</v>
      </c>
      <c r="G266" s="273">
        <f t="shared" ref="G266:G329" si="21">E266-D266</f>
        <v>13.480555555557657</v>
      </c>
      <c r="H266" s="273">
        <f t="shared" ref="H266:H329" si="22">SUM(F266:G266)</f>
        <v>13.980902777777374</v>
      </c>
      <c r="I266" s="287">
        <f t="shared" ref="I266:I329" si="23">+B266/B$1925</f>
        <v>2.9318067621102331E-6</v>
      </c>
      <c r="J266" s="22">
        <f t="shared" ref="J266:J329" si="24">+H266*I266</f>
        <v>4.0989305304293447E-5</v>
      </c>
    </row>
    <row r="267" spans="1:10" s="7" customFormat="1">
      <c r="A267" s="45" t="s">
        <v>224</v>
      </c>
      <c r="B267" s="22">
        <v>46.05</v>
      </c>
      <c r="C267" s="13">
        <v>45107.279861111114</v>
      </c>
      <c r="D267" s="13">
        <v>45107.279861111114</v>
      </c>
      <c r="E267" s="76">
        <v>45114</v>
      </c>
      <c r="F267" s="273">
        <f t="shared" si="20"/>
        <v>0.5</v>
      </c>
      <c r="G267" s="273">
        <f t="shared" si="21"/>
        <v>6.7201388888861402</v>
      </c>
      <c r="H267" s="273">
        <f t="shared" si="22"/>
        <v>7.2201388888861402</v>
      </c>
      <c r="I267" s="287">
        <f t="shared" si="23"/>
        <v>2.6493269504547922E-6</v>
      </c>
      <c r="J267" s="22">
        <f t="shared" si="24"/>
        <v>1.9128508544352771E-5</v>
      </c>
    </row>
    <row r="268" spans="1:10" s="7" customFormat="1">
      <c r="A268" s="45" t="s">
        <v>224</v>
      </c>
      <c r="B268" s="22">
        <v>712.29</v>
      </c>
      <c r="C268" s="13">
        <v>45111.362500000003</v>
      </c>
      <c r="D268" s="13">
        <v>45111.362500000003</v>
      </c>
      <c r="E268" s="76">
        <v>45132</v>
      </c>
      <c r="F268" s="273">
        <f t="shared" si="20"/>
        <v>0.5</v>
      </c>
      <c r="G268" s="273">
        <f t="shared" si="21"/>
        <v>20.63749999999709</v>
      </c>
      <c r="H268" s="273">
        <f t="shared" si="22"/>
        <v>21.13749999999709</v>
      </c>
      <c r="I268" s="287">
        <f t="shared" si="23"/>
        <v>4.0979133410194223E-5</v>
      </c>
      <c r="J268" s="22">
        <f t="shared" si="24"/>
        <v>8.6619643245786115E-4</v>
      </c>
    </row>
    <row r="269" spans="1:10" s="7" customFormat="1">
      <c r="A269" s="45" t="s">
        <v>224</v>
      </c>
      <c r="B269" s="22">
        <v>44.42</v>
      </c>
      <c r="C269" s="13">
        <v>45111.362500000003</v>
      </c>
      <c r="D269" s="13">
        <v>45111.362500000003</v>
      </c>
      <c r="E269" s="76">
        <v>45132</v>
      </c>
      <c r="F269" s="273">
        <f t="shared" si="20"/>
        <v>0.5</v>
      </c>
      <c r="G269" s="273">
        <f t="shared" si="21"/>
        <v>20.63749999999709</v>
      </c>
      <c r="H269" s="273">
        <f t="shared" si="22"/>
        <v>21.13749999999709</v>
      </c>
      <c r="I269" s="287">
        <f t="shared" si="23"/>
        <v>2.5555505567687704E-6</v>
      </c>
      <c r="J269" s="22">
        <f t="shared" si="24"/>
        <v>5.4017949893692446E-5</v>
      </c>
    </row>
    <row r="270" spans="1:10" s="7" customFormat="1">
      <c r="A270" s="45" t="s">
        <v>224</v>
      </c>
      <c r="B270" s="22">
        <v>6857.2</v>
      </c>
      <c r="C270" s="13">
        <v>45134.497916666667</v>
      </c>
      <c r="D270" s="13">
        <v>45134.497916666667</v>
      </c>
      <c r="E270" s="76">
        <v>45147</v>
      </c>
      <c r="F270" s="273">
        <f t="shared" si="20"/>
        <v>0.5</v>
      </c>
      <c r="G270" s="273">
        <f t="shared" si="21"/>
        <v>12.502083333332848</v>
      </c>
      <c r="H270" s="273">
        <f t="shared" si="22"/>
        <v>13.002083333332848</v>
      </c>
      <c r="I270" s="287">
        <f t="shared" si="23"/>
        <v>3.9450520661582196E-4</v>
      </c>
      <c r="J270" s="22">
        <f t="shared" si="24"/>
        <v>5.1293895718526102E-3</v>
      </c>
    </row>
    <row r="271" spans="1:10" s="7" customFormat="1">
      <c r="A271" s="45" t="s">
        <v>224</v>
      </c>
      <c r="B271" s="22">
        <v>3151.67</v>
      </c>
      <c r="C271" s="13">
        <v>45057.531944444447</v>
      </c>
      <c r="D271" s="13">
        <v>45057.531944444447</v>
      </c>
      <c r="E271" s="76">
        <v>45085</v>
      </c>
      <c r="F271" s="273">
        <f t="shared" si="20"/>
        <v>0.5</v>
      </c>
      <c r="G271" s="273">
        <f t="shared" si="21"/>
        <v>27.468055555553292</v>
      </c>
      <c r="H271" s="273">
        <f t="shared" si="22"/>
        <v>27.968055555553292</v>
      </c>
      <c r="I271" s="287">
        <f t="shared" si="23"/>
        <v>1.8132039674136495E-4</v>
      </c>
      <c r="J271" s="22">
        <f t="shared" si="24"/>
        <v>5.0711789294174588E-3</v>
      </c>
    </row>
    <row r="272" spans="1:10" s="7" customFormat="1">
      <c r="A272" s="45" t="s">
        <v>224</v>
      </c>
      <c r="B272" s="22">
        <v>3287.92</v>
      </c>
      <c r="C272" s="13">
        <v>45058.535416666666</v>
      </c>
      <c r="D272" s="13">
        <v>45058.536111111112</v>
      </c>
      <c r="E272" s="76">
        <v>45085</v>
      </c>
      <c r="F272" s="273">
        <f t="shared" si="20"/>
        <v>0.50034722222335404</v>
      </c>
      <c r="G272" s="273">
        <f t="shared" si="21"/>
        <v>26.463888888887595</v>
      </c>
      <c r="H272" s="273">
        <f t="shared" si="22"/>
        <v>26.964236111110949</v>
      </c>
      <c r="I272" s="287">
        <f t="shared" si="23"/>
        <v>1.8915906768597875E-4</v>
      </c>
      <c r="J272" s="22">
        <f t="shared" si="24"/>
        <v>5.1005297636423485E-3</v>
      </c>
    </row>
    <row r="273" spans="1:10" s="7" customFormat="1">
      <c r="A273" s="45" t="s">
        <v>224</v>
      </c>
      <c r="B273" s="22">
        <v>718.62</v>
      </c>
      <c r="C273" s="13">
        <v>45062.537499999999</v>
      </c>
      <c r="D273" s="13">
        <v>45062.538194444445</v>
      </c>
      <c r="E273" s="76">
        <v>45085</v>
      </c>
      <c r="F273" s="273">
        <f t="shared" si="20"/>
        <v>0.50034722222335404</v>
      </c>
      <c r="G273" s="273">
        <f t="shared" si="21"/>
        <v>22.461805555554747</v>
      </c>
      <c r="H273" s="273">
        <f t="shared" si="22"/>
        <v>22.962152777778101</v>
      </c>
      <c r="I273" s="287">
        <f t="shared" si="23"/>
        <v>4.1343307994263259E-5</v>
      </c>
      <c r="J273" s="22">
        <f t="shared" si="24"/>
        <v>9.4933135450300766E-4</v>
      </c>
    </row>
    <row r="274" spans="1:10" s="7" customFormat="1">
      <c r="A274" s="45" t="s">
        <v>224</v>
      </c>
      <c r="B274" s="22">
        <v>3290.47</v>
      </c>
      <c r="C274" s="13">
        <v>45062.538194444445</v>
      </c>
      <c r="D274" s="13">
        <v>45062.538888888892</v>
      </c>
      <c r="E274" s="76">
        <v>45085</v>
      </c>
      <c r="F274" s="273">
        <f t="shared" si="20"/>
        <v>0.50034722222335404</v>
      </c>
      <c r="G274" s="273">
        <f t="shared" si="21"/>
        <v>22.461111111108039</v>
      </c>
      <c r="H274" s="273">
        <f t="shared" si="22"/>
        <v>22.961458333331393</v>
      </c>
      <c r="I274" s="287">
        <f t="shared" si="23"/>
        <v>1.8930577308714399E-4</v>
      </c>
      <c r="J274" s="22">
        <f t="shared" si="24"/>
        <v>4.3467366209995438E-3</v>
      </c>
    </row>
    <row r="275" spans="1:10" s="7" customFormat="1">
      <c r="A275" s="45" t="s">
        <v>224</v>
      </c>
      <c r="B275" s="22">
        <v>735.41</v>
      </c>
      <c r="C275" s="13">
        <v>45062.538194444445</v>
      </c>
      <c r="D275" s="13">
        <v>45062.538888888892</v>
      </c>
      <c r="E275" s="76">
        <v>45085</v>
      </c>
      <c r="F275" s="273">
        <f t="shared" si="20"/>
        <v>0.50034722222335404</v>
      </c>
      <c r="G275" s="273">
        <f t="shared" si="21"/>
        <v>22.461111111108039</v>
      </c>
      <c r="H275" s="273">
        <f t="shared" si="22"/>
        <v>22.961458333331393</v>
      </c>
      <c r="I275" s="287">
        <f t="shared" si="23"/>
        <v>4.2309262380759153E-5</v>
      </c>
      <c r="J275" s="22">
        <f t="shared" si="24"/>
        <v>9.7148236526978671E-4</v>
      </c>
    </row>
    <row r="276" spans="1:10" s="7" customFormat="1">
      <c r="A276" s="45" t="s">
        <v>224</v>
      </c>
      <c r="B276" s="22">
        <v>3281.55</v>
      </c>
      <c r="C276" s="13">
        <v>45076.243055555555</v>
      </c>
      <c r="D276" s="13">
        <v>45076.243750000001</v>
      </c>
      <c r="E276" s="76">
        <v>45085</v>
      </c>
      <c r="F276" s="273">
        <f t="shared" si="20"/>
        <v>0.50034722222335404</v>
      </c>
      <c r="G276" s="273">
        <f t="shared" si="21"/>
        <v>8.7562499999985448</v>
      </c>
      <c r="H276" s="273">
        <f t="shared" si="22"/>
        <v>9.2565972222218988</v>
      </c>
      <c r="I276" s="287">
        <f t="shared" si="23"/>
        <v>1.8879259184071499E-4</v>
      </c>
      <c r="J276" s="22">
        <f t="shared" si="24"/>
        <v>1.7475769812088351E-3</v>
      </c>
    </row>
    <row r="277" spans="1:10" s="7" customFormat="1">
      <c r="A277" s="45" t="s">
        <v>224</v>
      </c>
      <c r="B277" s="22">
        <v>733.41</v>
      </c>
      <c r="C277" s="13">
        <v>45076.243055555555</v>
      </c>
      <c r="D277" s="13">
        <v>45076.243750000001</v>
      </c>
      <c r="E277" s="76">
        <v>45085</v>
      </c>
      <c r="F277" s="273">
        <f t="shared" si="20"/>
        <v>0.50034722222335404</v>
      </c>
      <c r="G277" s="273">
        <f t="shared" si="21"/>
        <v>8.7562499999985448</v>
      </c>
      <c r="H277" s="273">
        <f t="shared" si="22"/>
        <v>9.2565972222218988</v>
      </c>
      <c r="I277" s="287">
        <f t="shared" si="23"/>
        <v>4.21941993210217E-5</v>
      </c>
      <c r="J277" s="22">
        <f t="shared" si="24"/>
        <v>3.9057470822884659E-4</v>
      </c>
    </row>
    <row r="278" spans="1:10" s="7" customFormat="1">
      <c r="A278" s="45" t="s">
        <v>224</v>
      </c>
      <c r="B278" s="22">
        <v>724.01</v>
      </c>
      <c r="C278" s="13">
        <v>45112.36041666667</v>
      </c>
      <c r="D278" s="13">
        <v>45112.361111111109</v>
      </c>
      <c r="E278" s="76">
        <v>45132</v>
      </c>
      <c r="F278" s="273">
        <f t="shared" si="20"/>
        <v>0.50034722221971606</v>
      </c>
      <c r="G278" s="273">
        <f t="shared" si="21"/>
        <v>19.638888888890506</v>
      </c>
      <c r="H278" s="273">
        <f t="shared" si="22"/>
        <v>20.139236111110222</v>
      </c>
      <c r="I278" s="287">
        <f t="shared" si="23"/>
        <v>4.1653402940255688E-5</v>
      </c>
      <c r="J278" s="22">
        <f t="shared" si="24"/>
        <v>8.3886771664502206E-4</v>
      </c>
    </row>
    <row r="279" spans="1:10" s="7" customFormat="1">
      <c r="A279" s="45" t="s">
        <v>224</v>
      </c>
      <c r="B279" s="22">
        <v>7215.6</v>
      </c>
      <c r="C279" s="13">
        <v>45112.362500000003</v>
      </c>
      <c r="D279" s="13">
        <v>45112.362500000003</v>
      </c>
      <c r="E279" s="76">
        <v>45132</v>
      </c>
      <c r="F279" s="273">
        <f t="shared" si="20"/>
        <v>0.5</v>
      </c>
      <c r="G279" s="273">
        <f t="shared" si="21"/>
        <v>19.63749999999709</v>
      </c>
      <c r="H279" s="273">
        <f t="shared" si="22"/>
        <v>20.13749999999709</v>
      </c>
      <c r="I279" s="287">
        <f t="shared" si="23"/>
        <v>4.151245069207731E-4</v>
      </c>
      <c r="J279" s="22">
        <f t="shared" si="24"/>
        <v>8.3595697581158607E-3</v>
      </c>
    </row>
    <row r="280" spans="1:10" s="7" customFormat="1">
      <c r="A280" s="45" t="s">
        <v>224</v>
      </c>
      <c r="B280" s="22">
        <v>51.02</v>
      </c>
      <c r="C280" s="13">
        <v>45037.553472222222</v>
      </c>
      <c r="D280" s="13">
        <v>45037.553472222222</v>
      </c>
      <c r="E280" s="76">
        <v>45055</v>
      </c>
      <c r="F280" s="273">
        <f t="shared" si="20"/>
        <v>0.5</v>
      </c>
      <c r="G280" s="273">
        <f t="shared" si="21"/>
        <v>17.446527777778101</v>
      </c>
      <c r="H280" s="273">
        <f t="shared" si="22"/>
        <v>17.946527777778101</v>
      </c>
      <c r="I280" s="287">
        <f t="shared" si="23"/>
        <v>2.9352586539023564E-6</v>
      </c>
      <c r="J280" s="22">
        <f t="shared" si="24"/>
        <v>5.2677700967222198E-5</v>
      </c>
    </row>
    <row r="281" spans="1:10" s="7" customFormat="1">
      <c r="A281" s="45" t="s">
        <v>224</v>
      </c>
      <c r="B281" s="22">
        <v>3211.51</v>
      </c>
      <c r="C281" s="13">
        <v>45039.555555555555</v>
      </c>
      <c r="D281" s="13">
        <v>45039.555555555555</v>
      </c>
      <c r="E281" s="76">
        <v>45055</v>
      </c>
      <c r="F281" s="273">
        <f t="shared" si="20"/>
        <v>0.5</v>
      </c>
      <c r="G281" s="273">
        <f t="shared" si="21"/>
        <v>15.444444444445253</v>
      </c>
      <c r="H281" s="273">
        <f t="shared" si="22"/>
        <v>15.944444444445253</v>
      </c>
      <c r="I281" s="287">
        <f t="shared" si="23"/>
        <v>1.8476308348870947E-4</v>
      </c>
      <c r="J281" s="22">
        <f t="shared" si="24"/>
        <v>2.9459447200701279E-3</v>
      </c>
    </row>
    <row r="282" spans="1:10" s="7" customFormat="1">
      <c r="A282" s="45" t="s">
        <v>224</v>
      </c>
      <c r="B282" s="22">
        <v>43.78</v>
      </c>
      <c r="C282" s="13">
        <v>45120.541666666664</v>
      </c>
      <c r="D282" s="13">
        <v>45120.542361111111</v>
      </c>
      <c r="E282" s="76">
        <v>45132</v>
      </c>
      <c r="F282" s="273">
        <f t="shared" si="20"/>
        <v>0.50034722222335404</v>
      </c>
      <c r="G282" s="273">
        <f t="shared" si="21"/>
        <v>11.457638888889051</v>
      </c>
      <c r="H282" s="273">
        <f t="shared" si="22"/>
        <v>11.957986111112405</v>
      </c>
      <c r="I282" s="287">
        <f t="shared" si="23"/>
        <v>2.5187303776527864E-6</v>
      </c>
      <c r="J282" s="22">
        <f t="shared" si="24"/>
        <v>3.011894287360892E-5</v>
      </c>
    </row>
    <row r="283" spans="1:10" s="7" customFormat="1">
      <c r="A283" s="45" t="s">
        <v>224</v>
      </c>
      <c r="B283" s="22">
        <v>703.36</v>
      </c>
      <c r="C283" s="13">
        <v>45121.545138888891</v>
      </c>
      <c r="D283" s="13">
        <v>45121.54583333333</v>
      </c>
      <c r="E283" s="76">
        <v>45132</v>
      </c>
      <c r="F283" s="273">
        <f t="shared" si="20"/>
        <v>0.50034722221971606</v>
      </c>
      <c r="G283" s="273">
        <f t="shared" si="21"/>
        <v>10.454166666670062</v>
      </c>
      <c r="H283" s="273">
        <f t="shared" si="22"/>
        <v>10.954513888889778</v>
      </c>
      <c r="I283" s="287">
        <f t="shared" si="23"/>
        <v>4.0465376848466515E-5</v>
      </c>
      <c r="J283" s="22">
        <f t="shared" si="24"/>
        <v>4.432785327056853E-4</v>
      </c>
    </row>
    <row r="284" spans="1:10" s="7" customFormat="1">
      <c r="A284" s="45" t="s">
        <v>224</v>
      </c>
      <c r="B284" s="22">
        <v>6988.8</v>
      </c>
      <c r="C284" s="13">
        <v>45124.548611111109</v>
      </c>
      <c r="D284" s="13">
        <v>45124.549305555556</v>
      </c>
      <c r="E284" s="76">
        <v>45147</v>
      </c>
      <c r="F284" s="273">
        <f t="shared" si="20"/>
        <v>0.50034722222335404</v>
      </c>
      <c r="G284" s="273">
        <f t="shared" si="21"/>
        <v>22.450694444443798</v>
      </c>
      <c r="H284" s="273">
        <f t="shared" si="22"/>
        <v>22.951041666667152</v>
      </c>
      <c r="I284" s="287">
        <f t="shared" si="23"/>
        <v>4.0207635594654624E-4</v>
      </c>
      <c r="J284" s="22">
        <f t="shared" si="24"/>
        <v>9.2280711985108753E-3</v>
      </c>
    </row>
    <row r="285" spans="1:10" s="7" customFormat="1">
      <c r="A285" s="45" t="s">
        <v>224</v>
      </c>
      <c r="B285" s="22">
        <v>7291.2</v>
      </c>
      <c r="C285" s="13">
        <v>45108.354166666664</v>
      </c>
      <c r="D285" s="13">
        <v>45108.356249999997</v>
      </c>
      <c r="E285" s="76">
        <v>45132</v>
      </c>
      <c r="F285" s="273">
        <f t="shared" si="20"/>
        <v>0.50104166666642413</v>
      </c>
      <c r="G285" s="273">
        <f t="shared" si="21"/>
        <v>23.64375000000291</v>
      </c>
      <c r="H285" s="273">
        <f t="shared" si="22"/>
        <v>24.144791666669335</v>
      </c>
      <c r="I285" s="287">
        <f t="shared" si="23"/>
        <v>4.1947389057884869E-4</v>
      </c>
      <c r="J285" s="22">
        <f t="shared" si="24"/>
        <v>1.012810969763355E-2</v>
      </c>
    </row>
    <row r="286" spans="1:10" s="7" customFormat="1">
      <c r="A286" s="45" t="s">
        <v>224</v>
      </c>
      <c r="B286" s="22">
        <v>45.48</v>
      </c>
      <c r="C286" s="13">
        <v>45110.359722222223</v>
      </c>
      <c r="D286" s="13">
        <v>45110.36041666667</v>
      </c>
      <c r="E286" s="76">
        <v>45132</v>
      </c>
      <c r="F286" s="273">
        <f t="shared" si="20"/>
        <v>0.50034722222335404</v>
      </c>
      <c r="G286" s="273">
        <f t="shared" si="21"/>
        <v>21.639583333329938</v>
      </c>
      <c r="H286" s="273">
        <f t="shared" si="22"/>
        <v>22.139930555553292</v>
      </c>
      <c r="I286" s="287">
        <f t="shared" si="23"/>
        <v>2.616533978429619E-6</v>
      </c>
      <c r="J286" s="22">
        <f t="shared" si="24"/>
        <v>5.7929880578677339E-5</v>
      </c>
    </row>
    <row r="287" spans="1:10" s="7" customFormat="1">
      <c r="A287" s="45" t="s">
        <v>224</v>
      </c>
      <c r="B287" s="22">
        <v>7033.6</v>
      </c>
      <c r="C287" s="13">
        <v>45110.361111111109</v>
      </c>
      <c r="D287" s="13">
        <v>45110.361805555556</v>
      </c>
      <c r="E287" s="76">
        <v>45132</v>
      </c>
      <c r="F287" s="273">
        <f t="shared" si="20"/>
        <v>0.50034722222335404</v>
      </c>
      <c r="G287" s="273">
        <f t="shared" si="21"/>
        <v>21.638194444443798</v>
      </c>
      <c r="H287" s="273">
        <f t="shared" si="22"/>
        <v>22.138541666667152</v>
      </c>
      <c r="I287" s="287">
        <f t="shared" si="23"/>
        <v>4.0465376848466511E-4</v>
      </c>
      <c r="J287" s="22">
        <f t="shared" si="24"/>
        <v>8.9584443141716413E-3</v>
      </c>
    </row>
    <row r="288" spans="1:10" s="7" customFormat="1">
      <c r="A288" s="45" t="s">
        <v>224</v>
      </c>
      <c r="B288" s="22">
        <v>715.64</v>
      </c>
      <c r="C288" s="13">
        <v>45181.195138888892</v>
      </c>
      <c r="D288" s="13">
        <v>45181.195138888892</v>
      </c>
      <c r="E288" s="76">
        <v>45190</v>
      </c>
      <c r="F288" s="273">
        <f t="shared" si="20"/>
        <v>0.5</v>
      </c>
      <c r="G288" s="273">
        <f t="shared" si="21"/>
        <v>8.804861111108039</v>
      </c>
      <c r="H288" s="273">
        <f t="shared" si="22"/>
        <v>9.304861111108039</v>
      </c>
      <c r="I288" s="287">
        <f t="shared" si="23"/>
        <v>4.1171864035254453E-5</v>
      </c>
      <c r="J288" s="22">
        <f t="shared" si="24"/>
        <v>3.8309847653346683E-4</v>
      </c>
    </row>
    <row r="289" spans="1:10" s="7" customFormat="1">
      <c r="A289" s="45" t="s">
        <v>224</v>
      </c>
      <c r="B289" s="22">
        <v>728.75</v>
      </c>
      <c r="C289" s="13">
        <v>45181.831250000003</v>
      </c>
      <c r="D289" s="13">
        <v>45181.831250000003</v>
      </c>
      <c r="E289" s="76">
        <v>45190</v>
      </c>
      <c r="F289" s="273">
        <f t="shared" si="20"/>
        <v>0.5</v>
      </c>
      <c r="G289" s="273">
        <f t="shared" si="21"/>
        <v>8.1687499999970896</v>
      </c>
      <c r="H289" s="273">
        <f t="shared" si="22"/>
        <v>8.6687499999970896</v>
      </c>
      <c r="I289" s="287">
        <f t="shared" si="23"/>
        <v>4.192610239183344E-5</v>
      </c>
      <c r="J289" s="22">
        <f t="shared" si="24"/>
        <v>3.6344690010908413E-4</v>
      </c>
    </row>
    <row r="290" spans="1:10" s="7" customFormat="1">
      <c r="A290" s="45" t="s">
        <v>224</v>
      </c>
      <c r="B290" s="22">
        <v>59.32</v>
      </c>
      <c r="C290" s="13">
        <v>45182.592361111114</v>
      </c>
      <c r="D290" s="13">
        <v>45182.592361111114</v>
      </c>
      <c r="E290" s="76">
        <v>45190</v>
      </c>
      <c r="F290" s="273">
        <f t="shared" si="20"/>
        <v>0.5</v>
      </c>
      <c r="G290" s="273">
        <f t="shared" si="21"/>
        <v>7.4076388888861402</v>
      </c>
      <c r="H290" s="273">
        <f t="shared" si="22"/>
        <v>7.9076388888861402</v>
      </c>
      <c r="I290" s="287">
        <f t="shared" si="23"/>
        <v>3.412770351812775E-6</v>
      </c>
      <c r="J290" s="22">
        <f t="shared" si="24"/>
        <v>2.6986955552832334E-5</v>
      </c>
    </row>
    <row r="291" spans="1:10" s="7" customFormat="1">
      <c r="A291" s="45" t="s">
        <v>224</v>
      </c>
      <c r="B291" s="22">
        <v>44.02</v>
      </c>
      <c r="C291" s="13">
        <v>45124.568749999999</v>
      </c>
      <c r="D291" s="13">
        <v>45124.568749999999</v>
      </c>
      <c r="E291" s="76">
        <v>45147</v>
      </c>
      <c r="F291" s="273">
        <f t="shared" si="20"/>
        <v>0.5</v>
      </c>
      <c r="G291" s="273">
        <f t="shared" si="21"/>
        <v>22.431250000001455</v>
      </c>
      <c r="H291" s="273">
        <f t="shared" si="22"/>
        <v>22.931250000001455</v>
      </c>
      <c r="I291" s="287">
        <f t="shared" si="23"/>
        <v>2.5325379448212805E-6</v>
      </c>
      <c r="J291" s="22">
        <f t="shared" si="24"/>
        <v>5.8074260747186673E-5</v>
      </c>
    </row>
    <row r="292" spans="1:10" s="7" customFormat="1">
      <c r="A292" s="45" t="s">
        <v>224</v>
      </c>
      <c r="B292" s="22">
        <v>694.43</v>
      </c>
      <c r="C292" s="13">
        <v>45264.218055555553</v>
      </c>
      <c r="D292" s="13">
        <v>45264.218055555553</v>
      </c>
      <c r="E292" s="76">
        <v>45281</v>
      </c>
      <c r="F292" s="273">
        <f t="shared" si="20"/>
        <v>0.5</v>
      </c>
      <c r="G292" s="273">
        <f t="shared" si="21"/>
        <v>16.781944444446708</v>
      </c>
      <c r="H292" s="273">
        <f t="shared" si="22"/>
        <v>17.281944444446708</v>
      </c>
      <c r="I292" s="287">
        <f t="shared" si="23"/>
        <v>3.9951620286738793E-5</v>
      </c>
      <c r="J292" s="22">
        <f t="shared" si="24"/>
        <v>6.9044168226104993E-4</v>
      </c>
    </row>
    <row r="293" spans="1:10" s="7" customFormat="1">
      <c r="A293" s="45" t="s">
        <v>224</v>
      </c>
      <c r="B293" s="22">
        <v>54.76</v>
      </c>
      <c r="C293" s="13">
        <v>45264.218055555553</v>
      </c>
      <c r="D293" s="13">
        <v>45264.218055555553</v>
      </c>
      <c r="E293" s="76">
        <v>45281</v>
      </c>
      <c r="F293" s="273">
        <f t="shared" si="20"/>
        <v>0.5</v>
      </c>
      <c r="G293" s="273">
        <f t="shared" si="21"/>
        <v>16.781944444446708</v>
      </c>
      <c r="H293" s="273">
        <f t="shared" si="22"/>
        <v>17.281944444446708</v>
      </c>
      <c r="I293" s="287">
        <f t="shared" si="23"/>
        <v>3.1504265756113883E-6</v>
      </c>
      <c r="J293" s="22">
        <f t="shared" si="24"/>
        <v>5.4445497056024498E-5</v>
      </c>
    </row>
    <row r="294" spans="1:10" s="7" customFormat="1">
      <c r="A294" s="45" t="s">
        <v>224</v>
      </c>
      <c r="B294" s="22">
        <v>6921.6</v>
      </c>
      <c r="C294" s="13">
        <v>45260.022222222222</v>
      </c>
      <c r="D294" s="13">
        <v>45260.022222222222</v>
      </c>
      <c r="E294" s="76">
        <v>45267</v>
      </c>
      <c r="F294" s="273">
        <f t="shared" si="20"/>
        <v>0.5</v>
      </c>
      <c r="G294" s="273">
        <f t="shared" si="21"/>
        <v>6.9777777777781012</v>
      </c>
      <c r="H294" s="273">
        <f t="shared" si="22"/>
        <v>7.4777777777781012</v>
      </c>
      <c r="I294" s="287">
        <f t="shared" si="23"/>
        <v>3.982102371393679E-4</v>
      </c>
      <c r="J294" s="22">
        <f t="shared" si="24"/>
        <v>2.9777276621645132E-3</v>
      </c>
    </row>
    <row r="295" spans="1:10" s="7" customFormat="1">
      <c r="A295" s="45" t="s">
        <v>224</v>
      </c>
      <c r="B295" s="22">
        <v>690.8</v>
      </c>
      <c r="C295" s="13">
        <v>45265.182638888888</v>
      </c>
      <c r="D295" s="13">
        <v>45265.182638888888</v>
      </c>
      <c r="E295" s="76">
        <v>45281</v>
      </c>
      <c r="F295" s="273">
        <f t="shared" si="20"/>
        <v>0.5</v>
      </c>
      <c r="G295" s="273">
        <f t="shared" si="21"/>
        <v>15.817361111112405</v>
      </c>
      <c r="H295" s="273">
        <f t="shared" si="22"/>
        <v>16.317361111112405</v>
      </c>
      <c r="I295" s="287">
        <f t="shared" si="23"/>
        <v>3.9742780833315324E-5</v>
      </c>
      <c r="J295" s="22">
        <f t="shared" si="24"/>
        <v>6.4849730641700293E-4</v>
      </c>
    </row>
    <row r="296" spans="1:10" s="7" customFormat="1">
      <c r="A296" s="45" t="s">
        <v>224</v>
      </c>
      <c r="B296" s="22">
        <v>6988.8</v>
      </c>
      <c r="C296" s="13">
        <v>45265.245138888888</v>
      </c>
      <c r="D296" s="13">
        <v>45265.245138888888</v>
      </c>
      <c r="E296" s="76">
        <v>45281</v>
      </c>
      <c r="F296" s="273">
        <f t="shared" si="20"/>
        <v>0.5</v>
      </c>
      <c r="G296" s="273">
        <f t="shared" si="21"/>
        <v>15.754861111112405</v>
      </c>
      <c r="H296" s="273">
        <f t="shared" si="22"/>
        <v>16.254861111112405</v>
      </c>
      <c r="I296" s="287">
        <f t="shared" si="23"/>
        <v>4.0207635594654624E-4</v>
      </c>
      <c r="J296" s="22">
        <f t="shared" si="24"/>
        <v>6.5356953219733033E-3</v>
      </c>
    </row>
    <row r="297" spans="1:10" s="7" customFormat="1">
      <c r="A297" s="45" t="s">
        <v>224</v>
      </c>
      <c r="B297" s="22">
        <v>696.38</v>
      </c>
      <c r="C297" s="13">
        <v>45257.913888888892</v>
      </c>
      <c r="D297" s="13">
        <v>45257.913888888892</v>
      </c>
      <c r="E297" s="76">
        <v>45267</v>
      </c>
      <c r="F297" s="273">
        <f t="shared" si="20"/>
        <v>0.5</v>
      </c>
      <c r="G297" s="273">
        <f t="shared" si="21"/>
        <v>9.086111111108039</v>
      </c>
      <c r="H297" s="273">
        <f t="shared" si="22"/>
        <v>9.586111111108039</v>
      </c>
      <c r="I297" s="287">
        <f t="shared" si="23"/>
        <v>4.0063806769982809E-5</v>
      </c>
      <c r="J297" s="22">
        <f t="shared" si="24"/>
        <v>3.8405610323101767E-4</v>
      </c>
    </row>
    <row r="298" spans="1:10" s="7" customFormat="1">
      <c r="A298" s="45" t="s">
        <v>224</v>
      </c>
      <c r="B298" s="22">
        <v>672.39</v>
      </c>
      <c r="C298" s="13">
        <v>45257.740277777775</v>
      </c>
      <c r="D298" s="13">
        <v>45257.740277777775</v>
      </c>
      <c r="E298" s="76">
        <v>45267</v>
      </c>
      <c r="F298" s="273">
        <f t="shared" si="20"/>
        <v>0.5</v>
      </c>
      <c r="G298" s="273">
        <f t="shared" si="21"/>
        <v>9.2597222222248092</v>
      </c>
      <c r="H298" s="273">
        <f t="shared" si="22"/>
        <v>9.7597222222248092</v>
      </c>
      <c r="I298" s="287">
        <f t="shared" si="23"/>
        <v>3.868362536843209E-5</v>
      </c>
      <c r="J298" s="22">
        <f t="shared" si="24"/>
        <v>3.7754143814450604E-4</v>
      </c>
    </row>
    <row r="299" spans="1:10" s="7" customFormat="1">
      <c r="A299" s="45" t="s">
        <v>224</v>
      </c>
      <c r="B299" s="22">
        <v>3265</v>
      </c>
      <c r="C299" s="13">
        <v>44929.294444444444</v>
      </c>
      <c r="D299" s="13">
        <v>44929.294444444444</v>
      </c>
      <c r="E299" s="76">
        <v>44950</v>
      </c>
      <c r="F299" s="273">
        <f t="shared" si="20"/>
        <v>0.5</v>
      </c>
      <c r="G299" s="273">
        <f t="shared" si="21"/>
        <v>20.705555555556202</v>
      </c>
      <c r="H299" s="273">
        <f t="shared" si="22"/>
        <v>21.205555555556202</v>
      </c>
      <c r="I299" s="287">
        <f t="shared" si="23"/>
        <v>1.8784044502138757E-4</v>
      </c>
      <c r="J299" s="22">
        <f t="shared" si="24"/>
        <v>3.9832609924814345E-3</v>
      </c>
    </row>
    <row r="300" spans="1:10" s="7" customFormat="1">
      <c r="A300" s="45" t="s">
        <v>224</v>
      </c>
      <c r="B300" s="22">
        <v>65.819999999999993</v>
      </c>
      <c r="C300" s="13">
        <v>44930.315972222219</v>
      </c>
      <c r="D300" s="13">
        <v>44930.316666666666</v>
      </c>
      <c r="E300" s="76">
        <v>44950</v>
      </c>
      <c r="F300" s="273">
        <f t="shared" si="20"/>
        <v>0.50034722222335404</v>
      </c>
      <c r="G300" s="273">
        <f t="shared" si="21"/>
        <v>19.683333333334303</v>
      </c>
      <c r="H300" s="273">
        <f t="shared" si="22"/>
        <v>20.183680555557657</v>
      </c>
      <c r="I300" s="287">
        <f t="shared" si="23"/>
        <v>3.7867252959594881E-6</v>
      </c>
      <c r="J300" s="22">
        <f t="shared" si="24"/>
        <v>7.6430053725295831E-5</v>
      </c>
    </row>
    <row r="301" spans="1:10" s="7" customFormat="1">
      <c r="A301" s="45" t="s">
        <v>224</v>
      </c>
      <c r="B301" s="22">
        <v>62.8</v>
      </c>
      <c r="C301" s="13">
        <v>45247.25277777778</v>
      </c>
      <c r="D301" s="13">
        <v>45247.25277777778</v>
      </c>
      <c r="E301" s="76">
        <v>45267</v>
      </c>
      <c r="F301" s="273">
        <f t="shared" si="20"/>
        <v>0.5</v>
      </c>
      <c r="G301" s="273">
        <f t="shared" si="21"/>
        <v>19.747222222220444</v>
      </c>
      <c r="H301" s="273">
        <f t="shared" si="22"/>
        <v>20.247222222220444</v>
      </c>
      <c r="I301" s="287">
        <f t="shared" si="23"/>
        <v>3.6129800757559382E-6</v>
      </c>
      <c r="J301" s="22">
        <f t="shared" si="24"/>
        <v>7.3152810478285335E-5</v>
      </c>
    </row>
    <row r="302" spans="1:10" s="7" customFormat="1">
      <c r="A302" s="45" t="s">
        <v>224</v>
      </c>
      <c r="B302" s="22">
        <v>55.15</v>
      </c>
      <c r="C302" s="13">
        <v>45264.406944444447</v>
      </c>
      <c r="D302" s="13">
        <v>45264.406944444447</v>
      </c>
      <c r="E302" s="76">
        <v>45281</v>
      </c>
      <c r="F302" s="273">
        <f t="shared" si="20"/>
        <v>0.5</v>
      </c>
      <c r="G302" s="273">
        <f t="shared" si="21"/>
        <v>16.593055555553292</v>
      </c>
      <c r="H302" s="273">
        <f t="shared" si="22"/>
        <v>17.093055555553292</v>
      </c>
      <c r="I302" s="287">
        <f t="shared" si="23"/>
        <v>3.1728638722601911E-6</v>
      </c>
      <c r="J302" s="22">
        <f t="shared" si="24"/>
        <v>5.4233938438751391E-5</v>
      </c>
    </row>
    <row r="303" spans="1:10" s="7" customFormat="1">
      <c r="A303" s="45" t="s">
        <v>224</v>
      </c>
      <c r="B303" s="22">
        <v>7086.8</v>
      </c>
      <c r="C303" s="13">
        <v>45161.585416666669</v>
      </c>
      <c r="D303" s="13">
        <v>45161.585416666669</v>
      </c>
      <c r="E303" s="76">
        <v>45176</v>
      </c>
      <c r="F303" s="273">
        <f t="shared" si="20"/>
        <v>0.5</v>
      </c>
      <c r="G303" s="273">
        <f t="shared" si="21"/>
        <v>14.414583333331393</v>
      </c>
      <c r="H303" s="273">
        <f t="shared" si="22"/>
        <v>14.914583333331393</v>
      </c>
      <c r="I303" s="287">
        <f t="shared" si="23"/>
        <v>4.0771444587368129E-4</v>
      </c>
      <c r="J303" s="22">
        <f t="shared" si="24"/>
        <v>6.0808910791860515E-3</v>
      </c>
    </row>
    <row r="304" spans="1:10" s="7" customFormat="1">
      <c r="A304" s="45" t="s">
        <v>224</v>
      </c>
      <c r="B304" s="22">
        <v>6784.4</v>
      </c>
      <c r="C304" s="13">
        <v>45250.630555555559</v>
      </c>
      <c r="D304" s="13">
        <v>45250.630555555559</v>
      </c>
      <c r="E304" s="76">
        <v>45267</v>
      </c>
      <c r="F304" s="273">
        <f t="shared" si="20"/>
        <v>0.5</v>
      </c>
      <c r="G304" s="273">
        <f t="shared" si="21"/>
        <v>16.369444444440887</v>
      </c>
      <c r="H304" s="273">
        <f t="shared" si="22"/>
        <v>16.869444444440887</v>
      </c>
      <c r="I304" s="287">
        <f t="shared" si="23"/>
        <v>3.9031691124137878E-4</v>
      </c>
      <c r="J304" s="22">
        <f t="shared" si="24"/>
        <v>6.584429449912204E-3</v>
      </c>
    </row>
    <row r="305" spans="1:10" s="7" customFormat="1">
      <c r="A305" s="45" t="s">
        <v>224</v>
      </c>
      <c r="B305" s="22">
        <v>59.61</v>
      </c>
      <c r="C305" s="13">
        <v>45250.630555555559</v>
      </c>
      <c r="D305" s="13">
        <v>45250.630555555559</v>
      </c>
      <c r="E305" s="76">
        <v>45267</v>
      </c>
      <c r="F305" s="273">
        <f t="shared" si="20"/>
        <v>0.5</v>
      </c>
      <c r="G305" s="273">
        <f t="shared" si="21"/>
        <v>16.369444444440887</v>
      </c>
      <c r="H305" s="273">
        <f t="shared" si="22"/>
        <v>16.869444444440887</v>
      </c>
      <c r="I305" s="287">
        <f t="shared" si="23"/>
        <v>3.4294544954747054E-6</v>
      </c>
      <c r="J305" s="22">
        <f t="shared" si="24"/>
        <v>5.7852992086148592E-5</v>
      </c>
    </row>
    <row r="306" spans="1:10" s="7" customFormat="1">
      <c r="A306" s="45" t="s">
        <v>224</v>
      </c>
      <c r="B306" s="22">
        <v>7072.8</v>
      </c>
      <c r="C306" s="13">
        <v>45244.263194444444</v>
      </c>
      <c r="D306" s="13">
        <v>45244.263194444444</v>
      </c>
      <c r="E306" s="76">
        <v>45252</v>
      </c>
      <c r="F306" s="273">
        <f t="shared" si="20"/>
        <v>0.5</v>
      </c>
      <c r="G306" s="273">
        <f t="shared" si="21"/>
        <v>7.7368055555562023</v>
      </c>
      <c r="H306" s="273">
        <f t="shared" si="22"/>
        <v>8.2368055555562023</v>
      </c>
      <c r="I306" s="287">
        <f t="shared" si="23"/>
        <v>4.0690900445551913E-4</v>
      </c>
      <c r="J306" s="22">
        <f t="shared" si="24"/>
        <v>3.3516303485050633E-3</v>
      </c>
    </row>
    <row r="307" spans="1:10" s="7" customFormat="1">
      <c r="A307" s="45" t="s">
        <v>224</v>
      </c>
      <c r="B307" s="22">
        <v>61.99</v>
      </c>
      <c r="C307" s="13">
        <v>45247</v>
      </c>
      <c r="D307" s="13">
        <v>45247</v>
      </c>
      <c r="E307" s="76">
        <v>45267</v>
      </c>
      <c r="F307" s="273">
        <f t="shared" si="20"/>
        <v>0.5</v>
      </c>
      <c r="G307" s="273">
        <f t="shared" si="21"/>
        <v>20</v>
      </c>
      <c r="H307" s="273">
        <f t="shared" si="22"/>
        <v>20.5</v>
      </c>
      <c r="I307" s="287">
        <f t="shared" si="23"/>
        <v>3.5663795365622712E-6</v>
      </c>
      <c r="J307" s="22">
        <f t="shared" si="24"/>
        <v>7.3110780499526564E-5</v>
      </c>
    </row>
    <row r="308" spans="1:10" s="7" customFormat="1">
      <c r="A308" s="45" t="s">
        <v>224</v>
      </c>
      <c r="B308" s="22">
        <v>58.35</v>
      </c>
      <c r="C308" s="13">
        <v>45250.570138888892</v>
      </c>
      <c r="D308" s="13">
        <v>45250.570138888892</v>
      </c>
      <c r="E308" s="76">
        <v>45267</v>
      </c>
      <c r="F308" s="273">
        <f t="shared" si="20"/>
        <v>0.5</v>
      </c>
      <c r="G308" s="273">
        <f t="shared" si="21"/>
        <v>16.429861111108039</v>
      </c>
      <c r="H308" s="273">
        <f t="shared" si="22"/>
        <v>16.929861111108039</v>
      </c>
      <c r="I308" s="287">
        <f t="shared" si="23"/>
        <v>3.3569647678401118E-6</v>
      </c>
      <c r="J308" s="22">
        <f t="shared" si="24"/>
        <v>5.6832947274416135E-5</v>
      </c>
    </row>
    <row r="309" spans="1:10" s="7" customFormat="1">
      <c r="A309" s="45" t="s">
        <v>224</v>
      </c>
      <c r="B309" s="22">
        <v>61.92</v>
      </c>
      <c r="C309" s="13">
        <v>45252.192361111112</v>
      </c>
      <c r="D309" s="13">
        <v>45252.192361111112</v>
      </c>
      <c r="E309" s="76">
        <v>45267</v>
      </c>
      <c r="F309" s="273">
        <f t="shared" si="20"/>
        <v>0.5</v>
      </c>
      <c r="G309" s="273">
        <f t="shared" si="21"/>
        <v>14.807638888887595</v>
      </c>
      <c r="H309" s="273">
        <f t="shared" si="22"/>
        <v>15.307638888887595</v>
      </c>
      <c r="I309" s="287">
        <f t="shared" si="23"/>
        <v>3.5623523294714604E-6</v>
      </c>
      <c r="J309" s="22">
        <f t="shared" si="24"/>
        <v>5.4531203054536642E-5</v>
      </c>
    </row>
    <row r="310" spans="1:10" s="7" customFormat="1">
      <c r="A310" s="45" t="s">
        <v>224</v>
      </c>
      <c r="B310" s="22">
        <v>7232.4</v>
      </c>
      <c r="C310" s="13">
        <v>45237.226388888892</v>
      </c>
      <c r="D310" s="13">
        <v>45237.226388888892</v>
      </c>
      <c r="E310" s="76">
        <v>45252</v>
      </c>
      <c r="F310" s="273">
        <f t="shared" si="20"/>
        <v>0.5</v>
      </c>
      <c r="G310" s="273">
        <f t="shared" si="21"/>
        <v>14.773611111108039</v>
      </c>
      <c r="H310" s="273">
        <f t="shared" si="22"/>
        <v>15.273611111108039</v>
      </c>
      <c r="I310" s="287">
        <f t="shared" si="23"/>
        <v>4.1609103662256766E-4</v>
      </c>
      <c r="J310" s="22">
        <f t="shared" si="24"/>
        <v>6.3552126801909112E-3</v>
      </c>
    </row>
    <row r="311" spans="1:10" s="7" customFormat="1">
      <c r="A311" s="45" t="s">
        <v>224</v>
      </c>
      <c r="B311" s="22">
        <v>3188.59</v>
      </c>
      <c r="C311" s="13">
        <v>45019.283333333333</v>
      </c>
      <c r="D311" s="13">
        <v>45019.28402777778</v>
      </c>
      <c r="E311" s="76">
        <v>45040</v>
      </c>
      <c r="F311" s="273">
        <f t="shared" si="20"/>
        <v>0.50034722222335404</v>
      </c>
      <c r="G311" s="273">
        <f t="shared" si="21"/>
        <v>20.715972222220444</v>
      </c>
      <c r="H311" s="273">
        <f t="shared" si="22"/>
        <v>21.216319444443798</v>
      </c>
      <c r="I311" s="287">
        <f t="shared" si="23"/>
        <v>1.8344446082411829E-4</v>
      </c>
      <c r="J311" s="22">
        <f t="shared" si="24"/>
        <v>3.8920162811582493E-3</v>
      </c>
    </row>
    <row r="312" spans="1:10" s="7" customFormat="1">
      <c r="A312" s="45" t="s">
        <v>224</v>
      </c>
      <c r="B312" s="22">
        <v>7022.4</v>
      </c>
      <c r="C312" s="13">
        <v>45272.1</v>
      </c>
      <c r="D312" s="13">
        <v>45272.6</v>
      </c>
      <c r="E312" s="76">
        <v>45281</v>
      </c>
      <c r="F312" s="273">
        <f t="shared" si="20"/>
        <v>0.75</v>
      </c>
      <c r="G312" s="273">
        <f t="shared" si="21"/>
        <v>8.4000000000014552</v>
      </c>
      <c r="H312" s="273">
        <f t="shared" si="22"/>
        <v>9.1500000000014552</v>
      </c>
      <c r="I312" s="287">
        <f t="shared" si="23"/>
        <v>4.0400941535013535E-4</v>
      </c>
      <c r="J312" s="22">
        <f t="shared" si="24"/>
        <v>3.6966861504543263E-3</v>
      </c>
    </row>
    <row r="313" spans="1:10" s="7" customFormat="1">
      <c r="A313" s="45" t="s">
        <v>224</v>
      </c>
      <c r="B313" s="22">
        <v>699.73</v>
      </c>
      <c r="C313" s="13">
        <v>45272.1</v>
      </c>
      <c r="D313" s="13">
        <v>45272.6</v>
      </c>
      <c r="E313" s="76">
        <v>45281</v>
      </c>
      <c r="F313" s="273">
        <f t="shared" si="20"/>
        <v>0.75</v>
      </c>
      <c r="G313" s="273">
        <f t="shared" si="21"/>
        <v>8.4000000000014552</v>
      </c>
      <c r="H313" s="273">
        <f t="shared" si="22"/>
        <v>9.1500000000014552</v>
      </c>
      <c r="I313" s="287">
        <f t="shared" si="23"/>
        <v>4.0256537395043039E-5</v>
      </c>
      <c r="J313" s="22">
        <f t="shared" si="24"/>
        <v>3.6834731716470237E-4</v>
      </c>
    </row>
    <row r="314" spans="1:10" s="7" customFormat="1">
      <c r="A314" s="45" t="s">
        <v>224</v>
      </c>
      <c r="B314" s="22">
        <v>57.2</v>
      </c>
      <c r="C314" s="13">
        <v>45272.685416666667</v>
      </c>
      <c r="D314" s="13">
        <v>45272.685416666667</v>
      </c>
      <c r="E314" s="76">
        <v>45281</v>
      </c>
      <c r="F314" s="273">
        <f t="shared" si="20"/>
        <v>0.5</v>
      </c>
      <c r="G314" s="273">
        <f t="shared" si="21"/>
        <v>8.3145833333328483</v>
      </c>
      <c r="H314" s="273">
        <f t="shared" si="22"/>
        <v>8.8145833333328483</v>
      </c>
      <c r="I314" s="287">
        <f t="shared" si="23"/>
        <v>3.2908035084910779E-6</v>
      </c>
      <c r="J314" s="22">
        <f t="shared" si="24"/>
        <v>2.9007061759218716E-5</v>
      </c>
    </row>
    <row r="315" spans="1:10" s="7" customFormat="1">
      <c r="A315" s="45" t="s">
        <v>224</v>
      </c>
      <c r="B315" s="22">
        <v>715.48</v>
      </c>
      <c r="C315" s="13">
        <v>44958.347916666666</v>
      </c>
      <c r="D315" s="13">
        <v>44958.347916666666</v>
      </c>
      <c r="E315" s="76">
        <v>44980</v>
      </c>
      <c r="F315" s="273">
        <f t="shared" si="20"/>
        <v>0.5</v>
      </c>
      <c r="G315" s="273">
        <f t="shared" si="21"/>
        <v>21.652083333334303</v>
      </c>
      <c r="H315" s="273">
        <f t="shared" si="22"/>
        <v>22.152083333334303</v>
      </c>
      <c r="I315" s="287">
        <f t="shared" si="23"/>
        <v>4.1162658990475459E-5</v>
      </c>
      <c r="J315" s="22">
        <f t="shared" si="24"/>
        <v>9.1183865217863487E-4</v>
      </c>
    </row>
    <row r="316" spans="1:10" s="7" customFormat="1">
      <c r="A316" s="45" t="s">
        <v>224</v>
      </c>
      <c r="B316" s="22">
        <v>55.33</v>
      </c>
      <c r="C316" s="13">
        <v>45282.472916666666</v>
      </c>
      <c r="D316" s="13">
        <v>45282.472916666666</v>
      </c>
      <c r="E316" s="76">
        <v>45300</v>
      </c>
      <c r="F316" s="273">
        <f t="shared" si="20"/>
        <v>0.5</v>
      </c>
      <c r="G316" s="273">
        <f t="shared" si="21"/>
        <v>17.527083333334303</v>
      </c>
      <c r="H316" s="273">
        <f t="shared" si="22"/>
        <v>18.027083333334303</v>
      </c>
      <c r="I316" s="287">
        <f t="shared" si="23"/>
        <v>3.1832195476365615E-6</v>
      </c>
      <c r="J316" s="22">
        <f t="shared" si="24"/>
        <v>5.7384164053543019E-5</v>
      </c>
    </row>
    <row r="317" spans="1:10" s="7" customFormat="1">
      <c r="A317" s="45" t="s">
        <v>224</v>
      </c>
      <c r="B317" s="22">
        <v>57</v>
      </c>
      <c r="C317" s="13">
        <v>45285.499305555553</v>
      </c>
      <c r="D317" s="13">
        <v>45285.499305555553</v>
      </c>
      <c r="E317" s="76">
        <v>45300</v>
      </c>
      <c r="F317" s="273">
        <f t="shared" si="20"/>
        <v>0.5</v>
      </c>
      <c r="G317" s="273">
        <f t="shared" si="21"/>
        <v>14.500694444446708</v>
      </c>
      <c r="H317" s="273">
        <f t="shared" si="22"/>
        <v>15.000694444446708</v>
      </c>
      <c r="I317" s="287">
        <f t="shared" si="23"/>
        <v>3.2792972025173329E-6</v>
      </c>
      <c r="J317" s="22">
        <f t="shared" si="24"/>
        <v>4.9191735327491385E-5</v>
      </c>
    </row>
    <row r="318" spans="1:10" s="7" customFormat="1">
      <c r="A318" s="45" t="s">
        <v>224</v>
      </c>
      <c r="B318" s="22">
        <v>685.78</v>
      </c>
      <c r="C318" s="13">
        <v>45278.191666666666</v>
      </c>
      <c r="D318" s="13">
        <v>45278.191666666666</v>
      </c>
      <c r="E318" s="76">
        <v>45300</v>
      </c>
      <c r="F318" s="273">
        <f t="shared" si="20"/>
        <v>0.5</v>
      </c>
      <c r="G318" s="273">
        <f t="shared" si="21"/>
        <v>21.808333333334303</v>
      </c>
      <c r="H318" s="273">
        <f t="shared" si="22"/>
        <v>22.308333333334303</v>
      </c>
      <c r="I318" s="287">
        <f t="shared" si="23"/>
        <v>3.9453972553374324E-5</v>
      </c>
      <c r="J318" s="22">
        <f t="shared" si="24"/>
        <v>8.8015237104489721E-4</v>
      </c>
    </row>
    <row r="319" spans="1:10" s="7" customFormat="1">
      <c r="A319" s="45" t="s">
        <v>224</v>
      </c>
      <c r="B319" s="22">
        <v>55.99</v>
      </c>
      <c r="C319" s="13">
        <v>45278.22152777778</v>
      </c>
      <c r="D319" s="13">
        <v>45278.22152777778</v>
      </c>
      <c r="E319" s="76">
        <v>45300</v>
      </c>
      <c r="F319" s="273">
        <f t="shared" si="20"/>
        <v>0.5</v>
      </c>
      <c r="G319" s="273">
        <f t="shared" si="21"/>
        <v>21.778472222220444</v>
      </c>
      <c r="H319" s="273">
        <f t="shared" si="22"/>
        <v>22.278472222220444</v>
      </c>
      <c r="I319" s="287">
        <f t="shared" si="23"/>
        <v>3.2211903573499206E-6</v>
      </c>
      <c r="J319" s="22">
        <f t="shared" si="24"/>
        <v>7.1763199898704547E-5</v>
      </c>
    </row>
    <row r="320" spans="1:10" s="7" customFormat="1">
      <c r="A320" s="45" t="s">
        <v>224</v>
      </c>
      <c r="B320" s="22">
        <v>57</v>
      </c>
      <c r="C320" s="13">
        <v>45280.229861111111</v>
      </c>
      <c r="D320" s="13">
        <v>45280.229861111111</v>
      </c>
      <c r="E320" s="76">
        <v>45300</v>
      </c>
      <c r="F320" s="273">
        <f t="shared" si="20"/>
        <v>0.5</v>
      </c>
      <c r="G320" s="273">
        <f t="shared" si="21"/>
        <v>19.770138888889051</v>
      </c>
      <c r="H320" s="273">
        <f t="shared" si="22"/>
        <v>20.270138888889051</v>
      </c>
      <c r="I320" s="287">
        <f t="shared" si="23"/>
        <v>3.2792972025173329E-6</v>
      </c>
      <c r="J320" s="22">
        <f t="shared" si="24"/>
        <v>6.647180975297166E-5</v>
      </c>
    </row>
    <row r="321" spans="1:10" s="7" customFormat="1">
      <c r="A321" s="45" t="s">
        <v>224</v>
      </c>
      <c r="B321" s="22">
        <v>722.89</v>
      </c>
      <c r="C321" s="13">
        <v>45280.229861111111</v>
      </c>
      <c r="D321" s="13">
        <v>45280.229861111111</v>
      </c>
      <c r="E321" s="76">
        <v>45300</v>
      </c>
      <c r="F321" s="273">
        <f t="shared" si="20"/>
        <v>0.5</v>
      </c>
      <c r="G321" s="273">
        <f t="shared" si="21"/>
        <v>19.770138888889051</v>
      </c>
      <c r="H321" s="273">
        <f t="shared" si="22"/>
        <v>20.270138888889051</v>
      </c>
      <c r="I321" s="287">
        <f t="shared" si="23"/>
        <v>4.1588967626802715E-5</v>
      </c>
      <c r="J321" s="22">
        <f t="shared" si="24"/>
        <v>8.4301415004080151E-4</v>
      </c>
    </row>
    <row r="322" spans="1:10" s="7" customFormat="1">
      <c r="A322" s="45" t="s">
        <v>224</v>
      </c>
      <c r="B322" s="22">
        <v>3203.87</v>
      </c>
      <c r="C322" s="13">
        <v>45096.442361111112</v>
      </c>
      <c r="D322" s="13">
        <v>45096.443055555559</v>
      </c>
      <c r="E322" s="76">
        <v>45114</v>
      </c>
      <c r="F322" s="273">
        <f t="shared" si="20"/>
        <v>0.50034722222335404</v>
      </c>
      <c r="G322" s="273">
        <f t="shared" si="21"/>
        <v>17.556944444440887</v>
      </c>
      <c r="H322" s="273">
        <f t="shared" si="22"/>
        <v>18.057291666664241</v>
      </c>
      <c r="I322" s="287">
        <f t="shared" si="23"/>
        <v>1.8432354260051239E-4</v>
      </c>
      <c r="J322" s="22">
        <f t="shared" si="24"/>
        <v>3.3283839697702635E-3</v>
      </c>
    </row>
    <row r="323" spans="1:10" s="7" customFormat="1">
      <c r="A323" s="45" t="s">
        <v>224</v>
      </c>
      <c r="B323" s="22">
        <v>7212.8</v>
      </c>
      <c r="C323" s="13">
        <v>45114.416666666664</v>
      </c>
      <c r="D323" s="13">
        <v>45114.417361111111</v>
      </c>
      <c r="E323" s="76">
        <v>45132</v>
      </c>
      <c r="F323" s="273">
        <f t="shared" si="20"/>
        <v>0.50034722222335404</v>
      </c>
      <c r="G323" s="273">
        <f t="shared" si="21"/>
        <v>17.582638888889051</v>
      </c>
      <c r="H323" s="273">
        <f t="shared" si="22"/>
        <v>18.082986111112405</v>
      </c>
      <c r="I323" s="287">
        <f t="shared" si="23"/>
        <v>4.1496341863714065E-4</v>
      </c>
      <c r="J323" s="22">
        <f t="shared" si="24"/>
        <v>7.5037777358351364E-3</v>
      </c>
    </row>
    <row r="324" spans="1:10" s="7" customFormat="1">
      <c r="A324" s="45" t="s">
        <v>224</v>
      </c>
      <c r="B324" s="22">
        <v>704.1</v>
      </c>
      <c r="C324" s="13">
        <v>45015.263194444444</v>
      </c>
      <c r="D324" s="13">
        <v>45015.263888888891</v>
      </c>
      <c r="E324" s="76">
        <v>45023</v>
      </c>
      <c r="F324" s="273">
        <f t="shared" si="20"/>
        <v>0.50034722222335404</v>
      </c>
      <c r="G324" s="273">
        <f t="shared" si="21"/>
        <v>7.7361111111094942</v>
      </c>
      <c r="H324" s="273">
        <f t="shared" si="22"/>
        <v>8.2364583333328483</v>
      </c>
      <c r="I324" s="287">
        <f t="shared" si="23"/>
        <v>4.0507950180569368E-5</v>
      </c>
      <c r="J324" s="22">
        <f t="shared" si="24"/>
        <v>3.3364204383098245E-4</v>
      </c>
    </row>
    <row r="325" spans="1:10" s="7" customFormat="1">
      <c r="A325" s="45" t="s">
        <v>224</v>
      </c>
      <c r="B325" s="22">
        <v>58.39</v>
      </c>
      <c r="C325" s="13">
        <v>45015.263194444444</v>
      </c>
      <c r="D325" s="13">
        <v>45015.263888888891</v>
      </c>
      <c r="E325" s="76">
        <v>45023</v>
      </c>
      <c r="F325" s="273">
        <f t="shared" si="20"/>
        <v>0.50034722222335404</v>
      </c>
      <c r="G325" s="273">
        <f t="shared" si="21"/>
        <v>7.7361111111094942</v>
      </c>
      <c r="H325" s="273">
        <f t="shared" si="22"/>
        <v>8.2364583333328483</v>
      </c>
      <c r="I325" s="287">
        <f t="shared" si="23"/>
        <v>3.3592660290348606E-6</v>
      </c>
      <c r="J325" s="22">
        <f t="shared" si="24"/>
        <v>2.7668454678726124E-5</v>
      </c>
    </row>
    <row r="326" spans="1:10" s="7" customFormat="1">
      <c r="A326" s="45" t="s">
        <v>224</v>
      </c>
      <c r="B326" s="22">
        <v>3059.98</v>
      </c>
      <c r="C326" s="13">
        <v>45029.51666666667</v>
      </c>
      <c r="D326" s="13">
        <v>45029.51666666667</v>
      </c>
      <c r="E326" s="76">
        <v>45040</v>
      </c>
      <c r="F326" s="273">
        <f t="shared" si="20"/>
        <v>0.5</v>
      </c>
      <c r="G326" s="273">
        <f t="shared" si="21"/>
        <v>10.483333333329938</v>
      </c>
      <c r="H326" s="273">
        <f t="shared" si="22"/>
        <v>10.983333333329938</v>
      </c>
      <c r="I326" s="287">
        <f t="shared" si="23"/>
        <v>1.7604533076770153E-4</v>
      </c>
      <c r="J326" s="22">
        <f t="shared" si="24"/>
        <v>1.9335645495979906E-3</v>
      </c>
    </row>
    <row r="327" spans="1:10" s="7" customFormat="1">
      <c r="A327" s="45" t="s">
        <v>224</v>
      </c>
      <c r="B327" s="22">
        <v>51.66</v>
      </c>
      <c r="C327" s="13">
        <v>45029.51666666667</v>
      </c>
      <c r="D327" s="13">
        <v>45029.51666666667</v>
      </c>
      <c r="E327" s="76">
        <v>45040</v>
      </c>
      <c r="F327" s="273">
        <f t="shared" si="20"/>
        <v>0.5</v>
      </c>
      <c r="G327" s="273">
        <f t="shared" si="21"/>
        <v>10.483333333329938</v>
      </c>
      <c r="H327" s="273">
        <f t="shared" si="22"/>
        <v>10.983333333329938</v>
      </c>
      <c r="I327" s="287">
        <f t="shared" si="23"/>
        <v>2.9720788330183405E-6</v>
      </c>
      <c r="J327" s="22">
        <f t="shared" si="24"/>
        <v>3.2643332515974681E-5</v>
      </c>
    </row>
    <row r="328" spans="1:10" s="7" customFormat="1">
      <c r="A328" s="45" t="s">
        <v>224</v>
      </c>
      <c r="B328" s="22">
        <v>737.4</v>
      </c>
      <c r="C328" s="13">
        <v>45033.519444444442</v>
      </c>
      <c r="D328" s="13">
        <v>45033.520138888889</v>
      </c>
      <c r="E328" s="76">
        <v>45055</v>
      </c>
      <c r="F328" s="273">
        <f t="shared" si="20"/>
        <v>0.50034722222335404</v>
      </c>
      <c r="G328" s="273">
        <f t="shared" si="21"/>
        <v>21.479861111110949</v>
      </c>
      <c r="H328" s="273">
        <f t="shared" si="22"/>
        <v>21.980208333334303</v>
      </c>
      <c r="I328" s="287">
        <f t="shared" si="23"/>
        <v>4.2423750125197916E-5</v>
      </c>
      <c r="J328" s="22">
        <f t="shared" si="24"/>
        <v>9.3248286603316737E-4</v>
      </c>
    </row>
    <row r="329" spans="1:10" s="7" customFormat="1">
      <c r="A329" s="45" t="s">
        <v>224</v>
      </c>
      <c r="B329" s="22">
        <v>3201.33</v>
      </c>
      <c r="C329" s="13">
        <v>44952.431944444441</v>
      </c>
      <c r="D329" s="13">
        <v>44952.431944444441</v>
      </c>
      <c r="E329" s="76">
        <v>44966</v>
      </c>
      <c r="F329" s="273">
        <f t="shared" si="20"/>
        <v>0.5</v>
      </c>
      <c r="G329" s="273">
        <f t="shared" si="21"/>
        <v>13.568055555559113</v>
      </c>
      <c r="H329" s="273">
        <f t="shared" si="22"/>
        <v>14.068055555559113</v>
      </c>
      <c r="I329" s="287">
        <f t="shared" si="23"/>
        <v>1.8417741251464584E-4</v>
      </c>
      <c r="J329" s="22">
        <f t="shared" si="24"/>
        <v>2.5910180713351657E-3</v>
      </c>
    </row>
    <row r="330" spans="1:10" s="7" customFormat="1">
      <c r="A330" s="45" t="s">
        <v>224</v>
      </c>
      <c r="B330" s="22">
        <v>715.77</v>
      </c>
      <c r="C330" s="13">
        <v>45099.354861111111</v>
      </c>
      <c r="D330" s="13">
        <v>45099.354861111111</v>
      </c>
      <c r="E330" s="76">
        <v>45114</v>
      </c>
      <c r="F330" s="273">
        <f t="shared" ref="F330:F393" si="25">(D330-C330+1)/2</f>
        <v>0.5</v>
      </c>
      <c r="G330" s="273">
        <f t="shared" ref="G330:G393" si="26">E330-D330</f>
        <v>14.645138888889051</v>
      </c>
      <c r="H330" s="273">
        <f t="shared" ref="H330:H393" si="27">SUM(F330:G330)</f>
        <v>15.145138888889051</v>
      </c>
      <c r="I330" s="287">
        <f t="shared" ref="I330:I393" si="28">+B330/B$1925</f>
        <v>4.1179343134137389E-5</v>
      </c>
      <c r="J330" s="22">
        <f t="shared" ref="J330:J393" si="29">+H330*I330</f>
        <v>6.2366687111973054E-4</v>
      </c>
    </row>
    <row r="331" spans="1:10" s="7" customFormat="1">
      <c r="A331" s="45" t="s">
        <v>224</v>
      </c>
      <c r="B331" s="22">
        <v>46.53</v>
      </c>
      <c r="C331" s="13">
        <v>45099.354861111111</v>
      </c>
      <c r="D331" s="13">
        <v>45099.354861111111</v>
      </c>
      <c r="E331" s="76">
        <v>45114</v>
      </c>
      <c r="F331" s="273">
        <f t="shared" si="25"/>
        <v>0.5</v>
      </c>
      <c r="G331" s="273">
        <f t="shared" si="26"/>
        <v>14.645138888889051</v>
      </c>
      <c r="H331" s="273">
        <f t="shared" si="27"/>
        <v>15.145138888889051</v>
      </c>
      <c r="I331" s="287">
        <f t="shared" si="28"/>
        <v>2.6769420847917805E-6</v>
      </c>
      <c r="J331" s="22">
        <f t="shared" si="29"/>
        <v>4.0542659671683726E-5</v>
      </c>
    </row>
    <row r="332" spans="1:10" s="7" customFormat="1">
      <c r="A332" s="45" t="s">
        <v>224</v>
      </c>
      <c r="B332" s="22">
        <v>45.69</v>
      </c>
      <c r="C332" s="13">
        <v>45123.54791666667</v>
      </c>
      <c r="D332" s="13">
        <v>45123.548611111109</v>
      </c>
      <c r="E332" s="76">
        <v>45147</v>
      </c>
      <c r="F332" s="273">
        <f t="shared" si="25"/>
        <v>0.50034722221971606</v>
      </c>
      <c r="G332" s="273">
        <f t="shared" si="26"/>
        <v>23.451388888890506</v>
      </c>
      <c r="H332" s="273">
        <f t="shared" si="27"/>
        <v>23.951736111110222</v>
      </c>
      <c r="I332" s="287">
        <f t="shared" si="28"/>
        <v>2.6286155997020515E-6</v>
      </c>
      <c r="J332" s="22">
        <f t="shared" si="29"/>
        <v>6.2959907181611276E-5</v>
      </c>
    </row>
    <row r="333" spans="1:10" s="7" customFormat="1">
      <c r="A333" s="45" t="s">
        <v>224</v>
      </c>
      <c r="B333" s="22">
        <v>3166.95</v>
      </c>
      <c r="C333" s="13">
        <v>45085.543749999997</v>
      </c>
      <c r="D333" s="13">
        <v>45085.543749999997</v>
      </c>
      <c r="E333" s="76">
        <v>45099</v>
      </c>
      <c r="F333" s="273">
        <f t="shared" si="25"/>
        <v>0.5</v>
      </c>
      <c r="G333" s="273">
        <f t="shared" si="26"/>
        <v>13.45625000000291</v>
      </c>
      <c r="H333" s="273">
        <f t="shared" si="27"/>
        <v>13.95625000000291</v>
      </c>
      <c r="I333" s="287">
        <f t="shared" si="28"/>
        <v>1.8219947851775905E-4</v>
      </c>
      <c r="J333" s="22">
        <f t="shared" si="29"/>
        <v>2.5428214720640049E-3</v>
      </c>
    </row>
    <row r="334" spans="1:10" s="7" customFormat="1">
      <c r="A334" s="45" t="s">
        <v>224</v>
      </c>
      <c r="B334" s="22">
        <v>707.8</v>
      </c>
      <c r="C334" s="13">
        <v>45085.543749999997</v>
      </c>
      <c r="D334" s="13">
        <v>45085.543749999997</v>
      </c>
      <c r="E334" s="76">
        <v>45099</v>
      </c>
      <c r="F334" s="273">
        <f t="shared" si="25"/>
        <v>0.5</v>
      </c>
      <c r="G334" s="273">
        <f t="shared" si="26"/>
        <v>13.45625000000291</v>
      </c>
      <c r="H334" s="273">
        <f t="shared" si="27"/>
        <v>13.95625000000291</v>
      </c>
      <c r="I334" s="287">
        <f t="shared" si="28"/>
        <v>4.0720816841083647E-5</v>
      </c>
      <c r="J334" s="22">
        <f t="shared" si="29"/>
        <v>5.6830990003849222E-4</v>
      </c>
    </row>
    <row r="335" spans="1:10" s="7" customFormat="1">
      <c r="A335" s="45" t="s">
        <v>224</v>
      </c>
      <c r="B335" s="22">
        <v>3051.07</v>
      </c>
      <c r="C335" s="13">
        <v>45005.51458333333</v>
      </c>
      <c r="D335" s="13">
        <v>45005.515277777777</v>
      </c>
      <c r="E335" s="76">
        <v>45023</v>
      </c>
      <c r="F335" s="273">
        <f t="shared" si="25"/>
        <v>0.50034722222335404</v>
      </c>
      <c r="G335" s="273">
        <f t="shared" si="26"/>
        <v>17.484722222223354</v>
      </c>
      <c r="H335" s="273">
        <f t="shared" si="27"/>
        <v>17.985069444446708</v>
      </c>
      <c r="I335" s="287">
        <f t="shared" si="28"/>
        <v>1.7553272483657122E-4</v>
      </c>
      <c r="J335" s="22">
        <f t="shared" si="29"/>
        <v>3.1569682459586888E-3</v>
      </c>
    </row>
    <row r="336" spans="1:10" s="7" customFormat="1">
      <c r="A336" s="45" t="s">
        <v>224</v>
      </c>
      <c r="B336" s="22">
        <v>3258.63</v>
      </c>
      <c r="C336" s="13">
        <v>45097.339583333334</v>
      </c>
      <c r="D336" s="13">
        <v>45097.340277777781</v>
      </c>
      <c r="E336" s="76">
        <v>45114</v>
      </c>
      <c r="F336" s="273">
        <f t="shared" si="25"/>
        <v>0.50034722222335404</v>
      </c>
      <c r="G336" s="273">
        <f t="shared" si="26"/>
        <v>16.659722222218988</v>
      </c>
      <c r="H336" s="273">
        <f t="shared" si="27"/>
        <v>17.160069444442343</v>
      </c>
      <c r="I336" s="287">
        <f t="shared" si="28"/>
        <v>1.8747396917612381E-4</v>
      </c>
      <c r="J336" s="22">
        <f t="shared" si="29"/>
        <v>3.2170663300875278E-3</v>
      </c>
    </row>
    <row r="337" spans="1:10" s="7" customFormat="1">
      <c r="A337" s="45" t="s">
        <v>224</v>
      </c>
      <c r="B337" s="22">
        <v>53.9</v>
      </c>
      <c r="C337" s="13">
        <v>45020.602083333331</v>
      </c>
      <c r="D337" s="13">
        <v>45020.602083333331</v>
      </c>
      <c r="E337" s="76">
        <v>45040</v>
      </c>
      <c r="F337" s="273">
        <f t="shared" si="25"/>
        <v>0.5</v>
      </c>
      <c r="G337" s="273">
        <f t="shared" si="26"/>
        <v>19.397916666668607</v>
      </c>
      <c r="H337" s="273">
        <f t="shared" si="27"/>
        <v>19.897916666668607</v>
      </c>
      <c r="I337" s="287">
        <f t="shared" si="28"/>
        <v>3.1009494599242847E-6</v>
      </c>
      <c r="J337" s="22">
        <f t="shared" si="29"/>
        <v>6.1702433941124434E-5</v>
      </c>
    </row>
    <row r="338" spans="1:10" s="7" customFormat="1">
      <c r="A338" s="45" t="s">
        <v>224</v>
      </c>
      <c r="B338" s="22">
        <v>54.4</v>
      </c>
      <c r="C338" s="13">
        <v>45020.602777777778</v>
      </c>
      <c r="D338" s="13">
        <v>45020.602777777778</v>
      </c>
      <c r="E338" s="76">
        <v>45040</v>
      </c>
      <c r="F338" s="273">
        <f t="shared" si="25"/>
        <v>0.5</v>
      </c>
      <c r="G338" s="273">
        <f t="shared" si="26"/>
        <v>19.397222222221899</v>
      </c>
      <c r="H338" s="273">
        <f t="shared" si="27"/>
        <v>19.897222222221899</v>
      </c>
      <c r="I338" s="287">
        <f t="shared" si="28"/>
        <v>3.1297152248586475E-6</v>
      </c>
      <c r="J338" s="22">
        <f t="shared" si="29"/>
        <v>6.2272639321283687E-5</v>
      </c>
    </row>
    <row r="339" spans="1:10" s="7" customFormat="1">
      <c r="A339" s="45" t="s">
        <v>224</v>
      </c>
      <c r="B339" s="22">
        <v>699.26</v>
      </c>
      <c r="C339" s="13">
        <v>45092.345833333333</v>
      </c>
      <c r="D339" s="13">
        <v>45092.34652777778</v>
      </c>
      <c r="E339" s="76">
        <v>45099</v>
      </c>
      <c r="F339" s="273">
        <f t="shared" si="25"/>
        <v>0.50034722222335404</v>
      </c>
      <c r="G339" s="273">
        <f t="shared" si="26"/>
        <v>6.6534722222204437</v>
      </c>
      <c r="H339" s="273">
        <f t="shared" si="27"/>
        <v>7.1538194444437977</v>
      </c>
      <c r="I339" s="287">
        <f t="shared" si="28"/>
        <v>4.0229497576004735E-5</v>
      </c>
      <c r="J339" s="22">
        <f t="shared" si="29"/>
        <v>2.8779456199942732E-4</v>
      </c>
    </row>
    <row r="340" spans="1:10" s="7" customFormat="1">
      <c r="A340" s="45" t="s">
        <v>224</v>
      </c>
      <c r="B340" s="22">
        <v>3219.16</v>
      </c>
      <c r="C340" s="13">
        <v>45093.347916666666</v>
      </c>
      <c r="D340" s="13">
        <v>45093.348611111112</v>
      </c>
      <c r="E340" s="76">
        <v>45114</v>
      </c>
      <c r="F340" s="273">
        <f t="shared" si="25"/>
        <v>0.50034722222335404</v>
      </c>
      <c r="G340" s="273">
        <f t="shared" si="26"/>
        <v>20.651388888887595</v>
      </c>
      <c r="H340" s="273">
        <f t="shared" si="27"/>
        <v>21.151736111110949</v>
      </c>
      <c r="I340" s="287">
        <f t="shared" si="28"/>
        <v>1.852031996922052E-4</v>
      </c>
      <c r="J340" s="22">
        <f t="shared" si="29"/>
        <v>3.917369206822909E-3</v>
      </c>
    </row>
    <row r="341" spans="1:10" s="7" customFormat="1">
      <c r="A341" s="45" t="s">
        <v>224</v>
      </c>
      <c r="B341" s="22">
        <v>7226.8</v>
      </c>
      <c r="C341" s="13">
        <v>45177.590277777781</v>
      </c>
      <c r="D341" s="13">
        <v>45177.590277777781</v>
      </c>
      <c r="E341" s="76">
        <v>45190</v>
      </c>
      <c r="F341" s="273">
        <f t="shared" si="25"/>
        <v>0.5</v>
      </c>
      <c r="G341" s="273">
        <f t="shared" si="26"/>
        <v>12.409722222218988</v>
      </c>
      <c r="H341" s="273">
        <f t="shared" si="27"/>
        <v>12.909722222218988</v>
      </c>
      <c r="I341" s="287">
        <f t="shared" si="28"/>
        <v>4.1576886005530281E-4</v>
      </c>
      <c r="J341" s="22">
        <f t="shared" si="29"/>
        <v>5.3674604919625992E-3</v>
      </c>
    </row>
    <row r="342" spans="1:10" s="7" customFormat="1">
      <c r="A342" s="45" t="s">
        <v>224</v>
      </c>
      <c r="B342" s="22">
        <v>7176.4</v>
      </c>
      <c r="C342" s="13">
        <v>45153.530555555553</v>
      </c>
      <c r="D342" s="13">
        <v>45153.53125</v>
      </c>
      <c r="E342" s="76">
        <v>45162</v>
      </c>
      <c r="F342" s="273">
        <f t="shared" si="25"/>
        <v>0.50034722222335404</v>
      </c>
      <c r="G342" s="273">
        <f t="shared" si="26"/>
        <v>8.46875</v>
      </c>
      <c r="H342" s="273">
        <f t="shared" si="27"/>
        <v>8.969097222223354</v>
      </c>
      <c r="I342" s="287">
        <f t="shared" si="28"/>
        <v>4.1286927094991903E-4</v>
      </c>
      <c r="J342" s="22">
        <f t="shared" si="29"/>
        <v>3.7030646312183001E-3</v>
      </c>
    </row>
    <row r="343" spans="1:10" s="7" customFormat="1">
      <c r="A343" s="45" t="s">
        <v>224</v>
      </c>
      <c r="B343" s="22">
        <v>699.83</v>
      </c>
      <c r="C343" s="13">
        <v>45005.515277777777</v>
      </c>
      <c r="D343" s="13">
        <v>45005.51666666667</v>
      </c>
      <c r="E343" s="76">
        <v>45023</v>
      </c>
      <c r="F343" s="273">
        <f t="shared" si="25"/>
        <v>0.50069444444670808</v>
      </c>
      <c r="G343" s="273">
        <f t="shared" si="26"/>
        <v>17.483333333329938</v>
      </c>
      <c r="H343" s="273">
        <f t="shared" si="27"/>
        <v>17.984027777776646</v>
      </c>
      <c r="I343" s="287">
        <f t="shared" si="28"/>
        <v>4.0262290548029912E-5</v>
      </c>
      <c r="J343" s="22">
        <f t="shared" si="29"/>
        <v>7.2407815161268407E-4</v>
      </c>
    </row>
    <row r="344" spans="1:10" s="7" customFormat="1">
      <c r="A344" s="45" t="s">
        <v>224</v>
      </c>
      <c r="B344" s="22">
        <v>45.61</v>
      </c>
      <c r="C344" s="13">
        <v>45169.37222222222</v>
      </c>
      <c r="D344" s="13">
        <v>45169.37222222222</v>
      </c>
      <c r="E344" s="76">
        <v>45176</v>
      </c>
      <c r="F344" s="273">
        <f t="shared" si="25"/>
        <v>0.5</v>
      </c>
      <c r="G344" s="273">
        <f t="shared" si="26"/>
        <v>6.6277777777795563</v>
      </c>
      <c r="H344" s="273">
        <f t="shared" si="27"/>
        <v>7.1277777777795563</v>
      </c>
      <c r="I344" s="287">
        <f t="shared" si="28"/>
        <v>2.6240130773125536E-6</v>
      </c>
      <c r="J344" s="22">
        <f t="shared" si="29"/>
        <v>1.8703382101071368E-5</v>
      </c>
    </row>
    <row r="345" spans="1:10" s="7" customFormat="1">
      <c r="A345" s="45" t="s">
        <v>224</v>
      </c>
      <c r="B345" s="22">
        <v>3272.64</v>
      </c>
      <c r="C345" s="13">
        <v>45035.412499999999</v>
      </c>
      <c r="D345" s="13">
        <v>45035.415277777778</v>
      </c>
      <c r="E345" s="76">
        <v>45055</v>
      </c>
      <c r="F345" s="273">
        <f t="shared" si="25"/>
        <v>0.50138888888977817</v>
      </c>
      <c r="G345" s="273">
        <f t="shared" si="26"/>
        <v>19.584722222221899</v>
      </c>
      <c r="H345" s="273">
        <f t="shared" si="27"/>
        <v>20.086111111111677</v>
      </c>
      <c r="I345" s="287">
        <f t="shared" si="28"/>
        <v>1.8827998590958462E-4</v>
      </c>
      <c r="J345" s="22">
        <f t="shared" si="29"/>
        <v>3.7818127169784578E-3</v>
      </c>
    </row>
    <row r="346" spans="1:10" s="7" customFormat="1">
      <c r="A346" s="45" t="s">
        <v>224</v>
      </c>
      <c r="B346" s="22">
        <v>67.95</v>
      </c>
      <c r="C346" s="13">
        <v>44957.286805555559</v>
      </c>
      <c r="D346" s="13">
        <v>44957.286805555559</v>
      </c>
      <c r="E346" s="76">
        <v>44966</v>
      </c>
      <c r="F346" s="273">
        <f t="shared" si="25"/>
        <v>0.5</v>
      </c>
      <c r="G346" s="273">
        <f t="shared" si="26"/>
        <v>8.7131944444408873</v>
      </c>
      <c r="H346" s="273">
        <f t="shared" si="27"/>
        <v>9.2131944444408873</v>
      </c>
      <c r="I346" s="287">
        <f t="shared" si="28"/>
        <v>3.9092674545798727E-6</v>
      </c>
      <c r="J346" s="22">
        <f t="shared" si="29"/>
        <v>3.601684119436885E-5</v>
      </c>
    </row>
    <row r="347" spans="1:10" s="7" customFormat="1">
      <c r="A347" s="45" t="s">
        <v>224</v>
      </c>
      <c r="B347" s="22">
        <v>55.31</v>
      </c>
      <c r="C347" s="13">
        <v>45268.529166666667</v>
      </c>
      <c r="D347" s="13">
        <v>45268.529166666667</v>
      </c>
      <c r="E347" s="76">
        <v>45281</v>
      </c>
      <c r="F347" s="273">
        <f t="shared" si="25"/>
        <v>0.5</v>
      </c>
      <c r="G347" s="273">
        <f t="shared" si="26"/>
        <v>12.470833333332848</v>
      </c>
      <c r="H347" s="273">
        <f t="shared" si="27"/>
        <v>12.970833333332848</v>
      </c>
      <c r="I347" s="287">
        <f t="shared" si="28"/>
        <v>3.1820689170391873E-6</v>
      </c>
      <c r="J347" s="22">
        <f t="shared" si="29"/>
        <v>4.1274085578094251E-5</v>
      </c>
    </row>
    <row r="348" spans="1:10" s="7" customFormat="1">
      <c r="A348" s="45" t="s">
        <v>224</v>
      </c>
      <c r="B348" s="22">
        <v>3300.65</v>
      </c>
      <c r="C348" s="13">
        <v>45069.412499999999</v>
      </c>
      <c r="D348" s="13">
        <v>45069.413888888892</v>
      </c>
      <c r="E348" s="76">
        <v>45085</v>
      </c>
      <c r="F348" s="273">
        <f t="shared" si="25"/>
        <v>0.50069444444670808</v>
      </c>
      <c r="G348" s="273">
        <f t="shared" si="26"/>
        <v>15.586111111108039</v>
      </c>
      <c r="H348" s="273">
        <f t="shared" si="27"/>
        <v>16.086805555554747</v>
      </c>
      <c r="I348" s="287">
        <f t="shared" si="28"/>
        <v>1.8989144406120762E-4</v>
      </c>
      <c r="J348" s="22">
        <f t="shared" si="29"/>
        <v>3.0547467372761482E-3</v>
      </c>
    </row>
    <row r="349" spans="1:10" s="7" customFormat="1">
      <c r="A349" s="45" t="s">
        <v>224</v>
      </c>
      <c r="B349" s="22">
        <v>730</v>
      </c>
      <c r="C349" s="13">
        <v>45072.271527777775</v>
      </c>
      <c r="D349" s="13">
        <v>45072.272222222222</v>
      </c>
      <c r="E349" s="76">
        <v>45085</v>
      </c>
      <c r="F349" s="273">
        <f t="shared" si="25"/>
        <v>0.50034722222335404</v>
      </c>
      <c r="G349" s="273">
        <f t="shared" si="26"/>
        <v>12.727777777778101</v>
      </c>
      <c r="H349" s="273">
        <f t="shared" si="27"/>
        <v>13.228125000001455</v>
      </c>
      <c r="I349" s="287">
        <f t="shared" si="28"/>
        <v>4.199801680416935E-5</v>
      </c>
      <c r="J349" s="22">
        <f t="shared" si="29"/>
        <v>5.555550160377138E-4</v>
      </c>
    </row>
    <row r="350" spans="1:10" s="7" customFormat="1">
      <c r="A350" s="45" t="s">
        <v>224</v>
      </c>
      <c r="B350" s="22">
        <v>728.86</v>
      </c>
      <c r="C350" s="13">
        <v>45084.540277777778</v>
      </c>
      <c r="D350" s="13">
        <v>45084.540277777778</v>
      </c>
      <c r="E350" s="76">
        <v>45099</v>
      </c>
      <c r="F350" s="273">
        <f t="shared" si="25"/>
        <v>0.5</v>
      </c>
      <c r="G350" s="273">
        <f t="shared" si="26"/>
        <v>14.459722222221899</v>
      </c>
      <c r="H350" s="273">
        <f t="shared" si="27"/>
        <v>14.959722222221899</v>
      </c>
      <c r="I350" s="287">
        <f t="shared" si="28"/>
        <v>4.1932430860119004E-5</v>
      </c>
      <c r="J350" s="22">
        <f t="shared" si="29"/>
        <v>6.2729751776990559E-4</v>
      </c>
    </row>
    <row r="351" spans="1:10" s="7" customFormat="1">
      <c r="A351" s="45" t="s">
        <v>224</v>
      </c>
      <c r="B351" s="22">
        <v>7170.8</v>
      </c>
      <c r="C351" s="13">
        <v>45127.480555555558</v>
      </c>
      <c r="D351" s="13">
        <v>45127.481249999997</v>
      </c>
      <c r="E351" s="76">
        <v>45147</v>
      </c>
      <c r="F351" s="273">
        <f t="shared" si="25"/>
        <v>0.50034722221971606</v>
      </c>
      <c r="G351" s="273">
        <f t="shared" si="26"/>
        <v>19.51875000000291</v>
      </c>
      <c r="H351" s="273">
        <f t="shared" si="27"/>
        <v>20.019097222222626</v>
      </c>
      <c r="I351" s="287">
        <f t="shared" si="28"/>
        <v>4.1254709438265423E-4</v>
      </c>
      <c r="J351" s="22">
        <f t="shared" si="29"/>
        <v>8.2588203911918082E-3</v>
      </c>
    </row>
    <row r="352" spans="1:10" s="7" customFormat="1">
      <c r="A352" s="45" t="s">
        <v>224</v>
      </c>
      <c r="B352" s="22">
        <v>44.56</v>
      </c>
      <c r="C352" s="13">
        <v>45127.480555555558</v>
      </c>
      <c r="D352" s="13">
        <v>45127.481249999997</v>
      </c>
      <c r="E352" s="76">
        <v>45147</v>
      </c>
      <c r="F352" s="273">
        <f t="shared" si="25"/>
        <v>0.50034722221971606</v>
      </c>
      <c r="G352" s="273">
        <f t="shared" si="26"/>
        <v>19.51875000000291</v>
      </c>
      <c r="H352" s="273">
        <f t="shared" si="27"/>
        <v>20.019097222222626</v>
      </c>
      <c r="I352" s="287">
        <f t="shared" si="28"/>
        <v>2.5636049709503921E-6</v>
      </c>
      <c r="J352" s="22">
        <f t="shared" si="29"/>
        <v>5.1321057152829112E-5</v>
      </c>
    </row>
    <row r="353" spans="1:10" s="7" customFormat="1">
      <c r="A353" s="45" t="s">
        <v>224</v>
      </c>
      <c r="B353" s="22">
        <v>7019.6</v>
      </c>
      <c r="C353" s="13">
        <v>45127.481249999997</v>
      </c>
      <c r="D353" s="13">
        <v>45127.481944444444</v>
      </c>
      <c r="E353" s="76">
        <v>45147</v>
      </c>
      <c r="F353" s="273">
        <f t="shared" si="25"/>
        <v>0.50034722222335404</v>
      </c>
      <c r="G353" s="273">
        <f t="shared" si="26"/>
        <v>19.518055555556202</v>
      </c>
      <c r="H353" s="273">
        <f t="shared" si="27"/>
        <v>20.018402777779556</v>
      </c>
      <c r="I353" s="287">
        <f t="shared" si="28"/>
        <v>4.03848327066503E-4</v>
      </c>
      <c r="J353" s="22">
        <f t="shared" si="29"/>
        <v>8.084398472349711E-3</v>
      </c>
    </row>
    <row r="354" spans="1:10" s="7" customFormat="1">
      <c r="A354" s="45" t="s">
        <v>224</v>
      </c>
      <c r="B354" s="22">
        <v>43.24</v>
      </c>
      <c r="C354" s="13">
        <v>45131.484722222223</v>
      </c>
      <c r="D354" s="13">
        <v>45131.484722222223</v>
      </c>
      <c r="E354" s="76">
        <v>45147</v>
      </c>
      <c r="F354" s="273">
        <f t="shared" si="25"/>
        <v>0.5</v>
      </c>
      <c r="G354" s="273">
        <f t="shared" si="26"/>
        <v>15.515277777776646</v>
      </c>
      <c r="H354" s="273">
        <f t="shared" si="27"/>
        <v>16.015277777776646</v>
      </c>
      <c r="I354" s="287">
        <f t="shared" si="28"/>
        <v>2.4876633515236748E-6</v>
      </c>
      <c r="J354" s="22">
        <f t="shared" si="29"/>
        <v>3.9840619592246485E-5</v>
      </c>
    </row>
    <row r="355" spans="1:10" s="7" customFormat="1">
      <c r="A355" s="45" t="s">
        <v>224</v>
      </c>
      <c r="B355" s="22">
        <v>46.72</v>
      </c>
      <c r="C355" s="13">
        <v>45145.377083333333</v>
      </c>
      <c r="D355" s="13">
        <v>45145.377083333333</v>
      </c>
      <c r="E355" s="76">
        <v>45162</v>
      </c>
      <c r="F355" s="273">
        <f t="shared" si="25"/>
        <v>0.5</v>
      </c>
      <c r="G355" s="273">
        <f t="shared" si="26"/>
        <v>16.622916666667152</v>
      </c>
      <c r="H355" s="273">
        <f t="shared" si="27"/>
        <v>17.122916666667152</v>
      </c>
      <c r="I355" s="287">
        <f t="shared" si="28"/>
        <v>2.6878730754668384E-6</v>
      </c>
      <c r="J355" s="22">
        <f t="shared" si="29"/>
        <v>4.6024226681797023E-5</v>
      </c>
    </row>
    <row r="356" spans="1:10" s="7" customFormat="1">
      <c r="A356" s="45" t="s">
        <v>224</v>
      </c>
      <c r="B356" s="22">
        <v>58.05</v>
      </c>
      <c r="C356" s="13">
        <v>45174.206250000003</v>
      </c>
      <c r="D356" s="13">
        <v>45174.206250000003</v>
      </c>
      <c r="E356" s="76">
        <v>45190</v>
      </c>
      <c r="F356" s="273">
        <f t="shared" si="25"/>
        <v>0.5</v>
      </c>
      <c r="G356" s="273">
        <f t="shared" si="26"/>
        <v>15.79374999999709</v>
      </c>
      <c r="H356" s="273">
        <f t="shared" si="27"/>
        <v>16.29374999999709</v>
      </c>
      <c r="I356" s="287">
        <f t="shared" si="28"/>
        <v>3.339705308879494E-6</v>
      </c>
      <c r="J356" s="22">
        <f t="shared" si="29"/>
        <v>5.4416323376545534E-5</v>
      </c>
    </row>
    <row r="357" spans="1:10" s="7" customFormat="1">
      <c r="A357" s="45" t="s">
        <v>224</v>
      </c>
      <c r="B357" s="22">
        <v>701.25</v>
      </c>
      <c r="C357" s="13">
        <v>44998.38958333333</v>
      </c>
      <c r="D357" s="13">
        <v>44998.390277777777</v>
      </c>
      <c r="E357" s="76">
        <v>45008</v>
      </c>
      <c r="F357" s="273">
        <f t="shared" si="25"/>
        <v>0.50034722222335404</v>
      </c>
      <c r="G357" s="273">
        <f t="shared" si="26"/>
        <v>9.609722222223354</v>
      </c>
      <c r="H357" s="273">
        <f t="shared" si="27"/>
        <v>10.110069444446708</v>
      </c>
      <c r="I357" s="287">
        <f t="shared" si="28"/>
        <v>4.0343985320443498E-5</v>
      </c>
      <c r="J357" s="22">
        <f t="shared" si="29"/>
        <v>4.0788049325542235E-4</v>
      </c>
    </row>
    <row r="358" spans="1:10" s="7" customFormat="1">
      <c r="A358" s="45" t="s">
        <v>224</v>
      </c>
      <c r="B358" s="22">
        <v>697.5</v>
      </c>
      <c r="C358" s="13">
        <v>45285.848611111112</v>
      </c>
      <c r="D358" s="13">
        <v>45285.848611111112</v>
      </c>
      <c r="E358" s="76">
        <v>45300</v>
      </c>
      <c r="F358" s="273">
        <f t="shared" si="25"/>
        <v>0.5</v>
      </c>
      <c r="G358" s="273">
        <f t="shared" si="26"/>
        <v>14.151388888887595</v>
      </c>
      <c r="H358" s="273">
        <f t="shared" si="27"/>
        <v>14.651388888887595</v>
      </c>
      <c r="I358" s="287">
        <f t="shared" si="28"/>
        <v>4.0128242083435782E-5</v>
      </c>
      <c r="J358" s="22">
        <f t="shared" si="29"/>
        <v>5.8793448019184259E-4</v>
      </c>
    </row>
    <row r="359" spans="1:10" s="7" customFormat="1">
      <c r="A359" s="45" t="s">
        <v>224</v>
      </c>
      <c r="B359" s="22">
        <v>709.5</v>
      </c>
      <c r="C359" s="13">
        <v>45286</v>
      </c>
      <c r="D359" s="13">
        <v>45286</v>
      </c>
      <c r="E359" s="76">
        <v>45300</v>
      </c>
      <c r="F359" s="273">
        <f t="shared" si="25"/>
        <v>0.5</v>
      </c>
      <c r="G359" s="273">
        <f t="shared" si="26"/>
        <v>14</v>
      </c>
      <c r="H359" s="273">
        <f t="shared" si="27"/>
        <v>14.5</v>
      </c>
      <c r="I359" s="287">
        <f t="shared" si="28"/>
        <v>4.081862044186048E-5</v>
      </c>
      <c r="J359" s="22">
        <f t="shared" si="29"/>
        <v>5.9186999640697697E-4</v>
      </c>
    </row>
    <row r="360" spans="1:10" s="7" customFormat="1">
      <c r="A360" s="45" t="s">
        <v>224</v>
      </c>
      <c r="B360" s="22">
        <v>676.58</v>
      </c>
      <c r="C360" s="13">
        <v>45169.081944444442</v>
      </c>
      <c r="D360" s="13">
        <v>45169.27847222222</v>
      </c>
      <c r="E360" s="76">
        <v>45176</v>
      </c>
      <c r="F360" s="273">
        <f t="shared" si="25"/>
        <v>0.59826388888905058</v>
      </c>
      <c r="G360" s="273">
        <f t="shared" si="26"/>
        <v>6.7215277777795563</v>
      </c>
      <c r="H360" s="273">
        <f t="shared" si="27"/>
        <v>7.3197916666686069</v>
      </c>
      <c r="I360" s="287">
        <f t="shared" si="28"/>
        <v>3.8924682478582053E-5</v>
      </c>
      <c r="J360" s="22">
        <f t="shared" si="29"/>
        <v>2.8492056643444647E-4</v>
      </c>
    </row>
    <row r="361" spans="1:10" s="7" customFormat="1">
      <c r="A361" s="45" t="s">
        <v>224</v>
      </c>
      <c r="B361" s="22">
        <v>44.14</v>
      </c>
      <c r="C361" s="13">
        <v>45169.081944444442</v>
      </c>
      <c r="D361" s="13">
        <v>45169.27847222222</v>
      </c>
      <c r="E361" s="76">
        <v>45176</v>
      </c>
      <c r="F361" s="273">
        <f t="shared" si="25"/>
        <v>0.59826388888905058</v>
      </c>
      <c r="G361" s="273">
        <f t="shared" si="26"/>
        <v>6.7215277777795563</v>
      </c>
      <c r="H361" s="273">
        <f t="shared" si="27"/>
        <v>7.3197916666686069</v>
      </c>
      <c r="I361" s="287">
        <f t="shared" si="28"/>
        <v>2.5394417284055276E-6</v>
      </c>
      <c r="J361" s="22">
        <f t="shared" si="29"/>
        <v>1.8588184401573305E-5</v>
      </c>
    </row>
    <row r="362" spans="1:10" s="7" customFormat="1">
      <c r="A362" s="45" t="s">
        <v>224</v>
      </c>
      <c r="B362" s="22">
        <v>435680</v>
      </c>
      <c r="C362" s="13">
        <v>45203</v>
      </c>
      <c r="D362" s="13">
        <v>45205.488888888889</v>
      </c>
      <c r="E362" s="76">
        <v>45223</v>
      </c>
      <c r="F362" s="273">
        <f t="shared" si="25"/>
        <v>1.7444444444445253</v>
      </c>
      <c r="G362" s="273">
        <f t="shared" si="26"/>
        <v>17.511111111110949</v>
      </c>
      <c r="H362" s="273">
        <f t="shared" si="27"/>
        <v>19.255555555555475</v>
      </c>
      <c r="I362" s="287">
        <f t="shared" si="28"/>
        <v>2.5065336933206166E-2</v>
      </c>
      <c r="J362" s="22">
        <f t="shared" si="29"/>
        <v>0.4826469878360678</v>
      </c>
    </row>
    <row r="363" spans="1:10" s="7" customFormat="1">
      <c r="A363" s="45" t="s">
        <v>224</v>
      </c>
      <c r="B363" s="22">
        <v>437920</v>
      </c>
      <c r="C363" s="13">
        <v>45204</v>
      </c>
      <c r="D363" s="13">
        <v>45212.324305555558</v>
      </c>
      <c r="E363" s="76">
        <v>45223</v>
      </c>
      <c r="F363" s="273">
        <f t="shared" si="25"/>
        <v>4.6621527777788287</v>
      </c>
      <c r="G363" s="273">
        <f t="shared" si="26"/>
        <v>10.675694444442343</v>
      </c>
      <c r="H363" s="273">
        <f t="shared" si="27"/>
        <v>15.337847222221171</v>
      </c>
      <c r="I363" s="287">
        <f t="shared" si="28"/>
        <v>2.5194207560112113E-2</v>
      </c>
      <c r="J363" s="22">
        <f t="shared" si="29"/>
        <v>0.38642490644192917</v>
      </c>
    </row>
    <row r="364" spans="1:10" s="7" customFormat="1">
      <c r="A364" s="45" t="s">
        <v>224</v>
      </c>
      <c r="B364" s="22">
        <v>44.92</v>
      </c>
      <c r="C364" s="13">
        <v>45105.277777777781</v>
      </c>
      <c r="D364" s="13">
        <v>45105.27847222222</v>
      </c>
      <c r="E364" s="76">
        <v>45114</v>
      </c>
      <c r="F364" s="273">
        <f t="shared" si="25"/>
        <v>0.50034722221971606</v>
      </c>
      <c r="G364" s="273">
        <f t="shared" si="26"/>
        <v>8.7215277777795563</v>
      </c>
      <c r="H364" s="273">
        <f t="shared" si="27"/>
        <v>9.2218749999992724</v>
      </c>
      <c r="I364" s="287">
        <f t="shared" si="28"/>
        <v>2.5843163217031333E-6</v>
      </c>
      <c r="J364" s="22">
        <f t="shared" si="29"/>
        <v>2.3832242079204201E-5</v>
      </c>
    </row>
    <row r="365" spans="1:10" s="7" customFormat="1">
      <c r="A365" s="45" t="s">
        <v>224</v>
      </c>
      <c r="B365" s="22">
        <v>47.47</v>
      </c>
      <c r="C365" s="13">
        <v>45107.334027777775</v>
      </c>
      <c r="D365" s="13">
        <v>45107.334027777775</v>
      </c>
      <c r="E365" s="76">
        <v>45114</v>
      </c>
      <c r="F365" s="273">
        <f t="shared" si="25"/>
        <v>0.5</v>
      </c>
      <c r="G365" s="273">
        <f t="shared" si="26"/>
        <v>6.6659722222248092</v>
      </c>
      <c r="H365" s="273">
        <f t="shared" si="27"/>
        <v>7.1659722222248092</v>
      </c>
      <c r="I365" s="287">
        <f t="shared" si="28"/>
        <v>2.731021722868382E-6</v>
      </c>
      <c r="J365" s="22">
        <f t="shared" si="29"/>
        <v>1.9570425804367366E-5</v>
      </c>
    </row>
    <row r="366" spans="1:10" s="7" customFormat="1">
      <c r="A366" s="45" t="s">
        <v>224</v>
      </c>
      <c r="B366" s="22">
        <v>3258.63</v>
      </c>
      <c r="C366" s="13">
        <v>45082.49722222222</v>
      </c>
      <c r="D366" s="13">
        <v>45082.497916666667</v>
      </c>
      <c r="E366" s="76">
        <v>45099</v>
      </c>
      <c r="F366" s="273">
        <f t="shared" si="25"/>
        <v>0.50034722222335404</v>
      </c>
      <c r="G366" s="273">
        <f t="shared" si="26"/>
        <v>16.502083333332848</v>
      </c>
      <c r="H366" s="273">
        <f t="shared" si="27"/>
        <v>17.002430555556202</v>
      </c>
      <c r="I366" s="287">
        <f t="shared" si="28"/>
        <v>1.8747396917612381E-4</v>
      </c>
      <c r="J366" s="22">
        <f t="shared" si="29"/>
        <v>3.1875131418915292E-3</v>
      </c>
    </row>
    <row r="367" spans="1:10" s="7" customFormat="1">
      <c r="A367" s="45" t="s">
        <v>224</v>
      </c>
      <c r="B367" s="22">
        <v>728.29</v>
      </c>
      <c r="C367" s="13">
        <v>45082.49722222222</v>
      </c>
      <c r="D367" s="13">
        <v>45082.497916666667</v>
      </c>
      <c r="E367" s="76">
        <v>45099</v>
      </c>
      <c r="F367" s="273">
        <f t="shared" si="25"/>
        <v>0.50034722222335404</v>
      </c>
      <c r="G367" s="273">
        <f t="shared" si="26"/>
        <v>16.502083333332848</v>
      </c>
      <c r="H367" s="273">
        <f t="shared" si="27"/>
        <v>17.002430555556202</v>
      </c>
      <c r="I367" s="287">
        <f t="shared" si="28"/>
        <v>4.1899637888093827E-5</v>
      </c>
      <c r="J367" s="22">
        <f t="shared" si="29"/>
        <v>7.1239568349526679E-4</v>
      </c>
    </row>
    <row r="368" spans="1:10" s="7" customFormat="1">
      <c r="A368" s="45" t="s">
        <v>224</v>
      </c>
      <c r="B368" s="22">
        <v>738.25</v>
      </c>
      <c r="C368" s="13">
        <v>45086.003472222219</v>
      </c>
      <c r="D368" s="13">
        <v>45086.003472222219</v>
      </c>
      <c r="E368" s="76">
        <v>45243</v>
      </c>
      <c r="F368" s="273">
        <f t="shared" si="25"/>
        <v>0.5</v>
      </c>
      <c r="G368" s="273">
        <f t="shared" si="26"/>
        <v>156.99652777778101</v>
      </c>
      <c r="H368" s="273">
        <f t="shared" si="27"/>
        <v>157.49652777778101</v>
      </c>
      <c r="I368" s="287">
        <f t="shared" si="28"/>
        <v>4.2472651925586332E-5</v>
      </c>
      <c r="J368" s="22">
        <f t="shared" si="29"/>
        <v>6.6892952037941322E-3</v>
      </c>
    </row>
    <row r="369" spans="1:10" s="7" customFormat="1">
      <c r="A369" s="45" t="s">
        <v>224</v>
      </c>
      <c r="B369" s="22">
        <v>47.99</v>
      </c>
      <c r="C369" s="13">
        <v>45086.003472222219</v>
      </c>
      <c r="D369" s="13">
        <v>45086.003472222219</v>
      </c>
      <c r="E369" s="76">
        <v>45243</v>
      </c>
      <c r="F369" s="273">
        <f t="shared" si="25"/>
        <v>0.5</v>
      </c>
      <c r="G369" s="273">
        <f t="shared" si="26"/>
        <v>156.99652777778101</v>
      </c>
      <c r="H369" s="273">
        <f t="shared" si="27"/>
        <v>157.49652777778101</v>
      </c>
      <c r="I369" s="287">
        <f t="shared" si="28"/>
        <v>2.7609381184001194E-6</v>
      </c>
      <c r="J369" s="22">
        <f t="shared" si="29"/>
        <v>4.3483816705733883E-4</v>
      </c>
    </row>
    <row r="370" spans="1:10" s="7" customFormat="1">
      <c r="A370" s="45" t="s">
        <v>224</v>
      </c>
      <c r="B370" s="22">
        <v>3285.37</v>
      </c>
      <c r="C370" s="13">
        <v>45058.534722222219</v>
      </c>
      <c r="D370" s="13">
        <v>45058.535416666666</v>
      </c>
      <c r="E370" s="76">
        <v>45085</v>
      </c>
      <c r="F370" s="273">
        <f t="shared" si="25"/>
        <v>0.50034722222335404</v>
      </c>
      <c r="G370" s="273">
        <f t="shared" si="26"/>
        <v>26.464583333334303</v>
      </c>
      <c r="H370" s="273">
        <f t="shared" si="27"/>
        <v>26.964930555557657</v>
      </c>
      <c r="I370" s="287">
        <f t="shared" si="28"/>
        <v>1.8901236228481349E-4</v>
      </c>
      <c r="J370" s="22">
        <f t="shared" si="29"/>
        <v>5.0967052231519015E-3</v>
      </c>
    </row>
    <row r="371" spans="1:10" s="7" customFormat="1">
      <c r="A371" s="45" t="s">
        <v>224</v>
      </c>
      <c r="B371" s="22">
        <v>733.98</v>
      </c>
      <c r="C371" s="13">
        <v>44946.261805555558</v>
      </c>
      <c r="D371" s="13">
        <v>44946.262499999997</v>
      </c>
      <c r="E371" s="76">
        <v>44966</v>
      </c>
      <c r="F371" s="273">
        <f t="shared" si="25"/>
        <v>0.50034722221971606</v>
      </c>
      <c r="G371" s="273">
        <f t="shared" si="26"/>
        <v>19.73750000000291</v>
      </c>
      <c r="H371" s="273">
        <f t="shared" si="27"/>
        <v>20.237847222222626</v>
      </c>
      <c r="I371" s="287">
        <f t="shared" si="28"/>
        <v>4.2226992293046876E-5</v>
      </c>
      <c r="J371" s="22">
        <f t="shared" si="29"/>
        <v>8.5458341868065494E-4</v>
      </c>
    </row>
    <row r="372" spans="1:10" s="7" customFormat="1">
      <c r="A372" s="45" t="s">
        <v>224</v>
      </c>
      <c r="B372" s="22">
        <v>3248.44</v>
      </c>
      <c r="C372" s="13">
        <v>44949.311111111114</v>
      </c>
      <c r="D372" s="13">
        <v>44949.311805555553</v>
      </c>
      <c r="E372" s="76">
        <v>44966</v>
      </c>
      <c r="F372" s="273">
        <f t="shared" si="25"/>
        <v>0.50034722221971606</v>
      </c>
      <c r="G372" s="273">
        <f t="shared" si="26"/>
        <v>16.688194444446708</v>
      </c>
      <c r="H372" s="273">
        <f t="shared" si="27"/>
        <v>17.188541666666424</v>
      </c>
      <c r="I372" s="287">
        <f t="shared" si="28"/>
        <v>1.8688772288676149E-4</v>
      </c>
      <c r="J372" s="22">
        <f t="shared" si="29"/>
        <v>3.2123274118275084E-3</v>
      </c>
    </row>
    <row r="373" spans="1:10" s="7" customFormat="1">
      <c r="A373" s="45" t="s">
        <v>224</v>
      </c>
      <c r="B373" s="22">
        <v>65.27</v>
      </c>
      <c r="C373" s="13">
        <v>44964.588194444441</v>
      </c>
      <c r="D373" s="13">
        <v>44964.588194444441</v>
      </c>
      <c r="E373" s="76">
        <v>44992</v>
      </c>
      <c r="F373" s="273">
        <f t="shared" si="25"/>
        <v>0.5</v>
      </c>
      <c r="G373" s="273">
        <f t="shared" si="26"/>
        <v>27.411805555559113</v>
      </c>
      <c r="H373" s="273">
        <f t="shared" si="27"/>
        <v>27.911805555559113</v>
      </c>
      <c r="I373" s="287">
        <f t="shared" si="28"/>
        <v>3.7550829545316894E-6</v>
      </c>
      <c r="J373" s="22">
        <f t="shared" si="29"/>
        <v>1.0481114527188294E-4</v>
      </c>
    </row>
    <row r="374" spans="1:10" s="7" customFormat="1">
      <c r="A374" s="45" t="s">
        <v>224</v>
      </c>
      <c r="B374" s="22">
        <v>214567.9</v>
      </c>
      <c r="C374" s="13">
        <v>45070</v>
      </c>
      <c r="D374" s="13">
        <v>45078.295138888891</v>
      </c>
      <c r="E374" s="76">
        <v>45099</v>
      </c>
      <c r="F374" s="273">
        <f t="shared" si="25"/>
        <v>4.6475694444452529</v>
      </c>
      <c r="G374" s="273">
        <f t="shared" si="26"/>
        <v>20.704861111109494</v>
      </c>
      <c r="H374" s="273">
        <f t="shared" si="27"/>
        <v>25.352430555554747</v>
      </c>
      <c r="I374" s="287">
        <f t="shared" si="28"/>
        <v>1.2344419547719627E-2</v>
      </c>
      <c r="J374" s="22">
        <f t="shared" si="29"/>
        <v>0.31296103933219438</v>
      </c>
    </row>
    <row r="375" spans="1:10" s="7" customFormat="1">
      <c r="A375" s="45" t="s">
        <v>224</v>
      </c>
      <c r="B375" s="22">
        <v>204762.72</v>
      </c>
      <c r="C375" s="13">
        <v>45056</v>
      </c>
      <c r="D375" s="13">
        <v>45060.510416666664</v>
      </c>
      <c r="E375" s="76">
        <v>45070</v>
      </c>
      <c r="F375" s="273">
        <f t="shared" si="25"/>
        <v>2.7552083333321207</v>
      </c>
      <c r="G375" s="273">
        <f t="shared" si="26"/>
        <v>9.4895833333357587</v>
      </c>
      <c r="H375" s="273">
        <f t="shared" si="27"/>
        <v>12.244791666667879</v>
      </c>
      <c r="I375" s="287">
        <f t="shared" si="28"/>
        <v>1.1780312541681402E-2</v>
      </c>
      <c r="J375" s="22">
        <f t="shared" si="29"/>
        <v>0.14424747284112355</v>
      </c>
    </row>
    <row r="376" spans="1:10" s="7" customFormat="1">
      <c r="A376" s="45" t="s">
        <v>224</v>
      </c>
      <c r="B376" s="22">
        <v>59.09</v>
      </c>
      <c r="C376" s="13">
        <v>45170.859722222223</v>
      </c>
      <c r="D376" s="13">
        <v>45170.859722222223</v>
      </c>
      <c r="E376" s="76">
        <v>45190</v>
      </c>
      <c r="F376" s="273">
        <f t="shared" si="25"/>
        <v>0.5</v>
      </c>
      <c r="G376" s="273">
        <f t="shared" si="26"/>
        <v>19.140277777776646</v>
      </c>
      <c r="H376" s="273">
        <f t="shared" si="27"/>
        <v>19.640277777776646</v>
      </c>
      <c r="I376" s="287">
        <f t="shared" si="28"/>
        <v>3.3995380999429684E-6</v>
      </c>
      <c r="J376" s="22">
        <f t="shared" si="29"/>
        <v>6.6767872599014929E-5</v>
      </c>
    </row>
    <row r="377" spans="1:10" s="7" customFormat="1">
      <c r="A377" s="45" t="s">
        <v>224</v>
      </c>
      <c r="B377" s="22">
        <v>7005.6</v>
      </c>
      <c r="C377" s="13">
        <v>45173.423611111109</v>
      </c>
      <c r="D377" s="13">
        <v>45173.423611111109</v>
      </c>
      <c r="E377" s="76">
        <v>45190</v>
      </c>
      <c r="F377" s="273">
        <f t="shared" si="25"/>
        <v>0.5</v>
      </c>
      <c r="G377" s="273">
        <f t="shared" si="26"/>
        <v>16.576388888890506</v>
      </c>
      <c r="H377" s="273">
        <f t="shared" si="27"/>
        <v>17.076388888890506</v>
      </c>
      <c r="I377" s="287">
        <f t="shared" si="28"/>
        <v>4.0304288564834085E-4</v>
      </c>
      <c r="J377" s="22">
        <f t="shared" si="29"/>
        <v>6.8825170542316941E-3</v>
      </c>
    </row>
    <row r="378" spans="1:10" s="7" customFormat="1">
      <c r="A378" s="45" t="s">
        <v>224</v>
      </c>
      <c r="B378" s="22">
        <v>698.06</v>
      </c>
      <c r="C378" s="13">
        <v>45173.423611111109</v>
      </c>
      <c r="D378" s="13">
        <v>45173.423611111109</v>
      </c>
      <c r="E378" s="76">
        <v>45190</v>
      </c>
      <c r="F378" s="273">
        <f t="shared" si="25"/>
        <v>0.5</v>
      </c>
      <c r="G378" s="273">
        <f t="shared" si="26"/>
        <v>16.576388888890506</v>
      </c>
      <c r="H378" s="273">
        <f t="shared" si="27"/>
        <v>17.076388888890506</v>
      </c>
      <c r="I378" s="287">
        <f t="shared" si="28"/>
        <v>4.0160459740162262E-5</v>
      </c>
      <c r="J378" s="22">
        <f t="shared" si="29"/>
        <v>6.8579562847964138E-4</v>
      </c>
    </row>
    <row r="379" spans="1:10" s="7" customFormat="1">
      <c r="A379" s="45" t="s">
        <v>224</v>
      </c>
      <c r="B379" s="22">
        <v>7187.6</v>
      </c>
      <c r="C379" s="13">
        <v>45174.524305555555</v>
      </c>
      <c r="D379" s="13">
        <v>45174.524305555555</v>
      </c>
      <c r="E379" s="76">
        <v>45190</v>
      </c>
      <c r="F379" s="273">
        <f t="shared" si="25"/>
        <v>0.5</v>
      </c>
      <c r="G379" s="273">
        <f t="shared" si="26"/>
        <v>15.475694444445253</v>
      </c>
      <c r="H379" s="273">
        <f t="shared" si="27"/>
        <v>15.975694444445253</v>
      </c>
      <c r="I379" s="287">
        <f t="shared" si="28"/>
        <v>4.1351362408444879E-4</v>
      </c>
      <c r="J379" s="22">
        <f t="shared" si="29"/>
        <v>6.606167306988351E-3</v>
      </c>
    </row>
    <row r="380" spans="1:10" s="7" customFormat="1">
      <c r="A380" s="45" t="s">
        <v>224</v>
      </c>
      <c r="B380" s="22">
        <v>59.55</v>
      </c>
      <c r="C380" s="13">
        <v>45174.524305555555</v>
      </c>
      <c r="D380" s="13">
        <v>45174.524305555555</v>
      </c>
      <c r="E380" s="76">
        <v>45190</v>
      </c>
      <c r="F380" s="273">
        <f t="shared" si="25"/>
        <v>0.5</v>
      </c>
      <c r="G380" s="273">
        <f t="shared" si="26"/>
        <v>15.475694444445253</v>
      </c>
      <c r="H380" s="273">
        <f t="shared" si="27"/>
        <v>15.975694444445253</v>
      </c>
      <c r="I380" s="287">
        <f t="shared" si="28"/>
        <v>3.4260026036825816E-6</v>
      </c>
      <c r="J380" s="22">
        <f t="shared" si="29"/>
        <v>5.4732770762306793E-5</v>
      </c>
    </row>
    <row r="381" spans="1:10" s="7" customFormat="1">
      <c r="A381" s="45" t="s">
        <v>224</v>
      </c>
      <c r="B381" s="22">
        <v>698.12</v>
      </c>
      <c r="C381" s="13">
        <v>45081.51666666667</v>
      </c>
      <c r="D381" s="13">
        <v>45081.51666666667</v>
      </c>
      <c r="E381" s="76">
        <v>45099</v>
      </c>
      <c r="F381" s="273">
        <f t="shared" si="25"/>
        <v>0.5</v>
      </c>
      <c r="G381" s="273">
        <f t="shared" si="26"/>
        <v>17.483333333329938</v>
      </c>
      <c r="H381" s="273">
        <f t="shared" si="27"/>
        <v>17.983333333329938</v>
      </c>
      <c r="I381" s="287">
        <f t="shared" si="28"/>
        <v>4.0163911631954389E-5</v>
      </c>
      <c r="J381" s="22">
        <f t="shared" si="29"/>
        <v>7.2228101084784342E-4</v>
      </c>
    </row>
    <row r="382" spans="1:10" s="7" customFormat="1">
      <c r="A382" s="45" t="s">
        <v>223</v>
      </c>
      <c r="B382" s="22">
        <v>10359.48</v>
      </c>
      <c r="C382" s="13">
        <v>44942</v>
      </c>
      <c r="D382" s="13">
        <v>44947.263888888891</v>
      </c>
      <c r="E382" s="76">
        <v>44966</v>
      </c>
      <c r="F382" s="273">
        <f t="shared" si="25"/>
        <v>3.1319444444452529</v>
      </c>
      <c r="G382" s="273">
        <f t="shared" si="26"/>
        <v>18.736111111109494</v>
      </c>
      <c r="H382" s="273">
        <f t="shared" si="27"/>
        <v>21.868055555554747</v>
      </c>
      <c r="I382" s="287">
        <f t="shared" si="28"/>
        <v>5.9599673304446064E-4</v>
      </c>
      <c r="J382" s="22">
        <f t="shared" si="29"/>
        <v>1.3033289669145397E-2</v>
      </c>
    </row>
    <row r="383" spans="1:10" s="7" customFormat="1">
      <c r="A383" s="45" t="s">
        <v>223</v>
      </c>
      <c r="B383" s="22">
        <v>10097.780000000001</v>
      </c>
      <c r="C383" s="13">
        <v>45217</v>
      </c>
      <c r="D383" s="13">
        <v>45262.515277777777</v>
      </c>
      <c r="E383" s="76">
        <v>45279</v>
      </c>
      <c r="F383" s="273">
        <f t="shared" si="25"/>
        <v>23.257638888888323</v>
      </c>
      <c r="G383" s="273">
        <f t="shared" si="26"/>
        <v>16.484722222223354</v>
      </c>
      <c r="H383" s="273">
        <f t="shared" si="27"/>
        <v>39.742361111111677</v>
      </c>
      <c r="I383" s="287">
        <f t="shared" si="28"/>
        <v>5.8094073167781529E-4</v>
      </c>
      <c r="J383" s="22">
        <f t="shared" si="29"/>
        <v>2.3087956342493169E-2</v>
      </c>
    </row>
    <row r="384" spans="1:10" s="7" customFormat="1">
      <c r="A384" s="45" t="s">
        <v>223</v>
      </c>
      <c r="B384" s="22">
        <v>9748.42</v>
      </c>
      <c r="C384" s="13">
        <v>45117</v>
      </c>
      <c r="D384" s="13">
        <v>45126.510416666664</v>
      </c>
      <c r="E384" s="76">
        <v>45134</v>
      </c>
      <c r="F384" s="273">
        <f t="shared" si="25"/>
        <v>5.2552083333321207</v>
      </c>
      <c r="G384" s="273">
        <f t="shared" si="26"/>
        <v>7.4895833333357587</v>
      </c>
      <c r="H384" s="273">
        <f t="shared" si="27"/>
        <v>12.744791666667879</v>
      </c>
      <c r="I384" s="287">
        <f t="shared" si="28"/>
        <v>5.6084151640287746E-4</v>
      </c>
      <c r="J384" s="22">
        <f t="shared" si="29"/>
        <v>7.1478082845727693E-3</v>
      </c>
    </row>
    <row r="385" spans="1:10" s="7" customFormat="1">
      <c r="A385" s="45" t="s">
        <v>224</v>
      </c>
      <c r="B385" s="22">
        <v>720.04</v>
      </c>
      <c r="C385" s="13">
        <v>45089.395833333336</v>
      </c>
      <c r="D385" s="13">
        <v>45089.396527777775</v>
      </c>
      <c r="E385" s="76">
        <v>45099</v>
      </c>
      <c r="F385" s="273">
        <f t="shared" si="25"/>
        <v>0.50034722221971606</v>
      </c>
      <c r="G385" s="273">
        <f t="shared" si="26"/>
        <v>9.6034722222248092</v>
      </c>
      <c r="H385" s="273">
        <f t="shared" si="27"/>
        <v>10.103819444444525</v>
      </c>
      <c r="I385" s="287">
        <f t="shared" si="28"/>
        <v>4.1425002766676845E-5</v>
      </c>
      <c r="J385" s="22">
        <f t="shared" si="29"/>
        <v>4.1855074844011778E-4</v>
      </c>
    </row>
    <row r="386" spans="1:10" s="7" customFormat="1">
      <c r="A386" s="45" t="s">
        <v>224</v>
      </c>
      <c r="B386" s="22">
        <v>3210.24</v>
      </c>
      <c r="C386" s="13">
        <v>45078.459722222222</v>
      </c>
      <c r="D386" s="13">
        <v>45078.459722222222</v>
      </c>
      <c r="E386" s="76">
        <v>45099</v>
      </c>
      <c r="F386" s="273">
        <f t="shared" si="25"/>
        <v>0.5</v>
      </c>
      <c r="G386" s="273">
        <f t="shared" si="26"/>
        <v>20.540277777778101</v>
      </c>
      <c r="H386" s="273">
        <f t="shared" si="27"/>
        <v>21.040277777778101</v>
      </c>
      <c r="I386" s="287">
        <f t="shared" si="28"/>
        <v>1.8469001844577618E-4</v>
      </c>
      <c r="J386" s="22">
        <f t="shared" si="29"/>
        <v>3.8859292908820921E-3</v>
      </c>
    </row>
    <row r="387" spans="1:10" s="7" customFormat="1">
      <c r="A387" s="45" t="s">
        <v>224</v>
      </c>
      <c r="B387" s="22">
        <v>46.64</v>
      </c>
      <c r="C387" s="13">
        <v>45078.459722222222</v>
      </c>
      <c r="D387" s="13">
        <v>45078.459722222222</v>
      </c>
      <c r="E387" s="76">
        <v>45099</v>
      </c>
      <c r="F387" s="273">
        <f t="shared" si="25"/>
        <v>0.5</v>
      </c>
      <c r="G387" s="273">
        <f t="shared" si="26"/>
        <v>20.540277777778101</v>
      </c>
      <c r="H387" s="273">
        <f t="shared" si="27"/>
        <v>21.040277777778101</v>
      </c>
      <c r="I387" s="287">
        <f t="shared" si="28"/>
        <v>2.6832705530773405E-6</v>
      </c>
      <c r="J387" s="22">
        <f t="shared" si="29"/>
        <v>5.645675778967952E-5</v>
      </c>
    </row>
    <row r="388" spans="1:10" s="7" customFormat="1">
      <c r="A388" s="45" t="s">
        <v>224</v>
      </c>
      <c r="B388" s="22">
        <v>6773.2</v>
      </c>
      <c r="C388" s="13">
        <v>45132.564583333333</v>
      </c>
      <c r="D388" s="13">
        <v>45132.564583333333</v>
      </c>
      <c r="E388" s="76">
        <v>45147</v>
      </c>
      <c r="F388" s="273">
        <f t="shared" si="25"/>
        <v>0.5</v>
      </c>
      <c r="G388" s="273">
        <f t="shared" si="26"/>
        <v>14.435416666667152</v>
      </c>
      <c r="H388" s="273">
        <f t="shared" si="27"/>
        <v>14.935416666667152</v>
      </c>
      <c r="I388" s="287">
        <f t="shared" si="28"/>
        <v>3.8967255810684907E-4</v>
      </c>
      <c r="J388" s="22">
        <f t="shared" si="29"/>
        <v>5.8199220188918576E-3</v>
      </c>
    </row>
    <row r="389" spans="1:10" s="7" customFormat="1">
      <c r="A389" s="45" t="s">
        <v>224</v>
      </c>
      <c r="B389" s="22">
        <v>706.43</v>
      </c>
      <c r="C389" s="13">
        <v>45132.566666666666</v>
      </c>
      <c r="D389" s="13">
        <v>45132.566666666666</v>
      </c>
      <c r="E389" s="76">
        <v>45147</v>
      </c>
      <c r="F389" s="273">
        <f t="shared" si="25"/>
        <v>0.5</v>
      </c>
      <c r="G389" s="273">
        <f t="shared" si="26"/>
        <v>14.433333333334303</v>
      </c>
      <c r="H389" s="273">
        <f t="shared" si="27"/>
        <v>14.933333333334303</v>
      </c>
      <c r="I389" s="287">
        <f t="shared" si="28"/>
        <v>4.0641998645163498E-5</v>
      </c>
      <c r="J389" s="22">
        <f t="shared" si="29"/>
        <v>6.0692051310114767E-4</v>
      </c>
    </row>
    <row r="390" spans="1:10" s="7" customFormat="1">
      <c r="A390" s="45" t="s">
        <v>224</v>
      </c>
      <c r="B390" s="22">
        <v>44.06</v>
      </c>
      <c r="C390" s="13">
        <v>45132.566666666666</v>
      </c>
      <c r="D390" s="13">
        <v>45132.566666666666</v>
      </c>
      <c r="E390" s="76">
        <v>45147</v>
      </c>
      <c r="F390" s="273">
        <f t="shared" si="25"/>
        <v>0.5</v>
      </c>
      <c r="G390" s="273">
        <f t="shared" si="26"/>
        <v>14.433333333334303</v>
      </c>
      <c r="H390" s="273">
        <f t="shared" si="27"/>
        <v>14.933333333334303</v>
      </c>
      <c r="I390" s="287">
        <f t="shared" si="28"/>
        <v>2.5348392060160297E-6</v>
      </c>
      <c r="J390" s="22">
        <f t="shared" si="29"/>
        <v>3.7853598809841839E-5</v>
      </c>
    </row>
    <row r="391" spans="1:10" s="7" customFormat="1">
      <c r="A391" s="45" t="s">
        <v>224</v>
      </c>
      <c r="B391" s="22">
        <v>53.17</v>
      </c>
      <c r="C391" s="13">
        <v>45036.548611111109</v>
      </c>
      <c r="D391" s="13">
        <v>45036.549305555556</v>
      </c>
      <c r="E391" s="76">
        <v>45055</v>
      </c>
      <c r="F391" s="273">
        <f t="shared" si="25"/>
        <v>0.50034722222335404</v>
      </c>
      <c r="G391" s="273">
        <f t="shared" si="26"/>
        <v>18.450694444443798</v>
      </c>
      <c r="H391" s="273">
        <f t="shared" si="27"/>
        <v>18.951041666667152</v>
      </c>
      <c r="I391" s="287">
        <f t="shared" si="28"/>
        <v>3.0589514431201156E-6</v>
      </c>
      <c r="J391" s="22">
        <f t="shared" si="29"/>
        <v>5.7970316254880928E-5</v>
      </c>
    </row>
    <row r="392" spans="1:10" s="7" customFormat="1">
      <c r="A392" s="45" t="s">
        <v>224</v>
      </c>
      <c r="B392" s="22">
        <v>739.96</v>
      </c>
      <c r="C392" s="13">
        <v>45040.557638888888</v>
      </c>
      <c r="D392" s="13">
        <v>45040.558333333334</v>
      </c>
      <c r="E392" s="76">
        <v>45055</v>
      </c>
      <c r="F392" s="273">
        <f t="shared" si="25"/>
        <v>0.50034722222335404</v>
      </c>
      <c r="G392" s="273">
        <f t="shared" si="26"/>
        <v>14.441666666665697</v>
      </c>
      <c r="H392" s="273">
        <f t="shared" si="27"/>
        <v>14.942013888889051</v>
      </c>
      <c r="I392" s="287">
        <f t="shared" si="28"/>
        <v>4.2571030841661855E-5</v>
      </c>
      <c r="J392" s="22">
        <f t="shared" si="29"/>
        <v>6.3609693410043562E-4</v>
      </c>
    </row>
    <row r="393" spans="1:10" s="7" customFormat="1">
      <c r="A393" s="45" t="s">
        <v>224</v>
      </c>
      <c r="B393" s="22">
        <v>7196</v>
      </c>
      <c r="C393" s="13">
        <v>45289.293749999997</v>
      </c>
      <c r="D393" s="13">
        <v>45289.293749999997</v>
      </c>
      <c r="E393" s="76">
        <v>45300</v>
      </c>
      <c r="F393" s="273">
        <f t="shared" si="25"/>
        <v>0.5</v>
      </c>
      <c r="G393" s="273">
        <f t="shared" si="26"/>
        <v>10.70625000000291</v>
      </c>
      <c r="H393" s="273">
        <f t="shared" si="27"/>
        <v>11.20625000000291</v>
      </c>
      <c r="I393" s="287">
        <f t="shared" si="28"/>
        <v>4.1399688893534609E-4</v>
      </c>
      <c r="J393" s="22">
        <f t="shared" si="29"/>
        <v>4.6393526366329272E-3</v>
      </c>
    </row>
    <row r="394" spans="1:10" s="7" customFormat="1">
      <c r="A394" s="45" t="s">
        <v>224</v>
      </c>
      <c r="B394" s="22">
        <v>42.73</v>
      </c>
      <c r="C394" s="13">
        <v>45131.563194444447</v>
      </c>
      <c r="D394" s="13">
        <v>45131.563888888886</v>
      </c>
      <c r="E394" s="76">
        <v>45147</v>
      </c>
      <c r="F394" s="273">
        <f t="shared" ref="F394:F457" si="30">(D394-C394+1)/2</f>
        <v>0.50034722221971606</v>
      </c>
      <c r="G394" s="273">
        <f t="shared" ref="G394:G457" si="31">E394-D394</f>
        <v>15.43611111111386</v>
      </c>
      <c r="H394" s="273">
        <f t="shared" ref="H394:H457" si="32">SUM(F394:G394)</f>
        <v>15.936458333333576</v>
      </c>
      <c r="I394" s="287">
        <f t="shared" ref="I394:I457" si="33">+B394/B$1925</f>
        <v>2.4583222712906249E-6</v>
      </c>
      <c r="J394" s="22">
        <f t="shared" ref="J394:J457" si="34">+H394*I394</f>
        <v>3.9176950446329E-5</v>
      </c>
    </row>
    <row r="395" spans="1:10" s="7" customFormat="1">
      <c r="A395" s="45" t="s">
        <v>224</v>
      </c>
      <c r="B395" s="22">
        <v>7257.6</v>
      </c>
      <c r="C395" s="13">
        <v>45113.364583333336</v>
      </c>
      <c r="D395" s="13">
        <v>45113.365277777775</v>
      </c>
      <c r="E395" s="76">
        <v>45132</v>
      </c>
      <c r="F395" s="273">
        <f t="shared" si="30"/>
        <v>0.50034722221971606</v>
      </c>
      <c r="G395" s="273">
        <f t="shared" si="31"/>
        <v>18.634722222224809</v>
      </c>
      <c r="H395" s="273">
        <f t="shared" si="32"/>
        <v>19.135069444444525</v>
      </c>
      <c r="I395" s="287">
        <f t="shared" si="33"/>
        <v>4.1754083117525958E-4</v>
      </c>
      <c r="J395" s="22">
        <f t="shared" si="34"/>
        <v>7.9896728004296789E-3</v>
      </c>
    </row>
    <row r="396" spans="1:10" s="7" customFormat="1">
      <c r="A396" s="45" t="s">
        <v>224</v>
      </c>
      <c r="B396" s="22">
        <v>45.1</v>
      </c>
      <c r="C396" s="13">
        <v>45113.364583333336</v>
      </c>
      <c r="D396" s="13">
        <v>45113.365277777775</v>
      </c>
      <c r="E396" s="76">
        <v>45132</v>
      </c>
      <c r="F396" s="273">
        <f t="shared" si="30"/>
        <v>0.50034722221971606</v>
      </c>
      <c r="G396" s="273">
        <f t="shared" si="31"/>
        <v>18.634722222224809</v>
      </c>
      <c r="H396" s="273">
        <f t="shared" si="32"/>
        <v>19.135069444444525</v>
      </c>
      <c r="I396" s="287">
        <f t="shared" si="33"/>
        <v>2.5946719970795036E-6</v>
      </c>
      <c r="J396" s="22">
        <f t="shared" si="34"/>
        <v>4.9649228849671864E-5</v>
      </c>
    </row>
    <row r="397" spans="1:10" s="7" customFormat="1">
      <c r="A397" s="45" t="s">
        <v>224</v>
      </c>
      <c r="B397" s="22">
        <v>7254.8</v>
      </c>
      <c r="C397" s="13">
        <v>45114.366666666669</v>
      </c>
      <c r="D397" s="13">
        <v>45114.366666666669</v>
      </c>
      <c r="E397" s="76">
        <v>45132</v>
      </c>
      <c r="F397" s="273">
        <f t="shared" si="30"/>
        <v>0.5</v>
      </c>
      <c r="G397" s="273">
        <f t="shared" si="31"/>
        <v>17.633333333331393</v>
      </c>
      <c r="H397" s="273">
        <f t="shared" si="32"/>
        <v>18.133333333331393</v>
      </c>
      <c r="I397" s="287">
        <f t="shared" si="33"/>
        <v>4.1737974289162712E-4</v>
      </c>
      <c r="J397" s="22">
        <f t="shared" si="34"/>
        <v>7.5684860044340288E-3</v>
      </c>
    </row>
    <row r="398" spans="1:10" s="7" customFormat="1">
      <c r="A398" s="45" t="s">
        <v>224</v>
      </c>
      <c r="B398" s="22">
        <v>7201.6</v>
      </c>
      <c r="C398" s="13">
        <v>45154.314583333333</v>
      </c>
      <c r="D398" s="13">
        <v>45154.31527777778</v>
      </c>
      <c r="E398" s="76">
        <v>45176</v>
      </c>
      <c r="F398" s="273">
        <f t="shared" si="30"/>
        <v>0.50034722222335404</v>
      </c>
      <c r="G398" s="273">
        <f t="shared" si="31"/>
        <v>21.684722222220444</v>
      </c>
      <c r="H398" s="273">
        <f t="shared" si="32"/>
        <v>22.185069444443798</v>
      </c>
      <c r="I398" s="287">
        <f t="shared" si="33"/>
        <v>4.1431906550261095E-4</v>
      </c>
      <c r="J398" s="22">
        <f t="shared" si="34"/>
        <v>9.1916972403324818E-3</v>
      </c>
    </row>
    <row r="399" spans="1:10" s="7" customFormat="1">
      <c r="A399" s="45" t="s">
        <v>224</v>
      </c>
      <c r="B399" s="22">
        <v>3231.89</v>
      </c>
      <c r="C399" s="13">
        <v>44936.515972222223</v>
      </c>
      <c r="D399" s="13">
        <v>44936.51666666667</v>
      </c>
      <c r="E399" s="76">
        <v>44950</v>
      </c>
      <c r="F399" s="273">
        <f t="shared" si="30"/>
        <v>0.50034722222335404</v>
      </c>
      <c r="G399" s="273">
        <f t="shared" si="31"/>
        <v>13.483333333329938</v>
      </c>
      <c r="H399" s="273">
        <f t="shared" si="32"/>
        <v>13.983680555553292</v>
      </c>
      <c r="I399" s="287">
        <f t="shared" si="33"/>
        <v>1.8593557606743407E-4</v>
      </c>
      <c r="J399" s="22">
        <f t="shared" si="34"/>
        <v>2.6000636996397777E-3</v>
      </c>
    </row>
    <row r="400" spans="1:10" s="7" customFormat="1">
      <c r="A400" s="45" t="s">
        <v>224</v>
      </c>
      <c r="B400" s="22">
        <v>722.31</v>
      </c>
      <c r="C400" s="13">
        <v>44936.515972222223</v>
      </c>
      <c r="D400" s="13">
        <v>44936.51666666667</v>
      </c>
      <c r="E400" s="76">
        <v>44950</v>
      </c>
      <c r="F400" s="273">
        <f t="shared" si="30"/>
        <v>0.50034722222335404</v>
      </c>
      <c r="G400" s="273">
        <f t="shared" si="31"/>
        <v>13.483333333329938</v>
      </c>
      <c r="H400" s="273">
        <f t="shared" si="32"/>
        <v>13.983680555553292</v>
      </c>
      <c r="I400" s="287">
        <f t="shared" si="33"/>
        <v>4.1555599339478848E-5</v>
      </c>
      <c r="J400" s="22">
        <f t="shared" si="34"/>
        <v>5.8110022645783358E-4</v>
      </c>
    </row>
    <row r="401" spans="1:10" s="7" customFormat="1">
      <c r="A401" s="45" t="s">
        <v>224</v>
      </c>
      <c r="B401" s="22">
        <v>67.44</v>
      </c>
      <c r="C401" s="13">
        <v>44936.51666666667</v>
      </c>
      <c r="D401" s="13">
        <v>44936.517361111109</v>
      </c>
      <c r="E401" s="76">
        <v>44950</v>
      </c>
      <c r="F401" s="273">
        <f t="shared" si="30"/>
        <v>0.50034722221971606</v>
      </c>
      <c r="G401" s="273">
        <f t="shared" si="31"/>
        <v>13.482638888890506</v>
      </c>
      <c r="H401" s="273">
        <f t="shared" si="32"/>
        <v>13.982986111110222</v>
      </c>
      <c r="I401" s="287">
        <f t="shared" si="33"/>
        <v>3.8799263743468228E-6</v>
      </c>
      <c r="J401" s="22">
        <f t="shared" si="34"/>
        <v>5.4252956604621866E-5</v>
      </c>
    </row>
    <row r="402" spans="1:10" s="7" customFormat="1">
      <c r="A402" s="45" t="s">
        <v>224</v>
      </c>
      <c r="B402" s="22">
        <v>718.9</v>
      </c>
      <c r="C402" s="13">
        <v>44936.51666666667</v>
      </c>
      <c r="D402" s="13">
        <v>44936.517361111109</v>
      </c>
      <c r="E402" s="76">
        <v>44950</v>
      </c>
      <c r="F402" s="273">
        <f t="shared" si="30"/>
        <v>0.50034722221971606</v>
      </c>
      <c r="G402" s="273">
        <f t="shared" si="31"/>
        <v>13.482638888890506</v>
      </c>
      <c r="H402" s="273">
        <f t="shared" si="32"/>
        <v>13.982986111110222</v>
      </c>
      <c r="I402" s="287">
        <f t="shared" si="33"/>
        <v>4.1359416822626499E-5</v>
      </c>
      <c r="J402" s="22">
        <f t="shared" si="34"/>
        <v>5.7832815099440483E-4</v>
      </c>
    </row>
    <row r="403" spans="1:10" s="7" customFormat="1">
      <c r="A403" s="45" t="s">
        <v>224</v>
      </c>
      <c r="B403" s="22">
        <v>3243.35</v>
      </c>
      <c r="C403" s="13">
        <v>44937.524305555555</v>
      </c>
      <c r="D403" s="13">
        <v>44937.525000000001</v>
      </c>
      <c r="E403" s="76">
        <v>44950</v>
      </c>
      <c r="F403" s="273">
        <f t="shared" si="30"/>
        <v>0.50034722222335404</v>
      </c>
      <c r="G403" s="273">
        <f t="shared" si="31"/>
        <v>12.474999999998545</v>
      </c>
      <c r="H403" s="273">
        <f t="shared" si="32"/>
        <v>12.975347222221899</v>
      </c>
      <c r="I403" s="287">
        <f t="shared" si="33"/>
        <v>1.8659488739972965E-4</v>
      </c>
      <c r="J403" s="22">
        <f t="shared" si="34"/>
        <v>2.4211334539028899E-3</v>
      </c>
    </row>
    <row r="404" spans="1:10" s="7" customFormat="1">
      <c r="A404" s="45" t="s">
        <v>224</v>
      </c>
      <c r="B404" s="22">
        <v>68.09</v>
      </c>
      <c r="C404" s="13">
        <v>44937.526388888888</v>
      </c>
      <c r="D404" s="13">
        <v>44937.527083333334</v>
      </c>
      <c r="E404" s="76">
        <v>44950</v>
      </c>
      <c r="F404" s="273">
        <f t="shared" si="30"/>
        <v>0.50034722222335404</v>
      </c>
      <c r="G404" s="273">
        <f t="shared" si="31"/>
        <v>12.472916666665697</v>
      </c>
      <c r="H404" s="273">
        <f t="shared" si="32"/>
        <v>12.973263888889051</v>
      </c>
      <c r="I404" s="287">
        <f t="shared" si="33"/>
        <v>3.9173218687614944E-6</v>
      </c>
      <c r="J404" s="22">
        <f t="shared" si="34"/>
        <v>5.0820450341158866E-5</v>
      </c>
    </row>
    <row r="405" spans="1:10" s="7" customFormat="1">
      <c r="A405" s="45" t="s">
        <v>224</v>
      </c>
      <c r="B405" s="22">
        <v>713.12</v>
      </c>
      <c r="C405" s="13">
        <v>45142.538888888892</v>
      </c>
      <c r="D405" s="13">
        <v>45142.539583333331</v>
      </c>
      <c r="E405" s="76">
        <v>45162</v>
      </c>
      <c r="F405" s="273">
        <f t="shared" si="30"/>
        <v>0.50034722221971606</v>
      </c>
      <c r="G405" s="273">
        <f t="shared" si="31"/>
        <v>19.460416666668607</v>
      </c>
      <c r="H405" s="273">
        <f t="shared" si="32"/>
        <v>19.960763888888323</v>
      </c>
      <c r="I405" s="287">
        <f t="shared" si="33"/>
        <v>4.1026884579985266E-5</v>
      </c>
      <c r="J405" s="22">
        <f t="shared" si="34"/>
        <v>8.189279561977591E-4</v>
      </c>
    </row>
    <row r="406" spans="1:10" s="7" customFormat="1">
      <c r="A406" s="45" t="s">
        <v>224</v>
      </c>
      <c r="B406" s="22">
        <v>3152.94</v>
      </c>
      <c r="C406" s="13">
        <v>44931.513194444444</v>
      </c>
      <c r="D406" s="13">
        <v>44931.513194444444</v>
      </c>
      <c r="E406" s="76">
        <v>44950</v>
      </c>
      <c r="F406" s="273">
        <f t="shared" si="30"/>
        <v>0.5</v>
      </c>
      <c r="G406" s="273">
        <f t="shared" si="31"/>
        <v>18.486805555556202</v>
      </c>
      <c r="H406" s="273">
        <f t="shared" si="32"/>
        <v>18.986805555556202</v>
      </c>
      <c r="I406" s="287">
        <f t="shared" si="33"/>
        <v>1.8139346178429824E-4</v>
      </c>
      <c r="J406" s="22">
        <f t="shared" si="34"/>
        <v>3.4440823879476855E-3</v>
      </c>
    </row>
    <row r="407" spans="1:10" s="7" customFormat="1">
      <c r="A407" s="45" t="s">
        <v>224</v>
      </c>
      <c r="B407" s="22">
        <v>65.599999999999994</v>
      </c>
      <c r="C407" s="13">
        <v>44943.552083333336</v>
      </c>
      <c r="D407" s="13">
        <v>44943.552777777775</v>
      </c>
      <c r="E407" s="76">
        <v>44966</v>
      </c>
      <c r="F407" s="273">
        <f t="shared" si="30"/>
        <v>0.50034722221971606</v>
      </c>
      <c r="G407" s="273">
        <f t="shared" si="31"/>
        <v>22.447222222224809</v>
      </c>
      <c r="H407" s="273">
        <f t="shared" si="32"/>
        <v>22.947569444444525</v>
      </c>
      <c r="I407" s="287">
        <f t="shared" si="33"/>
        <v>3.7740683593883685E-6</v>
      </c>
      <c r="J407" s="22">
        <f t="shared" si="34"/>
        <v>8.660569576514541E-5</v>
      </c>
    </row>
    <row r="408" spans="1:10" s="7" customFormat="1">
      <c r="A408" s="45" t="s">
        <v>224</v>
      </c>
      <c r="B408" s="22">
        <v>713.4</v>
      </c>
      <c r="C408" s="13">
        <v>45261.177777777775</v>
      </c>
      <c r="D408" s="13">
        <v>45261.177777777775</v>
      </c>
      <c r="E408" s="76">
        <v>45281</v>
      </c>
      <c r="F408" s="273">
        <f t="shared" si="30"/>
        <v>0.5</v>
      </c>
      <c r="G408" s="273">
        <f t="shared" si="31"/>
        <v>19.822222222224809</v>
      </c>
      <c r="H408" s="273">
        <f t="shared" si="32"/>
        <v>20.322222222224809</v>
      </c>
      <c r="I408" s="287">
        <f t="shared" si="33"/>
        <v>4.1042993408348513E-5</v>
      </c>
      <c r="J408" s="22">
        <f t="shared" si="34"/>
        <v>8.340848327097665E-4</v>
      </c>
    </row>
    <row r="409" spans="1:10" s="7" customFormat="1">
      <c r="A409" s="45" t="s">
        <v>224</v>
      </c>
      <c r="B409" s="22">
        <v>699.73</v>
      </c>
      <c r="C409" s="13">
        <v>45261.269444444442</v>
      </c>
      <c r="D409" s="13">
        <v>45261.269444444442</v>
      </c>
      <c r="E409" s="76">
        <v>45281</v>
      </c>
      <c r="F409" s="273">
        <f t="shared" si="30"/>
        <v>0.5</v>
      </c>
      <c r="G409" s="273">
        <f t="shared" si="31"/>
        <v>19.730555555557657</v>
      </c>
      <c r="H409" s="273">
        <f t="shared" si="32"/>
        <v>20.230555555557657</v>
      </c>
      <c r="I409" s="287">
        <f t="shared" si="33"/>
        <v>4.0256537395043039E-5</v>
      </c>
      <c r="J409" s="22">
        <f t="shared" si="34"/>
        <v>8.1441211624480256E-4</v>
      </c>
    </row>
    <row r="410" spans="1:10" s="7" customFormat="1">
      <c r="A410" s="45" t="s">
        <v>224</v>
      </c>
      <c r="B410" s="22">
        <v>60.4</v>
      </c>
      <c r="C410" s="13">
        <v>45258.373611111114</v>
      </c>
      <c r="D410" s="13">
        <v>45258.373611111114</v>
      </c>
      <c r="E410" s="76">
        <v>45267</v>
      </c>
      <c r="F410" s="273">
        <f t="shared" si="30"/>
        <v>0.5</v>
      </c>
      <c r="G410" s="273">
        <f t="shared" si="31"/>
        <v>8.6263888888861402</v>
      </c>
      <c r="H410" s="273">
        <f t="shared" si="32"/>
        <v>9.1263888888861402</v>
      </c>
      <c r="I410" s="287">
        <f t="shared" si="33"/>
        <v>3.4749044040709982E-6</v>
      </c>
      <c r="J410" s="22">
        <f t="shared" si="34"/>
        <v>3.1713328943255074E-5</v>
      </c>
    </row>
    <row r="411" spans="1:10" s="7" customFormat="1">
      <c r="A411" s="45" t="s">
        <v>224</v>
      </c>
      <c r="B411" s="22">
        <v>7008.4</v>
      </c>
      <c r="C411" s="13">
        <v>45180.194444444445</v>
      </c>
      <c r="D411" s="13">
        <v>45180.194444444445</v>
      </c>
      <c r="E411" s="76">
        <v>45190</v>
      </c>
      <c r="F411" s="273">
        <f t="shared" si="30"/>
        <v>0.5</v>
      </c>
      <c r="G411" s="273">
        <f t="shared" si="31"/>
        <v>9.8055555555547471</v>
      </c>
      <c r="H411" s="273">
        <f t="shared" si="32"/>
        <v>10.305555555554747</v>
      </c>
      <c r="I411" s="287">
        <f t="shared" si="33"/>
        <v>4.0320397393197325E-4</v>
      </c>
      <c r="J411" s="22">
        <f t="shared" si="34"/>
        <v>4.1552409535763985E-3</v>
      </c>
    </row>
    <row r="412" spans="1:10" s="7" customFormat="1">
      <c r="A412" s="45" t="s">
        <v>224</v>
      </c>
      <c r="B412" s="22">
        <v>57.79</v>
      </c>
      <c r="C412" s="13">
        <v>45180.4375</v>
      </c>
      <c r="D412" s="13">
        <v>45180.4375</v>
      </c>
      <c r="E412" s="76">
        <v>45190</v>
      </c>
      <c r="F412" s="273">
        <f t="shared" si="30"/>
        <v>0.5</v>
      </c>
      <c r="G412" s="273">
        <f t="shared" si="31"/>
        <v>9.5625</v>
      </c>
      <c r="H412" s="273">
        <f t="shared" si="32"/>
        <v>10.0625</v>
      </c>
      <c r="I412" s="287">
        <f t="shared" si="33"/>
        <v>3.3247471111136257E-6</v>
      </c>
      <c r="J412" s="22">
        <f t="shared" si="34"/>
        <v>3.3455267805580857E-5</v>
      </c>
    </row>
    <row r="413" spans="1:10" s="7" customFormat="1">
      <c r="A413" s="45" t="s">
        <v>224</v>
      </c>
      <c r="B413" s="22">
        <v>3289.19</v>
      </c>
      <c r="C413" s="13">
        <v>44935.518750000003</v>
      </c>
      <c r="D413" s="13">
        <v>44935.518750000003</v>
      </c>
      <c r="E413" s="76">
        <v>44950</v>
      </c>
      <c r="F413" s="273">
        <f t="shared" si="30"/>
        <v>0.5</v>
      </c>
      <c r="G413" s="273">
        <f t="shared" si="31"/>
        <v>14.48124999999709</v>
      </c>
      <c r="H413" s="273">
        <f t="shared" si="32"/>
        <v>14.98124999999709</v>
      </c>
      <c r="I413" s="287">
        <f t="shared" si="33"/>
        <v>1.8923213272891204E-4</v>
      </c>
      <c r="J413" s="22">
        <f t="shared" si="34"/>
        <v>2.8349338884444629E-3</v>
      </c>
    </row>
    <row r="414" spans="1:10" s="7" customFormat="1">
      <c r="A414" s="45" t="s">
        <v>224</v>
      </c>
      <c r="B414" s="22">
        <v>3212.79</v>
      </c>
      <c r="C414" s="13">
        <v>44935.519444444442</v>
      </c>
      <c r="D414" s="13">
        <v>44935.520138888889</v>
      </c>
      <c r="E414" s="76">
        <v>44950</v>
      </c>
      <c r="F414" s="273">
        <f t="shared" si="30"/>
        <v>0.50034722222335404</v>
      </c>
      <c r="G414" s="273">
        <f t="shared" si="31"/>
        <v>14.479861111110949</v>
      </c>
      <c r="H414" s="273">
        <f t="shared" si="32"/>
        <v>14.980208333334303</v>
      </c>
      <c r="I414" s="287">
        <f t="shared" si="33"/>
        <v>1.8483672384694141E-4</v>
      </c>
      <c r="J414" s="22">
        <f t="shared" si="34"/>
        <v>2.7688926308781633E-3</v>
      </c>
    </row>
    <row r="415" spans="1:10" s="7" customFormat="1">
      <c r="A415" s="45" t="s">
        <v>224</v>
      </c>
      <c r="B415" s="22">
        <v>3244.62</v>
      </c>
      <c r="C415" s="13">
        <v>44935.521527777775</v>
      </c>
      <c r="D415" s="13">
        <v>44935.522222222222</v>
      </c>
      <c r="E415" s="76">
        <v>44950</v>
      </c>
      <c r="F415" s="273">
        <f t="shared" si="30"/>
        <v>0.50034722222335404</v>
      </c>
      <c r="G415" s="273">
        <f t="shared" si="31"/>
        <v>14.477777777778101</v>
      </c>
      <c r="H415" s="273">
        <f t="shared" si="32"/>
        <v>14.978125000001455</v>
      </c>
      <c r="I415" s="287">
        <f t="shared" si="33"/>
        <v>1.8666795244266294E-4</v>
      </c>
      <c r="J415" s="22">
        <f t="shared" si="34"/>
        <v>2.7959359251805323E-3</v>
      </c>
    </row>
    <row r="416" spans="1:10" s="7" customFormat="1">
      <c r="A416" s="45" t="s">
        <v>224</v>
      </c>
      <c r="B416" s="22">
        <v>68.25</v>
      </c>
      <c r="C416" s="13">
        <v>44939.547222222223</v>
      </c>
      <c r="D416" s="13">
        <v>44939.54791666667</v>
      </c>
      <c r="E416" s="76">
        <v>44950</v>
      </c>
      <c r="F416" s="273">
        <f t="shared" si="30"/>
        <v>0.50034722222335404</v>
      </c>
      <c r="G416" s="273">
        <f t="shared" si="31"/>
        <v>10.452083333329938</v>
      </c>
      <c r="H416" s="273">
        <f t="shared" si="32"/>
        <v>10.952430555553292</v>
      </c>
      <c r="I416" s="287">
        <f t="shared" si="33"/>
        <v>3.9265269135404902E-6</v>
      </c>
      <c r="J416" s="22">
        <f t="shared" si="34"/>
        <v>4.3005013345063226E-5</v>
      </c>
    </row>
    <row r="417" spans="1:10" s="7" customFormat="1">
      <c r="A417" s="45" t="s">
        <v>224</v>
      </c>
      <c r="B417" s="22">
        <v>719.26</v>
      </c>
      <c r="C417" s="13">
        <v>45160.290972222225</v>
      </c>
      <c r="D417" s="13">
        <v>45160.293749999997</v>
      </c>
      <c r="E417" s="76">
        <v>45176</v>
      </c>
      <c r="F417" s="273">
        <f t="shared" si="30"/>
        <v>0.50138888888614019</v>
      </c>
      <c r="G417" s="273">
        <f t="shared" si="31"/>
        <v>15.70625000000291</v>
      </c>
      <c r="H417" s="273">
        <f t="shared" si="32"/>
        <v>16.207638888889051</v>
      </c>
      <c r="I417" s="287">
        <f t="shared" si="33"/>
        <v>4.1380128173379239E-5</v>
      </c>
      <c r="J417" s="22">
        <f t="shared" si="34"/>
        <v>6.7067417461007478E-4</v>
      </c>
    </row>
    <row r="418" spans="1:10" s="7" customFormat="1">
      <c r="A418" s="45" t="s">
        <v>224</v>
      </c>
      <c r="B418" s="22">
        <v>7221.2</v>
      </c>
      <c r="C418" s="13">
        <v>45170.59375</v>
      </c>
      <c r="D418" s="13">
        <v>45170.59375</v>
      </c>
      <c r="E418" s="76">
        <v>45190</v>
      </c>
      <c r="F418" s="273">
        <f t="shared" si="30"/>
        <v>0.5</v>
      </c>
      <c r="G418" s="273">
        <f t="shared" si="31"/>
        <v>19.40625</v>
      </c>
      <c r="H418" s="273">
        <f t="shared" si="32"/>
        <v>19.90625</v>
      </c>
      <c r="I418" s="287">
        <f t="shared" si="33"/>
        <v>4.1544668348803796E-4</v>
      </c>
      <c r="J418" s="22">
        <f t="shared" si="34"/>
        <v>8.2699855431837554E-3</v>
      </c>
    </row>
    <row r="419" spans="1:10" s="7" customFormat="1">
      <c r="A419" s="45" t="s">
        <v>224</v>
      </c>
      <c r="B419" s="22">
        <v>719.54</v>
      </c>
      <c r="C419" s="13">
        <v>45170.59375</v>
      </c>
      <c r="D419" s="13">
        <v>45170.59375</v>
      </c>
      <c r="E419" s="76">
        <v>45190</v>
      </c>
      <c r="F419" s="273">
        <f t="shared" si="30"/>
        <v>0.5</v>
      </c>
      <c r="G419" s="273">
        <f t="shared" si="31"/>
        <v>19.40625</v>
      </c>
      <c r="H419" s="273">
        <f t="shared" si="32"/>
        <v>19.90625</v>
      </c>
      <c r="I419" s="287">
        <f t="shared" si="33"/>
        <v>4.1396237001742479E-5</v>
      </c>
      <c r="J419" s="22">
        <f t="shared" si="34"/>
        <v>8.2404384281593618E-4</v>
      </c>
    </row>
    <row r="420" spans="1:10" s="7" customFormat="1">
      <c r="A420" s="45" t="s">
        <v>224</v>
      </c>
      <c r="B420" s="22">
        <v>7182</v>
      </c>
      <c r="C420" s="13">
        <v>45175.552083333336</v>
      </c>
      <c r="D420" s="13">
        <v>45175.552083333336</v>
      </c>
      <c r="E420" s="76">
        <v>45190</v>
      </c>
      <c r="F420" s="273">
        <f t="shared" si="30"/>
        <v>0.5</v>
      </c>
      <c r="G420" s="273">
        <f t="shared" si="31"/>
        <v>14.447916666664241</v>
      </c>
      <c r="H420" s="273">
        <f t="shared" si="32"/>
        <v>14.947916666664241</v>
      </c>
      <c r="I420" s="287">
        <f t="shared" si="33"/>
        <v>4.1319144751718394E-4</v>
      </c>
      <c r="J420" s="22">
        <f t="shared" si="34"/>
        <v>6.1763513248652372E-3</v>
      </c>
    </row>
    <row r="421" spans="1:10" s="7" customFormat="1">
      <c r="A421" s="45" t="s">
        <v>224</v>
      </c>
      <c r="B421" s="22">
        <v>703.53</v>
      </c>
      <c r="C421" s="13">
        <v>45009.367361111108</v>
      </c>
      <c r="D421" s="13">
        <v>45009.368055555555</v>
      </c>
      <c r="E421" s="76">
        <v>45023</v>
      </c>
      <c r="F421" s="273">
        <f t="shared" si="30"/>
        <v>0.50034722222335404</v>
      </c>
      <c r="G421" s="273">
        <f t="shared" si="31"/>
        <v>13.631944444445253</v>
      </c>
      <c r="H421" s="273">
        <f t="shared" si="32"/>
        <v>14.132291666668607</v>
      </c>
      <c r="I421" s="287">
        <f t="shared" si="33"/>
        <v>4.0475157208544191E-5</v>
      </c>
      <c r="J421" s="22">
        <f t="shared" si="34"/>
        <v>5.7200672692541083E-4</v>
      </c>
    </row>
    <row r="422" spans="1:10" s="7" customFormat="1">
      <c r="A422" s="45" t="s">
        <v>224</v>
      </c>
      <c r="B422" s="22">
        <v>718.33</v>
      </c>
      <c r="C422" s="13">
        <v>45011.370833333334</v>
      </c>
      <c r="D422" s="13">
        <v>45011.371527777781</v>
      </c>
      <c r="E422" s="76">
        <v>45023</v>
      </c>
      <c r="F422" s="273">
        <f t="shared" si="30"/>
        <v>0.50034722222335404</v>
      </c>
      <c r="G422" s="273">
        <f t="shared" si="31"/>
        <v>11.628472222218988</v>
      </c>
      <c r="H422" s="273">
        <f t="shared" si="32"/>
        <v>12.128819444442343</v>
      </c>
      <c r="I422" s="287">
        <f t="shared" si="33"/>
        <v>4.1326623850601329E-5</v>
      </c>
      <c r="J422" s="22">
        <f t="shared" si="34"/>
        <v>5.0124315893232808E-4</v>
      </c>
    </row>
    <row r="423" spans="1:10" s="7" customFormat="1">
      <c r="A423" s="45" t="s">
        <v>224</v>
      </c>
      <c r="B423" s="22">
        <v>7137.2</v>
      </c>
      <c r="C423" s="13">
        <v>45177.449305555558</v>
      </c>
      <c r="D423" s="13">
        <v>45177.449305555558</v>
      </c>
      <c r="E423" s="76">
        <v>45190</v>
      </c>
      <c r="F423" s="273">
        <f t="shared" si="30"/>
        <v>0.5</v>
      </c>
      <c r="G423" s="273">
        <f t="shared" si="31"/>
        <v>12.550694444442343</v>
      </c>
      <c r="H423" s="273">
        <f t="shared" si="32"/>
        <v>13.050694444442343</v>
      </c>
      <c r="I423" s="287">
        <f t="shared" si="33"/>
        <v>4.1061403497906501E-4</v>
      </c>
      <c r="J423" s="22">
        <f t="shared" si="34"/>
        <v>5.3587983051113378E-3</v>
      </c>
    </row>
    <row r="424" spans="1:10" s="7" customFormat="1">
      <c r="A424" s="45" t="s">
        <v>224</v>
      </c>
      <c r="B424" s="22">
        <v>713.78</v>
      </c>
      <c r="C424" s="13">
        <v>45084.355555555558</v>
      </c>
      <c r="D424" s="13">
        <v>45084.355555555558</v>
      </c>
      <c r="E424" s="76">
        <v>45099</v>
      </c>
      <c r="F424" s="273">
        <f t="shared" si="30"/>
        <v>0.5</v>
      </c>
      <c r="G424" s="273">
        <f t="shared" si="31"/>
        <v>14.644444444442343</v>
      </c>
      <c r="H424" s="273">
        <f t="shared" si="32"/>
        <v>15.144444444442343</v>
      </c>
      <c r="I424" s="287">
        <f t="shared" si="33"/>
        <v>4.1064855389698626E-5</v>
      </c>
      <c r="J424" s="22">
        <f t="shared" si="34"/>
        <v>6.2190442106834951E-4</v>
      </c>
    </row>
    <row r="425" spans="1:10" s="7" customFormat="1">
      <c r="A425" s="45" t="s">
        <v>224</v>
      </c>
      <c r="B425" s="22">
        <v>46.4</v>
      </c>
      <c r="C425" s="13">
        <v>45084.355555555558</v>
      </c>
      <c r="D425" s="13">
        <v>45084.355555555558</v>
      </c>
      <c r="E425" s="76">
        <v>45099</v>
      </c>
      <c r="F425" s="273">
        <f t="shared" si="30"/>
        <v>0.5</v>
      </c>
      <c r="G425" s="273">
        <f t="shared" si="31"/>
        <v>14.644444444442343</v>
      </c>
      <c r="H425" s="273">
        <f t="shared" si="32"/>
        <v>15.144444444442343</v>
      </c>
      <c r="I425" s="287">
        <f t="shared" si="33"/>
        <v>2.6694629859088463E-6</v>
      </c>
      <c r="J425" s="22">
        <f t="shared" si="34"/>
        <v>4.0427533886591692E-5</v>
      </c>
    </row>
    <row r="426" spans="1:10" s="7" customFormat="1">
      <c r="A426" s="45" t="s">
        <v>224</v>
      </c>
      <c r="B426" s="22">
        <v>701.13</v>
      </c>
      <c r="C426" s="13">
        <v>45119.292361111111</v>
      </c>
      <c r="D426" s="13">
        <v>45119.293055555558</v>
      </c>
      <c r="E426" s="76">
        <v>45132</v>
      </c>
      <c r="F426" s="273">
        <f t="shared" si="30"/>
        <v>0.50034722222335404</v>
      </c>
      <c r="G426" s="273">
        <f t="shared" si="31"/>
        <v>12.706944444442343</v>
      </c>
      <c r="H426" s="273">
        <f t="shared" si="32"/>
        <v>13.207291666665697</v>
      </c>
      <c r="I426" s="287">
        <f t="shared" si="33"/>
        <v>4.0337081536859252E-5</v>
      </c>
      <c r="J426" s="22">
        <f t="shared" si="34"/>
        <v>5.3274360083937588E-4</v>
      </c>
    </row>
    <row r="427" spans="1:10" s="7" customFormat="1">
      <c r="A427" s="45" t="s">
        <v>224</v>
      </c>
      <c r="B427" s="22">
        <v>62.68</v>
      </c>
      <c r="C427" s="13">
        <v>45243.802083333336</v>
      </c>
      <c r="D427" s="13">
        <v>45243.802083333336</v>
      </c>
      <c r="E427" s="76">
        <v>45252</v>
      </c>
      <c r="F427" s="273">
        <f t="shared" si="30"/>
        <v>0.5</v>
      </c>
      <c r="G427" s="273">
        <f t="shared" si="31"/>
        <v>8.1979166666642413</v>
      </c>
      <c r="H427" s="273">
        <f t="shared" si="32"/>
        <v>8.6979166666642413</v>
      </c>
      <c r="I427" s="287">
        <f t="shared" si="33"/>
        <v>3.6060762921716915E-6</v>
      </c>
      <c r="J427" s="22">
        <f t="shared" si="34"/>
        <v>3.1365351082942946E-5</v>
      </c>
    </row>
    <row r="428" spans="1:10" s="7" customFormat="1">
      <c r="A428" s="45" t="s">
        <v>224</v>
      </c>
      <c r="B428" s="22">
        <v>732.85</v>
      </c>
      <c r="C428" s="13">
        <v>44929.29583333333</v>
      </c>
      <c r="D428" s="13">
        <v>44929.29583333333</v>
      </c>
      <c r="E428" s="76">
        <v>44950</v>
      </c>
      <c r="F428" s="273">
        <f t="shared" si="30"/>
        <v>0.5</v>
      </c>
      <c r="G428" s="273">
        <f t="shared" si="31"/>
        <v>20.704166666670062</v>
      </c>
      <c r="H428" s="273">
        <f t="shared" si="32"/>
        <v>21.204166666670062</v>
      </c>
      <c r="I428" s="287">
        <f t="shared" si="33"/>
        <v>4.216198166429522E-5</v>
      </c>
      <c r="J428" s="22">
        <f t="shared" si="34"/>
        <v>8.9400968620680305E-4</v>
      </c>
    </row>
    <row r="429" spans="1:10" s="7" customFormat="1">
      <c r="A429" s="45" t="s">
        <v>224</v>
      </c>
      <c r="B429" s="22">
        <v>46.68</v>
      </c>
      <c r="C429" s="13">
        <v>45156.032638888886</v>
      </c>
      <c r="D429" s="13">
        <v>45156.032638888886</v>
      </c>
      <c r="E429" s="76">
        <v>45176</v>
      </c>
      <c r="F429" s="273">
        <f t="shared" si="30"/>
        <v>0.5</v>
      </c>
      <c r="G429" s="273">
        <f t="shared" si="31"/>
        <v>19.96736111111386</v>
      </c>
      <c r="H429" s="273">
        <f t="shared" si="32"/>
        <v>20.46736111111386</v>
      </c>
      <c r="I429" s="287">
        <f t="shared" si="33"/>
        <v>2.6855718142720892E-6</v>
      </c>
      <c r="J429" s="22">
        <f t="shared" si="34"/>
        <v>5.4966568112536054E-5</v>
      </c>
    </row>
    <row r="430" spans="1:10" s="7" customFormat="1">
      <c r="A430" s="45" t="s">
        <v>224</v>
      </c>
      <c r="B430" s="22">
        <v>3282.83</v>
      </c>
      <c r="C430" s="13">
        <v>44950.427083333336</v>
      </c>
      <c r="D430" s="13">
        <v>44950.427777777775</v>
      </c>
      <c r="E430" s="76">
        <v>44966</v>
      </c>
      <c r="F430" s="273">
        <f t="shared" si="30"/>
        <v>0.50034722221971606</v>
      </c>
      <c r="G430" s="273">
        <f t="shared" si="31"/>
        <v>15.572222222224809</v>
      </c>
      <c r="H430" s="273">
        <f t="shared" si="32"/>
        <v>16.072569444444525</v>
      </c>
      <c r="I430" s="287">
        <f t="shared" si="33"/>
        <v>1.8886623219894694E-4</v>
      </c>
      <c r="J430" s="22">
        <f t="shared" si="34"/>
        <v>3.0355656327281594E-3</v>
      </c>
    </row>
    <row r="431" spans="1:10" s="7" customFormat="1">
      <c r="A431" s="45" t="s">
        <v>224</v>
      </c>
      <c r="B431" s="22">
        <v>68.83</v>
      </c>
      <c r="C431" s="13">
        <v>44950.427083333336</v>
      </c>
      <c r="D431" s="13">
        <v>44950.427777777775</v>
      </c>
      <c r="E431" s="76">
        <v>44966</v>
      </c>
      <c r="F431" s="273">
        <f t="shared" si="30"/>
        <v>0.50034722221971606</v>
      </c>
      <c r="G431" s="273">
        <f t="shared" si="31"/>
        <v>15.572222222224809</v>
      </c>
      <c r="H431" s="273">
        <f t="shared" si="32"/>
        <v>16.072569444444525</v>
      </c>
      <c r="I431" s="287">
        <f t="shared" si="33"/>
        <v>3.9598952008643509E-6</v>
      </c>
      <c r="J431" s="22">
        <f t="shared" si="34"/>
        <v>6.3645690608614883E-5</v>
      </c>
    </row>
    <row r="432" spans="1:10" s="7" customFormat="1">
      <c r="A432" s="45" t="s">
        <v>224</v>
      </c>
      <c r="B432" s="22">
        <v>735.41</v>
      </c>
      <c r="C432" s="13">
        <v>44953.518750000003</v>
      </c>
      <c r="D432" s="13">
        <v>44953.519444444442</v>
      </c>
      <c r="E432" s="76">
        <v>44966</v>
      </c>
      <c r="F432" s="273">
        <f t="shared" si="30"/>
        <v>0.50034722221971606</v>
      </c>
      <c r="G432" s="273">
        <f t="shared" si="31"/>
        <v>12.480555555557657</v>
      </c>
      <c r="H432" s="273">
        <f t="shared" si="32"/>
        <v>12.980902777777374</v>
      </c>
      <c r="I432" s="287">
        <f t="shared" si="33"/>
        <v>4.2309262380759153E-5</v>
      </c>
      <c r="J432" s="22">
        <f t="shared" si="34"/>
        <v>5.4921242156410826E-4</v>
      </c>
    </row>
    <row r="433" spans="1:10" s="7" customFormat="1">
      <c r="A433" s="45" t="s">
        <v>224</v>
      </c>
      <c r="B433" s="22">
        <v>682.43</v>
      </c>
      <c r="C433" s="13">
        <v>45160.090277777781</v>
      </c>
      <c r="D433" s="13">
        <v>45160.090277777781</v>
      </c>
      <c r="E433" s="76">
        <v>45176</v>
      </c>
      <c r="F433" s="273">
        <f t="shared" si="30"/>
        <v>0.5</v>
      </c>
      <c r="G433" s="273">
        <f t="shared" si="31"/>
        <v>15.909722222218988</v>
      </c>
      <c r="H433" s="273">
        <f t="shared" si="32"/>
        <v>16.409722222218988</v>
      </c>
      <c r="I433" s="287">
        <f t="shared" si="33"/>
        <v>3.9261241928314088E-5</v>
      </c>
      <c r="J433" s="22">
        <f t="shared" si="34"/>
        <v>6.442660741429716E-4</v>
      </c>
    </row>
    <row r="434" spans="1:10" s="7" customFormat="1">
      <c r="A434" s="45" t="s">
        <v>224</v>
      </c>
      <c r="B434" s="22">
        <v>708.94</v>
      </c>
      <c r="C434" s="13">
        <v>45135.400694444441</v>
      </c>
      <c r="D434" s="13">
        <v>45135.400694444441</v>
      </c>
      <c r="E434" s="76">
        <v>45147</v>
      </c>
      <c r="F434" s="273">
        <f t="shared" si="30"/>
        <v>0.5</v>
      </c>
      <c r="G434" s="273">
        <f t="shared" si="31"/>
        <v>11.599305555559113</v>
      </c>
      <c r="H434" s="273">
        <f t="shared" si="32"/>
        <v>12.099305555559113</v>
      </c>
      <c r="I434" s="287">
        <f t="shared" si="33"/>
        <v>4.0786402785134001E-5</v>
      </c>
      <c r="J434" s="22">
        <f t="shared" si="34"/>
        <v>4.9348714980944352E-4</v>
      </c>
    </row>
    <row r="435" spans="1:10" s="7" customFormat="1">
      <c r="A435" s="45" t="s">
        <v>224</v>
      </c>
      <c r="B435" s="22">
        <v>44.89</v>
      </c>
      <c r="C435" s="13">
        <v>45137.402083333334</v>
      </c>
      <c r="D435" s="13">
        <v>45137.402083333334</v>
      </c>
      <c r="E435" s="76">
        <v>45147</v>
      </c>
      <c r="F435" s="273">
        <f t="shared" si="30"/>
        <v>0.5</v>
      </c>
      <c r="G435" s="273">
        <f t="shared" si="31"/>
        <v>9.5979166666656965</v>
      </c>
      <c r="H435" s="273">
        <f t="shared" si="32"/>
        <v>10.097916666665697</v>
      </c>
      <c r="I435" s="287">
        <f t="shared" si="33"/>
        <v>2.5825903758070712E-6</v>
      </c>
      <c r="J435" s="22">
        <f t="shared" si="34"/>
        <v>2.607878239903265E-5</v>
      </c>
    </row>
    <row r="436" spans="1:10" s="7" customFormat="1">
      <c r="A436" s="45" t="s">
        <v>224</v>
      </c>
      <c r="B436" s="22">
        <v>47.82</v>
      </c>
      <c r="C436" s="13">
        <v>45099.531944444447</v>
      </c>
      <c r="D436" s="13">
        <v>45099.531944444447</v>
      </c>
      <c r="E436" s="76">
        <v>45114</v>
      </c>
      <c r="F436" s="273">
        <f t="shared" si="30"/>
        <v>0.5</v>
      </c>
      <c r="G436" s="273">
        <f t="shared" si="31"/>
        <v>14.468055555553292</v>
      </c>
      <c r="H436" s="273">
        <f t="shared" si="32"/>
        <v>14.968055555553292</v>
      </c>
      <c r="I436" s="287">
        <f t="shared" si="33"/>
        <v>2.7511577583224361E-6</v>
      </c>
      <c r="J436" s="22">
        <f t="shared" si="34"/>
        <v>4.117948216866168E-5</v>
      </c>
    </row>
    <row r="437" spans="1:10" s="7" customFormat="1">
      <c r="A437" s="45" t="s">
        <v>224</v>
      </c>
      <c r="B437" s="22">
        <v>708.94</v>
      </c>
      <c r="C437" s="13">
        <v>45116.396527777775</v>
      </c>
      <c r="D437" s="13">
        <v>45116.409722222219</v>
      </c>
      <c r="E437" s="76">
        <v>45132</v>
      </c>
      <c r="F437" s="273">
        <f t="shared" si="30"/>
        <v>0.50659722222189885</v>
      </c>
      <c r="G437" s="273">
        <f t="shared" si="31"/>
        <v>15.590277777781012</v>
      </c>
      <c r="H437" s="273">
        <f t="shared" si="32"/>
        <v>16.09687500000291</v>
      </c>
      <c r="I437" s="287">
        <f t="shared" si="33"/>
        <v>4.0786402785134001E-5</v>
      </c>
      <c r="J437" s="22">
        <f t="shared" si="34"/>
        <v>6.5653362733207252E-4</v>
      </c>
    </row>
    <row r="438" spans="1:10" s="7" customFormat="1">
      <c r="A438" s="45" t="s">
        <v>224</v>
      </c>
      <c r="B438" s="22">
        <v>42.54</v>
      </c>
      <c r="C438" s="13">
        <v>45117.410416666666</v>
      </c>
      <c r="D438" s="13">
        <v>45117.410416666666</v>
      </c>
      <c r="E438" s="76">
        <v>45132</v>
      </c>
      <c r="F438" s="273">
        <f t="shared" si="30"/>
        <v>0.5</v>
      </c>
      <c r="G438" s="273">
        <f t="shared" si="31"/>
        <v>14.589583333334303</v>
      </c>
      <c r="H438" s="273">
        <f t="shared" si="32"/>
        <v>15.089583333334303</v>
      </c>
      <c r="I438" s="287">
        <f t="shared" si="33"/>
        <v>2.4473912806155674E-6</v>
      </c>
      <c r="J438" s="22">
        <f t="shared" si="34"/>
        <v>3.6930114678124365E-5</v>
      </c>
    </row>
    <row r="439" spans="1:10" s="7" customFormat="1">
      <c r="A439" s="45" t="s">
        <v>224</v>
      </c>
      <c r="B439" s="22">
        <v>59.71</v>
      </c>
      <c r="C439" s="13">
        <v>45013.315972222219</v>
      </c>
      <c r="D439" s="13">
        <v>45013.316666666666</v>
      </c>
      <c r="E439" s="76">
        <v>45023</v>
      </c>
      <c r="F439" s="273">
        <f t="shared" si="30"/>
        <v>0.50034722222335404</v>
      </c>
      <c r="G439" s="273">
        <f t="shared" si="31"/>
        <v>9.6833333333343035</v>
      </c>
      <c r="H439" s="273">
        <f t="shared" si="32"/>
        <v>10.183680555557657</v>
      </c>
      <c r="I439" s="287">
        <f t="shared" si="33"/>
        <v>3.4352076484615779E-6</v>
      </c>
      <c r="J439" s="22">
        <f t="shared" si="34"/>
        <v>3.4983057333941116E-5</v>
      </c>
    </row>
    <row r="440" spans="1:10" s="7" customFormat="1">
      <c r="A440" s="45" t="s">
        <v>224</v>
      </c>
      <c r="B440" s="22">
        <v>3122.38</v>
      </c>
      <c r="C440" s="13">
        <v>45014.325694444444</v>
      </c>
      <c r="D440" s="13">
        <v>45014.325694444444</v>
      </c>
      <c r="E440" s="76">
        <v>45023</v>
      </c>
      <c r="F440" s="273">
        <f t="shared" si="30"/>
        <v>0.5</v>
      </c>
      <c r="G440" s="273">
        <f t="shared" si="31"/>
        <v>8.6743055555562023</v>
      </c>
      <c r="H440" s="273">
        <f t="shared" si="32"/>
        <v>9.1743055555562023</v>
      </c>
      <c r="I440" s="287">
        <f t="shared" si="33"/>
        <v>1.7963529823151E-4</v>
      </c>
      <c r="J440" s="22">
        <f t="shared" si="34"/>
        <v>1.6480291145393375E-3</v>
      </c>
    </row>
    <row r="441" spans="1:10" s="7" customFormat="1">
      <c r="A441" s="45" t="s">
        <v>224</v>
      </c>
      <c r="B441" s="22">
        <v>187826.5</v>
      </c>
      <c r="C441" s="13">
        <v>44922</v>
      </c>
      <c r="D441" s="13">
        <v>44930.363888888889</v>
      </c>
      <c r="E441" s="76">
        <v>44950</v>
      </c>
      <c r="F441" s="273">
        <f t="shared" si="30"/>
        <v>4.6819444444445253</v>
      </c>
      <c r="G441" s="273">
        <f t="shared" si="31"/>
        <v>19.636111111110949</v>
      </c>
      <c r="H441" s="273">
        <f t="shared" si="32"/>
        <v>24.318055555555475</v>
      </c>
      <c r="I441" s="287">
        <f t="shared" si="33"/>
        <v>1.0805945894888102E-2</v>
      </c>
      <c r="J441" s="22">
        <f t="shared" si="34"/>
        <v>0.26277959260221551</v>
      </c>
    </row>
    <row r="442" spans="1:10" s="7" customFormat="1">
      <c r="A442" s="45" t="s">
        <v>224</v>
      </c>
      <c r="B442" s="22">
        <v>6888</v>
      </c>
      <c r="C442" s="13">
        <v>45115.413888888892</v>
      </c>
      <c r="D442" s="13">
        <v>45115.414583333331</v>
      </c>
      <c r="E442" s="76">
        <v>45132</v>
      </c>
      <c r="F442" s="273">
        <f t="shared" si="30"/>
        <v>0.50034722221971606</v>
      </c>
      <c r="G442" s="273">
        <f t="shared" si="31"/>
        <v>16.585416666668607</v>
      </c>
      <c r="H442" s="273">
        <f t="shared" si="32"/>
        <v>17.085763888888323</v>
      </c>
      <c r="I442" s="287">
        <f t="shared" si="33"/>
        <v>3.9627717773577873E-4</v>
      </c>
      <c r="J442" s="22">
        <f t="shared" si="34"/>
        <v>6.7706982933485481E-3</v>
      </c>
    </row>
    <row r="443" spans="1:10" s="7" customFormat="1">
      <c r="A443" s="45" t="s">
        <v>224</v>
      </c>
      <c r="B443" s="22">
        <v>7134.4</v>
      </c>
      <c r="C443" s="13">
        <v>45114.415277777778</v>
      </c>
      <c r="D443" s="13">
        <v>45114.415972222225</v>
      </c>
      <c r="E443" s="76">
        <v>45132</v>
      </c>
      <c r="F443" s="273">
        <f t="shared" si="30"/>
        <v>0.50034722222335404</v>
      </c>
      <c r="G443" s="273">
        <f t="shared" si="31"/>
        <v>17.584027777775191</v>
      </c>
      <c r="H443" s="273">
        <f t="shared" si="32"/>
        <v>18.084374999998545</v>
      </c>
      <c r="I443" s="287">
        <f t="shared" si="33"/>
        <v>4.1045294669543261E-4</v>
      </c>
      <c r="J443" s="22">
        <f t="shared" si="34"/>
        <v>7.4227850078946167E-3</v>
      </c>
    </row>
    <row r="444" spans="1:10" s="7" customFormat="1">
      <c r="A444" s="45" t="s">
        <v>224</v>
      </c>
      <c r="B444" s="22">
        <v>722.61</v>
      </c>
      <c r="C444" s="13">
        <v>45114.415972222225</v>
      </c>
      <c r="D444" s="13">
        <v>45114.416666666664</v>
      </c>
      <c r="E444" s="76">
        <v>45132</v>
      </c>
      <c r="F444" s="273">
        <f t="shared" si="30"/>
        <v>0.50034722221971606</v>
      </c>
      <c r="G444" s="273">
        <f t="shared" si="31"/>
        <v>17.583333333335759</v>
      </c>
      <c r="H444" s="273">
        <f t="shared" si="32"/>
        <v>18.083680555555475</v>
      </c>
      <c r="I444" s="287">
        <f t="shared" si="33"/>
        <v>4.1572858798439468E-5</v>
      </c>
      <c r="J444" s="22">
        <f t="shared" si="34"/>
        <v>7.5179029829219315E-4</v>
      </c>
    </row>
    <row r="445" spans="1:10" s="7" customFormat="1">
      <c r="A445" s="45" t="s">
        <v>224</v>
      </c>
      <c r="B445" s="22">
        <v>7193.2</v>
      </c>
      <c r="C445" s="13">
        <v>45117.417361111111</v>
      </c>
      <c r="D445" s="13">
        <v>45117.418055555558</v>
      </c>
      <c r="E445" s="76">
        <v>45132</v>
      </c>
      <c r="F445" s="273">
        <f t="shared" si="30"/>
        <v>0.50034722222335404</v>
      </c>
      <c r="G445" s="273">
        <f t="shared" si="31"/>
        <v>14.581944444442343</v>
      </c>
      <c r="H445" s="273">
        <f t="shared" si="32"/>
        <v>15.082291666665697</v>
      </c>
      <c r="I445" s="287">
        <f t="shared" si="33"/>
        <v>4.1383580065171364E-4</v>
      </c>
      <c r="J445" s="22">
        <f t="shared" si="34"/>
        <v>6.2415922475372674E-3</v>
      </c>
    </row>
    <row r="446" spans="1:10" s="7" customFormat="1">
      <c r="A446" s="45" t="s">
        <v>224</v>
      </c>
      <c r="B446" s="22">
        <v>44.7</v>
      </c>
      <c r="C446" s="13">
        <v>45117.417361111111</v>
      </c>
      <c r="D446" s="13">
        <v>45117.418055555558</v>
      </c>
      <c r="E446" s="76">
        <v>45132</v>
      </c>
      <c r="F446" s="273">
        <f t="shared" si="30"/>
        <v>0.50034722222335404</v>
      </c>
      <c r="G446" s="273">
        <f t="shared" si="31"/>
        <v>14.581944444442343</v>
      </c>
      <c r="H446" s="273">
        <f t="shared" si="32"/>
        <v>15.082291666665697</v>
      </c>
      <c r="I446" s="287">
        <f t="shared" si="33"/>
        <v>2.5716593851320137E-6</v>
      </c>
      <c r="J446" s="22">
        <f t="shared" si="34"/>
        <v>3.8786516913879198E-5</v>
      </c>
    </row>
    <row r="447" spans="1:10" s="7" customFormat="1">
      <c r="A447" s="45" t="s">
        <v>224</v>
      </c>
      <c r="B447" s="22">
        <v>59.5</v>
      </c>
      <c r="C447" s="13">
        <v>44998.390972222223</v>
      </c>
      <c r="D447" s="13">
        <v>44998.390972222223</v>
      </c>
      <c r="E447" s="76">
        <v>45008</v>
      </c>
      <c r="F447" s="273">
        <f t="shared" si="30"/>
        <v>0.5</v>
      </c>
      <c r="G447" s="273">
        <f t="shared" si="31"/>
        <v>9.609027777776646</v>
      </c>
      <c r="H447" s="273">
        <f t="shared" si="32"/>
        <v>10.109027777776646</v>
      </c>
      <c r="I447" s="287">
        <f t="shared" si="33"/>
        <v>3.4231260271891454E-6</v>
      </c>
      <c r="J447" s="22">
        <f t="shared" si="34"/>
        <v>3.4604476095685285E-5</v>
      </c>
    </row>
    <row r="448" spans="1:10" s="7" customFormat="1">
      <c r="A448" s="45" t="s">
        <v>224</v>
      </c>
      <c r="B448" s="22">
        <v>3228.07</v>
      </c>
      <c r="C448" s="13">
        <v>45077.320138888892</v>
      </c>
      <c r="D448" s="13">
        <v>45077.320833333331</v>
      </c>
      <c r="E448" s="76">
        <v>45085</v>
      </c>
      <c r="F448" s="273">
        <f t="shared" si="30"/>
        <v>0.50034722221971606</v>
      </c>
      <c r="G448" s="273">
        <f t="shared" si="31"/>
        <v>7.6791666666686069</v>
      </c>
      <c r="H448" s="273">
        <f t="shared" si="32"/>
        <v>8.179513888888323</v>
      </c>
      <c r="I448" s="287">
        <f t="shared" si="33"/>
        <v>1.8571580562333555E-4</v>
      </c>
      <c r="J448" s="22">
        <f t="shared" si="34"/>
        <v>1.5190650114821572E-3</v>
      </c>
    </row>
    <row r="449" spans="1:10" s="7" customFormat="1">
      <c r="A449" s="45" t="s">
        <v>224</v>
      </c>
      <c r="B449" s="22">
        <v>3165.67</v>
      </c>
      <c r="C449" s="13">
        <v>45077.320833333331</v>
      </c>
      <c r="D449" s="13">
        <v>45077.321527777778</v>
      </c>
      <c r="E449" s="76">
        <v>45085</v>
      </c>
      <c r="F449" s="273">
        <f t="shared" si="30"/>
        <v>0.50034722222335404</v>
      </c>
      <c r="G449" s="273">
        <f t="shared" si="31"/>
        <v>7.6784722222218988</v>
      </c>
      <c r="H449" s="273">
        <f t="shared" si="32"/>
        <v>8.1788194444452529</v>
      </c>
      <c r="I449" s="287">
        <f t="shared" si="33"/>
        <v>1.821258381595271E-4</v>
      </c>
      <c r="J449" s="22">
        <f t="shared" si="34"/>
        <v>1.4895743464750295E-3</v>
      </c>
    </row>
    <row r="450" spans="1:10" s="7" customFormat="1">
      <c r="A450" s="45" t="s">
        <v>224</v>
      </c>
      <c r="B450" s="22">
        <v>50.71</v>
      </c>
      <c r="C450" s="13">
        <v>45077.320833333331</v>
      </c>
      <c r="D450" s="13">
        <v>45077.321527777778</v>
      </c>
      <c r="E450" s="76">
        <v>45085</v>
      </c>
      <c r="F450" s="273">
        <f t="shared" si="30"/>
        <v>0.50034722222335404</v>
      </c>
      <c r="G450" s="273">
        <f t="shared" si="31"/>
        <v>7.6784722222218988</v>
      </c>
      <c r="H450" s="273">
        <f t="shared" si="32"/>
        <v>8.1788194444452529</v>
      </c>
      <c r="I450" s="287">
        <f t="shared" si="33"/>
        <v>2.9174238796430519E-6</v>
      </c>
      <c r="J450" s="22">
        <f t="shared" si="34"/>
        <v>2.3861083154513498E-5</v>
      </c>
    </row>
    <row r="451" spans="1:10" s="7" customFormat="1">
      <c r="A451" s="45" t="s">
        <v>224</v>
      </c>
      <c r="B451" s="22">
        <v>46.21</v>
      </c>
      <c r="C451" s="13">
        <v>45084.356249999997</v>
      </c>
      <c r="D451" s="13">
        <v>45084.356249999997</v>
      </c>
      <c r="E451" s="76">
        <v>45099</v>
      </c>
      <c r="F451" s="273">
        <f t="shared" si="30"/>
        <v>0.5</v>
      </c>
      <c r="G451" s="273">
        <f t="shared" si="31"/>
        <v>14.64375000000291</v>
      </c>
      <c r="H451" s="273">
        <f t="shared" si="32"/>
        <v>15.14375000000291</v>
      </c>
      <c r="I451" s="287">
        <f t="shared" si="33"/>
        <v>2.6585319952337885E-6</v>
      </c>
      <c r="J451" s="22">
        <f t="shared" si="34"/>
        <v>4.0260143902829422E-5</v>
      </c>
    </row>
    <row r="452" spans="1:10" s="7" customFormat="1">
      <c r="A452" s="45" t="s">
        <v>224</v>
      </c>
      <c r="B452" s="22">
        <v>3224.25</v>
      </c>
      <c r="C452" s="13">
        <v>45009.361805555556</v>
      </c>
      <c r="D452" s="13">
        <v>45009.362500000003</v>
      </c>
      <c r="E452" s="76">
        <v>45023</v>
      </c>
      <c r="F452" s="273">
        <f t="shared" si="30"/>
        <v>0.50034722222335404</v>
      </c>
      <c r="G452" s="273">
        <f t="shared" si="31"/>
        <v>13.63749999999709</v>
      </c>
      <c r="H452" s="273">
        <f t="shared" si="32"/>
        <v>14.137847222220444</v>
      </c>
      <c r="I452" s="287">
        <f t="shared" si="33"/>
        <v>1.8549603517923702E-4</v>
      </c>
      <c r="J452" s="22">
        <f t="shared" si="34"/>
        <v>2.622514605691682E-3</v>
      </c>
    </row>
    <row r="453" spans="1:10" s="7" customFormat="1">
      <c r="A453" s="45" t="s">
        <v>224</v>
      </c>
      <c r="B453" s="22">
        <v>58.53</v>
      </c>
      <c r="C453" s="13">
        <v>45012.372916666667</v>
      </c>
      <c r="D453" s="13">
        <v>45012.373611111114</v>
      </c>
      <c r="E453" s="76">
        <v>45023</v>
      </c>
      <c r="F453" s="273">
        <f t="shared" si="30"/>
        <v>0.50034722222335404</v>
      </c>
      <c r="G453" s="273">
        <f t="shared" si="31"/>
        <v>10.62638888888614</v>
      </c>
      <c r="H453" s="273">
        <f t="shared" si="32"/>
        <v>11.126736111109494</v>
      </c>
      <c r="I453" s="287">
        <f t="shared" si="33"/>
        <v>3.3673204432164822E-6</v>
      </c>
      <c r="J453" s="22">
        <f t="shared" si="34"/>
        <v>3.7467285973214062E-5</v>
      </c>
    </row>
    <row r="454" spans="1:10" s="7" customFormat="1">
      <c r="A454" s="45" t="s">
        <v>224</v>
      </c>
      <c r="B454" s="22">
        <v>67.099999999999994</v>
      </c>
      <c r="C454" s="13">
        <v>44928.359027777777</v>
      </c>
      <c r="D454" s="13">
        <v>44928.359722222223</v>
      </c>
      <c r="E454" s="76">
        <v>44950</v>
      </c>
      <c r="F454" s="273">
        <f t="shared" si="30"/>
        <v>0.50034722222335404</v>
      </c>
      <c r="G454" s="273">
        <f t="shared" si="31"/>
        <v>21.640277777776646</v>
      </c>
      <c r="H454" s="273">
        <f t="shared" si="32"/>
        <v>22.140625</v>
      </c>
      <c r="I454" s="287">
        <f t="shared" si="33"/>
        <v>3.8603656541914562E-6</v>
      </c>
      <c r="J454" s="22">
        <f t="shared" si="34"/>
        <v>8.5470908312332703E-5</v>
      </c>
    </row>
    <row r="455" spans="1:10" s="7" customFormat="1">
      <c r="A455" s="45" t="s">
        <v>224</v>
      </c>
      <c r="B455" s="22">
        <v>44.07</v>
      </c>
      <c r="C455" s="13">
        <v>45127.479861111111</v>
      </c>
      <c r="D455" s="13">
        <v>45127.480555555558</v>
      </c>
      <c r="E455" s="76">
        <v>45147</v>
      </c>
      <c r="F455" s="273">
        <f t="shared" si="30"/>
        <v>0.50034722222335404</v>
      </c>
      <c r="G455" s="273">
        <f t="shared" si="31"/>
        <v>19.519444444442343</v>
      </c>
      <c r="H455" s="273">
        <f t="shared" si="32"/>
        <v>20.019791666665697</v>
      </c>
      <c r="I455" s="287">
        <f t="shared" si="33"/>
        <v>2.5354145213147167E-6</v>
      </c>
      <c r="J455" s="22">
        <f t="shared" si="34"/>
        <v>5.0758470505359565E-5</v>
      </c>
    </row>
    <row r="456" spans="1:10" s="7" customFormat="1">
      <c r="A456" s="45" t="s">
        <v>224</v>
      </c>
      <c r="B456" s="22">
        <v>7154</v>
      </c>
      <c r="C456" s="13">
        <v>45128.482638888891</v>
      </c>
      <c r="D456" s="13">
        <v>45128.482638888891</v>
      </c>
      <c r="E456" s="76">
        <v>45147</v>
      </c>
      <c r="F456" s="273">
        <f t="shared" si="30"/>
        <v>0.5</v>
      </c>
      <c r="G456" s="273">
        <f t="shared" si="31"/>
        <v>18.517361111109494</v>
      </c>
      <c r="H456" s="273">
        <f t="shared" si="32"/>
        <v>19.017361111109494</v>
      </c>
      <c r="I456" s="287">
        <f t="shared" si="33"/>
        <v>4.1158056468085962E-4</v>
      </c>
      <c r="J456" s="22">
        <f t="shared" si="34"/>
        <v>7.8271762248502651E-3</v>
      </c>
    </row>
    <row r="457" spans="1:10" s="7" customFormat="1">
      <c r="A457" s="45" t="s">
        <v>224</v>
      </c>
      <c r="B457" s="22">
        <v>703.25</v>
      </c>
      <c r="C457" s="13">
        <v>45107.237500000003</v>
      </c>
      <c r="D457" s="13">
        <v>45107.238194444442</v>
      </c>
      <c r="E457" s="76">
        <v>45114</v>
      </c>
      <c r="F457" s="273">
        <f t="shared" si="30"/>
        <v>0.50034722221971606</v>
      </c>
      <c r="G457" s="273">
        <f t="shared" si="31"/>
        <v>6.7618055555576575</v>
      </c>
      <c r="H457" s="273">
        <f t="shared" si="32"/>
        <v>7.2621527777773736</v>
      </c>
      <c r="I457" s="287">
        <f t="shared" si="33"/>
        <v>4.0459048380180951E-5</v>
      </c>
      <c r="J457" s="22">
        <f t="shared" si="34"/>
        <v>2.9381979058036025E-4</v>
      </c>
    </row>
    <row r="458" spans="1:10" s="7" customFormat="1">
      <c r="A458" s="45" t="s">
        <v>224</v>
      </c>
      <c r="B458" s="22">
        <v>45.97</v>
      </c>
      <c r="C458" s="13">
        <v>45152.554861111108</v>
      </c>
      <c r="D458" s="13">
        <v>45152.555555555555</v>
      </c>
      <c r="E458" s="76">
        <v>45162</v>
      </c>
      <c r="F458" s="273">
        <f t="shared" ref="F458:F521" si="35">(D458-C458+1)/2</f>
        <v>0.50034722222335404</v>
      </c>
      <c r="G458" s="273">
        <f t="shared" ref="G458:G521" si="36">E458-D458</f>
        <v>9.4444444444452529</v>
      </c>
      <c r="H458" s="273">
        <f t="shared" ref="H458:H521" si="37">SUM(F458:G458)</f>
        <v>9.9447916666686069</v>
      </c>
      <c r="I458" s="287">
        <f t="shared" ref="I458:I521" si="38">+B458/B$1925</f>
        <v>2.6447244280652943E-6</v>
      </c>
      <c r="J458" s="22">
        <f t="shared" ref="J458:J521" si="39">+H458*I458</f>
        <v>2.6301233452858635E-5</v>
      </c>
    </row>
    <row r="459" spans="1:10" s="7" customFormat="1">
      <c r="A459" s="45" t="s">
        <v>224</v>
      </c>
      <c r="B459" s="22">
        <v>46.77</v>
      </c>
      <c r="C459" s="13">
        <v>45152.555555555555</v>
      </c>
      <c r="D459" s="13">
        <v>45152.555555555555</v>
      </c>
      <c r="E459" s="76">
        <v>45162</v>
      </c>
      <c r="F459" s="273">
        <f t="shared" si="35"/>
        <v>0.5</v>
      </c>
      <c r="G459" s="273">
        <f t="shared" si="36"/>
        <v>9.4444444444452529</v>
      </c>
      <c r="H459" s="273">
        <f t="shared" si="37"/>
        <v>9.9444444444452529</v>
      </c>
      <c r="I459" s="287">
        <f t="shared" si="38"/>
        <v>2.6907496519602746E-6</v>
      </c>
      <c r="J459" s="22">
        <f t="shared" si="39"/>
        <v>2.675801042782935E-5</v>
      </c>
    </row>
    <row r="460" spans="1:10" s="7" customFormat="1">
      <c r="A460" s="45" t="s">
        <v>224</v>
      </c>
      <c r="B460" s="22">
        <v>720.94</v>
      </c>
      <c r="C460" s="13">
        <v>45154.345833333333</v>
      </c>
      <c r="D460" s="13">
        <v>45154.34652777778</v>
      </c>
      <c r="E460" s="76">
        <v>45176</v>
      </c>
      <c r="F460" s="273">
        <f t="shared" si="35"/>
        <v>0.50034722222335404</v>
      </c>
      <c r="G460" s="273">
        <f t="shared" si="36"/>
        <v>21.653472222220444</v>
      </c>
      <c r="H460" s="273">
        <f t="shared" si="37"/>
        <v>22.153819444443798</v>
      </c>
      <c r="I460" s="287">
        <f t="shared" si="38"/>
        <v>4.1476781143558705E-5</v>
      </c>
      <c r="J460" s="22">
        <f t="shared" si="39"/>
        <v>9.1886912059111067E-4</v>
      </c>
    </row>
    <row r="461" spans="1:10" s="7" customFormat="1">
      <c r="A461" s="45" t="s">
        <v>224</v>
      </c>
      <c r="B461" s="22">
        <v>714.24</v>
      </c>
      <c r="C461" s="13">
        <v>45146.426388888889</v>
      </c>
      <c r="D461" s="13">
        <v>45146.427083333336</v>
      </c>
      <c r="E461" s="76">
        <v>45162</v>
      </c>
      <c r="F461" s="273">
        <f t="shared" si="35"/>
        <v>0.50034722222335404</v>
      </c>
      <c r="G461" s="273">
        <f t="shared" si="36"/>
        <v>15.572916666664241</v>
      </c>
      <c r="H461" s="273">
        <f t="shared" si="37"/>
        <v>16.073263888887595</v>
      </c>
      <c r="I461" s="287">
        <f t="shared" si="38"/>
        <v>4.109131989343824E-5</v>
      </c>
      <c r="J461" s="22">
        <f t="shared" si="39"/>
        <v>6.6047162818992937E-4</v>
      </c>
    </row>
    <row r="462" spans="1:10" s="7" customFormat="1">
      <c r="A462" s="45" t="s">
        <v>224</v>
      </c>
      <c r="B462" s="22">
        <v>693.04</v>
      </c>
      <c r="C462" s="13">
        <v>45175.081944444442</v>
      </c>
      <c r="D462" s="13">
        <v>45175.081944444442</v>
      </c>
      <c r="E462" s="76">
        <v>45190</v>
      </c>
      <c r="F462" s="273">
        <f t="shared" si="35"/>
        <v>0.5</v>
      </c>
      <c r="G462" s="273">
        <f t="shared" si="36"/>
        <v>14.918055555557657</v>
      </c>
      <c r="H462" s="273">
        <f t="shared" si="37"/>
        <v>15.418055555557657</v>
      </c>
      <c r="I462" s="287">
        <f t="shared" si="38"/>
        <v>3.9871651460221263E-5</v>
      </c>
      <c r="J462" s="22">
        <f t="shared" si="39"/>
        <v>6.1474333730552298E-4</v>
      </c>
    </row>
    <row r="463" spans="1:10" s="7" customFormat="1">
      <c r="A463" s="45" t="s">
        <v>224</v>
      </c>
      <c r="B463" s="22">
        <v>59</v>
      </c>
      <c r="C463" s="13">
        <v>45176.209027777775</v>
      </c>
      <c r="D463" s="13">
        <v>45176.209027777775</v>
      </c>
      <c r="E463" s="76">
        <v>45190</v>
      </c>
      <c r="F463" s="273">
        <f t="shared" si="35"/>
        <v>0.5</v>
      </c>
      <c r="G463" s="273">
        <f t="shared" si="36"/>
        <v>13.790972222224809</v>
      </c>
      <c r="H463" s="273">
        <f t="shared" si="37"/>
        <v>14.290972222224809</v>
      </c>
      <c r="I463" s="287">
        <f t="shared" si="38"/>
        <v>3.394360262254783E-6</v>
      </c>
      <c r="J463" s="22">
        <f t="shared" si="39"/>
        <v>4.8508708220106824E-5</v>
      </c>
    </row>
    <row r="464" spans="1:10" s="7" customFormat="1">
      <c r="A464" s="45" t="s">
        <v>224</v>
      </c>
      <c r="B464" s="22">
        <v>709.5</v>
      </c>
      <c r="C464" s="13">
        <v>45176.209027777775</v>
      </c>
      <c r="D464" s="13">
        <v>45176.209027777775</v>
      </c>
      <c r="E464" s="76">
        <v>45190</v>
      </c>
      <c r="F464" s="273">
        <f t="shared" si="35"/>
        <v>0.5</v>
      </c>
      <c r="G464" s="273">
        <f t="shared" si="36"/>
        <v>13.790972222224809</v>
      </c>
      <c r="H464" s="273">
        <f t="shared" si="37"/>
        <v>14.290972222224809</v>
      </c>
      <c r="I464" s="287">
        <f t="shared" si="38"/>
        <v>4.081862044186048E-5</v>
      </c>
      <c r="J464" s="22">
        <f t="shared" si="39"/>
        <v>5.8333777088416592E-4</v>
      </c>
    </row>
    <row r="465" spans="1:10" s="7" customFormat="1">
      <c r="A465" s="45" t="s">
        <v>224</v>
      </c>
      <c r="B465" s="22">
        <v>56.07</v>
      </c>
      <c r="C465" s="13">
        <v>45006.512499999997</v>
      </c>
      <c r="D465" s="13">
        <v>45006.512499999997</v>
      </c>
      <c r="E465" s="76">
        <v>45023</v>
      </c>
      <c r="F465" s="273">
        <f t="shared" si="35"/>
        <v>0.5</v>
      </c>
      <c r="G465" s="273">
        <f t="shared" si="36"/>
        <v>16.48750000000291</v>
      </c>
      <c r="H465" s="273">
        <f t="shared" si="37"/>
        <v>16.98750000000291</v>
      </c>
      <c r="I465" s="287">
        <f t="shared" si="38"/>
        <v>3.2257928797394185E-6</v>
      </c>
      <c r="J465" s="22">
        <f t="shared" si="39"/>
        <v>5.4798156544582757E-5</v>
      </c>
    </row>
    <row r="466" spans="1:10" s="7" customFormat="1">
      <c r="A466" s="45" t="s">
        <v>224</v>
      </c>
      <c r="B466" s="22">
        <v>59.71</v>
      </c>
      <c r="C466" s="13">
        <v>45006.513194444444</v>
      </c>
      <c r="D466" s="13">
        <v>45006.513194444444</v>
      </c>
      <c r="E466" s="76">
        <v>45023</v>
      </c>
      <c r="F466" s="273">
        <f t="shared" si="35"/>
        <v>0.5</v>
      </c>
      <c r="G466" s="273">
        <f t="shared" si="36"/>
        <v>16.486805555556202</v>
      </c>
      <c r="H466" s="273">
        <f t="shared" si="37"/>
        <v>16.986805555556202</v>
      </c>
      <c r="I466" s="287">
        <f t="shared" si="38"/>
        <v>3.4352076484615779E-6</v>
      </c>
      <c r="J466" s="22">
        <f t="shared" si="39"/>
        <v>5.8353204367376289E-5</v>
      </c>
    </row>
    <row r="467" spans="1:10" s="7" customFormat="1">
      <c r="A467" s="45" t="s">
        <v>224</v>
      </c>
      <c r="B467" s="22">
        <v>3268.82</v>
      </c>
      <c r="C467" s="13">
        <v>45056.520833333336</v>
      </c>
      <c r="D467" s="13">
        <v>45056.520833333336</v>
      </c>
      <c r="E467" s="76">
        <v>45070</v>
      </c>
      <c r="F467" s="273">
        <f t="shared" si="35"/>
        <v>0.5</v>
      </c>
      <c r="G467" s="273">
        <f t="shared" si="36"/>
        <v>13.479166666664241</v>
      </c>
      <c r="H467" s="273">
        <f t="shared" si="37"/>
        <v>13.979166666664241</v>
      </c>
      <c r="I467" s="287">
        <f t="shared" si="38"/>
        <v>1.880602154654861E-4</v>
      </c>
      <c r="J467" s="22">
        <f t="shared" si="39"/>
        <v>2.6289250953608185E-3</v>
      </c>
    </row>
    <row r="468" spans="1:10" s="7" customFormat="1">
      <c r="A468" s="45" t="s">
        <v>224</v>
      </c>
      <c r="B468" s="22">
        <v>737.68</v>
      </c>
      <c r="C468" s="13">
        <v>45099.530555555553</v>
      </c>
      <c r="D468" s="13">
        <v>45099.53125</v>
      </c>
      <c r="E468" s="76">
        <v>45114</v>
      </c>
      <c r="F468" s="273">
        <f t="shared" si="35"/>
        <v>0.50034722222335404</v>
      </c>
      <c r="G468" s="273">
        <f t="shared" si="36"/>
        <v>14.46875</v>
      </c>
      <c r="H468" s="273">
        <f t="shared" si="37"/>
        <v>14.969097222223354</v>
      </c>
      <c r="I468" s="287">
        <f t="shared" si="38"/>
        <v>4.2439858953561156E-5</v>
      </c>
      <c r="J468" s="22">
        <f t="shared" si="39"/>
        <v>6.352863747733032E-4</v>
      </c>
    </row>
    <row r="469" spans="1:10" s="7" customFormat="1">
      <c r="A469" s="45" t="s">
        <v>224</v>
      </c>
      <c r="B469" s="22">
        <v>48.91</v>
      </c>
      <c r="C469" s="13">
        <v>45100.53402777778</v>
      </c>
      <c r="D469" s="13">
        <v>45100.534722222219</v>
      </c>
      <c r="E469" s="76">
        <v>45114</v>
      </c>
      <c r="F469" s="273">
        <f t="shared" si="35"/>
        <v>0.50034722221971606</v>
      </c>
      <c r="G469" s="273">
        <f t="shared" si="36"/>
        <v>13.465277777781012</v>
      </c>
      <c r="H469" s="273">
        <f t="shared" si="37"/>
        <v>13.965625000000728</v>
      </c>
      <c r="I469" s="287">
        <f t="shared" si="38"/>
        <v>2.8138671258793463E-6</v>
      </c>
      <c r="J469" s="22">
        <f t="shared" si="39"/>
        <v>3.929741307986079E-5</v>
      </c>
    </row>
    <row r="470" spans="1:10" s="7" customFormat="1">
      <c r="A470" s="45" t="s">
        <v>224</v>
      </c>
      <c r="B470" s="22">
        <v>54.78</v>
      </c>
      <c r="C470" s="13">
        <v>45035.379166666666</v>
      </c>
      <c r="D470" s="13">
        <v>45035.379861111112</v>
      </c>
      <c r="E470" s="76">
        <v>45055</v>
      </c>
      <c r="F470" s="273">
        <f t="shared" si="35"/>
        <v>0.50034722222335404</v>
      </c>
      <c r="G470" s="273">
        <f t="shared" si="36"/>
        <v>19.620138888887595</v>
      </c>
      <c r="H470" s="273">
        <f t="shared" si="37"/>
        <v>20.120486111110949</v>
      </c>
      <c r="I470" s="287">
        <f t="shared" si="38"/>
        <v>3.1515772062087628E-6</v>
      </c>
      <c r="J470" s="22">
        <f t="shared" si="39"/>
        <v>6.3411265405617263E-5</v>
      </c>
    </row>
    <row r="471" spans="1:10" s="7" customFormat="1">
      <c r="A471" s="45" t="s">
        <v>224</v>
      </c>
      <c r="B471" s="22">
        <v>737.68</v>
      </c>
      <c r="C471" s="13">
        <v>45083.35</v>
      </c>
      <c r="D471" s="13">
        <v>45083.35</v>
      </c>
      <c r="E471" s="76">
        <v>45099</v>
      </c>
      <c r="F471" s="273">
        <f t="shared" si="35"/>
        <v>0.5</v>
      </c>
      <c r="G471" s="273">
        <f t="shared" si="36"/>
        <v>15.650000000001455</v>
      </c>
      <c r="H471" s="273">
        <f t="shared" si="37"/>
        <v>16.150000000001455</v>
      </c>
      <c r="I471" s="287">
        <f t="shared" si="38"/>
        <v>4.2439858953561156E-5</v>
      </c>
      <c r="J471" s="22">
        <f t="shared" si="39"/>
        <v>6.8540372210007441E-4</v>
      </c>
    </row>
    <row r="472" spans="1:10" s="7" customFormat="1">
      <c r="A472" s="45" t="s">
        <v>224</v>
      </c>
      <c r="B472" s="22">
        <v>3228.07</v>
      </c>
      <c r="C472" s="13">
        <v>45083.350694444445</v>
      </c>
      <c r="D472" s="13">
        <v>45083.350694444445</v>
      </c>
      <c r="E472" s="76">
        <v>45099</v>
      </c>
      <c r="F472" s="273">
        <f t="shared" si="35"/>
        <v>0.5</v>
      </c>
      <c r="G472" s="273">
        <f t="shared" si="36"/>
        <v>15.649305555554747</v>
      </c>
      <c r="H472" s="273">
        <f t="shared" si="37"/>
        <v>16.149305555554747</v>
      </c>
      <c r="I472" s="287">
        <f t="shared" si="38"/>
        <v>1.8571580562333555E-4</v>
      </c>
      <c r="J472" s="22">
        <f t="shared" si="39"/>
        <v>2.9991812915072581E-3</v>
      </c>
    </row>
    <row r="473" spans="1:10" s="7" customFormat="1">
      <c r="A473" s="45" t="s">
        <v>224</v>
      </c>
      <c r="B473" s="22">
        <v>721.46</v>
      </c>
      <c r="C473" s="13">
        <v>45083.350694444445</v>
      </c>
      <c r="D473" s="13">
        <v>45083.350694444445</v>
      </c>
      <c r="E473" s="76">
        <v>45099</v>
      </c>
      <c r="F473" s="273">
        <f t="shared" si="35"/>
        <v>0.5</v>
      </c>
      <c r="G473" s="273">
        <f t="shared" si="36"/>
        <v>15.649305555554747</v>
      </c>
      <c r="H473" s="273">
        <f t="shared" si="37"/>
        <v>16.149305555554747</v>
      </c>
      <c r="I473" s="287">
        <f t="shared" si="38"/>
        <v>4.1506697539090438E-5</v>
      </c>
      <c r="J473" s="22">
        <f t="shared" si="39"/>
        <v>6.7030434116076374E-4</v>
      </c>
    </row>
    <row r="474" spans="1:10" s="7" customFormat="1">
      <c r="A474" s="45" t="s">
        <v>224</v>
      </c>
      <c r="B474" s="22">
        <v>46.9</v>
      </c>
      <c r="C474" s="13">
        <v>45083.350694444445</v>
      </c>
      <c r="D474" s="13">
        <v>45083.350694444445</v>
      </c>
      <c r="E474" s="76">
        <v>45099</v>
      </c>
      <c r="F474" s="273">
        <f t="shared" si="35"/>
        <v>0.5</v>
      </c>
      <c r="G474" s="273">
        <f t="shared" si="36"/>
        <v>15.649305555554747</v>
      </c>
      <c r="H474" s="273">
        <f t="shared" si="37"/>
        <v>16.149305555554747</v>
      </c>
      <c r="I474" s="287">
        <f t="shared" si="38"/>
        <v>2.6982287508432088E-6</v>
      </c>
      <c r="J474" s="22">
        <f t="shared" si="39"/>
        <v>4.3574520556149774E-5</v>
      </c>
    </row>
    <row r="475" spans="1:10" s="7" customFormat="1">
      <c r="A475" s="45" t="s">
        <v>224</v>
      </c>
      <c r="B475" s="22">
        <v>46.77</v>
      </c>
      <c r="C475" s="13">
        <v>45083.351388888892</v>
      </c>
      <c r="D475" s="13">
        <v>45083.351388888892</v>
      </c>
      <c r="E475" s="76">
        <v>45099</v>
      </c>
      <c r="F475" s="273">
        <f t="shared" si="35"/>
        <v>0.5</v>
      </c>
      <c r="G475" s="273">
        <f t="shared" si="36"/>
        <v>15.648611111108039</v>
      </c>
      <c r="H475" s="273">
        <f t="shared" si="37"/>
        <v>16.148611111108039</v>
      </c>
      <c r="I475" s="287">
        <f t="shared" si="38"/>
        <v>2.6907496519602746E-6</v>
      </c>
      <c r="J475" s="22">
        <f t="shared" si="39"/>
        <v>4.3451869726855782E-5</v>
      </c>
    </row>
    <row r="476" spans="1:10" s="7" customFormat="1">
      <c r="A476" s="45" t="s">
        <v>224</v>
      </c>
      <c r="B476" s="22">
        <v>486640</v>
      </c>
      <c r="C476" s="13">
        <v>45217</v>
      </c>
      <c r="D476" s="13">
        <v>45262.515277777777</v>
      </c>
      <c r="E476" s="76">
        <v>45281</v>
      </c>
      <c r="F476" s="273">
        <f t="shared" si="35"/>
        <v>23.257638888888323</v>
      </c>
      <c r="G476" s="273">
        <f t="shared" si="36"/>
        <v>18.484722222223354</v>
      </c>
      <c r="H476" s="273">
        <f t="shared" si="37"/>
        <v>41.742361111111677</v>
      </c>
      <c r="I476" s="287">
        <f t="shared" si="38"/>
        <v>2.79971436953164E-2</v>
      </c>
      <c r="J476" s="22">
        <f t="shared" si="39"/>
        <v>1.1686668822095807</v>
      </c>
    </row>
    <row r="477" spans="1:10" s="7" customFormat="1">
      <c r="A477" s="45" t="s">
        <v>224</v>
      </c>
      <c r="B477" s="22">
        <v>3081.63</v>
      </c>
      <c r="C477" s="13">
        <v>45080.486111111109</v>
      </c>
      <c r="D477" s="13">
        <v>45080.486805555556</v>
      </c>
      <c r="E477" s="76">
        <v>45099</v>
      </c>
      <c r="F477" s="273">
        <f t="shared" si="35"/>
        <v>0.50034722222335404</v>
      </c>
      <c r="G477" s="273">
        <f t="shared" si="36"/>
        <v>18.513194444443798</v>
      </c>
      <c r="H477" s="273">
        <f t="shared" si="37"/>
        <v>19.013541666667152</v>
      </c>
      <c r="I477" s="287">
        <f t="shared" si="38"/>
        <v>1.7729088838935945E-4</v>
      </c>
      <c r="J477" s="22">
        <f t="shared" si="39"/>
        <v>3.3709276935115213E-3</v>
      </c>
    </row>
    <row r="478" spans="1:10" s="7" customFormat="1">
      <c r="A478" s="45" t="s">
        <v>224</v>
      </c>
      <c r="B478" s="22">
        <v>44.77</v>
      </c>
      <c r="C478" s="13">
        <v>45080.486111111109</v>
      </c>
      <c r="D478" s="13">
        <v>45080.486805555556</v>
      </c>
      <c r="E478" s="76">
        <v>45099</v>
      </c>
      <c r="F478" s="273">
        <f t="shared" si="35"/>
        <v>0.50034722222335404</v>
      </c>
      <c r="G478" s="273">
        <f t="shared" si="36"/>
        <v>18.513194444443798</v>
      </c>
      <c r="H478" s="273">
        <f t="shared" si="37"/>
        <v>19.013541666667152</v>
      </c>
      <c r="I478" s="287">
        <f t="shared" si="38"/>
        <v>2.5756865922228245E-6</v>
      </c>
      <c r="J478" s="22">
        <f t="shared" si="39"/>
        <v>4.8972924341504601E-5</v>
      </c>
    </row>
    <row r="479" spans="1:10" s="7" customFormat="1">
      <c r="A479" s="45" t="s">
        <v>224</v>
      </c>
      <c r="B479" s="22">
        <v>43.4</v>
      </c>
      <c r="C479" s="13">
        <v>45081.517361111109</v>
      </c>
      <c r="D479" s="13">
        <v>45081.517361111109</v>
      </c>
      <c r="E479" s="76">
        <v>45099</v>
      </c>
      <c r="F479" s="273">
        <f t="shared" si="35"/>
        <v>0.5</v>
      </c>
      <c r="G479" s="273">
        <f t="shared" si="36"/>
        <v>17.482638888890506</v>
      </c>
      <c r="H479" s="273">
        <f t="shared" si="37"/>
        <v>17.982638888890506</v>
      </c>
      <c r="I479" s="287">
        <f t="shared" si="38"/>
        <v>2.4968683963026706E-6</v>
      </c>
      <c r="J479" s="22">
        <f t="shared" si="39"/>
        <v>4.4900282723794077E-5</v>
      </c>
    </row>
    <row r="480" spans="1:10" s="7" customFormat="1">
      <c r="A480" s="45" t="s">
        <v>224</v>
      </c>
      <c r="B480" s="22">
        <v>693</v>
      </c>
      <c r="C480" s="13">
        <v>45016.273611111108</v>
      </c>
      <c r="D480" s="13">
        <v>45016.274305555555</v>
      </c>
      <c r="E480" s="76">
        <v>45023</v>
      </c>
      <c r="F480" s="273">
        <f t="shared" si="35"/>
        <v>0.50034722222335404</v>
      </c>
      <c r="G480" s="273">
        <f t="shared" si="36"/>
        <v>6.7256944444452529</v>
      </c>
      <c r="H480" s="273">
        <f t="shared" si="37"/>
        <v>7.2260416666686069</v>
      </c>
      <c r="I480" s="287">
        <f t="shared" si="38"/>
        <v>3.9869350199026516E-5</v>
      </c>
      <c r="J480" s="22">
        <f t="shared" si="39"/>
        <v>2.8809758576116794E-4</v>
      </c>
    </row>
    <row r="481" spans="1:10" s="7" customFormat="1">
      <c r="A481" s="45" t="s">
        <v>224</v>
      </c>
      <c r="B481" s="22">
        <v>707.54</v>
      </c>
      <c r="C481" s="13">
        <v>45145.375694444447</v>
      </c>
      <c r="D481" s="13">
        <v>45145.375694444447</v>
      </c>
      <c r="E481" s="76">
        <v>45162</v>
      </c>
      <c r="F481" s="273">
        <f t="shared" si="35"/>
        <v>0.5</v>
      </c>
      <c r="G481" s="273">
        <f t="shared" si="36"/>
        <v>16.624305555553292</v>
      </c>
      <c r="H481" s="273">
        <f t="shared" si="37"/>
        <v>17.124305555553292</v>
      </c>
      <c r="I481" s="287">
        <f t="shared" si="38"/>
        <v>4.0705858643317781E-5</v>
      </c>
      <c r="J481" s="22">
        <f t="shared" si="39"/>
        <v>6.9705956130933363E-4</v>
      </c>
    </row>
    <row r="482" spans="1:10" s="7" customFormat="1">
      <c r="A482" s="45" t="s">
        <v>224</v>
      </c>
      <c r="B482" s="22">
        <v>734.27</v>
      </c>
      <c r="C482" s="13">
        <v>45068.310416666667</v>
      </c>
      <c r="D482" s="13">
        <v>45068.310416666667</v>
      </c>
      <c r="E482" s="76">
        <v>45085</v>
      </c>
      <c r="F482" s="273">
        <f t="shared" si="35"/>
        <v>0.5</v>
      </c>
      <c r="G482" s="273">
        <f t="shared" si="36"/>
        <v>16.689583333332848</v>
      </c>
      <c r="H482" s="273">
        <f t="shared" si="37"/>
        <v>17.189583333332848</v>
      </c>
      <c r="I482" s="287">
        <f t="shared" si="38"/>
        <v>4.2243676436708806E-5</v>
      </c>
      <c r="J482" s="22">
        <f t="shared" si="39"/>
        <v>7.2615119641515527E-4</v>
      </c>
    </row>
    <row r="483" spans="1:10" s="7" customFormat="1">
      <c r="A483" s="45" t="s">
        <v>224</v>
      </c>
      <c r="B483" s="22">
        <v>3254.81</v>
      </c>
      <c r="C483" s="13">
        <v>45069.414583333331</v>
      </c>
      <c r="D483" s="13">
        <v>45069.415277777778</v>
      </c>
      <c r="E483" s="76">
        <v>45085</v>
      </c>
      <c r="F483" s="273">
        <f t="shared" si="35"/>
        <v>0.50034722222335404</v>
      </c>
      <c r="G483" s="273">
        <f t="shared" si="36"/>
        <v>15.584722222221899</v>
      </c>
      <c r="H483" s="273">
        <f t="shared" si="37"/>
        <v>16.085069444445253</v>
      </c>
      <c r="I483" s="287">
        <f t="shared" si="38"/>
        <v>1.8725419873202525E-4</v>
      </c>
      <c r="J483" s="22">
        <f t="shared" si="39"/>
        <v>3.0119967903685786E-3</v>
      </c>
    </row>
    <row r="484" spans="1:10" s="7" customFormat="1">
      <c r="A484" s="45" t="s">
        <v>224</v>
      </c>
      <c r="B484" s="22">
        <v>3289.19</v>
      </c>
      <c r="C484" s="13">
        <v>45068.420138888891</v>
      </c>
      <c r="D484" s="13">
        <v>45068.42083333333</v>
      </c>
      <c r="E484" s="76">
        <v>45085</v>
      </c>
      <c r="F484" s="273">
        <f t="shared" si="35"/>
        <v>0.50034722221971606</v>
      </c>
      <c r="G484" s="273">
        <f t="shared" si="36"/>
        <v>16.579166666670062</v>
      </c>
      <c r="H484" s="273">
        <f t="shared" si="37"/>
        <v>17.079513888889778</v>
      </c>
      <c r="I484" s="287">
        <f t="shared" si="38"/>
        <v>1.8923213272891204E-4</v>
      </c>
      <c r="J484" s="22">
        <f t="shared" si="39"/>
        <v>3.2319928391676871E-3</v>
      </c>
    </row>
    <row r="485" spans="1:10" s="7" customFormat="1">
      <c r="A485" s="45" t="s">
        <v>224</v>
      </c>
      <c r="B485" s="22">
        <v>748.5</v>
      </c>
      <c r="C485" s="13">
        <v>45056.519444444442</v>
      </c>
      <c r="D485" s="13">
        <v>45056.520138888889</v>
      </c>
      <c r="E485" s="76">
        <v>45070</v>
      </c>
      <c r="F485" s="273">
        <f t="shared" si="35"/>
        <v>0.50034722222335404</v>
      </c>
      <c r="G485" s="273">
        <f t="shared" si="36"/>
        <v>13.479861111110949</v>
      </c>
      <c r="H485" s="273">
        <f t="shared" si="37"/>
        <v>13.980208333334303</v>
      </c>
      <c r="I485" s="287">
        <f t="shared" si="38"/>
        <v>4.3062350106740767E-5</v>
      </c>
      <c r="J485" s="22">
        <f t="shared" si="39"/>
        <v>6.0202062581521658E-4</v>
      </c>
    </row>
    <row r="486" spans="1:10" s="7" customFormat="1">
      <c r="A486" s="45" t="s">
        <v>224</v>
      </c>
      <c r="B486" s="22">
        <v>44.13</v>
      </c>
      <c r="C486" s="13">
        <v>45133.496527777781</v>
      </c>
      <c r="D486" s="13">
        <v>45133.49722222222</v>
      </c>
      <c r="E486" s="76">
        <v>45147</v>
      </c>
      <c r="F486" s="273">
        <f t="shared" si="35"/>
        <v>0.50034722221971606</v>
      </c>
      <c r="G486" s="273">
        <f t="shared" si="36"/>
        <v>13.502777777779556</v>
      </c>
      <c r="H486" s="273">
        <f t="shared" si="37"/>
        <v>14.003124999999272</v>
      </c>
      <c r="I486" s="287">
        <f t="shared" si="38"/>
        <v>2.5388664131068405E-6</v>
      </c>
      <c r="J486" s="22">
        <f t="shared" si="39"/>
        <v>3.5552063741034878E-5</v>
      </c>
    </row>
    <row r="487" spans="1:10" s="7" customFormat="1">
      <c r="A487" s="45" t="s">
        <v>224</v>
      </c>
      <c r="B487" s="22">
        <v>42.61</v>
      </c>
      <c r="C487" s="13">
        <v>45134.497916666667</v>
      </c>
      <c r="D487" s="13">
        <v>45134.497916666667</v>
      </c>
      <c r="E487" s="76">
        <v>45147</v>
      </c>
      <c r="F487" s="273">
        <f t="shared" si="35"/>
        <v>0.5</v>
      </c>
      <c r="G487" s="273">
        <f t="shared" si="36"/>
        <v>12.502083333332848</v>
      </c>
      <c r="H487" s="273">
        <f t="shared" si="37"/>
        <v>13.002083333332848</v>
      </c>
      <c r="I487" s="287">
        <f t="shared" si="38"/>
        <v>2.4514184877063778E-6</v>
      </c>
      <c r="J487" s="22">
        <f t="shared" si="39"/>
        <v>3.187354746203111E-5</v>
      </c>
    </row>
    <row r="488" spans="1:10" s="7" customFormat="1">
      <c r="A488" s="45" t="s">
        <v>224</v>
      </c>
      <c r="B488" s="22">
        <v>714.24</v>
      </c>
      <c r="C488" s="13">
        <v>45133.49722222222</v>
      </c>
      <c r="D488" s="13">
        <v>45133.497916666667</v>
      </c>
      <c r="E488" s="76">
        <v>45147</v>
      </c>
      <c r="F488" s="273">
        <f t="shared" si="35"/>
        <v>0.50034722222335404</v>
      </c>
      <c r="G488" s="273">
        <f t="shared" si="36"/>
        <v>13.502083333332848</v>
      </c>
      <c r="H488" s="273">
        <f t="shared" si="37"/>
        <v>14.002430555556202</v>
      </c>
      <c r="I488" s="287">
        <f t="shared" si="38"/>
        <v>4.109131989343824E-5</v>
      </c>
      <c r="J488" s="22">
        <f t="shared" si="39"/>
        <v>5.7537835324401399E-4</v>
      </c>
    </row>
    <row r="489" spans="1:10" s="7" customFormat="1">
      <c r="A489" s="45" t="s">
        <v>224</v>
      </c>
      <c r="B489" s="22">
        <v>52.71</v>
      </c>
      <c r="C489" s="13">
        <v>45062.538194444445</v>
      </c>
      <c r="D489" s="13">
        <v>45062.538888888892</v>
      </c>
      <c r="E489" s="76">
        <v>45085</v>
      </c>
      <c r="F489" s="273">
        <f t="shared" si="35"/>
        <v>0.50034722222335404</v>
      </c>
      <c r="G489" s="273">
        <f t="shared" si="36"/>
        <v>22.461111111108039</v>
      </c>
      <c r="H489" s="273">
        <f t="shared" si="37"/>
        <v>22.961458333331393</v>
      </c>
      <c r="I489" s="287">
        <f t="shared" si="38"/>
        <v>3.0324869393805019E-6</v>
      </c>
      <c r="J489" s="22">
        <f t="shared" si="39"/>
        <v>6.9630322504957035E-5</v>
      </c>
    </row>
    <row r="490" spans="1:10" s="7" customFormat="1">
      <c r="A490" s="45" t="s">
        <v>224</v>
      </c>
      <c r="B490" s="22">
        <v>3295.56</v>
      </c>
      <c r="C490" s="13">
        <v>45062.538888888892</v>
      </c>
      <c r="D490" s="13">
        <v>45062.539583333331</v>
      </c>
      <c r="E490" s="76">
        <v>45085</v>
      </c>
      <c r="F490" s="273">
        <f t="shared" si="35"/>
        <v>0.50034722221971606</v>
      </c>
      <c r="G490" s="273">
        <f t="shared" si="36"/>
        <v>22.460416666668607</v>
      </c>
      <c r="H490" s="273">
        <f t="shared" si="37"/>
        <v>22.960763888888323</v>
      </c>
      <c r="I490" s="287">
        <f t="shared" si="38"/>
        <v>1.895986085741758E-4</v>
      </c>
      <c r="J490" s="22">
        <f t="shared" si="39"/>
        <v>4.3533288851334076E-3</v>
      </c>
    </row>
    <row r="491" spans="1:10" s="7" customFormat="1">
      <c r="A491" s="45" t="s">
        <v>224</v>
      </c>
      <c r="B491" s="22">
        <v>724.31</v>
      </c>
      <c r="C491" s="13">
        <v>45077.321527777778</v>
      </c>
      <c r="D491" s="13">
        <v>45077.322222222225</v>
      </c>
      <c r="E491" s="76">
        <v>45085</v>
      </c>
      <c r="F491" s="273">
        <f t="shared" si="35"/>
        <v>0.50034722222335404</v>
      </c>
      <c r="G491" s="273">
        <f t="shared" si="36"/>
        <v>7.6777777777751908</v>
      </c>
      <c r="H491" s="273">
        <f t="shared" si="37"/>
        <v>8.1781249999985448</v>
      </c>
      <c r="I491" s="287">
        <f t="shared" si="38"/>
        <v>4.1670662399216301E-5</v>
      </c>
      <c r="J491" s="22">
        <f t="shared" si="39"/>
        <v>3.4078788593353015E-4</v>
      </c>
    </row>
    <row r="492" spans="1:10" s="7" customFormat="1">
      <c r="A492" s="45" t="s">
        <v>224</v>
      </c>
      <c r="B492" s="22">
        <v>45.15</v>
      </c>
      <c r="C492" s="13">
        <v>45112.36041666667</v>
      </c>
      <c r="D492" s="13">
        <v>45112.361111111109</v>
      </c>
      <c r="E492" s="76">
        <v>45132</v>
      </c>
      <c r="F492" s="273">
        <f t="shared" si="35"/>
        <v>0.50034722221971606</v>
      </c>
      <c r="G492" s="273">
        <f t="shared" si="36"/>
        <v>19.638888888890506</v>
      </c>
      <c r="H492" s="273">
        <f t="shared" si="37"/>
        <v>20.139236111110222</v>
      </c>
      <c r="I492" s="287">
        <f t="shared" si="38"/>
        <v>2.5975485735729399E-6</v>
      </c>
      <c r="J492" s="22">
        <f t="shared" si="39"/>
        <v>5.2312644033262996E-5</v>
      </c>
    </row>
    <row r="493" spans="1:10" s="7" customFormat="1">
      <c r="A493" s="45" t="s">
        <v>224</v>
      </c>
      <c r="B493" s="22">
        <v>722.05</v>
      </c>
      <c r="C493" s="13">
        <v>45114.367361111108</v>
      </c>
      <c r="D493" s="13">
        <v>45114.367361111108</v>
      </c>
      <c r="E493" s="76">
        <v>45132</v>
      </c>
      <c r="F493" s="273">
        <f t="shared" si="35"/>
        <v>0.5</v>
      </c>
      <c r="G493" s="273">
        <f t="shared" si="36"/>
        <v>17.632638888891961</v>
      </c>
      <c r="H493" s="273">
        <f t="shared" si="37"/>
        <v>18.132638888891961</v>
      </c>
      <c r="I493" s="287">
        <f t="shared" si="38"/>
        <v>4.1540641141712982E-5</v>
      </c>
      <c r="J493" s="22">
        <f t="shared" si="39"/>
        <v>7.5324144503573014E-4</v>
      </c>
    </row>
    <row r="494" spans="1:10" s="7" customFormat="1">
      <c r="A494" s="45" t="s">
        <v>224</v>
      </c>
      <c r="B494" s="22">
        <v>717.76</v>
      </c>
      <c r="C494" s="13">
        <v>45039.555555555555</v>
      </c>
      <c r="D494" s="13">
        <v>45039.555555555555</v>
      </c>
      <c r="E494" s="76">
        <v>45055</v>
      </c>
      <c r="F494" s="273">
        <f t="shared" si="35"/>
        <v>0.5</v>
      </c>
      <c r="G494" s="273">
        <f t="shared" si="36"/>
        <v>15.444444444445253</v>
      </c>
      <c r="H494" s="273">
        <f t="shared" si="37"/>
        <v>15.944444444445253</v>
      </c>
      <c r="I494" s="287">
        <f t="shared" si="38"/>
        <v>4.1293830878576152E-5</v>
      </c>
      <c r="J494" s="22">
        <f t="shared" si="39"/>
        <v>6.5840719234177539E-4</v>
      </c>
    </row>
    <row r="495" spans="1:10" s="7" customFormat="1">
      <c r="A495" s="45" t="s">
        <v>224</v>
      </c>
      <c r="B495" s="22">
        <v>7044.8</v>
      </c>
      <c r="C495" s="13">
        <v>45120.541666666664</v>
      </c>
      <c r="D495" s="13">
        <v>45120.542361111111</v>
      </c>
      <c r="E495" s="76">
        <v>45132</v>
      </c>
      <c r="F495" s="273">
        <f t="shared" si="35"/>
        <v>0.50034722222335404</v>
      </c>
      <c r="G495" s="273">
        <f t="shared" si="36"/>
        <v>11.457638888889051</v>
      </c>
      <c r="H495" s="273">
        <f t="shared" si="37"/>
        <v>11.957986111112405</v>
      </c>
      <c r="I495" s="287">
        <f t="shared" si="38"/>
        <v>4.0529812161919487E-4</v>
      </c>
      <c r="J495" s="22">
        <f t="shared" si="39"/>
        <v>4.8465493091822782E-3</v>
      </c>
    </row>
    <row r="496" spans="1:10" s="7" customFormat="1">
      <c r="A496" s="45" t="s">
        <v>224</v>
      </c>
      <c r="B496" s="22">
        <v>44.84</v>
      </c>
      <c r="C496" s="13">
        <v>45121.543749999997</v>
      </c>
      <c r="D496" s="13">
        <v>45121.544444444444</v>
      </c>
      <c r="E496" s="76">
        <v>45132</v>
      </c>
      <c r="F496" s="273">
        <f t="shared" si="35"/>
        <v>0.50034722222335404</v>
      </c>
      <c r="G496" s="273">
        <f t="shared" si="36"/>
        <v>10.455555555556202</v>
      </c>
      <c r="H496" s="273">
        <f t="shared" si="37"/>
        <v>10.955902777779556</v>
      </c>
      <c r="I496" s="287">
        <f t="shared" si="38"/>
        <v>2.5797137993136354E-6</v>
      </c>
      <c r="J496" s="22">
        <f t="shared" si="39"/>
        <v>2.826309357977651E-5</v>
      </c>
    </row>
    <row r="497" spans="1:10" s="7" customFormat="1">
      <c r="A497" s="45" t="s">
        <v>224</v>
      </c>
      <c r="B497" s="22">
        <v>7240.8</v>
      </c>
      <c r="C497" s="13">
        <v>45124.549305555556</v>
      </c>
      <c r="D497" s="13">
        <v>45124.55</v>
      </c>
      <c r="E497" s="76">
        <v>45147</v>
      </c>
      <c r="F497" s="273">
        <f t="shared" si="35"/>
        <v>0.50034722222335404</v>
      </c>
      <c r="G497" s="273">
        <f t="shared" si="36"/>
        <v>22.44999999999709</v>
      </c>
      <c r="H497" s="273">
        <f t="shared" si="37"/>
        <v>22.950347222220444</v>
      </c>
      <c r="I497" s="287">
        <f t="shared" si="38"/>
        <v>4.1657430147346497E-4</v>
      </c>
      <c r="J497" s="22">
        <f t="shared" si="39"/>
        <v>9.5605248626699588E-3</v>
      </c>
    </row>
    <row r="498" spans="1:10" s="7" customFormat="1">
      <c r="A498" s="45" t="s">
        <v>224</v>
      </c>
      <c r="B498" s="22">
        <v>43.71</v>
      </c>
      <c r="C498" s="13">
        <v>45110.361111111109</v>
      </c>
      <c r="D498" s="13">
        <v>45110.361805555556</v>
      </c>
      <c r="E498" s="76">
        <v>45132</v>
      </c>
      <c r="F498" s="273">
        <f t="shared" si="35"/>
        <v>0.50034722222335404</v>
      </c>
      <c r="G498" s="273">
        <f t="shared" si="36"/>
        <v>21.638194444443798</v>
      </c>
      <c r="H498" s="273">
        <f t="shared" si="37"/>
        <v>22.138541666667152</v>
      </c>
      <c r="I498" s="287">
        <f t="shared" si="38"/>
        <v>2.5147031705619755E-6</v>
      </c>
      <c r="J498" s="22">
        <f t="shared" si="39"/>
        <v>5.567186092078629E-5</v>
      </c>
    </row>
    <row r="499" spans="1:10" s="7" customFormat="1">
      <c r="A499" s="45" t="s">
        <v>224</v>
      </c>
      <c r="B499" s="22">
        <v>7117.6</v>
      </c>
      <c r="C499" s="13">
        <v>45180.443055555559</v>
      </c>
      <c r="D499" s="13">
        <v>45180.443055555559</v>
      </c>
      <c r="E499" s="76">
        <v>45190</v>
      </c>
      <c r="F499" s="273">
        <f t="shared" si="35"/>
        <v>0.5</v>
      </c>
      <c r="G499" s="273">
        <f t="shared" si="36"/>
        <v>9.5569444444408873</v>
      </c>
      <c r="H499" s="273">
        <f t="shared" si="37"/>
        <v>10.056944444440887</v>
      </c>
      <c r="I499" s="287">
        <f t="shared" si="38"/>
        <v>4.0948641699363805E-4</v>
      </c>
      <c r="J499" s="22">
        <f t="shared" si="39"/>
        <v>4.1181821464581726E-3</v>
      </c>
    </row>
    <row r="500" spans="1:10" s="7" customFormat="1">
      <c r="A500" s="45" t="s">
        <v>224</v>
      </c>
      <c r="B500" s="22">
        <v>59.51</v>
      </c>
      <c r="C500" s="13">
        <v>45181.195138888892</v>
      </c>
      <c r="D500" s="13">
        <v>45181.195138888892</v>
      </c>
      <c r="E500" s="76">
        <v>45190</v>
      </c>
      <c r="F500" s="273">
        <f t="shared" si="35"/>
        <v>0.5</v>
      </c>
      <c r="G500" s="273">
        <f t="shared" si="36"/>
        <v>8.804861111108039</v>
      </c>
      <c r="H500" s="273">
        <f t="shared" si="37"/>
        <v>9.304861111108039</v>
      </c>
      <c r="I500" s="287">
        <f t="shared" si="38"/>
        <v>3.4237013424878329E-6</v>
      </c>
      <c r="J500" s="22">
        <f t="shared" si="39"/>
        <v>3.1857065477763419E-5</v>
      </c>
    </row>
    <row r="501" spans="1:10" s="7" customFormat="1">
      <c r="A501" s="45" t="s">
        <v>224</v>
      </c>
      <c r="B501" s="22">
        <v>669.6</v>
      </c>
      <c r="C501" s="13">
        <v>45181.293055555558</v>
      </c>
      <c r="D501" s="13">
        <v>45181.293055555558</v>
      </c>
      <c r="E501" s="76">
        <v>45190</v>
      </c>
      <c r="F501" s="273">
        <f t="shared" si="35"/>
        <v>0.5</v>
      </c>
      <c r="G501" s="273">
        <f t="shared" si="36"/>
        <v>8.7069444444423425</v>
      </c>
      <c r="H501" s="273">
        <f t="shared" si="37"/>
        <v>9.2069444444423425</v>
      </c>
      <c r="I501" s="287">
        <f t="shared" si="38"/>
        <v>3.8523112400098354E-5</v>
      </c>
      <c r="J501" s="22">
        <f t="shared" si="39"/>
        <v>3.5468015569471343E-4</v>
      </c>
    </row>
    <row r="502" spans="1:10" s="7" customFormat="1">
      <c r="A502" s="45" t="s">
        <v>224</v>
      </c>
      <c r="B502" s="22">
        <v>7159.6</v>
      </c>
      <c r="C502" s="13">
        <v>45182.592361111114</v>
      </c>
      <c r="D502" s="13">
        <v>45182.592361111114</v>
      </c>
      <c r="E502" s="76">
        <v>45190</v>
      </c>
      <c r="F502" s="273">
        <f t="shared" si="35"/>
        <v>0.5</v>
      </c>
      <c r="G502" s="273">
        <f t="shared" si="36"/>
        <v>7.4076388888861402</v>
      </c>
      <c r="H502" s="273">
        <f t="shared" si="37"/>
        <v>7.9076388888861402</v>
      </c>
      <c r="I502" s="287">
        <f t="shared" si="38"/>
        <v>4.1190274124812453E-4</v>
      </c>
      <c r="J502" s="22">
        <f t="shared" si="39"/>
        <v>3.2571781351324746E-3</v>
      </c>
    </row>
    <row r="503" spans="1:10" s="7" customFormat="1">
      <c r="A503" s="45" t="s">
        <v>224</v>
      </c>
      <c r="B503" s="22">
        <v>701.54</v>
      </c>
      <c r="C503" s="13">
        <v>44930.315972222219</v>
      </c>
      <c r="D503" s="13">
        <v>44930.316666666666</v>
      </c>
      <c r="E503" s="76">
        <v>44950</v>
      </c>
      <c r="F503" s="273">
        <f t="shared" si="35"/>
        <v>0.50034722222335404</v>
      </c>
      <c r="G503" s="273">
        <f t="shared" si="36"/>
        <v>19.683333333334303</v>
      </c>
      <c r="H503" s="273">
        <f t="shared" si="37"/>
        <v>20.183680555557657</v>
      </c>
      <c r="I503" s="287">
        <f t="shared" si="38"/>
        <v>4.0360669464105428E-5</v>
      </c>
      <c r="J503" s="22">
        <f t="shared" si="39"/>
        <v>8.1462685947195448E-4</v>
      </c>
    </row>
    <row r="504" spans="1:10" s="7" customFormat="1">
      <c r="A504" s="45" t="s">
        <v>224</v>
      </c>
      <c r="B504" s="22">
        <v>53.22</v>
      </c>
      <c r="C504" s="13">
        <v>45264.978472222225</v>
      </c>
      <c r="D504" s="13">
        <v>45264.978472222225</v>
      </c>
      <c r="E504" s="76">
        <v>45281</v>
      </c>
      <c r="F504" s="273">
        <f t="shared" si="35"/>
        <v>0.5</v>
      </c>
      <c r="G504" s="273">
        <f t="shared" si="36"/>
        <v>16.021527777775191</v>
      </c>
      <c r="H504" s="273">
        <f t="shared" si="37"/>
        <v>16.521527777775191</v>
      </c>
      <c r="I504" s="287">
        <f t="shared" si="38"/>
        <v>3.0618280196135514E-6</v>
      </c>
      <c r="J504" s="22">
        <f t="shared" si="39"/>
        <v>5.0586076676815694E-5</v>
      </c>
    </row>
    <row r="505" spans="1:10" s="7" customFormat="1">
      <c r="A505" s="45" t="s">
        <v>224</v>
      </c>
      <c r="B505" s="22">
        <v>46.16</v>
      </c>
      <c r="C505" s="13">
        <v>45160.19027777778</v>
      </c>
      <c r="D505" s="13">
        <v>45160.19027777778</v>
      </c>
      <c r="E505" s="76">
        <v>45176</v>
      </c>
      <c r="F505" s="273">
        <f t="shared" si="35"/>
        <v>0.5</v>
      </c>
      <c r="G505" s="273">
        <f t="shared" si="36"/>
        <v>15.809722222220444</v>
      </c>
      <c r="H505" s="273">
        <f t="shared" si="37"/>
        <v>16.309722222220444</v>
      </c>
      <c r="I505" s="287">
        <f t="shared" si="38"/>
        <v>2.6556554187403522E-6</v>
      </c>
      <c r="J505" s="22">
        <f t="shared" si="39"/>
        <v>4.3313002197589662E-5</v>
      </c>
    </row>
    <row r="506" spans="1:10" s="7" customFormat="1">
      <c r="A506" s="45" t="s">
        <v>224</v>
      </c>
      <c r="B506" s="22">
        <v>60.81</v>
      </c>
      <c r="C506" s="13">
        <v>45251.224999999999</v>
      </c>
      <c r="D506" s="13">
        <v>45251.224999999999</v>
      </c>
      <c r="E506" s="76">
        <v>45267</v>
      </c>
      <c r="F506" s="273">
        <f t="shared" si="35"/>
        <v>0.5</v>
      </c>
      <c r="G506" s="273">
        <f t="shared" si="36"/>
        <v>15.775000000001455</v>
      </c>
      <c r="H506" s="273">
        <f t="shared" si="37"/>
        <v>16.275000000001455</v>
      </c>
      <c r="I506" s="287">
        <f t="shared" si="38"/>
        <v>3.4984923313171756E-6</v>
      </c>
      <c r="J506" s="22">
        <f t="shared" si="39"/>
        <v>5.6937962692192125E-5</v>
      </c>
    </row>
    <row r="507" spans="1:10" s="7" customFormat="1">
      <c r="A507" s="45" t="s">
        <v>224</v>
      </c>
      <c r="B507" s="22">
        <v>7123.2</v>
      </c>
      <c r="C507" s="13">
        <v>45251.365277777775</v>
      </c>
      <c r="D507" s="13">
        <v>45251.365277777775</v>
      </c>
      <c r="E507" s="76">
        <v>45267</v>
      </c>
      <c r="F507" s="273">
        <f t="shared" si="35"/>
        <v>0.5</v>
      </c>
      <c r="G507" s="273">
        <f t="shared" si="36"/>
        <v>15.634722222224809</v>
      </c>
      <c r="H507" s="273">
        <f t="shared" si="37"/>
        <v>16.134722222224809</v>
      </c>
      <c r="I507" s="287">
        <f t="shared" si="38"/>
        <v>4.0980859356090285E-4</v>
      </c>
      <c r="J507" s="22">
        <f t="shared" si="39"/>
        <v>6.6121478213857941E-3</v>
      </c>
    </row>
    <row r="508" spans="1:10" s="7" customFormat="1">
      <c r="A508" s="45" t="s">
        <v>224</v>
      </c>
      <c r="B508" s="22">
        <v>60.34</v>
      </c>
      <c r="C508" s="13">
        <v>45254.192361111112</v>
      </c>
      <c r="D508" s="13">
        <v>45254.192361111112</v>
      </c>
      <c r="E508" s="76">
        <v>45267</v>
      </c>
      <c r="F508" s="273">
        <f t="shared" si="35"/>
        <v>0.5</v>
      </c>
      <c r="G508" s="273">
        <f t="shared" si="36"/>
        <v>12.807638888887595</v>
      </c>
      <c r="H508" s="273">
        <f t="shared" si="37"/>
        <v>13.307638888887595</v>
      </c>
      <c r="I508" s="287">
        <f t="shared" si="38"/>
        <v>3.4714525122788748E-6</v>
      </c>
      <c r="J508" s="22">
        <f t="shared" si="39"/>
        <v>4.6196836453328899E-5</v>
      </c>
    </row>
    <row r="509" spans="1:10" s="7" customFormat="1">
      <c r="A509" s="45" t="s">
        <v>224</v>
      </c>
      <c r="B509" s="22">
        <v>706.99</v>
      </c>
      <c r="C509" s="13">
        <v>45251.195833333331</v>
      </c>
      <c r="D509" s="13">
        <v>45251.195833333331</v>
      </c>
      <c r="E509" s="76">
        <v>45267</v>
      </c>
      <c r="F509" s="273">
        <f t="shared" si="35"/>
        <v>0.5</v>
      </c>
      <c r="G509" s="273">
        <f t="shared" si="36"/>
        <v>15.804166666668607</v>
      </c>
      <c r="H509" s="273">
        <f t="shared" si="37"/>
        <v>16.304166666668607</v>
      </c>
      <c r="I509" s="287">
        <f t="shared" si="38"/>
        <v>4.0674216301889984E-5</v>
      </c>
      <c r="J509" s="22">
        <f t="shared" si="39"/>
        <v>6.6315920162214354E-4</v>
      </c>
    </row>
    <row r="510" spans="1:10" s="7" customFormat="1">
      <c r="A510" s="45" t="s">
        <v>224</v>
      </c>
      <c r="B510" s="22">
        <v>62.26</v>
      </c>
      <c r="C510" s="13">
        <v>45238.213888888888</v>
      </c>
      <c r="D510" s="13">
        <v>45238.213888888888</v>
      </c>
      <c r="E510" s="76">
        <v>45252</v>
      </c>
      <c r="F510" s="273">
        <f t="shared" si="35"/>
        <v>0.5</v>
      </c>
      <c r="G510" s="273">
        <f t="shared" si="36"/>
        <v>13.786111111112405</v>
      </c>
      <c r="H510" s="273">
        <f t="shared" si="37"/>
        <v>14.286111111112405</v>
      </c>
      <c r="I510" s="287">
        <f t="shared" si="38"/>
        <v>3.581913049626827E-6</v>
      </c>
      <c r="J510" s="22">
        <f t="shared" si="39"/>
        <v>5.1171607817312332E-5</v>
      </c>
    </row>
    <row r="511" spans="1:10" s="7" customFormat="1">
      <c r="A511" s="45" t="s">
        <v>224</v>
      </c>
      <c r="B511" s="22">
        <v>7036.4</v>
      </c>
      <c r="C511" s="13">
        <v>45266.197916666664</v>
      </c>
      <c r="D511" s="13">
        <v>45266.197916666664</v>
      </c>
      <c r="E511" s="76">
        <v>45281</v>
      </c>
      <c r="F511" s="273">
        <f t="shared" si="35"/>
        <v>0.5</v>
      </c>
      <c r="G511" s="273">
        <f t="shared" si="36"/>
        <v>14.802083333335759</v>
      </c>
      <c r="H511" s="273">
        <f t="shared" si="37"/>
        <v>15.302083333335759</v>
      </c>
      <c r="I511" s="287">
        <f t="shared" si="38"/>
        <v>4.0481485676829751E-4</v>
      </c>
      <c r="J511" s="22">
        <f t="shared" si="39"/>
        <v>6.1945106728408675E-3</v>
      </c>
    </row>
    <row r="512" spans="1:10" s="7" customFormat="1">
      <c r="A512" s="45" t="s">
        <v>224</v>
      </c>
      <c r="B512" s="22">
        <v>701.13</v>
      </c>
      <c r="C512" s="13">
        <v>45266.197916666664</v>
      </c>
      <c r="D512" s="13">
        <v>45266.197916666664</v>
      </c>
      <c r="E512" s="76">
        <v>45281</v>
      </c>
      <c r="F512" s="273">
        <f t="shared" si="35"/>
        <v>0.5</v>
      </c>
      <c r="G512" s="273">
        <f t="shared" si="36"/>
        <v>14.802083333335759</v>
      </c>
      <c r="H512" s="273">
        <f t="shared" si="37"/>
        <v>15.302083333335759</v>
      </c>
      <c r="I512" s="287">
        <f t="shared" si="38"/>
        <v>4.0337081536859252E-5</v>
      </c>
      <c r="J512" s="22">
        <f t="shared" si="39"/>
        <v>6.1724138310057951E-4</v>
      </c>
    </row>
    <row r="513" spans="1:10" s="7" customFormat="1">
      <c r="A513" s="45" t="s">
        <v>224</v>
      </c>
      <c r="B513" s="22">
        <v>55.18</v>
      </c>
      <c r="C513" s="13">
        <v>45272.1</v>
      </c>
      <c r="D513" s="13">
        <v>45272.6</v>
      </c>
      <c r="E513" s="76">
        <v>45281</v>
      </c>
      <c r="F513" s="273">
        <f t="shared" si="35"/>
        <v>0.75</v>
      </c>
      <c r="G513" s="273">
        <f t="shared" si="36"/>
        <v>8.4000000000014552</v>
      </c>
      <c r="H513" s="273">
        <f t="shared" si="37"/>
        <v>9.1500000000014552</v>
      </c>
      <c r="I513" s="287">
        <f t="shared" si="38"/>
        <v>3.1745898181562528E-6</v>
      </c>
      <c r="J513" s="22">
        <f t="shared" si="39"/>
        <v>2.9047496836134332E-5</v>
      </c>
    </row>
    <row r="514" spans="1:10" s="7" customFormat="1">
      <c r="A514" s="45" t="s">
        <v>224</v>
      </c>
      <c r="B514" s="22">
        <v>52.61</v>
      </c>
      <c r="C514" s="13">
        <v>45037.552777777775</v>
      </c>
      <c r="D514" s="13">
        <v>45037.553472222222</v>
      </c>
      <c r="E514" s="76">
        <v>45055</v>
      </c>
      <c r="F514" s="273">
        <f t="shared" si="35"/>
        <v>0.50034722222335404</v>
      </c>
      <c r="G514" s="273">
        <f t="shared" si="36"/>
        <v>17.446527777778101</v>
      </c>
      <c r="H514" s="273">
        <f t="shared" si="37"/>
        <v>17.946875000001455</v>
      </c>
      <c r="I514" s="287">
        <f t="shared" si="38"/>
        <v>3.0267337863936295E-6</v>
      </c>
      <c r="J514" s="22">
        <f t="shared" si="39"/>
        <v>5.4320412922687574E-5</v>
      </c>
    </row>
    <row r="515" spans="1:10" s="7" customFormat="1">
      <c r="A515" s="45" t="s">
        <v>224</v>
      </c>
      <c r="B515" s="22">
        <v>51.28</v>
      </c>
      <c r="C515" s="13">
        <v>45040.556250000001</v>
      </c>
      <c r="D515" s="13">
        <v>45040.556944444441</v>
      </c>
      <c r="E515" s="76">
        <v>45055</v>
      </c>
      <c r="F515" s="273">
        <f t="shared" si="35"/>
        <v>0.50034722221971606</v>
      </c>
      <c r="G515" s="273">
        <f t="shared" si="36"/>
        <v>14.443055555559113</v>
      </c>
      <c r="H515" s="273">
        <f t="shared" si="37"/>
        <v>14.943402777778829</v>
      </c>
      <c r="I515" s="287">
        <f t="shared" si="38"/>
        <v>2.9502168516682251E-6</v>
      </c>
      <c r="J515" s="22">
        <f t="shared" si="39"/>
        <v>4.4086278696268867E-5</v>
      </c>
    </row>
    <row r="516" spans="1:10" s="7" customFormat="1">
      <c r="A516" s="45" t="s">
        <v>224</v>
      </c>
      <c r="B516" s="22">
        <v>3201.33</v>
      </c>
      <c r="C516" s="13">
        <v>44958.347916666666</v>
      </c>
      <c r="D516" s="13">
        <v>44958.347916666666</v>
      </c>
      <c r="E516" s="76">
        <v>44980</v>
      </c>
      <c r="F516" s="273">
        <f t="shared" si="35"/>
        <v>0.5</v>
      </c>
      <c r="G516" s="273">
        <f t="shared" si="36"/>
        <v>21.652083333334303</v>
      </c>
      <c r="H516" s="273">
        <f t="shared" si="37"/>
        <v>22.152083333334303</v>
      </c>
      <c r="I516" s="287">
        <f t="shared" si="38"/>
        <v>1.8417741251464584E-4</v>
      </c>
      <c r="J516" s="22">
        <f t="shared" si="39"/>
        <v>4.0799133901423231E-3</v>
      </c>
    </row>
    <row r="517" spans="1:10" s="7" customFormat="1">
      <c r="A517" s="45" t="s">
        <v>224</v>
      </c>
      <c r="B517" s="22">
        <v>55.29</v>
      </c>
      <c r="C517" s="13">
        <v>45267.196527777778</v>
      </c>
      <c r="D517" s="13">
        <v>45267.196527777778</v>
      </c>
      <c r="E517" s="76">
        <v>45281</v>
      </c>
      <c r="F517" s="273">
        <f t="shared" si="35"/>
        <v>0.5</v>
      </c>
      <c r="G517" s="273">
        <f t="shared" si="36"/>
        <v>13.803472222221899</v>
      </c>
      <c r="H517" s="273">
        <f t="shared" si="37"/>
        <v>14.303472222221899</v>
      </c>
      <c r="I517" s="287">
        <f t="shared" si="38"/>
        <v>3.1809182864418128E-6</v>
      </c>
      <c r="J517" s="22">
        <f t="shared" si="39"/>
        <v>4.5498176351278148E-5</v>
      </c>
    </row>
    <row r="518" spans="1:10" s="7" customFormat="1">
      <c r="A518" s="45" t="s">
        <v>224</v>
      </c>
      <c r="B518" s="22">
        <v>54.08</v>
      </c>
      <c r="C518" s="13">
        <v>45278.191666666666</v>
      </c>
      <c r="D518" s="13">
        <v>45278.191666666666</v>
      </c>
      <c r="E518" s="76">
        <v>45300</v>
      </c>
      <c r="F518" s="273">
        <f t="shared" si="35"/>
        <v>0.5</v>
      </c>
      <c r="G518" s="273">
        <f t="shared" si="36"/>
        <v>21.808333333334303</v>
      </c>
      <c r="H518" s="273">
        <f t="shared" si="37"/>
        <v>22.308333333334303</v>
      </c>
      <c r="I518" s="287">
        <f t="shared" si="38"/>
        <v>3.111305135300655E-6</v>
      </c>
      <c r="J518" s="22">
        <f t="shared" si="39"/>
        <v>6.9408032060001799E-5</v>
      </c>
    </row>
    <row r="519" spans="1:10" s="7" customFormat="1">
      <c r="A519" s="45" t="s">
        <v>224</v>
      </c>
      <c r="B519" s="22">
        <v>56.01</v>
      </c>
      <c r="C519" s="13">
        <v>45278.249305555553</v>
      </c>
      <c r="D519" s="13">
        <v>45278.249305555553</v>
      </c>
      <c r="E519" s="76">
        <v>45300</v>
      </c>
      <c r="F519" s="273">
        <f t="shared" si="35"/>
        <v>0.5</v>
      </c>
      <c r="G519" s="273">
        <f t="shared" si="36"/>
        <v>21.750694444446708</v>
      </c>
      <c r="H519" s="273">
        <f t="shared" si="37"/>
        <v>22.250694444446708</v>
      </c>
      <c r="I519" s="287">
        <f t="shared" si="38"/>
        <v>3.2223409879472947E-6</v>
      </c>
      <c r="J519" s="22">
        <f t="shared" si="39"/>
        <v>7.1699324718631791E-5</v>
      </c>
    </row>
    <row r="520" spans="1:10" s="7" customFormat="1">
      <c r="A520" s="45" t="s">
        <v>224</v>
      </c>
      <c r="B520" s="22">
        <v>710.33</v>
      </c>
      <c r="C520" s="13">
        <v>45278.249305555553</v>
      </c>
      <c r="D520" s="13">
        <v>45278.249305555553</v>
      </c>
      <c r="E520" s="76">
        <v>45300</v>
      </c>
      <c r="F520" s="273">
        <f t="shared" si="35"/>
        <v>0.5</v>
      </c>
      <c r="G520" s="273">
        <f t="shared" si="36"/>
        <v>21.750694444446708</v>
      </c>
      <c r="H520" s="273">
        <f t="shared" si="37"/>
        <v>22.250694444446708</v>
      </c>
      <c r="I520" s="287">
        <f t="shared" si="38"/>
        <v>4.086637161165153E-5</v>
      </c>
      <c r="J520" s="22">
        <f t="shared" si="39"/>
        <v>9.0930514778406939E-4</v>
      </c>
    </row>
    <row r="521" spans="1:10" s="7" customFormat="1">
      <c r="A521" s="45" t="s">
        <v>224</v>
      </c>
      <c r="B521" s="22">
        <v>3180.95</v>
      </c>
      <c r="C521" s="13">
        <v>45096.443749999999</v>
      </c>
      <c r="D521" s="13">
        <v>45096.444444444445</v>
      </c>
      <c r="E521" s="76">
        <v>45114</v>
      </c>
      <c r="F521" s="273">
        <f t="shared" si="35"/>
        <v>0.50034722222335404</v>
      </c>
      <c r="G521" s="273">
        <f t="shared" si="36"/>
        <v>17.555555555554747</v>
      </c>
      <c r="H521" s="273">
        <f t="shared" si="37"/>
        <v>18.055902777778101</v>
      </c>
      <c r="I521" s="287">
        <f t="shared" si="38"/>
        <v>1.8300491993592121E-4</v>
      </c>
      <c r="J521" s="22">
        <f t="shared" si="39"/>
        <v>3.3043190422180589E-3</v>
      </c>
    </row>
    <row r="522" spans="1:10" s="7" customFormat="1">
      <c r="A522" s="45" t="s">
        <v>224</v>
      </c>
      <c r="B522" s="22">
        <v>7044.8</v>
      </c>
      <c r="C522" s="13">
        <v>45117.418055555558</v>
      </c>
      <c r="D522" s="13">
        <v>45117.418749999997</v>
      </c>
      <c r="E522" s="76">
        <v>45132</v>
      </c>
      <c r="F522" s="273">
        <f t="shared" ref="F522:F585" si="40">(D522-C522+1)/2</f>
        <v>0.50034722221971606</v>
      </c>
      <c r="G522" s="273">
        <f t="shared" ref="G522:G585" si="41">E522-D522</f>
        <v>14.58125000000291</v>
      </c>
      <c r="H522" s="273">
        <f t="shared" ref="H522:H585" si="42">SUM(F522:G522)</f>
        <v>15.081597222222626</v>
      </c>
      <c r="I522" s="287">
        <f t="shared" ref="I522:I585" si="43">+B522/B$1925</f>
        <v>4.0529812161919487E-4</v>
      </c>
      <c r="J522" s="22">
        <f t="shared" ref="J522:J585" si="44">+H522*I522</f>
        <v>6.1125430251840977E-3</v>
      </c>
    </row>
    <row r="523" spans="1:10" s="7" customFormat="1">
      <c r="A523" s="45" t="s">
        <v>224</v>
      </c>
      <c r="B523" s="22">
        <v>7212.8</v>
      </c>
      <c r="C523" s="13">
        <v>45118.420138888891</v>
      </c>
      <c r="D523" s="13">
        <v>45118.42083333333</v>
      </c>
      <c r="E523" s="76">
        <v>45132</v>
      </c>
      <c r="F523" s="273">
        <f t="shared" si="40"/>
        <v>0.50034722221971606</v>
      </c>
      <c r="G523" s="273">
        <f t="shared" si="41"/>
        <v>13.579166666670062</v>
      </c>
      <c r="H523" s="273">
        <f t="shared" si="42"/>
        <v>14.079513888889778</v>
      </c>
      <c r="I523" s="287">
        <f t="shared" si="43"/>
        <v>4.1496341863714065E-4</v>
      </c>
      <c r="J523" s="22">
        <f t="shared" si="44"/>
        <v>5.8424832160828052E-3</v>
      </c>
    </row>
    <row r="524" spans="1:10" s="7" customFormat="1">
      <c r="A524" s="45" t="s">
        <v>224</v>
      </c>
      <c r="B524" s="22">
        <v>44.82</v>
      </c>
      <c r="C524" s="13">
        <v>45118.420138888891</v>
      </c>
      <c r="D524" s="13">
        <v>45118.42083333333</v>
      </c>
      <c r="E524" s="76">
        <v>45132</v>
      </c>
      <c r="F524" s="273">
        <f t="shared" si="40"/>
        <v>0.50034722221971606</v>
      </c>
      <c r="G524" s="273">
        <f t="shared" si="41"/>
        <v>13.579166666670062</v>
      </c>
      <c r="H524" s="273">
        <f t="shared" si="42"/>
        <v>14.079513888889778</v>
      </c>
      <c r="I524" s="287">
        <f t="shared" si="43"/>
        <v>2.5785631687162608E-6</v>
      </c>
      <c r="J524" s="22">
        <f t="shared" si="44"/>
        <v>3.6304915947320232E-5</v>
      </c>
    </row>
    <row r="525" spans="1:10" s="7" customFormat="1">
      <c r="A525" s="45" t="s">
        <v>224</v>
      </c>
      <c r="B525" s="22">
        <v>43.59</v>
      </c>
      <c r="C525" s="13">
        <v>45119.42083333333</v>
      </c>
      <c r="D525" s="13">
        <v>45119.42083333333</v>
      </c>
      <c r="E525" s="76">
        <v>45132</v>
      </c>
      <c r="F525" s="273">
        <f t="shared" si="40"/>
        <v>0.5</v>
      </c>
      <c r="G525" s="273">
        <f t="shared" si="41"/>
        <v>12.579166666670062</v>
      </c>
      <c r="H525" s="273">
        <f t="shared" si="42"/>
        <v>13.079166666670062</v>
      </c>
      <c r="I525" s="287">
        <f t="shared" si="43"/>
        <v>2.5077993869777289E-6</v>
      </c>
      <c r="J525" s="22">
        <f t="shared" si="44"/>
        <v>3.2799926148854726E-5</v>
      </c>
    </row>
    <row r="526" spans="1:10" s="7" customFormat="1">
      <c r="A526" s="45" t="s">
        <v>224</v>
      </c>
      <c r="B526" s="22">
        <v>3172.04</v>
      </c>
      <c r="C526" s="13">
        <v>44953.520138888889</v>
      </c>
      <c r="D526" s="13">
        <v>44953.520138888889</v>
      </c>
      <c r="E526" s="76">
        <v>44966</v>
      </c>
      <c r="F526" s="273">
        <f t="shared" si="40"/>
        <v>0.5</v>
      </c>
      <c r="G526" s="273">
        <f t="shared" si="41"/>
        <v>12.479861111110949</v>
      </c>
      <c r="H526" s="273">
        <f t="shared" si="42"/>
        <v>12.979861111110949</v>
      </c>
      <c r="I526" s="287">
        <f t="shared" si="43"/>
        <v>1.8249231400479087E-4</v>
      </c>
      <c r="J526" s="22">
        <f t="shared" si="44"/>
        <v>2.3687248896274329E-3</v>
      </c>
    </row>
    <row r="527" spans="1:10" s="7" customFormat="1">
      <c r="A527" s="45" t="s">
        <v>224</v>
      </c>
      <c r="B527" s="22">
        <v>710.65</v>
      </c>
      <c r="C527" s="13">
        <v>44953.277777777781</v>
      </c>
      <c r="D527" s="13">
        <v>44953.27847222222</v>
      </c>
      <c r="E527" s="76">
        <v>44966</v>
      </c>
      <c r="F527" s="273">
        <f t="shared" si="40"/>
        <v>0.50034722221971606</v>
      </c>
      <c r="G527" s="273">
        <f t="shared" si="41"/>
        <v>12.721527777779556</v>
      </c>
      <c r="H527" s="273">
        <f t="shared" si="42"/>
        <v>13.221874999999272</v>
      </c>
      <c r="I527" s="287">
        <f t="shared" si="43"/>
        <v>4.0884781701209517E-5</v>
      </c>
      <c r="J527" s="22">
        <f t="shared" si="44"/>
        <v>5.405734730556498E-4</v>
      </c>
    </row>
    <row r="528" spans="1:10" s="7" customFormat="1">
      <c r="A528" s="45" t="s">
        <v>224</v>
      </c>
      <c r="B528" s="22">
        <v>731.14</v>
      </c>
      <c r="C528" s="13">
        <v>45098.353472222225</v>
      </c>
      <c r="D528" s="13">
        <v>45098.354166666664</v>
      </c>
      <c r="E528" s="76">
        <v>45114</v>
      </c>
      <c r="F528" s="273">
        <f t="shared" si="40"/>
        <v>0.50034722221971606</v>
      </c>
      <c r="G528" s="273">
        <f t="shared" si="41"/>
        <v>15.645833333335759</v>
      </c>
      <c r="H528" s="273">
        <f t="shared" si="42"/>
        <v>16.146180555555475</v>
      </c>
      <c r="I528" s="287">
        <f t="shared" si="43"/>
        <v>4.2063602748219697E-5</v>
      </c>
      <c r="J528" s="22">
        <f t="shared" si="44"/>
        <v>6.7916652478991469E-4</v>
      </c>
    </row>
    <row r="529" spans="1:10" s="7" customFormat="1">
      <c r="A529" s="45" t="s">
        <v>224</v>
      </c>
      <c r="B529" s="22">
        <v>63.68</v>
      </c>
      <c r="C529" s="13">
        <v>44964.586111111108</v>
      </c>
      <c r="D529" s="13">
        <v>44964.586805555555</v>
      </c>
      <c r="E529" s="76">
        <v>44992</v>
      </c>
      <c r="F529" s="273">
        <f t="shared" si="40"/>
        <v>0.50034722222335404</v>
      </c>
      <c r="G529" s="273">
        <f t="shared" si="41"/>
        <v>27.413194444445253</v>
      </c>
      <c r="H529" s="273">
        <f t="shared" si="42"/>
        <v>27.913541666668607</v>
      </c>
      <c r="I529" s="287">
        <f t="shared" si="43"/>
        <v>3.6636078220404168E-6</v>
      </c>
      <c r="J529" s="22">
        <f t="shared" si="44"/>
        <v>1.022642695908582E-4</v>
      </c>
    </row>
    <row r="530" spans="1:10" s="7" customFormat="1">
      <c r="A530" s="45" t="s">
        <v>224</v>
      </c>
      <c r="B530" s="22">
        <v>721.18</v>
      </c>
      <c r="C530" s="13">
        <v>44964.587500000001</v>
      </c>
      <c r="D530" s="13">
        <v>44964.587500000001</v>
      </c>
      <c r="E530" s="76">
        <v>44980</v>
      </c>
      <c r="F530" s="273">
        <f t="shared" si="40"/>
        <v>0.5</v>
      </c>
      <c r="G530" s="273">
        <f t="shared" si="41"/>
        <v>15.412499999998545</v>
      </c>
      <c r="H530" s="273">
        <f t="shared" si="42"/>
        <v>15.912499999998545</v>
      </c>
      <c r="I530" s="287">
        <f t="shared" si="43"/>
        <v>4.1490588710727192E-5</v>
      </c>
      <c r="J530" s="22">
        <f t="shared" si="44"/>
        <v>6.6021899285938603E-4</v>
      </c>
    </row>
    <row r="531" spans="1:10" s="7" customFormat="1">
      <c r="A531" s="45" t="s">
        <v>224</v>
      </c>
      <c r="B531" s="22">
        <v>732.65</v>
      </c>
      <c r="C531" s="13">
        <v>45123.54791666667</v>
      </c>
      <c r="D531" s="13">
        <v>45123.548611111109</v>
      </c>
      <c r="E531" s="76">
        <v>45147</v>
      </c>
      <c r="F531" s="273">
        <f t="shared" si="40"/>
        <v>0.50034722221971606</v>
      </c>
      <c r="G531" s="273">
        <f t="shared" si="41"/>
        <v>23.451388888890506</v>
      </c>
      <c r="H531" s="273">
        <f t="shared" si="42"/>
        <v>23.951736111110222</v>
      </c>
      <c r="I531" s="287">
        <f t="shared" si="43"/>
        <v>4.2150475358321466E-5</v>
      </c>
      <c r="J531" s="22">
        <f t="shared" si="44"/>
        <v>1.0095770627403698E-3</v>
      </c>
    </row>
    <row r="532" spans="1:10" s="7" customFormat="1">
      <c r="A532" s="45" t="s">
        <v>224</v>
      </c>
      <c r="B532" s="22">
        <v>694.71</v>
      </c>
      <c r="C532" s="13">
        <v>45126.298611111109</v>
      </c>
      <c r="D532" s="13">
        <v>45126.298611111109</v>
      </c>
      <c r="E532" s="76">
        <v>45147</v>
      </c>
      <c r="F532" s="273">
        <f t="shared" si="40"/>
        <v>0.5</v>
      </c>
      <c r="G532" s="273">
        <f t="shared" si="41"/>
        <v>20.701388888890506</v>
      </c>
      <c r="H532" s="273">
        <f t="shared" si="42"/>
        <v>21.201388888890506</v>
      </c>
      <c r="I532" s="287">
        <f t="shared" si="43"/>
        <v>3.996772911510204E-5</v>
      </c>
      <c r="J532" s="22">
        <f t="shared" si="44"/>
        <v>8.4737136797510999E-4</v>
      </c>
    </row>
    <row r="533" spans="1:10" s="7" customFormat="1">
      <c r="A533" s="45" t="s">
        <v>224</v>
      </c>
      <c r="B533" s="22">
        <v>3053.61</v>
      </c>
      <c r="C533" s="13">
        <v>45085.542361111111</v>
      </c>
      <c r="D533" s="13">
        <v>45085.542361111111</v>
      </c>
      <c r="E533" s="76">
        <v>45099</v>
      </c>
      <c r="F533" s="273">
        <f t="shared" si="40"/>
        <v>0.5</v>
      </c>
      <c r="G533" s="273">
        <f t="shared" si="41"/>
        <v>13.457638888889051</v>
      </c>
      <c r="H533" s="273">
        <f t="shared" si="42"/>
        <v>13.957638888889051</v>
      </c>
      <c r="I533" s="287">
        <f t="shared" si="43"/>
        <v>1.7567885492243777E-4</v>
      </c>
      <c r="J533" s="22">
        <f t="shared" si="44"/>
        <v>2.452062017420915E-3</v>
      </c>
    </row>
    <row r="534" spans="1:10" s="7" customFormat="1">
      <c r="A534" s="45" t="s">
        <v>224</v>
      </c>
      <c r="B534" s="22">
        <v>46.49</v>
      </c>
      <c r="C534" s="13">
        <v>45085.545138888891</v>
      </c>
      <c r="D534" s="13">
        <v>45085.54583333333</v>
      </c>
      <c r="E534" s="76">
        <v>45099</v>
      </c>
      <c r="F534" s="273">
        <f t="shared" si="40"/>
        <v>0.50034722221971606</v>
      </c>
      <c r="G534" s="273">
        <f t="shared" si="41"/>
        <v>13.454166666670062</v>
      </c>
      <c r="H534" s="273">
        <f t="shared" si="42"/>
        <v>13.954513888889778</v>
      </c>
      <c r="I534" s="287">
        <f t="shared" si="43"/>
        <v>2.6746408235970317E-6</v>
      </c>
      <c r="J534" s="22">
        <f t="shared" si="44"/>
        <v>3.7323312520676372E-5</v>
      </c>
    </row>
    <row r="535" spans="1:10" s="7" customFormat="1">
      <c r="A535" s="45" t="s">
        <v>224</v>
      </c>
      <c r="B535" s="22">
        <v>713.49</v>
      </c>
      <c r="C535" s="13">
        <v>45020.602083333331</v>
      </c>
      <c r="D535" s="13">
        <v>45020.602083333331</v>
      </c>
      <c r="E535" s="76">
        <v>45040</v>
      </c>
      <c r="F535" s="273">
        <f t="shared" si="40"/>
        <v>0.5</v>
      </c>
      <c r="G535" s="273">
        <f t="shared" si="41"/>
        <v>19.397916666668607</v>
      </c>
      <c r="H535" s="273">
        <f t="shared" si="42"/>
        <v>19.897916666668607</v>
      </c>
      <c r="I535" s="287">
        <f t="shared" si="43"/>
        <v>4.1048171246036696E-5</v>
      </c>
      <c r="J535" s="22">
        <f t="shared" si="44"/>
        <v>8.167730907727807E-4</v>
      </c>
    </row>
    <row r="536" spans="1:10" s="7" customFormat="1">
      <c r="A536" s="45" t="s">
        <v>224</v>
      </c>
      <c r="B536" s="22">
        <v>3221.7</v>
      </c>
      <c r="C536" s="13">
        <v>45020.602777777778</v>
      </c>
      <c r="D536" s="13">
        <v>45020.602777777778</v>
      </c>
      <c r="E536" s="76">
        <v>45040</v>
      </c>
      <c r="F536" s="273">
        <f t="shared" si="40"/>
        <v>0.5</v>
      </c>
      <c r="G536" s="273">
        <f t="shared" si="41"/>
        <v>19.397222222221899</v>
      </c>
      <c r="H536" s="273">
        <f t="shared" si="42"/>
        <v>19.897222222221899</v>
      </c>
      <c r="I536" s="287">
        <f t="shared" si="43"/>
        <v>1.8534932977807176E-4</v>
      </c>
      <c r="J536" s="22">
        <f t="shared" si="44"/>
        <v>3.6879368033341845E-3</v>
      </c>
    </row>
    <row r="537" spans="1:10" s="7" customFormat="1">
      <c r="A537" s="45" t="s">
        <v>224</v>
      </c>
      <c r="B537" s="22">
        <v>47.37</v>
      </c>
      <c r="C537" s="13">
        <v>45139.440972222219</v>
      </c>
      <c r="D537" s="13">
        <v>45139.443055555559</v>
      </c>
      <c r="E537" s="76">
        <v>45162</v>
      </c>
      <c r="F537" s="273">
        <f t="shared" si="40"/>
        <v>0.50104166667006211</v>
      </c>
      <c r="G537" s="273">
        <f t="shared" si="41"/>
        <v>22.556944444440887</v>
      </c>
      <c r="H537" s="273">
        <f t="shared" si="42"/>
        <v>23.057986111110949</v>
      </c>
      <c r="I537" s="287">
        <f t="shared" si="43"/>
        <v>2.7252685698815095E-6</v>
      </c>
      <c r="J537" s="22">
        <f t="shared" si="44"/>
        <v>6.2839204833375046E-5</v>
      </c>
    </row>
    <row r="538" spans="1:10" s="7" customFormat="1">
      <c r="A538" s="45" t="s">
        <v>224</v>
      </c>
      <c r="B538" s="22">
        <v>3265</v>
      </c>
      <c r="C538" s="13">
        <v>45091.317361111112</v>
      </c>
      <c r="D538" s="13">
        <v>45091.318055555559</v>
      </c>
      <c r="E538" s="76">
        <v>45099</v>
      </c>
      <c r="F538" s="273">
        <f t="shared" si="40"/>
        <v>0.50034722222335404</v>
      </c>
      <c r="G538" s="273">
        <f t="shared" si="41"/>
        <v>7.6819444444408873</v>
      </c>
      <c r="H538" s="273">
        <f t="shared" si="42"/>
        <v>8.1822916666642413</v>
      </c>
      <c r="I538" s="287">
        <f t="shared" si="43"/>
        <v>1.8784044502138757E-4</v>
      </c>
      <c r="J538" s="22">
        <f t="shared" si="44"/>
        <v>1.5369653079610021E-3</v>
      </c>
    </row>
    <row r="539" spans="1:10" s="7" customFormat="1">
      <c r="A539" s="45" t="s">
        <v>224</v>
      </c>
      <c r="B539" s="22">
        <v>47.43</v>
      </c>
      <c r="C539" s="13">
        <v>45091.317361111112</v>
      </c>
      <c r="D539" s="13">
        <v>45091.318055555559</v>
      </c>
      <c r="E539" s="76">
        <v>45099</v>
      </c>
      <c r="F539" s="273">
        <f t="shared" si="40"/>
        <v>0.50034722222335404</v>
      </c>
      <c r="G539" s="273">
        <f t="shared" si="41"/>
        <v>7.6819444444408873</v>
      </c>
      <c r="H539" s="273">
        <f t="shared" si="42"/>
        <v>8.1822916666642413</v>
      </c>
      <c r="I539" s="287">
        <f t="shared" si="43"/>
        <v>2.7287204616736333E-6</v>
      </c>
      <c r="J539" s="22">
        <f t="shared" si="44"/>
        <v>2.232718669420837E-5</v>
      </c>
    </row>
    <row r="540" spans="1:10" s="7" customFormat="1">
      <c r="A540" s="45" t="s">
        <v>224</v>
      </c>
      <c r="B540" s="22">
        <v>694.43</v>
      </c>
      <c r="C540" s="13">
        <v>45162.214583333334</v>
      </c>
      <c r="D540" s="13">
        <v>45162.214583333334</v>
      </c>
      <c r="E540" s="76">
        <v>45176</v>
      </c>
      <c r="F540" s="273">
        <f t="shared" si="40"/>
        <v>0.5</v>
      </c>
      <c r="G540" s="273">
        <f t="shared" si="41"/>
        <v>13.785416666665697</v>
      </c>
      <c r="H540" s="273">
        <f t="shared" si="42"/>
        <v>14.285416666665697</v>
      </c>
      <c r="I540" s="287">
        <f t="shared" si="43"/>
        <v>3.9951620286738793E-5</v>
      </c>
      <c r="J540" s="22">
        <f t="shared" si="44"/>
        <v>5.707255423044777E-4</v>
      </c>
    </row>
    <row r="541" spans="1:10" s="7" customFormat="1">
      <c r="A541" s="45" t="s">
        <v>224</v>
      </c>
      <c r="B541" s="22">
        <v>7210</v>
      </c>
      <c r="C541" s="13">
        <v>45153.347222222219</v>
      </c>
      <c r="D541" s="13">
        <v>45153.347222222219</v>
      </c>
      <c r="E541" s="76">
        <v>45162</v>
      </c>
      <c r="F541" s="273">
        <f t="shared" si="40"/>
        <v>0.5</v>
      </c>
      <c r="G541" s="273">
        <f t="shared" si="41"/>
        <v>8.6527777777810115</v>
      </c>
      <c r="H541" s="273">
        <f t="shared" si="42"/>
        <v>9.1527777777810115</v>
      </c>
      <c r="I541" s="287">
        <f t="shared" si="43"/>
        <v>4.1480233035350825E-4</v>
      </c>
      <c r="J541" s="22">
        <f t="shared" si="44"/>
        <v>3.7965935514313685E-3</v>
      </c>
    </row>
    <row r="542" spans="1:10" s="7" customFormat="1">
      <c r="A542" s="45" t="s">
        <v>224</v>
      </c>
      <c r="B542" s="22">
        <v>718.43</v>
      </c>
      <c r="C542" s="13">
        <v>45153.347222222219</v>
      </c>
      <c r="D542" s="13">
        <v>45153.347222222219</v>
      </c>
      <c r="E542" s="76">
        <v>45162</v>
      </c>
      <c r="F542" s="273">
        <f t="shared" si="40"/>
        <v>0.5</v>
      </c>
      <c r="G542" s="273">
        <f t="shared" si="41"/>
        <v>8.6527777777810115</v>
      </c>
      <c r="H542" s="273">
        <f t="shared" si="42"/>
        <v>9.1527777777810115</v>
      </c>
      <c r="I542" s="287">
        <f t="shared" si="43"/>
        <v>4.1332377003588196E-5</v>
      </c>
      <c r="J542" s="22">
        <f t="shared" si="44"/>
        <v>3.7830606174130897E-4</v>
      </c>
    </row>
    <row r="543" spans="1:10" s="7" customFormat="1">
      <c r="A543" s="45" t="s">
        <v>224</v>
      </c>
      <c r="B543" s="22">
        <v>58.03</v>
      </c>
      <c r="C543" s="13">
        <v>45005.515277777777</v>
      </c>
      <c r="D543" s="13">
        <v>45005.51666666667</v>
      </c>
      <c r="E543" s="76">
        <v>45023</v>
      </c>
      <c r="F543" s="273">
        <f t="shared" si="40"/>
        <v>0.50069444444670808</v>
      </c>
      <c r="G543" s="273">
        <f t="shared" si="41"/>
        <v>17.483333333329938</v>
      </c>
      <c r="H543" s="273">
        <f t="shared" si="42"/>
        <v>17.984027777776646</v>
      </c>
      <c r="I543" s="287">
        <f t="shared" si="43"/>
        <v>3.3385546782821198E-6</v>
      </c>
      <c r="J543" s="22">
        <f t="shared" si="44"/>
        <v>6.0040660071851819E-5</v>
      </c>
    </row>
    <row r="544" spans="1:10" s="7" customFormat="1">
      <c r="A544" s="45" t="s">
        <v>224</v>
      </c>
      <c r="B544" s="22">
        <v>699.17</v>
      </c>
      <c r="C544" s="13">
        <v>45169.37222222222</v>
      </c>
      <c r="D544" s="13">
        <v>45169.37222222222</v>
      </c>
      <c r="E544" s="76">
        <v>45176</v>
      </c>
      <c r="F544" s="273">
        <f t="shared" si="40"/>
        <v>0.5</v>
      </c>
      <c r="G544" s="273">
        <f t="shared" si="41"/>
        <v>6.6277777777795563</v>
      </c>
      <c r="H544" s="273">
        <f t="shared" si="42"/>
        <v>7.1277777777795563</v>
      </c>
      <c r="I544" s="287">
        <f t="shared" si="43"/>
        <v>4.0224319738316552E-5</v>
      </c>
      <c r="J544" s="22">
        <f t="shared" si="44"/>
        <v>2.8671001235707231E-4</v>
      </c>
    </row>
    <row r="545" spans="1:10" s="7" customFormat="1">
      <c r="A545" s="45" t="s">
        <v>224</v>
      </c>
      <c r="B545" s="22">
        <v>51.57</v>
      </c>
      <c r="C545" s="13">
        <v>45070.35</v>
      </c>
      <c r="D545" s="13">
        <v>45070.35</v>
      </c>
      <c r="E545" s="76">
        <v>45085</v>
      </c>
      <c r="F545" s="273">
        <f t="shared" si="40"/>
        <v>0.5</v>
      </c>
      <c r="G545" s="273">
        <f t="shared" si="41"/>
        <v>14.650000000001455</v>
      </c>
      <c r="H545" s="273">
        <f t="shared" si="42"/>
        <v>15.150000000001455</v>
      </c>
      <c r="I545" s="287">
        <f t="shared" si="43"/>
        <v>2.9669009953301551E-6</v>
      </c>
      <c r="J545" s="22">
        <f t="shared" si="44"/>
        <v>4.4948550079256163E-5</v>
      </c>
    </row>
    <row r="546" spans="1:10" s="7" customFormat="1">
      <c r="A546" s="45" t="s">
        <v>224</v>
      </c>
      <c r="B546" s="22">
        <v>3240.8</v>
      </c>
      <c r="C546" s="13">
        <v>44957.286805555559</v>
      </c>
      <c r="D546" s="13">
        <v>44957.286805555559</v>
      </c>
      <c r="E546" s="76">
        <v>44966</v>
      </c>
      <c r="F546" s="273">
        <f t="shared" si="40"/>
        <v>0.5</v>
      </c>
      <c r="G546" s="273">
        <f t="shared" si="41"/>
        <v>8.7131944444408873</v>
      </c>
      <c r="H546" s="273">
        <f t="shared" si="42"/>
        <v>9.2131944444408873</v>
      </c>
      <c r="I546" s="287">
        <f t="shared" si="43"/>
        <v>1.8644818199856444E-4</v>
      </c>
      <c r="J546" s="22">
        <f t="shared" si="44"/>
        <v>1.7177833545652774E-3</v>
      </c>
    </row>
    <row r="547" spans="1:10" s="7" customFormat="1">
      <c r="A547" s="45" t="s">
        <v>224</v>
      </c>
      <c r="B547" s="22">
        <v>7039.2</v>
      </c>
      <c r="C547" s="13">
        <v>45268.71597222222</v>
      </c>
      <c r="D547" s="13">
        <v>45268.71597222222</v>
      </c>
      <c r="E547" s="76">
        <v>45281</v>
      </c>
      <c r="F547" s="273">
        <f t="shared" si="40"/>
        <v>0.5</v>
      </c>
      <c r="G547" s="273">
        <f t="shared" si="41"/>
        <v>12.284027777779556</v>
      </c>
      <c r="H547" s="273">
        <f t="shared" si="42"/>
        <v>12.784027777779556</v>
      </c>
      <c r="I547" s="287">
        <f t="shared" si="43"/>
        <v>4.0497594505192996E-4</v>
      </c>
      <c r="J547" s="22">
        <f t="shared" si="44"/>
        <v>5.1772237308764001E-3</v>
      </c>
    </row>
    <row r="548" spans="1:10" s="7" customFormat="1">
      <c r="A548" s="45" t="s">
        <v>224</v>
      </c>
      <c r="B548" s="22">
        <v>56.25</v>
      </c>
      <c r="C548" s="13">
        <v>45271.179861111108</v>
      </c>
      <c r="D548" s="13">
        <v>45271.179861111108</v>
      </c>
      <c r="E548" s="76">
        <v>45281</v>
      </c>
      <c r="F548" s="273">
        <f t="shared" si="40"/>
        <v>0.5</v>
      </c>
      <c r="G548" s="273">
        <f t="shared" si="41"/>
        <v>9.820138888891961</v>
      </c>
      <c r="H548" s="273">
        <f t="shared" si="42"/>
        <v>10.320138888891961</v>
      </c>
      <c r="I548" s="287">
        <f t="shared" si="43"/>
        <v>3.2361485551157889E-6</v>
      </c>
      <c r="J548" s="22">
        <f t="shared" si="44"/>
        <v>3.3397502553881985E-5</v>
      </c>
    </row>
    <row r="549" spans="1:10" s="7" customFormat="1">
      <c r="A549" s="45" t="s">
        <v>224</v>
      </c>
      <c r="B549" s="22">
        <v>56.06</v>
      </c>
      <c r="C549" s="13">
        <v>45274.197916666664</v>
      </c>
      <c r="D549" s="13">
        <v>45274.197916666664</v>
      </c>
      <c r="E549" s="76">
        <v>45281</v>
      </c>
      <c r="F549" s="273">
        <f t="shared" si="40"/>
        <v>0.5</v>
      </c>
      <c r="G549" s="273">
        <f t="shared" si="41"/>
        <v>6.8020833333357587</v>
      </c>
      <c r="H549" s="273">
        <f t="shared" si="42"/>
        <v>7.3020833333357587</v>
      </c>
      <c r="I549" s="287">
        <f t="shared" si="43"/>
        <v>3.2252175644407314E-6</v>
      </c>
      <c r="J549" s="22">
        <f t="shared" si="44"/>
        <v>2.3550807423684414E-5</v>
      </c>
    </row>
    <row r="550" spans="1:10" s="7" customFormat="1">
      <c r="A550" s="45" t="s">
        <v>224</v>
      </c>
      <c r="B550" s="22">
        <v>683.83</v>
      </c>
      <c r="C550" s="13">
        <v>45275.576388888891</v>
      </c>
      <c r="D550" s="13">
        <v>45275.576388888891</v>
      </c>
      <c r="E550" s="76">
        <v>45281</v>
      </c>
      <c r="F550" s="273">
        <f t="shared" si="40"/>
        <v>0.5</v>
      </c>
      <c r="G550" s="273">
        <f t="shared" si="41"/>
        <v>5.4236111111094942</v>
      </c>
      <c r="H550" s="273">
        <f t="shared" si="42"/>
        <v>5.9236111111094942</v>
      </c>
      <c r="I550" s="287">
        <f t="shared" si="43"/>
        <v>3.9341786070130315E-5</v>
      </c>
      <c r="J550" s="22">
        <f t="shared" si="44"/>
        <v>2.3304544109591666E-4</v>
      </c>
    </row>
    <row r="551" spans="1:10" s="7" customFormat="1">
      <c r="A551" s="45" t="s">
        <v>224</v>
      </c>
      <c r="B551" s="22">
        <v>52.88</v>
      </c>
      <c r="C551" s="13">
        <v>45069.412499999999</v>
      </c>
      <c r="D551" s="13">
        <v>45069.413888888892</v>
      </c>
      <c r="E551" s="76">
        <v>45085</v>
      </c>
      <c r="F551" s="273">
        <f t="shared" si="40"/>
        <v>0.50069444444670808</v>
      </c>
      <c r="G551" s="273">
        <f t="shared" si="41"/>
        <v>15.586111111108039</v>
      </c>
      <c r="H551" s="273">
        <f t="shared" si="42"/>
        <v>16.086805555554747</v>
      </c>
      <c r="I551" s="287">
        <f t="shared" si="43"/>
        <v>3.0422672994581853E-6</v>
      </c>
      <c r="J551" s="22">
        <f t="shared" si="44"/>
        <v>4.8940362494406469E-5</v>
      </c>
    </row>
    <row r="552" spans="1:10" s="7" customFormat="1">
      <c r="A552" s="45" t="s">
        <v>224</v>
      </c>
      <c r="B552" s="22">
        <v>51.39</v>
      </c>
      <c r="C552" s="13">
        <v>45068.42083333333</v>
      </c>
      <c r="D552" s="13">
        <v>45068.421527777777</v>
      </c>
      <c r="E552" s="76">
        <v>45085</v>
      </c>
      <c r="F552" s="273">
        <f t="shared" si="40"/>
        <v>0.50034722222335404</v>
      </c>
      <c r="G552" s="273">
        <f t="shared" si="41"/>
        <v>16.578472222223354</v>
      </c>
      <c r="H552" s="273">
        <f t="shared" si="42"/>
        <v>17.078819444446708</v>
      </c>
      <c r="I552" s="287">
        <f t="shared" si="43"/>
        <v>2.9565453199537847E-6</v>
      </c>
      <c r="J552" s="22">
        <f t="shared" si="44"/>
        <v>5.0494303698814613E-5</v>
      </c>
    </row>
    <row r="553" spans="1:10" s="7" customFormat="1">
      <c r="A553" s="45" t="s">
        <v>224</v>
      </c>
      <c r="B553" s="22">
        <v>52.33</v>
      </c>
      <c r="C553" s="13">
        <v>45072.271527777775</v>
      </c>
      <c r="D553" s="13">
        <v>45072.272222222222</v>
      </c>
      <c r="E553" s="76">
        <v>45085</v>
      </c>
      <c r="F553" s="273">
        <f t="shared" si="40"/>
        <v>0.50034722222335404</v>
      </c>
      <c r="G553" s="273">
        <f t="shared" si="41"/>
        <v>12.727777777778101</v>
      </c>
      <c r="H553" s="273">
        <f t="shared" si="42"/>
        <v>13.228125000001455</v>
      </c>
      <c r="I553" s="287">
        <f t="shared" si="43"/>
        <v>3.0106249580303862E-6</v>
      </c>
      <c r="J553" s="22">
        <f t="shared" si="44"/>
        <v>3.9824923272950081E-5</v>
      </c>
    </row>
    <row r="554" spans="1:10" s="7" customFormat="1">
      <c r="A554" s="45" t="s">
        <v>224</v>
      </c>
      <c r="B554" s="22">
        <v>47.1</v>
      </c>
      <c r="C554" s="13">
        <v>45085.543055555558</v>
      </c>
      <c r="D554" s="13">
        <v>45085.543055555558</v>
      </c>
      <c r="E554" s="76">
        <v>45099</v>
      </c>
      <c r="F554" s="273">
        <f t="shared" si="40"/>
        <v>0.5</v>
      </c>
      <c r="G554" s="273">
        <f t="shared" si="41"/>
        <v>13.456944444442343</v>
      </c>
      <c r="H554" s="273">
        <f t="shared" si="42"/>
        <v>13.956944444442343</v>
      </c>
      <c r="I554" s="287">
        <f t="shared" si="43"/>
        <v>2.7097350568169541E-6</v>
      </c>
      <c r="J554" s="22">
        <f t="shared" si="44"/>
        <v>3.7819621647152041E-5</v>
      </c>
    </row>
    <row r="555" spans="1:10" s="7" customFormat="1">
      <c r="A555" s="45" t="s">
        <v>224</v>
      </c>
      <c r="B555" s="22">
        <v>707.82</v>
      </c>
      <c r="C555" s="13">
        <v>45126.477777777778</v>
      </c>
      <c r="D555" s="13">
        <v>45126.479166666664</v>
      </c>
      <c r="E555" s="76">
        <v>45147</v>
      </c>
      <c r="F555" s="273">
        <f t="shared" si="40"/>
        <v>0.5006944444430701</v>
      </c>
      <c r="G555" s="273">
        <f t="shared" si="41"/>
        <v>20.520833333335759</v>
      </c>
      <c r="H555" s="273">
        <f t="shared" si="42"/>
        <v>21.021527777778829</v>
      </c>
      <c r="I555" s="287">
        <f t="shared" si="43"/>
        <v>4.0721967471681027E-5</v>
      </c>
      <c r="J555" s="22">
        <f t="shared" si="44"/>
        <v>8.5603797037174859E-4</v>
      </c>
    </row>
    <row r="556" spans="1:10" s="7" customFormat="1">
      <c r="A556" s="45" t="s">
        <v>224</v>
      </c>
      <c r="B556" s="22">
        <v>58.15</v>
      </c>
      <c r="C556" s="13">
        <v>44998.38958333333</v>
      </c>
      <c r="D556" s="13">
        <v>44998.390277777777</v>
      </c>
      <c r="E556" s="76">
        <v>45008</v>
      </c>
      <c r="F556" s="273">
        <f t="shared" si="40"/>
        <v>0.50034722222335404</v>
      </c>
      <c r="G556" s="273">
        <f t="shared" si="41"/>
        <v>9.609722222223354</v>
      </c>
      <c r="H556" s="273">
        <f t="shared" si="42"/>
        <v>10.110069444446708</v>
      </c>
      <c r="I556" s="287">
        <f t="shared" si="43"/>
        <v>3.3454584618663664E-6</v>
      </c>
      <c r="J556" s="22">
        <f t="shared" si="44"/>
        <v>3.3822817372980832E-5</v>
      </c>
    </row>
    <row r="557" spans="1:10" s="7" customFormat="1">
      <c r="A557" s="45" t="s">
        <v>224</v>
      </c>
      <c r="B557" s="22">
        <v>3137.66</v>
      </c>
      <c r="C557" s="13">
        <v>44998.38958333333</v>
      </c>
      <c r="D557" s="13">
        <v>44998.390277777777</v>
      </c>
      <c r="E557" s="76">
        <v>45008</v>
      </c>
      <c r="F557" s="273">
        <f t="shared" si="40"/>
        <v>0.50034722222335404</v>
      </c>
      <c r="G557" s="273">
        <f t="shared" si="41"/>
        <v>9.609722222223354</v>
      </c>
      <c r="H557" s="273">
        <f t="shared" si="42"/>
        <v>10.110069444446708</v>
      </c>
      <c r="I557" s="287">
        <f t="shared" si="43"/>
        <v>1.805143800079041E-4</v>
      </c>
      <c r="J557" s="22">
        <f t="shared" si="44"/>
        <v>1.825012917601153E-3</v>
      </c>
    </row>
    <row r="558" spans="1:10" s="7" customFormat="1">
      <c r="A558" s="45" t="s">
        <v>224</v>
      </c>
      <c r="B558" s="22">
        <v>728.86</v>
      </c>
      <c r="C558" s="13">
        <v>44946.263194444444</v>
      </c>
      <c r="D558" s="13">
        <v>44946.263888888891</v>
      </c>
      <c r="E558" s="76">
        <v>44966</v>
      </c>
      <c r="F558" s="273">
        <f t="shared" si="40"/>
        <v>0.50034722222335404</v>
      </c>
      <c r="G558" s="273">
        <f t="shared" si="41"/>
        <v>19.736111111109494</v>
      </c>
      <c r="H558" s="273">
        <f t="shared" si="42"/>
        <v>20.236458333332848</v>
      </c>
      <c r="I558" s="287">
        <f t="shared" si="43"/>
        <v>4.1932430860119004E-5</v>
      </c>
      <c r="J558" s="22">
        <f t="shared" si="44"/>
        <v>8.4856388991615876E-4</v>
      </c>
    </row>
    <row r="559" spans="1:10" s="7" customFormat="1">
      <c r="A559" s="45" t="s">
        <v>224</v>
      </c>
      <c r="B559" s="22">
        <v>3266.27</v>
      </c>
      <c r="C559" s="13">
        <v>44949.30972222222</v>
      </c>
      <c r="D559" s="13">
        <v>44949.310416666667</v>
      </c>
      <c r="E559" s="76">
        <v>44966</v>
      </c>
      <c r="F559" s="273">
        <f t="shared" si="40"/>
        <v>0.50034722222335404</v>
      </c>
      <c r="G559" s="273">
        <f t="shared" si="41"/>
        <v>16.689583333332848</v>
      </c>
      <c r="H559" s="273">
        <f t="shared" si="42"/>
        <v>17.189930555556202</v>
      </c>
      <c r="I559" s="287">
        <f t="shared" si="43"/>
        <v>1.8791351006432086E-4</v>
      </c>
      <c r="J559" s="22">
        <f t="shared" si="44"/>
        <v>3.2302201884564872E-3</v>
      </c>
    </row>
    <row r="560" spans="1:10" s="7" customFormat="1">
      <c r="A560" s="45" t="s">
        <v>224</v>
      </c>
      <c r="B560" s="22">
        <v>730</v>
      </c>
      <c r="C560" s="13">
        <v>44949.30972222222</v>
      </c>
      <c r="D560" s="13">
        <v>44949.310416666667</v>
      </c>
      <c r="E560" s="76">
        <v>44966</v>
      </c>
      <c r="F560" s="273">
        <f t="shared" si="40"/>
        <v>0.50034722222335404</v>
      </c>
      <c r="G560" s="273">
        <f t="shared" si="41"/>
        <v>16.689583333332848</v>
      </c>
      <c r="H560" s="273">
        <f t="shared" si="42"/>
        <v>17.189930555556202</v>
      </c>
      <c r="I560" s="287">
        <f t="shared" si="43"/>
        <v>4.199801680416935E-5</v>
      </c>
      <c r="J560" s="22">
        <f t="shared" si="44"/>
        <v>7.2194299233475359E-4</v>
      </c>
    </row>
    <row r="561" spans="1:10" s="7" customFormat="1">
      <c r="A561" s="45" t="s">
        <v>224</v>
      </c>
      <c r="B561" s="22">
        <v>681.6</v>
      </c>
      <c r="C561" s="13">
        <v>45285.4375</v>
      </c>
      <c r="D561" s="13">
        <v>45285.4375</v>
      </c>
      <c r="E561" s="76">
        <v>45300</v>
      </c>
      <c r="F561" s="273">
        <f t="shared" si="40"/>
        <v>0.5</v>
      </c>
      <c r="G561" s="273">
        <f t="shared" si="41"/>
        <v>14.5625</v>
      </c>
      <c r="H561" s="273">
        <f t="shared" si="42"/>
        <v>15.0625</v>
      </c>
      <c r="I561" s="287">
        <f t="shared" si="43"/>
        <v>3.9213490758523052E-5</v>
      </c>
      <c r="J561" s="22">
        <f t="shared" si="44"/>
        <v>5.9065320455025348E-4</v>
      </c>
    </row>
    <row r="562" spans="1:10" s="7" customFormat="1">
      <c r="A562" s="45" t="s">
        <v>224</v>
      </c>
      <c r="B562" s="22">
        <v>7000</v>
      </c>
      <c r="C562" s="13">
        <v>45285.848611111112</v>
      </c>
      <c r="D562" s="13">
        <v>45285.848611111112</v>
      </c>
      <c r="E562" s="76">
        <v>45300</v>
      </c>
      <c r="F562" s="273">
        <f t="shared" si="40"/>
        <v>0.5</v>
      </c>
      <c r="G562" s="273">
        <f t="shared" si="41"/>
        <v>14.151388888887595</v>
      </c>
      <c r="H562" s="273">
        <f t="shared" si="42"/>
        <v>14.651388888887595</v>
      </c>
      <c r="I562" s="287">
        <f t="shared" si="43"/>
        <v>4.0272070908107594E-4</v>
      </c>
      <c r="J562" s="22">
        <f t="shared" si="44"/>
        <v>5.9004177223554097E-3</v>
      </c>
    </row>
    <row r="563" spans="1:10" s="7" customFormat="1">
      <c r="A563" s="45" t="s">
        <v>224</v>
      </c>
      <c r="B563" s="22">
        <v>730.28</v>
      </c>
      <c r="C563" s="13">
        <v>45107.334027777775</v>
      </c>
      <c r="D563" s="13">
        <v>45107.334027777775</v>
      </c>
      <c r="E563" s="76">
        <v>45114</v>
      </c>
      <c r="F563" s="273">
        <f t="shared" si="40"/>
        <v>0.5</v>
      </c>
      <c r="G563" s="273">
        <f t="shared" si="41"/>
        <v>6.6659722222248092</v>
      </c>
      <c r="H563" s="273">
        <f t="shared" si="42"/>
        <v>7.1659722222248092</v>
      </c>
      <c r="I563" s="287">
        <f t="shared" si="43"/>
        <v>4.201412563253259E-5</v>
      </c>
      <c r="J563" s="22">
        <f t="shared" si="44"/>
        <v>3.0107205722379189E-4</v>
      </c>
    </row>
    <row r="564" spans="1:10" s="7" customFormat="1">
      <c r="A564" s="45" t="s">
        <v>224</v>
      </c>
      <c r="B564" s="22">
        <v>728.29</v>
      </c>
      <c r="C564" s="13">
        <v>45071.365972222222</v>
      </c>
      <c r="D564" s="13">
        <v>45071.366666666669</v>
      </c>
      <c r="E564" s="76">
        <v>45085</v>
      </c>
      <c r="F564" s="273">
        <f t="shared" si="40"/>
        <v>0.50034722222335404</v>
      </c>
      <c r="G564" s="273">
        <f t="shared" si="41"/>
        <v>13.633333333331393</v>
      </c>
      <c r="H564" s="273">
        <f t="shared" si="42"/>
        <v>14.133680555554747</v>
      </c>
      <c r="I564" s="287">
        <f t="shared" si="43"/>
        <v>4.1899637888093827E-5</v>
      </c>
      <c r="J564" s="22">
        <f t="shared" si="44"/>
        <v>5.921960973037367E-4</v>
      </c>
    </row>
    <row r="565" spans="1:10" s="7" customFormat="1">
      <c r="A565" s="45" t="s">
        <v>224</v>
      </c>
      <c r="B565" s="22">
        <v>734.27</v>
      </c>
      <c r="C565" s="13">
        <v>45058.534722222219</v>
      </c>
      <c r="D565" s="13">
        <v>45058.535416666666</v>
      </c>
      <c r="E565" s="76">
        <v>45085</v>
      </c>
      <c r="F565" s="273">
        <f t="shared" si="40"/>
        <v>0.50034722222335404</v>
      </c>
      <c r="G565" s="273">
        <f t="shared" si="41"/>
        <v>26.464583333334303</v>
      </c>
      <c r="H565" s="273">
        <f t="shared" si="42"/>
        <v>26.964930555557657</v>
      </c>
      <c r="I565" s="287">
        <f t="shared" si="43"/>
        <v>4.2243676436708806E-5</v>
      </c>
      <c r="J565" s="22">
        <f t="shared" si="44"/>
        <v>1.1390978015273004E-3</v>
      </c>
    </row>
    <row r="566" spans="1:10" s="7" customFormat="1">
      <c r="A566" s="45" t="s">
        <v>224</v>
      </c>
      <c r="B566" s="22">
        <v>3284.1</v>
      </c>
      <c r="C566" s="13">
        <v>44946.261805555558</v>
      </c>
      <c r="D566" s="13">
        <v>44946.262499999997</v>
      </c>
      <c r="E566" s="76">
        <v>44966</v>
      </c>
      <c r="F566" s="273">
        <f t="shared" si="40"/>
        <v>0.50034722221971606</v>
      </c>
      <c r="G566" s="273">
        <f t="shared" si="41"/>
        <v>19.73750000000291</v>
      </c>
      <c r="H566" s="273">
        <f t="shared" si="42"/>
        <v>20.237847222222626</v>
      </c>
      <c r="I566" s="287">
        <f t="shared" si="43"/>
        <v>1.889392972418802E-4</v>
      </c>
      <c r="J566" s="22">
        <f t="shared" si="44"/>
        <v>3.8237246318552805E-3</v>
      </c>
    </row>
    <row r="567" spans="1:10" s="7" customFormat="1">
      <c r="A567" s="45" t="s">
        <v>224</v>
      </c>
      <c r="B567" s="22">
        <v>721.46</v>
      </c>
      <c r="C567" s="13">
        <v>44951.428472222222</v>
      </c>
      <c r="D567" s="13">
        <v>44951.429166666669</v>
      </c>
      <c r="E567" s="76">
        <v>44966</v>
      </c>
      <c r="F567" s="273">
        <f t="shared" si="40"/>
        <v>0.50034722222335404</v>
      </c>
      <c r="G567" s="273">
        <f t="shared" si="41"/>
        <v>14.570833333331393</v>
      </c>
      <c r="H567" s="273">
        <f t="shared" si="42"/>
        <v>15.071180555554747</v>
      </c>
      <c r="I567" s="287">
        <f t="shared" si="43"/>
        <v>4.1506697539090438E-5</v>
      </c>
      <c r="J567" s="22">
        <f t="shared" si="44"/>
        <v>6.2555493287643187E-4</v>
      </c>
    </row>
    <row r="568" spans="1:10" s="7" customFormat="1">
      <c r="A568" s="45" t="s">
        <v>224</v>
      </c>
      <c r="B568" s="22">
        <v>68.86</v>
      </c>
      <c r="C568" s="13">
        <v>44951.429861111108</v>
      </c>
      <c r="D568" s="13">
        <v>44951.429861111108</v>
      </c>
      <c r="E568" s="76">
        <v>44966</v>
      </c>
      <c r="F568" s="273">
        <f t="shared" si="40"/>
        <v>0.5</v>
      </c>
      <c r="G568" s="273">
        <f t="shared" si="41"/>
        <v>14.570138888891961</v>
      </c>
      <c r="H568" s="273">
        <f t="shared" si="42"/>
        <v>15.070138888891961</v>
      </c>
      <c r="I568" s="287">
        <f t="shared" si="43"/>
        <v>3.9616211467604126E-6</v>
      </c>
      <c r="J568" s="22">
        <f t="shared" si="44"/>
        <v>5.9702180906850859E-5</v>
      </c>
    </row>
    <row r="569" spans="1:10" s="7" customFormat="1">
      <c r="A569" s="45" t="s">
        <v>224</v>
      </c>
      <c r="B569" s="22">
        <v>3201.33</v>
      </c>
      <c r="C569" s="13">
        <v>44958.34652777778</v>
      </c>
      <c r="D569" s="13">
        <v>44958.34652777778</v>
      </c>
      <c r="E569" s="76">
        <v>44980</v>
      </c>
      <c r="F569" s="273">
        <f t="shared" si="40"/>
        <v>0.5</v>
      </c>
      <c r="G569" s="273">
        <f t="shared" si="41"/>
        <v>21.653472222220444</v>
      </c>
      <c r="H569" s="273">
        <f t="shared" si="42"/>
        <v>22.153472222220444</v>
      </c>
      <c r="I569" s="287">
        <f t="shared" si="43"/>
        <v>1.8417741251464584E-4</v>
      </c>
      <c r="J569" s="22">
        <f t="shared" si="44"/>
        <v>4.0801691921036427E-3</v>
      </c>
    </row>
    <row r="570" spans="1:10" s="7" customFormat="1">
      <c r="A570" s="45" t="s">
        <v>224</v>
      </c>
      <c r="B570" s="22">
        <v>715.48</v>
      </c>
      <c r="C570" s="13">
        <v>44958.34652777778</v>
      </c>
      <c r="D570" s="13">
        <v>44958.34652777778</v>
      </c>
      <c r="E570" s="76">
        <v>44980</v>
      </c>
      <c r="F570" s="273">
        <f t="shared" si="40"/>
        <v>0.5</v>
      </c>
      <c r="G570" s="273">
        <f t="shared" si="41"/>
        <v>21.653472222220444</v>
      </c>
      <c r="H570" s="273">
        <f t="shared" si="42"/>
        <v>22.153472222220444</v>
      </c>
      <c r="I570" s="287">
        <f t="shared" si="43"/>
        <v>4.1162658990475459E-5</v>
      </c>
      <c r="J570" s="22">
        <f t="shared" si="44"/>
        <v>9.1189582253823069E-4</v>
      </c>
    </row>
    <row r="571" spans="1:10" s="7" customFormat="1">
      <c r="A571" s="45" t="s">
        <v>224</v>
      </c>
      <c r="B571" s="22">
        <v>65.5</v>
      </c>
      <c r="C571" s="13">
        <v>44960.415277777778</v>
      </c>
      <c r="D571" s="13">
        <v>44960.415972222225</v>
      </c>
      <c r="E571" s="76">
        <v>44992</v>
      </c>
      <c r="F571" s="273">
        <f t="shared" si="40"/>
        <v>0.50034722222335404</v>
      </c>
      <c r="G571" s="273">
        <f t="shared" si="41"/>
        <v>31.584027777775191</v>
      </c>
      <c r="H571" s="273">
        <f t="shared" si="42"/>
        <v>32.084374999998545</v>
      </c>
      <c r="I571" s="287">
        <f t="shared" si="43"/>
        <v>3.7683152064014965E-6</v>
      </c>
      <c r="J571" s="22">
        <f t="shared" si="44"/>
        <v>1.2090403820038253E-4</v>
      </c>
    </row>
    <row r="572" spans="1:10" s="7" customFormat="1">
      <c r="A572" s="45" t="s">
        <v>224</v>
      </c>
      <c r="B572" s="22">
        <v>203361.98</v>
      </c>
      <c r="C572" s="13">
        <v>45027</v>
      </c>
      <c r="D572" s="13">
        <v>45034.347916666666</v>
      </c>
      <c r="E572" s="76">
        <v>45055</v>
      </c>
      <c r="F572" s="273">
        <f t="shared" si="40"/>
        <v>4.1739583333328483</v>
      </c>
      <c r="G572" s="273">
        <f t="shared" si="41"/>
        <v>20.652083333334303</v>
      </c>
      <c r="H572" s="273">
        <f t="shared" si="42"/>
        <v>24.826041666667152</v>
      </c>
      <c r="I572" s="287">
        <f t="shared" si="43"/>
        <v>1.1699725826533084E-2</v>
      </c>
      <c r="J572" s="22">
        <f t="shared" si="44"/>
        <v>0.29045788085809215</v>
      </c>
    </row>
    <row r="573" spans="1:10" s="7" customFormat="1">
      <c r="A573" s="45" t="s">
        <v>224</v>
      </c>
      <c r="B573" s="22">
        <v>221316.92</v>
      </c>
      <c r="C573" s="13">
        <v>45085</v>
      </c>
      <c r="D573" s="13">
        <v>45094.327777777777</v>
      </c>
      <c r="E573" s="76">
        <v>45114</v>
      </c>
      <c r="F573" s="273">
        <f t="shared" si="40"/>
        <v>5.163888888888323</v>
      </c>
      <c r="G573" s="273">
        <f t="shared" si="41"/>
        <v>19.672222222223354</v>
      </c>
      <c r="H573" s="273">
        <f t="shared" si="42"/>
        <v>24.836111111111677</v>
      </c>
      <c r="I573" s="287">
        <f t="shared" si="43"/>
        <v>1.2732700993434253E-2</v>
      </c>
      <c r="J573" s="22">
        <f t="shared" si="44"/>
        <v>0.31623077661749516</v>
      </c>
    </row>
    <row r="574" spans="1:10" s="7" customFormat="1">
      <c r="A574" s="45" t="s">
        <v>224</v>
      </c>
      <c r="B574" s="22">
        <v>7131.6</v>
      </c>
      <c r="C574" s="13">
        <v>45170.859722222223</v>
      </c>
      <c r="D574" s="13">
        <v>45170.859722222223</v>
      </c>
      <c r="E574" s="76">
        <v>45190</v>
      </c>
      <c r="F574" s="273">
        <f t="shared" si="40"/>
        <v>0.5</v>
      </c>
      <c r="G574" s="273">
        <f t="shared" si="41"/>
        <v>19.140277777776646</v>
      </c>
      <c r="H574" s="273">
        <f t="shared" si="42"/>
        <v>19.640277777776646</v>
      </c>
      <c r="I574" s="287">
        <f t="shared" si="43"/>
        <v>4.1029185841180021E-4</v>
      </c>
      <c r="J574" s="22">
        <f t="shared" si="44"/>
        <v>8.0582460691679611E-3</v>
      </c>
    </row>
    <row r="575" spans="1:10" s="7" customFormat="1">
      <c r="A575" s="45" t="s">
        <v>224</v>
      </c>
      <c r="B575" s="22">
        <v>710.61</v>
      </c>
      <c r="C575" s="13">
        <v>45170.859722222223</v>
      </c>
      <c r="D575" s="13">
        <v>45170.859722222223</v>
      </c>
      <c r="E575" s="76">
        <v>45190</v>
      </c>
      <c r="F575" s="273">
        <f t="shared" si="40"/>
        <v>0.5</v>
      </c>
      <c r="G575" s="273">
        <f t="shared" si="41"/>
        <v>19.140277777776646</v>
      </c>
      <c r="H575" s="273">
        <f t="shared" si="42"/>
        <v>19.640277777776646</v>
      </c>
      <c r="I575" s="287">
        <f t="shared" si="43"/>
        <v>4.088248044001477E-5</v>
      </c>
      <c r="J575" s="22">
        <f t="shared" si="44"/>
        <v>8.0294327208641045E-4</v>
      </c>
    </row>
    <row r="576" spans="1:10" s="7" customFormat="1">
      <c r="A576" s="45" t="s">
        <v>224</v>
      </c>
      <c r="B576" s="22">
        <v>7170.8</v>
      </c>
      <c r="C576" s="13">
        <v>45175.304166666669</v>
      </c>
      <c r="D576" s="13">
        <v>45175.304166666669</v>
      </c>
      <c r="E576" s="76">
        <v>45190</v>
      </c>
      <c r="F576" s="273">
        <f t="shared" si="40"/>
        <v>0.5</v>
      </c>
      <c r="G576" s="273">
        <f t="shared" si="41"/>
        <v>14.695833333331393</v>
      </c>
      <c r="H576" s="273">
        <f t="shared" si="42"/>
        <v>15.195833333331393</v>
      </c>
      <c r="I576" s="287">
        <f t="shared" si="43"/>
        <v>4.1254709438265423E-4</v>
      </c>
      <c r="J576" s="22">
        <f t="shared" si="44"/>
        <v>6.2689968883889498E-3</v>
      </c>
    </row>
    <row r="577" spans="1:10" s="7" customFormat="1">
      <c r="A577" s="45" t="s">
        <v>224</v>
      </c>
      <c r="B577" s="22">
        <v>45.28</v>
      </c>
      <c r="C577" s="13">
        <v>45149.588194444441</v>
      </c>
      <c r="D577" s="13">
        <v>45149.588194444441</v>
      </c>
      <c r="E577" s="76">
        <v>45162</v>
      </c>
      <c r="F577" s="273">
        <f t="shared" si="40"/>
        <v>0.5</v>
      </c>
      <c r="G577" s="273">
        <f t="shared" si="41"/>
        <v>12.411805555559113</v>
      </c>
      <c r="H577" s="273">
        <f t="shared" si="42"/>
        <v>12.911805555559113</v>
      </c>
      <c r="I577" s="287">
        <f t="shared" si="43"/>
        <v>2.605027672455874E-6</v>
      </c>
      <c r="J577" s="22">
        <f t="shared" si="44"/>
        <v>3.3635610773600979E-5</v>
      </c>
    </row>
    <row r="578" spans="1:10" s="7" customFormat="1">
      <c r="A578" s="45" t="s">
        <v>224</v>
      </c>
      <c r="B578" s="22">
        <v>45.38</v>
      </c>
      <c r="C578" s="13">
        <v>45081.51666666667</v>
      </c>
      <c r="D578" s="13">
        <v>45081.51666666667</v>
      </c>
      <c r="E578" s="76">
        <v>45099</v>
      </c>
      <c r="F578" s="273">
        <f t="shared" si="40"/>
        <v>0.5</v>
      </c>
      <c r="G578" s="273">
        <f t="shared" si="41"/>
        <v>17.483333333329938</v>
      </c>
      <c r="H578" s="273">
        <f t="shared" si="42"/>
        <v>17.983333333329938</v>
      </c>
      <c r="I578" s="287">
        <f t="shared" si="43"/>
        <v>2.6107808254427469E-6</v>
      </c>
      <c r="J578" s="22">
        <f t="shared" si="44"/>
        <v>4.6950541844203203E-5</v>
      </c>
    </row>
    <row r="579" spans="1:10" s="7" customFormat="1">
      <c r="A579" s="45" t="s">
        <v>224</v>
      </c>
      <c r="B579" s="22">
        <v>63.68</v>
      </c>
      <c r="C579" s="13">
        <v>44965.589583333334</v>
      </c>
      <c r="D579" s="13">
        <v>44965.589583333334</v>
      </c>
      <c r="E579" s="76">
        <v>44992</v>
      </c>
      <c r="F579" s="273">
        <f t="shared" si="40"/>
        <v>0.5</v>
      </c>
      <c r="G579" s="273">
        <f t="shared" si="41"/>
        <v>26.410416666665697</v>
      </c>
      <c r="H579" s="273">
        <f t="shared" si="42"/>
        <v>26.910416666665697</v>
      </c>
      <c r="I579" s="287">
        <f t="shared" si="43"/>
        <v>3.6636078220404168E-6</v>
      </c>
      <c r="J579" s="22">
        <f t="shared" si="44"/>
        <v>9.858921299436325E-5</v>
      </c>
    </row>
    <row r="580" spans="1:10" s="7" customFormat="1">
      <c r="A580" s="45" t="s">
        <v>224</v>
      </c>
      <c r="B580" s="22">
        <v>65.400000000000006</v>
      </c>
      <c r="C580" s="13">
        <v>44965.590277777781</v>
      </c>
      <c r="D580" s="13">
        <v>44965.590277777781</v>
      </c>
      <c r="E580" s="76">
        <v>44992</v>
      </c>
      <c r="F580" s="273">
        <f t="shared" si="40"/>
        <v>0.5</v>
      </c>
      <c r="G580" s="273">
        <f t="shared" si="41"/>
        <v>26.409722222218988</v>
      </c>
      <c r="H580" s="273">
        <f t="shared" si="42"/>
        <v>26.909722222218988</v>
      </c>
      <c r="I580" s="287">
        <f t="shared" si="43"/>
        <v>3.7625620534146244E-6</v>
      </c>
      <c r="J580" s="22">
        <f t="shared" si="44"/>
        <v>1.0124949970124943E-4</v>
      </c>
    </row>
    <row r="581" spans="1:10" s="7" customFormat="1">
      <c r="A581" s="45" t="s">
        <v>223</v>
      </c>
      <c r="B581" s="22">
        <v>10471.51</v>
      </c>
      <c r="C581" s="13">
        <v>44952</v>
      </c>
      <c r="D581" s="13">
        <v>44958.345138888886</v>
      </c>
      <c r="E581" s="76">
        <v>44974</v>
      </c>
      <c r="F581" s="273">
        <f t="shared" si="40"/>
        <v>3.6725694444430701</v>
      </c>
      <c r="G581" s="273">
        <f t="shared" si="41"/>
        <v>15.65486111111386</v>
      </c>
      <c r="H581" s="273">
        <f t="shared" si="42"/>
        <v>19.32743055555693</v>
      </c>
      <c r="I581" s="287">
        <f t="shared" si="43"/>
        <v>6.0244199033565398E-4</v>
      </c>
      <c r="J581" s="22">
        <f t="shared" si="44"/>
        <v>1.1643655731963852E-2</v>
      </c>
    </row>
    <row r="582" spans="1:10" s="7" customFormat="1">
      <c r="A582" s="45" t="s">
        <v>223</v>
      </c>
      <c r="B582" s="22">
        <v>9847.9500000000007</v>
      </c>
      <c r="C582" s="13">
        <v>45278</v>
      </c>
      <c r="D582" s="13">
        <v>45281.468055555553</v>
      </c>
      <c r="E582" s="76">
        <v>45300</v>
      </c>
      <c r="F582" s="273">
        <f t="shared" si="40"/>
        <v>2.234027777776646</v>
      </c>
      <c r="G582" s="273">
        <f t="shared" si="41"/>
        <v>18.531944444446708</v>
      </c>
      <c r="H582" s="273">
        <f t="shared" si="42"/>
        <v>20.765972222223354</v>
      </c>
      <c r="I582" s="287">
        <f t="shared" si="43"/>
        <v>5.6656762957071178E-4</v>
      </c>
      <c r="J582" s="22">
        <f t="shared" si="44"/>
        <v>1.1765327657676333E-2</v>
      </c>
    </row>
    <row r="583" spans="1:10" s="7" customFormat="1">
      <c r="A583" s="45" t="s">
        <v>223</v>
      </c>
      <c r="B583" s="22">
        <v>9958.34</v>
      </c>
      <c r="C583" s="13">
        <v>45274</v>
      </c>
      <c r="D583" s="13">
        <v>45279.499305555553</v>
      </c>
      <c r="E583" s="76">
        <v>45288</v>
      </c>
      <c r="F583" s="273">
        <f t="shared" si="40"/>
        <v>3.249652777776646</v>
      </c>
      <c r="G583" s="273">
        <f t="shared" si="41"/>
        <v>8.5006944444467081</v>
      </c>
      <c r="H583" s="273">
        <f t="shared" si="42"/>
        <v>11.750347222223354</v>
      </c>
      <c r="I583" s="287">
        <f t="shared" si="43"/>
        <v>5.729185351529203E-4</v>
      </c>
      <c r="J583" s="22">
        <f t="shared" si="44"/>
        <v>6.73199171809439E-3</v>
      </c>
    </row>
    <row r="584" spans="1:10" s="7" customFormat="1">
      <c r="A584" s="45" t="s">
        <v>223</v>
      </c>
      <c r="B584" s="22">
        <v>9993.2000000000007</v>
      </c>
      <c r="C584" s="13">
        <v>45252</v>
      </c>
      <c r="D584" s="13">
        <v>45263.519444444442</v>
      </c>
      <c r="E584" s="76">
        <v>45279</v>
      </c>
      <c r="F584" s="273">
        <f t="shared" si="40"/>
        <v>6.2597222222211713</v>
      </c>
      <c r="G584" s="273">
        <f t="shared" si="41"/>
        <v>15.480555555557657</v>
      </c>
      <c r="H584" s="273">
        <f t="shared" si="42"/>
        <v>21.740277777778829</v>
      </c>
      <c r="I584" s="287">
        <f t="shared" si="43"/>
        <v>5.749240842841441E-4</v>
      </c>
      <c r="J584" s="22">
        <f t="shared" si="44"/>
        <v>1.249900929347242E-2</v>
      </c>
    </row>
    <row r="585" spans="1:10" s="7" customFormat="1">
      <c r="A585" s="45" t="s">
        <v>223</v>
      </c>
      <c r="B585" s="22">
        <v>9857.68</v>
      </c>
      <c r="C585" s="13">
        <v>45160</v>
      </c>
      <c r="D585" s="13">
        <v>45176.412499999999</v>
      </c>
      <c r="E585" s="76">
        <v>45188</v>
      </c>
      <c r="F585" s="273">
        <f t="shared" si="40"/>
        <v>8.7062499999992724</v>
      </c>
      <c r="G585" s="273">
        <f t="shared" si="41"/>
        <v>11.587500000001455</v>
      </c>
      <c r="H585" s="273">
        <f t="shared" si="42"/>
        <v>20.293750000000728</v>
      </c>
      <c r="I585" s="287">
        <f t="shared" si="43"/>
        <v>5.6712741135633436E-4</v>
      </c>
      <c r="J585" s="22">
        <f t="shared" si="44"/>
        <v>1.1509141904213023E-2</v>
      </c>
    </row>
    <row r="586" spans="1:10" s="7" customFormat="1">
      <c r="A586" s="45" t="s">
        <v>223</v>
      </c>
      <c r="B586" s="22">
        <v>9378.15</v>
      </c>
      <c r="C586" s="13">
        <v>45195</v>
      </c>
      <c r="D586" s="13">
        <v>45199.308333333334</v>
      </c>
      <c r="E586" s="76">
        <v>45208</v>
      </c>
      <c r="F586" s="273">
        <f t="shared" ref="F586:F649" si="45">(D586-C586+1)/2</f>
        <v>2.6541666666671517</v>
      </c>
      <c r="G586" s="273">
        <f t="shared" ref="G586:G649" si="46">E586-D586</f>
        <v>8.6916666666656965</v>
      </c>
      <c r="H586" s="273">
        <f t="shared" ref="H586:H649" si="47">SUM(F586:G586)</f>
        <v>11.345833333332848</v>
      </c>
      <c r="I586" s="287">
        <f t="shared" ref="I586:I649" si="48">+B586/B$1925</f>
        <v>5.3953931683838464E-4</v>
      </c>
      <c r="J586" s="22">
        <f t="shared" ref="J586:J649" si="49">+H586*I586</f>
        <v>6.1215231656285771E-3</v>
      </c>
    </row>
    <row r="587" spans="1:10" s="7" customFormat="1">
      <c r="A587" s="45" t="s">
        <v>223</v>
      </c>
      <c r="B587" s="22">
        <v>10173.32</v>
      </c>
      <c r="C587" s="13">
        <v>45124</v>
      </c>
      <c r="D587" s="13">
        <v>45132.519444444442</v>
      </c>
      <c r="E587" s="76">
        <v>45147</v>
      </c>
      <c r="F587" s="273">
        <f t="shared" si="45"/>
        <v>4.7597222222211713</v>
      </c>
      <c r="G587" s="273">
        <f t="shared" si="46"/>
        <v>14.480555555557657</v>
      </c>
      <c r="H587" s="273">
        <f t="shared" si="47"/>
        <v>19.240277777778829</v>
      </c>
      <c r="I587" s="287">
        <f t="shared" si="48"/>
        <v>5.8528666344409878E-4</v>
      </c>
      <c r="J587" s="22">
        <f t="shared" si="49"/>
        <v>1.1261077984293811E-2</v>
      </c>
    </row>
    <row r="588" spans="1:10" s="7" customFormat="1">
      <c r="A588" s="45" t="s">
        <v>223</v>
      </c>
      <c r="B588" s="22">
        <v>9086.84</v>
      </c>
      <c r="C588" s="13">
        <v>45204</v>
      </c>
      <c r="D588" s="13">
        <v>45212.324305555558</v>
      </c>
      <c r="E588" s="76">
        <v>45226</v>
      </c>
      <c r="F588" s="273">
        <f t="shared" si="45"/>
        <v>4.6621527777788287</v>
      </c>
      <c r="G588" s="273">
        <f t="shared" si="46"/>
        <v>13.675694444442343</v>
      </c>
      <c r="H588" s="273">
        <f t="shared" si="47"/>
        <v>18.337847222221171</v>
      </c>
      <c r="I588" s="287">
        <f t="shared" si="48"/>
        <v>5.2277980687232635E-4</v>
      </c>
      <c r="J588" s="22">
        <f t="shared" si="49"/>
        <v>9.5866562292870102E-3</v>
      </c>
    </row>
    <row r="589" spans="1:10" s="7" customFormat="1">
      <c r="A589" s="45" t="s">
        <v>223</v>
      </c>
      <c r="B589" s="22">
        <v>9758.08</v>
      </c>
      <c r="C589" s="13">
        <v>45103</v>
      </c>
      <c r="D589" s="13">
        <v>45111.365972222222</v>
      </c>
      <c r="E589" s="76">
        <v>45133</v>
      </c>
      <c r="F589" s="273">
        <f t="shared" si="45"/>
        <v>4.6829861111109494</v>
      </c>
      <c r="G589" s="273">
        <f t="shared" si="46"/>
        <v>21.634027777778101</v>
      </c>
      <c r="H589" s="273">
        <f t="shared" si="47"/>
        <v>26.317013888889051</v>
      </c>
      <c r="I589" s="287">
        <f t="shared" si="48"/>
        <v>5.6139727098140934E-4</v>
      </c>
      <c r="J589" s="22">
        <f t="shared" si="49"/>
        <v>1.4774299777602159E-2</v>
      </c>
    </row>
    <row r="590" spans="1:10" s="7" customFormat="1">
      <c r="A590" s="45" t="s">
        <v>223</v>
      </c>
      <c r="B590" s="22">
        <v>10583.54</v>
      </c>
      <c r="C590" s="13">
        <v>44981</v>
      </c>
      <c r="D590" s="13">
        <v>45013.259027777778</v>
      </c>
      <c r="E590" s="76">
        <v>45023</v>
      </c>
      <c r="F590" s="273">
        <f t="shared" si="45"/>
        <v>16.629513888889051</v>
      </c>
      <c r="G590" s="273">
        <f t="shared" si="46"/>
        <v>9.7409722222218988</v>
      </c>
      <c r="H590" s="273">
        <f t="shared" si="47"/>
        <v>26.370486111110949</v>
      </c>
      <c r="I590" s="287">
        <f t="shared" si="48"/>
        <v>6.0888724762684732E-4</v>
      </c>
      <c r="J590" s="22">
        <f t="shared" si="49"/>
        <v>1.605665270677635E-2</v>
      </c>
    </row>
    <row r="591" spans="1:10" s="7" customFormat="1">
      <c r="A591" s="45" t="s">
        <v>224</v>
      </c>
      <c r="B591" s="22">
        <v>43.92</v>
      </c>
      <c r="C591" s="13">
        <v>45103.535416666666</v>
      </c>
      <c r="D591" s="13">
        <v>45103.535416666666</v>
      </c>
      <c r="E591" s="76">
        <v>45114</v>
      </c>
      <c r="F591" s="273">
        <f t="shared" si="45"/>
        <v>0.5</v>
      </c>
      <c r="G591" s="273">
        <f t="shared" si="46"/>
        <v>10.464583333334303</v>
      </c>
      <c r="H591" s="273">
        <f t="shared" si="47"/>
        <v>10.964583333334303</v>
      </c>
      <c r="I591" s="287">
        <f t="shared" si="48"/>
        <v>2.526784791834408E-6</v>
      </c>
      <c r="J591" s="22">
        <f t="shared" si="49"/>
        <v>2.7705142415470137E-5</v>
      </c>
    </row>
    <row r="592" spans="1:10" s="7" customFormat="1">
      <c r="A592" s="45" t="s">
        <v>224</v>
      </c>
      <c r="B592" s="22">
        <v>220170.86</v>
      </c>
      <c r="C592" s="13">
        <v>44931</v>
      </c>
      <c r="D592" s="13">
        <v>44936.338888888888</v>
      </c>
      <c r="E592" s="76">
        <v>44950</v>
      </c>
      <c r="F592" s="273">
        <f t="shared" si="45"/>
        <v>3.1694444444437977</v>
      </c>
      <c r="G592" s="273">
        <f t="shared" si="46"/>
        <v>13.661111111112405</v>
      </c>
      <c r="H592" s="273">
        <f t="shared" si="47"/>
        <v>16.830555555556202</v>
      </c>
      <c r="I592" s="287">
        <f t="shared" si="48"/>
        <v>1.2666766408312899E-2</v>
      </c>
      <c r="J592" s="22">
        <f t="shared" si="49"/>
        <v>0.21318871574436335</v>
      </c>
    </row>
    <row r="593" spans="1:10" s="7" customFormat="1">
      <c r="A593" s="45" t="s">
        <v>224</v>
      </c>
      <c r="B593" s="22">
        <v>3149.12</v>
      </c>
      <c r="C593" s="13">
        <v>45036.548611111109</v>
      </c>
      <c r="D593" s="13">
        <v>45036.549305555556</v>
      </c>
      <c r="E593" s="76">
        <v>45055</v>
      </c>
      <c r="F593" s="273">
        <f t="shared" si="45"/>
        <v>0.50034722222335404</v>
      </c>
      <c r="G593" s="273">
        <f t="shared" si="46"/>
        <v>18.450694444443798</v>
      </c>
      <c r="H593" s="273">
        <f t="shared" si="47"/>
        <v>18.951041666667152</v>
      </c>
      <c r="I593" s="287">
        <f t="shared" si="48"/>
        <v>1.8117369134019968E-4</v>
      </c>
      <c r="J593" s="22">
        <f t="shared" si="49"/>
        <v>3.433430173492018E-3</v>
      </c>
    </row>
    <row r="594" spans="1:10" s="7" customFormat="1">
      <c r="A594" s="45" t="s">
        <v>224</v>
      </c>
      <c r="B594" s="22">
        <v>703.82</v>
      </c>
      <c r="C594" s="13">
        <v>45036.548611111109</v>
      </c>
      <c r="D594" s="13">
        <v>45036.549305555556</v>
      </c>
      <c r="E594" s="76">
        <v>45055</v>
      </c>
      <c r="F594" s="273">
        <f t="shared" si="45"/>
        <v>0.50034722222335404</v>
      </c>
      <c r="G594" s="273">
        <f t="shared" si="46"/>
        <v>18.450694444443798</v>
      </c>
      <c r="H594" s="273">
        <f t="shared" si="47"/>
        <v>18.951041666667152</v>
      </c>
      <c r="I594" s="287">
        <f t="shared" si="48"/>
        <v>4.0491841352206128E-5</v>
      </c>
      <c r="J594" s="22">
        <f t="shared" si="49"/>
        <v>7.6736257262573432E-4</v>
      </c>
    </row>
    <row r="595" spans="1:10" s="7" customFormat="1">
      <c r="A595" s="45" t="s">
        <v>224</v>
      </c>
      <c r="B595" s="22">
        <v>727.72</v>
      </c>
      <c r="C595" s="13">
        <v>44937.527777777781</v>
      </c>
      <c r="D595" s="13">
        <v>44937.527777777781</v>
      </c>
      <c r="E595" s="76">
        <v>44950</v>
      </c>
      <c r="F595" s="273">
        <f t="shared" si="45"/>
        <v>0.5</v>
      </c>
      <c r="G595" s="273">
        <f t="shared" si="46"/>
        <v>12.472222222218988</v>
      </c>
      <c r="H595" s="273">
        <f t="shared" si="47"/>
        <v>12.972222222218988</v>
      </c>
      <c r="I595" s="287">
        <f t="shared" si="48"/>
        <v>4.1866844916068657E-5</v>
      </c>
      <c r="J595" s="22">
        <f t="shared" si="49"/>
        <v>5.4310601599442195E-4</v>
      </c>
    </row>
    <row r="596" spans="1:10" s="7" customFormat="1">
      <c r="A596" s="45" t="s">
        <v>224</v>
      </c>
      <c r="B596" s="22">
        <v>732.85</v>
      </c>
      <c r="C596" s="13">
        <v>45103.477777777778</v>
      </c>
      <c r="D596" s="13">
        <v>45103.478472222225</v>
      </c>
      <c r="E596" s="76">
        <v>45114</v>
      </c>
      <c r="F596" s="273">
        <f t="shared" si="45"/>
        <v>0.50034722222335404</v>
      </c>
      <c r="G596" s="273">
        <f t="shared" si="46"/>
        <v>10.521527777775191</v>
      </c>
      <c r="H596" s="273">
        <f t="shared" si="47"/>
        <v>11.021874999998545</v>
      </c>
      <c r="I596" s="287">
        <f t="shared" si="48"/>
        <v>4.216198166429522E-5</v>
      </c>
      <c r="J596" s="22">
        <f t="shared" si="49"/>
        <v>4.6470409165609252E-4</v>
      </c>
    </row>
    <row r="597" spans="1:10" s="7" customFormat="1">
      <c r="A597" s="45" t="s">
        <v>224</v>
      </c>
      <c r="B597" s="22">
        <v>47.64</v>
      </c>
      <c r="C597" s="13">
        <v>45103.477777777778</v>
      </c>
      <c r="D597" s="13">
        <v>45103.478472222225</v>
      </c>
      <c r="E597" s="76">
        <v>45114</v>
      </c>
      <c r="F597" s="273">
        <f t="shared" si="45"/>
        <v>0.50034722222335404</v>
      </c>
      <c r="G597" s="273">
        <f t="shared" si="46"/>
        <v>10.521527777775191</v>
      </c>
      <c r="H597" s="273">
        <f t="shared" si="47"/>
        <v>11.021874999998545</v>
      </c>
      <c r="I597" s="287">
        <f t="shared" si="48"/>
        <v>2.7408020829460653E-6</v>
      </c>
      <c r="J597" s="22">
        <f t="shared" si="49"/>
        <v>3.0208777957967173E-5</v>
      </c>
    </row>
    <row r="598" spans="1:10" s="7" customFormat="1">
      <c r="A598" s="45" t="s">
        <v>224</v>
      </c>
      <c r="B598" s="22">
        <v>717.59</v>
      </c>
      <c r="C598" s="13">
        <v>45154.314583333333</v>
      </c>
      <c r="D598" s="13">
        <v>45154.31527777778</v>
      </c>
      <c r="E598" s="76">
        <v>45176</v>
      </c>
      <c r="F598" s="273">
        <f t="shared" si="45"/>
        <v>0.50034722222335404</v>
      </c>
      <c r="G598" s="273">
        <f t="shared" si="46"/>
        <v>21.684722222220444</v>
      </c>
      <c r="H598" s="273">
        <f t="shared" si="47"/>
        <v>22.185069444443798</v>
      </c>
      <c r="I598" s="287">
        <f t="shared" si="48"/>
        <v>4.1284050518498469E-5</v>
      </c>
      <c r="J598" s="22">
        <f t="shared" si="49"/>
        <v>9.158895277008145E-4</v>
      </c>
    </row>
    <row r="599" spans="1:10" s="7" customFormat="1">
      <c r="A599" s="45" t="s">
        <v>224</v>
      </c>
      <c r="B599" s="22">
        <v>3247.17</v>
      </c>
      <c r="C599" s="13">
        <v>44937.526388888888</v>
      </c>
      <c r="D599" s="13">
        <v>44937.527083333334</v>
      </c>
      <c r="E599" s="76">
        <v>44950</v>
      </c>
      <c r="F599" s="273">
        <f t="shared" si="45"/>
        <v>0.50034722222335404</v>
      </c>
      <c r="G599" s="273">
        <f t="shared" si="46"/>
        <v>12.472916666665697</v>
      </c>
      <c r="H599" s="273">
        <f t="shared" si="47"/>
        <v>12.973263888889051</v>
      </c>
      <c r="I599" s="287">
        <f t="shared" si="48"/>
        <v>1.868146578438282E-4</v>
      </c>
      <c r="J599" s="22">
        <f t="shared" si="49"/>
        <v>2.4235958545205001E-3</v>
      </c>
    </row>
    <row r="600" spans="1:10" s="7" customFormat="1">
      <c r="A600" s="45" t="s">
        <v>224</v>
      </c>
      <c r="B600" s="22">
        <v>725.73</v>
      </c>
      <c r="C600" s="13">
        <v>44937.526388888888</v>
      </c>
      <c r="D600" s="13">
        <v>44937.527083333334</v>
      </c>
      <c r="E600" s="76">
        <v>44950</v>
      </c>
      <c r="F600" s="273">
        <f t="shared" si="45"/>
        <v>0.50034722222335404</v>
      </c>
      <c r="G600" s="273">
        <f t="shared" si="46"/>
        <v>12.472916666665697</v>
      </c>
      <c r="H600" s="273">
        <f t="shared" si="47"/>
        <v>12.973263888889051</v>
      </c>
      <c r="I600" s="287">
        <f t="shared" si="48"/>
        <v>4.1752357171629894E-5</v>
      </c>
      <c r="J600" s="22">
        <f t="shared" si="49"/>
        <v>5.4166434757070385E-4</v>
      </c>
    </row>
    <row r="601" spans="1:10" s="7" customFormat="1">
      <c r="A601" s="45" t="s">
        <v>224</v>
      </c>
      <c r="B601" s="22">
        <v>3291.74</v>
      </c>
      <c r="C601" s="13">
        <v>44939.54791666667</v>
      </c>
      <c r="D601" s="13">
        <v>44939.548611111109</v>
      </c>
      <c r="E601" s="76">
        <v>44950</v>
      </c>
      <c r="F601" s="273">
        <f t="shared" si="45"/>
        <v>0.50034722221971606</v>
      </c>
      <c r="G601" s="273">
        <f t="shared" si="46"/>
        <v>10.451388888890506</v>
      </c>
      <c r="H601" s="273">
        <f t="shared" si="47"/>
        <v>10.951736111110222</v>
      </c>
      <c r="I601" s="287">
        <f t="shared" si="48"/>
        <v>1.8937883813007728E-4</v>
      </c>
      <c r="J601" s="22">
        <f t="shared" si="49"/>
        <v>2.0740270602292647E-3</v>
      </c>
    </row>
    <row r="602" spans="1:10" s="7" customFormat="1">
      <c r="A602" s="45" t="s">
        <v>224</v>
      </c>
      <c r="B602" s="22">
        <v>3215.34</v>
      </c>
      <c r="C602" s="13">
        <v>44942.571527777778</v>
      </c>
      <c r="D602" s="13">
        <v>44942.571527777778</v>
      </c>
      <c r="E602" s="76">
        <v>44966</v>
      </c>
      <c r="F602" s="273">
        <f t="shared" si="45"/>
        <v>0.5</v>
      </c>
      <c r="G602" s="273">
        <f t="shared" si="46"/>
        <v>23.428472222221899</v>
      </c>
      <c r="H602" s="273">
        <f t="shared" si="47"/>
        <v>23.928472222221899</v>
      </c>
      <c r="I602" s="287">
        <f t="shared" si="48"/>
        <v>1.8498342924810668E-4</v>
      </c>
      <c r="J602" s="22">
        <f t="shared" si="49"/>
        <v>4.4263708483346705E-3</v>
      </c>
    </row>
    <row r="603" spans="1:10" s="7" customFormat="1">
      <c r="A603" s="45" t="s">
        <v>224</v>
      </c>
      <c r="B603" s="22">
        <v>3280.28</v>
      </c>
      <c r="C603" s="13">
        <v>44944.553472222222</v>
      </c>
      <c r="D603" s="13">
        <v>44944.553472222222</v>
      </c>
      <c r="E603" s="76">
        <v>44966</v>
      </c>
      <c r="F603" s="273">
        <f t="shared" si="45"/>
        <v>0.5</v>
      </c>
      <c r="G603" s="273">
        <f t="shared" si="46"/>
        <v>21.446527777778101</v>
      </c>
      <c r="H603" s="273">
        <f t="shared" si="47"/>
        <v>21.946527777778101</v>
      </c>
      <c r="I603" s="287">
        <f t="shared" si="48"/>
        <v>1.887195267977817E-4</v>
      </c>
      <c r="J603" s="22">
        <f t="shared" si="49"/>
        <v>4.1417383370766546E-3</v>
      </c>
    </row>
    <row r="604" spans="1:10" s="7" customFormat="1">
      <c r="A604" s="45" t="s">
        <v>224</v>
      </c>
      <c r="B604" s="22">
        <v>52.45</v>
      </c>
      <c r="C604" s="13">
        <v>45264.274305555555</v>
      </c>
      <c r="D604" s="13">
        <v>45264.274305555555</v>
      </c>
      <c r="E604" s="76">
        <v>45281</v>
      </c>
      <c r="F604" s="273">
        <f t="shared" si="45"/>
        <v>0.5</v>
      </c>
      <c r="G604" s="273">
        <f t="shared" si="46"/>
        <v>16.725694444445253</v>
      </c>
      <c r="H604" s="273">
        <f t="shared" si="47"/>
        <v>17.225694444445253</v>
      </c>
      <c r="I604" s="287">
        <f t="shared" si="48"/>
        <v>3.0175287416146337E-6</v>
      </c>
      <c r="J604" s="22">
        <f t="shared" si="49"/>
        <v>5.1979028080385068E-5</v>
      </c>
    </row>
    <row r="605" spans="1:10" s="7" customFormat="1">
      <c r="A605" s="45" t="s">
        <v>224</v>
      </c>
      <c r="B605" s="22">
        <v>720.66</v>
      </c>
      <c r="C605" s="13">
        <v>45182.214583333334</v>
      </c>
      <c r="D605" s="13">
        <v>45182.214583333334</v>
      </c>
      <c r="E605" s="76">
        <v>45190</v>
      </c>
      <c r="F605" s="273">
        <f t="shared" si="45"/>
        <v>0.5</v>
      </c>
      <c r="G605" s="273">
        <f t="shared" si="46"/>
        <v>7.7854166666656965</v>
      </c>
      <c r="H605" s="273">
        <f t="shared" si="47"/>
        <v>8.2854166666656965</v>
      </c>
      <c r="I605" s="287">
        <f t="shared" si="48"/>
        <v>4.1460672315195452E-5</v>
      </c>
      <c r="J605" s="22">
        <f t="shared" si="49"/>
        <v>3.4351894541148544E-4</v>
      </c>
    </row>
    <row r="606" spans="1:10" s="7" customFormat="1">
      <c r="A606" s="45" t="s">
        <v>224</v>
      </c>
      <c r="B606" s="22">
        <v>720.61</v>
      </c>
      <c r="C606" s="13">
        <v>44931.512499999997</v>
      </c>
      <c r="D606" s="13">
        <v>44931.512499999997</v>
      </c>
      <c r="E606" s="76">
        <v>44950</v>
      </c>
      <c r="F606" s="273">
        <f t="shared" si="45"/>
        <v>0.5</v>
      </c>
      <c r="G606" s="273">
        <f t="shared" si="46"/>
        <v>18.48750000000291</v>
      </c>
      <c r="H606" s="273">
        <f t="shared" si="47"/>
        <v>18.98750000000291</v>
      </c>
      <c r="I606" s="287">
        <f t="shared" si="48"/>
        <v>4.1457795738702022E-5</v>
      </c>
      <c r="J606" s="22">
        <f t="shared" si="49"/>
        <v>7.8717989658872529E-4</v>
      </c>
    </row>
    <row r="607" spans="1:10" s="7" customFormat="1">
      <c r="A607" s="45" t="s">
        <v>224</v>
      </c>
      <c r="B607" s="22">
        <v>734.27</v>
      </c>
      <c r="C607" s="13">
        <v>44935.520833333336</v>
      </c>
      <c r="D607" s="13">
        <v>44935.521527777775</v>
      </c>
      <c r="E607" s="76">
        <v>44950</v>
      </c>
      <c r="F607" s="273">
        <f t="shared" si="45"/>
        <v>0.50034722221971606</v>
      </c>
      <c r="G607" s="273">
        <f t="shared" si="46"/>
        <v>14.478472222224809</v>
      </c>
      <c r="H607" s="273">
        <f t="shared" si="47"/>
        <v>14.978819444444525</v>
      </c>
      <c r="I607" s="287">
        <f t="shared" si="48"/>
        <v>4.2243676436708806E-5</v>
      </c>
      <c r="J607" s="22">
        <f t="shared" si="49"/>
        <v>6.3276040201499693E-4</v>
      </c>
    </row>
    <row r="608" spans="1:10" s="7" customFormat="1">
      <c r="A608" s="45" t="s">
        <v>224</v>
      </c>
      <c r="B608" s="22">
        <v>68.81</v>
      </c>
      <c r="C608" s="13">
        <v>44938.544444444444</v>
      </c>
      <c r="D608" s="13">
        <v>44938.545138888891</v>
      </c>
      <c r="E608" s="76">
        <v>44950</v>
      </c>
      <c r="F608" s="273">
        <f t="shared" si="45"/>
        <v>0.50034722222335404</v>
      </c>
      <c r="G608" s="273">
        <f t="shared" si="46"/>
        <v>11.454861111109494</v>
      </c>
      <c r="H608" s="273">
        <f t="shared" si="47"/>
        <v>11.955208333332848</v>
      </c>
      <c r="I608" s="287">
        <f t="shared" si="48"/>
        <v>3.9587445702669767E-6</v>
      </c>
      <c r="J608" s="22">
        <f t="shared" si="49"/>
        <v>4.7327616075991928E-5</v>
      </c>
    </row>
    <row r="609" spans="1:10" s="7" customFormat="1">
      <c r="A609" s="45" t="s">
        <v>224</v>
      </c>
      <c r="B609" s="22">
        <v>733.41</v>
      </c>
      <c r="C609" s="13">
        <v>44938.544444444444</v>
      </c>
      <c r="D609" s="13">
        <v>44938.545138888891</v>
      </c>
      <c r="E609" s="76">
        <v>44950</v>
      </c>
      <c r="F609" s="273">
        <f t="shared" si="45"/>
        <v>0.50034722222335404</v>
      </c>
      <c r="G609" s="273">
        <f t="shared" si="46"/>
        <v>11.454861111109494</v>
      </c>
      <c r="H609" s="273">
        <f t="shared" si="47"/>
        <v>11.955208333332848</v>
      </c>
      <c r="I609" s="287">
        <f t="shared" si="48"/>
        <v>4.21941993210217E-5</v>
      </c>
      <c r="J609" s="22">
        <f t="shared" si="49"/>
        <v>5.0444044334098587E-4</v>
      </c>
    </row>
    <row r="610" spans="1:10" s="7" customFormat="1">
      <c r="A610" s="45" t="s">
        <v>224</v>
      </c>
      <c r="B610" s="22">
        <v>732.85</v>
      </c>
      <c r="C610" s="13">
        <v>44938.545138888891</v>
      </c>
      <c r="D610" s="13">
        <v>44938.54583333333</v>
      </c>
      <c r="E610" s="76">
        <v>44950</v>
      </c>
      <c r="F610" s="273">
        <f t="shared" si="45"/>
        <v>0.50034722221971606</v>
      </c>
      <c r="G610" s="273">
        <f t="shared" si="46"/>
        <v>11.454166666670062</v>
      </c>
      <c r="H610" s="273">
        <f t="shared" si="47"/>
        <v>11.954513888889778</v>
      </c>
      <c r="I610" s="287">
        <f t="shared" si="48"/>
        <v>4.216198166429522E-5</v>
      </c>
      <c r="J610" s="22">
        <f t="shared" si="49"/>
        <v>5.0402599538893335E-4</v>
      </c>
    </row>
    <row r="611" spans="1:10" s="7" customFormat="1">
      <c r="A611" s="45" t="s">
        <v>224</v>
      </c>
      <c r="B611" s="22">
        <v>7075.6</v>
      </c>
      <c r="C611" s="13">
        <v>45173.52847222222</v>
      </c>
      <c r="D611" s="13">
        <v>45173.52847222222</v>
      </c>
      <c r="E611" s="76">
        <v>45190</v>
      </c>
      <c r="F611" s="273">
        <f t="shared" si="45"/>
        <v>0.5</v>
      </c>
      <c r="G611" s="273">
        <f t="shared" si="46"/>
        <v>16.471527777779556</v>
      </c>
      <c r="H611" s="273">
        <f t="shared" si="47"/>
        <v>16.971527777779556</v>
      </c>
      <c r="I611" s="287">
        <f t="shared" si="48"/>
        <v>4.0707009273915158E-4</v>
      </c>
      <c r="J611" s="22">
        <f t="shared" si="49"/>
        <v>6.9086013864258109E-3</v>
      </c>
    </row>
    <row r="612" spans="1:10" s="7" customFormat="1">
      <c r="A612" s="45" t="s">
        <v>224</v>
      </c>
      <c r="B612" s="22">
        <v>735.41</v>
      </c>
      <c r="C612" s="13">
        <v>44943.551388888889</v>
      </c>
      <c r="D612" s="13">
        <v>44943.552083333336</v>
      </c>
      <c r="E612" s="76">
        <v>44966</v>
      </c>
      <c r="F612" s="273">
        <f t="shared" si="45"/>
        <v>0.50034722222335404</v>
      </c>
      <c r="G612" s="273">
        <f t="shared" si="46"/>
        <v>22.447916666664241</v>
      </c>
      <c r="H612" s="273">
        <f t="shared" si="47"/>
        <v>22.948263888887595</v>
      </c>
      <c r="I612" s="287">
        <f t="shared" si="48"/>
        <v>4.2309262380759153E-5</v>
      </c>
      <c r="J612" s="22">
        <f t="shared" si="49"/>
        <v>9.7092411805784569E-4</v>
      </c>
    </row>
    <row r="613" spans="1:10" s="7" customFormat="1">
      <c r="A613" s="45" t="s">
        <v>224</v>
      </c>
      <c r="B613" s="22">
        <v>3268.82</v>
      </c>
      <c r="C613" s="13">
        <v>45008.35833333333</v>
      </c>
      <c r="D613" s="13">
        <v>45008.359027777777</v>
      </c>
      <c r="E613" s="76">
        <v>45023</v>
      </c>
      <c r="F613" s="273">
        <f t="shared" si="45"/>
        <v>0.50034722222335404</v>
      </c>
      <c r="G613" s="273">
        <f t="shared" si="46"/>
        <v>14.640972222223354</v>
      </c>
      <c r="H613" s="273">
        <f t="shared" si="47"/>
        <v>15.141319444446708</v>
      </c>
      <c r="I613" s="287">
        <f t="shared" si="48"/>
        <v>1.880602154654861E-4</v>
      </c>
      <c r="J613" s="22">
        <f t="shared" si="49"/>
        <v>2.8474797971544019E-3</v>
      </c>
    </row>
    <row r="614" spans="1:10" s="7" customFormat="1">
      <c r="A614" s="45" t="s">
        <v>224</v>
      </c>
      <c r="B614" s="22">
        <v>704.39</v>
      </c>
      <c r="C614" s="13">
        <v>45008.359027777777</v>
      </c>
      <c r="D614" s="13">
        <v>45008.359722222223</v>
      </c>
      <c r="E614" s="76">
        <v>45023</v>
      </c>
      <c r="F614" s="273">
        <f t="shared" si="45"/>
        <v>0.50034722222335404</v>
      </c>
      <c r="G614" s="273">
        <f t="shared" si="46"/>
        <v>14.640277777776646</v>
      </c>
      <c r="H614" s="273">
        <f t="shared" si="47"/>
        <v>15.140625</v>
      </c>
      <c r="I614" s="287">
        <f t="shared" si="48"/>
        <v>4.0524634324231298E-5</v>
      </c>
      <c r="J614" s="22">
        <f t="shared" si="49"/>
        <v>6.1356829156531453E-4</v>
      </c>
    </row>
    <row r="615" spans="1:10" s="7" customFormat="1">
      <c r="A615" s="45" t="s">
        <v>224</v>
      </c>
      <c r="B615" s="22">
        <v>3147.84</v>
      </c>
      <c r="C615" s="13">
        <v>45009.367361111108</v>
      </c>
      <c r="D615" s="13">
        <v>45009.368055555555</v>
      </c>
      <c r="E615" s="76">
        <v>45023</v>
      </c>
      <c r="F615" s="273">
        <f t="shared" si="45"/>
        <v>0.50034722222335404</v>
      </c>
      <c r="G615" s="273">
        <f t="shared" si="46"/>
        <v>13.631944444445253</v>
      </c>
      <c r="H615" s="273">
        <f t="shared" si="47"/>
        <v>14.132291666668607</v>
      </c>
      <c r="I615" s="287">
        <f t="shared" si="48"/>
        <v>1.8110005098196774E-4</v>
      </c>
      <c r="J615" s="22">
        <f t="shared" si="49"/>
        <v>2.5593587413257225E-3</v>
      </c>
    </row>
    <row r="616" spans="1:10" s="7" customFormat="1">
      <c r="A616" s="45" t="s">
        <v>224</v>
      </c>
      <c r="B616" s="22">
        <v>59.14</v>
      </c>
      <c r="C616" s="13">
        <v>45009.368055555555</v>
      </c>
      <c r="D616" s="13">
        <v>45009.368750000001</v>
      </c>
      <c r="E616" s="76">
        <v>45023</v>
      </c>
      <c r="F616" s="273">
        <f t="shared" si="45"/>
        <v>0.50034722222335404</v>
      </c>
      <c r="G616" s="273">
        <f t="shared" si="46"/>
        <v>13.631249999998545</v>
      </c>
      <c r="H616" s="273">
        <f t="shared" si="47"/>
        <v>14.131597222221899</v>
      </c>
      <c r="I616" s="287">
        <f t="shared" si="48"/>
        <v>3.4024146764364046E-6</v>
      </c>
      <c r="J616" s="22">
        <f t="shared" si="49"/>
        <v>4.8081553790375715E-5</v>
      </c>
    </row>
    <row r="617" spans="1:10" s="7" customFormat="1">
      <c r="A617" s="45" t="s">
        <v>224</v>
      </c>
      <c r="B617" s="22">
        <v>3158.03</v>
      </c>
      <c r="C617" s="13">
        <v>45012.37222222222</v>
      </c>
      <c r="D617" s="13">
        <v>45012.372916666667</v>
      </c>
      <c r="E617" s="76">
        <v>45023</v>
      </c>
      <c r="F617" s="273">
        <f t="shared" si="45"/>
        <v>0.50034722222335404</v>
      </c>
      <c r="G617" s="273">
        <f t="shared" si="46"/>
        <v>10.627083333332848</v>
      </c>
      <c r="H617" s="273">
        <f t="shared" si="47"/>
        <v>11.127430555556202</v>
      </c>
      <c r="I617" s="287">
        <f t="shared" si="48"/>
        <v>1.8168629727133005E-4</v>
      </c>
      <c r="J617" s="22">
        <f t="shared" si="49"/>
        <v>2.0217016557828654E-3</v>
      </c>
    </row>
    <row r="618" spans="1:10" s="7" customFormat="1">
      <c r="A618" s="45" t="s">
        <v>224</v>
      </c>
      <c r="B618" s="22">
        <v>3273.91</v>
      </c>
      <c r="C618" s="13">
        <v>45007.51458333333</v>
      </c>
      <c r="D618" s="13">
        <v>45007.515277777777</v>
      </c>
      <c r="E618" s="76">
        <v>45023</v>
      </c>
      <c r="F618" s="273">
        <f t="shared" si="45"/>
        <v>0.50034722222335404</v>
      </c>
      <c r="G618" s="273">
        <f t="shared" si="46"/>
        <v>15.484722222223354</v>
      </c>
      <c r="H618" s="273">
        <f t="shared" si="47"/>
        <v>15.985069444446708</v>
      </c>
      <c r="I618" s="287">
        <f t="shared" si="48"/>
        <v>1.8835305095251791E-4</v>
      </c>
      <c r="J618" s="22">
        <f t="shared" si="49"/>
        <v>3.0108365995494082E-3</v>
      </c>
    </row>
    <row r="619" spans="1:10" s="7" customFormat="1">
      <c r="A619" s="45" t="s">
        <v>224</v>
      </c>
      <c r="B619" s="22">
        <v>708.65</v>
      </c>
      <c r="C619" s="13">
        <v>45007.515972222223</v>
      </c>
      <c r="D619" s="13">
        <v>45007.51666666667</v>
      </c>
      <c r="E619" s="76">
        <v>45023</v>
      </c>
      <c r="F619" s="273">
        <f t="shared" si="45"/>
        <v>0.50034722222335404</v>
      </c>
      <c r="G619" s="273">
        <f t="shared" si="46"/>
        <v>15.483333333329938</v>
      </c>
      <c r="H619" s="273">
        <f t="shared" si="47"/>
        <v>15.983680555553292</v>
      </c>
      <c r="I619" s="287">
        <f t="shared" si="48"/>
        <v>4.0769718641472064E-5</v>
      </c>
      <c r="J619" s="22">
        <f t="shared" si="49"/>
        <v>6.5165015910507561E-4</v>
      </c>
    </row>
    <row r="620" spans="1:10" s="7" customFormat="1">
      <c r="A620" s="45" t="s">
        <v>224</v>
      </c>
      <c r="B620" s="22">
        <v>43.73</v>
      </c>
      <c r="C620" s="13">
        <v>45119.292361111111</v>
      </c>
      <c r="D620" s="13">
        <v>45119.293055555558</v>
      </c>
      <c r="E620" s="76">
        <v>45132</v>
      </c>
      <c r="F620" s="273">
        <f t="shared" si="45"/>
        <v>0.50034722222335404</v>
      </c>
      <c r="G620" s="273">
        <f t="shared" si="46"/>
        <v>12.706944444442343</v>
      </c>
      <c r="H620" s="273">
        <f t="shared" si="47"/>
        <v>13.207291666665697</v>
      </c>
      <c r="I620" s="287">
        <f t="shared" si="48"/>
        <v>2.5158538011593501E-6</v>
      </c>
      <c r="J620" s="22">
        <f t="shared" si="49"/>
        <v>3.3227614942601098E-5</v>
      </c>
    </row>
    <row r="621" spans="1:10" s="7" customFormat="1">
      <c r="A621" s="45" t="s">
        <v>224</v>
      </c>
      <c r="B621" s="22">
        <v>7182</v>
      </c>
      <c r="C621" s="13">
        <v>45156.032638888886</v>
      </c>
      <c r="D621" s="13">
        <v>45156.032638888886</v>
      </c>
      <c r="E621" s="76">
        <v>45176</v>
      </c>
      <c r="F621" s="273">
        <f t="shared" si="45"/>
        <v>0.5</v>
      </c>
      <c r="G621" s="273">
        <f t="shared" si="46"/>
        <v>19.96736111111386</v>
      </c>
      <c r="H621" s="273">
        <f t="shared" si="47"/>
        <v>20.46736111111386</v>
      </c>
      <c r="I621" s="287">
        <f t="shared" si="48"/>
        <v>4.1319144751718394E-4</v>
      </c>
      <c r="J621" s="22">
        <f t="shared" si="49"/>
        <v>8.456938564358054E-3</v>
      </c>
    </row>
    <row r="622" spans="1:10" s="7" customFormat="1">
      <c r="A622" s="45" t="s">
        <v>224</v>
      </c>
      <c r="B622" s="22">
        <v>46.61</v>
      </c>
      <c r="C622" s="13">
        <v>45141.45</v>
      </c>
      <c r="D622" s="13">
        <v>45141.45</v>
      </c>
      <c r="E622" s="76">
        <v>45162</v>
      </c>
      <c r="F622" s="273">
        <f t="shared" si="45"/>
        <v>0.5</v>
      </c>
      <c r="G622" s="273">
        <f t="shared" si="46"/>
        <v>20.55000000000291</v>
      </c>
      <c r="H622" s="273">
        <f t="shared" si="47"/>
        <v>21.05000000000291</v>
      </c>
      <c r="I622" s="287">
        <f t="shared" si="48"/>
        <v>2.6815446071812784E-6</v>
      </c>
      <c r="J622" s="22">
        <f t="shared" si="49"/>
        <v>5.6446513981173718E-5</v>
      </c>
    </row>
    <row r="623" spans="1:10" s="7" customFormat="1">
      <c r="A623" s="45" t="s">
        <v>224</v>
      </c>
      <c r="B623" s="22">
        <v>712.57</v>
      </c>
      <c r="C623" s="13">
        <v>45148.368055555555</v>
      </c>
      <c r="D623" s="13">
        <v>45148.37222222222</v>
      </c>
      <c r="E623" s="76">
        <v>45162</v>
      </c>
      <c r="F623" s="273">
        <f t="shared" si="45"/>
        <v>0.50208333333284827</v>
      </c>
      <c r="G623" s="273">
        <f t="shared" si="46"/>
        <v>13.627777777779556</v>
      </c>
      <c r="H623" s="273">
        <f t="shared" si="47"/>
        <v>14.129861111112405</v>
      </c>
      <c r="I623" s="287">
        <f t="shared" si="48"/>
        <v>4.099524223855747E-5</v>
      </c>
      <c r="J623" s="22">
        <f t="shared" si="49"/>
        <v>5.7925707904722581E-4</v>
      </c>
    </row>
    <row r="624" spans="1:10" s="7" customFormat="1">
      <c r="A624" s="45" t="s">
        <v>224</v>
      </c>
      <c r="B624" s="22">
        <v>698.62</v>
      </c>
      <c r="C624" s="13">
        <v>45170.768055555556</v>
      </c>
      <c r="D624" s="13">
        <v>45175.768055555556</v>
      </c>
      <c r="E624" s="76">
        <v>45190</v>
      </c>
      <c r="F624" s="273">
        <f t="shared" si="45"/>
        <v>3</v>
      </c>
      <c r="G624" s="273">
        <f t="shared" si="46"/>
        <v>14.231944444443798</v>
      </c>
      <c r="H624" s="273">
        <f t="shared" si="47"/>
        <v>17.231944444443798</v>
      </c>
      <c r="I624" s="287">
        <f t="shared" si="48"/>
        <v>4.0192677396888756E-5</v>
      </c>
      <c r="J624" s="22">
        <f t="shared" si="49"/>
        <v>6.9259798397663897E-4</v>
      </c>
    </row>
    <row r="625" spans="1:10" s="7" customFormat="1">
      <c r="A625" s="45" t="s">
        <v>224</v>
      </c>
      <c r="B625" s="22">
        <v>46.88</v>
      </c>
      <c r="C625" s="13">
        <v>45092.344444444447</v>
      </c>
      <c r="D625" s="13">
        <v>45092.345138888886</v>
      </c>
      <c r="E625" s="76">
        <v>45099</v>
      </c>
      <c r="F625" s="273">
        <f t="shared" si="45"/>
        <v>0.50034722221971606</v>
      </c>
      <c r="G625" s="273">
        <f t="shared" si="46"/>
        <v>6.6548611111138598</v>
      </c>
      <c r="H625" s="273">
        <f t="shared" si="47"/>
        <v>7.1552083333335759</v>
      </c>
      <c r="I625" s="287">
        <f t="shared" si="48"/>
        <v>2.6970781202458346E-6</v>
      </c>
      <c r="J625" s="22">
        <f t="shared" si="49"/>
        <v>1.9298155841634652E-5</v>
      </c>
    </row>
    <row r="626" spans="1:10" s="7" customFormat="1">
      <c r="A626" s="45" t="s">
        <v>224</v>
      </c>
      <c r="B626" s="22">
        <v>47.42</v>
      </c>
      <c r="C626" s="13">
        <v>45093.347222222219</v>
      </c>
      <c r="D626" s="13">
        <v>45093.347916666666</v>
      </c>
      <c r="E626" s="76">
        <v>45114</v>
      </c>
      <c r="F626" s="273">
        <f t="shared" si="45"/>
        <v>0.50034722222335404</v>
      </c>
      <c r="G626" s="273">
        <f t="shared" si="46"/>
        <v>20.652083333334303</v>
      </c>
      <c r="H626" s="273">
        <f t="shared" si="47"/>
        <v>21.152430555557657</v>
      </c>
      <c r="I626" s="287">
        <f t="shared" si="48"/>
        <v>2.7281451463749462E-6</v>
      </c>
      <c r="J626" s="22">
        <f t="shared" si="49"/>
        <v>5.7706900754177728E-5</v>
      </c>
    </row>
    <row r="627" spans="1:10" s="7" customFormat="1">
      <c r="A627" s="45" t="s">
        <v>224</v>
      </c>
      <c r="B627" s="22">
        <v>730.28</v>
      </c>
      <c r="C627" s="13">
        <v>45097.343055555553</v>
      </c>
      <c r="D627" s="13">
        <v>45097.34375</v>
      </c>
      <c r="E627" s="76">
        <v>45114</v>
      </c>
      <c r="F627" s="273">
        <f t="shared" si="45"/>
        <v>0.50034722222335404</v>
      </c>
      <c r="G627" s="273">
        <f t="shared" si="46"/>
        <v>16.65625</v>
      </c>
      <c r="H627" s="273">
        <f t="shared" si="47"/>
        <v>17.156597222223354</v>
      </c>
      <c r="I627" s="287">
        <f t="shared" si="48"/>
        <v>4.201412563253259E-5</v>
      </c>
      <c r="J627" s="22">
        <f t="shared" si="49"/>
        <v>7.2081943112125169E-4</v>
      </c>
    </row>
    <row r="628" spans="1:10" s="7" customFormat="1">
      <c r="A628" s="45" t="s">
        <v>224</v>
      </c>
      <c r="B628" s="22">
        <v>731.42</v>
      </c>
      <c r="C628" s="13">
        <v>44958.347222222219</v>
      </c>
      <c r="D628" s="13">
        <v>44958.347222222219</v>
      </c>
      <c r="E628" s="76">
        <v>44980</v>
      </c>
      <c r="F628" s="273">
        <f t="shared" si="45"/>
        <v>0.5</v>
      </c>
      <c r="G628" s="273">
        <f t="shared" si="46"/>
        <v>21.652777777781012</v>
      </c>
      <c r="H628" s="273">
        <f t="shared" si="47"/>
        <v>22.152777777781012</v>
      </c>
      <c r="I628" s="287">
        <f t="shared" si="48"/>
        <v>4.2079711576582937E-5</v>
      </c>
      <c r="J628" s="22">
        <f t="shared" si="49"/>
        <v>9.3218249950916085E-4</v>
      </c>
    </row>
    <row r="629" spans="1:10" s="7" customFormat="1">
      <c r="A629" s="45" t="s">
        <v>224</v>
      </c>
      <c r="B629" s="22">
        <v>700.85</v>
      </c>
      <c r="C629" s="13">
        <v>45116.411111111112</v>
      </c>
      <c r="D629" s="13">
        <v>45116.411111111112</v>
      </c>
      <c r="E629" s="76">
        <v>45132</v>
      </c>
      <c r="F629" s="273">
        <f t="shared" si="45"/>
        <v>0.5</v>
      </c>
      <c r="G629" s="273">
        <f t="shared" si="46"/>
        <v>15.588888888887595</v>
      </c>
      <c r="H629" s="273">
        <f t="shared" si="47"/>
        <v>16.088888888887595</v>
      </c>
      <c r="I629" s="287">
        <f t="shared" si="48"/>
        <v>4.0320972708496012E-5</v>
      </c>
      <c r="J629" s="22">
        <f t="shared" si="49"/>
        <v>6.4871964979886149E-4</v>
      </c>
    </row>
    <row r="630" spans="1:10" s="7" customFormat="1">
      <c r="A630" s="45" t="s">
        <v>224</v>
      </c>
      <c r="B630" s="22">
        <v>57.14</v>
      </c>
      <c r="C630" s="13">
        <v>45013.316666666666</v>
      </c>
      <c r="D630" s="13">
        <v>45013.317361111112</v>
      </c>
      <c r="E630" s="76">
        <v>45023</v>
      </c>
      <c r="F630" s="273">
        <f t="shared" si="45"/>
        <v>0.50034722222335404</v>
      </c>
      <c r="G630" s="273">
        <f t="shared" si="46"/>
        <v>9.6826388888875954</v>
      </c>
      <c r="H630" s="273">
        <f t="shared" si="47"/>
        <v>10.182986111110949</v>
      </c>
      <c r="I630" s="287">
        <f t="shared" si="48"/>
        <v>3.2873516166989541E-6</v>
      </c>
      <c r="J630" s="22">
        <f t="shared" si="49"/>
        <v>3.3475055855183577E-5</v>
      </c>
    </row>
    <row r="631" spans="1:10" s="7" customFormat="1">
      <c r="A631" s="45" t="s">
        <v>224</v>
      </c>
      <c r="B631" s="22">
        <v>57.87</v>
      </c>
      <c r="C631" s="13">
        <v>45014.325694444444</v>
      </c>
      <c r="D631" s="13">
        <v>45014.325694444444</v>
      </c>
      <c r="E631" s="76">
        <v>45023</v>
      </c>
      <c r="F631" s="273">
        <f t="shared" si="45"/>
        <v>0.5</v>
      </c>
      <c r="G631" s="273">
        <f t="shared" si="46"/>
        <v>8.6743055555562023</v>
      </c>
      <c r="H631" s="273">
        <f t="shared" si="47"/>
        <v>9.1743055555562023</v>
      </c>
      <c r="I631" s="287">
        <f t="shared" si="48"/>
        <v>3.3293496335031236E-6</v>
      </c>
      <c r="J631" s="22">
        <f t="shared" si="49"/>
        <v>3.0544470839036716E-5</v>
      </c>
    </row>
    <row r="632" spans="1:10" s="7" customFormat="1">
      <c r="A632" s="45" t="s">
        <v>224</v>
      </c>
      <c r="B632" s="22">
        <v>3296.83</v>
      </c>
      <c r="C632" s="13">
        <v>45034.374305555553</v>
      </c>
      <c r="D632" s="13">
        <v>45034.375</v>
      </c>
      <c r="E632" s="76">
        <v>45055</v>
      </c>
      <c r="F632" s="273">
        <f t="shared" si="45"/>
        <v>0.50034722222335404</v>
      </c>
      <c r="G632" s="273">
        <f t="shared" si="46"/>
        <v>20.625</v>
      </c>
      <c r="H632" s="273">
        <f t="shared" si="47"/>
        <v>21.125347222223354</v>
      </c>
      <c r="I632" s="287">
        <f t="shared" si="48"/>
        <v>1.8967167361710909E-4</v>
      </c>
      <c r="J632" s="22">
        <f t="shared" si="49"/>
        <v>4.0068799633816501E-3</v>
      </c>
    </row>
    <row r="633" spans="1:10" s="7" customFormat="1">
      <c r="A633" s="45" t="s">
        <v>224</v>
      </c>
      <c r="B633" s="22">
        <v>42.42</v>
      </c>
      <c r="C633" s="13">
        <v>45138.40347222222</v>
      </c>
      <c r="D633" s="13">
        <v>45138.40347222222</v>
      </c>
      <c r="E633" s="76">
        <v>45147</v>
      </c>
      <c r="F633" s="273">
        <f t="shared" si="45"/>
        <v>0.5</v>
      </c>
      <c r="G633" s="273">
        <f t="shared" si="46"/>
        <v>8.5965277777795563</v>
      </c>
      <c r="H633" s="273">
        <f t="shared" si="47"/>
        <v>9.0965277777795563</v>
      </c>
      <c r="I633" s="287">
        <f t="shared" si="48"/>
        <v>2.4404874970313204E-6</v>
      </c>
      <c r="J633" s="22">
        <f t="shared" si="49"/>
        <v>2.2199962308069109E-5</v>
      </c>
    </row>
    <row r="634" spans="1:10" s="7" customFormat="1">
      <c r="A634" s="45" t="s">
        <v>224</v>
      </c>
      <c r="B634" s="22">
        <v>730.85</v>
      </c>
      <c r="C634" s="13">
        <v>45097.341666666667</v>
      </c>
      <c r="D634" s="13">
        <v>45097.342361111114</v>
      </c>
      <c r="E634" s="76">
        <v>45114</v>
      </c>
      <c r="F634" s="273">
        <f t="shared" si="45"/>
        <v>0.50034722222335404</v>
      </c>
      <c r="G634" s="273">
        <f t="shared" si="46"/>
        <v>16.65763888888614</v>
      </c>
      <c r="H634" s="273">
        <f t="shared" si="47"/>
        <v>17.157986111109494</v>
      </c>
      <c r="I634" s="287">
        <f t="shared" si="48"/>
        <v>4.2046918604557767E-5</v>
      </c>
      <c r="J634" s="22">
        <f t="shared" si="49"/>
        <v>7.2144044543195353E-4</v>
      </c>
    </row>
    <row r="635" spans="1:10" s="7" customFormat="1">
      <c r="A635" s="45" t="s">
        <v>224</v>
      </c>
      <c r="B635" s="22">
        <v>3277.73</v>
      </c>
      <c r="C635" s="13">
        <v>45098.344444444447</v>
      </c>
      <c r="D635" s="13">
        <v>45098.344444444447</v>
      </c>
      <c r="E635" s="76">
        <v>45114</v>
      </c>
      <c r="F635" s="273">
        <f t="shared" si="45"/>
        <v>0.5</v>
      </c>
      <c r="G635" s="273">
        <f t="shared" si="46"/>
        <v>15.655555555553292</v>
      </c>
      <c r="H635" s="273">
        <f t="shared" si="47"/>
        <v>16.155555555553292</v>
      </c>
      <c r="I635" s="287">
        <f t="shared" si="48"/>
        <v>1.8857282139661644E-4</v>
      </c>
      <c r="J635" s="22">
        <f t="shared" si="49"/>
        <v>3.0464986923404653E-3</v>
      </c>
    </row>
    <row r="636" spans="1:10" s="7" customFormat="1">
      <c r="A636" s="45" t="s">
        <v>224</v>
      </c>
      <c r="B636" s="22">
        <v>686.34</v>
      </c>
      <c r="C636" s="13">
        <v>45115.413888888892</v>
      </c>
      <c r="D636" s="13">
        <v>45115.414583333331</v>
      </c>
      <c r="E636" s="76">
        <v>45132</v>
      </c>
      <c r="F636" s="273">
        <f t="shared" si="45"/>
        <v>0.50034722221971606</v>
      </c>
      <c r="G636" s="273">
        <f t="shared" si="46"/>
        <v>16.585416666668607</v>
      </c>
      <c r="H636" s="273">
        <f t="shared" si="47"/>
        <v>17.085763888888323</v>
      </c>
      <c r="I636" s="287">
        <f t="shared" si="48"/>
        <v>3.9486190210100811E-5</v>
      </c>
      <c r="J636" s="22">
        <f t="shared" si="49"/>
        <v>6.7465172280151608E-4</v>
      </c>
    </row>
    <row r="637" spans="1:10" s="7" customFormat="1">
      <c r="A637" s="45" t="s">
        <v>224</v>
      </c>
      <c r="B637" s="22">
        <v>733.98</v>
      </c>
      <c r="C637" s="13">
        <v>45090.426388888889</v>
      </c>
      <c r="D637" s="13">
        <v>45090.427083333336</v>
      </c>
      <c r="E637" s="76">
        <v>45099</v>
      </c>
      <c r="F637" s="273">
        <f t="shared" si="45"/>
        <v>0.50034722222335404</v>
      </c>
      <c r="G637" s="273">
        <f t="shared" si="46"/>
        <v>8.5729166666642413</v>
      </c>
      <c r="H637" s="273">
        <f t="shared" si="47"/>
        <v>9.0732638888875954</v>
      </c>
      <c r="I637" s="287">
        <f t="shared" si="48"/>
        <v>4.2226992293046876E-5</v>
      </c>
      <c r="J637" s="22">
        <f t="shared" si="49"/>
        <v>3.8313664430883704E-4</v>
      </c>
    </row>
    <row r="638" spans="1:10" s="7" customFormat="1">
      <c r="A638" s="45" t="s">
        <v>224</v>
      </c>
      <c r="B638" s="22">
        <v>715.77</v>
      </c>
      <c r="C638" s="13">
        <v>45075.240972222222</v>
      </c>
      <c r="D638" s="13">
        <v>45075.241666666669</v>
      </c>
      <c r="E638" s="76">
        <v>45085</v>
      </c>
      <c r="F638" s="273">
        <f t="shared" si="45"/>
        <v>0.50034722222335404</v>
      </c>
      <c r="G638" s="273">
        <f t="shared" si="46"/>
        <v>9.7583333333313931</v>
      </c>
      <c r="H638" s="273">
        <f t="shared" si="47"/>
        <v>10.258680555554747</v>
      </c>
      <c r="I638" s="287">
        <f t="shared" si="48"/>
        <v>4.1179343134137389E-5</v>
      </c>
      <c r="J638" s="22">
        <f t="shared" si="49"/>
        <v>4.2244572670069211E-4</v>
      </c>
    </row>
    <row r="639" spans="1:10" s="7" customFormat="1">
      <c r="A639" s="45" t="s">
        <v>224</v>
      </c>
      <c r="B639" s="22">
        <v>3180.95</v>
      </c>
      <c r="C639" s="13">
        <v>45084.356249999997</v>
      </c>
      <c r="D639" s="13">
        <v>45084.356249999997</v>
      </c>
      <c r="E639" s="76">
        <v>45099</v>
      </c>
      <c r="F639" s="273">
        <f t="shared" si="45"/>
        <v>0.5</v>
      </c>
      <c r="G639" s="273">
        <f t="shared" si="46"/>
        <v>14.64375000000291</v>
      </c>
      <c r="H639" s="273">
        <f t="shared" si="47"/>
        <v>15.14375000000291</v>
      </c>
      <c r="I639" s="287">
        <f t="shared" si="48"/>
        <v>1.8300491993592121E-4</v>
      </c>
      <c r="J639" s="22">
        <f t="shared" si="49"/>
        <v>2.7713807562801396E-3</v>
      </c>
    </row>
    <row r="640" spans="1:10" s="7" customFormat="1">
      <c r="A640" s="45" t="s">
        <v>224</v>
      </c>
      <c r="B640" s="22">
        <v>3280.28</v>
      </c>
      <c r="C640" s="13">
        <v>45011.369444444441</v>
      </c>
      <c r="D640" s="13">
        <v>45011.370833333334</v>
      </c>
      <c r="E640" s="76">
        <v>45023</v>
      </c>
      <c r="F640" s="273">
        <f t="shared" si="45"/>
        <v>0.50069444444670808</v>
      </c>
      <c r="G640" s="273">
        <f t="shared" si="46"/>
        <v>11.629166666665697</v>
      </c>
      <c r="H640" s="273">
        <f t="shared" si="47"/>
        <v>12.129861111112405</v>
      </c>
      <c r="I640" s="287">
        <f t="shared" si="48"/>
        <v>1.887195267977817E-4</v>
      </c>
      <c r="J640" s="22">
        <f t="shared" si="49"/>
        <v>2.2891416490119477E-3</v>
      </c>
    </row>
    <row r="641" spans="1:10" s="7" customFormat="1">
      <c r="A641" s="45" t="s">
        <v>224</v>
      </c>
      <c r="B641" s="22">
        <v>44.46</v>
      </c>
      <c r="C641" s="13">
        <v>45128.482638888891</v>
      </c>
      <c r="D641" s="13">
        <v>45128.482638888891</v>
      </c>
      <c r="E641" s="76">
        <v>45147</v>
      </c>
      <c r="F641" s="273">
        <f t="shared" si="45"/>
        <v>0.5</v>
      </c>
      <c r="G641" s="273">
        <f t="shared" si="46"/>
        <v>18.517361111109494</v>
      </c>
      <c r="H641" s="273">
        <f t="shared" si="47"/>
        <v>19.017361111109494</v>
      </c>
      <c r="I641" s="287">
        <f t="shared" si="48"/>
        <v>2.5578518179635196E-6</v>
      </c>
      <c r="J641" s="22">
        <f t="shared" si="49"/>
        <v>4.8643591690920159E-5</v>
      </c>
    </row>
    <row r="642" spans="1:10" s="7" customFormat="1">
      <c r="A642" s="45" t="s">
        <v>224</v>
      </c>
      <c r="B642" s="22">
        <v>657.32</v>
      </c>
      <c r="C642" s="13">
        <v>45128.48333333333</v>
      </c>
      <c r="D642" s="13">
        <v>45128.48333333333</v>
      </c>
      <c r="E642" s="76">
        <v>45147</v>
      </c>
      <c r="F642" s="273">
        <f t="shared" si="45"/>
        <v>0.5</v>
      </c>
      <c r="G642" s="273">
        <f t="shared" si="46"/>
        <v>18.516666666670062</v>
      </c>
      <c r="H642" s="273">
        <f t="shared" si="47"/>
        <v>19.016666666670062</v>
      </c>
      <c r="I642" s="287">
        <f t="shared" si="48"/>
        <v>3.7816625213310409E-5</v>
      </c>
      <c r="J642" s="22">
        <f t="shared" si="49"/>
        <v>7.1914615613991473E-4</v>
      </c>
    </row>
    <row r="643" spans="1:10" s="7" customFormat="1">
      <c r="A643" s="45" t="s">
        <v>224</v>
      </c>
      <c r="B643" s="22">
        <v>62.75</v>
      </c>
      <c r="C643" s="13">
        <v>45243.188888888886</v>
      </c>
      <c r="D643" s="13">
        <v>45243.188888888886</v>
      </c>
      <c r="E643" s="76">
        <v>45252</v>
      </c>
      <c r="F643" s="273">
        <f t="shared" si="45"/>
        <v>0.5</v>
      </c>
      <c r="G643" s="273">
        <f t="shared" si="46"/>
        <v>8.8111111111138598</v>
      </c>
      <c r="H643" s="273">
        <f t="shared" si="47"/>
        <v>9.3111111111138598</v>
      </c>
      <c r="I643" s="287">
        <f t="shared" si="48"/>
        <v>3.6101034992625023E-6</v>
      </c>
      <c r="J643" s="22">
        <f t="shared" si="49"/>
        <v>3.3614074804254114E-5</v>
      </c>
    </row>
    <row r="644" spans="1:10" s="7" customFormat="1">
      <c r="A644" s="45" t="s">
        <v>224</v>
      </c>
      <c r="B644" s="22">
        <v>7168</v>
      </c>
      <c r="C644" s="13">
        <v>45146.426388888889</v>
      </c>
      <c r="D644" s="13">
        <v>45146.427083333336</v>
      </c>
      <c r="E644" s="76">
        <v>45162</v>
      </c>
      <c r="F644" s="273">
        <f t="shared" si="45"/>
        <v>0.50034722222335404</v>
      </c>
      <c r="G644" s="273">
        <f t="shared" si="46"/>
        <v>15.572916666664241</v>
      </c>
      <c r="H644" s="273">
        <f t="shared" si="47"/>
        <v>16.073263888887595</v>
      </c>
      <c r="I644" s="287">
        <f t="shared" si="48"/>
        <v>4.1238600609902178E-4</v>
      </c>
      <c r="J644" s="22">
        <f t="shared" si="49"/>
        <v>6.6283891001139867E-3</v>
      </c>
    </row>
    <row r="645" spans="1:10" s="7" customFormat="1">
      <c r="A645" s="45" t="s">
        <v>224</v>
      </c>
      <c r="B645" s="22">
        <v>63.42</v>
      </c>
      <c r="C645" s="13">
        <v>45243.222222222219</v>
      </c>
      <c r="D645" s="13">
        <v>45243.222222222219</v>
      </c>
      <c r="E645" s="76">
        <v>45252</v>
      </c>
      <c r="F645" s="273">
        <f t="shared" si="45"/>
        <v>0.5</v>
      </c>
      <c r="G645" s="273">
        <f t="shared" si="46"/>
        <v>8.7777777777810115</v>
      </c>
      <c r="H645" s="273">
        <f t="shared" si="47"/>
        <v>9.2777777777810115</v>
      </c>
      <c r="I645" s="287">
        <f t="shared" si="48"/>
        <v>3.6486496242745481E-6</v>
      </c>
      <c r="J645" s="22">
        <f t="shared" si="49"/>
        <v>3.3851360403003439E-5</v>
      </c>
    </row>
    <row r="646" spans="1:10" s="7" customFormat="1">
      <c r="A646" s="45" t="s">
        <v>224</v>
      </c>
      <c r="B646" s="22">
        <v>3226.8</v>
      </c>
      <c r="C646" s="13">
        <v>44957.285416666666</v>
      </c>
      <c r="D646" s="13">
        <v>44957.286111111112</v>
      </c>
      <c r="E646" s="76">
        <v>44966</v>
      </c>
      <c r="F646" s="273">
        <f t="shared" si="45"/>
        <v>0.50034722222335404</v>
      </c>
      <c r="G646" s="273">
        <f t="shared" si="46"/>
        <v>8.7138888888875954</v>
      </c>
      <c r="H646" s="273">
        <f t="shared" si="47"/>
        <v>9.2142361111109494</v>
      </c>
      <c r="I646" s="287">
        <f t="shared" si="48"/>
        <v>1.8564274058040228E-4</v>
      </c>
      <c r="J646" s="22">
        <f t="shared" si="49"/>
        <v>1.7105560440215447E-3</v>
      </c>
    </row>
    <row r="647" spans="1:10" s="7" customFormat="1">
      <c r="A647" s="45" t="s">
        <v>224</v>
      </c>
      <c r="B647" s="22">
        <v>702.8</v>
      </c>
      <c r="C647" s="13">
        <v>45159.426388888889</v>
      </c>
      <c r="D647" s="13">
        <v>45159.44027777778</v>
      </c>
      <c r="E647" s="76">
        <v>45176</v>
      </c>
      <c r="F647" s="273">
        <f t="shared" si="45"/>
        <v>0.50694444444525288</v>
      </c>
      <c r="G647" s="273">
        <f t="shared" si="46"/>
        <v>16.559722222220444</v>
      </c>
      <c r="H647" s="273">
        <f t="shared" si="47"/>
        <v>17.066666666665697</v>
      </c>
      <c r="I647" s="287">
        <f t="shared" si="48"/>
        <v>4.0433159191740021E-5</v>
      </c>
      <c r="J647" s="22">
        <f t="shared" si="49"/>
        <v>6.9005925020565711E-4</v>
      </c>
    </row>
    <row r="648" spans="1:10" s="7" customFormat="1">
      <c r="A648" s="45" t="s">
        <v>224</v>
      </c>
      <c r="B648" s="22">
        <v>7240.8</v>
      </c>
      <c r="C648" s="13">
        <v>45160.554166666669</v>
      </c>
      <c r="D648" s="13">
        <v>45160.554166666669</v>
      </c>
      <c r="E648" s="76">
        <v>45176</v>
      </c>
      <c r="F648" s="273">
        <f t="shared" si="45"/>
        <v>0.5</v>
      </c>
      <c r="G648" s="273">
        <f t="shared" si="46"/>
        <v>15.445833333331393</v>
      </c>
      <c r="H648" s="273">
        <f t="shared" si="47"/>
        <v>15.945833333331393</v>
      </c>
      <c r="I648" s="287">
        <f t="shared" si="48"/>
        <v>4.1657430147346497E-4</v>
      </c>
      <c r="J648" s="22">
        <f t="shared" si="49"/>
        <v>6.6426243822448189E-3</v>
      </c>
    </row>
    <row r="649" spans="1:10" s="7" customFormat="1">
      <c r="A649" s="45" t="s">
        <v>224</v>
      </c>
      <c r="B649" s="22">
        <v>47.95</v>
      </c>
      <c r="C649" s="13">
        <v>45099.530555555553</v>
      </c>
      <c r="D649" s="13">
        <v>45099.53125</v>
      </c>
      <c r="E649" s="76">
        <v>45114</v>
      </c>
      <c r="F649" s="273">
        <f t="shared" si="45"/>
        <v>0.50034722222335404</v>
      </c>
      <c r="G649" s="273">
        <f t="shared" si="46"/>
        <v>14.46875</v>
      </c>
      <c r="H649" s="273">
        <f t="shared" si="47"/>
        <v>14.969097222223354</v>
      </c>
      <c r="I649" s="287">
        <f t="shared" si="48"/>
        <v>2.7586368572053703E-6</v>
      </c>
      <c r="J649" s="22">
        <f t="shared" si="49"/>
        <v>4.1294303316315872E-5</v>
      </c>
    </row>
    <row r="650" spans="1:10" s="7" customFormat="1">
      <c r="A650" s="45" t="s">
        <v>224</v>
      </c>
      <c r="B650" s="22">
        <v>3244.62</v>
      </c>
      <c r="C650" s="13">
        <v>45035.379166666666</v>
      </c>
      <c r="D650" s="13">
        <v>45035.379861111112</v>
      </c>
      <c r="E650" s="76">
        <v>45055</v>
      </c>
      <c r="F650" s="273">
        <f t="shared" ref="F650:F713" si="50">(D650-C650+1)/2</f>
        <v>0.50034722222335404</v>
      </c>
      <c r="G650" s="273">
        <f t="shared" ref="G650:G713" si="51">E650-D650</f>
        <v>19.620138888887595</v>
      </c>
      <c r="H650" s="273">
        <f t="shared" ref="H650:H713" si="52">SUM(F650:G650)</f>
        <v>20.120486111110949</v>
      </c>
      <c r="I650" s="287">
        <f t="shared" ref="I650:I713" si="53">+B650/B$1925</f>
        <v>1.8666795244266294E-4</v>
      </c>
      <c r="J650" s="22">
        <f t="shared" ref="J650:J713" si="54">+H650*I650</f>
        <v>3.755849944512119E-3</v>
      </c>
    </row>
    <row r="651" spans="1:10" s="7" customFormat="1">
      <c r="A651" s="45" t="s">
        <v>224</v>
      </c>
      <c r="B651" s="22">
        <v>3219.16</v>
      </c>
      <c r="C651" s="13">
        <v>45083.351388888892</v>
      </c>
      <c r="D651" s="13">
        <v>45083.351388888892</v>
      </c>
      <c r="E651" s="76">
        <v>45099</v>
      </c>
      <c r="F651" s="273">
        <f t="shared" si="50"/>
        <v>0.5</v>
      </c>
      <c r="G651" s="273">
        <f t="shared" si="51"/>
        <v>15.648611111108039</v>
      </c>
      <c r="H651" s="273">
        <f t="shared" si="52"/>
        <v>16.148611111108039</v>
      </c>
      <c r="I651" s="287">
        <f t="shared" si="53"/>
        <v>1.852031996922052E-4</v>
      </c>
      <c r="J651" s="22">
        <f t="shared" si="54"/>
        <v>2.9907744483623059E-3</v>
      </c>
    </row>
    <row r="652" spans="1:10" s="7" customFormat="1">
      <c r="A652" s="45" t="s">
        <v>224</v>
      </c>
      <c r="B652" s="22">
        <v>719.47</v>
      </c>
      <c r="C652" s="13">
        <v>45083.351388888892</v>
      </c>
      <c r="D652" s="13">
        <v>45083.351388888892</v>
      </c>
      <c r="E652" s="76">
        <v>45099</v>
      </c>
      <c r="F652" s="273">
        <f t="shared" si="50"/>
        <v>0.5</v>
      </c>
      <c r="G652" s="273">
        <f t="shared" si="51"/>
        <v>15.648611111108039</v>
      </c>
      <c r="H652" s="273">
        <f t="shared" si="52"/>
        <v>16.148611111108039</v>
      </c>
      <c r="I652" s="287">
        <f t="shared" si="53"/>
        <v>4.1392209794651675E-5</v>
      </c>
      <c r="J652" s="22">
        <f t="shared" si="54"/>
        <v>6.68426699003227E-4</v>
      </c>
    </row>
    <row r="653" spans="1:10" s="7" customFormat="1">
      <c r="A653" s="45" t="s">
        <v>224</v>
      </c>
      <c r="B653" s="22">
        <v>738.82</v>
      </c>
      <c r="C653" s="13">
        <v>45083.352083333331</v>
      </c>
      <c r="D653" s="13">
        <v>45083.352083333331</v>
      </c>
      <c r="E653" s="76">
        <v>45099</v>
      </c>
      <c r="F653" s="273">
        <f t="shared" si="50"/>
        <v>0.5</v>
      </c>
      <c r="G653" s="273">
        <f t="shared" si="51"/>
        <v>15.647916666668607</v>
      </c>
      <c r="H653" s="273">
        <f t="shared" si="52"/>
        <v>16.147916666668607</v>
      </c>
      <c r="I653" s="287">
        <f t="shared" si="53"/>
        <v>4.2505444897611509E-5</v>
      </c>
      <c r="J653" s="22">
        <f t="shared" si="54"/>
        <v>6.8637438208630499E-4</v>
      </c>
    </row>
    <row r="654" spans="1:10" s="7" customFormat="1">
      <c r="A654" s="45" t="s">
        <v>224</v>
      </c>
      <c r="B654" s="22">
        <v>484120</v>
      </c>
      <c r="C654" s="13">
        <v>45265</v>
      </c>
      <c r="D654" s="13">
        <v>45271.59097222222</v>
      </c>
      <c r="E654" s="76">
        <v>45281</v>
      </c>
      <c r="F654" s="273">
        <f t="shared" si="50"/>
        <v>3.7954861111102218</v>
      </c>
      <c r="G654" s="273">
        <f t="shared" si="51"/>
        <v>9.4090277777795563</v>
      </c>
      <c r="H654" s="273">
        <f t="shared" si="52"/>
        <v>13.204513888889778</v>
      </c>
      <c r="I654" s="287">
        <f t="shared" si="53"/>
        <v>2.7852164240047213E-2</v>
      </c>
      <c r="J654" s="22">
        <f t="shared" si="54"/>
        <v>0.36777428954334263</v>
      </c>
    </row>
    <row r="655" spans="1:10" s="7" customFormat="1">
      <c r="A655" s="45" t="s">
        <v>224</v>
      </c>
      <c r="B655" s="22">
        <v>694.42</v>
      </c>
      <c r="C655" s="13">
        <v>45028.409722222219</v>
      </c>
      <c r="D655" s="13">
        <v>45028.410416666666</v>
      </c>
      <c r="E655" s="76">
        <v>45040</v>
      </c>
      <c r="F655" s="273">
        <f t="shared" si="50"/>
        <v>0.50034722222335404</v>
      </c>
      <c r="G655" s="273">
        <f t="shared" si="51"/>
        <v>11.589583333334303</v>
      </c>
      <c r="H655" s="273">
        <f t="shared" si="52"/>
        <v>12.089930555557657</v>
      </c>
      <c r="I655" s="287">
        <f t="shared" si="53"/>
        <v>3.995104497144011E-5</v>
      </c>
      <c r="J655" s="22">
        <f t="shared" si="54"/>
        <v>4.8300535932667188E-4</v>
      </c>
    </row>
    <row r="656" spans="1:10" s="7" customFormat="1">
      <c r="A656" s="45" t="s">
        <v>224</v>
      </c>
      <c r="B656" s="22">
        <v>3208.97</v>
      </c>
      <c r="C656" s="13">
        <v>45028.411111111112</v>
      </c>
      <c r="D656" s="13">
        <v>45028.411111111112</v>
      </c>
      <c r="E656" s="76">
        <v>45040</v>
      </c>
      <c r="F656" s="273">
        <f t="shared" si="50"/>
        <v>0.5</v>
      </c>
      <c r="G656" s="273">
        <f t="shared" si="51"/>
        <v>11.588888888887595</v>
      </c>
      <c r="H656" s="273">
        <f t="shared" si="52"/>
        <v>12.088888888887595</v>
      </c>
      <c r="I656" s="287">
        <f t="shared" si="53"/>
        <v>1.8461695340284289E-4</v>
      </c>
      <c r="J656" s="22">
        <f t="shared" si="54"/>
        <v>2.2318138366919063E-3</v>
      </c>
    </row>
    <row r="657" spans="1:10" s="7" customFormat="1">
      <c r="A657" s="45" t="s">
        <v>224</v>
      </c>
      <c r="B657" s="22">
        <v>46.73</v>
      </c>
      <c r="C657" s="13">
        <v>45079.48333333333</v>
      </c>
      <c r="D657" s="13">
        <v>45079.484027777777</v>
      </c>
      <c r="E657" s="76">
        <v>45099</v>
      </c>
      <c r="F657" s="273">
        <f t="shared" si="50"/>
        <v>0.50034722222335404</v>
      </c>
      <c r="G657" s="273">
        <f t="shared" si="51"/>
        <v>19.515972222223354</v>
      </c>
      <c r="H657" s="273">
        <f t="shared" si="52"/>
        <v>20.016319444446708</v>
      </c>
      <c r="I657" s="287">
        <f t="shared" si="53"/>
        <v>2.6884483907655255E-6</v>
      </c>
      <c r="J657" s="22">
        <f t="shared" si="54"/>
        <v>5.3812841799471451E-5</v>
      </c>
    </row>
    <row r="658" spans="1:10" s="7" customFormat="1">
      <c r="A658" s="45" t="s">
        <v>224</v>
      </c>
      <c r="B658" s="22">
        <v>688.73</v>
      </c>
      <c r="C658" s="13">
        <v>45080.486111111109</v>
      </c>
      <c r="D658" s="13">
        <v>45080.486805555556</v>
      </c>
      <c r="E658" s="76">
        <v>45099</v>
      </c>
      <c r="F658" s="273">
        <f t="shared" si="50"/>
        <v>0.50034722222335404</v>
      </c>
      <c r="G658" s="273">
        <f t="shared" si="51"/>
        <v>18.513194444443798</v>
      </c>
      <c r="H658" s="273">
        <f t="shared" si="52"/>
        <v>19.013541666667152</v>
      </c>
      <c r="I658" s="287">
        <f t="shared" si="53"/>
        <v>3.9623690566487061E-5</v>
      </c>
      <c r="J658" s="22">
        <f t="shared" si="54"/>
        <v>7.5338669157302789E-4</v>
      </c>
    </row>
    <row r="659" spans="1:10" s="7" customFormat="1">
      <c r="A659" s="45" t="s">
        <v>224</v>
      </c>
      <c r="B659" s="22">
        <v>728.01</v>
      </c>
      <c r="C659" s="13">
        <v>45016.275000000001</v>
      </c>
      <c r="D659" s="13">
        <v>45016.275000000001</v>
      </c>
      <c r="E659" s="76">
        <v>45023</v>
      </c>
      <c r="F659" s="273">
        <f t="shared" si="50"/>
        <v>0.5</v>
      </c>
      <c r="G659" s="273">
        <f t="shared" si="51"/>
        <v>6.7249999999985448</v>
      </c>
      <c r="H659" s="273">
        <f t="shared" si="52"/>
        <v>7.2249999999985448</v>
      </c>
      <c r="I659" s="287">
        <f t="shared" si="53"/>
        <v>4.1883529059730587E-5</v>
      </c>
      <c r="J659" s="22">
        <f t="shared" si="54"/>
        <v>3.0260849745649256E-4</v>
      </c>
    </row>
    <row r="660" spans="1:10" s="7" customFormat="1">
      <c r="A660" s="45" t="s">
        <v>224</v>
      </c>
      <c r="B660" s="22">
        <v>46.16</v>
      </c>
      <c r="C660" s="13">
        <v>45145.375694444447</v>
      </c>
      <c r="D660" s="13">
        <v>45145.375694444447</v>
      </c>
      <c r="E660" s="76">
        <v>45162</v>
      </c>
      <c r="F660" s="273">
        <f t="shared" si="50"/>
        <v>0.5</v>
      </c>
      <c r="G660" s="273">
        <f t="shared" si="51"/>
        <v>16.624305555553292</v>
      </c>
      <c r="H660" s="273">
        <f t="shared" si="52"/>
        <v>17.124305555553292</v>
      </c>
      <c r="I660" s="287">
        <f t="shared" si="53"/>
        <v>2.6556554187403522E-6</v>
      </c>
      <c r="J660" s="22">
        <f t="shared" si="54"/>
        <v>4.547625484077062E-5</v>
      </c>
    </row>
    <row r="661" spans="1:10" s="7" customFormat="1">
      <c r="A661" s="45" t="s">
        <v>224</v>
      </c>
      <c r="B661" s="22">
        <v>46.05</v>
      </c>
      <c r="C661" s="13">
        <v>45145.37777777778</v>
      </c>
      <c r="D661" s="13">
        <v>45145.378472222219</v>
      </c>
      <c r="E661" s="76">
        <v>45162</v>
      </c>
      <c r="F661" s="273">
        <f t="shared" si="50"/>
        <v>0.50034722221971606</v>
      </c>
      <c r="G661" s="273">
        <f t="shared" si="51"/>
        <v>16.621527777781012</v>
      </c>
      <c r="H661" s="273">
        <f t="shared" si="52"/>
        <v>17.121875000000728</v>
      </c>
      <c r="I661" s="287">
        <f t="shared" si="53"/>
        <v>2.6493269504547922E-6</v>
      </c>
      <c r="J661" s="22">
        <f t="shared" si="54"/>
        <v>4.5361444879820071E-5</v>
      </c>
    </row>
    <row r="662" spans="1:10" s="7" customFormat="1">
      <c r="A662" s="45" t="s">
        <v>224</v>
      </c>
      <c r="B662" s="22">
        <v>715.08</v>
      </c>
      <c r="C662" s="13">
        <v>45146.379861111112</v>
      </c>
      <c r="D662" s="13">
        <v>45146.380555555559</v>
      </c>
      <c r="E662" s="76">
        <v>45162</v>
      </c>
      <c r="F662" s="273">
        <f t="shared" si="50"/>
        <v>0.50034722222335404</v>
      </c>
      <c r="G662" s="273">
        <f t="shared" si="51"/>
        <v>15.619444444440887</v>
      </c>
      <c r="H662" s="273">
        <f t="shared" si="52"/>
        <v>16.119791666664241</v>
      </c>
      <c r="I662" s="287">
        <f t="shared" si="53"/>
        <v>4.1139646378527973E-5</v>
      </c>
      <c r="J662" s="22">
        <f t="shared" si="54"/>
        <v>6.6316252886210896E-4</v>
      </c>
    </row>
    <row r="663" spans="1:10" s="7" customFormat="1">
      <c r="A663" s="45" t="s">
        <v>224</v>
      </c>
      <c r="B663" s="22">
        <v>727.44</v>
      </c>
      <c r="C663" s="13">
        <v>45069.414583333331</v>
      </c>
      <c r="D663" s="13">
        <v>45069.415277777778</v>
      </c>
      <c r="E663" s="76">
        <v>45085</v>
      </c>
      <c r="F663" s="273">
        <f t="shared" si="50"/>
        <v>0.50034722222335404</v>
      </c>
      <c r="G663" s="273">
        <f t="shared" si="51"/>
        <v>15.584722222221899</v>
      </c>
      <c r="H663" s="273">
        <f t="shared" si="52"/>
        <v>16.085069444445253</v>
      </c>
      <c r="I663" s="287">
        <f t="shared" si="53"/>
        <v>4.1850736087705417E-5</v>
      </c>
      <c r="J663" s="22">
        <f t="shared" si="54"/>
        <v>6.7317199627189264E-4</v>
      </c>
    </row>
    <row r="664" spans="1:10" s="7" customFormat="1">
      <c r="A664" s="45" t="s">
        <v>224</v>
      </c>
      <c r="B664" s="22">
        <v>735.12</v>
      </c>
      <c r="C664" s="13">
        <v>45068.420138888891</v>
      </c>
      <c r="D664" s="13">
        <v>45068.42083333333</v>
      </c>
      <c r="E664" s="76">
        <v>45085</v>
      </c>
      <c r="F664" s="273">
        <f t="shared" si="50"/>
        <v>0.50034722221971606</v>
      </c>
      <c r="G664" s="273">
        <f t="shared" si="51"/>
        <v>16.579166666670062</v>
      </c>
      <c r="H664" s="273">
        <f t="shared" si="52"/>
        <v>17.079513888889778</v>
      </c>
      <c r="I664" s="287">
        <f t="shared" si="53"/>
        <v>4.2292578237097223E-5</v>
      </c>
      <c r="J664" s="22">
        <f t="shared" si="54"/>
        <v>7.2233667739745959E-4</v>
      </c>
    </row>
    <row r="665" spans="1:10" s="7" customFormat="1">
      <c r="A665" s="45" t="s">
        <v>224</v>
      </c>
      <c r="B665" s="22">
        <v>713.96</v>
      </c>
      <c r="C665" s="13">
        <v>45149.587500000001</v>
      </c>
      <c r="D665" s="13">
        <v>45149.587500000001</v>
      </c>
      <c r="E665" s="76">
        <v>45162</v>
      </c>
      <c r="F665" s="273">
        <f t="shared" si="50"/>
        <v>0.5</v>
      </c>
      <c r="G665" s="273">
        <f t="shared" si="51"/>
        <v>12.412499999998545</v>
      </c>
      <c r="H665" s="273">
        <f t="shared" si="52"/>
        <v>12.912499999998545</v>
      </c>
      <c r="I665" s="287">
        <f t="shared" si="53"/>
        <v>4.1075211065075E-5</v>
      </c>
      <c r="J665" s="22">
        <f t="shared" si="54"/>
        <v>5.3038366287772119E-4</v>
      </c>
    </row>
    <row r="666" spans="1:10" s="7" customFormat="1">
      <c r="A666" s="45" t="s">
        <v>224</v>
      </c>
      <c r="B666" s="22">
        <v>708.37</v>
      </c>
      <c r="C666" s="13">
        <v>45107.279861111114</v>
      </c>
      <c r="D666" s="13">
        <v>45107.279861111114</v>
      </c>
      <c r="E666" s="76">
        <v>45114</v>
      </c>
      <c r="F666" s="273">
        <f t="shared" si="50"/>
        <v>0.5</v>
      </c>
      <c r="G666" s="273">
        <f t="shared" si="51"/>
        <v>6.7201388888861402</v>
      </c>
      <c r="H666" s="273">
        <f t="shared" si="52"/>
        <v>7.2201388888861402</v>
      </c>
      <c r="I666" s="287">
        <f t="shared" si="53"/>
        <v>4.0753609813108824E-5</v>
      </c>
      <c r="J666" s="22">
        <f t="shared" si="54"/>
        <v>2.9424672307411882E-4</v>
      </c>
    </row>
    <row r="667" spans="1:10" s="7" customFormat="1">
      <c r="A667" s="45" t="s">
        <v>224</v>
      </c>
      <c r="B667" s="22">
        <v>6890.8</v>
      </c>
      <c r="C667" s="13">
        <v>45127.513888888891</v>
      </c>
      <c r="D667" s="13">
        <v>45127.51458333333</v>
      </c>
      <c r="E667" s="76">
        <v>45147</v>
      </c>
      <c r="F667" s="273">
        <f t="shared" si="50"/>
        <v>0.50034722221971606</v>
      </c>
      <c r="G667" s="273">
        <f t="shared" si="51"/>
        <v>19.485416666670062</v>
      </c>
      <c r="H667" s="273">
        <f t="shared" si="52"/>
        <v>19.985763888889778</v>
      </c>
      <c r="I667" s="287">
        <f t="shared" si="53"/>
        <v>3.9643826601941119E-4</v>
      </c>
      <c r="J667" s="22">
        <f t="shared" si="54"/>
        <v>7.9231215811848277E-3</v>
      </c>
    </row>
    <row r="668" spans="1:10" s="7" customFormat="1">
      <c r="A668" s="45" t="s">
        <v>224</v>
      </c>
      <c r="B668" s="22">
        <v>736.54</v>
      </c>
      <c r="C668" s="13">
        <v>45062.538888888892</v>
      </c>
      <c r="D668" s="13">
        <v>45062.539583333331</v>
      </c>
      <c r="E668" s="76">
        <v>45085</v>
      </c>
      <c r="F668" s="273">
        <f t="shared" si="50"/>
        <v>0.50034722221971606</v>
      </c>
      <c r="G668" s="273">
        <f t="shared" si="51"/>
        <v>22.460416666668607</v>
      </c>
      <c r="H668" s="273">
        <f t="shared" si="52"/>
        <v>22.960763888888323</v>
      </c>
      <c r="I668" s="287">
        <f t="shared" si="53"/>
        <v>4.2374273009510809E-5</v>
      </c>
      <c r="J668" s="22">
        <f t="shared" si="54"/>
        <v>9.7294567753467085E-4</v>
      </c>
    </row>
    <row r="669" spans="1:10" s="7" customFormat="1">
      <c r="A669" s="45" t="s">
        <v>224</v>
      </c>
      <c r="B669" s="22">
        <v>52.57</v>
      </c>
      <c r="C669" s="13">
        <v>45076.243055555555</v>
      </c>
      <c r="D669" s="13">
        <v>45076.243750000001</v>
      </c>
      <c r="E669" s="76">
        <v>45085</v>
      </c>
      <c r="F669" s="273">
        <f t="shared" si="50"/>
        <v>0.50034722222335404</v>
      </c>
      <c r="G669" s="273">
        <f t="shared" si="51"/>
        <v>8.7562499999985448</v>
      </c>
      <c r="H669" s="273">
        <f t="shared" si="52"/>
        <v>9.2565972222218988</v>
      </c>
      <c r="I669" s="287">
        <f t="shared" si="53"/>
        <v>3.0244325251988803E-6</v>
      </c>
      <c r="J669" s="22">
        <f t="shared" si="54"/>
        <v>2.799595371155352E-5</v>
      </c>
    </row>
    <row r="670" spans="1:10" s="7" customFormat="1">
      <c r="A670" s="45" t="s">
        <v>224</v>
      </c>
      <c r="B670" s="22">
        <v>729.43</v>
      </c>
      <c r="C670" s="13">
        <v>45076.244444444441</v>
      </c>
      <c r="D670" s="13">
        <v>45076.245138888888</v>
      </c>
      <c r="E670" s="76">
        <v>45085</v>
      </c>
      <c r="F670" s="273">
        <f t="shared" si="50"/>
        <v>0.50034722222335404</v>
      </c>
      <c r="G670" s="273">
        <f t="shared" si="51"/>
        <v>8.7548611111124046</v>
      </c>
      <c r="H670" s="273">
        <f t="shared" si="52"/>
        <v>9.2552083333357587</v>
      </c>
      <c r="I670" s="287">
        <f t="shared" si="53"/>
        <v>4.1965223832144174E-5</v>
      </c>
      <c r="J670" s="22">
        <f t="shared" si="54"/>
        <v>3.8839688932156116E-4</v>
      </c>
    </row>
    <row r="671" spans="1:10" s="7" customFormat="1">
      <c r="A671" s="45" t="s">
        <v>224</v>
      </c>
      <c r="B671" s="22">
        <v>51.92</v>
      </c>
      <c r="C671" s="13">
        <v>45077.321527777778</v>
      </c>
      <c r="D671" s="13">
        <v>45077.322222222225</v>
      </c>
      <c r="E671" s="76">
        <v>45085</v>
      </c>
      <c r="F671" s="273">
        <f t="shared" si="50"/>
        <v>0.50034722222335404</v>
      </c>
      <c r="G671" s="273">
        <f t="shared" si="51"/>
        <v>7.6777777777751908</v>
      </c>
      <c r="H671" s="273">
        <f t="shared" si="52"/>
        <v>8.1781249999985448</v>
      </c>
      <c r="I671" s="287">
        <f t="shared" si="53"/>
        <v>2.9870370307842092E-6</v>
      </c>
      <c r="J671" s="22">
        <f t="shared" si="54"/>
        <v>2.4428362217377763E-5</v>
      </c>
    </row>
    <row r="672" spans="1:10" s="7" customFormat="1">
      <c r="A672" s="45" t="s">
        <v>224</v>
      </c>
      <c r="B672" s="22">
        <v>44.84</v>
      </c>
      <c r="C672" s="13">
        <v>45112.362500000003</v>
      </c>
      <c r="D672" s="13">
        <v>45112.362500000003</v>
      </c>
      <c r="E672" s="76">
        <v>45132</v>
      </c>
      <c r="F672" s="273">
        <f t="shared" si="50"/>
        <v>0.5</v>
      </c>
      <c r="G672" s="273">
        <f t="shared" si="51"/>
        <v>19.63749999999709</v>
      </c>
      <c r="H672" s="273">
        <f t="shared" si="52"/>
        <v>20.13749999999709</v>
      </c>
      <c r="I672" s="287">
        <f t="shared" si="53"/>
        <v>2.5797137993136354E-6</v>
      </c>
      <c r="J672" s="22">
        <f t="shared" si="54"/>
        <v>5.1948986633670825E-5</v>
      </c>
    </row>
    <row r="673" spans="1:10" s="7" customFormat="1">
      <c r="A673" s="45" t="s">
        <v>224</v>
      </c>
      <c r="B673" s="22">
        <v>7215.6</v>
      </c>
      <c r="C673" s="13">
        <v>45121.543749999997</v>
      </c>
      <c r="D673" s="13">
        <v>45121.544444444444</v>
      </c>
      <c r="E673" s="76">
        <v>45132</v>
      </c>
      <c r="F673" s="273">
        <f t="shared" si="50"/>
        <v>0.50034722222335404</v>
      </c>
      <c r="G673" s="273">
        <f t="shared" si="51"/>
        <v>10.455555555556202</v>
      </c>
      <c r="H673" s="273">
        <f t="shared" si="52"/>
        <v>10.955902777779556</v>
      </c>
      <c r="I673" s="287">
        <f t="shared" si="53"/>
        <v>4.151245069207731E-4</v>
      </c>
      <c r="J673" s="22">
        <f t="shared" si="54"/>
        <v>4.5480637384976664E-3</v>
      </c>
    </row>
    <row r="674" spans="1:10" s="7" customFormat="1">
      <c r="A674" s="45" t="s">
        <v>224</v>
      </c>
      <c r="B674" s="22">
        <v>45.31</v>
      </c>
      <c r="C674" s="13">
        <v>45108.354166666664</v>
      </c>
      <c r="D674" s="13">
        <v>45108.356249999997</v>
      </c>
      <c r="E674" s="76">
        <v>45132</v>
      </c>
      <c r="F674" s="273">
        <f t="shared" si="50"/>
        <v>0.50104166666642413</v>
      </c>
      <c r="G674" s="273">
        <f t="shared" si="51"/>
        <v>23.64375000000291</v>
      </c>
      <c r="H674" s="273">
        <f t="shared" si="52"/>
        <v>24.144791666669335</v>
      </c>
      <c r="I674" s="287">
        <f t="shared" si="53"/>
        <v>2.6067536183519361E-6</v>
      </c>
      <c r="J674" s="22">
        <f t="shared" si="54"/>
        <v>6.2939523041443966E-5</v>
      </c>
    </row>
    <row r="675" spans="1:10" s="7" customFormat="1">
      <c r="A675" s="45" t="s">
        <v>224</v>
      </c>
      <c r="B675" s="22">
        <v>6980.4</v>
      </c>
      <c r="C675" s="13">
        <v>45109.357638888891</v>
      </c>
      <c r="D675" s="13">
        <v>45109.35833333333</v>
      </c>
      <c r="E675" s="76">
        <v>45132</v>
      </c>
      <c r="F675" s="273">
        <f t="shared" si="50"/>
        <v>0.50034722221971606</v>
      </c>
      <c r="G675" s="273">
        <f t="shared" si="51"/>
        <v>22.641666666670062</v>
      </c>
      <c r="H675" s="273">
        <f t="shared" si="52"/>
        <v>23.142013888889778</v>
      </c>
      <c r="I675" s="287">
        <f t="shared" si="53"/>
        <v>4.0159309109564893E-4</v>
      </c>
      <c r="J675" s="22">
        <f t="shared" si="54"/>
        <v>9.293672891817685E-3</v>
      </c>
    </row>
    <row r="676" spans="1:10" s="7" customFormat="1">
      <c r="A676" s="45" t="s">
        <v>224</v>
      </c>
      <c r="B676" s="22">
        <v>6720</v>
      </c>
      <c r="C676" s="13">
        <v>45181.293055555558</v>
      </c>
      <c r="D676" s="13">
        <v>45181.293055555558</v>
      </c>
      <c r="E676" s="76">
        <v>45190</v>
      </c>
      <c r="F676" s="273">
        <f t="shared" si="50"/>
        <v>0.5</v>
      </c>
      <c r="G676" s="273">
        <f t="shared" si="51"/>
        <v>8.7069444444423425</v>
      </c>
      <c r="H676" s="273">
        <f t="shared" si="52"/>
        <v>9.2069444444423425</v>
      </c>
      <c r="I676" s="287">
        <f t="shared" si="53"/>
        <v>3.8661188071783289E-4</v>
      </c>
      <c r="J676" s="22">
        <f t="shared" si="54"/>
        <v>3.5595141073304572E-3</v>
      </c>
    </row>
    <row r="677" spans="1:10" s="7" customFormat="1">
      <c r="A677" s="45" t="s">
        <v>224</v>
      </c>
      <c r="B677" s="22">
        <v>7313.6</v>
      </c>
      <c r="C677" s="13">
        <v>45181.831250000003</v>
      </c>
      <c r="D677" s="13">
        <v>45181.831250000003</v>
      </c>
      <c r="E677" s="76">
        <v>45190</v>
      </c>
      <c r="F677" s="273">
        <f t="shared" si="50"/>
        <v>0.5</v>
      </c>
      <c r="G677" s="273">
        <f t="shared" si="51"/>
        <v>8.1687499999970896</v>
      </c>
      <c r="H677" s="273">
        <f t="shared" si="52"/>
        <v>8.6687499999970896</v>
      </c>
      <c r="I677" s="287">
        <f t="shared" si="53"/>
        <v>4.2076259684790815E-4</v>
      </c>
      <c r="J677" s="22">
        <f t="shared" si="54"/>
        <v>3.6474857614240794E-3</v>
      </c>
    </row>
    <row r="678" spans="1:10" s="7" customFormat="1">
      <c r="A678" s="45" t="s">
        <v>224</v>
      </c>
      <c r="B678" s="22">
        <v>705.87</v>
      </c>
      <c r="C678" s="13">
        <v>45124.568749999999</v>
      </c>
      <c r="D678" s="13">
        <v>45124.568749999999</v>
      </c>
      <c r="E678" s="76">
        <v>45147</v>
      </c>
      <c r="F678" s="273">
        <f t="shared" si="50"/>
        <v>0.5</v>
      </c>
      <c r="G678" s="273">
        <f t="shared" si="51"/>
        <v>22.431250000001455</v>
      </c>
      <c r="H678" s="273">
        <f t="shared" si="52"/>
        <v>22.931250000001455</v>
      </c>
      <c r="I678" s="287">
        <f t="shared" si="53"/>
        <v>4.0609780988437011E-5</v>
      </c>
      <c r="J678" s="22">
        <f t="shared" si="54"/>
        <v>9.3123304029115535E-4</v>
      </c>
    </row>
    <row r="679" spans="1:10" s="7" customFormat="1">
      <c r="A679" s="45" t="s">
        <v>224</v>
      </c>
      <c r="B679" s="22">
        <v>6857.2</v>
      </c>
      <c r="C679" s="13">
        <v>45169.207638888889</v>
      </c>
      <c r="D679" s="13">
        <v>45169.207638888889</v>
      </c>
      <c r="E679" s="76">
        <v>45176</v>
      </c>
      <c r="F679" s="273">
        <f t="shared" si="50"/>
        <v>0.5</v>
      </c>
      <c r="G679" s="273">
        <f t="shared" si="51"/>
        <v>6.7923611111109494</v>
      </c>
      <c r="H679" s="273">
        <f t="shared" si="52"/>
        <v>7.2923611111109494</v>
      </c>
      <c r="I679" s="287">
        <f t="shared" si="53"/>
        <v>3.9450520661582196E-4</v>
      </c>
      <c r="J679" s="22">
        <f t="shared" si="54"/>
        <v>2.8768744268560099E-3</v>
      </c>
    </row>
    <row r="680" spans="1:10" s="7" customFormat="1">
      <c r="A680" s="45" t="s">
        <v>224</v>
      </c>
      <c r="B680" s="22">
        <v>683.27</v>
      </c>
      <c r="C680" s="13">
        <v>45169.207638888889</v>
      </c>
      <c r="D680" s="13">
        <v>45169.207638888889</v>
      </c>
      <c r="E680" s="76">
        <v>45176</v>
      </c>
      <c r="F680" s="273">
        <f t="shared" si="50"/>
        <v>0.5</v>
      </c>
      <c r="G680" s="273">
        <f t="shared" si="51"/>
        <v>6.7923611111109494</v>
      </c>
      <c r="H680" s="273">
        <f t="shared" si="52"/>
        <v>7.2923611111109494</v>
      </c>
      <c r="I680" s="287">
        <f t="shared" si="53"/>
        <v>3.9309568413403821E-5</v>
      </c>
      <c r="J680" s="22">
        <f t="shared" si="54"/>
        <v>2.8665956799246137E-4</v>
      </c>
    </row>
    <row r="681" spans="1:10" s="7" customFormat="1">
      <c r="A681" s="45" t="s">
        <v>224</v>
      </c>
      <c r="B681" s="22">
        <v>6932.8</v>
      </c>
      <c r="C681" s="13">
        <v>45265.182638888888</v>
      </c>
      <c r="D681" s="13">
        <v>45265.182638888888</v>
      </c>
      <c r="E681" s="76">
        <v>45281</v>
      </c>
      <c r="F681" s="273">
        <f t="shared" si="50"/>
        <v>0.5</v>
      </c>
      <c r="G681" s="273">
        <f t="shared" si="51"/>
        <v>15.817361111112405</v>
      </c>
      <c r="H681" s="273">
        <f t="shared" si="52"/>
        <v>16.317361111112405</v>
      </c>
      <c r="I681" s="287">
        <f t="shared" si="53"/>
        <v>3.988545902738976E-4</v>
      </c>
      <c r="J681" s="22">
        <f t="shared" si="54"/>
        <v>6.5082543803239683E-3</v>
      </c>
    </row>
    <row r="682" spans="1:10" s="7" customFormat="1">
      <c r="A682" s="45" t="s">
        <v>224</v>
      </c>
      <c r="B682" s="22">
        <v>674.9</v>
      </c>
      <c r="C682" s="13">
        <v>45265.726388888892</v>
      </c>
      <c r="D682" s="13">
        <v>45265.726388888892</v>
      </c>
      <c r="E682" s="76">
        <v>45281</v>
      </c>
      <c r="F682" s="273">
        <f t="shared" si="50"/>
        <v>0.5</v>
      </c>
      <c r="G682" s="273">
        <f t="shared" si="51"/>
        <v>15.273611111108039</v>
      </c>
      <c r="H682" s="273">
        <f t="shared" si="52"/>
        <v>15.773611111108039</v>
      </c>
      <c r="I682" s="287">
        <f t="shared" si="53"/>
        <v>3.8828029508402593E-5</v>
      </c>
      <c r="J682" s="22">
        <f t="shared" si="54"/>
        <v>6.1245823767616995E-4</v>
      </c>
    </row>
    <row r="683" spans="1:10" s="7" customFormat="1">
      <c r="A683" s="45" t="s">
        <v>224</v>
      </c>
      <c r="B683" s="22">
        <v>6988.8</v>
      </c>
      <c r="C683" s="13">
        <v>45257.913888888892</v>
      </c>
      <c r="D683" s="13">
        <v>45257.913888888892</v>
      </c>
      <c r="E683" s="76">
        <v>45267</v>
      </c>
      <c r="F683" s="273">
        <f t="shared" si="50"/>
        <v>0.5</v>
      </c>
      <c r="G683" s="273">
        <f t="shared" si="51"/>
        <v>9.086111111108039</v>
      </c>
      <c r="H683" s="273">
        <f t="shared" si="52"/>
        <v>9.586111111108039</v>
      </c>
      <c r="I683" s="287">
        <f t="shared" si="53"/>
        <v>4.0207635594654624E-4</v>
      </c>
      <c r="J683" s="22">
        <f t="shared" si="54"/>
        <v>3.8543486232530178E-3</v>
      </c>
    </row>
    <row r="684" spans="1:10" s="7" customFormat="1">
      <c r="A684" s="45" t="s">
        <v>224</v>
      </c>
      <c r="B684" s="22">
        <v>59.29</v>
      </c>
      <c r="C684" s="13">
        <v>45257.740277777775</v>
      </c>
      <c r="D684" s="13">
        <v>45257.740277777775</v>
      </c>
      <c r="E684" s="76">
        <v>45267</v>
      </c>
      <c r="F684" s="273">
        <f t="shared" si="50"/>
        <v>0.5</v>
      </c>
      <c r="G684" s="273">
        <f t="shared" si="51"/>
        <v>9.2597222222248092</v>
      </c>
      <c r="H684" s="273">
        <f t="shared" si="52"/>
        <v>9.7597222222248092</v>
      </c>
      <c r="I684" s="287">
        <f t="shared" si="53"/>
        <v>3.4110444059167133E-6</v>
      </c>
      <c r="J684" s="22">
        <f t="shared" si="54"/>
        <v>3.3290845889420969E-5</v>
      </c>
    </row>
    <row r="685" spans="1:10" s="7" customFormat="1">
      <c r="A685" s="45" t="s">
        <v>224</v>
      </c>
      <c r="B685" s="22">
        <v>699.73</v>
      </c>
      <c r="C685" s="13">
        <v>45252.495833333334</v>
      </c>
      <c r="D685" s="13">
        <v>45252.495833333334</v>
      </c>
      <c r="E685" s="76">
        <v>45267</v>
      </c>
      <c r="F685" s="273">
        <f t="shared" si="50"/>
        <v>0.5</v>
      </c>
      <c r="G685" s="273">
        <f t="shared" si="51"/>
        <v>14.504166666665697</v>
      </c>
      <c r="H685" s="273">
        <f t="shared" si="52"/>
        <v>15.004166666665697</v>
      </c>
      <c r="I685" s="287">
        <f t="shared" si="53"/>
        <v>4.0256537395043039E-5</v>
      </c>
      <c r="J685" s="22">
        <f t="shared" si="54"/>
        <v>6.0401579649808587E-4</v>
      </c>
    </row>
    <row r="686" spans="1:10" s="7" customFormat="1">
      <c r="A686" s="45" t="s">
        <v>224</v>
      </c>
      <c r="B686" s="22">
        <v>6980.4</v>
      </c>
      <c r="C686" s="13">
        <v>45251.990277777775</v>
      </c>
      <c r="D686" s="13">
        <v>45251.990277777775</v>
      </c>
      <c r="E686" s="76">
        <v>45267</v>
      </c>
      <c r="F686" s="273">
        <f t="shared" si="50"/>
        <v>0.5</v>
      </c>
      <c r="G686" s="273">
        <f t="shared" si="51"/>
        <v>15.009722222224809</v>
      </c>
      <c r="H686" s="273">
        <f t="shared" si="52"/>
        <v>15.509722222224809</v>
      </c>
      <c r="I686" s="287">
        <f t="shared" si="53"/>
        <v>4.0159309109564893E-4</v>
      </c>
      <c r="J686" s="22">
        <f t="shared" si="54"/>
        <v>6.2285972892581381E-3</v>
      </c>
    </row>
    <row r="687" spans="1:10" s="7" customFormat="1">
      <c r="A687" s="45" t="s">
        <v>224</v>
      </c>
      <c r="B687" s="22">
        <v>6851.6</v>
      </c>
      <c r="C687" s="13">
        <v>45252.34652777778</v>
      </c>
      <c r="D687" s="13">
        <v>45252.34652777778</v>
      </c>
      <c r="E687" s="76">
        <v>45267</v>
      </c>
      <c r="F687" s="273">
        <f t="shared" si="50"/>
        <v>0.5</v>
      </c>
      <c r="G687" s="273">
        <f t="shared" si="51"/>
        <v>14.653472222220444</v>
      </c>
      <c r="H687" s="273">
        <f t="shared" si="52"/>
        <v>15.153472222220444</v>
      </c>
      <c r="I687" s="287">
        <f t="shared" si="53"/>
        <v>3.9418303004855717E-4</v>
      </c>
      <c r="J687" s="22">
        <f t="shared" si="54"/>
        <v>5.9732415963114974E-3</v>
      </c>
    </row>
    <row r="688" spans="1:10" s="7" customFormat="1">
      <c r="A688" s="45" t="s">
        <v>224</v>
      </c>
      <c r="B688" s="22">
        <v>68.459999999999994</v>
      </c>
      <c r="C688" s="13">
        <v>44929.294444444444</v>
      </c>
      <c r="D688" s="13">
        <v>44929.294444444444</v>
      </c>
      <c r="E688" s="76">
        <v>44950</v>
      </c>
      <c r="F688" s="273">
        <f t="shared" si="50"/>
        <v>0.5</v>
      </c>
      <c r="G688" s="273">
        <f t="shared" si="51"/>
        <v>20.705555555556202</v>
      </c>
      <c r="H688" s="273">
        <f t="shared" si="52"/>
        <v>21.205555555556202</v>
      </c>
      <c r="I688" s="287">
        <f t="shared" si="53"/>
        <v>3.9386085348129226E-6</v>
      </c>
      <c r="J688" s="22">
        <f t="shared" si="54"/>
        <v>8.3520382096563252E-5</v>
      </c>
    </row>
    <row r="689" spans="1:10" s="7" customFormat="1">
      <c r="A689" s="45" t="s">
        <v>224</v>
      </c>
      <c r="B689" s="22">
        <v>729.71</v>
      </c>
      <c r="C689" s="13">
        <v>44929.294444444444</v>
      </c>
      <c r="D689" s="13">
        <v>44929.294444444444</v>
      </c>
      <c r="E689" s="76">
        <v>44950</v>
      </c>
      <c r="F689" s="273">
        <f t="shared" si="50"/>
        <v>0.5</v>
      </c>
      <c r="G689" s="273">
        <f t="shared" si="51"/>
        <v>20.705555555556202</v>
      </c>
      <c r="H689" s="273">
        <f t="shared" si="52"/>
        <v>21.205555555556202</v>
      </c>
      <c r="I689" s="287">
        <f t="shared" si="53"/>
        <v>4.198133266050742E-5</v>
      </c>
      <c r="J689" s="22">
        <f t="shared" si="54"/>
        <v>8.9023748202867619E-4</v>
      </c>
    </row>
    <row r="690" spans="1:10" s="7" customFormat="1">
      <c r="A690" s="45" t="s">
        <v>224</v>
      </c>
      <c r="B690" s="22">
        <v>68.22</v>
      </c>
      <c r="C690" s="13">
        <v>44929.295138888891</v>
      </c>
      <c r="D690" s="13">
        <v>44929.295138888891</v>
      </c>
      <c r="E690" s="76">
        <v>44950</v>
      </c>
      <c r="F690" s="273">
        <f t="shared" si="50"/>
        <v>0.5</v>
      </c>
      <c r="G690" s="273">
        <f t="shared" si="51"/>
        <v>20.704861111109494</v>
      </c>
      <c r="H690" s="273">
        <f t="shared" si="52"/>
        <v>21.204861111109494</v>
      </c>
      <c r="I690" s="287">
        <f t="shared" si="53"/>
        <v>3.9248009676444285E-6</v>
      </c>
      <c r="J690" s="22">
        <f t="shared" si="54"/>
        <v>8.3224859407648251E-5</v>
      </c>
    </row>
    <row r="691" spans="1:10" s="7" customFormat="1">
      <c r="A691" s="45" t="s">
        <v>224</v>
      </c>
      <c r="B691" s="22">
        <v>452480</v>
      </c>
      <c r="C691" s="13">
        <v>45195</v>
      </c>
      <c r="D691" s="13">
        <v>45201.322916666664</v>
      </c>
      <c r="E691" s="76">
        <v>45223</v>
      </c>
      <c r="F691" s="273">
        <f t="shared" si="50"/>
        <v>3.6614583333321207</v>
      </c>
      <c r="G691" s="273">
        <f t="shared" si="51"/>
        <v>21.677083333335759</v>
      </c>
      <c r="H691" s="273">
        <f t="shared" si="52"/>
        <v>25.338541666667879</v>
      </c>
      <c r="I691" s="287">
        <f t="shared" si="53"/>
        <v>2.6031866635000751E-2</v>
      </c>
      <c r="J691" s="22">
        <f t="shared" si="54"/>
        <v>0.65960953739210793</v>
      </c>
    </row>
    <row r="692" spans="1:10" s="7" customFormat="1">
      <c r="A692" s="45" t="s">
        <v>224</v>
      </c>
      <c r="B692" s="22">
        <v>699.45</v>
      </c>
      <c r="C692" s="13">
        <v>45264.406944444447</v>
      </c>
      <c r="D692" s="13">
        <v>45264.406944444447</v>
      </c>
      <c r="E692" s="76">
        <v>45281</v>
      </c>
      <c r="F692" s="273">
        <f t="shared" si="50"/>
        <v>0.5</v>
      </c>
      <c r="G692" s="273">
        <f t="shared" si="51"/>
        <v>16.593055555553292</v>
      </c>
      <c r="H692" s="273">
        <f t="shared" si="52"/>
        <v>17.093055555553292</v>
      </c>
      <c r="I692" s="287">
        <f t="shared" si="53"/>
        <v>4.0240428566679799E-5</v>
      </c>
      <c r="J692" s="22">
        <f t="shared" si="54"/>
        <v>6.8783188106953154E-4</v>
      </c>
    </row>
    <row r="693" spans="1:10" s="7" customFormat="1">
      <c r="A693" s="45" t="s">
        <v>224</v>
      </c>
      <c r="B693" s="22">
        <v>7204.4</v>
      </c>
      <c r="C693" s="13">
        <v>45289.371527777781</v>
      </c>
      <c r="D693" s="13">
        <v>45289.371527777781</v>
      </c>
      <c r="E693" s="76">
        <v>45300</v>
      </c>
      <c r="F693" s="273">
        <f t="shared" si="50"/>
        <v>0.5</v>
      </c>
      <c r="G693" s="273">
        <f t="shared" si="51"/>
        <v>10.628472222218988</v>
      </c>
      <c r="H693" s="273">
        <f t="shared" si="52"/>
        <v>11.128472222218988</v>
      </c>
      <c r="I693" s="287">
        <f t="shared" si="53"/>
        <v>4.1448015378624335E-4</v>
      </c>
      <c r="J693" s="22">
        <f t="shared" si="54"/>
        <v>4.6125308780712634E-3</v>
      </c>
    </row>
    <row r="694" spans="1:10" s="7" customFormat="1">
      <c r="A694" s="45" t="s">
        <v>224</v>
      </c>
      <c r="B694" s="22">
        <v>46.06</v>
      </c>
      <c r="C694" s="13">
        <v>45161.585416666669</v>
      </c>
      <c r="D694" s="13">
        <v>45161.585416666669</v>
      </c>
      <c r="E694" s="76">
        <v>45176</v>
      </c>
      <c r="F694" s="273">
        <f t="shared" si="50"/>
        <v>0.5</v>
      </c>
      <c r="G694" s="273">
        <f t="shared" si="51"/>
        <v>14.414583333331393</v>
      </c>
      <c r="H694" s="273">
        <f t="shared" si="52"/>
        <v>14.914583333331393</v>
      </c>
      <c r="I694" s="287">
        <f t="shared" si="53"/>
        <v>2.6499022657534797E-6</v>
      </c>
      <c r="J694" s="22">
        <f t="shared" si="54"/>
        <v>3.9522188167763941E-5</v>
      </c>
    </row>
    <row r="695" spans="1:10" s="7" customFormat="1">
      <c r="A695" s="45" t="s">
        <v>224</v>
      </c>
      <c r="B695" s="22">
        <v>7100.8</v>
      </c>
      <c r="C695" s="13">
        <v>45160.19027777778</v>
      </c>
      <c r="D695" s="13">
        <v>45160.19027777778</v>
      </c>
      <c r="E695" s="76">
        <v>45176</v>
      </c>
      <c r="F695" s="273">
        <f t="shared" si="50"/>
        <v>0.5</v>
      </c>
      <c r="G695" s="273">
        <f t="shared" si="51"/>
        <v>15.809722222220444</v>
      </c>
      <c r="H695" s="273">
        <f t="shared" si="52"/>
        <v>16.309722222220444</v>
      </c>
      <c r="I695" s="287">
        <f t="shared" si="53"/>
        <v>4.0851988729184344E-4</v>
      </c>
      <c r="J695" s="22">
        <f t="shared" si="54"/>
        <v>6.6628458839827704E-3</v>
      </c>
    </row>
    <row r="696" spans="1:10" s="7" customFormat="1">
      <c r="A696" s="45" t="s">
        <v>224</v>
      </c>
      <c r="B696" s="22">
        <v>62.14</v>
      </c>
      <c r="C696" s="13">
        <v>45244.263194444444</v>
      </c>
      <c r="D696" s="13">
        <v>45244.263194444444</v>
      </c>
      <c r="E696" s="76">
        <v>45252</v>
      </c>
      <c r="F696" s="273">
        <f t="shared" si="50"/>
        <v>0.5</v>
      </c>
      <c r="G696" s="273">
        <f t="shared" si="51"/>
        <v>7.7368055555562023</v>
      </c>
      <c r="H696" s="273">
        <f t="shared" si="52"/>
        <v>8.2368055555562023</v>
      </c>
      <c r="I696" s="287">
        <f t="shared" si="53"/>
        <v>3.5750092660425799E-6</v>
      </c>
      <c r="J696" s="22">
        <f t="shared" si="54"/>
        <v>2.9446656183704424E-5</v>
      </c>
    </row>
    <row r="697" spans="1:10" s="7" customFormat="1">
      <c r="A697" s="45" t="s">
        <v>224</v>
      </c>
      <c r="B697" s="22">
        <v>703.08</v>
      </c>
      <c r="C697" s="13">
        <v>45247</v>
      </c>
      <c r="D697" s="13">
        <v>45247</v>
      </c>
      <c r="E697" s="76">
        <v>45267</v>
      </c>
      <c r="F697" s="273">
        <f t="shared" si="50"/>
        <v>0.5</v>
      </c>
      <c r="G697" s="273">
        <f t="shared" si="51"/>
        <v>20</v>
      </c>
      <c r="H697" s="273">
        <f t="shared" si="52"/>
        <v>20.5</v>
      </c>
      <c r="I697" s="287">
        <f t="shared" si="53"/>
        <v>4.0449268020103268E-5</v>
      </c>
      <c r="J697" s="22">
        <f t="shared" si="54"/>
        <v>8.2920999441211702E-4</v>
      </c>
    </row>
    <row r="698" spans="1:10" s="7" customFormat="1">
      <c r="A698" s="45" t="s">
        <v>224</v>
      </c>
      <c r="B698" s="22">
        <v>6921.6</v>
      </c>
      <c r="C698" s="13">
        <v>45251.224999999999</v>
      </c>
      <c r="D698" s="13">
        <v>45251.224999999999</v>
      </c>
      <c r="E698" s="76">
        <v>45267</v>
      </c>
      <c r="F698" s="273">
        <f t="shared" si="50"/>
        <v>0.5</v>
      </c>
      <c r="G698" s="273">
        <f t="shared" si="51"/>
        <v>15.775000000001455</v>
      </c>
      <c r="H698" s="273">
        <f t="shared" si="52"/>
        <v>16.275000000001455</v>
      </c>
      <c r="I698" s="287">
        <f t="shared" si="53"/>
        <v>3.982102371393679E-4</v>
      </c>
      <c r="J698" s="22">
        <f t="shared" si="54"/>
        <v>6.4808716094437923E-3</v>
      </c>
    </row>
    <row r="699" spans="1:10" s="7" customFormat="1">
      <c r="A699" s="45" t="s">
        <v>224</v>
      </c>
      <c r="B699" s="22">
        <v>709.78</v>
      </c>
      <c r="C699" s="13">
        <v>45251.365277777775</v>
      </c>
      <c r="D699" s="13">
        <v>45251.365277777775</v>
      </c>
      <c r="E699" s="76">
        <v>45267</v>
      </c>
      <c r="F699" s="273">
        <f t="shared" si="50"/>
        <v>0.5</v>
      </c>
      <c r="G699" s="273">
        <f t="shared" si="51"/>
        <v>15.634722222224809</v>
      </c>
      <c r="H699" s="273">
        <f t="shared" si="52"/>
        <v>16.134722222224809</v>
      </c>
      <c r="I699" s="287">
        <f t="shared" si="53"/>
        <v>4.0834729270223727E-5</v>
      </c>
      <c r="J699" s="22">
        <f t="shared" si="54"/>
        <v>6.5885701379481262E-4</v>
      </c>
    </row>
    <row r="700" spans="1:10" s="7" customFormat="1">
      <c r="A700" s="45" t="s">
        <v>224</v>
      </c>
      <c r="B700" s="22">
        <v>684.39</v>
      </c>
      <c r="C700" s="13">
        <v>45254.192361111112</v>
      </c>
      <c r="D700" s="13">
        <v>45254.192361111112</v>
      </c>
      <c r="E700" s="76">
        <v>45267</v>
      </c>
      <c r="F700" s="273">
        <f t="shared" si="50"/>
        <v>0.5</v>
      </c>
      <c r="G700" s="273">
        <f t="shared" si="51"/>
        <v>12.807638888887595</v>
      </c>
      <c r="H700" s="273">
        <f t="shared" si="52"/>
        <v>13.307638888887595</v>
      </c>
      <c r="I700" s="287">
        <f t="shared" si="53"/>
        <v>3.9374003726856795E-5</v>
      </c>
      <c r="J700" s="22">
        <f t="shared" si="54"/>
        <v>5.2397502320672461E-4</v>
      </c>
    </row>
    <row r="701" spans="1:10" s="7" customFormat="1">
      <c r="A701" s="45" t="s">
        <v>224</v>
      </c>
      <c r="B701" s="22">
        <v>699.73</v>
      </c>
      <c r="C701" s="13">
        <v>45257.229861111111</v>
      </c>
      <c r="D701" s="13">
        <v>45257.229861111111</v>
      </c>
      <c r="E701" s="76">
        <v>45267</v>
      </c>
      <c r="F701" s="273">
        <f t="shared" si="50"/>
        <v>0.5</v>
      </c>
      <c r="G701" s="273">
        <f t="shared" si="51"/>
        <v>9.7701388888890506</v>
      </c>
      <c r="H701" s="273">
        <f t="shared" si="52"/>
        <v>10.270138888889051</v>
      </c>
      <c r="I701" s="287">
        <f t="shared" si="53"/>
        <v>4.0256537395043039E-5</v>
      </c>
      <c r="J701" s="22">
        <f t="shared" si="54"/>
        <v>4.1344023023284781E-4</v>
      </c>
    </row>
    <row r="702" spans="1:10" s="7" customFormat="1">
      <c r="A702" s="45" t="s">
        <v>224</v>
      </c>
      <c r="B702" s="22">
        <v>686.34</v>
      </c>
      <c r="C702" s="13">
        <v>45236.37222222222</v>
      </c>
      <c r="D702" s="13">
        <v>45236.37222222222</v>
      </c>
      <c r="E702" s="76">
        <v>45252</v>
      </c>
      <c r="F702" s="273">
        <f t="shared" si="50"/>
        <v>0.5</v>
      </c>
      <c r="G702" s="273">
        <f t="shared" si="51"/>
        <v>15.627777777779556</v>
      </c>
      <c r="H702" s="273">
        <f t="shared" si="52"/>
        <v>16.127777777779556</v>
      </c>
      <c r="I702" s="287">
        <f t="shared" si="53"/>
        <v>3.9486190210100811E-5</v>
      </c>
      <c r="J702" s="22">
        <f t="shared" si="54"/>
        <v>6.3682450099964056E-4</v>
      </c>
    </row>
    <row r="703" spans="1:10" s="7" customFormat="1">
      <c r="A703" s="45" t="s">
        <v>224</v>
      </c>
      <c r="B703" s="22">
        <v>3277.73</v>
      </c>
      <c r="C703" s="13">
        <v>45019.28402777778</v>
      </c>
      <c r="D703" s="13">
        <v>45019.284722222219</v>
      </c>
      <c r="E703" s="76">
        <v>45040</v>
      </c>
      <c r="F703" s="273">
        <f t="shared" si="50"/>
        <v>0.50034722221971606</v>
      </c>
      <c r="G703" s="273">
        <f t="shared" si="51"/>
        <v>20.715277777781012</v>
      </c>
      <c r="H703" s="273">
        <f t="shared" si="52"/>
        <v>21.215625000000728</v>
      </c>
      <c r="I703" s="287">
        <f t="shared" si="53"/>
        <v>1.8857282139661644E-4</v>
      </c>
      <c r="J703" s="22">
        <f t="shared" si="54"/>
        <v>4.0006902639427282E-3</v>
      </c>
    </row>
    <row r="704" spans="1:10" s="7" customFormat="1">
      <c r="A704" s="45" t="s">
        <v>224</v>
      </c>
      <c r="B704" s="22">
        <v>3226.8</v>
      </c>
      <c r="C704" s="13">
        <v>45020.601388888892</v>
      </c>
      <c r="D704" s="13">
        <v>45020.601388888892</v>
      </c>
      <c r="E704" s="76">
        <v>45040</v>
      </c>
      <c r="F704" s="273">
        <f t="shared" si="50"/>
        <v>0.5</v>
      </c>
      <c r="G704" s="273">
        <f t="shared" si="51"/>
        <v>19.398611111108039</v>
      </c>
      <c r="H704" s="273">
        <f t="shared" si="52"/>
        <v>19.898611111108039</v>
      </c>
      <c r="I704" s="287">
        <f t="shared" si="53"/>
        <v>1.8564274058040228E-4</v>
      </c>
      <c r="J704" s="22">
        <f t="shared" si="54"/>
        <v>3.6940327004097401E-3</v>
      </c>
    </row>
    <row r="705" spans="1:10" s="7" customFormat="1">
      <c r="A705" s="45" t="s">
        <v>224</v>
      </c>
      <c r="B705" s="22">
        <v>692.76</v>
      </c>
      <c r="C705" s="13">
        <v>45268.071527777778</v>
      </c>
      <c r="D705" s="13">
        <v>45268.071527777778</v>
      </c>
      <c r="E705" s="76">
        <v>45281</v>
      </c>
      <c r="F705" s="273">
        <f t="shared" si="50"/>
        <v>0.5</v>
      </c>
      <c r="G705" s="273">
        <f t="shared" si="51"/>
        <v>12.928472222221899</v>
      </c>
      <c r="H705" s="273">
        <f t="shared" si="52"/>
        <v>13.428472222221899</v>
      </c>
      <c r="I705" s="287">
        <f t="shared" si="53"/>
        <v>3.9855542631858023E-5</v>
      </c>
      <c r="J705" s="22">
        <f t="shared" si="54"/>
        <v>5.3519904713348612E-4</v>
      </c>
    </row>
    <row r="706" spans="1:10" s="7" customFormat="1">
      <c r="A706" s="45" t="s">
        <v>224</v>
      </c>
      <c r="B706" s="22">
        <v>54.63</v>
      </c>
      <c r="C706" s="13">
        <v>45268.071527777778</v>
      </c>
      <c r="D706" s="13">
        <v>45268.071527777778</v>
      </c>
      <c r="E706" s="76">
        <v>45281</v>
      </c>
      <c r="F706" s="273">
        <f t="shared" si="50"/>
        <v>0.5</v>
      </c>
      <c r="G706" s="273">
        <f t="shared" si="51"/>
        <v>12.928472222221899</v>
      </c>
      <c r="H706" s="273">
        <f t="shared" si="52"/>
        <v>13.428472222221899</v>
      </c>
      <c r="I706" s="287">
        <f t="shared" si="53"/>
        <v>3.1429474767284541E-6</v>
      </c>
      <c r="J706" s="22">
        <f t="shared" si="54"/>
        <v>4.2204982887150451E-5</v>
      </c>
    </row>
    <row r="707" spans="1:10" s="7" customFormat="1">
      <c r="A707" s="45" t="s">
        <v>224</v>
      </c>
      <c r="B707" s="22">
        <v>7280</v>
      </c>
      <c r="C707" s="13">
        <v>45272.685416666667</v>
      </c>
      <c r="D707" s="13">
        <v>45272.685416666667</v>
      </c>
      <c r="E707" s="76">
        <v>45281</v>
      </c>
      <c r="F707" s="273">
        <f t="shared" si="50"/>
        <v>0.5</v>
      </c>
      <c r="G707" s="273">
        <f t="shared" si="51"/>
        <v>8.3145833333328483</v>
      </c>
      <c r="H707" s="273">
        <f t="shared" si="52"/>
        <v>8.8145833333328483</v>
      </c>
      <c r="I707" s="287">
        <f t="shared" si="53"/>
        <v>4.1882953744431899E-4</v>
      </c>
      <c r="J707" s="22">
        <f t="shared" si="54"/>
        <v>3.6918078602642002E-3</v>
      </c>
    </row>
    <row r="708" spans="1:10" s="7" customFormat="1">
      <c r="A708" s="45" t="s">
        <v>224</v>
      </c>
      <c r="B708" s="22">
        <v>735.41</v>
      </c>
      <c r="C708" s="13">
        <v>45037.554166666669</v>
      </c>
      <c r="D708" s="13">
        <v>45037.554166666669</v>
      </c>
      <c r="E708" s="76">
        <v>45055</v>
      </c>
      <c r="F708" s="273">
        <f t="shared" si="50"/>
        <v>0.5</v>
      </c>
      <c r="G708" s="273">
        <f t="shared" si="51"/>
        <v>17.445833333331393</v>
      </c>
      <c r="H708" s="273">
        <f t="shared" si="52"/>
        <v>17.945833333331393</v>
      </c>
      <c r="I708" s="287">
        <f t="shared" si="53"/>
        <v>4.2309262380759153E-5</v>
      </c>
      <c r="J708" s="22">
        <f t="shared" si="54"/>
        <v>7.5927497114129151E-4</v>
      </c>
    </row>
    <row r="709" spans="1:10" s="7" customFormat="1">
      <c r="A709" s="45" t="s">
        <v>224</v>
      </c>
      <c r="B709" s="22">
        <v>7036.4</v>
      </c>
      <c r="C709" s="13">
        <v>45267.196527777778</v>
      </c>
      <c r="D709" s="13">
        <v>45267.196527777778</v>
      </c>
      <c r="E709" s="76">
        <v>45281</v>
      </c>
      <c r="F709" s="273">
        <f t="shared" si="50"/>
        <v>0.5</v>
      </c>
      <c r="G709" s="273">
        <f t="shared" si="51"/>
        <v>13.803472222221899</v>
      </c>
      <c r="H709" s="273">
        <f t="shared" si="52"/>
        <v>14.303472222221899</v>
      </c>
      <c r="I709" s="287">
        <f t="shared" si="53"/>
        <v>4.0481485676829751E-4</v>
      </c>
      <c r="J709" s="22">
        <f t="shared" si="54"/>
        <v>5.7902580589280798E-3</v>
      </c>
    </row>
    <row r="710" spans="1:10" s="7" customFormat="1">
      <c r="A710" s="45" t="s">
        <v>224</v>
      </c>
      <c r="B710" s="22">
        <v>7042</v>
      </c>
      <c r="C710" s="13">
        <v>45282.472916666666</v>
      </c>
      <c r="D710" s="13">
        <v>45282.472916666666</v>
      </c>
      <c r="E710" s="76">
        <v>45300</v>
      </c>
      <c r="F710" s="273">
        <f t="shared" si="50"/>
        <v>0.5</v>
      </c>
      <c r="G710" s="273">
        <f t="shared" si="51"/>
        <v>17.527083333334303</v>
      </c>
      <c r="H710" s="273">
        <f t="shared" si="52"/>
        <v>18.027083333334303</v>
      </c>
      <c r="I710" s="287">
        <f t="shared" si="53"/>
        <v>4.0513703333556241E-4</v>
      </c>
      <c r="J710" s="22">
        <f t="shared" si="54"/>
        <v>7.3034390613600213E-3</v>
      </c>
    </row>
    <row r="711" spans="1:10" s="7" customFormat="1">
      <c r="A711" s="45" t="s">
        <v>224</v>
      </c>
      <c r="B711" s="22">
        <v>7103.6</v>
      </c>
      <c r="C711" s="13">
        <v>45273.109027777777</v>
      </c>
      <c r="D711" s="13">
        <v>45273.109027777777</v>
      </c>
      <c r="E711" s="76">
        <v>45299</v>
      </c>
      <c r="F711" s="273">
        <f t="shared" si="50"/>
        <v>0.5</v>
      </c>
      <c r="G711" s="273">
        <f t="shared" si="51"/>
        <v>25.890972222223354</v>
      </c>
      <c r="H711" s="273">
        <f t="shared" si="52"/>
        <v>26.390972222223354</v>
      </c>
      <c r="I711" s="287">
        <f t="shared" si="53"/>
        <v>4.086809755754759E-4</v>
      </c>
      <c r="J711" s="22">
        <f t="shared" si="54"/>
        <v>1.0785488274163525E-2</v>
      </c>
    </row>
    <row r="712" spans="1:10" s="7" customFormat="1">
      <c r="A712" s="45" t="s">
        <v>224</v>
      </c>
      <c r="B712" s="22">
        <v>707.82</v>
      </c>
      <c r="C712" s="13">
        <v>45273.109027777777</v>
      </c>
      <c r="D712" s="13">
        <v>45273.109027777777</v>
      </c>
      <c r="E712" s="76">
        <v>45299</v>
      </c>
      <c r="F712" s="273">
        <f t="shared" si="50"/>
        <v>0.5</v>
      </c>
      <c r="G712" s="273">
        <f t="shared" si="51"/>
        <v>25.890972222223354</v>
      </c>
      <c r="H712" s="273">
        <f t="shared" si="52"/>
        <v>26.390972222223354</v>
      </c>
      <c r="I712" s="287">
        <f t="shared" si="53"/>
        <v>4.0721967471681027E-5</v>
      </c>
      <c r="J712" s="22">
        <f t="shared" si="54"/>
        <v>1.074692312379417E-3</v>
      </c>
    </row>
    <row r="713" spans="1:10" s="7" customFormat="1">
      <c r="A713" s="45" t="s">
        <v>224</v>
      </c>
      <c r="B713" s="22">
        <v>46.55</v>
      </c>
      <c r="C713" s="13">
        <v>45096.442361111112</v>
      </c>
      <c r="D713" s="13">
        <v>45096.443055555559</v>
      </c>
      <c r="E713" s="76">
        <v>45114</v>
      </c>
      <c r="F713" s="273">
        <f t="shared" si="50"/>
        <v>0.50034722222335404</v>
      </c>
      <c r="G713" s="273">
        <f t="shared" si="51"/>
        <v>17.556944444440887</v>
      </c>
      <c r="H713" s="273">
        <f t="shared" si="52"/>
        <v>18.057291666664241</v>
      </c>
      <c r="I713" s="287">
        <f t="shared" si="53"/>
        <v>2.6780927153891551E-6</v>
      </c>
      <c r="J713" s="22">
        <f t="shared" si="54"/>
        <v>4.8359101272150797E-5</v>
      </c>
    </row>
    <row r="714" spans="1:10" s="7" customFormat="1">
      <c r="A714" s="45" t="s">
        <v>224</v>
      </c>
      <c r="B714" s="22">
        <v>46.21</v>
      </c>
      <c r="C714" s="13">
        <v>45096.443749999999</v>
      </c>
      <c r="D714" s="13">
        <v>45096.444444444445</v>
      </c>
      <c r="E714" s="76">
        <v>45114</v>
      </c>
      <c r="F714" s="273">
        <f t="shared" ref="F714:F777" si="55">(D714-C714+1)/2</f>
        <v>0.50034722222335404</v>
      </c>
      <c r="G714" s="273">
        <f t="shared" ref="G714:G777" si="56">E714-D714</f>
        <v>17.555555555554747</v>
      </c>
      <c r="H714" s="273">
        <f t="shared" ref="H714:H777" si="57">SUM(F714:G714)</f>
        <v>18.055902777778101</v>
      </c>
      <c r="I714" s="287">
        <f t="shared" ref="I714:I777" si="58">+B714/B$1925</f>
        <v>2.6585319952337885E-6</v>
      </c>
      <c r="J714" s="22">
        <f t="shared" ref="J714:J777" si="59">+H714*I714</f>
        <v>4.8002195237553716E-5</v>
      </c>
    </row>
    <row r="715" spans="1:10" s="7" customFormat="1">
      <c r="A715" s="45" t="s">
        <v>224</v>
      </c>
      <c r="B715" s="22">
        <v>701.96</v>
      </c>
      <c r="C715" s="13">
        <v>45117.418055555558</v>
      </c>
      <c r="D715" s="13">
        <v>45117.418749999997</v>
      </c>
      <c r="E715" s="76">
        <v>45132</v>
      </c>
      <c r="F715" s="273">
        <f t="shared" si="55"/>
        <v>0.50034722221971606</v>
      </c>
      <c r="G715" s="273">
        <f t="shared" si="56"/>
        <v>14.58125000000291</v>
      </c>
      <c r="H715" s="273">
        <f t="shared" si="57"/>
        <v>15.081597222222626</v>
      </c>
      <c r="I715" s="287">
        <f t="shared" si="58"/>
        <v>4.0384832706650295E-5</v>
      </c>
      <c r="J715" s="22">
        <f t="shared" si="59"/>
        <v>6.0906778076854251E-4</v>
      </c>
    </row>
    <row r="716" spans="1:10" s="7" customFormat="1">
      <c r="A716" s="45" t="s">
        <v>224</v>
      </c>
      <c r="B716" s="22">
        <v>7014</v>
      </c>
      <c r="C716" s="13">
        <v>45119.42083333333</v>
      </c>
      <c r="D716" s="13">
        <v>45119.42083333333</v>
      </c>
      <c r="E716" s="76">
        <v>45132</v>
      </c>
      <c r="F716" s="273">
        <f t="shared" si="55"/>
        <v>0.5</v>
      </c>
      <c r="G716" s="273">
        <f t="shared" si="56"/>
        <v>12.579166666670062</v>
      </c>
      <c r="H716" s="273">
        <f t="shared" si="57"/>
        <v>13.079166666670062</v>
      </c>
      <c r="I716" s="287">
        <f t="shared" si="58"/>
        <v>4.035261504992381E-4</v>
      </c>
      <c r="J716" s="22">
        <f t="shared" si="59"/>
        <v>5.2777857767393214E-3</v>
      </c>
    </row>
    <row r="717" spans="1:10" s="7" customFormat="1">
      <c r="A717" s="45" t="s">
        <v>224</v>
      </c>
      <c r="B717" s="22">
        <v>698.9</v>
      </c>
      <c r="C717" s="13">
        <v>45119.42083333333</v>
      </c>
      <c r="D717" s="13">
        <v>45119.42083333333</v>
      </c>
      <c r="E717" s="76">
        <v>45132</v>
      </c>
      <c r="F717" s="273">
        <f t="shared" si="55"/>
        <v>0.5</v>
      </c>
      <c r="G717" s="273">
        <f t="shared" si="56"/>
        <v>12.579166666670062</v>
      </c>
      <c r="H717" s="273">
        <f t="shared" si="57"/>
        <v>13.079166666670062</v>
      </c>
      <c r="I717" s="287">
        <f t="shared" si="58"/>
        <v>4.0208786225251995E-5</v>
      </c>
      <c r="J717" s="22">
        <f t="shared" si="59"/>
        <v>5.2589741650457822E-4</v>
      </c>
    </row>
    <row r="718" spans="1:10" s="7" customFormat="1">
      <c r="A718" s="45" t="s">
        <v>224</v>
      </c>
      <c r="B718" s="22">
        <v>3159.31</v>
      </c>
      <c r="C718" s="13">
        <v>45033.518750000003</v>
      </c>
      <c r="D718" s="13">
        <v>45033.519444444442</v>
      </c>
      <c r="E718" s="76">
        <v>45055</v>
      </c>
      <c r="F718" s="273">
        <f t="shared" si="55"/>
        <v>0.50034722221971606</v>
      </c>
      <c r="G718" s="273">
        <f t="shared" si="56"/>
        <v>21.480555555557657</v>
      </c>
      <c r="H718" s="273">
        <f t="shared" si="57"/>
        <v>21.980902777777374</v>
      </c>
      <c r="I718" s="287">
        <f t="shared" si="58"/>
        <v>1.81759937629562E-4</v>
      </c>
      <c r="J718" s="22">
        <f t="shared" si="59"/>
        <v>3.9952475179302815E-3</v>
      </c>
    </row>
    <row r="719" spans="1:10" s="7" customFormat="1">
      <c r="A719" s="45" t="s">
        <v>224</v>
      </c>
      <c r="B719" s="22">
        <v>47.29</v>
      </c>
      <c r="C719" s="13">
        <v>45098.351388888892</v>
      </c>
      <c r="D719" s="13">
        <v>45098.352083333331</v>
      </c>
      <c r="E719" s="76">
        <v>45114</v>
      </c>
      <c r="F719" s="273">
        <f t="shared" si="55"/>
        <v>0.50034722221971606</v>
      </c>
      <c r="G719" s="273">
        <f t="shared" si="56"/>
        <v>15.647916666668607</v>
      </c>
      <c r="H719" s="273">
        <f t="shared" si="57"/>
        <v>16.148263888888323</v>
      </c>
      <c r="I719" s="287">
        <f t="shared" si="58"/>
        <v>2.7206660474920116E-6</v>
      </c>
      <c r="J719" s="22">
        <f t="shared" si="59"/>
        <v>4.3934033288439777E-5</v>
      </c>
    </row>
    <row r="720" spans="1:10" s="7" customFormat="1">
      <c r="A720" s="45" t="s">
        <v>224</v>
      </c>
      <c r="B720" s="22">
        <v>63.5</v>
      </c>
      <c r="C720" s="13">
        <v>44963.441666666666</v>
      </c>
      <c r="D720" s="13">
        <v>44963.441666666666</v>
      </c>
      <c r="E720" s="76">
        <v>44992</v>
      </c>
      <c r="F720" s="273">
        <f t="shared" si="55"/>
        <v>0.5</v>
      </c>
      <c r="G720" s="273">
        <f t="shared" si="56"/>
        <v>28.558333333334303</v>
      </c>
      <c r="H720" s="273">
        <f t="shared" si="57"/>
        <v>29.058333333334303</v>
      </c>
      <c r="I720" s="287">
        <f t="shared" si="58"/>
        <v>3.653252146664046E-6</v>
      </c>
      <c r="J720" s="22">
        <f t="shared" si="59"/>
        <v>1.0615741862848295E-4</v>
      </c>
    </row>
    <row r="721" spans="1:10" s="7" customFormat="1">
      <c r="A721" s="45" t="s">
        <v>224</v>
      </c>
      <c r="B721" s="22">
        <v>64.11</v>
      </c>
      <c r="C721" s="13">
        <v>44964.587500000001</v>
      </c>
      <c r="D721" s="13">
        <v>44964.587500000001</v>
      </c>
      <c r="E721" s="76">
        <v>44992</v>
      </c>
      <c r="F721" s="273">
        <f t="shared" si="55"/>
        <v>0.5</v>
      </c>
      <c r="G721" s="273">
        <f t="shared" si="56"/>
        <v>27.412499999998545</v>
      </c>
      <c r="H721" s="273">
        <f t="shared" si="57"/>
        <v>27.912499999998545</v>
      </c>
      <c r="I721" s="287">
        <f t="shared" si="58"/>
        <v>3.6883463798839684E-6</v>
      </c>
      <c r="J721" s="22">
        <f t="shared" si="59"/>
        <v>1.029509683285059E-4</v>
      </c>
    </row>
    <row r="722" spans="1:10" s="7" customFormat="1">
      <c r="A722" s="45" t="s">
        <v>224</v>
      </c>
      <c r="B722" s="22">
        <v>47.99</v>
      </c>
      <c r="C722" s="13">
        <v>45086.548611111109</v>
      </c>
      <c r="D722" s="13">
        <v>45086.548611111109</v>
      </c>
      <c r="E722" s="76">
        <v>45099</v>
      </c>
      <c r="F722" s="273">
        <f t="shared" si="55"/>
        <v>0.5</v>
      </c>
      <c r="G722" s="273">
        <f t="shared" si="56"/>
        <v>12.451388888890506</v>
      </c>
      <c r="H722" s="273">
        <f t="shared" si="57"/>
        <v>12.951388888890506</v>
      </c>
      <c r="I722" s="287">
        <f t="shared" si="58"/>
        <v>2.7609381184001194E-6</v>
      </c>
      <c r="J722" s="22">
        <f t="shared" si="59"/>
        <v>3.5757983269561567E-5</v>
      </c>
    </row>
    <row r="723" spans="1:10" s="7" customFormat="1">
      <c r="A723" s="45" t="s">
        <v>224</v>
      </c>
      <c r="B723" s="22">
        <v>3081.63</v>
      </c>
      <c r="C723" s="13">
        <v>44946.262499999997</v>
      </c>
      <c r="D723" s="13">
        <v>44946.263194444444</v>
      </c>
      <c r="E723" s="76">
        <v>44966</v>
      </c>
      <c r="F723" s="273">
        <f t="shared" si="55"/>
        <v>0.50034722222335404</v>
      </c>
      <c r="G723" s="273">
        <f t="shared" si="56"/>
        <v>19.736805555556202</v>
      </c>
      <c r="H723" s="273">
        <f t="shared" si="57"/>
        <v>20.237152777779556</v>
      </c>
      <c r="I723" s="287">
        <f t="shared" si="58"/>
        <v>1.7729088838935945E-4</v>
      </c>
      <c r="J723" s="22">
        <f t="shared" si="59"/>
        <v>3.5878627944437311E-3</v>
      </c>
    </row>
    <row r="724" spans="1:10" s="7" customFormat="1">
      <c r="A724" s="45" t="s">
        <v>224</v>
      </c>
      <c r="B724" s="22">
        <v>3231.89</v>
      </c>
      <c r="C724" s="13">
        <v>44949.313194444447</v>
      </c>
      <c r="D724" s="13">
        <v>44949.313888888886</v>
      </c>
      <c r="E724" s="76">
        <v>44966</v>
      </c>
      <c r="F724" s="273">
        <f t="shared" si="55"/>
        <v>0.50034722221971606</v>
      </c>
      <c r="G724" s="273">
        <f t="shared" si="56"/>
        <v>16.68611111111386</v>
      </c>
      <c r="H724" s="273">
        <f t="shared" si="57"/>
        <v>17.186458333333576</v>
      </c>
      <c r="I724" s="287">
        <f t="shared" si="58"/>
        <v>1.8593557606743407E-4</v>
      </c>
      <c r="J724" s="22">
        <f t="shared" si="59"/>
        <v>3.1955740307673315E-3</v>
      </c>
    </row>
    <row r="725" spans="1:10" s="7" customFormat="1">
      <c r="A725" s="45" t="s">
        <v>224</v>
      </c>
      <c r="B725" s="22">
        <v>722.31</v>
      </c>
      <c r="C725" s="13">
        <v>44949.313194444447</v>
      </c>
      <c r="D725" s="13">
        <v>44949.313888888886</v>
      </c>
      <c r="E725" s="76">
        <v>44966</v>
      </c>
      <c r="F725" s="273">
        <f t="shared" si="55"/>
        <v>0.50034722221971606</v>
      </c>
      <c r="G725" s="273">
        <f t="shared" si="56"/>
        <v>16.68611111111386</v>
      </c>
      <c r="H725" s="273">
        <f t="shared" si="57"/>
        <v>17.186458333333576</v>
      </c>
      <c r="I725" s="287">
        <f t="shared" si="58"/>
        <v>4.1555599339478848E-5</v>
      </c>
      <c r="J725" s="22">
        <f t="shared" si="59"/>
        <v>7.1419357656465746E-4</v>
      </c>
    </row>
    <row r="726" spans="1:10" s="7" customFormat="1">
      <c r="A726" s="45" t="s">
        <v>224</v>
      </c>
      <c r="B726" s="22">
        <v>3194.96</v>
      </c>
      <c r="C726" s="13">
        <v>45096.445138888892</v>
      </c>
      <c r="D726" s="13">
        <v>45096.445138888892</v>
      </c>
      <c r="E726" s="76">
        <v>45114</v>
      </c>
      <c r="F726" s="273">
        <f t="shared" si="55"/>
        <v>0.5</v>
      </c>
      <c r="G726" s="273">
        <f t="shared" si="56"/>
        <v>17.554861111108039</v>
      </c>
      <c r="H726" s="273">
        <f t="shared" si="57"/>
        <v>18.054861111108039</v>
      </c>
      <c r="I726" s="287">
        <f t="shared" si="58"/>
        <v>1.8381093666938205E-4</v>
      </c>
      <c r="J726" s="22">
        <f t="shared" si="59"/>
        <v>3.3186809322683685E-3</v>
      </c>
    </row>
    <row r="727" spans="1:10" s="7" customFormat="1">
      <c r="A727" s="45" t="s">
        <v>224</v>
      </c>
      <c r="B727" s="22">
        <v>46.42</v>
      </c>
      <c r="C727" s="13">
        <v>45096.445138888892</v>
      </c>
      <c r="D727" s="13">
        <v>45096.445138888892</v>
      </c>
      <c r="E727" s="76">
        <v>45114</v>
      </c>
      <c r="F727" s="273">
        <f t="shared" si="55"/>
        <v>0.5</v>
      </c>
      <c r="G727" s="273">
        <f t="shared" si="56"/>
        <v>17.554861111108039</v>
      </c>
      <c r="H727" s="273">
        <f t="shared" si="57"/>
        <v>18.054861111108039</v>
      </c>
      <c r="I727" s="287">
        <f t="shared" si="58"/>
        <v>2.6706136165062209E-6</v>
      </c>
      <c r="J727" s="22">
        <f t="shared" si="59"/>
        <v>4.8217557927453765E-5</v>
      </c>
    </row>
    <row r="728" spans="1:10" s="7" customFormat="1">
      <c r="A728" s="45" t="s">
        <v>224</v>
      </c>
      <c r="B728" s="22">
        <v>7170.8</v>
      </c>
      <c r="C728" s="13">
        <v>45140.447916666664</v>
      </c>
      <c r="D728" s="13">
        <v>45140.448611111111</v>
      </c>
      <c r="E728" s="76">
        <v>45162</v>
      </c>
      <c r="F728" s="273">
        <f t="shared" si="55"/>
        <v>0.50034722222335404</v>
      </c>
      <c r="G728" s="273">
        <f t="shared" si="56"/>
        <v>21.551388888889051</v>
      </c>
      <c r="H728" s="273">
        <f t="shared" si="57"/>
        <v>22.051736111112405</v>
      </c>
      <c r="I728" s="287">
        <f t="shared" si="58"/>
        <v>4.1254709438265423E-4</v>
      </c>
      <c r="J728" s="22">
        <f t="shared" si="59"/>
        <v>9.097379658732474E-3</v>
      </c>
    </row>
    <row r="729" spans="1:10" s="7" customFormat="1">
      <c r="A729" s="45" t="s">
        <v>224</v>
      </c>
      <c r="B729" s="22">
        <v>46.06</v>
      </c>
      <c r="C729" s="13">
        <v>45141.449305555558</v>
      </c>
      <c r="D729" s="13">
        <v>45141.449305555558</v>
      </c>
      <c r="E729" s="76">
        <v>45162</v>
      </c>
      <c r="F729" s="273">
        <f t="shared" si="55"/>
        <v>0.5</v>
      </c>
      <c r="G729" s="273">
        <f t="shared" si="56"/>
        <v>20.550694444442343</v>
      </c>
      <c r="H729" s="273">
        <f t="shared" si="57"/>
        <v>21.050694444442343</v>
      </c>
      <c r="I729" s="287">
        <f t="shared" si="58"/>
        <v>2.6499022657534797E-6</v>
      </c>
      <c r="J729" s="22">
        <f t="shared" si="59"/>
        <v>5.5782282904011953E-5</v>
      </c>
    </row>
    <row r="730" spans="1:10" s="7" customFormat="1">
      <c r="A730" s="45" t="s">
        <v>224</v>
      </c>
      <c r="B730" s="22">
        <v>726.58</v>
      </c>
      <c r="C730" s="13">
        <v>45103.477083333331</v>
      </c>
      <c r="D730" s="13">
        <v>45103.477777777778</v>
      </c>
      <c r="E730" s="76">
        <v>45114</v>
      </c>
      <c r="F730" s="273">
        <f t="shared" si="55"/>
        <v>0.50034722222335404</v>
      </c>
      <c r="G730" s="273">
        <f t="shared" si="56"/>
        <v>10.522222222221899</v>
      </c>
      <c r="H730" s="273">
        <f t="shared" si="57"/>
        <v>11.022569444445253</v>
      </c>
      <c r="I730" s="287">
        <f t="shared" si="58"/>
        <v>4.1801258972018311E-5</v>
      </c>
      <c r="J730" s="22">
        <f t="shared" si="59"/>
        <v>4.6075727988431202E-4</v>
      </c>
    </row>
    <row r="731" spans="1:10" s="7" customFormat="1">
      <c r="A731" s="45" t="s">
        <v>224</v>
      </c>
      <c r="B731" s="22">
        <v>45.88</v>
      </c>
      <c r="C731" s="13">
        <v>45092.34652777778</v>
      </c>
      <c r="D731" s="13">
        <v>45092.347222222219</v>
      </c>
      <c r="E731" s="76">
        <v>45099</v>
      </c>
      <c r="F731" s="273">
        <f t="shared" si="55"/>
        <v>0.50034722221971606</v>
      </c>
      <c r="G731" s="273">
        <f t="shared" si="56"/>
        <v>6.6527777777810115</v>
      </c>
      <c r="H731" s="273">
        <f t="shared" si="57"/>
        <v>7.1531250000007276</v>
      </c>
      <c r="I731" s="287">
        <f t="shared" si="58"/>
        <v>2.6395465903771094E-6</v>
      </c>
      <c r="J731" s="22">
        <f t="shared" si="59"/>
        <v>1.8881006704293182E-5</v>
      </c>
    </row>
    <row r="732" spans="1:10" s="7" customFormat="1">
      <c r="A732" s="45" t="s">
        <v>224</v>
      </c>
      <c r="B732" s="22">
        <v>59.88</v>
      </c>
      <c r="C732" s="13">
        <v>45177.590277777781</v>
      </c>
      <c r="D732" s="13">
        <v>45177.590277777781</v>
      </c>
      <c r="E732" s="76">
        <v>45190</v>
      </c>
      <c r="F732" s="273">
        <f t="shared" si="55"/>
        <v>0.5</v>
      </c>
      <c r="G732" s="273">
        <f t="shared" si="56"/>
        <v>12.409722222218988</v>
      </c>
      <c r="H732" s="273">
        <f t="shared" si="57"/>
        <v>12.909722222218988</v>
      </c>
      <c r="I732" s="287">
        <f t="shared" si="58"/>
        <v>3.4449880085392612E-6</v>
      </c>
      <c r="J732" s="22">
        <f t="shared" si="59"/>
        <v>4.447383824911724E-5</v>
      </c>
    </row>
    <row r="733" spans="1:10" s="7" customFormat="1">
      <c r="A733" s="45" t="s">
        <v>224</v>
      </c>
      <c r="B733" s="22">
        <v>720.1</v>
      </c>
      <c r="C733" s="13">
        <v>45177.590277777781</v>
      </c>
      <c r="D733" s="13">
        <v>45177.590277777781</v>
      </c>
      <c r="E733" s="76">
        <v>45190</v>
      </c>
      <c r="F733" s="273">
        <f t="shared" si="55"/>
        <v>0.5</v>
      </c>
      <c r="G733" s="273">
        <f t="shared" si="56"/>
        <v>12.409722222218988</v>
      </c>
      <c r="H733" s="273">
        <f t="shared" si="57"/>
        <v>12.909722222218988</v>
      </c>
      <c r="I733" s="287">
        <f t="shared" si="58"/>
        <v>4.1428454658468972E-5</v>
      </c>
      <c r="J733" s="22">
        <f t="shared" si="59"/>
        <v>5.3482984173662865E-4</v>
      </c>
    </row>
    <row r="734" spans="1:10" s="7" customFormat="1">
      <c r="A734" s="45" t="s">
        <v>224</v>
      </c>
      <c r="B734" s="22">
        <v>46.87</v>
      </c>
      <c r="C734" s="13">
        <v>45153.347222222219</v>
      </c>
      <c r="D734" s="13">
        <v>45153.347222222219</v>
      </c>
      <c r="E734" s="76">
        <v>45162</v>
      </c>
      <c r="F734" s="273">
        <f t="shared" si="55"/>
        <v>0.5</v>
      </c>
      <c r="G734" s="273">
        <f t="shared" si="56"/>
        <v>8.6527777777810115</v>
      </c>
      <c r="H734" s="273">
        <f t="shared" si="57"/>
        <v>9.1527777777810115</v>
      </c>
      <c r="I734" s="287">
        <f t="shared" si="58"/>
        <v>2.6965028049471471E-6</v>
      </c>
      <c r="J734" s="22">
        <f t="shared" si="59"/>
        <v>2.4680490950844412E-5</v>
      </c>
    </row>
    <row r="735" spans="1:10" s="7" customFormat="1">
      <c r="A735" s="45" t="s">
        <v>224</v>
      </c>
      <c r="B735" s="22">
        <v>715.08</v>
      </c>
      <c r="C735" s="13">
        <v>45153.530555555553</v>
      </c>
      <c r="D735" s="13">
        <v>45153.53125</v>
      </c>
      <c r="E735" s="76">
        <v>45162</v>
      </c>
      <c r="F735" s="273">
        <f t="shared" si="55"/>
        <v>0.50034722222335404</v>
      </c>
      <c r="G735" s="273">
        <f t="shared" si="56"/>
        <v>8.46875</v>
      </c>
      <c r="H735" s="273">
        <f t="shared" si="57"/>
        <v>8.969097222223354</v>
      </c>
      <c r="I735" s="287">
        <f t="shared" si="58"/>
        <v>4.1139646378527973E-5</v>
      </c>
      <c r="J735" s="22">
        <f t="shared" si="59"/>
        <v>3.6898548805690631E-4</v>
      </c>
    </row>
    <row r="736" spans="1:10" s="7" customFormat="1">
      <c r="A736" s="45" t="s">
        <v>224</v>
      </c>
      <c r="B736" s="22">
        <v>3119.83</v>
      </c>
      <c r="C736" s="13">
        <v>45003.513194444444</v>
      </c>
      <c r="D736" s="13">
        <v>45003.513888888891</v>
      </c>
      <c r="E736" s="76">
        <v>45023</v>
      </c>
      <c r="F736" s="273">
        <f t="shared" si="55"/>
        <v>0.50034722222335404</v>
      </c>
      <c r="G736" s="273">
        <f t="shared" si="56"/>
        <v>19.486111111109494</v>
      </c>
      <c r="H736" s="273">
        <f t="shared" si="57"/>
        <v>19.986458333332848</v>
      </c>
      <c r="I736" s="287">
        <f t="shared" si="58"/>
        <v>1.7948859283034474E-4</v>
      </c>
      <c r="J736" s="22">
        <f t="shared" si="59"/>
        <v>3.5873412819122301E-3</v>
      </c>
    </row>
    <row r="737" spans="1:10" s="7" customFormat="1">
      <c r="A737" s="45" t="s">
        <v>224</v>
      </c>
      <c r="B737" s="22">
        <v>57.82</v>
      </c>
      <c r="C737" s="13">
        <v>45003.513194444444</v>
      </c>
      <c r="D737" s="13">
        <v>45003.513888888891</v>
      </c>
      <c r="E737" s="76">
        <v>45023</v>
      </c>
      <c r="F737" s="273">
        <f t="shared" si="55"/>
        <v>0.50034722222335404</v>
      </c>
      <c r="G737" s="273">
        <f t="shared" si="56"/>
        <v>19.486111111109494</v>
      </c>
      <c r="H737" s="273">
        <f t="shared" si="57"/>
        <v>19.986458333332848</v>
      </c>
      <c r="I737" s="287">
        <f t="shared" si="58"/>
        <v>3.3264730570096873E-6</v>
      </c>
      <c r="J737" s="22">
        <f t="shared" si="59"/>
        <v>6.648441515087846E-5</v>
      </c>
    </row>
    <row r="738" spans="1:10" s="7" customFormat="1">
      <c r="A738" s="45" t="s">
        <v>224</v>
      </c>
      <c r="B738" s="22">
        <v>731.42</v>
      </c>
      <c r="C738" s="13">
        <v>45035.412499999999</v>
      </c>
      <c r="D738" s="13">
        <v>45035.415277777778</v>
      </c>
      <c r="E738" s="76">
        <v>45055</v>
      </c>
      <c r="F738" s="273">
        <f t="shared" si="55"/>
        <v>0.50138888888977817</v>
      </c>
      <c r="G738" s="273">
        <f t="shared" si="56"/>
        <v>19.584722222221899</v>
      </c>
      <c r="H738" s="273">
        <f t="shared" si="57"/>
        <v>20.086111111111677</v>
      </c>
      <c r="I738" s="287">
        <f t="shared" si="58"/>
        <v>4.2079711576582937E-5</v>
      </c>
      <c r="J738" s="22">
        <f t="shared" si="59"/>
        <v>8.4521776225077714E-4</v>
      </c>
    </row>
    <row r="739" spans="1:10" s="7" customFormat="1">
      <c r="A739" s="45" t="s">
        <v>224</v>
      </c>
      <c r="B739" s="22">
        <v>3178.41</v>
      </c>
      <c r="C739" s="13">
        <v>44954.28125</v>
      </c>
      <c r="D739" s="13">
        <v>44954.281944444447</v>
      </c>
      <c r="E739" s="76">
        <v>44966</v>
      </c>
      <c r="F739" s="273">
        <f t="shared" si="55"/>
        <v>0.50034722222335404</v>
      </c>
      <c r="G739" s="273">
        <f t="shared" si="56"/>
        <v>11.718055555553292</v>
      </c>
      <c r="H739" s="273">
        <f t="shared" si="57"/>
        <v>12.218402777776646</v>
      </c>
      <c r="I739" s="287">
        <f t="shared" si="58"/>
        <v>1.8285878985005465E-4</v>
      </c>
      <c r="J739" s="22">
        <f t="shared" si="59"/>
        <v>2.2342423458447838E-3</v>
      </c>
    </row>
    <row r="740" spans="1:10" s="7" customFormat="1">
      <c r="A740" s="45" t="s">
        <v>224</v>
      </c>
      <c r="B740" s="22">
        <v>710.36</v>
      </c>
      <c r="C740" s="13">
        <v>44954.28125</v>
      </c>
      <c r="D740" s="13">
        <v>44954.281944444447</v>
      </c>
      <c r="E740" s="76">
        <v>44966</v>
      </c>
      <c r="F740" s="273">
        <f t="shared" si="55"/>
        <v>0.50034722222335404</v>
      </c>
      <c r="G740" s="273">
        <f t="shared" si="56"/>
        <v>11.718055555553292</v>
      </c>
      <c r="H740" s="273">
        <f t="shared" si="57"/>
        <v>12.218402777776646</v>
      </c>
      <c r="I740" s="287">
        <f t="shared" si="58"/>
        <v>4.0868097557547587E-5</v>
      </c>
      <c r="J740" s="22">
        <f t="shared" si="59"/>
        <v>4.9934287671958642E-4</v>
      </c>
    </row>
    <row r="741" spans="1:10" s="7" customFormat="1">
      <c r="A741" s="45" t="s">
        <v>224</v>
      </c>
      <c r="B741" s="22">
        <v>7039.2</v>
      </c>
      <c r="C741" s="13">
        <v>45268.529166666667</v>
      </c>
      <c r="D741" s="13">
        <v>45268.529166666667</v>
      </c>
      <c r="E741" s="76">
        <v>45281</v>
      </c>
      <c r="F741" s="273">
        <f t="shared" si="55"/>
        <v>0.5</v>
      </c>
      <c r="G741" s="273">
        <f t="shared" si="56"/>
        <v>12.470833333332848</v>
      </c>
      <c r="H741" s="273">
        <f t="shared" si="57"/>
        <v>12.970833333332848</v>
      </c>
      <c r="I741" s="287">
        <f t="shared" si="58"/>
        <v>4.0497594505192996E-4</v>
      </c>
      <c r="J741" s="22">
        <f t="shared" si="59"/>
        <v>5.2528754872775453E-3</v>
      </c>
    </row>
    <row r="742" spans="1:10" s="7" customFormat="1">
      <c r="A742" s="45" t="s">
        <v>224</v>
      </c>
      <c r="B742" s="22">
        <v>701.41</v>
      </c>
      <c r="C742" s="13">
        <v>45268.71597222222</v>
      </c>
      <c r="D742" s="13">
        <v>45268.71597222222</v>
      </c>
      <c r="E742" s="76">
        <v>45281</v>
      </c>
      <c r="F742" s="273">
        <f t="shared" si="55"/>
        <v>0.5</v>
      </c>
      <c r="G742" s="273">
        <f t="shared" si="56"/>
        <v>12.284027777779556</v>
      </c>
      <c r="H742" s="273">
        <f t="shared" si="57"/>
        <v>12.784027777779556</v>
      </c>
      <c r="I742" s="287">
        <f t="shared" si="58"/>
        <v>4.0353190365222498E-5</v>
      </c>
      <c r="J742" s="22">
        <f t="shared" si="59"/>
        <v>5.1587630655103073E-4</v>
      </c>
    </row>
    <row r="743" spans="1:10" s="7" customFormat="1">
      <c r="A743" s="45" t="s">
        <v>224</v>
      </c>
      <c r="B743" s="22">
        <v>55.31</v>
      </c>
      <c r="C743" s="13">
        <v>45268.71597222222</v>
      </c>
      <c r="D743" s="13">
        <v>45268.71597222222</v>
      </c>
      <c r="E743" s="76">
        <v>45281</v>
      </c>
      <c r="F743" s="273">
        <f t="shared" si="55"/>
        <v>0.5</v>
      </c>
      <c r="G743" s="273">
        <f t="shared" si="56"/>
        <v>12.284027777779556</v>
      </c>
      <c r="H743" s="273">
        <f t="shared" si="57"/>
        <v>12.784027777779556</v>
      </c>
      <c r="I743" s="287">
        <f t="shared" si="58"/>
        <v>3.1820689170391873E-6</v>
      </c>
      <c r="J743" s="22">
        <f t="shared" si="59"/>
        <v>4.0679657426237881E-5</v>
      </c>
    </row>
    <row r="744" spans="1:10" s="7" customFormat="1">
      <c r="A744" s="45" t="s">
        <v>224</v>
      </c>
      <c r="B744" s="22">
        <v>7142.8</v>
      </c>
      <c r="C744" s="13">
        <v>45271.220138888886</v>
      </c>
      <c r="D744" s="13">
        <v>45271.220138888886</v>
      </c>
      <c r="E744" s="76">
        <v>45281</v>
      </c>
      <c r="F744" s="273">
        <f t="shared" si="55"/>
        <v>0.5</v>
      </c>
      <c r="G744" s="273">
        <f t="shared" si="56"/>
        <v>9.7798611111138598</v>
      </c>
      <c r="H744" s="273">
        <f t="shared" si="57"/>
        <v>10.27986111111386</v>
      </c>
      <c r="I744" s="287">
        <f t="shared" si="58"/>
        <v>4.1093621154632992E-4</v>
      </c>
      <c r="J744" s="22">
        <f t="shared" si="59"/>
        <v>4.2243671802235754E-3</v>
      </c>
    </row>
    <row r="745" spans="1:10" s="7" customFormat="1">
      <c r="A745" s="45" t="s">
        <v>224</v>
      </c>
      <c r="B745" s="22">
        <v>706.15</v>
      </c>
      <c r="C745" s="13">
        <v>45271.906944444447</v>
      </c>
      <c r="D745" s="13">
        <v>45271.906944444447</v>
      </c>
      <c r="E745" s="76">
        <v>45281</v>
      </c>
      <c r="F745" s="273">
        <f t="shared" si="55"/>
        <v>0.5</v>
      </c>
      <c r="G745" s="273">
        <f t="shared" si="56"/>
        <v>9.0930555555532919</v>
      </c>
      <c r="H745" s="273">
        <f t="shared" si="57"/>
        <v>9.5930555555532919</v>
      </c>
      <c r="I745" s="287">
        <f t="shared" si="58"/>
        <v>4.0625889816800251E-5</v>
      </c>
      <c r="J745" s="22">
        <f t="shared" si="59"/>
        <v>3.8972641800635155E-4</v>
      </c>
    </row>
    <row r="746" spans="1:10" s="7" customFormat="1">
      <c r="A746" s="45" t="s">
        <v>224</v>
      </c>
      <c r="B746" s="22">
        <v>725.12</v>
      </c>
      <c r="C746" s="13">
        <v>45273.205555555556</v>
      </c>
      <c r="D746" s="13">
        <v>45273.205555555556</v>
      </c>
      <c r="E746" s="76">
        <v>45281</v>
      </c>
      <c r="F746" s="273">
        <f t="shared" si="55"/>
        <v>0.5</v>
      </c>
      <c r="G746" s="273">
        <f t="shared" si="56"/>
        <v>7.7944444444437977</v>
      </c>
      <c r="H746" s="273">
        <f t="shared" si="57"/>
        <v>8.2944444444437977</v>
      </c>
      <c r="I746" s="287">
        <f t="shared" si="58"/>
        <v>4.1717262938409971E-5</v>
      </c>
      <c r="J746" s="22">
        <f t="shared" si="59"/>
        <v>3.460215198168957E-4</v>
      </c>
    </row>
    <row r="747" spans="1:10" s="7" customFormat="1">
      <c r="A747" s="45" t="s">
        <v>224</v>
      </c>
      <c r="B747" s="22">
        <v>3279.01</v>
      </c>
      <c r="C747" s="13">
        <v>45104.51666666667</v>
      </c>
      <c r="D747" s="13">
        <v>45104.51666666667</v>
      </c>
      <c r="E747" s="76">
        <v>45114</v>
      </c>
      <c r="F747" s="273">
        <f t="shared" si="55"/>
        <v>0.5</v>
      </c>
      <c r="G747" s="273">
        <f t="shared" si="56"/>
        <v>9.4833333333299379</v>
      </c>
      <c r="H747" s="273">
        <f t="shared" si="57"/>
        <v>9.9833333333299379</v>
      </c>
      <c r="I747" s="287">
        <f t="shared" si="58"/>
        <v>1.8864646175484841E-4</v>
      </c>
      <c r="J747" s="22">
        <f t="shared" si="59"/>
        <v>1.8833205098519295E-3</v>
      </c>
    </row>
    <row r="748" spans="1:10" s="7" customFormat="1">
      <c r="A748" s="45" t="s">
        <v>224</v>
      </c>
      <c r="B748" s="22">
        <v>3239.53</v>
      </c>
      <c r="C748" s="13">
        <v>45069.411805555559</v>
      </c>
      <c r="D748" s="13">
        <v>45069.411805555559</v>
      </c>
      <c r="E748" s="76">
        <v>45085</v>
      </c>
      <c r="F748" s="273">
        <f t="shared" si="55"/>
        <v>0.5</v>
      </c>
      <c r="G748" s="273">
        <f t="shared" si="56"/>
        <v>15.588194444440887</v>
      </c>
      <c r="H748" s="273">
        <f t="shared" si="57"/>
        <v>16.088194444440887</v>
      </c>
      <c r="I748" s="287">
        <f t="shared" si="58"/>
        <v>1.8637511695563115E-4</v>
      </c>
      <c r="J748" s="22">
        <f t="shared" si="59"/>
        <v>2.9984391211876058E-3</v>
      </c>
    </row>
    <row r="749" spans="1:10" s="7" customFormat="1">
      <c r="A749" s="45" t="s">
        <v>224</v>
      </c>
      <c r="B749" s="22">
        <v>737.68</v>
      </c>
      <c r="C749" s="13">
        <v>45069.412499999999</v>
      </c>
      <c r="D749" s="13">
        <v>45069.413888888892</v>
      </c>
      <c r="E749" s="76">
        <v>45085</v>
      </c>
      <c r="F749" s="273">
        <f t="shared" si="55"/>
        <v>0.50069444444670808</v>
      </c>
      <c r="G749" s="273">
        <f t="shared" si="56"/>
        <v>15.586111111108039</v>
      </c>
      <c r="H749" s="273">
        <f t="shared" si="57"/>
        <v>16.086805555554747</v>
      </c>
      <c r="I749" s="287">
        <f t="shared" si="58"/>
        <v>4.2439858953561156E-5</v>
      </c>
      <c r="J749" s="22">
        <f t="shared" si="59"/>
        <v>6.8272175879110749E-4</v>
      </c>
    </row>
    <row r="750" spans="1:10" s="7" customFormat="1">
      <c r="A750" s="45" t="s">
        <v>224</v>
      </c>
      <c r="B750" s="22">
        <v>7187.6</v>
      </c>
      <c r="C750" s="13">
        <v>45145.377083333333</v>
      </c>
      <c r="D750" s="13">
        <v>45145.377083333333</v>
      </c>
      <c r="E750" s="76">
        <v>45162</v>
      </c>
      <c r="F750" s="273">
        <f t="shared" si="55"/>
        <v>0.5</v>
      </c>
      <c r="G750" s="273">
        <f t="shared" si="56"/>
        <v>16.622916666667152</v>
      </c>
      <c r="H750" s="273">
        <f t="shared" si="57"/>
        <v>17.122916666667152</v>
      </c>
      <c r="I750" s="287">
        <f t="shared" si="58"/>
        <v>4.1351362408444879E-4</v>
      </c>
      <c r="J750" s="22">
        <f t="shared" si="59"/>
        <v>7.0805593257295433E-3</v>
      </c>
    </row>
    <row r="751" spans="1:10" s="7" customFormat="1">
      <c r="A751" s="45" t="s">
        <v>224</v>
      </c>
      <c r="B751" s="22">
        <v>46.16</v>
      </c>
      <c r="C751" s="13">
        <v>45147.570138888892</v>
      </c>
      <c r="D751" s="13">
        <v>45147.570138888892</v>
      </c>
      <c r="E751" s="76">
        <v>45162</v>
      </c>
      <c r="F751" s="273">
        <f t="shared" si="55"/>
        <v>0.5</v>
      </c>
      <c r="G751" s="273">
        <f t="shared" si="56"/>
        <v>14.429861111108039</v>
      </c>
      <c r="H751" s="273">
        <f t="shared" si="57"/>
        <v>14.929861111108039</v>
      </c>
      <c r="I751" s="287">
        <f t="shared" si="58"/>
        <v>2.6556554187403522E-6</v>
      </c>
      <c r="J751" s="22">
        <f t="shared" si="59"/>
        <v>3.9648566560754919E-5</v>
      </c>
    </row>
    <row r="752" spans="1:10" s="7" customFormat="1">
      <c r="A752" s="45" t="s">
        <v>224</v>
      </c>
      <c r="B752" s="22">
        <v>68.38</v>
      </c>
      <c r="C752" s="13">
        <v>44946.263194444444</v>
      </c>
      <c r="D752" s="13">
        <v>44946.263888888891</v>
      </c>
      <c r="E752" s="76">
        <v>44966</v>
      </c>
      <c r="F752" s="273">
        <f t="shared" si="55"/>
        <v>0.50034722222335404</v>
      </c>
      <c r="G752" s="273">
        <f t="shared" si="56"/>
        <v>19.736111111109494</v>
      </c>
      <c r="H752" s="273">
        <f t="shared" si="57"/>
        <v>20.236458333332848</v>
      </c>
      <c r="I752" s="287">
        <f t="shared" si="58"/>
        <v>3.9340060124234243E-6</v>
      </c>
      <c r="J752" s="22">
        <f t="shared" si="59"/>
        <v>7.9610348753487534E-5</v>
      </c>
    </row>
    <row r="753" spans="1:10" s="7" customFormat="1">
      <c r="A753" s="45" t="s">
        <v>224</v>
      </c>
      <c r="B753" s="22">
        <v>68996.7</v>
      </c>
      <c r="C753" s="13">
        <v>45282.379166666666</v>
      </c>
      <c r="D753" s="13">
        <v>45282.379166666666</v>
      </c>
      <c r="E753" s="76">
        <v>45300</v>
      </c>
      <c r="F753" s="273">
        <f t="shared" si="55"/>
        <v>0.5</v>
      </c>
      <c r="G753" s="273">
        <f t="shared" si="56"/>
        <v>17.620833333334303</v>
      </c>
      <c r="H753" s="273">
        <f t="shared" si="57"/>
        <v>18.120833333334303</v>
      </c>
      <c r="I753" s="287">
        <f t="shared" si="58"/>
        <v>3.9694857068934674E-3</v>
      </c>
      <c r="J753" s="22">
        <f t="shared" si="59"/>
        <v>7.1930388913669221E-2</v>
      </c>
    </row>
    <row r="754" spans="1:10" s="7" customFormat="1">
      <c r="A754" s="45" t="s">
        <v>224</v>
      </c>
      <c r="B754" s="22">
        <v>7114.8</v>
      </c>
      <c r="C754" s="13">
        <v>45285.37222222222</v>
      </c>
      <c r="D754" s="13">
        <v>45285.37222222222</v>
      </c>
      <c r="E754" s="76">
        <v>45300</v>
      </c>
      <c r="F754" s="273">
        <f t="shared" si="55"/>
        <v>0.5</v>
      </c>
      <c r="G754" s="273">
        <f t="shared" si="56"/>
        <v>14.627777777779556</v>
      </c>
      <c r="H754" s="273">
        <f t="shared" si="57"/>
        <v>15.127777777779556</v>
      </c>
      <c r="I754" s="287">
        <f t="shared" si="58"/>
        <v>4.093253287100056E-4</v>
      </c>
      <c r="J754" s="22">
        <f t="shared" si="59"/>
        <v>6.1921826115415354E-3</v>
      </c>
    </row>
    <row r="755" spans="1:10" s="7" customFormat="1">
      <c r="A755" s="45" t="s">
        <v>224</v>
      </c>
      <c r="B755" s="22">
        <v>6840.4</v>
      </c>
      <c r="C755" s="13">
        <v>45285.4375</v>
      </c>
      <c r="D755" s="13">
        <v>45285.4375</v>
      </c>
      <c r="E755" s="76">
        <v>45300</v>
      </c>
      <c r="F755" s="273">
        <f t="shared" si="55"/>
        <v>0.5</v>
      </c>
      <c r="G755" s="273">
        <f t="shared" si="56"/>
        <v>14.5625</v>
      </c>
      <c r="H755" s="273">
        <f t="shared" si="57"/>
        <v>15.0625</v>
      </c>
      <c r="I755" s="287">
        <f t="shared" si="58"/>
        <v>3.9353867691402741E-4</v>
      </c>
      <c r="J755" s="22">
        <f t="shared" si="59"/>
        <v>5.9276763210175379E-3</v>
      </c>
    </row>
    <row r="756" spans="1:10" s="7" customFormat="1">
      <c r="A756" s="45" t="s">
        <v>224</v>
      </c>
      <c r="B756" s="22">
        <v>55</v>
      </c>
      <c r="C756" s="13">
        <v>45285.848611111112</v>
      </c>
      <c r="D756" s="13">
        <v>45285.848611111112</v>
      </c>
      <c r="E756" s="76">
        <v>45300</v>
      </c>
      <c r="F756" s="273">
        <f t="shared" si="55"/>
        <v>0.5</v>
      </c>
      <c r="G756" s="273">
        <f t="shared" si="56"/>
        <v>14.151388888887595</v>
      </c>
      <c r="H756" s="273">
        <f t="shared" si="57"/>
        <v>14.651388888887595</v>
      </c>
      <c r="I756" s="287">
        <f t="shared" si="58"/>
        <v>3.1642341427798824E-6</v>
      </c>
      <c r="J756" s="22">
        <f t="shared" si="59"/>
        <v>4.6360424961363933E-5</v>
      </c>
    </row>
    <row r="757" spans="1:10" s="7" customFormat="1">
      <c r="A757" s="45" t="s">
        <v>224</v>
      </c>
      <c r="B757" s="22">
        <v>6955.2</v>
      </c>
      <c r="C757" s="13">
        <v>45286.979166666664</v>
      </c>
      <c r="D757" s="13">
        <v>45286.979166666664</v>
      </c>
      <c r="E757" s="76">
        <v>45300</v>
      </c>
      <c r="F757" s="273">
        <f t="shared" si="55"/>
        <v>0.5</v>
      </c>
      <c r="G757" s="273">
        <f t="shared" si="56"/>
        <v>13.020833333335759</v>
      </c>
      <c r="H757" s="273">
        <f t="shared" si="57"/>
        <v>13.520833333335759</v>
      </c>
      <c r="I757" s="287">
        <f t="shared" si="58"/>
        <v>4.0014329654295707E-4</v>
      </c>
      <c r="J757" s="22">
        <f t="shared" si="59"/>
        <v>5.410270822008869E-3</v>
      </c>
    </row>
    <row r="758" spans="1:10" s="7" customFormat="1">
      <c r="A758" s="45" t="s">
        <v>224</v>
      </c>
      <c r="B758" s="22">
        <v>6790</v>
      </c>
      <c r="C758" s="13">
        <v>45169.081944444442</v>
      </c>
      <c r="D758" s="13">
        <v>45169.27847222222</v>
      </c>
      <c r="E758" s="76">
        <v>45176</v>
      </c>
      <c r="F758" s="273">
        <f t="shared" si="55"/>
        <v>0.59826388888905058</v>
      </c>
      <c r="G758" s="273">
        <f t="shared" si="56"/>
        <v>6.7215277777795563</v>
      </c>
      <c r="H758" s="273">
        <f t="shared" si="57"/>
        <v>7.3197916666686069</v>
      </c>
      <c r="I758" s="287">
        <f t="shared" si="58"/>
        <v>3.9063908780864368E-4</v>
      </c>
      <c r="J758" s="22">
        <f t="shared" si="59"/>
        <v>2.8593967396167361E-3</v>
      </c>
    </row>
    <row r="759" spans="1:10" s="7" customFormat="1">
      <c r="A759" s="45" t="s">
        <v>224</v>
      </c>
      <c r="B759" s="22">
        <v>65.2</v>
      </c>
      <c r="C759" s="13">
        <v>44959.402777777781</v>
      </c>
      <c r="D759" s="13">
        <v>44959.404166666667</v>
      </c>
      <c r="E759" s="76">
        <v>44992</v>
      </c>
      <c r="F759" s="273">
        <f t="shared" si="55"/>
        <v>0.5006944444430701</v>
      </c>
      <c r="G759" s="273">
        <f t="shared" si="56"/>
        <v>32.595833333332848</v>
      </c>
      <c r="H759" s="273">
        <f t="shared" si="57"/>
        <v>33.096527777775918</v>
      </c>
      <c r="I759" s="287">
        <f t="shared" si="58"/>
        <v>3.751055747440879E-6</v>
      </c>
      <c r="J759" s="22">
        <f t="shared" si="59"/>
        <v>1.2414692074116305E-4</v>
      </c>
    </row>
    <row r="760" spans="1:10" s="7" customFormat="1">
      <c r="A760" s="45" t="s">
        <v>224</v>
      </c>
      <c r="B760" s="22">
        <v>691.01</v>
      </c>
      <c r="C760" s="13">
        <v>45105.277777777781</v>
      </c>
      <c r="D760" s="13">
        <v>45105.27847222222</v>
      </c>
      <c r="E760" s="76">
        <v>45114</v>
      </c>
      <c r="F760" s="273">
        <f t="shared" si="55"/>
        <v>0.50034722221971606</v>
      </c>
      <c r="G760" s="273">
        <f t="shared" si="56"/>
        <v>8.7215277777795563</v>
      </c>
      <c r="H760" s="273">
        <f t="shared" si="57"/>
        <v>9.2218749999992724</v>
      </c>
      <c r="I760" s="287">
        <f t="shared" si="58"/>
        <v>3.9754862454587753E-5</v>
      </c>
      <c r="J760" s="22">
        <f t="shared" si="59"/>
        <v>3.6661437219837252E-4</v>
      </c>
    </row>
    <row r="761" spans="1:10" s="7" customFormat="1">
      <c r="A761" s="45" t="s">
        <v>224</v>
      </c>
      <c r="B761" s="22">
        <v>3286.65</v>
      </c>
      <c r="C761" s="13">
        <v>45106.279166666667</v>
      </c>
      <c r="D761" s="13">
        <v>45106.279861111114</v>
      </c>
      <c r="E761" s="76">
        <v>45114</v>
      </c>
      <c r="F761" s="273">
        <f t="shared" si="55"/>
        <v>0.50034722222335404</v>
      </c>
      <c r="G761" s="273">
        <f t="shared" si="56"/>
        <v>7.7201388888861402</v>
      </c>
      <c r="H761" s="273">
        <f t="shared" si="57"/>
        <v>8.2204861111094942</v>
      </c>
      <c r="I761" s="287">
        <f t="shared" si="58"/>
        <v>1.8908600264304546E-4</v>
      </c>
      <c r="J761" s="22">
        <f t="shared" si="59"/>
        <v>1.5543788585323684E-3</v>
      </c>
    </row>
    <row r="762" spans="1:10" s="7" customFormat="1">
      <c r="A762" s="45" t="s">
        <v>224</v>
      </c>
      <c r="B762" s="22">
        <v>47.75</v>
      </c>
      <c r="C762" s="13">
        <v>45106.279166666667</v>
      </c>
      <c r="D762" s="13">
        <v>45106.279861111114</v>
      </c>
      <c r="E762" s="76">
        <v>45114</v>
      </c>
      <c r="F762" s="273">
        <f t="shared" si="55"/>
        <v>0.50034722222335404</v>
      </c>
      <c r="G762" s="273">
        <f t="shared" si="56"/>
        <v>7.7201388888861402</v>
      </c>
      <c r="H762" s="273">
        <f t="shared" si="57"/>
        <v>8.2204861111094942</v>
      </c>
      <c r="I762" s="287">
        <f t="shared" si="58"/>
        <v>2.7471305512316253E-6</v>
      </c>
      <c r="J762" s="22">
        <f t="shared" si="59"/>
        <v>2.2582748541804145E-5</v>
      </c>
    </row>
    <row r="763" spans="1:10" s="7" customFormat="1">
      <c r="A763" s="45" t="s">
        <v>224</v>
      </c>
      <c r="B763" s="22">
        <v>3267.54</v>
      </c>
      <c r="C763" s="13">
        <v>45057.53125</v>
      </c>
      <c r="D763" s="13">
        <v>45057.53125</v>
      </c>
      <c r="E763" s="76">
        <v>45085</v>
      </c>
      <c r="F763" s="273">
        <f t="shared" si="55"/>
        <v>0.5</v>
      </c>
      <c r="G763" s="273">
        <f t="shared" si="56"/>
        <v>27.46875</v>
      </c>
      <c r="H763" s="273">
        <f t="shared" si="57"/>
        <v>27.96875</v>
      </c>
      <c r="I763" s="287">
        <f t="shared" si="58"/>
        <v>1.8798657510725412E-4</v>
      </c>
      <c r="J763" s="22">
        <f t="shared" si="59"/>
        <v>5.257749522531014E-3</v>
      </c>
    </row>
    <row r="764" spans="1:10" s="7" customFormat="1">
      <c r="A764" s="45" t="s">
        <v>224</v>
      </c>
      <c r="B764" s="22">
        <v>726.87</v>
      </c>
      <c r="C764" s="13">
        <v>45058.53402777778</v>
      </c>
      <c r="D764" s="13">
        <v>45058.534722222219</v>
      </c>
      <c r="E764" s="76">
        <v>45085</v>
      </c>
      <c r="F764" s="273">
        <f t="shared" si="55"/>
        <v>0.50034722221971606</v>
      </c>
      <c r="G764" s="273">
        <f t="shared" si="56"/>
        <v>26.465277777781012</v>
      </c>
      <c r="H764" s="273">
        <f t="shared" si="57"/>
        <v>26.965625000000728</v>
      </c>
      <c r="I764" s="287">
        <f t="shared" si="58"/>
        <v>4.1817943115680241E-5</v>
      </c>
      <c r="J764" s="22">
        <f t="shared" si="59"/>
        <v>1.1276469723287953E-3</v>
      </c>
    </row>
    <row r="765" spans="1:10" s="7" customFormat="1">
      <c r="A765" s="45" t="s">
        <v>224</v>
      </c>
      <c r="B765" s="22">
        <v>68.86</v>
      </c>
      <c r="C765" s="13">
        <v>44946.261805555558</v>
      </c>
      <c r="D765" s="13">
        <v>44946.262499999997</v>
      </c>
      <c r="E765" s="76">
        <v>44966</v>
      </c>
      <c r="F765" s="273">
        <f t="shared" si="55"/>
        <v>0.50034722221971606</v>
      </c>
      <c r="G765" s="273">
        <f t="shared" si="56"/>
        <v>19.73750000000291</v>
      </c>
      <c r="H765" s="273">
        <f t="shared" si="57"/>
        <v>20.237847222222626</v>
      </c>
      <c r="I765" s="287">
        <f t="shared" si="58"/>
        <v>3.9616211467604126E-6</v>
      </c>
      <c r="J765" s="22">
        <f t="shared" si="59"/>
        <v>8.0174683520463626E-5</v>
      </c>
    </row>
    <row r="766" spans="1:10" s="7" customFormat="1">
      <c r="A766" s="45" t="s">
        <v>224</v>
      </c>
      <c r="B766" s="22">
        <v>66.540000000000006</v>
      </c>
      <c r="C766" s="13">
        <v>44952.431250000001</v>
      </c>
      <c r="D766" s="13">
        <v>44952.431250000001</v>
      </c>
      <c r="E766" s="76">
        <v>44966</v>
      </c>
      <c r="F766" s="273">
        <f t="shared" si="55"/>
        <v>0.5</v>
      </c>
      <c r="G766" s="273">
        <f t="shared" si="56"/>
        <v>13.568749999998545</v>
      </c>
      <c r="H766" s="273">
        <f t="shared" si="57"/>
        <v>14.068749999998545</v>
      </c>
      <c r="I766" s="287">
        <f t="shared" si="58"/>
        <v>3.8281479974649713E-6</v>
      </c>
      <c r="J766" s="22">
        <f t="shared" si="59"/>
        <v>5.3857257139329743E-5</v>
      </c>
    </row>
    <row r="767" spans="1:10" s="7" customFormat="1">
      <c r="A767" s="45" t="s">
        <v>224</v>
      </c>
      <c r="B767" s="22">
        <v>735.12</v>
      </c>
      <c r="C767" s="13">
        <v>44963.442361111112</v>
      </c>
      <c r="D767" s="13">
        <v>44963.442361111112</v>
      </c>
      <c r="E767" s="76">
        <v>44980</v>
      </c>
      <c r="F767" s="273">
        <f t="shared" si="55"/>
        <v>0.5</v>
      </c>
      <c r="G767" s="273">
        <f t="shared" si="56"/>
        <v>16.557638888887595</v>
      </c>
      <c r="H767" s="273">
        <f t="shared" si="57"/>
        <v>17.057638888887595</v>
      </c>
      <c r="I767" s="287">
        <f t="shared" si="58"/>
        <v>4.2292578237097223E-5</v>
      </c>
      <c r="J767" s="22">
        <f t="shared" si="59"/>
        <v>7.2141152724843071E-4</v>
      </c>
    </row>
    <row r="768" spans="1:10" s="7" customFormat="1">
      <c r="A768" s="45" t="s">
        <v>224</v>
      </c>
      <c r="B768" s="22">
        <v>213421.84</v>
      </c>
      <c r="C768" s="13">
        <v>45096</v>
      </c>
      <c r="D768" s="13">
        <v>45104.511805555558</v>
      </c>
      <c r="E768" s="76">
        <v>45114</v>
      </c>
      <c r="F768" s="273">
        <f t="shared" si="55"/>
        <v>4.7559027777788287</v>
      </c>
      <c r="G768" s="273">
        <f t="shared" si="56"/>
        <v>9.4881944444423425</v>
      </c>
      <c r="H768" s="273">
        <f t="shared" si="57"/>
        <v>14.244097222221171</v>
      </c>
      <c r="I768" s="287">
        <f t="shared" si="58"/>
        <v>1.2278484962598276E-2</v>
      </c>
      <c r="J768" s="22">
        <f t="shared" si="59"/>
        <v>0.17489593354883054</v>
      </c>
    </row>
    <row r="769" spans="1:10" s="7" customFormat="1">
      <c r="A769" s="45" t="s">
        <v>224</v>
      </c>
      <c r="B769" s="22">
        <v>722.89</v>
      </c>
      <c r="C769" s="13">
        <v>45173.204861111109</v>
      </c>
      <c r="D769" s="13">
        <v>45173.204861111109</v>
      </c>
      <c r="E769" s="76">
        <v>45190</v>
      </c>
      <c r="F769" s="273">
        <f t="shared" si="55"/>
        <v>0.5</v>
      </c>
      <c r="G769" s="273">
        <f t="shared" si="56"/>
        <v>16.795138888890506</v>
      </c>
      <c r="H769" s="273">
        <f t="shared" si="57"/>
        <v>17.295138888890506</v>
      </c>
      <c r="I769" s="287">
        <f t="shared" si="58"/>
        <v>4.1588967626802715E-5</v>
      </c>
      <c r="J769" s="22">
        <f t="shared" si="59"/>
        <v>7.1928697135112396E-4</v>
      </c>
    </row>
    <row r="770" spans="1:10" s="7" customFormat="1">
      <c r="A770" s="45" t="s">
        <v>224</v>
      </c>
      <c r="B770" s="22">
        <v>46.55</v>
      </c>
      <c r="C770" s="13">
        <v>45079.482638888891</v>
      </c>
      <c r="D770" s="13">
        <v>45079.48333333333</v>
      </c>
      <c r="E770" s="76">
        <v>45099</v>
      </c>
      <c r="F770" s="273">
        <f t="shared" si="55"/>
        <v>0.50034722221971606</v>
      </c>
      <c r="G770" s="273">
        <f t="shared" si="56"/>
        <v>19.516666666670062</v>
      </c>
      <c r="H770" s="273">
        <f t="shared" si="57"/>
        <v>20.017013888889778</v>
      </c>
      <c r="I770" s="287">
        <f t="shared" si="58"/>
        <v>2.6780927153891551E-6</v>
      </c>
      <c r="J770" s="22">
        <f t="shared" si="59"/>
        <v>5.3607419079679254E-5</v>
      </c>
    </row>
    <row r="771" spans="1:10" s="7" customFormat="1">
      <c r="A771" s="45" t="s">
        <v>224</v>
      </c>
      <c r="B771" s="22">
        <v>3123.65</v>
      </c>
      <c r="C771" s="13">
        <v>45081.51666666667</v>
      </c>
      <c r="D771" s="13">
        <v>45081.51666666667</v>
      </c>
      <c r="E771" s="76">
        <v>45099</v>
      </c>
      <c r="F771" s="273">
        <f t="shared" si="55"/>
        <v>0.5</v>
      </c>
      <c r="G771" s="273">
        <f t="shared" si="56"/>
        <v>17.483333333329938</v>
      </c>
      <c r="H771" s="273">
        <f t="shared" si="57"/>
        <v>17.983333333329938</v>
      </c>
      <c r="I771" s="287">
        <f t="shared" si="58"/>
        <v>1.7970836327444326E-4</v>
      </c>
      <c r="J771" s="22">
        <f t="shared" si="59"/>
        <v>3.2317553995514611E-3</v>
      </c>
    </row>
    <row r="772" spans="1:10" s="7" customFormat="1">
      <c r="A772" s="45" t="s">
        <v>224</v>
      </c>
      <c r="B772" s="22">
        <v>211257.06</v>
      </c>
      <c r="C772" s="13">
        <v>44966</v>
      </c>
      <c r="D772" s="13">
        <v>45006.401388888888</v>
      </c>
      <c r="E772" s="76">
        <v>45023</v>
      </c>
      <c r="F772" s="273">
        <f t="shared" si="55"/>
        <v>20.700694444443798</v>
      </c>
      <c r="G772" s="273">
        <f t="shared" si="56"/>
        <v>16.598611111112405</v>
      </c>
      <c r="H772" s="273">
        <f t="shared" si="57"/>
        <v>37.299305555556202</v>
      </c>
      <c r="I772" s="287">
        <f t="shared" si="58"/>
        <v>1.2153941857369057E-2</v>
      </c>
      <c r="J772" s="22">
        <f t="shared" si="59"/>
        <v>0.45333359104247273</v>
      </c>
    </row>
    <row r="773" spans="1:10" s="7" customFormat="1">
      <c r="A773" s="45" t="s">
        <v>224</v>
      </c>
      <c r="B773" s="22">
        <v>716.34</v>
      </c>
      <c r="C773" s="13">
        <v>44965.589583333334</v>
      </c>
      <c r="D773" s="13">
        <v>44965.589583333334</v>
      </c>
      <c r="E773" s="76">
        <v>44980</v>
      </c>
      <c r="F773" s="273">
        <f t="shared" si="55"/>
        <v>0.5</v>
      </c>
      <c r="G773" s="273">
        <f t="shared" si="56"/>
        <v>14.410416666665697</v>
      </c>
      <c r="H773" s="273">
        <f t="shared" si="57"/>
        <v>14.910416666665697</v>
      </c>
      <c r="I773" s="287">
        <f t="shared" si="58"/>
        <v>4.1212136106162566E-5</v>
      </c>
      <c r="J773" s="22">
        <f t="shared" si="59"/>
        <v>6.1449012106622148E-4</v>
      </c>
    </row>
    <row r="774" spans="1:10" s="7" customFormat="1">
      <c r="A774" s="45" t="s">
        <v>223</v>
      </c>
      <c r="B774" s="22">
        <v>9857.68</v>
      </c>
      <c r="C774" s="13">
        <v>45142</v>
      </c>
      <c r="D774" s="13">
        <v>45146.356249999997</v>
      </c>
      <c r="E774" s="76">
        <v>45155</v>
      </c>
      <c r="F774" s="273">
        <f t="shared" si="55"/>
        <v>2.6781249999985448</v>
      </c>
      <c r="G774" s="273">
        <f t="shared" si="56"/>
        <v>8.6437500000029104</v>
      </c>
      <c r="H774" s="273">
        <f t="shared" si="57"/>
        <v>11.321875000001455</v>
      </c>
      <c r="I774" s="287">
        <f t="shared" si="58"/>
        <v>5.6712741135633436E-4</v>
      </c>
      <c r="J774" s="22">
        <f t="shared" si="59"/>
        <v>6.4209456604508233E-3</v>
      </c>
    </row>
    <row r="775" spans="1:10" s="7" customFormat="1">
      <c r="A775" s="45" t="s">
        <v>223</v>
      </c>
      <c r="B775" s="22">
        <v>9803.0499999999993</v>
      </c>
      <c r="C775" s="13">
        <v>45132</v>
      </c>
      <c r="D775" s="13">
        <v>45138.422222222223</v>
      </c>
      <c r="E775" s="76">
        <v>45147</v>
      </c>
      <c r="F775" s="273">
        <f t="shared" si="55"/>
        <v>3.711111111111677</v>
      </c>
      <c r="G775" s="273">
        <f t="shared" si="56"/>
        <v>8.577777777776646</v>
      </c>
      <c r="H775" s="273">
        <f t="shared" si="57"/>
        <v>12.288888888888323</v>
      </c>
      <c r="I775" s="287">
        <f t="shared" si="58"/>
        <v>5.6398446387960586E-4</v>
      </c>
      <c r="J775" s="22">
        <f t="shared" si="59"/>
        <v>6.9307424116757258E-3</v>
      </c>
    </row>
    <row r="776" spans="1:10" s="7" customFormat="1">
      <c r="A776" s="45" t="s">
        <v>223</v>
      </c>
      <c r="B776" s="22">
        <v>9645.23</v>
      </c>
      <c r="C776" s="13">
        <v>45138</v>
      </c>
      <c r="D776" s="13">
        <v>45142.572916666664</v>
      </c>
      <c r="E776" s="76">
        <v>45155</v>
      </c>
      <c r="F776" s="273">
        <f t="shared" si="55"/>
        <v>2.7864583333321207</v>
      </c>
      <c r="G776" s="273">
        <f t="shared" si="56"/>
        <v>12.427083333335759</v>
      </c>
      <c r="H776" s="273">
        <f t="shared" si="57"/>
        <v>15.213541666667879</v>
      </c>
      <c r="I776" s="287">
        <f t="shared" si="58"/>
        <v>5.549048378357237E-4</v>
      </c>
      <c r="J776" s="22">
        <f t="shared" si="59"/>
        <v>8.4420678714493651E-3</v>
      </c>
    </row>
    <row r="777" spans="1:10" s="7" customFormat="1">
      <c r="A777" s="45" t="s">
        <v>223</v>
      </c>
      <c r="B777" s="22">
        <v>9993.2000000000007</v>
      </c>
      <c r="C777" s="13">
        <v>45267</v>
      </c>
      <c r="D777" s="13">
        <v>45272.532638888886</v>
      </c>
      <c r="E777" s="76">
        <v>45288</v>
      </c>
      <c r="F777" s="273">
        <f t="shared" si="55"/>
        <v>3.2663194444430701</v>
      </c>
      <c r="G777" s="273">
        <f t="shared" si="56"/>
        <v>15.46736111111386</v>
      </c>
      <c r="H777" s="273">
        <f t="shared" si="57"/>
        <v>18.73368055555693</v>
      </c>
      <c r="I777" s="287">
        <f t="shared" si="58"/>
        <v>5.749240842841441E-4</v>
      </c>
      <c r="J777" s="22">
        <f t="shared" si="59"/>
        <v>1.0770444138675244E-2</v>
      </c>
    </row>
    <row r="778" spans="1:10" s="7" customFormat="1">
      <c r="A778" s="45" t="s">
        <v>223</v>
      </c>
      <c r="B778" s="22">
        <v>10649.2</v>
      </c>
      <c r="C778" s="13">
        <v>45070</v>
      </c>
      <c r="D778" s="13">
        <v>45078.295138888891</v>
      </c>
      <c r="E778" s="76">
        <v>45097</v>
      </c>
      <c r="F778" s="273">
        <f t="shared" ref="F778:F841" si="60">(D778-C778+1)/2</f>
        <v>4.6475694444452529</v>
      </c>
      <c r="G778" s="273">
        <f t="shared" ref="G778:G841" si="61">E778-D778</f>
        <v>18.704861111109494</v>
      </c>
      <c r="H778" s="273">
        <f t="shared" ref="H778:H841" si="62">SUM(F778:G778)</f>
        <v>23.352430555554747</v>
      </c>
      <c r="I778" s="287">
        <f t="shared" ref="I778:I841" si="63">+B778/B$1925</f>
        <v>6.1266476787802773E-4</v>
      </c>
      <c r="J778" s="22">
        <f t="shared" ref="J778:J841" si="64">+H778*I778</f>
        <v>1.4307211445706711E-2</v>
      </c>
    </row>
    <row r="779" spans="1:10" s="7" customFormat="1">
      <c r="A779" s="45" t="s">
        <v>223</v>
      </c>
      <c r="B779" s="22">
        <v>10592.32</v>
      </c>
      <c r="C779" s="13">
        <v>45096</v>
      </c>
      <c r="D779" s="13">
        <v>45104.511805555558</v>
      </c>
      <c r="E779" s="76">
        <v>45114</v>
      </c>
      <c r="F779" s="273">
        <f t="shared" si="60"/>
        <v>4.7559027777788287</v>
      </c>
      <c r="G779" s="273">
        <f t="shared" si="61"/>
        <v>9.4881944444423425</v>
      </c>
      <c r="H779" s="273">
        <f t="shared" si="62"/>
        <v>14.244097222221171</v>
      </c>
      <c r="I779" s="287">
        <f t="shared" si="63"/>
        <v>6.0939237445909464E-4</v>
      </c>
      <c r="J779" s="22">
        <f t="shared" si="64"/>
        <v>8.6802442282755531E-3</v>
      </c>
    </row>
    <row r="780" spans="1:10" s="7" customFormat="1">
      <c r="A780" s="45" t="s">
        <v>224</v>
      </c>
      <c r="B780" s="22">
        <v>3228.07</v>
      </c>
      <c r="C780" s="13">
        <v>45089.393750000003</v>
      </c>
      <c r="D780" s="13">
        <v>45089.394444444442</v>
      </c>
      <c r="E780" s="76">
        <v>45099</v>
      </c>
      <c r="F780" s="273">
        <f t="shared" si="60"/>
        <v>0.50034722221971606</v>
      </c>
      <c r="G780" s="273">
        <f t="shared" si="61"/>
        <v>9.6055555555576575</v>
      </c>
      <c r="H780" s="273">
        <f t="shared" si="62"/>
        <v>10.105902777777374</v>
      </c>
      <c r="I780" s="287">
        <f t="shared" si="63"/>
        <v>1.8571580562333555E-4</v>
      </c>
      <c r="J780" s="22">
        <f t="shared" si="64"/>
        <v>1.8768258759260296E-3</v>
      </c>
    </row>
    <row r="781" spans="1:10" s="7" customFormat="1">
      <c r="A781" s="45" t="s">
        <v>224</v>
      </c>
      <c r="B781" s="22">
        <v>721.46</v>
      </c>
      <c r="C781" s="13">
        <v>45089.393750000003</v>
      </c>
      <c r="D781" s="13">
        <v>45089.394444444442</v>
      </c>
      <c r="E781" s="76">
        <v>45099</v>
      </c>
      <c r="F781" s="273">
        <f t="shared" si="60"/>
        <v>0.50034722221971606</v>
      </c>
      <c r="G781" s="273">
        <f t="shared" si="61"/>
        <v>9.6055555555576575</v>
      </c>
      <c r="H781" s="273">
        <f t="shared" si="62"/>
        <v>10.105902777777374</v>
      </c>
      <c r="I781" s="287">
        <f t="shared" si="63"/>
        <v>4.1506697539090438E-5</v>
      </c>
      <c r="J781" s="22">
        <f t="shared" si="64"/>
        <v>4.1946264995665935E-4</v>
      </c>
    </row>
    <row r="782" spans="1:10" s="7" customFormat="1">
      <c r="A782" s="45" t="s">
        <v>224</v>
      </c>
      <c r="B782" s="22">
        <v>3289.19</v>
      </c>
      <c r="C782" s="13">
        <v>45100.53125</v>
      </c>
      <c r="D782" s="13">
        <v>45100.531944444447</v>
      </c>
      <c r="E782" s="76">
        <v>45114</v>
      </c>
      <c r="F782" s="273">
        <f t="shared" si="60"/>
        <v>0.50034722222335404</v>
      </c>
      <c r="G782" s="273">
        <f t="shared" si="61"/>
        <v>13.468055555553292</v>
      </c>
      <c r="H782" s="273">
        <f t="shared" si="62"/>
        <v>13.968402777776646</v>
      </c>
      <c r="I782" s="287">
        <f t="shared" si="63"/>
        <v>1.8923213272891204E-4</v>
      </c>
      <c r="J782" s="22">
        <f t="shared" si="64"/>
        <v>2.6432706484551339E-3</v>
      </c>
    </row>
    <row r="783" spans="1:10" s="7" customFormat="1">
      <c r="A783" s="45" t="s">
        <v>224</v>
      </c>
      <c r="B783" s="22">
        <v>3281.55</v>
      </c>
      <c r="C783" s="13">
        <v>44936.515277777777</v>
      </c>
      <c r="D783" s="13">
        <v>44936.515972222223</v>
      </c>
      <c r="E783" s="76">
        <v>44950</v>
      </c>
      <c r="F783" s="273">
        <f t="shared" si="60"/>
        <v>0.50034722222335404</v>
      </c>
      <c r="G783" s="273">
        <f t="shared" si="61"/>
        <v>13.484027777776646</v>
      </c>
      <c r="H783" s="273">
        <f t="shared" si="62"/>
        <v>13.984375</v>
      </c>
      <c r="I783" s="287">
        <f t="shared" si="63"/>
        <v>1.8879259184071499E-4</v>
      </c>
      <c r="J783" s="22">
        <f t="shared" si="64"/>
        <v>2.6401464015224987E-3</v>
      </c>
    </row>
    <row r="784" spans="1:10" s="7" customFormat="1">
      <c r="A784" s="45" t="s">
        <v>224</v>
      </c>
      <c r="B784" s="22">
        <v>3268.82</v>
      </c>
      <c r="C784" s="13">
        <v>44936.517361111109</v>
      </c>
      <c r="D784" s="13">
        <v>44936.518055555556</v>
      </c>
      <c r="E784" s="76">
        <v>44950</v>
      </c>
      <c r="F784" s="273">
        <f t="shared" si="60"/>
        <v>0.50034722222335404</v>
      </c>
      <c r="G784" s="273">
        <f t="shared" si="61"/>
        <v>13.481944444443798</v>
      </c>
      <c r="H784" s="273">
        <f t="shared" si="62"/>
        <v>13.982291666667152</v>
      </c>
      <c r="I784" s="287">
        <f t="shared" si="63"/>
        <v>1.880602154654861E-4</v>
      </c>
      <c r="J784" s="22">
        <f t="shared" si="64"/>
        <v>2.6295127835346951E-3</v>
      </c>
    </row>
    <row r="785" spans="1:10" s="7" customFormat="1">
      <c r="A785" s="45" t="s">
        <v>224</v>
      </c>
      <c r="B785" s="22">
        <v>3256.08</v>
      </c>
      <c r="C785" s="13">
        <v>44937.527777777781</v>
      </c>
      <c r="D785" s="13">
        <v>44937.527777777781</v>
      </c>
      <c r="E785" s="76">
        <v>44950</v>
      </c>
      <c r="F785" s="273">
        <f t="shared" si="60"/>
        <v>0.5</v>
      </c>
      <c r="G785" s="273">
        <f t="shared" si="61"/>
        <v>12.472222222218988</v>
      </c>
      <c r="H785" s="273">
        <f t="shared" si="62"/>
        <v>12.972222222218988</v>
      </c>
      <c r="I785" s="287">
        <f t="shared" si="63"/>
        <v>1.8732726377495854E-4</v>
      </c>
      <c r="J785" s="22">
        <f t="shared" si="64"/>
        <v>2.4300508939689952E-3</v>
      </c>
    </row>
    <row r="786" spans="1:10" s="7" customFormat="1">
      <c r="A786" s="45" t="s">
        <v>224</v>
      </c>
      <c r="B786" s="22">
        <v>55.42</v>
      </c>
      <c r="C786" s="13">
        <v>45289.216666666667</v>
      </c>
      <c r="D786" s="13">
        <v>45289.216666666667</v>
      </c>
      <c r="E786" s="76">
        <v>45300</v>
      </c>
      <c r="F786" s="273">
        <f t="shared" si="60"/>
        <v>0.5</v>
      </c>
      <c r="G786" s="273">
        <f t="shared" si="61"/>
        <v>10.783333333332848</v>
      </c>
      <c r="H786" s="273">
        <f t="shared" si="62"/>
        <v>11.283333333332848</v>
      </c>
      <c r="I786" s="287">
        <f t="shared" si="63"/>
        <v>3.1883973853247469E-6</v>
      </c>
      <c r="J786" s="22">
        <f t="shared" si="64"/>
        <v>3.5975750497746015E-5</v>
      </c>
    </row>
    <row r="787" spans="1:10" s="7" customFormat="1">
      <c r="A787" s="45" t="s">
        <v>224</v>
      </c>
      <c r="B787" s="22">
        <v>6708.8</v>
      </c>
      <c r="C787" s="13">
        <v>45133.567361111112</v>
      </c>
      <c r="D787" s="13">
        <v>45133.567361111112</v>
      </c>
      <c r="E787" s="76">
        <v>45147</v>
      </c>
      <c r="F787" s="273">
        <f t="shared" si="60"/>
        <v>0.5</v>
      </c>
      <c r="G787" s="273">
        <f t="shared" si="61"/>
        <v>13.432638888887595</v>
      </c>
      <c r="H787" s="273">
        <f t="shared" si="62"/>
        <v>13.932638888887595</v>
      </c>
      <c r="I787" s="287">
        <f t="shared" si="63"/>
        <v>3.8596752758330319E-4</v>
      </c>
      <c r="J787" s="22">
        <f t="shared" si="64"/>
        <v>5.3775461846549254E-3</v>
      </c>
    </row>
    <row r="788" spans="1:10" s="7" customFormat="1">
      <c r="A788" s="45" t="s">
        <v>224</v>
      </c>
      <c r="B788" s="22">
        <v>705.59</v>
      </c>
      <c r="C788" s="13">
        <v>45133.568055555559</v>
      </c>
      <c r="D788" s="13">
        <v>45133.568055555559</v>
      </c>
      <c r="E788" s="76">
        <v>45147</v>
      </c>
      <c r="F788" s="273">
        <f t="shared" si="60"/>
        <v>0.5</v>
      </c>
      <c r="G788" s="273">
        <f t="shared" si="61"/>
        <v>13.431944444440887</v>
      </c>
      <c r="H788" s="273">
        <f t="shared" si="62"/>
        <v>13.931944444440887</v>
      </c>
      <c r="I788" s="287">
        <f t="shared" si="63"/>
        <v>4.0593672160073771E-5</v>
      </c>
      <c r="J788" s="22">
        <f t="shared" si="64"/>
        <v>5.6554878532999453E-4</v>
      </c>
    </row>
    <row r="789" spans="1:10" s="7" customFormat="1">
      <c r="A789" s="45" t="s">
        <v>224</v>
      </c>
      <c r="B789" s="22">
        <v>7182</v>
      </c>
      <c r="C789" s="13">
        <v>45175.631249999999</v>
      </c>
      <c r="D789" s="13">
        <v>45175.631249999999</v>
      </c>
      <c r="E789" s="76">
        <v>45190</v>
      </c>
      <c r="F789" s="273">
        <f t="shared" si="60"/>
        <v>0.5</v>
      </c>
      <c r="G789" s="273">
        <f t="shared" si="61"/>
        <v>14.368750000001455</v>
      </c>
      <c r="H789" s="273">
        <f t="shared" si="62"/>
        <v>14.868750000001455</v>
      </c>
      <c r="I789" s="287">
        <f t="shared" si="63"/>
        <v>4.1319144751718394E-4</v>
      </c>
      <c r="J789" s="22">
        <f t="shared" si="64"/>
        <v>6.1436403352717302E-3</v>
      </c>
    </row>
    <row r="790" spans="1:10" s="7" customFormat="1">
      <c r="A790" s="45" t="s">
        <v>224</v>
      </c>
      <c r="B790" s="22">
        <v>68.3</v>
      </c>
      <c r="C790" s="13">
        <v>44942.569444444445</v>
      </c>
      <c r="D790" s="13">
        <v>44942.569444444445</v>
      </c>
      <c r="E790" s="76">
        <v>44966</v>
      </c>
      <c r="F790" s="273">
        <f t="shared" si="60"/>
        <v>0.5</v>
      </c>
      <c r="G790" s="273">
        <f t="shared" si="61"/>
        <v>23.430555555554747</v>
      </c>
      <c r="H790" s="273">
        <f t="shared" si="62"/>
        <v>23.930555555554747</v>
      </c>
      <c r="I790" s="287">
        <f t="shared" si="63"/>
        <v>3.9294034900339268E-6</v>
      </c>
      <c r="J790" s="22">
        <f t="shared" si="64"/>
        <v>9.4032808518447597E-5</v>
      </c>
    </row>
    <row r="791" spans="1:10" s="7" customFormat="1">
      <c r="A791" s="45" t="s">
        <v>224</v>
      </c>
      <c r="B791" s="22">
        <v>69.209999999999994</v>
      </c>
      <c r="C791" s="13">
        <v>44942.570833333331</v>
      </c>
      <c r="D791" s="13">
        <v>44942.570833333331</v>
      </c>
      <c r="E791" s="76">
        <v>44966</v>
      </c>
      <c r="F791" s="273">
        <f t="shared" si="60"/>
        <v>0.5</v>
      </c>
      <c r="G791" s="273">
        <f t="shared" si="61"/>
        <v>23.429166666668607</v>
      </c>
      <c r="H791" s="273">
        <f t="shared" si="62"/>
        <v>23.929166666668607</v>
      </c>
      <c r="I791" s="287">
        <f t="shared" si="63"/>
        <v>3.9817571822144667E-6</v>
      </c>
      <c r="J791" s="22">
        <f t="shared" si="64"/>
        <v>9.5280131239414731E-5</v>
      </c>
    </row>
    <row r="792" spans="1:10" s="7" customFormat="1">
      <c r="A792" s="45" t="s">
        <v>224</v>
      </c>
      <c r="B792" s="22">
        <v>723.17</v>
      </c>
      <c r="C792" s="13">
        <v>45113.364583333336</v>
      </c>
      <c r="D792" s="13">
        <v>45113.365277777775</v>
      </c>
      <c r="E792" s="76">
        <v>45132</v>
      </c>
      <c r="F792" s="273">
        <f t="shared" si="60"/>
        <v>0.50034722221971606</v>
      </c>
      <c r="G792" s="273">
        <f t="shared" si="61"/>
        <v>18.634722222224809</v>
      </c>
      <c r="H792" s="273">
        <f t="shared" si="62"/>
        <v>19.135069444444525</v>
      </c>
      <c r="I792" s="287">
        <f t="shared" si="63"/>
        <v>4.1605076455165955E-5</v>
      </c>
      <c r="J792" s="22">
        <f t="shared" si="64"/>
        <v>7.9611602721102437E-4</v>
      </c>
    </row>
    <row r="793" spans="1:10" s="7" customFormat="1">
      <c r="A793" s="45" t="s">
        <v>224</v>
      </c>
      <c r="B793" s="22">
        <v>45.08</v>
      </c>
      <c r="C793" s="13">
        <v>45114.366666666669</v>
      </c>
      <c r="D793" s="13">
        <v>45114.366666666669</v>
      </c>
      <c r="E793" s="76">
        <v>45132</v>
      </c>
      <c r="F793" s="273">
        <f t="shared" si="60"/>
        <v>0.5</v>
      </c>
      <c r="G793" s="273">
        <f t="shared" si="61"/>
        <v>17.633333333331393</v>
      </c>
      <c r="H793" s="273">
        <f t="shared" si="62"/>
        <v>18.133333333331393</v>
      </c>
      <c r="I793" s="287">
        <f t="shared" si="63"/>
        <v>2.5935213664821291E-6</v>
      </c>
      <c r="J793" s="22">
        <f t="shared" si="64"/>
        <v>4.7029187445537573E-5</v>
      </c>
    </row>
    <row r="794" spans="1:10" s="7" customFormat="1">
      <c r="A794" s="45" t="s">
        <v>224</v>
      </c>
      <c r="B794" s="22">
        <v>46.81</v>
      </c>
      <c r="C794" s="13">
        <v>45154.314583333333</v>
      </c>
      <c r="D794" s="13">
        <v>45154.31527777778</v>
      </c>
      <c r="E794" s="76">
        <v>45176</v>
      </c>
      <c r="F794" s="273">
        <f t="shared" si="60"/>
        <v>0.50034722222335404</v>
      </c>
      <c r="G794" s="273">
        <f t="shared" si="61"/>
        <v>21.684722222220444</v>
      </c>
      <c r="H794" s="273">
        <f t="shared" si="62"/>
        <v>22.185069444443798</v>
      </c>
      <c r="I794" s="287">
        <f t="shared" si="63"/>
        <v>2.6930509131550238E-6</v>
      </c>
      <c r="J794" s="22">
        <f t="shared" si="64"/>
        <v>5.9745521525766988E-5</v>
      </c>
    </row>
    <row r="795" spans="1:10" s="7" customFormat="1">
      <c r="A795" s="45" t="s">
        <v>224</v>
      </c>
      <c r="B795" s="22">
        <v>67.760000000000005</v>
      </c>
      <c r="C795" s="13">
        <v>44936.515972222223</v>
      </c>
      <c r="D795" s="13">
        <v>44936.51666666667</v>
      </c>
      <c r="E795" s="76">
        <v>44950</v>
      </c>
      <c r="F795" s="273">
        <f t="shared" si="60"/>
        <v>0.50034722222335404</v>
      </c>
      <c r="G795" s="273">
        <f t="shared" si="61"/>
        <v>13.483333333329938</v>
      </c>
      <c r="H795" s="273">
        <f t="shared" si="62"/>
        <v>13.983680555553292</v>
      </c>
      <c r="I795" s="287">
        <f t="shared" si="63"/>
        <v>3.8983364639048152E-6</v>
      </c>
      <c r="J795" s="22">
        <f t="shared" si="64"/>
        <v>5.4513091809310145E-5</v>
      </c>
    </row>
    <row r="796" spans="1:10" s="7" customFormat="1">
      <c r="A796" s="45" t="s">
        <v>224</v>
      </c>
      <c r="B796" s="22">
        <v>7252</v>
      </c>
      <c r="C796" s="13">
        <v>45142.538194444445</v>
      </c>
      <c r="D796" s="13">
        <v>45142.538888888892</v>
      </c>
      <c r="E796" s="76">
        <v>45162</v>
      </c>
      <c r="F796" s="273">
        <f t="shared" si="60"/>
        <v>0.50034722222335404</v>
      </c>
      <c r="G796" s="273">
        <f t="shared" si="61"/>
        <v>19.461111111108039</v>
      </c>
      <c r="H796" s="273">
        <f t="shared" si="62"/>
        <v>19.961458333331393</v>
      </c>
      <c r="I796" s="287">
        <f t="shared" si="63"/>
        <v>4.1721865460799467E-4</v>
      </c>
      <c r="J796" s="22">
        <f t="shared" si="64"/>
        <v>8.3282927898460681E-3</v>
      </c>
    </row>
    <row r="797" spans="1:10" s="7" customFormat="1">
      <c r="A797" s="45" t="s">
        <v>224</v>
      </c>
      <c r="B797" s="22">
        <v>66.8</v>
      </c>
      <c r="C797" s="13">
        <v>44932.51458333333</v>
      </c>
      <c r="D797" s="13">
        <v>44932.515277777777</v>
      </c>
      <c r="E797" s="76">
        <v>44950</v>
      </c>
      <c r="F797" s="273">
        <f t="shared" si="60"/>
        <v>0.50034722222335404</v>
      </c>
      <c r="G797" s="273">
        <f t="shared" si="61"/>
        <v>17.484722222223354</v>
      </c>
      <c r="H797" s="273">
        <f t="shared" si="62"/>
        <v>17.985069444446708</v>
      </c>
      <c r="I797" s="287">
        <f t="shared" si="63"/>
        <v>3.8431061952308387E-6</v>
      </c>
      <c r="J797" s="22">
        <f t="shared" si="64"/>
        <v>6.9118531803610004E-5</v>
      </c>
    </row>
    <row r="798" spans="1:10" s="7" customFormat="1">
      <c r="A798" s="45" t="s">
        <v>224</v>
      </c>
      <c r="B798" s="22">
        <v>68.78</v>
      </c>
      <c r="C798" s="13">
        <v>44944.553472222222</v>
      </c>
      <c r="D798" s="13">
        <v>44944.553472222222</v>
      </c>
      <c r="E798" s="76">
        <v>44966</v>
      </c>
      <c r="F798" s="273">
        <f t="shared" si="60"/>
        <v>0.5</v>
      </c>
      <c r="G798" s="273">
        <f t="shared" si="61"/>
        <v>21.446527777778101</v>
      </c>
      <c r="H798" s="273">
        <f t="shared" si="62"/>
        <v>21.946527777778101</v>
      </c>
      <c r="I798" s="287">
        <f t="shared" si="63"/>
        <v>3.9570186243709151E-6</v>
      </c>
      <c r="J798" s="22">
        <f t="shared" si="64"/>
        <v>8.6842819156941571E-5</v>
      </c>
    </row>
    <row r="799" spans="1:10" s="7" customFormat="1">
      <c r="A799" s="45" t="s">
        <v>224</v>
      </c>
      <c r="B799" s="22">
        <v>56.25</v>
      </c>
      <c r="C799" s="13">
        <v>45261.177777777775</v>
      </c>
      <c r="D799" s="13">
        <v>45261.177777777775</v>
      </c>
      <c r="E799" s="76">
        <v>45281</v>
      </c>
      <c r="F799" s="273">
        <f t="shared" si="60"/>
        <v>0.5</v>
      </c>
      <c r="G799" s="273">
        <f t="shared" si="61"/>
        <v>19.822222222224809</v>
      </c>
      <c r="H799" s="273">
        <f t="shared" si="62"/>
        <v>20.322222222224809</v>
      </c>
      <c r="I799" s="287">
        <f t="shared" si="63"/>
        <v>3.2361485551157889E-6</v>
      </c>
      <c r="J799" s="22">
        <f t="shared" si="64"/>
        <v>6.5765730081194791E-5</v>
      </c>
    </row>
    <row r="800" spans="1:10" s="7" customFormat="1">
      <c r="A800" s="45" t="s">
        <v>224</v>
      </c>
      <c r="B800" s="22">
        <v>54.47</v>
      </c>
      <c r="C800" s="13">
        <v>45261.213194444441</v>
      </c>
      <c r="D800" s="13">
        <v>45261.213194444441</v>
      </c>
      <c r="E800" s="76">
        <v>45281</v>
      </c>
      <c r="F800" s="273">
        <f t="shared" si="60"/>
        <v>0.5</v>
      </c>
      <c r="G800" s="273">
        <f t="shared" si="61"/>
        <v>19.786805555559113</v>
      </c>
      <c r="H800" s="273">
        <f t="shared" si="62"/>
        <v>20.286805555559113</v>
      </c>
      <c r="I800" s="287">
        <f t="shared" si="63"/>
        <v>3.1337424319494579E-6</v>
      </c>
      <c r="J800" s="22">
        <f t="shared" si="64"/>
        <v>6.3573623378163592E-5</v>
      </c>
    </row>
    <row r="801" spans="1:10" s="7" customFormat="1">
      <c r="A801" s="45" t="s">
        <v>224</v>
      </c>
      <c r="B801" s="22">
        <v>55.18</v>
      </c>
      <c r="C801" s="13">
        <v>45261.269444444442</v>
      </c>
      <c r="D801" s="13">
        <v>45261.269444444442</v>
      </c>
      <c r="E801" s="76">
        <v>45281</v>
      </c>
      <c r="F801" s="273">
        <f t="shared" si="60"/>
        <v>0.5</v>
      </c>
      <c r="G801" s="273">
        <f t="shared" si="61"/>
        <v>19.730555555557657</v>
      </c>
      <c r="H801" s="273">
        <f t="shared" si="62"/>
        <v>20.230555555557657</v>
      </c>
      <c r="I801" s="287">
        <f t="shared" si="63"/>
        <v>3.1745898181562528E-6</v>
      </c>
      <c r="J801" s="22">
        <f t="shared" si="64"/>
        <v>6.4223715682317756E-5</v>
      </c>
    </row>
    <row r="802" spans="1:10" s="7" customFormat="1">
      <c r="A802" s="45" t="s">
        <v>224</v>
      </c>
      <c r="B802" s="22">
        <v>665.14</v>
      </c>
      <c r="C802" s="13">
        <v>45264.274305555555</v>
      </c>
      <c r="D802" s="13">
        <v>45264.274305555555</v>
      </c>
      <c r="E802" s="76">
        <v>45281</v>
      </c>
      <c r="F802" s="273">
        <f t="shared" si="60"/>
        <v>0.5</v>
      </c>
      <c r="G802" s="273">
        <f t="shared" si="61"/>
        <v>16.725694444445253</v>
      </c>
      <c r="H802" s="273">
        <f t="shared" si="62"/>
        <v>17.225694444445253</v>
      </c>
      <c r="I802" s="287">
        <f t="shared" si="63"/>
        <v>3.8266521776883835E-5</v>
      </c>
      <c r="J802" s="22">
        <f t="shared" si="64"/>
        <v>6.5916741158031117E-4</v>
      </c>
    </row>
    <row r="803" spans="1:10" s="7" customFormat="1">
      <c r="A803" s="45" t="s">
        <v>224</v>
      </c>
      <c r="B803" s="22">
        <v>710.06</v>
      </c>
      <c r="C803" s="13">
        <v>45174.193749999999</v>
      </c>
      <c r="D803" s="13">
        <v>45174.193749999999</v>
      </c>
      <c r="E803" s="76">
        <v>45190</v>
      </c>
      <c r="F803" s="273">
        <f t="shared" si="60"/>
        <v>0.5</v>
      </c>
      <c r="G803" s="273">
        <f t="shared" si="61"/>
        <v>15.806250000001455</v>
      </c>
      <c r="H803" s="273">
        <f t="shared" si="62"/>
        <v>16.306250000001455</v>
      </c>
      <c r="I803" s="287">
        <f t="shared" si="63"/>
        <v>4.0850838098586967E-5</v>
      </c>
      <c r="J803" s="22">
        <f t="shared" si="64"/>
        <v>6.6612397874514322E-4</v>
      </c>
    </row>
    <row r="804" spans="1:10" s="7" customFormat="1">
      <c r="A804" s="45" t="s">
        <v>224</v>
      </c>
      <c r="B804" s="22">
        <v>64.92</v>
      </c>
      <c r="C804" s="13">
        <v>44959.401388888888</v>
      </c>
      <c r="D804" s="13">
        <v>44959.402083333334</v>
      </c>
      <c r="E804" s="76">
        <v>44992</v>
      </c>
      <c r="F804" s="273">
        <f t="shared" si="60"/>
        <v>0.50034722222335404</v>
      </c>
      <c r="G804" s="273">
        <f t="shared" si="61"/>
        <v>32.597916666665697</v>
      </c>
      <c r="H804" s="273">
        <f t="shared" si="62"/>
        <v>33.098263888889051</v>
      </c>
      <c r="I804" s="287">
        <f t="shared" si="63"/>
        <v>3.7349469190776357E-6</v>
      </c>
      <c r="J804" s="22">
        <f t="shared" si="64"/>
        <v>1.2362025873862472E-4</v>
      </c>
    </row>
    <row r="805" spans="1:10" s="7" customFormat="1">
      <c r="A805" s="45" t="s">
        <v>224</v>
      </c>
      <c r="B805" s="22">
        <v>3290.47</v>
      </c>
      <c r="C805" s="13">
        <v>44943.551388888889</v>
      </c>
      <c r="D805" s="13">
        <v>44943.552083333336</v>
      </c>
      <c r="E805" s="76">
        <v>44966</v>
      </c>
      <c r="F805" s="273">
        <f t="shared" si="60"/>
        <v>0.50034722222335404</v>
      </c>
      <c r="G805" s="273">
        <f t="shared" si="61"/>
        <v>22.447916666664241</v>
      </c>
      <c r="H805" s="273">
        <f t="shared" si="62"/>
        <v>22.948263888887595</v>
      </c>
      <c r="I805" s="287">
        <f t="shared" si="63"/>
        <v>1.8930577308714399E-4</v>
      </c>
      <c r="J805" s="22">
        <f t="shared" si="64"/>
        <v>4.3442388364936559E-3</v>
      </c>
    </row>
    <row r="806" spans="1:10" s="7" customFormat="1">
      <c r="A806" s="45" t="s">
        <v>224</v>
      </c>
      <c r="B806" s="22">
        <v>58.41</v>
      </c>
      <c r="C806" s="13">
        <v>45008.359027777777</v>
      </c>
      <c r="D806" s="13">
        <v>45008.359722222223</v>
      </c>
      <c r="E806" s="76">
        <v>45023</v>
      </c>
      <c r="F806" s="273">
        <f t="shared" si="60"/>
        <v>0.50034722222335404</v>
      </c>
      <c r="G806" s="273">
        <f t="shared" si="61"/>
        <v>14.640277777776646</v>
      </c>
      <c r="H806" s="273">
        <f t="shared" si="62"/>
        <v>15.140625</v>
      </c>
      <c r="I806" s="287">
        <f t="shared" si="63"/>
        <v>3.3604166596322352E-6</v>
      </c>
      <c r="J806" s="22">
        <f t="shared" si="64"/>
        <v>5.0878808487244312E-5</v>
      </c>
    </row>
    <row r="807" spans="1:10" s="7" customFormat="1">
      <c r="A807" s="45" t="s">
        <v>224</v>
      </c>
      <c r="B807" s="22">
        <v>58.36</v>
      </c>
      <c r="C807" s="13">
        <v>45009.362500000003</v>
      </c>
      <c r="D807" s="13">
        <v>45009.363194444442</v>
      </c>
      <c r="E807" s="76">
        <v>45023</v>
      </c>
      <c r="F807" s="273">
        <f t="shared" si="60"/>
        <v>0.50034722221971606</v>
      </c>
      <c r="G807" s="273">
        <f t="shared" si="61"/>
        <v>13.636805555557657</v>
      </c>
      <c r="H807" s="273">
        <f t="shared" si="62"/>
        <v>14.137152777777374</v>
      </c>
      <c r="I807" s="287">
        <f t="shared" si="63"/>
        <v>3.3575400831387989E-6</v>
      </c>
      <c r="J807" s="22">
        <f t="shared" si="64"/>
        <v>4.7466057112844547E-5</v>
      </c>
    </row>
    <row r="808" spans="1:10" s="7" customFormat="1">
      <c r="A808" s="45" t="s">
        <v>224</v>
      </c>
      <c r="B808" s="22">
        <v>58.34</v>
      </c>
      <c r="C808" s="13">
        <v>45009.367361111108</v>
      </c>
      <c r="D808" s="13">
        <v>45009.368055555555</v>
      </c>
      <c r="E808" s="76">
        <v>45023</v>
      </c>
      <c r="F808" s="273">
        <f t="shared" si="60"/>
        <v>0.50034722222335404</v>
      </c>
      <c r="G808" s="273">
        <f t="shared" si="61"/>
        <v>13.631944444445253</v>
      </c>
      <c r="H808" s="273">
        <f t="shared" si="62"/>
        <v>14.132291666668607</v>
      </c>
      <c r="I808" s="287">
        <f t="shared" si="63"/>
        <v>3.3563894525414248E-6</v>
      </c>
      <c r="J808" s="22">
        <f t="shared" si="64"/>
        <v>4.7433474690245585E-5</v>
      </c>
    </row>
    <row r="809" spans="1:10" s="7" customFormat="1">
      <c r="A809" s="45" t="s">
        <v>224</v>
      </c>
      <c r="B809" s="22">
        <v>713.21</v>
      </c>
      <c r="C809" s="13">
        <v>45009.368055555555</v>
      </c>
      <c r="D809" s="13">
        <v>45009.368750000001</v>
      </c>
      <c r="E809" s="76">
        <v>45023</v>
      </c>
      <c r="F809" s="273">
        <f t="shared" si="60"/>
        <v>0.50034722222335404</v>
      </c>
      <c r="G809" s="273">
        <f t="shared" si="61"/>
        <v>13.631249999998545</v>
      </c>
      <c r="H809" s="273">
        <f t="shared" si="62"/>
        <v>14.131597222221899</v>
      </c>
      <c r="I809" s="287">
        <f t="shared" si="63"/>
        <v>4.1032062417673456E-5</v>
      </c>
      <c r="J809" s="22">
        <f t="shared" si="64"/>
        <v>5.7984857928362974E-4</v>
      </c>
    </row>
    <row r="810" spans="1:10" s="7" customFormat="1">
      <c r="A810" s="45" t="s">
        <v>224</v>
      </c>
      <c r="B810" s="22">
        <v>3214.06</v>
      </c>
      <c r="C810" s="13">
        <v>45011.370833333334</v>
      </c>
      <c r="D810" s="13">
        <v>45011.371527777781</v>
      </c>
      <c r="E810" s="76">
        <v>45023</v>
      </c>
      <c r="F810" s="273">
        <f t="shared" si="60"/>
        <v>0.50034722222335404</v>
      </c>
      <c r="G810" s="273">
        <f t="shared" si="61"/>
        <v>11.628472222218988</v>
      </c>
      <c r="H810" s="273">
        <f t="shared" si="62"/>
        <v>12.128819444442343</v>
      </c>
      <c r="I810" s="287">
        <f t="shared" si="63"/>
        <v>1.849097888898747E-4</v>
      </c>
      <c r="J810" s="22">
        <f t="shared" si="64"/>
        <v>2.2427374429552409E-3</v>
      </c>
    </row>
    <row r="811" spans="1:10" s="7" customFormat="1">
      <c r="A811" s="45" t="s">
        <v>224</v>
      </c>
      <c r="B811" s="22">
        <v>59.14</v>
      </c>
      <c r="C811" s="13">
        <v>45177.449305555558</v>
      </c>
      <c r="D811" s="13">
        <v>45177.449305555558</v>
      </c>
      <c r="E811" s="76">
        <v>45190</v>
      </c>
      <c r="F811" s="273">
        <f t="shared" si="60"/>
        <v>0.5</v>
      </c>
      <c r="G811" s="273">
        <f t="shared" si="61"/>
        <v>12.550694444442343</v>
      </c>
      <c r="H811" s="273">
        <f t="shared" si="62"/>
        <v>13.050694444442343</v>
      </c>
      <c r="I811" s="287">
        <f t="shared" si="63"/>
        <v>3.4024146764364046E-6</v>
      </c>
      <c r="J811" s="22">
        <f t="shared" si="64"/>
        <v>4.4403874315457674E-5</v>
      </c>
    </row>
    <row r="812" spans="1:10" s="7" customFormat="1">
      <c r="A812" s="45" t="s">
        <v>224</v>
      </c>
      <c r="B812" s="22">
        <v>62.95</v>
      </c>
      <c r="C812" s="13">
        <v>45244.879861111112</v>
      </c>
      <c r="D812" s="13">
        <v>45244.879861111112</v>
      </c>
      <c r="E812" s="76">
        <v>45252</v>
      </c>
      <c r="F812" s="273">
        <f t="shared" si="60"/>
        <v>0.5</v>
      </c>
      <c r="G812" s="273">
        <f t="shared" si="61"/>
        <v>7.1201388888875954</v>
      </c>
      <c r="H812" s="273">
        <f t="shared" si="62"/>
        <v>7.6201388888875954</v>
      </c>
      <c r="I812" s="287">
        <f t="shared" si="63"/>
        <v>3.6216098052362473E-6</v>
      </c>
      <c r="J812" s="22">
        <f t="shared" si="64"/>
        <v>2.7597169717257358E-5</v>
      </c>
    </row>
    <row r="813" spans="1:10" s="7" customFormat="1">
      <c r="A813" s="45" t="s">
        <v>224</v>
      </c>
      <c r="B813" s="22">
        <v>713.96</v>
      </c>
      <c r="C813" s="13">
        <v>45244.879861111112</v>
      </c>
      <c r="D813" s="13">
        <v>45244.879861111112</v>
      </c>
      <c r="E813" s="76">
        <v>45252</v>
      </c>
      <c r="F813" s="273">
        <f t="shared" si="60"/>
        <v>0.5</v>
      </c>
      <c r="G813" s="273">
        <f t="shared" si="61"/>
        <v>7.1201388888875954</v>
      </c>
      <c r="H813" s="273">
        <f t="shared" si="62"/>
        <v>7.6201388888875954</v>
      </c>
      <c r="I813" s="287">
        <f t="shared" si="63"/>
        <v>4.1075211065075E-5</v>
      </c>
      <c r="J813" s="22">
        <f t="shared" si="64"/>
        <v>3.1299881320624408E-4</v>
      </c>
    </row>
    <row r="814" spans="1:10" s="7" customFormat="1">
      <c r="A814" s="45" t="s">
        <v>224</v>
      </c>
      <c r="B814" s="22">
        <v>725.16</v>
      </c>
      <c r="C814" s="13">
        <v>44928.357638888891</v>
      </c>
      <c r="D814" s="13">
        <v>44928.35833333333</v>
      </c>
      <c r="E814" s="76">
        <v>44950</v>
      </c>
      <c r="F814" s="273">
        <f t="shared" si="60"/>
        <v>0.50034722221971606</v>
      </c>
      <c r="G814" s="273">
        <f t="shared" si="61"/>
        <v>21.641666666670062</v>
      </c>
      <c r="H814" s="273">
        <f t="shared" si="62"/>
        <v>22.142013888889778</v>
      </c>
      <c r="I814" s="287">
        <f t="shared" si="63"/>
        <v>4.1719564199604718E-5</v>
      </c>
      <c r="J814" s="22">
        <f t="shared" si="64"/>
        <v>9.2375516994607637E-4</v>
      </c>
    </row>
    <row r="815" spans="1:10" s="7" customFormat="1">
      <c r="A815" s="45" t="s">
        <v>224</v>
      </c>
      <c r="B815" s="22">
        <v>3279.01</v>
      </c>
      <c r="C815" s="13">
        <v>44929.29583333333</v>
      </c>
      <c r="D815" s="13">
        <v>44929.29583333333</v>
      </c>
      <c r="E815" s="76">
        <v>44950</v>
      </c>
      <c r="F815" s="273">
        <f t="shared" si="60"/>
        <v>0.5</v>
      </c>
      <c r="G815" s="273">
        <f t="shared" si="61"/>
        <v>20.704166666670062</v>
      </c>
      <c r="H815" s="273">
        <f t="shared" si="62"/>
        <v>21.204166666670062</v>
      </c>
      <c r="I815" s="287">
        <f t="shared" si="63"/>
        <v>1.8864646175484841E-4</v>
      </c>
      <c r="J815" s="22">
        <f t="shared" si="64"/>
        <v>4.0000910161274057E-3</v>
      </c>
    </row>
    <row r="816" spans="1:10" s="7" customFormat="1">
      <c r="A816" s="45" t="s">
        <v>224</v>
      </c>
      <c r="B816" s="22">
        <v>3214.06</v>
      </c>
      <c r="C816" s="13">
        <v>45015.26458333333</v>
      </c>
      <c r="D816" s="13">
        <v>45015.26458333333</v>
      </c>
      <c r="E816" s="76">
        <v>45023</v>
      </c>
      <c r="F816" s="273">
        <f t="shared" si="60"/>
        <v>0.5</v>
      </c>
      <c r="G816" s="273">
        <f t="shared" si="61"/>
        <v>7.7354166666700621</v>
      </c>
      <c r="H816" s="273">
        <f t="shared" si="62"/>
        <v>8.2354166666700621</v>
      </c>
      <c r="I816" s="287">
        <f t="shared" si="63"/>
        <v>1.849097888898747E-4</v>
      </c>
      <c r="J816" s="22">
        <f t="shared" si="64"/>
        <v>1.5228091572541168E-3</v>
      </c>
    </row>
    <row r="817" spans="1:10" s="7" customFormat="1">
      <c r="A817" s="45" t="s">
        <v>224</v>
      </c>
      <c r="B817" s="22">
        <v>54.05</v>
      </c>
      <c r="C817" s="13">
        <v>45030.517361111109</v>
      </c>
      <c r="D817" s="13">
        <v>45030.518055555556</v>
      </c>
      <c r="E817" s="76">
        <v>45040</v>
      </c>
      <c r="F817" s="273">
        <f t="shared" si="60"/>
        <v>0.50034722222335404</v>
      </c>
      <c r="G817" s="273">
        <f t="shared" si="61"/>
        <v>9.4819444444437977</v>
      </c>
      <c r="H817" s="273">
        <f t="shared" si="62"/>
        <v>9.9822916666671517</v>
      </c>
      <c r="I817" s="287">
        <f t="shared" si="63"/>
        <v>3.1095791894045934E-6</v>
      </c>
      <c r="J817" s="22">
        <f t="shared" si="64"/>
        <v>3.1040726429235071E-5</v>
      </c>
    </row>
    <row r="818" spans="1:10" s="7" customFormat="1">
      <c r="A818" s="45" t="s">
        <v>224</v>
      </c>
      <c r="B818" s="22">
        <v>693.59</v>
      </c>
      <c r="C818" s="13">
        <v>45139.435416666667</v>
      </c>
      <c r="D818" s="13">
        <v>45139.4375</v>
      </c>
      <c r="E818" s="76">
        <v>45162</v>
      </c>
      <c r="F818" s="273">
        <f t="shared" si="60"/>
        <v>0.50104166666642413</v>
      </c>
      <c r="G818" s="273">
        <f t="shared" si="61"/>
        <v>22.5625</v>
      </c>
      <c r="H818" s="273">
        <f t="shared" si="62"/>
        <v>23.063541666666424</v>
      </c>
      <c r="I818" s="287">
        <f t="shared" si="63"/>
        <v>3.9903293801649066E-5</v>
      </c>
      <c r="J818" s="22">
        <f t="shared" si="64"/>
        <v>9.2031127923156532E-4</v>
      </c>
    </row>
    <row r="819" spans="1:10" s="7" customFormat="1">
      <c r="A819" s="45" t="s">
        <v>224</v>
      </c>
      <c r="B819" s="22">
        <v>44.64</v>
      </c>
      <c r="C819" s="13">
        <v>45140.445138888892</v>
      </c>
      <c r="D819" s="13">
        <v>45140.445833333331</v>
      </c>
      <c r="E819" s="76">
        <v>45162</v>
      </c>
      <c r="F819" s="273">
        <f t="shared" si="60"/>
        <v>0.50034722221971606</v>
      </c>
      <c r="G819" s="273">
        <f t="shared" si="61"/>
        <v>21.554166666668607</v>
      </c>
      <c r="H819" s="273">
        <f t="shared" si="62"/>
        <v>22.054513888888323</v>
      </c>
      <c r="I819" s="287">
        <f t="shared" si="63"/>
        <v>2.56820749333989E-6</v>
      </c>
      <c r="J819" s="22">
        <f t="shared" si="64"/>
        <v>5.6640567831411672E-5</v>
      </c>
    </row>
    <row r="820" spans="1:10" s="7" customFormat="1">
      <c r="A820" s="45" t="s">
        <v>224</v>
      </c>
      <c r="B820" s="22">
        <v>733.7</v>
      </c>
      <c r="C820" s="13">
        <v>44950.427083333336</v>
      </c>
      <c r="D820" s="13">
        <v>44950.427777777775</v>
      </c>
      <c r="E820" s="76">
        <v>44966</v>
      </c>
      <c r="F820" s="273">
        <f t="shared" si="60"/>
        <v>0.50034722221971606</v>
      </c>
      <c r="G820" s="273">
        <f t="shared" si="61"/>
        <v>15.572222222224809</v>
      </c>
      <c r="H820" s="273">
        <f t="shared" si="62"/>
        <v>16.072569444444525</v>
      </c>
      <c r="I820" s="287">
        <f t="shared" si="63"/>
        <v>4.2210883464683636E-5</v>
      </c>
      <c r="J820" s="22">
        <f t="shared" si="64"/>
        <v>6.7843735579748289E-4</v>
      </c>
    </row>
    <row r="821" spans="1:10" s="7" customFormat="1">
      <c r="A821" s="45" t="s">
        <v>224</v>
      </c>
      <c r="B821" s="22">
        <v>7011.2</v>
      </c>
      <c r="C821" s="13">
        <v>45170.768055555556</v>
      </c>
      <c r="D821" s="13">
        <v>45175.768055555556</v>
      </c>
      <c r="E821" s="76">
        <v>45190</v>
      </c>
      <c r="F821" s="273">
        <f t="shared" si="60"/>
        <v>3</v>
      </c>
      <c r="G821" s="273">
        <f t="shared" si="61"/>
        <v>14.231944444443798</v>
      </c>
      <c r="H821" s="273">
        <f t="shared" si="62"/>
        <v>17.231944444443798</v>
      </c>
      <c r="I821" s="287">
        <f t="shared" si="63"/>
        <v>4.0336506221560564E-4</v>
      </c>
      <c r="J821" s="22">
        <f t="shared" si="64"/>
        <v>6.9507643429289325E-3</v>
      </c>
    </row>
    <row r="822" spans="1:10" s="7" customFormat="1">
      <c r="A822" s="45" t="s">
        <v>224</v>
      </c>
      <c r="B822" s="22">
        <v>58.09</v>
      </c>
      <c r="C822" s="13">
        <v>45170.768055555556</v>
      </c>
      <c r="D822" s="13">
        <v>45175.768055555556</v>
      </c>
      <c r="E822" s="76">
        <v>45190</v>
      </c>
      <c r="F822" s="273">
        <f t="shared" si="60"/>
        <v>3</v>
      </c>
      <c r="G822" s="273">
        <f t="shared" si="61"/>
        <v>14.231944444443798</v>
      </c>
      <c r="H822" s="273">
        <f t="shared" si="62"/>
        <v>17.231944444443798</v>
      </c>
      <c r="I822" s="287">
        <f t="shared" si="63"/>
        <v>3.3420065700742431E-6</v>
      </c>
      <c r="J822" s="22">
        <f t="shared" si="64"/>
        <v>5.7589271548485528E-5</v>
      </c>
    </row>
    <row r="823" spans="1:10" s="7" customFormat="1">
      <c r="A823" s="45" t="s">
        <v>224</v>
      </c>
      <c r="B823" s="22">
        <v>3267.54</v>
      </c>
      <c r="C823" s="13">
        <v>45097.343055555553</v>
      </c>
      <c r="D823" s="13">
        <v>45097.34375</v>
      </c>
      <c r="E823" s="76">
        <v>45114</v>
      </c>
      <c r="F823" s="273">
        <f t="shared" si="60"/>
        <v>0.50034722222335404</v>
      </c>
      <c r="G823" s="273">
        <f t="shared" si="61"/>
        <v>16.65625</v>
      </c>
      <c r="H823" s="273">
        <f t="shared" si="62"/>
        <v>17.156597222223354</v>
      </c>
      <c r="I823" s="287">
        <f t="shared" si="63"/>
        <v>1.8798657510725412E-4</v>
      </c>
      <c r="J823" s="22">
        <f t="shared" si="64"/>
        <v>3.225209952300398E-3</v>
      </c>
    </row>
    <row r="824" spans="1:10" s="7" customFormat="1">
      <c r="A824" s="45" t="s">
        <v>224</v>
      </c>
      <c r="B824" s="22">
        <v>47.47</v>
      </c>
      <c r="C824" s="13">
        <v>45097.343055555553</v>
      </c>
      <c r="D824" s="13">
        <v>45097.34375</v>
      </c>
      <c r="E824" s="76">
        <v>45114</v>
      </c>
      <c r="F824" s="273">
        <f t="shared" si="60"/>
        <v>0.50034722222335404</v>
      </c>
      <c r="G824" s="273">
        <f t="shared" si="61"/>
        <v>16.65625</v>
      </c>
      <c r="H824" s="273">
        <f t="shared" si="62"/>
        <v>17.156597222223354</v>
      </c>
      <c r="I824" s="287">
        <f t="shared" si="63"/>
        <v>2.731021722868382E-6</v>
      </c>
      <c r="J824" s="22">
        <f t="shared" si="64"/>
        <v>4.6855039704395321E-5</v>
      </c>
    </row>
    <row r="825" spans="1:10" s="7" customFormat="1">
      <c r="A825" s="45" t="s">
        <v>224</v>
      </c>
      <c r="B825" s="22">
        <v>65.02</v>
      </c>
      <c r="C825" s="13">
        <v>44958.347222222219</v>
      </c>
      <c r="D825" s="13">
        <v>44958.347222222219</v>
      </c>
      <c r="E825" s="76">
        <v>44992</v>
      </c>
      <c r="F825" s="273">
        <f t="shared" si="60"/>
        <v>0.5</v>
      </c>
      <c r="G825" s="273">
        <f t="shared" si="61"/>
        <v>33.652777777781012</v>
      </c>
      <c r="H825" s="273">
        <f t="shared" si="62"/>
        <v>34.152777777781012</v>
      </c>
      <c r="I825" s="287">
        <f t="shared" si="63"/>
        <v>3.7407000720645082E-6</v>
      </c>
      <c r="J825" s="22">
        <f t="shared" si="64"/>
        <v>1.2775529829454855E-4</v>
      </c>
    </row>
    <row r="826" spans="1:10" s="7" customFormat="1">
      <c r="A826" s="45" t="s">
        <v>224</v>
      </c>
      <c r="B826" s="22">
        <v>43.71</v>
      </c>
      <c r="C826" s="13">
        <v>45116.411111111112</v>
      </c>
      <c r="D826" s="13">
        <v>45116.411111111112</v>
      </c>
      <c r="E826" s="76">
        <v>45132</v>
      </c>
      <c r="F826" s="273">
        <f t="shared" si="60"/>
        <v>0.5</v>
      </c>
      <c r="G826" s="273">
        <f t="shared" si="61"/>
        <v>15.588888888887595</v>
      </c>
      <c r="H826" s="273">
        <f t="shared" si="62"/>
        <v>16.088888888887595</v>
      </c>
      <c r="I826" s="287">
        <f t="shared" si="63"/>
        <v>2.5147031705619755E-6</v>
      </c>
      <c r="J826" s="22">
        <f t="shared" si="64"/>
        <v>4.0458779899704975E-5</v>
      </c>
    </row>
    <row r="827" spans="1:10" s="7" customFormat="1">
      <c r="A827" s="45" t="s">
        <v>224</v>
      </c>
      <c r="B827" s="22">
        <v>7114.8</v>
      </c>
      <c r="C827" s="13">
        <v>45116.396527777775</v>
      </c>
      <c r="D827" s="13">
        <v>45116.409722222219</v>
      </c>
      <c r="E827" s="76">
        <v>45132</v>
      </c>
      <c r="F827" s="273">
        <f t="shared" si="60"/>
        <v>0.50659722222189885</v>
      </c>
      <c r="G827" s="273">
        <f t="shared" si="61"/>
        <v>15.590277777781012</v>
      </c>
      <c r="H827" s="273">
        <f t="shared" si="62"/>
        <v>16.09687500000291</v>
      </c>
      <c r="I827" s="287">
        <f t="shared" si="63"/>
        <v>4.093253287100056E-4</v>
      </c>
      <c r="J827" s="22">
        <f t="shared" si="64"/>
        <v>6.5888586505800624E-3</v>
      </c>
    </row>
    <row r="828" spans="1:10" s="7" customFormat="1">
      <c r="A828" s="45" t="s">
        <v>224</v>
      </c>
      <c r="B828" s="22">
        <v>6846</v>
      </c>
      <c r="C828" s="13">
        <v>45117.410416666666</v>
      </c>
      <c r="D828" s="13">
        <v>45117.410416666666</v>
      </c>
      <c r="E828" s="76">
        <v>45132</v>
      </c>
      <c r="F828" s="273">
        <f t="shared" si="60"/>
        <v>0.5</v>
      </c>
      <c r="G828" s="273">
        <f t="shared" si="61"/>
        <v>14.589583333334303</v>
      </c>
      <c r="H828" s="273">
        <f t="shared" si="62"/>
        <v>15.089583333334303</v>
      </c>
      <c r="I828" s="287">
        <f t="shared" si="63"/>
        <v>3.9386085348129226E-4</v>
      </c>
      <c r="J828" s="22">
        <f t="shared" si="64"/>
        <v>5.9431961703441316E-3</v>
      </c>
    </row>
    <row r="829" spans="1:10" s="7" customFormat="1">
      <c r="A829" s="45" t="s">
        <v>224</v>
      </c>
      <c r="B829" s="22">
        <v>6756.4</v>
      </c>
      <c r="C829" s="13">
        <v>45115.413194444445</v>
      </c>
      <c r="D829" s="13">
        <v>45115.413194444445</v>
      </c>
      <c r="E829" s="76">
        <v>45132</v>
      </c>
      <c r="F829" s="273">
        <f t="shared" si="60"/>
        <v>0.5</v>
      </c>
      <c r="G829" s="273">
        <f t="shared" si="61"/>
        <v>16.586805555554747</v>
      </c>
      <c r="H829" s="273">
        <f t="shared" si="62"/>
        <v>17.086805555554747</v>
      </c>
      <c r="I829" s="287">
        <f t="shared" si="63"/>
        <v>3.8870602840505446E-4</v>
      </c>
      <c r="J829" s="22">
        <f t="shared" si="64"/>
        <v>6.6417443256291059E-3</v>
      </c>
    </row>
    <row r="830" spans="1:10" s="7" customFormat="1">
      <c r="A830" s="45" t="s">
        <v>224</v>
      </c>
      <c r="B830" s="22">
        <v>7044.8</v>
      </c>
      <c r="C830" s="13">
        <v>45115.414583333331</v>
      </c>
      <c r="D830" s="13">
        <v>45115.415277777778</v>
      </c>
      <c r="E830" s="76">
        <v>45132</v>
      </c>
      <c r="F830" s="273">
        <f t="shared" si="60"/>
        <v>0.50034722222335404</v>
      </c>
      <c r="G830" s="273">
        <f t="shared" si="61"/>
        <v>16.584722222221899</v>
      </c>
      <c r="H830" s="273">
        <f t="shared" si="62"/>
        <v>17.085069444445253</v>
      </c>
      <c r="I830" s="287">
        <f t="shared" si="63"/>
        <v>4.0529812161919487E-4</v>
      </c>
      <c r="J830" s="22">
        <f t="shared" si="64"/>
        <v>6.9245465535671619E-3</v>
      </c>
    </row>
    <row r="831" spans="1:10" s="7" customFormat="1">
      <c r="A831" s="45" t="s">
        <v>224</v>
      </c>
      <c r="B831" s="22">
        <v>706.38</v>
      </c>
      <c r="C831" s="13">
        <v>45034.373611111114</v>
      </c>
      <c r="D831" s="13">
        <v>45034.374305555553</v>
      </c>
      <c r="E831" s="76">
        <v>45055</v>
      </c>
      <c r="F831" s="273">
        <f t="shared" si="60"/>
        <v>0.50034722221971606</v>
      </c>
      <c r="G831" s="273">
        <f t="shared" si="61"/>
        <v>20.625694444446708</v>
      </c>
      <c r="H831" s="273">
        <f t="shared" si="62"/>
        <v>21.126041666666424</v>
      </c>
      <c r="I831" s="287">
        <f t="shared" si="63"/>
        <v>4.0639122068670061E-5</v>
      </c>
      <c r="J831" s="22">
        <f t="shared" si="64"/>
        <v>8.5854378611946675E-4</v>
      </c>
    </row>
    <row r="832" spans="1:10" s="7" customFormat="1">
      <c r="A832" s="45" t="s">
        <v>224</v>
      </c>
      <c r="B832" s="22">
        <v>55.66</v>
      </c>
      <c r="C832" s="13">
        <v>45034.374305555553</v>
      </c>
      <c r="D832" s="13">
        <v>45034.375</v>
      </c>
      <c r="E832" s="76">
        <v>45055</v>
      </c>
      <c r="F832" s="273">
        <f t="shared" si="60"/>
        <v>0.50034722222335404</v>
      </c>
      <c r="G832" s="273">
        <f t="shared" si="61"/>
        <v>20.625</v>
      </c>
      <c r="H832" s="273">
        <f t="shared" si="62"/>
        <v>21.125347222223354</v>
      </c>
      <c r="I832" s="287">
        <f t="shared" si="63"/>
        <v>3.202204952493241E-6</v>
      </c>
      <c r="J832" s="22">
        <f t="shared" si="64"/>
        <v>6.7647691498142951E-5</v>
      </c>
    </row>
    <row r="833" spans="1:10" s="7" customFormat="1">
      <c r="A833" s="45" t="s">
        <v>224</v>
      </c>
      <c r="B833" s="22">
        <v>46.81</v>
      </c>
      <c r="C833" s="13">
        <v>45092.345138888886</v>
      </c>
      <c r="D833" s="13">
        <v>45092.345833333333</v>
      </c>
      <c r="E833" s="76">
        <v>45099</v>
      </c>
      <c r="F833" s="273">
        <f t="shared" si="60"/>
        <v>0.50034722222335404</v>
      </c>
      <c r="G833" s="273">
        <f t="shared" si="61"/>
        <v>6.6541666666671517</v>
      </c>
      <c r="H833" s="273">
        <f t="shared" si="62"/>
        <v>7.1545138888905058</v>
      </c>
      <c r="I833" s="287">
        <f t="shared" si="63"/>
        <v>2.6930509131550238E-6</v>
      </c>
      <c r="J833" s="22">
        <f t="shared" si="64"/>
        <v>1.9267470161656878E-5</v>
      </c>
    </row>
    <row r="834" spans="1:10" s="7" customFormat="1">
      <c r="A834" s="45" t="s">
        <v>224</v>
      </c>
      <c r="B834" s="22">
        <v>3221.7</v>
      </c>
      <c r="C834" s="13">
        <v>45001.512499999997</v>
      </c>
      <c r="D834" s="13">
        <v>45001.512499999997</v>
      </c>
      <c r="E834" s="76">
        <v>45023</v>
      </c>
      <c r="F834" s="273">
        <f t="shared" si="60"/>
        <v>0.5</v>
      </c>
      <c r="G834" s="273">
        <f t="shared" si="61"/>
        <v>21.48750000000291</v>
      </c>
      <c r="H834" s="273">
        <f t="shared" si="62"/>
        <v>21.98750000000291</v>
      </c>
      <c r="I834" s="287">
        <f t="shared" si="63"/>
        <v>1.8534932977807176E-4</v>
      </c>
      <c r="J834" s="22">
        <f t="shared" si="64"/>
        <v>4.0753683884958919E-3</v>
      </c>
    </row>
    <row r="835" spans="1:10" s="7" customFormat="1">
      <c r="A835" s="45" t="s">
        <v>224</v>
      </c>
      <c r="B835" s="22">
        <v>3191.14</v>
      </c>
      <c r="C835" s="13">
        <v>45104.518055555556</v>
      </c>
      <c r="D835" s="13">
        <v>45104.518055555556</v>
      </c>
      <c r="E835" s="76">
        <v>45114</v>
      </c>
      <c r="F835" s="273">
        <f t="shared" si="60"/>
        <v>0.5</v>
      </c>
      <c r="G835" s="273">
        <f t="shared" si="61"/>
        <v>9.4819444444437977</v>
      </c>
      <c r="H835" s="273">
        <f t="shared" si="62"/>
        <v>9.9819444444437977</v>
      </c>
      <c r="I835" s="287">
        <f t="shared" si="63"/>
        <v>1.8359116622528352E-4</v>
      </c>
      <c r="J835" s="22">
        <f t="shared" si="64"/>
        <v>1.8325968217514266E-3</v>
      </c>
    </row>
    <row r="836" spans="1:10" s="7" customFormat="1">
      <c r="A836" s="45" t="s">
        <v>224</v>
      </c>
      <c r="B836" s="22">
        <v>47.51</v>
      </c>
      <c r="C836" s="13">
        <v>45097.341666666667</v>
      </c>
      <c r="D836" s="13">
        <v>45097.342361111114</v>
      </c>
      <c r="E836" s="76">
        <v>45114</v>
      </c>
      <c r="F836" s="273">
        <f t="shared" si="60"/>
        <v>0.50034722222335404</v>
      </c>
      <c r="G836" s="273">
        <f t="shared" si="61"/>
        <v>16.65763888888614</v>
      </c>
      <c r="H836" s="273">
        <f t="shared" si="62"/>
        <v>17.157986111109494</v>
      </c>
      <c r="I836" s="287">
        <f t="shared" si="63"/>
        <v>2.7333229840631312E-6</v>
      </c>
      <c r="J836" s="22">
        <f t="shared" si="64"/>
        <v>4.6898317797731562E-5</v>
      </c>
    </row>
    <row r="837" spans="1:10" s="7" customFormat="1">
      <c r="A837" s="45" t="s">
        <v>224</v>
      </c>
      <c r="B837" s="22">
        <v>703.08</v>
      </c>
      <c r="C837" s="13">
        <v>45115.412499999999</v>
      </c>
      <c r="D837" s="13">
        <v>45115.412499999999</v>
      </c>
      <c r="E837" s="76">
        <v>45132</v>
      </c>
      <c r="F837" s="273">
        <f t="shared" si="60"/>
        <v>0.5</v>
      </c>
      <c r="G837" s="273">
        <f t="shared" si="61"/>
        <v>16.587500000001455</v>
      </c>
      <c r="H837" s="273">
        <f t="shared" si="62"/>
        <v>17.087500000001455</v>
      </c>
      <c r="I837" s="287">
        <f t="shared" si="63"/>
        <v>4.0449268020103268E-5</v>
      </c>
      <c r="J837" s="22">
        <f t="shared" si="64"/>
        <v>6.9117686729357349E-4</v>
      </c>
    </row>
    <row r="838" spans="1:10" s="7" customFormat="1">
      <c r="A838" s="45" t="s">
        <v>224</v>
      </c>
      <c r="B838" s="22">
        <v>42.8</v>
      </c>
      <c r="C838" s="13">
        <v>45115.413888888892</v>
      </c>
      <c r="D838" s="13">
        <v>45115.414583333331</v>
      </c>
      <c r="E838" s="76">
        <v>45132</v>
      </c>
      <c r="F838" s="273">
        <f t="shared" si="60"/>
        <v>0.50034722221971606</v>
      </c>
      <c r="G838" s="273">
        <f t="shared" si="61"/>
        <v>16.585416666668607</v>
      </c>
      <c r="H838" s="273">
        <f t="shared" si="62"/>
        <v>17.085763888888323</v>
      </c>
      <c r="I838" s="287">
        <f t="shared" si="63"/>
        <v>2.4623494783814357E-6</v>
      </c>
      <c r="J838" s="22">
        <f t="shared" si="64"/>
        <v>4.2071121799552531E-5</v>
      </c>
    </row>
    <row r="839" spans="1:10" s="7" customFormat="1">
      <c r="A839" s="45" t="s">
        <v>224</v>
      </c>
      <c r="B839" s="22">
        <v>44.34</v>
      </c>
      <c r="C839" s="13">
        <v>45114.415277777778</v>
      </c>
      <c r="D839" s="13">
        <v>45114.415972222225</v>
      </c>
      <c r="E839" s="76">
        <v>45132</v>
      </c>
      <c r="F839" s="273">
        <f t="shared" si="60"/>
        <v>0.50034722222335404</v>
      </c>
      <c r="G839" s="273">
        <f t="shared" si="61"/>
        <v>17.584027777775191</v>
      </c>
      <c r="H839" s="273">
        <f t="shared" si="62"/>
        <v>18.084374999998545</v>
      </c>
      <c r="I839" s="287">
        <f t="shared" si="63"/>
        <v>2.5509480343792725E-6</v>
      </c>
      <c r="J839" s="22">
        <f t="shared" si="64"/>
        <v>4.6132300859223946E-5</v>
      </c>
    </row>
    <row r="840" spans="1:10" s="7" customFormat="1">
      <c r="A840" s="45" t="s">
        <v>224</v>
      </c>
      <c r="B840" s="22">
        <v>716.75</v>
      </c>
      <c r="C840" s="13">
        <v>45117.417361111111</v>
      </c>
      <c r="D840" s="13">
        <v>45117.418055555558</v>
      </c>
      <c r="E840" s="76">
        <v>45132</v>
      </c>
      <c r="F840" s="273">
        <f t="shared" si="60"/>
        <v>0.50034722222335404</v>
      </c>
      <c r="G840" s="273">
        <f t="shared" si="61"/>
        <v>14.581944444442343</v>
      </c>
      <c r="H840" s="273">
        <f t="shared" si="62"/>
        <v>15.082291666665697</v>
      </c>
      <c r="I840" s="287">
        <f t="shared" si="63"/>
        <v>4.1235724033408743E-5</v>
      </c>
      <c r="J840" s="22">
        <f t="shared" si="64"/>
        <v>6.2192921695800702E-4</v>
      </c>
    </row>
    <row r="841" spans="1:10" s="7" customFormat="1">
      <c r="A841" s="45" t="s">
        <v>224</v>
      </c>
      <c r="B841" s="22">
        <v>53.02</v>
      </c>
      <c r="C841" s="13">
        <v>45076.243750000001</v>
      </c>
      <c r="D841" s="13">
        <v>45076.244444444441</v>
      </c>
      <c r="E841" s="76">
        <v>45085</v>
      </c>
      <c r="F841" s="273">
        <f t="shared" si="60"/>
        <v>0.50034722221971606</v>
      </c>
      <c r="G841" s="273">
        <f t="shared" si="61"/>
        <v>8.7555555555591127</v>
      </c>
      <c r="H841" s="273">
        <f t="shared" si="62"/>
        <v>9.2559027777788287</v>
      </c>
      <c r="I841" s="287">
        <f t="shared" si="63"/>
        <v>3.0503217136398069E-6</v>
      </c>
      <c r="J841" s="22">
        <f t="shared" si="64"/>
        <v>2.8233481222397765E-5</v>
      </c>
    </row>
    <row r="842" spans="1:10" s="7" customFormat="1">
      <c r="A842" s="45" t="s">
        <v>224</v>
      </c>
      <c r="B842" s="22">
        <v>47.4</v>
      </c>
      <c r="C842" s="13">
        <v>45083.348611111112</v>
      </c>
      <c r="D842" s="13">
        <v>45083.349305555559</v>
      </c>
      <c r="E842" s="76">
        <v>45099</v>
      </c>
      <c r="F842" s="273">
        <f t="shared" ref="F842:F905" si="65">(D842-C842+1)/2</f>
        <v>0.50034722222335404</v>
      </c>
      <c r="G842" s="273">
        <f t="shared" ref="G842:G905" si="66">E842-D842</f>
        <v>15.650694444440887</v>
      </c>
      <c r="H842" s="273">
        <f t="shared" ref="H842:H905" si="67">SUM(F842:G842)</f>
        <v>16.151041666664241</v>
      </c>
      <c r="I842" s="287">
        <f t="shared" ref="I842:I905" si="68">+B842/B$1925</f>
        <v>2.7269945157775712E-6</v>
      </c>
      <c r="J842" s="22">
        <f t="shared" ref="J842:J905" si="69">+H842*I842</f>
        <v>4.4043802049088431E-5</v>
      </c>
    </row>
    <row r="843" spans="1:10" s="7" customFormat="1">
      <c r="A843" s="45" t="s">
        <v>224</v>
      </c>
      <c r="B843" s="22">
        <v>3252.26</v>
      </c>
      <c r="C843" s="13">
        <v>45084.354861111111</v>
      </c>
      <c r="D843" s="13">
        <v>45084.354861111111</v>
      </c>
      <c r="E843" s="76">
        <v>45099</v>
      </c>
      <c r="F843" s="273">
        <f t="shared" si="65"/>
        <v>0.5</v>
      </c>
      <c r="G843" s="273">
        <f t="shared" si="66"/>
        <v>14.645138888889051</v>
      </c>
      <c r="H843" s="273">
        <f t="shared" si="67"/>
        <v>15.145138888889051</v>
      </c>
      <c r="I843" s="287">
        <f t="shared" si="68"/>
        <v>1.8710749333086002E-4</v>
      </c>
      <c r="J843" s="22">
        <f t="shared" si="69"/>
        <v>2.8337689736477566E-3</v>
      </c>
    </row>
    <row r="844" spans="1:10" s="7" customFormat="1">
      <c r="A844" s="45" t="s">
        <v>224</v>
      </c>
      <c r="B844" s="22">
        <v>726.87</v>
      </c>
      <c r="C844" s="13">
        <v>45084.354861111111</v>
      </c>
      <c r="D844" s="13">
        <v>45084.354861111111</v>
      </c>
      <c r="E844" s="76">
        <v>45099</v>
      </c>
      <c r="F844" s="273">
        <f t="shared" si="65"/>
        <v>0.5</v>
      </c>
      <c r="G844" s="273">
        <f t="shared" si="66"/>
        <v>14.645138888889051</v>
      </c>
      <c r="H844" s="273">
        <f t="shared" si="67"/>
        <v>15.145138888889051</v>
      </c>
      <c r="I844" s="287">
        <f t="shared" si="68"/>
        <v>4.1817943115680241E-5</v>
      </c>
      <c r="J844" s="22">
        <f t="shared" si="69"/>
        <v>6.3333855653463901E-4</v>
      </c>
    </row>
    <row r="845" spans="1:10" s="7" customFormat="1">
      <c r="A845" s="45" t="s">
        <v>224</v>
      </c>
      <c r="B845" s="22">
        <v>3104.55</v>
      </c>
      <c r="C845" s="13">
        <v>45080.48541666667</v>
      </c>
      <c r="D845" s="13">
        <v>45080.486111111109</v>
      </c>
      <c r="E845" s="76">
        <v>45099</v>
      </c>
      <c r="F845" s="273">
        <f t="shared" si="65"/>
        <v>0.50034722221971606</v>
      </c>
      <c r="G845" s="273">
        <f t="shared" si="66"/>
        <v>18.513888888890506</v>
      </c>
      <c r="H845" s="273">
        <f t="shared" si="67"/>
        <v>19.014236111110222</v>
      </c>
      <c r="I845" s="287">
        <f t="shared" si="68"/>
        <v>1.7860951105395063E-4</v>
      </c>
      <c r="J845" s="22">
        <f t="shared" si="69"/>
        <v>3.3961234148697683E-3</v>
      </c>
    </row>
    <row r="846" spans="1:10" s="7" customFormat="1">
      <c r="A846" s="45" t="s">
        <v>224</v>
      </c>
      <c r="B846" s="22">
        <v>720.61</v>
      </c>
      <c r="C846" s="13">
        <v>45009.361805555556</v>
      </c>
      <c r="D846" s="13">
        <v>45009.362500000003</v>
      </c>
      <c r="E846" s="76">
        <v>45023</v>
      </c>
      <c r="F846" s="273">
        <f t="shared" si="65"/>
        <v>0.50034722222335404</v>
      </c>
      <c r="G846" s="273">
        <f t="shared" si="66"/>
        <v>13.63749999999709</v>
      </c>
      <c r="H846" s="273">
        <f t="shared" si="67"/>
        <v>14.137847222220444</v>
      </c>
      <c r="I846" s="287">
        <f t="shared" si="68"/>
        <v>4.1457795738702022E-5</v>
      </c>
      <c r="J846" s="22">
        <f t="shared" si="69"/>
        <v>5.8612398232379091E-4</v>
      </c>
    </row>
    <row r="847" spans="1:10" s="7" customFormat="1">
      <c r="A847" s="45" t="s">
        <v>224</v>
      </c>
      <c r="B847" s="22">
        <v>3200.05</v>
      </c>
      <c r="C847" s="13">
        <v>44928.359027777777</v>
      </c>
      <c r="D847" s="13">
        <v>44928.359722222223</v>
      </c>
      <c r="E847" s="76">
        <v>44950</v>
      </c>
      <c r="F847" s="273">
        <f t="shared" si="65"/>
        <v>0.50034722222335404</v>
      </c>
      <c r="G847" s="273">
        <f t="shared" si="66"/>
        <v>21.640277777776646</v>
      </c>
      <c r="H847" s="273">
        <f t="shared" si="67"/>
        <v>22.140625</v>
      </c>
      <c r="I847" s="287">
        <f t="shared" si="68"/>
        <v>1.8410377215641389E-4</v>
      </c>
      <c r="J847" s="22">
        <f t="shared" si="69"/>
        <v>4.0761725804006011E-3</v>
      </c>
    </row>
    <row r="848" spans="1:10" s="7" customFormat="1">
      <c r="A848" s="45" t="s">
        <v>224</v>
      </c>
      <c r="B848" s="22">
        <v>706.71</v>
      </c>
      <c r="C848" s="13">
        <v>45127.479861111111</v>
      </c>
      <c r="D848" s="13">
        <v>45127.480555555558</v>
      </c>
      <c r="E848" s="76">
        <v>45147</v>
      </c>
      <c r="F848" s="273">
        <f t="shared" si="65"/>
        <v>0.50034722222335404</v>
      </c>
      <c r="G848" s="273">
        <f t="shared" si="66"/>
        <v>19.519444444442343</v>
      </c>
      <c r="H848" s="273">
        <f t="shared" si="67"/>
        <v>20.019791666665697</v>
      </c>
      <c r="I848" s="287">
        <f t="shared" si="68"/>
        <v>4.0658107473526744E-5</v>
      </c>
      <c r="J848" s="22">
        <f t="shared" si="69"/>
        <v>8.1396684118090895E-4</v>
      </c>
    </row>
    <row r="849" spans="1:10" s="7" customFormat="1">
      <c r="A849" s="45" t="s">
        <v>224</v>
      </c>
      <c r="B849" s="22">
        <v>6661.2</v>
      </c>
      <c r="C849" s="13">
        <v>45131.484027777777</v>
      </c>
      <c r="D849" s="13">
        <v>45131.484027777777</v>
      </c>
      <c r="E849" s="76">
        <v>45147</v>
      </c>
      <c r="F849" s="273">
        <f t="shared" si="65"/>
        <v>0.5</v>
      </c>
      <c r="G849" s="273">
        <f t="shared" si="66"/>
        <v>15.515972222223354</v>
      </c>
      <c r="H849" s="273">
        <f t="shared" si="67"/>
        <v>16.015972222223354</v>
      </c>
      <c r="I849" s="287">
        <f t="shared" si="68"/>
        <v>3.8322902676155186E-4</v>
      </c>
      <c r="J849" s="22">
        <f t="shared" si="69"/>
        <v>6.1377854473627048E-3</v>
      </c>
    </row>
    <row r="850" spans="1:10" s="7" customFormat="1">
      <c r="A850" s="45" t="s">
        <v>224</v>
      </c>
      <c r="B850" s="22">
        <v>7142.8</v>
      </c>
      <c r="C850" s="13">
        <v>45243.188888888886</v>
      </c>
      <c r="D850" s="13">
        <v>45243.188888888886</v>
      </c>
      <c r="E850" s="76">
        <v>45252</v>
      </c>
      <c r="F850" s="273">
        <f t="shared" si="65"/>
        <v>0.5</v>
      </c>
      <c r="G850" s="273">
        <f t="shared" si="66"/>
        <v>8.8111111111138598</v>
      </c>
      <c r="H850" s="273">
        <f t="shared" si="67"/>
        <v>9.3111111111138598</v>
      </c>
      <c r="I850" s="287">
        <f t="shared" si="68"/>
        <v>4.1093621154632992E-4</v>
      </c>
      <c r="J850" s="22">
        <f t="shared" si="69"/>
        <v>3.8262727252880682E-3</v>
      </c>
    </row>
    <row r="851" spans="1:10" s="7" customFormat="1">
      <c r="A851" s="45" t="s">
        <v>224</v>
      </c>
      <c r="B851" s="22">
        <v>3282.83</v>
      </c>
      <c r="C851" s="13">
        <v>45082.496527777781</v>
      </c>
      <c r="D851" s="13">
        <v>45082.49722222222</v>
      </c>
      <c r="E851" s="76">
        <v>45099</v>
      </c>
      <c r="F851" s="273">
        <f t="shared" si="65"/>
        <v>0.50034722221971606</v>
      </c>
      <c r="G851" s="273">
        <f t="shared" si="66"/>
        <v>16.502777777779556</v>
      </c>
      <c r="H851" s="273">
        <f t="shared" si="67"/>
        <v>17.003124999999272</v>
      </c>
      <c r="I851" s="287">
        <f t="shared" si="68"/>
        <v>1.8886623219894694E-4</v>
      </c>
      <c r="J851" s="22">
        <f t="shared" si="69"/>
        <v>3.2113161543575824E-3</v>
      </c>
    </row>
    <row r="852" spans="1:10" s="7" customFormat="1">
      <c r="A852" s="45" t="s">
        <v>224</v>
      </c>
      <c r="B852" s="22">
        <v>7235.2</v>
      </c>
      <c r="C852" s="13">
        <v>45154.345833333333</v>
      </c>
      <c r="D852" s="13">
        <v>45154.34652777778</v>
      </c>
      <c r="E852" s="76">
        <v>45176</v>
      </c>
      <c r="F852" s="273">
        <f t="shared" si="65"/>
        <v>0.50034722222335404</v>
      </c>
      <c r="G852" s="273">
        <f t="shared" si="66"/>
        <v>21.653472222220444</v>
      </c>
      <c r="H852" s="273">
        <f t="shared" si="67"/>
        <v>22.153819444443798</v>
      </c>
      <c r="I852" s="287">
        <f t="shared" si="68"/>
        <v>4.1625212490620011E-4</v>
      </c>
      <c r="J852" s="22">
        <f t="shared" si="69"/>
        <v>9.2215744185380252E-3</v>
      </c>
    </row>
    <row r="853" spans="1:10" s="7" customFormat="1">
      <c r="A853" s="45" t="s">
        <v>224</v>
      </c>
      <c r="B853" s="22">
        <v>47.03</v>
      </c>
      <c r="C853" s="13">
        <v>45154.345833333333</v>
      </c>
      <c r="D853" s="13">
        <v>45154.34652777778</v>
      </c>
      <c r="E853" s="76">
        <v>45176</v>
      </c>
      <c r="F853" s="273">
        <f t="shared" si="65"/>
        <v>0.50034722222335404</v>
      </c>
      <c r="G853" s="273">
        <f t="shared" si="66"/>
        <v>21.653472222220444</v>
      </c>
      <c r="H853" s="273">
        <f t="shared" si="67"/>
        <v>22.153819444443798</v>
      </c>
      <c r="I853" s="287">
        <f t="shared" si="68"/>
        <v>2.7057078497261433E-6</v>
      </c>
      <c r="J853" s="22">
        <f t="shared" si="69"/>
        <v>5.9941763172247248E-5</v>
      </c>
    </row>
    <row r="854" spans="1:10" s="7" customFormat="1">
      <c r="A854" s="45" t="s">
        <v>224</v>
      </c>
      <c r="B854" s="22">
        <v>52.9</v>
      </c>
      <c r="C854" s="13">
        <v>45075.420138888891</v>
      </c>
      <c r="D854" s="13">
        <v>45075.42083333333</v>
      </c>
      <c r="E854" s="76">
        <v>45085</v>
      </c>
      <c r="F854" s="273">
        <f t="shared" si="65"/>
        <v>0.50034722221971606</v>
      </c>
      <c r="G854" s="273">
        <f t="shared" si="66"/>
        <v>9.5791666666700621</v>
      </c>
      <c r="H854" s="273">
        <f t="shared" si="67"/>
        <v>10.079513888889778</v>
      </c>
      <c r="I854" s="287">
        <f t="shared" si="68"/>
        <v>3.0434179300555594E-6</v>
      </c>
      <c r="J854" s="22">
        <f t="shared" si="69"/>
        <v>3.0676173295691188E-5</v>
      </c>
    </row>
    <row r="855" spans="1:10" s="7" customFormat="1">
      <c r="A855" s="45" t="s">
        <v>224</v>
      </c>
      <c r="B855" s="22">
        <v>53.67</v>
      </c>
      <c r="C855" s="13">
        <v>45075.422222222223</v>
      </c>
      <c r="D855" s="13">
        <v>45075.42291666667</v>
      </c>
      <c r="E855" s="76">
        <v>45085</v>
      </c>
      <c r="F855" s="273">
        <f t="shared" si="65"/>
        <v>0.50034722222335404</v>
      </c>
      <c r="G855" s="273">
        <f t="shared" si="66"/>
        <v>9.5770833333299379</v>
      </c>
      <c r="H855" s="273">
        <f t="shared" si="67"/>
        <v>10.077430555553292</v>
      </c>
      <c r="I855" s="287">
        <f t="shared" si="68"/>
        <v>3.087717208054478E-6</v>
      </c>
      <c r="J855" s="22">
        <f t="shared" si="69"/>
        <v>3.1116255739355899E-5</v>
      </c>
    </row>
    <row r="856" spans="1:10" s="7" customFormat="1">
      <c r="A856" s="45" t="s">
        <v>224</v>
      </c>
      <c r="B856" s="22">
        <v>44.81</v>
      </c>
      <c r="C856" s="13">
        <v>45136.411111111112</v>
      </c>
      <c r="D856" s="13">
        <v>45136.411805555559</v>
      </c>
      <c r="E856" s="76">
        <v>45162</v>
      </c>
      <c r="F856" s="273">
        <f t="shared" si="65"/>
        <v>0.50034722222335404</v>
      </c>
      <c r="G856" s="273">
        <f t="shared" si="66"/>
        <v>25.588194444440887</v>
      </c>
      <c r="H856" s="273">
        <f t="shared" si="67"/>
        <v>26.088541666664241</v>
      </c>
      <c r="I856" s="287">
        <f t="shared" si="68"/>
        <v>2.5779878534175733E-6</v>
      </c>
      <c r="J856" s="22">
        <f t="shared" si="69"/>
        <v>6.7255943530038665E-5</v>
      </c>
    </row>
    <row r="857" spans="1:10" s="7" customFormat="1">
      <c r="A857" s="45" t="s">
        <v>224</v>
      </c>
      <c r="B857" s="22">
        <v>7190.4</v>
      </c>
      <c r="C857" s="13">
        <v>45176.193055555559</v>
      </c>
      <c r="D857" s="13">
        <v>45176.193055555559</v>
      </c>
      <c r="E857" s="76">
        <v>45190</v>
      </c>
      <c r="F857" s="273">
        <f t="shared" si="65"/>
        <v>0.5</v>
      </c>
      <c r="G857" s="273">
        <f t="shared" si="66"/>
        <v>13.806944444440887</v>
      </c>
      <c r="H857" s="273">
        <f t="shared" si="67"/>
        <v>14.306944444440887</v>
      </c>
      <c r="I857" s="287">
        <f t="shared" si="68"/>
        <v>4.1367471236808119E-4</v>
      </c>
      <c r="J857" s="22">
        <f t="shared" si="69"/>
        <v>5.9184211279202014E-3</v>
      </c>
    </row>
    <row r="858" spans="1:10" s="7" customFormat="1">
      <c r="A858" s="45" t="s">
        <v>224</v>
      </c>
      <c r="B858" s="22">
        <v>7235.2</v>
      </c>
      <c r="C858" s="13">
        <v>45177.224305555559</v>
      </c>
      <c r="D858" s="13">
        <v>45177.224305555559</v>
      </c>
      <c r="E858" s="76">
        <v>45190</v>
      </c>
      <c r="F858" s="273">
        <f t="shared" si="65"/>
        <v>0.5</v>
      </c>
      <c r="G858" s="273">
        <f t="shared" si="66"/>
        <v>12.775694444440887</v>
      </c>
      <c r="H858" s="273">
        <f t="shared" si="67"/>
        <v>13.275694444440887</v>
      </c>
      <c r="I858" s="287">
        <f t="shared" si="68"/>
        <v>4.1625212490620011E-4</v>
      </c>
      <c r="J858" s="22">
        <f t="shared" si="69"/>
        <v>5.5260360221039547E-3</v>
      </c>
    </row>
    <row r="859" spans="1:10" s="7" customFormat="1">
      <c r="A859" s="45" t="s">
        <v>224</v>
      </c>
      <c r="B859" s="22">
        <v>720.04</v>
      </c>
      <c r="C859" s="13">
        <v>45006.513194444444</v>
      </c>
      <c r="D859" s="13">
        <v>45006.513194444444</v>
      </c>
      <c r="E859" s="76">
        <v>45023</v>
      </c>
      <c r="F859" s="273">
        <f t="shared" si="65"/>
        <v>0.5</v>
      </c>
      <c r="G859" s="273">
        <f t="shared" si="66"/>
        <v>16.486805555556202</v>
      </c>
      <c r="H859" s="273">
        <f t="shared" si="67"/>
        <v>16.986805555556202</v>
      </c>
      <c r="I859" s="287">
        <f t="shared" si="68"/>
        <v>4.1425002766676845E-5</v>
      </c>
      <c r="J859" s="22">
        <f t="shared" si="69"/>
        <v>7.036784671359173E-4</v>
      </c>
    </row>
    <row r="860" spans="1:10" s="7" customFormat="1">
      <c r="A860" s="45" t="s">
        <v>224</v>
      </c>
      <c r="B860" s="22">
        <v>3197.51</v>
      </c>
      <c r="C860" s="13">
        <v>44957.287499999999</v>
      </c>
      <c r="D860" s="13">
        <v>44957.287499999999</v>
      </c>
      <c r="E860" s="76">
        <v>44966</v>
      </c>
      <c r="F860" s="273">
        <f t="shared" si="65"/>
        <v>0.5</v>
      </c>
      <c r="G860" s="273">
        <f t="shared" si="66"/>
        <v>8.7125000000014552</v>
      </c>
      <c r="H860" s="273">
        <f t="shared" si="67"/>
        <v>9.2125000000014552</v>
      </c>
      <c r="I860" s="287">
        <f t="shared" si="68"/>
        <v>1.8395764207054731E-4</v>
      </c>
      <c r="J860" s="22">
        <f t="shared" si="69"/>
        <v>1.6947097775751848E-3</v>
      </c>
    </row>
    <row r="861" spans="1:10" s="7" customFormat="1">
      <c r="A861" s="45" t="s">
        <v>224</v>
      </c>
      <c r="B861" s="22">
        <v>710.06</v>
      </c>
      <c r="C861" s="13">
        <v>45156.870833333334</v>
      </c>
      <c r="D861" s="13">
        <v>45156.870833333334</v>
      </c>
      <c r="E861" s="76">
        <v>45176</v>
      </c>
      <c r="F861" s="273">
        <f t="shared" si="65"/>
        <v>0.5</v>
      </c>
      <c r="G861" s="273">
        <f t="shared" si="66"/>
        <v>19.129166666665697</v>
      </c>
      <c r="H861" s="273">
        <f t="shared" si="67"/>
        <v>19.629166666665697</v>
      </c>
      <c r="I861" s="287">
        <f t="shared" si="68"/>
        <v>4.0850838098586967E-5</v>
      </c>
      <c r="J861" s="22">
        <f t="shared" si="69"/>
        <v>8.0186790951014032E-4</v>
      </c>
    </row>
    <row r="862" spans="1:10" s="7" customFormat="1">
      <c r="A862" s="45" t="s">
        <v>224</v>
      </c>
      <c r="B862" s="22">
        <v>725.73</v>
      </c>
      <c r="C862" s="13">
        <v>45103.534722222219</v>
      </c>
      <c r="D862" s="13">
        <v>45103.534722222219</v>
      </c>
      <c r="E862" s="76">
        <v>45114</v>
      </c>
      <c r="F862" s="273">
        <f t="shared" si="65"/>
        <v>0.5</v>
      </c>
      <c r="G862" s="273">
        <f t="shared" si="66"/>
        <v>10.465277777781012</v>
      </c>
      <c r="H862" s="273">
        <f t="shared" si="67"/>
        <v>10.965277777781012</v>
      </c>
      <c r="I862" s="287">
        <f t="shared" si="68"/>
        <v>4.1752357171629894E-5</v>
      </c>
      <c r="J862" s="22">
        <f t="shared" si="69"/>
        <v>4.578261942640489E-4</v>
      </c>
    </row>
    <row r="863" spans="1:10" s="7" customFormat="1">
      <c r="A863" s="45" t="s">
        <v>224</v>
      </c>
      <c r="B863" s="22">
        <v>445480</v>
      </c>
      <c r="C863" s="13">
        <v>45112</v>
      </c>
      <c r="D863" s="13">
        <v>45119.280555555553</v>
      </c>
      <c r="E863" s="76">
        <v>45132</v>
      </c>
      <c r="F863" s="273">
        <f t="shared" si="65"/>
        <v>4.140277777776646</v>
      </c>
      <c r="G863" s="273">
        <f t="shared" si="66"/>
        <v>12.719444444446708</v>
      </c>
      <c r="H863" s="273">
        <f t="shared" si="67"/>
        <v>16.859722222223354</v>
      </c>
      <c r="I863" s="287">
        <f t="shared" si="68"/>
        <v>2.5629145925919673E-2</v>
      </c>
      <c r="J863" s="22">
        <f t="shared" si="69"/>
        <v>0.43210028110383303</v>
      </c>
    </row>
    <row r="864" spans="1:10" s="7" customFormat="1">
      <c r="A864" s="45" t="s">
        <v>224</v>
      </c>
      <c r="B864" s="22">
        <v>725.16</v>
      </c>
      <c r="C864" s="13">
        <v>45035.379166666666</v>
      </c>
      <c r="D864" s="13">
        <v>45035.379861111112</v>
      </c>
      <c r="E864" s="76">
        <v>45055</v>
      </c>
      <c r="F864" s="273">
        <f t="shared" si="65"/>
        <v>0.50034722222335404</v>
      </c>
      <c r="G864" s="273">
        <f t="shared" si="66"/>
        <v>19.620138888887595</v>
      </c>
      <c r="H864" s="273">
        <f t="shared" si="67"/>
        <v>20.120486111110949</v>
      </c>
      <c r="I864" s="287">
        <f t="shared" si="68"/>
        <v>4.1719564199604718E-5</v>
      </c>
      <c r="J864" s="22">
        <f t="shared" si="69"/>
        <v>8.3941791203974827E-4</v>
      </c>
    </row>
    <row r="865" spans="1:10" s="7" customFormat="1">
      <c r="A865" s="45" t="s">
        <v>224</v>
      </c>
      <c r="B865" s="22">
        <v>48.03</v>
      </c>
      <c r="C865" s="13">
        <v>45083.352083333331</v>
      </c>
      <c r="D865" s="13">
        <v>45083.352083333331</v>
      </c>
      <c r="E865" s="76">
        <v>45099</v>
      </c>
      <c r="F865" s="273">
        <f t="shared" si="65"/>
        <v>0.5</v>
      </c>
      <c r="G865" s="273">
        <f t="shared" si="66"/>
        <v>15.647916666668607</v>
      </c>
      <c r="H865" s="273">
        <f t="shared" si="67"/>
        <v>16.147916666668607</v>
      </c>
      <c r="I865" s="287">
        <f t="shared" si="68"/>
        <v>2.7632393795948682E-6</v>
      </c>
      <c r="J865" s="22">
        <f t="shared" si="69"/>
        <v>4.4620559231754989E-5</v>
      </c>
    </row>
    <row r="866" spans="1:10" s="7" customFormat="1">
      <c r="A866" s="45" t="s">
        <v>224</v>
      </c>
      <c r="B866" s="22">
        <v>706.66</v>
      </c>
      <c r="C866" s="13">
        <v>45014.356249999997</v>
      </c>
      <c r="D866" s="13">
        <v>45014.356944444444</v>
      </c>
      <c r="E866" s="76">
        <v>45023</v>
      </c>
      <c r="F866" s="273">
        <f t="shared" si="65"/>
        <v>0.50034722222335404</v>
      </c>
      <c r="G866" s="273">
        <f t="shared" si="66"/>
        <v>8.6430555555562023</v>
      </c>
      <c r="H866" s="273">
        <f t="shared" si="67"/>
        <v>9.1434027777795563</v>
      </c>
      <c r="I866" s="287">
        <f t="shared" si="68"/>
        <v>4.0655230897033301E-5</v>
      </c>
      <c r="J866" s="22">
        <f t="shared" si="69"/>
        <v>3.7172715111520355E-4</v>
      </c>
    </row>
    <row r="867" spans="1:10" s="7" customFormat="1">
      <c r="A867" s="45" t="s">
        <v>224</v>
      </c>
      <c r="B867" s="22">
        <v>707.52</v>
      </c>
      <c r="C867" s="13">
        <v>45079.484027777777</v>
      </c>
      <c r="D867" s="13">
        <v>45079.484722222223</v>
      </c>
      <c r="E867" s="76">
        <v>45099</v>
      </c>
      <c r="F867" s="273">
        <f t="shared" si="65"/>
        <v>0.50034722222335404</v>
      </c>
      <c r="G867" s="273">
        <f t="shared" si="66"/>
        <v>19.515277777776646</v>
      </c>
      <c r="H867" s="273">
        <f t="shared" si="67"/>
        <v>20.015625</v>
      </c>
      <c r="I867" s="287">
        <f t="shared" si="68"/>
        <v>4.0704708012720407E-5</v>
      </c>
      <c r="J867" s="22">
        <f t="shared" si="69"/>
        <v>8.1473017131710693E-4</v>
      </c>
    </row>
    <row r="868" spans="1:10" s="7" customFormat="1">
      <c r="A868" s="45" t="s">
        <v>224</v>
      </c>
      <c r="B868" s="22">
        <v>727.15</v>
      </c>
      <c r="C868" s="13">
        <v>45081.518055555556</v>
      </c>
      <c r="D868" s="13">
        <v>45081.518750000003</v>
      </c>
      <c r="E868" s="76">
        <v>45099</v>
      </c>
      <c r="F868" s="273">
        <f t="shared" si="65"/>
        <v>0.50034722222335404</v>
      </c>
      <c r="G868" s="273">
        <f t="shared" si="66"/>
        <v>17.48124999999709</v>
      </c>
      <c r="H868" s="273">
        <f t="shared" si="67"/>
        <v>17.981597222220444</v>
      </c>
      <c r="I868" s="287">
        <f t="shared" si="68"/>
        <v>4.1834051944043481E-5</v>
      </c>
      <c r="J868" s="22">
        <f t="shared" si="69"/>
        <v>7.5224307223123801E-4</v>
      </c>
    </row>
    <row r="869" spans="1:10" s="7" customFormat="1">
      <c r="A869" s="45" t="s">
        <v>224</v>
      </c>
      <c r="B869" s="22">
        <v>47.27</v>
      </c>
      <c r="C869" s="13">
        <v>45081.518055555556</v>
      </c>
      <c r="D869" s="13">
        <v>45081.518750000003</v>
      </c>
      <c r="E869" s="76">
        <v>45099</v>
      </c>
      <c r="F869" s="273">
        <f t="shared" si="65"/>
        <v>0.50034722222335404</v>
      </c>
      <c r="G869" s="273">
        <f t="shared" si="66"/>
        <v>17.48124999999709</v>
      </c>
      <c r="H869" s="273">
        <f t="shared" si="67"/>
        <v>17.981597222220444</v>
      </c>
      <c r="I869" s="287">
        <f t="shared" si="68"/>
        <v>2.7195154168946375E-6</v>
      </c>
      <c r="J869" s="22">
        <f t="shared" si="69"/>
        <v>4.8901230866218285E-5</v>
      </c>
    </row>
    <row r="870" spans="1:10" s="7" customFormat="1">
      <c r="A870" s="45" t="s">
        <v>224</v>
      </c>
      <c r="B870" s="22">
        <v>3257.36</v>
      </c>
      <c r="C870" s="13">
        <v>45016.275000000001</v>
      </c>
      <c r="D870" s="13">
        <v>45016.275000000001</v>
      </c>
      <c r="E870" s="76">
        <v>45023</v>
      </c>
      <c r="F870" s="273">
        <f t="shared" si="65"/>
        <v>0.5</v>
      </c>
      <c r="G870" s="273">
        <f t="shared" si="66"/>
        <v>6.7249999999985448</v>
      </c>
      <c r="H870" s="273">
        <f t="shared" si="67"/>
        <v>7.2249999999985448</v>
      </c>
      <c r="I870" s="287">
        <f t="shared" si="68"/>
        <v>1.8740090413319052E-4</v>
      </c>
      <c r="J870" s="22">
        <f t="shared" si="69"/>
        <v>1.3539715323620288E-3</v>
      </c>
    </row>
    <row r="871" spans="1:10" s="7" customFormat="1">
      <c r="A871" s="45" t="s">
        <v>224</v>
      </c>
      <c r="B871" s="22">
        <v>729.71</v>
      </c>
      <c r="C871" s="13">
        <v>45079.461805555555</v>
      </c>
      <c r="D871" s="13">
        <v>45079.461805555555</v>
      </c>
      <c r="E871" s="76">
        <v>45099</v>
      </c>
      <c r="F871" s="273">
        <f t="shared" si="65"/>
        <v>0.5</v>
      </c>
      <c r="G871" s="273">
        <f t="shared" si="66"/>
        <v>19.538194444445253</v>
      </c>
      <c r="H871" s="273">
        <f t="shared" si="67"/>
        <v>20.038194444445253</v>
      </c>
      <c r="I871" s="287">
        <f t="shared" si="68"/>
        <v>4.198133266050742E-5</v>
      </c>
      <c r="J871" s="22">
        <f t="shared" si="69"/>
        <v>8.4123010688818786E-4</v>
      </c>
    </row>
    <row r="872" spans="1:10" s="7" customFormat="1">
      <c r="A872" s="45" t="s">
        <v>224</v>
      </c>
      <c r="B872" s="22">
        <v>7100.8</v>
      </c>
      <c r="C872" s="13">
        <v>45145.375694444447</v>
      </c>
      <c r="D872" s="13">
        <v>45145.375694444447</v>
      </c>
      <c r="E872" s="76">
        <v>45162</v>
      </c>
      <c r="F872" s="273">
        <f t="shared" si="65"/>
        <v>0.5</v>
      </c>
      <c r="G872" s="273">
        <f t="shared" si="66"/>
        <v>16.624305555553292</v>
      </c>
      <c r="H872" s="273">
        <f t="shared" si="67"/>
        <v>17.124305555553292</v>
      </c>
      <c r="I872" s="287">
        <f t="shared" si="68"/>
        <v>4.0851988729184344E-4</v>
      </c>
      <c r="J872" s="22">
        <f t="shared" si="69"/>
        <v>6.9956193755057192E-3</v>
      </c>
    </row>
    <row r="873" spans="1:10" s="7" customFormat="1">
      <c r="A873" s="45" t="s">
        <v>224</v>
      </c>
      <c r="B873" s="22">
        <v>46.65</v>
      </c>
      <c r="C873" s="13">
        <v>45146.379861111112</v>
      </c>
      <c r="D873" s="13">
        <v>45146.380555555559</v>
      </c>
      <c r="E873" s="76">
        <v>45162</v>
      </c>
      <c r="F873" s="273">
        <f t="shared" si="65"/>
        <v>0.50034722222335404</v>
      </c>
      <c r="G873" s="273">
        <f t="shared" si="66"/>
        <v>15.619444444440887</v>
      </c>
      <c r="H873" s="273">
        <f t="shared" si="67"/>
        <v>16.119791666664241</v>
      </c>
      <c r="I873" s="287">
        <f t="shared" si="68"/>
        <v>2.6838458683760276E-6</v>
      </c>
      <c r="J873" s="22">
        <f t="shared" si="69"/>
        <v>4.3263036263659145E-5</v>
      </c>
    </row>
    <row r="874" spans="1:10" s="7" customFormat="1">
      <c r="A874" s="45" t="s">
        <v>224</v>
      </c>
      <c r="B874" s="22">
        <v>51.96</v>
      </c>
      <c r="C874" s="13">
        <v>45069.413888888892</v>
      </c>
      <c r="D874" s="13">
        <v>45069.414583333331</v>
      </c>
      <c r="E874" s="76">
        <v>45085</v>
      </c>
      <c r="F874" s="273">
        <f t="shared" si="65"/>
        <v>0.50034722221971606</v>
      </c>
      <c r="G874" s="273">
        <f t="shared" si="66"/>
        <v>15.585416666668607</v>
      </c>
      <c r="H874" s="273">
        <f t="shared" si="67"/>
        <v>16.085763888888323</v>
      </c>
      <c r="I874" s="287">
        <f t="shared" si="68"/>
        <v>2.9893382919789579E-6</v>
      </c>
      <c r="J874" s="22">
        <f t="shared" si="69"/>
        <v>4.8085789948786219E-5</v>
      </c>
    </row>
    <row r="875" spans="1:10" s="7" customFormat="1">
      <c r="A875" s="45" t="s">
        <v>224</v>
      </c>
      <c r="B875" s="22">
        <v>7148.4</v>
      </c>
      <c r="C875" s="13">
        <v>45111.362500000003</v>
      </c>
      <c r="D875" s="13">
        <v>45111.362500000003</v>
      </c>
      <c r="E875" s="76">
        <v>45132</v>
      </c>
      <c r="F875" s="273">
        <f t="shared" si="65"/>
        <v>0.5</v>
      </c>
      <c r="G875" s="273">
        <f t="shared" si="66"/>
        <v>20.63749999999709</v>
      </c>
      <c r="H875" s="273">
        <f t="shared" si="67"/>
        <v>21.13749999999709</v>
      </c>
      <c r="I875" s="287">
        <f t="shared" si="68"/>
        <v>4.1125838811359471E-4</v>
      </c>
      <c r="J875" s="22">
        <f t="shared" si="69"/>
        <v>8.6929741787499116E-3</v>
      </c>
    </row>
    <row r="876" spans="1:10" s="7" customFormat="1">
      <c r="A876" s="45" t="s">
        <v>224</v>
      </c>
      <c r="B876" s="22">
        <v>44.54</v>
      </c>
      <c r="C876" s="13">
        <v>45133.49722222222</v>
      </c>
      <c r="D876" s="13">
        <v>45133.497916666667</v>
      </c>
      <c r="E876" s="76">
        <v>45147</v>
      </c>
      <c r="F876" s="273">
        <f t="shared" si="65"/>
        <v>0.50034722222335404</v>
      </c>
      <c r="G876" s="273">
        <f t="shared" si="66"/>
        <v>13.502083333332848</v>
      </c>
      <c r="H876" s="273">
        <f t="shared" si="67"/>
        <v>14.002430555556202</v>
      </c>
      <c r="I876" s="287">
        <f t="shared" si="68"/>
        <v>2.5624543403530175E-6</v>
      </c>
      <c r="J876" s="22">
        <f t="shared" si="69"/>
        <v>3.5880588952576705E-5</v>
      </c>
    </row>
    <row r="877" spans="1:10" s="7" customFormat="1">
      <c r="A877" s="45" t="s">
        <v>224</v>
      </c>
      <c r="B877" s="22">
        <v>734.84</v>
      </c>
      <c r="C877" s="13">
        <v>45058.535416666666</v>
      </c>
      <c r="D877" s="13">
        <v>45058.536111111112</v>
      </c>
      <c r="E877" s="76">
        <v>45085</v>
      </c>
      <c r="F877" s="273">
        <f t="shared" si="65"/>
        <v>0.50034722222335404</v>
      </c>
      <c r="G877" s="273">
        <f t="shared" si="66"/>
        <v>26.463888888887595</v>
      </c>
      <c r="H877" s="273">
        <f t="shared" si="67"/>
        <v>26.964236111110949</v>
      </c>
      <c r="I877" s="287">
        <f t="shared" si="68"/>
        <v>4.2276469408733983E-5</v>
      </c>
      <c r="J877" s="22">
        <f t="shared" si="69"/>
        <v>1.1399527030812623E-3</v>
      </c>
    </row>
    <row r="878" spans="1:10" s="7" customFormat="1">
      <c r="A878" s="45" t="s">
        <v>224</v>
      </c>
      <c r="B878" s="22">
        <v>51.51</v>
      </c>
      <c r="C878" s="13">
        <v>45062.537499999999</v>
      </c>
      <c r="D878" s="13">
        <v>45062.538194444445</v>
      </c>
      <c r="E878" s="76">
        <v>45085</v>
      </c>
      <c r="F878" s="273">
        <f t="shared" si="65"/>
        <v>0.50034722222335404</v>
      </c>
      <c r="G878" s="273">
        <f t="shared" si="66"/>
        <v>22.461805555554747</v>
      </c>
      <c r="H878" s="273">
        <f t="shared" si="67"/>
        <v>22.962152777778101</v>
      </c>
      <c r="I878" s="287">
        <f t="shared" si="68"/>
        <v>2.9634491035380317E-6</v>
      </c>
      <c r="J878" s="22">
        <f t="shared" si="69"/>
        <v>6.8047171064609846E-5</v>
      </c>
    </row>
    <row r="879" spans="1:10" s="7" customFormat="1">
      <c r="A879" s="45" t="s">
        <v>224</v>
      </c>
      <c r="B879" s="22">
        <v>52.8</v>
      </c>
      <c r="C879" s="13">
        <v>45062.538888888892</v>
      </c>
      <c r="D879" s="13">
        <v>45062.539583333331</v>
      </c>
      <c r="E879" s="76">
        <v>45085</v>
      </c>
      <c r="F879" s="273">
        <f t="shared" si="65"/>
        <v>0.50034722221971606</v>
      </c>
      <c r="G879" s="273">
        <f t="shared" si="66"/>
        <v>22.460416666668607</v>
      </c>
      <c r="H879" s="273">
        <f t="shared" si="67"/>
        <v>22.960763888888323</v>
      </c>
      <c r="I879" s="287">
        <f t="shared" si="68"/>
        <v>3.0376647770686869E-6</v>
      </c>
      <c r="J879" s="22">
        <f t="shared" si="69"/>
        <v>6.9747103719866702E-5</v>
      </c>
    </row>
    <row r="880" spans="1:10" s="7" customFormat="1">
      <c r="A880" s="45" t="s">
        <v>224</v>
      </c>
      <c r="B880" s="22">
        <v>731.99</v>
      </c>
      <c r="C880" s="13">
        <v>45062.539583333331</v>
      </c>
      <c r="D880" s="13">
        <v>45062.540277777778</v>
      </c>
      <c r="E880" s="76">
        <v>45085</v>
      </c>
      <c r="F880" s="273">
        <f t="shared" si="65"/>
        <v>0.50034722222335404</v>
      </c>
      <c r="G880" s="273">
        <f t="shared" si="66"/>
        <v>22.459722222221899</v>
      </c>
      <c r="H880" s="273">
        <f t="shared" si="67"/>
        <v>22.960069444445253</v>
      </c>
      <c r="I880" s="287">
        <f t="shared" si="68"/>
        <v>4.2112504548608113E-5</v>
      </c>
      <c r="J880" s="22">
        <f t="shared" si="69"/>
        <v>9.6690602891555887E-4</v>
      </c>
    </row>
    <row r="881" spans="1:10" s="7" customFormat="1">
      <c r="A881" s="45" t="s">
        <v>224</v>
      </c>
      <c r="B881" s="22">
        <v>3263.72</v>
      </c>
      <c r="C881" s="13">
        <v>45076.244444444441</v>
      </c>
      <c r="D881" s="13">
        <v>45076.245138888888</v>
      </c>
      <c r="E881" s="76">
        <v>45085</v>
      </c>
      <c r="F881" s="273">
        <f t="shared" si="65"/>
        <v>0.50034722222335404</v>
      </c>
      <c r="G881" s="273">
        <f t="shared" si="66"/>
        <v>8.7548611111124046</v>
      </c>
      <c r="H881" s="273">
        <f t="shared" si="67"/>
        <v>9.2552083333357587</v>
      </c>
      <c r="I881" s="287">
        <f t="shared" si="68"/>
        <v>1.877668046631556E-4</v>
      </c>
      <c r="J881" s="22">
        <f t="shared" si="69"/>
        <v>1.7378208952422652E-3</v>
      </c>
    </row>
    <row r="882" spans="1:10" s="7" customFormat="1">
      <c r="A882" s="45" t="s">
        <v>224</v>
      </c>
      <c r="B882" s="22">
        <v>701.96</v>
      </c>
      <c r="C882" s="13">
        <v>45120.541666666664</v>
      </c>
      <c r="D882" s="13">
        <v>45120.542361111111</v>
      </c>
      <c r="E882" s="76">
        <v>45132</v>
      </c>
      <c r="F882" s="273">
        <f t="shared" si="65"/>
        <v>0.50034722222335404</v>
      </c>
      <c r="G882" s="273">
        <f t="shared" si="66"/>
        <v>11.457638888889051</v>
      </c>
      <c r="H882" s="273">
        <f t="shared" si="67"/>
        <v>11.957986111112405</v>
      </c>
      <c r="I882" s="287">
        <f t="shared" si="68"/>
        <v>4.0384832706650295E-5</v>
      </c>
      <c r="J882" s="22">
        <f t="shared" si="69"/>
        <v>4.8292126860572223E-4</v>
      </c>
    </row>
    <row r="883" spans="1:10" s="7" customFormat="1">
      <c r="A883" s="45" t="s">
        <v>224</v>
      </c>
      <c r="B883" s="22">
        <v>718.98</v>
      </c>
      <c r="C883" s="13">
        <v>45121.543749999997</v>
      </c>
      <c r="D883" s="13">
        <v>45121.544444444444</v>
      </c>
      <c r="E883" s="76">
        <v>45132</v>
      </c>
      <c r="F883" s="273">
        <f t="shared" si="65"/>
        <v>0.50034722222335404</v>
      </c>
      <c r="G883" s="273">
        <f t="shared" si="66"/>
        <v>10.455555555556202</v>
      </c>
      <c r="H883" s="273">
        <f t="shared" si="67"/>
        <v>10.955902777779556</v>
      </c>
      <c r="I883" s="287">
        <f t="shared" si="68"/>
        <v>4.1364019345015999E-5</v>
      </c>
      <c r="J883" s="22">
        <f t="shared" si="69"/>
        <v>4.5318017444218809E-4</v>
      </c>
    </row>
    <row r="884" spans="1:10" s="7" customFormat="1">
      <c r="A884" s="45" t="s">
        <v>224</v>
      </c>
      <c r="B884" s="22">
        <v>41.57</v>
      </c>
      <c r="C884" s="13">
        <v>45121.544444444444</v>
      </c>
      <c r="D884" s="13">
        <v>45121.545138888891</v>
      </c>
      <c r="E884" s="76">
        <v>45132</v>
      </c>
      <c r="F884" s="273">
        <f t="shared" si="65"/>
        <v>0.50034722222335404</v>
      </c>
      <c r="G884" s="273">
        <f t="shared" si="66"/>
        <v>10.454861111109494</v>
      </c>
      <c r="H884" s="273">
        <f t="shared" si="67"/>
        <v>10.955208333332848</v>
      </c>
      <c r="I884" s="287">
        <f t="shared" si="68"/>
        <v>2.3915856966429038E-6</v>
      </c>
      <c r="J884" s="22">
        <f t="shared" si="69"/>
        <v>2.6200319553741985E-5</v>
      </c>
    </row>
    <row r="885" spans="1:10" s="7" customFormat="1">
      <c r="A885" s="45" t="s">
        <v>224</v>
      </c>
      <c r="B885" s="22">
        <v>43.24</v>
      </c>
      <c r="C885" s="13">
        <v>45123.54583333333</v>
      </c>
      <c r="D885" s="13">
        <v>45123.546527777777</v>
      </c>
      <c r="E885" s="76">
        <v>45147</v>
      </c>
      <c r="F885" s="273">
        <f t="shared" si="65"/>
        <v>0.50034722222335404</v>
      </c>
      <c r="G885" s="273">
        <f t="shared" si="66"/>
        <v>23.453472222223354</v>
      </c>
      <c r="H885" s="273">
        <f t="shared" si="67"/>
        <v>23.953819444446708</v>
      </c>
      <c r="I885" s="287">
        <f t="shared" si="68"/>
        <v>2.4876633515236748E-6</v>
      </c>
      <c r="J885" s="22">
        <f t="shared" si="69"/>
        <v>5.9589038760965271E-5</v>
      </c>
    </row>
    <row r="886" spans="1:10" s="7" customFormat="1">
      <c r="A886" s="45" t="s">
        <v>224</v>
      </c>
      <c r="B886" s="22">
        <v>6958</v>
      </c>
      <c r="C886" s="13">
        <v>45123.54583333333</v>
      </c>
      <c r="D886" s="13">
        <v>45123.546527777777</v>
      </c>
      <c r="E886" s="76">
        <v>45147</v>
      </c>
      <c r="F886" s="273">
        <f t="shared" si="65"/>
        <v>0.50034722222335404</v>
      </c>
      <c r="G886" s="273">
        <f t="shared" si="66"/>
        <v>23.453472222223354</v>
      </c>
      <c r="H886" s="273">
        <f t="shared" si="67"/>
        <v>23.953819444446708</v>
      </c>
      <c r="I886" s="287">
        <f t="shared" si="68"/>
        <v>4.0030438482658947E-4</v>
      </c>
      <c r="J886" s="22">
        <f t="shared" si="69"/>
        <v>9.5888189569564367E-3</v>
      </c>
    </row>
    <row r="887" spans="1:10" s="7" customFormat="1">
      <c r="A887" s="45" t="s">
        <v>224</v>
      </c>
      <c r="B887" s="22">
        <v>726.52</v>
      </c>
      <c r="C887" s="13">
        <v>45108.354166666664</v>
      </c>
      <c r="D887" s="13">
        <v>45108.356249999997</v>
      </c>
      <c r="E887" s="76">
        <v>45132</v>
      </c>
      <c r="F887" s="273">
        <f t="shared" si="65"/>
        <v>0.50104166666642413</v>
      </c>
      <c r="G887" s="273">
        <f t="shared" si="66"/>
        <v>23.64375000000291</v>
      </c>
      <c r="H887" s="273">
        <f t="shared" si="67"/>
        <v>24.144791666669335</v>
      </c>
      <c r="I887" s="287">
        <f t="shared" si="68"/>
        <v>4.1797807080226184E-5</v>
      </c>
      <c r="J887" s="22">
        <f t="shared" si="69"/>
        <v>1.0091993440756977E-3</v>
      </c>
    </row>
    <row r="888" spans="1:10" s="7" customFormat="1">
      <c r="A888" s="45" t="s">
        <v>224</v>
      </c>
      <c r="B888" s="22">
        <v>44.74</v>
      </c>
      <c r="C888" s="13">
        <v>45109.359027777777</v>
      </c>
      <c r="D888" s="13">
        <v>45109.359027777777</v>
      </c>
      <c r="E888" s="76">
        <v>45132</v>
      </c>
      <c r="F888" s="273">
        <f t="shared" si="65"/>
        <v>0.5</v>
      </c>
      <c r="G888" s="273">
        <f t="shared" si="66"/>
        <v>22.640972222223354</v>
      </c>
      <c r="H888" s="273">
        <f t="shared" si="67"/>
        <v>23.140972222223354</v>
      </c>
      <c r="I888" s="287">
        <f t="shared" si="68"/>
        <v>2.5739606463267629E-6</v>
      </c>
      <c r="J888" s="22">
        <f t="shared" si="69"/>
        <v>5.9563951817743693E-5</v>
      </c>
    </row>
    <row r="889" spans="1:10" s="7" customFormat="1">
      <c r="A889" s="45" t="s">
        <v>224</v>
      </c>
      <c r="B889" s="22">
        <v>7319.2</v>
      </c>
      <c r="C889" s="13">
        <v>45110.359722222223</v>
      </c>
      <c r="D889" s="13">
        <v>45110.36041666667</v>
      </c>
      <c r="E889" s="76">
        <v>45132</v>
      </c>
      <c r="F889" s="273">
        <f t="shared" si="65"/>
        <v>0.50034722222335404</v>
      </c>
      <c r="G889" s="273">
        <f t="shared" si="66"/>
        <v>21.639583333329938</v>
      </c>
      <c r="H889" s="273">
        <f t="shared" si="67"/>
        <v>22.139930555553292</v>
      </c>
      <c r="I889" s="287">
        <f t="shared" si="68"/>
        <v>4.2108477341517301E-4</v>
      </c>
      <c r="J889" s="22">
        <f t="shared" si="69"/>
        <v>9.3227876414128229E-3</v>
      </c>
    </row>
    <row r="890" spans="1:10" s="7" customFormat="1">
      <c r="A890" s="45" t="s">
        <v>224</v>
      </c>
      <c r="B890" s="22">
        <v>60.6</v>
      </c>
      <c r="C890" s="13">
        <v>45181.831250000003</v>
      </c>
      <c r="D890" s="13">
        <v>45181.831250000003</v>
      </c>
      <c r="E890" s="76">
        <v>45190</v>
      </c>
      <c r="F890" s="273">
        <f t="shared" si="65"/>
        <v>0.5</v>
      </c>
      <c r="G890" s="273">
        <f t="shared" si="66"/>
        <v>8.1687499999970896</v>
      </c>
      <c r="H890" s="273">
        <f t="shared" si="67"/>
        <v>8.6687499999970896</v>
      </c>
      <c r="I890" s="287">
        <f t="shared" si="68"/>
        <v>3.4864107100447431E-6</v>
      </c>
      <c r="J890" s="22">
        <f t="shared" si="69"/>
        <v>3.0222822842690221E-5</v>
      </c>
    </row>
    <row r="891" spans="1:10" s="7" customFormat="1">
      <c r="A891" s="45" t="s">
        <v>224</v>
      </c>
      <c r="B891" s="22">
        <v>7084</v>
      </c>
      <c r="C891" s="13">
        <v>45124.568749999999</v>
      </c>
      <c r="D891" s="13">
        <v>45124.568749999999</v>
      </c>
      <c r="E891" s="76">
        <v>45147</v>
      </c>
      <c r="F891" s="273">
        <f t="shared" si="65"/>
        <v>0.5</v>
      </c>
      <c r="G891" s="273">
        <f t="shared" si="66"/>
        <v>22.431250000001455</v>
      </c>
      <c r="H891" s="273">
        <f t="shared" si="67"/>
        <v>22.931250000001455</v>
      </c>
      <c r="I891" s="287">
        <f t="shared" si="68"/>
        <v>4.0755335759004889E-4</v>
      </c>
      <c r="J891" s="22">
        <f t="shared" si="69"/>
        <v>9.3457079312374014E-3</v>
      </c>
    </row>
    <row r="892" spans="1:10" s="7" customFormat="1">
      <c r="A892" s="45" t="s">
        <v>224</v>
      </c>
      <c r="B892" s="22">
        <v>6969.2</v>
      </c>
      <c r="C892" s="13">
        <v>45264.218055555553</v>
      </c>
      <c r="D892" s="13">
        <v>45264.218055555553</v>
      </c>
      <c r="E892" s="76">
        <v>45281</v>
      </c>
      <c r="F892" s="273">
        <f t="shared" si="65"/>
        <v>0.5</v>
      </c>
      <c r="G892" s="273">
        <f t="shared" si="66"/>
        <v>16.781944444446708</v>
      </c>
      <c r="H892" s="273">
        <f t="shared" si="67"/>
        <v>17.281944444446708</v>
      </c>
      <c r="I892" s="287">
        <f t="shared" si="68"/>
        <v>4.0094873796111923E-4</v>
      </c>
      <c r="J892" s="22">
        <f t="shared" si="69"/>
        <v>6.9291738145150833E-3</v>
      </c>
    </row>
    <row r="893" spans="1:10" s="7" customFormat="1">
      <c r="A893" s="45" t="s">
        <v>224</v>
      </c>
      <c r="B893" s="22">
        <v>60.81</v>
      </c>
      <c r="C893" s="13">
        <v>45260.022222222222</v>
      </c>
      <c r="D893" s="13">
        <v>45260.022222222222</v>
      </c>
      <c r="E893" s="76">
        <v>45267</v>
      </c>
      <c r="F893" s="273">
        <f t="shared" si="65"/>
        <v>0.5</v>
      </c>
      <c r="G893" s="273">
        <f t="shared" si="66"/>
        <v>6.9777777777781012</v>
      </c>
      <c r="H893" s="273">
        <f t="shared" si="67"/>
        <v>7.4777777777781012</v>
      </c>
      <c r="I893" s="287">
        <f t="shared" si="68"/>
        <v>3.4984923313171756E-6</v>
      </c>
      <c r="J893" s="22">
        <f t="shared" si="69"/>
        <v>2.6160948210850678E-5</v>
      </c>
    </row>
    <row r="894" spans="1:10" s="7" customFormat="1">
      <c r="A894" s="45" t="s">
        <v>224</v>
      </c>
      <c r="B894" s="22">
        <v>54.91</v>
      </c>
      <c r="C894" s="13">
        <v>45265.245138888888</v>
      </c>
      <c r="D894" s="13">
        <v>45265.245138888888</v>
      </c>
      <c r="E894" s="76">
        <v>45281</v>
      </c>
      <c r="F894" s="273">
        <f t="shared" si="65"/>
        <v>0.5</v>
      </c>
      <c r="G894" s="273">
        <f t="shared" si="66"/>
        <v>15.754861111112405</v>
      </c>
      <c r="H894" s="273">
        <f t="shared" si="67"/>
        <v>16.254861111112405</v>
      </c>
      <c r="I894" s="287">
        <f t="shared" si="68"/>
        <v>3.159056305091697E-6</v>
      </c>
      <c r="J894" s="22">
        <f t="shared" si="69"/>
        <v>5.1350021481449467E-5</v>
      </c>
    </row>
    <row r="895" spans="1:10" s="7" customFormat="1">
      <c r="A895" s="45" t="s">
        <v>224</v>
      </c>
      <c r="B895" s="22">
        <v>715.08</v>
      </c>
      <c r="C895" s="13">
        <v>45265.443055555559</v>
      </c>
      <c r="D895" s="13">
        <v>45265.443055555559</v>
      </c>
      <c r="E895" s="76">
        <v>45281</v>
      </c>
      <c r="F895" s="273">
        <f t="shared" si="65"/>
        <v>0.5</v>
      </c>
      <c r="G895" s="273">
        <f t="shared" si="66"/>
        <v>15.556944444440887</v>
      </c>
      <c r="H895" s="273">
        <f t="shared" si="67"/>
        <v>16.056944444440887</v>
      </c>
      <c r="I895" s="287">
        <f t="shared" si="68"/>
        <v>4.1139646378527973E-5</v>
      </c>
      <c r="J895" s="22">
        <f t="shared" si="69"/>
        <v>6.6057701636396745E-4</v>
      </c>
    </row>
    <row r="896" spans="1:10" s="7" customFormat="1">
      <c r="A896" s="45" t="s">
        <v>224</v>
      </c>
      <c r="B896" s="22">
        <v>61.4</v>
      </c>
      <c r="C896" s="13">
        <v>45257.913888888892</v>
      </c>
      <c r="D896" s="13">
        <v>45257.913888888892</v>
      </c>
      <c r="E896" s="76">
        <v>45267</v>
      </c>
      <c r="F896" s="273">
        <f t="shared" si="65"/>
        <v>0.5</v>
      </c>
      <c r="G896" s="273">
        <f t="shared" si="66"/>
        <v>9.086111111108039</v>
      </c>
      <c r="H896" s="273">
        <f t="shared" si="67"/>
        <v>9.586111111108039</v>
      </c>
      <c r="I896" s="287">
        <f t="shared" si="68"/>
        <v>3.5324359339397234E-6</v>
      </c>
      <c r="J896" s="22">
        <f t="shared" si="69"/>
        <v>3.3862323355616888E-5</v>
      </c>
    </row>
    <row r="897" spans="1:10" s="7" customFormat="1">
      <c r="A897" s="45" t="s">
        <v>224</v>
      </c>
      <c r="B897" s="22">
        <v>682.43</v>
      </c>
      <c r="C897" s="13">
        <v>45257.47152777778</v>
      </c>
      <c r="D897" s="13">
        <v>45257.47152777778</v>
      </c>
      <c r="E897" s="76">
        <v>45267</v>
      </c>
      <c r="F897" s="273">
        <f t="shared" si="65"/>
        <v>0.5</v>
      </c>
      <c r="G897" s="273">
        <f t="shared" si="66"/>
        <v>9.5284722222204437</v>
      </c>
      <c r="H897" s="273">
        <f t="shared" si="67"/>
        <v>10.028472222220444</v>
      </c>
      <c r="I897" s="287">
        <f t="shared" si="68"/>
        <v>3.9261241928314088E-5</v>
      </c>
      <c r="J897" s="22">
        <f t="shared" si="69"/>
        <v>3.9373027408797444E-4</v>
      </c>
    </row>
    <row r="898" spans="1:10" s="7" customFormat="1">
      <c r="A898" s="45" t="s">
        <v>224</v>
      </c>
      <c r="B898" s="22">
        <v>61.7</v>
      </c>
      <c r="C898" s="13">
        <v>45252.495833333334</v>
      </c>
      <c r="D898" s="13">
        <v>45252.495833333334</v>
      </c>
      <c r="E898" s="76">
        <v>45267</v>
      </c>
      <c r="F898" s="273">
        <f t="shared" si="65"/>
        <v>0.5</v>
      </c>
      <c r="G898" s="273">
        <f t="shared" si="66"/>
        <v>14.504166666665697</v>
      </c>
      <c r="H898" s="273">
        <f t="shared" si="67"/>
        <v>15.004166666665697</v>
      </c>
      <c r="I898" s="287">
        <f t="shared" si="68"/>
        <v>3.5496953929003408E-6</v>
      </c>
      <c r="J898" s="22">
        <f t="shared" si="69"/>
        <v>5.3260221290972087E-5</v>
      </c>
    </row>
    <row r="899" spans="1:10" s="7" customFormat="1">
      <c r="A899" s="45" t="s">
        <v>224</v>
      </c>
      <c r="B899" s="22">
        <v>695.55</v>
      </c>
      <c r="C899" s="13">
        <v>45251.990277777775</v>
      </c>
      <c r="D899" s="13">
        <v>45251.990277777775</v>
      </c>
      <c r="E899" s="76">
        <v>45267</v>
      </c>
      <c r="F899" s="273">
        <f t="shared" si="65"/>
        <v>0.5</v>
      </c>
      <c r="G899" s="273">
        <f t="shared" si="66"/>
        <v>15.009722222224809</v>
      </c>
      <c r="H899" s="273">
        <f t="shared" si="67"/>
        <v>15.509722222224809</v>
      </c>
      <c r="I899" s="287">
        <f t="shared" si="68"/>
        <v>4.0016055600191766E-5</v>
      </c>
      <c r="J899" s="22">
        <f t="shared" si="69"/>
        <v>6.2063790678807773E-4</v>
      </c>
    </row>
    <row r="900" spans="1:10" s="7" customFormat="1">
      <c r="A900" s="45" t="s">
        <v>224</v>
      </c>
      <c r="B900" s="22">
        <v>60.12</v>
      </c>
      <c r="C900" s="13">
        <v>45247.675694444442</v>
      </c>
      <c r="D900" s="13">
        <v>45247.675694444442</v>
      </c>
      <c r="E900" s="76">
        <v>45267</v>
      </c>
      <c r="F900" s="273">
        <f t="shared" si="65"/>
        <v>0.5</v>
      </c>
      <c r="G900" s="273">
        <f t="shared" si="66"/>
        <v>19.324305555557657</v>
      </c>
      <c r="H900" s="273">
        <f t="shared" si="67"/>
        <v>19.824305555557657</v>
      </c>
      <c r="I900" s="287">
        <f t="shared" si="68"/>
        <v>3.4587955757077549E-6</v>
      </c>
      <c r="J900" s="22">
        <f t="shared" si="69"/>
        <v>6.8568220347041487E-5</v>
      </c>
    </row>
    <row r="901" spans="1:10" s="7" customFormat="1">
      <c r="A901" s="45" t="s">
        <v>224</v>
      </c>
      <c r="B901" s="22">
        <v>674.9</v>
      </c>
      <c r="C901" s="13">
        <v>45264.978472222225</v>
      </c>
      <c r="D901" s="13">
        <v>45264.978472222225</v>
      </c>
      <c r="E901" s="76">
        <v>45281</v>
      </c>
      <c r="F901" s="273">
        <f t="shared" si="65"/>
        <v>0.5</v>
      </c>
      <c r="G901" s="273">
        <f t="shared" si="66"/>
        <v>16.021527777775191</v>
      </c>
      <c r="H901" s="273">
        <f t="shared" si="67"/>
        <v>16.521527777775191</v>
      </c>
      <c r="I901" s="287">
        <f t="shared" si="68"/>
        <v>3.8828029508402593E-5</v>
      </c>
      <c r="J901" s="22">
        <f t="shared" si="69"/>
        <v>6.4149836807934825E-4</v>
      </c>
    </row>
    <row r="902" spans="1:10" s="7" customFormat="1">
      <c r="A902" s="45" t="s">
        <v>224</v>
      </c>
      <c r="B902" s="22">
        <v>56.61</v>
      </c>
      <c r="C902" s="13">
        <v>45289.371527777781</v>
      </c>
      <c r="D902" s="13">
        <v>45289.371527777781</v>
      </c>
      <c r="E902" s="76">
        <v>45300</v>
      </c>
      <c r="F902" s="273">
        <f t="shared" si="65"/>
        <v>0.5</v>
      </c>
      <c r="G902" s="273">
        <f t="shared" si="66"/>
        <v>10.628472222218988</v>
      </c>
      <c r="H902" s="273">
        <f t="shared" si="67"/>
        <v>11.128472222218988</v>
      </c>
      <c r="I902" s="287">
        <f t="shared" si="68"/>
        <v>3.25685990586853E-6</v>
      </c>
      <c r="J902" s="22">
        <f t="shared" si="69"/>
        <v>3.6243874994116684E-5</v>
      </c>
    </row>
    <row r="903" spans="1:10" s="7" customFormat="1">
      <c r="A903" s="45" t="s">
        <v>224</v>
      </c>
      <c r="B903" s="22">
        <v>717.87</v>
      </c>
      <c r="C903" s="13">
        <v>45289.371527777781</v>
      </c>
      <c r="D903" s="13">
        <v>45289.371527777781</v>
      </c>
      <c r="E903" s="76">
        <v>45300</v>
      </c>
      <c r="F903" s="273">
        <f t="shared" si="65"/>
        <v>0.5</v>
      </c>
      <c r="G903" s="273">
        <f t="shared" si="66"/>
        <v>10.628472222218988</v>
      </c>
      <c r="H903" s="273">
        <f t="shared" si="67"/>
        <v>11.128472222218988</v>
      </c>
      <c r="I903" s="287">
        <f t="shared" si="68"/>
        <v>4.1300159346861716E-5</v>
      </c>
      <c r="J903" s="22">
        <f t="shared" si="69"/>
        <v>4.5960767606476852E-4</v>
      </c>
    </row>
    <row r="904" spans="1:10" s="7" customFormat="1">
      <c r="A904" s="45" t="s">
        <v>224</v>
      </c>
      <c r="B904" s="22">
        <v>6809.6</v>
      </c>
      <c r="C904" s="13">
        <v>45255.113194444442</v>
      </c>
      <c r="D904" s="13">
        <v>45255.113194444442</v>
      </c>
      <c r="E904" s="76">
        <v>45267</v>
      </c>
      <c r="F904" s="273">
        <f t="shared" si="65"/>
        <v>0.5</v>
      </c>
      <c r="G904" s="273">
        <f t="shared" si="66"/>
        <v>11.886805555557657</v>
      </c>
      <c r="H904" s="273">
        <f t="shared" si="67"/>
        <v>12.386805555557657</v>
      </c>
      <c r="I904" s="287">
        <f t="shared" si="68"/>
        <v>3.9176670579407069E-4</v>
      </c>
      <c r="J904" s="22">
        <f t="shared" si="69"/>
        <v>4.8527380078125168E-3</v>
      </c>
    </row>
    <row r="905" spans="1:10" s="7" customFormat="1">
      <c r="A905" s="45" t="s">
        <v>224</v>
      </c>
      <c r="B905" s="22">
        <v>59.83</v>
      </c>
      <c r="C905" s="13">
        <v>45255.113194444442</v>
      </c>
      <c r="D905" s="13">
        <v>45255.113194444442</v>
      </c>
      <c r="E905" s="76">
        <v>45267</v>
      </c>
      <c r="F905" s="273">
        <f t="shared" si="65"/>
        <v>0.5</v>
      </c>
      <c r="G905" s="273">
        <f t="shared" si="66"/>
        <v>11.886805555557657</v>
      </c>
      <c r="H905" s="273">
        <f t="shared" si="67"/>
        <v>12.386805555557657</v>
      </c>
      <c r="I905" s="287">
        <f t="shared" si="68"/>
        <v>3.4421114320458249E-6</v>
      </c>
      <c r="J905" s="22">
        <f t="shared" si="69"/>
        <v>4.2636765009313746E-5</v>
      </c>
    </row>
    <row r="906" spans="1:10" s="7" customFormat="1">
      <c r="A906" s="45" t="s">
        <v>224</v>
      </c>
      <c r="B906" s="22">
        <v>62.58</v>
      </c>
      <c r="C906" s="13">
        <v>45251.365277777775</v>
      </c>
      <c r="D906" s="13">
        <v>45251.365277777775</v>
      </c>
      <c r="E906" s="76">
        <v>45267</v>
      </c>
      <c r="F906" s="273">
        <f t="shared" ref="F906:F969" si="70">(D906-C906+1)/2</f>
        <v>0.5</v>
      </c>
      <c r="G906" s="273">
        <f t="shared" ref="G906:G969" si="71">E906-D906</f>
        <v>15.634722222224809</v>
      </c>
      <c r="H906" s="273">
        <f t="shared" ref="H906:H969" si="72">SUM(F906:G906)</f>
        <v>16.134722222224809</v>
      </c>
      <c r="I906" s="287">
        <f t="shared" ref="I906:I969" si="73">+B906/B$1925</f>
        <v>3.600323139184819E-6</v>
      </c>
      <c r="J906" s="22">
        <f t="shared" ref="J906:J969" si="74">+H906*I906</f>
        <v>5.8090213760995485E-5</v>
      </c>
    </row>
    <row r="907" spans="1:10" s="7" customFormat="1">
      <c r="A907" s="45" t="s">
        <v>224</v>
      </c>
      <c r="B907" s="22">
        <v>7014</v>
      </c>
      <c r="C907" s="13">
        <v>45252</v>
      </c>
      <c r="D907" s="13">
        <v>45252</v>
      </c>
      <c r="E907" s="76">
        <v>45267</v>
      </c>
      <c r="F907" s="273">
        <f t="shared" si="70"/>
        <v>0.5</v>
      </c>
      <c r="G907" s="273">
        <f t="shared" si="71"/>
        <v>15</v>
      </c>
      <c r="H907" s="273">
        <f t="shared" si="72"/>
        <v>15.5</v>
      </c>
      <c r="I907" s="287">
        <f t="shared" si="73"/>
        <v>4.035261504992381E-4</v>
      </c>
      <c r="J907" s="22">
        <f t="shared" si="74"/>
        <v>6.2546553327381908E-3</v>
      </c>
    </row>
    <row r="908" spans="1:10" s="7" customFormat="1">
      <c r="A908" s="45" t="s">
        <v>224</v>
      </c>
      <c r="B908" s="22">
        <v>702.24</v>
      </c>
      <c r="C908" s="13">
        <v>45252.192361111112</v>
      </c>
      <c r="D908" s="13">
        <v>45252.192361111112</v>
      </c>
      <c r="E908" s="76">
        <v>45267</v>
      </c>
      <c r="F908" s="273">
        <f t="shared" si="70"/>
        <v>0.5</v>
      </c>
      <c r="G908" s="273">
        <f t="shared" si="71"/>
        <v>14.807638888887595</v>
      </c>
      <c r="H908" s="273">
        <f t="shared" si="72"/>
        <v>15.307638888887595</v>
      </c>
      <c r="I908" s="287">
        <f t="shared" si="73"/>
        <v>4.0400941535013542E-5</v>
      </c>
      <c r="J908" s="22">
        <f t="shared" si="74"/>
        <v>6.1844302378904743E-4</v>
      </c>
    </row>
    <row r="909" spans="1:10" s="7" customFormat="1">
      <c r="A909" s="45" t="s">
        <v>224</v>
      </c>
      <c r="B909" s="22">
        <v>3217.88</v>
      </c>
      <c r="C909" s="13">
        <v>45019.284722222219</v>
      </c>
      <c r="D909" s="13">
        <v>45019.285416666666</v>
      </c>
      <c r="E909" s="76">
        <v>45040</v>
      </c>
      <c r="F909" s="273">
        <f t="shared" si="70"/>
        <v>0.50034722222335404</v>
      </c>
      <c r="G909" s="273">
        <f t="shared" si="71"/>
        <v>20.714583333334303</v>
      </c>
      <c r="H909" s="273">
        <f t="shared" si="72"/>
        <v>21.214930555557657</v>
      </c>
      <c r="I909" s="287">
        <f t="shared" si="73"/>
        <v>1.8512955933397326E-4</v>
      </c>
      <c r="J909" s="22">
        <f t="shared" si="74"/>
        <v>3.9275107450512338E-3</v>
      </c>
    </row>
    <row r="910" spans="1:10" s="7" customFormat="1">
      <c r="A910" s="45" t="s">
        <v>224</v>
      </c>
      <c r="B910" s="22">
        <v>54.33</v>
      </c>
      <c r="C910" s="13">
        <v>45019.284722222219</v>
      </c>
      <c r="D910" s="13">
        <v>45019.285416666666</v>
      </c>
      <c r="E910" s="76">
        <v>45040</v>
      </c>
      <c r="F910" s="273">
        <f t="shared" si="70"/>
        <v>0.50034722222335404</v>
      </c>
      <c r="G910" s="273">
        <f t="shared" si="71"/>
        <v>20.714583333334303</v>
      </c>
      <c r="H910" s="273">
        <f t="shared" si="72"/>
        <v>21.214930555557657</v>
      </c>
      <c r="I910" s="287">
        <f t="shared" si="73"/>
        <v>3.1256880177678367E-6</v>
      </c>
      <c r="J910" s="22">
        <f t="shared" si="74"/>
        <v>6.6311254235283321E-5</v>
      </c>
    </row>
    <row r="911" spans="1:10" s="7" customFormat="1">
      <c r="A911" s="45" t="s">
        <v>224</v>
      </c>
      <c r="B911" s="22">
        <v>6820.8</v>
      </c>
      <c r="C911" s="13">
        <v>45266.472916666666</v>
      </c>
      <c r="D911" s="13">
        <v>45266.472916666666</v>
      </c>
      <c r="E911" s="76">
        <v>45281</v>
      </c>
      <c r="F911" s="273">
        <f t="shared" si="70"/>
        <v>0.5</v>
      </c>
      <c r="G911" s="273">
        <f t="shared" si="71"/>
        <v>14.527083333334303</v>
      </c>
      <c r="H911" s="273">
        <f t="shared" si="72"/>
        <v>15.027083333334303</v>
      </c>
      <c r="I911" s="287">
        <f t="shared" si="73"/>
        <v>3.924110589286004E-4</v>
      </c>
      <c r="J911" s="22">
        <f t="shared" si="74"/>
        <v>5.8967936834420365E-3</v>
      </c>
    </row>
    <row r="912" spans="1:10" s="7" customFormat="1">
      <c r="A912" s="45" t="s">
        <v>224</v>
      </c>
      <c r="B912" s="22">
        <v>6952.4</v>
      </c>
      <c r="C912" s="13">
        <v>45268.071527777778</v>
      </c>
      <c r="D912" s="13">
        <v>45268.071527777778</v>
      </c>
      <c r="E912" s="76">
        <v>45281</v>
      </c>
      <c r="F912" s="273">
        <f t="shared" si="70"/>
        <v>0.5</v>
      </c>
      <c r="G912" s="273">
        <f t="shared" si="71"/>
        <v>12.928472222221899</v>
      </c>
      <c r="H912" s="273">
        <f t="shared" si="72"/>
        <v>13.428472222221899</v>
      </c>
      <c r="I912" s="287">
        <f t="shared" si="73"/>
        <v>3.9998220825932461E-4</v>
      </c>
      <c r="J912" s="22">
        <f t="shared" si="74"/>
        <v>5.3711499729933148E-3</v>
      </c>
    </row>
    <row r="913" spans="1:10" s="7" customFormat="1">
      <c r="A913" s="45" t="s">
        <v>224</v>
      </c>
      <c r="B913" s="22">
        <v>701.69</v>
      </c>
      <c r="C913" s="13">
        <v>45282.472916666666</v>
      </c>
      <c r="D913" s="13">
        <v>45282.472916666666</v>
      </c>
      <c r="E913" s="76">
        <v>45300</v>
      </c>
      <c r="F913" s="273">
        <f t="shared" si="70"/>
        <v>0.5</v>
      </c>
      <c r="G913" s="273">
        <f t="shared" si="71"/>
        <v>17.527083333334303</v>
      </c>
      <c r="H913" s="273">
        <f t="shared" si="72"/>
        <v>18.027083333334303</v>
      </c>
      <c r="I913" s="287">
        <f t="shared" si="73"/>
        <v>4.0369299193585745E-5</v>
      </c>
      <c r="J913" s="22">
        <f t="shared" si="74"/>
        <v>7.2774072067107549E-4</v>
      </c>
    </row>
    <row r="914" spans="1:10" s="7" customFormat="1">
      <c r="A914" s="45" t="s">
        <v>224</v>
      </c>
      <c r="B914" s="22">
        <v>7254.8</v>
      </c>
      <c r="C914" s="13">
        <v>45285.499305555553</v>
      </c>
      <c r="D914" s="13">
        <v>45285.499305555553</v>
      </c>
      <c r="E914" s="76">
        <v>45300</v>
      </c>
      <c r="F914" s="273">
        <f t="shared" si="70"/>
        <v>0.5</v>
      </c>
      <c r="G914" s="273">
        <f t="shared" si="71"/>
        <v>14.500694444446708</v>
      </c>
      <c r="H914" s="273">
        <f t="shared" si="72"/>
        <v>15.000694444446708</v>
      </c>
      <c r="I914" s="287">
        <f t="shared" si="73"/>
        <v>4.1737974289162712E-4</v>
      </c>
      <c r="J914" s="22">
        <f t="shared" si="74"/>
        <v>6.2609859904190265E-3</v>
      </c>
    </row>
    <row r="915" spans="1:10" s="7" customFormat="1">
      <c r="A915" s="45" t="s">
        <v>224</v>
      </c>
      <c r="B915" s="22">
        <v>718.9</v>
      </c>
      <c r="C915" s="13">
        <v>45096.397916666669</v>
      </c>
      <c r="D915" s="13">
        <v>45096.4</v>
      </c>
      <c r="E915" s="76">
        <v>45114</v>
      </c>
      <c r="F915" s="273">
        <f t="shared" si="70"/>
        <v>0.50104166666642413</v>
      </c>
      <c r="G915" s="273">
        <f t="shared" si="71"/>
        <v>17.599999999998545</v>
      </c>
      <c r="H915" s="273">
        <f t="shared" si="72"/>
        <v>18.101041666664969</v>
      </c>
      <c r="I915" s="287">
        <f t="shared" si="73"/>
        <v>4.1359416822626499E-5</v>
      </c>
      <c r="J915" s="22">
        <f t="shared" si="74"/>
        <v>7.4864852721532628E-4</v>
      </c>
    </row>
    <row r="916" spans="1:10" s="7" customFormat="1">
      <c r="A916" s="45" t="s">
        <v>224</v>
      </c>
      <c r="B916" s="22">
        <v>710.93</v>
      </c>
      <c r="C916" s="13">
        <v>45096.443749999999</v>
      </c>
      <c r="D916" s="13">
        <v>45096.444444444445</v>
      </c>
      <c r="E916" s="76">
        <v>45114</v>
      </c>
      <c r="F916" s="273">
        <f t="shared" si="70"/>
        <v>0.50034722222335404</v>
      </c>
      <c r="G916" s="273">
        <f t="shared" si="71"/>
        <v>17.555555555554747</v>
      </c>
      <c r="H916" s="273">
        <f t="shared" si="72"/>
        <v>18.055902777778101</v>
      </c>
      <c r="I916" s="287">
        <f t="shared" si="73"/>
        <v>4.0900890529572757E-5</v>
      </c>
      <c r="J916" s="22">
        <f t="shared" si="74"/>
        <v>7.3850250292651081E-4</v>
      </c>
    </row>
    <row r="917" spans="1:10" s="7" customFormat="1">
      <c r="A917" s="45" t="s">
        <v>224</v>
      </c>
      <c r="B917" s="22">
        <v>718.7</v>
      </c>
      <c r="C917" s="13">
        <v>45118.420138888891</v>
      </c>
      <c r="D917" s="13">
        <v>45118.42083333333</v>
      </c>
      <c r="E917" s="76">
        <v>45132</v>
      </c>
      <c r="F917" s="273">
        <f t="shared" si="70"/>
        <v>0.50034722221971606</v>
      </c>
      <c r="G917" s="273">
        <f t="shared" si="71"/>
        <v>13.579166666670062</v>
      </c>
      <c r="H917" s="273">
        <f t="shared" si="72"/>
        <v>14.079513888889778</v>
      </c>
      <c r="I917" s="287">
        <f t="shared" si="73"/>
        <v>4.1347910516652759E-5</v>
      </c>
      <c r="J917" s="22">
        <f t="shared" si="74"/>
        <v>5.8215848039578429E-4</v>
      </c>
    </row>
    <row r="918" spans="1:10" s="7" customFormat="1">
      <c r="A918" s="45" t="s">
        <v>224</v>
      </c>
      <c r="B918" s="22">
        <v>706.09</v>
      </c>
      <c r="C918" s="13">
        <v>45033.518750000003</v>
      </c>
      <c r="D918" s="13">
        <v>45033.519444444442</v>
      </c>
      <c r="E918" s="76">
        <v>45055</v>
      </c>
      <c r="F918" s="273">
        <f t="shared" si="70"/>
        <v>0.50034722221971606</v>
      </c>
      <c r="G918" s="273">
        <f t="shared" si="71"/>
        <v>21.480555555557657</v>
      </c>
      <c r="H918" s="273">
        <f t="shared" si="72"/>
        <v>21.980902777777374</v>
      </c>
      <c r="I918" s="287">
        <f t="shared" si="73"/>
        <v>4.0622437925008131E-5</v>
      </c>
      <c r="J918" s="22">
        <f t="shared" si="74"/>
        <v>8.9291785862590011E-4</v>
      </c>
    </row>
    <row r="919" spans="1:10" s="7" customFormat="1">
      <c r="A919" s="45" t="s">
        <v>224</v>
      </c>
      <c r="B919" s="22">
        <v>3299.38</v>
      </c>
      <c r="C919" s="13">
        <v>45033.519444444442</v>
      </c>
      <c r="D919" s="13">
        <v>45033.520138888889</v>
      </c>
      <c r="E919" s="76">
        <v>45055</v>
      </c>
      <c r="F919" s="273">
        <f t="shared" si="70"/>
        <v>0.50034722222335404</v>
      </c>
      <c r="G919" s="273">
        <f t="shared" si="71"/>
        <v>21.479861111110949</v>
      </c>
      <c r="H919" s="273">
        <f t="shared" si="72"/>
        <v>21.980208333334303</v>
      </c>
      <c r="I919" s="287">
        <f t="shared" si="73"/>
        <v>1.8981837901827436E-4</v>
      </c>
      <c r="J919" s="22">
        <f t="shared" si="74"/>
        <v>4.1722475163174831E-3</v>
      </c>
    </row>
    <row r="920" spans="1:10" s="7" customFormat="1">
      <c r="A920" s="45" t="s">
        <v>224</v>
      </c>
      <c r="B920" s="22">
        <v>55.71</v>
      </c>
      <c r="C920" s="13">
        <v>45033.519444444442</v>
      </c>
      <c r="D920" s="13">
        <v>45033.520138888889</v>
      </c>
      <c r="E920" s="76">
        <v>45055</v>
      </c>
      <c r="F920" s="273">
        <f t="shared" si="70"/>
        <v>0.50034722222335404</v>
      </c>
      <c r="G920" s="273">
        <f t="shared" si="71"/>
        <v>21.479861111110949</v>
      </c>
      <c r="H920" s="273">
        <f t="shared" si="72"/>
        <v>21.980208333334303</v>
      </c>
      <c r="I920" s="287">
        <f t="shared" si="73"/>
        <v>3.2050815289866773E-6</v>
      </c>
      <c r="J920" s="22">
        <f t="shared" si="74"/>
        <v>7.0448359732448813E-5</v>
      </c>
    </row>
    <row r="921" spans="1:10" s="7" customFormat="1">
      <c r="A921" s="45" t="s">
        <v>224</v>
      </c>
      <c r="B921" s="22">
        <v>3200.05</v>
      </c>
      <c r="C921" s="13">
        <v>44950.426388888889</v>
      </c>
      <c r="D921" s="13">
        <v>44950.427083333336</v>
      </c>
      <c r="E921" s="76">
        <v>44966</v>
      </c>
      <c r="F921" s="273">
        <f t="shared" si="70"/>
        <v>0.50034722222335404</v>
      </c>
      <c r="G921" s="273">
        <f t="shared" si="71"/>
        <v>15.572916666664241</v>
      </c>
      <c r="H921" s="273">
        <f t="shared" si="72"/>
        <v>16.073263888887595</v>
      </c>
      <c r="I921" s="287">
        <f t="shared" si="73"/>
        <v>1.8410377215641389E-4</v>
      </c>
      <c r="J921" s="22">
        <f t="shared" si="74"/>
        <v>2.9591485128096771E-3</v>
      </c>
    </row>
    <row r="922" spans="1:10" s="7" customFormat="1">
      <c r="A922" s="45" t="s">
        <v>224</v>
      </c>
      <c r="B922" s="22">
        <v>734.84</v>
      </c>
      <c r="C922" s="13">
        <v>44956.28402777778</v>
      </c>
      <c r="D922" s="13">
        <v>44956.284722222219</v>
      </c>
      <c r="E922" s="76">
        <v>44966</v>
      </c>
      <c r="F922" s="273">
        <f t="shared" si="70"/>
        <v>0.50034722221971606</v>
      </c>
      <c r="G922" s="273">
        <f t="shared" si="71"/>
        <v>9.7152777777810115</v>
      </c>
      <c r="H922" s="273">
        <f t="shared" si="72"/>
        <v>10.215625000000728</v>
      </c>
      <c r="I922" s="287">
        <f t="shared" si="73"/>
        <v>4.2276469408733983E-5</v>
      </c>
      <c r="J922" s="22">
        <f t="shared" si="74"/>
        <v>4.3188055780362885E-4</v>
      </c>
    </row>
    <row r="923" spans="1:10" s="7" customFormat="1">
      <c r="A923" s="45" t="s">
        <v>224</v>
      </c>
      <c r="B923" s="22">
        <v>3202.6</v>
      </c>
      <c r="C923" s="13">
        <v>45099.354861111111</v>
      </c>
      <c r="D923" s="13">
        <v>45099.354861111111</v>
      </c>
      <c r="E923" s="76">
        <v>45114</v>
      </c>
      <c r="F923" s="273">
        <f t="shared" si="70"/>
        <v>0.5</v>
      </c>
      <c r="G923" s="273">
        <f t="shared" si="71"/>
        <v>14.645138888889051</v>
      </c>
      <c r="H923" s="273">
        <f t="shared" si="72"/>
        <v>15.145138888889051</v>
      </c>
      <c r="I923" s="287">
        <f t="shared" si="73"/>
        <v>1.8425047755757913E-4</v>
      </c>
      <c r="J923" s="22">
        <f t="shared" si="74"/>
        <v>2.790499072953671E-3</v>
      </c>
    </row>
    <row r="924" spans="1:10" s="7" customFormat="1">
      <c r="A924" s="45" t="s">
        <v>224</v>
      </c>
      <c r="B924" s="22">
        <v>718.98</v>
      </c>
      <c r="C924" s="13">
        <v>45152.556250000001</v>
      </c>
      <c r="D924" s="13">
        <v>45152.556250000001</v>
      </c>
      <c r="E924" s="76">
        <v>45162</v>
      </c>
      <c r="F924" s="273">
        <f t="shared" si="70"/>
        <v>0.5</v>
      </c>
      <c r="G924" s="273">
        <f t="shared" si="71"/>
        <v>9.4437499999985448</v>
      </c>
      <c r="H924" s="273">
        <f t="shared" si="72"/>
        <v>9.9437499999985448</v>
      </c>
      <c r="I924" s="287">
        <f t="shared" si="73"/>
        <v>4.1364019345015999E-5</v>
      </c>
      <c r="J924" s="22">
        <f t="shared" si="74"/>
        <v>4.1131346736194267E-4</v>
      </c>
    </row>
    <row r="925" spans="1:10" s="7" customFormat="1">
      <c r="A925" s="45" t="s">
        <v>224</v>
      </c>
      <c r="B925" s="22">
        <v>682.99</v>
      </c>
      <c r="C925" s="13">
        <v>45120.543055555558</v>
      </c>
      <c r="D925" s="13">
        <v>45120.543749999997</v>
      </c>
      <c r="E925" s="76">
        <v>45132</v>
      </c>
      <c r="F925" s="273">
        <f t="shared" si="70"/>
        <v>0.50034722221971606</v>
      </c>
      <c r="G925" s="273">
        <f t="shared" si="71"/>
        <v>11.45625000000291</v>
      </c>
      <c r="H925" s="273">
        <f t="shared" si="72"/>
        <v>11.956597222222626</v>
      </c>
      <c r="I925" s="287">
        <f t="shared" si="73"/>
        <v>3.9293459585040582E-5</v>
      </c>
      <c r="J925" s="22">
        <f t="shared" si="74"/>
        <v>4.6981606972601323E-4</v>
      </c>
    </row>
    <row r="926" spans="1:10" s="7" customFormat="1">
      <c r="A926" s="45" t="s">
        <v>224</v>
      </c>
      <c r="B926" s="22">
        <v>6972</v>
      </c>
      <c r="C926" s="13">
        <v>45126.298611111109</v>
      </c>
      <c r="D926" s="13">
        <v>45126.298611111109</v>
      </c>
      <c r="E926" s="76">
        <v>45147</v>
      </c>
      <c r="F926" s="273">
        <f t="shared" si="70"/>
        <v>0.5</v>
      </c>
      <c r="G926" s="273">
        <f t="shared" si="71"/>
        <v>20.701388888890506</v>
      </c>
      <c r="H926" s="273">
        <f t="shared" si="72"/>
        <v>21.201388888890506</v>
      </c>
      <c r="I926" s="287">
        <f t="shared" si="73"/>
        <v>4.0110982624475162E-4</v>
      </c>
      <c r="J926" s="22">
        <f t="shared" si="74"/>
        <v>8.5040854133702787E-3</v>
      </c>
    </row>
    <row r="927" spans="1:10" s="7" customFormat="1">
      <c r="A927" s="45" t="s">
        <v>224</v>
      </c>
      <c r="B927" s="22">
        <v>3312.11</v>
      </c>
      <c r="C927" s="13">
        <v>45072.270138888889</v>
      </c>
      <c r="D927" s="13">
        <v>45072.271527777775</v>
      </c>
      <c r="E927" s="76">
        <v>45085</v>
      </c>
      <c r="F927" s="273">
        <f t="shared" si="70"/>
        <v>0.5006944444430701</v>
      </c>
      <c r="G927" s="273">
        <f t="shared" si="71"/>
        <v>12.728472222224809</v>
      </c>
      <c r="H927" s="273">
        <f t="shared" si="72"/>
        <v>13.229166666667879</v>
      </c>
      <c r="I927" s="287">
        <f t="shared" si="73"/>
        <v>1.9055075539350323E-4</v>
      </c>
      <c r="J927" s="22">
        <f t="shared" si="74"/>
        <v>2.5208277015601175E-3</v>
      </c>
    </row>
    <row r="928" spans="1:10" s="7" customFormat="1">
      <c r="A928" s="45" t="s">
        <v>224</v>
      </c>
      <c r="B928" s="22">
        <v>47.55</v>
      </c>
      <c r="C928" s="13">
        <v>45085.544444444444</v>
      </c>
      <c r="D928" s="13">
        <v>45085.545138888891</v>
      </c>
      <c r="E928" s="76">
        <v>45099</v>
      </c>
      <c r="F928" s="273">
        <f t="shared" si="70"/>
        <v>0.50034722222335404</v>
      </c>
      <c r="G928" s="273">
        <f t="shared" si="71"/>
        <v>13.454861111109494</v>
      </c>
      <c r="H928" s="273">
        <f t="shared" si="72"/>
        <v>13.955208333332848</v>
      </c>
      <c r="I928" s="287">
        <f t="shared" si="73"/>
        <v>2.7356242452578799E-6</v>
      </c>
      <c r="J928" s="22">
        <f t="shared" si="74"/>
        <v>3.8176206264290148E-5</v>
      </c>
    </row>
    <row r="929" spans="1:10" s="7" customFormat="1">
      <c r="A929" s="45" t="s">
        <v>224</v>
      </c>
      <c r="B929" s="22">
        <v>706.95</v>
      </c>
      <c r="C929" s="13">
        <v>45021.603472222225</v>
      </c>
      <c r="D929" s="13">
        <v>45021.604166666664</v>
      </c>
      <c r="E929" s="76">
        <v>45040</v>
      </c>
      <c r="F929" s="273">
        <f t="shared" si="70"/>
        <v>0.50034722221971606</v>
      </c>
      <c r="G929" s="273">
        <f t="shared" si="71"/>
        <v>18.395833333335759</v>
      </c>
      <c r="H929" s="273">
        <f t="shared" si="72"/>
        <v>18.896180555555475</v>
      </c>
      <c r="I929" s="287">
        <f t="shared" si="73"/>
        <v>4.0671915040695238E-5</v>
      </c>
      <c r="J929" s="22">
        <f t="shared" si="74"/>
        <v>7.6854385014918955E-4</v>
      </c>
    </row>
    <row r="930" spans="1:10" s="7" customFormat="1">
      <c r="A930" s="45" t="s">
        <v>224</v>
      </c>
      <c r="B930" s="22">
        <v>7086.8</v>
      </c>
      <c r="C930" s="13">
        <v>45141.449305555558</v>
      </c>
      <c r="D930" s="13">
        <v>45141.449305555558</v>
      </c>
      <c r="E930" s="76">
        <v>45162</v>
      </c>
      <c r="F930" s="273">
        <f t="shared" si="70"/>
        <v>0.5</v>
      </c>
      <c r="G930" s="273">
        <f t="shared" si="71"/>
        <v>20.550694444442343</v>
      </c>
      <c r="H930" s="273">
        <f t="shared" si="72"/>
        <v>21.050694444442343</v>
      </c>
      <c r="I930" s="287">
        <f t="shared" si="73"/>
        <v>4.0771444587368129E-4</v>
      </c>
      <c r="J930" s="22">
        <f t="shared" si="74"/>
        <v>8.5826722206719906E-3</v>
      </c>
    </row>
    <row r="931" spans="1:10" s="7" customFormat="1">
      <c r="A931" s="45" t="s">
        <v>224</v>
      </c>
      <c r="B931" s="22">
        <v>469280</v>
      </c>
      <c r="C931" s="13">
        <v>45124</v>
      </c>
      <c r="D931" s="13">
        <v>45132.519444444442</v>
      </c>
      <c r="E931" s="76">
        <v>45147</v>
      </c>
      <c r="F931" s="273">
        <f t="shared" si="70"/>
        <v>4.7597222222211713</v>
      </c>
      <c r="G931" s="273">
        <f t="shared" si="71"/>
        <v>14.480555555557657</v>
      </c>
      <c r="H931" s="273">
        <f t="shared" si="72"/>
        <v>19.240277777778829</v>
      </c>
      <c r="I931" s="287">
        <f t="shared" si="73"/>
        <v>2.6998396336795332E-2</v>
      </c>
      <c r="J931" s="22">
        <f t="shared" si="74"/>
        <v>0.51945664507450862</v>
      </c>
    </row>
    <row r="932" spans="1:10" s="7" customFormat="1">
      <c r="A932" s="45" t="s">
        <v>224</v>
      </c>
      <c r="B932" s="22">
        <v>729.71</v>
      </c>
      <c r="C932" s="13">
        <v>45091.317361111112</v>
      </c>
      <c r="D932" s="13">
        <v>45091.318055555559</v>
      </c>
      <c r="E932" s="76">
        <v>45099</v>
      </c>
      <c r="F932" s="273">
        <f t="shared" si="70"/>
        <v>0.50034722222335404</v>
      </c>
      <c r="G932" s="273">
        <f t="shared" si="71"/>
        <v>7.6819444444408873</v>
      </c>
      <c r="H932" s="273">
        <f t="shared" si="72"/>
        <v>8.1822916666642413</v>
      </c>
      <c r="I932" s="287">
        <f t="shared" si="73"/>
        <v>4.198133266050742E-5</v>
      </c>
      <c r="J932" s="22">
        <f t="shared" si="74"/>
        <v>3.4350350838352922E-4</v>
      </c>
    </row>
    <row r="933" spans="1:10" s="7" customFormat="1">
      <c r="A933" s="45" t="s">
        <v>224</v>
      </c>
      <c r="B933" s="22">
        <v>3158.03</v>
      </c>
      <c r="C933" s="13">
        <v>45092.34652777778</v>
      </c>
      <c r="D933" s="13">
        <v>45092.347222222219</v>
      </c>
      <c r="E933" s="76">
        <v>45099</v>
      </c>
      <c r="F933" s="273">
        <f t="shared" si="70"/>
        <v>0.50034722221971606</v>
      </c>
      <c r="G933" s="273">
        <f t="shared" si="71"/>
        <v>6.6527777777810115</v>
      </c>
      <c r="H933" s="273">
        <f t="shared" si="72"/>
        <v>7.1531250000007276</v>
      </c>
      <c r="I933" s="287">
        <f t="shared" si="73"/>
        <v>1.8168629727133005E-4</v>
      </c>
      <c r="J933" s="22">
        <f t="shared" si="74"/>
        <v>1.2996247951691149E-3</v>
      </c>
    </row>
    <row r="934" spans="1:10" s="7" customFormat="1">
      <c r="A934" s="45" t="s">
        <v>224</v>
      </c>
      <c r="B934" s="22">
        <v>705.81</v>
      </c>
      <c r="C934" s="13">
        <v>45092.34652777778</v>
      </c>
      <c r="D934" s="13">
        <v>45092.347222222219</v>
      </c>
      <c r="E934" s="76">
        <v>45099</v>
      </c>
      <c r="F934" s="273">
        <f t="shared" si="70"/>
        <v>0.50034722221971606</v>
      </c>
      <c r="G934" s="273">
        <f t="shared" si="71"/>
        <v>6.6527777777810115</v>
      </c>
      <c r="H934" s="273">
        <f t="shared" si="72"/>
        <v>7.1531250000007276</v>
      </c>
      <c r="I934" s="287">
        <f t="shared" si="73"/>
        <v>4.0606329096644884E-5</v>
      </c>
      <c r="J934" s="22">
        <f t="shared" si="74"/>
        <v>2.9046214781946751E-4</v>
      </c>
    </row>
    <row r="935" spans="1:10" s="7" customFormat="1">
      <c r="A935" s="45" t="s">
        <v>224</v>
      </c>
      <c r="B935" s="22">
        <v>719.47</v>
      </c>
      <c r="C935" s="13">
        <v>45093.347916666666</v>
      </c>
      <c r="D935" s="13">
        <v>45093.348611111112</v>
      </c>
      <c r="E935" s="76">
        <v>45114</v>
      </c>
      <c r="F935" s="273">
        <f t="shared" si="70"/>
        <v>0.50034722222335404</v>
      </c>
      <c r="G935" s="273">
        <f t="shared" si="71"/>
        <v>20.651388888887595</v>
      </c>
      <c r="H935" s="273">
        <f t="shared" si="72"/>
        <v>21.151736111110949</v>
      </c>
      <c r="I935" s="287">
        <f t="shared" si="73"/>
        <v>4.1392209794651675E-5</v>
      </c>
      <c r="J935" s="22">
        <f t="shared" si="74"/>
        <v>8.7551709863221419E-4</v>
      </c>
    </row>
    <row r="936" spans="1:10" s="7" customFormat="1">
      <c r="A936" s="45" t="s">
        <v>224</v>
      </c>
      <c r="B936" s="22">
        <v>3103.28</v>
      </c>
      <c r="C936" s="13">
        <v>44956.283333333333</v>
      </c>
      <c r="D936" s="13">
        <v>44956.28402777778</v>
      </c>
      <c r="E936" s="76">
        <v>44966</v>
      </c>
      <c r="F936" s="273">
        <f t="shared" si="70"/>
        <v>0.50034722222335404</v>
      </c>
      <c r="G936" s="273">
        <f t="shared" si="71"/>
        <v>9.7159722222204437</v>
      </c>
      <c r="H936" s="273">
        <f t="shared" si="72"/>
        <v>10.216319444443798</v>
      </c>
      <c r="I936" s="287">
        <f t="shared" si="73"/>
        <v>1.7853644601101734E-4</v>
      </c>
      <c r="J936" s="22">
        <f t="shared" si="74"/>
        <v>1.8239853649242468E-3</v>
      </c>
    </row>
    <row r="937" spans="1:10" s="7" customFormat="1">
      <c r="A937" s="45" t="s">
        <v>224</v>
      </c>
      <c r="B937" s="22">
        <v>55.81</v>
      </c>
      <c r="C937" s="13">
        <v>45271.413194444445</v>
      </c>
      <c r="D937" s="13">
        <v>45271.413194444445</v>
      </c>
      <c r="E937" s="76">
        <v>45281</v>
      </c>
      <c r="F937" s="273">
        <f t="shared" si="70"/>
        <v>0.5</v>
      </c>
      <c r="G937" s="273">
        <f t="shared" si="71"/>
        <v>9.5868055555547471</v>
      </c>
      <c r="H937" s="273">
        <f t="shared" si="72"/>
        <v>10.086805555554747</v>
      </c>
      <c r="I937" s="287">
        <f t="shared" si="73"/>
        <v>3.2108346819735498E-6</v>
      </c>
      <c r="J937" s="22">
        <f t="shared" si="74"/>
        <v>3.2387065108098661E-5</v>
      </c>
    </row>
    <row r="938" spans="1:10" s="7" customFormat="1">
      <c r="A938" s="45" t="s">
        <v>224</v>
      </c>
      <c r="B938" s="22">
        <v>55.68</v>
      </c>
      <c r="C938" s="13">
        <v>45271.906944444447</v>
      </c>
      <c r="D938" s="13">
        <v>45271.906944444447</v>
      </c>
      <c r="E938" s="76">
        <v>45281</v>
      </c>
      <c r="F938" s="273">
        <f t="shared" si="70"/>
        <v>0.5</v>
      </c>
      <c r="G938" s="273">
        <f t="shared" si="71"/>
        <v>9.0930555555532919</v>
      </c>
      <c r="H938" s="273">
        <f t="shared" si="72"/>
        <v>9.5930555555532919</v>
      </c>
      <c r="I938" s="287">
        <f t="shared" si="73"/>
        <v>3.2033555830906156E-6</v>
      </c>
      <c r="J938" s="22">
        <f t="shared" si="74"/>
        <v>3.0729968072780084E-5</v>
      </c>
    </row>
    <row r="939" spans="1:10" s="7" customFormat="1">
      <c r="A939" s="45" t="s">
        <v>224</v>
      </c>
      <c r="B939" s="22">
        <v>710.89</v>
      </c>
      <c r="C939" s="13">
        <v>45274.197916666664</v>
      </c>
      <c r="D939" s="13">
        <v>45274.197916666664</v>
      </c>
      <c r="E939" s="76">
        <v>45281</v>
      </c>
      <c r="F939" s="273">
        <f t="shared" si="70"/>
        <v>0.5</v>
      </c>
      <c r="G939" s="273">
        <f t="shared" si="71"/>
        <v>6.8020833333357587</v>
      </c>
      <c r="H939" s="273">
        <f t="shared" si="72"/>
        <v>7.3020833333357587</v>
      </c>
      <c r="I939" s="287">
        <f t="shared" si="73"/>
        <v>4.089858926837801E-5</v>
      </c>
      <c r="J939" s="22">
        <f t="shared" si="74"/>
        <v>2.9864490705356776E-4</v>
      </c>
    </row>
    <row r="940" spans="1:10" s="7" customFormat="1">
      <c r="A940" s="45" t="s">
        <v>224</v>
      </c>
      <c r="B940" s="22">
        <v>732.85</v>
      </c>
      <c r="C940" s="13">
        <v>45104.51666666667</v>
      </c>
      <c r="D940" s="13">
        <v>45104.51666666667</v>
      </c>
      <c r="E940" s="76">
        <v>45114</v>
      </c>
      <c r="F940" s="273">
        <f t="shared" si="70"/>
        <v>0.5</v>
      </c>
      <c r="G940" s="273">
        <f t="shared" si="71"/>
        <v>9.4833333333299379</v>
      </c>
      <c r="H940" s="273">
        <f t="shared" si="72"/>
        <v>9.9833333333299379</v>
      </c>
      <c r="I940" s="287">
        <f t="shared" si="73"/>
        <v>4.216198166429522E-5</v>
      </c>
      <c r="J940" s="22">
        <f t="shared" si="74"/>
        <v>4.2091711694840412E-4</v>
      </c>
    </row>
    <row r="941" spans="1:10" s="7" customFormat="1">
      <c r="A941" s="45" t="s">
        <v>224</v>
      </c>
      <c r="B941" s="22">
        <v>3207.69</v>
      </c>
      <c r="C941" s="13">
        <v>45068.42083333333</v>
      </c>
      <c r="D941" s="13">
        <v>45068.421527777777</v>
      </c>
      <c r="E941" s="76">
        <v>45085</v>
      </c>
      <c r="F941" s="273">
        <f t="shared" si="70"/>
        <v>0.50034722222335404</v>
      </c>
      <c r="G941" s="273">
        <f t="shared" si="71"/>
        <v>16.578472222223354</v>
      </c>
      <c r="H941" s="273">
        <f t="shared" si="72"/>
        <v>17.078819444446708</v>
      </c>
      <c r="I941" s="287">
        <f t="shared" si="73"/>
        <v>1.8454331304461094E-4</v>
      </c>
      <c r="J941" s="22">
        <f t="shared" si="74"/>
        <v>3.1517819231689174E-3</v>
      </c>
    </row>
    <row r="942" spans="1:10" s="7" customFormat="1">
      <c r="A942" s="45" t="s">
        <v>224</v>
      </c>
      <c r="B942" s="22">
        <v>714.35</v>
      </c>
      <c r="C942" s="13">
        <v>45075.421527777777</v>
      </c>
      <c r="D942" s="13">
        <v>45075.421527777777</v>
      </c>
      <c r="E942" s="76">
        <v>45085</v>
      </c>
      <c r="F942" s="273">
        <f t="shared" si="70"/>
        <v>0.5</v>
      </c>
      <c r="G942" s="273">
        <f t="shared" si="71"/>
        <v>9.578472222223354</v>
      </c>
      <c r="H942" s="273">
        <f t="shared" si="72"/>
        <v>10.078472222223354</v>
      </c>
      <c r="I942" s="287">
        <f t="shared" si="73"/>
        <v>4.1097648361723803E-5</v>
      </c>
      <c r="J942" s="22">
        <f t="shared" si="74"/>
        <v>4.1420150741233649E-4</v>
      </c>
    </row>
    <row r="943" spans="1:10" s="7" customFormat="1">
      <c r="A943" s="45" t="s">
        <v>224</v>
      </c>
      <c r="B943" s="22">
        <v>3261.18</v>
      </c>
      <c r="C943" s="13">
        <v>45084.540277777778</v>
      </c>
      <c r="D943" s="13">
        <v>45084.540277777778</v>
      </c>
      <c r="E943" s="76">
        <v>45099</v>
      </c>
      <c r="F943" s="273">
        <f t="shared" si="70"/>
        <v>0.5</v>
      </c>
      <c r="G943" s="273">
        <f t="shared" si="71"/>
        <v>14.459722222221899</v>
      </c>
      <c r="H943" s="273">
        <f t="shared" si="72"/>
        <v>14.959722222221899</v>
      </c>
      <c r="I943" s="287">
        <f t="shared" si="73"/>
        <v>1.8762067457728902E-4</v>
      </c>
      <c r="J943" s="22">
        <f t="shared" si="74"/>
        <v>2.8067531748221337E-3</v>
      </c>
    </row>
    <row r="944" spans="1:10" s="7" customFormat="1">
      <c r="A944" s="45" t="s">
        <v>224</v>
      </c>
      <c r="B944" s="22">
        <v>44.14</v>
      </c>
      <c r="C944" s="13">
        <v>45126.477777777778</v>
      </c>
      <c r="D944" s="13">
        <v>45126.479166666664</v>
      </c>
      <c r="E944" s="76">
        <v>45147</v>
      </c>
      <c r="F944" s="273">
        <f t="shared" si="70"/>
        <v>0.5006944444430701</v>
      </c>
      <c r="G944" s="273">
        <f t="shared" si="71"/>
        <v>20.520833333335759</v>
      </c>
      <c r="H944" s="273">
        <f t="shared" si="72"/>
        <v>21.021527777778829</v>
      </c>
      <c r="I944" s="287">
        <f t="shared" si="73"/>
        <v>2.5394417284055276E-6</v>
      </c>
      <c r="J944" s="22">
        <f t="shared" si="74"/>
        <v>5.3382944833727476E-5</v>
      </c>
    </row>
    <row r="945" spans="1:10" s="7" customFormat="1">
      <c r="A945" s="45" t="s">
        <v>224</v>
      </c>
      <c r="B945" s="22">
        <v>7100.8</v>
      </c>
      <c r="C945" s="13">
        <v>45147.570138888892</v>
      </c>
      <c r="D945" s="13">
        <v>45147.570138888892</v>
      </c>
      <c r="E945" s="76">
        <v>45162</v>
      </c>
      <c r="F945" s="273">
        <f t="shared" si="70"/>
        <v>0.5</v>
      </c>
      <c r="G945" s="273">
        <f t="shared" si="71"/>
        <v>14.429861111108039</v>
      </c>
      <c r="H945" s="273">
        <f t="shared" si="72"/>
        <v>14.929861111108039</v>
      </c>
      <c r="I945" s="287">
        <f t="shared" si="73"/>
        <v>4.0851988729184344E-4</v>
      </c>
      <c r="J945" s="22">
        <f t="shared" si="74"/>
        <v>6.0991451783927323E-3</v>
      </c>
    </row>
    <row r="946" spans="1:10" s="7" customFormat="1">
      <c r="A946" s="45" t="s">
        <v>224</v>
      </c>
      <c r="B946" s="22">
        <v>46.07</v>
      </c>
      <c r="C946" s="13">
        <v>45105.31527777778</v>
      </c>
      <c r="D946" s="13">
        <v>45105.315972222219</v>
      </c>
      <c r="E946" s="76">
        <v>45114</v>
      </c>
      <c r="F946" s="273">
        <f t="shared" si="70"/>
        <v>0.50034722221971606</v>
      </c>
      <c r="G946" s="273">
        <f t="shared" si="71"/>
        <v>8.6840277777810115</v>
      </c>
      <c r="H946" s="273">
        <f t="shared" si="72"/>
        <v>9.1843750000007276</v>
      </c>
      <c r="I946" s="287">
        <f t="shared" si="73"/>
        <v>2.6504775810521668E-6</v>
      </c>
      <c r="J946" s="22">
        <f t="shared" si="74"/>
        <v>2.4342980033477923E-5</v>
      </c>
    </row>
    <row r="947" spans="1:10" s="7" customFormat="1">
      <c r="A947" s="45" t="s">
        <v>224</v>
      </c>
      <c r="B947" s="22">
        <v>692440</v>
      </c>
      <c r="C947" s="13">
        <v>45282.379166666666</v>
      </c>
      <c r="D947" s="13">
        <v>45282.379166666666</v>
      </c>
      <c r="E947" s="76">
        <v>45300</v>
      </c>
      <c r="F947" s="273">
        <f t="shared" si="70"/>
        <v>0.5</v>
      </c>
      <c r="G947" s="273">
        <f t="shared" si="71"/>
        <v>17.620833333334303</v>
      </c>
      <c r="H947" s="273">
        <f t="shared" si="72"/>
        <v>18.120833333334303</v>
      </c>
      <c r="I947" s="287">
        <f t="shared" si="73"/>
        <v>3.9837132542300036E-2</v>
      </c>
      <c r="J947" s="22">
        <f t="shared" si="74"/>
        <v>0.72188203927696726</v>
      </c>
    </row>
    <row r="948" spans="1:10" s="7" customFormat="1">
      <c r="A948" s="45" t="s">
        <v>224</v>
      </c>
      <c r="B948" s="22">
        <v>3281.55</v>
      </c>
      <c r="C948" s="13">
        <v>44959.402777777781</v>
      </c>
      <c r="D948" s="13">
        <v>44959.404166666667</v>
      </c>
      <c r="E948" s="76">
        <v>44980</v>
      </c>
      <c r="F948" s="273">
        <f t="shared" si="70"/>
        <v>0.5006944444430701</v>
      </c>
      <c r="G948" s="273">
        <f t="shared" si="71"/>
        <v>20.595833333332848</v>
      </c>
      <c r="H948" s="273">
        <f t="shared" si="72"/>
        <v>21.096527777775918</v>
      </c>
      <c r="I948" s="287">
        <f t="shared" si="73"/>
        <v>1.8879259184071499E-4</v>
      </c>
      <c r="J948" s="22">
        <f t="shared" si="74"/>
        <v>3.9828681580059552E-3</v>
      </c>
    </row>
    <row r="949" spans="1:10" s="7" customFormat="1">
      <c r="A949" s="45" t="s">
        <v>224</v>
      </c>
      <c r="B949" s="22">
        <v>52.2</v>
      </c>
      <c r="C949" s="13">
        <v>45071.365972222222</v>
      </c>
      <c r="D949" s="13">
        <v>45071.366666666669</v>
      </c>
      <c r="E949" s="76">
        <v>45085</v>
      </c>
      <c r="F949" s="273">
        <f t="shared" si="70"/>
        <v>0.50034722222335404</v>
      </c>
      <c r="G949" s="273">
        <f t="shared" si="71"/>
        <v>13.633333333331393</v>
      </c>
      <c r="H949" s="273">
        <f t="shared" si="72"/>
        <v>14.133680555554747</v>
      </c>
      <c r="I949" s="287">
        <f t="shared" si="73"/>
        <v>3.003145859147452E-6</v>
      </c>
      <c r="J949" s="22">
        <f t="shared" si="74"/>
        <v>4.2445504234927098E-5</v>
      </c>
    </row>
    <row r="950" spans="1:10" s="7" customFormat="1">
      <c r="A950" s="45" t="s">
        <v>224</v>
      </c>
      <c r="B950" s="22">
        <v>47.34</v>
      </c>
      <c r="C950" s="13">
        <v>45082.49722222222</v>
      </c>
      <c r="D950" s="13">
        <v>45082.497916666667</v>
      </c>
      <c r="E950" s="76">
        <v>45099</v>
      </c>
      <c r="F950" s="273">
        <f t="shared" si="70"/>
        <v>0.50034722222335404</v>
      </c>
      <c r="G950" s="273">
        <f t="shared" si="71"/>
        <v>16.502083333332848</v>
      </c>
      <c r="H950" s="273">
        <f t="shared" si="72"/>
        <v>17.002430555556202</v>
      </c>
      <c r="I950" s="287">
        <f t="shared" si="73"/>
        <v>2.7235426239854483E-6</v>
      </c>
      <c r="J950" s="22">
        <f t="shared" si="74"/>
        <v>4.6306844329409903E-5</v>
      </c>
    </row>
    <row r="951" spans="1:10" s="7" customFormat="1">
      <c r="A951" s="45" t="s">
        <v>224</v>
      </c>
      <c r="B951" s="22">
        <v>3303.2</v>
      </c>
      <c r="C951" s="13">
        <v>45086.003472222219</v>
      </c>
      <c r="D951" s="13">
        <v>45086.003472222219</v>
      </c>
      <c r="E951" s="76">
        <v>45243</v>
      </c>
      <c r="F951" s="273">
        <f t="shared" si="70"/>
        <v>0.5</v>
      </c>
      <c r="G951" s="273">
        <f t="shared" si="71"/>
        <v>156.99652777778101</v>
      </c>
      <c r="H951" s="273">
        <f t="shared" si="72"/>
        <v>157.49652777778101</v>
      </c>
      <c r="I951" s="287">
        <f t="shared" si="73"/>
        <v>1.9003814946237286E-4</v>
      </c>
      <c r="J951" s="22">
        <f t="shared" si="74"/>
        <v>2.9930348685638705E-2</v>
      </c>
    </row>
    <row r="952" spans="1:10" s="7" customFormat="1">
      <c r="A952" s="45" t="s">
        <v>224</v>
      </c>
      <c r="B952" s="22">
        <v>730.28</v>
      </c>
      <c r="C952" s="13">
        <v>45057.53125</v>
      </c>
      <c r="D952" s="13">
        <v>45057.53125</v>
      </c>
      <c r="E952" s="76">
        <v>45085</v>
      </c>
      <c r="F952" s="273">
        <f t="shared" si="70"/>
        <v>0.5</v>
      </c>
      <c r="G952" s="273">
        <f t="shared" si="71"/>
        <v>27.46875</v>
      </c>
      <c r="H952" s="273">
        <f t="shared" si="72"/>
        <v>27.96875</v>
      </c>
      <c r="I952" s="287">
        <f t="shared" si="73"/>
        <v>4.201412563253259E-5</v>
      </c>
      <c r="J952" s="22">
        <f t="shared" si="74"/>
        <v>1.1750825762848959E-3</v>
      </c>
    </row>
    <row r="953" spans="1:10" s="7" customFormat="1">
      <c r="A953" s="45" t="s">
        <v>224</v>
      </c>
      <c r="B953" s="22">
        <v>3173.31</v>
      </c>
      <c r="C953" s="13">
        <v>44952.431250000001</v>
      </c>
      <c r="D953" s="13">
        <v>44952.431250000001</v>
      </c>
      <c r="E953" s="76">
        <v>44966</v>
      </c>
      <c r="F953" s="273">
        <f t="shared" si="70"/>
        <v>0.5</v>
      </c>
      <c r="G953" s="273">
        <f t="shared" si="71"/>
        <v>13.568749999998545</v>
      </c>
      <c r="H953" s="273">
        <f t="shared" si="72"/>
        <v>14.068749999998545</v>
      </c>
      <c r="I953" s="287">
        <f t="shared" si="73"/>
        <v>1.8256537904772415E-4</v>
      </c>
      <c r="J953" s="22">
        <f t="shared" si="74"/>
        <v>2.5684666764774033E-3</v>
      </c>
    </row>
    <row r="954" spans="1:10" s="7" customFormat="1">
      <c r="A954" s="45" t="s">
        <v>224</v>
      </c>
      <c r="B954" s="22">
        <v>736.83</v>
      </c>
      <c r="C954" s="13">
        <v>44960.415277777778</v>
      </c>
      <c r="D954" s="13">
        <v>44960.415972222225</v>
      </c>
      <c r="E954" s="76">
        <v>44980</v>
      </c>
      <c r="F954" s="273">
        <f t="shared" si="70"/>
        <v>0.50034722222335404</v>
      </c>
      <c r="G954" s="273">
        <f t="shared" si="71"/>
        <v>19.584027777775191</v>
      </c>
      <c r="H954" s="273">
        <f t="shared" si="72"/>
        <v>20.084374999998545</v>
      </c>
      <c r="I954" s="287">
        <f t="shared" si="73"/>
        <v>4.2390957153172746E-5</v>
      </c>
      <c r="J954" s="22">
        <f t="shared" si="74"/>
        <v>8.5139588007319218E-4</v>
      </c>
    </row>
    <row r="955" spans="1:10" s="7" customFormat="1">
      <c r="A955" s="45" t="s">
        <v>224</v>
      </c>
      <c r="B955" s="22">
        <v>65.349999999999994</v>
      </c>
      <c r="C955" s="13">
        <v>44963.442361111112</v>
      </c>
      <c r="D955" s="13">
        <v>44963.442361111112</v>
      </c>
      <c r="E955" s="76">
        <v>44992</v>
      </c>
      <c r="F955" s="273">
        <f t="shared" si="70"/>
        <v>0.5</v>
      </c>
      <c r="G955" s="273">
        <f t="shared" si="71"/>
        <v>28.557638888887595</v>
      </c>
      <c r="H955" s="273">
        <f t="shared" si="72"/>
        <v>29.057638888887595</v>
      </c>
      <c r="I955" s="287">
        <f t="shared" si="73"/>
        <v>3.7596854769211873E-6</v>
      </c>
      <c r="J955" s="22">
        <f t="shared" si="74"/>
        <v>1.09247582924171E-4</v>
      </c>
    </row>
    <row r="956" spans="1:10" s="7" customFormat="1">
      <c r="A956" s="45" t="s">
        <v>224</v>
      </c>
      <c r="B956" s="22">
        <v>700.69</v>
      </c>
      <c r="C956" s="13">
        <v>44965.59097222222</v>
      </c>
      <c r="D956" s="13">
        <v>44965.595833333333</v>
      </c>
      <c r="E956" s="76">
        <v>44980</v>
      </c>
      <c r="F956" s="273">
        <f t="shared" si="70"/>
        <v>0.50243055555620231</v>
      </c>
      <c r="G956" s="273">
        <f t="shared" si="71"/>
        <v>14.404166666667152</v>
      </c>
      <c r="H956" s="273">
        <f t="shared" si="72"/>
        <v>14.906597222223354</v>
      </c>
      <c r="I956" s="287">
        <f t="shared" si="73"/>
        <v>4.0311767663717019E-5</v>
      </c>
      <c r="J956" s="22">
        <f t="shared" si="74"/>
        <v>6.0091128387887731E-4</v>
      </c>
    </row>
    <row r="957" spans="1:10" s="7" customFormat="1">
      <c r="A957" s="45" t="s">
        <v>224</v>
      </c>
      <c r="B957" s="22">
        <v>209092.28</v>
      </c>
      <c r="C957" s="13">
        <v>45070</v>
      </c>
      <c r="D957" s="13">
        <v>45080.296527777777</v>
      </c>
      <c r="E957" s="76">
        <v>45099</v>
      </c>
      <c r="F957" s="273">
        <f t="shared" si="70"/>
        <v>5.648263888888323</v>
      </c>
      <c r="G957" s="273">
        <f t="shared" si="71"/>
        <v>18.703472222223354</v>
      </c>
      <c r="H957" s="273">
        <f t="shared" si="72"/>
        <v>24.351736111111677</v>
      </c>
      <c r="I957" s="287">
        <f t="shared" si="73"/>
        <v>1.2029398752139838E-2</v>
      </c>
      <c r="J957" s="22">
        <f t="shared" si="74"/>
        <v>0.29293674398744546</v>
      </c>
    </row>
    <row r="958" spans="1:10" s="7" customFormat="1">
      <c r="A958" s="45" t="s">
        <v>224</v>
      </c>
      <c r="B958" s="22">
        <v>7254.8</v>
      </c>
      <c r="C958" s="13">
        <v>45173.204861111109</v>
      </c>
      <c r="D958" s="13">
        <v>45173.204861111109</v>
      </c>
      <c r="E958" s="76">
        <v>45190</v>
      </c>
      <c r="F958" s="273">
        <f t="shared" si="70"/>
        <v>0.5</v>
      </c>
      <c r="G958" s="273">
        <f t="shared" si="71"/>
        <v>16.795138888890506</v>
      </c>
      <c r="H958" s="273">
        <f t="shared" si="72"/>
        <v>17.295138888890506</v>
      </c>
      <c r="I958" s="287">
        <f t="shared" si="73"/>
        <v>4.1737974289162712E-4</v>
      </c>
      <c r="J958" s="22">
        <f t="shared" si="74"/>
        <v>7.2186406227201013E-3</v>
      </c>
    </row>
    <row r="959" spans="1:10" s="7" customFormat="1">
      <c r="A959" s="45" t="s">
        <v>224</v>
      </c>
      <c r="B959" s="22">
        <v>714.52</v>
      </c>
      <c r="C959" s="13">
        <v>45175.304166666669</v>
      </c>
      <c r="D959" s="13">
        <v>45175.304166666669</v>
      </c>
      <c r="E959" s="76">
        <v>45190</v>
      </c>
      <c r="F959" s="273">
        <f t="shared" si="70"/>
        <v>0.5</v>
      </c>
      <c r="G959" s="273">
        <f t="shared" si="71"/>
        <v>14.695833333331393</v>
      </c>
      <c r="H959" s="273">
        <f t="shared" si="72"/>
        <v>15.195833333331393</v>
      </c>
      <c r="I959" s="287">
        <f t="shared" si="73"/>
        <v>4.1107428721801479E-5</v>
      </c>
      <c r="J959" s="22">
        <f t="shared" si="74"/>
        <v>6.2466163561829518E-4</v>
      </c>
    </row>
    <row r="960" spans="1:10" s="7" customFormat="1">
      <c r="A960" s="45" t="s">
        <v>224</v>
      </c>
      <c r="B960" s="22">
        <v>3291.74</v>
      </c>
      <c r="C960" s="13">
        <v>44965.590277777781</v>
      </c>
      <c r="D960" s="13">
        <v>44965.590277777781</v>
      </c>
      <c r="E960" s="76">
        <v>44980</v>
      </c>
      <c r="F960" s="273">
        <f t="shared" si="70"/>
        <v>0.5</v>
      </c>
      <c r="G960" s="273">
        <f t="shared" si="71"/>
        <v>14.409722222218988</v>
      </c>
      <c r="H960" s="273">
        <f t="shared" si="72"/>
        <v>14.909722222218988</v>
      </c>
      <c r="I960" s="287">
        <f t="shared" si="73"/>
        <v>1.8937883813007728E-4</v>
      </c>
      <c r="J960" s="22">
        <f t="shared" si="74"/>
        <v>2.823585871286026E-3</v>
      </c>
    </row>
    <row r="961" spans="1:10" s="7" customFormat="1">
      <c r="A961" s="45" t="s">
        <v>223</v>
      </c>
      <c r="B961" s="22">
        <v>11025.07</v>
      </c>
      <c r="C961" s="13">
        <v>44935</v>
      </c>
      <c r="D961" s="13">
        <v>44939.369444444441</v>
      </c>
      <c r="E961" s="76">
        <v>44953</v>
      </c>
      <c r="F961" s="273">
        <f t="shared" si="70"/>
        <v>2.6847222222204437</v>
      </c>
      <c r="G961" s="273">
        <f t="shared" si="71"/>
        <v>13.630555555559113</v>
      </c>
      <c r="H961" s="273">
        <f t="shared" si="72"/>
        <v>16.315277777779556</v>
      </c>
      <c r="I961" s="287">
        <f t="shared" si="73"/>
        <v>6.3428914400978545E-4</v>
      </c>
      <c r="J961" s="22">
        <f t="shared" si="74"/>
        <v>1.034860357594967E-2</v>
      </c>
    </row>
    <row r="962" spans="1:10" s="7" customFormat="1">
      <c r="A962" s="45" t="s">
        <v>223</v>
      </c>
      <c r="B962" s="22">
        <v>9809.1200000000008</v>
      </c>
      <c r="C962" s="13">
        <v>45195</v>
      </c>
      <c r="D962" s="13">
        <v>45201.322916666664</v>
      </c>
      <c r="E962" s="76">
        <v>45226</v>
      </c>
      <c r="F962" s="273">
        <f t="shared" si="70"/>
        <v>3.6614583333321207</v>
      </c>
      <c r="G962" s="273">
        <f t="shared" si="71"/>
        <v>24.677083333335759</v>
      </c>
      <c r="H962" s="273">
        <f t="shared" si="72"/>
        <v>28.338541666667879</v>
      </c>
      <c r="I962" s="287">
        <f t="shared" si="73"/>
        <v>5.6433368026590912E-4</v>
      </c>
      <c r="J962" s="22">
        <f t="shared" si="74"/>
        <v>1.5992393512119493E-2</v>
      </c>
    </row>
    <row r="963" spans="1:10" s="7" customFormat="1">
      <c r="A963" s="45" t="s">
        <v>223</v>
      </c>
      <c r="B963" s="22">
        <v>9040.36</v>
      </c>
      <c r="C963" s="13">
        <v>45203</v>
      </c>
      <c r="D963" s="13">
        <v>45205.488888888889</v>
      </c>
      <c r="E963" s="76">
        <v>45218</v>
      </c>
      <c r="F963" s="273">
        <f t="shared" si="70"/>
        <v>1.7444444444445253</v>
      </c>
      <c r="G963" s="273">
        <f t="shared" si="71"/>
        <v>12.511111111110949</v>
      </c>
      <c r="H963" s="273">
        <f t="shared" si="72"/>
        <v>14.255555555555475</v>
      </c>
      <c r="I963" s="287">
        <f t="shared" si="73"/>
        <v>5.2010574136402798E-4</v>
      </c>
      <c r="J963" s="22">
        <f t="shared" si="74"/>
        <v>7.414396290778268E-3</v>
      </c>
    </row>
    <row r="964" spans="1:10" s="7" customFormat="1">
      <c r="A964" s="45" t="s">
        <v>223</v>
      </c>
      <c r="B964" s="22">
        <v>10984.16</v>
      </c>
      <c r="C964" s="13">
        <v>45085</v>
      </c>
      <c r="D964" s="13">
        <v>45094.327777777777</v>
      </c>
      <c r="E964" s="76">
        <v>45106</v>
      </c>
      <c r="F964" s="273">
        <f t="shared" si="70"/>
        <v>5.163888888888323</v>
      </c>
      <c r="G964" s="273">
        <f t="shared" si="71"/>
        <v>11.672222222223354</v>
      </c>
      <c r="H964" s="273">
        <f t="shared" si="72"/>
        <v>16.836111111111677</v>
      </c>
      <c r="I964" s="287">
        <f t="shared" si="73"/>
        <v>6.3193552912285591E-4</v>
      </c>
      <c r="J964" s="22">
        <f t="shared" si="74"/>
        <v>1.0639336783371551E-2</v>
      </c>
    </row>
    <row r="965" spans="1:10" s="7" customFormat="1">
      <c r="A965" s="45" t="s">
        <v>224</v>
      </c>
      <c r="B965" s="22">
        <v>46.81</v>
      </c>
      <c r="C965" s="13">
        <v>45089.395833333336</v>
      </c>
      <c r="D965" s="13">
        <v>45089.396527777775</v>
      </c>
      <c r="E965" s="76">
        <v>45099</v>
      </c>
      <c r="F965" s="273">
        <f t="shared" si="70"/>
        <v>0.50034722221971606</v>
      </c>
      <c r="G965" s="273">
        <f t="shared" si="71"/>
        <v>9.6034722222248092</v>
      </c>
      <c r="H965" s="273">
        <f t="shared" si="72"/>
        <v>10.103819444444525</v>
      </c>
      <c r="I965" s="287">
        <f t="shared" si="73"/>
        <v>2.6930509131550238E-6</v>
      </c>
      <c r="J965" s="22">
        <f t="shared" si="74"/>
        <v>2.7210100181214814E-5</v>
      </c>
    </row>
    <row r="966" spans="1:10" s="7" customFormat="1">
      <c r="A966" s="45" t="s">
        <v>224</v>
      </c>
      <c r="B966" s="22">
        <v>717.48</v>
      </c>
      <c r="C966" s="13">
        <v>45078.459722222222</v>
      </c>
      <c r="D966" s="13">
        <v>45078.459722222222</v>
      </c>
      <c r="E966" s="76">
        <v>45099</v>
      </c>
      <c r="F966" s="273">
        <f t="shared" si="70"/>
        <v>0.5</v>
      </c>
      <c r="G966" s="273">
        <f t="shared" si="71"/>
        <v>20.540277777778101</v>
      </c>
      <c r="H966" s="273">
        <f t="shared" si="72"/>
        <v>21.040277777778101</v>
      </c>
      <c r="I966" s="287">
        <f t="shared" si="73"/>
        <v>4.1277722050212912E-5</v>
      </c>
      <c r="J966" s="22">
        <f t="shared" si="74"/>
        <v>8.6849473797039587E-4</v>
      </c>
    </row>
    <row r="967" spans="1:10" s="7" customFormat="1">
      <c r="A967" s="45" t="s">
        <v>224</v>
      </c>
      <c r="B967" s="22">
        <v>191137.34</v>
      </c>
      <c r="C967" s="13">
        <v>44959</v>
      </c>
      <c r="D967" s="13">
        <v>44963.51666666667</v>
      </c>
      <c r="E967" s="76">
        <v>44980</v>
      </c>
      <c r="F967" s="273">
        <f t="shared" si="70"/>
        <v>2.7583333333350311</v>
      </c>
      <c r="G967" s="273">
        <f t="shared" si="71"/>
        <v>16.483333333329938</v>
      </c>
      <c r="H967" s="273">
        <f t="shared" si="72"/>
        <v>19.241666666664969</v>
      </c>
      <c r="I967" s="287">
        <f t="shared" si="73"/>
        <v>1.0996423585238672E-2</v>
      </c>
      <c r="J967" s="22">
        <f t="shared" si="74"/>
        <v>0.21158951715261545</v>
      </c>
    </row>
    <row r="968" spans="1:10" s="7" customFormat="1">
      <c r="A968" s="45" t="s">
        <v>224</v>
      </c>
      <c r="B968" s="22">
        <v>55.9</v>
      </c>
      <c r="C968" s="13">
        <v>45040.557638888888</v>
      </c>
      <c r="D968" s="13">
        <v>45040.558333333334</v>
      </c>
      <c r="E968" s="76">
        <v>45055</v>
      </c>
      <c r="F968" s="273">
        <f t="shared" si="70"/>
        <v>0.50034722222335404</v>
      </c>
      <c r="G968" s="273">
        <f t="shared" si="71"/>
        <v>14.441666666665697</v>
      </c>
      <c r="H968" s="273">
        <f t="shared" si="72"/>
        <v>14.942013888889051</v>
      </c>
      <c r="I968" s="287">
        <f t="shared" si="73"/>
        <v>3.2160125196617352E-6</v>
      </c>
      <c r="J968" s="22">
        <f t="shared" si="74"/>
        <v>4.8053703735626721E-5</v>
      </c>
    </row>
    <row r="969" spans="1:10" s="7" customFormat="1">
      <c r="A969" s="45" t="s">
        <v>224</v>
      </c>
      <c r="B969" s="22">
        <v>7053.2</v>
      </c>
      <c r="C969" s="13">
        <v>45289.216666666667</v>
      </c>
      <c r="D969" s="13">
        <v>45289.216666666667</v>
      </c>
      <c r="E969" s="76">
        <v>45300</v>
      </c>
      <c r="F969" s="273">
        <f t="shared" si="70"/>
        <v>0.5</v>
      </c>
      <c r="G969" s="273">
        <f t="shared" si="71"/>
        <v>10.783333333332848</v>
      </c>
      <c r="H969" s="273">
        <f t="shared" si="72"/>
        <v>11.283333333332848</v>
      </c>
      <c r="I969" s="287">
        <f t="shared" si="73"/>
        <v>4.0578138647009212E-4</v>
      </c>
      <c r="J969" s="22">
        <f t="shared" si="74"/>
        <v>4.578566644004009E-3</v>
      </c>
    </row>
    <row r="970" spans="1:10" s="7" customFormat="1">
      <c r="A970" s="45" t="s">
        <v>224</v>
      </c>
      <c r="B970" s="22">
        <v>44</v>
      </c>
      <c r="C970" s="13">
        <v>45133.568055555559</v>
      </c>
      <c r="D970" s="13">
        <v>45133.568055555559</v>
      </c>
      <c r="E970" s="76">
        <v>45147</v>
      </c>
      <c r="F970" s="273">
        <f t="shared" ref="F970:F1033" si="75">(D970-C970+1)/2</f>
        <v>0.5</v>
      </c>
      <c r="G970" s="273">
        <f t="shared" ref="G970:G1033" si="76">E970-D970</f>
        <v>13.431944444440887</v>
      </c>
      <c r="H970" s="273">
        <f t="shared" ref="H970:H1033" si="77">SUM(F970:G970)</f>
        <v>13.931944444440887</v>
      </c>
      <c r="I970" s="287">
        <f t="shared" ref="I970:I1033" si="78">+B970/B$1925</f>
        <v>2.5313873142239059E-6</v>
      </c>
      <c r="J970" s="22">
        <f t="shared" ref="J970:J1033" si="79">+H970*I970</f>
        <v>3.5267147429129885E-5</v>
      </c>
    </row>
    <row r="971" spans="1:10" s="7" customFormat="1">
      <c r="A971" s="45" t="s">
        <v>224</v>
      </c>
      <c r="B971" s="22">
        <v>715.64</v>
      </c>
      <c r="C971" s="13">
        <v>45175.631249999999</v>
      </c>
      <c r="D971" s="13">
        <v>45175.631249999999</v>
      </c>
      <c r="E971" s="76">
        <v>45190</v>
      </c>
      <c r="F971" s="273">
        <f t="shared" si="75"/>
        <v>0.5</v>
      </c>
      <c r="G971" s="273">
        <f t="shared" si="76"/>
        <v>14.368750000001455</v>
      </c>
      <c r="H971" s="273">
        <f t="shared" si="77"/>
        <v>14.868750000001455</v>
      </c>
      <c r="I971" s="287">
        <f t="shared" si="78"/>
        <v>4.1171864035254453E-5</v>
      </c>
      <c r="J971" s="22">
        <f t="shared" si="79"/>
        <v>6.1217415337424955E-4</v>
      </c>
    </row>
    <row r="972" spans="1:10" s="7" customFormat="1">
      <c r="A972" s="45" t="s">
        <v>224</v>
      </c>
      <c r="B972" s="22">
        <v>7182</v>
      </c>
      <c r="C972" s="13">
        <v>45155.31527777778</v>
      </c>
      <c r="D972" s="13">
        <v>45155.315972222219</v>
      </c>
      <c r="E972" s="76">
        <v>45176</v>
      </c>
      <c r="F972" s="273">
        <f t="shared" si="75"/>
        <v>0.50034722221971606</v>
      </c>
      <c r="G972" s="273">
        <f t="shared" si="76"/>
        <v>20.684027777781012</v>
      </c>
      <c r="H972" s="273">
        <f t="shared" si="77"/>
        <v>21.184375000000728</v>
      </c>
      <c r="I972" s="287">
        <f t="shared" si="78"/>
        <v>4.1319144751718394E-4</v>
      </c>
      <c r="J972" s="22">
        <f t="shared" si="79"/>
        <v>8.7532025709971435E-3</v>
      </c>
    </row>
    <row r="973" spans="1:10" s="7" customFormat="1">
      <c r="A973" s="45" t="s">
        <v>224</v>
      </c>
      <c r="B973" s="22">
        <v>715.64</v>
      </c>
      <c r="C973" s="13">
        <v>45155.31527777778</v>
      </c>
      <c r="D973" s="13">
        <v>45155.315972222219</v>
      </c>
      <c r="E973" s="76">
        <v>45176</v>
      </c>
      <c r="F973" s="273">
        <f t="shared" si="75"/>
        <v>0.50034722221971606</v>
      </c>
      <c r="G973" s="273">
        <f t="shared" si="76"/>
        <v>20.684027777781012</v>
      </c>
      <c r="H973" s="273">
        <f t="shared" si="77"/>
        <v>21.184375000000728</v>
      </c>
      <c r="I973" s="287">
        <f t="shared" si="78"/>
        <v>4.1171864035254453E-5</v>
      </c>
      <c r="J973" s="22">
        <f t="shared" si="79"/>
        <v>8.7220020717187347E-4</v>
      </c>
    </row>
    <row r="974" spans="1:10" s="7" customFormat="1">
      <c r="A974" s="45" t="s">
        <v>224</v>
      </c>
      <c r="B974" s="22">
        <v>46.52</v>
      </c>
      <c r="C974" s="13">
        <v>45142.538888888892</v>
      </c>
      <c r="D974" s="13">
        <v>45142.539583333331</v>
      </c>
      <c r="E974" s="76">
        <v>45162</v>
      </c>
      <c r="F974" s="273">
        <f t="shared" si="75"/>
        <v>0.50034722221971606</v>
      </c>
      <c r="G974" s="273">
        <f t="shared" si="76"/>
        <v>19.460416666668607</v>
      </c>
      <c r="H974" s="273">
        <f t="shared" si="77"/>
        <v>19.960763888888323</v>
      </c>
      <c r="I974" s="287">
        <f t="shared" si="78"/>
        <v>2.6763667694930934E-6</v>
      </c>
      <c r="J974" s="22">
        <f t="shared" si="79"/>
        <v>5.342232516591844E-5</v>
      </c>
    </row>
    <row r="975" spans="1:10" s="7" customFormat="1">
      <c r="A975" s="45" t="s">
        <v>224</v>
      </c>
      <c r="B975" s="22">
        <v>722.88</v>
      </c>
      <c r="C975" s="13">
        <v>44942.570138888892</v>
      </c>
      <c r="D975" s="13">
        <v>44942.570138888892</v>
      </c>
      <c r="E975" s="76">
        <v>44966</v>
      </c>
      <c r="F975" s="273">
        <f t="shared" si="75"/>
        <v>0.5</v>
      </c>
      <c r="G975" s="273">
        <f t="shared" si="76"/>
        <v>23.429861111108039</v>
      </c>
      <c r="H975" s="273">
        <f t="shared" si="77"/>
        <v>23.929861111108039</v>
      </c>
      <c r="I975" s="287">
        <f t="shared" si="78"/>
        <v>4.1588392311504025E-5</v>
      </c>
      <c r="J975" s="22">
        <f t="shared" si="79"/>
        <v>9.9520445184856482E-4</v>
      </c>
    </row>
    <row r="976" spans="1:10" s="7" customFormat="1">
      <c r="A976" s="45" t="s">
        <v>224</v>
      </c>
      <c r="B976" s="22">
        <v>66.11</v>
      </c>
      <c r="C976" s="13">
        <v>44931.513194444444</v>
      </c>
      <c r="D976" s="13">
        <v>44931.513194444444</v>
      </c>
      <c r="E976" s="76">
        <v>44950</v>
      </c>
      <c r="F976" s="273">
        <f t="shared" si="75"/>
        <v>0.5</v>
      </c>
      <c r="G976" s="273">
        <f t="shared" si="76"/>
        <v>18.486805555556202</v>
      </c>
      <c r="H976" s="273">
        <f t="shared" si="77"/>
        <v>18.986805555556202</v>
      </c>
      <c r="I976" s="287">
        <f t="shared" si="78"/>
        <v>3.8034094396214189E-6</v>
      </c>
      <c r="J976" s="22">
        <f t="shared" si="79"/>
        <v>7.2214595478258862E-5</v>
      </c>
    </row>
    <row r="977" spans="1:10" s="7" customFormat="1">
      <c r="A977" s="45" t="s">
        <v>224</v>
      </c>
      <c r="B977" s="22">
        <v>704.67</v>
      </c>
      <c r="C977" s="13">
        <v>44931.513194444444</v>
      </c>
      <c r="D977" s="13">
        <v>44931.513194444444</v>
      </c>
      <c r="E977" s="76">
        <v>44950</v>
      </c>
      <c r="F977" s="273">
        <f t="shared" si="75"/>
        <v>0.5</v>
      </c>
      <c r="G977" s="273">
        <f t="shared" si="76"/>
        <v>18.486805555556202</v>
      </c>
      <c r="H977" s="273">
        <f t="shared" si="77"/>
        <v>18.986805555556202</v>
      </c>
      <c r="I977" s="287">
        <f t="shared" si="78"/>
        <v>4.0540743152594538E-5</v>
      </c>
      <c r="J977" s="22">
        <f t="shared" si="79"/>
        <v>7.6973920731605904E-4</v>
      </c>
    </row>
    <row r="978" spans="1:10" s="7" customFormat="1">
      <c r="A978" s="45" t="s">
        <v>224</v>
      </c>
      <c r="B978" s="22">
        <v>3186.05</v>
      </c>
      <c r="C978" s="13">
        <v>44932.51458333333</v>
      </c>
      <c r="D978" s="13">
        <v>44932.515277777777</v>
      </c>
      <c r="E978" s="76">
        <v>44950</v>
      </c>
      <c r="F978" s="273">
        <f t="shared" si="75"/>
        <v>0.50034722222335404</v>
      </c>
      <c r="G978" s="273">
        <f t="shared" si="76"/>
        <v>17.484722222223354</v>
      </c>
      <c r="H978" s="273">
        <f t="shared" si="77"/>
        <v>17.985069444446708</v>
      </c>
      <c r="I978" s="287">
        <f t="shared" si="78"/>
        <v>1.8329833073825173E-4</v>
      </c>
      <c r="J978" s="22">
        <f t="shared" si="79"/>
        <v>3.296633207378618E-3</v>
      </c>
    </row>
    <row r="979" spans="1:10" s="7" customFormat="1">
      <c r="A979" s="45" t="s">
        <v>224</v>
      </c>
      <c r="B979" s="22">
        <v>3128.74</v>
      </c>
      <c r="C979" s="13">
        <v>44943.552083333336</v>
      </c>
      <c r="D979" s="13">
        <v>44943.552777777775</v>
      </c>
      <c r="E979" s="76">
        <v>44966</v>
      </c>
      <c r="F979" s="273">
        <f t="shared" si="75"/>
        <v>0.50034722221971606</v>
      </c>
      <c r="G979" s="273">
        <f t="shared" si="76"/>
        <v>22.447222222224809</v>
      </c>
      <c r="H979" s="273">
        <f t="shared" si="77"/>
        <v>22.947569444444525</v>
      </c>
      <c r="I979" s="287">
        <f t="shared" si="78"/>
        <v>1.8000119876147508E-4</v>
      </c>
      <c r="J979" s="22">
        <f t="shared" si="79"/>
        <v>4.1305900086622115E-3</v>
      </c>
    </row>
    <row r="980" spans="1:10" s="7" customFormat="1">
      <c r="A980" s="45" t="s">
        <v>224</v>
      </c>
      <c r="B980" s="22">
        <v>699.26</v>
      </c>
      <c r="C980" s="13">
        <v>44943.552083333336</v>
      </c>
      <c r="D980" s="13">
        <v>44943.552777777775</v>
      </c>
      <c r="E980" s="76">
        <v>44966</v>
      </c>
      <c r="F980" s="273">
        <f t="shared" si="75"/>
        <v>0.50034722221971606</v>
      </c>
      <c r="G980" s="273">
        <f t="shared" si="76"/>
        <v>22.447222222224809</v>
      </c>
      <c r="H980" s="273">
        <f t="shared" si="77"/>
        <v>22.947569444444525</v>
      </c>
      <c r="I980" s="287">
        <f t="shared" si="78"/>
        <v>4.0229497576004735E-5</v>
      </c>
      <c r="J980" s="22">
        <f t="shared" si="79"/>
        <v>9.2316918934048139E-4</v>
      </c>
    </row>
    <row r="981" spans="1:10" s="7" customFormat="1">
      <c r="A981" s="45" t="s">
        <v>224</v>
      </c>
      <c r="B981" s="22">
        <v>733.13</v>
      </c>
      <c r="C981" s="13">
        <v>44944.553472222222</v>
      </c>
      <c r="D981" s="13">
        <v>44944.553472222222</v>
      </c>
      <c r="E981" s="76">
        <v>44966</v>
      </c>
      <c r="F981" s="273">
        <f t="shared" si="75"/>
        <v>0.5</v>
      </c>
      <c r="G981" s="273">
        <f t="shared" si="76"/>
        <v>21.446527777778101</v>
      </c>
      <c r="H981" s="273">
        <f t="shared" si="77"/>
        <v>21.946527777778101</v>
      </c>
      <c r="I981" s="287">
        <f t="shared" si="78"/>
        <v>4.217809049265846E-5</v>
      </c>
      <c r="J981" s="22">
        <f t="shared" si="79"/>
        <v>9.2566263461076731E-4</v>
      </c>
    </row>
    <row r="982" spans="1:10" s="7" customFormat="1">
      <c r="A982" s="45" t="s">
        <v>224</v>
      </c>
      <c r="B982" s="22">
        <v>7159.6</v>
      </c>
      <c r="C982" s="13">
        <v>45261.177777777775</v>
      </c>
      <c r="D982" s="13">
        <v>45261.177777777775</v>
      </c>
      <c r="E982" s="76">
        <v>45281</v>
      </c>
      <c r="F982" s="273">
        <f t="shared" si="75"/>
        <v>0.5</v>
      </c>
      <c r="G982" s="273">
        <f t="shared" si="76"/>
        <v>19.822222222224809</v>
      </c>
      <c r="H982" s="273">
        <f t="shared" si="77"/>
        <v>20.322222222224809</v>
      </c>
      <c r="I982" s="287">
        <f t="shared" si="78"/>
        <v>4.1190274124812453E-4</v>
      </c>
      <c r="J982" s="22">
        <f t="shared" si="79"/>
        <v>8.3707790415879519E-3</v>
      </c>
    </row>
    <row r="983" spans="1:10" s="7" customFormat="1">
      <c r="A983" s="45" t="s">
        <v>224</v>
      </c>
      <c r="B983" s="22">
        <v>7232.4</v>
      </c>
      <c r="C983" s="13">
        <v>45182.214583333334</v>
      </c>
      <c r="D983" s="13">
        <v>45182.214583333334</v>
      </c>
      <c r="E983" s="76">
        <v>45190</v>
      </c>
      <c r="F983" s="273">
        <f t="shared" si="75"/>
        <v>0.5</v>
      </c>
      <c r="G983" s="273">
        <f t="shared" si="76"/>
        <v>7.7854166666656965</v>
      </c>
      <c r="H983" s="273">
        <f t="shared" si="77"/>
        <v>8.2854166666656965</v>
      </c>
      <c r="I983" s="287">
        <f t="shared" si="78"/>
        <v>4.1609103662256766E-4</v>
      </c>
      <c r="J983" s="22">
        <f t="shared" si="79"/>
        <v>3.4474876096828289E-3</v>
      </c>
    </row>
    <row r="984" spans="1:10" s="7" customFormat="1">
      <c r="A984" s="45" t="s">
        <v>224</v>
      </c>
      <c r="B984" s="22">
        <v>59.93</v>
      </c>
      <c r="C984" s="13">
        <v>45182.214583333334</v>
      </c>
      <c r="D984" s="13">
        <v>45182.214583333334</v>
      </c>
      <c r="E984" s="76">
        <v>45190</v>
      </c>
      <c r="F984" s="273">
        <f t="shared" si="75"/>
        <v>0.5</v>
      </c>
      <c r="G984" s="273">
        <f t="shared" si="76"/>
        <v>7.7854166666656965</v>
      </c>
      <c r="H984" s="273">
        <f t="shared" si="77"/>
        <v>8.2854166666656965</v>
      </c>
      <c r="I984" s="287">
        <f t="shared" si="78"/>
        <v>3.4478645850326974E-6</v>
      </c>
      <c r="J984" s="22">
        <f t="shared" si="79"/>
        <v>2.8566994697236315E-5</v>
      </c>
    </row>
    <row r="985" spans="1:10" s="7" customFormat="1">
      <c r="A985" s="45" t="s">
        <v>224</v>
      </c>
      <c r="B985" s="22">
        <v>735.12</v>
      </c>
      <c r="C985" s="13">
        <v>44935.518750000003</v>
      </c>
      <c r="D985" s="13">
        <v>44935.518750000003</v>
      </c>
      <c r="E985" s="76">
        <v>44950</v>
      </c>
      <c r="F985" s="273">
        <f t="shared" si="75"/>
        <v>0.5</v>
      </c>
      <c r="G985" s="273">
        <f t="shared" si="76"/>
        <v>14.48124999999709</v>
      </c>
      <c r="H985" s="273">
        <f t="shared" si="77"/>
        <v>14.98124999999709</v>
      </c>
      <c r="I985" s="287">
        <f t="shared" si="78"/>
        <v>4.2292578237097223E-5</v>
      </c>
      <c r="J985" s="22">
        <f t="shared" si="79"/>
        <v>6.335956877143897E-4</v>
      </c>
    </row>
    <row r="986" spans="1:10" s="7" customFormat="1">
      <c r="A986" s="45" t="s">
        <v>224</v>
      </c>
      <c r="B986" s="22">
        <v>68.89</v>
      </c>
      <c r="C986" s="13">
        <v>44935.520833333336</v>
      </c>
      <c r="D986" s="13">
        <v>44935.521527777775</v>
      </c>
      <c r="E986" s="76">
        <v>44950</v>
      </c>
      <c r="F986" s="273">
        <f t="shared" si="75"/>
        <v>0.50034722221971606</v>
      </c>
      <c r="G986" s="273">
        <f t="shared" si="76"/>
        <v>14.478472222224809</v>
      </c>
      <c r="H986" s="273">
        <f t="shared" si="77"/>
        <v>14.978819444444525</v>
      </c>
      <c r="I986" s="287">
        <f t="shared" si="78"/>
        <v>3.9633470926564742E-6</v>
      </c>
      <c r="J986" s="22">
        <f t="shared" si="79"/>
        <v>5.9366260496565474E-5</v>
      </c>
    </row>
    <row r="987" spans="1:10" s="7" customFormat="1">
      <c r="A987" s="45" t="s">
        <v>224</v>
      </c>
      <c r="B987" s="22">
        <v>68.03</v>
      </c>
      <c r="C987" s="13">
        <v>44935.521527777775</v>
      </c>
      <c r="D987" s="13">
        <v>44935.522222222222</v>
      </c>
      <c r="E987" s="76">
        <v>44950</v>
      </c>
      <c r="F987" s="273">
        <f t="shared" si="75"/>
        <v>0.50034722222335404</v>
      </c>
      <c r="G987" s="273">
        <f t="shared" si="76"/>
        <v>14.477777777778101</v>
      </c>
      <c r="H987" s="273">
        <f t="shared" si="77"/>
        <v>14.978125000001455</v>
      </c>
      <c r="I987" s="287">
        <f t="shared" si="78"/>
        <v>3.913869976969371E-6</v>
      </c>
      <c r="J987" s="22">
        <f t="shared" si="79"/>
        <v>5.8622433748800056E-5</v>
      </c>
    </row>
    <row r="988" spans="1:10" s="7" customFormat="1">
      <c r="A988" s="45" t="s">
        <v>224</v>
      </c>
      <c r="B988" s="22">
        <v>3279.01</v>
      </c>
      <c r="C988" s="13">
        <v>44938.545138888891</v>
      </c>
      <c r="D988" s="13">
        <v>44938.54583333333</v>
      </c>
      <c r="E988" s="76">
        <v>44950</v>
      </c>
      <c r="F988" s="273">
        <f t="shared" si="75"/>
        <v>0.50034722221971606</v>
      </c>
      <c r="G988" s="273">
        <f t="shared" si="76"/>
        <v>11.454166666670062</v>
      </c>
      <c r="H988" s="273">
        <f t="shared" si="77"/>
        <v>11.954513888889778</v>
      </c>
      <c r="I988" s="287">
        <f t="shared" si="78"/>
        <v>1.8864646175484841E-4</v>
      </c>
      <c r="J988" s="22">
        <f t="shared" si="79"/>
        <v>2.2551767471382495E-3</v>
      </c>
    </row>
    <row r="989" spans="1:10" s="7" customFormat="1">
      <c r="A989" s="45" t="s">
        <v>224</v>
      </c>
      <c r="B989" s="22">
        <v>6899.2</v>
      </c>
      <c r="C989" s="13">
        <v>45173.223611111112</v>
      </c>
      <c r="D989" s="13">
        <v>45173.223611111112</v>
      </c>
      <c r="E989" s="76">
        <v>45190</v>
      </c>
      <c r="F989" s="273">
        <f t="shared" si="75"/>
        <v>0.5</v>
      </c>
      <c r="G989" s="273">
        <f t="shared" si="76"/>
        <v>16.776388888887595</v>
      </c>
      <c r="H989" s="273">
        <f t="shared" si="77"/>
        <v>17.276388888887595</v>
      </c>
      <c r="I989" s="287">
        <f t="shared" si="78"/>
        <v>3.9692153087030844E-4</v>
      </c>
      <c r="J989" s="22">
        <f t="shared" si="79"/>
        <v>6.8573707256880511E-3</v>
      </c>
    </row>
    <row r="990" spans="1:10" s="7" customFormat="1">
      <c r="A990" s="45" t="s">
        <v>224</v>
      </c>
      <c r="B990" s="22">
        <v>60.58</v>
      </c>
      <c r="C990" s="13">
        <v>45008.35833333333</v>
      </c>
      <c r="D990" s="13">
        <v>45008.359027777777</v>
      </c>
      <c r="E990" s="76">
        <v>45023</v>
      </c>
      <c r="F990" s="273">
        <f t="shared" si="75"/>
        <v>0.50034722222335404</v>
      </c>
      <c r="G990" s="273">
        <f t="shared" si="76"/>
        <v>14.640972222223354</v>
      </c>
      <c r="H990" s="273">
        <f t="shared" si="77"/>
        <v>15.141319444446708</v>
      </c>
      <c r="I990" s="287">
        <f t="shared" si="78"/>
        <v>3.4852600794473685E-6</v>
      </c>
      <c r="J990" s="22">
        <f t="shared" si="79"/>
        <v>5.2771436209890319E-5</v>
      </c>
    </row>
    <row r="991" spans="1:10" s="7" customFormat="1">
      <c r="A991" s="45" t="s">
        <v>224</v>
      </c>
      <c r="B991" s="22">
        <v>722.03</v>
      </c>
      <c r="C991" s="13">
        <v>45009.363888888889</v>
      </c>
      <c r="D991" s="13">
        <v>45009.364583333336</v>
      </c>
      <c r="E991" s="76">
        <v>45023</v>
      </c>
      <c r="F991" s="273">
        <f t="shared" si="75"/>
        <v>0.50034722222335404</v>
      </c>
      <c r="G991" s="273">
        <f t="shared" si="76"/>
        <v>13.635416666664241</v>
      </c>
      <c r="H991" s="273">
        <f t="shared" si="77"/>
        <v>14.135763888887595</v>
      </c>
      <c r="I991" s="287">
        <f t="shared" si="78"/>
        <v>4.1539490511115608E-5</v>
      </c>
      <c r="J991" s="22">
        <f t="shared" si="79"/>
        <v>5.8719242992981695E-4</v>
      </c>
    </row>
    <row r="992" spans="1:10" s="7" customFormat="1">
      <c r="A992" s="45" t="s">
        <v>224</v>
      </c>
      <c r="B992" s="22">
        <v>711.17</v>
      </c>
      <c r="C992" s="13">
        <v>45177.449305555558</v>
      </c>
      <c r="D992" s="13">
        <v>45177.449305555558</v>
      </c>
      <c r="E992" s="76">
        <v>45190</v>
      </c>
      <c r="F992" s="273">
        <f t="shared" si="75"/>
        <v>0.5</v>
      </c>
      <c r="G992" s="273">
        <f t="shared" si="76"/>
        <v>12.550694444442343</v>
      </c>
      <c r="H992" s="273">
        <f t="shared" si="77"/>
        <v>13.050694444442343</v>
      </c>
      <c r="I992" s="287">
        <f t="shared" si="78"/>
        <v>4.091469809674125E-5</v>
      </c>
      <c r="J992" s="22">
        <f t="shared" si="79"/>
        <v>5.339652231471767E-4</v>
      </c>
    </row>
    <row r="993" spans="1:10" s="7" customFormat="1">
      <c r="A993" s="45" t="s">
        <v>224</v>
      </c>
      <c r="B993" s="22">
        <v>56.22</v>
      </c>
      <c r="C993" s="13">
        <v>45006.511111111111</v>
      </c>
      <c r="D993" s="13">
        <v>45006.511805555558</v>
      </c>
      <c r="E993" s="76">
        <v>45023</v>
      </c>
      <c r="F993" s="273">
        <f t="shared" si="75"/>
        <v>0.50034722222335404</v>
      </c>
      <c r="G993" s="273">
        <f t="shared" si="76"/>
        <v>16.488194444442343</v>
      </c>
      <c r="H993" s="273">
        <f t="shared" si="77"/>
        <v>16.988541666665697</v>
      </c>
      <c r="I993" s="287">
        <f t="shared" si="78"/>
        <v>3.2344226092197272E-6</v>
      </c>
      <c r="J993" s="22">
        <f t="shared" si="79"/>
        <v>5.4948123264334913E-5</v>
      </c>
    </row>
    <row r="994" spans="1:10" s="7" customFormat="1">
      <c r="A994" s="45" t="s">
        <v>224</v>
      </c>
      <c r="B994" s="22">
        <v>3170.77</v>
      </c>
      <c r="C994" s="13">
        <v>45007.515972222223</v>
      </c>
      <c r="D994" s="13">
        <v>45007.51666666667</v>
      </c>
      <c r="E994" s="76">
        <v>45023</v>
      </c>
      <c r="F994" s="273">
        <f t="shared" si="75"/>
        <v>0.50034722222335404</v>
      </c>
      <c r="G994" s="273">
        <f t="shared" si="76"/>
        <v>15.483333333329938</v>
      </c>
      <c r="H994" s="273">
        <f t="shared" si="77"/>
        <v>15.983680555553292</v>
      </c>
      <c r="I994" s="287">
        <f t="shared" si="78"/>
        <v>1.824192489618576E-4</v>
      </c>
      <c r="J994" s="22">
        <f t="shared" si="79"/>
        <v>2.9157310025902782E-3</v>
      </c>
    </row>
    <row r="995" spans="1:10" s="7" customFormat="1">
      <c r="A995" s="45" t="s">
        <v>224</v>
      </c>
      <c r="B995" s="22">
        <v>3193.69</v>
      </c>
      <c r="C995" s="13">
        <v>45084.355555555558</v>
      </c>
      <c r="D995" s="13">
        <v>45084.355555555558</v>
      </c>
      <c r="E995" s="76">
        <v>45099</v>
      </c>
      <c r="F995" s="273">
        <f t="shared" si="75"/>
        <v>0.5</v>
      </c>
      <c r="G995" s="273">
        <f t="shared" si="76"/>
        <v>14.644444444442343</v>
      </c>
      <c r="H995" s="273">
        <f t="shared" si="77"/>
        <v>15.144444444442343</v>
      </c>
      <c r="I995" s="287">
        <f t="shared" si="78"/>
        <v>1.8373787162644879E-4</v>
      </c>
      <c r="J995" s="22">
        <f t="shared" si="79"/>
        <v>2.7826079891868326E-3</v>
      </c>
    </row>
    <row r="996" spans="1:10" s="7" customFormat="1">
      <c r="A996" s="45" t="s">
        <v>224</v>
      </c>
      <c r="B996" s="22">
        <v>7165.2</v>
      </c>
      <c r="C996" s="13">
        <v>45244.879861111112</v>
      </c>
      <c r="D996" s="13">
        <v>45244.879861111112</v>
      </c>
      <c r="E996" s="76">
        <v>45252</v>
      </c>
      <c r="F996" s="273">
        <f t="shared" si="75"/>
        <v>0.5</v>
      </c>
      <c r="G996" s="273">
        <f t="shared" si="76"/>
        <v>7.1201388888875954</v>
      </c>
      <c r="H996" s="273">
        <f t="shared" si="77"/>
        <v>7.6201388888875954</v>
      </c>
      <c r="I996" s="287">
        <f t="shared" si="78"/>
        <v>4.1222491781538933E-4</v>
      </c>
      <c r="J996" s="22">
        <f t="shared" si="79"/>
        <v>3.141211127213541E-3</v>
      </c>
    </row>
    <row r="997" spans="1:10" s="7" customFormat="1">
      <c r="A997" s="45" t="s">
        <v>224</v>
      </c>
      <c r="B997" s="22">
        <v>3244.62</v>
      </c>
      <c r="C997" s="13">
        <v>44928.357638888891</v>
      </c>
      <c r="D997" s="13">
        <v>44928.35833333333</v>
      </c>
      <c r="E997" s="76">
        <v>44950</v>
      </c>
      <c r="F997" s="273">
        <f t="shared" si="75"/>
        <v>0.50034722221971606</v>
      </c>
      <c r="G997" s="273">
        <f t="shared" si="76"/>
        <v>21.641666666670062</v>
      </c>
      <c r="H997" s="273">
        <f t="shared" si="77"/>
        <v>22.142013888889778</v>
      </c>
      <c r="I997" s="287">
        <f t="shared" si="78"/>
        <v>1.8666795244266294E-4</v>
      </c>
      <c r="J997" s="22">
        <f t="shared" si="79"/>
        <v>4.1332043955960591E-3</v>
      </c>
    </row>
    <row r="998" spans="1:10" s="7" customFormat="1">
      <c r="A998" s="45" t="s">
        <v>224</v>
      </c>
      <c r="B998" s="22">
        <v>3321.03</v>
      </c>
      <c r="C998" s="13">
        <v>44930.318055555559</v>
      </c>
      <c r="D998" s="13">
        <v>44930.318749999999</v>
      </c>
      <c r="E998" s="76">
        <v>44950</v>
      </c>
      <c r="F998" s="273">
        <f t="shared" si="75"/>
        <v>0.50034722221971606</v>
      </c>
      <c r="G998" s="273">
        <f t="shared" si="76"/>
        <v>19.681250000001455</v>
      </c>
      <c r="H998" s="273">
        <f t="shared" si="77"/>
        <v>20.181597222221171</v>
      </c>
      <c r="I998" s="287">
        <f t="shared" si="78"/>
        <v>1.9106393663993225E-4</v>
      </c>
      <c r="J998" s="22">
        <f t="shared" si="79"/>
        <v>3.8559754129590985E-3</v>
      </c>
    </row>
    <row r="999" spans="1:10" s="7" customFormat="1">
      <c r="A999" s="45" t="s">
        <v>224</v>
      </c>
      <c r="B999" s="22">
        <v>3201.33</v>
      </c>
      <c r="C999" s="13">
        <v>45030.517361111109</v>
      </c>
      <c r="D999" s="13">
        <v>45030.518055555556</v>
      </c>
      <c r="E999" s="76">
        <v>45040</v>
      </c>
      <c r="F999" s="273">
        <f t="shared" si="75"/>
        <v>0.50034722222335404</v>
      </c>
      <c r="G999" s="273">
        <f t="shared" si="76"/>
        <v>9.4819444444437977</v>
      </c>
      <c r="H999" s="273">
        <f t="shared" si="77"/>
        <v>9.9822916666671517</v>
      </c>
      <c r="I999" s="287">
        <f t="shared" si="78"/>
        <v>1.8417741251464584E-4</v>
      </c>
      <c r="J999" s="22">
        <f t="shared" si="79"/>
        <v>1.8385126501332676E-3</v>
      </c>
    </row>
    <row r="1000" spans="1:10" s="7" customFormat="1">
      <c r="A1000" s="45" t="s">
        <v>224</v>
      </c>
      <c r="B1000" s="22">
        <v>45.25</v>
      </c>
      <c r="C1000" s="13">
        <v>45139.435416666667</v>
      </c>
      <c r="D1000" s="13">
        <v>45139.4375</v>
      </c>
      <c r="E1000" s="76">
        <v>45162</v>
      </c>
      <c r="F1000" s="273">
        <f t="shared" si="75"/>
        <v>0.50104166666642413</v>
      </c>
      <c r="G1000" s="273">
        <f t="shared" si="76"/>
        <v>22.5625</v>
      </c>
      <c r="H1000" s="273">
        <f t="shared" si="77"/>
        <v>23.063541666666424</v>
      </c>
      <c r="I1000" s="287">
        <f t="shared" si="78"/>
        <v>2.6033017265598124E-6</v>
      </c>
      <c r="J1000" s="22">
        <f t="shared" si="79"/>
        <v>6.0041357841416875E-5</v>
      </c>
    </row>
    <row r="1001" spans="1:10" s="7" customFormat="1">
      <c r="A1001" s="45" t="s">
        <v>224</v>
      </c>
      <c r="B1001" s="22">
        <v>46.28</v>
      </c>
      <c r="C1001" s="13">
        <v>45141.45</v>
      </c>
      <c r="D1001" s="13">
        <v>45141.450694444444</v>
      </c>
      <c r="E1001" s="76">
        <v>45162</v>
      </c>
      <c r="F1001" s="273">
        <f t="shared" si="75"/>
        <v>0.50034722222335404</v>
      </c>
      <c r="G1001" s="273">
        <f t="shared" si="76"/>
        <v>20.549305555556202</v>
      </c>
      <c r="H1001" s="273">
        <f t="shared" si="77"/>
        <v>21.049652777779556</v>
      </c>
      <c r="I1001" s="287">
        <f t="shared" si="78"/>
        <v>2.6625592023245993E-6</v>
      </c>
      <c r="J1001" s="22">
        <f t="shared" si="79"/>
        <v>5.6045946709214524E-5</v>
      </c>
    </row>
    <row r="1002" spans="1:10" s="7" customFormat="1">
      <c r="A1002" s="45" t="s">
        <v>224</v>
      </c>
      <c r="B1002" s="22">
        <v>703.92</v>
      </c>
      <c r="C1002" s="13">
        <v>45148.367361111108</v>
      </c>
      <c r="D1002" s="13">
        <v>45148.368055555555</v>
      </c>
      <c r="E1002" s="76">
        <v>45162</v>
      </c>
      <c r="F1002" s="273">
        <f t="shared" si="75"/>
        <v>0.50034722222335404</v>
      </c>
      <c r="G1002" s="273">
        <f t="shared" si="76"/>
        <v>13.631944444445253</v>
      </c>
      <c r="H1002" s="273">
        <f t="shared" si="77"/>
        <v>14.132291666668607</v>
      </c>
      <c r="I1002" s="287">
        <f t="shared" si="78"/>
        <v>4.0497594505192995E-5</v>
      </c>
      <c r="J1002" s="22">
        <f t="shared" si="79"/>
        <v>5.7232381734586332E-4</v>
      </c>
    </row>
    <row r="1003" spans="1:10" s="7" customFormat="1">
      <c r="A1003" s="45" t="s">
        <v>224</v>
      </c>
      <c r="B1003" s="22">
        <v>45.92</v>
      </c>
      <c r="C1003" s="13">
        <v>45148.367361111108</v>
      </c>
      <c r="D1003" s="13">
        <v>45148.368055555555</v>
      </c>
      <c r="E1003" s="76">
        <v>45162</v>
      </c>
      <c r="F1003" s="273">
        <f t="shared" si="75"/>
        <v>0.50034722222335404</v>
      </c>
      <c r="G1003" s="273">
        <f t="shared" si="76"/>
        <v>13.631944444445253</v>
      </c>
      <c r="H1003" s="273">
        <f t="shared" si="77"/>
        <v>14.132291666668607</v>
      </c>
      <c r="I1003" s="287">
        <f t="shared" si="78"/>
        <v>2.6418478515718585E-6</v>
      </c>
      <c r="J1003" s="22">
        <f t="shared" si="79"/>
        <v>3.733536437737534E-5</v>
      </c>
    </row>
    <row r="1004" spans="1:10" s="7" customFormat="1">
      <c r="A1004" s="45" t="s">
        <v>224</v>
      </c>
      <c r="B1004" s="22">
        <v>44.52</v>
      </c>
      <c r="C1004" s="13">
        <v>45160.090277777781</v>
      </c>
      <c r="D1004" s="13">
        <v>45160.090277777781</v>
      </c>
      <c r="E1004" s="76">
        <v>45176</v>
      </c>
      <c r="F1004" s="273">
        <f t="shared" si="75"/>
        <v>0.5</v>
      </c>
      <c r="G1004" s="273">
        <f t="shared" si="76"/>
        <v>15.909722222218988</v>
      </c>
      <c r="H1004" s="273">
        <f t="shared" si="77"/>
        <v>16.409722222218988</v>
      </c>
      <c r="I1004" s="287">
        <f t="shared" si="78"/>
        <v>2.5613037097556433E-6</v>
      </c>
      <c r="J1004" s="22">
        <f t="shared" si="79"/>
        <v>4.2030282403829118E-5</v>
      </c>
    </row>
    <row r="1005" spans="1:10" s="7" customFormat="1">
      <c r="A1005" s="45" t="s">
        <v>224</v>
      </c>
      <c r="B1005" s="22">
        <v>43.71</v>
      </c>
      <c r="C1005" s="13">
        <v>45138.402777777781</v>
      </c>
      <c r="D1005" s="13">
        <v>45138.402777777781</v>
      </c>
      <c r="E1005" s="76">
        <v>45147</v>
      </c>
      <c r="F1005" s="273">
        <f t="shared" si="75"/>
        <v>0.5</v>
      </c>
      <c r="G1005" s="273">
        <f t="shared" si="76"/>
        <v>8.5972222222189885</v>
      </c>
      <c r="H1005" s="273">
        <f t="shared" si="77"/>
        <v>9.0972222222189885</v>
      </c>
      <c r="I1005" s="287">
        <f t="shared" si="78"/>
        <v>2.5147031705619755E-6</v>
      </c>
      <c r="J1005" s="22">
        <f t="shared" si="79"/>
        <v>2.2876813565520951E-5</v>
      </c>
    </row>
    <row r="1006" spans="1:10" s="7" customFormat="1">
      <c r="A1006" s="45" t="s">
        <v>224</v>
      </c>
      <c r="B1006" s="22">
        <v>3226.8</v>
      </c>
      <c r="C1006" s="13">
        <v>45092.344444444447</v>
      </c>
      <c r="D1006" s="13">
        <v>45092.345138888886</v>
      </c>
      <c r="E1006" s="76">
        <v>45099</v>
      </c>
      <c r="F1006" s="273">
        <f t="shared" si="75"/>
        <v>0.50034722221971606</v>
      </c>
      <c r="G1006" s="273">
        <f t="shared" si="76"/>
        <v>6.6548611111138598</v>
      </c>
      <c r="H1006" s="273">
        <f t="shared" si="77"/>
        <v>7.1552083333335759</v>
      </c>
      <c r="I1006" s="287">
        <f t="shared" si="78"/>
        <v>1.8564274058040228E-4</v>
      </c>
      <c r="J1006" s="22">
        <f t="shared" si="79"/>
        <v>1.3283124844237777E-3</v>
      </c>
    </row>
    <row r="1007" spans="1:10" s="7" customFormat="1">
      <c r="A1007" s="45" t="s">
        <v>224</v>
      </c>
      <c r="B1007" s="22">
        <v>3263.72</v>
      </c>
      <c r="C1007" s="13">
        <v>45093.347222222219</v>
      </c>
      <c r="D1007" s="13">
        <v>45093.347916666666</v>
      </c>
      <c r="E1007" s="76">
        <v>45114</v>
      </c>
      <c r="F1007" s="273">
        <f t="shared" si="75"/>
        <v>0.50034722222335404</v>
      </c>
      <c r="G1007" s="273">
        <f t="shared" si="76"/>
        <v>20.652083333334303</v>
      </c>
      <c r="H1007" s="273">
        <f t="shared" si="77"/>
        <v>21.152430555557657</v>
      </c>
      <c r="I1007" s="287">
        <f t="shared" si="78"/>
        <v>1.877668046631556E-4</v>
      </c>
      <c r="J1007" s="22">
        <f t="shared" si="79"/>
        <v>3.9717242962763587E-3</v>
      </c>
    </row>
    <row r="1008" spans="1:10" s="7" customFormat="1">
      <c r="A1008" s="45" t="s">
        <v>224</v>
      </c>
      <c r="B1008" s="22">
        <v>3272.64</v>
      </c>
      <c r="C1008" s="13">
        <v>44958.347222222219</v>
      </c>
      <c r="D1008" s="13">
        <v>44958.347222222219</v>
      </c>
      <c r="E1008" s="76">
        <v>44980</v>
      </c>
      <c r="F1008" s="273">
        <f t="shared" si="75"/>
        <v>0.5</v>
      </c>
      <c r="G1008" s="273">
        <f t="shared" si="76"/>
        <v>21.652777777781012</v>
      </c>
      <c r="H1008" s="273">
        <f t="shared" si="77"/>
        <v>22.152777777781012</v>
      </c>
      <c r="I1008" s="287">
        <f t="shared" si="78"/>
        <v>1.8827998590958462E-4</v>
      </c>
      <c r="J1008" s="22">
        <f t="shared" si="79"/>
        <v>4.1709246878587685E-3</v>
      </c>
    </row>
    <row r="1009" spans="1:10" s="7" customFormat="1">
      <c r="A1009" s="45" t="s">
        <v>224</v>
      </c>
      <c r="B1009" s="22">
        <v>44.21</v>
      </c>
      <c r="C1009" s="13">
        <v>45116.396527777775</v>
      </c>
      <c r="D1009" s="13">
        <v>45116.409722222219</v>
      </c>
      <c r="E1009" s="76">
        <v>45132</v>
      </c>
      <c r="F1009" s="273">
        <f t="shared" si="75"/>
        <v>0.50659722222189885</v>
      </c>
      <c r="G1009" s="273">
        <f t="shared" si="76"/>
        <v>15.590277777781012</v>
      </c>
      <c r="H1009" s="273">
        <f t="shared" si="77"/>
        <v>16.09687500000291</v>
      </c>
      <c r="I1009" s="287">
        <f t="shared" si="78"/>
        <v>2.5434689354963384E-6</v>
      </c>
      <c r="J1009" s="22">
        <f t="shared" si="79"/>
        <v>4.0941901521075023E-5</v>
      </c>
    </row>
    <row r="1010" spans="1:10" s="7" customFormat="1">
      <c r="A1010" s="45" t="s">
        <v>224</v>
      </c>
      <c r="B1010" s="22">
        <v>682.16</v>
      </c>
      <c r="C1010" s="13">
        <v>45117.410416666666</v>
      </c>
      <c r="D1010" s="13">
        <v>45117.410416666666</v>
      </c>
      <c r="E1010" s="76">
        <v>45132</v>
      </c>
      <c r="F1010" s="273">
        <f t="shared" si="75"/>
        <v>0.5</v>
      </c>
      <c r="G1010" s="273">
        <f t="shared" si="76"/>
        <v>14.589583333334303</v>
      </c>
      <c r="H1010" s="273">
        <f t="shared" si="77"/>
        <v>15.089583333334303</v>
      </c>
      <c r="I1010" s="287">
        <f t="shared" si="78"/>
        <v>3.9245708415249538E-5</v>
      </c>
      <c r="J1010" s="22">
        <f t="shared" si="79"/>
        <v>5.9220138760764725E-4</v>
      </c>
    </row>
    <row r="1011" spans="1:10" s="7" customFormat="1">
      <c r="A1011" s="45" t="s">
        <v>224</v>
      </c>
      <c r="B1011" s="22">
        <v>673.23</v>
      </c>
      <c r="C1011" s="13">
        <v>45115.413194444445</v>
      </c>
      <c r="D1011" s="13">
        <v>45115.413194444445</v>
      </c>
      <c r="E1011" s="76">
        <v>45132</v>
      </c>
      <c r="F1011" s="273">
        <f t="shared" si="75"/>
        <v>0.5</v>
      </c>
      <c r="G1011" s="273">
        <f t="shared" si="76"/>
        <v>16.586805555554747</v>
      </c>
      <c r="H1011" s="273">
        <f t="shared" si="77"/>
        <v>17.086805555554747</v>
      </c>
      <c r="I1011" s="287">
        <f t="shared" si="78"/>
        <v>3.8731951853521823E-5</v>
      </c>
      <c r="J1011" s="22">
        <f t="shared" si="79"/>
        <v>6.6180533010823568E-4</v>
      </c>
    </row>
    <row r="1012" spans="1:10" s="7" customFormat="1">
      <c r="A1012" s="45" t="s">
        <v>224</v>
      </c>
      <c r="B1012" s="22">
        <v>689.02</v>
      </c>
      <c r="C1012" s="13">
        <v>45013.316666666666</v>
      </c>
      <c r="D1012" s="13">
        <v>45013.317361111112</v>
      </c>
      <c r="E1012" s="76">
        <v>45023</v>
      </c>
      <c r="F1012" s="273">
        <f t="shared" si="75"/>
        <v>0.50034722222335404</v>
      </c>
      <c r="G1012" s="273">
        <f t="shared" si="76"/>
        <v>9.6826388888875954</v>
      </c>
      <c r="H1012" s="273">
        <f t="shared" si="77"/>
        <v>10.182986111110949</v>
      </c>
      <c r="I1012" s="287">
        <f t="shared" si="78"/>
        <v>3.964037471014899E-5</v>
      </c>
      <c r="J1012" s="22">
        <f t="shared" si="79"/>
        <v>4.0365738511268092E-4</v>
      </c>
    </row>
    <row r="1013" spans="1:10" s="7" customFormat="1">
      <c r="A1013" s="45" t="s">
        <v>224</v>
      </c>
      <c r="B1013" s="22">
        <v>50.61</v>
      </c>
      <c r="C1013" s="13">
        <v>45035.378472222219</v>
      </c>
      <c r="D1013" s="13">
        <v>45035.379166666666</v>
      </c>
      <c r="E1013" s="76">
        <v>45055</v>
      </c>
      <c r="F1013" s="273">
        <f t="shared" si="75"/>
        <v>0.50034722222335404</v>
      </c>
      <c r="G1013" s="273">
        <f t="shared" si="76"/>
        <v>19.620833333334303</v>
      </c>
      <c r="H1013" s="273">
        <f t="shared" si="77"/>
        <v>20.121180555557657</v>
      </c>
      <c r="I1013" s="287">
        <f t="shared" si="78"/>
        <v>2.911670726656179E-6</v>
      </c>
      <c r="J1013" s="22">
        <f t="shared" si="79"/>
        <v>5.8586252409380741E-5</v>
      </c>
    </row>
    <row r="1014" spans="1:10" s="7" customFormat="1">
      <c r="A1014" s="45" t="s">
        <v>224</v>
      </c>
      <c r="B1014" s="22">
        <v>210111</v>
      </c>
      <c r="C1014" s="13">
        <v>44904</v>
      </c>
      <c r="D1014" s="13">
        <v>44927.361805555556</v>
      </c>
      <c r="E1014" s="76">
        <v>44950</v>
      </c>
      <c r="F1014" s="273">
        <f t="shared" si="75"/>
        <v>12.180902777778101</v>
      </c>
      <c r="G1014" s="273">
        <f t="shared" si="76"/>
        <v>22.638194444443798</v>
      </c>
      <c r="H1014" s="273">
        <f t="shared" si="77"/>
        <v>34.819097222221899</v>
      </c>
      <c r="I1014" s="287">
        <f t="shared" si="78"/>
        <v>1.2088007272247707E-2</v>
      </c>
      <c r="J1014" s="22">
        <f t="shared" si="79"/>
        <v>0.42089350043531826</v>
      </c>
    </row>
    <row r="1015" spans="1:10" s="7" customFormat="1">
      <c r="A1015" s="45" t="s">
        <v>224</v>
      </c>
      <c r="B1015" s="22">
        <v>756.18</v>
      </c>
      <c r="C1015" s="13">
        <v>45091.318749999999</v>
      </c>
      <c r="D1015" s="13">
        <v>45091.318749999999</v>
      </c>
      <c r="E1015" s="76">
        <v>45099</v>
      </c>
      <c r="F1015" s="273">
        <f t="shared" si="75"/>
        <v>0.5</v>
      </c>
      <c r="G1015" s="273">
        <f t="shared" si="76"/>
        <v>7.6812500000014552</v>
      </c>
      <c r="H1015" s="273">
        <f t="shared" si="77"/>
        <v>8.1812500000014552</v>
      </c>
      <c r="I1015" s="287">
        <f t="shared" si="78"/>
        <v>4.3504192256132573E-5</v>
      </c>
      <c r="J1015" s="22">
        <f t="shared" si="79"/>
        <v>3.5591867289554792E-4</v>
      </c>
    </row>
    <row r="1016" spans="1:10" s="7" customFormat="1">
      <c r="A1016" s="45" t="s">
        <v>224</v>
      </c>
      <c r="B1016" s="22">
        <v>720.04</v>
      </c>
      <c r="C1016" s="13">
        <v>45092.345138888886</v>
      </c>
      <c r="D1016" s="13">
        <v>45092.345833333333</v>
      </c>
      <c r="E1016" s="76">
        <v>45099</v>
      </c>
      <c r="F1016" s="273">
        <f t="shared" si="75"/>
        <v>0.50034722222335404</v>
      </c>
      <c r="G1016" s="273">
        <f t="shared" si="76"/>
        <v>6.6541666666671517</v>
      </c>
      <c r="H1016" s="273">
        <f t="shared" si="77"/>
        <v>7.1545138888905058</v>
      </c>
      <c r="I1016" s="287">
        <f t="shared" si="78"/>
        <v>4.1425002766676845E-5</v>
      </c>
      <c r="J1016" s="22">
        <f t="shared" si="79"/>
        <v>2.963757576415171E-4</v>
      </c>
    </row>
    <row r="1017" spans="1:10" s="7" customFormat="1">
      <c r="A1017" s="45" t="s">
        <v>224</v>
      </c>
      <c r="B1017" s="22">
        <v>720.04</v>
      </c>
      <c r="C1017" s="13">
        <v>45001.512499999997</v>
      </c>
      <c r="D1017" s="13">
        <v>45001.512499999997</v>
      </c>
      <c r="E1017" s="76">
        <v>45023</v>
      </c>
      <c r="F1017" s="273">
        <f t="shared" si="75"/>
        <v>0.5</v>
      </c>
      <c r="G1017" s="273">
        <f t="shared" si="76"/>
        <v>21.48750000000291</v>
      </c>
      <c r="H1017" s="273">
        <f t="shared" si="77"/>
        <v>21.98750000000291</v>
      </c>
      <c r="I1017" s="287">
        <f t="shared" si="78"/>
        <v>4.1425002766676845E-5</v>
      </c>
      <c r="J1017" s="22">
        <f t="shared" si="79"/>
        <v>9.1083224833242774E-4</v>
      </c>
    </row>
    <row r="1018" spans="1:10" s="7" customFormat="1">
      <c r="A1018" s="45" t="s">
        <v>224</v>
      </c>
      <c r="B1018" s="22">
        <v>47.62</v>
      </c>
      <c r="C1018" s="13">
        <v>45098.344444444447</v>
      </c>
      <c r="D1018" s="13">
        <v>45098.344444444447</v>
      </c>
      <c r="E1018" s="76">
        <v>45114</v>
      </c>
      <c r="F1018" s="273">
        <f t="shared" si="75"/>
        <v>0.5</v>
      </c>
      <c r="G1018" s="273">
        <f t="shared" si="76"/>
        <v>15.655555555553292</v>
      </c>
      <c r="H1018" s="273">
        <f t="shared" si="77"/>
        <v>16.155555555553292</v>
      </c>
      <c r="I1018" s="287">
        <f t="shared" si="78"/>
        <v>2.7396514523486907E-6</v>
      </c>
      <c r="J1018" s="22">
        <f t="shared" si="79"/>
        <v>4.4260591241271538E-5</v>
      </c>
    </row>
    <row r="1019" spans="1:10" s="7" customFormat="1">
      <c r="A1019" s="45" t="s">
        <v>224</v>
      </c>
      <c r="B1019" s="22">
        <v>717.03</v>
      </c>
      <c r="C1019" s="13">
        <v>45118.419444444444</v>
      </c>
      <c r="D1019" s="13">
        <v>45118.420138888891</v>
      </c>
      <c r="E1019" s="76">
        <v>45132</v>
      </c>
      <c r="F1019" s="273">
        <f t="shared" si="75"/>
        <v>0.50034722222335404</v>
      </c>
      <c r="G1019" s="273">
        <f t="shared" si="76"/>
        <v>13.579861111109494</v>
      </c>
      <c r="H1019" s="273">
        <f t="shared" si="77"/>
        <v>14.080208333332848</v>
      </c>
      <c r="I1019" s="287">
        <f t="shared" si="78"/>
        <v>4.1251832861771982E-5</v>
      </c>
      <c r="J1019" s="22">
        <f t="shared" si="79"/>
        <v>5.8083440082557565E-4</v>
      </c>
    </row>
    <row r="1020" spans="1:10" s="7" customFormat="1">
      <c r="A1020" s="45" t="s">
        <v>224</v>
      </c>
      <c r="B1020" s="22">
        <v>45.77</v>
      </c>
      <c r="C1020" s="13">
        <v>45153.529861111114</v>
      </c>
      <c r="D1020" s="13">
        <v>45153.530555555553</v>
      </c>
      <c r="E1020" s="76">
        <v>45162</v>
      </c>
      <c r="F1020" s="273">
        <f t="shared" si="75"/>
        <v>0.50034722221971606</v>
      </c>
      <c r="G1020" s="273">
        <f t="shared" si="76"/>
        <v>8.4694444444467081</v>
      </c>
      <c r="H1020" s="273">
        <f t="shared" si="77"/>
        <v>8.9697916666664241</v>
      </c>
      <c r="I1020" s="287">
        <f t="shared" si="78"/>
        <v>2.6332181220915498E-6</v>
      </c>
      <c r="J1020" s="22">
        <f t="shared" si="79"/>
        <v>2.3619417968051793E-5</v>
      </c>
    </row>
    <row r="1021" spans="1:10" s="7" customFormat="1">
      <c r="A1021" s="45" t="s">
        <v>224</v>
      </c>
      <c r="B1021" s="22">
        <v>3284.1</v>
      </c>
      <c r="C1021" s="13">
        <v>45090.426388888889</v>
      </c>
      <c r="D1021" s="13">
        <v>45090.427083333336</v>
      </c>
      <c r="E1021" s="76">
        <v>45099</v>
      </c>
      <c r="F1021" s="273">
        <f t="shared" si="75"/>
        <v>0.50034722222335404</v>
      </c>
      <c r="G1021" s="273">
        <f t="shared" si="76"/>
        <v>8.5729166666642413</v>
      </c>
      <c r="H1021" s="273">
        <f t="shared" si="77"/>
        <v>9.0732638888875954</v>
      </c>
      <c r="I1021" s="287">
        <f t="shared" si="78"/>
        <v>1.889392972418802E-4</v>
      </c>
      <c r="J1021" s="22">
        <f t="shared" si="79"/>
        <v>1.7142961028565513E-3</v>
      </c>
    </row>
    <row r="1022" spans="1:10" s="7" customFormat="1">
      <c r="A1022" s="45" t="s">
        <v>224</v>
      </c>
      <c r="B1022" s="22">
        <v>51.71</v>
      </c>
      <c r="C1022" s="13">
        <v>45077.320138888892</v>
      </c>
      <c r="D1022" s="13">
        <v>45077.320833333331</v>
      </c>
      <c r="E1022" s="76">
        <v>45085</v>
      </c>
      <c r="F1022" s="273">
        <f t="shared" si="75"/>
        <v>0.50034722221971606</v>
      </c>
      <c r="G1022" s="273">
        <f t="shared" si="76"/>
        <v>7.6791666666686069</v>
      </c>
      <c r="H1022" s="273">
        <f t="shared" si="77"/>
        <v>8.179513888888323</v>
      </c>
      <c r="I1022" s="287">
        <f t="shared" si="78"/>
        <v>2.9749554095117767E-6</v>
      </c>
      <c r="J1022" s="22">
        <f t="shared" si="79"/>
        <v>2.4333689090925027E-5</v>
      </c>
    </row>
    <row r="1023" spans="1:10" s="7" customFormat="1">
      <c r="A1023" s="45" t="s">
        <v>224</v>
      </c>
      <c r="B1023" s="22">
        <v>707.52</v>
      </c>
      <c r="C1023" s="13">
        <v>45077.320833333331</v>
      </c>
      <c r="D1023" s="13">
        <v>45077.321527777778</v>
      </c>
      <c r="E1023" s="76">
        <v>45085</v>
      </c>
      <c r="F1023" s="273">
        <f t="shared" si="75"/>
        <v>0.50034722222335404</v>
      </c>
      <c r="G1023" s="273">
        <f t="shared" si="76"/>
        <v>7.6784722222218988</v>
      </c>
      <c r="H1023" s="273">
        <f t="shared" si="77"/>
        <v>8.1788194444452529</v>
      </c>
      <c r="I1023" s="287">
        <f t="shared" si="78"/>
        <v>4.0704708012720407E-5</v>
      </c>
      <c r="J1023" s="22">
        <f t="shared" si="79"/>
        <v>3.3291645737490417E-4</v>
      </c>
    </row>
    <row r="1024" spans="1:10" s="7" customFormat="1">
      <c r="A1024" s="45" t="s">
        <v>224</v>
      </c>
      <c r="B1024" s="22">
        <v>3220.43</v>
      </c>
      <c r="C1024" s="13">
        <v>45084.354166666664</v>
      </c>
      <c r="D1024" s="13">
        <v>45084.354166666664</v>
      </c>
      <c r="E1024" s="76">
        <v>45099</v>
      </c>
      <c r="F1024" s="273">
        <f t="shared" si="75"/>
        <v>0.5</v>
      </c>
      <c r="G1024" s="273">
        <f t="shared" si="76"/>
        <v>14.645833333335759</v>
      </c>
      <c r="H1024" s="273">
        <f t="shared" si="77"/>
        <v>15.145833333335759</v>
      </c>
      <c r="I1024" s="287">
        <f t="shared" si="78"/>
        <v>1.8527626473513847E-4</v>
      </c>
      <c r="J1024" s="22">
        <f t="shared" si="79"/>
        <v>2.8061634263014008E-3</v>
      </c>
    </row>
    <row r="1025" spans="1:10" s="7" customFormat="1">
      <c r="A1025" s="45" t="s">
        <v>224</v>
      </c>
      <c r="B1025" s="22">
        <v>45.1</v>
      </c>
      <c r="C1025" s="13">
        <v>45080.48541666667</v>
      </c>
      <c r="D1025" s="13">
        <v>45080.486111111109</v>
      </c>
      <c r="E1025" s="76">
        <v>45099</v>
      </c>
      <c r="F1025" s="273">
        <f t="shared" si="75"/>
        <v>0.50034722221971606</v>
      </c>
      <c r="G1025" s="273">
        <f t="shared" si="76"/>
        <v>18.513888888890506</v>
      </c>
      <c r="H1025" s="273">
        <f t="shared" si="77"/>
        <v>19.014236111110222</v>
      </c>
      <c r="I1025" s="287">
        <f t="shared" si="78"/>
        <v>2.5946719970795036E-6</v>
      </c>
      <c r="J1025" s="22">
        <f t="shared" si="79"/>
        <v>4.9335705983355571E-5</v>
      </c>
    </row>
    <row r="1026" spans="1:10" s="7" customFormat="1">
      <c r="A1026" s="45" t="s">
        <v>224</v>
      </c>
      <c r="B1026" s="22">
        <v>733.13</v>
      </c>
      <c r="C1026" s="13">
        <v>45011.369444444441</v>
      </c>
      <c r="D1026" s="13">
        <v>45011.370833333334</v>
      </c>
      <c r="E1026" s="76">
        <v>45023</v>
      </c>
      <c r="F1026" s="273">
        <f t="shared" si="75"/>
        <v>0.50069444444670808</v>
      </c>
      <c r="G1026" s="273">
        <f t="shared" si="76"/>
        <v>11.629166666665697</v>
      </c>
      <c r="H1026" s="273">
        <f t="shared" si="77"/>
        <v>12.129861111112405</v>
      </c>
      <c r="I1026" s="287">
        <f t="shared" si="78"/>
        <v>4.217809049265846E-5</v>
      </c>
      <c r="J1026" s="22">
        <f t="shared" si="79"/>
        <v>5.1161437960787765E-4</v>
      </c>
    </row>
    <row r="1027" spans="1:10" s="7" customFormat="1">
      <c r="A1027" s="45" t="s">
        <v>224</v>
      </c>
      <c r="B1027" s="22">
        <v>696.99</v>
      </c>
      <c r="C1027" s="13">
        <v>44928.356944444444</v>
      </c>
      <c r="D1027" s="13">
        <v>44928.357638888891</v>
      </c>
      <c r="E1027" s="76">
        <v>44950</v>
      </c>
      <c r="F1027" s="273">
        <f t="shared" si="75"/>
        <v>0.50034722222335404</v>
      </c>
      <c r="G1027" s="273">
        <f t="shared" si="76"/>
        <v>21.642361111109494</v>
      </c>
      <c r="H1027" s="273">
        <f t="shared" si="77"/>
        <v>22.142708333332848</v>
      </c>
      <c r="I1027" s="287">
        <f t="shared" si="78"/>
        <v>4.0098901003202733E-5</v>
      </c>
      <c r="J1027" s="22">
        <f t="shared" si="79"/>
        <v>8.8789826940110605E-4</v>
      </c>
    </row>
    <row r="1028" spans="1:10" s="7" customFormat="1">
      <c r="A1028" s="45" t="s">
        <v>224</v>
      </c>
      <c r="B1028" s="22">
        <v>45.71</v>
      </c>
      <c r="C1028" s="13">
        <v>45107.237500000003</v>
      </c>
      <c r="D1028" s="13">
        <v>45107.238194444442</v>
      </c>
      <c r="E1028" s="76">
        <v>45114</v>
      </c>
      <c r="F1028" s="273">
        <f t="shared" si="75"/>
        <v>0.50034722221971606</v>
      </c>
      <c r="G1028" s="273">
        <f t="shared" si="76"/>
        <v>6.7618055555576575</v>
      </c>
      <c r="H1028" s="273">
        <f t="shared" si="77"/>
        <v>7.2621527777773736</v>
      </c>
      <c r="I1028" s="287">
        <f t="shared" si="78"/>
        <v>2.629766230299426E-6</v>
      </c>
      <c r="J1028" s="22">
        <f t="shared" si="79"/>
        <v>1.9097764134274109E-5</v>
      </c>
    </row>
    <row r="1029" spans="1:10" s="7" customFormat="1">
      <c r="A1029" s="45" t="s">
        <v>224</v>
      </c>
      <c r="B1029" s="22">
        <v>47.17</v>
      </c>
      <c r="C1029" s="13">
        <v>45152.554166666669</v>
      </c>
      <c r="D1029" s="13">
        <v>45152.554861111108</v>
      </c>
      <c r="E1029" s="76">
        <v>45162</v>
      </c>
      <c r="F1029" s="273">
        <f t="shared" si="75"/>
        <v>0.50034722221971606</v>
      </c>
      <c r="G1029" s="273">
        <f t="shared" si="76"/>
        <v>9.445138888891961</v>
      </c>
      <c r="H1029" s="273">
        <f t="shared" si="77"/>
        <v>9.945486111111677</v>
      </c>
      <c r="I1029" s="287">
        <f t="shared" si="78"/>
        <v>2.7137622639077645E-6</v>
      </c>
      <c r="J1029" s="22">
        <f t="shared" si="79"/>
        <v>2.6989684904553653E-5</v>
      </c>
    </row>
    <row r="1030" spans="1:10" s="7" customFormat="1">
      <c r="A1030" s="45" t="s">
        <v>224</v>
      </c>
      <c r="B1030" s="22">
        <v>7072.8</v>
      </c>
      <c r="C1030" s="13">
        <v>45152.554861111108</v>
      </c>
      <c r="D1030" s="13">
        <v>45152.555555555555</v>
      </c>
      <c r="E1030" s="76">
        <v>45162</v>
      </c>
      <c r="F1030" s="273">
        <f t="shared" si="75"/>
        <v>0.50034722222335404</v>
      </c>
      <c r="G1030" s="273">
        <f t="shared" si="76"/>
        <v>9.4444444444452529</v>
      </c>
      <c r="H1030" s="273">
        <f t="shared" si="77"/>
        <v>9.9447916666686069</v>
      </c>
      <c r="I1030" s="287">
        <f t="shared" si="78"/>
        <v>4.0690900445551913E-4</v>
      </c>
      <c r="J1030" s="22">
        <f t="shared" si="79"/>
        <v>4.0466252766016659E-3</v>
      </c>
    </row>
    <row r="1031" spans="1:10" s="7" customFormat="1">
      <c r="A1031" s="45" t="s">
        <v>224</v>
      </c>
      <c r="B1031" s="22">
        <v>704.75</v>
      </c>
      <c r="C1031" s="13">
        <v>45152.554861111108</v>
      </c>
      <c r="D1031" s="13">
        <v>45152.555555555555</v>
      </c>
      <c r="E1031" s="76">
        <v>45162</v>
      </c>
      <c r="F1031" s="273">
        <f t="shared" si="75"/>
        <v>0.50034722222335404</v>
      </c>
      <c r="G1031" s="273">
        <f t="shared" si="76"/>
        <v>9.4444444444452529</v>
      </c>
      <c r="H1031" s="273">
        <f t="shared" si="77"/>
        <v>9.9447916666686069</v>
      </c>
      <c r="I1031" s="287">
        <f t="shared" si="78"/>
        <v>4.0545345674984038E-5</v>
      </c>
      <c r="J1031" s="22">
        <f t="shared" si="79"/>
        <v>4.0321501579077928E-4</v>
      </c>
    </row>
    <row r="1032" spans="1:10" s="7" customFormat="1">
      <c r="A1032" s="45" t="s">
        <v>224</v>
      </c>
      <c r="B1032" s="22">
        <v>737.97</v>
      </c>
      <c r="C1032" s="13">
        <v>45075.420138888891</v>
      </c>
      <c r="D1032" s="13">
        <v>45075.42083333333</v>
      </c>
      <c r="E1032" s="76">
        <v>45085</v>
      </c>
      <c r="F1032" s="273">
        <f t="shared" si="75"/>
        <v>0.50034722221971606</v>
      </c>
      <c r="G1032" s="273">
        <f t="shared" si="76"/>
        <v>9.5791666666700621</v>
      </c>
      <c r="H1032" s="273">
        <f t="shared" si="77"/>
        <v>10.079513888889778</v>
      </c>
      <c r="I1032" s="287">
        <f t="shared" si="78"/>
        <v>4.2456543097223092E-5</v>
      </c>
      <c r="J1032" s="22">
        <f t="shared" si="79"/>
        <v>4.279413158227076E-4</v>
      </c>
    </row>
    <row r="1033" spans="1:10" s="7" customFormat="1">
      <c r="A1033" s="45" t="s">
        <v>224</v>
      </c>
      <c r="B1033" s="22">
        <v>748.78</v>
      </c>
      <c r="C1033" s="13">
        <v>45075.422222222223</v>
      </c>
      <c r="D1033" s="13">
        <v>45075.42291666667</v>
      </c>
      <c r="E1033" s="76">
        <v>45085</v>
      </c>
      <c r="F1033" s="273">
        <f t="shared" si="75"/>
        <v>0.50034722222335404</v>
      </c>
      <c r="G1033" s="273">
        <f t="shared" si="76"/>
        <v>9.5770833333299379</v>
      </c>
      <c r="H1033" s="273">
        <f t="shared" si="77"/>
        <v>10.077430555553292</v>
      </c>
      <c r="I1033" s="287">
        <f t="shared" si="78"/>
        <v>4.3078458935104007E-5</v>
      </c>
      <c r="J1033" s="22">
        <f t="shared" si="79"/>
        <v>4.3412017835876485E-4</v>
      </c>
    </row>
    <row r="1034" spans="1:10" s="7" customFormat="1">
      <c r="A1034" s="45" t="s">
        <v>224</v>
      </c>
      <c r="B1034" s="22">
        <v>6969.2</v>
      </c>
      <c r="C1034" s="13">
        <v>45244.213888888888</v>
      </c>
      <c r="D1034" s="13">
        <v>45244.213888888888</v>
      </c>
      <c r="E1034" s="76">
        <v>45252</v>
      </c>
      <c r="F1034" s="273">
        <f t="shared" ref="F1034:F1097" si="80">(D1034-C1034+1)/2</f>
        <v>0.5</v>
      </c>
      <c r="G1034" s="273">
        <f t="shared" ref="G1034:G1097" si="81">E1034-D1034</f>
        <v>7.7861111111124046</v>
      </c>
      <c r="H1034" s="273">
        <f t="shared" ref="H1034:H1097" si="82">SUM(F1034:G1034)</f>
        <v>8.2861111111124046</v>
      </c>
      <c r="I1034" s="287">
        <f t="shared" ref="I1034:I1097" si="83">+B1034/B$1925</f>
        <v>4.0094873796111923E-4</v>
      </c>
      <c r="J1034" s="22">
        <f t="shared" ref="J1034:J1097" si="84">+H1034*I1034</f>
        <v>3.3223057926061259E-3</v>
      </c>
    </row>
    <row r="1035" spans="1:10" s="7" customFormat="1">
      <c r="A1035" s="45" t="s">
        <v>224</v>
      </c>
      <c r="B1035" s="22">
        <v>7218.4</v>
      </c>
      <c r="C1035" s="13">
        <v>45243.222222222219</v>
      </c>
      <c r="D1035" s="13">
        <v>45243.222222222219</v>
      </c>
      <c r="E1035" s="76">
        <v>45252</v>
      </c>
      <c r="F1035" s="273">
        <f t="shared" si="80"/>
        <v>0.5</v>
      </c>
      <c r="G1035" s="273">
        <f t="shared" si="81"/>
        <v>8.7777777777810115</v>
      </c>
      <c r="H1035" s="273">
        <f t="shared" si="82"/>
        <v>9.2777777777810115</v>
      </c>
      <c r="I1035" s="287">
        <f t="shared" si="83"/>
        <v>4.152855952044055E-4</v>
      </c>
      <c r="J1035" s="22">
        <f t="shared" si="84"/>
        <v>3.8529274666199939E-3</v>
      </c>
    </row>
    <row r="1036" spans="1:10" s="7" customFormat="1">
      <c r="A1036" s="45" t="s">
        <v>224</v>
      </c>
      <c r="B1036" s="22">
        <v>6955.2</v>
      </c>
      <c r="C1036" s="13">
        <v>45175.081944444442</v>
      </c>
      <c r="D1036" s="13">
        <v>45175.081944444442</v>
      </c>
      <c r="E1036" s="76">
        <v>45190</v>
      </c>
      <c r="F1036" s="273">
        <f t="shared" si="80"/>
        <v>0.5</v>
      </c>
      <c r="G1036" s="273">
        <f t="shared" si="81"/>
        <v>14.918055555557657</v>
      </c>
      <c r="H1036" s="273">
        <f t="shared" si="82"/>
        <v>15.418055555557657</v>
      </c>
      <c r="I1036" s="287">
        <f t="shared" si="83"/>
        <v>4.0014329654295707E-4</v>
      </c>
      <c r="J1036" s="22">
        <f t="shared" si="84"/>
        <v>6.169431576283294E-3</v>
      </c>
    </row>
    <row r="1037" spans="1:10" s="7" customFormat="1">
      <c r="A1037" s="45" t="s">
        <v>224</v>
      </c>
      <c r="B1037" s="22">
        <v>59.95</v>
      </c>
      <c r="C1037" s="13">
        <v>45177.224305555559</v>
      </c>
      <c r="D1037" s="13">
        <v>45177.224305555559</v>
      </c>
      <c r="E1037" s="76">
        <v>45190</v>
      </c>
      <c r="F1037" s="273">
        <f t="shared" si="80"/>
        <v>0.5</v>
      </c>
      <c r="G1037" s="273">
        <f t="shared" si="81"/>
        <v>12.775694444440887</v>
      </c>
      <c r="H1037" s="273">
        <f t="shared" si="82"/>
        <v>13.275694444440887</v>
      </c>
      <c r="I1037" s="287">
        <f t="shared" si="83"/>
        <v>3.449015215630072E-6</v>
      </c>
      <c r="J1037" s="22">
        <f t="shared" si="84"/>
        <v>4.5788072136932234E-5</v>
      </c>
    </row>
    <row r="1038" spans="1:10" s="7" customFormat="1">
      <c r="A1038" s="45" t="s">
        <v>224</v>
      </c>
      <c r="B1038" s="22">
        <v>720.94</v>
      </c>
      <c r="C1038" s="13">
        <v>45177.224305555559</v>
      </c>
      <c r="D1038" s="13">
        <v>45177.224305555559</v>
      </c>
      <c r="E1038" s="76">
        <v>45190</v>
      </c>
      <c r="F1038" s="273">
        <f t="shared" si="80"/>
        <v>0.5</v>
      </c>
      <c r="G1038" s="273">
        <f t="shared" si="81"/>
        <v>12.775694444440887</v>
      </c>
      <c r="H1038" s="273">
        <f t="shared" si="82"/>
        <v>13.275694444440887</v>
      </c>
      <c r="I1038" s="287">
        <f t="shared" si="83"/>
        <v>4.1476781143558705E-5</v>
      </c>
      <c r="J1038" s="22">
        <f t="shared" si="84"/>
        <v>5.5063307300083283E-4</v>
      </c>
    </row>
    <row r="1039" spans="1:10" s="7" customFormat="1">
      <c r="A1039" s="45" t="s">
        <v>224</v>
      </c>
      <c r="B1039" s="22">
        <v>3221.7</v>
      </c>
      <c r="C1039" s="13">
        <v>45006.513194444444</v>
      </c>
      <c r="D1039" s="13">
        <v>45006.513194444444</v>
      </c>
      <c r="E1039" s="76">
        <v>45023</v>
      </c>
      <c r="F1039" s="273">
        <f t="shared" si="80"/>
        <v>0.5</v>
      </c>
      <c r="G1039" s="273">
        <f t="shared" si="81"/>
        <v>16.486805555556202</v>
      </c>
      <c r="H1039" s="273">
        <f t="shared" si="82"/>
        <v>16.986805555556202</v>
      </c>
      <c r="I1039" s="287">
        <f t="shared" si="83"/>
        <v>1.8534932977807176E-4</v>
      </c>
      <c r="J1039" s="22">
        <f t="shared" si="84"/>
        <v>3.1484930247927681E-3</v>
      </c>
    </row>
    <row r="1040" spans="1:10" s="7" customFormat="1">
      <c r="A1040" s="45" t="s">
        <v>224</v>
      </c>
      <c r="B1040" s="22">
        <v>714.63</v>
      </c>
      <c r="C1040" s="13">
        <v>44957.287499999999</v>
      </c>
      <c r="D1040" s="13">
        <v>44957.287499999999</v>
      </c>
      <c r="E1040" s="76">
        <v>44966</v>
      </c>
      <c r="F1040" s="273">
        <f t="shared" si="80"/>
        <v>0.5</v>
      </c>
      <c r="G1040" s="273">
        <f t="shared" si="81"/>
        <v>8.7125000000014552</v>
      </c>
      <c r="H1040" s="273">
        <f t="shared" si="82"/>
        <v>9.2125000000014552</v>
      </c>
      <c r="I1040" s="287">
        <f t="shared" si="83"/>
        <v>4.1113757190087043E-5</v>
      </c>
      <c r="J1040" s="22">
        <f t="shared" si="84"/>
        <v>3.7876048811373673E-4</v>
      </c>
    </row>
    <row r="1041" spans="1:10" s="7" customFormat="1">
      <c r="A1041" s="45" t="s">
        <v>224</v>
      </c>
      <c r="B1041" s="22">
        <v>6902</v>
      </c>
      <c r="C1041" s="13">
        <v>45161.006249999999</v>
      </c>
      <c r="D1041" s="13">
        <v>45161.006249999999</v>
      </c>
      <c r="E1041" s="76">
        <v>45176</v>
      </c>
      <c r="F1041" s="273">
        <f t="shared" si="80"/>
        <v>0.5</v>
      </c>
      <c r="G1041" s="273">
        <f t="shared" si="81"/>
        <v>14.993750000001455</v>
      </c>
      <c r="H1041" s="273">
        <f t="shared" si="82"/>
        <v>15.493750000001455</v>
      </c>
      <c r="I1041" s="287">
        <f t="shared" si="83"/>
        <v>3.9708261915394089E-4</v>
      </c>
      <c r="J1041" s="22">
        <f t="shared" si="84"/>
        <v>6.1522988305169491E-3</v>
      </c>
    </row>
    <row r="1042" spans="1:10" s="7" customFormat="1">
      <c r="A1042" s="45" t="s">
        <v>224</v>
      </c>
      <c r="B1042" s="22">
        <v>687.74</v>
      </c>
      <c r="C1042" s="13">
        <v>45161.006249999999</v>
      </c>
      <c r="D1042" s="13">
        <v>45161.006249999999</v>
      </c>
      <c r="E1042" s="76">
        <v>45176</v>
      </c>
      <c r="F1042" s="273">
        <f t="shared" si="80"/>
        <v>0.5</v>
      </c>
      <c r="G1042" s="273">
        <f t="shared" si="81"/>
        <v>14.993750000001455</v>
      </c>
      <c r="H1042" s="273">
        <f t="shared" si="82"/>
        <v>15.493750000001455</v>
      </c>
      <c r="I1042" s="287">
        <f t="shared" si="83"/>
        <v>3.9566734351917024E-5</v>
      </c>
      <c r="J1042" s="22">
        <f t="shared" si="84"/>
        <v>6.1303709036507196E-4</v>
      </c>
    </row>
    <row r="1043" spans="1:10" s="7" customFormat="1">
      <c r="A1043" s="45" t="s">
        <v>224</v>
      </c>
      <c r="B1043" s="22">
        <v>52.37</v>
      </c>
      <c r="C1043" s="13">
        <v>45056.520833333336</v>
      </c>
      <c r="D1043" s="13">
        <v>45056.520833333336</v>
      </c>
      <c r="E1043" s="76">
        <v>45070</v>
      </c>
      <c r="F1043" s="273">
        <f t="shared" si="80"/>
        <v>0.5</v>
      </c>
      <c r="G1043" s="273">
        <f t="shared" si="81"/>
        <v>13.479166666664241</v>
      </c>
      <c r="H1043" s="273">
        <f t="shared" si="82"/>
        <v>13.979166666664241</v>
      </c>
      <c r="I1043" s="287">
        <f t="shared" si="83"/>
        <v>3.0129262192251353E-6</v>
      </c>
      <c r="J1043" s="22">
        <f t="shared" si="84"/>
        <v>4.2118197772910732E-5</v>
      </c>
    </row>
    <row r="1044" spans="1:10" s="7" customFormat="1">
      <c r="A1044" s="45" t="s">
        <v>224</v>
      </c>
      <c r="B1044" s="22">
        <v>730.57</v>
      </c>
      <c r="C1044" s="13">
        <v>45056.520833333336</v>
      </c>
      <c r="D1044" s="13">
        <v>45056.520833333336</v>
      </c>
      <c r="E1044" s="76">
        <v>45070</v>
      </c>
      <c r="F1044" s="273">
        <f t="shared" si="80"/>
        <v>0.5</v>
      </c>
      <c r="G1044" s="273">
        <f t="shared" si="81"/>
        <v>13.479166666664241</v>
      </c>
      <c r="H1044" s="273">
        <f t="shared" si="82"/>
        <v>13.979166666664241</v>
      </c>
      <c r="I1044" s="287">
        <f t="shared" si="83"/>
        <v>4.2030809776194527E-5</v>
      </c>
      <c r="J1044" s="22">
        <f t="shared" si="84"/>
        <v>5.8755569499628407E-4</v>
      </c>
    </row>
    <row r="1045" spans="1:10" s="7" customFormat="1">
      <c r="A1045" s="45" t="s">
        <v>224</v>
      </c>
      <c r="B1045" s="22">
        <v>752.48</v>
      </c>
      <c r="C1045" s="13">
        <v>45100.53402777778</v>
      </c>
      <c r="D1045" s="13">
        <v>45100.534722222219</v>
      </c>
      <c r="E1045" s="76">
        <v>45114</v>
      </c>
      <c r="F1045" s="273">
        <f t="shared" si="80"/>
        <v>0.50034722221971606</v>
      </c>
      <c r="G1045" s="273">
        <f t="shared" si="81"/>
        <v>13.465277777781012</v>
      </c>
      <c r="H1045" s="273">
        <f t="shared" si="82"/>
        <v>13.965625000000728</v>
      </c>
      <c r="I1045" s="287">
        <f t="shared" si="83"/>
        <v>4.3291325595618293E-5</v>
      </c>
      <c r="J1045" s="22">
        <f t="shared" si="84"/>
        <v>6.0459041902133825E-4</v>
      </c>
    </row>
    <row r="1046" spans="1:10" s="7" customFormat="1">
      <c r="A1046" s="45" t="s">
        <v>224</v>
      </c>
      <c r="B1046" s="22">
        <v>3350.32</v>
      </c>
      <c r="C1046" s="13">
        <v>45035.37777777778</v>
      </c>
      <c r="D1046" s="13">
        <v>45035.378472222219</v>
      </c>
      <c r="E1046" s="76">
        <v>45055</v>
      </c>
      <c r="F1046" s="273">
        <f t="shared" si="80"/>
        <v>0.50034722221971606</v>
      </c>
      <c r="G1046" s="273">
        <f t="shared" si="81"/>
        <v>19.621527777781012</v>
      </c>
      <c r="H1046" s="273">
        <f t="shared" si="82"/>
        <v>20.121875000000728</v>
      </c>
      <c r="I1046" s="287">
        <f t="shared" si="83"/>
        <v>1.927490351497872E-4</v>
      </c>
      <c r="J1046" s="22">
        <f t="shared" si="84"/>
        <v>3.8784719916547645E-3</v>
      </c>
    </row>
    <row r="1047" spans="1:10" s="7" customFormat="1">
      <c r="A1047" s="45" t="s">
        <v>224</v>
      </c>
      <c r="B1047" s="22">
        <v>58.6</v>
      </c>
      <c r="C1047" s="13">
        <v>45014.356249999997</v>
      </c>
      <c r="D1047" s="13">
        <v>45014.356944444444</v>
      </c>
      <c r="E1047" s="76">
        <v>45023</v>
      </c>
      <c r="F1047" s="273">
        <f t="shared" si="80"/>
        <v>0.50034722222335404</v>
      </c>
      <c r="G1047" s="273">
        <f t="shared" si="81"/>
        <v>8.6430555555562023</v>
      </c>
      <c r="H1047" s="273">
        <f t="shared" si="82"/>
        <v>9.1434027777795563</v>
      </c>
      <c r="I1047" s="287">
        <f t="shared" si="83"/>
        <v>3.371347650307293E-6</v>
      </c>
      <c r="J1047" s="22">
        <f t="shared" si="84"/>
        <v>3.0825589470680286E-5</v>
      </c>
    </row>
    <row r="1048" spans="1:10" s="7" customFormat="1">
      <c r="A1048" s="45" t="s">
        <v>224</v>
      </c>
      <c r="B1048" s="22">
        <v>717.19</v>
      </c>
      <c r="C1048" s="13">
        <v>45028.411111111112</v>
      </c>
      <c r="D1048" s="13">
        <v>45028.411111111112</v>
      </c>
      <c r="E1048" s="76">
        <v>45040</v>
      </c>
      <c r="F1048" s="273">
        <f t="shared" si="80"/>
        <v>0.5</v>
      </c>
      <c r="G1048" s="273">
        <f t="shared" si="81"/>
        <v>11.588888888887595</v>
      </c>
      <c r="H1048" s="273">
        <f t="shared" si="82"/>
        <v>12.088888888887595</v>
      </c>
      <c r="I1048" s="287">
        <f t="shared" si="83"/>
        <v>4.1261037906550982E-5</v>
      </c>
      <c r="J1048" s="22">
        <f t="shared" si="84"/>
        <v>4.9880010269247408E-4</v>
      </c>
    </row>
    <row r="1049" spans="1:10" s="7" customFormat="1">
      <c r="A1049" s="45" t="s">
        <v>224</v>
      </c>
      <c r="B1049" s="22">
        <v>3216.61</v>
      </c>
      <c r="C1049" s="13">
        <v>45079.48333333333</v>
      </c>
      <c r="D1049" s="13">
        <v>45079.484027777777</v>
      </c>
      <c r="E1049" s="76">
        <v>45099</v>
      </c>
      <c r="F1049" s="273">
        <f t="shared" si="80"/>
        <v>0.50034722222335404</v>
      </c>
      <c r="G1049" s="273">
        <f t="shared" si="81"/>
        <v>19.515972222223354</v>
      </c>
      <c r="H1049" s="273">
        <f t="shared" si="82"/>
        <v>20.016319444446708</v>
      </c>
      <c r="I1049" s="287">
        <f t="shared" si="83"/>
        <v>1.8505649429103997E-4</v>
      </c>
      <c r="J1049" s="22">
        <f t="shared" si="84"/>
        <v>3.7041499049988843E-3</v>
      </c>
    </row>
    <row r="1050" spans="1:10" s="7" customFormat="1">
      <c r="A1050" s="45" t="s">
        <v>224</v>
      </c>
      <c r="B1050" s="22">
        <v>3183.5</v>
      </c>
      <c r="C1050" s="13">
        <v>45080.486805555556</v>
      </c>
      <c r="D1050" s="13">
        <v>45080.487500000003</v>
      </c>
      <c r="E1050" s="76">
        <v>45099</v>
      </c>
      <c r="F1050" s="273">
        <f t="shared" si="80"/>
        <v>0.50034722222335404</v>
      </c>
      <c r="G1050" s="273">
        <f t="shared" si="81"/>
        <v>18.51249999999709</v>
      </c>
      <c r="H1050" s="273">
        <f t="shared" si="82"/>
        <v>19.012847222220444</v>
      </c>
      <c r="I1050" s="287">
        <f t="shared" si="83"/>
        <v>1.8315162533708647E-4</v>
      </c>
      <c r="J1050" s="22">
        <f t="shared" si="84"/>
        <v>3.482233871035384E-3</v>
      </c>
    </row>
    <row r="1051" spans="1:10" s="7" customFormat="1">
      <c r="A1051" s="45" t="s">
        <v>224</v>
      </c>
      <c r="B1051" s="22">
        <v>711.5</v>
      </c>
      <c r="C1051" s="13">
        <v>45080.486805555556</v>
      </c>
      <c r="D1051" s="13">
        <v>45080.487500000003</v>
      </c>
      <c r="E1051" s="76">
        <v>45099</v>
      </c>
      <c r="F1051" s="273">
        <f t="shared" si="80"/>
        <v>0.50034722222335404</v>
      </c>
      <c r="G1051" s="273">
        <f t="shared" si="81"/>
        <v>18.51249999999709</v>
      </c>
      <c r="H1051" s="273">
        <f t="shared" si="82"/>
        <v>19.012847222220444</v>
      </c>
      <c r="I1051" s="287">
        <f t="shared" si="83"/>
        <v>4.0933683501597933E-5</v>
      </c>
      <c r="J1051" s="22">
        <f t="shared" si="84"/>
        <v>7.7826587065860705E-4</v>
      </c>
    </row>
    <row r="1052" spans="1:10" s="7" customFormat="1">
      <c r="A1052" s="45" t="s">
        <v>224</v>
      </c>
      <c r="B1052" s="22">
        <v>46.25</v>
      </c>
      <c r="C1052" s="13">
        <v>45080.486805555556</v>
      </c>
      <c r="D1052" s="13">
        <v>45080.487500000003</v>
      </c>
      <c r="E1052" s="76">
        <v>45099</v>
      </c>
      <c r="F1052" s="273">
        <f t="shared" si="80"/>
        <v>0.50034722222335404</v>
      </c>
      <c r="G1052" s="273">
        <f t="shared" si="81"/>
        <v>18.51249999999709</v>
      </c>
      <c r="H1052" s="273">
        <f t="shared" si="82"/>
        <v>19.012847222220444</v>
      </c>
      <c r="I1052" s="287">
        <f t="shared" si="83"/>
        <v>2.6608332564285376E-6</v>
      </c>
      <c r="J1052" s="22">
        <f t="shared" si="84"/>
        <v>5.0590016188279099E-5</v>
      </c>
    </row>
    <row r="1053" spans="1:10" s="7" customFormat="1">
      <c r="A1053" s="45" t="s">
        <v>224</v>
      </c>
      <c r="B1053" s="22">
        <v>3228.07</v>
      </c>
      <c r="C1053" s="13">
        <v>45078.458333333336</v>
      </c>
      <c r="D1053" s="13">
        <v>45078.459027777775</v>
      </c>
      <c r="E1053" s="76">
        <v>45099</v>
      </c>
      <c r="F1053" s="273">
        <f t="shared" si="80"/>
        <v>0.50034722221971606</v>
      </c>
      <c r="G1053" s="273">
        <f t="shared" si="81"/>
        <v>20.540972222224809</v>
      </c>
      <c r="H1053" s="273">
        <f t="shared" si="82"/>
        <v>21.041319444444525</v>
      </c>
      <c r="I1053" s="287">
        <f t="shared" si="83"/>
        <v>1.8571580562333555E-4</v>
      </c>
      <c r="J1053" s="22">
        <f t="shared" si="84"/>
        <v>3.9077055920029701E-3</v>
      </c>
    </row>
    <row r="1054" spans="1:10" s="7" customFormat="1">
      <c r="A1054" s="45" t="s">
        <v>224</v>
      </c>
      <c r="B1054" s="22">
        <v>7106.4</v>
      </c>
      <c r="C1054" s="13">
        <v>45145.376388888886</v>
      </c>
      <c r="D1054" s="13">
        <v>45145.376388888886</v>
      </c>
      <c r="E1054" s="76">
        <v>45162</v>
      </c>
      <c r="F1054" s="273">
        <f t="shared" si="80"/>
        <v>0.5</v>
      </c>
      <c r="G1054" s="273">
        <f t="shared" si="81"/>
        <v>16.62361111111386</v>
      </c>
      <c r="H1054" s="273">
        <f t="shared" si="82"/>
        <v>17.12361111111386</v>
      </c>
      <c r="I1054" s="287">
        <f t="shared" si="83"/>
        <v>4.088420638591083E-4</v>
      </c>
      <c r="J1054" s="22">
        <f t="shared" si="84"/>
        <v>7.0008525073885488E-3</v>
      </c>
    </row>
    <row r="1055" spans="1:10" s="7" customFormat="1">
      <c r="A1055" s="45" t="s">
        <v>224</v>
      </c>
      <c r="B1055" s="22">
        <v>3285.37</v>
      </c>
      <c r="C1055" s="13">
        <v>45068.310416666667</v>
      </c>
      <c r="D1055" s="13">
        <v>45068.310416666667</v>
      </c>
      <c r="E1055" s="76">
        <v>45085</v>
      </c>
      <c r="F1055" s="273">
        <f t="shared" si="80"/>
        <v>0.5</v>
      </c>
      <c r="G1055" s="273">
        <f t="shared" si="81"/>
        <v>16.689583333332848</v>
      </c>
      <c r="H1055" s="273">
        <f t="shared" si="82"/>
        <v>17.189583333332848</v>
      </c>
      <c r="I1055" s="287">
        <f t="shared" si="83"/>
        <v>1.8901236228481349E-4</v>
      </c>
      <c r="J1055" s="22">
        <f t="shared" si="84"/>
        <v>3.2490437525249001E-3</v>
      </c>
    </row>
    <row r="1056" spans="1:10" s="7" customFormat="1">
      <c r="A1056" s="45" t="s">
        <v>224</v>
      </c>
      <c r="B1056" s="22">
        <v>724.88</v>
      </c>
      <c r="C1056" s="13">
        <v>45069.413888888892</v>
      </c>
      <c r="D1056" s="13">
        <v>45069.414583333331</v>
      </c>
      <c r="E1056" s="76">
        <v>45085</v>
      </c>
      <c r="F1056" s="273">
        <f t="shared" si="80"/>
        <v>0.50034722221971606</v>
      </c>
      <c r="G1056" s="273">
        <f t="shared" si="81"/>
        <v>15.585416666668607</v>
      </c>
      <c r="H1056" s="273">
        <f t="shared" si="82"/>
        <v>16.085763888888323</v>
      </c>
      <c r="I1056" s="287">
        <f t="shared" si="83"/>
        <v>4.1703455371241478E-5</v>
      </c>
      <c r="J1056" s="22">
        <f t="shared" si="84"/>
        <v>6.7083193645258192E-4</v>
      </c>
    </row>
    <row r="1057" spans="1:10" s="7" customFormat="1">
      <c r="A1057" s="45" t="s">
        <v>224</v>
      </c>
      <c r="B1057" s="22">
        <v>52.69</v>
      </c>
      <c r="C1057" s="13">
        <v>45068.420138888891</v>
      </c>
      <c r="D1057" s="13">
        <v>45068.42083333333</v>
      </c>
      <c r="E1057" s="76">
        <v>45085</v>
      </c>
      <c r="F1057" s="273">
        <f t="shared" si="80"/>
        <v>0.50034722221971606</v>
      </c>
      <c r="G1057" s="273">
        <f t="shared" si="81"/>
        <v>16.579166666670062</v>
      </c>
      <c r="H1057" s="273">
        <f t="shared" si="82"/>
        <v>17.079513888889778</v>
      </c>
      <c r="I1057" s="287">
        <f t="shared" si="83"/>
        <v>3.0313363087831274E-6</v>
      </c>
      <c r="J1057" s="22">
        <f t="shared" si="84"/>
        <v>5.1773750587757299E-5</v>
      </c>
    </row>
    <row r="1058" spans="1:10" s="7" customFormat="1">
      <c r="A1058" s="45" t="s">
        <v>224</v>
      </c>
      <c r="B1058" s="22">
        <v>51.1</v>
      </c>
      <c r="C1058" s="13">
        <v>45072.489583333336</v>
      </c>
      <c r="D1058" s="13">
        <v>45072.490277777775</v>
      </c>
      <c r="E1058" s="76">
        <v>45085</v>
      </c>
      <c r="F1058" s="273">
        <f t="shared" si="80"/>
        <v>0.50034722221971606</v>
      </c>
      <c r="G1058" s="273">
        <f t="shared" si="81"/>
        <v>12.509722222224809</v>
      </c>
      <c r="H1058" s="273">
        <f t="shared" si="82"/>
        <v>13.010069444444525</v>
      </c>
      <c r="I1058" s="287">
        <f t="shared" si="83"/>
        <v>2.9398611762918543E-6</v>
      </c>
      <c r="J1058" s="22">
        <f t="shared" si="84"/>
        <v>3.8247798060583392E-5</v>
      </c>
    </row>
    <row r="1059" spans="1:10" s="7" customFormat="1">
      <c r="A1059" s="45" t="s">
        <v>224</v>
      </c>
      <c r="B1059" s="22">
        <v>3169.49</v>
      </c>
      <c r="C1059" s="13">
        <v>45107.279861111114</v>
      </c>
      <c r="D1059" s="13">
        <v>45107.279861111114</v>
      </c>
      <c r="E1059" s="76">
        <v>45114</v>
      </c>
      <c r="F1059" s="273">
        <f t="shared" si="80"/>
        <v>0.5</v>
      </c>
      <c r="G1059" s="273">
        <f t="shared" si="81"/>
        <v>6.7201388888861402</v>
      </c>
      <c r="H1059" s="273">
        <f t="shared" si="82"/>
        <v>7.2201388888861402</v>
      </c>
      <c r="I1059" s="287">
        <f t="shared" si="83"/>
        <v>1.8234560860362563E-4</v>
      </c>
      <c r="J1059" s="22">
        <f t="shared" si="84"/>
        <v>1.3165606198966486E-3</v>
      </c>
    </row>
    <row r="1060" spans="1:10" s="7" customFormat="1">
      <c r="A1060" s="45" t="s">
        <v>224</v>
      </c>
      <c r="B1060" s="22">
        <v>7008.4</v>
      </c>
      <c r="C1060" s="13">
        <v>45113.365277777775</v>
      </c>
      <c r="D1060" s="13">
        <v>45113.365972222222</v>
      </c>
      <c r="E1060" s="76">
        <v>45132</v>
      </c>
      <c r="F1060" s="273">
        <f t="shared" si="80"/>
        <v>0.50034722222335404</v>
      </c>
      <c r="G1060" s="273">
        <f t="shared" si="81"/>
        <v>18.634027777778101</v>
      </c>
      <c r="H1060" s="273">
        <f t="shared" si="82"/>
        <v>19.134375000001455</v>
      </c>
      <c r="I1060" s="287">
        <f t="shared" si="83"/>
        <v>4.0320397393197325E-4</v>
      </c>
      <c r="J1060" s="22">
        <f t="shared" si="84"/>
        <v>7.7150560387051871E-3</v>
      </c>
    </row>
    <row r="1061" spans="1:10" s="7" customFormat="1">
      <c r="A1061" s="45" t="s">
        <v>224</v>
      </c>
      <c r="B1061" s="22">
        <v>698.34</v>
      </c>
      <c r="C1061" s="13">
        <v>45113.365277777775</v>
      </c>
      <c r="D1061" s="13">
        <v>45113.365972222222</v>
      </c>
      <c r="E1061" s="76">
        <v>45132</v>
      </c>
      <c r="F1061" s="273">
        <f t="shared" si="80"/>
        <v>0.50034722222335404</v>
      </c>
      <c r="G1061" s="273">
        <f t="shared" si="81"/>
        <v>18.634027777778101</v>
      </c>
      <c r="H1061" s="273">
        <f t="shared" si="82"/>
        <v>19.134375000001455</v>
      </c>
      <c r="I1061" s="287">
        <f t="shared" si="83"/>
        <v>4.0176568568525516E-5</v>
      </c>
      <c r="J1061" s="22">
        <f t="shared" si="84"/>
        <v>7.6875352920343883E-4</v>
      </c>
    </row>
    <row r="1062" spans="1:10" s="7" customFormat="1">
      <c r="A1062" s="45" t="s">
        <v>224</v>
      </c>
      <c r="B1062" s="22">
        <v>686.62</v>
      </c>
      <c r="C1062" s="13">
        <v>45127.513888888891</v>
      </c>
      <c r="D1062" s="13">
        <v>45127.51458333333</v>
      </c>
      <c r="E1062" s="76">
        <v>45147</v>
      </c>
      <c r="F1062" s="273">
        <f t="shared" si="80"/>
        <v>0.50034722221971606</v>
      </c>
      <c r="G1062" s="273">
        <f t="shared" si="81"/>
        <v>19.485416666670062</v>
      </c>
      <c r="H1062" s="273">
        <f t="shared" si="82"/>
        <v>19.985763888889778</v>
      </c>
      <c r="I1062" s="287">
        <f t="shared" si="83"/>
        <v>3.9502299038464051E-5</v>
      </c>
      <c r="J1062" s="22">
        <f t="shared" si="84"/>
        <v>7.8948362165106028E-4</v>
      </c>
    </row>
    <row r="1063" spans="1:10" s="7" customFormat="1">
      <c r="A1063" s="45" t="s">
        <v>224</v>
      </c>
      <c r="B1063" s="22">
        <v>707.54</v>
      </c>
      <c r="C1063" s="13">
        <v>45133.496527777781</v>
      </c>
      <c r="D1063" s="13">
        <v>45133.49722222222</v>
      </c>
      <c r="E1063" s="76">
        <v>45147</v>
      </c>
      <c r="F1063" s="273">
        <f t="shared" si="80"/>
        <v>0.50034722221971606</v>
      </c>
      <c r="G1063" s="273">
        <f t="shared" si="81"/>
        <v>13.502777777779556</v>
      </c>
      <c r="H1063" s="273">
        <f t="shared" si="82"/>
        <v>14.003124999999272</v>
      </c>
      <c r="I1063" s="287">
        <f t="shared" si="83"/>
        <v>4.0705858643317781E-5</v>
      </c>
      <c r="J1063" s="22">
        <f t="shared" si="84"/>
        <v>5.7000922681467968E-4</v>
      </c>
    </row>
    <row r="1064" spans="1:10" s="7" customFormat="1">
      <c r="A1064" s="45" t="s">
        <v>224</v>
      </c>
      <c r="B1064" s="22">
        <v>683.27</v>
      </c>
      <c r="C1064" s="13">
        <v>45134.497916666667</v>
      </c>
      <c r="D1064" s="13">
        <v>45134.497916666667</v>
      </c>
      <c r="E1064" s="76">
        <v>45147</v>
      </c>
      <c r="F1064" s="273">
        <f t="shared" si="80"/>
        <v>0.5</v>
      </c>
      <c r="G1064" s="273">
        <f t="shared" si="81"/>
        <v>12.502083333332848</v>
      </c>
      <c r="H1064" s="273">
        <f t="shared" si="82"/>
        <v>13.002083333332848</v>
      </c>
      <c r="I1064" s="287">
        <f t="shared" si="83"/>
        <v>3.9309568413403821E-5</v>
      </c>
      <c r="J1064" s="22">
        <f t="shared" si="84"/>
        <v>5.1110628430842521E-4</v>
      </c>
    </row>
    <row r="1065" spans="1:10" s="7" customFormat="1">
      <c r="A1065" s="45" t="s">
        <v>224</v>
      </c>
      <c r="B1065" s="22">
        <v>454720</v>
      </c>
      <c r="C1065" s="13">
        <v>45160</v>
      </c>
      <c r="D1065" s="13">
        <v>45176.412499999999</v>
      </c>
      <c r="E1065" s="76">
        <v>45190</v>
      </c>
      <c r="F1065" s="273">
        <f t="shared" si="80"/>
        <v>8.7062499999992724</v>
      </c>
      <c r="G1065" s="273">
        <f t="shared" si="81"/>
        <v>13.587500000001455</v>
      </c>
      <c r="H1065" s="273">
        <f t="shared" si="82"/>
        <v>22.293750000000728</v>
      </c>
      <c r="I1065" s="287">
        <f t="shared" si="83"/>
        <v>2.6160737261906694E-2</v>
      </c>
      <c r="J1065" s="22">
        <f t="shared" si="84"/>
        <v>0.58322093633265137</v>
      </c>
    </row>
    <row r="1066" spans="1:10" s="7" customFormat="1">
      <c r="A1066" s="45" t="s">
        <v>224</v>
      </c>
      <c r="B1066" s="22">
        <v>50.49</v>
      </c>
      <c r="C1066" s="13">
        <v>45057.531944444447</v>
      </c>
      <c r="D1066" s="13">
        <v>45057.531944444447</v>
      </c>
      <c r="E1066" s="76">
        <v>45085</v>
      </c>
      <c r="F1066" s="273">
        <f t="shared" si="80"/>
        <v>0.5</v>
      </c>
      <c r="G1066" s="273">
        <f t="shared" si="81"/>
        <v>27.468055555553292</v>
      </c>
      <c r="H1066" s="273">
        <f t="shared" si="82"/>
        <v>27.968055555553292</v>
      </c>
      <c r="I1066" s="287">
        <f t="shared" si="83"/>
        <v>2.9047669430719323E-6</v>
      </c>
      <c r="J1066" s="22">
        <f t="shared" si="84"/>
        <v>8.1240683239770507E-5</v>
      </c>
    </row>
    <row r="1067" spans="1:10" s="7" customFormat="1">
      <c r="A1067" s="45" t="s">
        <v>224</v>
      </c>
      <c r="B1067" s="22">
        <v>3215.34</v>
      </c>
      <c r="C1067" s="13">
        <v>45062.537499999999</v>
      </c>
      <c r="D1067" s="13">
        <v>45062.538194444445</v>
      </c>
      <c r="E1067" s="76">
        <v>45085</v>
      </c>
      <c r="F1067" s="273">
        <f t="shared" si="80"/>
        <v>0.50034722222335404</v>
      </c>
      <c r="G1067" s="273">
        <f t="shared" si="81"/>
        <v>22.461805555554747</v>
      </c>
      <c r="H1067" s="273">
        <f t="shared" si="82"/>
        <v>22.962152777778101</v>
      </c>
      <c r="I1067" s="287">
        <f t="shared" si="83"/>
        <v>1.8498342924810668E-4</v>
      </c>
      <c r="J1067" s="22">
        <f t="shared" si="84"/>
        <v>4.2476177637523318E-3</v>
      </c>
    </row>
    <row r="1068" spans="1:10" s="7" customFormat="1">
      <c r="A1068" s="45" t="s">
        <v>224</v>
      </c>
      <c r="B1068" s="22">
        <v>3240.8</v>
      </c>
      <c r="C1068" s="13">
        <v>45077.321527777778</v>
      </c>
      <c r="D1068" s="13">
        <v>45077.322222222225</v>
      </c>
      <c r="E1068" s="76">
        <v>45085</v>
      </c>
      <c r="F1068" s="273">
        <f t="shared" si="80"/>
        <v>0.50034722222335404</v>
      </c>
      <c r="G1068" s="273">
        <f t="shared" si="81"/>
        <v>7.6777777777751908</v>
      </c>
      <c r="H1068" s="273">
        <f t="shared" si="82"/>
        <v>8.1781249999985448</v>
      </c>
      <c r="I1068" s="287">
        <f t="shared" si="83"/>
        <v>1.8644818199856444E-4</v>
      </c>
      <c r="J1068" s="22">
        <f t="shared" si="84"/>
        <v>1.5247965384067386E-3</v>
      </c>
    </row>
    <row r="1069" spans="1:10" s="7" customFormat="1">
      <c r="A1069" s="45" t="s">
        <v>224</v>
      </c>
      <c r="B1069" s="22">
        <v>718.98</v>
      </c>
      <c r="C1069" s="13">
        <v>45112.362500000003</v>
      </c>
      <c r="D1069" s="13">
        <v>45112.362500000003</v>
      </c>
      <c r="E1069" s="76">
        <v>45132</v>
      </c>
      <c r="F1069" s="273">
        <f t="shared" si="80"/>
        <v>0.5</v>
      </c>
      <c r="G1069" s="273">
        <f t="shared" si="81"/>
        <v>19.63749999999709</v>
      </c>
      <c r="H1069" s="273">
        <f t="shared" si="82"/>
        <v>20.13749999999709</v>
      </c>
      <c r="I1069" s="287">
        <f t="shared" si="83"/>
        <v>4.1364019345015999E-5</v>
      </c>
      <c r="J1069" s="22">
        <f t="shared" si="84"/>
        <v>8.3296793956013932E-4</v>
      </c>
    </row>
    <row r="1070" spans="1:10" s="7" customFormat="1">
      <c r="A1070" s="45" t="s">
        <v>224</v>
      </c>
      <c r="B1070" s="22">
        <v>45.03</v>
      </c>
      <c r="C1070" s="13">
        <v>45114.367361111108</v>
      </c>
      <c r="D1070" s="13">
        <v>45114.367361111108</v>
      </c>
      <c r="E1070" s="76">
        <v>45132</v>
      </c>
      <c r="F1070" s="273">
        <f t="shared" si="80"/>
        <v>0.5</v>
      </c>
      <c r="G1070" s="273">
        <f t="shared" si="81"/>
        <v>17.632638888891961</v>
      </c>
      <c r="H1070" s="273">
        <f t="shared" si="82"/>
        <v>18.132638888891961</v>
      </c>
      <c r="I1070" s="287">
        <f t="shared" si="83"/>
        <v>2.5906447899886928E-6</v>
      </c>
      <c r="J1070" s="22">
        <f t="shared" si="84"/>
        <v>4.6975226466254315E-5</v>
      </c>
    </row>
    <row r="1071" spans="1:10" s="7" customFormat="1">
      <c r="A1071" s="45" t="s">
        <v>224</v>
      </c>
      <c r="B1071" s="22">
        <v>715.48</v>
      </c>
      <c r="C1071" s="13">
        <v>45035.54791666667</v>
      </c>
      <c r="D1071" s="13">
        <v>45035.54791666667</v>
      </c>
      <c r="E1071" s="76">
        <v>45055</v>
      </c>
      <c r="F1071" s="273">
        <f t="shared" si="80"/>
        <v>0.5</v>
      </c>
      <c r="G1071" s="273">
        <f t="shared" si="81"/>
        <v>19.452083333329938</v>
      </c>
      <c r="H1071" s="273">
        <f t="shared" si="82"/>
        <v>19.952083333329938</v>
      </c>
      <c r="I1071" s="287">
        <f t="shared" si="83"/>
        <v>4.1162658990475459E-5</v>
      </c>
      <c r="J1071" s="22">
        <f t="shared" si="84"/>
        <v>8.2128080239940915E-4</v>
      </c>
    </row>
    <row r="1072" spans="1:10" s="7" customFormat="1">
      <c r="A1072" s="45" t="s">
        <v>224</v>
      </c>
      <c r="B1072" s="22">
        <v>675.36</v>
      </c>
      <c r="C1072" s="13">
        <v>45037.553472222222</v>
      </c>
      <c r="D1072" s="13">
        <v>45037.553472222222</v>
      </c>
      <c r="E1072" s="76">
        <v>45055</v>
      </c>
      <c r="F1072" s="273">
        <f t="shared" si="80"/>
        <v>0.5</v>
      </c>
      <c r="G1072" s="273">
        <f t="shared" si="81"/>
        <v>17.446527777778101</v>
      </c>
      <c r="H1072" s="273">
        <f t="shared" si="82"/>
        <v>17.946527777778101</v>
      </c>
      <c r="I1072" s="287">
        <f t="shared" si="83"/>
        <v>3.8854494012142206E-5</v>
      </c>
      <c r="J1072" s="22">
        <f t="shared" si="84"/>
        <v>6.9730325608042295E-4</v>
      </c>
    </row>
    <row r="1073" spans="1:10" s="7" customFormat="1">
      <c r="A1073" s="45" t="s">
        <v>224</v>
      </c>
      <c r="B1073" s="22">
        <v>54.22</v>
      </c>
      <c r="C1073" s="13">
        <v>45039.555555555555</v>
      </c>
      <c r="D1073" s="13">
        <v>45039.555555555555</v>
      </c>
      <c r="E1073" s="76">
        <v>45055</v>
      </c>
      <c r="F1073" s="273">
        <f t="shared" si="80"/>
        <v>0.5</v>
      </c>
      <c r="G1073" s="273">
        <f t="shared" si="81"/>
        <v>15.444444444445253</v>
      </c>
      <c r="H1073" s="273">
        <f t="shared" si="82"/>
        <v>15.944444444445253</v>
      </c>
      <c r="I1073" s="287">
        <f t="shared" si="83"/>
        <v>3.1193595494822767E-6</v>
      </c>
      <c r="J1073" s="22">
        <f t="shared" si="84"/>
        <v>4.973645503896993E-5</v>
      </c>
    </row>
    <row r="1074" spans="1:10" s="7" customFormat="1">
      <c r="A1074" s="45" t="s">
        <v>224</v>
      </c>
      <c r="B1074" s="22">
        <v>43.38</v>
      </c>
      <c r="C1074" s="13">
        <v>45109.357638888891</v>
      </c>
      <c r="D1074" s="13">
        <v>45109.35833333333</v>
      </c>
      <c r="E1074" s="76">
        <v>45132</v>
      </c>
      <c r="F1074" s="273">
        <f t="shared" si="80"/>
        <v>0.50034722221971606</v>
      </c>
      <c r="G1074" s="273">
        <f t="shared" si="81"/>
        <v>22.641666666670062</v>
      </c>
      <c r="H1074" s="273">
        <f t="shared" si="82"/>
        <v>23.142013888889778</v>
      </c>
      <c r="I1074" s="287">
        <f t="shared" si="83"/>
        <v>2.4957177657052964E-6</v>
      </c>
      <c r="J1074" s="22">
        <f t="shared" si="84"/>
        <v>5.7755935196700935E-5</v>
      </c>
    </row>
    <row r="1075" spans="1:10" s="7" customFormat="1">
      <c r="A1075" s="45" t="s">
        <v>224</v>
      </c>
      <c r="B1075" s="22">
        <v>58.97</v>
      </c>
      <c r="C1075" s="13">
        <v>45180.443055555559</v>
      </c>
      <c r="D1075" s="13">
        <v>45180.443055555559</v>
      </c>
      <c r="E1075" s="76">
        <v>45190</v>
      </c>
      <c r="F1075" s="273">
        <f t="shared" si="80"/>
        <v>0.5</v>
      </c>
      <c r="G1075" s="273">
        <f t="shared" si="81"/>
        <v>9.5569444444408873</v>
      </c>
      <c r="H1075" s="273">
        <f t="shared" si="82"/>
        <v>10.056944444440887</v>
      </c>
      <c r="I1075" s="287">
        <f t="shared" si="83"/>
        <v>3.3926343163587213E-6</v>
      </c>
      <c r="J1075" s="22">
        <f t="shared" si="84"/>
        <v>3.411953483992335E-5</v>
      </c>
    </row>
    <row r="1076" spans="1:10" s="7" customFormat="1">
      <c r="A1076" s="45" t="s">
        <v>224</v>
      </c>
      <c r="B1076" s="22">
        <v>713.4</v>
      </c>
      <c r="C1076" s="13">
        <v>45182.592361111114</v>
      </c>
      <c r="D1076" s="13">
        <v>45182.592361111114</v>
      </c>
      <c r="E1076" s="76">
        <v>45190</v>
      </c>
      <c r="F1076" s="273">
        <f t="shared" si="80"/>
        <v>0.5</v>
      </c>
      <c r="G1076" s="273">
        <f t="shared" si="81"/>
        <v>7.4076388888861402</v>
      </c>
      <c r="H1076" s="273">
        <f t="shared" si="82"/>
        <v>7.9076388888861402</v>
      </c>
      <c r="I1076" s="287">
        <f t="shared" si="83"/>
        <v>4.1042993408348513E-5</v>
      </c>
      <c r="J1076" s="22">
        <f t="shared" si="84"/>
        <v>3.2455317079215423E-4</v>
      </c>
    </row>
    <row r="1077" spans="1:10" s="7" customFormat="1">
      <c r="A1077" s="45" t="s">
        <v>224</v>
      </c>
      <c r="B1077" s="22">
        <v>689.69</v>
      </c>
      <c r="C1077" s="13">
        <v>45260.022222222222</v>
      </c>
      <c r="D1077" s="13">
        <v>45260.022222222222</v>
      </c>
      <c r="E1077" s="76">
        <v>45267</v>
      </c>
      <c r="F1077" s="273">
        <f t="shared" si="80"/>
        <v>0.5</v>
      </c>
      <c r="G1077" s="273">
        <f t="shared" si="81"/>
        <v>6.9777777777781012</v>
      </c>
      <c r="H1077" s="273">
        <f t="shared" si="82"/>
        <v>7.4777777777781012</v>
      </c>
      <c r="I1077" s="287">
        <f t="shared" si="83"/>
        <v>3.967892083516104E-5</v>
      </c>
      <c r="J1077" s="22">
        <f t="shared" si="84"/>
        <v>2.9671015246738371E-4</v>
      </c>
    </row>
    <row r="1078" spans="1:10" s="7" customFormat="1">
      <c r="A1078" s="45" t="s">
        <v>224</v>
      </c>
      <c r="B1078" s="22">
        <v>54.47</v>
      </c>
      <c r="C1078" s="13">
        <v>45265.182638888888</v>
      </c>
      <c r="D1078" s="13">
        <v>45265.182638888888</v>
      </c>
      <c r="E1078" s="76">
        <v>45281</v>
      </c>
      <c r="F1078" s="273">
        <f t="shared" si="80"/>
        <v>0.5</v>
      </c>
      <c r="G1078" s="273">
        <f t="shared" si="81"/>
        <v>15.817361111112405</v>
      </c>
      <c r="H1078" s="273">
        <f t="shared" si="82"/>
        <v>16.317361111112405</v>
      </c>
      <c r="I1078" s="287">
        <f t="shared" si="83"/>
        <v>3.1337424319494579E-6</v>
      </c>
      <c r="J1078" s="22">
        <f t="shared" si="84"/>
        <v>5.1134406891334897E-5</v>
      </c>
    </row>
    <row r="1079" spans="1:10" s="7" customFormat="1">
      <c r="A1079" s="45" t="s">
        <v>224</v>
      </c>
      <c r="B1079" s="22">
        <v>53.22</v>
      </c>
      <c r="C1079" s="13">
        <v>45265.726388888892</v>
      </c>
      <c r="D1079" s="13">
        <v>45265.726388888892</v>
      </c>
      <c r="E1079" s="76">
        <v>45281</v>
      </c>
      <c r="F1079" s="273">
        <f t="shared" si="80"/>
        <v>0.5</v>
      </c>
      <c r="G1079" s="273">
        <f t="shared" si="81"/>
        <v>15.273611111108039</v>
      </c>
      <c r="H1079" s="273">
        <f t="shared" si="82"/>
        <v>15.773611111108039</v>
      </c>
      <c r="I1079" s="287">
        <f t="shared" si="83"/>
        <v>3.0618280196135514E-6</v>
      </c>
      <c r="J1079" s="22">
        <f t="shared" si="84"/>
        <v>4.829608447047824E-5</v>
      </c>
    </row>
    <row r="1080" spans="1:10" s="7" customFormat="1">
      <c r="A1080" s="45" t="s">
        <v>224</v>
      </c>
      <c r="B1080" s="22">
        <v>682.71</v>
      </c>
      <c r="C1080" s="13">
        <v>45252.34652777778</v>
      </c>
      <c r="D1080" s="13">
        <v>45252.34652777778</v>
      </c>
      <c r="E1080" s="76">
        <v>45267</v>
      </c>
      <c r="F1080" s="273">
        <f t="shared" si="80"/>
        <v>0.5</v>
      </c>
      <c r="G1080" s="273">
        <f t="shared" si="81"/>
        <v>14.653472222220444</v>
      </c>
      <c r="H1080" s="273">
        <f t="shared" si="82"/>
        <v>15.153472222220444</v>
      </c>
      <c r="I1080" s="287">
        <f t="shared" si="83"/>
        <v>3.9277350756677342E-5</v>
      </c>
      <c r="J1080" s="22">
        <f t="shared" si="84"/>
        <v>5.9518824365371924E-4</v>
      </c>
    </row>
    <row r="1081" spans="1:10" s="7" customFormat="1">
      <c r="A1081" s="45" t="s">
        <v>224</v>
      </c>
      <c r="B1081" s="22">
        <v>690.53</v>
      </c>
      <c r="C1081" s="13">
        <v>45253.222222222219</v>
      </c>
      <c r="D1081" s="13">
        <v>45253.222222222219</v>
      </c>
      <c r="E1081" s="76">
        <v>45267</v>
      </c>
      <c r="F1081" s="273">
        <f t="shared" si="80"/>
        <v>0.5</v>
      </c>
      <c r="G1081" s="273">
        <f t="shared" si="81"/>
        <v>13.777777777781012</v>
      </c>
      <c r="H1081" s="273">
        <f t="shared" si="82"/>
        <v>14.277777777781012</v>
      </c>
      <c r="I1081" s="287">
        <f t="shared" si="83"/>
        <v>3.9727247320250767E-5</v>
      </c>
      <c r="J1081" s="22">
        <f t="shared" si="84"/>
        <v>5.6721680896148661E-4</v>
      </c>
    </row>
    <row r="1082" spans="1:10" s="7" customFormat="1">
      <c r="A1082" s="45" t="s">
        <v>224</v>
      </c>
      <c r="B1082" s="22">
        <v>7148.4</v>
      </c>
      <c r="C1082" s="13">
        <v>45247.25277777778</v>
      </c>
      <c r="D1082" s="13">
        <v>45247.25277777778</v>
      </c>
      <c r="E1082" s="76">
        <v>45267</v>
      </c>
      <c r="F1082" s="273">
        <f t="shared" si="80"/>
        <v>0.5</v>
      </c>
      <c r="G1082" s="273">
        <f t="shared" si="81"/>
        <v>19.747222222220444</v>
      </c>
      <c r="H1082" s="273">
        <f t="shared" si="82"/>
        <v>20.247222222220444</v>
      </c>
      <c r="I1082" s="287">
        <f t="shared" si="83"/>
        <v>4.1125838811359471E-4</v>
      </c>
      <c r="J1082" s="22">
        <f t="shared" si="84"/>
        <v>8.3268399748881346E-3</v>
      </c>
    </row>
    <row r="1083" spans="1:10" s="7" customFormat="1">
      <c r="A1083" s="45" t="s">
        <v>224</v>
      </c>
      <c r="B1083" s="22">
        <v>62.02</v>
      </c>
      <c r="C1083" s="13">
        <v>45249.78125</v>
      </c>
      <c r="D1083" s="13">
        <v>45249.78125</v>
      </c>
      <c r="E1083" s="76">
        <v>45267</v>
      </c>
      <c r="F1083" s="273">
        <f t="shared" si="80"/>
        <v>0.5</v>
      </c>
      <c r="G1083" s="273">
        <f t="shared" si="81"/>
        <v>17.21875</v>
      </c>
      <c r="H1083" s="273">
        <f t="shared" si="82"/>
        <v>17.71875</v>
      </c>
      <c r="I1083" s="287">
        <f t="shared" si="83"/>
        <v>3.5681054824583329E-6</v>
      </c>
      <c r="J1083" s="22">
        <f t="shared" si="84"/>
        <v>6.3222369017308585E-5</v>
      </c>
    </row>
    <row r="1084" spans="1:10" s="7" customFormat="1">
      <c r="A1084" s="45" t="s">
        <v>224</v>
      </c>
      <c r="B1084" s="22">
        <v>706.15</v>
      </c>
      <c r="C1084" s="13">
        <v>45161.585416666669</v>
      </c>
      <c r="D1084" s="13">
        <v>45161.585416666669</v>
      </c>
      <c r="E1084" s="76">
        <v>45176</v>
      </c>
      <c r="F1084" s="273">
        <f t="shared" si="80"/>
        <v>0.5</v>
      </c>
      <c r="G1084" s="273">
        <f t="shared" si="81"/>
        <v>14.414583333331393</v>
      </c>
      <c r="H1084" s="273">
        <f t="shared" si="82"/>
        <v>14.914583333331393</v>
      </c>
      <c r="I1084" s="287">
        <f t="shared" si="83"/>
        <v>4.0625889816800251E-5</v>
      </c>
      <c r="J1084" s="22">
        <f t="shared" si="84"/>
        <v>6.059182191634066E-4</v>
      </c>
    </row>
    <row r="1085" spans="1:10" s="7" customFormat="1">
      <c r="A1085" s="45" t="s">
        <v>224</v>
      </c>
      <c r="B1085" s="22">
        <v>676.02</v>
      </c>
      <c r="C1085" s="13">
        <v>45250.630555555559</v>
      </c>
      <c r="D1085" s="13">
        <v>45250.630555555559</v>
      </c>
      <c r="E1085" s="76">
        <v>45267</v>
      </c>
      <c r="F1085" s="273">
        <f t="shared" si="80"/>
        <v>0.5</v>
      </c>
      <c r="G1085" s="273">
        <f t="shared" si="81"/>
        <v>16.369444444440887</v>
      </c>
      <c r="H1085" s="273">
        <f t="shared" si="82"/>
        <v>16.869444444440887</v>
      </c>
      <c r="I1085" s="287">
        <f t="shared" si="83"/>
        <v>3.8892464821855566E-5</v>
      </c>
      <c r="J1085" s="22">
        <f t="shared" si="84"/>
        <v>6.56094274619664E-4</v>
      </c>
    </row>
    <row r="1086" spans="1:10" s="7" customFormat="1">
      <c r="A1086" s="45" t="s">
        <v>224</v>
      </c>
      <c r="B1086" s="22">
        <v>678.53</v>
      </c>
      <c r="C1086" s="13">
        <v>45255.113194444442</v>
      </c>
      <c r="D1086" s="13">
        <v>45255.113194444442</v>
      </c>
      <c r="E1086" s="76">
        <v>45267</v>
      </c>
      <c r="F1086" s="273">
        <f t="shared" si="80"/>
        <v>0.5</v>
      </c>
      <c r="G1086" s="273">
        <f t="shared" si="81"/>
        <v>11.886805555557657</v>
      </c>
      <c r="H1086" s="273">
        <f t="shared" si="82"/>
        <v>12.386805555557657</v>
      </c>
      <c r="I1086" s="287">
        <f t="shared" si="83"/>
        <v>3.9036868961826062E-5</v>
      </c>
      <c r="J1086" s="22">
        <f t="shared" si="84"/>
        <v>4.8354210532792336E-4</v>
      </c>
    </row>
    <row r="1087" spans="1:10" s="7" customFormat="1">
      <c r="A1087" s="45" t="s">
        <v>224</v>
      </c>
      <c r="B1087" s="22">
        <v>6641.6</v>
      </c>
      <c r="C1087" s="13">
        <v>45250.570138888892</v>
      </c>
      <c r="D1087" s="13">
        <v>45250.570138888892</v>
      </c>
      <c r="E1087" s="76">
        <v>45267</v>
      </c>
      <c r="F1087" s="273">
        <f t="shared" si="80"/>
        <v>0.5</v>
      </c>
      <c r="G1087" s="273">
        <f t="shared" si="81"/>
        <v>16.429861111108039</v>
      </c>
      <c r="H1087" s="273">
        <f t="shared" si="82"/>
        <v>16.929861111108039</v>
      </c>
      <c r="I1087" s="287">
        <f t="shared" si="83"/>
        <v>3.8210140877612491E-4</v>
      </c>
      <c r="J1087" s="22">
        <f t="shared" si="84"/>
        <v>6.4689237809385132E-3</v>
      </c>
    </row>
    <row r="1088" spans="1:10" s="7" customFormat="1">
      <c r="A1088" s="45" t="s">
        <v>224</v>
      </c>
      <c r="B1088" s="22">
        <v>689.69</v>
      </c>
      <c r="C1088" s="13">
        <v>45251.224999999999</v>
      </c>
      <c r="D1088" s="13">
        <v>45251.224999999999</v>
      </c>
      <c r="E1088" s="76">
        <v>45267</v>
      </c>
      <c r="F1088" s="273">
        <f t="shared" si="80"/>
        <v>0.5</v>
      </c>
      <c r="G1088" s="273">
        <f t="shared" si="81"/>
        <v>15.775000000001455</v>
      </c>
      <c r="H1088" s="273">
        <f t="shared" si="82"/>
        <v>16.275000000001455</v>
      </c>
      <c r="I1088" s="287">
        <f t="shared" si="83"/>
        <v>3.967892083516104E-5</v>
      </c>
      <c r="J1088" s="22">
        <f t="shared" si="84"/>
        <v>6.4577443659230365E-4</v>
      </c>
    </row>
    <row r="1089" spans="1:10" s="7" customFormat="1">
      <c r="A1089" s="45" t="s">
        <v>224</v>
      </c>
      <c r="B1089" s="22">
        <v>698.9</v>
      </c>
      <c r="C1089" s="13">
        <v>45252</v>
      </c>
      <c r="D1089" s="13">
        <v>45252</v>
      </c>
      <c r="E1089" s="76">
        <v>45267</v>
      </c>
      <c r="F1089" s="273">
        <f t="shared" si="80"/>
        <v>0.5</v>
      </c>
      <c r="G1089" s="273">
        <f t="shared" si="81"/>
        <v>15</v>
      </c>
      <c r="H1089" s="273">
        <f t="shared" si="82"/>
        <v>15.5</v>
      </c>
      <c r="I1089" s="287">
        <f t="shared" si="83"/>
        <v>4.0208786225251995E-5</v>
      </c>
      <c r="J1089" s="22">
        <f t="shared" si="84"/>
        <v>6.2323618649140597E-4</v>
      </c>
    </row>
    <row r="1090" spans="1:10" s="7" customFormat="1">
      <c r="A1090" s="45" t="s">
        <v>224</v>
      </c>
      <c r="B1090" s="22">
        <v>61.7</v>
      </c>
      <c r="C1090" s="13">
        <v>45257.229861111111</v>
      </c>
      <c r="D1090" s="13">
        <v>45257.229861111111</v>
      </c>
      <c r="E1090" s="76">
        <v>45267</v>
      </c>
      <c r="F1090" s="273">
        <f t="shared" si="80"/>
        <v>0.5</v>
      </c>
      <c r="G1090" s="273">
        <f t="shared" si="81"/>
        <v>9.7701388888890506</v>
      </c>
      <c r="H1090" s="273">
        <f t="shared" si="82"/>
        <v>10.270138888889051</v>
      </c>
      <c r="I1090" s="287">
        <f t="shared" si="83"/>
        <v>3.5496953929003408E-6</v>
      </c>
      <c r="J1090" s="22">
        <f t="shared" si="84"/>
        <v>3.6455864698336089E-5</v>
      </c>
    </row>
    <row r="1091" spans="1:10" s="7" customFormat="1">
      <c r="A1091" s="45" t="s">
        <v>224</v>
      </c>
      <c r="B1091" s="22">
        <v>7095.2</v>
      </c>
      <c r="C1091" s="13">
        <v>45251.195833333331</v>
      </c>
      <c r="D1091" s="13">
        <v>45251.195833333331</v>
      </c>
      <c r="E1091" s="76">
        <v>45267</v>
      </c>
      <c r="F1091" s="273">
        <f t="shared" si="80"/>
        <v>0.5</v>
      </c>
      <c r="G1091" s="273">
        <f t="shared" si="81"/>
        <v>15.804166666668607</v>
      </c>
      <c r="H1091" s="273">
        <f t="shared" si="82"/>
        <v>16.304166666668607</v>
      </c>
      <c r="I1091" s="287">
        <f t="shared" si="83"/>
        <v>4.0819771072457859E-4</v>
      </c>
      <c r="J1091" s="22">
        <f t="shared" si="84"/>
        <v>6.6553235086061089E-3</v>
      </c>
    </row>
    <row r="1092" spans="1:10" s="7" customFormat="1">
      <c r="A1092" s="45" t="s">
        <v>224</v>
      </c>
      <c r="B1092" s="22">
        <v>6888</v>
      </c>
      <c r="C1092" s="13">
        <v>45236.37222222222</v>
      </c>
      <c r="D1092" s="13">
        <v>45236.37222222222</v>
      </c>
      <c r="E1092" s="76">
        <v>45252</v>
      </c>
      <c r="F1092" s="273">
        <f t="shared" si="80"/>
        <v>0.5</v>
      </c>
      <c r="G1092" s="273">
        <f t="shared" si="81"/>
        <v>15.627777777779556</v>
      </c>
      <c r="H1092" s="273">
        <f t="shared" si="82"/>
        <v>16.127777777779556</v>
      </c>
      <c r="I1092" s="287">
        <f t="shared" si="83"/>
        <v>3.9627717773577873E-4</v>
      </c>
      <c r="J1092" s="22">
        <f t="shared" si="84"/>
        <v>6.3910702609282916E-3</v>
      </c>
    </row>
    <row r="1093" spans="1:10" s="7" customFormat="1">
      <c r="A1093" s="45" t="s">
        <v>224</v>
      </c>
      <c r="B1093" s="22">
        <v>60.52</v>
      </c>
      <c r="C1093" s="13">
        <v>45236.37222222222</v>
      </c>
      <c r="D1093" s="13">
        <v>45236.37222222222</v>
      </c>
      <c r="E1093" s="76">
        <v>45252</v>
      </c>
      <c r="F1093" s="273">
        <f t="shared" si="80"/>
        <v>0.5</v>
      </c>
      <c r="G1093" s="273">
        <f t="shared" si="81"/>
        <v>15.627777777779556</v>
      </c>
      <c r="H1093" s="273">
        <f t="shared" si="82"/>
        <v>16.127777777779556</v>
      </c>
      <c r="I1093" s="287">
        <f t="shared" si="83"/>
        <v>3.4818081876552452E-6</v>
      </c>
      <c r="J1093" s="22">
        <f t="shared" si="84"/>
        <v>5.6153828715357177E-5</v>
      </c>
    </row>
    <row r="1094" spans="1:10" s="7" customFormat="1">
      <c r="A1094" s="45" t="s">
        <v>224</v>
      </c>
      <c r="B1094" s="22">
        <v>63.54</v>
      </c>
      <c r="C1094" s="13">
        <v>45237.226388888892</v>
      </c>
      <c r="D1094" s="13">
        <v>45237.226388888892</v>
      </c>
      <c r="E1094" s="76">
        <v>45252</v>
      </c>
      <c r="F1094" s="273">
        <f t="shared" si="80"/>
        <v>0.5</v>
      </c>
      <c r="G1094" s="273">
        <f t="shared" si="81"/>
        <v>14.773611111108039</v>
      </c>
      <c r="H1094" s="273">
        <f t="shared" si="82"/>
        <v>15.273611111108039</v>
      </c>
      <c r="I1094" s="287">
        <f t="shared" si="83"/>
        <v>3.6555534078587951E-6</v>
      </c>
      <c r="J1094" s="22">
        <f t="shared" si="84"/>
        <v>5.5833501147520948E-5</v>
      </c>
    </row>
    <row r="1095" spans="1:10" s="7" customFormat="1">
      <c r="A1095" s="45" t="s">
        <v>224</v>
      </c>
      <c r="B1095" s="22">
        <v>7086.8</v>
      </c>
      <c r="C1095" s="13">
        <v>45238.213888888888</v>
      </c>
      <c r="D1095" s="13">
        <v>45238.213888888888</v>
      </c>
      <c r="E1095" s="76">
        <v>45252</v>
      </c>
      <c r="F1095" s="273">
        <f t="shared" si="80"/>
        <v>0.5</v>
      </c>
      <c r="G1095" s="273">
        <f t="shared" si="81"/>
        <v>13.786111111112405</v>
      </c>
      <c r="H1095" s="273">
        <f t="shared" si="82"/>
        <v>14.286111111112405</v>
      </c>
      <c r="I1095" s="287">
        <f t="shared" si="83"/>
        <v>4.0771444587368129E-4</v>
      </c>
      <c r="J1095" s="22">
        <f t="shared" si="84"/>
        <v>5.8246538753570351E-3</v>
      </c>
    </row>
    <row r="1096" spans="1:10" s="7" customFormat="1">
      <c r="A1096" s="45" t="s">
        <v>224</v>
      </c>
      <c r="B1096" s="22">
        <v>732.56</v>
      </c>
      <c r="C1096" s="13">
        <v>45019.28402777778</v>
      </c>
      <c r="D1096" s="13">
        <v>45019.284722222219</v>
      </c>
      <c r="E1096" s="76">
        <v>45040</v>
      </c>
      <c r="F1096" s="273">
        <f t="shared" si="80"/>
        <v>0.50034722221971606</v>
      </c>
      <c r="G1096" s="273">
        <f t="shared" si="81"/>
        <v>20.715277777781012</v>
      </c>
      <c r="H1096" s="273">
        <f t="shared" si="82"/>
        <v>21.215625000000728</v>
      </c>
      <c r="I1096" s="287">
        <f t="shared" si="83"/>
        <v>4.2145297520633283E-5</v>
      </c>
      <c r="J1096" s="22">
        <f t="shared" si="84"/>
        <v>8.9413882771121613E-4</v>
      </c>
    </row>
    <row r="1097" spans="1:10" s="7" customFormat="1">
      <c r="A1097" s="45" t="s">
        <v>224</v>
      </c>
      <c r="B1097" s="22">
        <v>719.18</v>
      </c>
      <c r="C1097" s="13">
        <v>45019.284722222219</v>
      </c>
      <c r="D1097" s="13">
        <v>45019.285416666666</v>
      </c>
      <c r="E1097" s="76">
        <v>45040</v>
      </c>
      <c r="F1097" s="273">
        <f t="shared" si="80"/>
        <v>0.50034722222335404</v>
      </c>
      <c r="G1097" s="273">
        <f t="shared" si="81"/>
        <v>20.714583333334303</v>
      </c>
      <c r="H1097" s="273">
        <f t="shared" si="82"/>
        <v>21.214930555557657</v>
      </c>
      <c r="I1097" s="287">
        <f t="shared" si="83"/>
        <v>4.1375525650989739E-5</v>
      </c>
      <c r="J1097" s="22">
        <f t="shared" si="84"/>
        <v>8.7777890338544182E-4</v>
      </c>
    </row>
    <row r="1098" spans="1:10" s="7" customFormat="1">
      <c r="A1098" s="45" t="s">
        <v>224</v>
      </c>
      <c r="B1098" s="22">
        <v>721.18</v>
      </c>
      <c r="C1098" s="13">
        <v>45020.601388888892</v>
      </c>
      <c r="D1098" s="13">
        <v>45020.601388888892</v>
      </c>
      <c r="E1098" s="76">
        <v>45040</v>
      </c>
      <c r="F1098" s="273">
        <f t="shared" ref="F1098:F1161" si="85">(D1098-C1098+1)/2</f>
        <v>0.5</v>
      </c>
      <c r="G1098" s="273">
        <f t="shared" ref="G1098:G1161" si="86">E1098-D1098</f>
        <v>19.398611111108039</v>
      </c>
      <c r="H1098" s="273">
        <f t="shared" ref="H1098:H1161" si="87">SUM(F1098:G1098)</f>
        <v>19.898611111108039</v>
      </c>
      <c r="I1098" s="287">
        <f t="shared" ref="I1098:I1161" si="88">+B1098/B$1925</f>
        <v>4.1490588710727192E-5</v>
      </c>
      <c r="J1098" s="22">
        <f t="shared" ref="J1098:J1161" si="89">+H1098*I1098</f>
        <v>8.256050895256899E-4</v>
      </c>
    </row>
    <row r="1099" spans="1:10" s="7" customFormat="1">
      <c r="A1099" s="45" t="s">
        <v>224</v>
      </c>
      <c r="B1099" s="22">
        <v>55.29</v>
      </c>
      <c r="C1099" s="13">
        <v>45266.197916666664</v>
      </c>
      <c r="D1099" s="13">
        <v>45266.197916666664</v>
      </c>
      <c r="E1099" s="76">
        <v>45281</v>
      </c>
      <c r="F1099" s="273">
        <f t="shared" si="85"/>
        <v>0.5</v>
      </c>
      <c r="G1099" s="273">
        <f t="shared" si="86"/>
        <v>14.802083333335759</v>
      </c>
      <c r="H1099" s="273">
        <f t="shared" si="87"/>
        <v>15.302083333335759</v>
      </c>
      <c r="I1099" s="287">
        <f t="shared" si="88"/>
        <v>3.1809182864418128E-6</v>
      </c>
      <c r="J1099" s="22">
        <f t="shared" si="89"/>
        <v>4.8674676695664207E-5</v>
      </c>
    </row>
    <row r="1100" spans="1:10" s="7" customFormat="1">
      <c r="A1100" s="45" t="s">
        <v>224</v>
      </c>
      <c r="B1100" s="22">
        <v>679.64</v>
      </c>
      <c r="C1100" s="13">
        <v>45266.472916666666</v>
      </c>
      <c r="D1100" s="13">
        <v>45266.472916666666</v>
      </c>
      <c r="E1100" s="76">
        <v>45281</v>
      </c>
      <c r="F1100" s="273">
        <f t="shared" si="85"/>
        <v>0.5</v>
      </c>
      <c r="G1100" s="273">
        <f t="shared" si="86"/>
        <v>14.527083333334303</v>
      </c>
      <c r="H1100" s="273">
        <f t="shared" si="87"/>
        <v>15.027083333334303</v>
      </c>
      <c r="I1100" s="287">
        <f t="shared" si="88"/>
        <v>3.9100728959980352E-5</v>
      </c>
      <c r="J1100" s="22">
        <f t="shared" si="89"/>
        <v>5.8756991247574267E-4</v>
      </c>
    </row>
    <row r="1101" spans="1:10" s="7" customFormat="1">
      <c r="A1101" s="45" t="s">
        <v>224</v>
      </c>
      <c r="B1101" s="22">
        <v>53.59</v>
      </c>
      <c r="C1101" s="13">
        <v>45266.472916666666</v>
      </c>
      <c r="D1101" s="13">
        <v>45266.472916666666</v>
      </c>
      <c r="E1101" s="76">
        <v>45281</v>
      </c>
      <c r="F1101" s="273">
        <f t="shared" si="85"/>
        <v>0.5</v>
      </c>
      <c r="G1101" s="273">
        <f t="shared" si="86"/>
        <v>14.527083333334303</v>
      </c>
      <c r="H1101" s="273">
        <f t="shared" si="87"/>
        <v>15.027083333334303</v>
      </c>
      <c r="I1101" s="287">
        <f t="shared" si="88"/>
        <v>3.0831146856649801E-6</v>
      </c>
      <c r="J1101" s="22">
        <f t="shared" si="89"/>
        <v>4.6330221307714456E-5</v>
      </c>
    </row>
    <row r="1102" spans="1:10" s="7" customFormat="1">
      <c r="A1102" s="45" t="s">
        <v>224</v>
      </c>
      <c r="B1102" s="22">
        <v>725.4</v>
      </c>
      <c r="C1102" s="13">
        <v>45272.685416666667</v>
      </c>
      <c r="D1102" s="13">
        <v>45272.685416666667</v>
      </c>
      <c r="E1102" s="76">
        <v>45281</v>
      </c>
      <c r="F1102" s="273">
        <f t="shared" si="85"/>
        <v>0.5</v>
      </c>
      <c r="G1102" s="273">
        <f t="shared" si="86"/>
        <v>8.3145833333328483</v>
      </c>
      <c r="H1102" s="273">
        <f t="shared" si="87"/>
        <v>8.8145833333328483</v>
      </c>
      <c r="I1102" s="287">
        <f t="shared" si="88"/>
        <v>4.1733371766773211E-5</v>
      </c>
      <c r="J1102" s="22">
        <f t="shared" si="89"/>
        <v>3.678622832191828E-4</v>
      </c>
    </row>
    <row r="1103" spans="1:10" s="7" customFormat="1">
      <c r="A1103" s="45" t="s">
        <v>224</v>
      </c>
      <c r="B1103" s="22">
        <v>688.57</v>
      </c>
      <c r="C1103" s="13">
        <v>45273.015972222223</v>
      </c>
      <c r="D1103" s="13">
        <v>45273.015972222223</v>
      </c>
      <c r="E1103" s="76">
        <v>45281</v>
      </c>
      <c r="F1103" s="273">
        <f t="shared" si="85"/>
        <v>0.5</v>
      </c>
      <c r="G1103" s="273">
        <f t="shared" si="86"/>
        <v>7.984027777776646</v>
      </c>
      <c r="H1103" s="273">
        <f t="shared" si="87"/>
        <v>8.484027777776646</v>
      </c>
      <c r="I1103" s="287">
        <f t="shared" si="88"/>
        <v>3.9614485521708067E-5</v>
      </c>
      <c r="J1103" s="22">
        <f t="shared" si="89"/>
        <v>3.3609039556850199E-4</v>
      </c>
    </row>
    <row r="1104" spans="1:10" s="7" customFormat="1">
      <c r="A1104" s="45" t="s">
        <v>224</v>
      </c>
      <c r="B1104" s="22">
        <v>3116.01</v>
      </c>
      <c r="C1104" s="13">
        <v>45037.552777777775</v>
      </c>
      <c r="D1104" s="13">
        <v>45037.553472222222</v>
      </c>
      <c r="E1104" s="76">
        <v>45055</v>
      </c>
      <c r="F1104" s="273">
        <f t="shared" si="85"/>
        <v>0.50034722222335404</v>
      </c>
      <c r="G1104" s="273">
        <f t="shared" si="86"/>
        <v>17.446527777778101</v>
      </c>
      <c r="H1104" s="273">
        <f t="shared" si="87"/>
        <v>17.946875000001455</v>
      </c>
      <c r="I1104" s="287">
        <f t="shared" si="88"/>
        <v>1.7926882238624621E-4</v>
      </c>
      <c r="J1104" s="22">
        <f t="shared" si="89"/>
        <v>3.2173151467634231E-3</v>
      </c>
    </row>
    <row r="1105" spans="1:10" s="7" customFormat="1">
      <c r="A1105" s="45" t="s">
        <v>224</v>
      </c>
      <c r="B1105" s="22">
        <v>3037.06</v>
      </c>
      <c r="C1105" s="13">
        <v>45040.556250000001</v>
      </c>
      <c r="D1105" s="13">
        <v>45040.556944444441</v>
      </c>
      <c r="E1105" s="76">
        <v>45055</v>
      </c>
      <c r="F1105" s="273">
        <f t="shared" si="85"/>
        <v>0.50034722221971606</v>
      </c>
      <c r="G1105" s="273">
        <f t="shared" si="86"/>
        <v>14.443055555559113</v>
      </c>
      <c r="H1105" s="273">
        <f t="shared" si="87"/>
        <v>14.943402777778829</v>
      </c>
      <c r="I1105" s="287">
        <f t="shared" si="88"/>
        <v>1.7472670810311035E-4</v>
      </c>
      <c r="J1105" s="22">
        <f t="shared" si="89"/>
        <v>2.6110115752201696E-3</v>
      </c>
    </row>
    <row r="1106" spans="1:10" s="7" customFormat="1">
      <c r="A1106" s="45" t="s">
        <v>224</v>
      </c>
      <c r="B1106" s="22">
        <v>678.77</v>
      </c>
      <c r="C1106" s="13">
        <v>45040.556250000001</v>
      </c>
      <c r="D1106" s="13">
        <v>45040.556944444441</v>
      </c>
      <c r="E1106" s="76">
        <v>45055</v>
      </c>
      <c r="F1106" s="273">
        <f t="shared" si="85"/>
        <v>0.50034722221971606</v>
      </c>
      <c r="G1106" s="273">
        <f t="shared" si="86"/>
        <v>14.443055555559113</v>
      </c>
      <c r="H1106" s="273">
        <f t="shared" si="87"/>
        <v>14.943402777778829</v>
      </c>
      <c r="I1106" s="287">
        <f t="shared" si="88"/>
        <v>3.9050676528994562E-5</v>
      </c>
      <c r="J1106" s="22">
        <f t="shared" si="89"/>
        <v>5.8354998811751982E-4</v>
      </c>
    </row>
    <row r="1107" spans="1:10" s="7" customFormat="1">
      <c r="A1107" s="45" t="s">
        <v>224</v>
      </c>
      <c r="B1107" s="22">
        <v>6882.4</v>
      </c>
      <c r="C1107" s="13">
        <v>45278.191666666666</v>
      </c>
      <c r="D1107" s="13">
        <v>45278.191666666666</v>
      </c>
      <c r="E1107" s="76">
        <v>45300</v>
      </c>
      <c r="F1107" s="273">
        <f t="shared" si="85"/>
        <v>0.5</v>
      </c>
      <c r="G1107" s="273">
        <f t="shared" si="86"/>
        <v>21.808333333334303</v>
      </c>
      <c r="H1107" s="273">
        <f t="shared" si="87"/>
        <v>22.308333333334303</v>
      </c>
      <c r="I1107" s="287">
        <f t="shared" si="88"/>
        <v>3.9595500116851383E-4</v>
      </c>
      <c r="J1107" s="22">
        <f t="shared" si="89"/>
        <v>8.8330961510679797E-3</v>
      </c>
    </row>
    <row r="1108" spans="1:10" s="7" customFormat="1">
      <c r="A1108" s="45" t="s">
        <v>224</v>
      </c>
      <c r="B1108" s="22">
        <v>7254.8</v>
      </c>
      <c r="C1108" s="13">
        <v>45280.229861111111</v>
      </c>
      <c r="D1108" s="13">
        <v>45280.229861111111</v>
      </c>
      <c r="E1108" s="76">
        <v>45300</v>
      </c>
      <c r="F1108" s="273">
        <f t="shared" si="85"/>
        <v>0.5</v>
      </c>
      <c r="G1108" s="273">
        <f t="shared" si="86"/>
        <v>19.770138888889051</v>
      </c>
      <c r="H1108" s="273">
        <f t="shared" si="87"/>
        <v>20.270138888889051</v>
      </c>
      <c r="I1108" s="287">
        <f t="shared" si="88"/>
        <v>4.1737974289162712E-4</v>
      </c>
      <c r="J1108" s="22">
        <f t="shared" si="89"/>
        <v>8.4603453578220838E-3</v>
      </c>
    </row>
    <row r="1109" spans="1:10" s="7" customFormat="1">
      <c r="A1109" s="45" t="s">
        <v>224</v>
      </c>
      <c r="B1109" s="22">
        <v>43.78</v>
      </c>
      <c r="C1109" s="13">
        <v>45117.418055555558</v>
      </c>
      <c r="D1109" s="13">
        <v>45117.418749999997</v>
      </c>
      <c r="E1109" s="76">
        <v>45132</v>
      </c>
      <c r="F1109" s="273">
        <f t="shared" si="85"/>
        <v>0.50034722221971606</v>
      </c>
      <c r="G1109" s="273">
        <f t="shared" si="86"/>
        <v>14.58125000000291</v>
      </c>
      <c r="H1109" s="273">
        <f t="shared" si="87"/>
        <v>15.081597222222626</v>
      </c>
      <c r="I1109" s="287">
        <f t="shared" si="88"/>
        <v>2.5187303776527864E-6</v>
      </c>
      <c r="J1109" s="22">
        <f t="shared" si="89"/>
        <v>3.7986477067136011E-5</v>
      </c>
    </row>
    <row r="1110" spans="1:10" s="7" customFormat="1">
      <c r="A1110" s="45" t="s">
        <v>224</v>
      </c>
      <c r="B1110" s="22">
        <v>53.34</v>
      </c>
      <c r="C1110" s="13">
        <v>45033.518750000003</v>
      </c>
      <c r="D1110" s="13">
        <v>45033.519444444442</v>
      </c>
      <c r="E1110" s="76">
        <v>45055</v>
      </c>
      <c r="F1110" s="273">
        <f t="shared" si="85"/>
        <v>0.50034722221971606</v>
      </c>
      <c r="G1110" s="273">
        <f t="shared" si="86"/>
        <v>21.480555555557657</v>
      </c>
      <c r="H1110" s="273">
        <f t="shared" si="87"/>
        <v>21.980902777777374</v>
      </c>
      <c r="I1110" s="287">
        <f t="shared" si="88"/>
        <v>3.0687318031977989E-6</v>
      </c>
      <c r="J1110" s="22">
        <f t="shared" si="89"/>
        <v>6.7453495417164262E-5</v>
      </c>
    </row>
    <row r="1111" spans="1:10" s="7" customFormat="1">
      <c r="A1111" s="45" t="s">
        <v>224</v>
      </c>
      <c r="B1111" s="22">
        <v>67.099999999999994</v>
      </c>
      <c r="C1111" s="13">
        <v>44950.426388888889</v>
      </c>
      <c r="D1111" s="13">
        <v>44950.427083333336</v>
      </c>
      <c r="E1111" s="76">
        <v>44966</v>
      </c>
      <c r="F1111" s="273">
        <f t="shared" si="85"/>
        <v>0.50034722222335404</v>
      </c>
      <c r="G1111" s="273">
        <f t="shared" si="86"/>
        <v>15.572916666664241</v>
      </c>
      <c r="H1111" s="273">
        <f t="shared" si="87"/>
        <v>16.073263888887595</v>
      </c>
      <c r="I1111" s="287">
        <f t="shared" si="88"/>
        <v>3.8603656541914562E-6</v>
      </c>
      <c r="J1111" s="22">
        <f t="shared" si="89"/>
        <v>6.2048675867417465E-5</v>
      </c>
    </row>
    <row r="1112" spans="1:10" s="7" customFormat="1">
      <c r="A1112" s="45" t="s">
        <v>224</v>
      </c>
      <c r="B1112" s="22">
        <v>715.48</v>
      </c>
      <c r="C1112" s="13">
        <v>44952.431944444441</v>
      </c>
      <c r="D1112" s="13">
        <v>44952.431944444441</v>
      </c>
      <c r="E1112" s="76">
        <v>44966</v>
      </c>
      <c r="F1112" s="273">
        <f t="shared" si="85"/>
        <v>0.5</v>
      </c>
      <c r="G1112" s="273">
        <f t="shared" si="86"/>
        <v>13.568055555559113</v>
      </c>
      <c r="H1112" s="273">
        <f t="shared" si="87"/>
        <v>14.068055555559113</v>
      </c>
      <c r="I1112" s="287">
        <f t="shared" si="88"/>
        <v>4.1162658990475459E-5</v>
      </c>
      <c r="J1112" s="22">
        <f t="shared" si="89"/>
        <v>5.7907857349254351E-4</v>
      </c>
    </row>
    <row r="1113" spans="1:10" s="7" customFormat="1">
      <c r="A1113" s="45" t="s">
        <v>224</v>
      </c>
      <c r="B1113" s="22">
        <v>3179.68</v>
      </c>
      <c r="C1113" s="13">
        <v>44953.277777777781</v>
      </c>
      <c r="D1113" s="13">
        <v>44953.27847222222</v>
      </c>
      <c r="E1113" s="76">
        <v>44966</v>
      </c>
      <c r="F1113" s="273">
        <f t="shared" si="85"/>
        <v>0.50034722221971606</v>
      </c>
      <c r="G1113" s="273">
        <f t="shared" si="86"/>
        <v>12.721527777779556</v>
      </c>
      <c r="H1113" s="273">
        <f t="shared" si="87"/>
        <v>13.221874999999272</v>
      </c>
      <c r="I1113" s="287">
        <f t="shared" si="88"/>
        <v>1.8293185489298792E-4</v>
      </c>
      <c r="J1113" s="22">
        <f t="shared" si="89"/>
        <v>2.4187021189130916E-3</v>
      </c>
    </row>
    <row r="1114" spans="1:10" s="7" customFormat="1">
      <c r="A1114" s="45" t="s">
        <v>224</v>
      </c>
      <c r="B1114" s="22">
        <v>3254.81</v>
      </c>
      <c r="C1114" s="13">
        <v>45098.351388888892</v>
      </c>
      <c r="D1114" s="13">
        <v>45098.352083333331</v>
      </c>
      <c r="E1114" s="76">
        <v>45114</v>
      </c>
      <c r="F1114" s="273">
        <f t="shared" si="85"/>
        <v>0.50034722221971606</v>
      </c>
      <c r="G1114" s="273">
        <f t="shared" si="86"/>
        <v>15.647916666668607</v>
      </c>
      <c r="H1114" s="273">
        <f t="shared" si="87"/>
        <v>16.148263888888323</v>
      </c>
      <c r="I1114" s="287">
        <f t="shared" si="88"/>
        <v>1.8725419873202525E-4</v>
      </c>
      <c r="J1114" s="22">
        <f t="shared" si="89"/>
        <v>3.023830215427081E-3</v>
      </c>
    </row>
    <row r="1115" spans="1:10" s="7" customFormat="1">
      <c r="A1115" s="45" t="s">
        <v>224</v>
      </c>
      <c r="B1115" s="22">
        <v>47.53</v>
      </c>
      <c r="C1115" s="13">
        <v>45098.353472222225</v>
      </c>
      <c r="D1115" s="13">
        <v>45098.354166666664</v>
      </c>
      <c r="E1115" s="76">
        <v>45114</v>
      </c>
      <c r="F1115" s="273">
        <f t="shared" si="85"/>
        <v>0.50034722221971606</v>
      </c>
      <c r="G1115" s="273">
        <f t="shared" si="86"/>
        <v>15.645833333335759</v>
      </c>
      <c r="H1115" s="273">
        <f t="shared" si="87"/>
        <v>16.146180555555475</v>
      </c>
      <c r="I1115" s="287">
        <f t="shared" si="88"/>
        <v>2.7344736146605057E-6</v>
      </c>
      <c r="J1115" s="22">
        <f t="shared" si="89"/>
        <v>4.4151304706710951E-5</v>
      </c>
    </row>
    <row r="1116" spans="1:10" s="7" customFormat="1">
      <c r="A1116" s="45" t="s">
        <v>224</v>
      </c>
      <c r="B1116" s="22">
        <v>3196.23</v>
      </c>
      <c r="C1116" s="13">
        <v>44963.441666666666</v>
      </c>
      <c r="D1116" s="13">
        <v>44963.441666666666</v>
      </c>
      <c r="E1116" s="76">
        <v>44980</v>
      </c>
      <c r="F1116" s="273">
        <f t="shared" si="85"/>
        <v>0.5</v>
      </c>
      <c r="G1116" s="273">
        <f t="shared" si="86"/>
        <v>16.558333333334303</v>
      </c>
      <c r="H1116" s="273">
        <f t="shared" si="87"/>
        <v>17.058333333334303</v>
      </c>
      <c r="I1116" s="287">
        <f t="shared" si="88"/>
        <v>1.8388400171231534E-4</v>
      </c>
      <c r="J1116" s="22">
        <f t="shared" si="89"/>
        <v>3.1367545958760909E-3</v>
      </c>
    </row>
    <row r="1117" spans="1:10" s="7" customFormat="1">
      <c r="A1117" s="45" t="s">
        <v>224</v>
      </c>
      <c r="B1117" s="22">
        <v>3205.15</v>
      </c>
      <c r="C1117" s="13">
        <v>44964.586111111108</v>
      </c>
      <c r="D1117" s="13">
        <v>44964.586805555555</v>
      </c>
      <c r="E1117" s="76">
        <v>44980</v>
      </c>
      <c r="F1117" s="273">
        <f t="shared" si="85"/>
        <v>0.50034722222335404</v>
      </c>
      <c r="G1117" s="273">
        <f t="shared" si="86"/>
        <v>15.413194444445253</v>
      </c>
      <c r="H1117" s="273">
        <f t="shared" si="87"/>
        <v>15.913541666668607</v>
      </c>
      <c r="I1117" s="287">
        <f t="shared" si="88"/>
        <v>1.8439718295874436E-4</v>
      </c>
      <c r="J1117" s="22">
        <f t="shared" si="89"/>
        <v>2.934412254230293E-3</v>
      </c>
    </row>
    <row r="1118" spans="1:10" s="7" customFormat="1">
      <c r="A1118" s="45" t="s">
        <v>224</v>
      </c>
      <c r="B1118" s="22">
        <v>711.17</v>
      </c>
      <c r="C1118" s="13">
        <v>45149.552777777775</v>
      </c>
      <c r="D1118" s="13">
        <v>45149.552777777775</v>
      </c>
      <c r="E1118" s="76">
        <v>45162</v>
      </c>
      <c r="F1118" s="273">
        <f t="shared" si="85"/>
        <v>0.5</v>
      </c>
      <c r="G1118" s="273">
        <f t="shared" si="86"/>
        <v>12.447222222224809</v>
      </c>
      <c r="H1118" s="273">
        <f t="shared" si="87"/>
        <v>12.947222222224809</v>
      </c>
      <c r="I1118" s="287">
        <f t="shared" si="88"/>
        <v>4.091469809674125E-5</v>
      </c>
      <c r="J1118" s="22">
        <f t="shared" si="89"/>
        <v>5.2973168841374742E-4</v>
      </c>
    </row>
    <row r="1119" spans="1:10" s="7" customFormat="1">
      <c r="A1119" s="45" t="s">
        <v>224</v>
      </c>
      <c r="B1119" s="22">
        <v>6854.4</v>
      </c>
      <c r="C1119" s="13">
        <v>45120.543055555558</v>
      </c>
      <c r="D1119" s="13">
        <v>45120.543749999997</v>
      </c>
      <c r="E1119" s="76">
        <v>45132</v>
      </c>
      <c r="F1119" s="273">
        <f t="shared" si="85"/>
        <v>0.50034722221971606</v>
      </c>
      <c r="G1119" s="273">
        <f t="shared" si="86"/>
        <v>11.45625000000291</v>
      </c>
      <c r="H1119" s="273">
        <f t="shared" si="87"/>
        <v>11.956597222222626</v>
      </c>
      <c r="I1119" s="287">
        <f t="shared" si="88"/>
        <v>3.9434411833218956E-4</v>
      </c>
      <c r="J1119" s="22">
        <f t="shared" si="89"/>
        <v>4.7150137898504885E-3</v>
      </c>
    </row>
    <row r="1120" spans="1:10" s="7" customFormat="1">
      <c r="A1120" s="45" t="s">
        <v>224</v>
      </c>
      <c r="B1120" s="22">
        <v>740.24</v>
      </c>
      <c r="C1120" s="13">
        <v>45072.270138888889</v>
      </c>
      <c r="D1120" s="13">
        <v>45072.271527777775</v>
      </c>
      <c r="E1120" s="76">
        <v>45085</v>
      </c>
      <c r="F1120" s="273">
        <f t="shared" si="85"/>
        <v>0.5006944444430701</v>
      </c>
      <c r="G1120" s="273">
        <f t="shared" si="86"/>
        <v>12.728472222224809</v>
      </c>
      <c r="H1120" s="273">
        <f t="shared" si="87"/>
        <v>13.229166666667879</v>
      </c>
      <c r="I1120" s="287">
        <f t="shared" si="88"/>
        <v>4.2587139670025095E-5</v>
      </c>
      <c r="J1120" s="22">
        <f t="shared" si="89"/>
        <v>5.6339236855142529E-4</v>
      </c>
    </row>
    <row r="1121" spans="1:10" s="7" customFormat="1">
      <c r="A1121" s="45" t="s">
        <v>224</v>
      </c>
      <c r="B1121" s="22">
        <v>44.36</v>
      </c>
      <c r="C1121" s="13">
        <v>45085.542361111111</v>
      </c>
      <c r="D1121" s="13">
        <v>45085.542361111111</v>
      </c>
      <c r="E1121" s="76">
        <v>45099</v>
      </c>
      <c r="F1121" s="273">
        <f t="shared" si="85"/>
        <v>0.5</v>
      </c>
      <c r="G1121" s="273">
        <f t="shared" si="86"/>
        <v>13.457638888889051</v>
      </c>
      <c r="H1121" s="273">
        <f t="shared" si="87"/>
        <v>13.957638888889051</v>
      </c>
      <c r="I1121" s="287">
        <f t="shared" si="88"/>
        <v>2.5520986649766471E-6</v>
      </c>
      <c r="J1121" s="22">
        <f t="shared" si="89"/>
        <v>3.5621271574559881E-5</v>
      </c>
    </row>
    <row r="1122" spans="1:10" s="7" customFormat="1">
      <c r="A1122" s="45" t="s">
        <v>224</v>
      </c>
      <c r="B1122" s="22">
        <v>688.73</v>
      </c>
      <c r="C1122" s="13">
        <v>44946.262499999997</v>
      </c>
      <c r="D1122" s="13">
        <v>44946.263194444444</v>
      </c>
      <c r="E1122" s="76">
        <v>44966</v>
      </c>
      <c r="F1122" s="273">
        <f t="shared" si="85"/>
        <v>0.50034722222335404</v>
      </c>
      <c r="G1122" s="273">
        <f t="shared" si="86"/>
        <v>19.736805555556202</v>
      </c>
      <c r="H1122" s="273">
        <f t="shared" si="87"/>
        <v>20.237152777779556</v>
      </c>
      <c r="I1122" s="287">
        <f t="shared" si="88"/>
        <v>3.9623690566487061E-5</v>
      </c>
      <c r="J1122" s="22">
        <f t="shared" si="89"/>
        <v>8.018706796134612E-4</v>
      </c>
    </row>
    <row r="1123" spans="1:10" s="7" customFormat="1">
      <c r="A1123" s="45" t="s">
        <v>224</v>
      </c>
      <c r="B1123" s="22">
        <v>67.760000000000005</v>
      </c>
      <c r="C1123" s="13">
        <v>44949.313194444447</v>
      </c>
      <c r="D1123" s="13">
        <v>44949.313888888886</v>
      </c>
      <c r="E1123" s="76">
        <v>44966</v>
      </c>
      <c r="F1123" s="273">
        <f t="shared" si="85"/>
        <v>0.50034722221971606</v>
      </c>
      <c r="G1123" s="273">
        <f t="shared" si="86"/>
        <v>16.68611111111386</v>
      </c>
      <c r="H1123" s="273">
        <f t="shared" si="87"/>
        <v>17.186458333333576</v>
      </c>
      <c r="I1123" s="287">
        <f t="shared" si="88"/>
        <v>3.8983364639048152E-6</v>
      </c>
      <c r="J1123" s="22">
        <f t="shared" si="89"/>
        <v>6.6998597206215061E-5</v>
      </c>
    </row>
    <row r="1124" spans="1:10" s="7" customFormat="1">
      <c r="A1124" s="45" t="s">
        <v>224</v>
      </c>
      <c r="B1124" s="22">
        <v>53.41</v>
      </c>
      <c r="C1124" s="13">
        <v>45021.603472222225</v>
      </c>
      <c r="D1124" s="13">
        <v>45021.604166666664</v>
      </c>
      <c r="E1124" s="76">
        <v>45040</v>
      </c>
      <c r="F1124" s="273">
        <f t="shared" si="85"/>
        <v>0.50034722221971606</v>
      </c>
      <c r="G1124" s="273">
        <f t="shared" si="86"/>
        <v>18.395833333335759</v>
      </c>
      <c r="H1124" s="273">
        <f t="shared" si="87"/>
        <v>18.896180555555475</v>
      </c>
      <c r="I1124" s="287">
        <f t="shared" si="88"/>
        <v>3.0727590102886093E-6</v>
      </c>
      <c r="J1124" s="22">
        <f t="shared" si="89"/>
        <v>5.8063409062123506E-5</v>
      </c>
    </row>
    <row r="1125" spans="1:10" s="7" customFormat="1">
      <c r="A1125" s="45" t="s">
        <v>224</v>
      </c>
      <c r="B1125" s="22">
        <v>714.06</v>
      </c>
      <c r="C1125" s="13">
        <v>45096.445138888892</v>
      </c>
      <c r="D1125" s="13">
        <v>45096.445138888892</v>
      </c>
      <c r="E1125" s="76">
        <v>45114</v>
      </c>
      <c r="F1125" s="273">
        <f t="shared" si="85"/>
        <v>0.5</v>
      </c>
      <c r="G1125" s="273">
        <f t="shared" si="86"/>
        <v>17.554861111108039</v>
      </c>
      <c r="H1125" s="273">
        <f t="shared" si="87"/>
        <v>18.054861111108039</v>
      </c>
      <c r="I1125" s="287">
        <f t="shared" si="88"/>
        <v>4.1080964218061866E-5</v>
      </c>
      <c r="J1125" s="22">
        <f t="shared" si="89"/>
        <v>7.4171110326750602E-4</v>
      </c>
    </row>
    <row r="1126" spans="1:10" s="7" customFormat="1">
      <c r="A1126" s="45" t="s">
        <v>224</v>
      </c>
      <c r="B1126" s="22">
        <v>726.24</v>
      </c>
      <c r="C1126" s="13">
        <v>45139.440972222219</v>
      </c>
      <c r="D1126" s="13">
        <v>45139.443055555559</v>
      </c>
      <c r="E1126" s="76">
        <v>45162</v>
      </c>
      <c r="F1126" s="273">
        <f t="shared" si="85"/>
        <v>0.50104166667006211</v>
      </c>
      <c r="G1126" s="273">
        <f t="shared" si="86"/>
        <v>22.556944444440887</v>
      </c>
      <c r="H1126" s="273">
        <f t="shared" si="87"/>
        <v>23.057986111110949</v>
      </c>
      <c r="I1126" s="287">
        <f t="shared" si="88"/>
        <v>4.1781698251862944E-5</v>
      </c>
      <c r="J1126" s="22">
        <f t="shared" si="89"/>
        <v>9.6340181799008443E-4</v>
      </c>
    </row>
    <row r="1127" spans="1:10" s="7" customFormat="1">
      <c r="A1127" s="45" t="s">
        <v>224</v>
      </c>
      <c r="B1127" s="22">
        <v>706.15</v>
      </c>
      <c r="C1127" s="13">
        <v>45141.449305555558</v>
      </c>
      <c r="D1127" s="13">
        <v>45141.449305555558</v>
      </c>
      <c r="E1127" s="76">
        <v>45162</v>
      </c>
      <c r="F1127" s="273">
        <f t="shared" si="85"/>
        <v>0.5</v>
      </c>
      <c r="G1127" s="273">
        <f t="shared" si="86"/>
        <v>20.550694444442343</v>
      </c>
      <c r="H1127" s="273">
        <f t="shared" si="87"/>
        <v>21.050694444442343</v>
      </c>
      <c r="I1127" s="287">
        <f t="shared" si="88"/>
        <v>4.0625889816800251E-5</v>
      </c>
      <c r="J1127" s="22">
        <f t="shared" si="89"/>
        <v>8.5520319306704382E-4</v>
      </c>
    </row>
    <row r="1128" spans="1:10" s="7" customFormat="1">
      <c r="A1128" s="45" t="s">
        <v>224</v>
      </c>
      <c r="B1128" s="22">
        <v>697.27</v>
      </c>
      <c r="C1128" s="13">
        <v>45003.513194444444</v>
      </c>
      <c r="D1128" s="13">
        <v>45003.513888888891</v>
      </c>
      <c r="E1128" s="76">
        <v>45023</v>
      </c>
      <c r="F1128" s="273">
        <f t="shared" si="85"/>
        <v>0.50034722222335404</v>
      </c>
      <c r="G1128" s="273">
        <f t="shared" si="86"/>
        <v>19.486111111109494</v>
      </c>
      <c r="H1128" s="273">
        <f t="shared" si="87"/>
        <v>19.986458333332848</v>
      </c>
      <c r="I1128" s="287">
        <f t="shared" si="88"/>
        <v>4.0115009831565972E-5</v>
      </c>
      <c r="J1128" s="22">
        <f t="shared" si="89"/>
        <v>8.0175697253983083E-4</v>
      </c>
    </row>
    <row r="1129" spans="1:10" s="7" customFormat="1">
      <c r="A1129" s="45" t="s">
        <v>224</v>
      </c>
      <c r="B1129" s="22">
        <v>3131.29</v>
      </c>
      <c r="C1129" s="13">
        <v>45005.515277777777</v>
      </c>
      <c r="D1129" s="13">
        <v>45005.51666666667</v>
      </c>
      <c r="E1129" s="76">
        <v>45023</v>
      </c>
      <c r="F1129" s="273">
        <f t="shared" si="85"/>
        <v>0.50069444444670808</v>
      </c>
      <c r="G1129" s="273">
        <f t="shared" si="86"/>
        <v>17.483333333329938</v>
      </c>
      <c r="H1129" s="273">
        <f t="shared" si="87"/>
        <v>17.984027777776646</v>
      </c>
      <c r="I1129" s="287">
        <f t="shared" si="88"/>
        <v>1.8014790416264032E-4</v>
      </c>
      <c r="J1129" s="22">
        <f t="shared" si="89"/>
        <v>3.2397849125691686E-3</v>
      </c>
    </row>
    <row r="1130" spans="1:10" s="7" customFormat="1">
      <c r="A1130" s="45" t="s">
        <v>224</v>
      </c>
      <c r="B1130" s="22">
        <v>707.82</v>
      </c>
      <c r="C1130" s="13">
        <v>45271.413194444445</v>
      </c>
      <c r="D1130" s="13">
        <v>45271.413194444445</v>
      </c>
      <c r="E1130" s="76">
        <v>45281</v>
      </c>
      <c r="F1130" s="273">
        <f t="shared" si="85"/>
        <v>0.5</v>
      </c>
      <c r="G1130" s="273">
        <f t="shared" si="86"/>
        <v>9.5868055555547471</v>
      </c>
      <c r="H1130" s="273">
        <f t="shared" si="87"/>
        <v>10.086805555554747</v>
      </c>
      <c r="I1130" s="287">
        <f t="shared" si="88"/>
        <v>4.0721967471681027E-5</v>
      </c>
      <c r="J1130" s="22">
        <f t="shared" si="89"/>
        <v>4.1075456772647189E-4</v>
      </c>
    </row>
    <row r="1131" spans="1:10" s="7" customFormat="1">
      <c r="A1131" s="45" t="s">
        <v>224</v>
      </c>
      <c r="B1131" s="22">
        <v>51.2</v>
      </c>
      <c r="C1131" s="13">
        <v>45075.421527777777</v>
      </c>
      <c r="D1131" s="13">
        <v>45075.421527777777</v>
      </c>
      <c r="E1131" s="76">
        <v>45085</v>
      </c>
      <c r="F1131" s="273">
        <f t="shared" si="85"/>
        <v>0.5</v>
      </c>
      <c r="G1131" s="273">
        <f t="shared" si="86"/>
        <v>9.578472222223354</v>
      </c>
      <c r="H1131" s="273">
        <f t="shared" si="87"/>
        <v>10.078472222223354</v>
      </c>
      <c r="I1131" s="287">
        <f t="shared" si="88"/>
        <v>2.9456143292787272E-6</v>
      </c>
      <c r="J1131" s="22">
        <f t="shared" si="89"/>
        <v>2.9687292195018729E-5</v>
      </c>
    </row>
    <row r="1132" spans="1:10" s="7" customFormat="1">
      <c r="A1132" s="45" t="s">
        <v>224</v>
      </c>
      <c r="B1132" s="22">
        <v>7103.6</v>
      </c>
      <c r="C1132" s="13">
        <v>45126.477777777778</v>
      </c>
      <c r="D1132" s="13">
        <v>45126.479166666664</v>
      </c>
      <c r="E1132" s="76">
        <v>45147</v>
      </c>
      <c r="F1132" s="273">
        <f t="shared" si="85"/>
        <v>0.5006944444430701</v>
      </c>
      <c r="G1132" s="273">
        <f t="shared" si="86"/>
        <v>20.520833333335759</v>
      </c>
      <c r="H1132" s="273">
        <f t="shared" si="87"/>
        <v>21.021527777778829</v>
      </c>
      <c r="I1132" s="287">
        <f t="shared" si="88"/>
        <v>4.086809755754759E-4</v>
      </c>
      <c r="J1132" s="22">
        <f t="shared" si="89"/>
        <v>8.5910984803096169E-3</v>
      </c>
    </row>
    <row r="1133" spans="1:10" s="7" customFormat="1">
      <c r="A1133" s="45" t="s">
        <v>224</v>
      </c>
      <c r="B1133" s="22">
        <v>693.32</v>
      </c>
      <c r="C1133" s="13">
        <v>45131.484722222223</v>
      </c>
      <c r="D1133" s="13">
        <v>45131.484722222223</v>
      </c>
      <c r="E1133" s="76">
        <v>45147</v>
      </c>
      <c r="F1133" s="273">
        <f t="shared" si="85"/>
        <v>0.5</v>
      </c>
      <c r="G1133" s="273">
        <f t="shared" si="86"/>
        <v>15.515277777776646</v>
      </c>
      <c r="H1133" s="273">
        <f t="shared" si="87"/>
        <v>16.015277777776646</v>
      </c>
      <c r="I1133" s="287">
        <f t="shared" si="88"/>
        <v>3.9887760288584517E-5</v>
      </c>
      <c r="J1133" s="22">
        <f t="shared" si="89"/>
        <v>6.3881356095504935E-4</v>
      </c>
    </row>
    <row r="1134" spans="1:10" s="7" customFormat="1">
      <c r="A1134" s="45" t="s">
        <v>224</v>
      </c>
      <c r="B1134" s="22">
        <v>3170.77</v>
      </c>
      <c r="C1134" s="13">
        <v>45105.31527777778</v>
      </c>
      <c r="D1134" s="13">
        <v>45105.315972222219</v>
      </c>
      <c r="E1134" s="76">
        <v>45114</v>
      </c>
      <c r="F1134" s="273">
        <f t="shared" si="85"/>
        <v>0.50034722221971606</v>
      </c>
      <c r="G1134" s="273">
        <f t="shared" si="86"/>
        <v>8.6840277777810115</v>
      </c>
      <c r="H1134" s="273">
        <f t="shared" si="87"/>
        <v>9.1843750000007276</v>
      </c>
      <c r="I1134" s="287">
        <f t="shared" si="88"/>
        <v>1.824192489618576E-4</v>
      </c>
      <c r="J1134" s="22">
        <f t="shared" si="89"/>
        <v>1.6754067896841936E-3</v>
      </c>
    </row>
    <row r="1135" spans="1:10" s="7" customFormat="1">
      <c r="A1135" s="45" t="s">
        <v>224</v>
      </c>
      <c r="B1135" s="22">
        <v>6916</v>
      </c>
      <c r="C1135" s="13">
        <v>45142.539583333331</v>
      </c>
      <c r="D1135" s="13">
        <v>45142.540277777778</v>
      </c>
      <c r="E1135" s="76">
        <v>45162</v>
      </c>
      <c r="F1135" s="273">
        <f t="shared" si="85"/>
        <v>0.50034722222335404</v>
      </c>
      <c r="G1135" s="273">
        <f t="shared" si="86"/>
        <v>19.459722222221899</v>
      </c>
      <c r="H1135" s="273">
        <f t="shared" si="87"/>
        <v>19.960069444445253</v>
      </c>
      <c r="I1135" s="287">
        <f t="shared" si="88"/>
        <v>3.9788806057210305E-4</v>
      </c>
      <c r="J1135" s="22">
        <f t="shared" si="89"/>
        <v>7.9418733201348166E-3</v>
      </c>
    </row>
    <row r="1136" spans="1:10" s="7" customFormat="1">
      <c r="A1136" s="45" t="s">
        <v>224</v>
      </c>
      <c r="B1136" s="22">
        <v>689.13</v>
      </c>
      <c r="C1136" s="13">
        <v>45142.539583333331</v>
      </c>
      <c r="D1136" s="13">
        <v>45142.540277777778</v>
      </c>
      <c r="E1136" s="76">
        <v>45162</v>
      </c>
      <c r="F1136" s="273">
        <f t="shared" si="85"/>
        <v>0.50034722222335404</v>
      </c>
      <c r="G1136" s="273">
        <f t="shared" si="86"/>
        <v>19.459722222221899</v>
      </c>
      <c r="H1136" s="273">
        <f t="shared" si="87"/>
        <v>19.960069444445253</v>
      </c>
      <c r="I1136" s="287">
        <f t="shared" si="88"/>
        <v>3.9646703178434554E-5</v>
      </c>
      <c r="J1136" s="22">
        <f t="shared" si="89"/>
        <v>7.9135094868486202E-4</v>
      </c>
    </row>
    <row r="1137" spans="1:10" s="7" customFormat="1">
      <c r="A1137" s="45" t="s">
        <v>224</v>
      </c>
      <c r="B1137" s="22">
        <v>708.94</v>
      </c>
      <c r="C1137" s="13">
        <v>45285.37222222222</v>
      </c>
      <c r="D1137" s="13">
        <v>45285.37222222222</v>
      </c>
      <c r="E1137" s="76">
        <v>45300</v>
      </c>
      <c r="F1137" s="273">
        <f t="shared" si="85"/>
        <v>0.5</v>
      </c>
      <c r="G1137" s="273">
        <f t="shared" si="86"/>
        <v>14.627777777779556</v>
      </c>
      <c r="H1137" s="273">
        <f t="shared" si="87"/>
        <v>15.127777777779556</v>
      </c>
      <c r="I1137" s="287">
        <f t="shared" si="88"/>
        <v>4.0786402785134001E-5</v>
      </c>
      <c r="J1137" s="22">
        <f t="shared" si="89"/>
        <v>6.1700763768851629E-4</v>
      </c>
    </row>
    <row r="1138" spans="1:10" s="7" customFormat="1">
      <c r="A1138" s="45" t="s">
        <v>224</v>
      </c>
      <c r="B1138" s="22">
        <v>55.95</v>
      </c>
      <c r="C1138" s="13">
        <v>45286</v>
      </c>
      <c r="D1138" s="13">
        <v>45286</v>
      </c>
      <c r="E1138" s="76">
        <v>45300</v>
      </c>
      <c r="F1138" s="273">
        <f t="shared" si="85"/>
        <v>0.5</v>
      </c>
      <c r="G1138" s="273">
        <f t="shared" si="86"/>
        <v>14</v>
      </c>
      <c r="H1138" s="273">
        <f t="shared" si="87"/>
        <v>14.5</v>
      </c>
      <c r="I1138" s="287">
        <f t="shared" si="88"/>
        <v>3.2188890961551714E-6</v>
      </c>
      <c r="J1138" s="22">
        <f t="shared" si="89"/>
        <v>4.6673891894249988E-5</v>
      </c>
    </row>
    <row r="1139" spans="1:10" s="7" customFormat="1">
      <c r="A1139" s="45" t="s">
        <v>224</v>
      </c>
      <c r="B1139" s="22">
        <v>3267.54</v>
      </c>
      <c r="C1139" s="13">
        <v>45107.334027777775</v>
      </c>
      <c r="D1139" s="13">
        <v>45107.334027777775</v>
      </c>
      <c r="E1139" s="76">
        <v>45114</v>
      </c>
      <c r="F1139" s="273">
        <f t="shared" si="85"/>
        <v>0.5</v>
      </c>
      <c r="G1139" s="273">
        <f t="shared" si="86"/>
        <v>6.6659722222248092</v>
      </c>
      <c r="H1139" s="273">
        <f t="shared" si="87"/>
        <v>7.1659722222248092</v>
      </c>
      <c r="I1139" s="287">
        <f t="shared" si="88"/>
        <v>1.8798657510725412E-4</v>
      </c>
      <c r="J1139" s="22">
        <f t="shared" si="89"/>
        <v>1.3471065753697608E-3</v>
      </c>
    </row>
    <row r="1140" spans="1:10" s="7" customFormat="1">
      <c r="A1140" s="45" t="s">
        <v>224</v>
      </c>
      <c r="B1140" s="22">
        <v>3258.63</v>
      </c>
      <c r="C1140" s="13">
        <v>45071.365972222222</v>
      </c>
      <c r="D1140" s="13">
        <v>45071.366666666669</v>
      </c>
      <c r="E1140" s="76">
        <v>45085</v>
      </c>
      <c r="F1140" s="273">
        <f t="shared" si="85"/>
        <v>0.50034722222335404</v>
      </c>
      <c r="G1140" s="273">
        <f t="shared" si="86"/>
        <v>13.633333333331393</v>
      </c>
      <c r="H1140" s="273">
        <f t="shared" si="87"/>
        <v>14.133680555554747</v>
      </c>
      <c r="I1140" s="287">
        <f t="shared" si="88"/>
        <v>1.8747396917612381E-4</v>
      </c>
      <c r="J1140" s="22">
        <f t="shared" si="89"/>
        <v>2.6496971928172512E-3</v>
      </c>
    </row>
    <row r="1141" spans="1:10" s="7" customFormat="1">
      <c r="A1141" s="45" t="s">
        <v>224</v>
      </c>
      <c r="B1141" s="22">
        <v>3273.91</v>
      </c>
      <c r="C1141" s="13">
        <v>45071.366666666669</v>
      </c>
      <c r="D1141" s="13">
        <v>45071.367361111108</v>
      </c>
      <c r="E1141" s="76">
        <v>45085</v>
      </c>
      <c r="F1141" s="273">
        <f t="shared" si="85"/>
        <v>0.50034722221971606</v>
      </c>
      <c r="G1141" s="273">
        <f t="shared" si="86"/>
        <v>13.632638888891961</v>
      </c>
      <c r="H1141" s="273">
        <f t="shared" si="87"/>
        <v>14.132986111111677</v>
      </c>
      <c r="I1141" s="287">
        <f t="shared" si="88"/>
        <v>1.8835305095251791E-4</v>
      </c>
      <c r="J1141" s="22">
        <f t="shared" si="89"/>
        <v>2.6619910530974455E-3</v>
      </c>
    </row>
    <row r="1142" spans="1:10" s="7" customFormat="1">
      <c r="A1142" s="45" t="s">
        <v>224</v>
      </c>
      <c r="B1142" s="22">
        <v>52.1</v>
      </c>
      <c r="C1142" s="13">
        <v>45058.53402777778</v>
      </c>
      <c r="D1142" s="13">
        <v>45058.534722222219</v>
      </c>
      <c r="E1142" s="76">
        <v>45085</v>
      </c>
      <c r="F1142" s="273">
        <f t="shared" si="85"/>
        <v>0.50034722221971606</v>
      </c>
      <c r="G1142" s="273">
        <f t="shared" si="86"/>
        <v>26.465277777781012</v>
      </c>
      <c r="H1142" s="273">
        <f t="shared" si="87"/>
        <v>26.965625000000728</v>
      </c>
      <c r="I1142" s="287">
        <f t="shared" si="88"/>
        <v>2.9973927061605796E-6</v>
      </c>
      <c r="J1142" s="22">
        <f t="shared" si="89"/>
        <v>8.0826567692063553E-5</v>
      </c>
    </row>
    <row r="1143" spans="1:10" s="7" customFormat="1">
      <c r="A1143" s="45" t="s">
        <v>224</v>
      </c>
      <c r="B1143" s="22">
        <v>726.01</v>
      </c>
      <c r="C1143" s="13">
        <v>44949.311111111114</v>
      </c>
      <c r="D1143" s="13">
        <v>44949.311805555553</v>
      </c>
      <c r="E1143" s="76">
        <v>44966</v>
      </c>
      <c r="F1143" s="273">
        <f t="shared" si="85"/>
        <v>0.50034722221971606</v>
      </c>
      <c r="G1143" s="273">
        <f t="shared" si="86"/>
        <v>16.688194444446708</v>
      </c>
      <c r="H1143" s="273">
        <f t="shared" si="87"/>
        <v>17.188541666666424</v>
      </c>
      <c r="I1143" s="287">
        <f t="shared" si="88"/>
        <v>4.1768465999993134E-5</v>
      </c>
      <c r="J1143" s="22">
        <f t="shared" si="89"/>
        <v>7.1793901819362186E-4</v>
      </c>
    </row>
    <row r="1144" spans="1:10" s="7" customFormat="1">
      <c r="A1144" s="45" t="s">
        <v>224</v>
      </c>
      <c r="B1144" s="22">
        <v>3289.19</v>
      </c>
      <c r="C1144" s="13">
        <v>44963.442361111112</v>
      </c>
      <c r="D1144" s="13">
        <v>44963.442361111112</v>
      </c>
      <c r="E1144" s="76">
        <v>44980</v>
      </c>
      <c r="F1144" s="273">
        <f t="shared" si="85"/>
        <v>0.5</v>
      </c>
      <c r="G1144" s="273">
        <f t="shared" si="86"/>
        <v>16.557638888887595</v>
      </c>
      <c r="H1144" s="273">
        <f t="shared" si="87"/>
        <v>17.057638888887595</v>
      </c>
      <c r="I1144" s="287">
        <f t="shared" si="88"/>
        <v>1.8923213272891204E-4</v>
      </c>
      <c r="J1144" s="22">
        <f t="shared" si="89"/>
        <v>3.2278533862638292E-3</v>
      </c>
    </row>
    <row r="1145" spans="1:10" s="7" customFormat="1">
      <c r="A1145" s="45" t="s">
        <v>224</v>
      </c>
      <c r="B1145" s="22">
        <v>734.27</v>
      </c>
      <c r="C1145" s="13">
        <v>44964.588194444441</v>
      </c>
      <c r="D1145" s="13">
        <v>44964.588194444441</v>
      </c>
      <c r="E1145" s="76">
        <v>44980</v>
      </c>
      <c r="F1145" s="273">
        <f t="shared" si="85"/>
        <v>0.5</v>
      </c>
      <c r="G1145" s="273">
        <f t="shared" si="86"/>
        <v>15.411805555559113</v>
      </c>
      <c r="H1145" s="273">
        <f t="shared" si="87"/>
        <v>15.911805555559113</v>
      </c>
      <c r="I1145" s="287">
        <f t="shared" si="88"/>
        <v>4.2243676436708806E-5</v>
      </c>
      <c r="J1145" s="22">
        <f t="shared" si="89"/>
        <v>6.7217316541286481E-4</v>
      </c>
    </row>
    <row r="1146" spans="1:10" s="7" customFormat="1">
      <c r="A1146" s="45" t="s">
        <v>224</v>
      </c>
      <c r="B1146" s="22">
        <v>62.29</v>
      </c>
      <c r="C1146" s="13">
        <v>44965.59097222222</v>
      </c>
      <c r="D1146" s="13">
        <v>44965.595833333333</v>
      </c>
      <c r="E1146" s="76">
        <v>44992</v>
      </c>
      <c r="F1146" s="273">
        <f t="shared" si="85"/>
        <v>0.50243055555620231</v>
      </c>
      <c r="G1146" s="273">
        <f t="shared" si="86"/>
        <v>26.404166666667152</v>
      </c>
      <c r="H1146" s="273">
        <f t="shared" si="87"/>
        <v>26.906597222223354</v>
      </c>
      <c r="I1146" s="287">
        <f t="shared" si="88"/>
        <v>3.5836389955228887E-6</v>
      </c>
      <c r="J1146" s="22">
        <f t="shared" si="89"/>
        <v>9.642353104238744E-5</v>
      </c>
    </row>
    <row r="1147" spans="1:10" s="7" customFormat="1">
      <c r="A1147" s="45" t="s">
        <v>224</v>
      </c>
      <c r="B1147" s="22">
        <v>59.42</v>
      </c>
      <c r="C1147" s="13">
        <v>45175.304166666669</v>
      </c>
      <c r="D1147" s="13">
        <v>45175.304166666669</v>
      </c>
      <c r="E1147" s="76">
        <v>45190</v>
      </c>
      <c r="F1147" s="273">
        <f t="shared" si="85"/>
        <v>0.5</v>
      </c>
      <c r="G1147" s="273">
        <f t="shared" si="86"/>
        <v>14.695833333331393</v>
      </c>
      <c r="H1147" s="273">
        <f t="shared" si="87"/>
        <v>15.195833333331393</v>
      </c>
      <c r="I1147" s="287">
        <f t="shared" si="88"/>
        <v>3.4185235047996475E-6</v>
      </c>
      <c r="J1147" s="22">
        <f t="shared" si="89"/>
        <v>5.1947313425011343E-5</v>
      </c>
    </row>
    <row r="1148" spans="1:10" s="7" customFormat="1">
      <c r="A1148" s="45" t="s">
        <v>224</v>
      </c>
      <c r="B1148" s="22">
        <v>716.19</v>
      </c>
      <c r="C1148" s="13">
        <v>45174.524305555555</v>
      </c>
      <c r="D1148" s="13">
        <v>45174.524305555555</v>
      </c>
      <c r="E1148" s="76">
        <v>45190</v>
      </c>
      <c r="F1148" s="273">
        <f t="shared" si="85"/>
        <v>0.5</v>
      </c>
      <c r="G1148" s="273">
        <f t="shared" si="86"/>
        <v>15.475694444445253</v>
      </c>
      <c r="H1148" s="273">
        <f t="shared" si="87"/>
        <v>15.975694444445253</v>
      </c>
      <c r="I1148" s="287">
        <f t="shared" si="88"/>
        <v>4.1203506376682256E-5</v>
      </c>
      <c r="J1148" s="22">
        <f t="shared" si="89"/>
        <v>6.5825462791362728E-4</v>
      </c>
    </row>
    <row r="1149" spans="1:10" s="7" customFormat="1">
      <c r="A1149" s="45" t="s">
        <v>224</v>
      </c>
      <c r="B1149" s="22">
        <v>208073.56</v>
      </c>
      <c r="C1149" s="13">
        <v>44963</v>
      </c>
      <c r="D1149" s="13">
        <v>44971.304166666669</v>
      </c>
      <c r="E1149" s="76">
        <v>44980</v>
      </c>
      <c r="F1149" s="273">
        <f t="shared" si="85"/>
        <v>4.6520833333343035</v>
      </c>
      <c r="G1149" s="273">
        <f t="shared" si="86"/>
        <v>8.6958333333313931</v>
      </c>
      <c r="H1149" s="273">
        <f t="shared" si="87"/>
        <v>13.347916666665697</v>
      </c>
      <c r="I1149" s="287">
        <f t="shared" si="88"/>
        <v>1.1970790232031972E-2</v>
      </c>
      <c r="J1149" s="22">
        <f t="shared" si="89"/>
        <v>0.15978511045129848</v>
      </c>
    </row>
    <row r="1150" spans="1:10" s="7" customFormat="1">
      <c r="A1150" s="45" t="s">
        <v>224</v>
      </c>
      <c r="B1150" s="22">
        <v>65.3</v>
      </c>
      <c r="C1150" s="13">
        <v>44963.44027777778</v>
      </c>
      <c r="D1150" s="13">
        <v>44963.440972222219</v>
      </c>
      <c r="E1150" s="76">
        <v>44992</v>
      </c>
      <c r="F1150" s="273">
        <f t="shared" si="85"/>
        <v>0.50034722221971606</v>
      </c>
      <c r="G1150" s="273">
        <f t="shared" si="86"/>
        <v>28.559027777781012</v>
      </c>
      <c r="H1150" s="273">
        <f t="shared" si="87"/>
        <v>29.059375000000728</v>
      </c>
      <c r="I1150" s="287">
        <f t="shared" si="88"/>
        <v>3.7568089004277511E-6</v>
      </c>
      <c r="J1150" s="22">
        <f t="shared" si="89"/>
        <v>1.0917051864087042E-4</v>
      </c>
    </row>
    <row r="1151" spans="1:10" s="7" customFormat="1">
      <c r="A1151" s="45" t="s">
        <v>224</v>
      </c>
      <c r="B1151" s="22">
        <v>735.69</v>
      </c>
      <c r="C1151" s="13">
        <v>44965.590277777781</v>
      </c>
      <c r="D1151" s="13">
        <v>44965.590277777781</v>
      </c>
      <c r="E1151" s="76">
        <v>44980</v>
      </c>
      <c r="F1151" s="273">
        <f t="shared" si="85"/>
        <v>0.5</v>
      </c>
      <c r="G1151" s="273">
        <f t="shared" si="86"/>
        <v>14.409722222218988</v>
      </c>
      <c r="H1151" s="273">
        <f t="shared" si="87"/>
        <v>14.909722222218988</v>
      </c>
      <c r="I1151" s="287">
        <f t="shared" si="88"/>
        <v>4.2325371209122399E-5</v>
      </c>
      <c r="J1151" s="22">
        <f t="shared" si="89"/>
        <v>6.3105952768032002E-4</v>
      </c>
    </row>
    <row r="1152" spans="1:10" s="7" customFormat="1">
      <c r="A1152" s="45" t="s">
        <v>223</v>
      </c>
      <c r="B1152" s="22">
        <v>11269.5</v>
      </c>
      <c r="C1152" s="13">
        <v>44904</v>
      </c>
      <c r="D1152" s="13">
        <v>44927.361805555556</v>
      </c>
      <c r="E1152" s="76">
        <v>44945</v>
      </c>
      <c r="F1152" s="273">
        <f t="shared" si="85"/>
        <v>12.180902777778101</v>
      </c>
      <c r="G1152" s="273">
        <f t="shared" si="86"/>
        <v>17.638194444443798</v>
      </c>
      <c r="H1152" s="273">
        <f t="shared" si="87"/>
        <v>29.819097222221899</v>
      </c>
      <c r="I1152" s="287">
        <f t="shared" si="88"/>
        <v>6.4835157585559793E-4</v>
      </c>
      <c r="J1152" s="22">
        <f t="shared" si="89"/>
        <v>1.9333258674618849E-2</v>
      </c>
    </row>
    <row r="1153" spans="1:10" s="7" customFormat="1">
      <c r="A1153" s="45" t="s">
        <v>223</v>
      </c>
      <c r="B1153" s="22">
        <v>10045.49</v>
      </c>
      <c r="C1153" s="13">
        <v>45265</v>
      </c>
      <c r="D1153" s="13">
        <v>45271.59097222222</v>
      </c>
      <c r="E1153" s="76">
        <v>45288</v>
      </c>
      <c r="F1153" s="273">
        <f t="shared" si="85"/>
        <v>3.7954861111102218</v>
      </c>
      <c r="G1153" s="273">
        <f t="shared" si="86"/>
        <v>16.409027777779556</v>
      </c>
      <c r="H1153" s="273">
        <f t="shared" si="87"/>
        <v>20.204513888889778</v>
      </c>
      <c r="I1153" s="287">
        <f t="shared" si="88"/>
        <v>5.779324079809797E-4</v>
      </c>
      <c r="J1153" s="22">
        <f t="shared" si="89"/>
        <v>1.1676843363891218E-2</v>
      </c>
    </row>
    <row r="1154" spans="1:10" s="7" customFormat="1">
      <c r="A1154" s="45" t="s">
        <v>223</v>
      </c>
      <c r="B1154" s="22">
        <v>10707.48</v>
      </c>
      <c r="C1154" s="13">
        <v>45146</v>
      </c>
      <c r="D1154" s="13">
        <v>45154.271527777775</v>
      </c>
      <c r="E1154" s="76">
        <v>45168</v>
      </c>
      <c r="F1154" s="273">
        <f t="shared" si="85"/>
        <v>4.6357638888875954</v>
      </c>
      <c r="G1154" s="273">
        <f t="shared" si="86"/>
        <v>13.728472222224809</v>
      </c>
      <c r="H1154" s="273">
        <f t="shared" si="87"/>
        <v>18.364236111112405</v>
      </c>
      <c r="I1154" s="287">
        <f t="shared" si="88"/>
        <v>6.1601770543877701E-4</v>
      </c>
      <c r="J1154" s="22">
        <f t="shared" si="89"/>
        <v>1.1312694591303393E-2</v>
      </c>
    </row>
    <row r="1155" spans="1:10" s="7" customFormat="1">
      <c r="A1155" s="45" t="s">
        <v>224</v>
      </c>
      <c r="B1155" s="22">
        <v>42.09</v>
      </c>
      <c r="C1155" s="13">
        <v>45132.564583333333</v>
      </c>
      <c r="D1155" s="13">
        <v>45132.564583333333</v>
      </c>
      <c r="E1155" s="76">
        <v>45147</v>
      </c>
      <c r="F1155" s="273">
        <f t="shared" si="85"/>
        <v>0.5</v>
      </c>
      <c r="G1155" s="273">
        <f t="shared" si="86"/>
        <v>14.435416666667152</v>
      </c>
      <c r="H1155" s="273">
        <f t="shared" si="87"/>
        <v>14.935416666667152</v>
      </c>
      <c r="I1155" s="287">
        <f t="shared" si="88"/>
        <v>2.4215020921746412E-6</v>
      </c>
      <c r="J1155" s="22">
        <f t="shared" si="89"/>
        <v>3.6166142705834514E-5</v>
      </c>
    </row>
    <row r="1156" spans="1:10" s="7" customFormat="1">
      <c r="A1156" s="45" t="s">
        <v>224</v>
      </c>
      <c r="B1156" s="22">
        <v>675.64</v>
      </c>
      <c r="C1156" s="13">
        <v>45103.535416666666</v>
      </c>
      <c r="D1156" s="13">
        <v>45103.535416666666</v>
      </c>
      <c r="E1156" s="76">
        <v>45114</v>
      </c>
      <c r="F1156" s="273">
        <f t="shared" si="85"/>
        <v>0.5</v>
      </c>
      <c r="G1156" s="273">
        <f t="shared" si="86"/>
        <v>10.464583333334303</v>
      </c>
      <c r="H1156" s="273">
        <f t="shared" si="87"/>
        <v>10.964583333334303</v>
      </c>
      <c r="I1156" s="287">
        <f t="shared" si="88"/>
        <v>3.8870602840505453E-5</v>
      </c>
      <c r="J1156" s="22">
        <f t="shared" si="89"/>
        <v>4.2619996406166312E-4</v>
      </c>
    </row>
    <row r="1157" spans="1:10" s="7" customFormat="1">
      <c r="A1157" s="45" t="s">
        <v>224</v>
      </c>
      <c r="B1157" s="22">
        <v>3285.37</v>
      </c>
      <c r="C1157" s="13">
        <v>45104.428472222222</v>
      </c>
      <c r="D1157" s="13">
        <v>45104.428472222222</v>
      </c>
      <c r="E1157" s="76">
        <v>45114</v>
      </c>
      <c r="F1157" s="273">
        <f t="shared" si="85"/>
        <v>0.5</v>
      </c>
      <c r="G1157" s="273">
        <f t="shared" si="86"/>
        <v>9.5715277777781012</v>
      </c>
      <c r="H1157" s="273">
        <f t="shared" si="87"/>
        <v>10.071527777778101</v>
      </c>
      <c r="I1157" s="287">
        <f t="shared" si="88"/>
        <v>1.8901236228481349E-4</v>
      </c>
      <c r="J1157" s="22">
        <f t="shared" si="89"/>
        <v>1.9036432570949571E-3</v>
      </c>
    </row>
    <row r="1158" spans="1:10" s="7" customFormat="1">
      <c r="A1158" s="45" t="s">
        <v>224</v>
      </c>
      <c r="B1158" s="22">
        <v>734.27</v>
      </c>
      <c r="C1158" s="13">
        <v>45104.428472222222</v>
      </c>
      <c r="D1158" s="13">
        <v>45104.428472222222</v>
      </c>
      <c r="E1158" s="76">
        <v>45114</v>
      </c>
      <c r="F1158" s="273">
        <f t="shared" si="85"/>
        <v>0.5</v>
      </c>
      <c r="G1158" s="273">
        <f t="shared" si="86"/>
        <v>9.5715277777781012</v>
      </c>
      <c r="H1158" s="273">
        <f t="shared" si="87"/>
        <v>10.071527777778101</v>
      </c>
      <c r="I1158" s="287">
        <f t="shared" si="88"/>
        <v>4.2243676436708806E-5</v>
      </c>
      <c r="J1158" s="22">
        <f t="shared" si="89"/>
        <v>4.25458360667783E-4</v>
      </c>
    </row>
    <row r="1159" spans="1:10" s="7" customFormat="1">
      <c r="A1159" s="45" t="s">
        <v>224</v>
      </c>
      <c r="B1159" s="22">
        <v>47.73</v>
      </c>
      <c r="C1159" s="13">
        <v>45104.428472222222</v>
      </c>
      <c r="D1159" s="13">
        <v>45104.428472222222</v>
      </c>
      <c r="E1159" s="76">
        <v>45114</v>
      </c>
      <c r="F1159" s="273">
        <f t="shared" si="85"/>
        <v>0.5</v>
      </c>
      <c r="G1159" s="273">
        <f t="shared" si="86"/>
        <v>9.5715277777781012</v>
      </c>
      <c r="H1159" s="273">
        <f t="shared" si="87"/>
        <v>10.071527777778101</v>
      </c>
      <c r="I1159" s="287">
        <f t="shared" si="88"/>
        <v>2.7459799206342507E-6</v>
      </c>
      <c r="J1159" s="22">
        <f t="shared" si="89"/>
        <v>2.7656213047888763E-5</v>
      </c>
    </row>
    <row r="1160" spans="1:10" s="7" customFormat="1">
      <c r="A1160" s="45" t="s">
        <v>224</v>
      </c>
      <c r="B1160" s="22">
        <v>200178.48</v>
      </c>
      <c r="C1160" s="13">
        <v>44942</v>
      </c>
      <c r="D1160" s="13">
        <v>44947.263888888891</v>
      </c>
      <c r="E1160" s="76">
        <v>44966</v>
      </c>
      <c r="F1160" s="273">
        <f t="shared" si="85"/>
        <v>3.1319444444452529</v>
      </c>
      <c r="G1160" s="273">
        <f t="shared" si="86"/>
        <v>18.736111111109494</v>
      </c>
      <c r="H1160" s="273">
        <f t="shared" si="87"/>
        <v>21.868055555554747</v>
      </c>
      <c r="I1160" s="287">
        <f t="shared" si="88"/>
        <v>1.1516574201195997E-2</v>
      </c>
      <c r="J1160" s="22">
        <f t="shared" si="89"/>
        <v>0.25184508444142262</v>
      </c>
    </row>
    <row r="1161" spans="1:10" s="7" customFormat="1">
      <c r="A1161" s="45" t="s">
        <v>224</v>
      </c>
      <c r="B1161" s="22">
        <v>202343.26</v>
      </c>
      <c r="C1161" s="13">
        <v>44952</v>
      </c>
      <c r="D1161" s="13">
        <v>44958.345138888886</v>
      </c>
      <c r="E1161" s="76">
        <v>44980</v>
      </c>
      <c r="F1161" s="273">
        <f t="shared" si="85"/>
        <v>3.6725694444430701</v>
      </c>
      <c r="G1161" s="273">
        <f t="shared" si="86"/>
        <v>21.65486111111386</v>
      </c>
      <c r="H1161" s="273">
        <f t="shared" si="87"/>
        <v>25.32743055555693</v>
      </c>
      <c r="I1161" s="287">
        <f t="shared" si="88"/>
        <v>1.1641117306425216E-2</v>
      </c>
      <c r="J1161" s="22">
        <f t="shared" si="89"/>
        <v>0.2948395901675766</v>
      </c>
    </row>
    <row r="1162" spans="1:10" s="7" customFormat="1">
      <c r="A1162" s="45" t="s">
        <v>224</v>
      </c>
      <c r="B1162" s="22">
        <v>68.81</v>
      </c>
      <c r="C1162" s="13">
        <v>44936.515277777777</v>
      </c>
      <c r="D1162" s="13">
        <v>44936.515972222223</v>
      </c>
      <c r="E1162" s="76">
        <v>44950</v>
      </c>
      <c r="F1162" s="273">
        <f t="shared" ref="F1162:F1225" si="90">(D1162-C1162+1)/2</f>
        <v>0.50034722222335404</v>
      </c>
      <c r="G1162" s="273">
        <f t="shared" ref="G1162:G1225" si="91">E1162-D1162</f>
        <v>13.484027777776646</v>
      </c>
      <c r="H1162" s="273">
        <f t="shared" ref="H1162:H1225" si="92">SUM(F1162:G1162)</f>
        <v>13.984375</v>
      </c>
      <c r="I1162" s="287">
        <f t="shared" ref="I1162:I1225" si="93">+B1162/B$1925</f>
        <v>3.9587445702669767E-6</v>
      </c>
      <c r="J1162" s="22">
        <f t="shared" ref="J1162:J1225" si="94">+H1162*I1162</f>
        <v>5.5360568599827255E-5</v>
      </c>
    </row>
    <row r="1163" spans="1:10" s="7" customFormat="1">
      <c r="A1163" s="45" t="s">
        <v>224</v>
      </c>
      <c r="B1163" s="22">
        <v>730.57</v>
      </c>
      <c r="C1163" s="13">
        <v>44936.517361111109</v>
      </c>
      <c r="D1163" s="13">
        <v>44936.518055555556</v>
      </c>
      <c r="E1163" s="76">
        <v>44950</v>
      </c>
      <c r="F1163" s="273">
        <f t="shared" si="90"/>
        <v>0.50034722222335404</v>
      </c>
      <c r="G1163" s="273">
        <f t="shared" si="91"/>
        <v>13.481944444443798</v>
      </c>
      <c r="H1163" s="273">
        <f t="shared" si="92"/>
        <v>13.982291666667152</v>
      </c>
      <c r="I1163" s="287">
        <f t="shared" si="93"/>
        <v>4.2030809776194527E-5</v>
      </c>
      <c r="J1163" s="22">
        <f t="shared" si="94"/>
        <v>5.8768704127695694E-4</v>
      </c>
    </row>
    <row r="1164" spans="1:10" s="7" customFormat="1">
      <c r="A1164" s="45" t="s">
        <v>224</v>
      </c>
      <c r="B1164" s="22">
        <v>59.51</v>
      </c>
      <c r="C1164" s="13">
        <v>45175.631249999999</v>
      </c>
      <c r="D1164" s="13">
        <v>45175.631249999999</v>
      </c>
      <c r="E1164" s="76">
        <v>45190</v>
      </c>
      <c r="F1164" s="273">
        <f t="shared" si="90"/>
        <v>0.5</v>
      </c>
      <c r="G1164" s="273">
        <f t="shared" si="91"/>
        <v>14.368750000001455</v>
      </c>
      <c r="H1164" s="273">
        <f t="shared" si="92"/>
        <v>14.868750000001455</v>
      </c>
      <c r="I1164" s="287">
        <f t="shared" si="93"/>
        <v>3.4237013424878329E-6</v>
      </c>
      <c r="J1164" s="22">
        <f t="shared" si="94"/>
        <v>5.0906159336120947E-5</v>
      </c>
    </row>
    <row r="1165" spans="1:10" s="7" customFormat="1">
      <c r="A1165" s="45" t="s">
        <v>224</v>
      </c>
      <c r="B1165" s="22">
        <v>728.01</v>
      </c>
      <c r="C1165" s="13">
        <v>44942.569444444445</v>
      </c>
      <c r="D1165" s="13">
        <v>44942.569444444445</v>
      </c>
      <c r="E1165" s="76">
        <v>44966</v>
      </c>
      <c r="F1165" s="273">
        <f t="shared" si="90"/>
        <v>0.5</v>
      </c>
      <c r="G1165" s="273">
        <f t="shared" si="91"/>
        <v>23.430555555554747</v>
      </c>
      <c r="H1165" s="273">
        <f t="shared" si="92"/>
        <v>23.930555555554747</v>
      </c>
      <c r="I1165" s="287">
        <f t="shared" si="93"/>
        <v>4.1883529059730587E-5</v>
      </c>
      <c r="J1165" s="22">
        <f t="shared" si="94"/>
        <v>1.0022961190265746E-3</v>
      </c>
    </row>
    <row r="1166" spans="1:10" s="7" customFormat="1">
      <c r="A1166" s="45" t="s">
        <v>224</v>
      </c>
      <c r="B1166" s="22">
        <v>737.68</v>
      </c>
      <c r="C1166" s="13">
        <v>44942.570833333331</v>
      </c>
      <c r="D1166" s="13">
        <v>44942.570833333331</v>
      </c>
      <c r="E1166" s="76">
        <v>44966</v>
      </c>
      <c r="F1166" s="273">
        <f t="shared" si="90"/>
        <v>0.5</v>
      </c>
      <c r="G1166" s="273">
        <f t="shared" si="91"/>
        <v>23.429166666668607</v>
      </c>
      <c r="H1166" s="273">
        <f t="shared" si="92"/>
        <v>23.929166666668607</v>
      </c>
      <c r="I1166" s="287">
        <f t="shared" si="93"/>
        <v>4.2439858953561156E-5</v>
      </c>
      <c r="J1166" s="22">
        <f t="shared" si="94"/>
        <v>1.0155504582096727E-3</v>
      </c>
    </row>
    <row r="1167" spans="1:10" s="7" customFormat="1">
      <c r="A1167" s="45" t="s">
        <v>224</v>
      </c>
      <c r="B1167" s="22">
        <v>68</v>
      </c>
      <c r="C1167" s="13">
        <v>44937.524305555555</v>
      </c>
      <c r="D1167" s="13">
        <v>44937.525000000001</v>
      </c>
      <c r="E1167" s="76">
        <v>44950</v>
      </c>
      <c r="F1167" s="273">
        <f t="shared" si="90"/>
        <v>0.50034722222335404</v>
      </c>
      <c r="G1167" s="273">
        <f t="shared" si="91"/>
        <v>12.474999999998545</v>
      </c>
      <c r="H1167" s="273">
        <f t="shared" si="92"/>
        <v>12.975347222221899</v>
      </c>
      <c r="I1167" s="287">
        <f t="shared" si="93"/>
        <v>3.9121440310733094E-6</v>
      </c>
      <c r="J1167" s="22">
        <f t="shared" si="94"/>
        <v>5.0761427186519046E-5</v>
      </c>
    </row>
    <row r="1168" spans="1:10" s="7" customFormat="1">
      <c r="A1168" s="45" t="s">
        <v>224</v>
      </c>
      <c r="B1168" s="22">
        <v>7156.8</v>
      </c>
      <c r="C1168" s="13">
        <v>45142.538888888892</v>
      </c>
      <c r="D1168" s="13">
        <v>45142.539583333331</v>
      </c>
      <c r="E1168" s="76">
        <v>45162</v>
      </c>
      <c r="F1168" s="273">
        <f t="shared" si="90"/>
        <v>0.50034722221971606</v>
      </c>
      <c r="G1168" s="273">
        <f t="shared" si="91"/>
        <v>19.460416666668607</v>
      </c>
      <c r="H1168" s="273">
        <f t="shared" si="92"/>
        <v>19.960763888888323</v>
      </c>
      <c r="I1168" s="287">
        <f t="shared" si="93"/>
        <v>4.1174165296449207E-4</v>
      </c>
      <c r="J1168" s="22">
        <f t="shared" si="94"/>
        <v>8.2186779180448213E-3</v>
      </c>
    </row>
    <row r="1169" spans="1:10" s="7" customFormat="1">
      <c r="A1169" s="45" t="s">
        <v>224</v>
      </c>
      <c r="B1169" s="22">
        <v>718.62</v>
      </c>
      <c r="C1169" s="13">
        <v>44942.571527777778</v>
      </c>
      <c r="D1169" s="13">
        <v>44942.571527777778</v>
      </c>
      <c r="E1169" s="76">
        <v>44966</v>
      </c>
      <c r="F1169" s="273">
        <f t="shared" si="90"/>
        <v>0.5</v>
      </c>
      <c r="G1169" s="273">
        <f t="shared" si="91"/>
        <v>23.428472222221899</v>
      </c>
      <c r="H1169" s="273">
        <f t="shared" si="92"/>
        <v>23.928472222221899</v>
      </c>
      <c r="I1169" s="287">
        <f t="shared" si="93"/>
        <v>4.1343307994263259E-5</v>
      </c>
      <c r="J1169" s="22">
        <f t="shared" si="94"/>
        <v>9.8928219691549299E-4</v>
      </c>
    </row>
    <row r="1170" spans="1:10" s="7" customFormat="1">
      <c r="A1170" s="45" t="s">
        <v>224</v>
      </c>
      <c r="B1170" s="22">
        <v>6932.8</v>
      </c>
      <c r="C1170" s="13">
        <v>45261.213194444441</v>
      </c>
      <c r="D1170" s="13">
        <v>45261.213194444441</v>
      </c>
      <c r="E1170" s="76">
        <v>45281</v>
      </c>
      <c r="F1170" s="273">
        <f t="shared" si="90"/>
        <v>0.5</v>
      </c>
      <c r="G1170" s="273">
        <f t="shared" si="91"/>
        <v>19.786805555559113</v>
      </c>
      <c r="H1170" s="273">
        <f t="shared" si="92"/>
        <v>20.286805555559113</v>
      </c>
      <c r="I1170" s="287">
        <f t="shared" si="93"/>
        <v>3.988545902738976E-4</v>
      </c>
      <c r="J1170" s="22">
        <f t="shared" si="94"/>
        <v>8.0914855178287597E-3</v>
      </c>
    </row>
    <row r="1171" spans="1:10" s="7" customFormat="1">
      <c r="A1171" s="45" t="s">
        <v>224</v>
      </c>
      <c r="B1171" s="22">
        <v>685.03</v>
      </c>
      <c r="C1171" s="13">
        <v>45258.373611111114</v>
      </c>
      <c r="D1171" s="13">
        <v>45258.373611111114</v>
      </c>
      <c r="E1171" s="76">
        <v>45267</v>
      </c>
      <c r="F1171" s="273">
        <f t="shared" si="90"/>
        <v>0.5</v>
      </c>
      <c r="G1171" s="273">
        <f t="shared" si="91"/>
        <v>8.6263888888861402</v>
      </c>
      <c r="H1171" s="273">
        <f t="shared" si="92"/>
        <v>9.1263888888861402</v>
      </c>
      <c r="I1171" s="287">
        <f t="shared" si="93"/>
        <v>3.9410823905972781E-5</v>
      </c>
      <c r="J1171" s="22">
        <f t="shared" si="94"/>
        <v>3.5967850539731828E-4</v>
      </c>
    </row>
    <row r="1172" spans="1:10" s="7" customFormat="1">
      <c r="A1172" s="45" t="s">
        <v>224</v>
      </c>
      <c r="B1172" s="22">
        <v>59</v>
      </c>
      <c r="C1172" s="13">
        <v>45181.390972222223</v>
      </c>
      <c r="D1172" s="13">
        <v>45181.390972222223</v>
      </c>
      <c r="E1172" s="76">
        <v>45190</v>
      </c>
      <c r="F1172" s="273">
        <f t="shared" si="90"/>
        <v>0.5</v>
      </c>
      <c r="G1172" s="273">
        <f t="shared" si="91"/>
        <v>8.609027777776646</v>
      </c>
      <c r="H1172" s="273">
        <f t="shared" si="92"/>
        <v>9.109027777776646</v>
      </c>
      <c r="I1172" s="287">
        <f t="shared" si="93"/>
        <v>3.394360262254783E-6</v>
      </c>
      <c r="J1172" s="22">
        <f t="shared" si="94"/>
        <v>3.0919321916660036E-5</v>
      </c>
    </row>
    <row r="1173" spans="1:10" s="7" customFormat="1">
      <c r="A1173" s="45" t="s">
        <v>224</v>
      </c>
      <c r="B1173" s="22">
        <v>58.65</v>
      </c>
      <c r="C1173" s="13">
        <v>45182.401388888888</v>
      </c>
      <c r="D1173" s="13">
        <v>45182.401388888888</v>
      </c>
      <c r="E1173" s="76">
        <v>45190</v>
      </c>
      <c r="F1173" s="273">
        <f t="shared" si="90"/>
        <v>0.5</v>
      </c>
      <c r="G1173" s="273">
        <f t="shared" si="91"/>
        <v>7.5986111111124046</v>
      </c>
      <c r="H1173" s="273">
        <f t="shared" si="92"/>
        <v>8.0986111111124046</v>
      </c>
      <c r="I1173" s="287">
        <f t="shared" si="93"/>
        <v>3.3742242268007293E-6</v>
      </c>
      <c r="J1173" s="22">
        <f t="shared" si="94"/>
        <v>2.7326529814553048E-5</v>
      </c>
    </row>
    <row r="1174" spans="1:10" s="7" customFormat="1">
      <c r="A1174" s="45" t="s">
        <v>224</v>
      </c>
      <c r="B1174" s="22">
        <v>705.31</v>
      </c>
      <c r="C1174" s="13">
        <v>45182.401388888888</v>
      </c>
      <c r="D1174" s="13">
        <v>45182.401388888888</v>
      </c>
      <c r="E1174" s="76">
        <v>45190</v>
      </c>
      <c r="F1174" s="273">
        <f t="shared" si="90"/>
        <v>0.5</v>
      </c>
      <c r="G1174" s="273">
        <f t="shared" si="91"/>
        <v>7.5986111111124046</v>
      </c>
      <c r="H1174" s="273">
        <f t="shared" si="92"/>
        <v>8.0986111111124046</v>
      </c>
      <c r="I1174" s="287">
        <f t="shared" si="93"/>
        <v>4.0577563331710524E-5</v>
      </c>
      <c r="J1174" s="22">
        <f t="shared" si="94"/>
        <v>3.2862190526005813E-4</v>
      </c>
    </row>
    <row r="1175" spans="1:10" s="7" customFormat="1">
      <c r="A1175" s="45" t="s">
        <v>224</v>
      </c>
      <c r="B1175" s="22">
        <v>728.01</v>
      </c>
      <c r="C1175" s="13">
        <v>44931.513888888891</v>
      </c>
      <c r="D1175" s="13">
        <v>44931.513888888891</v>
      </c>
      <c r="E1175" s="76">
        <v>44950</v>
      </c>
      <c r="F1175" s="273">
        <f t="shared" si="90"/>
        <v>0.5</v>
      </c>
      <c r="G1175" s="273">
        <f t="shared" si="91"/>
        <v>18.486111111109494</v>
      </c>
      <c r="H1175" s="273">
        <f t="shared" si="92"/>
        <v>18.986111111109494</v>
      </c>
      <c r="I1175" s="287">
        <f t="shared" si="93"/>
        <v>4.1883529059730587E-5</v>
      </c>
      <c r="J1175" s="22">
        <f t="shared" si="94"/>
        <v>7.9520533645342827E-4</v>
      </c>
    </row>
    <row r="1176" spans="1:10" s="7" customFormat="1">
      <c r="A1176" s="45" t="s">
        <v>224</v>
      </c>
      <c r="B1176" s="22">
        <v>67.36</v>
      </c>
      <c r="C1176" s="13">
        <v>44935.519444444442</v>
      </c>
      <c r="D1176" s="13">
        <v>44935.520138888889</v>
      </c>
      <c r="E1176" s="76">
        <v>44950</v>
      </c>
      <c r="F1176" s="273">
        <f t="shared" si="90"/>
        <v>0.50034722222335404</v>
      </c>
      <c r="G1176" s="273">
        <f t="shared" si="91"/>
        <v>14.479861111110949</v>
      </c>
      <c r="H1176" s="273">
        <f t="shared" si="92"/>
        <v>14.980208333334303</v>
      </c>
      <c r="I1176" s="287">
        <f t="shared" si="93"/>
        <v>3.8753238519573253E-6</v>
      </c>
      <c r="J1176" s="22">
        <f t="shared" si="94"/>
        <v>5.8053158661460314E-5</v>
      </c>
    </row>
    <row r="1177" spans="1:10" s="7" customFormat="1">
      <c r="A1177" s="45" t="s">
        <v>224</v>
      </c>
      <c r="B1177" s="22">
        <v>68.75</v>
      </c>
      <c r="C1177" s="13">
        <v>44938.545138888891</v>
      </c>
      <c r="D1177" s="13">
        <v>44938.54583333333</v>
      </c>
      <c r="E1177" s="76">
        <v>44950</v>
      </c>
      <c r="F1177" s="273">
        <f t="shared" si="90"/>
        <v>0.50034722221971606</v>
      </c>
      <c r="G1177" s="273">
        <f t="shared" si="91"/>
        <v>11.454166666670062</v>
      </c>
      <c r="H1177" s="273">
        <f t="shared" si="92"/>
        <v>11.954513888889778</v>
      </c>
      <c r="I1177" s="287">
        <f t="shared" si="93"/>
        <v>3.9552926784748534E-6</v>
      </c>
      <c r="J1177" s="22">
        <f t="shared" si="94"/>
        <v>4.7283601259451686E-5</v>
      </c>
    </row>
    <row r="1178" spans="1:10" s="7" customFormat="1">
      <c r="A1178" s="45" t="s">
        <v>224</v>
      </c>
      <c r="B1178" s="22">
        <v>46.92</v>
      </c>
      <c r="C1178" s="13">
        <v>45160.290972222225</v>
      </c>
      <c r="D1178" s="13">
        <v>45160.293749999997</v>
      </c>
      <c r="E1178" s="76">
        <v>45176</v>
      </c>
      <c r="F1178" s="273">
        <f t="shared" si="90"/>
        <v>0.50138888888614019</v>
      </c>
      <c r="G1178" s="273">
        <f t="shared" si="91"/>
        <v>15.70625000000291</v>
      </c>
      <c r="H1178" s="273">
        <f t="shared" si="92"/>
        <v>16.207638888889051</v>
      </c>
      <c r="I1178" s="287">
        <f t="shared" si="93"/>
        <v>2.6993793814405833E-6</v>
      </c>
      <c r="J1178" s="22">
        <f t="shared" si="94"/>
        <v>4.375056623850167E-5</v>
      </c>
    </row>
    <row r="1179" spans="1:10" s="7" customFormat="1">
      <c r="A1179" s="45" t="s">
        <v>224</v>
      </c>
      <c r="B1179" s="22">
        <v>57.16</v>
      </c>
      <c r="C1179" s="13">
        <v>45173.223611111112</v>
      </c>
      <c r="D1179" s="13">
        <v>45173.223611111112</v>
      </c>
      <c r="E1179" s="76">
        <v>45190</v>
      </c>
      <c r="F1179" s="273">
        <f t="shared" si="90"/>
        <v>0.5</v>
      </c>
      <c r="G1179" s="273">
        <f t="shared" si="91"/>
        <v>16.776388888887595</v>
      </c>
      <c r="H1179" s="273">
        <f t="shared" si="92"/>
        <v>17.276388888887595</v>
      </c>
      <c r="I1179" s="287">
        <f t="shared" si="93"/>
        <v>3.2885022472963287E-6</v>
      </c>
      <c r="J1179" s="22">
        <f t="shared" si="94"/>
        <v>5.6813443686272184E-5</v>
      </c>
    </row>
    <row r="1180" spans="1:10" s="7" customFormat="1">
      <c r="A1180" s="45" t="s">
        <v>224</v>
      </c>
      <c r="B1180" s="22">
        <v>687.46</v>
      </c>
      <c r="C1180" s="13">
        <v>45173.223611111112</v>
      </c>
      <c r="D1180" s="13">
        <v>45173.223611111112</v>
      </c>
      <c r="E1180" s="76">
        <v>45190</v>
      </c>
      <c r="F1180" s="273">
        <f t="shared" si="90"/>
        <v>0.5</v>
      </c>
      <c r="G1180" s="273">
        <f t="shared" si="91"/>
        <v>16.776388888887595</v>
      </c>
      <c r="H1180" s="273">
        <f t="shared" si="92"/>
        <v>17.276388888887595</v>
      </c>
      <c r="I1180" s="287">
        <f t="shared" si="93"/>
        <v>3.9550625523553784E-5</v>
      </c>
      <c r="J1180" s="22">
        <f t="shared" si="94"/>
        <v>6.8329198734367875E-4</v>
      </c>
    </row>
    <row r="1181" spans="1:10" s="7" customFormat="1">
      <c r="A1181" s="45" t="s">
        <v>224</v>
      </c>
      <c r="B1181" s="22">
        <v>68.989999999999995</v>
      </c>
      <c r="C1181" s="13">
        <v>44943.551388888889</v>
      </c>
      <c r="D1181" s="13">
        <v>44943.552083333336</v>
      </c>
      <c r="E1181" s="76">
        <v>44966</v>
      </c>
      <c r="F1181" s="273">
        <f t="shared" si="90"/>
        <v>0.50034722222335404</v>
      </c>
      <c r="G1181" s="273">
        <f t="shared" si="91"/>
        <v>22.447916666664241</v>
      </c>
      <c r="H1181" s="273">
        <f t="shared" si="92"/>
        <v>22.948263888887595</v>
      </c>
      <c r="I1181" s="287">
        <f t="shared" si="93"/>
        <v>3.9691002456433467E-6</v>
      </c>
      <c r="J1181" s="22">
        <f t="shared" si="94"/>
        <v>9.1083959838472099E-5</v>
      </c>
    </row>
    <row r="1182" spans="1:10" s="7" customFormat="1">
      <c r="A1182" s="45" t="s">
        <v>224</v>
      </c>
      <c r="B1182" s="22">
        <v>3151.67</v>
      </c>
      <c r="C1182" s="13">
        <v>45008.359027777777</v>
      </c>
      <c r="D1182" s="13">
        <v>45008.359722222223</v>
      </c>
      <c r="E1182" s="76">
        <v>45023</v>
      </c>
      <c r="F1182" s="273">
        <f t="shared" si="90"/>
        <v>0.50034722222335404</v>
      </c>
      <c r="G1182" s="273">
        <f t="shared" si="91"/>
        <v>14.640277777776646</v>
      </c>
      <c r="H1182" s="273">
        <f t="shared" si="92"/>
        <v>15.140625</v>
      </c>
      <c r="I1182" s="287">
        <f t="shared" si="93"/>
        <v>1.8132039674136495E-4</v>
      </c>
      <c r="J1182" s="22">
        <f t="shared" si="94"/>
        <v>2.7453041319122286E-3</v>
      </c>
    </row>
    <row r="1183" spans="1:10" s="7" customFormat="1">
      <c r="A1183" s="45" t="s">
        <v>224</v>
      </c>
      <c r="B1183" s="22">
        <v>3191.14</v>
      </c>
      <c r="C1183" s="13">
        <v>45009.368055555555</v>
      </c>
      <c r="D1183" s="13">
        <v>45009.368750000001</v>
      </c>
      <c r="E1183" s="76">
        <v>45023</v>
      </c>
      <c r="F1183" s="273">
        <f t="shared" si="90"/>
        <v>0.50034722222335404</v>
      </c>
      <c r="G1183" s="273">
        <f t="shared" si="91"/>
        <v>13.631249999998545</v>
      </c>
      <c r="H1183" s="273">
        <f t="shared" si="92"/>
        <v>14.131597222221899</v>
      </c>
      <c r="I1183" s="287">
        <f t="shared" si="93"/>
        <v>1.8359116622528352E-4</v>
      </c>
      <c r="J1183" s="22">
        <f t="shared" si="94"/>
        <v>2.5944364146536954E-3</v>
      </c>
    </row>
    <row r="1184" spans="1:10" s="7" customFormat="1">
      <c r="A1184" s="45" t="s">
        <v>224</v>
      </c>
      <c r="B1184" s="22">
        <v>60.68</v>
      </c>
      <c r="C1184" s="13">
        <v>45007.51458333333</v>
      </c>
      <c r="D1184" s="13">
        <v>45007.515277777777</v>
      </c>
      <c r="E1184" s="76">
        <v>45023</v>
      </c>
      <c r="F1184" s="273">
        <f t="shared" si="90"/>
        <v>0.50034722222335404</v>
      </c>
      <c r="G1184" s="273">
        <f t="shared" si="91"/>
        <v>15.484722222223354</v>
      </c>
      <c r="H1184" s="273">
        <f t="shared" si="92"/>
        <v>15.985069444446708</v>
      </c>
      <c r="I1184" s="287">
        <f t="shared" si="93"/>
        <v>3.491013232434241E-6</v>
      </c>
      <c r="J1184" s="22">
        <f t="shared" si="94"/>
        <v>5.5804088951943721E-5</v>
      </c>
    </row>
    <row r="1185" spans="1:11" s="7" customFormat="1">
      <c r="A1185" s="45" t="s">
        <v>224</v>
      </c>
      <c r="B1185" s="22">
        <v>58.76</v>
      </c>
      <c r="C1185" s="13">
        <v>45007.515972222223</v>
      </c>
      <c r="D1185" s="13">
        <v>45007.51666666667</v>
      </c>
      <c r="E1185" s="76">
        <v>45023</v>
      </c>
      <c r="F1185" s="273">
        <f t="shared" si="90"/>
        <v>0.50034722222335404</v>
      </c>
      <c r="G1185" s="273">
        <f t="shared" si="91"/>
        <v>15.483333333329938</v>
      </c>
      <c r="H1185" s="273">
        <f t="shared" si="92"/>
        <v>15.983680555553292</v>
      </c>
      <c r="I1185" s="287">
        <f t="shared" si="93"/>
        <v>3.3805526950862888E-6</v>
      </c>
      <c r="J1185" s="22">
        <f t="shared" si="94"/>
        <v>5.4033674379473992E-5</v>
      </c>
    </row>
    <row r="1186" spans="1:11" s="7" customFormat="1">
      <c r="A1186" s="45" t="s">
        <v>224</v>
      </c>
      <c r="B1186" s="22">
        <v>7134.4</v>
      </c>
      <c r="C1186" s="13">
        <v>45243.802083333336</v>
      </c>
      <c r="D1186" s="13">
        <v>45243.802083333336</v>
      </c>
      <c r="E1186" s="76">
        <v>45252</v>
      </c>
      <c r="F1186" s="273">
        <f t="shared" si="90"/>
        <v>0.5</v>
      </c>
      <c r="G1186" s="273">
        <f t="shared" si="91"/>
        <v>8.1979166666642413</v>
      </c>
      <c r="H1186" s="273">
        <f t="shared" si="92"/>
        <v>8.6979166666642413</v>
      </c>
      <c r="I1186" s="287">
        <f t="shared" si="93"/>
        <v>4.1045294669543261E-4</v>
      </c>
      <c r="J1186" s="22">
        <f t="shared" si="94"/>
        <v>3.570085525943653E-3</v>
      </c>
    </row>
    <row r="1187" spans="1:11" s="7" customFormat="1">
      <c r="A1187" s="45" t="s">
        <v>224</v>
      </c>
      <c r="B1187" s="22">
        <v>67.040000000000006</v>
      </c>
      <c r="C1187" s="13">
        <v>44928.35833333333</v>
      </c>
      <c r="D1187" s="13">
        <v>44928.359027777777</v>
      </c>
      <c r="E1187" s="76">
        <v>44950</v>
      </c>
      <c r="F1187" s="273">
        <f t="shared" si="90"/>
        <v>0.50034722222335404</v>
      </c>
      <c r="G1187" s="273">
        <f t="shared" si="91"/>
        <v>21.640972222223354</v>
      </c>
      <c r="H1187" s="273">
        <f t="shared" si="92"/>
        <v>22.141319444446708</v>
      </c>
      <c r="I1187" s="287">
        <f t="shared" si="93"/>
        <v>3.8569137623993337E-6</v>
      </c>
      <c r="J1187" s="22">
        <f t="shared" si="94"/>
        <v>8.5397159682966485E-5</v>
      </c>
    </row>
    <row r="1188" spans="1:11" s="7" customFormat="1">
      <c r="A1188" s="45" t="s">
        <v>224</v>
      </c>
      <c r="B1188" s="22">
        <v>715.48</v>
      </c>
      <c r="C1188" s="13">
        <v>45030.517361111109</v>
      </c>
      <c r="D1188" s="13">
        <v>45030.518055555556</v>
      </c>
      <c r="E1188" s="76">
        <v>45040</v>
      </c>
      <c r="F1188" s="273">
        <f t="shared" si="90"/>
        <v>0.50034722222335404</v>
      </c>
      <c r="G1188" s="273">
        <f t="shared" si="91"/>
        <v>9.4819444444437977</v>
      </c>
      <c r="H1188" s="273">
        <f t="shared" si="92"/>
        <v>9.9822916666671517</v>
      </c>
      <c r="I1188" s="287">
        <f t="shared" si="93"/>
        <v>4.1162658990475459E-5</v>
      </c>
      <c r="J1188" s="22">
        <f t="shared" si="94"/>
        <v>4.1089766781848489E-4</v>
      </c>
    </row>
    <row r="1189" spans="1:11" s="7" customFormat="1">
      <c r="A1189" s="45" t="s">
        <v>224</v>
      </c>
      <c r="B1189" s="22">
        <v>6960.8</v>
      </c>
      <c r="C1189" s="13">
        <v>45139.435416666667</v>
      </c>
      <c r="D1189" s="13">
        <v>45139.4375</v>
      </c>
      <c r="E1189" s="76">
        <v>45162</v>
      </c>
      <c r="F1189" s="273">
        <f t="shared" si="90"/>
        <v>0.50104166666642413</v>
      </c>
      <c r="G1189" s="273">
        <f t="shared" si="91"/>
        <v>22.5625</v>
      </c>
      <c r="H1189" s="273">
        <f t="shared" si="92"/>
        <v>23.063541666666424</v>
      </c>
      <c r="I1189" s="287">
        <f t="shared" si="93"/>
        <v>4.0046547311022192E-4</v>
      </c>
      <c r="J1189" s="22">
        <f t="shared" si="94"/>
        <v>9.2361521251388863E-3</v>
      </c>
    </row>
    <row r="1190" spans="1:11" s="7" customFormat="1">
      <c r="A1190" s="45" t="s">
        <v>224</v>
      </c>
      <c r="B1190" s="22">
        <v>684.39</v>
      </c>
      <c r="C1190" s="13">
        <v>45140.445138888892</v>
      </c>
      <c r="D1190" s="13">
        <v>45140.445833333331</v>
      </c>
      <c r="E1190" s="76">
        <v>45162</v>
      </c>
      <c r="F1190" s="273">
        <f t="shared" si="90"/>
        <v>0.50034722221971606</v>
      </c>
      <c r="G1190" s="273">
        <f t="shared" si="91"/>
        <v>21.554166666668607</v>
      </c>
      <c r="H1190" s="273">
        <f t="shared" si="92"/>
        <v>22.054513888888323</v>
      </c>
      <c r="I1190" s="287">
        <f t="shared" si="93"/>
        <v>3.9374003726856795E-5</v>
      </c>
      <c r="J1190" s="22">
        <f t="shared" si="94"/>
        <v>8.6837451205510382E-4</v>
      </c>
    </row>
    <row r="1191" spans="1:11" s="7" customFormat="1">
      <c r="A1191" s="45" t="s">
        <v>224</v>
      </c>
      <c r="B1191" s="22">
        <v>709.5</v>
      </c>
      <c r="C1191" s="13">
        <v>45141.45</v>
      </c>
      <c r="D1191" s="13">
        <v>45141.450694444444</v>
      </c>
      <c r="E1191" s="76">
        <v>45162</v>
      </c>
      <c r="F1191" s="273">
        <f t="shared" si="90"/>
        <v>0.50034722222335404</v>
      </c>
      <c r="G1191" s="273">
        <f t="shared" si="91"/>
        <v>20.549305555556202</v>
      </c>
      <c r="H1191" s="273">
        <f t="shared" si="92"/>
        <v>21.049652777779556</v>
      </c>
      <c r="I1191" s="287">
        <f t="shared" si="93"/>
        <v>4.081862044186048E-5</v>
      </c>
      <c r="J1191" s="22">
        <f t="shared" si="94"/>
        <v>8.5921778716913783E-4</v>
      </c>
    </row>
    <row r="1192" spans="1:11" s="7" customFormat="1">
      <c r="A1192" s="45" t="s">
        <v>224</v>
      </c>
      <c r="B1192" s="22">
        <v>3290.47</v>
      </c>
      <c r="C1192" s="13">
        <v>44953.518750000003</v>
      </c>
      <c r="D1192" s="13">
        <v>44953.519444444442</v>
      </c>
      <c r="E1192" s="76">
        <v>44966</v>
      </c>
      <c r="F1192" s="273">
        <f t="shared" si="90"/>
        <v>0.50034722221971606</v>
      </c>
      <c r="G1192" s="273">
        <f t="shared" si="91"/>
        <v>12.480555555557657</v>
      </c>
      <c r="H1192" s="273">
        <f t="shared" si="92"/>
        <v>12.980902777777374</v>
      </c>
      <c r="I1192" s="287">
        <f t="shared" si="93"/>
        <v>1.8930577308714399E-4</v>
      </c>
      <c r="J1192" s="22">
        <f t="shared" si="94"/>
        <v>2.4573598357162008E-3</v>
      </c>
    </row>
    <row r="1193" spans="1:11" s="7" customFormat="1">
      <c r="A1193" s="45" t="s">
        <v>224</v>
      </c>
      <c r="B1193" s="22">
        <v>68.989999999999995</v>
      </c>
      <c r="C1193" s="13">
        <v>44953.518750000003</v>
      </c>
      <c r="D1193" s="13">
        <v>44953.519444444442</v>
      </c>
      <c r="E1193" s="76">
        <v>44966</v>
      </c>
      <c r="F1193" s="273">
        <f t="shared" si="90"/>
        <v>0.50034722221971606</v>
      </c>
      <c r="G1193" s="273">
        <f t="shared" si="91"/>
        <v>12.480555555557657</v>
      </c>
      <c r="H1193" s="273">
        <f t="shared" si="92"/>
        <v>12.980902777777374</v>
      </c>
      <c r="I1193" s="287">
        <f t="shared" si="93"/>
        <v>3.9691002456433467E-6</v>
      </c>
      <c r="J1193" s="22">
        <f t="shared" si="94"/>
        <v>5.1522504403948574E-5</v>
      </c>
    </row>
    <row r="1194" spans="1:11" s="7" customFormat="1">
      <c r="A1194" s="45" t="s">
        <v>224</v>
      </c>
      <c r="B1194" s="22">
        <v>6848.8</v>
      </c>
      <c r="C1194" s="13">
        <v>45160.090277777781</v>
      </c>
      <c r="D1194" s="13">
        <v>45160.090277777781</v>
      </c>
      <c r="E1194" s="76">
        <v>45176</v>
      </c>
      <c r="F1194" s="273">
        <f t="shared" si="90"/>
        <v>0.5</v>
      </c>
      <c r="G1194" s="273">
        <f t="shared" si="91"/>
        <v>15.909722222218988</v>
      </c>
      <c r="H1194" s="273">
        <f t="shared" si="92"/>
        <v>16.409722222218988</v>
      </c>
      <c r="I1194" s="287">
        <f t="shared" si="93"/>
        <v>3.9402194176492471E-4</v>
      </c>
      <c r="J1194" s="22">
        <f t="shared" si="94"/>
        <v>6.4657906138217616E-3</v>
      </c>
    </row>
    <row r="1195" spans="1:11" s="7" customFormat="1">
      <c r="A1195" s="45" t="s">
        <v>224</v>
      </c>
      <c r="B1195" s="22">
        <v>7224</v>
      </c>
      <c r="C1195" s="13">
        <v>45137.402083333334</v>
      </c>
      <c r="D1195" s="13">
        <v>45137.402083333334</v>
      </c>
      <c r="E1195" s="76">
        <v>45147</v>
      </c>
      <c r="F1195" s="273">
        <f t="shared" si="90"/>
        <v>0.5</v>
      </c>
      <c r="G1195" s="273">
        <f t="shared" si="91"/>
        <v>9.5979166666656965</v>
      </c>
      <c r="H1195" s="273">
        <f t="shared" si="92"/>
        <v>10.097916666665697</v>
      </c>
      <c r="I1195" s="287">
        <f t="shared" si="93"/>
        <v>4.1560777177167036E-4</v>
      </c>
      <c r="J1195" s="22">
        <f t="shared" si="94"/>
        <v>4.1967726453689428E-3</v>
      </c>
    </row>
    <row r="1196" spans="1:11">
      <c r="A1196" s="30" t="s">
        <v>224</v>
      </c>
      <c r="B1196" s="22">
        <v>43.78</v>
      </c>
      <c r="C1196" s="13">
        <v>45115.414583333331</v>
      </c>
      <c r="D1196" s="13">
        <v>45115.415277777778</v>
      </c>
      <c r="E1196" s="76">
        <v>45132</v>
      </c>
      <c r="F1196" s="273">
        <f t="shared" si="90"/>
        <v>0.50034722222335404</v>
      </c>
      <c r="G1196" s="273">
        <f t="shared" si="91"/>
        <v>16.584722222221899</v>
      </c>
      <c r="H1196" s="273">
        <f t="shared" si="92"/>
        <v>17.085069444445253</v>
      </c>
      <c r="I1196" s="287">
        <f t="shared" si="93"/>
        <v>2.5187303776527864E-6</v>
      </c>
      <c r="J1196" s="22">
        <f t="shared" si="94"/>
        <v>4.3032683414031675E-5</v>
      </c>
      <c r="K1196" s="7"/>
    </row>
    <row r="1197" spans="1:11">
      <c r="A1197" s="30" t="s">
        <v>224</v>
      </c>
      <c r="B1197" s="22">
        <v>3221.7</v>
      </c>
      <c r="C1197" s="13">
        <v>45013.315972222219</v>
      </c>
      <c r="D1197" s="13">
        <v>45013.316666666666</v>
      </c>
      <c r="E1197" s="76">
        <v>45023</v>
      </c>
      <c r="F1197" s="273">
        <f t="shared" si="90"/>
        <v>0.50034722222335404</v>
      </c>
      <c r="G1197" s="273">
        <f t="shared" si="91"/>
        <v>9.6833333333343035</v>
      </c>
      <c r="H1197" s="273">
        <f t="shared" si="92"/>
        <v>10.183680555557657</v>
      </c>
      <c r="I1197" s="287">
        <f t="shared" si="93"/>
        <v>1.8534932977807176E-4</v>
      </c>
      <c r="J1197" s="22">
        <f t="shared" si="94"/>
        <v>1.8875383656465933E-3</v>
      </c>
    </row>
    <row r="1198" spans="1:11">
      <c r="A1198" s="30" t="s">
        <v>224</v>
      </c>
      <c r="B1198" s="22">
        <v>3082.9</v>
      </c>
      <c r="C1198" s="13">
        <v>45013.316666666666</v>
      </c>
      <c r="D1198" s="13">
        <v>45013.317361111112</v>
      </c>
      <c r="E1198" s="76">
        <v>45023</v>
      </c>
      <c r="F1198" s="273">
        <f t="shared" si="90"/>
        <v>0.50034722222335404</v>
      </c>
      <c r="G1198" s="273">
        <f t="shared" si="91"/>
        <v>9.6826388888875954</v>
      </c>
      <c r="H1198" s="273">
        <f t="shared" si="92"/>
        <v>10.182986111110949</v>
      </c>
      <c r="I1198" s="287">
        <f t="shared" si="93"/>
        <v>1.7736395343229271E-4</v>
      </c>
      <c r="J1198" s="22">
        <f t="shared" si="94"/>
        <v>1.8060946744127659E-3</v>
      </c>
    </row>
    <row r="1199" spans="1:11">
      <c r="A1199" s="30" t="s">
        <v>224</v>
      </c>
      <c r="B1199" s="22">
        <v>736.83</v>
      </c>
      <c r="C1199" s="13">
        <v>45034.374305555553</v>
      </c>
      <c r="D1199" s="13">
        <v>45034.375</v>
      </c>
      <c r="E1199" s="76">
        <v>45055</v>
      </c>
      <c r="F1199" s="273">
        <f t="shared" si="90"/>
        <v>0.50034722222335404</v>
      </c>
      <c r="G1199" s="273">
        <f t="shared" si="91"/>
        <v>20.625</v>
      </c>
      <c r="H1199" s="273">
        <f t="shared" si="92"/>
        <v>21.125347222223354</v>
      </c>
      <c r="I1199" s="287">
        <f t="shared" si="93"/>
        <v>4.2390957153172746E-5</v>
      </c>
      <c r="J1199" s="22">
        <f t="shared" si="94"/>
        <v>8.9552368894316712E-4</v>
      </c>
    </row>
    <row r="1200" spans="1:11">
      <c r="A1200" s="30" t="s">
        <v>224</v>
      </c>
      <c r="B1200" s="22">
        <v>3250.99</v>
      </c>
      <c r="C1200" s="13">
        <v>45034.375</v>
      </c>
      <c r="D1200" s="13">
        <v>45034.375694444447</v>
      </c>
      <c r="E1200" s="76">
        <v>45055</v>
      </c>
      <c r="F1200" s="273">
        <f t="shared" si="90"/>
        <v>0.50034722222335404</v>
      </c>
      <c r="G1200" s="273">
        <f t="shared" si="91"/>
        <v>20.624305555553292</v>
      </c>
      <c r="H1200" s="273">
        <f t="shared" si="92"/>
        <v>21.124652777776646</v>
      </c>
      <c r="I1200" s="287">
        <f t="shared" si="93"/>
        <v>1.8703442828792673E-4</v>
      </c>
      <c r="J1200" s="22">
        <f t="shared" si="94"/>
        <v>3.9510373550724186E-3</v>
      </c>
    </row>
    <row r="1201" spans="1:10">
      <c r="A1201" s="30" t="s">
        <v>224</v>
      </c>
      <c r="B1201" s="22">
        <v>669.95</v>
      </c>
      <c r="C1201" s="13">
        <v>45035.378472222219</v>
      </c>
      <c r="D1201" s="13">
        <v>45035.379166666666</v>
      </c>
      <c r="E1201" s="76">
        <v>45055</v>
      </c>
      <c r="F1201" s="273">
        <f t="shared" si="90"/>
        <v>0.50034722222335404</v>
      </c>
      <c r="G1201" s="273">
        <f t="shared" si="91"/>
        <v>19.620833333334303</v>
      </c>
      <c r="H1201" s="273">
        <f t="shared" si="92"/>
        <v>20.121180555557657</v>
      </c>
      <c r="I1201" s="287">
        <f t="shared" si="93"/>
        <v>3.854324843555241E-5</v>
      </c>
      <c r="J1201" s="22">
        <f t="shared" si="94"/>
        <v>7.755356609694653E-4</v>
      </c>
    </row>
    <row r="1202" spans="1:10">
      <c r="A1202" s="30" t="s">
        <v>224</v>
      </c>
      <c r="B1202" s="22">
        <v>680.2</v>
      </c>
      <c r="C1202" s="13">
        <v>45138.40347222222</v>
      </c>
      <c r="D1202" s="13">
        <v>45138.40347222222</v>
      </c>
      <c r="E1202" s="76">
        <v>45147</v>
      </c>
      <c r="F1202" s="273">
        <f t="shared" si="90"/>
        <v>0.5</v>
      </c>
      <c r="G1202" s="273">
        <f t="shared" si="91"/>
        <v>8.5965277777795563</v>
      </c>
      <c r="H1202" s="273">
        <f t="shared" si="92"/>
        <v>9.0965277777795563</v>
      </c>
      <c r="I1202" s="287">
        <f t="shared" si="93"/>
        <v>3.9132946616706839E-5</v>
      </c>
      <c r="J1202" s="22">
        <f t="shared" si="94"/>
        <v>3.5597393592523829E-4</v>
      </c>
    </row>
    <row r="1203" spans="1:10">
      <c r="A1203" s="30" t="s">
        <v>224</v>
      </c>
      <c r="B1203" s="22">
        <v>59.71</v>
      </c>
      <c r="C1203" s="13">
        <v>45001.512499999997</v>
      </c>
      <c r="D1203" s="13">
        <v>45001.512499999997</v>
      </c>
      <c r="E1203" s="76">
        <v>45023</v>
      </c>
      <c r="F1203" s="273">
        <f t="shared" si="90"/>
        <v>0.5</v>
      </c>
      <c r="G1203" s="273">
        <f t="shared" si="91"/>
        <v>21.48750000000291</v>
      </c>
      <c r="H1203" s="273">
        <f t="shared" si="92"/>
        <v>21.98750000000291</v>
      </c>
      <c r="I1203" s="287">
        <f t="shared" si="93"/>
        <v>3.4352076484615779E-6</v>
      </c>
      <c r="J1203" s="22">
        <f t="shared" si="94"/>
        <v>7.5531628170558937E-5</v>
      </c>
    </row>
    <row r="1204" spans="1:10">
      <c r="A1204" s="30" t="s">
        <v>224</v>
      </c>
      <c r="B1204" s="22">
        <v>46.36</v>
      </c>
      <c r="C1204" s="13">
        <v>45104.518055555556</v>
      </c>
      <c r="D1204" s="13">
        <v>45104.518055555556</v>
      </c>
      <c r="E1204" s="76">
        <v>45114</v>
      </c>
      <c r="F1204" s="273">
        <f t="shared" si="90"/>
        <v>0.5</v>
      </c>
      <c r="G1204" s="273">
        <f t="shared" si="91"/>
        <v>9.4819444444437977</v>
      </c>
      <c r="H1204" s="273">
        <f t="shared" si="92"/>
        <v>9.9819444444437977</v>
      </c>
      <c r="I1204" s="287">
        <f t="shared" si="93"/>
        <v>2.6671617247140972E-6</v>
      </c>
      <c r="J1204" s="22">
        <f t="shared" si="94"/>
        <v>2.662346016044302E-5</v>
      </c>
    </row>
    <row r="1205" spans="1:10">
      <c r="A1205" s="30" t="s">
        <v>224</v>
      </c>
      <c r="B1205" s="22">
        <v>3270.09</v>
      </c>
      <c r="C1205" s="13">
        <v>45097.341666666667</v>
      </c>
      <c r="D1205" s="13">
        <v>45097.342361111114</v>
      </c>
      <c r="E1205" s="76">
        <v>45114</v>
      </c>
      <c r="F1205" s="273">
        <f t="shared" si="90"/>
        <v>0.50034722222335404</v>
      </c>
      <c r="G1205" s="273">
        <f t="shared" si="91"/>
        <v>16.65763888888614</v>
      </c>
      <c r="H1205" s="273">
        <f t="shared" si="92"/>
        <v>17.157986111109494</v>
      </c>
      <c r="I1205" s="287">
        <f t="shared" si="93"/>
        <v>1.8813328050841939E-4</v>
      </c>
      <c r="J1205" s="22">
        <f t="shared" si="94"/>
        <v>3.2279882140009261E-3</v>
      </c>
    </row>
    <row r="1206" spans="1:10">
      <c r="A1206" s="30" t="s">
        <v>224</v>
      </c>
      <c r="B1206" s="22">
        <v>44.82</v>
      </c>
      <c r="C1206" s="13">
        <v>45116.411805555559</v>
      </c>
      <c r="D1206" s="13">
        <v>45116.411805555559</v>
      </c>
      <c r="E1206" s="76">
        <v>45132</v>
      </c>
      <c r="F1206" s="273">
        <f t="shared" si="90"/>
        <v>0.5</v>
      </c>
      <c r="G1206" s="273">
        <f t="shared" si="91"/>
        <v>15.588194444440887</v>
      </c>
      <c r="H1206" s="273">
        <f t="shared" si="92"/>
        <v>16.088194444440887</v>
      </c>
      <c r="I1206" s="287">
        <f t="shared" si="93"/>
        <v>2.5785631687162608E-6</v>
      </c>
      <c r="J1206" s="22">
        <f t="shared" si="94"/>
        <v>4.1484425645580839E-5</v>
      </c>
    </row>
    <row r="1207" spans="1:10">
      <c r="A1207" s="30" t="s">
        <v>224</v>
      </c>
      <c r="B1207" s="22">
        <v>43.85</v>
      </c>
      <c r="C1207" s="13">
        <v>45115.412499999999</v>
      </c>
      <c r="D1207" s="13">
        <v>45115.412499999999</v>
      </c>
      <c r="E1207" s="76">
        <v>45132</v>
      </c>
      <c r="F1207" s="273">
        <f t="shared" si="90"/>
        <v>0.5</v>
      </c>
      <c r="G1207" s="273">
        <f t="shared" si="91"/>
        <v>16.587500000001455</v>
      </c>
      <c r="H1207" s="273">
        <f t="shared" si="92"/>
        <v>17.087500000001455</v>
      </c>
      <c r="I1207" s="287">
        <f t="shared" si="93"/>
        <v>2.5227575847435972E-6</v>
      </c>
      <c r="J1207" s="22">
        <f t="shared" si="94"/>
        <v>4.3107620229309886E-5</v>
      </c>
    </row>
    <row r="1208" spans="1:10">
      <c r="A1208" s="30" t="s">
        <v>224</v>
      </c>
      <c r="B1208" s="22">
        <v>3309.57</v>
      </c>
      <c r="C1208" s="13">
        <v>45076.243750000001</v>
      </c>
      <c r="D1208" s="13">
        <v>45076.244444444441</v>
      </c>
      <c r="E1208" s="76">
        <v>45085</v>
      </c>
      <c r="F1208" s="273">
        <f t="shared" si="90"/>
        <v>0.50034722221971606</v>
      </c>
      <c r="G1208" s="273">
        <f t="shared" si="91"/>
        <v>8.7555555555591127</v>
      </c>
      <c r="H1208" s="273">
        <f t="shared" si="92"/>
        <v>9.2559027777788287</v>
      </c>
      <c r="I1208" s="287">
        <f t="shared" si="93"/>
        <v>1.9040462530763665E-4</v>
      </c>
      <c r="J1208" s="22">
        <f t="shared" si="94"/>
        <v>1.762366700286891E-3</v>
      </c>
    </row>
    <row r="1209" spans="1:10">
      <c r="A1209" s="30" t="s">
        <v>224</v>
      </c>
      <c r="B1209" s="22">
        <v>739.68</v>
      </c>
      <c r="C1209" s="13">
        <v>45076.243750000001</v>
      </c>
      <c r="D1209" s="13">
        <v>45076.244444444441</v>
      </c>
      <c r="E1209" s="76">
        <v>45085</v>
      </c>
      <c r="F1209" s="273">
        <f t="shared" si="90"/>
        <v>0.50034722221971606</v>
      </c>
      <c r="G1209" s="273">
        <f t="shared" si="91"/>
        <v>8.7555555555591127</v>
      </c>
      <c r="H1209" s="273">
        <f t="shared" si="92"/>
        <v>9.2559027777788287</v>
      </c>
      <c r="I1209" s="287">
        <f t="shared" si="93"/>
        <v>4.2554922013298609E-5</v>
      </c>
      <c r="J1209" s="22">
        <f t="shared" si="94"/>
        <v>3.9388422087105202E-4</v>
      </c>
    </row>
    <row r="1210" spans="1:10">
      <c r="A1210" s="30" t="s">
        <v>224</v>
      </c>
      <c r="B1210" s="22">
        <v>3262.45</v>
      </c>
      <c r="C1210" s="13">
        <v>45083.348611111112</v>
      </c>
      <c r="D1210" s="13">
        <v>45083.349305555559</v>
      </c>
      <c r="E1210" s="76">
        <v>45099</v>
      </c>
      <c r="F1210" s="273">
        <f t="shared" si="90"/>
        <v>0.50034722222335404</v>
      </c>
      <c r="G1210" s="273">
        <f t="shared" si="91"/>
        <v>15.650694444440887</v>
      </c>
      <c r="H1210" s="273">
        <f t="shared" si="92"/>
        <v>16.151041666664241</v>
      </c>
      <c r="I1210" s="287">
        <f t="shared" si="93"/>
        <v>1.8769373962022231E-4</v>
      </c>
      <c r="J1210" s="22">
        <f t="shared" si="94"/>
        <v>3.0314494091782393E-3</v>
      </c>
    </row>
    <row r="1211" spans="1:10">
      <c r="A1211" s="30" t="s">
        <v>224</v>
      </c>
      <c r="B1211" s="22">
        <v>719.75</v>
      </c>
      <c r="C1211" s="13">
        <v>45084.354166666664</v>
      </c>
      <c r="D1211" s="13">
        <v>45084.354166666664</v>
      </c>
      <c r="E1211" s="76">
        <v>45099</v>
      </c>
      <c r="F1211" s="273">
        <f t="shared" si="90"/>
        <v>0.5</v>
      </c>
      <c r="G1211" s="273">
        <f t="shared" si="91"/>
        <v>14.645833333335759</v>
      </c>
      <c r="H1211" s="273">
        <f t="shared" si="92"/>
        <v>15.145833333335759</v>
      </c>
      <c r="I1211" s="287">
        <f t="shared" si="93"/>
        <v>4.1408318623014915E-5</v>
      </c>
      <c r="J1211" s="22">
        <f t="shared" si="94"/>
        <v>6.2716349247784716E-4</v>
      </c>
    </row>
    <row r="1212" spans="1:10">
      <c r="A1212" s="30" t="s">
        <v>224</v>
      </c>
      <c r="B1212" s="22">
        <v>60.79</v>
      </c>
      <c r="C1212" s="13">
        <v>45011.369444444441</v>
      </c>
      <c r="D1212" s="13">
        <v>45011.370833333334</v>
      </c>
      <c r="E1212" s="76">
        <v>45023</v>
      </c>
      <c r="F1212" s="273">
        <f t="shared" si="90"/>
        <v>0.50069444444670808</v>
      </c>
      <c r="G1212" s="273">
        <f t="shared" si="91"/>
        <v>11.629166666665697</v>
      </c>
      <c r="H1212" s="273">
        <f t="shared" si="92"/>
        <v>12.129861111112405</v>
      </c>
      <c r="I1212" s="287">
        <f t="shared" si="93"/>
        <v>3.497341700719801E-6</v>
      </c>
      <c r="J1212" s="22">
        <f t="shared" si="94"/>
        <v>4.2422269087832835E-5</v>
      </c>
    </row>
    <row r="1213" spans="1:10">
      <c r="A1213" s="30" t="s">
        <v>224</v>
      </c>
      <c r="B1213" s="22">
        <v>3118.56</v>
      </c>
      <c r="C1213" s="13">
        <v>44928.356944444444</v>
      </c>
      <c r="D1213" s="13">
        <v>44928.357638888891</v>
      </c>
      <c r="E1213" s="76">
        <v>44950</v>
      </c>
      <c r="F1213" s="273">
        <f t="shared" si="90"/>
        <v>0.50034722222335404</v>
      </c>
      <c r="G1213" s="273">
        <f t="shared" si="91"/>
        <v>21.642361111109494</v>
      </c>
      <c r="H1213" s="273">
        <f t="shared" si="92"/>
        <v>22.142708333332848</v>
      </c>
      <c r="I1213" s="287">
        <f t="shared" si="93"/>
        <v>1.7941552778741145E-4</v>
      </c>
      <c r="J1213" s="22">
        <f t="shared" si="94"/>
        <v>3.9727457022676266E-3</v>
      </c>
    </row>
    <row r="1214" spans="1:10">
      <c r="A1214" s="30" t="s">
        <v>224</v>
      </c>
      <c r="B1214" s="22">
        <v>712.85</v>
      </c>
      <c r="C1214" s="13">
        <v>45128.482638888891</v>
      </c>
      <c r="D1214" s="13">
        <v>45128.482638888891</v>
      </c>
      <c r="E1214" s="76">
        <v>45147</v>
      </c>
      <c r="F1214" s="273">
        <f t="shared" si="90"/>
        <v>0.5</v>
      </c>
      <c r="G1214" s="273">
        <f t="shared" si="91"/>
        <v>18.517361111109494</v>
      </c>
      <c r="H1214" s="273">
        <f t="shared" si="92"/>
        <v>19.017361111109494</v>
      </c>
      <c r="I1214" s="287">
        <f t="shared" si="93"/>
        <v>4.1011351066920717E-5</v>
      </c>
      <c r="J1214" s="22">
        <f t="shared" si="94"/>
        <v>7.7992767289411687E-4</v>
      </c>
    </row>
    <row r="1215" spans="1:10">
      <c r="A1215" s="30" t="s">
        <v>224</v>
      </c>
      <c r="B1215" s="22">
        <v>40.99</v>
      </c>
      <c r="C1215" s="13">
        <v>45128.48333333333</v>
      </c>
      <c r="D1215" s="13">
        <v>45128.48333333333</v>
      </c>
      <c r="E1215" s="76">
        <v>45147</v>
      </c>
      <c r="F1215" s="273">
        <f t="shared" si="90"/>
        <v>0.5</v>
      </c>
      <c r="G1215" s="273">
        <f t="shared" si="91"/>
        <v>18.516666666670062</v>
      </c>
      <c r="H1215" s="273">
        <f t="shared" si="92"/>
        <v>19.016666666670062</v>
      </c>
      <c r="I1215" s="287">
        <f t="shared" si="93"/>
        <v>2.3582174093190435E-6</v>
      </c>
      <c r="J1215" s="22">
        <f t="shared" si="94"/>
        <v>4.4845434400558481E-5</v>
      </c>
    </row>
    <row r="1216" spans="1:10">
      <c r="A1216" s="30" t="s">
        <v>224</v>
      </c>
      <c r="B1216" s="22">
        <v>663.74</v>
      </c>
      <c r="C1216" s="13">
        <v>45131.484027777777</v>
      </c>
      <c r="D1216" s="13">
        <v>45131.484027777777</v>
      </c>
      <c r="E1216" s="76">
        <v>45147</v>
      </c>
      <c r="F1216" s="273">
        <f t="shared" si="90"/>
        <v>0.5</v>
      </c>
      <c r="G1216" s="273">
        <f t="shared" si="91"/>
        <v>15.515972222223354</v>
      </c>
      <c r="H1216" s="273">
        <f t="shared" si="92"/>
        <v>16.015972222223354</v>
      </c>
      <c r="I1216" s="287">
        <f t="shared" si="93"/>
        <v>3.8185977635067621E-5</v>
      </c>
      <c r="J1216" s="22">
        <f t="shared" si="94"/>
        <v>6.1158555708168525E-4</v>
      </c>
    </row>
    <row r="1217" spans="1:10">
      <c r="A1217" s="30" t="s">
        <v>224</v>
      </c>
      <c r="B1217" s="22">
        <v>733.7</v>
      </c>
      <c r="C1217" s="13">
        <v>45082.496527777781</v>
      </c>
      <c r="D1217" s="13">
        <v>45082.49722222222</v>
      </c>
      <c r="E1217" s="76">
        <v>45099</v>
      </c>
      <c r="F1217" s="273">
        <f t="shared" si="90"/>
        <v>0.50034722221971606</v>
      </c>
      <c r="G1217" s="273">
        <f t="shared" si="91"/>
        <v>16.502777777779556</v>
      </c>
      <c r="H1217" s="273">
        <f t="shared" si="92"/>
        <v>17.003124999999272</v>
      </c>
      <c r="I1217" s="287">
        <f t="shared" si="93"/>
        <v>4.2210883464683636E-5</v>
      </c>
      <c r="J1217" s="22">
        <f t="shared" si="94"/>
        <v>7.1771692791041829E-4</v>
      </c>
    </row>
    <row r="1218" spans="1:10">
      <c r="A1218" s="30" t="s">
        <v>224</v>
      </c>
      <c r="B1218" s="22">
        <v>723.17</v>
      </c>
      <c r="C1218" s="13">
        <v>45152.554166666669</v>
      </c>
      <c r="D1218" s="13">
        <v>45152.554861111108</v>
      </c>
      <c r="E1218" s="76">
        <v>45162</v>
      </c>
      <c r="F1218" s="273">
        <f t="shared" si="90"/>
        <v>0.50034722221971606</v>
      </c>
      <c r="G1218" s="273">
        <f t="shared" si="91"/>
        <v>9.445138888891961</v>
      </c>
      <c r="H1218" s="273">
        <f t="shared" si="92"/>
        <v>9.945486111111677</v>
      </c>
      <c r="I1218" s="287">
        <f t="shared" si="93"/>
        <v>4.1605076455165955E-5</v>
      </c>
      <c r="J1218" s="22">
        <f t="shared" si="94"/>
        <v>4.1378271003659247E-4</v>
      </c>
    </row>
    <row r="1219" spans="1:10">
      <c r="A1219" s="30" t="s">
        <v>224</v>
      </c>
      <c r="B1219" s="22">
        <v>7196</v>
      </c>
      <c r="C1219" s="13">
        <v>45152.555555555555</v>
      </c>
      <c r="D1219" s="13">
        <v>45152.555555555555</v>
      </c>
      <c r="E1219" s="76">
        <v>45162</v>
      </c>
      <c r="F1219" s="273">
        <f t="shared" si="90"/>
        <v>0.5</v>
      </c>
      <c r="G1219" s="273">
        <f t="shared" si="91"/>
        <v>9.4444444444452529</v>
      </c>
      <c r="H1219" s="273">
        <f t="shared" si="92"/>
        <v>9.9444444444452529</v>
      </c>
      <c r="I1219" s="287">
        <f t="shared" si="93"/>
        <v>4.1399688893534609E-4</v>
      </c>
      <c r="J1219" s="22">
        <f t="shared" si="94"/>
        <v>4.1169690621907212E-3</v>
      </c>
    </row>
    <row r="1220" spans="1:10">
      <c r="A1220" s="30" t="s">
        <v>224</v>
      </c>
      <c r="B1220" s="22">
        <v>3301.93</v>
      </c>
      <c r="C1220" s="13">
        <v>45075.420138888891</v>
      </c>
      <c r="D1220" s="13">
        <v>45075.42083333333</v>
      </c>
      <c r="E1220" s="76">
        <v>45085</v>
      </c>
      <c r="F1220" s="273">
        <f t="shared" si="90"/>
        <v>0.50034722221971606</v>
      </c>
      <c r="G1220" s="273">
        <f t="shared" si="91"/>
        <v>9.5791666666700621</v>
      </c>
      <c r="H1220" s="273">
        <f t="shared" si="92"/>
        <v>10.079513888889778</v>
      </c>
      <c r="I1220" s="287">
        <f t="shared" si="93"/>
        <v>1.8996508441943957E-4</v>
      </c>
      <c r="J1220" s="22">
        <f t="shared" si="94"/>
        <v>1.9147557068098604E-3</v>
      </c>
    </row>
    <row r="1221" spans="1:10">
      <c r="A1221" s="30" t="s">
        <v>224</v>
      </c>
      <c r="B1221" s="22">
        <v>62.39</v>
      </c>
      <c r="C1221" s="13">
        <v>45243.368055555555</v>
      </c>
      <c r="D1221" s="13">
        <v>45243.368055555555</v>
      </c>
      <c r="E1221" s="76">
        <v>45252</v>
      </c>
      <c r="F1221" s="273">
        <f t="shared" si="90"/>
        <v>0.5</v>
      </c>
      <c r="G1221" s="273">
        <f t="shared" si="91"/>
        <v>8.6319444444452529</v>
      </c>
      <c r="H1221" s="273">
        <f t="shared" si="92"/>
        <v>9.1319444444452529</v>
      </c>
      <c r="I1221" s="287">
        <f t="shared" si="93"/>
        <v>3.5893921485097611E-6</v>
      </c>
      <c r="J1221" s="22">
        <f t="shared" si="94"/>
        <v>3.2778129689519124E-5</v>
      </c>
    </row>
    <row r="1222" spans="1:10">
      <c r="A1222" s="30" t="s">
        <v>224</v>
      </c>
      <c r="B1222" s="22">
        <v>7120.4</v>
      </c>
      <c r="C1222" s="13">
        <v>45176.209027777775</v>
      </c>
      <c r="D1222" s="13">
        <v>45176.209027777775</v>
      </c>
      <c r="E1222" s="76">
        <v>45190</v>
      </c>
      <c r="F1222" s="273">
        <f t="shared" si="90"/>
        <v>0.5</v>
      </c>
      <c r="G1222" s="273">
        <f t="shared" si="91"/>
        <v>13.790972222224809</v>
      </c>
      <c r="H1222" s="273">
        <f t="shared" si="92"/>
        <v>14.290972222224809</v>
      </c>
      <c r="I1222" s="287">
        <f t="shared" si="93"/>
        <v>4.0964750527727045E-4</v>
      </c>
      <c r="J1222" s="22">
        <f t="shared" si="94"/>
        <v>5.8542611188211633E-3</v>
      </c>
    </row>
    <row r="1223" spans="1:10">
      <c r="A1223" s="30" t="s">
        <v>224</v>
      </c>
      <c r="B1223" s="22">
        <v>67.66</v>
      </c>
      <c r="C1223" s="13">
        <v>44957.285416666666</v>
      </c>
      <c r="D1223" s="13">
        <v>44957.286111111112</v>
      </c>
      <c r="E1223" s="76">
        <v>44966</v>
      </c>
      <c r="F1223" s="273">
        <f t="shared" si="90"/>
        <v>0.50034722222335404</v>
      </c>
      <c r="G1223" s="273">
        <f t="shared" si="91"/>
        <v>8.7138888888875954</v>
      </c>
      <c r="H1223" s="273">
        <f t="shared" si="92"/>
        <v>9.2142361111109494</v>
      </c>
      <c r="I1223" s="287">
        <f t="shared" si="93"/>
        <v>3.8925833109179428E-6</v>
      </c>
      <c r="J1223" s="22">
        <f t="shared" si="94"/>
        <v>3.5867181708967928E-5</v>
      </c>
    </row>
    <row r="1224" spans="1:10">
      <c r="A1224" s="30" t="s">
        <v>224</v>
      </c>
      <c r="B1224" s="22">
        <v>46.32</v>
      </c>
      <c r="C1224" s="13">
        <v>45156.870833333334</v>
      </c>
      <c r="D1224" s="13">
        <v>45156.870833333334</v>
      </c>
      <c r="E1224" s="76">
        <v>45176</v>
      </c>
      <c r="F1224" s="273">
        <f t="shared" si="90"/>
        <v>0.5</v>
      </c>
      <c r="G1224" s="273">
        <f t="shared" si="91"/>
        <v>19.129166666665697</v>
      </c>
      <c r="H1224" s="273">
        <f t="shared" si="92"/>
        <v>19.629166666665697</v>
      </c>
      <c r="I1224" s="287">
        <f t="shared" si="93"/>
        <v>2.6648604635193484E-6</v>
      </c>
      <c r="J1224" s="22">
        <f t="shared" si="94"/>
        <v>5.2308990181829293E-5</v>
      </c>
    </row>
    <row r="1225" spans="1:10">
      <c r="A1225" s="30" t="s">
        <v>224</v>
      </c>
      <c r="B1225" s="22">
        <v>7036.4</v>
      </c>
      <c r="C1225" s="13">
        <v>45125.3</v>
      </c>
      <c r="D1225" s="13">
        <v>45125.300694444442</v>
      </c>
      <c r="E1225" s="76">
        <v>45147</v>
      </c>
      <c r="F1225" s="273">
        <f t="shared" si="90"/>
        <v>0.50034722221971606</v>
      </c>
      <c r="G1225" s="273">
        <f t="shared" si="91"/>
        <v>21.699305555557657</v>
      </c>
      <c r="H1225" s="273">
        <f t="shared" si="92"/>
        <v>22.199652777777374</v>
      </c>
      <c r="I1225" s="287">
        <f t="shared" si="93"/>
        <v>4.0481485676829751E-4</v>
      </c>
      <c r="J1225" s="22">
        <f t="shared" si="94"/>
        <v>8.986749259541885E-3</v>
      </c>
    </row>
    <row r="1226" spans="1:10">
      <c r="A1226" s="30" t="s">
        <v>224</v>
      </c>
      <c r="B1226" s="22">
        <v>3280.28</v>
      </c>
      <c r="C1226" s="13">
        <v>45100.533333333333</v>
      </c>
      <c r="D1226" s="13">
        <v>45100.533333333333</v>
      </c>
      <c r="E1226" s="76">
        <v>45114</v>
      </c>
      <c r="F1226" s="273">
        <f t="shared" ref="F1226:F1289" si="95">(D1226-C1226+1)/2</f>
        <v>0.5</v>
      </c>
      <c r="G1226" s="273">
        <f t="shared" ref="G1226:G1289" si="96">E1226-D1226</f>
        <v>13.466666666667152</v>
      </c>
      <c r="H1226" s="273">
        <f t="shared" ref="H1226:H1289" si="97">SUM(F1226:G1226)</f>
        <v>13.966666666667152</v>
      </c>
      <c r="I1226" s="287">
        <f t="shared" ref="I1226:I1289" si="98">+B1226/B$1925</f>
        <v>1.887195267977817E-4</v>
      </c>
      <c r="J1226" s="22">
        <f t="shared" ref="J1226:J1289" si="99">+H1226*I1226</f>
        <v>2.6357827242757758E-3</v>
      </c>
    </row>
    <row r="1227" spans="1:10">
      <c r="A1227" s="30" t="s">
        <v>224</v>
      </c>
      <c r="B1227" s="22">
        <v>47.18</v>
      </c>
      <c r="C1227" s="13">
        <v>45103.534722222219</v>
      </c>
      <c r="D1227" s="13">
        <v>45103.534722222219</v>
      </c>
      <c r="E1227" s="76">
        <v>45114</v>
      </c>
      <c r="F1227" s="273">
        <f t="shared" si="95"/>
        <v>0.5</v>
      </c>
      <c r="G1227" s="273">
        <f t="shared" si="96"/>
        <v>10.465277777781012</v>
      </c>
      <c r="H1227" s="273">
        <f t="shared" si="97"/>
        <v>10.965277777781012</v>
      </c>
      <c r="I1227" s="287">
        <f t="shared" si="98"/>
        <v>2.714337579206452E-6</v>
      </c>
      <c r="J1227" s="22">
        <f t="shared" si="99"/>
        <v>2.9763465538668416E-5</v>
      </c>
    </row>
    <row r="1228" spans="1:10">
      <c r="A1228" s="30" t="s">
        <v>224</v>
      </c>
      <c r="B1228" s="22">
        <v>3211.51</v>
      </c>
      <c r="C1228" s="13">
        <v>45105.429166666669</v>
      </c>
      <c r="D1228" s="13">
        <v>45105.429166666669</v>
      </c>
      <c r="E1228" s="76">
        <v>45114</v>
      </c>
      <c r="F1228" s="273">
        <f t="shared" si="95"/>
        <v>0.5</v>
      </c>
      <c r="G1228" s="273">
        <f t="shared" si="96"/>
        <v>8.5708333333313931</v>
      </c>
      <c r="H1228" s="273">
        <f t="shared" si="97"/>
        <v>9.0708333333313931</v>
      </c>
      <c r="I1228" s="287">
        <f t="shared" si="98"/>
        <v>1.8476308348870947E-4</v>
      </c>
      <c r="J1228" s="22">
        <f t="shared" si="99"/>
        <v>1.675955136478477E-3</v>
      </c>
    </row>
    <row r="1229" spans="1:10">
      <c r="A1229" s="30" t="s">
        <v>224</v>
      </c>
      <c r="B1229" s="22">
        <v>3305.75</v>
      </c>
      <c r="C1229" s="13">
        <v>45083.352083333331</v>
      </c>
      <c r="D1229" s="13">
        <v>45083.352083333331</v>
      </c>
      <c r="E1229" s="76">
        <v>45099</v>
      </c>
      <c r="F1229" s="273">
        <f t="shared" si="95"/>
        <v>0.5</v>
      </c>
      <c r="G1229" s="273">
        <f t="shared" si="96"/>
        <v>15.647916666668607</v>
      </c>
      <c r="H1229" s="273">
        <f t="shared" si="97"/>
        <v>16.147916666668607</v>
      </c>
      <c r="I1229" s="287">
        <f t="shared" si="98"/>
        <v>1.9018485486353812E-4</v>
      </c>
      <c r="J1229" s="22">
        <f t="shared" si="99"/>
        <v>3.0710891875988773E-3</v>
      </c>
    </row>
    <row r="1230" spans="1:10">
      <c r="A1230" s="30" t="s">
        <v>224</v>
      </c>
      <c r="B1230" s="22">
        <v>3161.85</v>
      </c>
      <c r="C1230" s="13">
        <v>45014.356249999997</v>
      </c>
      <c r="D1230" s="13">
        <v>45014.356944444444</v>
      </c>
      <c r="E1230" s="76">
        <v>45023</v>
      </c>
      <c r="F1230" s="273">
        <f t="shared" si="95"/>
        <v>0.50034722222335404</v>
      </c>
      <c r="G1230" s="273">
        <f t="shared" si="96"/>
        <v>8.6430555555562023</v>
      </c>
      <c r="H1230" s="273">
        <f t="shared" si="97"/>
        <v>9.1434027777795563</v>
      </c>
      <c r="I1230" s="287">
        <f t="shared" si="98"/>
        <v>1.8190606771542858E-4</v>
      </c>
      <c r="J1230" s="22">
        <f t="shared" si="99"/>
        <v>1.6632404448442058E-3</v>
      </c>
    </row>
    <row r="1231" spans="1:10">
      <c r="A1231" s="30" t="s">
        <v>224</v>
      </c>
      <c r="B1231" s="22">
        <v>2987.4</v>
      </c>
      <c r="C1231" s="13">
        <v>45081.517361111109</v>
      </c>
      <c r="D1231" s="13">
        <v>45081.517361111109</v>
      </c>
      <c r="E1231" s="76">
        <v>45099</v>
      </c>
      <c r="F1231" s="273">
        <f t="shared" si="95"/>
        <v>0.5</v>
      </c>
      <c r="G1231" s="273">
        <f t="shared" si="96"/>
        <v>17.482638888890506</v>
      </c>
      <c r="H1231" s="273">
        <f t="shared" si="97"/>
        <v>17.982638888890506</v>
      </c>
      <c r="I1231" s="287">
        <f t="shared" si="98"/>
        <v>1.7186969232982948E-4</v>
      </c>
      <c r="J1231" s="22">
        <f t="shared" si="99"/>
        <v>3.0906706131120379E-3</v>
      </c>
    </row>
    <row r="1232" spans="1:10">
      <c r="A1232" s="30" t="s">
        <v>224</v>
      </c>
      <c r="B1232" s="22">
        <v>667.67</v>
      </c>
      <c r="C1232" s="13">
        <v>45081.517361111109</v>
      </c>
      <c r="D1232" s="13">
        <v>45081.517361111109</v>
      </c>
      <c r="E1232" s="76">
        <v>45099</v>
      </c>
      <c r="F1232" s="273">
        <f t="shared" si="95"/>
        <v>0.5</v>
      </c>
      <c r="G1232" s="273">
        <f t="shared" si="96"/>
        <v>17.482638888890506</v>
      </c>
      <c r="H1232" s="273">
        <f t="shared" si="97"/>
        <v>17.982638888890506</v>
      </c>
      <c r="I1232" s="287">
        <f t="shared" si="98"/>
        <v>3.8412076547451711E-5</v>
      </c>
      <c r="J1232" s="22">
        <f t="shared" si="99"/>
        <v>6.9075050152524404E-4</v>
      </c>
    </row>
    <row r="1233" spans="1:10">
      <c r="A1233" s="30" t="s">
        <v>224</v>
      </c>
      <c r="B1233" s="22">
        <v>55.91</v>
      </c>
      <c r="C1233" s="13">
        <v>45015.271527777775</v>
      </c>
      <c r="D1233" s="13">
        <v>45015.272222222222</v>
      </c>
      <c r="E1233" s="76">
        <v>45023</v>
      </c>
      <c r="F1233" s="273">
        <f t="shared" si="95"/>
        <v>0.50034722222335404</v>
      </c>
      <c r="G1233" s="273">
        <f t="shared" si="96"/>
        <v>7.7277777777781012</v>
      </c>
      <c r="H1233" s="273">
        <f t="shared" si="97"/>
        <v>8.2281250000014552</v>
      </c>
      <c r="I1233" s="287">
        <f t="shared" si="98"/>
        <v>3.2165878349604222E-6</v>
      </c>
      <c r="J1233" s="22">
        <f t="shared" si="99"/>
        <v>2.6466486779538404E-5</v>
      </c>
    </row>
    <row r="1234" spans="1:10">
      <c r="A1234" s="30" t="s">
        <v>224</v>
      </c>
      <c r="B1234" s="22">
        <v>60.37</v>
      </c>
      <c r="C1234" s="13">
        <v>45016.275000000001</v>
      </c>
      <c r="D1234" s="13">
        <v>45016.275000000001</v>
      </c>
      <c r="E1234" s="76">
        <v>45023</v>
      </c>
      <c r="F1234" s="273">
        <f t="shared" si="95"/>
        <v>0.5</v>
      </c>
      <c r="G1234" s="273">
        <f t="shared" si="96"/>
        <v>6.7249999999985448</v>
      </c>
      <c r="H1234" s="273">
        <f t="shared" si="97"/>
        <v>7.2249999999985448</v>
      </c>
      <c r="I1234" s="287">
        <f t="shared" si="98"/>
        <v>3.4731784581749365E-6</v>
      </c>
      <c r="J1234" s="22">
        <f t="shared" si="99"/>
        <v>2.5093714360308861E-5</v>
      </c>
    </row>
    <row r="1235" spans="1:10">
      <c r="A1235" s="30" t="s">
        <v>224</v>
      </c>
      <c r="B1235" s="22">
        <v>708.1</v>
      </c>
      <c r="C1235" s="13">
        <v>45145.376388888886</v>
      </c>
      <c r="D1235" s="13">
        <v>45145.376388888886</v>
      </c>
      <c r="E1235" s="76">
        <v>45162</v>
      </c>
      <c r="F1235" s="273">
        <f t="shared" si="95"/>
        <v>0.5</v>
      </c>
      <c r="G1235" s="273">
        <f t="shared" si="96"/>
        <v>16.62361111111386</v>
      </c>
      <c r="H1235" s="273">
        <f t="shared" si="97"/>
        <v>17.12361111111386</v>
      </c>
      <c r="I1235" s="287">
        <f t="shared" si="98"/>
        <v>4.0738076300044267E-5</v>
      </c>
      <c r="J1235" s="22">
        <f t="shared" si="99"/>
        <v>6.9758297597684218E-4</v>
      </c>
    </row>
    <row r="1236" spans="1:10">
      <c r="A1236" s="30" t="s">
        <v>224</v>
      </c>
      <c r="B1236" s="22">
        <v>52.63</v>
      </c>
      <c r="C1236" s="13">
        <v>45068.310416666667</v>
      </c>
      <c r="D1236" s="13">
        <v>45068.310416666667</v>
      </c>
      <c r="E1236" s="76">
        <v>45085</v>
      </c>
      <c r="F1236" s="273">
        <f t="shared" si="95"/>
        <v>0.5</v>
      </c>
      <c r="G1236" s="273">
        <f t="shared" si="96"/>
        <v>16.689583333332848</v>
      </c>
      <c r="H1236" s="273">
        <f t="shared" si="97"/>
        <v>17.189583333332848</v>
      </c>
      <c r="I1236" s="287">
        <f t="shared" si="98"/>
        <v>3.027884416991004E-6</v>
      </c>
      <c r="J1236" s="22">
        <f t="shared" si="99"/>
        <v>5.204807150956681E-5</v>
      </c>
    </row>
    <row r="1237" spans="1:10">
      <c r="A1237" s="30" t="s">
        <v>224</v>
      </c>
      <c r="B1237" s="22">
        <v>3349.04</v>
      </c>
      <c r="C1237" s="13">
        <v>45056.519444444442</v>
      </c>
      <c r="D1237" s="13">
        <v>45056.520138888889</v>
      </c>
      <c r="E1237" s="76">
        <v>45070</v>
      </c>
      <c r="F1237" s="273">
        <f t="shared" si="95"/>
        <v>0.50034722222335404</v>
      </c>
      <c r="G1237" s="273">
        <f t="shared" si="96"/>
        <v>13.479861111110949</v>
      </c>
      <c r="H1237" s="273">
        <f t="shared" si="97"/>
        <v>13.980208333334303</v>
      </c>
      <c r="I1237" s="287">
        <f t="shared" si="98"/>
        <v>1.9267539479155522E-4</v>
      </c>
      <c r="J1237" s="22">
        <f t="shared" si="99"/>
        <v>2.6936421598933772E-3</v>
      </c>
    </row>
    <row r="1238" spans="1:10">
      <c r="A1238" s="30" t="s">
        <v>224</v>
      </c>
      <c r="B1238" s="22">
        <v>53.65</v>
      </c>
      <c r="C1238" s="13">
        <v>45056.519444444442</v>
      </c>
      <c r="D1238" s="13">
        <v>45056.520138888889</v>
      </c>
      <c r="E1238" s="76">
        <v>45070</v>
      </c>
      <c r="F1238" s="273">
        <f t="shared" si="95"/>
        <v>0.50034722222335404</v>
      </c>
      <c r="G1238" s="273">
        <f t="shared" si="96"/>
        <v>13.479861111110949</v>
      </c>
      <c r="H1238" s="273">
        <f t="shared" si="97"/>
        <v>13.980208333334303</v>
      </c>
      <c r="I1238" s="287">
        <f t="shared" si="98"/>
        <v>3.0865665774571035E-6</v>
      </c>
      <c r="J1238" s="22">
        <f t="shared" si="99"/>
        <v>4.3150843787556934E-5</v>
      </c>
    </row>
    <row r="1239" spans="1:10">
      <c r="A1239" s="30" t="s">
        <v>224</v>
      </c>
      <c r="B1239" s="22">
        <v>43.55</v>
      </c>
      <c r="C1239" s="13">
        <v>45113.365277777775</v>
      </c>
      <c r="D1239" s="13">
        <v>45113.365972222222</v>
      </c>
      <c r="E1239" s="76">
        <v>45132</v>
      </c>
      <c r="F1239" s="273">
        <f t="shared" si="95"/>
        <v>0.50034722222335404</v>
      </c>
      <c r="G1239" s="273">
        <f t="shared" si="96"/>
        <v>18.634027777778101</v>
      </c>
      <c r="H1239" s="273">
        <f t="shared" si="97"/>
        <v>19.134375000001455</v>
      </c>
      <c r="I1239" s="287">
        <f t="shared" si="98"/>
        <v>2.5054981257829793E-6</v>
      </c>
      <c r="J1239" s="22">
        <f t="shared" si="99"/>
        <v>4.7941140700532341E-5</v>
      </c>
    </row>
    <row r="1240" spans="1:10">
      <c r="A1240" s="30" t="s">
        <v>224</v>
      </c>
      <c r="B1240" s="22">
        <v>462280</v>
      </c>
      <c r="C1240" s="13">
        <v>45153</v>
      </c>
      <c r="D1240" s="13">
        <v>45174.413888888892</v>
      </c>
      <c r="E1240" s="76">
        <v>45190</v>
      </c>
      <c r="F1240" s="273">
        <f t="shared" si="95"/>
        <v>11.20694444444598</v>
      </c>
      <c r="G1240" s="273">
        <f t="shared" si="96"/>
        <v>15.586111111108039</v>
      </c>
      <c r="H1240" s="273">
        <f t="shared" si="97"/>
        <v>26.79305555555402</v>
      </c>
      <c r="I1240" s="287">
        <f t="shared" si="98"/>
        <v>2.6595675627714255E-2</v>
      </c>
      <c r="J1240" s="22">
        <f t="shared" si="99"/>
        <v>0.71257941463084207</v>
      </c>
    </row>
    <row r="1241" spans="1:10">
      <c r="A1241" s="30" t="s">
        <v>224</v>
      </c>
      <c r="B1241" s="22">
        <v>493920</v>
      </c>
      <c r="C1241" s="13">
        <v>45146</v>
      </c>
      <c r="D1241" s="13">
        <v>45154.271527777775</v>
      </c>
      <c r="E1241" s="76">
        <v>45176</v>
      </c>
      <c r="F1241" s="273">
        <f t="shared" si="95"/>
        <v>4.6357638888875954</v>
      </c>
      <c r="G1241" s="273">
        <f t="shared" si="96"/>
        <v>21.728472222224809</v>
      </c>
      <c r="H1241" s="273">
        <f t="shared" si="97"/>
        <v>26.364236111112405</v>
      </c>
      <c r="I1241" s="287">
        <f t="shared" si="98"/>
        <v>2.8415973232760718E-2</v>
      </c>
      <c r="J1241" s="22">
        <f t="shared" si="99"/>
        <v>0.7491654276355536</v>
      </c>
    </row>
    <row r="1242" spans="1:10">
      <c r="A1242" s="30" t="s">
        <v>224</v>
      </c>
      <c r="B1242" s="22">
        <v>454720</v>
      </c>
      <c r="C1242" s="13">
        <v>45142</v>
      </c>
      <c r="D1242" s="13">
        <v>45146.356249999997</v>
      </c>
      <c r="E1242" s="76">
        <v>45162</v>
      </c>
      <c r="F1242" s="273">
        <f t="shared" si="95"/>
        <v>2.6781249999985448</v>
      </c>
      <c r="G1242" s="273">
        <f t="shared" si="96"/>
        <v>15.64375000000291</v>
      </c>
      <c r="H1242" s="273">
        <f t="shared" si="97"/>
        <v>18.321875000001455</v>
      </c>
      <c r="I1242" s="287">
        <f t="shared" si="98"/>
        <v>2.6160737261906694E-2</v>
      </c>
      <c r="J1242" s="22">
        <f t="shared" si="99"/>
        <v>0.47931375802053477</v>
      </c>
    </row>
    <row r="1243" spans="1:10">
      <c r="A1243" s="30" t="s">
        <v>224</v>
      </c>
      <c r="B1243" s="22">
        <v>52.67</v>
      </c>
      <c r="C1243" s="13">
        <v>45058.535416666666</v>
      </c>
      <c r="D1243" s="13">
        <v>45058.536111111112</v>
      </c>
      <c r="E1243" s="76">
        <v>45085</v>
      </c>
      <c r="F1243" s="273">
        <f t="shared" si="95"/>
        <v>0.50034722222335404</v>
      </c>
      <c r="G1243" s="273">
        <f t="shared" si="96"/>
        <v>26.463888888887595</v>
      </c>
      <c r="H1243" s="273">
        <f t="shared" si="97"/>
        <v>26.964236111110949</v>
      </c>
      <c r="I1243" s="287">
        <f t="shared" si="98"/>
        <v>3.0301856781857528E-6</v>
      </c>
      <c r="J1243" s="22">
        <f t="shared" si="99"/>
        <v>8.1706642087107502E-5</v>
      </c>
    </row>
    <row r="1244" spans="1:10">
      <c r="A1244" s="30" t="s">
        <v>224</v>
      </c>
      <c r="B1244" s="22">
        <v>3275.18</v>
      </c>
      <c r="C1244" s="13">
        <v>45062.539583333331</v>
      </c>
      <c r="D1244" s="13">
        <v>45062.540277777778</v>
      </c>
      <c r="E1244" s="76">
        <v>45085</v>
      </c>
      <c r="F1244" s="273">
        <f t="shared" si="95"/>
        <v>0.50034722222335404</v>
      </c>
      <c r="G1244" s="273">
        <f t="shared" si="96"/>
        <v>22.459722222221899</v>
      </c>
      <c r="H1244" s="273">
        <f t="shared" si="97"/>
        <v>22.960069444445253</v>
      </c>
      <c r="I1244" s="287">
        <f t="shared" si="98"/>
        <v>1.8842611599545117E-4</v>
      </c>
      <c r="J1244" s="22">
        <f t="shared" si="99"/>
        <v>4.3262767084026555E-3</v>
      </c>
    </row>
    <row r="1245" spans="1:10">
      <c r="A1245" s="30" t="s">
        <v>224</v>
      </c>
      <c r="B1245" s="22">
        <v>52.47</v>
      </c>
      <c r="C1245" s="13">
        <v>45062.539583333331</v>
      </c>
      <c r="D1245" s="13">
        <v>45062.540277777778</v>
      </c>
      <c r="E1245" s="76">
        <v>45085</v>
      </c>
      <c r="F1245" s="273">
        <f t="shared" si="95"/>
        <v>0.50034722222335404</v>
      </c>
      <c r="G1245" s="273">
        <f t="shared" si="96"/>
        <v>22.459722222221899</v>
      </c>
      <c r="H1245" s="273">
        <f t="shared" si="97"/>
        <v>22.960069444445253</v>
      </c>
      <c r="I1245" s="287">
        <f t="shared" si="98"/>
        <v>3.0186793722120078E-6</v>
      </c>
      <c r="J1245" s="22">
        <f t="shared" si="99"/>
        <v>6.9309088016502096E-5</v>
      </c>
    </row>
    <row r="1246" spans="1:10">
      <c r="A1246" s="30" t="s">
        <v>224</v>
      </c>
      <c r="B1246" s="22">
        <v>7266</v>
      </c>
      <c r="C1246" s="13">
        <v>45112.36041666667</v>
      </c>
      <c r="D1246" s="13">
        <v>45112.361111111109</v>
      </c>
      <c r="E1246" s="76">
        <v>45132</v>
      </c>
      <c r="F1246" s="273">
        <f t="shared" si="95"/>
        <v>0.50034722221971606</v>
      </c>
      <c r="G1246" s="273">
        <f t="shared" si="96"/>
        <v>19.638888888890506</v>
      </c>
      <c r="H1246" s="273">
        <f t="shared" si="97"/>
        <v>20.139236111110222</v>
      </c>
      <c r="I1246" s="287">
        <f t="shared" si="98"/>
        <v>4.1802409602615683E-4</v>
      </c>
      <c r="J1246" s="22">
        <f t="shared" si="99"/>
        <v>8.418685970004185E-3</v>
      </c>
    </row>
    <row r="1247" spans="1:10">
      <c r="A1247" s="30" t="s">
        <v>224</v>
      </c>
      <c r="B1247" s="22">
        <v>7193.2</v>
      </c>
      <c r="C1247" s="13">
        <v>45113.363194444442</v>
      </c>
      <c r="D1247" s="13">
        <v>45113.363888888889</v>
      </c>
      <c r="E1247" s="76">
        <v>45132</v>
      </c>
      <c r="F1247" s="273">
        <f t="shared" si="95"/>
        <v>0.50034722222335404</v>
      </c>
      <c r="G1247" s="273">
        <f t="shared" si="96"/>
        <v>18.636111111110949</v>
      </c>
      <c r="H1247" s="273">
        <f t="shared" si="97"/>
        <v>19.136458333334303</v>
      </c>
      <c r="I1247" s="287">
        <f t="shared" si="98"/>
        <v>4.1383580065171364E-4</v>
      </c>
      <c r="J1247" s="22">
        <f t="shared" si="99"/>
        <v>7.9193515560135597E-3</v>
      </c>
    </row>
    <row r="1248" spans="1:10">
      <c r="A1248" s="30" t="s">
        <v>224</v>
      </c>
      <c r="B1248" s="22">
        <v>3021.78</v>
      </c>
      <c r="C1248" s="13">
        <v>45037.553472222222</v>
      </c>
      <c r="D1248" s="13">
        <v>45037.553472222222</v>
      </c>
      <c r="E1248" s="76">
        <v>45055</v>
      </c>
      <c r="F1248" s="273">
        <f t="shared" si="95"/>
        <v>0.5</v>
      </c>
      <c r="G1248" s="273">
        <f t="shared" si="96"/>
        <v>17.446527777778101</v>
      </c>
      <c r="H1248" s="273">
        <f t="shared" si="97"/>
        <v>17.946527777778101</v>
      </c>
      <c r="I1248" s="287">
        <f t="shared" si="98"/>
        <v>1.7384762632671624E-4</v>
      </c>
      <c r="J1248" s="22">
        <f t="shared" si="99"/>
        <v>3.1199612549732006E-3</v>
      </c>
    </row>
    <row r="1249" spans="1:10">
      <c r="A1249" s="30" t="s">
        <v>224</v>
      </c>
      <c r="B1249" s="22">
        <v>6689.2</v>
      </c>
      <c r="C1249" s="13">
        <v>45121.544444444444</v>
      </c>
      <c r="D1249" s="13">
        <v>45121.545138888891</v>
      </c>
      <c r="E1249" s="76">
        <v>45132</v>
      </c>
      <c r="F1249" s="273">
        <f t="shared" si="95"/>
        <v>0.50034722222335404</v>
      </c>
      <c r="G1249" s="273">
        <f t="shared" si="96"/>
        <v>10.454861111109494</v>
      </c>
      <c r="H1249" s="273">
        <f t="shared" si="97"/>
        <v>10.955208333332848</v>
      </c>
      <c r="I1249" s="287">
        <f t="shared" si="98"/>
        <v>3.8483990959787618E-4</v>
      </c>
      <c r="J1249" s="22">
        <f t="shared" si="99"/>
        <v>4.2160013846257128E-3</v>
      </c>
    </row>
    <row r="1250" spans="1:10">
      <c r="A1250" s="30" t="s">
        <v>224</v>
      </c>
      <c r="B1250" s="22">
        <v>43.87</v>
      </c>
      <c r="C1250" s="13">
        <v>45121.545138888891</v>
      </c>
      <c r="D1250" s="13">
        <v>45121.54583333333</v>
      </c>
      <c r="E1250" s="76">
        <v>45132</v>
      </c>
      <c r="F1250" s="273">
        <f t="shared" si="95"/>
        <v>0.50034722221971606</v>
      </c>
      <c r="G1250" s="273">
        <f t="shared" si="96"/>
        <v>10.454166666670062</v>
      </c>
      <c r="H1250" s="273">
        <f t="shared" si="97"/>
        <v>10.954513888889778</v>
      </c>
      <c r="I1250" s="287">
        <f t="shared" si="98"/>
        <v>2.5239082153409713E-6</v>
      </c>
      <c r="J1250" s="22">
        <f t="shared" si="99"/>
        <v>2.7648187599235683E-5</v>
      </c>
    </row>
    <row r="1251" spans="1:10">
      <c r="A1251" s="30" t="s">
        <v>224</v>
      </c>
      <c r="B1251" s="22">
        <v>7198.8</v>
      </c>
      <c r="C1251" s="13">
        <v>45109.359027777777</v>
      </c>
      <c r="D1251" s="13">
        <v>45109.359027777777</v>
      </c>
      <c r="E1251" s="76">
        <v>45132</v>
      </c>
      <c r="F1251" s="273">
        <f t="shared" si="95"/>
        <v>0.5</v>
      </c>
      <c r="G1251" s="273">
        <f t="shared" si="96"/>
        <v>22.640972222223354</v>
      </c>
      <c r="H1251" s="273">
        <f t="shared" si="97"/>
        <v>23.140972222223354</v>
      </c>
      <c r="I1251" s="287">
        <f t="shared" si="98"/>
        <v>4.1415797721897849E-4</v>
      </c>
      <c r="J1251" s="22">
        <f t="shared" si="99"/>
        <v>9.5840182464365948E-3</v>
      </c>
    </row>
    <row r="1252" spans="1:10">
      <c r="A1252" s="30" t="s">
        <v>224</v>
      </c>
      <c r="B1252" s="22">
        <v>717.31</v>
      </c>
      <c r="C1252" s="13">
        <v>45109.359027777777</v>
      </c>
      <c r="D1252" s="13">
        <v>45109.359027777777</v>
      </c>
      <c r="E1252" s="76">
        <v>45132</v>
      </c>
      <c r="F1252" s="273">
        <f t="shared" si="95"/>
        <v>0.5</v>
      </c>
      <c r="G1252" s="273">
        <f t="shared" si="96"/>
        <v>22.640972222223354</v>
      </c>
      <c r="H1252" s="273">
        <f t="shared" si="97"/>
        <v>23.140972222223354</v>
      </c>
      <c r="I1252" s="287">
        <f t="shared" si="98"/>
        <v>4.1267941690135222E-5</v>
      </c>
      <c r="J1252" s="22">
        <f t="shared" si="99"/>
        <v>9.549802923197523E-4</v>
      </c>
    </row>
    <row r="1253" spans="1:10">
      <c r="A1253" s="30" t="s">
        <v>224</v>
      </c>
      <c r="B1253" s="22">
        <v>7198.8</v>
      </c>
      <c r="C1253" s="13">
        <v>45110.36041666667</v>
      </c>
      <c r="D1253" s="13">
        <v>45110.361111111109</v>
      </c>
      <c r="E1253" s="76">
        <v>45132</v>
      </c>
      <c r="F1253" s="273">
        <f t="shared" si="95"/>
        <v>0.50034722221971606</v>
      </c>
      <c r="G1253" s="273">
        <f t="shared" si="96"/>
        <v>21.638888888890506</v>
      </c>
      <c r="H1253" s="273">
        <f t="shared" si="97"/>
        <v>22.139236111110222</v>
      </c>
      <c r="I1253" s="287">
        <f t="shared" si="98"/>
        <v>4.1415797721897849E-4</v>
      </c>
      <c r="J1253" s="22">
        <f t="shared" si="99"/>
        <v>9.1691412449507737E-3</v>
      </c>
    </row>
    <row r="1254" spans="1:10">
      <c r="A1254" s="30" t="s">
        <v>224</v>
      </c>
      <c r="B1254" s="22">
        <v>44.74</v>
      </c>
      <c r="C1254" s="13">
        <v>45110.36041666667</v>
      </c>
      <c r="D1254" s="13">
        <v>45110.361111111109</v>
      </c>
      <c r="E1254" s="76">
        <v>45132</v>
      </c>
      <c r="F1254" s="273">
        <f t="shared" si="95"/>
        <v>0.50034722221971606</v>
      </c>
      <c r="G1254" s="273">
        <f t="shared" si="96"/>
        <v>21.638888888890506</v>
      </c>
      <c r="H1254" s="273">
        <f t="shared" si="97"/>
        <v>22.139236111110222</v>
      </c>
      <c r="I1254" s="287">
        <f t="shared" si="98"/>
        <v>2.5739606463267629E-6</v>
      </c>
      <c r="J1254" s="22">
        <f t="shared" si="99"/>
        <v>5.6985522489734073E-5</v>
      </c>
    </row>
    <row r="1255" spans="1:10">
      <c r="A1255" s="30" t="s">
        <v>224</v>
      </c>
      <c r="B1255" s="22">
        <v>7176.4</v>
      </c>
      <c r="C1255" s="13">
        <v>45265.443055555559</v>
      </c>
      <c r="D1255" s="13">
        <v>45265.443055555559</v>
      </c>
      <c r="E1255" s="76">
        <v>45281</v>
      </c>
      <c r="F1255" s="273">
        <f t="shared" si="95"/>
        <v>0.5</v>
      </c>
      <c r="G1255" s="273">
        <f t="shared" si="96"/>
        <v>15.556944444440887</v>
      </c>
      <c r="H1255" s="273">
        <f t="shared" si="97"/>
        <v>16.056944444440887</v>
      </c>
      <c r="I1255" s="287">
        <f t="shared" si="98"/>
        <v>4.1286927094991903E-4</v>
      </c>
      <c r="J1255" s="22">
        <f t="shared" si="99"/>
        <v>6.6294189464596621E-3</v>
      </c>
    </row>
    <row r="1256" spans="1:10">
      <c r="A1256" s="30" t="s">
        <v>224</v>
      </c>
      <c r="B1256" s="22">
        <v>60.17</v>
      </c>
      <c r="C1256" s="13">
        <v>45257.47152777778</v>
      </c>
      <c r="D1256" s="13">
        <v>45257.47152777778</v>
      </c>
      <c r="E1256" s="76">
        <v>45267</v>
      </c>
      <c r="F1256" s="273">
        <f t="shared" si="95"/>
        <v>0.5</v>
      </c>
      <c r="G1256" s="273">
        <f t="shared" si="96"/>
        <v>9.5284722222204437</v>
      </c>
      <c r="H1256" s="273">
        <f t="shared" si="97"/>
        <v>10.028472222220444</v>
      </c>
      <c r="I1256" s="287">
        <f t="shared" si="98"/>
        <v>3.4616721522011915E-6</v>
      </c>
      <c r="J1256" s="22">
        <f t="shared" si="99"/>
        <v>3.4715283020783711E-5</v>
      </c>
    </row>
    <row r="1257" spans="1:10">
      <c r="A1257" s="30" t="s">
        <v>224</v>
      </c>
      <c r="B1257" s="22">
        <v>6848.8</v>
      </c>
      <c r="C1257" s="13">
        <v>45257.47152777778</v>
      </c>
      <c r="D1257" s="13">
        <v>45257.47152777778</v>
      </c>
      <c r="E1257" s="76">
        <v>45267</v>
      </c>
      <c r="F1257" s="273">
        <f t="shared" si="95"/>
        <v>0.5</v>
      </c>
      <c r="G1257" s="273">
        <f t="shared" si="96"/>
        <v>9.5284722222204437</v>
      </c>
      <c r="H1257" s="273">
        <f t="shared" si="97"/>
        <v>10.028472222220444</v>
      </c>
      <c r="I1257" s="287">
        <f t="shared" si="98"/>
        <v>3.9402194176492471E-4</v>
      </c>
      <c r="J1257" s="22">
        <f t="shared" si="99"/>
        <v>3.9514380979349091E-3</v>
      </c>
    </row>
    <row r="1258" spans="1:10">
      <c r="A1258" s="30" t="s">
        <v>224</v>
      </c>
      <c r="B1258" s="22">
        <v>60.89</v>
      </c>
      <c r="C1258" s="13">
        <v>45253.222222222219</v>
      </c>
      <c r="D1258" s="13">
        <v>45253.222222222219</v>
      </c>
      <c r="E1258" s="76">
        <v>45267</v>
      </c>
      <c r="F1258" s="273">
        <f t="shared" si="95"/>
        <v>0.5</v>
      </c>
      <c r="G1258" s="273">
        <f t="shared" si="96"/>
        <v>13.777777777781012</v>
      </c>
      <c r="H1258" s="273">
        <f t="shared" si="97"/>
        <v>14.277777777781012</v>
      </c>
      <c r="I1258" s="287">
        <f t="shared" si="98"/>
        <v>3.5030948537066735E-6</v>
      </c>
      <c r="J1258" s="22">
        <f t="shared" si="99"/>
        <v>5.0016409855712164E-5</v>
      </c>
    </row>
    <row r="1259" spans="1:10">
      <c r="A1259" s="30" t="s">
        <v>224</v>
      </c>
      <c r="B1259" s="22">
        <v>6930</v>
      </c>
      <c r="C1259" s="13">
        <v>45253.222222222219</v>
      </c>
      <c r="D1259" s="13">
        <v>45253.222222222219</v>
      </c>
      <c r="E1259" s="76">
        <v>45267</v>
      </c>
      <c r="F1259" s="273">
        <f t="shared" si="95"/>
        <v>0.5</v>
      </c>
      <c r="G1259" s="273">
        <f t="shared" si="96"/>
        <v>13.777777777781012</v>
      </c>
      <c r="H1259" s="273">
        <f t="shared" si="97"/>
        <v>14.277777777781012</v>
      </c>
      <c r="I1259" s="287">
        <f t="shared" si="98"/>
        <v>3.9869350199026521E-4</v>
      </c>
      <c r="J1259" s="22">
        <f t="shared" si="99"/>
        <v>5.6924572228622978E-3</v>
      </c>
    </row>
    <row r="1260" spans="1:10">
      <c r="A1260" s="30" t="s">
        <v>224</v>
      </c>
      <c r="B1260" s="22">
        <v>3222.98</v>
      </c>
      <c r="C1260" s="13">
        <v>44930.316666666666</v>
      </c>
      <c r="D1260" s="13">
        <v>44930.318055555559</v>
      </c>
      <c r="E1260" s="76">
        <v>44950</v>
      </c>
      <c r="F1260" s="273">
        <f t="shared" si="95"/>
        <v>0.50069444444670808</v>
      </c>
      <c r="G1260" s="273">
        <f t="shared" si="96"/>
        <v>19.681944444440887</v>
      </c>
      <c r="H1260" s="273">
        <f t="shared" si="97"/>
        <v>20.182638888887595</v>
      </c>
      <c r="I1260" s="287">
        <f t="shared" si="98"/>
        <v>1.8542297013630373E-4</v>
      </c>
      <c r="J1260" s="22">
        <f t="shared" si="99"/>
        <v>3.7423248479660069E-3</v>
      </c>
    </row>
    <row r="1261" spans="1:10">
      <c r="A1261" s="30" t="s">
        <v>224</v>
      </c>
      <c r="B1261" s="22">
        <v>720.32</v>
      </c>
      <c r="C1261" s="13">
        <v>44930.316666666666</v>
      </c>
      <c r="D1261" s="13">
        <v>44930.318055555559</v>
      </c>
      <c r="E1261" s="76">
        <v>44950</v>
      </c>
      <c r="F1261" s="273">
        <f t="shared" si="95"/>
        <v>0.50069444444670808</v>
      </c>
      <c r="G1261" s="273">
        <f t="shared" si="96"/>
        <v>19.681944444440887</v>
      </c>
      <c r="H1261" s="273">
        <f t="shared" si="97"/>
        <v>20.182638888887595</v>
      </c>
      <c r="I1261" s="287">
        <f t="shared" si="98"/>
        <v>4.1441111595040092E-5</v>
      </c>
      <c r="J1261" s="22">
        <f t="shared" si="99"/>
        <v>8.3639099047678686E-4</v>
      </c>
    </row>
    <row r="1262" spans="1:10">
      <c r="A1262" s="30" t="s">
        <v>224</v>
      </c>
      <c r="B1262" s="22">
        <v>7058.8</v>
      </c>
      <c r="C1262" s="13">
        <v>45249.78125</v>
      </c>
      <c r="D1262" s="13">
        <v>45249.78125</v>
      </c>
      <c r="E1262" s="76">
        <v>45267</v>
      </c>
      <c r="F1262" s="273">
        <f t="shared" si="95"/>
        <v>0.5</v>
      </c>
      <c r="G1262" s="273">
        <f t="shared" si="96"/>
        <v>17.21875</v>
      </c>
      <c r="H1262" s="273">
        <f t="shared" si="97"/>
        <v>17.71875</v>
      </c>
      <c r="I1262" s="287">
        <f t="shared" si="98"/>
        <v>4.0610356303735702E-4</v>
      </c>
      <c r="J1262" s="22">
        <f t="shared" si="99"/>
        <v>7.1956475075681701E-3</v>
      </c>
    </row>
    <row r="1263" spans="1:10">
      <c r="A1263" s="30" t="s">
        <v>224</v>
      </c>
      <c r="B1263" s="22">
        <v>703.36</v>
      </c>
      <c r="C1263" s="13">
        <v>45249.78125</v>
      </c>
      <c r="D1263" s="13">
        <v>45249.78125</v>
      </c>
      <c r="E1263" s="76">
        <v>45267</v>
      </c>
      <c r="F1263" s="273">
        <f t="shared" si="95"/>
        <v>0.5</v>
      </c>
      <c r="G1263" s="273">
        <f t="shared" si="96"/>
        <v>17.21875</v>
      </c>
      <c r="H1263" s="273">
        <f t="shared" si="97"/>
        <v>17.71875</v>
      </c>
      <c r="I1263" s="287">
        <f t="shared" si="98"/>
        <v>4.0465376848466515E-5</v>
      </c>
      <c r="J1263" s="22">
        <f t="shared" si="99"/>
        <v>7.1699589603376607E-4</v>
      </c>
    </row>
    <row r="1264" spans="1:10">
      <c r="A1264" s="30" t="s">
        <v>224</v>
      </c>
      <c r="B1264" s="22">
        <v>6773.2</v>
      </c>
      <c r="C1264" s="13">
        <v>45264.978472222225</v>
      </c>
      <c r="D1264" s="13">
        <v>45264.978472222225</v>
      </c>
      <c r="E1264" s="76">
        <v>45281</v>
      </c>
      <c r="F1264" s="273">
        <f t="shared" si="95"/>
        <v>0.5</v>
      </c>
      <c r="G1264" s="273">
        <f t="shared" si="96"/>
        <v>16.021527777775191</v>
      </c>
      <c r="H1264" s="273">
        <f t="shared" si="97"/>
        <v>16.521527777775191</v>
      </c>
      <c r="I1264" s="287">
        <f t="shared" si="98"/>
        <v>3.8967255810684907E-4</v>
      </c>
      <c r="J1264" s="22">
        <f t="shared" si="99"/>
        <v>6.4379859929990244E-3</v>
      </c>
    </row>
    <row r="1265" spans="1:10">
      <c r="A1265" s="30" t="s">
        <v>224</v>
      </c>
      <c r="B1265" s="22">
        <v>7056</v>
      </c>
      <c r="C1265" s="13">
        <v>45247</v>
      </c>
      <c r="D1265" s="13">
        <v>45247</v>
      </c>
      <c r="E1265" s="76">
        <v>45267</v>
      </c>
      <c r="F1265" s="273">
        <f t="shared" si="95"/>
        <v>0.5</v>
      </c>
      <c r="G1265" s="273">
        <f t="shared" si="96"/>
        <v>20</v>
      </c>
      <c r="H1265" s="273">
        <f t="shared" si="97"/>
        <v>20.5</v>
      </c>
      <c r="I1265" s="287">
        <f t="shared" si="98"/>
        <v>4.0594247475372457E-4</v>
      </c>
      <c r="J1265" s="22">
        <f t="shared" si="99"/>
        <v>8.3218207324513536E-3</v>
      </c>
    </row>
    <row r="1266" spans="1:10">
      <c r="A1266" s="30" t="s">
        <v>224</v>
      </c>
      <c r="B1266" s="22">
        <v>661.79</v>
      </c>
      <c r="C1266" s="13">
        <v>45250.570138888892</v>
      </c>
      <c r="D1266" s="13">
        <v>45250.570138888892</v>
      </c>
      <c r="E1266" s="76">
        <v>45267</v>
      </c>
      <c r="F1266" s="273">
        <f t="shared" si="95"/>
        <v>0.5</v>
      </c>
      <c r="G1266" s="273">
        <f t="shared" si="96"/>
        <v>16.429861111108039</v>
      </c>
      <c r="H1266" s="273">
        <f t="shared" si="97"/>
        <v>16.929861111108039</v>
      </c>
      <c r="I1266" s="287">
        <f t="shared" si="98"/>
        <v>3.8073791151823605E-5</v>
      </c>
      <c r="J1266" s="22">
        <f t="shared" si="99"/>
        <v>6.4458399617370776E-4</v>
      </c>
    </row>
    <row r="1267" spans="1:10">
      <c r="A1267" s="30" t="s">
        <v>224</v>
      </c>
      <c r="B1267" s="22">
        <v>7022.4</v>
      </c>
      <c r="C1267" s="13">
        <v>45257.229861111111</v>
      </c>
      <c r="D1267" s="13">
        <v>45257.229861111111</v>
      </c>
      <c r="E1267" s="76">
        <v>45267</v>
      </c>
      <c r="F1267" s="273">
        <f t="shared" si="95"/>
        <v>0.5</v>
      </c>
      <c r="G1267" s="273">
        <f t="shared" si="96"/>
        <v>9.7701388888890506</v>
      </c>
      <c r="H1267" s="273">
        <f t="shared" si="97"/>
        <v>10.270138888889051</v>
      </c>
      <c r="I1267" s="287">
        <f t="shared" si="98"/>
        <v>4.0400941535013535E-4</v>
      </c>
      <c r="J1267" s="22">
        <f t="shared" si="99"/>
        <v>4.1492328080647541E-3</v>
      </c>
    </row>
    <row r="1268" spans="1:10">
      <c r="A1268" s="30" t="s">
        <v>224</v>
      </c>
      <c r="B1268" s="22">
        <v>734.55</v>
      </c>
      <c r="C1268" s="13">
        <v>45019.285416666666</v>
      </c>
      <c r="D1268" s="13">
        <v>45019.286111111112</v>
      </c>
      <c r="E1268" s="76">
        <v>45040</v>
      </c>
      <c r="F1268" s="273">
        <f t="shared" si="95"/>
        <v>0.50034722222335404</v>
      </c>
      <c r="G1268" s="273">
        <f t="shared" si="96"/>
        <v>20.713888888887595</v>
      </c>
      <c r="H1268" s="273">
        <f t="shared" si="97"/>
        <v>21.214236111110949</v>
      </c>
      <c r="I1268" s="287">
        <f t="shared" si="98"/>
        <v>4.2259785265072046E-5</v>
      </c>
      <c r="J1268" s="22">
        <f t="shared" si="99"/>
        <v>8.9650906261808582E-4</v>
      </c>
    </row>
    <row r="1269" spans="1:10">
      <c r="A1269" s="30" t="s">
        <v>224</v>
      </c>
      <c r="B1269" s="22">
        <v>57.27</v>
      </c>
      <c r="C1269" s="13">
        <v>45274.398611111108</v>
      </c>
      <c r="D1269" s="13">
        <v>45274.398611111108</v>
      </c>
      <c r="E1269" s="76">
        <v>45281</v>
      </c>
      <c r="F1269" s="273">
        <f t="shared" si="95"/>
        <v>0.5</v>
      </c>
      <c r="G1269" s="273">
        <f t="shared" si="96"/>
        <v>6.601388888891961</v>
      </c>
      <c r="H1269" s="273">
        <f t="shared" si="97"/>
        <v>7.101388888891961</v>
      </c>
      <c r="I1269" s="287">
        <f t="shared" si="98"/>
        <v>3.2948307155818887E-6</v>
      </c>
      <c r="J1269" s="22">
        <f t="shared" si="99"/>
        <v>2.3397874234413174E-5</v>
      </c>
    </row>
    <row r="1270" spans="1:10">
      <c r="A1270" s="30" t="s">
        <v>224</v>
      </c>
      <c r="B1270" s="22">
        <v>3290.47</v>
      </c>
      <c r="C1270" s="13">
        <v>45037.554166666669</v>
      </c>
      <c r="D1270" s="13">
        <v>45037.554166666669</v>
      </c>
      <c r="E1270" s="76">
        <v>45055</v>
      </c>
      <c r="F1270" s="273">
        <f t="shared" si="95"/>
        <v>0.5</v>
      </c>
      <c r="G1270" s="273">
        <f t="shared" si="96"/>
        <v>17.445833333331393</v>
      </c>
      <c r="H1270" s="273">
        <f t="shared" si="97"/>
        <v>17.945833333331393</v>
      </c>
      <c r="I1270" s="287">
        <f t="shared" si="98"/>
        <v>1.8930577308714399E-4</v>
      </c>
      <c r="J1270" s="22">
        <f t="shared" si="99"/>
        <v>3.3972498528593376E-3</v>
      </c>
    </row>
    <row r="1271" spans="1:10">
      <c r="A1271" s="30" t="s">
        <v>224</v>
      </c>
      <c r="B1271" s="22">
        <v>55.56</v>
      </c>
      <c r="C1271" s="13">
        <v>45037.554166666669</v>
      </c>
      <c r="D1271" s="13">
        <v>45037.554166666669</v>
      </c>
      <c r="E1271" s="76">
        <v>45055</v>
      </c>
      <c r="F1271" s="273">
        <f t="shared" si="95"/>
        <v>0.5</v>
      </c>
      <c r="G1271" s="273">
        <f t="shared" si="96"/>
        <v>17.445833333331393</v>
      </c>
      <c r="H1271" s="273">
        <f t="shared" si="97"/>
        <v>17.945833333331393</v>
      </c>
      <c r="I1271" s="287">
        <f t="shared" si="98"/>
        <v>3.1964517995063686E-6</v>
      </c>
      <c r="J1271" s="22">
        <f t="shared" si="99"/>
        <v>5.7362991251968505E-5</v>
      </c>
    </row>
    <row r="1272" spans="1:10">
      <c r="A1272" s="30" t="s">
        <v>224</v>
      </c>
      <c r="B1272" s="22">
        <v>733.98</v>
      </c>
      <c r="C1272" s="13">
        <v>45040.556944444441</v>
      </c>
      <c r="D1272" s="13">
        <v>45040.557638888888</v>
      </c>
      <c r="E1272" s="76">
        <v>45055</v>
      </c>
      <c r="F1272" s="273">
        <f t="shared" si="95"/>
        <v>0.50034722222335404</v>
      </c>
      <c r="G1272" s="273">
        <f t="shared" si="96"/>
        <v>14.442361111112405</v>
      </c>
      <c r="H1272" s="273">
        <f t="shared" si="97"/>
        <v>14.942708333335759</v>
      </c>
      <c r="I1272" s="287">
        <f t="shared" si="98"/>
        <v>4.2226992293046876E-5</v>
      </c>
      <c r="J1272" s="22">
        <f t="shared" si="99"/>
        <v>6.3098562962901638E-4</v>
      </c>
    </row>
    <row r="1273" spans="1:10">
      <c r="A1273" s="30" t="s">
        <v>224</v>
      </c>
      <c r="B1273" s="22">
        <v>701.13</v>
      </c>
      <c r="C1273" s="13">
        <v>45267.196527777778</v>
      </c>
      <c r="D1273" s="13">
        <v>45267.196527777778</v>
      </c>
      <c r="E1273" s="76">
        <v>45281</v>
      </c>
      <c r="F1273" s="273">
        <f t="shared" si="95"/>
        <v>0.5</v>
      </c>
      <c r="G1273" s="273">
        <f t="shared" si="96"/>
        <v>13.803472222221899</v>
      </c>
      <c r="H1273" s="273">
        <f t="shared" si="97"/>
        <v>14.303472222221899</v>
      </c>
      <c r="I1273" s="287">
        <f t="shared" si="98"/>
        <v>4.0337081536859252E-5</v>
      </c>
      <c r="J1273" s="22">
        <f t="shared" si="99"/>
        <v>5.7696032528796611E-4</v>
      </c>
    </row>
    <row r="1274" spans="1:10">
      <c r="A1274" s="30" t="s">
        <v>224</v>
      </c>
      <c r="B1274" s="22">
        <v>7126</v>
      </c>
      <c r="C1274" s="13">
        <v>45278.22152777778</v>
      </c>
      <c r="D1274" s="13">
        <v>45278.22152777778</v>
      </c>
      <c r="E1274" s="76">
        <v>45300</v>
      </c>
      <c r="F1274" s="273">
        <f t="shared" si="95"/>
        <v>0.5</v>
      </c>
      <c r="G1274" s="273">
        <f t="shared" si="96"/>
        <v>21.778472222220444</v>
      </c>
      <c r="H1274" s="273">
        <f t="shared" si="97"/>
        <v>22.278472222220444</v>
      </c>
      <c r="I1274" s="287">
        <f t="shared" si="98"/>
        <v>4.0996968184453531E-4</v>
      </c>
      <c r="J1274" s="22">
        <f t="shared" si="99"/>
        <v>9.1334981689260332E-3</v>
      </c>
    </row>
    <row r="1275" spans="1:10">
      <c r="A1275" s="30" t="s">
        <v>224</v>
      </c>
      <c r="B1275" s="22">
        <v>7128.8</v>
      </c>
      <c r="C1275" s="13">
        <v>45278.249305555553</v>
      </c>
      <c r="D1275" s="13">
        <v>45278.249305555553</v>
      </c>
      <c r="E1275" s="76">
        <v>45300</v>
      </c>
      <c r="F1275" s="273">
        <f t="shared" si="95"/>
        <v>0.5</v>
      </c>
      <c r="G1275" s="273">
        <f t="shared" si="96"/>
        <v>21.750694444446708</v>
      </c>
      <c r="H1275" s="273">
        <f t="shared" si="97"/>
        <v>22.250694444446708</v>
      </c>
      <c r="I1275" s="287">
        <f t="shared" si="98"/>
        <v>4.1013077012816776E-4</v>
      </c>
      <c r="J1275" s="22">
        <f t="shared" si="99"/>
        <v>9.1256944483874714E-3</v>
      </c>
    </row>
    <row r="1276" spans="1:10">
      <c r="A1276" s="30" t="s">
        <v>224</v>
      </c>
      <c r="B1276" s="22">
        <v>7131.6</v>
      </c>
      <c r="C1276" s="13">
        <v>45279.20208333333</v>
      </c>
      <c r="D1276" s="13">
        <v>45279.20208333333</v>
      </c>
      <c r="E1276" s="76">
        <v>45300</v>
      </c>
      <c r="F1276" s="273">
        <f t="shared" si="95"/>
        <v>0.5</v>
      </c>
      <c r="G1276" s="273">
        <f t="shared" si="96"/>
        <v>20.797916666670062</v>
      </c>
      <c r="H1276" s="273">
        <f t="shared" si="97"/>
        <v>21.297916666670062</v>
      </c>
      <c r="I1276" s="287">
        <f t="shared" si="98"/>
        <v>4.1029185841180021E-4</v>
      </c>
      <c r="J1276" s="22">
        <f t="shared" si="99"/>
        <v>8.7383618094677134E-3</v>
      </c>
    </row>
    <row r="1277" spans="1:10">
      <c r="A1277" s="30" t="s">
        <v>224</v>
      </c>
      <c r="B1277" s="22">
        <v>3216.61</v>
      </c>
      <c r="C1277" s="13">
        <v>45096.397916666669</v>
      </c>
      <c r="D1277" s="13">
        <v>45096.4</v>
      </c>
      <c r="E1277" s="76">
        <v>45114</v>
      </c>
      <c r="F1277" s="273">
        <f t="shared" si="95"/>
        <v>0.50104166666642413</v>
      </c>
      <c r="G1277" s="273">
        <f t="shared" si="96"/>
        <v>17.599999999998545</v>
      </c>
      <c r="H1277" s="273">
        <f t="shared" si="97"/>
        <v>18.101041666664969</v>
      </c>
      <c r="I1277" s="287">
        <f t="shared" si="98"/>
        <v>1.8505649429103997E-4</v>
      </c>
      <c r="J1277" s="22">
        <f t="shared" si="99"/>
        <v>3.3497153138490623E-3</v>
      </c>
    </row>
    <row r="1278" spans="1:10">
      <c r="A1278" s="30" t="s">
        <v>224</v>
      </c>
      <c r="B1278" s="22">
        <v>46.73</v>
      </c>
      <c r="C1278" s="13">
        <v>45096.397916666669</v>
      </c>
      <c r="D1278" s="13">
        <v>45096.4</v>
      </c>
      <c r="E1278" s="76">
        <v>45114</v>
      </c>
      <c r="F1278" s="273">
        <f t="shared" si="95"/>
        <v>0.50104166666642413</v>
      </c>
      <c r="G1278" s="273">
        <f t="shared" si="96"/>
        <v>17.599999999998545</v>
      </c>
      <c r="H1278" s="273">
        <f t="shared" si="97"/>
        <v>18.101041666664969</v>
      </c>
      <c r="I1278" s="287">
        <f t="shared" si="98"/>
        <v>2.6884483907655255E-6</v>
      </c>
      <c r="J1278" s="22">
        <f t="shared" si="99"/>
        <v>4.866371633992516E-5</v>
      </c>
    </row>
    <row r="1279" spans="1:10">
      <c r="A1279" s="30" t="s">
        <v>224</v>
      </c>
      <c r="B1279" s="22">
        <v>720.32</v>
      </c>
      <c r="C1279" s="13">
        <v>45028.412499999999</v>
      </c>
      <c r="D1279" s="13">
        <v>45028.413194444445</v>
      </c>
      <c r="E1279" s="76">
        <v>45040</v>
      </c>
      <c r="F1279" s="273">
        <f t="shared" si="95"/>
        <v>0.50034722222335404</v>
      </c>
      <c r="G1279" s="273">
        <f t="shared" si="96"/>
        <v>11.586805555554747</v>
      </c>
      <c r="H1279" s="273">
        <f t="shared" si="97"/>
        <v>12.087152777778101</v>
      </c>
      <c r="I1279" s="287">
        <f t="shared" si="98"/>
        <v>4.1441111595040092E-5</v>
      </c>
      <c r="J1279" s="22">
        <f t="shared" si="99"/>
        <v>5.0090504713020117E-4</v>
      </c>
    </row>
    <row r="1280" spans="1:10">
      <c r="A1280" s="30" t="s">
        <v>224</v>
      </c>
      <c r="B1280" s="22">
        <v>683.89</v>
      </c>
      <c r="C1280" s="13">
        <v>45029.51666666667</v>
      </c>
      <c r="D1280" s="13">
        <v>45029.51666666667</v>
      </c>
      <c r="E1280" s="76">
        <v>45040</v>
      </c>
      <c r="F1280" s="273">
        <f t="shared" si="95"/>
        <v>0.5</v>
      </c>
      <c r="G1280" s="273">
        <f t="shared" si="96"/>
        <v>10.483333333329938</v>
      </c>
      <c r="H1280" s="273">
        <f t="shared" si="97"/>
        <v>10.983333333329938</v>
      </c>
      <c r="I1280" s="287">
        <f t="shared" si="98"/>
        <v>3.9345237961922435E-5</v>
      </c>
      <c r="J1280" s="22">
        <f t="shared" si="99"/>
        <v>4.3214186361498116E-4</v>
      </c>
    </row>
    <row r="1281" spans="1:10">
      <c r="A1281" s="30" t="s">
        <v>224</v>
      </c>
      <c r="B1281" s="22">
        <v>725.16</v>
      </c>
      <c r="C1281" s="13">
        <v>45033.520138888889</v>
      </c>
      <c r="D1281" s="13">
        <v>45033.520833333336</v>
      </c>
      <c r="E1281" s="76">
        <v>45055</v>
      </c>
      <c r="F1281" s="273">
        <f t="shared" si="95"/>
        <v>0.50034722222335404</v>
      </c>
      <c r="G1281" s="273">
        <f t="shared" si="96"/>
        <v>21.479166666664241</v>
      </c>
      <c r="H1281" s="273">
        <f t="shared" si="97"/>
        <v>21.979513888887595</v>
      </c>
      <c r="I1281" s="287">
        <f t="shared" si="98"/>
        <v>4.1719564199604718E-5</v>
      </c>
      <c r="J1281" s="22">
        <f t="shared" si="99"/>
        <v>9.1697574076354956E-4</v>
      </c>
    </row>
    <row r="1282" spans="1:10">
      <c r="A1282" s="30" t="s">
        <v>224</v>
      </c>
      <c r="B1282" s="22">
        <v>68.94</v>
      </c>
      <c r="C1282" s="13">
        <v>44956.28402777778</v>
      </c>
      <c r="D1282" s="13">
        <v>44956.284722222219</v>
      </c>
      <c r="E1282" s="76">
        <v>44966</v>
      </c>
      <c r="F1282" s="273">
        <f t="shared" si="95"/>
        <v>0.50034722221971606</v>
      </c>
      <c r="G1282" s="273">
        <f t="shared" si="96"/>
        <v>9.7152777777810115</v>
      </c>
      <c r="H1282" s="273">
        <f t="shared" si="97"/>
        <v>10.215625000000728</v>
      </c>
      <c r="I1282" s="287">
        <f t="shared" si="98"/>
        <v>3.9662236691499109E-6</v>
      </c>
      <c r="J1282" s="22">
        <f t="shared" si="99"/>
        <v>4.0517453670162443E-5</v>
      </c>
    </row>
    <row r="1283" spans="1:10">
      <c r="A1283" s="30" t="s">
        <v>224</v>
      </c>
      <c r="B1283" s="22">
        <v>714.35</v>
      </c>
      <c r="C1283" s="13">
        <v>44963.441666666666</v>
      </c>
      <c r="D1283" s="13">
        <v>44963.441666666666</v>
      </c>
      <c r="E1283" s="76">
        <v>44980</v>
      </c>
      <c r="F1283" s="273">
        <f t="shared" si="95"/>
        <v>0.5</v>
      </c>
      <c r="G1283" s="273">
        <f t="shared" si="96"/>
        <v>16.558333333334303</v>
      </c>
      <c r="H1283" s="273">
        <f t="shared" si="97"/>
        <v>17.058333333334303</v>
      </c>
      <c r="I1283" s="287">
        <f t="shared" si="98"/>
        <v>4.1097648361723803E-5</v>
      </c>
      <c r="J1283" s="22">
        <f t="shared" si="99"/>
        <v>7.0105738497044511E-4</v>
      </c>
    </row>
    <row r="1284" spans="1:10">
      <c r="A1284" s="30" t="s">
        <v>224</v>
      </c>
      <c r="B1284" s="22">
        <v>716.34</v>
      </c>
      <c r="C1284" s="13">
        <v>44964.586111111108</v>
      </c>
      <c r="D1284" s="13">
        <v>44964.586805555555</v>
      </c>
      <c r="E1284" s="76">
        <v>44980</v>
      </c>
      <c r="F1284" s="273">
        <f t="shared" si="95"/>
        <v>0.50034722222335404</v>
      </c>
      <c r="G1284" s="273">
        <f t="shared" si="96"/>
        <v>15.413194444445253</v>
      </c>
      <c r="H1284" s="273">
        <f t="shared" si="97"/>
        <v>15.913541666668607</v>
      </c>
      <c r="I1284" s="287">
        <f t="shared" si="98"/>
        <v>4.1212136106162566E-5</v>
      </c>
      <c r="J1284" s="22">
        <f t="shared" si="99"/>
        <v>6.5583104509783568E-4</v>
      </c>
    </row>
    <row r="1285" spans="1:10">
      <c r="A1285" s="30" t="s">
        <v>224</v>
      </c>
      <c r="B1285" s="22">
        <v>7137.2</v>
      </c>
      <c r="C1285" s="13">
        <v>45149.552777777775</v>
      </c>
      <c r="D1285" s="13">
        <v>45149.552777777775</v>
      </c>
      <c r="E1285" s="76">
        <v>45162</v>
      </c>
      <c r="F1285" s="273">
        <f t="shared" si="95"/>
        <v>0.5</v>
      </c>
      <c r="G1285" s="273">
        <f t="shared" si="96"/>
        <v>12.447222222224809</v>
      </c>
      <c r="H1285" s="273">
        <f t="shared" si="97"/>
        <v>12.947222222224809</v>
      </c>
      <c r="I1285" s="287">
        <f t="shared" si="98"/>
        <v>4.1061403497906501E-4</v>
      </c>
      <c r="J1285" s="22">
        <f t="shared" si="99"/>
        <v>5.3163111584383456E-3</v>
      </c>
    </row>
    <row r="1286" spans="1:10">
      <c r="A1286" s="30" t="s">
        <v>224</v>
      </c>
      <c r="B1286" s="22">
        <v>53.06</v>
      </c>
      <c r="C1286" s="13">
        <v>45072.270138888889</v>
      </c>
      <c r="D1286" s="13">
        <v>45072.271527777775</v>
      </c>
      <c r="E1286" s="76">
        <v>45085</v>
      </c>
      <c r="F1286" s="273">
        <f t="shared" si="95"/>
        <v>0.5006944444430701</v>
      </c>
      <c r="G1286" s="273">
        <f t="shared" si="96"/>
        <v>12.728472222224809</v>
      </c>
      <c r="H1286" s="273">
        <f t="shared" si="97"/>
        <v>13.229166666667879</v>
      </c>
      <c r="I1286" s="287">
        <f t="shared" si="98"/>
        <v>3.0526229748345556E-6</v>
      </c>
      <c r="J1286" s="22">
        <f t="shared" si="99"/>
        <v>4.0383658104585844E-5</v>
      </c>
    </row>
    <row r="1287" spans="1:10">
      <c r="A1287" s="30" t="s">
        <v>224</v>
      </c>
      <c r="B1287" s="22">
        <v>682.47</v>
      </c>
      <c r="C1287" s="13">
        <v>45085.542361111111</v>
      </c>
      <c r="D1287" s="13">
        <v>45085.542361111111</v>
      </c>
      <c r="E1287" s="76">
        <v>45099</v>
      </c>
      <c r="F1287" s="273">
        <f t="shared" si="95"/>
        <v>0.5</v>
      </c>
      <c r="G1287" s="273">
        <f t="shared" si="96"/>
        <v>13.457638888889051</v>
      </c>
      <c r="H1287" s="273">
        <f t="shared" si="97"/>
        <v>13.957638888889051</v>
      </c>
      <c r="I1287" s="287">
        <f t="shared" si="98"/>
        <v>3.9263543189508842E-5</v>
      </c>
      <c r="J1287" s="22">
        <f t="shared" si="99"/>
        <v>5.480263573374634E-4</v>
      </c>
    </row>
    <row r="1288" spans="1:10">
      <c r="A1288" s="30" t="s">
        <v>224</v>
      </c>
      <c r="B1288" s="22">
        <v>715.2</v>
      </c>
      <c r="C1288" s="13">
        <v>45085.545138888891</v>
      </c>
      <c r="D1288" s="13">
        <v>45085.54583333333</v>
      </c>
      <c r="E1288" s="76">
        <v>45099</v>
      </c>
      <c r="F1288" s="273">
        <f t="shared" si="95"/>
        <v>0.50034722221971606</v>
      </c>
      <c r="G1288" s="273">
        <f t="shared" si="96"/>
        <v>13.454166666670062</v>
      </c>
      <c r="H1288" s="273">
        <f t="shared" si="97"/>
        <v>13.954513888889778</v>
      </c>
      <c r="I1288" s="287">
        <f t="shared" si="98"/>
        <v>4.1146550162112219E-5</v>
      </c>
      <c r="J1288" s="22">
        <f t="shared" si="99"/>
        <v>5.7418010571709489E-4</v>
      </c>
    </row>
    <row r="1289" spans="1:10">
      <c r="A1289" s="30" t="s">
        <v>224</v>
      </c>
      <c r="B1289" s="22">
        <v>3303.2</v>
      </c>
      <c r="C1289" s="13">
        <v>45086.548611111109</v>
      </c>
      <c r="D1289" s="13">
        <v>45086.548611111109</v>
      </c>
      <c r="E1289" s="76">
        <v>45099</v>
      </c>
      <c r="F1289" s="273">
        <f t="shared" si="95"/>
        <v>0.5</v>
      </c>
      <c r="G1289" s="273">
        <f t="shared" si="96"/>
        <v>12.451388888890506</v>
      </c>
      <c r="H1289" s="273">
        <f t="shared" si="97"/>
        <v>12.951388888890506</v>
      </c>
      <c r="I1289" s="287">
        <f t="shared" si="98"/>
        <v>1.9003814946237286E-4</v>
      </c>
      <c r="J1289" s="22">
        <f t="shared" si="99"/>
        <v>2.4612579774122892E-3</v>
      </c>
    </row>
    <row r="1290" spans="1:10">
      <c r="A1290" s="30" t="s">
        <v>224</v>
      </c>
      <c r="B1290" s="22">
        <v>738.25</v>
      </c>
      <c r="C1290" s="13">
        <v>45086.548611111109</v>
      </c>
      <c r="D1290" s="13">
        <v>45086.548611111109</v>
      </c>
      <c r="E1290" s="76">
        <v>45099</v>
      </c>
      <c r="F1290" s="273">
        <f t="shared" ref="F1290:F1353" si="100">(D1290-C1290+1)/2</f>
        <v>0.5</v>
      </c>
      <c r="G1290" s="273">
        <f t="shared" ref="G1290:G1353" si="101">E1290-D1290</f>
        <v>12.451388888890506</v>
      </c>
      <c r="H1290" s="273">
        <f t="shared" ref="H1290:H1353" si="102">SUM(F1290:G1290)</f>
        <v>12.951388888890506</v>
      </c>
      <c r="I1290" s="287">
        <f t="shared" ref="I1290:I1353" si="103">+B1290/B$1925</f>
        <v>4.2472651925586332E-5</v>
      </c>
      <c r="J1290" s="22">
        <f t="shared" ref="J1290:J1353" si="104">+H1290*I1290</f>
        <v>5.5007983223075282E-4</v>
      </c>
    </row>
    <row r="1291" spans="1:10">
      <c r="A1291" s="30" t="s">
        <v>224</v>
      </c>
      <c r="B1291" s="22">
        <v>56.55</v>
      </c>
      <c r="C1291" s="13">
        <v>45005.51458333333</v>
      </c>
      <c r="D1291" s="13">
        <v>45005.515277777777</v>
      </c>
      <c r="E1291" s="76">
        <v>45023</v>
      </c>
      <c r="F1291" s="273">
        <f t="shared" si="100"/>
        <v>0.50034722222335404</v>
      </c>
      <c r="G1291" s="273">
        <f t="shared" si="101"/>
        <v>17.484722222223354</v>
      </c>
      <c r="H1291" s="273">
        <f t="shared" si="102"/>
        <v>17.985069444446708</v>
      </c>
      <c r="I1291" s="287">
        <f t="shared" si="103"/>
        <v>3.2534080140764063E-6</v>
      </c>
      <c r="J1291" s="22">
        <f t="shared" si="104"/>
        <v>5.8512769064283623E-5</v>
      </c>
    </row>
    <row r="1292" spans="1:10">
      <c r="A1292" s="30" t="s">
        <v>224</v>
      </c>
      <c r="B1292" s="22">
        <v>3287.92</v>
      </c>
      <c r="C1292" s="13">
        <v>44949.326388888891</v>
      </c>
      <c r="D1292" s="13">
        <v>44949.326388888891</v>
      </c>
      <c r="E1292" s="76">
        <v>44966</v>
      </c>
      <c r="F1292" s="273">
        <f t="shared" si="100"/>
        <v>0.5</v>
      </c>
      <c r="G1292" s="273">
        <f t="shared" si="101"/>
        <v>16.673611111109494</v>
      </c>
      <c r="H1292" s="273">
        <f t="shared" si="102"/>
        <v>17.173611111109494</v>
      </c>
      <c r="I1292" s="287">
        <f t="shared" si="103"/>
        <v>1.8915906768597875E-4</v>
      </c>
      <c r="J1292" s="22">
        <f t="shared" si="104"/>
        <v>3.2485442665790374E-3</v>
      </c>
    </row>
    <row r="1293" spans="1:10">
      <c r="A1293" s="30" t="s">
        <v>224</v>
      </c>
      <c r="B1293" s="22">
        <v>734.84</v>
      </c>
      <c r="C1293" s="13">
        <v>44949.326388888891</v>
      </c>
      <c r="D1293" s="13">
        <v>44949.326388888891</v>
      </c>
      <c r="E1293" s="76">
        <v>44966</v>
      </c>
      <c r="F1293" s="273">
        <f t="shared" si="100"/>
        <v>0.5</v>
      </c>
      <c r="G1293" s="273">
        <f t="shared" si="101"/>
        <v>16.673611111109494</v>
      </c>
      <c r="H1293" s="273">
        <f t="shared" si="102"/>
        <v>17.173611111109494</v>
      </c>
      <c r="I1293" s="287">
        <f t="shared" si="103"/>
        <v>4.2276469408733983E-5</v>
      </c>
      <c r="J1293" s="22">
        <f t="shared" si="104"/>
        <v>7.2603964477631453E-4</v>
      </c>
    </row>
    <row r="1294" spans="1:10">
      <c r="A1294" s="30" t="s">
        <v>224</v>
      </c>
      <c r="B1294" s="22">
        <v>68.94</v>
      </c>
      <c r="C1294" s="13">
        <v>44949.326388888891</v>
      </c>
      <c r="D1294" s="13">
        <v>44949.326388888891</v>
      </c>
      <c r="E1294" s="76">
        <v>44966</v>
      </c>
      <c r="F1294" s="273">
        <f t="shared" si="100"/>
        <v>0.5</v>
      </c>
      <c r="G1294" s="273">
        <f t="shared" si="101"/>
        <v>16.673611111109494</v>
      </c>
      <c r="H1294" s="273">
        <f t="shared" si="102"/>
        <v>17.173611111109494</v>
      </c>
      <c r="I1294" s="287">
        <f t="shared" si="103"/>
        <v>3.9662236691499109E-6</v>
      </c>
      <c r="J1294" s="22">
        <f t="shared" si="104"/>
        <v>6.8114382873658375E-5</v>
      </c>
    </row>
    <row r="1295" spans="1:10">
      <c r="A1295" s="30" t="s">
        <v>224</v>
      </c>
      <c r="B1295" s="22">
        <v>720.04</v>
      </c>
      <c r="C1295" s="13">
        <v>45020.602777777778</v>
      </c>
      <c r="D1295" s="13">
        <v>45020.602777777778</v>
      </c>
      <c r="E1295" s="76">
        <v>45040</v>
      </c>
      <c r="F1295" s="273">
        <f t="shared" si="100"/>
        <v>0.5</v>
      </c>
      <c r="G1295" s="273">
        <f t="shared" si="101"/>
        <v>19.397222222221899</v>
      </c>
      <c r="H1295" s="273">
        <f t="shared" si="102"/>
        <v>19.897222222221899</v>
      </c>
      <c r="I1295" s="287">
        <f t="shared" si="103"/>
        <v>4.1425002766676845E-5</v>
      </c>
      <c r="J1295" s="22">
        <f t="shared" si="104"/>
        <v>8.2424248560472612E-4</v>
      </c>
    </row>
    <row r="1296" spans="1:10">
      <c r="A1296" s="30" t="s">
        <v>224</v>
      </c>
      <c r="B1296" s="22">
        <v>7170.8</v>
      </c>
      <c r="C1296" s="13">
        <v>45140.447222222225</v>
      </c>
      <c r="D1296" s="13">
        <v>45140.447222222225</v>
      </c>
      <c r="E1296" s="76">
        <v>45162</v>
      </c>
      <c r="F1296" s="273">
        <f t="shared" si="100"/>
        <v>0.5</v>
      </c>
      <c r="G1296" s="273">
        <f t="shared" si="101"/>
        <v>21.552777777775191</v>
      </c>
      <c r="H1296" s="273">
        <f t="shared" si="102"/>
        <v>22.052777777775191</v>
      </c>
      <c r="I1296" s="287">
        <f t="shared" si="103"/>
        <v>4.1254709438265423E-4</v>
      </c>
      <c r="J1296" s="22">
        <f t="shared" si="104"/>
        <v>9.0978093952875216E-3</v>
      </c>
    </row>
    <row r="1297" spans="1:10">
      <c r="A1297" s="30" t="s">
        <v>224</v>
      </c>
      <c r="B1297" s="22">
        <v>714.52</v>
      </c>
      <c r="C1297" s="13">
        <v>45140.447222222225</v>
      </c>
      <c r="D1297" s="13">
        <v>45140.447222222225</v>
      </c>
      <c r="E1297" s="76">
        <v>45162</v>
      </c>
      <c r="F1297" s="273">
        <f t="shared" si="100"/>
        <v>0.5</v>
      </c>
      <c r="G1297" s="273">
        <f t="shared" si="101"/>
        <v>21.552777777775191</v>
      </c>
      <c r="H1297" s="273">
        <f t="shared" si="102"/>
        <v>22.052777777775191</v>
      </c>
      <c r="I1297" s="287">
        <f t="shared" si="103"/>
        <v>4.1107428721801479E-5</v>
      </c>
      <c r="J1297" s="22">
        <f t="shared" si="104"/>
        <v>9.0653299061762129E-4</v>
      </c>
    </row>
    <row r="1298" spans="1:10">
      <c r="A1298" s="30" t="s">
        <v>224</v>
      </c>
      <c r="B1298" s="22">
        <v>714.52</v>
      </c>
      <c r="C1298" s="13">
        <v>45140.447916666664</v>
      </c>
      <c r="D1298" s="13">
        <v>45140.448611111111</v>
      </c>
      <c r="E1298" s="76">
        <v>45162</v>
      </c>
      <c r="F1298" s="273">
        <f t="shared" si="100"/>
        <v>0.50034722222335404</v>
      </c>
      <c r="G1298" s="273">
        <f t="shared" si="101"/>
        <v>21.551388888889051</v>
      </c>
      <c r="H1298" s="273">
        <f t="shared" si="102"/>
        <v>22.051736111112405</v>
      </c>
      <c r="I1298" s="287">
        <f t="shared" si="103"/>
        <v>4.1107428721801479E-5</v>
      </c>
      <c r="J1298" s="22">
        <f t="shared" si="104"/>
        <v>9.0649017037952887E-4</v>
      </c>
    </row>
    <row r="1299" spans="1:10">
      <c r="A1299" s="30" t="s">
        <v>224</v>
      </c>
      <c r="B1299" s="22">
        <v>3250.99</v>
      </c>
      <c r="C1299" s="13">
        <v>45103.477083333331</v>
      </c>
      <c r="D1299" s="13">
        <v>45103.477777777778</v>
      </c>
      <c r="E1299" s="76">
        <v>45114</v>
      </c>
      <c r="F1299" s="273">
        <f t="shared" si="100"/>
        <v>0.50034722222335404</v>
      </c>
      <c r="G1299" s="273">
        <f t="shared" si="101"/>
        <v>10.522222222221899</v>
      </c>
      <c r="H1299" s="273">
        <f t="shared" si="102"/>
        <v>11.022569444445253</v>
      </c>
      <c r="I1299" s="287">
        <f t="shared" si="103"/>
        <v>1.8703442828792673E-4</v>
      </c>
      <c r="J1299" s="22">
        <f t="shared" si="104"/>
        <v>2.0615999743057879E-3</v>
      </c>
    </row>
    <row r="1300" spans="1:10">
      <c r="A1300" s="30" t="s">
        <v>224</v>
      </c>
      <c r="B1300" s="22">
        <v>47.23</v>
      </c>
      <c r="C1300" s="13">
        <v>45103.477083333331</v>
      </c>
      <c r="D1300" s="13">
        <v>45103.477777777778</v>
      </c>
      <c r="E1300" s="76">
        <v>45114</v>
      </c>
      <c r="F1300" s="273">
        <f t="shared" si="100"/>
        <v>0.50034722222335404</v>
      </c>
      <c r="G1300" s="273">
        <f t="shared" si="101"/>
        <v>10.522222222221899</v>
      </c>
      <c r="H1300" s="273">
        <f t="shared" si="102"/>
        <v>11.022569444445253</v>
      </c>
      <c r="I1300" s="287">
        <f t="shared" si="103"/>
        <v>2.7172141556998879E-6</v>
      </c>
      <c r="J1300" s="22">
        <f t="shared" si="104"/>
        <v>2.9950681726631689E-5</v>
      </c>
    </row>
    <row r="1301" spans="1:10">
      <c r="A1301" s="30" t="s">
        <v>224</v>
      </c>
      <c r="B1301" s="22">
        <v>3128.74</v>
      </c>
      <c r="C1301" s="13">
        <v>45092.345833333333</v>
      </c>
      <c r="D1301" s="13">
        <v>45092.34652777778</v>
      </c>
      <c r="E1301" s="76">
        <v>45099</v>
      </c>
      <c r="F1301" s="273">
        <f t="shared" si="100"/>
        <v>0.50034722222335404</v>
      </c>
      <c r="G1301" s="273">
        <f t="shared" si="101"/>
        <v>6.6534722222204437</v>
      </c>
      <c r="H1301" s="273">
        <f t="shared" si="102"/>
        <v>7.1538194444437977</v>
      </c>
      <c r="I1301" s="287">
        <f t="shared" si="103"/>
        <v>1.8000119876147508E-4</v>
      </c>
      <c r="J1301" s="22">
        <f t="shared" si="104"/>
        <v>1.2876960757230332E-3</v>
      </c>
    </row>
    <row r="1302" spans="1:10">
      <c r="A1302" s="30" t="s">
        <v>224</v>
      </c>
      <c r="B1302" s="22">
        <v>724.31</v>
      </c>
      <c r="C1302" s="13">
        <v>44957.286805555559</v>
      </c>
      <c r="D1302" s="13">
        <v>44957.286805555559</v>
      </c>
      <c r="E1302" s="76">
        <v>44966</v>
      </c>
      <c r="F1302" s="273">
        <f t="shared" si="100"/>
        <v>0.5</v>
      </c>
      <c r="G1302" s="273">
        <f t="shared" si="101"/>
        <v>8.7131944444408873</v>
      </c>
      <c r="H1302" s="273">
        <f t="shared" si="102"/>
        <v>9.2131944444408873</v>
      </c>
      <c r="I1302" s="287">
        <f t="shared" si="103"/>
        <v>4.1670662399216301E-5</v>
      </c>
      <c r="J1302" s="22">
        <f t="shared" si="104"/>
        <v>3.8391991531263139E-4</v>
      </c>
    </row>
    <row r="1303" spans="1:10">
      <c r="A1303" s="30" t="s">
        <v>224</v>
      </c>
      <c r="B1303" s="22">
        <v>7103.6</v>
      </c>
      <c r="C1303" s="13">
        <v>45271.413194444445</v>
      </c>
      <c r="D1303" s="13">
        <v>45271.413194444445</v>
      </c>
      <c r="E1303" s="76">
        <v>45281</v>
      </c>
      <c r="F1303" s="273">
        <f t="shared" si="100"/>
        <v>0.5</v>
      </c>
      <c r="G1303" s="273">
        <f t="shared" si="101"/>
        <v>9.5868055555547471</v>
      </c>
      <c r="H1303" s="273">
        <f t="shared" si="102"/>
        <v>10.086805555554747</v>
      </c>
      <c r="I1303" s="287">
        <f t="shared" si="103"/>
        <v>4.086809755754759E-4</v>
      </c>
      <c r="J1303" s="22">
        <f t="shared" si="104"/>
        <v>4.1222855348842444E-3</v>
      </c>
    </row>
    <row r="1304" spans="1:10">
      <c r="A1304" s="30" t="s">
        <v>224</v>
      </c>
      <c r="B1304" s="22">
        <v>7159.6</v>
      </c>
      <c r="C1304" s="13">
        <v>45271.179861111108</v>
      </c>
      <c r="D1304" s="13">
        <v>45271.179861111108</v>
      </c>
      <c r="E1304" s="76">
        <v>45281</v>
      </c>
      <c r="F1304" s="273">
        <f t="shared" si="100"/>
        <v>0.5</v>
      </c>
      <c r="G1304" s="273">
        <f t="shared" si="101"/>
        <v>9.820138888891961</v>
      </c>
      <c r="H1304" s="273">
        <f t="shared" si="102"/>
        <v>10.320138888891961</v>
      </c>
      <c r="I1304" s="287">
        <f t="shared" si="103"/>
        <v>4.1190274124812453E-4</v>
      </c>
      <c r="J1304" s="22">
        <f t="shared" si="104"/>
        <v>4.2508934983959724E-3</v>
      </c>
    </row>
    <row r="1305" spans="1:10">
      <c r="A1305" s="30" t="s">
        <v>224</v>
      </c>
      <c r="B1305" s="22">
        <v>7243.6</v>
      </c>
      <c r="C1305" s="13">
        <v>45272.22152777778</v>
      </c>
      <c r="D1305" s="13">
        <v>45272.22152777778</v>
      </c>
      <c r="E1305" s="76">
        <v>45281</v>
      </c>
      <c r="F1305" s="273">
        <f t="shared" si="100"/>
        <v>0.5</v>
      </c>
      <c r="G1305" s="273">
        <f t="shared" si="101"/>
        <v>8.7784722222204437</v>
      </c>
      <c r="H1305" s="273">
        <f t="shared" si="102"/>
        <v>9.2784722222204437</v>
      </c>
      <c r="I1305" s="287">
        <f t="shared" si="103"/>
        <v>4.1673538975709742E-4</v>
      </c>
      <c r="J1305" s="22">
        <f t="shared" si="104"/>
        <v>3.8666677378774383E-3</v>
      </c>
    </row>
    <row r="1306" spans="1:10">
      <c r="A1306" s="30" t="s">
        <v>224</v>
      </c>
      <c r="B1306" s="22">
        <v>7277.2</v>
      </c>
      <c r="C1306" s="13">
        <v>45273.205555555556</v>
      </c>
      <c r="D1306" s="13">
        <v>45273.205555555556</v>
      </c>
      <c r="E1306" s="76">
        <v>45281</v>
      </c>
      <c r="F1306" s="273">
        <f t="shared" si="100"/>
        <v>0.5</v>
      </c>
      <c r="G1306" s="273">
        <f t="shared" si="101"/>
        <v>7.7944444444437977</v>
      </c>
      <c r="H1306" s="273">
        <f t="shared" si="102"/>
        <v>8.2944444444437977</v>
      </c>
      <c r="I1306" s="287">
        <f t="shared" si="103"/>
        <v>4.1866844916068653E-4</v>
      </c>
      <c r="J1306" s="22">
        <f t="shared" si="104"/>
        <v>3.4726221922047572E-3</v>
      </c>
    </row>
    <row r="1307" spans="1:10">
      <c r="A1307" s="30" t="s">
        <v>224</v>
      </c>
      <c r="B1307" s="22">
        <v>53.92</v>
      </c>
      <c r="C1307" s="13">
        <v>45275.576388888891</v>
      </c>
      <c r="D1307" s="13">
        <v>45275.576388888891</v>
      </c>
      <c r="E1307" s="76">
        <v>45281</v>
      </c>
      <c r="F1307" s="273">
        <f t="shared" si="100"/>
        <v>0.5</v>
      </c>
      <c r="G1307" s="273">
        <f t="shared" si="101"/>
        <v>5.4236111111094942</v>
      </c>
      <c r="H1307" s="273">
        <f t="shared" si="102"/>
        <v>5.9236111111094942</v>
      </c>
      <c r="I1307" s="287">
        <f t="shared" si="103"/>
        <v>3.1021000905216592E-6</v>
      </c>
      <c r="J1307" s="22">
        <f t="shared" si="104"/>
        <v>1.8375634563987869E-5</v>
      </c>
    </row>
    <row r="1308" spans="1:10">
      <c r="A1308" s="30" t="s">
        <v>224</v>
      </c>
      <c r="B1308" s="22">
        <v>51.9</v>
      </c>
      <c r="C1308" s="13">
        <v>45069.411805555559</v>
      </c>
      <c r="D1308" s="13">
        <v>45069.411805555559</v>
      </c>
      <c r="E1308" s="76">
        <v>45085</v>
      </c>
      <c r="F1308" s="273">
        <f t="shared" si="100"/>
        <v>0.5</v>
      </c>
      <c r="G1308" s="273">
        <f t="shared" si="101"/>
        <v>15.588194444440887</v>
      </c>
      <c r="H1308" s="273">
        <f t="shared" si="102"/>
        <v>16.088194444440887</v>
      </c>
      <c r="I1308" s="287">
        <f t="shared" si="103"/>
        <v>2.9858864001868346E-6</v>
      </c>
      <c r="J1308" s="22">
        <f t="shared" si="104"/>
        <v>4.8037520995217435E-5</v>
      </c>
    </row>
    <row r="1309" spans="1:10">
      <c r="A1309" s="30" t="s">
        <v>224</v>
      </c>
      <c r="B1309" s="22">
        <v>3196.23</v>
      </c>
      <c r="C1309" s="13">
        <v>45075.421527777777</v>
      </c>
      <c r="D1309" s="13">
        <v>45075.421527777777</v>
      </c>
      <c r="E1309" s="76">
        <v>45085</v>
      </c>
      <c r="F1309" s="273">
        <f t="shared" si="100"/>
        <v>0.5</v>
      </c>
      <c r="G1309" s="273">
        <f t="shared" si="101"/>
        <v>9.578472222223354</v>
      </c>
      <c r="H1309" s="273">
        <f t="shared" si="102"/>
        <v>10.078472222223354</v>
      </c>
      <c r="I1309" s="287">
        <f t="shared" si="103"/>
        <v>1.8388400171231534E-4</v>
      </c>
      <c r="J1309" s="22">
        <f t="shared" si="104"/>
        <v>1.8532698033688418E-3</v>
      </c>
    </row>
    <row r="1310" spans="1:10">
      <c r="A1310" s="30" t="s">
        <v>224</v>
      </c>
      <c r="B1310" s="22">
        <v>3242.08</v>
      </c>
      <c r="C1310" s="13">
        <v>45085.543055555558</v>
      </c>
      <c r="D1310" s="13">
        <v>45085.543055555558</v>
      </c>
      <c r="E1310" s="76">
        <v>45099</v>
      </c>
      <c r="F1310" s="273">
        <f t="shared" si="100"/>
        <v>0.5</v>
      </c>
      <c r="G1310" s="273">
        <f t="shared" si="101"/>
        <v>13.456944444442343</v>
      </c>
      <c r="H1310" s="273">
        <f t="shared" si="102"/>
        <v>13.956944444442343</v>
      </c>
      <c r="I1310" s="287">
        <f t="shared" si="103"/>
        <v>1.8652182235679639E-4</v>
      </c>
      <c r="J1310" s="22">
        <f t="shared" si="104"/>
        <v>2.6032747123099506E-3</v>
      </c>
    </row>
    <row r="1311" spans="1:10">
      <c r="A1311" s="30" t="s">
        <v>224</v>
      </c>
      <c r="B1311" s="22">
        <v>724.59</v>
      </c>
      <c r="C1311" s="13">
        <v>45085.543055555558</v>
      </c>
      <c r="D1311" s="13">
        <v>45085.543055555558</v>
      </c>
      <c r="E1311" s="76">
        <v>45099</v>
      </c>
      <c r="F1311" s="273">
        <f t="shared" si="100"/>
        <v>0.5</v>
      </c>
      <c r="G1311" s="273">
        <f t="shared" si="101"/>
        <v>13.456944444442343</v>
      </c>
      <c r="H1311" s="273">
        <f t="shared" si="102"/>
        <v>13.956944444442343</v>
      </c>
      <c r="I1311" s="287">
        <f t="shared" si="103"/>
        <v>4.1686771227579548E-5</v>
      </c>
      <c r="J1311" s="22">
        <f t="shared" si="104"/>
        <v>5.8181995009150527E-4</v>
      </c>
    </row>
    <row r="1312" spans="1:10">
      <c r="A1312" s="30" t="s">
        <v>224</v>
      </c>
      <c r="B1312" s="22">
        <v>6958</v>
      </c>
      <c r="C1312" s="13">
        <v>45131.484722222223</v>
      </c>
      <c r="D1312" s="13">
        <v>45131.484722222223</v>
      </c>
      <c r="E1312" s="76">
        <v>45147</v>
      </c>
      <c r="F1312" s="273">
        <f t="shared" si="100"/>
        <v>0.5</v>
      </c>
      <c r="G1312" s="273">
        <f t="shared" si="101"/>
        <v>15.515277777776646</v>
      </c>
      <c r="H1312" s="273">
        <f t="shared" si="102"/>
        <v>16.015277777776646</v>
      </c>
      <c r="I1312" s="287">
        <f t="shared" si="103"/>
        <v>4.0030438482658947E-4</v>
      </c>
      <c r="J1312" s="22">
        <f t="shared" si="104"/>
        <v>6.4109859186598289E-3</v>
      </c>
    </row>
    <row r="1313" spans="1:10">
      <c r="A1313" s="30" t="s">
        <v>224</v>
      </c>
      <c r="B1313" s="22">
        <v>716.19</v>
      </c>
      <c r="C1313" s="13">
        <v>45145.377083333333</v>
      </c>
      <c r="D1313" s="13">
        <v>45145.377083333333</v>
      </c>
      <c r="E1313" s="76">
        <v>45162</v>
      </c>
      <c r="F1313" s="273">
        <f t="shared" si="100"/>
        <v>0.5</v>
      </c>
      <c r="G1313" s="273">
        <f t="shared" si="101"/>
        <v>16.622916666667152</v>
      </c>
      <c r="H1313" s="273">
        <f t="shared" si="102"/>
        <v>17.122916666667152</v>
      </c>
      <c r="I1313" s="287">
        <f t="shared" si="103"/>
        <v>4.1203506376682256E-5</v>
      </c>
      <c r="J1313" s="22">
        <f t="shared" si="104"/>
        <v>7.0552420606241888E-4</v>
      </c>
    </row>
    <row r="1314" spans="1:10">
      <c r="A1314" s="30" t="s">
        <v>224</v>
      </c>
      <c r="B1314" s="22">
        <v>698.06</v>
      </c>
      <c r="C1314" s="13">
        <v>45174.206250000003</v>
      </c>
      <c r="D1314" s="13">
        <v>45174.206250000003</v>
      </c>
      <c r="E1314" s="76">
        <v>45190</v>
      </c>
      <c r="F1314" s="273">
        <f t="shared" si="100"/>
        <v>0.5</v>
      </c>
      <c r="G1314" s="273">
        <f t="shared" si="101"/>
        <v>15.79374999999709</v>
      </c>
      <c r="H1314" s="273">
        <f t="shared" si="102"/>
        <v>16.29374999999709</v>
      </c>
      <c r="I1314" s="287">
        <f t="shared" si="103"/>
        <v>4.0160459740162262E-5</v>
      </c>
      <c r="J1314" s="22">
        <f t="shared" si="104"/>
        <v>6.54364490891152E-4</v>
      </c>
    </row>
    <row r="1315" spans="1:10">
      <c r="A1315" s="30" t="s">
        <v>224</v>
      </c>
      <c r="B1315" s="22">
        <v>444920</v>
      </c>
      <c r="C1315" s="13">
        <v>45138</v>
      </c>
      <c r="D1315" s="13">
        <v>45142.572916666664</v>
      </c>
      <c r="E1315" s="76">
        <v>45162</v>
      </c>
      <c r="F1315" s="273">
        <f t="shared" si="100"/>
        <v>2.7864583333321207</v>
      </c>
      <c r="G1315" s="273">
        <f t="shared" si="101"/>
        <v>19.427083333335759</v>
      </c>
      <c r="H1315" s="273">
        <f t="shared" si="102"/>
        <v>22.213541666667879</v>
      </c>
      <c r="I1315" s="287">
        <f t="shared" si="103"/>
        <v>2.5596928269193187E-2</v>
      </c>
      <c r="J1315" s="22">
        <f t="shared" si="104"/>
        <v>0.56859843264643173</v>
      </c>
    </row>
    <row r="1316" spans="1:10">
      <c r="A1316" s="30" t="s">
        <v>224</v>
      </c>
      <c r="B1316" s="22">
        <v>3261.18</v>
      </c>
      <c r="C1316" s="13">
        <v>44946.263194444444</v>
      </c>
      <c r="D1316" s="13">
        <v>44946.263888888891</v>
      </c>
      <c r="E1316" s="76">
        <v>44966</v>
      </c>
      <c r="F1316" s="273">
        <f t="shared" si="100"/>
        <v>0.50034722222335404</v>
      </c>
      <c r="G1316" s="273">
        <f t="shared" si="101"/>
        <v>19.736111111109494</v>
      </c>
      <c r="H1316" s="273">
        <f t="shared" si="102"/>
        <v>20.236458333332848</v>
      </c>
      <c r="I1316" s="287">
        <f t="shared" si="103"/>
        <v>1.8762067457728902E-4</v>
      </c>
      <c r="J1316" s="22">
        <f t="shared" si="104"/>
        <v>3.7967779635551106E-3</v>
      </c>
    </row>
    <row r="1317" spans="1:10">
      <c r="A1317" s="30" t="s">
        <v>224</v>
      </c>
      <c r="B1317" s="22">
        <v>44.95</v>
      </c>
      <c r="C1317" s="13">
        <v>45142.539583333331</v>
      </c>
      <c r="D1317" s="13">
        <v>45142.540277777778</v>
      </c>
      <c r="E1317" s="76">
        <v>45162</v>
      </c>
      <c r="F1317" s="273">
        <f t="shared" si="100"/>
        <v>0.50034722222335404</v>
      </c>
      <c r="G1317" s="273">
        <f t="shared" si="101"/>
        <v>19.459722222221899</v>
      </c>
      <c r="H1317" s="273">
        <f t="shared" si="102"/>
        <v>19.960069444445253</v>
      </c>
      <c r="I1317" s="287">
        <f t="shared" si="103"/>
        <v>2.5860422675991949E-6</v>
      </c>
      <c r="J1317" s="22">
        <f t="shared" si="104"/>
        <v>5.1617583247550602E-5</v>
      </c>
    </row>
    <row r="1318" spans="1:10">
      <c r="A1318" s="30" t="s">
        <v>224</v>
      </c>
      <c r="B1318" s="22">
        <v>5440.6</v>
      </c>
      <c r="C1318" s="13">
        <v>45282.379166666666</v>
      </c>
      <c r="D1318" s="13">
        <v>45282.379166666666</v>
      </c>
      <c r="E1318" s="76">
        <v>45300</v>
      </c>
      <c r="F1318" s="273">
        <f t="shared" si="100"/>
        <v>0.5</v>
      </c>
      <c r="G1318" s="273">
        <f t="shared" si="101"/>
        <v>17.620833333334303</v>
      </c>
      <c r="H1318" s="273">
        <f t="shared" si="102"/>
        <v>18.120833333334303</v>
      </c>
      <c r="I1318" s="287">
        <f t="shared" si="103"/>
        <v>3.13006041403786E-4</v>
      </c>
      <c r="J1318" s="22">
        <f t="shared" si="104"/>
        <v>5.6719303086047428E-3</v>
      </c>
    </row>
    <row r="1319" spans="1:10">
      <c r="A1319" s="30" t="s">
        <v>224</v>
      </c>
      <c r="B1319" s="22">
        <v>53.75</v>
      </c>
      <c r="C1319" s="13">
        <v>45285.4375</v>
      </c>
      <c r="D1319" s="13">
        <v>45285.4375</v>
      </c>
      <c r="E1319" s="76">
        <v>45300</v>
      </c>
      <c r="F1319" s="273">
        <f t="shared" si="100"/>
        <v>0.5</v>
      </c>
      <c r="G1319" s="273">
        <f t="shared" si="101"/>
        <v>14.5625</v>
      </c>
      <c r="H1319" s="273">
        <f t="shared" si="102"/>
        <v>15.0625</v>
      </c>
      <c r="I1319" s="287">
        <f t="shared" si="103"/>
        <v>3.0923197304439759E-6</v>
      </c>
      <c r="J1319" s="22">
        <f t="shared" si="104"/>
        <v>4.6578065939812387E-5</v>
      </c>
    </row>
    <row r="1320" spans="1:10">
      <c r="A1320" s="30" t="s">
        <v>224</v>
      </c>
      <c r="B1320" s="22">
        <v>481600</v>
      </c>
      <c r="C1320" s="13">
        <v>45267</v>
      </c>
      <c r="D1320" s="13">
        <v>45272.532638888886</v>
      </c>
      <c r="E1320" s="76">
        <v>45281</v>
      </c>
      <c r="F1320" s="273">
        <f t="shared" si="100"/>
        <v>3.2663194444430701</v>
      </c>
      <c r="G1320" s="273">
        <f t="shared" si="101"/>
        <v>8.4673611111138598</v>
      </c>
      <c r="H1320" s="273">
        <f t="shared" si="102"/>
        <v>11.73368055555693</v>
      </c>
      <c r="I1320" s="287">
        <f t="shared" si="103"/>
        <v>2.7707184784778027E-2</v>
      </c>
      <c r="J1320" s="22">
        <f t="shared" si="104"/>
        <v>0.32510725535837276</v>
      </c>
    </row>
    <row r="1321" spans="1:10">
      <c r="A1321" s="30" t="s">
        <v>224</v>
      </c>
      <c r="B1321" s="22">
        <v>733.41</v>
      </c>
      <c r="C1321" s="13">
        <v>44959.402777777781</v>
      </c>
      <c r="D1321" s="13">
        <v>44959.404166666667</v>
      </c>
      <c r="E1321" s="76">
        <v>44980</v>
      </c>
      <c r="F1321" s="273">
        <f t="shared" si="100"/>
        <v>0.5006944444430701</v>
      </c>
      <c r="G1321" s="273">
        <f t="shared" si="101"/>
        <v>20.595833333332848</v>
      </c>
      <c r="H1321" s="273">
        <f t="shared" si="102"/>
        <v>21.096527777775918</v>
      </c>
      <c r="I1321" s="287">
        <f t="shared" si="103"/>
        <v>4.21941993210217E-5</v>
      </c>
      <c r="J1321" s="22">
        <f t="shared" si="104"/>
        <v>8.9015109803694808E-4</v>
      </c>
    </row>
    <row r="1322" spans="1:10">
      <c r="A1322" s="30" t="s">
        <v>224</v>
      </c>
      <c r="B1322" s="22">
        <v>65.05</v>
      </c>
      <c r="C1322" s="13">
        <v>44960.416666666664</v>
      </c>
      <c r="D1322" s="13">
        <v>44960.416666666664</v>
      </c>
      <c r="E1322" s="76">
        <v>44992</v>
      </c>
      <c r="F1322" s="273">
        <f t="shared" si="100"/>
        <v>0.5</v>
      </c>
      <c r="G1322" s="273">
        <f t="shared" si="101"/>
        <v>31.583333333335759</v>
      </c>
      <c r="H1322" s="273">
        <f t="shared" si="102"/>
        <v>32.083333333335759</v>
      </c>
      <c r="I1322" s="287">
        <f t="shared" si="103"/>
        <v>3.7424260179605699E-6</v>
      </c>
      <c r="J1322" s="22">
        <f t="shared" si="104"/>
        <v>1.2006950140957736E-4</v>
      </c>
    </row>
    <row r="1323" spans="1:10">
      <c r="A1323" s="30" t="s">
        <v>224</v>
      </c>
      <c r="B1323" s="22">
        <v>52.45</v>
      </c>
      <c r="C1323" s="13">
        <v>45071.366666666669</v>
      </c>
      <c r="D1323" s="13">
        <v>45071.367361111108</v>
      </c>
      <c r="E1323" s="76">
        <v>45085</v>
      </c>
      <c r="F1323" s="273">
        <f t="shared" si="100"/>
        <v>0.50034722221971606</v>
      </c>
      <c r="G1323" s="273">
        <f t="shared" si="101"/>
        <v>13.632638888891961</v>
      </c>
      <c r="H1323" s="273">
        <f t="shared" si="102"/>
        <v>14.132986111111677</v>
      </c>
      <c r="I1323" s="287">
        <f t="shared" si="103"/>
        <v>3.0175287416146337E-6</v>
      </c>
      <c r="J1323" s="22">
        <f t="shared" si="104"/>
        <v>4.2646691795119912E-5</v>
      </c>
    </row>
    <row r="1324" spans="1:10">
      <c r="A1324" s="30" t="s">
        <v>224</v>
      </c>
      <c r="B1324" s="22">
        <v>3231.89</v>
      </c>
      <c r="C1324" s="13">
        <v>45082.498611111114</v>
      </c>
      <c r="D1324" s="13">
        <v>45082.498611111114</v>
      </c>
      <c r="E1324" s="76">
        <v>45099</v>
      </c>
      <c r="F1324" s="273">
        <f t="shared" si="100"/>
        <v>0.5</v>
      </c>
      <c r="G1324" s="273">
        <f t="shared" si="101"/>
        <v>16.50138888888614</v>
      </c>
      <c r="H1324" s="273">
        <f t="shared" si="102"/>
        <v>17.00138888888614</v>
      </c>
      <c r="I1324" s="287">
        <f t="shared" si="103"/>
        <v>1.8593557606743407E-4</v>
      </c>
      <c r="J1324" s="22">
        <f t="shared" si="104"/>
        <v>3.1611630370015176E-3</v>
      </c>
    </row>
    <row r="1325" spans="1:10">
      <c r="A1325" s="30" t="s">
        <v>224</v>
      </c>
      <c r="B1325" s="22">
        <v>46.95</v>
      </c>
      <c r="C1325" s="13">
        <v>45082.498611111114</v>
      </c>
      <c r="D1325" s="13">
        <v>45082.498611111114</v>
      </c>
      <c r="E1325" s="76">
        <v>45099</v>
      </c>
      <c r="F1325" s="273">
        <f t="shared" si="100"/>
        <v>0.5</v>
      </c>
      <c r="G1325" s="273">
        <f t="shared" si="101"/>
        <v>16.50138888888614</v>
      </c>
      <c r="H1325" s="273">
        <f t="shared" si="102"/>
        <v>17.00138888888614</v>
      </c>
      <c r="I1325" s="287">
        <f t="shared" si="103"/>
        <v>2.7011053273366454E-6</v>
      </c>
      <c r="J1325" s="22">
        <f t="shared" si="104"/>
        <v>4.5922542099892406E-5</v>
      </c>
    </row>
    <row r="1326" spans="1:10">
      <c r="A1326" s="30" t="s">
        <v>224</v>
      </c>
      <c r="B1326" s="22">
        <v>52.35</v>
      </c>
      <c r="C1326" s="13">
        <v>45057.53125</v>
      </c>
      <c r="D1326" s="13">
        <v>45057.53125</v>
      </c>
      <c r="E1326" s="76">
        <v>45085</v>
      </c>
      <c r="F1326" s="273">
        <f t="shared" si="100"/>
        <v>0.5</v>
      </c>
      <c r="G1326" s="273">
        <f t="shared" si="101"/>
        <v>27.46875</v>
      </c>
      <c r="H1326" s="273">
        <f t="shared" si="102"/>
        <v>27.96875</v>
      </c>
      <c r="I1326" s="287">
        <f t="shared" si="103"/>
        <v>3.0117755886277608E-6</v>
      </c>
      <c r="J1326" s="22">
        <f t="shared" si="104"/>
        <v>8.4235598494432679E-5</v>
      </c>
    </row>
    <row r="1327" spans="1:10">
      <c r="A1327" s="30" t="s">
        <v>224</v>
      </c>
      <c r="B1327" s="22">
        <v>753.62</v>
      </c>
      <c r="C1327" s="13">
        <v>45057.532638888886</v>
      </c>
      <c r="D1327" s="13">
        <v>45057.532638888886</v>
      </c>
      <c r="E1327" s="76">
        <v>45085</v>
      </c>
      <c r="F1327" s="273">
        <f t="shared" si="100"/>
        <v>0.5</v>
      </c>
      <c r="G1327" s="273">
        <f t="shared" si="101"/>
        <v>27.46736111111386</v>
      </c>
      <c r="H1327" s="273">
        <f t="shared" si="102"/>
        <v>27.96736111111386</v>
      </c>
      <c r="I1327" s="287">
        <f t="shared" si="103"/>
        <v>4.335691153966864E-5</v>
      </c>
      <c r="J1327" s="22">
        <f t="shared" si="104"/>
        <v>1.2125784016925325E-3</v>
      </c>
    </row>
    <row r="1328" spans="1:10">
      <c r="A1328" s="30" t="s">
        <v>224</v>
      </c>
      <c r="B1328" s="22">
        <v>3285.37</v>
      </c>
      <c r="C1328" s="13">
        <v>44964.588194444441</v>
      </c>
      <c r="D1328" s="13">
        <v>44964.588194444441</v>
      </c>
      <c r="E1328" s="76">
        <v>44980</v>
      </c>
      <c r="F1328" s="273">
        <f t="shared" si="100"/>
        <v>0.5</v>
      </c>
      <c r="G1328" s="273">
        <f t="shared" si="101"/>
        <v>15.411805555559113</v>
      </c>
      <c r="H1328" s="273">
        <f t="shared" si="102"/>
        <v>15.911805555559113</v>
      </c>
      <c r="I1328" s="287">
        <f t="shared" si="103"/>
        <v>1.8901236228481349E-4</v>
      </c>
      <c r="J1328" s="22">
        <f t="shared" si="104"/>
        <v>3.0075279562728468E-3</v>
      </c>
    </row>
    <row r="1329" spans="1:10">
      <c r="A1329" s="30" t="s">
        <v>224</v>
      </c>
      <c r="B1329" s="22">
        <v>196612.96</v>
      </c>
      <c r="C1329" s="13">
        <v>45103</v>
      </c>
      <c r="D1329" s="13">
        <v>45111.365972222222</v>
      </c>
      <c r="E1329" s="76">
        <v>45132</v>
      </c>
      <c r="F1329" s="273">
        <f t="shared" si="100"/>
        <v>4.6829861111109494</v>
      </c>
      <c r="G1329" s="273">
        <f t="shared" si="101"/>
        <v>20.634027777778101</v>
      </c>
      <c r="H1329" s="273">
        <f t="shared" si="102"/>
        <v>25.317013888889051</v>
      </c>
      <c r="I1329" s="287">
        <f t="shared" si="103"/>
        <v>1.131144438081846E-2</v>
      </c>
      <c r="J1329" s="22">
        <f t="shared" si="104"/>
        <v>0.286371994492577</v>
      </c>
    </row>
    <row r="1330" spans="1:10">
      <c r="A1330" s="30" t="s">
        <v>224</v>
      </c>
      <c r="B1330" s="22">
        <v>58.05</v>
      </c>
      <c r="C1330" s="13">
        <v>45173.423611111109</v>
      </c>
      <c r="D1330" s="13">
        <v>45173.423611111109</v>
      </c>
      <c r="E1330" s="76">
        <v>45190</v>
      </c>
      <c r="F1330" s="273">
        <f t="shared" si="100"/>
        <v>0.5</v>
      </c>
      <c r="G1330" s="273">
        <f t="shared" si="101"/>
        <v>16.576388888890506</v>
      </c>
      <c r="H1330" s="273">
        <f t="shared" si="102"/>
        <v>17.076388888890506</v>
      </c>
      <c r="I1330" s="287">
        <f t="shared" si="103"/>
        <v>3.339705308879494E-6</v>
      </c>
      <c r="J1330" s="22">
        <f t="shared" si="104"/>
        <v>5.7030106628718422E-5</v>
      </c>
    </row>
    <row r="1331" spans="1:10">
      <c r="A1331" s="30" t="s">
        <v>224</v>
      </c>
      <c r="B1331" s="22">
        <v>60.11</v>
      </c>
      <c r="C1331" s="13">
        <v>45173.204861111109</v>
      </c>
      <c r="D1331" s="13">
        <v>45173.204861111109</v>
      </c>
      <c r="E1331" s="76">
        <v>45190</v>
      </c>
      <c r="F1331" s="273">
        <f t="shared" si="100"/>
        <v>0.5</v>
      </c>
      <c r="G1331" s="273">
        <f t="shared" si="101"/>
        <v>16.795138888890506</v>
      </c>
      <c r="H1331" s="273">
        <f t="shared" si="102"/>
        <v>17.295138888890506</v>
      </c>
      <c r="I1331" s="287">
        <f t="shared" si="103"/>
        <v>3.4582202604090678E-6</v>
      </c>
      <c r="J1331" s="22">
        <f t="shared" si="104"/>
        <v>5.981039971214992E-5</v>
      </c>
    </row>
    <row r="1332" spans="1:10">
      <c r="A1332" s="30" t="s">
        <v>224</v>
      </c>
      <c r="B1332" s="22">
        <v>3286.65</v>
      </c>
      <c r="C1332" s="13">
        <v>44963.44027777778</v>
      </c>
      <c r="D1332" s="13">
        <v>44963.440972222219</v>
      </c>
      <c r="E1332" s="76">
        <v>44980</v>
      </c>
      <c r="F1332" s="273">
        <f t="shared" si="100"/>
        <v>0.50034722221971606</v>
      </c>
      <c r="G1332" s="273">
        <f t="shared" si="101"/>
        <v>16.559027777781012</v>
      </c>
      <c r="H1332" s="273">
        <f t="shared" si="102"/>
        <v>17.059375000000728</v>
      </c>
      <c r="I1332" s="287">
        <f t="shared" si="103"/>
        <v>1.8908600264304546E-4</v>
      </c>
      <c r="J1332" s="22">
        <f t="shared" si="104"/>
        <v>3.2256890263388412E-3</v>
      </c>
    </row>
    <row r="1333" spans="1:10">
      <c r="A1333" s="30" t="s">
        <v>223</v>
      </c>
      <c r="B1333" s="22">
        <v>11394.11</v>
      </c>
      <c r="C1333" s="13">
        <v>44931</v>
      </c>
      <c r="D1333" s="13">
        <v>44936.338888888888</v>
      </c>
      <c r="E1333" s="76">
        <v>44945</v>
      </c>
      <c r="F1333" s="273">
        <f t="shared" si="100"/>
        <v>3.1694444444437977</v>
      </c>
      <c r="G1333" s="273">
        <f t="shared" si="101"/>
        <v>8.6611111111124046</v>
      </c>
      <c r="H1333" s="273">
        <f t="shared" si="102"/>
        <v>11.830555555556202</v>
      </c>
      <c r="I1333" s="287">
        <f t="shared" si="103"/>
        <v>6.5552057979253976E-4</v>
      </c>
      <c r="J1333" s="22">
        <f t="shared" si="104"/>
        <v>7.7551726370460542E-3</v>
      </c>
    </row>
    <row r="1334" spans="1:10">
      <c r="A1334" s="30" t="s">
        <v>223</v>
      </c>
      <c r="B1334" s="22">
        <v>10074.25</v>
      </c>
      <c r="C1334" s="13">
        <v>44922</v>
      </c>
      <c r="D1334" s="13">
        <v>44930.363888888889</v>
      </c>
      <c r="E1334" s="76">
        <v>44945</v>
      </c>
      <c r="F1334" s="273">
        <f t="shared" si="100"/>
        <v>4.6819444444445253</v>
      </c>
      <c r="G1334" s="273">
        <f t="shared" si="101"/>
        <v>14.636111111110949</v>
      </c>
      <c r="H1334" s="273">
        <f t="shared" si="102"/>
        <v>19.318055555555475</v>
      </c>
      <c r="I1334" s="287">
        <f t="shared" si="103"/>
        <v>5.7958701478000416E-4</v>
      </c>
      <c r="J1334" s="22">
        <f t="shared" si="104"/>
        <v>1.1196494150798672E-2</v>
      </c>
    </row>
    <row r="1335" spans="1:10">
      <c r="A1335" s="30" t="s">
        <v>223</v>
      </c>
      <c r="B1335" s="22">
        <v>10021.57</v>
      </c>
      <c r="C1335" s="13">
        <v>45153</v>
      </c>
      <c r="D1335" s="13">
        <v>45174.413888888892</v>
      </c>
      <c r="E1335" s="76">
        <v>45188</v>
      </c>
      <c r="F1335" s="273">
        <f t="shared" si="100"/>
        <v>11.20694444444598</v>
      </c>
      <c r="G1335" s="273">
        <f t="shared" si="101"/>
        <v>13.586111111108039</v>
      </c>
      <c r="H1335" s="273">
        <f t="shared" si="102"/>
        <v>24.79305555555402</v>
      </c>
      <c r="I1335" s="287">
        <f t="shared" si="103"/>
        <v>5.7655625378651978E-4</v>
      </c>
      <c r="J1335" s="22">
        <f t="shared" si="104"/>
        <v>1.4294591231031287E-2</v>
      </c>
    </row>
    <row r="1336" spans="1:10">
      <c r="A1336" s="30" t="s">
        <v>223</v>
      </c>
      <c r="B1336" s="22">
        <v>10162.56</v>
      </c>
      <c r="C1336" s="13">
        <v>45056</v>
      </c>
      <c r="D1336" s="13">
        <v>45060.510416666664</v>
      </c>
      <c r="E1336" s="76">
        <v>45072</v>
      </c>
      <c r="F1336" s="273">
        <f t="shared" si="100"/>
        <v>2.7552083333321207</v>
      </c>
      <c r="G1336" s="273">
        <f t="shared" si="101"/>
        <v>11.489583333335759</v>
      </c>
      <c r="H1336" s="273">
        <f t="shared" si="102"/>
        <v>14.244791666667879</v>
      </c>
      <c r="I1336" s="287">
        <f t="shared" si="103"/>
        <v>5.8466762418271125E-4</v>
      </c>
      <c r="J1336" s="22">
        <f t="shared" si="104"/>
        <v>8.3284685007283931E-3</v>
      </c>
    </row>
    <row r="1337" spans="1:10">
      <c r="A1337" s="30" t="s">
        <v>223</v>
      </c>
      <c r="B1337" s="22">
        <v>10768.06</v>
      </c>
      <c r="C1337" s="13">
        <v>44963</v>
      </c>
      <c r="D1337" s="13">
        <v>44971.304166666669</v>
      </c>
      <c r="E1337" s="76">
        <v>44984</v>
      </c>
      <c r="F1337" s="273">
        <f t="shared" si="100"/>
        <v>4.6520833333343035</v>
      </c>
      <c r="G1337" s="273">
        <f t="shared" si="101"/>
        <v>12.695833333331393</v>
      </c>
      <c r="H1337" s="273">
        <f t="shared" si="102"/>
        <v>17.347916666665697</v>
      </c>
      <c r="I1337" s="287">
        <f t="shared" si="103"/>
        <v>6.1950296551822436E-4</v>
      </c>
      <c r="J1337" s="22">
        <f t="shared" si="104"/>
        <v>1.0747085820562429E-2</v>
      </c>
    </row>
    <row r="1338" spans="1:10">
      <c r="A1338" s="30" t="s">
        <v>224</v>
      </c>
      <c r="B1338" s="22">
        <v>46.9</v>
      </c>
      <c r="C1338" s="13">
        <v>45089.393750000003</v>
      </c>
      <c r="D1338" s="13">
        <v>45089.394444444442</v>
      </c>
      <c r="E1338" s="76">
        <v>45099</v>
      </c>
      <c r="F1338" s="273">
        <f t="shared" si="100"/>
        <v>0.50034722221971606</v>
      </c>
      <c r="G1338" s="273">
        <f t="shared" si="101"/>
        <v>9.6055555555576575</v>
      </c>
      <c r="H1338" s="273">
        <f t="shared" si="102"/>
        <v>10.105902777777374</v>
      </c>
      <c r="I1338" s="287">
        <f t="shared" si="103"/>
        <v>2.6982287508432088E-6</v>
      </c>
      <c r="J1338" s="22">
        <f t="shared" si="104"/>
        <v>2.7268037428225155E-5</v>
      </c>
    </row>
    <row r="1339" spans="1:10">
      <c r="A1339" s="30" t="s">
        <v>224</v>
      </c>
      <c r="B1339" s="22">
        <v>7089.6</v>
      </c>
      <c r="C1339" s="13">
        <v>45132.566666666666</v>
      </c>
      <c r="D1339" s="13">
        <v>45132.566666666666</v>
      </c>
      <c r="E1339" s="76">
        <v>45147</v>
      </c>
      <c r="F1339" s="273">
        <f t="shared" si="100"/>
        <v>0.5</v>
      </c>
      <c r="G1339" s="273">
        <f t="shared" si="101"/>
        <v>14.433333333334303</v>
      </c>
      <c r="H1339" s="273">
        <f t="shared" si="102"/>
        <v>14.933333333334303</v>
      </c>
      <c r="I1339" s="287">
        <f t="shared" si="103"/>
        <v>4.0787553415731374E-4</v>
      </c>
      <c r="J1339" s="22">
        <f t="shared" si="104"/>
        <v>6.0909413100829479E-3</v>
      </c>
    </row>
    <row r="1340" spans="1:10">
      <c r="A1340" s="30" t="s">
        <v>224</v>
      </c>
      <c r="B1340" s="22">
        <v>735.12</v>
      </c>
      <c r="C1340" s="13">
        <v>45100.53125</v>
      </c>
      <c r="D1340" s="13">
        <v>45100.531944444447</v>
      </c>
      <c r="E1340" s="76">
        <v>45114</v>
      </c>
      <c r="F1340" s="273">
        <f t="shared" si="100"/>
        <v>0.50034722222335404</v>
      </c>
      <c r="G1340" s="273">
        <f t="shared" si="101"/>
        <v>13.468055555553292</v>
      </c>
      <c r="H1340" s="273">
        <f t="shared" si="102"/>
        <v>13.968402777776646</v>
      </c>
      <c r="I1340" s="287">
        <f t="shared" si="103"/>
        <v>4.2292578237097223E-5</v>
      </c>
      <c r="J1340" s="22">
        <f t="shared" si="104"/>
        <v>5.9075976732640494E-4</v>
      </c>
    </row>
    <row r="1341" spans="1:10">
      <c r="A1341" s="30" t="s">
        <v>224</v>
      </c>
      <c r="B1341" s="22">
        <v>204508.04</v>
      </c>
      <c r="C1341" s="13">
        <v>44943</v>
      </c>
      <c r="D1341" s="13">
        <v>44946.261805555558</v>
      </c>
      <c r="E1341" s="76">
        <v>44966</v>
      </c>
      <c r="F1341" s="273">
        <f t="shared" si="100"/>
        <v>2.1309027777788287</v>
      </c>
      <c r="G1341" s="273">
        <f t="shared" si="101"/>
        <v>19.738194444442343</v>
      </c>
      <c r="H1341" s="273">
        <f t="shared" si="102"/>
        <v>21.869097222221171</v>
      </c>
      <c r="I1341" s="287">
        <f t="shared" si="103"/>
        <v>1.1765660411654435E-2</v>
      </c>
      <c r="J1341" s="22">
        <f t="shared" si="104"/>
        <v>0.25730437142610962</v>
      </c>
    </row>
    <row r="1342" spans="1:10">
      <c r="A1342" s="30" t="s">
        <v>224</v>
      </c>
      <c r="B1342" s="22">
        <v>474600</v>
      </c>
      <c r="C1342" s="13">
        <v>45278</v>
      </c>
      <c r="D1342" s="13">
        <v>45281.468055555553</v>
      </c>
      <c r="E1342" s="76">
        <v>45300</v>
      </c>
      <c r="F1342" s="273">
        <f t="shared" si="100"/>
        <v>2.234027777776646</v>
      </c>
      <c r="G1342" s="273">
        <f t="shared" si="101"/>
        <v>18.531944444446708</v>
      </c>
      <c r="H1342" s="273">
        <f t="shared" si="102"/>
        <v>20.765972222223354</v>
      </c>
      <c r="I1342" s="287">
        <f t="shared" si="103"/>
        <v>2.7304464075696949E-2</v>
      </c>
      <c r="J1342" s="22">
        <f t="shared" si="104"/>
        <v>0.56700374253861829</v>
      </c>
    </row>
    <row r="1343" spans="1:10">
      <c r="A1343" s="30" t="s">
        <v>224</v>
      </c>
      <c r="B1343" s="22">
        <v>68.27</v>
      </c>
      <c r="C1343" s="13">
        <v>44937.527777777781</v>
      </c>
      <c r="D1343" s="13">
        <v>44937.527777777781</v>
      </c>
      <c r="E1343" s="76">
        <v>44950</v>
      </c>
      <c r="F1343" s="273">
        <f t="shared" si="100"/>
        <v>0.5</v>
      </c>
      <c r="G1343" s="273">
        <f t="shared" si="101"/>
        <v>12.472222222218988</v>
      </c>
      <c r="H1343" s="273">
        <f t="shared" si="102"/>
        <v>12.972222222218988</v>
      </c>
      <c r="I1343" s="287">
        <f t="shared" si="103"/>
        <v>3.9276775441378652E-6</v>
      </c>
      <c r="J1343" s="22">
        <f t="shared" si="104"/>
        <v>5.0950705919775717E-5</v>
      </c>
    </row>
    <row r="1344" spans="1:10">
      <c r="A1344" s="30" t="s">
        <v>224</v>
      </c>
      <c r="B1344" s="22">
        <v>56.54</v>
      </c>
      <c r="C1344" s="13">
        <v>45289.293749999997</v>
      </c>
      <c r="D1344" s="13">
        <v>45289.293749999997</v>
      </c>
      <c r="E1344" s="76">
        <v>45300</v>
      </c>
      <c r="F1344" s="273">
        <f t="shared" si="100"/>
        <v>0.5</v>
      </c>
      <c r="G1344" s="273">
        <f t="shared" si="101"/>
        <v>10.70625000000291</v>
      </c>
      <c r="H1344" s="273">
        <f t="shared" si="102"/>
        <v>11.20625000000291</v>
      </c>
      <c r="I1344" s="287">
        <f t="shared" si="103"/>
        <v>3.2528326987777192E-6</v>
      </c>
      <c r="J1344" s="22">
        <f t="shared" si="104"/>
        <v>3.6452056430687281E-5</v>
      </c>
    </row>
    <row r="1345" spans="1:10">
      <c r="A1345" s="30" t="s">
        <v>224</v>
      </c>
      <c r="B1345" s="22">
        <v>702.8</v>
      </c>
      <c r="C1345" s="13">
        <v>45289.216666666667</v>
      </c>
      <c r="D1345" s="13">
        <v>45289.216666666667</v>
      </c>
      <c r="E1345" s="76">
        <v>45300</v>
      </c>
      <c r="F1345" s="273">
        <f t="shared" si="100"/>
        <v>0.5</v>
      </c>
      <c r="G1345" s="273">
        <f t="shared" si="101"/>
        <v>10.783333333332848</v>
      </c>
      <c r="H1345" s="273">
        <f t="shared" si="102"/>
        <v>11.283333333332848</v>
      </c>
      <c r="I1345" s="287">
        <f t="shared" si="103"/>
        <v>4.0433159191740021E-5</v>
      </c>
      <c r="J1345" s="22">
        <f t="shared" si="104"/>
        <v>4.5622081288011361E-4</v>
      </c>
    </row>
    <row r="1346" spans="1:10">
      <c r="A1346" s="30" t="s">
        <v>224</v>
      </c>
      <c r="B1346" s="22">
        <v>693.59</v>
      </c>
      <c r="C1346" s="13">
        <v>45132.56527777778</v>
      </c>
      <c r="D1346" s="13">
        <v>45132.565972222219</v>
      </c>
      <c r="E1346" s="76">
        <v>45147</v>
      </c>
      <c r="F1346" s="273">
        <f t="shared" si="100"/>
        <v>0.50034722221971606</v>
      </c>
      <c r="G1346" s="273">
        <f t="shared" si="101"/>
        <v>14.434027777781012</v>
      </c>
      <c r="H1346" s="273">
        <f t="shared" si="102"/>
        <v>14.934375000000728</v>
      </c>
      <c r="I1346" s="287">
        <f t="shared" si="103"/>
        <v>3.9903293801649066E-5</v>
      </c>
      <c r="J1346" s="22">
        <f t="shared" si="104"/>
        <v>5.9593075336903181E-4</v>
      </c>
    </row>
    <row r="1347" spans="1:10">
      <c r="A1347" s="30" t="s">
        <v>224</v>
      </c>
      <c r="B1347" s="22">
        <v>7081.2</v>
      </c>
      <c r="C1347" s="13">
        <v>45133.568055555559</v>
      </c>
      <c r="D1347" s="13">
        <v>45133.568055555559</v>
      </c>
      <c r="E1347" s="76">
        <v>45147</v>
      </c>
      <c r="F1347" s="273">
        <f t="shared" si="100"/>
        <v>0.5</v>
      </c>
      <c r="G1347" s="273">
        <f t="shared" si="101"/>
        <v>13.431944444440887</v>
      </c>
      <c r="H1347" s="273">
        <f t="shared" si="102"/>
        <v>13.931944444440887</v>
      </c>
      <c r="I1347" s="287">
        <f t="shared" si="103"/>
        <v>4.0739226930641643E-4</v>
      </c>
      <c r="J1347" s="22">
        <f t="shared" si="104"/>
        <v>5.6757664630716943E-3</v>
      </c>
    </row>
    <row r="1348" spans="1:10">
      <c r="A1348" s="30" t="s">
        <v>224</v>
      </c>
      <c r="B1348" s="22">
        <v>3300.65</v>
      </c>
      <c r="C1348" s="13">
        <v>44942.570833333331</v>
      </c>
      <c r="D1348" s="13">
        <v>44942.570833333331</v>
      </c>
      <c r="E1348" s="76">
        <v>44966</v>
      </c>
      <c r="F1348" s="273">
        <f t="shared" si="100"/>
        <v>0.5</v>
      </c>
      <c r="G1348" s="273">
        <f t="shared" si="101"/>
        <v>23.429166666668607</v>
      </c>
      <c r="H1348" s="273">
        <f t="shared" si="102"/>
        <v>23.929166666668607</v>
      </c>
      <c r="I1348" s="287">
        <f t="shared" si="103"/>
        <v>1.8989144406120762E-4</v>
      </c>
      <c r="J1348" s="22">
        <f t="shared" si="104"/>
        <v>4.5439440135150158E-3</v>
      </c>
    </row>
    <row r="1349" spans="1:10">
      <c r="A1349" s="30" t="s">
        <v>224</v>
      </c>
      <c r="B1349" s="22">
        <v>3216.61</v>
      </c>
      <c r="C1349" s="13">
        <v>44936.51666666667</v>
      </c>
      <c r="D1349" s="13">
        <v>44936.517361111109</v>
      </c>
      <c r="E1349" s="76">
        <v>44950</v>
      </c>
      <c r="F1349" s="273">
        <f t="shared" si="100"/>
        <v>0.50034722221971606</v>
      </c>
      <c r="G1349" s="273">
        <f t="shared" si="101"/>
        <v>13.482638888890506</v>
      </c>
      <c r="H1349" s="273">
        <f t="shared" si="102"/>
        <v>13.982986111110222</v>
      </c>
      <c r="I1349" s="287">
        <f t="shared" si="103"/>
        <v>1.8505649429103997E-4</v>
      </c>
      <c r="J1349" s="22">
        <f t="shared" si="104"/>
        <v>2.5876423894423601E-3</v>
      </c>
    </row>
    <row r="1350" spans="1:10">
      <c r="A1350" s="30" t="s">
        <v>224</v>
      </c>
      <c r="B1350" s="22">
        <v>724.88</v>
      </c>
      <c r="C1350" s="13">
        <v>44937.524305555555</v>
      </c>
      <c r="D1350" s="13">
        <v>44937.525000000001</v>
      </c>
      <c r="E1350" s="76">
        <v>44950</v>
      </c>
      <c r="F1350" s="273">
        <f t="shared" si="100"/>
        <v>0.50034722222335404</v>
      </c>
      <c r="G1350" s="273">
        <f t="shared" si="101"/>
        <v>12.474999999998545</v>
      </c>
      <c r="H1350" s="273">
        <f t="shared" si="102"/>
        <v>12.975347222221899</v>
      </c>
      <c r="I1350" s="287">
        <f t="shared" si="103"/>
        <v>4.1703455371241478E-5</v>
      </c>
      <c r="J1350" s="22">
        <f t="shared" si="104"/>
        <v>5.4111681380829301E-4</v>
      </c>
    </row>
    <row r="1351" spans="1:10">
      <c r="A1351" s="30" t="s">
        <v>224</v>
      </c>
      <c r="B1351" s="22">
        <v>47.14</v>
      </c>
      <c r="C1351" s="13">
        <v>45142.538194444445</v>
      </c>
      <c r="D1351" s="13">
        <v>45142.538888888892</v>
      </c>
      <c r="E1351" s="76">
        <v>45162</v>
      </c>
      <c r="F1351" s="273">
        <f t="shared" si="100"/>
        <v>0.50034722222335404</v>
      </c>
      <c r="G1351" s="273">
        <f t="shared" si="101"/>
        <v>19.461111111108039</v>
      </c>
      <c r="H1351" s="273">
        <f t="shared" si="102"/>
        <v>19.961458333331393</v>
      </c>
      <c r="I1351" s="287">
        <f t="shared" si="103"/>
        <v>2.7120363180117029E-6</v>
      </c>
      <c r="J1351" s="22">
        <f t="shared" si="104"/>
        <v>5.4136199960472095E-5</v>
      </c>
    </row>
    <row r="1352" spans="1:10">
      <c r="A1352" s="30" t="s">
        <v>224</v>
      </c>
      <c r="B1352" s="22">
        <v>69.02</v>
      </c>
      <c r="C1352" s="13">
        <v>44939.54791666667</v>
      </c>
      <c r="D1352" s="13">
        <v>44939.548611111109</v>
      </c>
      <c r="E1352" s="76">
        <v>44950</v>
      </c>
      <c r="F1352" s="273">
        <f t="shared" si="100"/>
        <v>0.50034722221971606</v>
      </c>
      <c r="G1352" s="273">
        <f t="shared" si="101"/>
        <v>10.451388888890506</v>
      </c>
      <c r="H1352" s="273">
        <f t="shared" si="102"/>
        <v>10.951736111110222</v>
      </c>
      <c r="I1352" s="287">
        <f t="shared" si="103"/>
        <v>3.9708261915394084E-6</v>
      </c>
      <c r="J1352" s="22">
        <f t="shared" si="104"/>
        <v>4.348744059282441E-5</v>
      </c>
    </row>
    <row r="1353" spans="1:10">
      <c r="A1353" s="30" t="s">
        <v>224</v>
      </c>
      <c r="B1353" s="22">
        <v>58.07</v>
      </c>
      <c r="C1353" s="13">
        <v>45180.194444444445</v>
      </c>
      <c r="D1353" s="13">
        <v>45180.194444444445</v>
      </c>
      <c r="E1353" s="76">
        <v>45190</v>
      </c>
      <c r="F1353" s="273">
        <f t="shared" si="100"/>
        <v>0.5</v>
      </c>
      <c r="G1353" s="273">
        <f t="shared" si="101"/>
        <v>9.8055555555547471</v>
      </c>
      <c r="H1353" s="273">
        <f t="shared" si="102"/>
        <v>10.305555555554747</v>
      </c>
      <c r="I1353" s="287">
        <f t="shared" si="103"/>
        <v>3.3408559394768685E-6</v>
      </c>
      <c r="J1353" s="22">
        <f t="shared" si="104"/>
        <v>3.4429376487383917E-5</v>
      </c>
    </row>
    <row r="1354" spans="1:10">
      <c r="A1354" s="30" t="s">
        <v>224</v>
      </c>
      <c r="B1354" s="22">
        <v>698.34</v>
      </c>
      <c r="C1354" s="13">
        <v>45180.194444444445</v>
      </c>
      <c r="D1354" s="13">
        <v>45180.194444444445</v>
      </c>
      <c r="E1354" s="76">
        <v>45190</v>
      </c>
      <c r="F1354" s="273">
        <f t="shared" ref="F1354:F1417" si="105">(D1354-C1354+1)/2</f>
        <v>0.5</v>
      </c>
      <c r="G1354" s="273">
        <f t="shared" ref="G1354:G1417" si="106">E1354-D1354</f>
        <v>9.8055555555547471</v>
      </c>
      <c r="H1354" s="273">
        <f t="shared" ref="H1354:H1417" si="107">SUM(F1354:G1354)</f>
        <v>10.305555555554747</v>
      </c>
      <c r="I1354" s="287">
        <f t="shared" ref="I1354:I1417" si="108">+B1354/B$1925</f>
        <v>4.0176568568525516E-5</v>
      </c>
      <c r="J1354" s="22">
        <f t="shared" ref="J1354:J1417" si="109">+H1354*I1354</f>
        <v>4.1404185941449435E-4</v>
      </c>
    </row>
    <row r="1355" spans="1:10">
      <c r="A1355" s="30" t="s">
        <v>224</v>
      </c>
      <c r="B1355" s="22">
        <v>6974.8</v>
      </c>
      <c r="C1355" s="13">
        <v>45180.4375</v>
      </c>
      <c r="D1355" s="13">
        <v>45180.4375</v>
      </c>
      <c r="E1355" s="76">
        <v>45190</v>
      </c>
      <c r="F1355" s="273">
        <f t="shared" si="105"/>
        <v>0.5</v>
      </c>
      <c r="G1355" s="273">
        <f t="shared" si="106"/>
        <v>9.5625</v>
      </c>
      <c r="H1355" s="273">
        <f t="shared" si="107"/>
        <v>10.0625</v>
      </c>
      <c r="I1355" s="287">
        <f t="shared" si="108"/>
        <v>4.0127091452838408E-4</v>
      </c>
      <c r="J1355" s="22">
        <f t="shared" si="109"/>
        <v>4.0377885774418648E-3</v>
      </c>
    </row>
    <row r="1356" spans="1:10">
      <c r="A1356" s="30" t="s">
        <v>224</v>
      </c>
      <c r="B1356" s="22">
        <v>694.99</v>
      </c>
      <c r="C1356" s="13">
        <v>45180.4375</v>
      </c>
      <c r="D1356" s="13">
        <v>45180.4375</v>
      </c>
      <c r="E1356" s="76">
        <v>45190</v>
      </c>
      <c r="F1356" s="273">
        <f t="shared" si="105"/>
        <v>0.5</v>
      </c>
      <c r="G1356" s="273">
        <f t="shared" si="106"/>
        <v>9.5625</v>
      </c>
      <c r="H1356" s="273">
        <f t="shared" si="107"/>
        <v>10.0625</v>
      </c>
      <c r="I1356" s="287">
        <f t="shared" si="108"/>
        <v>3.9983837943465279E-5</v>
      </c>
      <c r="J1356" s="22">
        <f t="shared" si="109"/>
        <v>4.0233736930611938E-4</v>
      </c>
    </row>
    <row r="1357" spans="1:10">
      <c r="A1357" s="30" t="s">
        <v>224</v>
      </c>
      <c r="B1357" s="22">
        <v>730.28</v>
      </c>
      <c r="C1357" s="13">
        <v>44959.401388888888</v>
      </c>
      <c r="D1357" s="13">
        <v>44959.402083333334</v>
      </c>
      <c r="E1357" s="76">
        <v>44980</v>
      </c>
      <c r="F1357" s="273">
        <f t="shared" si="105"/>
        <v>0.50034722222335404</v>
      </c>
      <c r="G1357" s="273">
        <f t="shared" si="106"/>
        <v>20.597916666665697</v>
      </c>
      <c r="H1357" s="273">
        <f t="shared" si="107"/>
        <v>21.098263888889051</v>
      </c>
      <c r="I1357" s="287">
        <f t="shared" si="108"/>
        <v>4.201412563253259E-5</v>
      </c>
      <c r="J1357" s="22">
        <f t="shared" si="109"/>
        <v>8.8642510965611019E-4</v>
      </c>
    </row>
    <row r="1358" spans="1:10">
      <c r="A1358" s="30" t="s">
        <v>224</v>
      </c>
      <c r="B1358" s="22">
        <v>68.97</v>
      </c>
      <c r="C1358" s="13">
        <v>44935.518750000003</v>
      </c>
      <c r="D1358" s="13">
        <v>44935.518750000003</v>
      </c>
      <c r="E1358" s="76">
        <v>44950</v>
      </c>
      <c r="F1358" s="273">
        <f t="shared" si="105"/>
        <v>0.5</v>
      </c>
      <c r="G1358" s="273">
        <f t="shared" si="106"/>
        <v>14.48124999999709</v>
      </c>
      <c r="H1358" s="273">
        <f t="shared" si="107"/>
        <v>14.98124999999709</v>
      </c>
      <c r="I1358" s="287">
        <f t="shared" si="108"/>
        <v>3.9679496150459725E-6</v>
      </c>
      <c r="J1358" s="22">
        <f t="shared" si="109"/>
        <v>5.9444845170395931E-5</v>
      </c>
    </row>
    <row r="1359" spans="1:10">
      <c r="A1359" s="30" t="s">
        <v>224</v>
      </c>
      <c r="B1359" s="22">
        <v>718.05</v>
      </c>
      <c r="C1359" s="13">
        <v>44935.519444444442</v>
      </c>
      <c r="D1359" s="13">
        <v>44935.520138888889</v>
      </c>
      <c r="E1359" s="76">
        <v>44950</v>
      </c>
      <c r="F1359" s="273">
        <f t="shared" si="105"/>
        <v>0.50034722222335404</v>
      </c>
      <c r="G1359" s="273">
        <f t="shared" si="106"/>
        <v>14.479861111110949</v>
      </c>
      <c r="H1359" s="273">
        <f t="shared" si="107"/>
        <v>14.980208333334303</v>
      </c>
      <c r="I1359" s="287">
        <f t="shared" si="108"/>
        <v>4.1310515022238082E-5</v>
      </c>
      <c r="J1359" s="22">
        <f t="shared" si="109"/>
        <v>6.1884012139046284E-4</v>
      </c>
    </row>
    <row r="1360" spans="1:10">
      <c r="A1360" s="30" t="s">
        <v>224</v>
      </c>
      <c r="B1360" s="22">
        <v>3281.55</v>
      </c>
      <c r="C1360" s="13">
        <v>44938.544444444444</v>
      </c>
      <c r="D1360" s="13">
        <v>44938.545138888891</v>
      </c>
      <c r="E1360" s="76">
        <v>44950</v>
      </c>
      <c r="F1360" s="273">
        <f t="shared" si="105"/>
        <v>0.50034722222335404</v>
      </c>
      <c r="G1360" s="273">
        <f t="shared" si="106"/>
        <v>11.454861111109494</v>
      </c>
      <c r="H1360" s="273">
        <f t="shared" si="107"/>
        <v>11.955208333332848</v>
      </c>
      <c r="I1360" s="287">
        <f t="shared" si="108"/>
        <v>1.8879259184071499E-4</v>
      </c>
      <c r="J1360" s="22">
        <f t="shared" si="109"/>
        <v>2.257054767245623E-3</v>
      </c>
    </row>
    <row r="1361" spans="1:10">
      <c r="A1361" s="30" t="s">
        <v>224</v>
      </c>
      <c r="B1361" s="22">
        <v>3254.81</v>
      </c>
      <c r="C1361" s="13">
        <v>44939.547222222223</v>
      </c>
      <c r="D1361" s="13">
        <v>44939.54791666667</v>
      </c>
      <c r="E1361" s="76">
        <v>44950</v>
      </c>
      <c r="F1361" s="273">
        <f t="shared" si="105"/>
        <v>0.50034722222335404</v>
      </c>
      <c r="G1361" s="273">
        <f t="shared" si="106"/>
        <v>10.452083333329938</v>
      </c>
      <c r="H1361" s="273">
        <f t="shared" si="107"/>
        <v>10.952430555553292</v>
      </c>
      <c r="I1361" s="287">
        <f t="shared" si="108"/>
        <v>1.8725419873202525E-4</v>
      </c>
      <c r="J1361" s="22">
        <f t="shared" si="109"/>
        <v>2.050888607848282E-3</v>
      </c>
    </row>
    <row r="1362" spans="1:10">
      <c r="A1362" s="30" t="s">
        <v>224</v>
      </c>
      <c r="B1362" s="22">
        <v>59.83</v>
      </c>
      <c r="C1362" s="13">
        <v>45170.59375</v>
      </c>
      <c r="D1362" s="13">
        <v>45170.59375</v>
      </c>
      <c r="E1362" s="76">
        <v>45190</v>
      </c>
      <c r="F1362" s="273">
        <f t="shared" si="105"/>
        <v>0.5</v>
      </c>
      <c r="G1362" s="273">
        <f t="shared" si="106"/>
        <v>19.40625</v>
      </c>
      <c r="H1362" s="273">
        <f t="shared" si="107"/>
        <v>19.90625</v>
      </c>
      <c r="I1362" s="287">
        <f t="shared" si="108"/>
        <v>3.4421114320458249E-6</v>
      </c>
      <c r="J1362" s="22">
        <f t="shared" si="109"/>
        <v>6.8519530694162198E-5</v>
      </c>
    </row>
    <row r="1363" spans="1:10">
      <c r="A1363" s="30" t="s">
        <v>224</v>
      </c>
      <c r="B1363" s="22">
        <v>703.82</v>
      </c>
      <c r="C1363" s="13">
        <v>45009.362500000003</v>
      </c>
      <c r="D1363" s="13">
        <v>45009.363194444442</v>
      </c>
      <c r="E1363" s="76">
        <v>45023</v>
      </c>
      <c r="F1363" s="273">
        <f t="shared" si="105"/>
        <v>0.50034722221971606</v>
      </c>
      <c r="G1363" s="273">
        <f t="shared" si="106"/>
        <v>13.636805555557657</v>
      </c>
      <c r="H1363" s="273">
        <f t="shared" si="107"/>
        <v>14.137152777777374</v>
      </c>
      <c r="I1363" s="287">
        <f t="shared" si="108"/>
        <v>4.0491841352206128E-5</v>
      </c>
      <c r="J1363" s="22">
        <f t="shared" si="109"/>
        <v>5.724393474496616E-4</v>
      </c>
    </row>
    <row r="1364" spans="1:10">
      <c r="A1364" s="30" t="s">
        <v>224</v>
      </c>
      <c r="B1364" s="22">
        <v>705.81</v>
      </c>
      <c r="C1364" s="13">
        <v>45012.37222222222</v>
      </c>
      <c r="D1364" s="13">
        <v>45012.372916666667</v>
      </c>
      <c r="E1364" s="76">
        <v>45023</v>
      </c>
      <c r="F1364" s="273">
        <f t="shared" si="105"/>
        <v>0.50034722222335404</v>
      </c>
      <c r="G1364" s="273">
        <f t="shared" si="106"/>
        <v>10.627083333332848</v>
      </c>
      <c r="H1364" s="273">
        <f t="shared" si="107"/>
        <v>11.127430555556202</v>
      </c>
      <c r="I1364" s="287">
        <f t="shared" si="108"/>
        <v>4.0606329096644884E-5</v>
      </c>
      <c r="J1364" s="22">
        <f t="shared" si="109"/>
        <v>4.5184410713897718E-4</v>
      </c>
    </row>
    <row r="1365" spans="1:10">
      <c r="A1365" s="30" t="s">
        <v>224</v>
      </c>
      <c r="B1365" s="22">
        <v>58.53</v>
      </c>
      <c r="C1365" s="13">
        <v>45012.37222222222</v>
      </c>
      <c r="D1365" s="13">
        <v>45012.372916666667</v>
      </c>
      <c r="E1365" s="76">
        <v>45023</v>
      </c>
      <c r="F1365" s="273">
        <f t="shared" si="105"/>
        <v>0.50034722222335404</v>
      </c>
      <c r="G1365" s="273">
        <f t="shared" si="106"/>
        <v>10.627083333332848</v>
      </c>
      <c r="H1365" s="273">
        <f t="shared" si="107"/>
        <v>11.127430555556202</v>
      </c>
      <c r="I1365" s="287">
        <f t="shared" si="108"/>
        <v>3.3673204432164822E-6</v>
      </c>
      <c r="J1365" s="22">
        <f t="shared" si="109"/>
        <v>3.7469624390196139E-5</v>
      </c>
    </row>
    <row r="1366" spans="1:10">
      <c r="A1366" s="30" t="s">
        <v>224</v>
      </c>
      <c r="B1366" s="22">
        <v>68.75</v>
      </c>
      <c r="C1366" s="13">
        <v>44929.29583333333</v>
      </c>
      <c r="D1366" s="13">
        <v>44929.29583333333</v>
      </c>
      <c r="E1366" s="76">
        <v>44950</v>
      </c>
      <c r="F1366" s="273">
        <f t="shared" si="105"/>
        <v>0.5</v>
      </c>
      <c r="G1366" s="273">
        <f t="shared" si="106"/>
        <v>20.704166666670062</v>
      </c>
      <c r="H1366" s="273">
        <f t="shared" si="107"/>
        <v>21.204166666670062</v>
      </c>
      <c r="I1366" s="287">
        <f t="shared" si="108"/>
        <v>3.9552926784748534E-6</v>
      </c>
      <c r="J1366" s="22">
        <f t="shared" si="109"/>
        <v>8.3868685169840641E-5</v>
      </c>
    </row>
    <row r="1367" spans="1:10">
      <c r="A1367" s="30" t="s">
        <v>224</v>
      </c>
      <c r="B1367" s="22">
        <v>718.98</v>
      </c>
      <c r="C1367" s="13">
        <v>45159.609027777777</v>
      </c>
      <c r="D1367" s="13">
        <v>45159.609027777777</v>
      </c>
      <c r="E1367" s="76">
        <v>45176</v>
      </c>
      <c r="F1367" s="273">
        <f t="shared" si="105"/>
        <v>0.5</v>
      </c>
      <c r="G1367" s="273">
        <f t="shared" si="106"/>
        <v>16.390972222223354</v>
      </c>
      <c r="H1367" s="273">
        <f t="shared" si="107"/>
        <v>16.890972222223354</v>
      </c>
      <c r="I1367" s="287">
        <f t="shared" si="108"/>
        <v>4.1364019345015999E-5</v>
      </c>
      <c r="J1367" s="22">
        <f t="shared" si="109"/>
        <v>6.9867850175617469E-4</v>
      </c>
    </row>
    <row r="1368" spans="1:10">
      <c r="A1368" s="30" t="s">
        <v>224</v>
      </c>
      <c r="B1368" s="22">
        <v>6868.4</v>
      </c>
      <c r="C1368" s="13">
        <v>45140.445138888892</v>
      </c>
      <c r="D1368" s="13">
        <v>45140.445833333331</v>
      </c>
      <c r="E1368" s="76">
        <v>45162</v>
      </c>
      <c r="F1368" s="273">
        <f t="shared" si="105"/>
        <v>0.50034722221971606</v>
      </c>
      <c r="G1368" s="273">
        <f t="shared" si="106"/>
        <v>21.554166666668607</v>
      </c>
      <c r="H1368" s="273">
        <f t="shared" si="107"/>
        <v>22.054513888888323</v>
      </c>
      <c r="I1368" s="287">
        <f t="shared" si="108"/>
        <v>3.9514955975035172E-4</v>
      </c>
      <c r="J1368" s="22">
        <f t="shared" si="109"/>
        <v>8.7148314537022382E-3</v>
      </c>
    </row>
    <row r="1369" spans="1:10">
      <c r="A1369" s="30" t="s">
        <v>224</v>
      </c>
      <c r="B1369" s="22">
        <v>7170.8</v>
      </c>
      <c r="C1369" s="13">
        <v>45141.45</v>
      </c>
      <c r="D1369" s="13">
        <v>45141.45</v>
      </c>
      <c r="E1369" s="76">
        <v>45162</v>
      </c>
      <c r="F1369" s="273">
        <f t="shared" si="105"/>
        <v>0.5</v>
      </c>
      <c r="G1369" s="273">
        <f t="shared" si="106"/>
        <v>20.55000000000291</v>
      </c>
      <c r="H1369" s="273">
        <f t="shared" si="107"/>
        <v>21.05000000000291</v>
      </c>
      <c r="I1369" s="287">
        <f t="shared" si="108"/>
        <v>4.1254709438265423E-4</v>
      </c>
      <c r="J1369" s="22">
        <f t="shared" si="109"/>
        <v>8.6841163367560731E-3</v>
      </c>
    </row>
    <row r="1370" spans="1:10">
      <c r="A1370" s="30" t="s">
        <v>224</v>
      </c>
      <c r="B1370" s="22">
        <v>714.52</v>
      </c>
      <c r="C1370" s="13">
        <v>45141.45</v>
      </c>
      <c r="D1370" s="13">
        <v>45141.45</v>
      </c>
      <c r="E1370" s="76">
        <v>45162</v>
      </c>
      <c r="F1370" s="273">
        <f t="shared" si="105"/>
        <v>0.5</v>
      </c>
      <c r="G1370" s="273">
        <f t="shared" si="106"/>
        <v>20.55000000000291</v>
      </c>
      <c r="H1370" s="273">
        <f t="shared" si="107"/>
        <v>21.05000000000291</v>
      </c>
      <c r="I1370" s="287">
        <f t="shared" si="108"/>
        <v>4.1107428721801479E-5</v>
      </c>
      <c r="J1370" s="22">
        <f t="shared" si="109"/>
        <v>8.653113745940408E-4</v>
      </c>
    </row>
    <row r="1371" spans="1:10">
      <c r="A1371" s="30" t="s">
        <v>224</v>
      </c>
      <c r="B1371" s="22">
        <v>719.82</v>
      </c>
      <c r="C1371" s="13">
        <v>45137.402083333334</v>
      </c>
      <c r="D1371" s="13">
        <v>45137.402083333334</v>
      </c>
      <c r="E1371" s="76">
        <v>45147</v>
      </c>
      <c r="F1371" s="273">
        <f t="shared" si="105"/>
        <v>0.5</v>
      </c>
      <c r="G1371" s="273">
        <f t="shared" si="106"/>
        <v>9.5979166666656965</v>
      </c>
      <c r="H1371" s="273">
        <f t="shared" si="107"/>
        <v>10.097916666665697</v>
      </c>
      <c r="I1371" s="287">
        <f t="shared" si="108"/>
        <v>4.1412345830105732E-5</v>
      </c>
      <c r="J1371" s="22">
        <f t="shared" si="109"/>
        <v>4.1817841716354834E-4</v>
      </c>
    </row>
    <row r="1372" spans="1:10">
      <c r="A1372" s="30" t="s">
        <v>224</v>
      </c>
      <c r="B1372" s="22">
        <v>735.69</v>
      </c>
      <c r="C1372" s="13">
        <v>45099.531944444447</v>
      </c>
      <c r="D1372" s="13">
        <v>45099.531944444447</v>
      </c>
      <c r="E1372" s="76">
        <v>45114</v>
      </c>
      <c r="F1372" s="273">
        <f t="shared" si="105"/>
        <v>0.5</v>
      </c>
      <c r="G1372" s="273">
        <f t="shared" si="106"/>
        <v>14.468055555553292</v>
      </c>
      <c r="H1372" s="273">
        <f t="shared" si="107"/>
        <v>14.968055555553292</v>
      </c>
      <c r="I1372" s="287">
        <f t="shared" si="108"/>
        <v>4.2325371209122399E-5</v>
      </c>
      <c r="J1372" s="22">
        <f t="shared" si="109"/>
        <v>6.3352850766755986E-4</v>
      </c>
    </row>
    <row r="1373" spans="1:10">
      <c r="A1373" s="30" t="s">
        <v>224</v>
      </c>
      <c r="B1373" s="22">
        <v>3291.74</v>
      </c>
      <c r="C1373" s="13">
        <v>45099.531944444447</v>
      </c>
      <c r="D1373" s="13">
        <v>45099.531944444447</v>
      </c>
      <c r="E1373" s="76">
        <v>45114</v>
      </c>
      <c r="F1373" s="273">
        <f t="shared" si="105"/>
        <v>0.5</v>
      </c>
      <c r="G1373" s="273">
        <f t="shared" si="106"/>
        <v>14.468055555553292</v>
      </c>
      <c r="H1373" s="273">
        <f t="shared" si="107"/>
        <v>14.968055555553292</v>
      </c>
      <c r="I1373" s="287">
        <f t="shared" si="108"/>
        <v>1.8937883813007728E-4</v>
      </c>
      <c r="J1373" s="22">
        <f t="shared" si="109"/>
        <v>2.8346329701771306E-3</v>
      </c>
    </row>
    <row r="1374" spans="1:10">
      <c r="A1374" s="30" t="s">
        <v>224</v>
      </c>
      <c r="B1374" s="22">
        <v>701.96</v>
      </c>
      <c r="C1374" s="13">
        <v>45115.414583333331</v>
      </c>
      <c r="D1374" s="13">
        <v>45115.415277777778</v>
      </c>
      <c r="E1374" s="76">
        <v>45132</v>
      </c>
      <c r="F1374" s="273">
        <f t="shared" si="105"/>
        <v>0.50034722222335404</v>
      </c>
      <c r="G1374" s="273">
        <f t="shared" si="106"/>
        <v>16.584722222221899</v>
      </c>
      <c r="H1374" s="273">
        <f t="shared" si="107"/>
        <v>17.085069444445253</v>
      </c>
      <c r="I1374" s="287">
        <f t="shared" si="108"/>
        <v>4.0384832706650295E-5</v>
      </c>
      <c r="J1374" s="22">
        <f t="shared" si="109"/>
        <v>6.8997767129542423E-4</v>
      </c>
    </row>
    <row r="1375" spans="1:10">
      <c r="A1375" s="30" t="s">
        <v>224</v>
      </c>
      <c r="B1375" s="22">
        <v>54.89</v>
      </c>
      <c r="C1375" s="13">
        <v>45034.375</v>
      </c>
      <c r="D1375" s="13">
        <v>45034.375694444447</v>
      </c>
      <c r="E1375" s="76">
        <v>45055</v>
      </c>
      <c r="F1375" s="273">
        <f t="shared" si="105"/>
        <v>0.50034722222335404</v>
      </c>
      <c r="G1375" s="273">
        <f t="shared" si="106"/>
        <v>20.624305555553292</v>
      </c>
      <c r="H1375" s="273">
        <f t="shared" si="107"/>
        <v>21.124652777776646</v>
      </c>
      <c r="I1375" s="287">
        <f t="shared" si="108"/>
        <v>3.1579056744943228E-6</v>
      </c>
      <c r="J1375" s="22">
        <f t="shared" si="109"/>
        <v>6.6709660878663129E-5</v>
      </c>
    </row>
    <row r="1376" spans="1:10">
      <c r="A1376" s="30" t="s">
        <v>224</v>
      </c>
      <c r="B1376" s="22">
        <v>49.15</v>
      </c>
      <c r="C1376" s="13">
        <v>45091.318749999999</v>
      </c>
      <c r="D1376" s="13">
        <v>45091.318749999999</v>
      </c>
      <c r="E1376" s="76">
        <v>45099</v>
      </c>
      <c r="F1376" s="273">
        <f t="shared" si="105"/>
        <v>0.5</v>
      </c>
      <c r="G1376" s="273">
        <f t="shared" si="106"/>
        <v>7.6812500000014552</v>
      </c>
      <c r="H1376" s="273">
        <f t="shared" si="107"/>
        <v>8.1812500000014552</v>
      </c>
      <c r="I1376" s="287">
        <f t="shared" si="108"/>
        <v>2.8276746930478405E-6</v>
      </c>
      <c r="J1376" s="22">
        <f t="shared" si="109"/>
        <v>2.313391358250176E-5</v>
      </c>
    </row>
    <row r="1377" spans="1:10">
      <c r="A1377" s="30" t="s">
        <v>224</v>
      </c>
      <c r="B1377" s="22">
        <v>3221.7</v>
      </c>
      <c r="C1377" s="13">
        <v>45092.345138888886</v>
      </c>
      <c r="D1377" s="13">
        <v>45092.345833333333</v>
      </c>
      <c r="E1377" s="76">
        <v>45099</v>
      </c>
      <c r="F1377" s="273">
        <f t="shared" si="105"/>
        <v>0.50034722222335404</v>
      </c>
      <c r="G1377" s="273">
        <f t="shared" si="106"/>
        <v>6.6541666666671517</v>
      </c>
      <c r="H1377" s="273">
        <f t="shared" si="107"/>
        <v>7.1545138888905058</v>
      </c>
      <c r="I1377" s="287">
        <f t="shared" si="108"/>
        <v>1.8534932977807176E-4</v>
      </c>
      <c r="J1377" s="22">
        <f t="shared" si="109"/>
        <v>1.3260843541937611E-3</v>
      </c>
    </row>
    <row r="1378" spans="1:10">
      <c r="A1378" s="30" t="s">
        <v>224</v>
      </c>
      <c r="B1378" s="22">
        <v>713.21</v>
      </c>
      <c r="C1378" s="13">
        <v>45104.518055555556</v>
      </c>
      <c r="D1378" s="13">
        <v>45104.518055555556</v>
      </c>
      <c r="E1378" s="76">
        <v>45114</v>
      </c>
      <c r="F1378" s="273">
        <f t="shared" si="105"/>
        <v>0.5</v>
      </c>
      <c r="G1378" s="273">
        <f t="shared" si="106"/>
        <v>9.4819444444437977</v>
      </c>
      <c r="H1378" s="273">
        <f t="shared" si="107"/>
        <v>9.9819444444437977</v>
      </c>
      <c r="I1378" s="287">
        <f t="shared" si="108"/>
        <v>4.1032062417673456E-5</v>
      </c>
      <c r="J1378" s="22">
        <f t="shared" si="109"/>
        <v>4.0957976749416672E-4</v>
      </c>
    </row>
    <row r="1379" spans="1:10">
      <c r="A1379" s="30" t="s">
        <v>224</v>
      </c>
      <c r="B1379" s="22">
        <v>732.56</v>
      </c>
      <c r="C1379" s="13">
        <v>45098.344444444447</v>
      </c>
      <c r="D1379" s="13">
        <v>45098.344444444447</v>
      </c>
      <c r="E1379" s="76">
        <v>45114</v>
      </c>
      <c r="F1379" s="273">
        <f t="shared" si="105"/>
        <v>0.5</v>
      </c>
      <c r="G1379" s="273">
        <f t="shared" si="106"/>
        <v>15.655555555553292</v>
      </c>
      <c r="H1379" s="273">
        <f t="shared" si="107"/>
        <v>16.155555555553292</v>
      </c>
      <c r="I1379" s="287">
        <f t="shared" si="108"/>
        <v>4.2145297520633283E-5</v>
      </c>
      <c r="J1379" s="22">
        <f t="shared" si="109"/>
        <v>6.8088069549991344E-4</v>
      </c>
    </row>
    <row r="1380" spans="1:10">
      <c r="A1380" s="30" t="s">
        <v>224</v>
      </c>
      <c r="B1380" s="22">
        <v>7056</v>
      </c>
      <c r="C1380" s="13">
        <v>45115.412499999999</v>
      </c>
      <c r="D1380" s="13">
        <v>45115.412499999999</v>
      </c>
      <c r="E1380" s="76">
        <v>45132</v>
      </c>
      <c r="F1380" s="273">
        <f t="shared" si="105"/>
        <v>0.5</v>
      </c>
      <c r="G1380" s="273">
        <f t="shared" si="106"/>
        <v>16.587500000001455</v>
      </c>
      <c r="H1380" s="273">
        <f t="shared" si="107"/>
        <v>17.087500000001455</v>
      </c>
      <c r="I1380" s="287">
        <f t="shared" si="108"/>
        <v>4.0594247475372457E-4</v>
      </c>
      <c r="J1380" s="22">
        <f t="shared" si="109"/>
        <v>6.9365420373548592E-3</v>
      </c>
    </row>
    <row r="1381" spans="1:10">
      <c r="A1381" s="30" t="s">
        <v>224</v>
      </c>
      <c r="B1381" s="22">
        <v>7252</v>
      </c>
      <c r="C1381" s="13">
        <v>45114.415972222225</v>
      </c>
      <c r="D1381" s="13">
        <v>45114.416666666664</v>
      </c>
      <c r="E1381" s="76">
        <v>45132</v>
      </c>
      <c r="F1381" s="273">
        <f t="shared" si="105"/>
        <v>0.50034722221971606</v>
      </c>
      <c r="G1381" s="273">
        <f t="shared" si="106"/>
        <v>17.583333333335759</v>
      </c>
      <c r="H1381" s="273">
        <f t="shared" si="107"/>
        <v>18.083680555555475</v>
      </c>
      <c r="I1381" s="287">
        <f t="shared" si="108"/>
        <v>4.1721865460799467E-4</v>
      </c>
      <c r="J1381" s="22">
        <f t="shared" si="109"/>
        <v>7.544848871749609E-3</v>
      </c>
    </row>
    <row r="1382" spans="1:10">
      <c r="A1382" s="30" t="s">
        <v>224</v>
      </c>
      <c r="B1382" s="22">
        <v>7240.8</v>
      </c>
      <c r="C1382" s="13">
        <v>45118.418749999997</v>
      </c>
      <c r="D1382" s="13">
        <v>45118.419444444444</v>
      </c>
      <c r="E1382" s="76">
        <v>45132</v>
      </c>
      <c r="F1382" s="273">
        <f t="shared" si="105"/>
        <v>0.50034722222335404</v>
      </c>
      <c r="G1382" s="273">
        <f t="shared" si="106"/>
        <v>13.580555555556202</v>
      </c>
      <c r="H1382" s="273">
        <f t="shared" si="107"/>
        <v>14.080902777779556</v>
      </c>
      <c r="I1382" s="287">
        <f t="shared" si="108"/>
        <v>4.1657430147346497E-4</v>
      </c>
      <c r="J1382" s="22">
        <f t="shared" si="109"/>
        <v>5.865742238769291E-3</v>
      </c>
    </row>
    <row r="1383" spans="1:10">
      <c r="A1383" s="30" t="s">
        <v>224</v>
      </c>
      <c r="B1383" s="22">
        <v>721.49</v>
      </c>
      <c r="C1383" s="13">
        <v>45118.418749999997</v>
      </c>
      <c r="D1383" s="13">
        <v>45118.419444444444</v>
      </c>
      <c r="E1383" s="76">
        <v>45132</v>
      </c>
      <c r="F1383" s="273">
        <f t="shared" si="105"/>
        <v>0.50034722222335404</v>
      </c>
      <c r="G1383" s="273">
        <f t="shared" si="106"/>
        <v>13.580555555556202</v>
      </c>
      <c r="H1383" s="273">
        <f t="shared" si="107"/>
        <v>14.080902777779556</v>
      </c>
      <c r="I1383" s="287">
        <f t="shared" si="108"/>
        <v>4.1508423484986502E-5</v>
      </c>
      <c r="J1383" s="22">
        <f t="shared" si="109"/>
        <v>5.8447607555099656E-4</v>
      </c>
    </row>
    <row r="1384" spans="1:10">
      <c r="A1384" s="30" t="s">
        <v>224</v>
      </c>
      <c r="B1384" s="22">
        <v>7196</v>
      </c>
      <c r="C1384" s="13">
        <v>45118.419444444444</v>
      </c>
      <c r="D1384" s="13">
        <v>45118.420138888891</v>
      </c>
      <c r="E1384" s="76">
        <v>45132</v>
      </c>
      <c r="F1384" s="273">
        <f t="shared" si="105"/>
        <v>0.50034722222335404</v>
      </c>
      <c r="G1384" s="273">
        <f t="shared" si="106"/>
        <v>13.579861111109494</v>
      </c>
      <c r="H1384" s="273">
        <f t="shared" si="107"/>
        <v>14.080208333332848</v>
      </c>
      <c r="I1384" s="287">
        <f t="shared" si="108"/>
        <v>4.1399688893534609E-4</v>
      </c>
      <c r="J1384" s="22">
        <f t="shared" si="109"/>
        <v>5.8291624455613341E-3</v>
      </c>
    </row>
    <row r="1385" spans="1:10">
      <c r="A1385" s="30" t="s">
        <v>224</v>
      </c>
      <c r="B1385" s="22">
        <v>44.72</v>
      </c>
      <c r="C1385" s="13">
        <v>45118.419444444444</v>
      </c>
      <c r="D1385" s="13">
        <v>45118.420138888891</v>
      </c>
      <c r="E1385" s="76">
        <v>45132</v>
      </c>
      <c r="F1385" s="273">
        <f t="shared" si="105"/>
        <v>0.50034722222335404</v>
      </c>
      <c r="G1385" s="273">
        <f t="shared" si="106"/>
        <v>13.579861111109494</v>
      </c>
      <c r="H1385" s="273">
        <f t="shared" si="107"/>
        <v>14.080208333332848</v>
      </c>
      <c r="I1385" s="287">
        <f t="shared" si="108"/>
        <v>2.5728100157293879E-6</v>
      </c>
      <c r="J1385" s="22">
        <f t="shared" si="109"/>
        <v>3.6225701023555143E-5</v>
      </c>
    </row>
    <row r="1386" spans="1:10">
      <c r="A1386" s="30" t="s">
        <v>224</v>
      </c>
      <c r="B1386" s="22">
        <v>717.48</v>
      </c>
      <c r="C1386" s="13">
        <v>44998.390972222223</v>
      </c>
      <c r="D1386" s="13">
        <v>44998.390972222223</v>
      </c>
      <c r="E1386" s="76">
        <v>45008</v>
      </c>
      <c r="F1386" s="273">
        <f t="shared" si="105"/>
        <v>0.5</v>
      </c>
      <c r="G1386" s="273">
        <f t="shared" si="106"/>
        <v>9.609027777776646</v>
      </c>
      <c r="H1386" s="273">
        <f t="shared" si="107"/>
        <v>10.109027777776646</v>
      </c>
      <c r="I1386" s="287">
        <f t="shared" si="108"/>
        <v>4.1277722050212912E-5</v>
      </c>
      <c r="J1386" s="22">
        <f t="shared" si="109"/>
        <v>4.1727763880894592E-4</v>
      </c>
    </row>
    <row r="1387" spans="1:10">
      <c r="A1387" s="30" t="s">
        <v>224</v>
      </c>
      <c r="B1387" s="22">
        <v>51.31</v>
      </c>
      <c r="C1387" s="13">
        <v>45075.240972222222</v>
      </c>
      <c r="D1387" s="13">
        <v>45075.241666666669</v>
      </c>
      <c r="E1387" s="76">
        <v>45085</v>
      </c>
      <c r="F1387" s="273">
        <f t="shared" si="105"/>
        <v>0.50034722222335404</v>
      </c>
      <c r="G1387" s="273">
        <f t="shared" si="106"/>
        <v>9.7583333333313931</v>
      </c>
      <c r="H1387" s="273">
        <f t="shared" si="107"/>
        <v>10.258680555554747</v>
      </c>
      <c r="I1387" s="287">
        <f t="shared" si="108"/>
        <v>2.9519427975642868E-6</v>
      </c>
      <c r="J1387" s="22">
        <f t="shared" si="109"/>
        <v>3.0283038178482631E-5</v>
      </c>
    </row>
    <row r="1388" spans="1:10">
      <c r="A1388" s="30" t="s">
        <v>224</v>
      </c>
      <c r="B1388" s="22">
        <v>59.76</v>
      </c>
      <c r="C1388" s="13">
        <v>45009.361805555556</v>
      </c>
      <c r="D1388" s="13">
        <v>45009.362500000003</v>
      </c>
      <c r="E1388" s="76">
        <v>45023</v>
      </c>
      <c r="F1388" s="273">
        <f t="shared" si="105"/>
        <v>0.50034722222335404</v>
      </c>
      <c r="G1388" s="273">
        <f t="shared" si="106"/>
        <v>13.63749999999709</v>
      </c>
      <c r="H1388" s="273">
        <f t="shared" si="107"/>
        <v>14.137847222220444</v>
      </c>
      <c r="I1388" s="287">
        <f t="shared" si="108"/>
        <v>3.4380842249550141E-6</v>
      </c>
      <c r="J1388" s="22">
        <f t="shared" si="109"/>
        <v>4.8607109509540173E-5</v>
      </c>
    </row>
    <row r="1389" spans="1:10">
      <c r="A1389" s="30" t="s">
        <v>224</v>
      </c>
      <c r="B1389" s="22">
        <v>3019.23</v>
      </c>
      <c r="C1389" s="13">
        <v>45009.366666666669</v>
      </c>
      <c r="D1389" s="13">
        <v>45009.367361111108</v>
      </c>
      <c r="E1389" s="76">
        <v>45023</v>
      </c>
      <c r="F1389" s="273">
        <f t="shared" si="105"/>
        <v>0.50034722221971606</v>
      </c>
      <c r="G1389" s="273">
        <f t="shared" si="106"/>
        <v>13.632638888891961</v>
      </c>
      <c r="H1389" s="273">
        <f t="shared" si="107"/>
        <v>14.132986111111677</v>
      </c>
      <c r="I1389" s="287">
        <f t="shared" si="108"/>
        <v>1.7370092092555098E-4</v>
      </c>
      <c r="J1389" s="22">
        <f t="shared" si="109"/>
        <v>2.4549127029281199E-3</v>
      </c>
    </row>
    <row r="1390" spans="1:10">
      <c r="A1390" s="30" t="s">
        <v>224</v>
      </c>
      <c r="B1390" s="22">
        <v>3158.03</v>
      </c>
      <c r="C1390" s="13">
        <v>45012.372916666667</v>
      </c>
      <c r="D1390" s="13">
        <v>45012.373611111114</v>
      </c>
      <c r="E1390" s="76">
        <v>45023</v>
      </c>
      <c r="F1390" s="273">
        <f t="shared" si="105"/>
        <v>0.50034722222335404</v>
      </c>
      <c r="G1390" s="273">
        <f t="shared" si="106"/>
        <v>10.62638888888614</v>
      </c>
      <c r="H1390" s="273">
        <f t="shared" si="107"/>
        <v>11.126736111109494</v>
      </c>
      <c r="I1390" s="287">
        <f t="shared" si="108"/>
        <v>1.8168629727133005E-4</v>
      </c>
      <c r="J1390" s="22">
        <f t="shared" si="109"/>
        <v>2.0215754847426825E-3</v>
      </c>
    </row>
    <row r="1391" spans="1:10">
      <c r="A1391" s="30" t="s">
        <v>224</v>
      </c>
      <c r="B1391" s="22">
        <v>7092.4</v>
      </c>
      <c r="C1391" s="13">
        <v>45127.479861111111</v>
      </c>
      <c r="D1391" s="13">
        <v>45127.480555555558</v>
      </c>
      <c r="E1391" s="76">
        <v>45147</v>
      </c>
      <c r="F1391" s="273">
        <f t="shared" si="105"/>
        <v>0.50034722222335404</v>
      </c>
      <c r="G1391" s="273">
        <f t="shared" si="106"/>
        <v>19.519444444442343</v>
      </c>
      <c r="H1391" s="273">
        <f t="shared" si="107"/>
        <v>20.019791666665697</v>
      </c>
      <c r="I1391" s="287">
        <f t="shared" si="108"/>
        <v>4.0803662244094614E-4</v>
      </c>
      <c r="J1391" s="22">
        <f t="shared" si="109"/>
        <v>8.1688081736376698E-3</v>
      </c>
    </row>
    <row r="1392" spans="1:10">
      <c r="A1392" s="30" t="s">
        <v>224</v>
      </c>
      <c r="B1392" s="22">
        <v>47.69</v>
      </c>
      <c r="C1392" s="13">
        <v>45082.496527777781</v>
      </c>
      <c r="D1392" s="13">
        <v>45082.49722222222</v>
      </c>
      <c r="E1392" s="76">
        <v>45099</v>
      </c>
      <c r="F1392" s="273">
        <f t="shared" si="105"/>
        <v>0.50034722221971606</v>
      </c>
      <c r="G1392" s="273">
        <f t="shared" si="106"/>
        <v>16.502777777779556</v>
      </c>
      <c r="H1392" s="273">
        <f t="shared" si="107"/>
        <v>17.003124999999272</v>
      </c>
      <c r="I1392" s="287">
        <f t="shared" si="108"/>
        <v>2.7436786594395015E-6</v>
      </c>
      <c r="J1392" s="22">
        <f t="shared" si="109"/>
        <v>4.665111120628028E-5</v>
      </c>
    </row>
    <row r="1393" spans="1:10">
      <c r="A1393" s="30" t="s">
        <v>224</v>
      </c>
      <c r="B1393" s="22">
        <v>717.03</v>
      </c>
      <c r="C1393" s="13">
        <v>45152.555555555555</v>
      </c>
      <c r="D1393" s="13">
        <v>45152.555555555555</v>
      </c>
      <c r="E1393" s="76">
        <v>45162</v>
      </c>
      <c r="F1393" s="273">
        <f t="shared" si="105"/>
        <v>0.5</v>
      </c>
      <c r="G1393" s="273">
        <f t="shared" si="106"/>
        <v>9.4444444444452529</v>
      </c>
      <c r="H1393" s="273">
        <f t="shared" si="107"/>
        <v>9.9444444444452529</v>
      </c>
      <c r="I1393" s="287">
        <f t="shared" si="108"/>
        <v>4.1251832861771982E-5</v>
      </c>
      <c r="J1393" s="22">
        <f t="shared" si="109"/>
        <v>4.102265601254325E-4</v>
      </c>
    </row>
    <row r="1394" spans="1:10">
      <c r="A1394" s="30" t="s">
        <v>224</v>
      </c>
      <c r="B1394" s="22">
        <v>46.59</v>
      </c>
      <c r="C1394" s="13">
        <v>45146.426388888889</v>
      </c>
      <c r="D1394" s="13">
        <v>45146.427083333336</v>
      </c>
      <c r="E1394" s="76">
        <v>45162</v>
      </c>
      <c r="F1394" s="273">
        <f t="shared" si="105"/>
        <v>0.50034722222335404</v>
      </c>
      <c r="G1394" s="273">
        <f t="shared" si="106"/>
        <v>15.572916666664241</v>
      </c>
      <c r="H1394" s="273">
        <f t="shared" si="107"/>
        <v>16.073263888887595</v>
      </c>
      <c r="I1394" s="287">
        <f t="shared" si="108"/>
        <v>2.6803939765839042E-6</v>
      </c>
      <c r="J1394" s="22">
        <f t="shared" si="109"/>
        <v>4.3082679711817889E-5</v>
      </c>
    </row>
    <row r="1395" spans="1:10">
      <c r="A1395" s="30" t="s">
        <v>224</v>
      </c>
      <c r="B1395" s="22">
        <v>61.23</v>
      </c>
      <c r="C1395" s="13">
        <v>45244.213888888888</v>
      </c>
      <c r="D1395" s="13">
        <v>45244.213888888888</v>
      </c>
      <c r="E1395" s="76">
        <v>45252</v>
      </c>
      <c r="F1395" s="273">
        <f t="shared" si="105"/>
        <v>0.5</v>
      </c>
      <c r="G1395" s="273">
        <f t="shared" si="106"/>
        <v>7.7861111111124046</v>
      </c>
      <c r="H1395" s="273">
        <f t="shared" si="107"/>
        <v>8.2861111111124046</v>
      </c>
      <c r="I1395" s="287">
        <f t="shared" si="108"/>
        <v>3.5226555738620397E-6</v>
      </c>
      <c r="J1395" s="22">
        <f t="shared" si="109"/>
        <v>2.918911549120029E-5</v>
      </c>
    </row>
    <row r="1396" spans="1:10">
      <c r="A1396" s="30" t="s">
        <v>224</v>
      </c>
      <c r="B1396" s="22">
        <v>719.26</v>
      </c>
      <c r="C1396" s="13">
        <v>45243.222222222219</v>
      </c>
      <c r="D1396" s="13">
        <v>45243.222222222219</v>
      </c>
      <c r="E1396" s="76">
        <v>45252</v>
      </c>
      <c r="F1396" s="273">
        <f t="shared" si="105"/>
        <v>0.5</v>
      </c>
      <c r="G1396" s="273">
        <f t="shared" si="106"/>
        <v>8.7777777777810115</v>
      </c>
      <c r="H1396" s="273">
        <f t="shared" si="107"/>
        <v>9.2777777777810115</v>
      </c>
      <c r="I1396" s="287">
        <f t="shared" si="108"/>
        <v>4.1380128173379239E-5</v>
      </c>
      <c r="J1396" s="22">
        <f t="shared" si="109"/>
        <v>3.8391563360870785E-4</v>
      </c>
    </row>
    <row r="1397" spans="1:10">
      <c r="A1397" s="30" t="s">
        <v>224</v>
      </c>
      <c r="B1397" s="22">
        <v>59.58</v>
      </c>
      <c r="C1397" s="13">
        <v>45176.193055555559</v>
      </c>
      <c r="D1397" s="13">
        <v>45176.193055555559</v>
      </c>
      <c r="E1397" s="76">
        <v>45190</v>
      </c>
      <c r="F1397" s="273">
        <f t="shared" si="105"/>
        <v>0.5</v>
      </c>
      <c r="G1397" s="273">
        <f t="shared" si="106"/>
        <v>13.806944444440887</v>
      </c>
      <c r="H1397" s="273">
        <f t="shared" si="107"/>
        <v>14.306944444440887</v>
      </c>
      <c r="I1397" s="287">
        <f t="shared" si="108"/>
        <v>3.4277285495786433E-6</v>
      </c>
      <c r="J1397" s="22">
        <f t="shared" si="109"/>
        <v>4.904032192944559E-5</v>
      </c>
    </row>
    <row r="1398" spans="1:10">
      <c r="A1398" s="30" t="s">
        <v>224</v>
      </c>
      <c r="B1398" s="22">
        <v>676.21</v>
      </c>
      <c r="C1398" s="13">
        <v>45006.512499999997</v>
      </c>
      <c r="D1398" s="13">
        <v>45006.512499999997</v>
      </c>
      <c r="E1398" s="76">
        <v>45023</v>
      </c>
      <c r="F1398" s="273">
        <f t="shared" si="105"/>
        <v>0.5</v>
      </c>
      <c r="G1398" s="273">
        <f t="shared" si="106"/>
        <v>16.48750000000291</v>
      </c>
      <c r="H1398" s="273">
        <f t="shared" si="107"/>
        <v>16.98750000000291</v>
      </c>
      <c r="I1398" s="287">
        <f t="shared" si="108"/>
        <v>3.8903395812530623E-5</v>
      </c>
      <c r="J1398" s="22">
        <f t="shared" si="109"/>
        <v>6.6087143636547722E-4</v>
      </c>
    </row>
    <row r="1399" spans="1:10">
      <c r="A1399" s="30" t="s">
        <v>224</v>
      </c>
      <c r="B1399" s="22">
        <v>721.18</v>
      </c>
      <c r="C1399" s="13">
        <v>44957.285416666666</v>
      </c>
      <c r="D1399" s="13">
        <v>44957.286111111112</v>
      </c>
      <c r="E1399" s="76">
        <v>44966</v>
      </c>
      <c r="F1399" s="273">
        <f t="shared" si="105"/>
        <v>0.50034722222335404</v>
      </c>
      <c r="G1399" s="273">
        <f t="shared" si="106"/>
        <v>8.7138888888875954</v>
      </c>
      <c r="H1399" s="273">
        <f t="shared" si="107"/>
        <v>9.2142361111109494</v>
      </c>
      <c r="I1399" s="287">
        <f t="shared" si="108"/>
        <v>4.1490588710727192E-5</v>
      </c>
      <c r="J1399" s="22">
        <f t="shared" si="109"/>
        <v>3.8230408076963477E-4</v>
      </c>
    </row>
    <row r="1400" spans="1:10">
      <c r="A1400" s="30" t="s">
        <v>224</v>
      </c>
      <c r="B1400" s="22">
        <v>67.040000000000006</v>
      </c>
      <c r="C1400" s="13">
        <v>44957.287499999999</v>
      </c>
      <c r="D1400" s="13">
        <v>44957.287499999999</v>
      </c>
      <c r="E1400" s="76">
        <v>44966</v>
      </c>
      <c r="F1400" s="273">
        <f t="shared" si="105"/>
        <v>0.5</v>
      </c>
      <c r="G1400" s="273">
        <f t="shared" si="106"/>
        <v>8.7125000000014552</v>
      </c>
      <c r="H1400" s="273">
        <f t="shared" si="107"/>
        <v>9.2125000000014552</v>
      </c>
      <c r="I1400" s="287">
        <f t="shared" si="108"/>
        <v>3.8569137623993337E-6</v>
      </c>
      <c r="J1400" s="22">
        <f t="shared" si="109"/>
        <v>3.5531818036109475E-5</v>
      </c>
    </row>
    <row r="1401" spans="1:10">
      <c r="A1401" s="30" t="s">
        <v>224</v>
      </c>
      <c r="B1401" s="22">
        <v>7126</v>
      </c>
      <c r="C1401" s="13">
        <v>45156.870833333334</v>
      </c>
      <c r="D1401" s="13">
        <v>45156.870833333334</v>
      </c>
      <c r="E1401" s="76">
        <v>45176</v>
      </c>
      <c r="F1401" s="273">
        <f t="shared" si="105"/>
        <v>0.5</v>
      </c>
      <c r="G1401" s="273">
        <f t="shared" si="106"/>
        <v>19.129166666665697</v>
      </c>
      <c r="H1401" s="273">
        <f t="shared" si="107"/>
        <v>19.629166666665697</v>
      </c>
      <c r="I1401" s="287">
        <f t="shared" si="108"/>
        <v>4.0996968184453531E-4</v>
      </c>
      <c r="J1401" s="22">
        <f t="shared" si="109"/>
        <v>8.047363213206293E-3</v>
      </c>
    </row>
    <row r="1402" spans="1:10">
      <c r="A1402" s="30" t="s">
        <v>224</v>
      </c>
      <c r="B1402" s="22">
        <v>721.49</v>
      </c>
      <c r="C1402" s="13">
        <v>45160.554166666669</v>
      </c>
      <c r="D1402" s="13">
        <v>45160.554166666669</v>
      </c>
      <c r="E1402" s="76">
        <v>45176</v>
      </c>
      <c r="F1402" s="273">
        <f t="shared" si="105"/>
        <v>0.5</v>
      </c>
      <c r="G1402" s="273">
        <f t="shared" si="106"/>
        <v>15.445833333331393</v>
      </c>
      <c r="H1402" s="273">
        <f t="shared" si="107"/>
        <v>15.945833333331393</v>
      </c>
      <c r="I1402" s="287">
        <f t="shared" si="108"/>
        <v>4.1508423484986502E-5</v>
      </c>
      <c r="J1402" s="22">
        <f t="shared" si="109"/>
        <v>6.6188640282093339E-4</v>
      </c>
    </row>
    <row r="1403" spans="1:10">
      <c r="A1403" s="30" t="s">
        <v>224</v>
      </c>
      <c r="B1403" s="22">
        <v>3300.65</v>
      </c>
      <c r="C1403" s="13">
        <v>45099.530555555553</v>
      </c>
      <c r="D1403" s="13">
        <v>45099.53125</v>
      </c>
      <c r="E1403" s="76">
        <v>45114</v>
      </c>
      <c r="F1403" s="273">
        <f t="shared" si="105"/>
        <v>0.50034722222335404</v>
      </c>
      <c r="G1403" s="273">
        <f t="shared" si="106"/>
        <v>14.46875</v>
      </c>
      <c r="H1403" s="273">
        <f t="shared" si="107"/>
        <v>14.969097222223354</v>
      </c>
      <c r="I1403" s="287">
        <f t="shared" si="108"/>
        <v>1.8989144406120762E-4</v>
      </c>
      <c r="J1403" s="22">
        <f t="shared" si="109"/>
        <v>2.8425034878206044E-3</v>
      </c>
    </row>
    <row r="1404" spans="1:10">
      <c r="A1404" s="30" t="s">
        <v>224</v>
      </c>
      <c r="B1404" s="22">
        <v>733.13</v>
      </c>
      <c r="C1404" s="13">
        <v>45100.533333333333</v>
      </c>
      <c r="D1404" s="13">
        <v>45100.533333333333</v>
      </c>
      <c r="E1404" s="76">
        <v>45114</v>
      </c>
      <c r="F1404" s="273">
        <f t="shared" si="105"/>
        <v>0.5</v>
      </c>
      <c r="G1404" s="273">
        <f t="shared" si="106"/>
        <v>13.466666666667152</v>
      </c>
      <c r="H1404" s="273">
        <f t="shared" si="107"/>
        <v>13.966666666667152</v>
      </c>
      <c r="I1404" s="287">
        <f t="shared" si="108"/>
        <v>4.217809049265846E-5</v>
      </c>
      <c r="J1404" s="22">
        <f t="shared" si="109"/>
        <v>5.8908733054748366E-4</v>
      </c>
    </row>
    <row r="1405" spans="1:10">
      <c r="A1405" s="30" t="s">
        <v>224</v>
      </c>
      <c r="B1405" s="22">
        <v>3236.98</v>
      </c>
      <c r="C1405" s="13">
        <v>45105.429861111108</v>
      </c>
      <c r="D1405" s="13">
        <v>45105.429861111108</v>
      </c>
      <c r="E1405" s="76">
        <v>45114</v>
      </c>
      <c r="F1405" s="273">
        <f t="shared" si="105"/>
        <v>0.5</v>
      </c>
      <c r="G1405" s="273">
        <f t="shared" si="106"/>
        <v>8.570138888891961</v>
      </c>
      <c r="H1405" s="273">
        <f t="shared" si="107"/>
        <v>9.070138888891961</v>
      </c>
      <c r="I1405" s="287">
        <f t="shared" si="108"/>
        <v>1.8622841155446589E-4</v>
      </c>
      <c r="J1405" s="22">
        <f t="shared" si="109"/>
        <v>1.689117557856738E-3</v>
      </c>
    </row>
    <row r="1406" spans="1:10">
      <c r="A1406" s="30" t="s">
        <v>224</v>
      </c>
      <c r="B1406" s="22">
        <v>723.45</v>
      </c>
      <c r="C1406" s="13">
        <v>45105.429861111108</v>
      </c>
      <c r="D1406" s="13">
        <v>45105.429861111108</v>
      </c>
      <c r="E1406" s="76">
        <v>45114</v>
      </c>
      <c r="F1406" s="273">
        <f t="shared" si="105"/>
        <v>0.5</v>
      </c>
      <c r="G1406" s="273">
        <f t="shared" si="106"/>
        <v>8.570138888891961</v>
      </c>
      <c r="H1406" s="273">
        <f t="shared" si="107"/>
        <v>9.070138888891961</v>
      </c>
      <c r="I1406" s="287">
        <f t="shared" si="108"/>
        <v>4.1621185283529201E-5</v>
      </c>
      <c r="J1406" s="22">
        <f t="shared" si="109"/>
        <v>3.7750993124191598E-4</v>
      </c>
    </row>
    <row r="1407" spans="1:10">
      <c r="A1407" s="30" t="s">
        <v>224</v>
      </c>
      <c r="B1407" s="22">
        <v>47.03</v>
      </c>
      <c r="C1407" s="13">
        <v>45105.429861111108</v>
      </c>
      <c r="D1407" s="13">
        <v>45105.429861111108</v>
      </c>
      <c r="E1407" s="76">
        <v>45114</v>
      </c>
      <c r="F1407" s="273">
        <f t="shared" si="105"/>
        <v>0.5</v>
      </c>
      <c r="G1407" s="273">
        <f t="shared" si="106"/>
        <v>8.570138888891961</v>
      </c>
      <c r="H1407" s="273">
        <f t="shared" si="107"/>
        <v>9.070138888891961</v>
      </c>
      <c r="I1407" s="287">
        <f t="shared" si="108"/>
        <v>2.7057078497261433E-6</v>
      </c>
      <c r="J1407" s="22">
        <f t="shared" si="109"/>
        <v>2.4541145989781337E-5</v>
      </c>
    </row>
    <row r="1408" spans="1:10">
      <c r="A1408" s="30" t="s">
        <v>224</v>
      </c>
      <c r="B1408" s="22">
        <v>3300.65</v>
      </c>
      <c r="C1408" s="13">
        <v>45083.35</v>
      </c>
      <c r="D1408" s="13">
        <v>45083.35</v>
      </c>
      <c r="E1408" s="76">
        <v>45099</v>
      </c>
      <c r="F1408" s="273">
        <f t="shared" si="105"/>
        <v>0.5</v>
      </c>
      <c r="G1408" s="273">
        <f t="shared" si="106"/>
        <v>15.650000000001455</v>
      </c>
      <c r="H1408" s="273">
        <f t="shared" si="107"/>
        <v>16.150000000001455</v>
      </c>
      <c r="I1408" s="287">
        <f t="shared" si="108"/>
        <v>1.8989144406120762E-4</v>
      </c>
      <c r="J1408" s="22">
        <f t="shared" si="109"/>
        <v>3.0667468215887792E-3</v>
      </c>
    </row>
    <row r="1409" spans="1:10">
      <c r="A1409" s="30" t="s">
        <v>224</v>
      </c>
      <c r="B1409" s="22">
        <v>47.95</v>
      </c>
      <c r="C1409" s="13">
        <v>45083.35</v>
      </c>
      <c r="D1409" s="13">
        <v>45083.35</v>
      </c>
      <c r="E1409" s="76">
        <v>45099</v>
      </c>
      <c r="F1409" s="273">
        <f t="shared" si="105"/>
        <v>0.5</v>
      </c>
      <c r="G1409" s="273">
        <f t="shared" si="106"/>
        <v>15.650000000001455</v>
      </c>
      <c r="H1409" s="273">
        <f t="shared" si="107"/>
        <v>16.150000000001455</v>
      </c>
      <c r="I1409" s="287">
        <f t="shared" si="108"/>
        <v>2.7586368572053703E-6</v>
      </c>
      <c r="J1409" s="22">
        <f t="shared" si="109"/>
        <v>4.4551985243870742E-5</v>
      </c>
    </row>
    <row r="1410" spans="1:10">
      <c r="A1410" s="30" t="s">
        <v>224</v>
      </c>
      <c r="B1410" s="22">
        <v>54.18</v>
      </c>
      <c r="C1410" s="13">
        <v>45028.411111111112</v>
      </c>
      <c r="D1410" s="13">
        <v>45028.411111111112</v>
      </c>
      <c r="E1410" s="76">
        <v>45040</v>
      </c>
      <c r="F1410" s="273">
        <f t="shared" si="105"/>
        <v>0.5</v>
      </c>
      <c r="G1410" s="273">
        <f t="shared" si="106"/>
        <v>11.588888888887595</v>
      </c>
      <c r="H1410" s="273">
        <f t="shared" si="107"/>
        <v>12.088888888887595</v>
      </c>
      <c r="I1410" s="287">
        <f t="shared" si="108"/>
        <v>3.117058288287528E-6</v>
      </c>
      <c r="J1410" s="22">
        <f t="shared" si="109"/>
        <v>3.7681771307294083E-5</v>
      </c>
    </row>
    <row r="1411" spans="1:10">
      <c r="A1411" s="30" t="s">
        <v>224</v>
      </c>
      <c r="B1411" s="22">
        <v>3165.67</v>
      </c>
      <c r="C1411" s="13">
        <v>45079.484027777777</v>
      </c>
      <c r="D1411" s="13">
        <v>45079.484722222223</v>
      </c>
      <c r="E1411" s="76">
        <v>45099</v>
      </c>
      <c r="F1411" s="273">
        <f t="shared" si="105"/>
        <v>0.50034722222335404</v>
      </c>
      <c r="G1411" s="273">
        <f t="shared" si="106"/>
        <v>19.515277777776646</v>
      </c>
      <c r="H1411" s="273">
        <f t="shared" si="107"/>
        <v>20.015625</v>
      </c>
      <c r="I1411" s="287">
        <f t="shared" si="108"/>
        <v>1.821258381595271E-4</v>
      </c>
      <c r="J1411" s="22">
        <f t="shared" si="109"/>
        <v>3.6453624794117847E-3</v>
      </c>
    </row>
    <row r="1412" spans="1:10">
      <c r="A1412" s="30" t="s">
        <v>224</v>
      </c>
      <c r="B1412" s="22">
        <v>45.99</v>
      </c>
      <c r="C1412" s="13">
        <v>45079.484027777777</v>
      </c>
      <c r="D1412" s="13">
        <v>45079.484722222223</v>
      </c>
      <c r="E1412" s="76">
        <v>45099</v>
      </c>
      <c r="F1412" s="273">
        <f t="shared" si="105"/>
        <v>0.50034722222335404</v>
      </c>
      <c r="G1412" s="273">
        <f t="shared" si="106"/>
        <v>19.515277777776646</v>
      </c>
      <c r="H1412" s="273">
        <f t="shared" si="107"/>
        <v>20.015625</v>
      </c>
      <c r="I1412" s="287">
        <f t="shared" si="108"/>
        <v>2.6458750586626689E-6</v>
      </c>
      <c r="J1412" s="22">
        <f t="shared" si="109"/>
        <v>5.2958842971044981E-5</v>
      </c>
    </row>
    <row r="1413" spans="1:10">
      <c r="A1413" s="30" t="s">
        <v>224</v>
      </c>
      <c r="B1413" s="22">
        <v>3100.73</v>
      </c>
      <c r="C1413" s="13">
        <v>45016.273611111108</v>
      </c>
      <c r="D1413" s="13">
        <v>45016.274305555555</v>
      </c>
      <c r="E1413" s="76">
        <v>45023</v>
      </c>
      <c r="F1413" s="273">
        <f t="shared" si="105"/>
        <v>0.50034722222335404</v>
      </c>
      <c r="G1413" s="273">
        <f t="shared" si="106"/>
        <v>6.7256944444452529</v>
      </c>
      <c r="H1413" s="273">
        <f t="shared" si="107"/>
        <v>7.2260416666686069</v>
      </c>
      <c r="I1413" s="287">
        <f t="shared" si="108"/>
        <v>1.7838974060985208E-4</v>
      </c>
      <c r="J1413" s="22">
        <f t="shared" si="109"/>
        <v>1.2890516985529961E-3</v>
      </c>
    </row>
    <row r="1414" spans="1:10">
      <c r="A1414" s="30" t="s">
        <v>224</v>
      </c>
      <c r="B1414" s="22">
        <v>721.46</v>
      </c>
      <c r="C1414" s="13">
        <v>45078.458333333336</v>
      </c>
      <c r="D1414" s="13">
        <v>45078.459027777775</v>
      </c>
      <c r="E1414" s="76">
        <v>45099</v>
      </c>
      <c r="F1414" s="273">
        <f t="shared" si="105"/>
        <v>0.50034722221971606</v>
      </c>
      <c r="G1414" s="273">
        <f t="shared" si="106"/>
        <v>20.540972222224809</v>
      </c>
      <c r="H1414" s="273">
        <f t="shared" si="107"/>
        <v>21.041319444444525</v>
      </c>
      <c r="I1414" s="287">
        <f t="shared" si="108"/>
        <v>4.1506697539090438E-5</v>
      </c>
      <c r="J1414" s="22">
        <f t="shared" si="109"/>
        <v>8.7335568200394142E-4</v>
      </c>
    </row>
    <row r="1415" spans="1:10">
      <c r="A1415" s="30" t="s">
        <v>224</v>
      </c>
      <c r="B1415" s="22">
        <v>3265</v>
      </c>
      <c r="C1415" s="13">
        <v>45079.461805555555</v>
      </c>
      <c r="D1415" s="13">
        <v>45079.461805555555</v>
      </c>
      <c r="E1415" s="76">
        <v>45099</v>
      </c>
      <c r="F1415" s="273">
        <f t="shared" si="105"/>
        <v>0.5</v>
      </c>
      <c r="G1415" s="273">
        <f t="shared" si="106"/>
        <v>19.538194444445253</v>
      </c>
      <c r="H1415" s="273">
        <f t="shared" si="107"/>
        <v>20.038194444445253</v>
      </c>
      <c r="I1415" s="287">
        <f t="shared" si="108"/>
        <v>1.8784044502138757E-4</v>
      </c>
      <c r="J1415" s="22">
        <f t="shared" si="109"/>
        <v>3.7639833618696925E-3</v>
      </c>
    </row>
    <row r="1416" spans="1:10">
      <c r="A1416" s="30" t="s">
        <v>224</v>
      </c>
      <c r="B1416" s="22">
        <v>7084</v>
      </c>
      <c r="C1416" s="13">
        <v>45145.37777777778</v>
      </c>
      <c r="D1416" s="13">
        <v>45145.378472222219</v>
      </c>
      <c r="E1416" s="76">
        <v>45162</v>
      </c>
      <c r="F1416" s="273">
        <f t="shared" si="105"/>
        <v>0.50034722221971606</v>
      </c>
      <c r="G1416" s="273">
        <f t="shared" si="106"/>
        <v>16.621527777781012</v>
      </c>
      <c r="H1416" s="273">
        <f t="shared" si="107"/>
        <v>17.121875000000728</v>
      </c>
      <c r="I1416" s="287">
        <f t="shared" si="108"/>
        <v>4.0755335759004889E-4</v>
      </c>
      <c r="J1416" s="22">
        <f t="shared" si="109"/>
        <v>6.9780776444874149E-3</v>
      </c>
    </row>
    <row r="1417" spans="1:10">
      <c r="A1417" s="30" t="s">
        <v>224</v>
      </c>
      <c r="B1417" s="22">
        <v>7117.6</v>
      </c>
      <c r="C1417" s="13">
        <v>45146.379166666666</v>
      </c>
      <c r="D1417" s="13">
        <v>45146.379861111112</v>
      </c>
      <c r="E1417" s="76">
        <v>45162</v>
      </c>
      <c r="F1417" s="273">
        <f t="shared" si="105"/>
        <v>0.50034722222335404</v>
      </c>
      <c r="G1417" s="273">
        <f t="shared" si="106"/>
        <v>15.620138888887595</v>
      </c>
      <c r="H1417" s="273">
        <f t="shared" si="107"/>
        <v>16.120486111110949</v>
      </c>
      <c r="I1417" s="287">
        <f t="shared" si="108"/>
        <v>4.0948641699363805E-4</v>
      </c>
      <c r="J1417" s="22">
        <f t="shared" si="109"/>
        <v>6.6011200978345289E-3</v>
      </c>
    </row>
    <row r="1418" spans="1:10">
      <c r="A1418" s="30" t="s">
        <v>224</v>
      </c>
      <c r="B1418" s="22">
        <v>709.22</v>
      </c>
      <c r="C1418" s="13">
        <v>45146.379166666666</v>
      </c>
      <c r="D1418" s="13">
        <v>45146.379861111112</v>
      </c>
      <c r="E1418" s="76">
        <v>45162</v>
      </c>
      <c r="F1418" s="273">
        <f t="shared" ref="F1418:F1481" si="110">(D1418-C1418+1)/2</f>
        <v>0.50034722222335404</v>
      </c>
      <c r="G1418" s="273">
        <f t="shared" ref="G1418:G1481" si="111">E1418-D1418</f>
        <v>15.620138888887595</v>
      </c>
      <c r="H1418" s="273">
        <f t="shared" ref="H1418:H1481" si="112">SUM(F1418:G1418)</f>
        <v>16.120486111110949</v>
      </c>
      <c r="I1418" s="287">
        <f t="shared" ref="I1418:I1481" si="113">+B1418/B$1925</f>
        <v>4.080251161349724E-5</v>
      </c>
      <c r="J1418" s="22">
        <f t="shared" ref="J1418:J1481" si="114">+H1418*I1418</f>
        <v>6.5775632176382545E-4</v>
      </c>
    </row>
    <row r="1419" spans="1:10">
      <c r="A1419" s="30" t="s">
        <v>224</v>
      </c>
      <c r="B1419" s="22">
        <v>46.26</v>
      </c>
      <c r="C1419" s="13">
        <v>45146.379166666666</v>
      </c>
      <c r="D1419" s="13">
        <v>45146.379861111112</v>
      </c>
      <c r="E1419" s="76">
        <v>45162</v>
      </c>
      <c r="F1419" s="273">
        <f t="shared" si="110"/>
        <v>0.50034722222335404</v>
      </c>
      <c r="G1419" s="273">
        <f t="shared" si="111"/>
        <v>15.620138888887595</v>
      </c>
      <c r="H1419" s="273">
        <f t="shared" si="112"/>
        <v>16.120486111110949</v>
      </c>
      <c r="I1419" s="287">
        <f t="shared" si="113"/>
        <v>2.6614085717272247E-6</v>
      </c>
      <c r="J1419" s="22">
        <f t="shared" si="114"/>
        <v>4.2903199916520356E-5</v>
      </c>
    </row>
    <row r="1420" spans="1:10">
      <c r="A1420" s="30" t="s">
        <v>224</v>
      </c>
      <c r="B1420" s="22">
        <v>7176.4</v>
      </c>
      <c r="C1420" s="13">
        <v>45146.379861111112</v>
      </c>
      <c r="D1420" s="13">
        <v>45146.380555555559</v>
      </c>
      <c r="E1420" s="76">
        <v>45162</v>
      </c>
      <c r="F1420" s="273">
        <f t="shared" si="110"/>
        <v>0.50034722222335404</v>
      </c>
      <c r="G1420" s="273">
        <f t="shared" si="111"/>
        <v>15.619444444440887</v>
      </c>
      <c r="H1420" s="273">
        <f t="shared" si="112"/>
        <v>16.119791666664241</v>
      </c>
      <c r="I1420" s="287">
        <f t="shared" si="113"/>
        <v>4.1286927094991903E-4</v>
      </c>
      <c r="J1420" s="22">
        <f t="shared" si="114"/>
        <v>6.6553666332802453E-3</v>
      </c>
    </row>
    <row r="1421" spans="1:10">
      <c r="A1421" s="30" t="s">
        <v>224</v>
      </c>
      <c r="B1421" s="22">
        <v>3243.35</v>
      </c>
      <c r="C1421" s="13">
        <v>45069.413888888892</v>
      </c>
      <c r="D1421" s="13">
        <v>45069.414583333331</v>
      </c>
      <c r="E1421" s="76">
        <v>45085</v>
      </c>
      <c r="F1421" s="273">
        <f t="shared" si="110"/>
        <v>0.50034722221971606</v>
      </c>
      <c r="G1421" s="273">
        <f t="shared" si="111"/>
        <v>15.585416666668607</v>
      </c>
      <c r="H1421" s="273">
        <f t="shared" si="112"/>
        <v>16.085763888888323</v>
      </c>
      <c r="I1421" s="287">
        <f t="shared" si="113"/>
        <v>1.8659488739972965E-4</v>
      </c>
      <c r="J1421" s="22">
        <f t="shared" si="114"/>
        <v>3.0015213015857538E-3</v>
      </c>
    </row>
    <row r="1422" spans="1:10">
      <c r="A1422" s="30" t="s">
        <v>224</v>
      </c>
      <c r="B1422" s="22">
        <v>712.92</v>
      </c>
      <c r="C1422" s="13">
        <v>45072.489583333336</v>
      </c>
      <c r="D1422" s="13">
        <v>45072.490277777775</v>
      </c>
      <c r="E1422" s="76">
        <v>45085</v>
      </c>
      <c r="F1422" s="273">
        <f t="shared" si="110"/>
        <v>0.50034722221971606</v>
      </c>
      <c r="G1422" s="273">
        <f t="shared" si="111"/>
        <v>12.509722222224809</v>
      </c>
      <c r="H1422" s="273">
        <f t="shared" si="112"/>
        <v>13.010069444444525</v>
      </c>
      <c r="I1422" s="287">
        <f t="shared" si="113"/>
        <v>4.101537827401152E-5</v>
      </c>
      <c r="J1422" s="22">
        <f t="shared" si="114"/>
        <v>5.3361291963505109E-4</v>
      </c>
    </row>
    <row r="1423" spans="1:10">
      <c r="A1423" s="30" t="s">
        <v>224</v>
      </c>
      <c r="B1423" s="22">
        <v>7165.2</v>
      </c>
      <c r="C1423" s="13">
        <v>45149.587500000001</v>
      </c>
      <c r="D1423" s="13">
        <v>45149.587500000001</v>
      </c>
      <c r="E1423" s="76">
        <v>45162</v>
      </c>
      <c r="F1423" s="273">
        <f t="shared" si="110"/>
        <v>0.5</v>
      </c>
      <c r="G1423" s="273">
        <f t="shared" si="111"/>
        <v>12.412499999998545</v>
      </c>
      <c r="H1423" s="273">
        <f t="shared" si="112"/>
        <v>12.912499999998545</v>
      </c>
      <c r="I1423" s="287">
        <f t="shared" si="113"/>
        <v>4.1222491781538933E-4</v>
      </c>
      <c r="J1423" s="22">
        <f t="shared" si="114"/>
        <v>5.3228542512906152E-3</v>
      </c>
    </row>
    <row r="1424" spans="1:10">
      <c r="A1424" s="30" t="s">
        <v>224</v>
      </c>
      <c r="B1424" s="22">
        <v>710.93</v>
      </c>
      <c r="C1424" s="13">
        <v>45056.518750000003</v>
      </c>
      <c r="D1424" s="13">
        <v>45056.519444444442</v>
      </c>
      <c r="E1424" s="76">
        <v>45070</v>
      </c>
      <c r="F1424" s="273">
        <f t="shared" si="110"/>
        <v>0.50034722221971606</v>
      </c>
      <c r="G1424" s="273">
        <f t="shared" si="111"/>
        <v>13.480555555557657</v>
      </c>
      <c r="H1424" s="273">
        <f t="shared" si="112"/>
        <v>13.980902777777374</v>
      </c>
      <c r="I1424" s="287">
        <f t="shared" si="113"/>
        <v>4.0900890529572757E-5</v>
      </c>
      <c r="J1424" s="22">
        <f t="shared" si="114"/>
        <v>5.7183137401847198E-4</v>
      </c>
    </row>
    <row r="1425" spans="1:10">
      <c r="A1425" s="30" t="s">
        <v>224</v>
      </c>
      <c r="B1425" s="22">
        <v>7081.2</v>
      </c>
      <c r="C1425" s="13">
        <v>45112.363194444442</v>
      </c>
      <c r="D1425" s="13">
        <v>45112.363194444442</v>
      </c>
      <c r="E1425" s="76">
        <v>45132</v>
      </c>
      <c r="F1425" s="273">
        <f t="shared" si="110"/>
        <v>0.5</v>
      </c>
      <c r="G1425" s="273">
        <f t="shared" si="111"/>
        <v>19.636805555557657</v>
      </c>
      <c r="H1425" s="273">
        <f t="shared" si="112"/>
        <v>20.136805555557657</v>
      </c>
      <c r="I1425" s="287">
        <f t="shared" si="113"/>
        <v>4.0739226930641643E-4</v>
      </c>
      <c r="J1425" s="22">
        <f t="shared" si="114"/>
        <v>8.2035789118606872E-3</v>
      </c>
    </row>
    <row r="1426" spans="1:10">
      <c r="A1426" s="30" t="s">
        <v>224</v>
      </c>
      <c r="B1426" s="22">
        <v>44</v>
      </c>
      <c r="C1426" s="13">
        <v>45112.363194444442</v>
      </c>
      <c r="D1426" s="13">
        <v>45112.363194444442</v>
      </c>
      <c r="E1426" s="76">
        <v>45132</v>
      </c>
      <c r="F1426" s="273">
        <f t="shared" si="110"/>
        <v>0.5</v>
      </c>
      <c r="G1426" s="273">
        <f t="shared" si="111"/>
        <v>19.636805555557657</v>
      </c>
      <c r="H1426" s="273">
        <f t="shared" si="112"/>
        <v>20.136805555557657</v>
      </c>
      <c r="I1426" s="287">
        <f t="shared" si="113"/>
        <v>2.5313873142239059E-6</v>
      </c>
      <c r="J1426" s="22">
        <f t="shared" si="114"/>
        <v>5.0974054132332125E-5</v>
      </c>
    </row>
    <row r="1427" spans="1:10">
      <c r="A1427" s="30" t="s">
        <v>224</v>
      </c>
      <c r="B1427" s="22">
        <v>42.82</v>
      </c>
      <c r="C1427" s="13">
        <v>45127.513888888891</v>
      </c>
      <c r="D1427" s="13">
        <v>45127.51458333333</v>
      </c>
      <c r="E1427" s="76">
        <v>45147</v>
      </c>
      <c r="F1427" s="273">
        <f t="shared" si="110"/>
        <v>0.50034722221971606</v>
      </c>
      <c r="G1427" s="273">
        <f t="shared" si="111"/>
        <v>19.485416666670062</v>
      </c>
      <c r="H1427" s="273">
        <f t="shared" si="112"/>
        <v>19.985763888889778</v>
      </c>
      <c r="I1427" s="287">
        <f t="shared" si="113"/>
        <v>2.4635001089788103E-6</v>
      </c>
      <c r="J1427" s="22">
        <f t="shared" si="114"/>
        <v>4.9234931518304743E-5</v>
      </c>
    </row>
    <row r="1428" spans="1:10">
      <c r="A1428" s="30" t="s">
        <v>224</v>
      </c>
      <c r="B1428" s="22">
        <v>7100.8</v>
      </c>
      <c r="C1428" s="13">
        <v>45133.496527777781</v>
      </c>
      <c r="D1428" s="13">
        <v>45133.49722222222</v>
      </c>
      <c r="E1428" s="76">
        <v>45147</v>
      </c>
      <c r="F1428" s="273">
        <f t="shared" si="110"/>
        <v>0.50034722221971606</v>
      </c>
      <c r="G1428" s="273">
        <f t="shared" si="111"/>
        <v>13.502777777779556</v>
      </c>
      <c r="H1428" s="273">
        <f t="shared" si="112"/>
        <v>14.003124999999272</v>
      </c>
      <c r="I1428" s="287">
        <f t="shared" si="113"/>
        <v>4.0851988729184344E-4</v>
      </c>
      <c r="J1428" s="22">
        <f t="shared" si="114"/>
        <v>5.7205550467332982E-3</v>
      </c>
    </row>
    <row r="1429" spans="1:10">
      <c r="A1429" s="30" t="s">
        <v>224</v>
      </c>
      <c r="B1429" s="22">
        <v>7168</v>
      </c>
      <c r="C1429" s="13">
        <v>45133.49722222222</v>
      </c>
      <c r="D1429" s="13">
        <v>45133.497916666667</v>
      </c>
      <c r="E1429" s="76">
        <v>45147</v>
      </c>
      <c r="F1429" s="273">
        <f t="shared" si="110"/>
        <v>0.50034722222335404</v>
      </c>
      <c r="G1429" s="273">
        <f t="shared" si="111"/>
        <v>13.502083333332848</v>
      </c>
      <c r="H1429" s="273">
        <f t="shared" si="112"/>
        <v>14.002430555556202</v>
      </c>
      <c r="I1429" s="287">
        <f t="shared" si="113"/>
        <v>4.1238600609902178E-4</v>
      </c>
      <c r="J1429" s="22">
        <f t="shared" si="114"/>
        <v>5.7744064124847288E-3</v>
      </c>
    </row>
    <row r="1430" spans="1:10">
      <c r="A1430" s="30" t="s">
        <v>224</v>
      </c>
      <c r="B1430" s="22">
        <v>704.39</v>
      </c>
      <c r="C1430" s="13">
        <v>45057.531944444447</v>
      </c>
      <c r="D1430" s="13">
        <v>45057.531944444447</v>
      </c>
      <c r="E1430" s="76">
        <v>45085</v>
      </c>
      <c r="F1430" s="273">
        <f t="shared" si="110"/>
        <v>0.5</v>
      </c>
      <c r="G1430" s="273">
        <f t="shared" si="111"/>
        <v>27.468055555553292</v>
      </c>
      <c r="H1430" s="273">
        <f t="shared" si="112"/>
        <v>27.968055555553292</v>
      </c>
      <c r="I1430" s="287">
        <f t="shared" si="113"/>
        <v>4.0524634324231298E-5</v>
      </c>
      <c r="J1430" s="22">
        <f t="shared" si="114"/>
        <v>1.1333952241485829E-3</v>
      </c>
    </row>
    <row r="1431" spans="1:10">
      <c r="A1431" s="30" t="s">
        <v>224</v>
      </c>
      <c r="B1431" s="22">
        <v>52.29</v>
      </c>
      <c r="C1431" s="13">
        <v>45076.244444444441</v>
      </c>
      <c r="D1431" s="13">
        <v>45076.245138888888</v>
      </c>
      <c r="E1431" s="76">
        <v>45085</v>
      </c>
      <c r="F1431" s="273">
        <f t="shared" si="110"/>
        <v>0.50034722222335404</v>
      </c>
      <c r="G1431" s="273">
        <f t="shared" si="111"/>
        <v>8.7548611111124046</v>
      </c>
      <c r="H1431" s="273">
        <f t="shared" si="112"/>
        <v>9.2552083333357587</v>
      </c>
      <c r="I1431" s="287">
        <f t="shared" si="113"/>
        <v>3.0083236968356374E-6</v>
      </c>
      <c r="J1431" s="22">
        <f t="shared" si="114"/>
        <v>2.7842662548324627E-5</v>
      </c>
    </row>
    <row r="1432" spans="1:10">
      <c r="A1432" s="30" t="s">
        <v>224</v>
      </c>
      <c r="B1432" s="22">
        <v>44.7</v>
      </c>
      <c r="C1432" s="13">
        <v>45113.363194444442</v>
      </c>
      <c r="D1432" s="13">
        <v>45113.363888888889</v>
      </c>
      <c r="E1432" s="76">
        <v>45132</v>
      </c>
      <c r="F1432" s="273">
        <f t="shared" si="110"/>
        <v>0.50034722222335404</v>
      </c>
      <c r="G1432" s="273">
        <f t="shared" si="111"/>
        <v>18.636111111110949</v>
      </c>
      <c r="H1432" s="273">
        <f t="shared" si="112"/>
        <v>19.136458333334303</v>
      </c>
      <c r="I1432" s="287">
        <f t="shared" si="113"/>
        <v>2.5716593851320137E-6</v>
      </c>
      <c r="J1432" s="22">
        <f t="shared" si="114"/>
        <v>4.9212452671106893E-5</v>
      </c>
    </row>
    <row r="1433" spans="1:10">
      <c r="A1433" s="30" t="s">
        <v>224</v>
      </c>
      <c r="B1433" s="22">
        <v>54.05</v>
      </c>
      <c r="C1433" s="13">
        <v>45035.54791666667</v>
      </c>
      <c r="D1433" s="13">
        <v>45035.54791666667</v>
      </c>
      <c r="E1433" s="76">
        <v>45055</v>
      </c>
      <c r="F1433" s="273">
        <f t="shared" si="110"/>
        <v>0.5</v>
      </c>
      <c r="G1433" s="273">
        <f t="shared" si="111"/>
        <v>19.452083333329938</v>
      </c>
      <c r="H1433" s="273">
        <f t="shared" si="112"/>
        <v>19.952083333329938</v>
      </c>
      <c r="I1433" s="287">
        <f t="shared" si="113"/>
        <v>3.1095791894045934E-6</v>
      </c>
      <c r="J1433" s="22">
        <f t="shared" si="114"/>
        <v>6.2042583118589005E-5</v>
      </c>
    </row>
    <row r="1434" spans="1:10">
      <c r="A1434" s="30" t="s">
        <v>224</v>
      </c>
      <c r="B1434" s="22">
        <v>666.53</v>
      </c>
      <c r="C1434" s="13">
        <v>45121.544444444444</v>
      </c>
      <c r="D1434" s="13">
        <v>45121.545138888891</v>
      </c>
      <c r="E1434" s="76">
        <v>45132</v>
      </c>
      <c r="F1434" s="273">
        <f t="shared" si="110"/>
        <v>0.50034722222335404</v>
      </c>
      <c r="G1434" s="273">
        <f t="shared" si="111"/>
        <v>10.454861111109494</v>
      </c>
      <c r="H1434" s="273">
        <f t="shared" si="112"/>
        <v>10.955208333332848</v>
      </c>
      <c r="I1434" s="287">
        <f t="shared" si="113"/>
        <v>3.8346490603401364E-5</v>
      </c>
      <c r="J1434" s="22">
        <f t="shared" si="114"/>
        <v>4.200937934124524E-4</v>
      </c>
    </row>
    <row r="1435" spans="1:10">
      <c r="A1435" s="30" t="s">
        <v>224</v>
      </c>
      <c r="B1435" s="22">
        <v>693.32</v>
      </c>
      <c r="C1435" s="13">
        <v>45123.54583333333</v>
      </c>
      <c r="D1435" s="13">
        <v>45123.546527777777</v>
      </c>
      <c r="E1435" s="76">
        <v>45147</v>
      </c>
      <c r="F1435" s="273">
        <f t="shared" si="110"/>
        <v>0.50034722222335404</v>
      </c>
      <c r="G1435" s="273">
        <f t="shared" si="111"/>
        <v>23.453472222223354</v>
      </c>
      <c r="H1435" s="273">
        <f t="shared" si="112"/>
        <v>23.953819444446708</v>
      </c>
      <c r="I1435" s="287">
        <f t="shared" si="113"/>
        <v>3.9887760288584517E-5</v>
      </c>
      <c r="J1435" s="22">
        <f t="shared" si="114"/>
        <v>9.5546420799612504E-4</v>
      </c>
    </row>
    <row r="1436" spans="1:10">
      <c r="A1436" s="30" t="s">
        <v>224</v>
      </c>
      <c r="B1436" s="22">
        <v>45</v>
      </c>
      <c r="C1436" s="13">
        <v>45124.549305555556</v>
      </c>
      <c r="D1436" s="13">
        <v>45124.55</v>
      </c>
      <c r="E1436" s="76">
        <v>45147</v>
      </c>
      <c r="F1436" s="273">
        <f t="shared" si="110"/>
        <v>0.50034722222335404</v>
      </c>
      <c r="G1436" s="273">
        <f t="shared" si="111"/>
        <v>22.44999999999709</v>
      </c>
      <c r="H1436" s="273">
        <f t="shared" si="112"/>
        <v>22.950347222220444</v>
      </c>
      <c r="I1436" s="287">
        <f t="shared" si="113"/>
        <v>2.5889188440926312E-6</v>
      </c>
      <c r="J1436" s="22">
        <f t="shared" si="114"/>
        <v>5.9416586402075479E-5</v>
      </c>
    </row>
    <row r="1437" spans="1:10">
      <c r="A1437" s="30" t="s">
        <v>224</v>
      </c>
      <c r="B1437" s="22">
        <v>695.55</v>
      </c>
      <c r="C1437" s="13">
        <v>45109.357638888891</v>
      </c>
      <c r="D1437" s="13">
        <v>45109.35833333333</v>
      </c>
      <c r="E1437" s="76">
        <v>45132</v>
      </c>
      <c r="F1437" s="273">
        <f t="shared" si="110"/>
        <v>0.50034722221971606</v>
      </c>
      <c r="G1437" s="273">
        <f t="shared" si="111"/>
        <v>22.641666666670062</v>
      </c>
      <c r="H1437" s="273">
        <f t="shared" si="112"/>
        <v>23.142013888889778</v>
      </c>
      <c r="I1437" s="287">
        <f t="shared" si="113"/>
        <v>4.0016055600191766E-5</v>
      </c>
      <c r="J1437" s="22">
        <f t="shared" si="114"/>
        <v>9.2605211447822347E-4</v>
      </c>
    </row>
    <row r="1438" spans="1:10">
      <c r="A1438" s="30" t="s">
        <v>224</v>
      </c>
      <c r="B1438" s="22">
        <v>729.31</v>
      </c>
      <c r="C1438" s="13">
        <v>45110.359722222223</v>
      </c>
      <c r="D1438" s="13">
        <v>45110.36041666667</v>
      </c>
      <c r="E1438" s="76">
        <v>45132</v>
      </c>
      <c r="F1438" s="273">
        <f t="shared" si="110"/>
        <v>0.50034722222335404</v>
      </c>
      <c r="G1438" s="273">
        <f t="shared" si="111"/>
        <v>21.639583333329938</v>
      </c>
      <c r="H1438" s="273">
        <f t="shared" si="112"/>
        <v>22.139930555553292</v>
      </c>
      <c r="I1438" s="287">
        <f t="shared" si="113"/>
        <v>4.1958320048559927E-5</v>
      </c>
      <c r="J1438" s="22">
        <f t="shared" si="114"/>
        <v>9.2895429210279623E-4</v>
      </c>
    </row>
    <row r="1439" spans="1:10">
      <c r="A1439" s="30" t="s">
        <v>224</v>
      </c>
      <c r="B1439" s="22">
        <v>700.85</v>
      </c>
      <c r="C1439" s="13">
        <v>45110.361111111109</v>
      </c>
      <c r="D1439" s="13">
        <v>45110.361805555556</v>
      </c>
      <c r="E1439" s="76">
        <v>45132</v>
      </c>
      <c r="F1439" s="273">
        <f t="shared" si="110"/>
        <v>0.50034722222335404</v>
      </c>
      <c r="G1439" s="273">
        <f t="shared" si="111"/>
        <v>21.638194444443798</v>
      </c>
      <c r="H1439" s="273">
        <f t="shared" si="112"/>
        <v>22.138541666667152</v>
      </c>
      <c r="I1439" s="287">
        <f t="shared" si="113"/>
        <v>4.0320972708496012E-5</v>
      </c>
      <c r="J1439" s="22">
        <f t="shared" si="114"/>
        <v>8.9264753434758809E-4</v>
      </c>
    </row>
    <row r="1440" spans="1:10">
      <c r="A1440" s="30" t="s">
        <v>224</v>
      </c>
      <c r="B1440" s="22">
        <v>709.22</v>
      </c>
      <c r="C1440" s="13">
        <v>45180.443055555559</v>
      </c>
      <c r="D1440" s="13">
        <v>45180.443055555559</v>
      </c>
      <c r="E1440" s="76">
        <v>45190</v>
      </c>
      <c r="F1440" s="273">
        <f t="shared" si="110"/>
        <v>0.5</v>
      </c>
      <c r="G1440" s="273">
        <f t="shared" si="111"/>
        <v>9.5569444444408873</v>
      </c>
      <c r="H1440" s="273">
        <f t="shared" si="112"/>
        <v>10.056944444440887</v>
      </c>
      <c r="I1440" s="287">
        <f t="shared" si="113"/>
        <v>4.080251161349724E-5</v>
      </c>
      <c r="J1440" s="22">
        <f t="shared" si="114"/>
        <v>4.1034859249059586E-4</v>
      </c>
    </row>
    <row r="1441" spans="1:10">
      <c r="A1441" s="30" t="s">
        <v>224</v>
      </c>
      <c r="B1441" s="22">
        <v>7182</v>
      </c>
      <c r="C1441" s="13">
        <v>45181.195138888892</v>
      </c>
      <c r="D1441" s="13">
        <v>45181.195138888892</v>
      </c>
      <c r="E1441" s="76">
        <v>45190</v>
      </c>
      <c r="F1441" s="273">
        <f t="shared" si="110"/>
        <v>0.5</v>
      </c>
      <c r="G1441" s="273">
        <f t="shared" si="111"/>
        <v>8.804861111108039</v>
      </c>
      <c r="H1441" s="273">
        <f t="shared" si="112"/>
        <v>9.304861111108039</v>
      </c>
      <c r="I1441" s="287">
        <f t="shared" si="113"/>
        <v>4.1319144751718394E-4</v>
      </c>
      <c r="J1441" s="22">
        <f t="shared" si="114"/>
        <v>3.8446890314450832E-3</v>
      </c>
    </row>
    <row r="1442" spans="1:10">
      <c r="A1442" s="30" t="s">
        <v>224</v>
      </c>
      <c r="B1442" s="22">
        <v>696.38</v>
      </c>
      <c r="C1442" s="13">
        <v>45265.245138888888</v>
      </c>
      <c r="D1442" s="13">
        <v>45265.245138888888</v>
      </c>
      <c r="E1442" s="76">
        <v>45281</v>
      </c>
      <c r="F1442" s="273">
        <f t="shared" si="110"/>
        <v>0.5</v>
      </c>
      <c r="G1442" s="273">
        <f t="shared" si="111"/>
        <v>15.754861111112405</v>
      </c>
      <c r="H1442" s="273">
        <f t="shared" si="112"/>
        <v>16.254861111112405</v>
      </c>
      <c r="I1442" s="287">
        <f t="shared" si="113"/>
        <v>4.0063806769982809E-5</v>
      </c>
      <c r="J1442" s="22">
        <f t="shared" si="114"/>
        <v>6.5123161462851545E-4</v>
      </c>
    </row>
    <row r="1443" spans="1:10">
      <c r="A1443" s="30" t="s">
        <v>224</v>
      </c>
      <c r="B1443" s="22">
        <v>7022.4</v>
      </c>
      <c r="C1443" s="13">
        <v>45252.495833333334</v>
      </c>
      <c r="D1443" s="13">
        <v>45252.495833333334</v>
      </c>
      <c r="E1443" s="76">
        <v>45267</v>
      </c>
      <c r="F1443" s="273">
        <f t="shared" si="110"/>
        <v>0.5</v>
      </c>
      <c r="G1443" s="273">
        <f t="shared" si="111"/>
        <v>14.504166666665697</v>
      </c>
      <c r="H1443" s="273">
        <f t="shared" si="112"/>
        <v>15.004166666665697</v>
      </c>
      <c r="I1443" s="287">
        <f t="shared" si="113"/>
        <v>4.0400941535013535E-4</v>
      </c>
      <c r="J1443" s="22">
        <f t="shared" si="114"/>
        <v>6.0618246028155973E-3</v>
      </c>
    </row>
    <row r="1444" spans="1:10">
      <c r="A1444" s="30" t="s">
        <v>224</v>
      </c>
      <c r="B1444" s="22">
        <v>3253.54</v>
      </c>
      <c r="C1444" s="13">
        <v>44929.295138888891</v>
      </c>
      <c r="D1444" s="13">
        <v>44929.295138888891</v>
      </c>
      <c r="E1444" s="76">
        <v>44950</v>
      </c>
      <c r="F1444" s="273">
        <f t="shared" si="110"/>
        <v>0.5</v>
      </c>
      <c r="G1444" s="273">
        <f t="shared" si="111"/>
        <v>20.704861111109494</v>
      </c>
      <c r="H1444" s="273">
        <f t="shared" si="112"/>
        <v>21.204861111109494</v>
      </c>
      <c r="I1444" s="287">
        <f t="shared" si="113"/>
        <v>1.8718113368909196E-4</v>
      </c>
      <c r="J1444" s="22">
        <f t="shared" si="114"/>
        <v>3.969149942497213E-3</v>
      </c>
    </row>
    <row r="1445" spans="1:10">
      <c r="A1445" s="30" t="s">
        <v>224</v>
      </c>
      <c r="B1445" s="22">
        <v>67.58</v>
      </c>
      <c r="C1445" s="13">
        <v>44930.316666666666</v>
      </c>
      <c r="D1445" s="13">
        <v>44930.318055555559</v>
      </c>
      <c r="E1445" s="76">
        <v>44950</v>
      </c>
      <c r="F1445" s="273">
        <f t="shared" si="110"/>
        <v>0.50069444444670808</v>
      </c>
      <c r="G1445" s="273">
        <f t="shared" si="111"/>
        <v>19.681944444440887</v>
      </c>
      <c r="H1445" s="273">
        <f t="shared" si="112"/>
        <v>20.182638888887595</v>
      </c>
      <c r="I1445" s="287">
        <f t="shared" si="113"/>
        <v>3.8879807885284444E-6</v>
      </c>
      <c r="J1445" s="22">
        <f t="shared" si="114"/>
        <v>7.8469712261802039E-5</v>
      </c>
    </row>
    <row r="1446" spans="1:10">
      <c r="A1446" s="30" t="s">
        <v>224</v>
      </c>
      <c r="B1446" s="22">
        <v>6843.2</v>
      </c>
      <c r="C1446" s="13">
        <v>45247.675694444442</v>
      </c>
      <c r="D1446" s="13">
        <v>45247.675694444442</v>
      </c>
      <c r="E1446" s="76">
        <v>45267</v>
      </c>
      <c r="F1446" s="273">
        <f t="shared" si="110"/>
        <v>0.5</v>
      </c>
      <c r="G1446" s="273">
        <f t="shared" si="111"/>
        <v>19.324305555557657</v>
      </c>
      <c r="H1446" s="273">
        <f t="shared" si="112"/>
        <v>19.824305555557657</v>
      </c>
      <c r="I1446" s="287">
        <f t="shared" si="113"/>
        <v>3.9369976519765986E-4</v>
      </c>
      <c r="J1446" s="22">
        <f t="shared" si="114"/>
        <v>7.8048244424297137E-3</v>
      </c>
    </row>
    <row r="1447" spans="1:10">
      <c r="A1447" s="30" t="s">
        <v>224</v>
      </c>
      <c r="B1447" s="22">
        <v>681.88</v>
      </c>
      <c r="C1447" s="13">
        <v>45247.675694444442</v>
      </c>
      <c r="D1447" s="13">
        <v>45247.675694444442</v>
      </c>
      <c r="E1447" s="76">
        <v>45267</v>
      </c>
      <c r="F1447" s="273">
        <f t="shared" si="110"/>
        <v>0.5</v>
      </c>
      <c r="G1447" s="273">
        <f t="shared" si="111"/>
        <v>19.324305555557657</v>
      </c>
      <c r="H1447" s="273">
        <f t="shared" si="112"/>
        <v>19.824305555557657</v>
      </c>
      <c r="I1447" s="287">
        <f t="shared" si="113"/>
        <v>3.9229599586886298E-5</v>
      </c>
      <c r="J1447" s="22">
        <f t="shared" si="114"/>
        <v>7.7769956903261245E-4</v>
      </c>
    </row>
    <row r="1448" spans="1:10">
      <c r="A1448" s="30" t="s">
        <v>224</v>
      </c>
      <c r="B1448" s="22">
        <v>61.62</v>
      </c>
      <c r="C1448" s="13">
        <v>45252</v>
      </c>
      <c r="D1448" s="13">
        <v>45252</v>
      </c>
      <c r="E1448" s="76">
        <v>45267</v>
      </c>
      <c r="F1448" s="273">
        <f t="shared" si="110"/>
        <v>0.5</v>
      </c>
      <c r="G1448" s="273">
        <f t="shared" si="111"/>
        <v>15</v>
      </c>
      <c r="H1448" s="273">
        <f t="shared" si="112"/>
        <v>15.5</v>
      </c>
      <c r="I1448" s="287">
        <f t="shared" si="113"/>
        <v>3.5450928705108425E-6</v>
      </c>
      <c r="J1448" s="22">
        <f t="shared" si="114"/>
        <v>5.4948939492918062E-5</v>
      </c>
    </row>
    <row r="1449" spans="1:10">
      <c r="A1449" s="30" t="s">
        <v>224</v>
      </c>
      <c r="B1449" s="22">
        <v>6868.4</v>
      </c>
      <c r="C1449" s="13">
        <v>45254.192361111112</v>
      </c>
      <c r="D1449" s="13">
        <v>45254.192361111112</v>
      </c>
      <c r="E1449" s="76">
        <v>45267</v>
      </c>
      <c r="F1449" s="273">
        <f t="shared" si="110"/>
        <v>0.5</v>
      </c>
      <c r="G1449" s="273">
        <f t="shared" si="111"/>
        <v>12.807638888887595</v>
      </c>
      <c r="H1449" s="273">
        <f t="shared" si="112"/>
        <v>13.307638888887595</v>
      </c>
      <c r="I1449" s="287">
        <f t="shared" si="113"/>
        <v>3.9514955975035172E-4</v>
      </c>
      <c r="J1449" s="22">
        <f t="shared" si="114"/>
        <v>5.2585076482605927E-3</v>
      </c>
    </row>
    <row r="1450" spans="1:10">
      <c r="A1450" s="30" t="s">
        <v>224</v>
      </c>
      <c r="B1450" s="22">
        <v>720.66</v>
      </c>
      <c r="C1450" s="13">
        <v>45237.226388888892</v>
      </c>
      <c r="D1450" s="13">
        <v>45237.226388888892</v>
      </c>
      <c r="E1450" s="76">
        <v>45252</v>
      </c>
      <c r="F1450" s="273">
        <f t="shared" si="110"/>
        <v>0.5</v>
      </c>
      <c r="G1450" s="273">
        <f t="shared" si="111"/>
        <v>14.773611111108039</v>
      </c>
      <c r="H1450" s="273">
        <f t="shared" si="112"/>
        <v>15.273611111108039</v>
      </c>
      <c r="I1450" s="287">
        <f t="shared" si="113"/>
        <v>4.1460672315195452E-5</v>
      </c>
      <c r="J1450" s="22">
        <f t="shared" si="114"/>
        <v>6.332541853473787E-4</v>
      </c>
    </row>
    <row r="1451" spans="1:10">
      <c r="A1451" s="30" t="s">
        <v>224</v>
      </c>
      <c r="B1451" s="22">
        <v>706.15</v>
      </c>
      <c r="C1451" s="13">
        <v>45238.213888888888</v>
      </c>
      <c r="D1451" s="13">
        <v>45238.213888888888</v>
      </c>
      <c r="E1451" s="76">
        <v>45252</v>
      </c>
      <c r="F1451" s="273">
        <f t="shared" si="110"/>
        <v>0.5</v>
      </c>
      <c r="G1451" s="273">
        <f t="shared" si="111"/>
        <v>13.786111111112405</v>
      </c>
      <c r="H1451" s="273">
        <f t="shared" si="112"/>
        <v>14.286111111112405</v>
      </c>
      <c r="I1451" s="287">
        <f t="shared" si="113"/>
        <v>4.0625889816800251E-5</v>
      </c>
      <c r="J1451" s="22">
        <f t="shared" si="114"/>
        <v>5.8038597591061837E-4</v>
      </c>
    </row>
    <row r="1452" spans="1:10">
      <c r="A1452" s="30" t="s">
        <v>224</v>
      </c>
      <c r="B1452" s="22">
        <v>712.64</v>
      </c>
      <c r="C1452" s="13">
        <v>45019.283333333333</v>
      </c>
      <c r="D1452" s="13">
        <v>45019.28402777778</v>
      </c>
      <c r="E1452" s="76">
        <v>45040</v>
      </c>
      <c r="F1452" s="273">
        <f t="shared" si="110"/>
        <v>0.50034722222335404</v>
      </c>
      <c r="G1452" s="273">
        <f t="shared" si="111"/>
        <v>20.715972222220444</v>
      </c>
      <c r="H1452" s="273">
        <f t="shared" si="112"/>
        <v>21.216319444443798</v>
      </c>
      <c r="I1452" s="287">
        <f t="shared" si="113"/>
        <v>4.099926944564828E-5</v>
      </c>
      <c r="J1452" s="22">
        <f t="shared" si="114"/>
        <v>8.6985359754769803E-4</v>
      </c>
    </row>
    <row r="1453" spans="1:10">
      <c r="A1453" s="30" t="s">
        <v>224</v>
      </c>
      <c r="B1453" s="22">
        <v>55.34</v>
      </c>
      <c r="C1453" s="13">
        <v>45019.28402777778</v>
      </c>
      <c r="D1453" s="13">
        <v>45019.284722222219</v>
      </c>
      <c r="E1453" s="76">
        <v>45040</v>
      </c>
      <c r="F1453" s="273">
        <f t="shared" si="110"/>
        <v>0.50034722221971606</v>
      </c>
      <c r="G1453" s="273">
        <f t="shared" si="111"/>
        <v>20.715277777781012</v>
      </c>
      <c r="H1453" s="273">
        <f t="shared" si="112"/>
        <v>21.215625000000728</v>
      </c>
      <c r="I1453" s="287">
        <f t="shared" si="113"/>
        <v>3.183794862935249E-6</v>
      </c>
      <c r="J1453" s="22">
        <f t="shared" si="114"/>
        <v>6.7546197888962954E-5</v>
      </c>
    </row>
    <row r="1454" spans="1:10">
      <c r="A1454" s="30" t="s">
        <v>224</v>
      </c>
      <c r="B1454" s="22">
        <v>3286.65</v>
      </c>
      <c r="C1454" s="13">
        <v>45019.285416666666</v>
      </c>
      <c r="D1454" s="13">
        <v>45019.286111111112</v>
      </c>
      <c r="E1454" s="76">
        <v>45040</v>
      </c>
      <c r="F1454" s="273">
        <f t="shared" si="110"/>
        <v>0.50034722222335404</v>
      </c>
      <c r="G1454" s="273">
        <f t="shared" si="111"/>
        <v>20.713888888887595</v>
      </c>
      <c r="H1454" s="273">
        <f t="shared" si="112"/>
        <v>21.214236111110949</v>
      </c>
      <c r="I1454" s="287">
        <f t="shared" si="113"/>
        <v>1.8908600264304546E-4</v>
      </c>
      <c r="J1454" s="22">
        <f t="shared" si="114"/>
        <v>4.0113151053757156E-3</v>
      </c>
    </row>
    <row r="1455" spans="1:10">
      <c r="A1455" s="30" t="s">
        <v>224</v>
      </c>
      <c r="B1455" s="22">
        <v>55.49</v>
      </c>
      <c r="C1455" s="13">
        <v>45019.285416666666</v>
      </c>
      <c r="D1455" s="13">
        <v>45019.286111111112</v>
      </c>
      <c r="E1455" s="76">
        <v>45040</v>
      </c>
      <c r="F1455" s="273">
        <f t="shared" si="110"/>
        <v>0.50034722222335404</v>
      </c>
      <c r="G1455" s="273">
        <f t="shared" si="111"/>
        <v>20.713888888887595</v>
      </c>
      <c r="H1455" s="273">
        <f t="shared" si="112"/>
        <v>21.214236111110949</v>
      </c>
      <c r="I1455" s="287">
        <f t="shared" si="113"/>
        <v>3.1924245924155577E-6</v>
      </c>
      <c r="J1455" s="22">
        <f t="shared" si="114"/>
        <v>6.7724849070420774E-5</v>
      </c>
    </row>
    <row r="1456" spans="1:10">
      <c r="A1456" s="30" t="s">
        <v>224</v>
      </c>
      <c r="B1456" s="22">
        <v>54.48</v>
      </c>
      <c r="C1456" s="13">
        <v>45020.601388888892</v>
      </c>
      <c r="D1456" s="13">
        <v>45020.601388888892</v>
      </c>
      <c r="E1456" s="76">
        <v>45040</v>
      </c>
      <c r="F1456" s="273">
        <f t="shared" si="110"/>
        <v>0.5</v>
      </c>
      <c r="G1456" s="273">
        <f t="shared" si="111"/>
        <v>19.398611111108039</v>
      </c>
      <c r="H1456" s="273">
        <f t="shared" si="112"/>
        <v>19.898611111108039</v>
      </c>
      <c r="I1456" s="287">
        <f t="shared" si="113"/>
        <v>3.1343177472481454E-6</v>
      </c>
      <c r="J1456" s="22">
        <f t="shared" si="114"/>
        <v>6.2368569951135058E-5</v>
      </c>
    </row>
    <row r="1457" spans="1:10">
      <c r="A1457" s="30" t="s">
        <v>224</v>
      </c>
      <c r="B1457" s="22">
        <v>7288.4</v>
      </c>
      <c r="C1457" s="13">
        <v>45274.398611111108</v>
      </c>
      <c r="D1457" s="13">
        <v>45274.398611111108</v>
      </c>
      <c r="E1457" s="76">
        <v>45281</v>
      </c>
      <c r="F1457" s="273">
        <f t="shared" si="110"/>
        <v>0.5</v>
      </c>
      <c r="G1457" s="273">
        <f t="shared" si="111"/>
        <v>6.601388888891961</v>
      </c>
      <c r="H1457" s="273">
        <f t="shared" si="112"/>
        <v>7.101388888891961</v>
      </c>
      <c r="I1457" s="287">
        <f t="shared" si="113"/>
        <v>4.1931280229521624E-4</v>
      </c>
      <c r="J1457" s="22">
        <f t="shared" si="114"/>
        <v>2.9777032751894003E-3</v>
      </c>
    </row>
    <row r="1458" spans="1:10">
      <c r="A1458" s="30" t="s">
        <v>224</v>
      </c>
      <c r="B1458" s="22">
        <v>696.42</v>
      </c>
      <c r="C1458" s="13">
        <v>45037.552777777775</v>
      </c>
      <c r="D1458" s="13">
        <v>45037.553472222222</v>
      </c>
      <c r="E1458" s="76">
        <v>45055</v>
      </c>
      <c r="F1458" s="273">
        <f t="shared" si="110"/>
        <v>0.50034722222335404</v>
      </c>
      <c r="G1458" s="273">
        <f t="shared" si="111"/>
        <v>17.446527777778101</v>
      </c>
      <c r="H1458" s="273">
        <f t="shared" si="112"/>
        <v>17.946875000001455</v>
      </c>
      <c r="I1458" s="287">
        <f t="shared" si="113"/>
        <v>4.0066108031177556E-5</v>
      </c>
      <c r="J1458" s="22">
        <f t="shared" si="114"/>
        <v>7.1906143257209805E-4</v>
      </c>
    </row>
    <row r="1459" spans="1:10">
      <c r="A1459" s="30" t="s">
        <v>224</v>
      </c>
      <c r="B1459" s="22">
        <v>3284.1</v>
      </c>
      <c r="C1459" s="13">
        <v>45040.556944444441</v>
      </c>
      <c r="D1459" s="13">
        <v>45040.557638888888</v>
      </c>
      <c r="E1459" s="76">
        <v>45055</v>
      </c>
      <c r="F1459" s="273">
        <f t="shared" si="110"/>
        <v>0.50034722222335404</v>
      </c>
      <c r="G1459" s="273">
        <f t="shared" si="111"/>
        <v>14.442361111112405</v>
      </c>
      <c r="H1459" s="273">
        <f t="shared" si="112"/>
        <v>14.942708333335759</v>
      </c>
      <c r="I1459" s="287">
        <f t="shared" si="113"/>
        <v>1.889392972418802E-4</v>
      </c>
      <c r="J1459" s="22">
        <f t="shared" si="114"/>
        <v>2.8232648113908454E-3</v>
      </c>
    </row>
    <row r="1460" spans="1:10">
      <c r="A1460" s="30" t="s">
        <v>224</v>
      </c>
      <c r="B1460" s="22">
        <v>55.45</v>
      </c>
      <c r="C1460" s="13">
        <v>45040.556944444441</v>
      </c>
      <c r="D1460" s="13">
        <v>45040.557638888888</v>
      </c>
      <c r="E1460" s="76">
        <v>45055</v>
      </c>
      <c r="F1460" s="273">
        <f t="shared" si="110"/>
        <v>0.50034722222335404</v>
      </c>
      <c r="G1460" s="273">
        <f t="shared" si="111"/>
        <v>14.442361111112405</v>
      </c>
      <c r="H1460" s="273">
        <f t="shared" si="112"/>
        <v>14.942708333335759</v>
      </c>
      <c r="I1460" s="287">
        <f t="shared" si="113"/>
        <v>3.190123331220809E-6</v>
      </c>
      <c r="J1460" s="22">
        <f t="shared" si="114"/>
        <v>4.7669082485802016E-5</v>
      </c>
    </row>
    <row r="1461" spans="1:10">
      <c r="A1461" s="30" t="s">
        <v>224</v>
      </c>
      <c r="B1461" s="22">
        <v>63.6</v>
      </c>
      <c r="C1461" s="13">
        <v>44958.347916666666</v>
      </c>
      <c r="D1461" s="13">
        <v>44958.347916666666</v>
      </c>
      <c r="E1461" s="76">
        <v>44992</v>
      </c>
      <c r="F1461" s="273">
        <f t="shared" si="110"/>
        <v>0.5</v>
      </c>
      <c r="G1461" s="273">
        <f t="shared" si="111"/>
        <v>33.652083333334303</v>
      </c>
      <c r="H1461" s="273">
        <f t="shared" si="112"/>
        <v>34.152083333334303</v>
      </c>
      <c r="I1461" s="287">
        <f t="shared" si="113"/>
        <v>3.6590052996509189E-6</v>
      </c>
      <c r="J1461" s="22">
        <f t="shared" si="114"/>
        <v>1.2496265391079005E-4</v>
      </c>
    </row>
    <row r="1462" spans="1:10">
      <c r="A1462" s="30" t="s">
        <v>224</v>
      </c>
      <c r="B1462" s="22">
        <v>722.89</v>
      </c>
      <c r="C1462" s="13">
        <v>45285.499305555553</v>
      </c>
      <c r="D1462" s="13">
        <v>45285.499305555553</v>
      </c>
      <c r="E1462" s="76">
        <v>45300</v>
      </c>
      <c r="F1462" s="273">
        <f t="shared" si="110"/>
        <v>0.5</v>
      </c>
      <c r="G1462" s="273">
        <f t="shared" si="111"/>
        <v>14.500694444446708</v>
      </c>
      <c r="H1462" s="273">
        <f t="shared" si="112"/>
        <v>15.000694444446708</v>
      </c>
      <c r="I1462" s="287">
        <f t="shared" si="113"/>
        <v>4.1588967626802715E-5</v>
      </c>
      <c r="J1462" s="22">
        <f t="shared" si="114"/>
        <v>6.238633956296535E-4</v>
      </c>
    </row>
    <row r="1463" spans="1:10">
      <c r="A1463" s="30" t="s">
        <v>224</v>
      </c>
      <c r="B1463" s="22">
        <v>55.81</v>
      </c>
      <c r="C1463" s="13">
        <v>45273.109027777777</v>
      </c>
      <c r="D1463" s="13">
        <v>45273.109027777777</v>
      </c>
      <c r="E1463" s="76">
        <v>45299</v>
      </c>
      <c r="F1463" s="273">
        <f t="shared" si="110"/>
        <v>0.5</v>
      </c>
      <c r="G1463" s="273">
        <f t="shared" si="111"/>
        <v>25.890972222223354</v>
      </c>
      <c r="H1463" s="273">
        <f t="shared" si="112"/>
        <v>26.390972222223354</v>
      </c>
      <c r="I1463" s="287">
        <f t="shared" si="113"/>
        <v>3.2108346819735498E-6</v>
      </c>
      <c r="J1463" s="22">
        <f t="shared" si="114"/>
        <v>8.4737048902115307E-5</v>
      </c>
    </row>
    <row r="1464" spans="1:10">
      <c r="A1464" s="30" t="s">
        <v>224</v>
      </c>
      <c r="B1464" s="22">
        <v>710.61</v>
      </c>
      <c r="C1464" s="13">
        <v>45279.20208333333</v>
      </c>
      <c r="D1464" s="13">
        <v>45279.20208333333</v>
      </c>
      <c r="E1464" s="76">
        <v>45300</v>
      </c>
      <c r="F1464" s="273">
        <f t="shared" si="110"/>
        <v>0.5</v>
      </c>
      <c r="G1464" s="273">
        <f t="shared" si="111"/>
        <v>20.797916666670062</v>
      </c>
      <c r="H1464" s="273">
        <f t="shared" si="112"/>
        <v>21.297916666670062</v>
      </c>
      <c r="I1464" s="287">
        <f t="shared" si="113"/>
        <v>4.088248044001477E-5</v>
      </c>
      <c r="J1464" s="22">
        <f t="shared" si="114"/>
        <v>8.7071166153820337E-4</v>
      </c>
    </row>
    <row r="1465" spans="1:10">
      <c r="A1465" s="30" t="s">
        <v>224</v>
      </c>
      <c r="B1465" s="22">
        <v>716.05</v>
      </c>
      <c r="C1465" s="13">
        <v>45096.442361111112</v>
      </c>
      <c r="D1465" s="13">
        <v>45096.443055555559</v>
      </c>
      <c r="E1465" s="76">
        <v>45114</v>
      </c>
      <c r="F1465" s="273">
        <f t="shared" si="110"/>
        <v>0.50034722222335404</v>
      </c>
      <c r="G1465" s="273">
        <f t="shared" si="111"/>
        <v>17.556944444440887</v>
      </c>
      <c r="H1465" s="273">
        <f t="shared" si="112"/>
        <v>18.057291666664241</v>
      </c>
      <c r="I1465" s="287">
        <f t="shared" si="113"/>
        <v>4.1195451962500629E-5</v>
      </c>
      <c r="J1465" s="22">
        <f t="shared" si="114"/>
        <v>7.4387829142692969E-4</v>
      </c>
    </row>
    <row r="1466" spans="1:10">
      <c r="A1466" s="30" t="s">
        <v>224</v>
      </c>
      <c r="B1466" s="22">
        <v>44.82</v>
      </c>
      <c r="C1466" s="13">
        <v>45114.416666666664</v>
      </c>
      <c r="D1466" s="13">
        <v>45114.417361111111</v>
      </c>
      <c r="E1466" s="76">
        <v>45132</v>
      </c>
      <c r="F1466" s="273">
        <f t="shared" si="110"/>
        <v>0.50034722222335404</v>
      </c>
      <c r="G1466" s="273">
        <f t="shared" si="111"/>
        <v>17.582638888889051</v>
      </c>
      <c r="H1466" s="273">
        <f t="shared" si="112"/>
        <v>18.082986111112405</v>
      </c>
      <c r="I1466" s="287">
        <f t="shared" si="113"/>
        <v>2.5785631687162608E-6</v>
      </c>
      <c r="J1466" s="22">
        <f t="shared" si="114"/>
        <v>4.6628121966522136E-5</v>
      </c>
    </row>
    <row r="1467" spans="1:10">
      <c r="A1467" s="30" t="s">
        <v>224</v>
      </c>
      <c r="B1467" s="22">
        <v>3150.39</v>
      </c>
      <c r="C1467" s="13">
        <v>45015.263194444444</v>
      </c>
      <c r="D1467" s="13">
        <v>45015.263888888891</v>
      </c>
      <c r="E1467" s="76">
        <v>45023</v>
      </c>
      <c r="F1467" s="273">
        <f t="shared" si="110"/>
        <v>0.50034722222335404</v>
      </c>
      <c r="G1467" s="273">
        <f t="shared" si="111"/>
        <v>7.7361111111094942</v>
      </c>
      <c r="H1467" s="273">
        <f t="shared" si="112"/>
        <v>8.2364583333328483</v>
      </c>
      <c r="I1467" s="287">
        <f t="shared" si="113"/>
        <v>1.8124675638313297E-4</v>
      </c>
      <c r="J1467" s="22">
        <f t="shared" si="114"/>
        <v>1.4928313570014042E-3</v>
      </c>
    </row>
    <row r="1468" spans="1:10">
      <c r="A1468" s="30" t="s">
        <v>224</v>
      </c>
      <c r="B1468" s="22">
        <v>54.78</v>
      </c>
      <c r="C1468" s="13">
        <v>45033.520138888889</v>
      </c>
      <c r="D1468" s="13">
        <v>45033.520833333336</v>
      </c>
      <c r="E1468" s="76">
        <v>45055</v>
      </c>
      <c r="F1468" s="273">
        <f t="shared" si="110"/>
        <v>0.50034722222335404</v>
      </c>
      <c r="G1468" s="273">
        <f t="shared" si="111"/>
        <v>21.479166666664241</v>
      </c>
      <c r="H1468" s="273">
        <f t="shared" si="112"/>
        <v>21.979513888887595</v>
      </c>
      <c r="I1468" s="287">
        <f t="shared" si="113"/>
        <v>3.1515772062087628E-6</v>
      </c>
      <c r="J1468" s="22">
        <f t="shared" si="114"/>
        <v>6.9270134975767074E-5</v>
      </c>
    </row>
    <row r="1469" spans="1:10">
      <c r="A1469" s="30" t="s">
        <v>224</v>
      </c>
      <c r="B1469" s="22">
        <v>715.2</v>
      </c>
      <c r="C1469" s="13">
        <v>44950.426388888889</v>
      </c>
      <c r="D1469" s="13">
        <v>44950.427083333336</v>
      </c>
      <c r="E1469" s="76">
        <v>44966</v>
      </c>
      <c r="F1469" s="273">
        <f t="shared" si="110"/>
        <v>0.50034722222335404</v>
      </c>
      <c r="G1469" s="273">
        <f t="shared" si="111"/>
        <v>15.572916666664241</v>
      </c>
      <c r="H1469" s="273">
        <f t="shared" si="112"/>
        <v>16.073263888887595</v>
      </c>
      <c r="I1469" s="287">
        <f t="shared" si="113"/>
        <v>4.1146550162112219E-5</v>
      </c>
      <c r="J1469" s="22">
        <f t="shared" si="114"/>
        <v>6.6135935887298041E-4</v>
      </c>
    </row>
    <row r="1470" spans="1:10">
      <c r="A1470" s="30" t="s">
        <v>224</v>
      </c>
      <c r="B1470" s="22">
        <v>67.12</v>
      </c>
      <c r="C1470" s="13">
        <v>44952.431944444441</v>
      </c>
      <c r="D1470" s="13">
        <v>44952.431944444441</v>
      </c>
      <c r="E1470" s="76">
        <v>44966</v>
      </c>
      <c r="F1470" s="273">
        <f t="shared" si="110"/>
        <v>0.5</v>
      </c>
      <c r="G1470" s="273">
        <f t="shared" si="111"/>
        <v>13.568055555559113</v>
      </c>
      <c r="H1470" s="273">
        <f t="shared" si="112"/>
        <v>14.068055555559113</v>
      </c>
      <c r="I1470" s="287">
        <f t="shared" si="113"/>
        <v>3.8615162847888312E-6</v>
      </c>
      <c r="J1470" s="22">
        <f t="shared" si="114"/>
        <v>5.4324025623105502E-5</v>
      </c>
    </row>
    <row r="1471" spans="1:10">
      <c r="A1471" s="30" t="s">
        <v>224</v>
      </c>
      <c r="B1471" s="22">
        <v>727.44</v>
      </c>
      <c r="C1471" s="13">
        <v>45098.351388888892</v>
      </c>
      <c r="D1471" s="13">
        <v>45098.352083333331</v>
      </c>
      <c r="E1471" s="76">
        <v>45114</v>
      </c>
      <c r="F1471" s="273">
        <f t="shared" si="110"/>
        <v>0.50034722221971606</v>
      </c>
      <c r="G1471" s="273">
        <f t="shared" si="111"/>
        <v>15.647916666668607</v>
      </c>
      <c r="H1471" s="273">
        <f t="shared" si="112"/>
        <v>16.148263888888323</v>
      </c>
      <c r="I1471" s="287">
        <f t="shared" si="113"/>
        <v>4.1850736087705417E-5</v>
      </c>
      <c r="J1471" s="22">
        <f t="shared" si="114"/>
        <v>6.7581673028848873E-4</v>
      </c>
    </row>
    <row r="1472" spans="1:10">
      <c r="A1472" s="30" t="s">
        <v>224</v>
      </c>
      <c r="B1472" s="22">
        <v>3271.36</v>
      </c>
      <c r="C1472" s="13">
        <v>45098.353472222225</v>
      </c>
      <c r="D1472" s="13">
        <v>45098.354166666664</v>
      </c>
      <c r="E1472" s="76">
        <v>45114</v>
      </c>
      <c r="F1472" s="273">
        <f t="shared" si="110"/>
        <v>0.50034722221971606</v>
      </c>
      <c r="G1472" s="273">
        <f t="shared" si="111"/>
        <v>15.645833333335759</v>
      </c>
      <c r="H1472" s="273">
        <f t="shared" si="112"/>
        <v>16.146180555555475</v>
      </c>
      <c r="I1472" s="287">
        <f t="shared" si="113"/>
        <v>1.8820634555135268E-4</v>
      </c>
      <c r="J1472" s="22">
        <f t="shared" si="114"/>
        <v>3.038813636973405E-3</v>
      </c>
    </row>
    <row r="1473" spans="1:10">
      <c r="A1473" s="30" t="s">
        <v>224</v>
      </c>
      <c r="B1473" s="22">
        <v>7056</v>
      </c>
      <c r="C1473" s="13">
        <v>45245.861111111109</v>
      </c>
      <c r="D1473" s="13">
        <v>45245.861111111109</v>
      </c>
      <c r="E1473" s="76">
        <v>45252</v>
      </c>
      <c r="F1473" s="273">
        <f t="shared" si="110"/>
        <v>0.5</v>
      </c>
      <c r="G1473" s="273">
        <f t="shared" si="111"/>
        <v>6.1388888888905058</v>
      </c>
      <c r="H1473" s="273">
        <f t="shared" si="112"/>
        <v>6.6388888888905058</v>
      </c>
      <c r="I1473" s="287">
        <f t="shared" si="113"/>
        <v>4.0594247475372457E-4</v>
      </c>
      <c r="J1473" s="22">
        <f t="shared" si="114"/>
        <v>2.6950069851712165E-3</v>
      </c>
    </row>
    <row r="1474" spans="1:10">
      <c r="A1474" s="30" t="s">
        <v>224</v>
      </c>
      <c r="B1474" s="22">
        <v>43.33</v>
      </c>
      <c r="C1474" s="13">
        <v>45126.298611111109</v>
      </c>
      <c r="D1474" s="13">
        <v>45126.298611111109</v>
      </c>
      <c r="E1474" s="76">
        <v>45147</v>
      </c>
      <c r="F1474" s="273">
        <f t="shared" si="110"/>
        <v>0.5</v>
      </c>
      <c r="G1474" s="273">
        <f t="shared" si="111"/>
        <v>20.701388888890506</v>
      </c>
      <c r="H1474" s="273">
        <f t="shared" si="112"/>
        <v>21.201388888890506</v>
      </c>
      <c r="I1474" s="287">
        <f t="shared" si="113"/>
        <v>2.4928411892118602E-6</v>
      </c>
      <c r="J1474" s="22">
        <f t="shared" si="114"/>
        <v>5.2851695490724927E-5</v>
      </c>
    </row>
    <row r="1475" spans="1:10">
      <c r="A1475" s="30" t="s">
        <v>224</v>
      </c>
      <c r="B1475" s="22">
        <v>731.42</v>
      </c>
      <c r="C1475" s="13">
        <v>45085.544444444444</v>
      </c>
      <c r="D1475" s="13">
        <v>45085.545138888891</v>
      </c>
      <c r="E1475" s="76">
        <v>45099</v>
      </c>
      <c r="F1475" s="273">
        <f t="shared" si="110"/>
        <v>0.50034722222335404</v>
      </c>
      <c r="G1475" s="273">
        <f t="shared" si="111"/>
        <v>13.454861111109494</v>
      </c>
      <c r="H1475" s="273">
        <f t="shared" si="112"/>
        <v>13.955208333332848</v>
      </c>
      <c r="I1475" s="287">
        <f t="shared" si="113"/>
        <v>4.2079711576582937E-5</v>
      </c>
      <c r="J1475" s="22">
        <f t="shared" si="114"/>
        <v>5.8723114165777288E-4</v>
      </c>
    </row>
    <row r="1476" spans="1:10">
      <c r="A1476" s="30" t="s">
        <v>224</v>
      </c>
      <c r="B1476" s="22">
        <v>3200.05</v>
      </c>
      <c r="C1476" s="13">
        <v>45085.545138888891</v>
      </c>
      <c r="D1476" s="13">
        <v>45085.54583333333</v>
      </c>
      <c r="E1476" s="76">
        <v>45099</v>
      </c>
      <c r="F1476" s="273">
        <f t="shared" si="110"/>
        <v>0.50034722221971606</v>
      </c>
      <c r="G1476" s="273">
        <f t="shared" si="111"/>
        <v>13.454166666670062</v>
      </c>
      <c r="H1476" s="273">
        <f t="shared" si="112"/>
        <v>13.954513888889778</v>
      </c>
      <c r="I1476" s="287">
        <f t="shared" si="113"/>
        <v>1.8410377215641389E-4</v>
      </c>
      <c r="J1476" s="22">
        <f t="shared" si="114"/>
        <v>2.5690786455536767E-3</v>
      </c>
    </row>
    <row r="1477" spans="1:10">
      <c r="A1477" s="30" t="s">
        <v>224</v>
      </c>
      <c r="B1477" s="22">
        <v>681.9</v>
      </c>
      <c r="C1477" s="13">
        <v>45005.51458333333</v>
      </c>
      <c r="D1477" s="13">
        <v>45005.515277777777</v>
      </c>
      <c r="E1477" s="76">
        <v>45023</v>
      </c>
      <c r="F1477" s="273">
        <f t="shared" si="110"/>
        <v>0.50034722222335404</v>
      </c>
      <c r="G1477" s="273">
        <f t="shared" si="111"/>
        <v>17.484722222223354</v>
      </c>
      <c r="H1477" s="273">
        <f t="shared" si="112"/>
        <v>17.985069444446708</v>
      </c>
      <c r="I1477" s="287">
        <f t="shared" si="113"/>
        <v>3.9230750217483672E-5</v>
      </c>
      <c r="J1477" s="22">
        <f t="shared" si="114"/>
        <v>7.055677670191866E-4</v>
      </c>
    </row>
    <row r="1478" spans="1:10">
      <c r="A1478" s="30" t="s">
        <v>224</v>
      </c>
      <c r="B1478" s="22">
        <v>728.29</v>
      </c>
      <c r="C1478" s="13">
        <v>45097.339583333334</v>
      </c>
      <c r="D1478" s="13">
        <v>45097.340277777781</v>
      </c>
      <c r="E1478" s="76">
        <v>45114</v>
      </c>
      <c r="F1478" s="273">
        <f t="shared" si="110"/>
        <v>0.50034722222335404</v>
      </c>
      <c r="G1478" s="273">
        <f t="shared" si="111"/>
        <v>16.659722222218988</v>
      </c>
      <c r="H1478" s="273">
        <f t="shared" si="112"/>
        <v>17.160069444442343</v>
      </c>
      <c r="I1478" s="287">
        <f t="shared" si="113"/>
        <v>4.1899637888093827E-5</v>
      </c>
      <c r="J1478" s="22">
        <f t="shared" si="114"/>
        <v>7.1900069585667753E-4</v>
      </c>
    </row>
    <row r="1479" spans="1:10">
      <c r="A1479" s="30" t="s">
        <v>224</v>
      </c>
      <c r="B1479" s="22">
        <v>47.34</v>
      </c>
      <c r="C1479" s="13">
        <v>45097.339583333334</v>
      </c>
      <c r="D1479" s="13">
        <v>45097.340277777781</v>
      </c>
      <c r="E1479" s="76">
        <v>45114</v>
      </c>
      <c r="F1479" s="273">
        <f t="shared" si="110"/>
        <v>0.50034722222335404</v>
      </c>
      <c r="G1479" s="273">
        <f t="shared" si="111"/>
        <v>16.659722222218988</v>
      </c>
      <c r="H1479" s="273">
        <f t="shared" si="112"/>
        <v>17.160069444442343</v>
      </c>
      <c r="I1479" s="287">
        <f t="shared" si="113"/>
        <v>2.7235426239854483E-6</v>
      </c>
      <c r="J1479" s="22">
        <f t="shared" si="114"/>
        <v>4.6736180562489014E-5</v>
      </c>
    </row>
    <row r="1480" spans="1:10">
      <c r="A1480" s="30" t="s">
        <v>224</v>
      </c>
      <c r="B1480" s="22">
        <v>3192.41</v>
      </c>
      <c r="C1480" s="13">
        <v>45020.602083333331</v>
      </c>
      <c r="D1480" s="13">
        <v>45020.602083333331</v>
      </c>
      <c r="E1480" s="76">
        <v>45040</v>
      </c>
      <c r="F1480" s="273">
        <f t="shared" si="110"/>
        <v>0.5</v>
      </c>
      <c r="G1480" s="273">
        <f t="shared" si="111"/>
        <v>19.397916666668607</v>
      </c>
      <c r="H1480" s="273">
        <f t="shared" si="112"/>
        <v>19.897916666668607</v>
      </c>
      <c r="I1480" s="287">
        <f t="shared" si="113"/>
        <v>1.8366423126821681E-4</v>
      </c>
      <c r="J1480" s="22">
        <f t="shared" si="114"/>
        <v>3.6545355684227286E-3</v>
      </c>
    </row>
    <row r="1481" spans="1:10">
      <c r="A1481" s="30" t="s">
        <v>224</v>
      </c>
      <c r="B1481" s="22">
        <v>3163.13</v>
      </c>
      <c r="C1481" s="13">
        <v>45021.603472222225</v>
      </c>
      <c r="D1481" s="13">
        <v>45021.604166666664</v>
      </c>
      <c r="E1481" s="76">
        <v>45040</v>
      </c>
      <c r="F1481" s="273">
        <f t="shared" si="110"/>
        <v>0.50034722221971606</v>
      </c>
      <c r="G1481" s="273">
        <f t="shared" si="111"/>
        <v>18.395833333335759</v>
      </c>
      <c r="H1481" s="273">
        <f t="shared" si="112"/>
        <v>18.896180555555475</v>
      </c>
      <c r="I1481" s="287">
        <f t="shared" si="113"/>
        <v>1.8197970807366055E-4</v>
      </c>
      <c r="J1481" s="22">
        <f t="shared" si="114"/>
        <v>3.438721421207166E-3</v>
      </c>
    </row>
    <row r="1482" spans="1:10">
      <c r="A1482" s="30" t="s">
        <v>224</v>
      </c>
      <c r="B1482" s="22">
        <v>7288.4</v>
      </c>
      <c r="C1482" s="13">
        <v>45139.440972222219</v>
      </c>
      <c r="D1482" s="13">
        <v>45139.443055555559</v>
      </c>
      <c r="E1482" s="76">
        <v>45162</v>
      </c>
      <c r="F1482" s="273">
        <f t="shared" ref="F1482:F1545" si="115">(D1482-C1482+1)/2</f>
        <v>0.50104166667006211</v>
      </c>
      <c r="G1482" s="273">
        <f t="shared" ref="G1482:G1545" si="116">E1482-D1482</f>
        <v>22.556944444440887</v>
      </c>
      <c r="H1482" s="273">
        <f t="shared" ref="H1482:H1545" si="117">SUM(F1482:G1482)</f>
        <v>23.057986111110949</v>
      </c>
      <c r="I1482" s="287">
        <f t="shared" ref="I1482:I1545" si="118">+B1482/B$1925</f>
        <v>4.1931280229521624E-4</v>
      </c>
      <c r="J1482" s="22">
        <f t="shared" ref="J1482:J1545" si="119">+H1482*I1482</f>
        <v>9.6685087715341067E-3</v>
      </c>
    </row>
    <row r="1483" spans="1:10">
      <c r="A1483" s="30" t="s">
        <v>224</v>
      </c>
      <c r="B1483" s="22">
        <v>46.61</v>
      </c>
      <c r="C1483" s="13">
        <v>45140.447222222225</v>
      </c>
      <c r="D1483" s="13">
        <v>45140.447222222225</v>
      </c>
      <c r="E1483" s="76">
        <v>45162</v>
      </c>
      <c r="F1483" s="273">
        <f t="shared" si="115"/>
        <v>0.5</v>
      </c>
      <c r="G1483" s="273">
        <f t="shared" si="116"/>
        <v>21.552777777775191</v>
      </c>
      <c r="H1483" s="273">
        <f t="shared" si="117"/>
        <v>22.052777777775191</v>
      </c>
      <c r="I1483" s="287">
        <f t="shared" si="118"/>
        <v>2.6815446071812784E-6</v>
      </c>
      <c r="J1483" s="22">
        <f t="shared" si="119"/>
        <v>5.9135507323360197E-5</v>
      </c>
    </row>
    <row r="1484" spans="1:10">
      <c r="A1484" s="30" t="s">
        <v>224</v>
      </c>
      <c r="B1484" s="22">
        <v>45.45</v>
      </c>
      <c r="C1484" s="13">
        <v>45092.345833333333</v>
      </c>
      <c r="D1484" s="13">
        <v>45092.34652777778</v>
      </c>
      <c r="E1484" s="76">
        <v>45099</v>
      </c>
      <c r="F1484" s="273">
        <f t="shared" si="115"/>
        <v>0.50034722222335404</v>
      </c>
      <c r="G1484" s="273">
        <f t="shared" si="116"/>
        <v>6.6534722222204437</v>
      </c>
      <c r="H1484" s="273">
        <f t="shared" si="117"/>
        <v>7.1538194444437977</v>
      </c>
      <c r="I1484" s="287">
        <f t="shared" si="118"/>
        <v>2.6148080325335578E-6</v>
      </c>
      <c r="J1484" s="22">
        <f t="shared" si="119"/>
        <v>1.8705864546626395E-5</v>
      </c>
    </row>
    <row r="1485" spans="1:10">
      <c r="A1485" s="30" t="s">
        <v>224</v>
      </c>
      <c r="B1485" s="22">
        <v>6969.2</v>
      </c>
      <c r="C1485" s="13">
        <v>45162.214583333334</v>
      </c>
      <c r="D1485" s="13">
        <v>45162.214583333334</v>
      </c>
      <c r="E1485" s="76">
        <v>45176</v>
      </c>
      <c r="F1485" s="273">
        <f t="shared" si="115"/>
        <v>0.5</v>
      </c>
      <c r="G1485" s="273">
        <f t="shared" si="116"/>
        <v>13.785416666665697</v>
      </c>
      <c r="H1485" s="273">
        <f t="shared" si="117"/>
        <v>14.285416666665697</v>
      </c>
      <c r="I1485" s="287">
        <f t="shared" si="118"/>
        <v>4.0094873796111923E-4</v>
      </c>
      <c r="J1485" s="22">
        <f t="shared" si="119"/>
        <v>5.7277197837483492E-3</v>
      </c>
    </row>
    <row r="1486" spans="1:10">
      <c r="A1486" s="30" t="s">
        <v>224</v>
      </c>
      <c r="B1486" s="22">
        <v>45.3</v>
      </c>
      <c r="C1486" s="13">
        <v>45162.214583333334</v>
      </c>
      <c r="D1486" s="13">
        <v>45162.214583333334</v>
      </c>
      <c r="E1486" s="76">
        <v>45176</v>
      </c>
      <c r="F1486" s="273">
        <f t="shared" si="115"/>
        <v>0.5</v>
      </c>
      <c r="G1486" s="273">
        <f t="shared" si="116"/>
        <v>13.785416666665697</v>
      </c>
      <c r="H1486" s="273">
        <f t="shared" si="117"/>
        <v>14.285416666665697</v>
      </c>
      <c r="I1486" s="287">
        <f t="shared" si="118"/>
        <v>2.6061783030532486E-6</v>
      </c>
      <c r="J1486" s="22">
        <f t="shared" si="119"/>
        <v>3.7230342966739401E-5</v>
      </c>
    </row>
    <row r="1487" spans="1:10">
      <c r="A1487" s="30" t="s">
        <v>224</v>
      </c>
      <c r="B1487" s="22">
        <v>46.65</v>
      </c>
      <c r="C1487" s="13">
        <v>45153.530555555553</v>
      </c>
      <c r="D1487" s="13">
        <v>45153.53125</v>
      </c>
      <c r="E1487" s="76">
        <v>45162</v>
      </c>
      <c r="F1487" s="273">
        <f t="shared" si="115"/>
        <v>0.50034722222335404</v>
      </c>
      <c r="G1487" s="273">
        <f t="shared" si="116"/>
        <v>8.46875</v>
      </c>
      <c r="H1487" s="273">
        <f t="shared" si="117"/>
        <v>8.969097222223354</v>
      </c>
      <c r="I1487" s="287">
        <f t="shared" si="118"/>
        <v>2.6838458683760276E-6</v>
      </c>
      <c r="J1487" s="22">
        <f t="shared" si="119"/>
        <v>2.4071674522927053E-5</v>
      </c>
    </row>
    <row r="1488" spans="1:10">
      <c r="A1488" s="30" t="s">
        <v>224</v>
      </c>
      <c r="B1488" s="22">
        <v>7016.8</v>
      </c>
      <c r="C1488" s="13">
        <v>45169.37222222222</v>
      </c>
      <c r="D1488" s="13">
        <v>45169.37222222222</v>
      </c>
      <c r="E1488" s="76">
        <v>45176</v>
      </c>
      <c r="F1488" s="273">
        <f t="shared" si="115"/>
        <v>0.5</v>
      </c>
      <c r="G1488" s="273">
        <f t="shared" si="116"/>
        <v>6.6277777777795563</v>
      </c>
      <c r="H1488" s="273">
        <f t="shared" si="117"/>
        <v>7.1277777777795563</v>
      </c>
      <c r="I1488" s="287">
        <f t="shared" si="118"/>
        <v>4.0368723878287055E-4</v>
      </c>
      <c r="J1488" s="22">
        <f t="shared" si="119"/>
        <v>2.8773929297697342E-3</v>
      </c>
    </row>
    <row r="1489" spans="1:10">
      <c r="A1489" s="30" t="s">
        <v>224</v>
      </c>
      <c r="B1489" s="22">
        <v>3219.16</v>
      </c>
      <c r="C1489" s="13">
        <v>45070.35</v>
      </c>
      <c r="D1489" s="13">
        <v>45070.35</v>
      </c>
      <c r="E1489" s="76">
        <v>45085</v>
      </c>
      <c r="F1489" s="273">
        <f t="shared" si="115"/>
        <v>0.5</v>
      </c>
      <c r="G1489" s="273">
        <f t="shared" si="116"/>
        <v>14.650000000001455</v>
      </c>
      <c r="H1489" s="273">
        <f t="shared" si="117"/>
        <v>15.150000000001455</v>
      </c>
      <c r="I1489" s="287">
        <f t="shared" si="118"/>
        <v>1.852031996922052E-4</v>
      </c>
      <c r="J1489" s="22">
        <f t="shared" si="119"/>
        <v>2.8058284753371783E-3</v>
      </c>
    </row>
    <row r="1490" spans="1:10">
      <c r="A1490" s="30" t="s">
        <v>224</v>
      </c>
      <c r="B1490" s="22">
        <v>66.64</v>
      </c>
      <c r="C1490" s="13">
        <v>44954.28125</v>
      </c>
      <c r="D1490" s="13">
        <v>44954.281944444447</v>
      </c>
      <c r="E1490" s="76">
        <v>44966</v>
      </c>
      <c r="F1490" s="273">
        <f t="shared" si="115"/>
        <v>0.50034722222335404</v>
      </c>
      <c r="G1490" s="273">
        <f t="shared" si="116"/>
        <v>11.718055555553292</v>
      </c>
      <c r="H1490" s="273">
        <f t="shared" si="117"/>
        <v>12.218402777776646</v>
      </c>
      <c r="I1490" s="287">
        <f t="shared" si="118"/>
        <v>3.8339011504518429E-6</v>
      </c>
      <c r="J1490" s="22">
        <f t="shared" si="119"/>
        <v>4.6844148466401879E-5</v>
      </c>
    </row>
    <row r="1491" spans="1:10">
      <c r="A1491" s="30" t="s">
        <v>224</v>
      </c>
      <c r="B1491" s="22">
        <v>693.57</v>
      </c>
      <c r="C1491" s="13">
        <v>44956.283333333333</v>
      </c>
      <c r="D1491" s="13">
        <v>44956.28402777778</v>
      </c>
      <c r="E1491" s="76">
        <v>44966</v>
      </c>
      <c r="F1491" s="273">
        <f t="shared" si="115"/>
        <v>0.50034722222335404</v>
      </c>
      <c r="G1491" s="273">
        <f t="shared" si="116"/>
        <v>9.7159722222204437</v>
      </c>
      <c r="H1491" s="273">
        <f t="shared" si="117"/>
        <v>10.216319444443798</v>
      </c>
      <c r="I1491" s="287">
        <f t="shared" si="118"/>
        <v>3.9902143171051693E-5</v>
      </c>
      <c r="J1491" s="22">
        <f t="shared" si="119"/>
        <v>4.076530411533957E-4</v>
      </c>
    </row>
    <row r="1492" spans="1:10">
      <c r="A1492" s="30" t="s">
        <v>224</v>
      </c>
      <c r="B1492" s="22">
        <v>701.41</v>
      </c>
      <c r="C1492" s="13">
        <v>45268.529166666667</v>
      </c>
      <c r="D1492" s="13">
        <v>45268.529166666667</v>
      </c>
      <c r="E1492" s="76">
        <v>45281</v>
      </c>
      <c r="F1492" s="273">
        <f t="shared" si="115"/>
        <v>0.5</v>
      </c>
      <c r="G1492" s="273">
        <f t="shared" si="116"/>
        <v>12.470833333332848</v>
      </c>
      <c r="H1492" s="273">
        <f t="shared" si="117"/>
        <v>12.970833333332848</v>
      </c>
      <c r="I1492" s="287">
        <f t="shared" si="118"/>
        <v>4.0353190365222498E-5</v>
      </c>
      <c r="J1492" s="22">
        <f t="shared" si="119"/>
        <v>5.2341450669555394E-4</v>
      </c>
    </row>
    <row r="1493" spans="1:10">
      <c r="A1493" s="30" t="s">
        <v>224</v>
      </c>
      <c r="B1493" s="22">
        <v>713.4</v>
      </c>
      <c r="C1493" s="13">
        <v>45271.179861111108</v>
      </c>
      <c r="D1493" s="13">
        <v>45271.179861111108</v>
      </c>
      <c r="E1493" s="76">
        <v>45281</v>
      </c>
      <c r="F1493" s="273">
        <f t="shared" si="115"/>
        <v>0.5</v>
      </c>
      <c r="G1493" s="273">
        <f t="shared" si="116"/>
        <v>9.820138888891961</v>
      </c>
      <c r="H1493" s="273">
        <f t="shared" si="117"/>
        <v>10.320138888891961</v>
      </c>
      <c r="I1493" s="287">
        <f t="shared" si="118"/>
        <v>4.1042993408348513E-5</v>
      </c>
      <c r="J1493" s="22">
        <f t="shared" si="119"/>
        <v>4.2356939239003393E-4</v>
      </c>
    </row>
    <row r="1494" spans="1:10">
      <c r="A1494" s="30" t="s">
        <v>224</v>
      </c>
      <c r="B1494" s="22">
        <v>7086.8</v>
      </c>
      <c r="C1494" s="13">
        <v>45271.906944444447</v>
      </c>
      <c r="D1494" s="13">
        <v>45271.906944444447</v>
      </c>
      <c r="E1494" s="76">
        <v>45281</v>
      </c>
      <c r="F1494" s="273">
        <f t="shared" si="115"/>
        <v>0.5</v>
      </c>
      <c r="G1494" s="273">
        <f t="shared" si="116"/>
        <v>9.0930555555532919</v>
      </c>
      <c r="H1494" s="273">
        <f t="shared" si="117"/>
        <v>9.5930555555532919</v>
      </c>
      <c r="I1494" s="287">
        <f t="shared" si="118"/>
        <v>4.0771444587368129E-4</v>
      </c>
      <c r="J1494" s="22">
        <f t="shared" si="119"/>
        <v>3.9112273300678504E-3</v>
      </c>
    </row>
    <row r="1495" spans="1:10">
      <c r="A1495" s="30" t="s">
        <v>224</v>
      </c>
      <c r="B1495" s="22">
        <v>721.77</v>
      </c>
      <c r="C1495" s="13">
        <v>45272.22152777778</v>
      </c>
      <c r="D1495" s="13">
        <v>45272.22152777778</v>
      </c>
      <c r="E1495" s="76">
        <v>45281</v>
      </c>
      <c r="F1495" s="273">
        <f t="shared" si="115"/>
        <v>0.5</v>
      </c>
      <c r="G1495" s="273">
        <f t="shared" si="116"/>
        <v>8.7784722222204437</v>
      </c>
      <c r="H1495" s="273">
        <f t="shared" si="117"/>
        <v>9.2784722222204437</v>
      </c>
      <c r="I1495" s="287">
        <f t="shared" si="118"/>
        <v>4.1524532313349742E-5</v>
      </c>
      <c r="J1495" s="22">
        <f t="shared" si="119"/>
        <v>3.8528421961011081E-4</v>
      </c>
    </row>
    <row r="1496" spans="1:10">
      <c r="A1496" s="30" t="s">
        <v>224</v>
      </c>
      <c r="B1496" s="22">
        <v>7134.4</v>
      </c>
      <c r="C1496" s="13">
        <v>45274.197916666664</v>
      </c>
      <c r="D1496" s="13">
        <v>45274.197916666664</v>
      </c>
      <c r="E1496" s="76">
        <v>45281</v>
      </c>
      <c r="F1496" s="273">
        <f t="shared" si="115"/>
        <v>0.5</v>
      </c>
      <c r="G1496" s="273">
        <f t="shared" si="116"/>
        <v>6.8020833333357587</v>
      </c>
      <c r="H1496" s="273">
        <f t="shared" si="117"/>
        <v>7.3020833333357587</v>
      </c>
      <c r="I1496" s="287">
        <f t="shared" si="118"/>
        <v>4.1045294669543261E-4</v>
      </c>
      <c r="J1496" s="22">
        <f t="shared" si="119"/>
        <v>2.9971616211832688E-3</v>
      </c>
    </row>
    <row r="1497" spans="1:10">
      <c r="A1497" s="30" t="s">
        <v>224</v>
      </c>
      <c r="B1497" s="22">
        <v>47.64</v>
      </c>
      <c r="C1497" s="13">
        <v>45104.51666666667</v>
      </c>
      <c r="D1497" s="13">
        <v>45104.51666666667</v>
      </c>
      <c r="E1497" s="76">
        <v>45114</v>
      </c>
      <c r="F1497" s="273">
        <f t="shared" si="115"/>
        <v>0.5</v>
      </c>
      <c r="G1497" s="273">
        <f t="shared" si="116"/>
        <v>9.4833333333299379</v>
      </c>
      <c r="H1497" s="273">
        <f t="shared" si="117"/>
        <v>9.9833333333299379</v>
      </c>
      <c r="I1497" s="287">
        <f t="shared" si="118"/>
        <v>2.7408020829460653E-6</v>
      </c>
      <c r="J1497" s="22">
        <f t="shared" si="119"/>
        <v>2.7362340794735578E-5</v>
      </c>
    </row>
    <row r="1498" spans="1:10">
      <c r="A1498" s="30" t="s">
        <v>224</v>
      </c>
      <c r="B1498" s="22">
        <v>724.02</v>
      </c>
      <c r="C1498" s="13">
        <v>45069.411805555559</v>
      </c>
      <c r="D1498" s="13">
        <v>45069.411805555559</v>
      </c>
      <c r="E1498" s="76">
        <v>45085</v>
      </c>
      <c r="F1498" s="273">
        <f t="shared" si="115"/>
        <v>0.5</v>
      </c>
      <c r="G1498" s="273">
        <f t="shared" si="116"/>
        <v>15.588194444440887</v>
      </c>
      <c r="H1498" s="273">
        <f t="shared" si="117"/>
        <v>16.088194444440887</v>
      </c>
      <c r="I1498" s="287">
        <f t="shared" si="118"/>
        <v>4.1653978255554371E-5</v>
      </c>
      <c r="J1498" s="22">
        <f t="shared" si="119"/>
        <v>6.7013730155987138E-4</v>
      </c>
    </row>
    <row r="1499" spans="1:10">
      <c r="A1499" s="30" t="s">
        <v>224</v>
      </c>
      <c r="B1499" s="22">
        <v>716.91</v>
      </c>
      <c r="C1499" s="13">
        <v>45068.42083333333</v>
      </c>
      <c r="D1499" s="13">
        <v>45068.421527777777</v>
      </c>
      <c r="E1499" s="76">
        <v>45085</v>
      </c>
      <c r="F1499" s="273">
        <f t="shared" si="115"/>
        <v>0.50034722222335404</v>
      </c>
      <c r="G1499" s="273">
        <f t="shared" si="116"/>
        <v>16.578472222223354</v>
      </c>
      <c r="H1499" s="273">
        <f t="shared" si="117"/>
        <v>17.078819444446708</v>
      </c>
      <c r="I1499" s="287">
        <f t="shared" si="118"/>
        <v>4.1244929078187736E-5</v>
      </c>
      <c r="J1499" s="22">
        <f t="shared" si="119"/>
        <v>7.0441469672537812E-4</v>
      </c>
    </row>
    <row r="1500" spans="1:10">
      <c r="A1500" s="30" t="s">
        <v>224</v>
      </c>
      <c r="B1500" s="22">
        <v>3266.27</v>
      </c>
      <c r="C1500" s="13">
        <v>45072.271527777775</v>
      </c>
      <c r="D1500" s="13">
        <v>45072.272222222222</v>
      </c>
      <c r="E1500" s="76">
        <v>45085</v>
      </c>
      <c r="F1500" s="273">
        <f t="shared" si="115"/>
        <v>0.50034722222335404</v>
      </c>
      <c r="G1500" s="273">
        <f t="shared" si="116"/>
        <v>12.727777777778101</v>
      </c>
      <c r="H1500" s="273">
        <f t="shared" si="117"/>
        <v>13.228125000001455</v>
      </c>
      <c r="I1500" s="287">
        <f t="shared" si="118"/>
        <v>1.8791351006432086E-4</v>
      </c>
      <c r="J1500" s="22">
        <f t="shared" si="119"/>
        <v>2.4857434003198679E-3</v>
      </c>
    </row>
    <row r="1501" spans="1:10">
      <c r="A1501" s="30" t="s">
        <v>224</v>
      </c>
      <c r="B1501" s="22">
        <v>699.45</v>
      </c>
      <c r="C1501" s="13">
        <v>45127.481249999997</v>
      </c>
      <c r="D1501" s="13">
        <v>45127.481944444444</v>
      </c>
      <c r="E1501" s="76">
        <v>45147</v>
      </c>
      <c r="F1501" s="273">
        <f t="shared" si="115"/>
        <v>0.50034722222335404</v>
      </c>
      <c r="G1501" s="273">
        <f t="shared" si="116"/>
        <v>19.518055555556202</v>
      </c>
      <c r="H1501" s="273">
        <f t="shared" si="117"/>
        <v>20.018402777779556</v>
      </c>
      <c r="I1501" s="287">
        <f t="shared" si="118"/>
        <v>4.0240428566679799E-5</v>
      </c>
      <c r="J1501" s="22">
        <f t="shared" si="119"/>
        <v>8.055491069982627E-4</v>
      </c>
    </row>
    <row r="1502" spans="1:10">
      <c r="A1502" s="30" t="s">
        <v>224</v>
      </c>
      <c r="B1502" s="22">
        <v>707.54</v>
      </c>
      <c r="C1502" s="13">
        <v>45147.570138888892</v>
      </c>
      <c r="D1502" s="13">
        <v>45147.570138888892</v>
      </c>
      <c r="E1502" s="76">
        <v>45162</v>
      </c>
      <c r="F1502" s="273">
        <f t="shared" si="115"/>
        <v>0.5</v>
      </c>
      <c r="G1502" s="273">
        <f t="shared" si="116"/>
        <v>14.429861111108039</v>
      </c>
      <c r="H1502" s="273">
        <f t="shared" si="117"/>
        <v>14.929861111108039</v>
      </c>
      <c r="I1502" s="287">
        <f t="shared" si="118"/>
        <v>4.0705858643317781E-5</v>
      </c>
      <c r="J1502" s="22">
        <f t="shared" si="119"/>
        <v>6.0773281595313117E-4</v>
      </c>
    </row>
    <row r="1503" spans="1:10">
      <c r="A1503" s="30" t="s">
        <v>224</v>
      </c>
      <c r="B1503" s="22">
        <v>7005.6</v>
      </c>
      <c r="C1503" s="13">
        <v>45174.206250000003</v>
      </c>
      <c r="D1503" s="13">
        <v>45174.206250000003</v>
      </c>
      <c r="E1503" s="76">
        <v>45190</v>
      </c>
      <c r="F1503" s="273">
        <f t="shared" si="115"/>
        <v>0.5</v>
      </c>
      <c r="G1503" s="273">
        <f t="shared" si="116"/>
        <v>15.79374999999709</v>
      </c>
      <c r="H1503" s="273">
        <f t="shared" si="117"/>
        <v>16.29374999999709</v>
      </c>
      <c r="I1503" s="287">
        <f t="shared" si="118"/>
        <v>4.0304288564834085E-4</v>
      </c>
      <c r="J1503" s="22">
        <f t="shared" si="119"/>
        <v>6.5670800180314803E-3</v>
      </c>
    </row>
    <row r="1504" spans="1:10">
      <c r="A1504" s="30" t="s">
        <v>224</v>
      </c>
      <c r="B1504" s="22">
        <v>708.65</v>
      </c>
      <c r="C1504" s="13">
        <v>45105.31527777778</v>
      </c>
      <c r="D1504" s="13">
        <v>45105.315972222219</v>
      </c>
      <c r="E1504" s="76">
        <v>45114</v>
      </c>
      <c r="F1504" s="273">
        <f t="shared" si="115"/>
        <v>0.50034722221971606</v>
      </c>
      <c r="G1504" s="273">
        <f t="shared" si="116"/>
        <v>8.6840277777810115</v>
      </c>
      <c r="H1504" s="273">
        <f t="shared" si="117"/>
        <v>9.1843750000007276</v>
      </c>
      <c r="I1504" s="287">
        <f t="shared" si="118"/>
        <v>4.0769718641472064E-5</v>
      </c>
      <c r="J1504" s="22">
        <f t="shared" si="119"/>
        <v>3.7444438464779965E-4</v>
      </c>
    </row>
    <row r="1505" spans="1:10">
      <c r="A1505" s="30" t="s">
        <v>224</v>
      </c>
      <c r="B1505" s="22">
        <v>68.489999999999995</v>
      </c>
      <c r="C1505" s="13">
        <v>44949.30972222222</v>
      </c>
      <c r="D1505" s="13">
        <v>44949.310416666667</v>
      </c>
      <c r="E1505" s="76">
        <v>44966</v>
      </c>
      <c r="F1505" s="273">
        <f t="shared" si="115"/>
        <v>0.50034722222335404</v>
      </c>
      <c r="G1505" s="273">
        <f t="shared" si="116"/>
        <v>16.689583333332848</v>
      </c>
      <c r="H1505" s="273">
        <f t="shared" si="117"/>
        <v>17.189930555556202</v>
      </c>
      <c r="I1505" s="287">
        <f t="shared" si="118"/>
        <v>3.9403344807089843E-6</v>
      </c>
      <c r="J1505" s="22">
        <f t="shared" si="119"/>
        <v>6.7734076089051047E-5</v>
      </c>
    </row>
    <row r="1506" spans="1:10">
      <c r="A1506" s="30" t="s">
        <v>224</v>
      </c>
      <c r="B1506" s="22">
        <v>693.04</v>
      </c>
      <c r="C1506" s="13">
        <v>45286.979166666664</v>
      </c>
      <c r="D1506" s="13">
        <v>45286.979166666664</v>
      </c>
      <c r="E1506" s="76">
        <v>45300</v>
      </c>
      <c r="F1506" s="273">
        <f t="shared" si="115"/>
        <v>0.5</v>
      </c>
      <c r="G1506" s="273">
        <f t="shared" si="116"/>
        <v>13.020833333335759</v>
      </c>
      <c r="H1506" s="273">
        <f t="shared" si="117"/>
        <v>13.520833333335759</v>
      </c>
      <c r="I1506" s="287">
        <f t="shared" si="118"/>
        <v>3.9871651460221263E-5</v>
      </c>
      <c r="J1506" s="22">
        <f t="shared" si="119"/>
        <v>5.3909795411850501E-4</v>
      </c>
    </row>
    <row r="1507" spans="1:10">
      <c r="A1507" s="30" t="s">
        <v>224</v>
      </c>
      <c r="B1507" s="22">
        <v>7120.4</v>
      </c>
      <c r="C1507" s="13">
        <v>45286</v>
      </c>
      <c r="D1507" s="13">
        <v>45286</v>
      </c>
      <c r="E1507" s="76">
        <v>45300</v>
      </c>
      <c r="F1507" s="273">
        <f t="shared" si="115"/>
        <v>0.5</v>
      </c>
      <c r="G1507" s="273">
        <f t="shared" si="116"/>
        <v>14</v>
      </c>
      <c r="H1507" s="273">
        <f t="shared" si="117"/>
        <v>14.5</v>
      </c>
      <c r="I1507" s="287">
        <f t="shared" si="118"/>
        <v>4.0964750527727045E-4</v>
      </c>
      <c r="J1507" s="22">
        <f t="shared" si="119"/>
        <v>5.9398888265204215E-3</v>
      </c>
    </row>
    <row r="1508" spans="1:10">
      <c r="A1508" s="30" t="s">
        <v>224</v>
      </c>
      <c r="B1508" s="22">
        <v>3273.91</v>
      </c>
      <c r="C1508" s="13">
        <v>44960.416666666664</v>
      </c>
      <c r="D1508" s="13">
        <v>44960.416666666664</v>
      </c>
      <c r="E1508" s="76">
        <v>44980</v>
      </c>
      <c r="F1508" s="273">
        <f t="shared" si="115"/>
        <v>0.5</v>
      </c>
      <c r="G1508" s="273">
        <f t="shared" si="116"/>
        <v>19.583333333335759</v>
      </c>
      <c r="H1508" s="273">
        <f t="shared" si="117"/>
        <v>20.083333333335759</v>
      </c>
      <c r="I1508" s="287">
        <f t="shared" si="118"/>
        <v>1.8835305095251791E-4</v>
      </c>
      <c r="J1508" s="22">
        <f t="shared" si="119"/>
        <v>3.7827571066301915E-3</v>
      </c>
    </row>
    <row r="1509" spans="1:10">
      <c r="A1509" s="30" t="s">
        <v>224</v>
      </c>
      <c r="B1509" s="22">
        <v>731.71</v>
      </c>
      <c r="C1509" s="13">
        <v>44960.416666666664</v>
      </c>
      <c r="D1509" s="13">
        <v>44960.416666666664</v>
      </c>
      <c r="E1509" s="76">
        <v>44980</v>
      </c>
      <c r="F1509" s="273">
        <f t="shared" si="115"/>
        <v>0.5</v>
      </c>
      <c r="G1509" s="273">
        <f t="shared" si="116"/>
        <v>19.583333333335759</v>
      </c>
      <c r="H1509" s="273">
        <f t="shared" si="117"/>
        <v>20.083333333335759</v>
      </c>
      <c r="I1509" s="287">
        <f t="shared" si="118"/>
        <v>4.2096395720244873E-5</v>
      </c>
      <c r="J1509" s="22">
        <f t="shared" si="119"/>
        <v>8.4543594738168662E-4</v>
      </c>
    </row>
    <row r="1510" spans="1:10">
      <c r="A1510" s="30" t="s">
        <v>224</v>
      </c>
      <c r="B1510" s="22">
        <v>722.31</v>
      </c>
      <c r="C1510" s="13">
        <v>45082.498611111114</v>
      </c>
      <c r="D1510" s="13">
        <v>45082.498611111114</v>
      </c>
      <c r="E1510" s="76">
        <v>45099</v>
      </c>
      <c r="F1510" s="273">
        <f t="shared" si="115"/>
        <v>0.5</v>
      </c>
      <c r="G1510" s="273">
        <f t="shared" si="116"/>
        <v>16.50138888888614</v>
      </c>
      <c r="H1510" s="273">
        <f t="shared" si="117"/>
        <v>17.00138888888614</v>
      </c>
      <c r="I1510" s="287">
        <f t="shared" si="118"/>
        <v>4.1555599339478848E-5</v>
      </c>
      <c r="J1510" s="22">
        <f t="shared" si="119"/>
        <v>7.0650290488121989E-4</v>
      </c>
    </row>
    <row r="1511" spans="1:10">
      <c r="A1511" s="30" t="s">
        <v>224</v>
      </c>
      <c r="B1511" s="22">
        <v>54.02</v>
      </c>
      <c r="C1511" s="13">
        <v>45057.532638888886</v>
      </c>
      <c r="D1511" s="13">
        <v>45057.532638888886</v>
      </c>
      <c r="E1511" s="76">
        <v>45085</v>
      </c>
      <c r="F1511" s="273">
        <f t="shared" si="115"/>
        <v>0.5</v>
      </c>
      <c r="G1511" s="273">
        <f t="shared" si="116"/>
        <v>27.46736111111386</v>
      </c>
      <c r="H1511" s="273">
        <f t="shared" si="117"/>
        <v>27.96736111111386</v>
      </c>
      <c r="I1511" s="287">
        <f t="shared" si="118"/>
        <v>3.1078532435085321E-6</v>
      </c>
      <c r="J1511" s="22">
        <f t="shared" si="119"/>
        <v>8.6918453941549589E-5</v>
      </c>
    </row>
    <row r="1512" spans="1:10">
      <c r="A1512" s="30" t="s">
        <v>224</v>
      </c>
      <c r="B1512" s="22">
        <v>3371.96</v>
      </c>
      <c r="C1512" s="13">
        <v>45057.532638888886</v>
      </c>
      <c r="D1512" s="13">
        <v>45057.532638888886</v>
      </c>
      <c r="E1512" s="76">
        <v>45085</v>
      </c>
      <c r="F1512" s="273">
        <f t="shared" si="115"/>
        <v>0.5</v>
      </c>
      <c r="G1512" s="273">
        <f t="shared" si="116"/>
        <v>27.46736111111386</v>
      </c>
      <c r="H1512" s="273">
        <f t="shared" si="117"/>
        <v>27.96736111111386</v>
      </c>
      <c r="I1512" s="287">
        <f t="shared" si="118"/>
        <v>1.939940174561464E-4</v>
      </c>
      <c r="J1512" s="22">
        <f t="shared" si="119"/>
        <v>5.4255007395917721E-3</v>
      </c>
    </row>
    <row r="1513" spans="1:10">
      <c r="A1513" s="30" t="s">
        <v>224</v>
      </c>
      <c r="B1513" s="22">
        <v>67.680000000000007</v>
      </c>
      <c r="C1513" s="13">
        <v>44951.428472222222</v>
      </c>
      <c r="D1513" s="13">
        <v>44951.429166666669</v>
      </c>
      <c r="E1513" s="76">
        <v>44966</v>
      </c>
      <c r="F1513" s="273">
        <f t="shared" si="115"/>
        <v>0.50034722222335404</v>
      </c>
      <c r="G1513" s="273">
        <f t="shared" si="116"/>
        <v>14.570833333331393</v>
      </c>
      <c r="H1513" s="273">
        <f t="shared" si="117"/>
        <v>15.071180555554747</v>
      </c>
      <c r="I1513" s="287">
        <f t="shared" si="118"/>
        <v>3.8937339415153178E-6</v>
      </c>
      <c r="J1513" s="22">
        <f t="shared" si="119"/>
        <v>5.86831672678692E-5</v>
      </c>
    </row>
    <row r="1514" spans="1:10">
      <c r="A1514" s="30" t="s">
        <v>224</v>
      </c>
      <c r="B1514" s="22">
        <v>3284.1</v>
      </c>
      <c r="C1514" s="13">
        <v>44951.429861111108</v>
      </c>
      <c r="D1514" s="13">
        <v>44951.429861111108</v>
      </c>
      <c r="E1514" s="76">
        <v>44966</v>
      </c>
      <c r="F1514" s="273">
        <f t="shared" si="115"/>
        <v>0.5</v>
      </c>
      <c r="G1514" s="273">
        <f t="shared" si="116"/>
        <v>14.570138888891961</v>
      </c>
      <c r="H1514" s="273">
        <f t="shared" si="117"/>
        <v>15.070138888891961</v>
      </c>
      <c r="I1514" s="287">
        <f t="shared" si="118"/>
        <v>1.889392972418802E-4</v>
      </c>
      <c r="J1514" s="22">
        <f t="shared" si="119"/>
        <v>2.8473414510047763E-3</v>
      </c>
    </row>
    <row r="1515" spans="1:10">
      <c r="A1515" s="30" t="s">
        <v>224</v>
      </c>
      <c r="B1515" s="22">
        <v>709.22</v>
      </c>
      <c r="C1515" s="13">
        <v>44952.431250000001</v>
      </c>
      <c r="D1515" s="13">
        <v>44952.431250000001</v>
      </c>
      <c r="E1515" s="76">
        <v>44966</v>
      </c>
      <c r="F1515" s="273">
        <f t="shared" si="115"/>
        <v>0.5</v>
      </c>
      <c r="G1515" s="273">
        <f t="shared" si="116"/>
        <v>13.568749999998545</v>
      </c>
      <c r="H1515" s="273">
        <f t="shared" si="117"/>
        <v>14.068749999998545</v>
      </c>
      <c r="I1515" s="287">
        <f t="shared" si="118"/>
        <v>4.080251161349724E-5</v>
      </c>
      <c r="J1515" s="22">
        <f t="shared" si="119"/>
        <v>5.7404033526232989E-4</v>
      </c>
    </row>
    <row r="1516" spans="1:10">
      <c r="A1516" s="30" t="s">
        <v>224</v>
      </c>
      <c r="B1516" s="22">
        <v>63.6</v>
      </c>
      <c r="C1516" s="13">
        <v>44958.34652777778</v>
      </c>
      <c r="D1516" s="13">
        <v>44958.34652777778</v>
      </c>
      <c r="E1516" s="76">
        <v>44992</v>
      </c>
      <c r="F1516" s="273">
        <f t="shared" si="115"/>
        <v>0.5</v>
      </c>
      <c r="G1516" s="273">
        <f t="shared" si="116"/>
        <v>33.653472222220444</v>
      </c>
      <c r="H1516" s="273">
        <f t="shared" si="117"/>
        <v>34.153472222220444</v>
      </c>
      <c r="I1516" s="287">
        <f t="shared" si="118"/>
        <v>3.6590052996509189E-6</v>
      </c>
      <c r="J1516" s="22">
        <f t="shared" si="119"/>
        <v>1.2496773586258506E-4</v>
      </c>
    </row>
    <row r="1517" spans="1:10">
      <c r="A1517" s="30" t="s">
        <v>224</v>
      </c>
      <c r="B1517" s="22">
        <v>3296.83</v>
      </c>
      <c r="C1517" s="13">
        <v>44960.415277777778</v>
      </c>
      <c r="D1517" s="13">
        <v>44960.415972222225</v>
      </c>
      <c r="E1517" s="76">
        <v>44980</v>
      </c>
      <c r="F1517" s="273">
        <f t="shared" si="115"/>
        <v>0.50034722222335404</v>
      </c>
      <c r="G1517" s="273">
        <f t="shared" si="116"/>
        <v>19.584027777775191</v>
      </c>
      <c r="H1517" s="273">
        <f t="shared" si="117"/>
        <v>20.084374999998545</v>
      </c>
      <c r="I1517" s="287">
        <f t="shared" si="118"/>
        <v>1.8967167361710909E-4</v>
      </c>
      <c r="J1517" s="22">
        <f t="shared" si="119"/>
        <v>3.8094370198033497E-3</v>
      </c>
    </row>
    <row r="1518" spans="1:10">
      <c r="A1518" s="30" t="s">
        <v>224</v>
      </c>
      <c r="B1518" s="22">
        <v>219152.14</v>
      </c>
      <c r="C1518" s="13">
        <v>45085</v>
      </c>
      <c r="D1518" s="13">
        <v>45091.296527777777</v>
      </c>
      <c r="E1518" s="76">
        <v>45099</v>
      </c>
      <c r="F1518" s="273">
        <f t="shared" si="115"/>
        <v>3.648263888888323</v>
      </c>
      <c r="G1518" s="273">
        <f t="shared" si="116"/>
        <v>7.703472222223354</v>
      </c>
      <c r="H1518" s="273">
        <f t="shared" si="117"/>
        <v>11.351736111111677</v>
      </c>
      <c r="I1518" s="287">
        <f t="shared" si="118"/>
        <v>1.2608157888205034E-2</v>
      </c>
      <c r="J1518" s="22">
        <f t="shared" si="119"/>
        <v>0.14312448119413462</v>
      </c>
    </row>
    <row r="1519" spans="1:10">
      <c r="A1519" s="30" t="s">
        <v>224</v>
      </c>
      <c r="B1519" s="22">
        <v>694.15</v>
      </c>
      <c r="C1519" s="13">
        <v>45149.588194444441</v>
      </c>
      <c r="D1519" s="13">
        <v>45149.588194444441</v>
      </c>
      <c r="E1519" s="76">
        <v>45162</v>
      </c>
      <c r="F1519" s="273">
        <f t="shared" si="115"/>
        <v>0.5</v>
      </c>
      <c r="G1519" s="273">
        <f t="shared" si="116"/>
        <v>12.411805555559113</v>
      </c>
      <c r="H1519" s="273">
        <f t="shared" si="117"/>
        <v>12.911805555559113</v>
      </c>
      <c r="I1519" s="287">
        <f t="shared" si="118"/>
        <v>3.9935511458375553E-5</v>
      </c>
      <c r="J1519" s="22">
        <f t="shared" si="119"/>
        <v>5.1563955871234812E-4</v>
      </c>
    </row>
    <row r="1520" spans="1:10">
      <c r="A1520" s="30" t="s">
        <v>224</v>
      </c>
      <c r="B1520" s="22">
        <v>3203.87</v>
      </c>
      <c r="C1520" s="13">
        <v>45079.482638888891</v>
      </c>
      <c r="D1520" s="13">
        <v>45079.48333333333</v>
      </c>
      <c r="E1520" s="76">
        <v>45099</v>
      </c>
      <c r="F1520" s="273">
        <f t="shared" si="115"/>
        <v>0.50034722221971606</v>
      </c>
      <c r="G1520" s="273">
        <f t="shared" si="116"/>
        <v>19.516666666670062</v>
      </c>
      <c r="H1520" s="273">
        <f t="shared" si="117"/>
        <v>20.017013888889778</v>
      </c>
      <c r="I1520" s="287">
        <f t="shared" si="118"/>
        <v>1.8432354260051239E-4</v>
      </c>
      <c r="J1520" s="22">
        <f t="shared" si="119"/>
        <v>3.6896069122838234E-3</v>
      </c>
    </row>
    <row r="1521" spans="1:10">
      <c r="A1521" s="30" t="s">
        <v>224</v>
      </c>
      <c r="B1521" s="22">
        <v>204508.04</v>
      </c>
      <c r="C1521" s="13">
        <v>44981</v>
      </c>
      <c r="D1521" s="13">
        <v>45013.259027777778</v>
      </c>
      <c r="E1521" s="76">
        <v>45023</v>
      </c>
      <c r="F1521" s="273">
        <f t="shared" si="115"/>
        <v>16.629513888889051</v>
      </c>
      <c r="G1521" s="273">
        <f t="shared" si="116"/>
        <v>9.7409722222218988</v>
      </c>
      <c r="H1521" s="273">
        <f t="shared" si="117"/>
        <v>26.370486111110949</v>
      </c>
      <c r="I1521" s="287">
        <f t="shared" si="118"/>
        <v>1.1765660411654435E-2</v>
      </c>
      <c r="J1521" s="22">
        <f t="shared" si="119"/>
        <v>0.31026618447358123</v>
      </c>
    </row>
    <row r="1522" spans="1:10">
      <c r="A1522" s="30" t="s">
        <v>224</v>
      </c>
      <c r="B1522" s="22">
        <v>734.55</v>
      </c>
      <c r="C1522" s="13">
        <v>44963.44027777778</v>
      </c>
      <c r="D1522" s="13">
        <v>44963.440972222219</v>
      </c>
      <c r="E1522" s="76">
        <v>44980</v>
      </c>
      <c r="F1522" s="273">
        <f t="shared" si="115"/>
        <v>0.50034722221971606</v>
      </c>
      <c r="G1522" s="273">
        <f t="shared" si="116"/>
        <v>16.559027777781012</v>
      </c>
      <c r="H1522" s="273">
        <f t="shared" si="117"/>
        <v>17.059375000000728</v>
      </c>
      <c r="I1522" s="287">
        <f t="shared" si="118"/>
        <v>4.2259785265072046E-5</v>
      </c>
      <c r="J1522" s="22">
        <f t="shared" si="119"/>
        <v>7.2092552425636919E-4</v>
      </c>
    </row>
    <row r="1523" spans="1:10">
      <c r="A1523" s="30" t="s">
        <v>225</v>
      </c>
      <c r="B1523" s="22">
        <v>3803.85</v>
      </c>
      <c r="C1523" s="13">
        <v>45104.431944444441</v>
      </c>
      <c r="D1523" s="13">
        <v>45104.432638888888</v>
      </c>
      <c r="E1523" s="76">
        <v>45120</v>
      </c>
      <c r="F1523" s="273">
        <f t="shared" si="115"/>
        <v>0.50034722222335404</v>
      </c>
      <c r="G1523" s="273">
        <f t="shared" si="116"/>
        <v>15.567361111112405</v>
      </c>
      <c r="H1523" s="273">
        <f t="shared" si="117"/>
        <v>16.067708333335759</v>
      </c>
      <c r="I1523" s="287">
        <f t="shared" si="118"/>
        <v>2.188413098911501E-4</v>
      </c>
      <c r="J1523" s="22">
        <f t="shared" si="119"/>
        <v>3.5162783386161454E-3</v>
      </c>
    </row>
    <row r="1524" spans="1:10">
      <c r="A1524" s="30" t="s">
        <v>225</v>
      </c>
      <c r="B1524" s="22">
        <v>576.29999999999995</v>
      </c>
      <c r="C1524" s="13">
        <v>45288.357638888891</v>
      </c>
      <c r="D1524" s="13">
        <v>45288.357638888891</v>
      </c>
      <c r="E1524" s="76">
        <v>45302</v>
      </c>
      <c r="F1524" s="273">
        <f t="shared" si="115"/>
        <v>0.5</v>
      </c>
      <c r="G1524" s="273">
        <f t="shared" si="116"/>
        <v>13.642361111109494</v>
      </c>
      <c r="H1524" s="273">
        <f t="shared" si="117"/>
        <v>14.142361111109494</v>
      </c>
      <c r="I1524" s="287">
        <f t="shared" si="118"/>
        <v>3.3155420663346296E-5</v>
      </c>
      <c r="J1524" s="22">
        <f t="shared" si="119"/>
        <v>4.6889593181178478E-4</v>
      </c>
    </row>
    <row r="1525" spans="1:10">
      <c r="A1525" s="30" t="s">
        <v>225</v>
      </c>
      <c r="B1525" s="22">
        <v>5343.84</v>
      </c>
      <c r="C1525" s="13">
        <v>45287.113888888889</v>
      </c>
      <c r="D1525" s="13">
        <v>45287.113888888889</v>
      </c>
      <c r="E1525" s="76">
        <v>45302</v>
      </c>
      <c r="F1525" s="273">
        <f t="shared" si="115"/>
        <v>0.5</v>
      </c>
      <c r="G1525" s="273">
        <f t="shared" si="116"/>
        <v>14.886111111110949</v>
      </c>
      <c r="H1525" s="273">
        <f t="shared" si="117"/>
        <v>15.386111111110949</v>
      </c>
      <c r="I1525" s="287">
        <f t="shared" si="118"/>
        <v>3.0743929057368811E-4</v>
      </c>
      <c r="J1525" s="22">
        <f t="shared" si="119"/>
        <v>4.7302950846878902E-3</v>
      </c>
    </row>
    <row r="1526" spans="1:10">
      <c r="A1526" s="30" t="s">
        <v>225</v>
      </c>
      <c r="B1526" s="22">
        <v>576.54</v>
      </c>
      <c r="C1526" s="13">
        <v>45133.487500000003</v>
      </c>
      <c r="D1526" s="13">
        <v>45133.488194444442</v>
      </c>
      <c r="E1526" s="76">
        <v>45152</v>
      </c>
      <c r="F1526" s="273">
        <f t="shared" si="115"/>
        <v>0.50034722221971606</v>
      </c>
      <c r="G1526" s="273">
        <f t="shared" si="116"/>
        <v>18.511805555557657</v>
      </c>
      <c r="H1526" s="273">
        <f t="shared" si="117"/>
        <v>19.012152777777374</v>
      </c>
      <c r="I1526" s="287">
        <f t="shared" si="118"/>
        <v>3.3169228230514789E-5</v>
      </c>
      <c r="J1526" s="22">
        <f t="shared" si="119"/>
        <v>6.306184346395134E-4</v>
      </c>
    </row>
    <row r="1527" spans="1:10">
      <c r="A1527" s="30" t="s">
        <v>225</v>
      </c>
      <c r="B1527" s="22">
        <v>525.03</v>
      </c>
      <c r="C1527" s="13">
        <v>44936.506249999999</v>
      </c>
      <c r="D1527" s="13">
        <v>44936.506944444445</v>
      </c>
      <c r="E1527" s="76">
        <v>44971</v>
      </c>
      <c r="F1527" s="273">
        <f t="shared" si="115"/>
        <v>0.50034722222335404</v>
      </c>
      <c r="G1527" s="273">
        <f t="shared" si="116"/>
        <v>34.493055555554747</v>
      </c>
      <c r="H1527" s="273">
        <f t="shared" si="117"/>
        <v>34.993402777778101</v>
      </c>
      <c r="I1527" s="287">
        <f t="shared" si="118"/>
        <v>3.0205779126976755E-5</v>
      </c>
      <c r="J1527" s="22">
        <f t="shared" si="119"/>
        <v>1.0570029952069002E-3</v>
      </c>
    </row>
    <row r="1528" spans="1:10">
      <c r="A1528" s="30" t="s">
        <v>225</v>
      </c>
      <c r="B1528" s="22">
        <v>518.58000000000004</v>
      </c>
      <c r="C1528" s="13">
        <v>44935.502083333333</v>
      </c>
      <c r="D1528" s="13">
        <v>44935.50277777778</v>
      </c>
      <c r="E1528" s="76">
        <v>44971</v>
      </c>
      <c r="F1528" s="273">
        <f t="shared" si="115"/>
        <v>0.50034722222335404</v>
      </c>
      <c r="G1528" s="273">
        <f t="shared" si="116"/>
        <v>35.497222222220444</v>
      </c>
      <c r="H1528" s="273">
        <f t="shared" si="117"/>
        <v>35.997569444443798</v>
      </c>
      <c r="I1528" s="287">
        <f t="shared" si="118"/>
        <v>2.9834700759323483E-5</v>
      </c>
      <c r="J1528" s="22">
        <f t="shared" si="119"/>
        <v>1.0739767124379471E-3</v>
      </c>
    </row>
    <row r="1529" spans="1:10">
      <c r="A1529" s="30" t="s">
        <v>225</v>
      </c>
      <c r="B1529" s="22">
        <v>566.16</v>
      </c>
      <c r="C1529" s="13">
        <v>45181.96875</v>
      </c>
      <c r="D1529" s="13">
        <v>45181.96875</v>
      </c>
      <c r="E1529" s="76">
        <v>45211</v>
      </c>
      <c r="F1529" s="273">
        <f t="shared" si="115"/>
        <v>0.5</v>
      </c>
      <c r="G1529" s="273">
        <f t="shared" si="116"/>
        <v>29.03125</v>
      </c>
      <c r="H1529" s="273">
        <f t="shared" si="117"/>
        <v>29.53125</v>
      </c>
      <c r="I1529" s="287">
        <f t="shared" si="118"/>
        <v>3.2572050950477418E-5</v>
      </c>
      <c r="J1529" s="22">
        <f t="shared" si="119"/>
        <v>9.6189337963128627E-4</v>
      </c>
    </row>
    <row r="1530" spans="1:10">
      <c r="A1530" s="30" t="s">
        <v>225</v>
      </c>
      <c r="B1530" s="22">
        <v>5242.32</v>
      </c>
      <c r="C1530" s="13">
        <v>45160.379166666666</v>
      </c>
      <c r="D1530" s="13">
        <v>45160.379166666666</v>
      </c>
      <c r="E1530" s="76">
        <v>45183</v>
      </c>
      <c r="F1530" s="273">
        <f t="shared" si="115"/>
        <v>0.5</v>
      </c>
      <c r="G1530" s="273">
        <f t="shared" si="116"/>
        <v>22.620833333334303</v>
      </c>
      <c r="H1530" s="273">
        <f t="shared" si="117"/>
        <v>23.120833333334303</v>
      </c>
      <c r="I1530" s="287">
        <f t="shared" si="118"/>
        <v>3.0159868966141514E-4</v>
      </c>
      <c r="J1530" s="22">
        <f t="shared" si="119"/>
        <v>6.9732130372135949E-3</v>
      </c>
    </row>
    <row r="1531" spans="1:10">
      <c r="A1531" s="30" t="s">
        <v>225</v>
      </c>
      <c r="B1531" s="22">
        <v>5121.3599999999997</v>
      </c>
      <c r="C1531" s="13">
        <v>45174.45208333333</v>
      </c>
      <c r="D1531" s="13">
        <v>45174.45208333333</v>
      </c>
      <c r="E1531" s="76">
        <v>45211</v>
      </c>
      <c r="F1531" s="273">
        <f t="shared" si="115"/>
        <v>0.5</v>
      </c>
      <c r="G1531" s="273">
        <f t="shared" si="116"/>
        <v>36.547916666670062</v>
      </c>
      <c r="H1531" s="273">
        <f t="shared" si="117"/>
        <v>37.047916666670062</v>
      </c>
      <c r="I1531" s="287">
        <f t="shared" si="118"/>
        <v>2.9463967580849415E-4</v>
      </c>
      <c r="J1531" s="22">
        <f t="shared" si="119"/>
        <v>1.0915786156047774E-2</v>
      </c>
    </row>
    <row r="1532" spans="1:10">
      <c r="A1532" s="30" t="s">
        <v>225</v>
      </c>
      <c r="B1532" s="22">
        <v>536.21</v>
      </c>
      <c r="C1532" s="13">
        <v>45013.308333333334</v>
      </c>
      <c r="D1532" s="13">
        <v>45013.308333333334</v>
      </c>
      <c r="E1532" s="76">
        <v>45029</v>
      </c>
      <c r="F1532" s="273">
        <f t="shared" si="115"/>
        <v>0.5</v>
      </c>
      <c r="G1532" s="273">
        <f t="shared" si="116"/>
        <v>15.691666666665697</v>
      </c>
      <c r="H1532" s="273">
        <f t="shared" si="117"/>
        <v>16.191666666665697</v>
      </c>
      <c r="I1532" s="287">
        <f t="shared" si="118"/>
        <v>3.0848981630909106E-5</v>
      </c>
      <c r="J1532" s="22">
        <f t="shared" si="119"/>
        <v>4.9949642757377336E-4</v>
      </c>
    </row>
    <row r="1533" spans="1:10">
      <c r="A1533" s="30" t="s">
        <v>225</v>
      </c>
      <c r="B1533" s="22">
        <v>3835.95</v>
      </c>
      <c r="C1533" s="13">
        <v>45006.499305555553</v>
      </c>
      <c r="D1533" s="13">
        <v>45006.5</v>
      </c>
      <c r="E1533" s="76">
        <v>45029</v>
      </c>
      <c r="F1533" s="273">
        <f t="shared" si="115"/>
        <v>0.50034722222335404</v>
      </c>
      <c r="G1533" s="273">
        <f t="shared" si="116"/>
        <v>22.5</v>
      </c>
      <c r="H1533" s="273">
        <f t="shared" si="117"/>
        <v>23.000347222223354</v>
      </c>
      <c r="I1533" s="287">
        <f t="shared" si="118"/>
        <v>2.2068807199993618E-4</v>
      </c>
      <c r="J1533" s="22">
        <f t="shared" si="119"/>
        <v>5.0759022838015597E-3</v>
      </c>
    </row>
    <row r="1534" spans="1:10">
      <c r="A1534" s="30" t="s">
        <v>225</v>
      </c>
      <c r="B1534" s="22">
        <v>3815.09</v>
      </c>
      <c r="C1534" s="13">
        <v>44942.541666666664</v>
      </c>
      <c r="D1534" s="13">
        <v>44942.542361111111</v>
      </c>
      <c r="E1534" s="76">
        <v>44971</v>
      </c>
      <c r="F1534" s="273">
        <f t="shared" si="115"/>
        <v>0.50034722222335404</v>
      </c>
      <c r="G1534" s="273">
        <f t="shared" si="116"/>
        <v>28.457638888889051</v>
      </c>
      <c r="H1534" s="273">
        <f t="shared" si="117"/>
        <v>28.957986111112405</v>
      </c>
      <c r="I1534" s="287">
        <f t="shared" si="118"/>
        <v>2.1948796428687459E-4</v>
      </c>
      <c r="J1534" s="22">
        <f t="shared" si="119"/>
        <v>6.3559294213756494E-3</v>
      </c>
    </row>
    <row r="1535" spans="1:10">
      <c r="A1535" s="30" t="s">
        <v>225</v>
      </c>
      <c r="B1535" s="22">
        <v>511.06</v>
      </c>
      <c r="C1535" s="13">
        <v>44942.541666666664</v>
      </c>
      <c r="D1535" s="13">
        <v>44942.542361111111</v>
      </c>
      <c r="E1535" s="76">
        <v>44971</v>
      </c>
      <c r="F1535" s="273">
        <f t="shared" si="115"/>
        <v>0.50034722222335404</v>
      </c>
      <c r="G1535" s="273">
        <f t="shared" si="116"/>
        <v>28.457638888889051</v>
      </c>
      <c r="H1535" s="273">
        <f t="shared" si="117"/>
        <v>28.957986111112405</v>
      </c>
      <c r="I1535" s="287">
        <f t="shared" si="118"/>
        <v>2.9402063654710667E-5</v>
      </c>
      <c r="J1535" s="22">
        <f t="shared" si="119"/>
        <v>8.5142455095115431E-4</v>
      </c>
    </row>
    <row r="1536" spans="1:10">
      <c r="A1536" s="30" t="s">
        <v>225</v>
      </c>
      <c r="B1536" s="22">
        <v>5285.52</v>
      </c>
      <c r="C1536" s="13">
        <v>45145.308333333334</v>
      </c>
      <c r="D1536" s="13">
        <v>45145.309027777781</v>
      </c>
      <c r="E1536" s="76">
        <v>45183</v>
      </c>
      <c r="F1536" s="273">
        <f t="shared" si="115"/>
        <v>0.50034722222335404</v>
      </c>
      <c r="G1536" s="273">
        <f t="shared" si="116"/>
        <v>37.690972222218988</v>
      </c>
      <c r="H1536" s="273">
        <f t="shared" si="117"/>
        <v>38.191319444442343</v>
      </c>
      <c r="I1536" s="287">
        <f t="shared" si="118"/>
        <v>3.040840517517441E-4</v>
      </c>
      <c r="J1536" s="22">
        <f t="shared" si="119"/>
        <v>1.1613371158411196E-2</v>
      </c>
    </row>
    <row r="1537" spans="1:10">
      <c r="A1537" s="30" t="s">
        <v>225</v>
      </c>
      <c r="B1537" s="22">
        <v>5151.6000000000004</v>
      </c>
      <c r="C1537" s="13">
        <v>45135.397222222222</v>
      </c>
      <c r="D1537" s="13">
        <v>45135.397222222222</v>
      </c>
      <c r="E1537" s="76">
        <v>45152</v>
      </c>
      <c r="F1537" s="273">
        <f t="shared" si="115"/>
        <v>0.5</v>
      </c>
      <c r="G1537" s="273">
        <f t="shared" si="116"/>
        <v>16.602777777778101</v>
      </c>
      <c r="H1537" s="273">
        <f t="shared" si="117"/>
        <v>17.102777777778101</v>
      </c>
      <c r="I1537" s="287">
        <f t="shared" si="118"/>
        <v>2.9637942927172444E-4</v>
      </c>
      <c r="J1537" s="22">
        <f t="shared" si="119"/>
        <v>5.0689115167390055E-3</v>
      </c>
    </row>
    <row r="1538" spans="1:10">
      <c r="A1538" s="30" t="s">
        <v>225</v>
      </c>
      <c r="B1538" s="22">
        <v>3901.76</v>
      </c>
      <c r="C1538" s="13">
        <v>45015.309027777781</v>
      </c>
      <c r="D1538" s="13">
        <v>45015.30972222222</v>
      </c>
      <c r="E1538" s="76">
        <v>45029</v>
      </c>
      <c r="F1538" s="273">
        <f t="shared" si="115"/>
        <v>0.50034722221971606</v>
      </c>
      <c r="G1538" s="273">
        <f t="shared" si="116"/>
        <v>13.690277777779556</v>
      </c>
      <c r="H1538" s="273">
        <f t="shared" si="117"/>
        <v>14.190624999999272</v>
      </c>
      <c r="I1538" s="287">
        <f t="shared" si="118"/>
        <v>2.24474221980597E-4</v>
      </c>
      <c r="J1538" s="22">
        <f t="shared" si="119"/>
        <v>3.1854295062932461E-3</v>
      </c>
    </row>
    <row r="1539" spans="1:10">
      <c r="A1539" s="30" t="s">
        <v>225</v>
      </c>
      <c r="B1539" s="22">
        <v>12.74</v>
      </c>
      <c r="C1539" s="13">
        <v>45035.350694444445</v>
      </c>
      <c r="D1539" s="13">
        <v>45035.351388888892</v>
      </c>
      <c r="E1539" s="76">
        <v>45057</v>
      </c>
      <c r="F1539" s="273">
        <f t="shared" si="115"/>
        <v>0.50034722222335404</v>
      </c>
      <c r="G1539" s="273">
        <f t="shared" si="116"/>
        <v>21.648611111108039</v>
      </c>
      <c r="H1539" s="273">
        <f t="shared" si="117"/>
        <v>22.148958333331393</v>
      </c>
      <c r="I1539" s="287">
        <f t="shared" si="118"/>
        <v>7.3295169052755827E-7</v>
      </c>
      <c r="J1539" s="22">
        <f t="shared" si="119"/>
        <v>1.6234116453839696E-5</v>
      </c>
    </row>
    <row r="1540" spans="1:10">
      <c r="A1540" s="30" t="s">
        <v>225</v>
      </c>
      <c r="B1540" s="22">
        <v>520.95000000000005</v>
      </c>
      <c r="C1540" s="13">
        <v>45083.321527777778</v>
      </c>
      <c r="D1540" s="13">
        <v>45083.322222222225</v>
      </c>
      <c r="E1540" s="76">
        <v>45120</v>
      </c>
      <c r="F1540" s="273">
        <f t="shared" si="115"/>
        <v>0.50034722222335404</v>
      </c>
      <c r="G1540" s="273">
        <f t="shared" si="116"/>
        <v>36.677777777775191</v>
      </c>
      <c r="H1540" s="273">
        <f t="shared" si="117"/>
        <v>37.178124999998545</v>
      </c>
      <c r="I1540" s="287">
        <f t="shared" si="118"/>
        <v>2.9971050485112362E-5</v>
      </c>
      <c r="J1540" s="22">
        <f t="shared" si="119"/>
        <v>1.1142674613167744E-3</v>
      </c>
    </row>
    <row r="1541" spans="1:10">
      <c r="A1541" s="30" t="s">
        <v>225</v>
      </c>
      <c r="B1541" s="22">
        <v>9.65</v>
      </c>
      <c r="C1541" s="13">
        <v>45100.251388888886</v>
      </c>
      <c r="D1541" s="13">
        <v>45100.252083333333</v>
      </c>
      <c r="E1541" s="76">
        <v>45120</v>
      </c>
      <c r="F1541" s="273">
        <f t="shared" si="115"/>
        <v>0.50034722222335404</v>
      </c>
      <c r="G1541" s="273">
        <f t="shared" si="116"/>
        <v>19.747916666667152</v>
      </c>
      <c r="H1541" s="273">
        <f t="shared" si="117"/>
        <v>20.248263888890506</v>
      </c>
      <c r="I1541" s="287">
        <f t="shared" si="118"/>
        <v>5.5517926323319754E-7</v>
      </c>
      <c r="J1541" s="22">
        <f t="shared" si="119"/>
        <v>1.124141622758559E-5</v>
      </c>
    </row>
    <row r="1542" spans="1:10">
      <c r="A1542" s="30" t="s">
        <v>225</v>
      </c>
      <c r="B1542" s="22">
        <v>488.27</v>
      </c>
      <c r="C1542" s="13">
        <v>45100.251388888886</v>
      </c>
      <c r="D1542" s="13">
        <v>45100.252083333333</v>
      </c>
      <c r="E1542" s="76">
        <v>45120</v>
      </c>
      <c r="F1542" s="273">
        <f t="shared" si="115"/>
        <v>0.50034722222335404</v>
      </c>
      <c r="G1542" s="273">
        <f t="shared" si="116"/>
        <v>19.747916666667152</v>
      </c>
      <c r="H1542" s="273">
        <f t="shared" si="117"/>
        <v>20.248263888890506</v>
      </c>
      <c r="I1542" s="287">
        <f t="shared" si="118"/>
        <v>2.8090920089002421E-5</v>
      </c>
      <c r="J1542" s="22">
        <f t="shared" si="119"/>
        <v>5.6879236284385656E-4</v>
      </c>
    </row>
    <row r="1543" spans="1:10">
      <c r="A1543" s="30" t="s">
        <v>225</v>
      </c>
      <c r="B1543" s="22">
        <v>5147.28</v>
      </c>
      <c r="C1543" s="13">
        <v>45142.536805555559</v>
      </c>
      <c r="D1543" s="13">
        <v>45142.537499999999</v>
      </c>
      <c r="E1543" s="76">
        <v>45183</v>
      </c>
      <c r="F1543" s="273">
        <f t="shared" si="115"/>
        <v>0.50034722221971606</v>
      </c>
      <c r="G1543" s="273">
        <f t="shared" si="116"/>
        <v>40.462500000001455</v>
      </c>
      <c r="H1543" s="273">
        <f t="shared" si="117"/>
        <v>40.962847222221171</v>
      </c>
      <c r="I1543" s="287">
        <f t="shared" si="118"/>
        <v>2.9613089306269148E-4</v>
      </c>
      <c r="J1543" s="22">
        <f t="shared" si="119"/>
        <v>1.2130364530306947E-2</v>
      </c>
    </row>
    <row r="1544" spans="1:10">
      <c r="A1544" s="30" t="s">
        <v>225</v>
      </c>
      <c r="B1544" s="22">
        <v>4054.23</v>
      </c>
      <c r="C1544" s="13">
        <v>45084.322222222225</v>
      </c>
      <c r="D1544" s="13">
        <v>45084.322916666664</v>
      </c>
      <c r="E1544" s="76">
        <v>45120</v>
      </c>
      <c r="F1544" s="273">
        <f t="shared" si="115"/>
        <v>0.50034722221971606</v>
      </c>
      <c r="G1544" s="273">
        <f t="shared" si="116"/>
        <v>35.677083333335759</v>
      </c>
      <c r="H1544" s="273">
        <f t="shared" si="117"/>
        <v>36.177430555555475</v>
      </c>
      <c r="I1544" s="287">
        <f t="shared" si="118"/>
        <v>2.3324605433968151E-4</v>
      </c>
      <c r="J1544" s="22">
        <f t="shared" si="119"/>
        <v>8.4382429332311472E-3</v>
      </c>
    </row>
    <row r="1545" spans="1:10">
      <c r="A1545" s="30" t="s">
        <v>225</v>
      </c>
      <c r="B1545" s="22">
        <v>3843.98</v>
      </c>
      <c r="C1545" s="13">
        <v>45089.361805555556</v>
      </c>
      <c r="D1545" s="13">
        <v>45089.363194444442</v>
      </c>
      <c r="E1545" s="76">
        <v>45120</v>
      </c>
      <c r="F1545" s="273">
        <f t="shared" si="115"/>
        <v>0.5006944444430701</v>
      </c>
      <c r="G1545" s="273">
        <f t="shared" si="116"/>
        <v>30.636805555557657</v>
      </c>
      <c r="H1545" s="273">
        <f t="shared" si="117"/>
        <v>31.137500000000728</v>
      </c>
      <c r="I1545" s="287">
        <f t="shared" si="118"/>
        <v>2.2115005018478204E-4</v>
      </c>
      <c r="J1545" s="22">
        <f t="shared" si="119"/>
        <v>6.8860596876288115E-3</v>
      </c>
    </row>
    <row r="1546" spans="1:10">
      <c r="A1546" s="30" t="s">
        <v>225</v>
      </c>
      <c r="B1546" s="22">
        <v>539.5</v>
      </c>
      <c r="C1546" s="13">
        <v>45119.53402777778</v>
      </c>
      <c r="D1546" s="13">
        <v>45119.534722222219</v>
      </c>
      <c r="E1546" s="76">
        <v>45152</v>
      </c>
      <c r="F1546" s="273">
        <f t="shared" ref="F1546:F1609" si="120">(D1546-C1546+1)/2</f>
        <v>0.50034722221971606</v>
      </c>
      <c r="G1546" s="273">
        <f t="shared" ref="G1546:G1609" si="121">E1546-D1546</f>
        <v>32.465277777781012</v>
      </c>
      <c r="H1546" s="273">
        <f t="shared" ref="H1546:H1609" si="122">SUM(F1546:G1546)</f>
        <v>32.965625000000728</v>
      </c>
      <c r="I1546" s="287">
        <f t="shared" ref="I1546:I1609" si="123">+B1546/B$1925</f>
        <v>3.1038260364177209E-5</v>
      </c>
      <c r="J1546" s="22">
        <f t="shared" ref="J1546:J1609" si="124">+H1546*I1546</f>
        <v>1.0231956518178518E-3</v>
      </c>
    </row>
    <row r="1547" spans="1:10">
      <c r="A1547" s="30" t="s">
        <v>225</v>
      </c>
      <c r="B1547" s="22">
        <v>5324.4</v>
      </c>
      <c r="C1547" s="13">
        <v>45180.51458333333</v>
      </c>
      <c r="D1547" s="13">
        <v>45180.51458333333</v>
      </c>
      <c r="E1547" s="76">
        <v>45211</v>
      </c>
      <c r="F1547" s="273">
        <f t="shared" si="120"/>
        <v>0.5</v>
      </c>
      <c r="G1547" s="273">
        <f t="shared" si="121"/>
        <v>30.485416666670062</v>
      </c>
      <c r="H1547" s="273">
        <f t="shared" si="122"/>
        <v>30.985416666670062</v>
      </c>
      <c r="I1547" s="287">
        <f t="shared" si="123"/>
        <v>3.0632087763304009E-4</v>
      </c>
      <c r="J1547" s="22">
        <f t="shared" si="124"/>
        <v>9.4914800271598005E-3</v>
      </c>
    </row>
    <row r="1548" spans="1:10">
      <c r="A1548" s="30" t="s">
        <v>225</v>
      </c>
      <c r="B1548" s="22">
        <v>3.56</v>
      </c>
      <c r="C1548" s="13">
        <v>45257.175694444442</v>
      </c>
      <c r="D1548" s="13">
        <v>45257.175694444442</v>
      </c>
      <c r="E1548" s="76">
        <v>45274</v>
      </c>
      <c r="F1548" s="273">
        <f t="shared" si="120"/>
        <v>0.5</v>
      </c>
      <c r="G1548" s="273">
        <f t="shared" si="121"/>
        <v>16.824305555557657</v>
      </c>
      <c r="H1548" s="273">
        <f t="shared" si="122"/>
        <v>17.324305555557657</v>
      </c>
      <c r="I1548" s="287">
        <f t="shared" si="123"/>
        <v>2.0481224633266148E-7</v>
      </c>
      <c r="J1548" s="22">
        <f t="shared" si="124"/>
        <v>3.5482299369871707E-6</v>
      </c>
    </row>
    <row r="1549" spans="1:10">
      <c r="A1549" s="30" t="s">
        <v>225</v>
      </c>
      <c r="B1549" s="22">
        <v>5091.12</v>
      </c>
      <c r="C1549" s="13">
        <v>45239.619444444441</v>
      </c>
      <c r="D1549" s="13">
        <v>45239.619444444441</v>
      </c>
      <c r="E1549" s="76">
        <v>45274</v>
      </c>
      <c r="F1549" s="273">
        <f t="shared" si="120"/>
        <v>0.5</v>
      </c>
      <c r="G1549" s="273">
        <f t="shared" si="121"/>
        <v>34.380555555559113</v>
      </c>
      <c r="H1549" s="273">
        <f t="shared" si="122"/>
        <v>34.880555555559113</v>
      </c>
      <c r="I1549" s="287">
        <f t="shared" si="123"/>
        <v>2.9289992234526392E-4</v>
      </c>
      <c r="J1549" s="22">
        <f t="shared" si="124"/>
        <v>1.0216512013582929E-2</v>
      </c>
    </row>
    <row r="1550" spans="1:10">
      <c r="A1550" s="30" t="s">
        <v>225</v>
      </c>
      <c r="B1550" s="22">
        <v>3768.54</v>
      </c>
      <c r="C1550" s="13">
        <v>45079.305555555555</v>
      </c>
      <c r="D1550" s="13">
        <v>45079.306250000001</v>
      </c>
      <c r="E1550" s="76">
        <v>45120</v>
      </c>
      <c r="F1550" s="273">
        <f t="shared" si="120"/>
        <v>0.50034722222335404</v>
      </c>
      <c r="G1550" s="273">
        <f t="shared" si="121"/>
        <v>40.693749999998545</v>
      </c>
      <c r="H1550" s="273">
        <f t="shared" si="122"/>
        <v>41.194097222221899</v>
      </c>
      <c r="I1550" s="287">
        <f t="shared" si="123"/>
        <v>2.1680987157148541E-4</v>
      </c>
      <c r="J1550" s="22">
        <f t="shared" si="124"/>
        <v>8.931286928253214E-3</v>
      </c>
    </row>
    <row r="1551" spans="1:10">
      <c r="A1551" s="30" t="s">
        <v>225</v>
      </c>
      <c r="B1551" s="22">
        <v>5233.68</v>
      </c>
      <c r="C1551" s="13">
        <v>45280.425694444442</v>
      </c>
      <c r="D1551" s="13">
        <v>45280.425694444442</v>
      </c>
      <c r="E1551" s="76">
        <v>45302</v>
      </c>
      <c r="F1551" s="273">
        <f t="shared" si="120"/>
        <v>0.5</v>
      </c>
      <c r="G1551" s="273">
        <f t="shared" si="121"/>
        <v>21.574305555557657</v>
      </c>
      <c r="H1551" s="273">
        <f t="shared" si="122"/>
        <v>22.074305555557657</v>
      </c>
      <c r="I1551" s="287">
        <f t="shared" si="123"/>
        <v>3.0110161724334938E-4</v>
      </c>
      <c r="J1551" s="22">
        <f t="shared" si="124"/>
        <v>6.6466091023022625E-3</v>
      </c>
    </row>
    <row r="1552" spans="1:10">
      <c r="A1552" s="30" t="s">
        <v>225</v>
      </c>
      <c r="B1552" s="22">
        <v>540.73</v>
      </c>
      <c r="C1552" s="13">
        <v>45020.583333333336</v>
      </c>
      <c r="D1552" s="13">
        <v>45020.584027777775</v>
      </c>
      <c r="E1552" s="76">
        <v>45057</v>
      </c>
      <c r="F1552" s="273">
        <f t="shared" si="120"/>
        <v>0.50034722221971606</v>
      </c>
      <c r="G1552" s="273">
        <f t="shared" si="121"/>
        <v>36.415972222224809</v>
      </c>
      <c r="H1552" s="273">
        <f t="shared" si="122"/>
        <v>36.916319444444525</v>
      </c>
      <c r="I1552" s="287">
        <f t="shared" si="123"/>
        <v>3.1109024145915746E-5</v>
      </c>
      <c r="J1552" s="22">
        <f t="shared" si="124"/>
        <v>1.1484306729755637E-3</v>
      </c>
    </row>
    <row r="1553" spans="1:10">
      <c r="A1553" s="30" t="s">
        <v>225</v>
      </c>
      <c r="B1553" s="22">
        <v>584.55999999999995</v>
      </c>
      <c r="C1553" s="13">
        <v>45117.532638888886</v>
      </c>
      <c r="D1553" s="13">
        <v>45117.533333333333</v>
      </c>
      <c r="E1553" s="76">
        <v>45152</v>
      </c>
      <c r="F1553" s="273">
        <f t="shared" si="120"/>
        <v>0.50034722222335404</v>
      </c>
      <c r="G1553" s="273">
        <f t="shared" si="121"/>
        <v>34.466666666667152</v>
      </c>
      <c r="H1553" s="273">
        <f t="shared" si="122"/>
        <v>34.967013888890506</v>
      </c>
      <c r="I1553" s="287">
        <f t="shared" si="123"/>
        <v>3.3630631100061961E-5</v>
      </c>
      <c r="J1553" s="22">
        <f t="shared" si="124"/>
        <v>1.1759627447680196E-3</v>
      </c>
    </row>
    <row r="1554" spans="1:10">
      <c r="A1554" s="30" t="s">
        <v>225</v>
      </c>
      <c r="B1554" s="22">
        <v>525.67999999999995</v>
      </c>
      <c r="C1554" s="13">
        <v>45086.536111111112</v>
      </c>
      <c r="D1554" s="13">
        <v>45086.536111111112</v>
      </c>
      <c r="E1554" s="76">
        <v>45120</v>
      </c>
      <c r="F1554" s="273">
        <f t="shared" si="120"/>
        <v>0.5</v>
      </c>
      <c r="G1554" s="273">
        <f t="shared" si="121"/>
        <v>33.463888888887595</v>
      </c>
      <c r="H1554" s="273">
        <f t="shared" si="122"/>
        <v>33.963888888887595</v>
      </c>
      <c r="I1554" s="287">
        <f t="shared" si="123"/>
        <v>3.0243174621391428E-5</v>
      </c>
      <c r="J1554" s="22">
        <f t="shared" si="124"/>
        <v>1.0271758224881637E-3</v>
      </c>
    </row>
    <row r="1555" spans="1:10">
      <c r="A1555" s="30" t="s">
        <v>225</v>
      </c>
      <c r="B1555" s="22">
        <v>5188.32</v>
      </c>
      <c r="C1555" s="13">
        <v>45236.193749999999</v>
      </c>
      <c r="D1555" s="13">
        <v>45236.193749999999</v>
      </c>
      <c r="E1555" s="76">
        <v>45274</v>
      </c>
      <c r="F1555" s="273">
        <f t="shared" si="120"/>
        <v>0.5</v>
      </c>
      <c r="G1555" s="273">
        <f t="shared" si="121"/>
        <v>37.806250000001455</v>
      </c>
      <c r="H1555" s="273">
        <f t="shared" si="122"/>
        <v>38.306250000001455</v>
      </c>
      <c r="I1555" s="287">
        <f t="shared" si="123"/>
        <v>2.9849198704850398E-4</v>
      </c>
      <c r="J1555" s="22">
        <f t="shared" si="124"/>
        <v>1.1434108678877191E-2</v>
      </c>
    </row>
    <row r="1556" spans="1:10">
      <c r="A1556" s="30" t="s">
        <v>225</v>
      </c>
      <c r="B1556" s="22">
        <v>511.7</v>
      </c>
      <c r="C1556" s="13">
        <v>45096.315972222219</v>
      </c>
      <c r="D1556" s="13">
        <v>45096.316666666666</v>
      </c>
      <c r="E1556" s="76">
        <v>45120</v>
      </c>
      <c r="F1556" s="273">
        <f t="shared" si="120"/>
        <v>0.50034722222335404</v>
      </c>
      <c r="G1556" s="273">
        <f t="shared" si="121"/>
        <v>23.683333333334303</v>
      </c>
      <c r="H1556" s="273">
        <f t="shared" si="122"/>
        <v>24.183680555557657</v>
      </c>
      <c r="I1556" s="287">
        <f t="shared" si="123"/>
        <v>2.943888383382665E-5</v>
      </c>
      <c r="J1556" s="22">
        <f t="shared" si="124"/>
        <v>7.1194056254943422E-4</v>
      </c>
    </row>
    <row r="1557" spans="1:10">
      <c r="A1557" s="30" t="s">
        <v>225</v>
      </c>
      <c r="B1557" s="22">
        <v>524.39</v>
      </c>
      <c r="C1557" s="13">
        <v>45099.474305555559</v>
      </c>
      <c r="D1557" s="13">
        <v>45099.474305555559</v>
      </c>
      <c r="E1557" s="76">
        <v>45120</v>
      </c>
      <c r="F1557" s="273">
        <f t="shared" si="120"/>
        <v>0.5</v>
      </c>
      <c r="G1557" s="273">
        <f t="shared" si="121"/>
        <v>20.525694444440887</v>
      </c>
      <c r="H1557" s="273">
        <f t="shared" si="122"/>
        <v>21.025694444440887</v>
      </c>
      <c r="I1557" s="287">
        <f t="shared" si="123"/>
        <v>3.0168958947860772E-5</v>
      </c>
      <c r="J1557" s="22">
        <f t="shared" si="124"/>
        <v>6.3432331254460142E-4</v>
      </c>
    </row>
    <row r="1558" spans="1:10">
      <c r="A1558" s="30" t="s">
        <v>225</v>
      </c>
      <c r="B1558" s="22">
        <v>10.119999999999999</v>
      </c>
      <c r="C1558" s="13">
        <v>45096.447222222225</v>
      </c>
      <c r="D1558" s="13">
        <v>45096.447916666664</v>
      </c>
      <c r="E1558" s="76">
        <v>45120</v>
      </c>
      <c r="F1558" s="273">
        <f t="shared" si="120"/>
        <v>0.50034722221971606</v>
      </c>
      <c r="G1558" s="273">
        <f t="shared" si="121"/>
        <v>23.552083333335759</v>
      </c>
      <c r="H1558" s="273">
        <f t="shared" si="122"/>
        <v>24.052430555555475</v>
      </c>
      <c r="I1558" s="287">
        <f t="shared" si="123"/>
        <v>5.8221908227149829E-7</v>
      </c>
      <c r="J1558" s="22">
        <f t="shared" si="124"/>
        <v>1.4003784044454452E-5</v>
      </c>
    </row>
    <row r="1559" spans="1:10">
      <c r="A1559" s="30" t="s">
        <v>225</v>
      </c>
      <c r="B1559" s="22">
        <v>5287.68</v>
      </c>
      <c r="C1559" s="13">
        <v>45131.511111111111</v>
      </c>
      <c r="D1559" s="13">
        <v>45131.511805555558</v>
      </c>
      <c r="E1559" s="76">
        <v>45152</v>
      </c>
      <c r="F1559" s="273">
        <f t="shared" si="120"/>
        <v>0.50034722222335404</v>
      </c>
      <c r="G1559" s="273">
        <f t="shared" si="121"/>
        <v>20.488194444442343</v>
      </c>
      <c r="H1559" s="273">
        <f t="shared" si="122"/>
        <v>20.988541666665697</v>
      </c>
      <c r="I1559" s="287">
        <f t="shared" si="123"/>
        <v>3.0420831985626055E-4</v>
      </c>
      <c r="J1559" s="22">
        <f t="shared" si="124"/>
        <v>6.3848889966494904E-3</v>
      </c>
    </row>
    <row r="1560" spans="1:10">
      <c r="A1560" s="30" t="s">
        <v>225</v>
      </c>
      <c r="B1560" s="22">
        <v>577.48</v>
      </c>
      <c r="C1560" s="13">
        <v>45131.511111111111</v>
      </c>
      <c r="D1560" s="13">
        <v>45131.511805555558</v>
      </c>
      <c r="E1560" s="76">
        <v>45152</v>
      </c>
      <c r="F1560" s="273">
        <f t="shared" si="120"/>
        <v>0.50034722222335404</v>
      </c>
      <c r="G1560" s="273">
        <f t="shared" si="121"/>
        <v>20.488194444442343</v>
      </c>
      <c r="H1560" s="273">
        <f t="shared" si="122"/>
        <v>20.988541666665697</v>
      </c>
      <c r="I1560" s="287">
        <f t="shared" si="123"/>
        <v>3.3223307868591389E-5</v>
      </c>
      <c r="J1560" s="22">
        <f t="shared" si="124"/>
        <v>6.9730878150439267E-4</v>
      </c>
    </row>
    <row r="1561" spans="1:10">
      <c r="A1561" s="30" t="s">
        <v>225</v>
      </c>
      <c r="B1561" s="22">
        <v>530.62</v>
      </c>
      <c r="C1561" s="13">
        <v>45004.508333333331</v>
      </c>
      <c r="D1561" s="13">
        <v>45004.509027777778</v>
      </c>
      <c r="E1561" s="76">
        <v>45029</v>
      </c>
      <c r="F1561" s="273">
        <f t="shared" si="120"/>
        <v>0.50034722222335404</v>
      </c>
      <c r="G1561" s="273">
        <f t="shared" si="121"/>
        <v>24.490972222221899</v>
      </c>
      <c r="H1561" s="273">
        <f t="shared" si="122"/>
        <v>24.991319444445253</v>
      </c>
      <c r="I1561" s="287">
        <f t="shared" si="123"/>
        <v>3.0527380378942931E-5</v>
      </c>
      <c r="J1561" s="22">
        <f t="shared" si="124"/>
        <v>7.6291951485225299E-4</v>
      </c>
    </row>
    <row r="1562" spans="1:10">
      <c r="A1562" s="30" t="s">
        <v>225</v>
      </c>
      <c r="B1562" s="22">
        <v>507.62</v>
      </c>
      <c r="C1562" s="13">
        <v>44957.261805555558</v>
      </c>
      <c r="D1562" s="13">
        <v>44957.262499999997</v>
      </c>
      <c r="E1562" s="76">
        <v>44971</v>
      </c>
      <c r="F1562" s="273">
        <f t="shared" si="120"/>
        <v>0.50034722221971606</v>
      </c>
      <c r="G1562" s="273">
        <f t="shared" si="121"/>
        <v>13.73750000000291</v>
      </c>
      <c r="H1562" s="273">
        <f t="shared" si="122"/>
        <v>14.237847222222626</v>
      </c>
      <c r="I1562" s="287">
        <f t="shared" si="123"/>
        <v>2.9204155191962254E-5</v>
      </c>
      <c r="J1562" s="22">
        <f t="shared" si="124"/>
        <v>4.1580429987723825E-4</v>
      </c>
    </row>
    <row r="1563" spans="1:10">
      <c r="A1563" s="30" t="s">
        <v>225</v>
      </c>
      <c r="B1563" s="22">
        <v>579.61</v>
      </c>
      <c r="C1563" s="13">
        <v>45177.352777777778</v>
      </c>
      <c r="D1563" s="13">
        <v>45177.353472222225</v>
      </c>
      <c r="E1563" s="76">
        <v>45211</v>
      </c>
      <c r="F1563" s="273">
        <f t="shared" si="120"/>
        <v>0.50034722222335404</v>
      </c>
      <c r="G1563" s="273">
        <f t="shared" si="121"/>
        <v>33.646527777775191</v>
      </c>
      <c r="H1563" s="273">
        <f t="shared" si="122"/>
        <v>34.146874999998545</v>
      </c>
      <c r="I1563" s="287">
        <f t="shared" si="123"/>
        <v>3.3345850027211779E-5</v>
      </c>
      <c r="J1563" s="22">
        <f t="shared" si="124"/>
        <v>1.1386565726478988E-3</v>
      </c>
    </row>
    <row r="1564" spans="1:10">
      <c r="A1564" s="30" t="s">
        <v>225</v>
      </c>
      <c r="B1564" s="22">
        <v>3734.84</v>
      </c>
      <c r="C1564" s="13">
        <v>44997.35833333333</v>
      </c>
      <c r="D1564" s="13">
        <v>44997.372916666667</v>
      </c>
      <c r="E1564" s="76">
        <v>45029</v>
      </c>
      <c r="F1564" s="273">
        <f t="shared" si="120"/>
        <v>0.50729166666860692</v>
      </c>
      <c r="G1564" s="273">
        <f t="shared" si="121"/>
        <v>31.627083333332848</v>
      </c>
      <c r="H1564" s="273">
        <f t="shared" si="122"/>
        <v>32.134375000001455</v>
      </c>
      <c r="I1564" s="287">
        <f t="shared" si="123"/>
        <v>2.1487105901490938E-4</v>
      </c>
      <c r="J1564" s="22">
        <f t="shared" si="124"/>
        <v>6.9047471870325415E-3</v>
      </c>
    </row>
    <row r="1565" spans="1:10">
      <c r="A1565" s="30" t="s">
        <v>225</v>
      </c>
      <c r="B1565" s="22">
        <v>528.47</v>
      </c>
      <c r="C1565" s="13">
        <v>44949.255555555559</v>
      </c>
      <c r="D1565" s="13">
        <v>44949.256944444445</v>
      </c>
      <c r="E1565" s="76">
        <v>44971</v>
      </c>
      <c r="F1565" s="273">
        <f t="shared" si="120"/>
        <v>0.5006944444430701</v>
      </c>
      <c r="G1565" s="273">
        <f t="shared" si="121"/>
        <v>21.743055555554747</v>
      </c>
      <c r="H1565" s="273">
        <f t="shared" si="122"/>
        <v>22.243749999997817</v>
      </c>
      <c r="I1565" s="287">
        <f t="shared" si="123"/>
        <v>3.0403687589725174E-5</v>
      </c>
      <c r="J1565" s="22">
        <f t="shared" si="124"/>
        <v>6.7629202582388296E-4</v>
      </c>
    </row>
    <row r="1566" spans="1:10">
      <c r="A1566" s="30" t="s">
        <v>225</v>
      </c>
      <c r="B1566" s="22">
        <v>1.96</v>
      </c>
      <c r="C1566" s="13">
        <v>45278.015277777777</v>
      </c>
      <c r="D1566" s="13">
        <v>45278.015277777777</v>
      </c>
      <c r="E1566" s="76">
        <v>45302</v>
      </c>
      <c r="F1566" s="273">
        <f t="shared" si="120"/>
        <v>0.5</v>
      </c>
      <c r="G1566" s="273">
        <f t="shared" si="121"/>
        <v>23.984722222223354</v>
      </c>
      <c r="H1566" s="273">
        <f t="shared" si="122"/>
        <v>24.484722222223354</v>
      </c>
      <c r="I1566" s="287">
        <f t="shared" si="123"/>
        <v>1.1276179854270126E-7</v>
      </c>
      <c r="J1566" s="22">
        <f t="shared" si="124"/>
        <v>2.7609413145963504E-6</v>
      </c>
    </row>
    <row r="1567" spans="1:10">
      <c r="A1567" s="30" t="s">
        <v>225</v>
      </c>
      <c r="B1567" s="22">
        <v>512.35</v>
      </c>
      <c r="C1567" s="13">
        <v>45106.275694444441</v>
      </c>
      <c r="D1567" s="13">
        <v>45106.277083333334</v>
      </c>
      <c r="E1567" s="76">
        <v>45120</v>
      </c>
      <c r="F1567" s="273">
        <f t="shared" si="120"/>
        <v>0.50069444444670808</v>
      </c>
      <c r="G1567" s="273">
        <f t="shared" si="121"/>
        <v>13.722916666665697</v>
      </c>
      <c r="H1567" s="273">
        <f t="shared" si="122"/>
        <v>14.223611111112405</v>
      </c>
      <c r="I1567" s="287">
        <f t="shared" si="123"/>
        <v>2.9476279328241324E-5</v>
      </c>
      <c r="J1567" s="22">
        <f t="shared" si="124"/>
        <v>4.192591341674262E-4</v>
      </c>
    </row>
    <row r="1568" spans="1:10">
      <c r="A1568" s="30" t="s">
        <v>225</v>
      </c>
      <c r="B1568" s="22">
        <v>15.6</v>
      </c>
      <c r="C1568" s="13">
        <v>44945.253472222219</v>
      </c>
      <c r="D1568" s="13">
        <v>44945.254166666666</v>
      </c>
      <c r="E1568" s="76">
        <v>44971</v>
      </c>
      <c r="F1568" s="273">
        <f t="shared" si="120"/>
        <v>0.50034722222335404</v>
      </c>
      <c r="G1568" s="273">
        <f t="shared" si="121"/>
        <v>25.745833333334303</v>
      </c>
      <c r="H1568" s="273">
        <f t="shared" si="122"/>
        <v>26.246180555557657</v>
      </c>
      <c r="I1568" s="287">
        <f t="shared" si="123"/>
        <v>8.9749186595211206E-7</v>
      </c>
      <c r="J1568" s="22">
        <f t="shared" si="124"/>
        <v>2.3555733560923482E-5</v>
      </c>
    </row>
    <row r="1569" spans="1:10">
      <c r="A1569" s="30" t="s">
        <v>225</v>
      </c>
      <c r="B1569" s="22">
        <v>5138.6400000000003</v>
      </c>
      <c r="C1569" s="13">
        <v>45141.45208333333</v>
      </c>
      <c r="D1569" s="13">
        <v>45141.453472222223</v>
      </c>
      <c r="E1569" s="76">
        <v>45183</v>
      </c>
      <c r="F1569" s="273">
        <f t="shared" si="120"/>
        <v>0.50069444444670808</v>
      </c>
      <c r="G1569" s="273">
        <f t="shared" si="121"/>
        <v>41.546527777776646</v>
      </c>
      <c r="H1569" s="273">
        <f t="shared" si="122"/>
        <v>42.047222222223354</v>
      </c>
      <c r="I1569" s="287">
        <f t="shared" si="123"/>
        <v>2.9563382064462577E-4</v>
      </c>
      <c r="J1569" s="22">
        <f t="shared" si="124"/>
        <v>1.2430580953049502E-2</v>
      </c>
    </row>
    <row r="1570" spans="1:10">
      <c r="A1570" s="30" t="s">
        <v>225</v>
      </c>
      <c r="B1570" s="22">
        <v>3869.66</v>
      </c>
      <c r="C1570" s="13">
        <v>44964.570138888892</v>
      </c>
      <c r="D1570" s="13">
        <v>44964.570833333331</v>
      </c>
      <c r="E1570" s="76">
        <v>44999</v>
      </c>
      <c r="F1570" s="273">
        <f t="shared" si="120"/>
        <v>0.50034722221971606</v>
      </c>
      <c r="G1570" s="273">
        <f t="shared" si="121"/>
        <v>34.429166666668607</v>
      </c>
      <c r="H1570" s="273">
        <f t="shared" si="122"/>
        <v>34.929513888888323</v>
      </c>
      <c r="I1570" s="287">
        <f t="shared" si="123"/>
        <v>2.2262745987181089E-4</v>
      </c>
      <c r="J1570" s="22">
        <f t="shared" si="124"/>
        <v>7.7762689516403458E-3</v>
      </c>
    </row>
    <row r="1571" spans="1:10">
      <c r="A1571" s="30" t="s">
        <v>225</v>
      </c>
      <c r="B1571" s="22">
        <v>3794.22</v>
      </c>
      <c r="C1571" s="13">
        <v>44964.571527777778</v>
      </c>
      <c r="D1571" s="13">
        <v>44964.572222222225</v>
      </c>
      <c r="E1571" s="76">
        <v>44999</v>
      </c>
      <c r="F1571" s="273">
        <f t="shared" si="120"/>
        <v>0.50034722222335404</v>
      </c>
      <c r="G1571" s="273">
        <f t="shared" si="121"/>
        <v>34.427777777775191</v>
      </c>
      <c r="H1571" s="273">
        <f t="shared" si="122"/>
        <v>34.928124999998545</v>
      </c>
      <c r="I1571" s="287">
        <f t="shared" si="123"/>
        <v>2.1828728125851426E-4</v>
      </c>
      <c r="J1571" s="22">
        <f t="shared" si="124"/>
        <v>7.6243654457072256E-3</v>
      </c>
    </row>
    <row r="1572" spans="1:10">
      <c r="A1572" s="30" t="s">
        <v>225</v>
      </c>
      <c r="B1572" s="22">
        <v>11.47</v>
      </c>
      <c r="C1572" s="13">
        <v>45077.310416666667</v>
      </c>
      <c r="D1572" s="13">
        <v>45077.311111111114</v>
      </c>
      <c r="E1572" s="76">
        <v>45091</v>
      </c>
      <c r="F1572" s="273">
        <f t="shared" si="120"/>
        <v>0.50034722222335404</v>
      </c>
      <c r="G1572" s="273">
        <f t="shared" si="121"/>
        <v>13.68888888888614</v>
      </c>
      <c r="H1572" s="273">
        <f t="shared" si="122"/>
        <v>14.189236111109494</v>
      </c>
      <c r="I1572" s="287">
        <f t="shared" si="123"/>
        <v>6.5988664759427734E-7</v>
      </c>
      <c r="J1572" s="22">
        <f t="shared" si="124"/>
        <v>9.3632874492837055E-6</v>
      </c>
    </row>
    <row r="1573" spans="1:10">
      <c r="A1573" s="30" t="s">
        <v>225</v>
      </c>
      <c r="B1573" s="22">
        <v>583.62</v>
      </c>
      <c r="C1573" s="13">
        <v>45287.113888888889</v>
      </c>
      <c r="D1573" s="13">
        <v>45287.113888888889</v>
      </c>
      <c r="E1573" s="76">
        <v>45302</v>
      </c>
      <c r="F1573" s="273">
        <f t="shared" si="120"/>
        <v>0.5</v>
      </c>
      <c r="G1573" s="273">
        <f t="shared" si="121"/>
        <v>14.886111111110949</v>
      </c>
      <c r="H1573" s="273">
        <f t="shared" si="122"/>
        <v>15.386111111110949</v>
      </c>
      <c r="I1573" s="287">
        <f t="shared" si="123"/>
        <v>3.3576551461985362E-5</v>
      </c>
      <c r="J1573" s="22">
        <f t="shared" si="124"/>
        <v>5.1661255152204153E-4</v>
      </c>
    </row>
    <row r="1574" spans="1:10">
      <c r="A1574" s="30" t="s">
        <v>225</v>
      </c>
      <c r="B1574" s="22">
        <v>5365.44</v>
      </c>
      <c r="C1574" s="13">
        <v>45120.574305555558</v>
      </c>
      <c r="D1574" s="13">
        <v>45120.574305555558</v>
      </c>
      <c r="E1574" s="76">
        <v>45152</v>
      </c>
      <c r="F1574" s="273">
        <f t="shared" si="120"/>
        <v>0.5</v>
      </c>
      <c r="G1574" s="273">
        <f t="shared" si="121"/>
        <v>31.425694444442343</v>
      </c>
      <c r="H1574" s="273">
        <f t="shared" si="122"/>
        <v>31.925694444442343</v>
      </c>
      <c r="I1574" s="287">
        <f t="shared" si="123"/>
        <v>3.0868197161885259E-4</v>
      </c>
      <c r="J1574" s="22">
        <f t="shared" si="124"/>
        <v>9.8548863064115109E-3</v>
      </c>
    </row>
    <row r="1575" spans="1:10">
      <c r="A1575" s="30" t="s">
        <v>225</v>
      </c>
      <c r="B1575" s="22">
        <v>16.34</v>
      </c>
      <c r="C1575" s="13">
        <v>44937.506944444445</v>
      </c>
      <c r="D1575" s="13">
        <v>44937.507638888892</v>
      </c>
      <c r="E1575" s="76">
        <v>44971</v>
      </c>
      <c r="F1575" s="273">
        <f t="shared" si="120"/>
        <v>0.50034722222335404</v>
      </c>
      <c r="G1575" s="273">
        <f t="shared" si="121"/>
        <v>33.492361111108039</v>
      </c>
      <c r="H1575" s="273">
        <f t="shared" si="122"/>
        <v>33.992708333331393</v>
      </c>
      <c r="I1575" s="287">
        <f t="shared" si="123"/>
        <v>9.400651980549687E-7</v>
      </c>
      <c r="J1575" s="22">
        <f t="shared" si="124"/>
        <v>3.195536209179796E-5</v>
      </c>
    </row>
    <row r="1576" spans="1:10">
      <c r="A1576" s="30" t="s">
        <v>225</v>
      </c>
      <c r="B1576" s="22">
        <v>15.79</v>
      </c>
      <c r="C1576" s="13">
        <v>44944.537499999999</v>
      </c>
      <c r="D1576" s="13">
        <v>44944.538194444445</v>
      </c>
      <c r="E1576" s="76">
        <v>44971</v>
      </c>
      <c r="F1576" s="273">
        <f t="shared" si="120"/>
        <v>0.50034722222335404</v>
      </c>
      <c r="G1576" s="273">
        <f t="shared" si="121"/>
        <v>26.461805555554747</v>
      </c>
      <c r="H1576" s="273">
        <f t="shared" si="122"/>
        <v>26.962152777778101</v>
      </c>
      <c r="I1576" s="287">
        <f t="shared" si="123"/>
        <v>9.0842285662716984E-7</v>
      </c>
      <c r="J1576" s="22">
        <f t="shared" si="124"/>
        <v>2.4493035847207365E-5</v>
      </c>
    </row>
    <row r="1577" spans="1:10">
      <c r="A1577" s="30" t="s">
        <v>225</v>
      </c>
      <c r="B1577" s="22">
        <v>10.1</v>
      </c>
      <c r="C1577" s="13">
        <v>45092.28125</v>
      </c>
      <c r="D1577" s="13">
        <v>45092.28125</v>
      </c>
      <c r="E1577" s="76">
        <v>45120</v>
      </c>
      <c r="F1577" s="273">
        <f t="shared" si="120"/>
        <v>0.5</v>
      </c>
      <c r="G1577" s="273">
        <f t="shared" si="121"/>
        <v>27.71875</v>
      </c>
      <c r="H1577" s="273">
        <f t="shared" si="122"/>
        <v>28.21875</v>
      </c>
      <c r="I1577" s="287">
        <f t="shared" si="123"/>
        <v>5.8106845167412382E-7</v>
      </c>
      <c r="J1577" s="22">
        <f t="shared" si="124"/>
        <v>1.6397025370679183E-5</v>
      </c>
    </row>
    <row r="1578" spans="1:10">
      <c r="A1578" s="30" t="s">
        <v>225</v>
      </c>
      <c r="B1578" s="22">
        <v>3909.78</v>
      </c>
      <c r="C1578" s="13">
        <v>45092.281944444447</v>
      </c>
      <c r="D1578" s="13">
        <v>45092.281944444447</v>
      </c>
      <c r="E1578" s="76">
        <v>45120</v>
      </c>
      <c r="F1578" s="273">
        <f t="shared" si="120"/>
        <v>0.5</v>
      </c>
      <c r="G1578" s="273">
        <f t="shared" si="121"/>
        <v>27.718055555553292</v>
      </c>
      <c r="H1578" s="273">
        <f t="shared" si="122"/>
        <v>28.218055555553292</v>
      </c>
      <c r="I1578" s="287">
        <f t="shared" si="123"/>
        <v>2.2493562485014417E-4</v>
      </c>
      <c r="J1578" s="22">
        <f t="shared" si="124"/>
        <v>6.3472459584444623E-3</v>
      </c>
    </row>
    <row r="1579" spans="1:10">
      <c r="A1579" s="30" t="s">
        <v>225</v>
      </c>
      <c r="B1579" s="22">
        <v>10.35</v>
      </c>
      <c r="C1579" s="13">
        <v>45092.281944444447</v>
      </c>
      <c r="D1579" s="13">
        <v>45092.281944444447</v>
      </c>
      <c r="E1579" s="76">
        <v>45120</v>
      </c>
      <c r="F1579" s="273">
        <f t="shared" si="120"/>
        <v>0.5</v>
      </c>
      <c r="G1579" s="273">
        <f t="shared" si="121"/>
        <v>27.718055555553292</v>
      </c>
      <c r="H1579" s="273">
        <f t="shared" si="122"/>
        <v>28.218055555553292</v>
      </c>
      <c r="I1579" s="287">
        <f t="shared" si="123"/>
        <v>5.9545133414130513E-7</v>
      </c>
      <c r="J1579" s="22">
        <f t="shared" si="124"/>
        <v>1.6802478827427675E-5</v>
      </c>
    </row>
    <row r="1580" spans="1:10">
      <c r="A1580" s="30" t="s">
        <v>225</v>
      </c>
      <c r="B1580" s="22">
        <v>523.74</v>
      </c>
      <c r="C1580" s="13">
        <v>45092.281944444447</v>
      </c>
      <c r="D1580" s="13">
        <v>45092.281944444447</v>
      </c>
      <c r="E1580" s="76">
        <v>45120</v>
      </c>
      <c r="F1580" s="273">
        <f t="shared" si="120"/>
        <v>0.5</v>
      </c>
      <c r="G1580" s="273">
        <f t="shared" si="121"/>
        <v>27.718055555553292</v>
      </c>
      <c r="H1580" s="273">
        <f t="shared" si="122"/>
        <v>28.218055555553292</v>
      </c>
      <c r="I1580" s="287">
        <f t="shared" si="123"/>
        <v>3.0131563453446102E-5</v>
      </c>
      <c r="J1580" s="22">
        <f t="shared" si="124"/>
        <v>8.5025413150502133E-4</v>
      </c>
    </row>
    <row r="1581" spans="1:10">
      <c r="A1581" s="30" t="s">
        <v>225</v>
      </c>
      <c r="B1581" s="22">
        <v>5184</v>
      </c>
      <c r="C1581" s="13">
        <v>45181.96875</v>
      </c>
      <c r="D1581" s="13">
        <v>45181.96875</v>
      </c>
      <c r="E1581" s="76">
        <v>45211</v>
      </c>
      <c r="F1581" s="273">
        <f t="shared" si="120"/>
        <v>0.5</v>
      </c>
      <c r="G1581" s="273">
        <f t="shared" si="121"/>
        <v>29.03125</v>
      </c>
      <c r="H1581" s="273">
        <f t="shared" si="122"/>
        <v>29.53125</v>
      </c>
      <c r="I1581" s="287">
        <f t="shared" si="123"/>
        <v>2.9824345083947113E-4</v>
      </c>
      <c r="J1581" s="22">
        <f t="shared" si="124"/>
        <v>8.8075019076031321E-3</v>
      </c>
    </row>
    <row r="1582" spans="1:10">
      <c r="A1582" s="30" t="s">
        <v>225</v>
      </c>
      <c r="B1582" s="22">
        <v>15.54</v>
      </c>
      <c r="C1582" s="13">
        <v>44959.348611111112</v>
      </c>
      <c r="D1582" s="13">
        <v>44959.349305555559</v>
      </c>
      <c r="E1582" s="76">
        <v>44999</v>
      </c>
      <c r="F1582" s="273">
        <f t="shared" si="120"/>
        <v>0.50034722222335404</v>
      </c>
      <c r="G1582" s="273">
        <f t="shared" si="121"/>
        <v>39.650694444440887</v>
      </c>
      <c r="H1582" s="273">
        <f t="shared" si="122"/>
        <v>40.151041666664241</v>
      </c>
      <c r="I1582" s="287">
        <f t="shared" si="123"/>
        <v>8.9403997415998852E-7</v>
      </c>
      <c r="J1582" s="22">
        <f t="shared" si="124"/>
        <v>3.5896636254161123E-5</v>
      </c>
    </row>
    <row r="1583" spans="1:10">
      <c r="A1583" s="30" t="s">
        <v>225</v>
      </c>
      <c r="B1583" s="22">
        <v>538.79</v>
      </c>
      <c r="C1583" s="13">
        <v>44959.348611111112</v>
      </c>
      <c r="D1583" s="13">
        <v>44959.349305555559</v>
      </c>
      <c r="E1583" s="76">
        <v>44999</v>
      </c>
      <c r="F1583" s="273">
        <f t="shared" si="120"/>
        <v>0.50034722222335404</v>
      </c>
      <c r="G1583" s="273">
        <f t="shared" si="121"/>
        <v>39.650694444440887</v>
      </c>
      <c r="H1583" s="273">
        <f t="shared" si="122"/>
        <v>40.151041666664241</v>
      </c>
      <c r="I1583" s="287">
        <f t="shared" si="123"/>
        <v>3.0997412977970412E-5</v>
      </c>
      <c r="J1583" s="22">
        <f t="shared" si="124"/>
        <v>1.2445784200372889E-3</v>
      </c>
    </row>
    <row r="1584" spans="1:10">
      <c r="A1584" s="30" t="s">
        <v>225</v>
      </c>
      <c r="B1584" s="22">
        <v>4002.87</v>
      </c>
      <c r="C1584" s="13">
        <v>45013.308333333334</v>
      </c>
      <c r="D1584" s="13">
        <v>45013.308333333334</v>
      </c>
      <c r="E1584" s="76">
        <v>45029</v>
      </c>
      <c r="F1584" s="273">
        <f t="shared" si="120"/>
        <v>0.5</v>
      </c>
      <c r="G1584" s="273">
        <f t="shared" si="121"/>
        <v>15.691666666665697</v>
      </c>
      <c r="H1584" s="273">
        <f t="shared" si="122"/>
        <v>16.191666666665697</v>
      </c>
      <c r="I1584" s="287">
        <f t="shared" si="123"/>
        <v>2.3029123496562379E-4</v>
      </c>
      <c r="J1584" s="22">
        <f t="shared" si="124"/>
        <v>3.7287989128181685E-3</v>
      </c>
    </row>
    <row r="1585" spans="1:10">
      <c r="A1585" s="30" t="s">
        <v>225</v>
      </c>
      <c r="B1585" s="22">
        <v>568.75</v>
      </c>
      <c r="C1585" s="13">
        <v>45177.460416666669</v>
      </c>
      <c r="D1585" s="13">
        <v>45177.460416666669</v>
      </c>
      <c r="E1585" s="76">
        <v>45211</v>
      </c>
      <c r="F1585" s="273">
        <f t="shared" si="120"/>
        <v>0.5</v>
      </c>
      <c r="G1585" s="273">
        <f t="shared" si="121"/>
        <v>33.539583333331393</v>
      </c>
      <c r="H1585" s="273">
        <f t="shared" si="122"/>
        <v>34.039583333331393</v>
      </c>
      <c r="I1585" s="287">
        <f t="shared" si="123"/>
        <v>3.2721057612837421E-5</v>
      </c>
      <c r="J1585" s="22">
        <f t="shared" si="124"/>
        <v>1.1138111673669169E-3</v>
      </c>
    </row>
    <row r="1586" spans="1:10">
      <c r="A1586" s="30" t="s">
        <v>225</v>
      </c>
      <c r="B1586" s="22">
        <v>14.4</v>
      </c>
      <c r="C1586" s="13">
        <v>45000.507638888892</v>
      </c>
      <c r="D1586" s="13">
        <v>45000.508333333331</v>
      </c>
      <c r="E1586" s="76">
        <v>45029</v>
      </c>
      <c r="F1586" s="273">
        <f t="shared" si="120"/>
        <v>0.50034722221971606</v>
      </c>
      <c r="G1586" s="273">
        <f t="shared" si="121"/>
        <v>28.491666666668607</v>
      </c>
      <c r="H1586" s="273">
        <f t="shared" si="122"/>
        <v>28.992013888888323</v>
      </c>
      <c r="I1586" s="287">
        <f t="shared" si="123"/>
        <v>8.2845403010964195E-7</v>
      </c>
      <c r="J1586" s="22">
        <f t="shared" si="124"/>
        <v>2.4018550747244244E-5</v>
      </c>
    </row>
    <row r="1587" spans="1:10">
      <c r="A1587" s="30" t="s">
        <v>225</v>
      </c>
      <c r="B1587" s="22">
        <v>5283.36</v>
      </c>
      <c r="C1587" s="13">
        <v>45114.390277777777</v>
      </c>
      <c r="D1587" s="13">
        <v>45114.390972222223</v>
      </c>
      <c r="E1587" s="76">
        <v>45152</v>
      </c>
      <c r="F1587" s="273">
        <f t="shared" si="120"/>
        <v>0.50034722222335404</v>
      </c>
      <c r="G1587" s="273">
        <f t="shared" si="121"/>
        <v>37.609027777776646</v>
      </c>
      <c r="H1587" s="273">
        <f t="shared" si="122"/>
        <v>38.109375</v>
      </c>
      <c r="I1587" s="287">
        <f t="shared" si="123"/>
        <v>3.0395978364722759E-4</v>
      </c>
      <c r="J1587" s="22">
        <f t="shared" si="124"/>
        <v>1.1583717379931064E-2</v>
      </c>
    </row>
    <row r="1588" spans="1:10">
      <c r="A1588" s="30" t="s">
        <v>225</v>
      </c>
      <c r="B1588" s="22">
        <v>5317.92</v>
      </c>
      <c r="C1588" s="13">
        <v>45113.339583333334</v>
      </c>
      <c r="D1588" s="13">
        <v>45113.34097222222</v>
      </c>
      <c r="E1588" s="76">
        <v>45152</v>
      </c>
      <c r="F1588" s="273">
        <f t="shared" si="120"/>
        <v>0.5006944444430701</v>
      </c>
      <c r="G1588" s="273">
        <f t="shared" si="121"/>
        <v>38.659027777779556</v>
      </c>
      <c r="H1588" s="273">
        <f t="shared" si="122"/>
        <v>39.159722222222626</v>
      </c>
      <c r="I1588" s="287">
        <f t="shared" si="123"/>
        <v>3.0594807331949078E-4</v>
      </c>
      <c r="J1588" s="22">
        <f t="shared" si="124"/>
        <v>1.1980841565615461E-2</v>
      </c>
    </row>
    <row r="1589" spans="1:10">
      <c r="A1589" s="30" t="s">
        <v>225</v>
      </c>
      <c r="B1589" s="22">
        <v>15.68</v>
      </c>
      <c r="C1589" s="13">
        <v>44928.281944444447</v>
      </c>
      <c r="D1589" s="13">
        <v>44928.281944444447</v>
      </c>
      <c r="E1589" s="76">
        <v>44971</v>
      </c>
      <c r="F1589" s="273">
        <f t="shared" si="120"/>
        <v>0.5</v>
      </c>
      <c r="G1589" s="273">
        <f t="shared" si="121"/>
        <v>42.718055555553292</v>
      </c>
      <c r="H1589" s="273">
        <f t="shared" si="122"/>
        <v>43.218055555553292</v>
      </c>
      <c r="I1589" s="287">
        <f t="shared" si="123"/>
        <v>9.0209438834161006E-7</v>
      </c>
      <c r="J1589" s="22">
        <f t="shared" si="124"/>
        <v>3.8986765391700569E-5</v>
      </c>
    </row>
    <row r="1590" spans="1:10">
      <c r="A1590" s="30" t="s">
        <v>225</v>
      </c>
      <c r="B1590" s="22">
        <v>510.63</v>
      </c>
      <c r="C1590" s="13">
        <v>44928.281944444447</v>
      </c>
      <c r="D1590" s="13">
        <v>44928.281944444447</v>
      </c>
      <c r="E1590" s="76">
        <v>44971</v>
      </c>
      <c r="F1590" s="273">
        <f t="shared" si="120"/>
        <v>0.5</v>
      </c>
      <c r="G1590" s="273">
        <f t="shared" si="121"/>
        <v>42.718055555553292</v>
      </c>
      <c r="H1590" s="273">
        <f t="shared" si="122"/>
        <v>43.218055555553292</v>
      </c>
      <c r="I1590" s="287">
        <f t="shared" si="123"/>
        <v>2.9377325096867117E-5</v>
      </c>
      <c r="J1590" s="22">
        <f t="shared" si="124"/>
        <v>1.2696308681099532E-3</v>
      </c>
    </row>
    <row r="1591" spans="1:10">
      <c r="A1591" s="30" t="s">
        <v>225</v>
      </c>
      <c r="B1591" s="22">
        <v>3736.44</v>
      </c>
      <c r="C1591" s="13">
        <v>45107.258333333331</v>
      </c>
      <c r="D1591" s="13">
        <v>45107.259027777778</v>
      </c>
      <c r="E1591" s="76">
        <v>45120</v>
      </c>
      <c r="F1591" s="273">
        <f t="shared" si="120"/>
        <v>0.50034722222335404</v>
      </c>
      <c r="G1591" s="273">
        <f t="shared" si="121"/>
        <v>12.740972222221899</v>
      </c>
      <c r="H1591" s="273">
        <f t="shared" si="122"/>
        <v>13.241319444445253</v>
      </c>
      <c r="I1591" s="287">
        <f t="shared" si="123"/>
        <v>2.1496310946269936E-4</v>
      </c>
      <c r="J1591" s="22">
        <f t="shared" si="124"/>
        <v>2.8463952011668543E-3</v>
      </c>
    </row>
    <row r="1592" spans="1:10">
      <c r="A1592" s="30" t="s">
        <v>225</v>
      </c>
      <c r="B1592" s="22">
        <v>5203.4399999999996</v>
      </c>
      <c r="C1592" s="13">
        <v>45176.132638888892</v>
      </c>
      <c r="D1592" s="13">
        <v>45176.132638888892</v>
      </c>
      <c r="E1592" s="76">
        <v>45211</v>
      </c>
      <c r="F1592" s="273">
        <f t="shared" si="120"/>
        <v>0.5</v>
      </c>
      <c r="G1592" s="273">
        <f t="shared" si="121"/>
        <v>34.867361111108039</v>
      </c>
      <c r="H1592" s="273">
        <f t="shared" si="122"/>
        <v>35.367361111108039</v>
      </c>
      <c r="I1592" s="287">
        <f t="shared" si="123"/>
        <v>2.993618637801191E-4</v>
      </c>
      <c r="J1592" s="22">
        <f t="shared" si="124"/>
        <v>1.0587639139205806E-2</v>
      </c>
    </row>
    <row r="1593" spans="1:10">
      <c r="A1593" s="30" t="s">
        <v>225</v>
      </c>
      <c r="B1593" s="22">
        <v>562.15</v>
      </c>
      <c r="C1593" s="13">
        <v>45142.536805555559</v>
      </c>
      <c r="D1593" s="13">
        <v>45142.537499999999</v>
      </c>
      <c r="E1593" s="76">
        <v>45183</v>
      </c>
      <c r="F1593" s="273">
        <f t="shared" si="120"/>
        <v>0.50034722221971606</v>
      </c>
      <c r="G1593" s="273">
        <f t="shared" si="121"/>
        <v>40.462500000001455</v>
      </c>
      <c r="H1593" s="273">
        <f t="shared" si="122"/>
        <v>40.962847222221171</v>
      </c>
      <c r="I1593" s="287">
        <f t="shared" si="123"/>
        <v>3.2341349515703835E-5</v>
      </c>
      <c r="J1593" s="22">
        <f t="shared" si="124"/>
        <v>1.3247937591722328E-3</v>
      </c>
    </row>
    <row r="1594" spans="1:10">
      <c r="A1594" s="30" t="s">
        <v>225</v>
      </c>
      <c r="B1594" s="22">
        <v>529.76</v>
      </c>
      <c r="C1594" s="13">
        <v>45014.308333333334</v>
      </c>
      <c r="D1594" s="13">
        <v>45014.309027777781</v>
      </c>
      <c r="E1594" s="76">
        <v>45029</v>
      </c>
      <c r="F1594" s="273">
        <f t="shared" si="120"/>
        <v>0.50034722222335404</v>
      </c>
      <c r="G1594" s="273">
        <f t="shared" si="121"/>
        <v>14.690972222218988</v>
      </c>
      <c r="H1594" s="273">
        <f t="shared" si="122"/>
        <v>15.191319444442343</v>
      </c>
      <c r="I1594" s="287">
        <f t="shared" si="123"/>
        <v>3.0477903263255827E-5</v>
      </c>
      <c r="J1594" s="22">
        <f t="shared" si="124"/>
        <v>4.6299956446893098E-4</v>
      </c>
    </row>
    <row r="1595" spans="1:10">
      <c r="A1595" s="30" t="s">
        <v>225</v>
      </c>
      <c r="B1595" s="22">
        <v>14.04</v>
      </c>
      <c r="C1595" s="13">
        <v>45014.308333333334</v>
      </c>
      <c r="D1595" s="13">
        <v>45014.309027777781</v>
      </c>
      <c r="E1595" s="76">
        <v>45029</v>
      </c>
      <c r="F1595" s="273">
        <f t="shared" si="120"/>
        <v>0.50034722222335404</v>
      </c>
      <c r="G1595" s="273">
        <f t="shared" si="121"/>
        <v>14.690972222218988</v>
      </c>
      <c r="H1595" s="273">
        <f t="shared" si="122"/>
        <v>15.191319444442343</v>
      </c>
      <c r="I1595" s="287">
        <f t="shared" si="123"/>
        <v>8.0774267935690086E-7</v>
      </c>
      <c r="J1595" s="22">
        <f t="shared" si="124"/>
        <v>1.2270677071020444E-5</v>
      </c>
    </row>
    <row r="1596" spans="1:10">
      <c r="A1596" s="30" t="s">
        <v>225</v>
      </c>
      <c r="B1596" s="22">
        <v>4006.08</v>
      </c>
      <c r="C1596" s="13">
        <v>45019.268750000003</v>
      </c>
      <c r="D1596" s="13">
        <v>45019.269444444442</v>
      </c>
      <c r="E1596" s="76">
        <v>45057</v>
      </c>
      <c r="F1596" s="273">
        <f t="shared" si="120"/>
        <v>0.50034722221971606</v>
      </c>
      <c r="G1596" s="273">
        <f t="shared" si="121"/>
        <v>37.730555555557657</v>
      </c>
      <c r="H1596" s="273">
        <f t="shared" si="122"/>
        <v>38.230902777777374</v>
      </c>
      <c r="I1596" s="287">
        <f t="shared" si="123"/>
        <v>2.3047591117650239E-4</v>
      </c>
      <c r="J1596" s="22">
        <f t="shared" si="124"/>
        <v>8.8113021528085159E-3</v>
      </c>
    </row>
    <row r="1597" spans="1:10">
      <c r="A1597" s="30" t="s">
        <v>225</v>
      </c>
      <c r="B1597" s="22">
        <v>12.73</v>
      </c>
      <c r="C1597" s="13">
        <v>45019.268750000003</v>
      </c>
      <c r="D1597" s="13">
        <v>45019.269444444442</v>
      </c>
      <c r="E1597" s="76">
        <v>45057</v>
      </c>
      <c r="F1597" s="273">
        <f t="shared" si="120"/>
        <v>0.50034722221971606</v>
      </c>
      <c r="G1597" s="273">
        <f t="shared" si="121"/>
        <v>37.730555555557657</v>
      </c>
      <c r="H1597" s="273">
        <f t="shared" si="122"/>
        <v>38.230902777777374</v>
      </c>
      <c r="I1597" s="287">
        <f t="shared" si="123"/>
        <v>7.3237637522887098E-7</v>
      </c>
      <c r="J1597" s="22">
        <f t="shared" si="124"/>
        <v>2.7999409998115967E-5</v>
      </c>
    </row>
    <row r="1598" spans="1:10">
      <c r="A1598" s="30" t="s">
        <v>225</v>
      </c>
      <c r="B1598" s="22">
        <v>14.44</v>
      </c>
      <c r="C1598" s="13">
        <v>44959.349305555559</v>
      </c>
      <c r="D1598" s="13">
        <v>44959.35</v>
      </c>
      <c r="E1598" s="76">
        <v>44999</v>
      </c>
      <c r="F1598" s="273">
        <f t="shared" si="120"/>
        <v>0.50034722221971606</v>
      </c>
      <c r="G1598" s="273">
        <f t="shared" si="121"/>
        <v>39.650000000001455</v>
      </c>
      <c r="H1598" s="273">
        <f t="shared" si="122"/>
        <v>40.150347222221171</v>
      </c>
      <c r="I1598" s="287">
        <f t="shared" si="123"/>
        <v>8.307552913043909E-7</v>
      </c>
      <c r="J1598" s="22">
        <f t="shared" si="124"/>
        <v>3.3355113402568791E-5</v>
      </c>
    </row>
    <row r="1599" spans="1:10">
      <c r="A1599" s="30" t="s">
        <v>225</v>
      </c>
      <c r="B1599" s="22">
        <v>3868.05</v>
      </c>
      <c r="C1599" s="13">
        <v>45056.474999999999</v>
      </c>
      <c r="D1599" s="13">
        <v>45056.475694444445</v>
      </c>
      <c r="E1599" s="76">
        <v>45091</v>
      </c>
      <c r="F1599" s="273">
        <f t="shared" si="120"/>
        <v>0.50034722222335404</v>
      </c>
      <c r="G1599" s="273">
        <f t="shared" si="121"/>
        <v>34.524305555554747</v>
      </c>
      <c r="H1599" s="273">
        <f t="shared" si="122"/>
        <v>35.024652777778101</v>
      </c>
      <c r="I1599" s="287">
        <f t="shared" si="123"/>
        <v>2.2253483410872226E-4</v>
      </c>
      <c r="J1599" s="22">
        <f t="shared" si="124"/>
        <v>7.7942052956184484E-3</v>
      </c>
    </row>
    <row r="1600" spans="1:10">
      <c r="A1600" s="30" t="s">
        <v>225</v>
      </c>
      <c r="B1600" s="22">
        <v>561.67999999999995</v>
      </c>
      <c r="C1600" s="13">
        <v>45112.371527777781</v>
      </c>
      <c r="D1600" s="13">
        <v>45112.37222222222</v>
      </c>
      <c r="E1600" s="76">
        <v>45152</v>
      </c>
      <c r="F1600" s="273">
        <f t="shared" si="120"/>
        <v>0.50034722221971606</v>
      </c>
      <c r="G1600" s="273">
        <f t="shared" si="121"/>
        <v>39.627777777779556</v>
      </c>
      <c r="H1600" s="273">
        <f t="shared" si="122"/>
        <v>40.128124999999272</v>
      </c>
      <c r="I1600" s="287">
        <f t="shared" si="123"/>
        <v>3.2314309696665532E-5</v>
      </c>
      <c r="J1600" s="22">
        <f t="shared" si="124"/>
        <v>1.2967126587964831E-3</v>
      </c>
    </row>
    <row r="1601" spans="1:10">
      <c r="A1601" s="30" t="s">
        <v>225</v>
      </c>
      <c r="B1601" s="22">
        <v>3880.89</v>
      </c>
      <c r="C1601" s="13">
        <v>45057.445833333331</v>
      </c>
      <c r="D1601" s="13">
        <v>45057.446527777778</v>
      </c>
      <c r="E1601" s="76">
        <v>45091</v>
      </c>
      <c r="F1601" s="273">
        <f t="shared" si="120"/>
        <v>0.50034722222335404</v>
      </c>
      <c r="G1601" s="273">
        <f t="shared" si="121"/>
        <v>33.553472222221899</v>
      </c>
      <c r="H1601" s="273">
        <f t="shared" si="122"/>
        <v>34.053819444445253</v>
      </c>
      <c r="I1601" s="287">
        <f t="shared" si="123"/>
        <v>2.232735389522367E-4</v>
      </c>
      <c r="J1601" s="22">
        <f t="shared" si="124"/>
        <v>7.6033167822017822E-3</v>
      </c>
    </row>
    <row r="1602" spans="1:10">
      <c r="A1602" s="30" t="s">
        <v>225</v>
      </c>
      <c r="B1602" s="22">
        <v>519.87</v>
      </c>
      <c r="C1602" s="13">
        <v>45057.445833333331</v>
      </c>
      <c r="D1602" s="13">
        <v>45057.446527777778</v>
      </c>
      <c r="E1602" s="76">
        <v>45091</v>
      </c>
      <c r="F1602" s="273">
        <f t="shared" si="120"/>
        <v>0.50034722222335404</v>
      </c>
      <c r="G1602" s="273">
        <f t="shared" si="121"/>
        <v>33.553472222221899</v>
      </c>
      <c r="H1602" s="273">
        <f t="shared" si="122"/>
        <v>34.053819444445253</v>
      </c>
      <c r="I1602" s="287">
        <f t="shared" si="123"/>
        <v>2.9908916432854136E-5</v>
      </c>
      <c r="J1602" s="22">
        <f t="shared" si="124"/>
        <v>1.0185128399834162E-3</v>
      </c>
    </row>
    <row r="1603" spans="1:10">
      <c r="A1603" s="30" t="s">
        <v>225</v>
      </c>
      <c r="B1603" s="22">
        <v>4939.92</v>
      </c>
      <c r="C1603" s="13">
        <v>45119.53402777778</v>
      </c>
      <c r="D1603" s="13">
        <v>45119.534722222219</v>
      </c>
      <c r="E1603" s="76">
        <v>45152</v>
      </c>
      <c r="F1603" s="273">
        <f t="shared" si="120"/>
        <v>0.50034722221971606</v>
      </c>
      <c r="G1603" s="273">
        <f t="shared" si="121"/>
        <v>32.465277777781012</v>
      </c>
      <c r="H1603" s="273">
        <f t="shared" si="122"/>
        <v>32.965625000000728</v>
      </c>
      <c r="I1603" s="287">
        <f t="shared" si="123"/>
        <v>2.8420115502911269E-4</v>
      </c>
      <c r="J1603" s="22">
        <f t="shared" si="124"/>
        <v>9.3688687012567998E-3</v>
      </c>
    </row>
    <row r="1604" spans="1:10">
      <c r="A1604" s="30" t="s">
        <v>225</v>
      </c>
      <c r="B1604" s="22">
        <v>569.23</v>
      </c>
      <c r="C1604" s="13">
        <v>45110.379166666666</v>
      </c>
      <c r="D1604" s="13">
        <v>45110.379861111112</v>
      </c>
      <c r="E1604" s="76">
        <v>45152</v>
      </c>
      <c r="F1604" s="273">
        <f t="shared" si="120"/>
        <v>0.50034722222335404</v>
      </c>
      <c r="G1604" s="273">
        <f t="shared" si="121"/>
        <v>41.620138888887595</v>
      </c>
      <c r="H1604" s="273">
        <f t="shared" si="122"/>
        <v>42.120486111110949</v>
      </c>
      <c r="I1604" s="287">
        <f t="shared" si="123"/>
        <v>3.2748672747174407E-5</v>
      </c>
      <c r="J1604" s="22">
        <f t="shared" si="124"/>
        <v>1.3793900156046774E-3</v>
      </c>
    </row>
    <row r="1605" spans="1:10">
      <c r="A1605" s="30" t="s">
        <v>225</v>
      </c>
      <c r="B1605" s="22">
        <v>581.49</v>
      </c>
      <c r="C1605" s="13">
        <v>45180.51458333333</v>
      </c>
      <c r="D1605" s="13">
        <v>45180.51458333333</v>
      </c>
      <c r="E1605" s="76">
        <v>45211</v>
      </c>
      <c r="F1605" s="273">
        <f t="shared" si="120"/>
        <v>0.5</v>
      </c>
      <c r="G1605" s="273">
        <f t="shared" si="121"/>
        <v>30.485416666670062</v>
      </c>
      <c r="H1605" s="273">
        <f t="shared" si="122"/>
        <v>30.985416666670062</v>
      </c>
      <c r="I1605" s="287">
        <f t="shared" si="123"/>
        <v>3.3454009303364979E-5</v>
      </c>
      <c r="J1605" s="22">
        <f t="shared" si="124"/>
        <v>1.0365864174354206E-3</v>
      </c>
    </row>
    <row r="1606" spans="1:10">
      <c r="A1606" s="30" t="s">
        <v>225</v>
      </c>
      <c r="B1606" s="22">
        <v>560.5</v>
      </c>
      <c r="C1606" s="13">
        <v>45257.175694444442</v>
      </c>
      <c r="D1606" s="13">
        <v>45257.175694444442</v>
      </c>
      <c r="E1606" s="76">
        <v>45274</v>
      </c>
      <c r="F1606" s="273">
        <f t="shared" si="120"/>
        <v>0.5</v>
      </c>
      <c r="G1606" s="273">
        <f t="shared" si="121"/>
        <v>16.824305555557657</v>
      </c>
      <c r="H1606" s="273">
        <f t="shared" si="122"/>
        <v>17.324305555557657</v>
      </c>
      <c r="I1606" s="287">
        <f t="shared" si="123"/>
        <v>3.2246422491420439E-5</v>
      </c>
      <c r="J1606" s="22">
        <f t="shared" si="124"/>
        <v>5.5864687631497446E-4</v>
      </c>
    </row>
    <row r="1607" spans="1:10">
      <c r="A1607" s="30" t="s">
        <v>225</v>
      </c>
      <c r="B1607" s="22">
        <v>3770.15</v>
      </c>
      <c r="C1607" s="13">
        <v>44930.321527777778</v>
      </c>
      <c r="D1607" s="13">
        <v>44930.322222222225</v>
      </c>
      <c r="E1607" s="76">
        <v>44971</v>
      </c>
      <c r="F1607" s="273">
        <f t="shared" si="120"/>
        <v>0.50034722222335404</v>
      </c>
      <c r="G1607" s="273">
        <f t="shared" si="121"/>
        <v>40.677777777775191</v>
      </c>
      <c r="H1607" s="273">
        <f t="shared" si="122"/>
        <v>41.178124999998545</v>
      </c>
      <c r="I1607" s="287">
        <f t="shared" si="123"/>
        <v>2.1690249733457407E-4</v>
      </c>
      <c r="J1607" s="22">
        <f t="shared" si="124"/>
        <v>8.931638148054942E-3</v>
      </c>
    </row>
    <row r="1608" spans="1:10">
      <c r="A1608" s="30" t="s">
        <v>225</v>
      </c>
      <c r="B1608" s="22">
        <v>505.04</v>
      </c>
      <c r="C1608" s="13">
        <v>44930.321527777778</v>
      </c>
      <c r="D1608" s="13">
        <v>44930.322222222225</v>
      </c>
      <c r="E1608" s="76">
        <v>44971</v>
      </c>
      <c r="F1608" s="273">
        <f t="shared" si="120"/>
        <v>0.50034722222335404</v>
      </c>
      <c r="G1608" s="273">
        <f t="shared" si="121"/>
        <v>40.677777777775191</v>
      </c>
      <c r="H1608" s="273">
        <f t="shared" si="122"/>
        <v>41.178124999998545</v>
      </c>
      <c r="I1608" s="287">
        <f t="shared" si="123"/>
        <v>2.9055723844900945E-5</v>
      </c>
      <c r="J1608" s="22">
        <f t="shared" si="124"/>
        <v>1.1964602284507695E-3</v>
      </c>
    </row>
    <row r="1609" spans="1:10">
      <c r="A1609" s="30" t="s">
        <v>225</v>
      </c>
      <c r="B1609" s="22">
        <v>3.54</v>
      </c>
      <c r="C1609" s="13">
        <v>45247.60833333333</v>
      </c>
      <c r="D1609" s="13">
        <v>45247.609722222223</v>
      </c>
      <c r="E1609" s="76">
        <v>45274</v>
      </c>
      <c r="F1609" s="273">
        <f t="shared" si="120"/>
        <v>0.50069444444670808</v>
      </c>
      <c r="G1609" s="273">
        <f t="shared" si="121"/>
        <v>26.390277777776646</v>
      </c>
      <c r="H1609" s="273">
        <f t="shared" si="122"/>
        <v>26.890972222223354</v>
      </c>
      <c r="I1609" s="287">
        <f t="shared" si="123"/>
        <v>2.0366161573528698E-7</v>
      </c>
      <c r="J1609" s="22">
        <f t="shared" si="124"/>
        <v>5.4766588514707287E-6</v>
      </c>
    </row>
    <row r="1610" spans="1:10">
      <c r="A1610" s="30" t="s">
        <v>225</v>
      </c>
      <c r="B1610" s="22">
        <v>3.84</v>
      </c>
      <c r="C1610" s="13">
        <v>45250.609722222223</v>
      </c>
      <c r="D1610" s="13">
        <v>45250.61041666667</v>
      </c>
      <c r="E1610" s="76">
        <v>45274</v>
      </c>
      <c r="F1610" s="273">
        <f t="shared" ref="F1610:F1673" si="125">(D1610-C1610+1)/2</f>
        <v>0.50034722222335404</v>
      </c>
      <c r="G1610" s="273">
        <f t="shared" ref="G1610:G1673" si="126">E1610-D1610</f>
        <v>23.389583333329938</v>
      </c>
      <c r="H1610" s="273">
        <f t="shared" ref="H1610:H1673" si="127">SUM(F1610:G1610)</f>
        <v>23.889930555553292</v>
      </c>
      <c r="I1610" s="287">
        <f t="shared" ref="I1610:I1673" si="128">+B1610/B$1925</f>
        <v>2.2092107469590451E-7</v>
      </c>
      <c r="J1610" s="22">
        <f t="shared" ref="J1610:J1673" si="129">+H1610*I1610</f>
        <v>5.27778913274336E-6</v>
      </c>
    </row>
    <row r="1611" spans="1:10">
      <c r="A1611" s="30" t="s">
        <v>225</v>
      </c>
      <c r="B1611" s="22">
        <v>510.41</v>
      </c>
      <c r="C1611" s="13">
        <v>45079.303472222222</v>
      </c>
      <c r="D1611" s="13">
        <v>45079.304861111108</v>
      </c>
      <c r="E1611" s="76">
        <v>45120</v>
      </c>
      <c r="F1611" s="273">
        <f t="shared" si="125"/>
        <v>0.5006944444430701</v>
      </c>
      <c r="G1611" s="273">
        <f t="shared" si="126"/>
        <v>40.695138888891961</v>
      </c>
      <c r="H1611" s="273">
        <f t="shared" si="127"/>
        <v>41.195833333335031</v>
      </c>
      <c r="I1611" s="287">
        <f t="shared" si="128"/>
        <v>2.9364668160295997E-5</v>
      </c>
      <c r="J1611" s="22">
        <f t="shared" si="129"/>
        <v>1.2097019754202438E-3</v>
      </c>
    </row>
    <row r="1612" spans="1:10">
      <c r="A1612" s="30" t="s">
        <v>225</v>
      </c>
      <c r="B1612" s="22">
        <v>1.94</v>
      </c>
      <c r="C1612" s="13">
        <v>45280.425694444442</v>
      </c>
      <c r="D1612" s="13">
        <v>45280.425694444442</v>
      </c>
      <c r="E1612" s="76">
        <v>45302</v>
      </c>
      <c r="F1612" s="273">
        <f t="shared" si="125"/>
        <v>0.5</v>
      </c>
      <c r="G1612" s="273">
        <f t="shared" si="126"/>
        <v>21.574305555557657</v>
      </c>
      <c r="H1612" s="273">
        <f t="shared" si="127"/>
        <v>22.074305555557657</v>
      </c>
      <c r="I1612" s="287">
        <f t="shared" si="128"/>
        <v>1.1161116794532676E-7</v>
      </c>
      <c r="J1612" s="22">
        <f t="shared" si="129"/>
        <v>2.4637390246378051E-6</v>
      </c>
    </row>
    <row r="1613" spans="1:10">
      <c r="A1613" s="30" t="s">
        <v>225</v>
      </c>
      <c r="B1613" s="22">
        <v>4020.53</v>
      </c>
      <c r="C1613" s="13">
        <v>45033.51458333333</v>
      </c>
      <c r="D1613" s="13">
        <v>45033.51458333333</v>
      </c>
      <c r="E1613" s="76">
        <v>45057</v>
      </c>
      <c r="F1613" s="273">
        <f t="shared" si="125"/>
        <v>0.5</v>
      </c>
      <c r="G1613" s="273">
        <f t="shared" si="126"/>
        <v>23.485416666670062</v>
      </c>
      <c r="H1613" s="273">
        <f t="shared" si="127"/>
        <v>23.985416666670062</v>
      </c>
      <c r="I1613" s="287">
        <f t="shared" si="128"/>
        <v>2.3130724178310549E-4</v>
      </c>
      <c r="J1613" s="22">
        <f t="shared" si="129"/>
        <v>5.54800057218598E-3</v>
      </c>
    </row>
    <row r="1614" spans="1:10">
      <c r="A1614" s="30" t="s">
        <v>225</v>
      </c>
      <c r="B1614" s="22">
        <v>524.16999999999996</v>
      </c>
      <c r="C1614" s="13">
        <v>44951.415972222225</v>
      </c>
      <c r="D1614" s="13">
        <v>44951.416666666664</v>
      </c>
      <c r="E1614" s="76">
        <v>44971</v>
      </c>
      <c r="F1614" s="273">
        <f t="shared" si="125"/>
        <v>0.50034722221971606</v>
      </c>
      <c r="G1614" s="273">
        <f t="shared" si="126"/>
        <v>19.583333333335759</v>
      </c>
      <c r="H1614" s="273">
        <f t="shared" si="127"/>
        <v>20.083680555555475</v>
      </c>
      <c r="I1614" s="287">
        <f t="shared" si="128"/>
        <v>3.0156302011289652E-5</v>
      </c>
      <c r="J1614" s="22">
        <f t="shared" si="129"/>
        <v>6.0564953633159642E-4</v>
      </c>
    </row>
    <row r="1615" spans="1:10">
      <c r="A1615" s="30" t="s">
        <v>225</v>
      </c>
      <c r="B1615" s="22">
        <v>590.46</v>
      </c>
      <c r="C1615" s="13">
        <v>45242.531944444447</v>
      </c>
      <c r="D1615" s="13">
        <v>45242.531944444447</v>
      </c>
      <c r="E1615" s="76">
        <v>45274</v>
      </c>
      <c r="F1615" s="273">
        <f t="shared" si="125"/>
        <v>0.5</v>
      </c>
      <c r="G1615" s="273">
        <f t="shared" si="126"/>
        <v>31.468055555553292</v>
      </c>
      <c r="H1615" s="273">
        <f t="shared" si="127"/>
        <v>31.968055555553292</v>
      </c>
      <c r="I1615" s="287">
        <f t="shared" si="128"/>
        <v>3.3970067126287447E-5</v>
      </c>
      <c r="J1615" s="22">
        <f t="shared" si="129"/>
        <v>1.0859569931190316E-3</v>
      </c>
    </row>
    <row r="1616" spans="1:10">
      <c r="A1616" s="30" t="s">
        <v>225</v>
      </c>
      <c r="B1616" s="22">
        <v>551.53</v>
      </c>
      <c r="C1616" s="13">
        <v>45244.62777777778</v>
      </c>
      <c r="D1616" s="13">
        <v>45253.62777777778</v>
      </c>
      <c r="E1616" s="76">
        <v>45274</v>
      </c>
      <c r="F1616" s="273">
        <f t="shared" si="125"/>
        <v>5</v>
      </c>
      <c r="G1616" s="273">
        <f t="shared" si="126"/>
        <v>20.372222222220444</v>
      </c>
      <c r="H1616" s="273">
        <f t="shared" si="127"/>
        <v>25.372222222220444</v>
      </c>
      <c r="I1616" s="287">
        <f t="shared" si="128"/>
        <v>3.173036466849797E-5</v>
      </c>
      <c r="J1616" s="22">
        <f t="shared" si="129"/>
        <v>8.0506986356122258E-4</v>
      </c>
    </row>
    <row r="1617" spans="1:10">
      <c r="A1617" s="30" t="s">
        <v>225</v>
      </c>
      <c r="B1617" s="22">
        <v>3819.9</v>
      </c>
      <c r="C1617" s="13">
        <v>45096.315972222219</v>
      </c>
      <c r="D1617" s="13">
        <v>45096.316666666666</v>
      </c>
      <c r="E1617" s="76">
        <v>45120</v>
      </c>
      <c r="F1617" s="273">
        <f t="shared" si="125"/>
        <v>0.50034722222335404</v>
      </c>
      <c r="G1617" s="273">
        <f t="shared" si="126"/>
        <v>23.683333333334303</v>
      </c>
      <c r="H1617" s="273">
        <f t="shared" si="127"/>
        <v>24.183680555557657</v>
      </c>
      <c r="I1617" s="287">
        <f t="shared" si="128"/>
        <v>2.1976469094554316E-4</v>
      </c>
      <c r="J1617" s="22">
        <f t="shared" si="129"/>
        <v>5.31471908321787E-3</v>
      </c>
    </row>
    <row r="1618" spans="1:10">
      <c r="A1618" s="30" t="s">
        <v>225</v>
      </c>
      <c r="B1618" s="22">
        <v>14.07</v>
      </c>
      <c r="C1618" s="13">
        <v>45004.508333333331</v>
      </c>
      <c r="D1618" s="13">
        <v>45004.509027777778</v>
      </c>
      <c r="E1618" s="76">
        <v>45029</v>
      </c>
      <c r="F1618" s="273">
        <f t="shared" si="125"/>
        <v>0.50034722222335404</v>
      </c>
      <c r="G1618" s="273">
        <f t="shared" si="126"/>
        <v>24.490972222221899</v>
      </c>
      <c r="H1618" s="273">
        <f t="shared" si="127"/>
        <v>24.991319444445253</v>
      </c>
      <c r="I1618" s="287">
        <f t="shared" si="128"/>
        <v>8.0946862525296263E-7</v>
      </c>
      <c r="J1618" s="22">
        <f t="shared" si="129"/>
        <v>2.0229688993952734E-5</v>
      </c>
    </row>
    <row r="1619" spans="1:10">
      <c r="A1619" s="30" t="s">
        <v>225</v>
      </c>
      <c r="B1619" s="22">
        <v>1.94</v>
      </c>
      <c r="C1619" s="13">
        <v>45271.473611111112</v>
      </c>
      <c r="D1619" s="13">
        <v>45271.473611111112</v>
      </c>
      <c r="E1619" s="76">
        <v>45302</v>
      </c>
      <c r="F1619" s="273">
        <f t="shared" si="125"/>
        <v>0.5</v>
      </c>
      <c r="G1619" s="273">
        <f t="shared" si="126"/>
        <v>30.526388888887595</v>
      </c>
      <c r="H1619" s="273">
        <f t="shared" si="127"/>
        <v>31.026388888887595</v>
      </c>
      <c r="I1619" s="287">
        <f t="shared" si="128"/>
        <v>1.1161116794532676E-7</v>
      </c>
      <c r="J1619" s="22">
        <f t="shared" si="129"/>
        <v>3.4628915010146536E-6</v>
      </c>
    </row>
    <row r="1620" spans="1:10">
      <c r="A1620" s="30" t="s">
        <v>225</v>
      </c>
      <c r="B1620" s="22">
        <v>543.52</v>
      </c>
      <c r="C1620" s="13">
        <v>45071.394444444442</v>
      </c>
      <c r="D1620" s="13">
        <v>45071.394444444442</v>
      </c>
      <c r="E1620" s="76">
        <v>45091</v>
      </c>
      <c r="F1620" s="273">
        <f t="shared" si="125"/>
        <v>0.5</v>
      </c>
      <c r="G1620" s="273">
        <f t="shared" si="126"/>
        <v>19.605555555557657</v>
      </c>
      <c r="H1620" s="273">
        <f t="shared" si="127"/>
        <v>20.105555555557657</v>
      </c>
      <c r="I1620" s="287">
        <f t="shared" si="128"/>
        <v>3.1269537114249482E-5</v>
      </c>
      <c r="J1620" s="22">
        <f t="shared" si="129"/>
        <v>6.2869141564711505E-4</v>
      </c>
    </row>
    <row r="1621" spans="1:10">
      <c r="A1621" s="30" t="s">
        <v>225</v>
      </c>
      <c r="B1621" s="22">
        <v>3648.17</v>
      </c>
      <c r="C1621" s="13">
        <v>45085.53402777778</v>
      </c>
      <c r="D1621" s="13">
        <v>45085.534722222219</v>
      </c>
      <c r="E1621" s="76">
        <v>45120</v>
      </c>
      <c r="F1621" s="273">
        <f t="shared" si="125"/>
        <v>0.50034722221971606</v>
      </c>
      <c r="G1621" s="273">
        <f t="shared" si="126"/>
        <v>34.465277777781012</v>
      </c>
      <c r="H1621" s="273">
        <f t="shared" si="127"/>
        <v>34.965625000000728</v>
      </c>
      <c r="I1621" s="287">
        <f t="shared" si="128"/>
        <v>2.0988480132118697E-4</v>
      </c>
      <c r="J1621" s="22">
        <f t="shared" si="129"/>
        <v>7.3387532561962811E-3</v>
      </c>
    </row>
    <row r="1622" spans="1:10">
      <c r="A1622" s="30" t="s">
        <v>225</v>
      </c>
      <c r="B1622" s="22">
        <v>2.7</v>
      </c>
      <c r="C1622" s="13">
        <v>45177.352777777778</v>
      </c>
      <c r="D1622" s="13">
        <v>45177.353472222225</v>
      </c>
      <c r="E1622" s="76">
        <v>45211</v>
      </c>
      <c r="F1622" s="273">
        <f t="shared" si="125"/>
        <v>0.50034722222335404</v>
      </c>
      <c r="G1622" s="273">
        <f t="shared" si="126"/>
        <v>33.646527777775191</v>
      </c>
      <c r="H1622" s="273">
        <f t="shared" si="127"/>
        <v>34.146874999998545</v>
      </c>
      <c r="I1622" s="287">
        <f t="shared" si="128"/>
        <v>1.5533513064555788E-7</v>
      </c>
      <c r="J1622" s="22">
        <f t="shared" si="129"/>
        <v>5.3042092892623084E-6</v>
      </c>
    </row>
    <row r="1623" spans="1:10">
      <c r="A1623" s="30" t="s">
        <v>225</v>
      </c>
      <c r="B1623" s="22">
        <v>16.22</v>
      </c>
      <c r="C1623" s="13">
        <v>44949.255555555559</v>
      </c>
      <c r="D1623" s="13">
        <v>44949.256944444445</v>
      </c>
      <c r="E1623" s="76">
        <v>44971</v>
      </c>
      <c r="F1623" s="273">
        <f t="shared" si="125"/>
        <v>0.5006944444430701</v>
      </c>
      <c r="G1623" s="273">
        <f t="shared" si="126"/>
        <v>21.743055555554747</v>
      </c>
      <c r="H1623" s="273">
        <f t="shared" si="127"/>
        <v>22.243749999997817</v>
      </c>
      <c r="I1623" s="287">
        <f t="shared" si="128"/>
        <v>9.3316141447072164E-7</v>
      </c>
      <c r="J1623" s="22">
        <f t="shared" si="129"/>
        <v>2.0757009213131077E-5</v>
      </c>
    </row>
    <row r="1624" spans="1:10">
      <c r="A1624" s="30" t="s">
        <v>225</v>
      </c>
      <c r="B1624" s="22">
        <v>5304.96</v>
      </c>
      <c r="C1624" s="13">
        <v>45278.015277777777</v>
      </c>
      <c r="D1624" s="13">
        <v>45278.015277777777</v>
      </c>
      <c r="E1624" s="76">
        <v>45302</v>
      </c>
      <c r="F1624" s="273">
        <f t="shared" si="125"/>
        <v>0.5</v>
      </c>
      <c r="G1624" s="273">
        <f t="shared" si="126"/>
        <v>23.984722222223354</v>
      </c>
      <c r="H1624" s="273">
        <f t="shared" si="127"/>
        <v>24.484722222223354</v>
      </c>
      <c r="I1624" s="287">
        <f t="shared" si="128"/>
        <v>3.0520246469239212E-4</v>
      </c>
      <c r="J1624" s="22">
        <f t="shared" si="129"/>
        <v>7.472797569531152E-3</v>
      </c>
    </row>
    <row r="1625" spans="1:10">
      <c r="A1625" s="30" t="s">
        <v>225</v>
      </c>
      <c r="B1625" s="22">
        <v>10.67</v>
      </c>
      <c r="C1625" s="13">
        <v>45082.303472222222</v>
      </c>
      <c r="D1625" s="13">
        <v>45082.304166666669</v>
      </c>
      <c r="E1625" s="76">
        <v>45120</v>
      </c>
      <c r="F1625" s="273">
        <f t="shared" si="125"/>
        <v>0.50034722222335404</v>
      </c>
      <c r="G1625" s="273">
        <f t="shared" si="126"/>
        <v>37.695833333331393</v>
      </c>
      <c r="H1625" s="273">
        <f t="shared" si="127"/>
        <v>38.196180555554747</v>
      </c>
      <c r="I1625" s="287">
        <f t="shared" si="128"/>
        <v>6.1386142369929716E-7</v>
      </c>
      <c r="J1625" s="22">
        <f t="shared" si="129"/>
        <v>2.3447161775708248E-5</v>
      </c>
    </row>
    <row r="1626" spans="1:10">
      <c r="A1626" s="30" t="s">
        <v>225</v>
      </c>
      <c r="B1626" s="22">
        <v>494.93</v>
      </c>
      <c r="C1626" s="13">
        <v>44946.254166666666</v>
      </c>
      <c r="D1626" s="13">
        <v>44946.254861111112</v>
      </c>
      <c r="E1626" s="76">
        <v>44971</v>
      </c>
      <c r="F1626" s="273">
        <f t="shared" si="125"/>
        <v>0.50034722222335404</v>
      </c>
      <c r="G1626" s="273">
        <f t="shared" si="126"/>
        <v>24.745138888887595</v>
      </c>
      <c r="H1626" s="273">
        <f t="shared" si="127"/>
        <v>25.245486111110949</v>
      </c>
      <c r="I1626" s="287">
        <f t="shared" si="128"/>
        <v>2.8474080077928133E-5</v>
      </c>
      <c r="J1626" s="22">
        <f t="shared" si="129"/>
        <v>7.1884199313399563E-4</v>
      </c>
    </row>
    <row r="1627" spans="1:10">
      <c r="A1627" s="30" t="s">
        <v>225</v>
      </c>
      <c r="B1627" s="22">
        <v>15.53</v>
      </c>
      <c r="C1627" s="13">
        <v>44950.413888888892</v>
      </c>
      <c r="D1627" s="13">
        <v>44950.414583333331</v>
      </c>
      <c r="E1627" s="76">
        <v>44971</v>
      </c>
      <c r="F1627" s="273">
        <f t="shared" si="125"/>
        <v>0.50034722221971606</v>
      </c>
      <c r="G1627" s="273">
        <f t="shared" si="126"/>
        <v>20.585416666668607</v>
      </c>
      <c r="H1627" s="273">
        <f t="shared" si="127"/>
        <v>21.085763888888323</v>
      </c>
      <c r="I1627" s="287">
        <f t="shared" si="128"/>
        <v>8.9346465886130134E-7</v>
      </c>
      <c r="J1627" s="22">
        <f t="shared" si="129"/>
        <v>1.8839384839815553E-5</v>
      </c>
    </row>
    <row r="1628" spans="1:10">
      <c r="A1628" s="30" t="s">
        <v>225</v>
      </c>
      <c r="B1628" s="22">
        <v>3932.25</v>
      </c>
      <c r="C1628" s="13">
        <v>44965.535416666666</v>
      </c>
      <c r="D1628" s="13">
        <v>44965.536111111112</v>
      </c>
      <c r="E1628" s="76">
        <v>44999</v>
      </c>
      <c r="F1628" s="273">
        <f t="shared" si="125"/>
        <v>0.50034722222335404</v>
      </c>
      <c r="G1628" s="273">
        <f t="shared" si="126"/>
        <v>33.463888888887595</v>
      </c>
      <c r="H1628" s="273">
        <f t="shared" si="127"/>
        <v>33.964236111110949</v>
      </c>
      <c r="I1628" s="287">
        <f t="shared" si="128"/>
        <v>2.2622835832629442E-4</v>
      </c>
      <c r="J1628" s="22">
        <f t="shared" si="129"/>
        <v>7.6836733772232763E-3</v>
      </c>
    </row>
    <row r="1629" spans="1:10">
      <c r="A1629" s="30" t="s">
        <v>225</v>
      </c>
      <c r="B1629" s="22">
        <v>14.9</v>
      </c>
      <c r="C1629" s="13">
        <v>44958.335416666669</v>
      </c>
      <c r="D1629" s="13">
        <v>44958.335416666669</v>
      </c>
      <c r="E1629" s="76">
        <v>44999</v>
      </c>
      <c r="F1629" s="273">
        <f t="shared" si="125"/>
        <v>0.5</v>
      </c>
      <c r="G1629" s="273">
        <f t="shared" si="126"/>
        <v>40.664583333331393</v>
      </c>
      <c r="H1629" s="273">
        <f t="shared" si="127"/>
        <v>41.164583333331393</v>
      </c>
      <c r="I1629" s="287">
        <f t="shared" si="128"/>
        <v>8.5721979504400457E-7</v>
      </c>
      <c r="J1629" s="22">
        <f t="shared" si="129"/>
        <v>3.5287095688070182E-5</v>
      </c>
    </row>
    <row r="1630" spans="1:10">
      <c r="A1630" s="30" t="s">
        <v>225</v>
      </c>
      <c r="B1630" s="22">
        <v>5069.5200000000004</v>
      </c>
      <c r="C1630" s="13">
        <v>45268.583333333336</v>
      </c>
      <c r="D1630" s="13">
        <v>45268.583333333336</v>
      </c>
      <c r="E1630" s="76">
        <v>45302</v>
      </c>
      <c r="F1630" s="273">
        <f t="shared" si="125"/>
        <v>0.5</v>
      </c>
      <c r="G1630" s="273">
        <f t="shared" si="126"/>
        <v>33.416666666664241</v>
      </c>
      <c r="H1630" s="273">
        <f t="shared" si="127"/>
        <v>33.916666666664241</v>
      </c>
      <c r="I1630" s="287">
        <f t="shared" si="128"/>
        <v>2.9165724130009949E-4</v>
      </c>
      <c r="J1630" s="22">
        <f t="shared" si="129"/>
        <v>9.8920414340943341E-3</v>
      </c>
    </row>
    <row r="1631" spans="1:10">
      <c r="A1631" s="30" t="s">
        <v>225</v>
      </c>
      <c r="B1631" s="22">
        <v>3919.41</v>
      </c>
      <c r="C1631" s="13">
        <v>44936.506249999999</v>
      </c>
      <c r="D1631" s="13">
        <v>44936.506944444445</v>
      </c>
      <c r="E1631" s="76">
        <v>44971</v>
      </c>
      <c r="F1631" s="273">
        <f t="shared" si="125"/>
        <v>0.50034722222335404</v>
      </c>
      <c r="G1631" s="273">
        <f t="shared" si="126"/>
        <v>34.493055555554747</v>
      </c>
      <c r="H1631" s="273">
        <f t="shared" si="127"/>
        <v>34.993402777778101</v>
      </c>
      <c r="I1631" s="287">
        <f t="shared" si="128"/>
        <v>2.2548965348277998E-4</v>
      </c>
      <c r="J1631" s="22">
        <f t="shared" si="129"/>
        <v>7.8906502665445338E-3</v>
      </c>
    </row>
    <row r="1632" spans="1:10">
      <c r="A1632" s="30" t="s">
        <v>225</v>
      </c>
      <c r="B1632" s="22">
        <v>15.93</v>
      </c>
      <c r="C1632" s="13">
        <v>44930.501388888886</v>
      </c>
      <c r="D1632" s="13">
        <v>44930.502083333333</v>
      </c>
      <c r="E1632" s="76">
        <v>44971</v>
      </c>
      <c r="F1632" s="273">
        <f t="shared" si="125"/>
        <v>0.50034722222335404</v>
      </c>
      <c r="G1632" s="273">
        <f t="shared" si="126"/>
        <v>40.497916666667152</v>
      </c>
      <c r="H1632" s="273">
        <f t="shared" si="127"/>
        <v>40.998263888890506</v>
      </c>
      <c r="I1632" s="287">
        <f t="shared" si="128"/>
        <v>9.1647727080879138E-7</v>
      </c>
      <c r="J1632" s="22">
        <f t="shared" si="129"/>
        <v>3.7573976996788993E-5</v>
      </c>
    </row>
    <row r="1633" spans="1:10">
      <c r="A1633" s="30" t="s">
        <v>225</v>
      </c>
      <c r="B1633" s="22">
        <v>3839.16</v>
      </c>
      <c r="C1633" s="13">
        <v>44944.537499999999</v>
      </c>
      <c r="D1633" s="13">
        <v>44944.538194444445</v>
      </c>
      <c r="E1633" s="76">
        <v>44971</v>
      </c>
      <c r="F1633" s="273">
        <f t="shared" si="125"/>
        <v>0.50034722222335404</v>
      </c>
      <c r="G1633" s="273">
        <f t="shared" si="126"/>
        <v>26.461805555554747</v>
      </c>
      <c r="H1633" s="273">
        <f t="shared" si="127"/>
        <v>26.962152777778101</v>
      </c>
      <c r="I1633" s="287">
        <f t="shared" si="128"/>
        <v>2.2087274821081478E-4</v>
      </c>
      <c r="J1633" s="22">
        <f t="shared" si="129"/>
        <v>5.9552047817077024E-3</v>
      </c>
    </row>
    <row r="1634" spans="1:10">
      <c r="A1634" s="30" t="s">
        <v>225</v>
      </c>
      <c r="B1634" s="22">
        <v>572.53</v>
      </c>
      <c r="C1634" s="13">
        <v>45160.379166666666</v>
      </c>
      <c r="D1634" s="13">
        <v>45160.379166666666</v>
      </c>
      <c r="E1634" s="76">
        <v>45183</v>
      </c>
      <c r="F1634" s="273">
        <f t="shared" si="125"/>
        <v>0.5</v>
      </c>
      <c r="G1634" s="273">
        <f t="shared" si="126"/>
        <v>22.620833333334303</v>
      </c>
      <c r="H1634" s="273">
        <f t="shared" si="127"/>
        <v>23.120833333334303</v>
      </c>
      <c r="I1634" s="287">
        <f t="shared" si="128"/>
        <v>3.29385267957412E-5</v>
      </c>
      <c r="J1634" s="22">
        <f t="shared" si="129"/>
        <v>7.615661882898983E-4</v>
      </c>
    </row>
    <row r="1635" spans="1:10">
      <c r="A1635" s="30" t="s">
        <v>225</v>
      </c>
      <c r="B1635" s="22">
        <v>515.79</v>
      </c>
      <c r="C1635" s="13">
        <v>44942.540972222225</v>
      </c>
      <c r="D1635" s="13">
        <v>44942.541666666664</v>
      </c>
      <c r="E1635" s="76">
        <v>44971</v>
      </c>
      <c r="F1635" s="273">
        <f t="shared" si="125"/>
        <v>0.50034722221971606</v>
      </c>
      <c r="G1635" s="273">
        <f t="shared" si="126"/>
        <v>28.458333333335759</v>
      </c>
      <c r="H1635" s="273">
        <f t="shared" si="127"/>
        <v>28.958680555555475</v>
      </c>
      <c r="I1635" s="287">
        <f t="shared" si="128"/>
        <v>2.9674187790989736E-5</v>
      </c>
      <c r="J1635" s="22">
        <f t="shared" si="129"/>
        <v>8.5932532498483611E-4</v>
      </c>
    </row>
    <row r="1636" spans="1:10">
      <c r="A1636" s="30" t="s">
        <v>225</v>
      </c>
      <c r="B1636" s="22">
        <v>567.1</v>
      </c>
      <c r="C1636" s="13">
        <v>45146.309027777781</v>
      </c>
      <c r="D1636" s="13">
        <v>45146.30972222222</v>
      </c>
      <c r="E1636" s="76">
        <v>45183</v>
      </c>
      <c r="F1636" s="273">
        <f t="shared" si="125"/>
        <v>0.50034722221971606</v>
      </c>
      <c r="G1636" s="273">
        <f t="shared" si="126"/>
        <v>36.690277777779556</v>
      </c>
      <c r="H1636" s="273">
        <f t="shared" si="127"/>
        <v>37.190624999999272</v>
      </c>
      <c r="I1636" s="287">
        <f t="shared" si="128"/>
        <v>3.2626130588554024E-5</v>
      </c>
      <c r="J1636" s="22">
        <f t="shared" si="129"/>
        <v>1.2133861879199182E-3</v>
      </c>
    </row>
    <row r="1637" spans="1:10">
      <c r="A1637" s="30" t="s">
        <v>225</v>
      </c>
      <c r="B1637" s="22">
        <v>562.62</v>
      </c>
      <c r="C1637" s="13">
        <v>45135.397222222222</v>
      </c>
      <c r="D1637" s="13">
        <v>45135.397222222222</v>
      </c>
      <c r="E1637" s="76">
        <v>45152</v>
      </c>
      <c r="F1637" s="273">
        <f t="shared" si="125"/>
        <v>0.5</v>
      </c>
      <c r="G1637" s="273">
        <f t="shared" si="126"/>
        <v>16.602777777778101</v>
      </c>
      <c r="H1637" s="273">
        <f t="shared" si="127"/>
        <v>17.102777777778101</v>
      </c>
      <c r="I1637" s="287">
        <f t="shared" si="128"/>
        <v>3.2368389334742139E-5</v>
      </c>
      <c r="J1637" s="22">
        <f t="shared" si="129"/>
        <v>5.535893698166975E-4</v>
      </c>
    </row>
    <row r="1638" spans="1:10">
      <c r="A1638" s="30" t="s">
        <v>225</v>
      </c>
      <c r="B1638" s="22">
        <v>568.28</v>
      </c>
      <c r="C1638" s="13">
        <v>45169.431944444441</v>
      </c>
      <c r="D1638" s="13">
        <v>45169.431944444441</v>
      </c>
      <c r="E1638" s="76">
        <v>45183</v>
      </c>
      <c r="F1638" s="273">
        <f t="shared" si="125"/>
        <v>0.5</v>
      </c>
      <c r="G1638" s="273">
        <f t="shared" si="126"/>
        <v>13.568055555559113</v>
      </c>
      <c r="H1638" s="273">
        <f t="shared" si="127"/>
        <v>14.068055555559113</v>
      </c>
      <c r="I1638" s="287">
        <f t="shared" si="128"/>
        <v>3.2694017793799117E-5</v>
      </c>
      <c r="J1638" s="22">
        <f t="shared" si="129"/>
        <v>4.5994125865760419E-4</v>
      </c>
    </row>
    <row r="1639" spans="1:10">
      <c r="A1639" s="30" t="s">
        <v>225</v>
      </c>
      <c r="B1639" s="22">
        <v>5363.28</v>
      </c>
      <c r="C1639" s="13">
        <v>45286.417361111111</v>
      </c>
      <c r="D1639" s="13">
        <v>45286.419444444444</v>
      </c>
      <c r="E1639" s="76">
        <v>45302</v>
      </c>
      <c r="F1639" s="273">
        <f t="shared" si="125"/>
        <v>0.50104166666642413</v>
      </c>
      <c r="G1639" s="273">
        <f t="shared" si="126"/>
        <v>15.580555555556202</v>
      </c>
      <c r="H1639" s="273">
        <f t="shared" si="127"/>
        <v>16.081597222222626</v>
      </c>
      <c r="I1639" s="287">
        <f t="shared" si="128"/>
        <v>3.0855770351433614E-4</v>
      </c>
      <c r="J1639" s="22">
        <f t="shared" si="129"/>
        <v>4.9621007077315406E-3</v>
      </c>
    </row>
    <row r="1640" spans="1:10">
      <c r="A1640" s="30" t="s">
        <v>225</v>
      </c>
      <c r="B1640" s="22">
        <v>1.94</v>
      </c>
      <c r="C1640" s="13">
        <v>45278.25</v>
      </c>
      <c r="D1640" s="13">
        <v>45278.25</v>
      </c>
      <c r="E1640" s="76">
        <v>45302</v>
      </c>
      <c r="F1640" s="273">
        <f t="shared" si="125"/>
        <v>0.5</v>
      </c>
      <c r="G1640" s="273">
        <f t="shared" si="126"/>
        <v>23.75</v>
      </c>
      <c r="H1640" s="273">
        <f t="shared" si="127"/>
        <v>24.25</v>
      </c>
      <c r="I1640" s="287">
        <f t="shared" si="128"/>
        <v>1.1161116794532676E-7</v>
      </c>
      <c r="J1640" s="22">
        <f t="shared" si="129"/>
        <v>2.7065708226741737E-6</v>
      </c>
    </row>
    <row r="1641" spans="1:10">
      <c r="A1641" s="30" t="s">
        <v>225</v>
      </c>
      <c r="B1641" s="22">
        <v>522.66999999999996</v>
      </c>
      <c r="C1641" s="13">
        <v>45015.309027777781</v>
      </c>
      <c r="D1641" s="13">
        <v>45015.30972222222</v>
      </c>
      <c r="E1641" s="76">
        <v>45029</v>
      </c>
      <c r="F1641" s="273">
        <f t="shared" si="125"/>
        <v>0.50034722221971606</v>
      </c>
      <c r="G1641" s="273">
        <f t="shared" si="126"/>
        <v>13.690277777779556</v>
      </c>
      <c r="H1641" s="273">
        <f t="shared" si="127"/>
        <v>14.190624999999272</v>
      </c>
      <c r="I1641" s="287">
        <f t="shared" si="128"/>
        <v>3.0070004716486565E-5</v>
      </c>
      <c r="J1641" s="22">
        <f t="shared" si="129"/>
        <v>4.2671216067987028E-4</v>
      </c>
    </row>
    <row r="1642" spans="1:10">
      <c r="A1642" s="30" t="s">
        <v>225</v>
      </c>
      <c r="B1642" s="22">
        <v>3811.88</v>
      </c>
      <c r="C1642" s="13">
        <v>44928.281944444447</v>
      </c>
      <c r="D1642" s="13">
        <v>44928.281944444447</v>
      </c>
      <c r="E1642" s="76">
        <v>44971</v>
      </c>
      <c r="F1642" s="273">
        <f t="shared" si="125"/>
        <v>0.5</v>
      </c>
      <c r="G1642" s="273">
        <f t="shared" si="126"/>
        <v>42.718055555553292</v>
      </c>
      <c r="H1642" s="273">
        <f t="shared" si="127"/>
        <v>43.218055555553292</v>
      </c>
      <c r="I1642" s="287">
        <f t="shared" si="128"/>
        <v>2.1930328807599598E-4</v>
      </c>
      <c r="J1642" s="22">
        <f t="shared" si="129"/>
        <v>9.4778616875839019E-3</v>
      </c>
    </row>
    <row r="1643" spans="1:10">
      <c r="A1643" s="30" t="s">
        <v>225</v>
      </c>
      <c r="B1643" s="22">
        <v>508.69</v>
      </c>
      <c r="C1643" s="13">
        <v>45033.310416666667</v>
      </c>
      <c r="D1643" s="13">
        <v>45033.311111111114</v>
      </c>
      <c r="E1643" s="76">
        <v>45057</v>
      </c>
      <c r="F1643" s="273">
        <f t="shared" si="125"/>
        <v>0.50034722222335404</v>
      </c>
      <c r="G1643" s="273">
        <f t="shared" si="126"/>
        <v>23.68888888888614</v>
      </c>
      <c r="H1643" s="273">
        <f t="shared" si="127"/>
        <v>24.189236111109494</v>
      </c>
      <c r="I1643" s="287">
        <f t="shared" si="128"/>
        <v>2.9265713928921788E-5</v>
      </c>
      <c r="J1643" s="22">
        <f t="shared" si="129"/>
        <v>7.07915264186875E-4</v>
      </c>
    </row>
    <row r="1644" spans="1:10">
      <c r="A1644" s="30" t="s">
        <v>225</v>
      </c>
      <c r="B1644" s="22">
        <v>5346</v>
      </c>
      <c r="C1644" s="13">
        <v>45152.534722222219</v>
      </c>
      <c r="D1644" s="13">
        <v>45152.535416666666</v>
      </c>
      <c r="E1644" s="76">
        <v>45183</v>
      </c>
      <c r="F1644" s="273">
        <f t="shared" si="125"/>
        <v>0.50034722222335404</v>
      </c>
      <c r="G1644" s="273">
        <f t="shared" si="126"/>
        <v>30.464583333334303</v>
      </c>
      <c r="H1644" s="273">
        <f t="shared" si="127"/>
        <v>30.964930555557657</v>
      </c>
      <c r="I1644" s="287">
        <f t="shared" si="128"/>
        <v>3.0756355867820457E-4</v>
      </c>
      <c r="J1644" s="22">
        <f t="shared" si="129"/>
        <v>9.5236842358907871E-3</v>
      </c>
    </row>
    <row r="1645" spans="1:10">
      <c r="A1645" s="30" t="s">
        <v>225</v>
      </c>
      <c r="B1645" s="22">
        <v>587.86</v>
      </c>
      <c r="C1645" s="13">
        <v>45161.071527777778</v>
      </c>
      <c r="D1645" s="13">
        <v>45161.071527777778</v>
      </c>
      <c r="E1645" s="76">
        <v>45183</v>
      </c>
      <c r="F1645" s="273">
        <f t="shared" si="125"/>
        <v>0.5</v>
      </c>
      <c r="G1645" s="273">
        <f t="shared" si="126"/>
        <v>21.928472222221899</v>
      </c>
      <c r="H1645" s="273">
        <f t="shared" si="127"/>
        <v>22.428472222221899</v>
      </c>
      <c r="I1645" s="287">
        <f t="shared" si="128"/>
        <v>3.3820485148628761E-5</v>
      </c>
      <c r="J1645" s="22">
        <f t="shared" si="129"/>
        <v>7.5854181169808846E-4</v>
      </c>
    </row>
    <row r="1646" spans="1:10">
      <c r="A1646" s="30" t="s">
        <v>225</v>
      </c>
      <c r="B1646" s="22">
        <v>538.15</v>
      </c>
      <c r="C1646" s="13">
        <v>45006.500694444447</v>
      </c>
      <c r="D1646" s="13">
        <v>45006.501388888886</v>
      </c>
      <c r="E1646" s="76">
        <v>45029</v>
      </c>
      <c r="F1646" s="273">
        <f t="shared" si="125"/>
        <v>0.50034722221971606</v>
      </c>
      <c r="G1646" s="273">
        <f t="shared" si="126"/>
        <v>22.49861111111386</v>
      </c>
      <c r="H1646" s="273">
        <f t="shared" si="127"/>
        <v>22.998958333333576</v>
      </c>
      <c r="I1646" s="287">
        <f t="shared" si="128"/>
        <v>3.0960592798854433E-5</v>
      </c>
      <c r="J1646" s="22">
        <f t="shared" si="129"/>
        <v>7.1206138375616069E-4</v>
      </c>
    </row>
    <row r="1647" spans="1:10">
      <c r="A1647" s="30" t="s">
        <v>225</v>
      </c>
      <c r="B1647" s="22">
        <v>514.92999999999995</v>
      </c>
      <c r="C1647" s="13">
        <v>45089.361805555556</v>
      </c>
      <c r="D1647" s="13">
        <v>45089.363194444442</v>
      </c>
      <c r="E1647" s="76">
        <v>45120</v>
      </c>
      <c r="F1647" s="273">
        <f t="shared" si="125"/>
        <v>0.5006944444430701</v>
      </c>
      <c r="G1647" s="273">
        <f t="shared" si="126"/>
        <v>30.636805555557657</v>
      </c>
      <c r="H1647" s="273">
        <f t="shared" si="127"/>
        <v>31.137500000000728</v>
      </c>
      <c r="I1647" s="287">
        <f t="shared" si="128"/>
        <v>2.962471067530263E-5</v>
      </c>
      <c r="J1647" s="22">
        <f t="shared" si="129"/>
        <v>9.2243942865225719E-4</v>
      </c>
    </row>
    <row r="1648" spans="1:10">
      <c r="A1648" s="30" t="s">
        <v>225</v>
      </c>
      <c r="B1648" s="22">
        <v>541.79999999999995</v>
      </c>
      <c r="C1648" s="13">
        <v>45069.393055555556</v>
      </c>
      <c r="D1648" s="13">
        <v>45069.393055555556</v>
      </c>
      <c r="E1648" s="76">
        <v>45091</v>
      </c>
      <c r="F1648" s="273">
        <f t="shared" si="125"/>
        <v>0.5</v>
      </c>
      <c r="G1648" s="273">
        <f t="shared" si="126"/>
        <v>21.606944444443798</v>
      </c>
      <c r="H1648" s="273">
        <f t="shared" si="127"/>
        <v>22.106944444443798</v>
      </c>
      <c r="I1648" s="287">
        <f t="shared" si="128"/>
        <v>3.1170582882875275E-5</v>
      </c>
      <c r="J1648" s="22">
        <f t="shared" si="129"/>
        <v>6.8908634409265454E-4</v>
      </c>
    </row>
    <row r="1649" spans="1:10">
      <c r="A1649" s="30" t="s">
        <v>225</v>
      </c>
      <c r="B1649" s="22">
        <v>3738.05</v>
      </c>
      <c r="C1649" s="13">
        <v>44959.349305555559</v>
      </c>
      <c r="D1649" s="13">
        <v>44959.35</v>
      </c>
      <c r="E1649" s="76">
        <v>44999</v>
      </c>
      <c r="F1649" s="273">
        <f t="shared" si="125"/>
        <v>0.50034722221971606</v>
      </c>
      <c r="G1649" s="273">
        <f t="shared" si="126"/>
        <v>39.650000000001455</v>
      </c>
      <c r="H1649" s="273">
        <f t="shared" si="127"/>
        <v>40.150347222221171</v>
      </c>
      <c r="I1649" s="287">
        <f t="shared" si="128"/>
        <v>2.1505573522578801E-4</v>
      </c>
      <c r="J1649" s="22">
        <f t="shared" si="129"/>
        <v>8.6345624414454498E-3</v>
      </c>
    </row>
    <row r="1650" spans="1:10">
      <c r="A1650" s="30" t="s">
        <v>225</v>
      </c>
      <c r="B1650" s="22">
        <v>500.74</v>
      </c>
      <c r="C1650" s="13">
        <v>44959.349305555559</v>
      </c>
      <c r="D1650" s="13">
        <v>44959.35</v>
      </c>
      <c r="E1650" s="76">
        <v>44999</v>
      </c>
      <c r="F1650" s="273">
        <f t="shared" si="125"/>
        <v>0.50034722221971606</v>
      </c>
      <c r="G1650" s="273">
        <f t="shared" si="126"/>
        <v>39.650000000001455</v>
      </c>
      <c r="H1650" s="273">
        <f t="shared" si="127"/>
        <v>40.150347222221171</v>
      </c>
      <c r="I1650" s="287">
        <f t="shared" si="128"/>
        <v>2.8808338266465426E-5</v>
      </c>
      <c r="J1650" s="22">
        <f t="shared" si="129"/>
        <v>1.1566647842937881E-3</v>
      </c>
    </row>
    <row r="1651" spans="1:10">
      <c r="A1651" s="30" t="s">
        <v>225</v>
      </c>
      <c r="B1651" s="22">
        <v>4015.71</v>
      </c>
      <c r="C1651" s="13">
        <v>44963.366666666669</v>
      </c>
      <c r="D1651" s="13">
        <v>44963.367361111108</v>
      </c>
      <c r="E1651" s="76">
        <v>44999</v>
      </c>
      <c r="F1651" s="273">
        <f t="shared" si="125"/>
        <v>0.50034722221971606</v>
      </c>
      <c r="G1651" s="273">
        <f t="shared" si="126"/>
        <v>35.632638888891961</v>
      </c>
      <c r="H1651" s="273">
        <f t="shared" si="127"/>
        <v>36.132986111111677</v>
      </c>
      <c r="I1651" s="287">
        <f t="shared" si="128"/>
        <v>2.3102993980913823E-4</v>
      </c>
      <c r="J1651" s="22">
        <f t="shared" si="129"/>
        <v>8.3478016063745584E-3</v>
      </c>
    </row>
    <row r="1652" spans="1:10">
      <c r="A1652" s="30" t="s">
        <v>225</v>
      </c>
      <c r="B1652" s="22">
        <v>5212.08</v>
      </c>
      <c r="C1652" s="13">
        <v>45110.379166666666</v>
      </c>
      <c r="D1652" s="13">
        <v>45110.379861111112</v>
      </c>
      <c r="E1652" s="76">
        <v>45152</v>
      </c>
      <c r="F1652" s="273">
        <f t="shared" si="125"/>
        <v>0.50034722222335404</v>
      </c>
      <c r="G1652" s="273">
        <f t="shared" si="126"/>
        <v>41.620138888887595</v>
      </c>
      <c r="H1652" s="273">
        <f t="shared" si="127"/>
        <v>42.120486111110949</v>
      </c>
      <c r="I1652" s="287">
        <f t="shared" si="128"/>
        <v>2.9985893619818491E-4</v>
      </c>
      <c r="J1652" s="22">
        <f t="shared" si="129"/>
        <v>1.2630204157428151E-2</v>
      </c>
    </row>
    <row r="1653" spans="1:10">
      <c r="A1653" s="30" t="s">
        <v>225</v>
      </c>
      <c r="B1653" s="22">
        <v>1.96</v>
      </c>
      <c r="C1653" s="13">
        <v>45264.280555555553</v>
      </c>
      <c r="D1653" s="13">
        <v>45264.280555555553</v>
      </c>
      <c r="E1653" s="76">
        <v>45302</v>
      </c>
      <c r="F1653" s="273">
        <f t="shared" si="125"/>
        <v>0.5</v>
      </c>
      <c r="G1653" s="273">
        <f t="shared" si="126"/>
        <v>37.719444444446708</v>
      </c>
      <c r="H1653" s="273">
        <f t="shared" si="127"/>
        <v>38.219444444446708</v>
      </c>
      <c r="I1653" s="287">
        <f t="shared" si="128"/>
        <v>1.1276179854270126E-7</v>
      </c>
      <c r="J1653" s="22">
        <f t="shared" si="129"/>
        <v>4.3096932948586627E-6</v>
      </c>
    </row>
    <row r="1654" spans="1:10">
      <c r="A1654" s="30" t="s">
        <v>225</v>
      </c>
      <c r="B1654" s="22">
        <v>3.59</v>
      </c>
      <c r="C1654" s="13">
        <v>45252.399305555555</v>
      </c>
      <c r="D1654" s="13">
        <v>45252.399305555555</v>
      </c>
      <c r="E1654" s="76">
        <v>45274</v>
      </c>
      <c r="F1654" s="273">
        <f t="shared" si="125"/>
        <v>0.5</v>
      </c>
      <c r="G1654" s="273">
        <f t="shared" si="126"/>
        <v>21.600694444445253</v>
      </c>
      <c r="H1654" s="273">
        <f t="shared" si="127"/>
        <v>22.100694444445253</v>
      </c>
      <c r="I1654" s="287">
        <f t="shared" si="128"/>
        <v>2.0653819222872322E-7</v>
      </c>
      <c r="J1654" s="22">
        <f t="shared" si="129"/>
        <v>4.5646374775551087E-6</v>
      </c>
    </row>
    <row r="1655" spans="1:10">
      <c r="A1655" s="30" t="s">
        <v>225</v>
      </c>
      <c r="B1655" s="22">
        <v>12.05</v>
      </c>
      <c r="C1655" s="13">
        <v>45029.512499999997</v>
      </c>
      <c r="D1655" s="13">
        <v>45029.513194444444</v>
      </c>
      <c r="E1655" s="76">
        <v>45057</v>
      </c>
      <c r="F1655" s="273">
        <f t="shared" si="125"/>
        <v>0.50034722222335404</v>
      </c>
      <c r="G1655" s="273">
        <f t="shared" si="126"/>
        <v>27.486805555556202</v>
      </c>
      <c r="H1655" s="273">
        <f t="shared" si="127"/>
        <v>27.987152777779556</v>
      </c>
      <c r="I1655" s="287">
        <f t="shared" si="128"/>
        <v>6.9325493491813797E-7</v>
      </c>
      <c r="J1655" s="22">
        <f t="shared" si="129"/>
        <v>1.940223177750355E-5</v>
      </c>
    </row>
    <row r="1656" spans="1:10">
      <c r="A1656" s="30" t="s">
        <v>225</v>
      </c>
      <c r="B1656" s="22">
        <v>16.09</v>
      </c>
      <c r="C1656" s="13">
        <v>44951.415972222225</v>
      </c>
      <c r="D1656" s="13">
        <v>44951.416666666664</v>
      </c>
      <c r="E1656" s="76">
        <v>44971</v>
      </c>
      <c r="F1656" s="273">
        <f t="shared" si="125"/>
        <v>0.50034722221971606</v>
      </c>
      <c r="G1656" s="273">
        <f t="shared" si="126"/>
        <v>19.583333333335759</v>
      </c>
      <c r="H1656" s="273">
        <f t="shared" si="127"/>
        <v>20.083680555555475</v>
      </c>
      <c r="I1656" s="287">
        <f t="shared" si="128"/>
        <v>9.2568231558778739E-7</v>
      </c>
      <c r="J1656" s="22">
        <f t="shared" si="129"/>
        <v>1.8591107922192012E-5</v>
      </c>
    </row>
    <row r="1657" spans="1:10">
      <c r="A1657" s="30" t="s">
        <v>225</v>
      </c>
      <c r="B1657" s="22">
        <v>5050.08</v>
      </c>
      <c r="C1657" s="13">
        <v>45244.62777777778</v>
      </c>
      <c r="D1657" s="13">
        <v>45253.62777777778</v>
      </c>
      <c r="E1657" s="76">
        <v>45274</v>
      </c>
      <c r="F1657" s="273">
        <f t="shared" si="125"/>
        <v>5</v>
      </c>
      <c r="G1657" s="273">
        <f t="shared" si="126"/>
        <v>20.372222222220444</v>
      </c>
      <c r="H1657" s="273">
        <f t="shared" si="127"/>
        <v>25.372222222220444</v>
      </c>
      <c r="I1657" s="287">
        <f t="shared" si="128"/>
        <v>2.9053882835945142E-4</v>
      </c>
      <c r="J1657" s="22">
        <f t="shared" si="129"/>
        <v>7.3716157173195646E-3</v>
      </c>
    </row>
    <row r="1658" spans="1:10">
      <c r="A1658" s="30" t="s">
        <v>225</v>
      </c>
      <c r="B1658" s="22">
        <v>10.119999999999999</v>
      </c>
      <c r="C1658" s="13">
        <v>45096.315972222219</v>
      </c>
      <c r="D1658" s="13">
        <v>45096.316666666666</v>
      </c>
      <c r="E1658" s="76">
        <v>45120</v>
      </c>
      <c r="F1658" s="273">
        <f t="shared" si="125"/>
        <v>0.50034722222335404</v>
      </c>
      <c r="G1658" s="273">
        <f t="shared" si="126"/>
        <v>23.683333333334303</v>
      </c>
      <c r="H1658" s="273">
        <f t="shared" si="127"/>
        <v>24.183680555557657</v>
      </c>
      <c r="I1658" s="287">
        <f t="shared" si="128"/>
        <v>5.8221908227149829E-7</v>
      </c>
      <c r="J1658" s="22">
        <f t="shared" si="129"/>
        <v>1.4080200299003858E-5</v>
      </c>
    </row>
    <row r="1659" spans="1:10">
      <c r="A1659" s="30" t="s">
        <v>225</v>
      </c>
      <c r="B1659" s="22">
        <v>2.68</v>
      </c>
      <c r="C1659" s="13">
        <v>45175.004166666666</v>
      </c>
      <c r="D1659" s="13">
        <v>45175.004166666666</v>
      </c>
      <c r="E1659" s="76">
        <v>45211</v>
      </c>
      <c r="F1659" s="273">
        <f t="shared" si="125"/>
        <v>0.5</v>
      </c>
      <c r="G1659" s="273">
        <f t="shared" si="126"/>
        <v>35.995833333334303</v>
      </c>
      <c r="H1659" s="273">
        <f t="shared" si="127"/>
        <v>36.495833333334303</v>
      </c>
      <c r="I1659" s="287">
        <f t="shared" si="128"/>
        <v>1.5418450004818338E-7</v>
      </c>
      <c r="J1659" s="22">
        <f t="shared" si="129"/>
        <v>5.627091816341975E-6</v>
      </c>
    </row>
    <row r="1660" spans="1:10">
      <c r="A1660" s="30" t="s">
        <v>225</v>
      </c>
      <c r="B1660" s="22">
        <v>3789.41</v>
      </c>
      <c r="C1660" s="13">
        <v>44957.261805555558</v>
      </c>
      <c r="D1660" s="13">
        <v>44957.262499999997</v>
      </c>
      <c r="E1660" s="76">
        <v>44971</v>
      </c>
      <c r="F1660" s="273">
        <f t="shared" si="125"/>
        <v>0.50034722221971606</v>
      </c>
      <c r="G1660" s="273">
        <f t="shared" si="126"/>
        <v>13.73750000000291</v>
      </c>
      <c r="H1660" s="273">
        <f t="shared" si="127"/>
        <v>14.237847222222626</v>
      </c>
      <c r="I1660" s="287">
        <f t="shared" si="128"/>
        <v>2.1801055459984571E-4</v>
      </c>
      <c r="J1660" s="22">
        <f t="shared" si="129"/>
        <v>3.1040009692246276E-3</v>
      </c>
    </row>
    <row r="1661" spans="1:10">
      <c r="A1661" s="30" t="s">
        <v>225</v>
      </c>
      <c r="B1661" s="22">
        <v>500.31</v>
      </c>
      <c r="C1661" s="13">
        <v>44997.35833333333</v>
      </c>
      <c r="D1661" s="13">
        <v>44997.372916666667</v>
      </c>
      <c r="E1661" s="76">
        <v>45029</v>
      </c>
      <c r="F1661" s="273">
        <f t="shared" si="125"/>
        <v>0.50729166666860692</v>
      </c>
      <c r="G1661" s="273">
        <f t="shared" si="126"/>
        <v>31.627083333332848</v>
      </c>
      <c r="H1661" s="273">
        <f t="shared" si="127"/>
        <v>32.134375000001455</v>
      </c>
      <c r="I1661" s="287">
        <f t="shared" si="128"/>
        <v>2.8783599708621872E-5</v>
      </c>
      <c r="J1661" s="22">
        <f t="shared" si="129"/>
        <v>9.2494298688678789E-4</v>
      </c>
    </row>
    <row r="1662" spans="1:10">
      <c r="A1662" s="30" t="s">
        <v>225</v>
      </c>
      <c r="B1662" s="22">
        <v>3792.62</v>
      </c>
      <c r="C1662" s="13">
        <v>44945.253472222219</v>
      </c>
      <c r="D1662" s="13">
        <v>44945.254166666666</v>
      </c>
      <c r="E1662" s="76">
        <v>44971</v>
      </c>
      <c r="F1662" s="273">
        <f t="shared" si="125"/>
        <v>0.50034722222335404</v>
      </c>
      <c r="G1662" s="273">
        <f t="shared" si="126"/>
        <v>25.745833333334303</v>
      </c>
      <c r="H1662" s="273">
        <f t="shared" si="127"/>
        <v>26.246180555557657</v>
      </c>
      <c r="I1662" s="287">
        <f t="shared" si="128"/>
        <v>2.1819523081072431E-4</v>
      </c>
      <c r="J1662" s="22">
        <f t="shared" si="129"/>
        <v>5.7267914242198478E-3</v>
      </c>
    </row>
    <row r="1663" spans="1:10">
      <c r="A1663" s="30" t="s">
        <v>225</v>
      </c>
      <c r="B1663" s="22">
        <v>505.9</v>
      </c>
      <c r="C1663" s="13">
        <v>44950.413888888892</v>
      </c>
      <c r="D1663" s="13">
        <v>44950.414583333331</v>
      </c>
      <c r="E1663" s="76">
        <v>44971</v>
      </c>
      <c r="F1663" s="273">
        <f t="shared" si="125"/>
        <v>0.50034722221971606</v>
      </c>
      <c r="G1663" s="273">
        <f t="shared" si="126"/>
        <v>20.585416666668607</v>
      </c>
      <c r="H1663" s="273">
        <f t="shared" si="127"/>
        <v>21.085763888888323</v>
      </c>
      <c r="I1663" s="287">
        <f t="shared" si="128"/>
        <v>2.9105200960588045E-5</v>
      </c>
      <c r="J1663" s="22">
        <f t="shared" si="129"/>
        <v>6.137053953936051E-4</v>
      </c>
    </row>
    <row r="1664" spans="1:10">
      <c r="A1664" s="30" t="s">
        <v>225</v>
      </c>
      <c r="B1664" s="22">
        <v>503.1</v>
      </c>
      <c r="C1664" s="13">
        <v>44950.415277777778</v>
      </c>
      <c r="D1664" s="13">
        <v>44950.415972222225</v>
      </c>
      <c r="E1664" s="76">
        <v>44971</v>
      </c>
      <c r="F1664" s="273">
        <f t="shared" si="125"/>
        <v>0.50034722222335404</v>
      </c>
      <c r="G1664" s="273">
        <f t="shared" si="126"/>
        <v>20.584027777775191</v>
      </c>
      <c r="H1664" s="273">
        <f t="shared" si="127"/>
        <v>21.084374999998545</v>
      </c>
      <c r="I1664" s="287">
        <f t="shared" si="128"/>
        <v>2.8944112676955619E-5</v>
      </c>
      <c r="J1664" s="22">
        <f t="shared" si="129"/>
        <v>6.1026852572314402E-4</v>
      </c>
    </row>
    <row r="1665" spans="1:10">
      <c r="A1665" s="30" t="s">
        <v>225</v>
      </c>
      <c r="B1665" s="22">
        <v>526.75</v>
      </c>
      <c r="C1665" s="13">
        <v>44965.535416666666</v>
      </c>
      <c r="D1665" s="13">
        <v>44965.536111111112</v>
      </c>
      <c r="E1665" s="76">
        <v>44999</v>
      </c>
      <c r="F1665" s="273">
        <f t="shared" si="125"/>
        <v>0.50034722222335404</v>
      </c>
      <c r="G1665" s="273">
        <f t="shared" si="126"/>
        <v>33.463888888887595</v>
      </c>
      <c r="H1665" s="273">
        <f t="shared" si="127"/>
        <v>33.964236111110949</v>
      </c>
      <c r="I1665" s="287">
        <f t="shared" si="128"/>
        <v>3.0304733358350965E-5</v>
      </c>
      <c r="J1665" s="22">
        <f t="shared" si="129"/>
        <v>1.0292771190672924E-3</v>
      </c>
    </row>
    <row r="1666" spans="1:10">
      <c r="A1666" s="30" t="s">
        <v>225</v>
      </c>
      <c r="B1666" s="22">
        <v>516.86</v>
      </c>
      <c r="C1666" s="13">
        <v>44958.335416666669</v>
      </c>
      <c r="D1666" s="13">
        <v>44958.335416666669</v>
      </c>
      <c r="E1666" s="76">
        <v>44999</v>
      </c>
      <c r="F1666" s="273">
        <f t="shared" si="125"/>
        <v>0.5</v>
      </c>
      <c r="G1666" s="273">
        <f t="shared" si="126"/>
        <v>40.664583333331393</v>
      </c>
      <c r="H1666" s="273">
        <f t="shared" si="127"/>
        <v>41.164583333331393</v>
      </c>
      <c r="I1666" s="287">
        <f t="shared" si="128"/>
        <v>2.9735746527949273E-5</v>
      </c>
      <c r="J1666" s="22">
        <f t="shared" si="129"/>
        <v>1.2240596159285874E-3</v>
      </c>
    </row>
    <row r="1667" spans="1:10">
      <c r="A1667" s="30" t="s">
        <v>225</v>
      </c>
      <c r="B1667" s="22">
        <v>509.55</v>
      </c>
      <c r="C1667" s="13">
        <v>45104.431944444441</v>
      </c>
      <c r="D1667" s="13">
        <v>45104.432638888888</v>
      </c>
      <c r="E1667" s="76">
        <v>45120</v>
      </c>
      <c r="F1667" s="273">
        <f t="shared" si="125"/>
        <v>0.50034722222335404</v>
      </c>
      <c r="G1667" s="273">
        <f t="shared" si="126"/>
        <v>15.567361111112405</v>
      </c>
      <c r="H1667" s="273">
        <f t="shared" si="127"/>
        <v>16.067708333335759</v>
      </c>
      <c r="I1667" s="287">
        <f t="shared" si="128"/>
        <v>2.9315191044608894E-5</v>
      </c>
      <c r="J1667" s="22">
        <f t="shared" si="129"/>
        <v>4.7102793944079214E-4</v>
      </c>
    </row>
    <row r="1668" spans="1:10">
      <c r="A1668" s="30" t="s">
        <v>225</v>
      </c>
      <c r="B1668" s="22">
        <v>1.98</v>
      </c>
      <c r="C1668" s="13">
        <v>45287.113888888889</v>
      </c>
      <c r="D1668" s="13">
        <v>45287.113888888889</v>
      </c>
      <c r="E1668" s="76">
        <v>45302</v>
      </c>
      <c r="F1668" s="273">
        <f t="shared" si="125"/>
        <v>0.5</v>
      </c>
      <c r="G1668" s="273">
        <f t="shared" si="126"/>
        <v>14.886111111110949</v>
      </c>
      <c r="H1668" s="273">
        <f t="shared" si="127"/>
        <v>15.386111111110949</v>
      </c>
      <c r="I1668" s="287">
        <f t="shared" si="128"/>
        <v>1.1391242914007577E-7</v>
      </c>
      <c r="J1668" s="22">
        <f t="shared" si="129"/>
        <v>1.7526692916857586E-6</v>
      </c>
    </row>
    <row r="1669" spans="1:10">
      <c r="A1669" s="30" t="s">
        <v>225</v>
      </c>
      <c r="B1669" s="22">
        <v>579.84</v>
      </c>
      <c r="C1669" s="13">
        <v>45131.561111111114</v>
      </c>
      <c r="D1669" s="13">
        <v>45131.561805555553</v>
      </c>
      <c r="E1669" s="76">
        <v>45152</v>
      </c>
      <c r="F1669" s="273">
        <f t="shared" si="125"/>
        <v>0.50034722221971606</v>
      </c>
      <c r="G1669" s="273">
        <f t="shared" si="126"/>
        <v>20.438194444446708</v>
      </c>
      <c r="H1669" s="273">
        <f t="shared" si="127"/>
        <v>20.938541666666424</v>
      </c>
      <c r="I1669" s="287">
        <f t="shared" si="128"/>
        <v>3.3359082279081582E-5</v>
      </c>
      <c r="J1669" s="22">
        <f t="shared" si="129"/>
        <v>6.984905342623032E-4</v>
      </c>
    </row>
    <row r="1670" spans="1:10">
      <c r="A1670" s="30" t="s">
        <v>225</v>
      </c>
      <c r="B1670" s="22">
        <v>1.99</v>
      </c>
      <c r="C1670" s="13">
        <v>45261.572222222225</v>
      </c>
      <c r="D1670" s="13">
        <v>45261.572222222225</v>
      </c>
      <c r="E1670" s="76">
        <v>45302</v>
      </c>
      <c r="F1670" s="273">
        <f t="shared" si="125"/>
        <v>0.5</v>
      </c>
      <c r="G1670" s="273">
        <f t="shared" si="126"/>
        <v>40.427777777775191</v>
      </c>
      <c r="H1670" s="273">
        <f t="shared" si="127"/>
        <v>40.927777777775191</v>
      </c>
      <c r="I1670" s="287">
        <f t="shared" si="128"/>
        <v>1.1448774443876302E-7</v>
      </c>
      <c r="J1670" s="22">
        <f t="shared" si="129"/>
        <v>4.6857289626684103E-6</v>
      </c>
    </row>
    <row r="1671" spans="1:10">
      <c r="A1671" s="30" t="s">
        <v>225</v>
      </c>
      <c r="B1671" s="22">
        <v>15.69</v>
      </c>
      <c r="C1671" s="13">
        <v>44942.541666666664</v>
      </c>
      <c r="D1671" s="13">
        <v>44942.542361111111</v>
      </c>
      <c r="E1671" s="76">
        <v>44971</v>
      </c>
      <c r="F1671" s="273">
        <f t="shared" si="125"/>
        <v>0.50034722222335404</v>
      </c>
      <c r="G1671" s="273">
        <f t="shared" si="126"/>
        <v>28.457638888889051</v>
      </c>
      <c r="H1671" s="273">
        <f t="shared" si="127"/>
        <v>28.957986111112405</v>
      </c>
      <c r="I1671" s="287">
        <f t="shared" si="128"/>
        <v>9.0266970364029735E-7</v>
      </c>
      <c r="J1671" s="22">
        <f t="shared" si="129"/>
        <v>2.6139496740937681E-5</v>
      </c>
    </row>
    <row r="1672" spans="1:10">
      <c r="A1672" s="30" t="s">
        <v>225</v>
      </c>
      <c r="B1672" s="22">
        <v>12.74</v>
      </c>
      <c r="C1672" s="13">
        <v>45030.513888888891</v>
      </c>
      <c r="D1672" s="13">
        <v>45030.513888888891</v>
      </c>
      <c r="E1672" s="76">
        <v>45057</v>
      </c>
      <c r="F1672" s="273">
        <f t="shared" si="125"/>
        <v>0.5</v>
      </c>
      <c r="G1672" s="273">
        <f t="shared" si="126"/>
        <v>26.486111111109494</v>
      </c>
      <c r="H1672" s="273">
        <f t="shared" si="127"/>
        <v>26.986111111109494</v>
      </c>
      <c r="I1672" s="287">
        <f t="shared" si="128"/>
        <v>7.3295169052755827E-7</v>
      </c>
      <c r="J1672" s="22">
        <f t="shared" si="129"/>
        <v>1.9779515759652229E-5</v>
      </c>
    </row>
    <row r="1673" spans="1:10">
      <c r="A1673" s="30" t="s">
        <v>225</v>
      </c>
      <c r="B1673" s="22">
        <v>5136.4799999999996</v>
      </c>
      <c r="C1673" s="13">
        <v>45118.38958333333</v>
      </c>
      <c r="D1673" s="13">
        <v>45118.390277777777</v>
      </c>
      <c r="E1673" s="76">
        <v>45152</v>
      </c>
      <c r="F1673" s="273">
        <f t="shared" si="125"/>
        <v>0.50034722222335404</v>
      </c>
      <c r="G1673" s="273">
        <f t="shared" si="126"/>
        <v>33.609722222223354</v>
      </c>
      <c r="H1673" s="273">
        <f t="shared" si="127"/>
        <v>34.110069444446708</v>
      </c>
      <c r="I1673" s="287">
        <f t="shared" si="128"/>
        <v>2.9550955254010927E-4</v>
      </c>
      <c r="J1673" s="22">
        <f t="shared" si="129"/>
        <v>1.00798513586405E-2</v>
      </c>
    </row>
    <row r="1674" spans="1:10">
      <c r="A1674" s="30" t="s">
        <v>225</v>
      </c>
      <c r="B1674" s="22">
        <v>10.3</v>
      </c>
      <c r="C1674" s="13">
        <v>45083.321527777778</v>
      </c>
      <c r="D1674" s="13">
        <v>45083.322222222225</v>
      </c>
      <c r="E1674" s="76">
        <v>45120</v>
      </c>
      <c r="F1674" s="273">
        <f t="shared" ref="F1674:F1737" si="130">(D1674-C1674+1)/2</f>
        <v>0.50034722222335404</v>
      </c>
      <c r="G1674" s="273">
        <f t="shared" ref="G1674:G1737" si="131">E1674-D1674</f>
        <v>36.677777777775191</v>
      </c>
      <c r="H1674" s="273">
        <f t="shared" ref="H1674:H1737" si="132">SUM(F1674:G1674)</f>
        <v>37.178124999998545</v>
      </c>
      <c r="I1674" s="287">
        <f t="shared" ref="I1674:I1737" si="133">+B1674/B$1925</f>
        <v>5.9257475764786889E-7</v>
      </c>
      <c r="J1674" s="22">
        <f t="shared" ref="J1674:J1737" si="134">+H1674*I1674</f>
        <v>2.2030818411676313E-5</v>
      </c>
    </row>
    <row r="1675" spans="1:10">
      <c r="A1675" s="30" t="s">
        <v>225</v>
      </c>
      <c r="B1675" s="22">
        <v>580.79</v>
      </c>
      <c r="C1675" s="13">
        <v>45113.339583333334</v>
      </c>
      <c r="D1675" s="13">
        <v>45113.34097222222</v>
      </c>
      <c r="E1675" s="76">
        <v>45152</v>
      </c>
      <c r="F1675" s="273">
        <f t="shared" si="130"/>
        <v>0.5006944444430701</v>
      </c>
      <c r="G1675" s="273">
        <f t="shared" si="131"/>
        <v>38.659027777779556</v>
      </c>
      <c r="H1675" s="273">
        <f t="shared" si="132"/>
        <v>39.159722222222626</v>
      </c>
      <c r="I1675" s="287">
        <f t="shared" si="133"/>
        <v>3.3413737232456872E-5</v>
      </c>
      <c r="J1675" s="22">
        <f t="shared" si="134"/>
        <v>1.308472668429349E-3</v>
      </c>
    </row>
    <row r="1676" spans="1:10">
      <c r="A1676" s="30" t="s">
        <v>225</v>
      </c>
      <c r="B1676" s="22">
        <v>12.07</v>
      </c>
      <c r="C1676" s="13">
        <v>45033.310416666667</v>
      </c>
      <c r="D1676" s="13">
        <v>45033.311111111114</v>
      </c>
      <c r="E1676" s="76">
        <v>45057</v>
      </c>
      <c r="F1676" s="273">
        <f t="shared" si="130"/>
        <v>0.50034722222335404</v>
      </c>
      <c r="G1676" s="273">
        <f t="shared" si="131"/>
        <v>23.68888888888614</v>
      </c>
      <c r="H1676" s="273">
        <f t="shared" si="132"/>
        <v>24.189236111109494</v>
      </c>
      <c r="I1676" s="287">
        <f t="shared" si="133"/>
        <v>6.9440556551551245E-7</v>
      </c>
      <c r="J1676" s="22">
        <f t="shared" si="134"/>
        <v>1.6797140181123242E-5</v>
      </c>
    </row>
    <row r="1677" spans="1:10">
      <c r="A1677" s="30" t="s">
        <v>225</v>
      </c>
      <c r="B1677" s="22">
        <v>14.06</v>
      </c>
      <c r="C1677" s="13">
        <v>45007.306250000001</v>
      </c>
      <c r="D1677" s="13">
        <v>45007.306944444441</v>
      </c>
      <c r="E1677" s="76">
        <v>45029</v>
      </c>
      <c r="F1677" s="273">
        <f t="shared" si="130"/>
        <v>0.50034722221971606</v>
      </c>
      <c r="G1677" s="273">
        <f t="shared" si="131"/>
        <v>21.693055555559113</v>
      </c>
      <c r="H1677" s="273">
        <f t="shared" si="132"/>
        <v>22.193402777778829</v>
      </c>
      <c r="I1677" s="287">
        <f t="shared" si="133"/>
        <v>8.0889330995427544E-7</v>
      </c>
      <c r="J1677" s="22">
        <f t="shared" si="134"/>
        <v>1.7952095032065926E-5</v>
      </c>
    </row>
    <row r="1678" spans="1:10">
      <c r="A1678" s="30" t="s">
        <v>225</v>
      </c>
      <c r="B1678" s="22">
        <v>516.22</v>
      </c>
      <c r="C1678" s="13">
        <v>45012.307638888888</v>
      </c>
      <c r="D1678" s="13">
        <v>45012.307638888888</v>
      </c>
      <c r="E1678" s="76">
        <v>45029</v>
      </c>
      <c r="F1678" s="273">
        <f t="shared" si="130"/>
        <v>0.5</v>
      </c>
      <c r="G1678" s="273">
        <f t="shared" si="131"/>
        <v>16.692361111112405</v>
      </c>
      <c r="H1678" s="273">
        <f t="shared" si="132"/>
        <v>17.192361111112405</v>
      </c>
      <c r="I1678" s="287">
        <f t="shared" si="133"/>
        <v>2.969892634883329E-5</v>
      </c>
      <c r="J1678" s="22">
        <f t="shared" si="134"/>
        <v>5.1059466640147291E-4</v>
      </c>
    </row>
    <row r="1679" spans="1:10">
      <c r="A1679" s="30" t="s">
        <v>225</v>
      </c>
      <c r="B1679" s="22">
        <v>5184</v>
      </c>
      <c r="C1679" s="13">
        <v>45139.429166666669</v>
      </c>
      <c r="D1679" s="13">
        <v>45139.429861111108</v>
      </c>
      <c r="E1679" s="76">
        <v>45183</v>
      </c>
      <c r="F1679" s="273">
        <f t="shared" si="130"/>
        <v>0.50034722221971606</v>
      </c>
      <c r="G1679" s="273">
        <f t="shared" si="131"/>
        <v>43.570138888891961</v>
      </c>
      <c r="H1679" s="273">
        <f t="shared" si="132"/>
        <v>44.070486111111677</v>
      </c>
      <c r="I1679" s="287">
        <f t="shared" si="133"/>
        <v>2.9824345083947113E-4</v>
      </c>
      <c r="J1679" s="22">
        <f t="shared" si="134"/>
        <v>1.314373385795093E-2</v>
      </c>
    </row>
    <row r="1680" spans="1:10">
      <c r="A1680" s="30" t="s">
        <v>225</v>
      </c>
      <c r="B1680" s="22">
        <v>514.71</v>
      </c>
      <c r="C1680" s="13">
        <v>45098.521527777775</v>
      </c>
      <c r="D1680" s="13">
        <v>45098.522222222222</v>
      </c>
      <c r="E1680" s="76">
        <v>45120</v>
      </c>
      <c r="F1680" s="273">
        <f t="shared" si="130"/>
        <v>0.50034722222335404</v>
      </c>
      <c r="G1680" s="273">
        <f t="shared" si="131"/>
        <v>21.477777777778101</v>
      </c>
      <c r="H1680" s="273">
        <f t="shared" si="132"/>
        <v>21.978125000001455</v>
      </c>
      <c r="I1680" s="287">
        <f t="shared" si="133"/>
        <v>2.9612053738731517E-5</v>
      </c>
      <c r="J1680" s="22">
        <f t="shared" si="134"/>
        <v>6.508174185766017E-4</v>
      </c>
    </row>
    <row r="1681" spans="1:10">
      <c r="A1681" s="30" t="s">
        <v>225</v>
      </c>
      <c r="B1681" s="22">
        <v>10.74</v>
      </c>
      <c r="C1681" s="13">
        <v>45084.322222222225</v>
      </c>
      <c r="D1681" s="13">
        <v>45084.322916666664</v>
      </c>
      <c r="E1681" s="76">
        <v>45120</v>
      </c>
      <c r="F1681" s="273">
        <f t="shared" si="130"/>
        <v>0.50034722221971606</v>
      </c>
      <c r="G1681" s="273">
        <f t="shared" si="131"/>
        <v>35.677083333335759</v>
      </c>
      <c r="H1681" s="273">
        <f t="shared" si="132"/>
        <v>36.177430555555475</v>
      </c>
      <c r="I1681" s="287">
        <f t="shared" si="133"/>
        <v>6.1788863079010798E-7</v>
      </c>
      <c r="J1681" s="22">
        <f t="shared" si="134"/>
        <v>2.2353623031476387E-5</v>
      </c>
    </row>
    <row r="1682" spans="1:10">
      <c r="A1682" s="30" t="s">
        <v>225</v>
      </c>
      <c r="B1682" s="22">
        <v>3954.72</v>
      </c>
      <c r="C1682" s="13">
        <v>45014.308333333334</v>
      </c>
      <c r="D1682" s="13">
        <v>45014.309027777781</v>
      </c>
      <c r="E1682" s="76">
        <v>45029</v>
      </c>
      <c r="F1682" s="273">
        <f t="shared" si="130"/>
        <v>0.50034722222335404</v>
      </c>
      <c r="G1682" s="273">
        <f t="shared" si="131"/>
        <v>14.690972222218988</v>
      </c>
      <c r="H1682" s="273">
        <f t="shared" si="132"/>
        <v>15.191319444442343</v>
      </c>
      <c r="I1682" s="287">
        <f t="shared" si="133"/>
        <v>2.2752109180244467E-4</v>
      </c>
      <c r="J1682" s="22">
        <f t="shared" si="134"/>
        <v>3.4563455859192289E-3</v>
      </c>
    </row>
    <row r="1683" spans="1:10">
      <c r="A1683" s="30" t="s">
        <v>225</v>
      </c>
      <c r="B1683" s="22">
        <v>3961.14</v>
      </c>
      <c r="C1683" s="13">
        <v>45070.393750000003</v>
      </c>
      <c r="D1683" s="13">
        <v>45070.393750000003</v>
      </c>
      <c r="E1683" s="76">
        <v>45091</v>
      </c>
      <c r="F1683" s="273">
        <f t="shared" si="130"/>
        <v>0.5</v>
      </c>
      <c r="G1683" s="273">
        <f t="shared" si="131"/>
        <v>20.60624999999709</v>
      </c>
      <c r="H1683" s="273">
        <f t="shared" si="132"/>
        <v>21.10624999999709</v>
      </c>
      <c r="I1683" s="287">
        <f t="shared" si="133"/>
        <v>2.2789044422420187E-4</v>
      </c>
      <c r="J1683" s="22">
        <f t="shared" si="134"/>
        <v>4.8099126884063974E-3</v>
      </c>
    </row>
    <row r="1684" spans="1:10">
      <c r="A1684" s="30" t="s">
        <v>225</v>
      </c>
      <c r="B1684" s="22">
        <v>11.85</v>
      </c>
      <c r="C1684" s="13">
        <v>45070.393750000003</v>
      </c>
      <c r="D1684" s="13">
        <v>45070.393750000003</v>
      </c>
      <c r="E1684" s="76">
        <v>45091</v>
      </c>
      <c r="F1684" s="273">
        <f t="shared" si="130"/>
        <v>0.5</v>
      </c>
      <c r="G1684" s="273">
        <f t="shared" si="131"/>
        <v>20.60624999999709</v>
      </c>
      <c r="H1684" s="273">
        <f t="shared" si="132"/>
        <v>21.10624999999709</v>
      </c>
      <c r="I1684" s="287">
        <f t="shared" si="133"/>
        <v>6.8174862894439279E-7</v>
      </c>
      <c r="J1684" s="22">
        <f t="shared" si="134"/>
        <v>1.4389156999655607E-5</v>
      </c>
    </row>
    <row r="1685" spans="1:10">
      <c r="A1685" s="30" t="s">
        <v>225</v>
      </c>
      <c r="B1685" s="22">
        <v>5454</v>
      </c>
      <c r="C1685" s="13">
        <v>45138.431944444441</v>
      </c>
      <c r="D1685" s="13">
        <v>45138.432638888888</v>
      </c>
      <c r="E1685" s="76">
        <v>45152</v>
      </c>
      <c r="F1685" s="273">
        <f t="shared" si="130"/>
        <v>0.50034722222335404</v>
      </c>
      <c r="G1685" s="273">
        <f t="shared" si="131"/>
        <v>13.567361111112405</v>
      </c>
      <c r="H1685" s="273">
        <f t="shared" si="132"/>
        <v>14.067708333335759</v>
      </c>
      <c r="I1685" s="287">
        <f t="shared" si="133"/>
        <v>3.1377696390402689E-4</v>
      </c>
      <c r="J1685" s="22">
        <f t="shared" si="134"/>
        <v>4.4141228099214723E-3</v>
      </c>
    </row>
    <row r="1686" spans="1:10">
      <c r="A1686" s="30" t="s">
        <v>225</v>
      </c>
      <c r="B1686" s="22">
        <v>15.51</v>
      </c>
      <c r="C1686" s="13">
        <v>44963.366666666669</v>
      </c>
      <c r="D1686" s="13">
        <v>44963.367361111108</v>
      </c>
      <c r="E1686" s="76">
        <v>44999</v>
      </c>
      <c r="F1686" s="273">
        <f t="shared" si="130"/>
        <v>0.50034722221971606</v>
      </c>
      <c r="G1686" s="273">
        <f t="shared" si="131"/>
        <v>35.632638888891961</v>
      </c>
      <c r="H1686" s="273">
        <f t="shared" si="132"/>
        <v>36.132986111111677</v>
      </c>
      <c r="I1686" s="287">
        <f t="shared" si="133"/>
        <v>8.9231402826392686E-7</v>
      </c>
      <c r="J1686" s="22">
        <f t="shared" si="134"/>
        <v>3.224197039001058E-5</v>
      </c>
    </row>
    <row r="1687" spans="1:10">
      <c r="A1687" s="30" t="s">
        <v>225</v>
      </c>
      <c r="B1687" s="22">
        <v>510.63</v>
      </c>
      <c r="C1687" s="13">
        <v>45055.474305555559</v>
      </c>
      <c r="D1687" s="13">
        <v>45055.474999999999</v>
      </c>
      <c r="E1687" s="76">
        <v>45091</v>
      </c>
      <c r="F1687" s="273">
        <f t="shared" si="130"/>
        <v>0.50034722221971606</v>
      </c>
      <c r="G1687" s="273">
        <f t="shared" si="131"/>
        <v>35.525000000001455</v>
      </c>
      <c r="H1687" s="273">
        <f t="shared" si="132"/>
        <v>36.025347222221171</v>
      </c>
      <c r="I1687" s="287">
        <f t="shared" si="133"/>
        <v>2.9377325096867117E-5</v>
      </c>
      <c r="J1687" s="22">
        <f t="shared" si="134"/>
        <v>1.05832833707471E-3</v>
      </c>
    </row>
    <row r="1688" spans="1:10">
      <c r="A1688" s="30" t="s">
        <v>225</v>
      </c>
      <c r="B1688" s="22">
        <v>518.15</v>
      </c>
      <c r="C1688" s="13">
        <v>45056.474999999999</v>
      </c>
      <c r="D1688" s="13">
        <v>45056.475694444445</v>
      </c>
      <c r="E1688" s="76">
        <v>45091</v>
      </c>
      <c r="F1688" s="273">
        <f t="shared" si="130"/>
        <v>0.50034722222335404</v>
      </c>
      <c r="G1688" s="273">
        <f t="shared" si="131"/>
        <v>34.524305555554747</v>
      </c>
      <c r="H1688" s="273">
        <f t="shared" si="132"/>
        <v>35.024652777778101</v>
      </c>
      <c r="I1688" s="287">
        <f t="shared" si="133"/>
        <v>2.9809962201479929E-5</v>
      </c>
      <c r="J1688" s="22">
        <f t="shared" si="134"/>
        <v>1.0440835754255242E-3</v>
      </c>
    </row>
    <row r="1689" spans="1:10">
      <c r="A1689" s="30" t="s">
        <v>225</v>
      </c>
      <c r="B1689" s="22">
        <v>590.92999999999995</v>
      </c>
      <c r="C1689" s="13">
        <v>45134.488888888889</v>
      </c>
      <c r="D1689" s="13">
        <v>45134.488888888889</v>
      </c>
      <c r="E1689" s="76">
        <v>45152</v>
      </c>
      <c r="F1689" s="273">
        <f t="shared" si="130"/>
        <v>0.5</v>
      </c>
      <c r="G1689" s="273">
        <f t="shared" si="131"/>
        <v>17.511111111110949</v>
      </c>
      <c r="H1689" s="273">
        <f t="shared" si="132"/>
        <v>18.011111111110949</v>
      </c>
      <c r="I1689" s="287">
        <f t="shared" si="133"/>
        <v>3.3997106945325744E-5</v>
      </c>
      <c r="J1689" s="22">
        <f t="shared" si="134"/>
        <v>6.1232567064858369E-4</v>
      </c>
    </row>
    <row r="1690" spans="1:10">
      <c r="A1690" s="30" t="s">
        <v>225</v>
      </c>
      <c r="B1690" s="22">
        <v>5281.2</v>
      </c>
      <c r="C1690" s="13">
        <v>45264.280555555553</v>
      </c>
      <c r="D1690" s="13">
        <v>45264.280555555553</v>
      </c>
      <c r="E1690" s="76">
        <v>45302</v>
      </c>
      <c r="F1690" s="273">
        <f t="shared" si="130"/>
        <v>0.5</v>
      </c>
      <c r="G1690" s="273">
        <f t="shared" si="131"/>
        <v>37.719444444446708</v>
      </c>
      <c r="H1690" s="273">
        <f t="shared" si="132"/>
        <v>38.219444444446708</v>
      </c>
      <c r="I1690" s="287">
        <f t="shared" si="133"/>
        <v>3.0383551554271119E-4</v>
      </c>
      <c r="J1690" s="22">
        <f t="shared" si="134"/>
        <v>1.1612424606534475E-2</v>
      </c>
    </row>
    <row r="1691" spans="1:10">
      <c r="A1691" s="30" t="s">
        <v>225</v>
      </c>
      <c r="B1691" s="22">
        <v>564.04</v>
      </c>
      <c r="C1691" s="13">
        <v>45252.399305555555</v>
      </c>
      <c r="D1691" s="13">
        <v>45252.399305555555</v>
      </c>
      <c r="E1691" s="76">
        <v>45274</v>
      </c>
      <c r="F1691" s="273">
        <f t="shared" si="130"/>
        <v>0.5</v>
      </c>
      <c r="G1691" s="273">
        <f t="shared" si="131"/>
        <v>21.600694444445253</v>
      </c>
      <c r="H1691" s="273">
        <f t="shared" si="132"/>
        <v>22.100694444445253</v>
      </c>
      <c r="I1691" s="287">
        <f t="shared" si="133"/>
        <v>3.2450084107155725E-5</v>
      </c>
      <c r="J1691" s="22">
        <f t="shared" si="134"/>
        <v>7.1716939354879775E-4</v>
      </c>
    </row>
    <row r="1692" spans="1:10">
      <c r="A1692" s="30" t="s">
        <v>225</v>
      </c>
      <c r="B1692" s="22">
        <v>2</v>
      </c>
      <c r="C1692" s="13">
        <v>45265.397916666669</v>
      </c>
      <c r="D1692" s="13">
        <v>45265.397916666669</v>
      </c>
      <c r="E1692" s="76">
        <v>45302</v>
      </c>
      <c r="F1692" s="273">
        <f t="shared" si="130"/>
        <v>0.5</v>
      </c>
      <c r="G1692" s="273">
        <f t="shared" si="131"/>
        <v>36.602083333331393</v>
      </c>
      <c r="H1692" s="273">
        <f t="shared" si="132"/>
        <v>37.102083333331393</v>
      </c>
      <c r="I1692" s="287">
        <f t="shared" si="133"/>
        <v>1.1506305973745027E-7</v>
      </c>
      <c r="J1692" s="22">
        <f t="shared" si="134"/>
        <v>4.2690792309669683E-6</v>
      </c>
    </row>
    <row r="1693" spans="1:10">
      <c r="A1693" s="30" t="s">
        <v>225</v>
      </c>
      <c r="B1693" s="22">
        <v>590.22</v>
      </c>
      <c r="C1693" s="13">
        <v>45265.397916666669</v>
      </c>
      <c r="D1693" s="13">
        <v>45265.397916666669</v>
      </c>
      <c r="E1693" s="76">
        <v>45302</v>
      </c>
      <c r="F1693" s="273">
        <f t="shared" si="130"/>
        <v>0.5</v>
      </c>
      <c r="G1693" s="273">
        <f t="shared" si="131"/>
        <v>36.602083333331393</v>
      </c>
      <c r="H1693" s="273">
        <f t="shared" si="132"/>
        <v>37.102083333331393</v>
      </c>
      <c r="I1693" s="287">
        <f t="shared" si="133"/>
        <v>3.3956259559118954E-5</v>
      </c>
      <c r="J1693" s="22">
        <f t="shared" si="134"/>
        <v>1.2598479718506621E-3</v>
      </c>
    </row>
    <row r="1694" spans="1:10">
      <c r="A1694" s="30" t="s">
        <v>225</v>
      </c>
      <c r="B1694" s="22">
        <v>5164.5600000000004</v>
      </c>
      <c r="C1694" s="13">
        <v>45233.5625</v>
      </c>
      <c r="D1694" s="13">
        <v>45233.5625</v>
      </c>
      <c r="E1694" s="76">
        <v>45274</v>
      </c>
      <c r="F1694" s="273">
        <f t="shared" si="130"/>
        <v>0.5</v>
      </c>
      <c r="G1694" s="273">
        <f t="shared" si="131"/>
        <v>40.4375</v>
      </c>
      <c r="H1694" s="273">
        <f t="shared" si="132"/>
        <v>40.9375</v>
      </c>
      <c r="I1694" s="287">
        <f t="shared" si="133"/>
        <v>2.971250378988231E-4</v>
      </c>
      <c r="J1694" s="22">
        <f t="shared" si="134"/>
        <v>1.216355623898307E-2</v>
      </c>
    </row>
    <row r="1695" spans="1:10">
      <c r="A1695" s="30" t="s">
        <v>225</v>
      </c>
      <c r="B1695" s="22">
        <v>3.71</v>
      </c>
      <c r="C1695" s="13">
        <v>45238.580555555556</v>
      </c>
      <c r="D1695" s="13">
        <v>45238.580555555556</v>
      </c>
      <c r="E1695" s="76">
        <v>45274</v>
      </c>
      <c r="F1695" s="273">
        <f t="shared" si="130"/>
        <v>0.5</v>
      </c>
      <c r="G1695" s="273">
        <f t="shared" si="131"/>
        <v>35.419444444443798</v>
      </c>
      <c r="H1695" s="273">
        <f t="shared" si="132"/>
        <v>35.919444444443798</v>
      </c>
      <c r="I1695" s="287">
        <f t="shared" si="133"/>
        <v>2.1344197581297026E-7</v>
      </c>
      <c r="J1695" s="22">
        <f t="shared" si="134"/>
        <v>7.666717192326302E-6</v>
      </c>
    </row>
    <row r="1696" spans="1:10">
      <c r="A1696" s="30" t="s">
        <v>225</v>
      </c>
      <c r="B1696" s="22">
        <v>15.39</v>
      </c>
      <c r="C1696" s="13">
        <v>44929.320833333331</v>
      </c>
      <c r="D1696" s="13">
        <v>44929.320833333331</v>
      </c>
      <c r="E1696" s="76">
        <v>44971</v>
      </c>
      <c r="F1696" s="273">
        <f t="shared" si="130"/>
        <v>0.5</v>
      </c>
      <c r="G1696" s="273">
        <f t="shared" si="131"/>
        <v>41.679166666668607</v>
      </c>
      <c r="H1696" s="273">
        <f t="shared" si="132"/>
        <v>42.179166666668607</v>
      </c>
      <c r="I1696" s="287">
        <f t="shared" si="133"/>
        <v>8.8541024467967991E-7</v>
      </c>
      <c r="J1696" s="22">
        <f t="shared" si="134"/>
        <v>3.7345866278720052E-5</v>
      </c>
    </row>
    <row r="1697" spans="1:10">
      <c r="A1697" s="30" t="s">
        <v>225</v>
      </c>
      <c r="B1697" s="22">
        <v>15.5</v>
      </c>
      <c r="C1697" s="13">
        <v>44930.321527777778</v>
      </c>
      <c r="D1697" s="13">
        <v>44930.322222222225</v>
      </c>
      <c r="E1697" s="76">
        <v>44971</v>
      </c>
      <c r="F1697" s="273">
        <f t="shared" si="130"/>
        <v>0.50034722222335404</v>
      </c>
      <c r="G1697" s="273">
        <f t="shared" si="131"/>
        <v>40.677777777775191</v>
      </c>
      <c r="H1697" s="273">
        <f t="shared" si="132"/>
        <v>41.178124999998545</v>
      </c>
      <c r="I1697" s="287">
        <f t="shared" si="133"/>
        <v>8.9173871296523957E-7</v>
      </c>
      <c r="J1697" s="22">
        <f t="shared" si="134"/>
        <v>3.6720128189820461E-5</v>
      </c>
    </row>
    <row r="1698" spans="1:10">
      <c r="A1698" s="30" t="s">
        <v>225</v>
      </c>
      <c r="B1698" s="22">
        <v>604.61</v>
      </c>
      <c r="C1698" s="13">
        <v>45250.609722222223</v>
      </c>
      <c r="D1698" s="13">
        <v>45250.61041666667</v>
      </c>
      <c r="E1698" s="76">
        <v>45274</v>
      </c>
      <c r="F1698" s="273">
        <f t="shared" si="130"/>
        <v>0.50034722222335404</v>
      </c>
      <c r="G1698" s="273">
        <f t="shared" si="131"/>
        <v>23.389583333329938</v>
      </c>
      <c r="H1698" s="273">
        <f t="shared" si="132"/>
        <v>23.889930555553292</v>
      </c>
      <c r="I1698" s="287">
        <f t="shared" si="133"/>
        <v>3.4784138273929908E-5</v>
      </c>
      <c r="J1698" s="22">
        <f t="shared" si="134"/>
        <v>8.3099064779894891E-4</v>
      </c>
    </row>
    <row r="1699" spans="1:10">
      <c r="A1699" s="30" t="s">
        <v>225</v>
      </c>
      <c r="B1699" s="22">
        <v>586.91999999999996</v>
      </c>
      <c r="C1699" s="13">
        <v>45273.411805555559</v>
      </c>
      <c r="D1699" s="13">
        <v>45273.411805555559</v>
      </c>
      <c r="E1699" s="76">
        <v>45302</v>
      </c>
      <c r="F1699" s="273">
        <f t="shared" si="130"/>
        <v>0.5</v>
      </c>
      <c r="G1699" s="273">
        <f t="shared" si="131"/>
        <v>28.588194444440887</v>
      </c>
      <c r="H1699" s="273">
        <f t="shared" si="132"/>
        <v>29.088194444440887</v>
      </c>
      <c r="I1699" s="287">
        <f t="shared" si="133"/>
        <v>3.3766405510552154E-5</v>
      </c>
      <c r="J1699" s="22">
        <f t="shared" si="134"/>
        <v>9.8220376918078142E-4</v>
      </c>
    </row>
    <row r="1700" spans="1:10">
      <c r="A1700" s="30" t="s">
        <v>225</v>
      </c>
      <c r="B1700" s="22">
        <v>5374.08</v>
      </c>
      <c r="C1700" s="13">
        <v>45273.411805555559</v>
      </c>
      <c r="D1700" s="13">
        <v>45273.411805555559</v>
      </c>
      <c r="E1700" s="76">
        <v>45302</v>
      </c>
      <c r="F1700" s="273">
        <f t="shared" si="130"/>
        <v>0.5</v>
      </c>
      <c r="G1700" s="273">
        <f t="shared" si="131"/>
        <v>28.588194444440887</v>
      </c>
      <c r="H1700" s="273">
        <f t="shared" si="132"/>
        <v>29.088194444440887</v>
      </c>
      <c r="I1700" s="287">
        <f t="shared" si="133"/>
        <v>3.0917904403691835E-4</v>
      </c>
      <c r="J1700" s="22">
        <f t="shared" si="134"/>
        <v>8.9934601510922325E-3</v>
      </c>
    </row>
    <row r="1701" spans="1:10">
      <c r="A1701" s="30" t="s">
        <v>225</v>
      </c>
      <c r="B1701" s="22">
        <v>3792.62</v>
      </c>
      <c r="C1701" s="13">
        <v>45029.512499999997</v>
      </c>
      <c r="D1701" s="13">
        <v>45029.513194444444</v>
      </c>
      <c r="E1701" s="76">
        <v>45057</v>
      </c>
      <c r="F1701" s="273">
        <f t="shared" si="130"/>
        <v>0.50034722222335404</v>
      </c>
      <c r="G1701" s="273">
        <f t="shared" si="131"/>
        <v>27.486805555556202</v>
      </c>
      <c r="H1701" s="273">
        <f t="shared" si="132"/>
        <v>27.987152777779556</v>
      </c>
      <c r="I1701" s="287">
        <f t="shared" si="133"/>
        <v>2.1819523081072431E-4</v>
      </c>
      <c r="J1701" s="22">
        <f t="shared" si="134"/>
        <v>6.1066632600826143E-3</v>
      </c>
    </row>
    <row r="1702" spans="1:10">
      <c r="A1702" s="30" t="s">
        <v>225</v>
      </c>
      <c r="B1702" s="22">
        <v>4036.58</v>
      </c>
      <c r="C1702" s="13">
        <v>45020.583333333336</v>
      </c>
      <c r="D1702" s="13">
        <v>45020.584027777775</v>
      </c>
      <c r="E1702" s="76">
        <v>45057</v>
      </c>
      <c r="F1702" s="273">
        <f t="shared" si="130"/>
        <v>0.50034722221971606</v>
      </c>
      <c r="G1702" s="273">
        <f t="shared" si="131"/>
        <v>36.415972222224809</v>
      </c>
      <c r="H1702" s="273">
        <f t="shared" si="132"/>
        <v>36.916319444444525</v>
      </c>
      <c r="I1702" s="287">
        <f t="shared" si="133"/>
        <v>2.322306228374985E-4</v>
      </c>
      <c r="J1702" s="22">
        <f t="shared" si="134"/>
        <v>8.5730998574514092E-3</v>
      </c>
    </row>
    <row r="1703" spans="1:10">
      <c r="A1703" s="30" t="s">
        <v>225</v>
      </c>
      <c r="B1703" s="22">
        <v>3.75</v>
      </c>
      <c r="C1703" s="13">
        <v>45242.531944444447</v>
      </c>
      <c r="D1703" s="13">
        <v>45242.531944444447</v>
      </c>
      <c r="E1703" s="76">
        <v>45274</v>
      </c>
      <c r="F1703" s="273">
        <f t="shared" si="130"/>
        <v>0.5</v>
      </c>
      <c r="G1703" s="273">
        <f t="shared" si="131"/>
        <v>31.468055555553292</v>
      </c>
      <c r="H1703" s="273">
        <f t="shared" si="132"/>
        <v>31.968055555553292</v>
      </c>
      <c r="I1703" s="287">
        <f t="shared" si="133"/>
        <v>2.1574323700771926E-7</v>
      </c>
      <c r="J1703" s="22">
        <f t="shared" si="134"/>
        <v>6.8968917863976706E-6</v>
      </c>
    </row>
    <row r="1704" spans="1:10">
      <c r="A1704" s="30" t="s">
        <v>225</v>
      </c>
      <c r="B1704" s="22">
        <v>3924.23</v>
      </c>
      <c r="C1704" s="13">
        <v>45086.536111111112</v>
      </c>
      <c r="D1704" s="13">
        <v>45086.536111111112</v>
      </c>
      <c r="E1704" s="76">
        <v>45120</v>
      </c>
      <c r="F1704" s="273">
        <f t="shared" si="130"/>
        <v>0.5</v>
      </c>
      <c r="G1704" s="273">
        <f t="shared" si="131"/>
        <v>33.463888888887595</v>
      </c>
      <c r="H1704" s="273">
        <f t="shared" si="132"/>
        <v>33.963888888887595</v>
      </c>
      <c r="I1704" s="287">
        <f t="shared" si="133"/>
        <v>2.2576695545674724E-4</v>
      </c>
      <c r="J1704" s="22">
        <f t="shared" si="134"/>
        <v>7.6679237899153979E-3</v>
      </c>
    </row>
    <row r="1705" spans="1:10">
      <c r="A1705" s="30" t="s">
        <v>225</v>
      </c>
      <c r="B1705" s="22">
        <v>566.63</v>
      </c>
      <c r="C1705" s="13">
        <v>45236.193749999999</v>
      </c>
      <c r="D1705" s="13">
        <v>45236.193749999999</v>
      </c>
      <c r="E1705" s="76">
        <v>45274</v>
      </c>
      <c r="F1705" s="273">
        <f t="shared" si="130"/>
        <v>0.5</v>
      </c>
      <c r="G1705" s="273">
        <f t="shared" si="131"/>
        <v>37.806250000001455</v>
      </c>
      <c r="H1705" s="273">
        <f t="shared" si="132"/>
        <v>38.306250000001455</v>
      </c>
      <c r="I1705" s="287">
        <f t="shared" si="133"/>
        <v>3.2599090769515721E-5</v>
      </c>
      <c r="J1705" s="22">
        <f t="shared" si="134"/>
        <v>1.248748920789809E-3</v>
      </c>
    </row>
    <row r="1706" spans="1:10">
      <c r="A1706" s="30" t="s">
        <v>225</v>
      </c>
      <c r="B1706" s="22">
        <v>3961.14</v>
      </c>
      <c r="C1706" s="13">
        <v>45004.508333333331</v>
      </c>
      <c r="D1706" s="13">
        <v>45004.509027777778</v>
      </c>
      <c r="E1706" s="76">
        <v>45029</v>
      </c>
      <c r="F1706" s="273">
        <f t="shared" si="130"/>
        <v>0.50034722222335404</v>
      </c>
      <c r="G1706" s="273">
        <f t="shared" si="131"/>
        <v>24.490972222221899</v>
      </c>
      <c r="H1706" s="273">
        <f t="shared" si="132"/>
        <v>24.991319444445253</v>
      </c>
      <c r="I1706" s="287">
        <f t="shared" si="133"/>
        <v>2.2789044422420187E-4</v>
      </c>
      <c r="J1706" s="22">
        <f t="shared" si="134"/>
        <v>5.6952828899435627E-3</v>
      </c>
    </row>
    <row r="1707" spans="1:10">
      <c r="A1707" s="30" t="s">
        <v>225</v>
      </c>
      <c r="B1707" s="22">
        <v>5238</v>
      </c>
      <c r="C1707" s="13">
        <v>45271.473611111112</v>
      </c>
      <c r="D1707" s="13">
        <v>45271.473611111112</v>
      </c>
      <c r="E1707" s="76">
        <v>45302</v>
      </c>
      <c r="F1707" s="273">
        <f t="shared" si="130"/>
        <v>0.5</v>
      </c>
      <c r="G1707" s="273">
        <f t="shared" si="131"/>
        <v>30.526388888887595</v>
      </c>
      <c r="H1707" s="273">
        <f t="shared" si="132"/>
        <v>31.026388888887595</v>
      </c>
      <c r="I1707" s="287">
        <f t="shared" si="133"/>
        <v>3.0135015345238224E-4</v>
      </c>
      <c r="J1707" s="22">
        <f t="shared" si="134"/>
        <v>9.3498070527395644E-3</v>
      </c>
    </row>
    <row r="1708" spans="1:10">
      <c r="A1708" s="30" t="s">
        <v>225</v>
      </c>
      <c r="B1708" s="22">
        <v>10.65</v>
      </c>
      <c r="C1708" s="13">
        <v>45090.393750000003</v>
      </c>
      <c r="D1708" s="13">
        <v>45090.394444444442</v>
      </c>
      <c r="E1708" s="76">
        <v>45120</v>
      </c>
      <c r="F1708" s="273">
        <f t="shared" si="130"/>
        <v>0.50034722221971606</v>
      </c>
      <c r="G1708" s="273">
        <f t="shared" si="131"/>
        <v>29.605555555557657</v>
      </c>
      <c r="H1708" s="273">
        <f t="shared" si="132"/>
        <v>30.105902777777374</v>
      </c>
      <c r="I1708" s="287">
        <f t="shared" si="133"/>
        <v>6.1271079310192268E-7</v>
      </c>
      <c r="J1708" s="22">
        <f t="shared" si="134"/>
        <v>1.8446211568021351E-5</v>
      </c>
    </row>
    <row r="1709" spans="1:10">
      <c r="A1709" s="30" t="s">
        <v>225</v>
      </c>
      <c r="B1709" s="22">
        <v>13.26</v>
      </c>
      <c r="C1709" s="13">
        <v>44997.35833333333</v>
      </c>
      <c r="D1709" s="13">
        <v>44997.372916666667</v>
      </c>
      <c r="E1709" s="76">
        <v>45029</v>
      </c>
      <c r="F1709" s="273">
        <f t="shared" si="130"/>
        <v>0.50729166666860692</v>
      </c>
      <c r="G1709" s="273">
        <f t="shared" si="131"/>
        <v>31.627083333332848</v>
      </c>
      <c r="H1709" s="273">
        <f t="shared" si="132"/>
        <v>32.134375000001455</v>
      </c>
      <c r="I1709" s="287">
        <f t="shared" si="133"/>
        <v>7.6286808605929526E-7</v>
      </c>
      <c r="J1709" s="22">
        <f t="shared" si="134"/>
        <v>2.4514289152962776E-5</v>
      </c>
    </row>
    <row r="1710" spans="1:10">
      <c r="A1710" s="30" t="s">
        <v>225</v>
      </c>
      <c r="B1710" s="22">
        <v>3802.25</v>
      </c>
      <c r="C1710" s="13">
        <v>45105.317361111112</v>
      </c>
      <c r="D1710" s="13">
        <v>45105.341666666667</v>
      </c>
      <c r="E1710" s="76">
        <v>45120</v>
      </c>
      <c r="F1710" s="273">
        <f t="shared" si="130"/>
        <v>0.51215277777737356</v>
      </c>
      <c r="G1710" s="273">
        <f t="shared" si="131"/>
        <v>14.658333333332848</v>
      </c>
      <c r="H1710" s="273">
        <f t="shared" si="132"/>
        <v>15.170486111110222</v>
      </c>
      <c r="I1710" s="287">
        <f t="shared" si="133"/>
        <v>2.1874925944336015E-4</v>
      </c>
      <c r="J1710" s="22">
        <f t="shared" si="134"/>
        <v>3.3185326022011417E-3</v>
      </c>
    </row>
    <row r="1711" spans="1:10">
      <c r="A1711" s="30" t="s">
        <v>225</v>
      </c>
      <c r="B1711" s="22">
        <v>2</v>
      </c>
      <c r="C1711" s="13">
        <v>45284.918749999997</v>
      </c>
      <c r="D1711" s="13">
        <v>45284.918749999997</v>
      </c>
      <c r="E1711" s="76">
        <v>45302</v>
      </c>
      <c r="F1711" s="273">
        <f t="shared" si="130"/>
        <v>0.5</v>
      </c>
      <c r="G1711" s="273">
        <f t="shared" si="131"/>
        <v>17.08125000000291</v>
      </c>
      <c r="H1711" s="273">
        <f t="shared" si="132"/>
        <v>17.58125000000291</v>
      </c>
      <c r="I1711" s="287">
        <f t="shared" si="133"/>
        <v>1.1506305973745027E-7</v>
      </c>
      <c r="J1711" s="22">
        <f t="shared" si="134"/>
        <v>2.0229524190093824E-6</v>
      </c>
    </row>
    <row r="1712" spans="1:10">
      <c r="A1712" s="30" t="s">
        <v>225</v>
      </c>
      <c r="B1712" s="22">
        <v>508.05</v>
      </c>
      <c r="C1712" s="13">
        <v>44945.253472222219</v>
      </c>
      <c r="D1712" s="13">
        <v>44945.254166666666</v>
      </c>
      <c r="E1712" s="76">
        <v>44971</v>
      </c>
      <c r="F1712" s="273">
        <f t="shared" si="130"/>
        <v>0.50034722222335404</v>
      </c>
      <c r="G1712" s="273">
        <f t="shared" si="131"/>
        <v>25.745833333334303</v>
      </c>
      <c r="H1712" s="273">
        <f t="shared" si="132"/>
        <v>26.246180555557657</v>
      </c>
      <c r="I1712" s="287">
        <f t="shared" si="133"/>
        <v>2.9228893749805804E-5</v>
      </c>
      <c r="J1712" s="22">
        <f t="shared" si="134"/>
        <v>7.6714682279661385E-4</v>
      </c>
    </row>
    <row r="1713" spans="1:10">
      <c r="A1713" s="30" t="s">
        <v>225</v>
      </c>
      <c r="B1713" s="22">
        <v>15.44</v>
      </c>
      <c r="C1713" s="13">
        <v>44950.415277777778</v>
      </c>
      <c r="D1713" s="13">
        <v>44950.415972222225</v>
      </c>
      <c r="E1713" s="76">
        <v>44971</v>
      </c>
      <c r="F1713" s="273">
        <f t="shared" si="130"/>
        <v>0.50034722222335404</v>
      </c>
      <c r="G1713" s="273">
        <f t="shared" si="131"/>
        <v>20.584027777775191</v>
      </c>
      <c r="H1713" s="273">
        <f t="shared" si="132"/>
        <v>21.084374999998545</v>
      </c>
      <c r="I1713" s="287">
        <f t="shared" si="133"/>
        <v>8.8828682117311604E-7</v>
      </c>
      <c r="J1713" s="22">
        <f t="shared" si="134"/>
        <v>1.8728972445170627E-5</v>
      </c>
    </row>
    <row r="1714" spans="1:10">
      <c r="A1714" s="30" t="s">
        <v>225</v>
      </c>
      <c r="B1714" s="22">
        <v>3744.47</v>
      </c>
      <c r="C1714" s="13">
        <v>44964.569444444445</v>
      </c>
      <c r="D1714" s="13">
        <v>44964.570138888892</v>
      </c>
      <c r="E1714" s="76">
        <v>44999</v>
      </c>
      <c r="F1714" s="273">
        <f t="shared" si="130"/>
        <v>0.50034722222335404</v>
      </c>
      <c r="G1714" s="273">
        <f t="shared" si="131"/>
        <v>34.429861111108039</v>
      </c>
      <c r="H1714" s="273">
        <f t="shared" si="132"/>
        <v>34.930208333331393</v>
      </c>
      <c r="I1714" s="287">
        <f t="shared" si="133"/>
        <v>2.1542508764754519E-4</v>
      </c>
      <c r="J1714" s="22">
        <f t="shared" si="134"/>
        <v>7.5248431917549286E-3</v>
      </c>
    </row>
    <row r="1715" spans="1:10">
      <c r="A1715" s="30" t="s">
        <v>225</v>
      </c>
      <c r="B1715" s="22">
        <v>14.95</v>
      </c>
      <c r="C1715" s="13">
        <v>44964.570138888892</v>
      </c>
      <c r="D1715" s="13">
        <v>44964.570833333331</v>
      </c>
      <c r="E1715" s="76">
        <v>44999</v>
      </c>
      <c r="F1715" s="273">
        <f t="shared" si="130"/>
        <v>0.50034722221971606</v>
      </c>
      <c r="G1715" s="273">
        <f t="shared" si="131"/>
        <v>34.429166666668607</v>
      </c>
      <c r="H1715" s="273">
        <f t="shared" si="132"/>
        <v>34.929513888888323</v>
      </c>
      <c r="I1715" s="287">
        <f t="shared" si="133"/>
        <v>8.6009637153744071E-7</v>
      </c>
      <c r="J1715" s="22">
        <f t="shared" si="134"/>
        <v>3.0042748155399488E-5</v>
      </c>
    </row>
    <row r="1716" spans="1:10">
      <c r="A1716" s="30" t="s">
        <v>225</v>
      </c>
      <c r="B1716" s="22">
        <v>590.69000000000005</v>
      </c>
      <c r="C1716" s="13">
        <v>45282.131944444445</v>
      </c>
      <c r="D1716" s="13">
        <v>45282.131944444445</v>
      </c>
      <c r="E1716" s="76">
        <v>45302</v>
      </c>
      <c r="F1716" s="273">
        <f t="shared" si="130"/>
        <v>0.5</v>
      </c>
      <c r="G1716" s="273">
        <f t="shared" si="131"/>
        <v>19.868055555554747</v>
      </c>
      <c r="H1716" s="273">
        <f t="shared" si="132"/>
        <v>20.368055555554747</v>
      </c>
      <c r="I1716" s="287">
        <f t="shared" si="133"/>
        <v>3.398329937815725E-5</v>
      </c>
      <c r="J1716" s="22">
        <f t="shared" si="134"/>
        <v>6.9217372969535593E-4</v>
      </c>
    </row>
    <row r="1717" spans="1:10">
      <c r="A1717" s="30" t="s">
        <v>225</v>
      </c>
      <c r="B1717" s="22">
        <v>513.64</v>
      </c>
      <c r="C1717" s="13">
        <v>45077.310416666667</v>
      </c>
      <c r="D1717" s="13">
        <v>45077.311111111114</v>
      </c>
      <c r="E1717" s="76">
        <v>45091</v>
      </c>
      <c r="F1717" s="273">
        <f t="shared" si="130"/>
        <v>0.50034722222335404</v>
      </c>
      <c r="G1717" s="273">
        <f t="shared" si="131"/>
        <v>13.68888888888614</v>
      </c>
      <c r="H1717" s="273">
        <f t="shared" si="132"/>
        <v>14.189236111109494</v>
      </c>
      <c r="I1717" s="287">
        <f t="shared" si="133"/>
        <v>2.9550495001771977E-5</v>
      </c>
      <c r="J1717" s="22">
        <f t="shared" si="134"/>
        <v>4.1929895078030352E-4</v>
      </c>
    </row>
    <row r="1718" spans="1:10">
      <c r="A1718" s="30" t="s">
        <v>225</v>
      </c>
      <c r="B1718" s="22">
        <v>5279.04</v>
      </c>
      <c r="C1718" s="13">
        <v>45133.487500000003</v>
      </c>
      <c r="D1718" s="13">
        <v>45133.488194444442</v>
      </c>
      <c r="E1718" s="76">
        <v>45152</v>
      </c>
      <c r="F1718" s="273">
        <f t="shared" si="130"/>
        <v>0.50034722221971606</v>
      </c>
      <c r="G1718" s="273">
        <f t="shared" si="131"/>
        <v>18.511805555557657</v>
      </c>
      <c r="H1718" s="273">
        <f t="shared" si="132"/>
        <v>19.012152777777374</v>
      </c>
      <c r="I1718" s="287">
        <f t="shared" si="133"/>
        <v>3.0371124743819474E-4</v>
      </c>
      <c r="J1718" s="22">
        <f t="shared" si="134"/>
        <v>5.7742046366243052E-3</v>
      </c>
    </row>
    <row r="1719" spans="1:10">
      <c r="A1719" s="30" t="s">
        <v>225</v>
      </c>
      <c r="B1719" s="22">
        <v>16.12</v>
      </c>
      <c r="C1719" s="13">
        <v>44936.506249999999</v>
      </c>
      <c r="D1719" s="13">
        <v>44936.506944444445</v>
      </c>
      <c r="E1719" s="76">
        <v>44971</v>
      </c>
      <c r="F1719" s="273">
        <f t="shared" si="130"/>
        <v>0.50034722222335404</v>
      </c>
      <c r="G1719" s="273">
        <f t="shared" si="131"/>
        <v>34.493055555554747</v>
      </c>
      <c r="H1719" s="273">
        <f t="shared" si="132"/>
        <v>34.993402777778101</v>
      </c>
      <c r="I1719" s="287">
        <f t="shared" si="133"/>
        <v>9.2740826148384926E-7</v>
      </c>
      <c r="J1719" s="22">
        <f t="shared" si="134"/>
        <v>3.2453170833543291E-5</v>
      </c>
    </row>
    <row r="1720" spans="1:10">
      <c r="A1720" s="30" t="s">
        <v>225</v>
      </c>
      <c r="B1720" s="22">
        <v>15.92</v>
      </c>
      <c r="C1720" s="13">
        <v>44935.502083333333</v>
      </c>
      <c r="D1720" s="13">
        <v>44935.50277777778</v>
      </c>
      <c r="E1720" s="76">
        <v>44971</v>
      </c>
      <c r="F1720" s="273">
        <f t="shared" si="130"/>
        <v>0.50034722222335404</v>
      </c>
      <c r="G1720" s="273">
        <f t="shared" si="131"/>
        <v>35.497222222220444</v>
      </c>
      <c r="H1720" s="273">
        <f t="shared" si="132"/>
        <v>35.997569444443798</v>
      </c>
      <c r="I1720" s="287">
        <f t="shared" si="133"/>
        <v>9.1590195551010419E-7</v>
      </c>
      <c r="J1720" s="22">
        <f t="shared" si="134"/>
        <v>3.2970244247776848E-5</v>
      </c>
    </row>
    <row r="1721" spans="1:10">
      <c r="A1721" s="30" t="s">
        <v>225</v>
      </c>
      <c r="B1721" s="22">
        <v>5374.08</v>
      </c>
      <c r="C1721" s="13">
        <v>45261.572222222225</v>
      </c>
      <c r="D1721" s="13">
        <v>45261.572222222225</v>
      </c>
      <c r="E1721" s="76">
        <v>45302</v>
      </c>
      <c r="F1721" s="273">
        <f t="shared" si="130"/>
        <v>0.5</v>
      </c>
      <c r="G1721" s="273">
        <f t="shared" si="131"/>
        <v>40.427777777775191</v>
      </c>
      <c r="H1721" s="273">
        <f t="shared" si="132"/>
        <v>40.927777777775191</v>
      </c>
      <c r="I1721" s="287">
        <f t="shared" si="133"/>
        <v>3.0917904403691835E-4</v>
      </c>
      <c r="J1721" s="22">
        <f t="shared" si="134"/>
        <v>1.2654011207887964E-2</v>
      </c>
    </row>
    <row r="1722" spans="1:10">
      <c r="A1722" s="30" t="s">
        <v>225</v>
      </c>
      <c r="B1722" s="22">
        <v>511.06</v>
      </c>
      <c r="C1722" s="13">
        <v>45092.28125</v>
      </c>
      <c r="D1722" s="13">
        <v>45092.28125</v>
      </c>
      <c r="E1722" s="76">
        <v>45120</v>
      </c>
      <c r="F1722" s="273">
        <f t="shared" si="130"/>
        <v>0.5</v>
      </c>
      <c r="G1722" s="273">
        <f t="shared" si="131"/>
        <v>27.71875</v>
      </c>
      <c r="H1722" s="273">
        <f t="shared" si="132"/>
        <v>28.21875</v>
      </c>
      <c r="I1722" s="287">
        <f t="shared" si="133"/>
        <v>2.9402063654710667E-5</v>
      </c>
      <c r="J1722" s="22">
        <f t="shared" si="134"/>
        <v>8.2968948375636666E-4</v>
      </c>
    </row>
    <row r="1723" spans="1:10">
      <c r="A1723" s="30" t="s">
        <v>225</v>
      </c>
      <c r="B1723" s="22">
        <v>2.61</v>
      </c>
      <c r="C1723" s="13">
        <v>45174.45208333333</v>
      </c>
      <c r="D1723" s="13">
        <v>45174.45208333333</v>
      </c>
      <c r="E1723" s="76">
        <v>45211</v>
      </c>
      <c r="F1723" s="273">
        <f t="shared" si="130"/>
        <v>0.5</v>
      </c>
      <c r="G1723" s="273">
        <f t="shared" si="131"/>
        <v>36.547916666670062</v>
      </c>
      <c r="H1723" s="273">
        <f t="shared" si="132"/>
        <v>37.047916666670062</v>
      </c>
      <c r="I1723" s="287">
        <f t="shared" si="133"/>
        <v>1.5015729295737261E-7</v>
      </c>
      <c r="J1723" s="22">
        <f t="shared" si="134"/>
        <v>5.5630148763775041E-6</v>
      </c>
    </row>
    <row r="1724" spans="1:10">
      <c r="A1724" s="30" t="s">
        <v>225</v>
      </c>
      <c r="B1724" s="22">
        <v>559.32000000000005</v>
      </c>
      <c r="C1724" s="13">
        <v>45174.45208333333</v>
      </c>
      <c r="D1724" s="13">
        <v>45174.45208333333</v>
      </c>
      <c r="E1724" s="76">
        <v>45211</v>
      </c>
      <c r="F1724" s="273">
        <f t="shared" si="130"/>
        <v>0.5</v>
      </c>
      <c r="G1724" s="273">
        <f t="shared" si="131"/>
        <v>36.547916666670062</v>
      </c>
      <c r="H1724" s="273">
        <f t="shared" si="132"/>
        <v>37.047916666670062</v>
      </c>
      <c r="I1724" s="287">
        <f t="shared" si="133"/>
        <v>3.2178535286175346E-5</v>
      </c>
      <c r="J1724" s="22">
        <f t="shared" si="134"/>
        <v>1.1921476937377263E-3</v>
      </c>
    </row>
    <row r="1725" spans="1:10">
      <c r="A1725" s="30" t="s">
        <v>225</v>
      </c>
      <c r="B1725" s="22">
        <v>14.22</v>
      </c>
      <c r="C1725" s="13">
        <v>45013.308333333334</v>
      </c>
      <c r="D1725" s="13">
        <v>45013.308333333334</v>
      </c>
      <c r="E1725" s="76">
        <v>45029</v>
      </c>
      <c r="F1725" s="273">
        <f t="shared" si="130"/>
        <v>0.5</v>
      </c>
      <c r="G1725" s="273">
        <f t="shared" si="131"/>
        <v>15.691666666665697</v>
      </c>
      <c r="H1725" s="273">
        <f t="shared" si="132"/>
        <v>16.191666666665697</v>
      </c>
      <c r="I1725" s="287">
        <f t="shared" si="133"/>
        <v>8.1809835473327146E-7</v>
      </c>
      <c r="J1725" s="22">
        <f t="shared" si="134"/>
        <v>1.324637586038876E-5</v>
      </c>
    </row>
    <row r="1726" spans="1:10">
      <c r="A1726" s="30" t="s">
        <v>225</v>
      </c>
      <c r="B1726" s="22">
        <v>5207.76</v>
      </c>
      <c r="C1726" s="13">
        <v>45177.460416666669</v>
      </c>
      <c r="D1726" s="13">
        <v>45177.460416666669</v>
      </c>
      <c r="E1726" s="76">
        <v>45211</v>
      </c>
      <c r="F1726" s="273">
        <f t="shared" si="130"/>
        <v>0.5</v>
      </c>
      <c r="G1726" s="273">
        <f t="shared" si="131"/>
        <v>33.539583333331393</v>
      </c>
      <c r="H1726" s="273">
        <f t="shared" si="132"/>
        <v>34.039583333331393</v>
      </c>
      <c r="I1726" s="287">
        <f t="shared" si="133"/>
        <v>2.99610399989152E-4</v>
      </c>
      <c r="J1726" s="22">
        <f t="shared" si="134"/>
        <v>1.019861317796349E-2</v>
      </c>
    </row>
    <row r="1727" spans="1:10">
      <c r="A1727" s="30" t="s">
        <v>225</v>
      </c>
      <c r="B1727" s="22">
        <v>15.83</v>
      </c>
      <c r="C1727" s="13">
        <v>44942.540972222225</v>
      </c>
      <c r="D1727" s="13">
        <v>44942.541666666664</v>
      </c>
      <c r="E1727" s="76">
        <v>44971</v>
      </c>
      <c r="F1727" s="273">
        <f t="shared" si="130"/>
        <v>0.50034722221971606</v>
      </c>
      <c r="G1727" s="273">
        <f t="shared" si="131"/>
        <v>28.458333333335759</v>
      </c>
      <c r="H1727" s="273">
        <f t="shared" si="132"/>
        <v>28.958680555555475</v>
      </c>
      <c r="I1727" s="287">
        <f t="shared" si="133"/>
        <v>9.1072411782191889E-7</v>
      </c>
      <c r="J1727" s="22">
        <f t="shared" si="134"/>
        <v>2.6373368802245016E-5</v>
      </c>
    </row>
    <row r="1728" spans="1:10">
      <c r="A1728" s="30" t="s">
        <v>225</v>
      </c>
      <c r="B1728" s="22">
        <v>4009.29</v>
      </c>
      <c r="C1728" s="13">
        <v>45030.513888888891</v>
      </c>
      <c r="D1728" s="13">
        <v>45030.513888888891</v>
      </c>
      <c r="E1728" s="76">
        <v>45057</v>
      </c>
      <c r="F1728" s="273">
        <f t="shared" si="130"/>
        <v>0.5</v>
      </c>
      <c r="G1728" s="273">
        <f t="shared" si="131"/>
        <v>26.486111111109494</v>
      </c>
      <c r="H1728" s="273">
        <f t="shared" si="132"/>
        <v>26.986111111109494</v>
      </c>
      <c r="I1728" s="287">
        <f t="shared" si="133"/>
        <v>2.3066058738738099E-4</v>
      </c>
      <c r="J1728" s="22">
        <f t="shared" si="134"/>
        <v>6.224632240189645E-3</v>
      </c>
    </row>
    <row r="1729" spans="1:10">
      <c r="A1729" s="30" t="s">
        <v>225</v>
      </c>
      <c r="B1729" s="22">
        <v>537.07000000000005</v>
      </c>
      <c r="C1729" s="13">
        <v>45035.350694444445</v>
      </c>
      <c r="D1729" s="13">
        <v>45035.351388888892</v>
      </c>
      <c r="E1729" s="76">
        <v>45057</v>
      </c>
      <c r="F1729" s="273">
        <f t="shared" si="130"/>
        <v>0.50034722222335404</v>
      </c>
      <c r="G1729" s="273">
        <f t="shared" si="131"/>
        <v>21.648611111108039</v>
      </c>
      <c r="H1729" s="273">
        <f t="shared" si="132"/>
        <v>22.148958333331393</v>
      </c>
      <c r="I1729" s="287">
        <f t="shared" si="133"/>
        <v>3.0898458746596213E-5</v>
      </c>
      <c r="J1729" s="22">
        <f t="shared" si="134"/>
        <v>6.8436867534251843E-4</v>
      </c>
    </row>
    <row r="1730" spans="1:10">
      <c r="A1730" s="30" t="s">
        <v>225</v>
      </c>
      <c r="B1730" s="22">
        <v>577.01</v>
      </c>
      <c r="C1730" s="13">
        <v>45114.390277777777</v>
      </c>
      <c r="D1730" s="13">
        <v>45114.390972222223</v>
      </c>
      <c r="E1730" s="76">
        <v>45152</v>
      </c>
      <c r="F1730" s="273">
        <f t="shared" si="130"/>
        <v>0.50034722222335404</v>
      </c>
      <c r="G1730" s="273">
        <f t="shared" si="131"/>
        <v>37.609027777776646</v>
      </c>
      <c r="H1730" s="273">
        <f t="shared" si="132"/>
        <v>38.109375</v>
      </c>
      <c r="I1730" s="287">
        <f t="shared" si="133"/>
        <v>3.3196268049553093E-5</v>
      </c>
      <c r="J1730" s="22">
        <f t="shared" si="134"/>
        <v>1.2650890277009373E-3</v>
      </c>
    </row>
    <row r="1731" spans="1:10">
      <c r="A1731" s="30" t="s">
        <v>225</v>
      </c>
      <c r="B1731" s="22">
        <v>5365.44</v>
      </c>
      <c r="C1731" s="13">
        <v>45126.504166666666</v>
      </c>
      <c r="D1731" s="13">
        <v>45126.504166666666</v>
      </c>
      <c r="E1731" s="76">
        <v>45152</v>
      </c>
      <c r="F1731" s="273">
        <f t="shared" si="130"/>
        <v>0.5</v>
      </c>
      <c r="G1731" s="273">
        <f t="shared" si="131"/>
        <v>25.495833333334303</v>
      </c>
      <c r="H1731" s="273">
        <f t="shared" si="132"/>
        <v>25.995833333334303</v>
      </c>
      <c r="I1731" s="287">
        <f t="shared" si="133"/>
        <v>3.0868197161885259E-4</v>
      </c>
      <c r="J1731" s="22">
        <f t="shared" si="134"/>
        <v>8.024445087208721E-3</v>
      </c>
    </row>
    <row r="1732" spans="1:10">
      <c r="A1732" s="30" t="s">
        <v>225</v>
      </c>
      <c r="B1732" s="22">
        <v>5093.28</v>
      </c>
      <c r="C1732" s="13">
        <v>45127.505555555559</v>
      </c>
      <c r="D1732" s="13">
        <v>45127.505555555559</v>
      </c>
      <c r="E1732" s="76">
        <v>45152</v>
      </c>
      <c r="F1732" s="273">
        <f t="shared" si="130"/>
        <v>0.5</v>
      </c>
      <c r="G1732" s="273">
        <f t="shared" si="131"/>
        <v>24.494444444440887</v>
      </c>
      <c r="H1732" s="273">
        <f t="shared" si="132"/>
        <v>24.994444444440887</v>
      </c>
      <c r="I1732" s="287">
        <f t="shared" si="133"/>
        <v>2.9302419044978037E-4</v>
      </c>
      <c r="J1732" s="22">
        <f t="shared" si="134"/>
        <v>7.3239768490743016E-3</v>
      </c>
    </row>
    <row r="1733" spans="1:10">
      <c r="A1733" s="30" t="s">
        <v>225</v>
      </c>
      <c r="B1733" s="22">
        <v>3644.96</v>
      </c>
      <c r="C1733" s="13">
        <v>45100.251388888886</v>
      </c>
      <c r="D1733" s="13">
        <v>45100.252083333333</v>
      </c>
      <c r="E1733" s="76">
        <v>45120</v>
      </c>
      <c r="F1733" s="273">
        <f t="shared" si="130"/>
        <v>0.50034722222335404</v>
      </c>
      <c r="G1733" s="273">
        <f t="shared" si="131"/>
        <v>19.747916666667152</v>
      </c>
      <c r="H1733" s="273">
        <f t="shared" si="132"/>
        <v>20.248263888890506</v>
      </c>
      <c r="I1733" s="287">
        <f t="shared" si="133"/>
        <v>2.0970012511030837E-4</v>
      </c>
      <c r="J1733" s="22">
        <f t="shared" si="134"/>
        <v>4.2460634707668782E-3</v>
      </c>
    </row>
    <row r="1734" spans="1:10">
      <c r="A1734" s="30" t="s">
        <v>225</v>
      </c>
      <c r="B1734" s="22">
        <v>500.52</v>
      </c>
      <c r="C1734" s="13">
        <v>45107.258333333331</v>
      </c>
      <c r="D1734" s="13">
        <v>45107.259027777778</v>
      </c>
      <c r="E1734" s="76">
        <v>45120</v>
      </c>
      <c r="F1734" s="273">
        <f t="shared" si="130"/>
        <v>0.50034722222335404</v>
      </c>
      <c r="G1734" s="273">
        <f t="shared" si="131"/>
        <v>12.740972222221899</v>
      </c>
      <c r="H1734" s="273">
        <f t="shared" si="132"/>
        <v>13.241319444445253</v>
      </c>
      <c r="I1734" s="287">
        <f t="shared" si="133"/>
        <v>2.8795681329894302E-5</v>
      </c>
      <c r="J1734" s="22">
        <f t="shared" si="134"/>
        <v>3.8129281510957856E-4</v>
      </c>
    </row>
    <row r="1735" spans="1:10">
      <c r="A1735" s="30" t="s">
        <v>225</v>
      </c>
      <c r="B1735" s="22">
        <v>3797.43</v>
      </c>
      <c r="C1735" s="13">
        <v>45033.310416666667</v>
      </c>
      <c r="D1735" s="13">
        <v>45033.311111111114</v>
      </c>
      <c r="E1735" s="76">
        <v>45057</v>
      </c>
      <c r="F1735" s="273">
        <f t="shared" si="130"/>
        <v>0.50034722222335404</v>
      </c>
      <c r="G1735" s="273">
        <f t="shared" si="131"/>
        <v>23.68888888888614</v>
      </c>
      <c r="H1735" s="273">
        <f t="shared" si="132"/>
        <v>24.189236111109494</v>
      </c>
      <c r="I1735" s="287">
        <f t="shared" si="133"/>
        <v>2.1847195746939289E-4</v>
      </c>
      <c r="J1735" s="22">
        <f t="shared" si="134"/>
        <v>5.2846697628834158E-3</v>
      </c>
    </row>
    <row r="1736" spans="1:10">
      <c r="A1736" s="30" t="s">
        <v>225</v>
      </c>
      <c r="B1736" s="22">
        <v>4980.96</v>
      </c>
      <c r="C1736" s="13">
        <v>45156.320833333331</v>
      </c>
      <c r="D1736" s="13">
        <v>45156.322222222225</v>
      </c>
      <c r="E1736" s="76">
        <v>45183</v>
      </c>
      <c r="F1736" s="273">
        <f t="shared" si="130"/>
        <v>0.50069444444670808</v>
      </c>
      <c r="G1736" s="273">
        <f t="shared" si="131"/>
        <v>26.677777777775191</v>
      </c>
      <c r="H1736" s="273">
        <f t="shared" si="132"/>
        <v>27.178472222221899</v>
      </c>
      <c r="I1736" s="287">
        <f t="shared" si="133"/>
        <v>2.8656224901492513E-4</v>
      </c>
      <c r="J1736" s="22">
        <f t="shared" si="134"/>
        <v>7.7883241247895772E-3</v>
      </c>
    </row>
    <row r="1737" spans="1:10">
      <c r="A1737" s="30" t="s">
        <v>225</v>
      </c>
      <c r="B1737" s="22">
        <v>3999.66</v>
      </c>
      <c r="C1737" s="13">
        <v>45103.522916666669</v>
      </c>
      <c r="D1737" s="13">
        <v>45103.522916666669</v>
      </c>
      <c r="E1737" s="76">
        <v>45120</v>
      </c>
      <c r="F1737" s="273">
        <f t="shared" si="130"/>
        <v>0.5</v>
      </c>
      <c r="G1737" s="273">
        <f t="shared" si="131"/>
        <v>16.477083333331393</v>
      </c>
      <c r="H1737" s="273">
        <f t="shared" si="132"/>
        <v>16.977083333331393</v>
      </c>
      <c r="I1737" s="287">
        <f t="shared" si="133"/>
        <v>2.3010655875474516E-4</v>
      </c>
      <c r="J1737" s="22">
        <f t="shared" si="134"/>
        <v>3.9065382235254249E-3</v>
      </c>
    </row>
    <row r="1738" spans="1:10">
      <c r="A1738" s="30" t="s">
        <v>225</v>
      </c>
      <c r="B1738" s="22">
        <v>543.09</v>
      </c>
      <c r="C1738" s="13">
        <v>45084.322222222225</v>
      </c>
      <c r="D1738" s="13">
        <v>45084.322916666664</v>
      </c>
      <c r="E1738" s="76">
        <v>45120</v>
      </c>
      <c r="F1738" s="273">
        <f t="shared" ref="F1738:F1801" si="135">(D1738-C1738+1)/2</f>
        <v>0.50034722221971606</v>
      </c>
      <c r="G1738" s="273">
        <f t="shared" ref="G1738:G1801" si="136">E1738-D1738</f>
        <v>35.677083333335759</v>
      </c>
      <c r="H1738" s="273">
        <f t="shared" ref="H1738:H1801" si="137">SUM(F1738:G1738)</f>
        <v>36.177430555555475</v>
      </c>
      <c r="I1738" s="287">
        <f t="shared" ref="I1738:I1801" si="138">+B1738/B$1925</f>
        <v>3.1244798556405939E-5</v>
      </c>
      <c r="J1738" s="22">
        <f t="shared" ref="J1738:J1801" si="139">+H1738*I1738</f>
        <v>1.1303565299966957E-3</v>
      </c>
    </row>
    <row r="1739" spans="1:10">
      <c r="A1739" s="30" t="s">
        <v>225</v>
      </c>
      <c r="B1739" s="22">
        <v>530.62</v>
      </c>
      <c r="C1739" s="13">
        <v>45070.393750000003</v>
      </c>
      <c r="D1739" s="13">
        <v>45070.393750000003</v>
      </c>
      <c r="E1739" s="76">
        <v>45091</v>
      </c>
      <c r="F1739" s="273">
        <f t="shared" si="135"/>
        <v>0.5</v>
      </c>
      <c r="G1739" s="273">
        <f t="shared" si="136"/>
        <v>20.60624999999709</v>
      </c>
      <c r="H1739" s="273">
        <f t="shared" si="137"/>
        <v>21.10624999999709</v>
      </c>
      <c r="I1739" s="287">
        <f t="shared" si="138"/>
        <v>3.0527380378942931E-5</v>
      </c>
      <c r="J1739" s="22">
        <f t="shared" si="139"/>
        <v>6.4431852212297534E-4</v>
      </c>
    </row>
    <row r="1740" spans="1:10">
      <c r="A1740" s="30" t="s">
        <v>225</v>
      </c>
      <c r="B1740" s="22">
        <v>595.65</v>
      </c>
      <c r="C1740" s="13">
        <v>45138.431944444441</v>
      </c>
      <c r="D1740" s="13">
        <v>45138.432638888888</v>
      </c>
      <c r="E1740" s="76">
        <v>45152</v>
      </c>
      <c r="F1740" s="273">
        <f t="shared" si="135"/>
        <v>0.50034722222335404</v>
      </c>
      <c r="G1740" s="273">
        <f t="shared" si="136"/>
        <v>13.567361111112405</v>
      </c>
      <c r="H1740" s="273">
        <f t="shared" si="137"/>
        <v>14.067708333335759</v>
      </c>
      <c r="I1740" s="287">
        <f t="shared" si="138"/>
        <v>3.4268655766306123E-5</v>
      </c>
      <c r="J1740" s="22">
        <f t="shared" si="139"/>
        <v>4.8208145429587916E-4</v>
      </c>
    </row>
    <row r="1741" spans="1:10">
      <c r="A1741" s="30" t="s">
        <v>225</v>
      </c>
      <c r="B1741" s="22">
        <v>11.61</v>
      </c>
      <c r="C1741" s="13">
        <v>45057.445833333331</v>
      </c>
      <c r="D1741" s="13">
        <v>45057.446527777778</v>
      </c>
      <c r="E1741" s="76">
        <v>45091</v>
      </c>
      <c r="F1741" s="273">
        <f t="shared" si="135"/>
        <v>0.50034722222335404</v>
      </c>
      <c r="G1741" s="273">
        <f t="shared" si="136"/>
        <v>33.553472222221899</v>
      </c>
      <c r="H1741" s="273">
        <f t="shared" si="137"/>
        <v>34.053819444445253</v>
      </c>
      <c r="I1741" s="287">
        <f t="shared" si="138"/>
        <v>6.6794106177589877E-7</v>
      </c>
      <c r="J1741" s="22">
        <f t="shared" si="139"/>
        <v>2.2745944317247509E-5</v>
      </c>
    </row>
    <row r="1742" spans="1:10">
      <c r="A1742" s="30" t="s">
        <v>225</v>
      </c>
      <c r="B1742" s="22">
        <v>576.78</v>
      </c>
      <c r="C1742" s="13">
        <v>45264.280555555553</v>
      </c>
      <c r="D1742" s="13">
        <v>45264.280555555553</v>
      </c>
      <c r="E1742" s="76">
        <v>45302</v>
      </c>
      <c r="F1742" s="273">
        <f t="shared" si="135"/>
        <v>0.5</v>
      </c>
      <c r="G1742" s="273">
        <f t="shared" si="136"/>
        <v>37.719444444446708</v>
      </c>
      <c r="H1742" s="273">
        <f t="shared" si="137"/>
        <v>38.219444444446708</v>
      </c>
      <c r="I1742" s="287">
        <f t="shared" si="138"/>
        <v>3.3183035797683283E-5</v>
      </c>
      <c r="J1742" s="22">
        <f t="shared" si="139"/>
        <v>1.2682371931676427E-3</v>
      </c>
    </row>
    <row r="1743" spans="1:10">
      <c r="A1743" s="30" t="s">
        <v>225</v>
      </c>
      <c r="B1743" s="22">
        <v>5164.5600000000004</v>
      </c>
      <c r="C1743" s="13">
        <v>45252.399305555555</v>
      </c>
      <c r="D1743" s="13">
        <v>45252.399305555555</v>
      </c>
      <c r="E1743" s="76">
        <v>45274</v>
      </c>
      <c r="F1743" s="273">
        <f t="shared" si="135"/>
        <v>0.5</v>
      </c>
      <c r="G1743" s="273">
        <f t="shared" si="136"/>
        <v>21.600694444445253</v>
      </c>
      <c r="H1743" s="273">
        <f t="shared" si="137"/>
        <v>22.100694444445253</v>
      </c>
      <c r="I1743" s="287">
        <f t="shared" si="138"/>
        <v>2.971250378988231E-4</v>
      </c>
      <c r="J1743" s="22">
        <f t="shared" si="139"/>
        <v>6.5666696743961047E-3</v>
      </c>
    </row>
    <row r="1744" spans="1:10">
      <c r="A1744" s="30" t="s">
        <v>225</v>
      </c>
      <c r="B1744" s="22">
        <v>5389.2</v>
      </c>
      <c r="C1744" s="13">
        <v>45251.625</v>
      </c>
      <c r="D1744" s="13">
        <v>45251.625</v>
      </c>
      <c r="E1744" s="76">
        <v>45274</v>
      </c>
      <c r="F1744" s="273">
        <f t="shared" si="135"/>
        <v>0.5</v>
      </c>
      <c r="G1744" s="273">
        <f t="shared" si="136"/>
        <v>22.375</v>
      </c>
      <c r="H1744" s="273">
        <f t="shared" si="137"/>
        <v>22.875</v>
      </c>
      <c r="I1744" s="287">
        <f t="shared" si="138"/>
        <v>3.1004892076853346E-4</v>
      </c>
      <c r="J1744" s="22">
        <f t="shared" si="139"/>
        <v>7.0923690625802026E-3</v>
      </c>
    </row>
    <row r="1745" spans="1:10">
      <c r="A1745" s="30" t="s">
        <v>225</v>
      </c>
      <c r="B1745" s="22">
        <v>5335.2</v>
      </c>
      <c r="C1745" s="13">
        <v>45238.580555555556</v>
      </c>
      <c r="D1745" s="13">
        <v>45238.580555555556</v>
      </c>
      <c r="E1745" s="76">
        <v>45274</v>
      </c>
      <c r="F1745" s="273">
        <f t="shared" si="135"/>
        <v>0.5</v>
      </c>
      <c r="G1745" s="273">
        <f t="shared" si="136"/>
        <v>35.419444444443798</v>
      </c>
      <c r="H1745" s="273">
        <f t="shared" si="137"/>
        <v>35.919444444443798</v>
      </c>
      <c r="I1745" s="287">
        <f t="shared" si="138"/>
        <v>3.0694221815562235E-4</v>
      </c>
      <c r="J1745" s="22">
        <f t="shared" si="139"/>
        <v>1.1025193952695226E-2</v>
      </c>
    </row>
    <row r="1746" spans="1:10">
      <c r="A1746" s="30" t="s">
        <v>225</v>
      </c>
      <c r="B1746" s="22">
        <v>3742.86</v>
      </c>
      <c r="C1746" s="13">
        <v>44929.320833333331</v>
      </c>
      <c r="D1746" s="13">
        <v>44929.320833333331</v>
      </c>
      <c r="E1746" s="76">
        <v>44971</v>
      </c>
      <c r="F1746" s="273">
        <f t="shared" si="135"/>
        <v>0.5</v>
      </c>
      <c r="G1746" s="273">
        <f t="shared" si="136"/>
        <v>41.679166666668607</v>
      </c>
      <c r="H1746" s="273">
        <f t="shared" si="137"/>
        <v>42.179166666668607</v>
      </c>
      <c r="I1746" s="287">
        <f t="shared" si="138"/>
        <v>2.1533246188445656E-4</v>
      </c>
      <c r="J1746" s="22">
        <f t="shared" si="139"/>
        <v>9.0825437985685587E-3</v>
      </c>
    </row>
    <row r="1747" spans="1:10">
      <c r="A1747" s="30" t="s">
        <v>225</v>
      </c>
      <c r="B1747" s="22">
        <v>5536.08</v>
      </c>
      <c r="C1747" s="13">
        <v>45250.609722222223</v>
      </c>
      <c r="D1747" s="13">
        <v>45250.61041666667</v>
      </c>
      <c r="E1747" s="76">
        <v>45274</v>
      </c>
      <c r="F1747" s="273">
        <f t="shared" si="135"/>
        <v>0.50034722222335404</v>
      </c>
      <c r="G1747" s="273">
        <f t="shared" si="136"/>
        <v>23.389583333329938</v>
      </c>
      <c r="H1747" s="273">
        <f t="shared" si="137"/>
        <v>23.889930555553292</v>
      </c>
      <c r="I1747" s="287">
        <f t="shared" si="138"/>
        <v>3.1849915187565184E-4</v>
      </c>
      <c r="J1747" s="22">
        <f t="shared" si="139"/>
        <v>7.608922620311943E-3</v>
      </c>
    </row>
    <row r="1748" spans="1:10">
      <c r="A1748" s="30" t="s">
        <v>225</v>
      </c>
      <c r="B1748" s="22">
        <v>508.05</v>
      </c>
      <c r="C1748" s="13">
        <v>45029.512499999997</v>
      </c>
      <c r="D1748" s="13">
        <v>45029.513194444444</v>
      </c>
      <c r="E1748" s="76">
        <v>45057</v>
      </c>
      <c r="F1748" s="273">
        <f t="shared" si="135"/>
        <v>0.50034722222335404</v>
      </c>
      <c r="G1748" s="273">
        <f t="shared" si="136"/>
        <v>27.486805555556202</v>
      </c>
      <c r="H1748" s="273">
        <f t="shared" si="137"/>
        <v>27.987152777779556</v>
      </c>
      <c r="I1748" s="287">
        <f t="shared" si="138"/>
        <v>2.9228893749805804E-5</v>
      </c>
      <c r="J1748" s="22">
        <f t="shared" si="139"/>
        <v>8.1803351490130098E-4</v>
      </c>
    </row>
    <row r="1749" spans="1:10">
      <c r="A1749" s="30" t="s">
        <v>225</v>
      </c>
      <c r="B1749" s="22">
        <v>10.09</v>
      </c>
      <c r="C1749" s="13">
        <v>45079.303472222222</v>
      </c>
      <c r="D1749" s="13">
        <v>45079.304861111108</v>
      </c>
      <c r="E1749" s="76">
        <v>45120</v>
      </c>
      <c r="F1749" s="273">
        <f t="shared" si="135"/>
        <v>0.5006944444430701</v>
      </c>
      <c r="G1749" s="273">
        <f t="shared" si="136"/>
        <v>40.695138888891961</v>
      </c>
      <c r="H1749" s="273">
        <f t="shared" si="137"/>
        <v>41.195833333335031</v>
      </c>
      <c r="I1749" s="287">
        <f t="shared" si="138"/>
        <v>5.8049313637543663E-7</v>
      </c>
      <c r="J1749" s="22">
        <f t="shared" si="139"/>
        <v>2.3913898497267411E-5</v>
      </c>
    </row>
    <row r="1750" spans="1:10">
      <c r="A1750" s="30" t="s">
        <v>225</v>
      </c>
      <c r="B1750" s="22">
        <v>12.83</v>
      </c>
      <c r="C1750" s="13">
        <v>45020.583333333336</v>
      </c>
      <c r="D1750" s="13">
        <v>45020.584027777775</v>
      </c>
      <c r="E1750" s="76">
        <v>45057</v>
      </c>
      <c r="F1750" s="273">
        <f t="shared" si="135"/>
        <v>0.50034722221971606</v>
      </c>
      <c r="G1750" s="273">
        <f t="shared" si="136"/>
        <v>36.415972222224809</v>
      </c>
      <c r="H1750" s="273">
        <f t="shared" si="137"/>
        <v>36.916319444444525</v>
      </c>
      <c r="I1750" s="287">
        <f t="shared" si="138"/>
        <v>7.3812952821574346E-7</v>
      </c>
      <c r="J1750" s="22">
        <f t="shared" si="139"/>
        <v>2.7249025454989515E-5</v>
      </c>
    </row>
    <row r="1751" spans="1:10">
      <c r="A1751" s="30" t="s">
        <v>225</v>
      </c>
      <c r="B1751" s="22">
        <v>5352.48</v>
      </c>
      <c r="C1751" s="13">
        <v>45117.532638888886</v>
      </c>
      <c r="D1751" s="13">
        <v>45117.533333333333</v>
      </c>
      <c r="E1751" s="76">
        <v>45152</v>
      </c>
      <c r="F1751" s="273">
        <f t="shared" si="135"/>
        <v>0.50034722222335404</v>
      </c>
      <c r="G1751" s="273">
        <f t="shared" si="136"/>
        <v>34.466666666667152</v>
      </c>
      <c r="H1751" s="273">
        <f t="shared" si="137"/>
        <v>34.967013888890506</v>
      </c>
      <c r="I1751" s="287">
        <f t="shared" si="138"/>
        <v>3.0793636299175387E-4</v>
      </c>
      <c r="J1751" s="22">
        <f t="shared" si="139"/>
        <v>1.0767615081627087E-2</v>
      </c>
    </row>
    <row r="1752" spans="1:10">
      <c r="A1752" s="30" t="s">
        <v>225</v>
      </c>
      <c r="B1752" s="22">
        <v>558.38</v>
      </c>
      <c r="C1752" s="13">
        <v>45125.296527777777</v>
      </c>
      <c r="D1752" s="13">
        <v>45125.297222222223</v>
      </c>
      <c r="E1752" s="76">
        <v>45152</v>
      </c>
      <c r="F1752" s="273">
        <f t="shared" si="135"/>
        <v>0.50034722222335404</v>
      </c>
      <c r="G1752" s="273">
        <f t="shared" si="136"/>
        <v>26.702777777776646</v>
      </c>
      <c r="H1752" s="273">
        <f t="shared" si="137"/>
        <v>27.203125</v>
      </c>
      <c r="I1752" s="287">
        <f t="shared" si="138"/>
        <v>3.2124455648098739E-5</v>
      </c>
      <c r="J1752" s="22">
        <f t="shared" si="139"/>
        <v>8.7388558255218599E-4</v>
      </c>
    </row>
    <row r="1753" spans="1:10">
      <c r="A1753" s="30" t="s">
        <v>225</v>
      </c>
      <c r="B1753" s="22">
        <v>10.37</v>
      </c>
      <c r="C1753" s="13">
        <v>45099.474305555559</v>
      </c>
      <c r="D1753" s="13">
        <v>45099.474305555559</v>
      </c>
      <c r="E1753" s="76">
        <v>45120</v>
      </c>
      <c r="F1753" s="273">
        <f t="shared" si="135"/>
        <v>0.5</v>
      </c>
      <c r="G1753" s="273">
        <f t="shared" si="136"/>
        <v>20.525694444440887</v>
      </c>
      <c r="H1753" s="273">
        <f t="shared" si="137"/>
        <v>21.025694444440887</v>
      </c>
      <c r="I1753" s="287">
        <f t="shared" si="138"/>
        <v>5.9660196473867961E-7</v>
      </c>
      <c r="J1753" s="22">
        <f t="shared" si="139"/>
        <v>1.2543970615548574E-5</v>
      </c>
    </row>
    <row r="1754" spans="1:10">
      <c r="A1754" s="30" t="s">
        <v>225</v>
      </c>
      <c r="B1754" s="22">
        <v>3819.9</v>
      </c>
      <c r="C1754" s="13">
        <v>45096.447222222225</v>
      </c>
      <c r="D1754" s="13">
        <v>45096.447916666664</v>
      </c>
      <c r="E1754" s="76">
        <v>45120</v>
      </c>
      <c r="F1754" s="273">
        <f t="shared" si="135"/>
        <v>0.50034722221971606</v>
      </c>
      <c r="G1754" s="273">
        <f t="shared" si="136"/>
        <v>23.552083333335759</v>
      </c>
      <c r="H1754" s="273">
        <f t="shared" si="137"/>
        <v>24.052430555555475</v>
      </c>
      <c r="I1754" s="287">
        <f t="shared" si="138"/>
        <v>2.1976469094554316E-4</v>
      </c>
      <c r="J1754" s="22">
        <f t="shared" si="139"/>
        <v>5.2858749675307876E-3</v>
      </c>
    </row>
    <row r="1755" spans="1:10">
      <c r="A1755" s="30" t="s">
        <v>225</v>
      </c>
      <c r="B1755" s="22">
        <v>3789.41</v>
      </c>
      <c r="C1755" s="13">
        <v>44953.261111111111</v>
      </c>
      <c r="D1755" s="13">
        <v>44953.261805555558</v>
      </c>
      <c r="E1755" s="76">
        <v>44971</v>
      </c>
      <c r="F1755" s="273">
        <f t="shared" si="135"/>
        <v>0.50034722222335404</v>
      </c>
      <c r="G1755" s="273">
        <f t="shared" si="136"/>
        <v>17.738194444442343</v>
      </c>
      <c r="H1755" s="273">
        <f t="shared" si="137"/>
        <v>18.238541666665697</v>
      </c>
      <c r="I1755" s="287">
        <f t="shared" si="138"/>
        <v>2.1801055459984571E-4</v>
      </c>
      <c r="J1755" s="22">
        <f t="shared" si="139"/>
        <v>3.9761945838421827E-3</v>
      </c>
    </row>
    <row r="1756" spans="1:10">
      <c r="A1756" s="30" t="s">
        <v>225</v>
      </c>
      <c r="B1756" s="22">
        <v>15.58</v>
      </c>
      <c r="C1756" s="13">
        <v>44957.261805555558</v>
      </c>
      <c r="D1756" s="13">
        <v>44957.262499999997</v>
      </c>
      <c r="E1756" s="76">
        <v>44971</v>
      </c>
      <c r="F1756" s="273">
        <f t="shared" si="135"/>
        <v>0.50034722221971606</v>
      </c>
      <c r="G1756" s="273">
        <f t="shared" si="136"/>
        <v>13.73750000000291</v>
      </c>
      <c r="H1756" s="273">
        <f t="shared" si="137"/>
        <v>14.237847222222626</v>
      </c>
      <c r="I1756" s="287">
        <f t="shared" si="138"/>
        <v>8.9634123535473758E-7</v>
      </c>
      <c r="J1756" s="22">
        <f t="shared" si="139"/>
        <v>1.2761969567959048E-5</v>
      </c>
    </row>
    <row r="1757" spans="1:10">
      <c r="A1757" s="30" t="s">
        <v>225</v>
      </c>
      <c r="B1757" s="22">
        <v>9.66</v>
      </c>
      <c r="C1757" s="13">
        <v>45085.53402777778</v>
      </c>
      <c r="D1757" s="13">
        <v>45085.534722222219</v>
      </c>
      <c r="E1757" s="76">
        <v>45120</v>
      </c>
      <c r="F1757" s="273">
        <f t="shared" si="135"/>
        <v>0.50034722221971606</v>
      </c>
      <c r="G1757" s="273">
        <f t="shared" si="136"/>
        <v>34.465277777781012</v>
      </c>
      <c r="H1757" s="273">
        <f t="shared" si="137"/>
        <v>34.965625000000728</v>
      </c>
      <c r="I1757" s="287">
        <f t="shared" si="138"/>
        <v>5.5575457853188483E-7</v>
      </c>
      <c r="J1757" s="22">
        <f t="shared" si="139"/>
        <v>1.9432306184979341E-5</v>
      </c>
    </row>
    <row r="1758" spans="1:10">
      <c r="A1758" s="30" t="s">
        <v>225</v>
      </c>
      <c r="B1758" s="22">
        <v>578.42999999999995</v>
      </c>
      <c r="C1758" s="13">
        <v>45109.378472222219</v>
      </c>
      <c r="D1758" s="13">
        <v>45109.379166666666</v>
      </c>
      <c r="E1758" s="76">
        <v>45152</v>
      </c>
      <c r="F1758" s="273">
        <f t="shared" si="135"/>
        <v>0.50034722222335404</v>
      </c>
      <c r="G1758" s="273">
        <f t="shared" si="136"/>
        <v>42.620833333334303</v>
      </c>
      <c r="H1758" s="273">
        <f t="shared" si="137"/>
        <v>43.121180555557657</v>
      </c>
      <c r="I1758" s="287">
        <f t="shared" si="138"/>
        <v>3.3277962821966679E-5</v>
      </c>
      <c r="J1758" s="22">
        <f t="shared" si="139"/>
        <v>1.4349850433671603E-3</v>
      </c>
    </row>
    <row r="1759" spans="1:10">
      <c r="A1759" s="30" t="s">
        <v>225</v>
      </c>
      <c r="B1759" s="22">
        <v>558.14</v>
      </c>
      <c r="C1759" s="13">
        <v>45140.429861111108</v>
      </c>
      <c r="D1759" s="13">
        <v>45140.430555555555</v>
      </c>
      <c r="E1759" s="76">
        <v>45183</v>
      </c>
      <c r="F1759" s="273">
        <f t="shared" si="135"/>
        <v>0.50034722222335404</v>
      </c>
      <c r="G1759" s="273">
        <f t="shared" si="136"/>
        <v>42.569444444445253</v>
      </c>
      <c r="H1759" s="273">
        <f t="shared" si="137"/>
        <v>43.069791666668607</v>
      </c>
      <c r="I1759" s="287">
        <f t="shared" si="138"/>
        <v>3.2110648080930246E-5</v>
      </c>
      <c r="J1759" s="22">
        <f t="shared" si="139"/>
        <v>1.3829989231273778E-3</v>
      </c>
    </row>
    <row r="1760" spans="1:10">
      <c r="A1760" s="30" t="s">
        <v>225</v>
      </c>
      <c r="B1760" s="22">
        <v>539.87</v>
      </c>
      <c r="C1760" s="13">
        <v>45082.303472222222</v>
      </c>
      <c r="D1760" s="13">
        <v>45082.304166666669</v>
      </c>
      <c r="E1760" s="76">
        <v>45120</v>
      </c>
      <c r="F1760" s="273">
        <f t="shared" si="135"/>
        <v>0.50034722222335404</v>
      </c>
      <c r="G1760" s="273">
        <f t="shared" si="136"/>
        <v>37.695833333331393</v>
      </c>
      <c r="H1760" s="273">
        <f t="shared" si="137"/>
        <v>38.196180555554747</v>
      </c>
      <c r="I1760" s="287">
        <f t="shared" si="138"/>
        <v>3.1059547030228639E-5</v>
      </c>
      <c r="J1760" s="22">
        <f t="shared" si="139"/>
        <v>1.1863560663403574E-3</v>
      </c>
    </row>
    <row r="1761" spans="1:10">
      <c r="A1761" s="30" t="s">
        <v>225</v>
      </c>
      <c r="B1761" s="22">
        <v>3776.57</v>
      </c>
      <c r="C1761" s="13">
        <v>44950.413888888892</v>
      </c>
      <c r="D1761" s="13">
        <v>44950.414583333331</v>
      </c>
      <c r="E1761" s="76">
        <v>44971</v>
      </c>
      <c r="F1761" s="273">
        <f t="shared" si="135"/>
        <v>0.50034722221971606</v>
      </c>
      <c r="G1761" s="273">
        <f t="shared" si="136"/>
        <v>20.585416666668607</v>
      </c>
      <c r="H1761" s="273">
        <f t="shared" si="137"/>
        <v>21.085763888888323</v>
      </c>
      <c r="I1761" s="287">
        <f t="shared" si="138"/>
        <v>2.172718497563313E-4</v>
      </c>
      <c r="J1761" s="22">
        <f t="shared" si="139"/>
        <v>4.5813429236640198E-3</v>
      </c>
    </row>
    <row r="1762" spans="1:10">
      <c r="A1762" s="30" t="s">
        <v>225</v>
      </c>
      <c r="B1762" s="22">
        <v>2</v>
      </c>
      <c r="C1762" s="13">
        <v>45282.131944444445</v>
      </c>
      <c r="D1762" s="13">
        <v>45282.131944444445</v>
      </c>
      <c r="E1762" s="76">
        <v>45302</v>
      </c>
      <c r="F1762" s="273">
        <f t="shared" si="135"/>
        <v>0.5</v>
      </c>
      <c r="G1762" s="273">
        <f t="shared" si="136"/>
        <v>19.868055555554747</v>
      </c>
      <c r="H1762" s="273">
        <f t="shared" si="137"/>
        <v>20.368055555554747</v>
      </c>
      <c r="I1762" s="287">
        <f t="shared" si="138"/>
        <v>1.1506305973745027E-7</v>
      </c>
      <c r="J1762" s="22">
        <f t="shared" si="139"/>
        <v>2.343610793124502E-6</v>
      </c>
    </row>
    <row r="1763" spans="1:10">
      <c r="A1763" s="30" t="s">
        <v>225</v>
      </c>
      <c r="B1763" s="22">
        <v>10.07</v>
      </c>
      <c r="C1763" s="13">
        <v>45104.431944444441</v>
      </c>
      <c r="D1763" s="13">
        <v>45104.432638888888</v>
      </c>
      <c r="E1763" s="76">
        <v>45120</v>
      </c>
      <c r="F1763" s="273">
        <f t="shared" si="135"/>
        <v>0.50034722222335404</v>
      </c>
      <c r="G1763" s="273">
        <f t="shared" si="136"/>
        <v>15.567361111112405</v>
      </c>
      <c r="H1763" s="273">
        <f t="shared" si="137"/>
        <v>16.067708333335759</v>
      </c>
      <c r="I1763" s="287">
        <f t="shared" si="138"/>
        <v>5.7934250577806216E-7</v>
      </c>
      <c r="J1763" s="22">
        <f t="shared" si="139"/>
        <v>9.3087064079457898E-6</v>
      </c>
    </row>
    <row r="1764" spans="1:10">
      <c r="A1764" s="30" t="s">
        <v>225</v>
      </c>
      <c r="B1764" s="22">
        <v>585.98</v>
      </c>
      <c r="C1764" s="13">
        <v>45120.574305555558</v>
      </c>
      <c r="D1764" s="13">
        <v>45120.574305555558</v>
      </c>
      <c r="E1764" s="76">
        <v>45152</v>
      </c>
      <c r="F1764" s="273">
        <f t="shared" si="135"/>
        <v>0.5</v>
      </c>
      <c r="G1764" s="273">
        <f t="shared" si="136"/>
        <v>31.425694444442343</v>
      </c>
      <c r="H1764" s="273">
        <f t="shared" si="137"/>
        <v>31.925694444442343</v>
      </c>
      <c r="I1764" s="287">
        <f t="shared" si="138"/>
        <v>3.3712325872475555E-5</v>
      </c>
      <c r="J1764" s="22">
        <f t="shared" si="139"/>
        <v>1.0762894148161227E-3</v>
      </c>
    </row>
    <row r="1765" spans="1:10">
      <c r="A1765" s="30" t="s">
        <v>225</v>
      </c>
      <c r="B1765" s="22">
        <v>5309.28</v>
      </c>
      <c r="C1765" s="13">
        <v>45131.561111111114</v>
      </c>
      <c r="D1765" s="13">
        <v>45131.561805555553</v>
      </c>
      <c r="E1765" s="76">
        <v>45152</v>
      </c>
      <c r="F1765" s="273">
        <f t="shared" si="135"/>
        <v>0.50034722221971606</v>
      </c>
      <c r="G1765" s="273">
        <f t="shared" si="136"/>
        <v>20.438194444446708</v>
      </c>
      <c r="H1765" s="273">
        <f t="shared" si="137"/>
        <v>20.938541666666424</v>
      </c>
      <c r="I1765" s="287">
        <f t="shared" si="138"/>
        <v>3.0545100090142497E-4</v>
      </c>
      <c r="J1765" s="22">
        <f t="shared" si="139"/>
        <v>6.3956985094994505E-3</v>
      </c>
    </row>
    <row r="1766" spans="1:10">
      <c r="A1766" s="30" t="s">
        <v>225</v>
      </c>
      <c r="B1766" s="22">
        <v>3973.98</v>
      </c>
      <c r="C1766" s="13">
        <v>44937.506944444445</v>
      </c>
      <c r="D1766" s="13">
        <v>44937.507638888892</v>
      </c>
      <c r="E1766" s="76">
        <v>44971</v>
      </c>
      <c r="F1766" s="273">
        <f t="shared" si="135"/>
        <v>0.50034722222335404</v>
      </c>
      <c r="G1766" s="273">
        <f t="shared" si="136"/>
        <v>33.492361111108039</v>
      </c>
      <c r="H1766" s="273">
        <f t="shared" si="137"/>
        <v>33.992708333331393</v>
      </c>
      <c r="I1766" s="287">
        <f t="shared" si="138"/>
        <v>2.2862914906771631E-4</v>
      </c>
      <c r="J1766" s="22">
        <f t="shared" si="139"/>
        <v>7.7717239807566256E-3</v>
      </c>
    </row>
    <row r="1767" spans="1:10">
      <c r="A1767" s="30" t="s">
        <v>225</v>
      </c>
      <c r="B1767" s="22">
        <v>509.55</v>
      </c>
      <c r="C1767" s="13">
        <v>44939.539583333331</v>
      </c>
      <c r="D1767" s="13">
        <v>44939.540972222225</v>
      </c>
      <c r="E1767" s="76">
        <v>44971</v>
      </c>
      <c r="F1767" s="273">
        <f t="shared" si="135"/>
        <v>0.50069444444670808</v>
      </c>
      <c r="G1767" s="273">
        <f t="shared" si="136"/>
        <v>31.459027777775191</v>
      </c>
      <c r="H1767" s="273">
        <f t="shared" si="137"/>
        <v>31.959722222221899</v>
      </c>
      <c r="I1767" s="287">
        <f t="shared" si="138"/>
        <v>2.9315191044608894E-5</v>
      </c>
      <c r="J1767" s="22">
        <f t="shared" si="139"/>
        <v>9.3690536267706723E-4</v>
      </c>
    </row>
    <row r="1768" spans="1:10">
      <c r="A1768" s="30" t="s">
        <v>225</v>
      </c>
      <c r="B1768" s="22">
        <v>3871.26</v>
      </c>
      <c r="C1768" s="13">
        <v>44935.502083333333</v>
      </c>
      <c r="D1768" s="13">
        <v>44935.50277777778</v>
      </c>
      <c r="E1768" s="76">
        <v>44971</v>
      </c>
      <c r="F1768" s="273">
        <f t="shared" si="135"/>
        <v>0.50034722222335404</v>
      </c>
      <c r="G1768" s="273">
        <f t="shared" si="136"/>
        <v>35.497222222220444</v>
      </c>
      <c r="H1768" s="273">
        <f t="shared" si="137"/>
        <v>35.997569444443798</v>
      </c>
      <c r="I1768" s="287">
        <f t="shared" si="138"/>
        <v>2.2271951031960089E-4</v>
      </c>
      <c r="J1768" s="22">
        <f t="shared" si="139"/>
        <v>8.0173610393623508E-3</v>
      </c>
    </row>
    <row r="1769" spans="1:10">
      <c r="A1769" s="30" t="s">
        <v>225</v>
      </c>
      <c r="B1769" s="22">
        <v>3977.19</v>
      </c>
      <c r="C1769" s="13">
        <v>45091.280555555553</v>
      </c>
      <c r="D1769" s="13">
        <v>45091.280555555553</v>
      </c>
      <c r="E1769" s="76">
        <v>45120</v>
      </c>
      <c r="F1769" s="273">
        <f t="shared" si="135"/>
        <v>0.5</v>
      </c>
      <c r="G1769" s="273">
        <f t="shared" si="136"/>
        <v>28.719444444446708</v>
      </c>
      <c r="H1769" s="273">
        <f t="shared" si="137"/>
        <v>29.219444444446708</v>
      </c>
      <c r="I1769" s="287">
        <f t="shared" si="138"/>
        <v>2.2881382527859491E-4</v>
      </c>
      <c r="J1769" s="22">
        <f t="shared" si="139"/>
        <v>6.6858128558492397E-3</v>
      </c>
    </row>
    <row r="1770" spans="1:10">
      <c r="A1770" s="30" t="s">
        <v>225</v>
      </c>
      <c r="B1770" s="22">
        <v>532.77</v>
      </c>
      <c r="C1770" s="13">
        <v>45091.280555555553</v>
      </c>
      <c r="D1770" s="13">
        <v>45091.280555555553</v>
      </c>
      <c r="E1770" s="76">
        <v>45120</v>
      </c>
      <c r="F1770" s="273">
        <f t="shared" si="135"/>
        <v>0.5</v>
      </c>
      <c r="G1770" s="273">
        <f t="shared" si="136"/>
        <v>28.719444444446708</v>
      </c>
      <c r="H1770" s="273">
        <f t="shared" si="137"/>
        <v>29.219444444446708</v>
      </c>
      <c r="I1770" s="287">
        <f t="shared" si="138"/>
        <v>3.0651073168160687E-5</v>
      </c>
      <c r="J1770" s="22">
        <f t="shared" si="139"/>
        <v>8.9560732959974233E-4</v>
      </c>
    </row>
    <row r="1771" spans="1:10">
      <c r="A1771" s="30" t="s">
        <v>225</v>
      </c>
      <c r="B1771" s="22">
        <v>4022.13</v>
      </c>
      <c r="C1771" s="13">
        <v>44959.348611111112</v>
      </c>
      <c r="D1771" s="13">
        <v>44959.349305555559</v>
      </c>
      <c r="E1771" s="76">
        <v>44999</v>
      </c>
      <c r="F1771" s="273">
        <f t="shared" si="135"/>
        <v>0.50034722222335404</v>
      </c>
      <c r="G1771" s="273">
        <f t="shared" si="136"/>
        <v>39.650694444440887</v>
      </c>
      <c r="H1771" s="273">
        <f t="shared" si="137"/>
        <v>40.151041666664241</v>
      </c>
      <c r="I1771" s="287">
        <f t="shared" si="138"/>
        <v>2.3139929223089543E-4</v>
      </c>
      <c r="J1771" s="22">
        <f t="shared" si="139"/>
        <v>9.2909226239992967E-3</v>
      </c>
    </row>
    <row r="1772" spans="1:10">
      <c r="A1772" s="30" t="s">
        <v>225</v>
      </c>
      <c r="B1772" s="22">
        <v>13.62</v>
      </c>
      <c r="C1772" s="13">
        <v>45006.499305555553</v>
      </c>
      <c r="D1772" s="13">
        <v>45006.5</v>
      </c>
      <c r="E1772" s="76">
        <v>45029</v>
      </c>
      <c r="F1772" s="273">
        <f t="shared" si="135"/>
        <v>0.50034722222335404</v>
      </c>
      <c r="G1772" s="273">
        <f t="shared" si="136"/>
        <v>22.5</v>
      </c>
      <c r="H1772" s="273">
        <f t="shared" si="137"/>
        <v>23.000347222223354</v>
      </c>
      <c r="I1772" s="287">
        <f t="shared" si="138"/>
        <v>7.8357943681203635E-7</v>
      </c>
      <c r="J1772" s="22">
        <f t="shared" si="139"/>
        <v>1.802259912287106E-5</v>
      </c>
    </row>
    <row r="1773" spans="1:10">
      <c r="A1773" s="30" t="s">
        <v>225</v>
      </c>
      <c r="B1773" s="22">
        <v>5203.4399999999996</v>
      </c>
      <c r="C1773" s="13">
        <v>45169.431944444441</v>
      </c>
      <c r="D1773" s="13">
        <v>45169.431944444441</v>
      </c>
      <c r="E1773" s="76">
        <v>45183</v>
      </c>
      <c r="F1773" s="273">
        <f t="shared" si="135"/>
        <v>0.5</v>
      </c>
      <c r="G1773" s="273">
        <f t="shared" si="136"/>
        <v>13.568055555559113</v>
      </c>
      <c r="H1773" s="273">
        <f t="shared" si="137"/>
        <v>14.068055555559113</v>
      </c>
      <c r="I1773" s="287">
        <f t="shared" si="138"/>
        <v>2.993618637801191E-4</v>
      </c>
      <c r="J1773" s="22">
        <f t="shared" si="139"/>
        <v>4.2114393308744346E-3</v>
      </c>
    </row>
    <row r="1774" spans="1:10">
      <c r="A1774" s="30" t="s">
        <v>225</v>
      </c>
      <c r="B1774" s="22">
        <v>13.86</v>
      </c>
      <c r="C1774" s="13">
        <v>45015.309027777781</v>
      </c>
      <c r="D1774" s="13">
        <v>45015.30972222222</v>
      </c>
      <c r="E1774" s="76">
        <v>45029</v>
      </c>
      <c r="F1774" s="273">
        <f t="shared" si="135"/>
        <v>0.50034722221971606</v>
      </c>
      <c r="G1774" s="273">
        <f t="shared" si="136"/>
        <v>13.690277777779556</v>
      </c>
      <c r="H1774" s="273">
        <f t="shared" si="137"/>
        <v>14.190624999999272</v>
      </c>
      <c r="I1774" s="287">
        <f t="shared" si="138"/>
        <v>7.9738700398053037E-7</v>
      </c>
      <c r="J1774" s="22">
        <f t="shared" si="139"/>
        <v>1.1315419953360634E-5</v>
      </c>
    </row>
    <row r="1775" spans="1:10">
      <c r="A1775" s="30" t="s">
        <v>225</v>
      </c>
      <c r="B1775" s="22">
        <v>4009.29</v>
      </c>
      <c r="C1775" s="13">
        <v>45035.350694444445</v>
      </c>
      <c r="D1775" s="13">
        <v>45035.351388888892</v>
      </c>
      <c r="E1775" s="76">
        <v>45057</v>
      </c>
      <c r="F1775" s="273">
        <f t="shared" si="135"/>
        <v>0.50034722222335404</v>
      </c>
      <c r="G1775" s="273">
        <f t="shared" si="136"/>
        <v>21.648611111108039</v>
      </c>
      <c r="H1775" s="273">
        <f t="shared" si="137"/>
        <v>22.148958333331393</v>
      </c>
      <c r="I1775" s="287">
        <f t="shared" si="138"/>
        <v>2.3066058738738099E-4</v>
      </c>
      <c r="J1775" s="22">
        <f t="shared" si="139"/>
        <v>5.1088917391848461E-3</v>
      </c>
    </row>
    <row r="1776" spans="1:10">
      <c r="A1776" s="30" t="s">
        <v>225</v>
      </c>
      <c r="B1776" s="22">
        <v>4055.84</v>
      </c>
      <c r="C1776" s="13">
        <v>45000.507638888892</v>
      </c>
      <c r="D1776" s="13">
        <v>45000.508333333331</v>
      </c>
      <c r="E1776" s="76">
        <v>45029</v>
      </c>
      <c r="F1776" s="273">
        <f t="shared" si="135"/>
        <v>0.50034722221971606</v>
      </c>
      <c r="G1776" s="273">
        <f t="shared" si="136"/>
        <v>28.491666666668607</v>
      </c>
      <c r="H1776" s="273">
        <f t="shared" si="137"/>
        <v>28.992013888888323</v>
      </c>
      <c r="I1776" s="287">
        <f t="shared" si="138"/>
        <v>2.3333868010277017E-4</v>
      </c>
      <c r="J1776" s="22">
        <f t="shared" si="139"/>
        <v>6.7649582543543819E-3</v>
      </c>
    </row>
    <row r="1777" spans="1:10">
      <c r="A1777" s="30" t="s">
        <v>225</v>
      </c>
      <c r="B1777" s="22">
        <v>5207.76</v>
      </c>
      <c r="C1777" s="13">
        <v>45153.274305555555</v>
      </c>
      <c r="D1777" s="13">
        <v>45153.275000000001</v>
      </c>
      <c r="E1777" s="76">
        <v>45183</v>
      </c>
      <c r="F1777" s="273">
        <f t="shared" si="135"/>
        <v>0.50034722222335404</v>
      </c>
      <c r="G1777" s="273">
        <f t="shared" si="136"/>
        <v>29.724999999998545</v>
      </c>
      <c r="H1777" s="273">
        <f t="shared" si="137"/>
        <v>30.225347222221899</v>
      </c>
      <c r="I1777" s="287">
        <f t="shared" si="138"/>
        <v>2.99610399989152E-4</v>
      </c>
      <c r="J1777" s="22">
        <f t="shared" si="139"/>
        <v>9.0558283710609078E-3</v>
      </c>
    </row>
    <row r="1778" spans="1:10">
      <c r="A1778" s="30" t="s">
        <v>225</v>
      </c>
      <c r="B1778" s="22">
        <v>3888.92</v>
      </c>
      <c r="C1778" s="13">
        <v>45083.321527777778</v>
      </c>
      <c r="D1778" s="13">
        <v>45083.322222222225</v>
      </c>
      <c r="E1778" s="76">
        <v>45120</v>
      </c>
      <c r="F1778" s="273">
        <f t="shared" si="135"/>
        <v>0.50034722222335404</v>
      </c>
      <c r="G1778" s="273">
        <f t="shared" si="136"/>
        <v>36.677777777775191</v>
      </c>
      <c r="H1778" s="273">
        <f t="shared" si="137"/>
        <v>37.178124999998545</v>
      </c>
      <c r="I1778" s="287">
        <f t="shared" si="138"/>
        <v>2.2373551713708256E-4</v>
      </c>
      <c r="J1778" s="22">
        <f t="shared" si="139"/>
        <v>8.3180670230617714E-3</v>
      </c>
    </row>
    <row r="1779" spans="1:10">
      <c r="A1779" s="30" t="s">
        <v>225</v>
      </c>
      <c r="B1779" s="22">
        <v>585.98</v>
      </c>
      <c r="C1779" s="13">
        <v>45126.504166666666</v>
      </c>
      <c r="D1779" s="13">
        <v>45126.504166666666</v>
      </c>
      <c r="E1779" s="76">
        <v>45152</v>
      </c>
      <c r="F1779" s="273">
        <f t="shared" si="135"/>
        <v>0.5</v>
      </c>
      <c r="G1779" s="273">
        <f t="shared" si="136"/>
        <v>25.495833333334303</v>
      </c>
      <c r="H1779" s="273">
        <f t="shared" si="137"/>
        <v>25.995833333334303</v>
      </c>
      <c r="I1779" s="287">
        <f t="shared" si="138"/>
        <v>3.3712325872475555E-5</v>
      </c>
      <c r="J1779" s="22">
        <f t="shared" si="139"/>
        <v>8.7638000465992843E-4</v>
      </c>
    </row>
    <row r="1780" spans="1:10">
      <c r="A1780" s="30" t="s">
        <v>225</v>
      </c>
      <c r="B1780" s="22">
        <v>566.16</v>
      </c>
      <c r="C1780" s="13">
        <v>45139.429166666669</v>
      </c>
      <c r="D1780" s="13">
        <v>45139.429861111108</v>
      </c>
      <c r="E1780" s="76">
        <v>45183</v>
      </c>
      <c r="F1780" s="273">
        <f t="shared" si="135"/>
        <v>0.50034722221971606</v>
      </c>
      <c r="G1780" s="273">
        <f t="shared" si="136"/>
        <v>43.570138888891961</v>
      </c>
      <c r="H1780" s="273">
        <f t="shared" si="137"/>
        <v>44.070486111111677</v>
      </c>
      <c r="I1780" s="287">
        <f t="shared" si="138"/>
        <v>3.2572050950477418E-5</v>
      </c>
      <c r="J1780" s="22">
        <f t="shared" si="139"/>
        <v>1.435466119023437E-3</v>
      </c>
    </row>
    <row r="1781" spans="1:10">
      <c r="A1781" s="30" t="s">
        <v>225</v>
      </c>
      <c r="B1781" s="22">
        <v>513.64</v>
      </c>
      <c r="C1781" s="13">
        <v>44957.262499999997</v>
      </c>
      <c r="D1781" s="13">
        <v>44957.263194444444</v>
      </c>
      <c r="E1781" s="76">
        <v>44971</v>
      </c>
      <c r="F1781" s="273">
        <f t="shared" si="135"/>
        <v>0.50034722222335404</v>
      </c>
      <c r="G1781" s="273">
        <f t="shared" si="136"/>
        <v>13.736805555556202</v>
      </c>
      <c r="H1781" s="273">
        <f t="shared" si="137"/>
        <v>14.237152777779556</v>
      </c>
      <c r="I1781" s="287">
        <f t="shared" si="138"/>
        <v>2.9550495001771977E-5</v>
      </c>
      <c r="J1781" s="22">
        <f t="shared" si="139"/>
        <v>4.2071491199923881E-4</v>
      </c>
    </row>
    <row r="1782" spans="1:10">
      <c r="A1782" s="30" t="s">
        <v>225</v>
      </c>
      <c r="B1782" s="22">
        <v>4754.16</v>
      </c>
      <c r="C1782" s="13">
        <v>45162.107638888891</v>
      </c>
      <c r="D1782" s="13">
        <v>45162.107638888891</v>
      </c>
      <c r="E1782" s="76">
        <v>45183</v>
      </c>
      <c r="F1782" s="273">
        <f t="shared" si="135"/>
        <v>0.5</v>
      </c>
      <c r="G1782" s="273">
        <f t="shared" si="136"/>
        <v>20.892361111109494</v>
      </c>
      <c r="H1782" s="273">
        <f t="shared" si="137"/>
        <v>21.392361111109494</v>
      </c>
      <c r="I1782" s="287">
        <f t="shared" si="138"/>
        <v>2.7351409804069826E-4</v>
      </c>
      <c r="J1782" s="22">
        <f t="shared" si="139"/>
        <v>5.8511123542660231E-3</v>
      </c>
    </row>
    <row r="1783" spans="1:10">
      <c r="A1783" s="30" t="s">
        <v>225</v>
      </c>
      <c r="B1783" s="22">
        <v>5207.76</v>
      </c>
      <c r="C1783" s="13">
        <v>45154.306944444441</v>
      </c>
      <c r="D1783" s="13">
        <v>45155.311805555553</v>
      </c>
      <c r="E1783" s="76">
        <v>45183</v>
      </c>
      <c r="F1783" s="273">
        <f t="shared" si="135"/>
        <v>1.0024305555562023</v>
      </c>
      <c r="G1783" s="273">
        <f t="shared" si="136"/>
        <v>27.688194444446708</v>
      </c>
      <c r="H1783" s="273">
        <f t="shared" si="137"/>
        <v>28.69062500000291</v>
      </c>
      <c r="I1783" s="287">
        <f t="shared" si="138"/>
        <v>2.99610399989152E-4</v>
      </c>
      <c r="J1783" s="22">
        <f t="shared" si="139"/>
        <v>8.5960096321896357E-3</v>
      </c>
    </row>
    <row r="1784" spans="1:10">
      <c r="A1784" s="30" t="s">
        <v>225</v>
      </c>
      <c r="B1784" s="22">
        <v>5296.32</v>
      </c>
      <c r="C1784" s="13">
        <v>45159.415277777778</v>
      </c>
      <c r="D1784" s="13">
        <v>45159.416666666664</v>
      </c>
      <c r="E1784" s="76">
        <v>45183</v>
      </c>
      <c r="F1784" s="273">
        <f t="shared" si="135"/>
        <v>0.5006944444430701</v>
      </c>
      <c r="G1784" s="273">
        <f t="shared" si="136"/>
        <v>23.583333333335759</v>
      </c>
      <c r="H1784" s="273">
        <f t="shared" si="137"/>
        <v>24.084027777778829</v>
      </c>
      <c r="I1784" s="287">
        <f t="shared" si="138"/>
        <v>3.0470539227432631E-4</v>
      </c>
      <c r="J1784" s="22">
        <f t="shared" si="139"/>
        <v>7.3385331315738694E-3</v>
      </c>
    </row>
    <row r="1785" spans="1:10">
      <c r="A1785" s="30" t="s">
        <v>225</v>
      </c>
      <c r="B1785" s="22">
        <v>4017.32</v>
      </c>
      <c r="C1785" s="13">
        <v>45006.500694444447</v>
      </c>
      <c r="D1785" s="13">
        <v>45006.501388888886</v>
      </c>
      <c r="E1785" s="76">
        <v>45029</v>
      </c>
      <c r="F1785" s="273">
        <f t="shared" si="135"/>
        <v>0.50034722221971606</v>
      </c>
      <c r="G1785" s="273">
        <f t="shared" si="136"/>
        <v>22.49861111111386</v>
      </c>
      <c r="H1785" s="273">
        <f t="shared" si="137"/>
        <v>22.998958333333576</v>
      </c>
      <c r="I1785" s="287">
        <f t="shared" si="138"/>
        <v>2.3112256557222688E-4</v>
      </c>
      <c r="J1785" s="22">
        <f t="shared" si="139"/>
        <v>5.3155782554888033E-3</v>
      </c>
    </row>
    <row r="1786" spans="1:10">
      <c r="A1786" s="30" t="s">
        <v>225</v>
      </c>
      <c r="B1786" s="22">
        <v>11.57</v>
      </c>
      <c r="C1786" s="13">
        <v>45056.474999999999</v>
      </c>
      <c r="D1786" s="13">
        <v>45056.475694444445</v>
      </c>
      <c r="E1786" s="76">
        <v>45091</v>
      </c>
      <c r="F1786" s="273">
        <f t="shared" si="135"/>
        <v>0.50034722222335404</v>
      </c>
      <c r="G1786" s="273">
        <f t="shared" si="136"/>
        <v>34.524305555554747</v>
      </c>
      <c r="H1786" s="273">
        <f t="shared" si="137"/>
        <v>35.024652777778101</v>
      </c>
      <c r="I1786" s="287">
        <f t="shared" si="138"/>
        <v>6.6563980058114982E-7</v>
      </c>
      <c r="J1786" s="22">
        <f t="shared" si="139"/>
        <v>2.3313802890424232E-5</v>
      </c>
    </row>
    <row r="1787" spans="1:10">
      <c r="A1787" s="30" t="s">
        <v>225</v>
      </c>
      <c r="B1787" s="22">
        <v>5410.8</v>
      </c>
      <c r="C1787" s="13">
        <v>45134.488888888889</v>
      </c>
      <c r="D1787" s="13">
        <v>45134.488888888889</v>
      </c>
      <c r="E1787" s="76">
        <v>45152</v>
      </c>
      <c r="F1787" s="273">
        <f t="shared" si="135"/>
        <v>0.5</v>
      </c>
      <c r="G1787" s="273">
        <f t="shared" si="136"/>
        <v>17.511111111110949</v>
      </c>
      <c r="H1787" s="273">
        <f t="shared" si="137"/>
        <v>18.011111111110949</v>
      </c>
      <c r="I1787" s="287">
        <f t="shared" si="138"/>
        <v>3.11291601813698E-4</v>
      </c>
      <c r="J1787" s="22">
        <f t="shared" si="139"/>
        <v>5.6067076282222215E-3</v>
      </c>
    </row>
    <row r="1788" spans="1:10">
      <c r="A1788" s="30" t="s">
        <v>225</v>
      </c>
      <c r="B1788" s="22">
        <v>5125.68</v>
      </c>
      <c r="C1788" s="13">
        <v>45121.534722222219</v>
      </c>
      <c r="D1788" s="13">
        <v>45121.534722222219</v>
      </c>
      <c r="E1788" s="76">
        <v>45152</v>
      </c>
      <c r="F1788" s="273">
        <f t="shared" si="135"/>
        <v>0.5</v>
      </c>
      <c r="G1788" s="273">
        <f t="shared" si="136"/>
        <v>30.465277777781012</v>
      </c>
      <c r="H1788" s="273">
        <f t="shared" si="137"/>
        <v>30.965277777781012</v>
      </c>
      <c r="I1788" s="287">
        <f t="shared" si="138"/>
        <v>2.9488821201752706E-4</v>
      </c>
      <c r="J1788" s="22">
        <f t="shared" si="139"/>
        <v>9.1312953985159054E-3</v>
      </c>
    </row>
    <row r="1789" spans="1:10">
      <c r="A1789" s="30" t="s">
        <v>225</v>
      </c>
      <c r="B1789" s="22">
        <v>559.79</v>
      </c>
      <c r="C1789" s="13">
        <v>45121.534722222219</v>
      </c>
      <c r="D1789" s="13">
        <v>45121.534722222219</v>
      </c>
      <c r="E1789" s="76">
        <v>45152</v>
      </c>
      <c r="F1789" s="273">
        <f t="shared" si="135"/>
        <v>0.5</v>
      </c>
      <c r="G1789" s="273">
        <f t="shared" si="136"/>
        <v>30.465277777781012</v>
      </c>
      <c r="H1789" s="273">
        <f t="shared" si="137"/>
        <v>30.965277777781012</v>
      </c>
      <c r="I1789" s="287">
        <f t="shared" si="138"/>
        <v>3.2205575105213642E-5</v>
      </c>
      <c r="J1789" s="22">
        <f t="shared" si="139"/>
        <v>9.9725457912612937E-4</v>
      </c>
    </row>
    <row r="1790" spans="1:10">
      <c r="A1790" s="30" t="s">
        <v>225</v>
      </c>
      <c r="B1790" s="22">
        <v>5404.32</v>
      </c>
      <c r="C1790" s="13">
        <v>45265.397916666669</v>
      </c>
      <c r="D1790" s="13">
        <v>45265.397916666669</v>
      </c>
      <c r="E1790" s="76">
        <v>45302</v>
      </c>
      <c r="F1790" s="273">
        <f t="shared" si="135"/>
        <v>0.5</v>
      </c>
      <c r="G1790" s="273">
        <f t="shared" si="136"/>
        <v>36.602083333331393</v>
      </c>
      <c r="H1790" s="273">
        <f t="shared" si="137"/>
        <v>37.102083333331393</v>
      </c>
      <c r="I1790" s="287">
        <f t="shared" si="138"/>
        <v>3.1091879750014858E-4</v>
      </c>
      <c r="J1790" s="22">
        <f t="shared" si="139"/>
        <v>1.1535735134749701E-2</v>
      </c>
    </row>
    <row r="1791" spans="1:10">
      <c r="A1791" s="30" t="s">
        <v>225</v>
      </c>
      <c r="B1791" s="22">
        <v>3.74</v>
      </c>
      <c r="C1791" s="13">
        <v>45251.625</v>
      </c>
      <c r="D1791" s="13">
        <v>45251.625</v>
      </c>
      <c r="E1791" s="76">
        <v>45274</v>
      </c>
      <c r="F1791" s="273">
        <f t="shared" si="135"/>
        <v>0.5</v>
      </c>
      <c r="G1791" s="273">
        <f t="shared" si="136"/>
        <v>22.375</v>
      </c>
      <c r="H1791" s="273">
        <f t="shared" si="137"/>
        <v>22.875</v>
      </c>
      <c r="I1791" s="287">
        <f t="shared" si="138"/>
        <v>2.1516792170903203E-7</v>
      </c>
      <c r="J1791" s="22">
        <f t="shared" si="139"/>
        <v>4.9219662090941072E-6</v>
      </c>
    </row>
    <row r="1792" spans="1:10">
      <c r="A1792" s="30" t="s">
        <v>225</v>
      </c>
      <c r="B1792" s="22">
        <v>3.54</v>
      </c>
      <c r="C1792" s="13">
        <v>45239.619444444441</v>
      </c>
      <c r="D1792" s="13">
        <v>45239.619444444441</v>
      </c>
      <c r="E1792" s="76">
        <v>45274</v>
      </c>
      <c r="F1792" s="273">
        <f t="shared" si="135"/>
        <v>0.5</v>
      </c>
      <c r="G1792" s="273">
        <f t="shared" si="136"/>
        <v>34.380555555559113</v>
      </c>
      <c r="H1792" s="273">
        <f t="shared" si="137"/>
        <v>34.880555555559113</v>
      </c>
      <c r="I1792" s="287">
        <f t="shared" si="138"/>
        <v>2.0366161573528698E-7</v>
      </c>
      <c r="J1792" s="22">
        <f t="shared" si="139"/>
        <v>7.1038303021896097E-6</v>
      </c>
    </row>
    <row r="1793" spans="1:10">
      <c r="A1793" s="30" t="s">
        <v>225</v>
      </c>
      <c r="B1793" s="22">
        <v>501.38</v>
      </c>
      <c r="C1793" s="13">
        <v>44929.320833333331</v>
      </c>
      <c r="D1793" s="13">
        <v>44929.320833333331</v>
      </c>
      <c r="E1793" s="76">
        <v>44971</v>
      </c>
      <c r="F1793" s="273">
        <f t="shared" si="135"/>
        <v>0.5</v>
      </c>
      <c r="G1793" s="273">
        <f t="shared" si="136"/>
        <v>41.679166666668607</v>
      </c>
      <c r="H1793" s="273">
        <f t="shared" si="137"/>
        <v>42.179166666668607</v>
      </c>
      <c r="I1793" s="287">
        <f t="shared" si="138"/>
        <v>2.8845158445581409E-5</v>
      </c>
      <c r="J1793" s="22">
        <f t="shared" si="139"/>
        <v>1.2166647456026418E-3</v>
      </c>
    </row>
    <row r="1794" spans="1:10">
      <c r="A1794" s="30" t="s">
        <v>225</v>
      </c>
      <c r="B1794" s="22">
        <v>556.02</v>
      </c>
      <c r="C1794" s="13">
        <v>45247.60833333333</v>
      </c>
      <c r="D1794" s="13">
        <v>45247.609722222223</v>
      </c>
      <c r="E1794" s="76">
        <v>45274</v>
      </c>
      <c r="F1794" s="273">
        <f t="shared" si="135"/>
        <v>0.50069444444670808</v>
      </c>
      <c r="G1794" s="273">
        <f t="shared" si="136"/>
        <v>26.390277777776646</v>
      </c>
      <c r="H1794" s="273">
        <f t="shared" si="137"/>
        <v>26.890972222223354</v>
      </c>
      <c r="I1794" s="287">
        <f t="shared" si="138"/>
        <v>3.1988681237608546E-5</v>
      </c>
      <c r="J1794" s="22">
        <f t="shared" si="139"/>
        <v>8.6020673858608885E-4</v>
      </c>
    </row>
    <row r="1795" spans="1:10">
      <c r="A1795" s="30" t="s">
        <v>225</v>
      </c>
      <c r="B1795" s="22">
        <v>12.28</v>
      </c>
      <c r="C1795" s="13">
        <v>45021.584722222222</v>
      </c>
      <c r="D1795" s="13">
        <v>45021.584722222222</v>
      </c>
      <c r="E1795" s="76">
        <v>45057</v>
      </c>
      <c r="F1795" s="273">
        <f t="shared" si="135"/>
        <v>0.5</v>
      </c>
      <c r="G1795" s="273">
        <f t="shared" si="136"/>
        <v>35.415277777778101</v>
      </c>
      <c r="H1795" s="273">
        <f t="shared" si="137"/>
        <v>35.915277777778101</v>
      </c>
      <c r="I1795" s="287">
        <f t="shared" si="138"/>
        <v>7.064871867879446E-7</v>
      </c>
      <c r="J1795" s="22">
        <f t="shared" si="139"/>
        <v>2.5373683559930033E-5</v>
      </c>
    </row>
    <row r="1796" spans="1:10">
      <c r="A1796" s="30" t="s">
        <v>225</v>
      </c>
      <c r="B1796" s="22">
        <v>3864.84</v>
      </c>
      <c r="C1796" s="13">
        <v>45021.584722222222</v>
      </c>
      <c r="D1796" s="13">
        <v>45021.584722222222</v>
      </c>
      <c r="E1796" s="76">
        <v>45057</v>
      </c>
      <c r="F1796" s="273">
        <f t="shared" si="135"/>
        <v>0.5</v>
      </c>
      <c r="G1796" s="273">
        <f t="shared" si="136"/>
        <v>35.415277777778101</v>
      </c>
      <c r="H1796" s="273">
        <f t="shared" si="137"/>
        <v>35.915277777778101</v>
      </c>
      <c r="I1796" s="287">
        <f t="shared" si="138"/>
        <v>2.2235015789784366E-4</v>
      </c>
      <c r="J1796" s="22">
        <f t="shared" si="139"/>
        <v>7.9857676848338766E-3</v>
      </c>
    </row>
    <row r="1797" spans="1:10">
      <c r="A1797" s="30" t="s">
        <v>225</v>
      </c>
      <c r="B1797" s="22">
        <v>1.99</v>
      </c>
      <c r="C1797" s="13">
        <v>45273.411805555559</v>
      </c>
      <c r="D1797" s="13">
        <v>45273.411805555559</v>
      </c>
      <c r="E1797" s="76">
        <v>45302</v>
      </c>
      <c r="F1797" s="273">
        <f t="shared" si="135"/>
        <v>0.5</v>
      </c>
      <c r="G1797" s="273">
        <f t="shared" si="136"/>
        <v>28.588194444440887</v>
      </c>
      <c r="H1797" s="273">
        <f t="shared" si="137"/>
        <v>29.088194444440887</v>
      </c>
      <c r="I1797" s="287">
        <f t="shared" si="138"/>
        <v>1.1448774443876302E-7</v>
      </c>
      <c r="J1797" s="22">
        <f t="shared" si="139"/>
        <v>3.3302417717401949E-6</v>
      </c>
    </row>
    <row r="1798" spans="1:10">
      <c r="A1798" s="30" t="s">
        <v>225</v>
      </c>
      <c r="B1798" s="22">
        <v>10.73</v>
      </c>
      <c r="C1798" s="13">
        <v>45079.306250000001</v>
      </c>
      <c r="D1798" s="13">
        <v>45079.306944444441</v>
      </c>
      <c r="E1798" s="76">
        <v>45120</v>
      </c>
      <c r="F1798" s="273">
        <f t="shared" si="135"/>
        <v>0.50034722221971606</v>
      </c>
      <c r="G1798" s="273">
        <f t="shared" si="136"/>
        <v>40.693055555559113</v>
      </c>
      <c r="H1798" s="273">
        <f t="shared" si="137"/>
        <v>41.193402777778829</v>
      </c>
      <c r="I1798" s="287">
        <f t="shared" si="138"/>
        <v>6.1731331549142069E-7</v>
      </c>
      <c r="J1798" s="22">
        <f t="shared" si="139"/>
        <v>2.5429236045124148E-5</v>
      </c>
    </row>
    <row r="1799" spans="1:10">
      <c r="A1799" s="30" t="s">
        <v>225</v>
      </c>
      <c r="B1799" s="22">
        <v>542.88</v>
      </c>
      <c r="C1799" s="13">
        <v>45079.306250000001</v>
      </c>
      <c r="D1799" s="13">
        <v>45079.306944444441</v>
      </c>
      <c r="E1799" s="76">
        <v>45120</v>
      </c>
      <c r="F1799" s="273">
        <f t="shared" si="135"/>
        <v>0.50034722221971606</v>
      </c>
      <c r="G1799" s="273">
        <f t="shared" si="136"/>
        <v>40.693055555559113</v>
      </c>
      <c r="H1799" s="273">
        <f t="shared" si="137"/>
        <v>41.193402777778829</v>
      </c>
      <c r="I1799" s="287">
        <f t="shared" si="138"/>
        <v>3.1232716935133502E-5</v>
      </c>
      <c r="J1799" s="22">
        <f t="shared" si="139"/>
        <v>1.2865818885533082E-3</v>
      </c>
    </row>
    <row r="1800" spans="1:10">
      <c r="A1800" s="30" t="s">
        <v>225</v>
      </c>
      <c r="B1800" s="22">
        <v>3912.99</v>
      </c>
      <c r="C1800" s="13">
        <v>44951.415972222225</v>
      </c>
      <c r="D1800" s="13">
        <v>44951.416666666664</v>
      </c>
      <c r="E1800" s="76">
        <v>44971</v>
      </c>
      <c r="F1800" s="273">
        <f t="shared" si="135"/>
        <v>0.50034722221971606</v>
      </c>
      <c r="G1800" s="273">
        <f t="shared" si="136"/>
        <v>19.583333333335759</v>
      </c>
      <c r="H1800" s="273">
        <f t="shared" si="137"/>
        <v>20.083680555555475</v>
      </c>
      <c r="I1800" s="287">
        <f t="shared" si="138"/>
        <v>2.2512030106102275E-4</v>
      </c>
      <c r="J1800" s="22">
        <f t="shared" si="139"/>
        <v>4.5212442130800569E-3</v>
      </c>
    </row>
    <row r="1801" spans="1:10">
      <c r="A1801" s="30" t="s">
        <v>225</v>
      </c>
      <c r="B1801" s="22">
        <v>10.39</v>
      </c>
      <c r="C1801" s="13">
        <v>45086.536111111112</v>
      </c>
      <c r="D1801" s="13">
        <v>45086.536111111112</v>
      </c>
      <c r="E1801" s="76">
        <v>45120</v>
      </c>
      <c r="F1801" s="273">
        <f t="shared" si="135"/>
        <v>0.5</v>
      </c>
      <c r="G1801" s="273">
        <f t="shared" si="136"/>
        <v>33.463888888887595</v>
      </c>
      <c r="H1801" s="273">
        <f t="shared" si="137"/>
        <v>33.963888888887595</v>
      </c>
      <c r="I1801" s="287">
        <f t="shared" si="138"/>
        <v>5.9775259533605419E-7</v>
      </c>
      <c r="J1801" s="22">
        <f t="shared" si="139"/>
        <v>2.0302002731037933E-5</v>
      </c>
    </row>
    <row r="1802" spans="1:10">
      <c r="A1802" s="30" t="s">
        <v>225</v>
      </c>
      <c r="B1802" s="22">
        <v>3914.6</v>
      </c>
      <c r="C1802" s="13">
        <v>45099.474305555559</v>
      </c>
      <c r="D1802" s="13">
        <v>45099.474305555559</v>
      </c>
      <c r="E1802" s="76">
        <v>45120</v>
      </c>
      <c r="F1802" s="273">
        <f t="shared" ref="F1802:F1865" si="140">(D1802-C1802+1)/2</f>
        <v>0.5</v>
      </c>
      <c r="G1802" s="273">
        <f t="shared" ref="G1802:G1865" si="141">E1802-D1802</f>
        <v>20.525694444440887</v>
      </c>
      <c r="H1802" s="273">
        <f t="shared" ref="H1802:H1865" si="142">SUM(F1802:G1802)</f>
        <v>21.025694444440887</v>
      </c>
      <c r="I1802" s="287">
        <f t="shared" ref="I1802:I1865" si="143">+B1802/B$1925</f>
        <v>2.2521292682411141E-4</v>
      </c>
      <c r="J1802" s="22">
        <f t="shared" ref="J1802:J1865" si="144">+H1802*I1802</f>
        <v>4.7352581843419913E-3</v>
      </c>
    </row>
    <row r="1803" spans="1:10">
      <c r="A1803" s="30" t="s">
        <v>225</v>
      </c>
      <c r="B1803" s="22">
        <v>574.89</v>
      </c>
      <c r="C1803" s="13">
        <v>45175.004166666666</v>
      </c>
      <c r="D1803" s="13">
        <v>45175.004166666666</v>
      </c>
      <c r="E1803" s="76">
        <v>45211</v>
      </c>
      <c r="F1803" s="273">
        <f t="shared" si="140"/>
        <v>0.5</v>
      </c>
      <c r="G1803" s="273">
        <f t="shared" si="141"/>
        <v>35.995833333334303</v>
      </c>
      <c r="H1803" s="273">
        <f t="shared" si="142"/>
        <v>36.495833333334303</v>
      </c>
      <c r="I1803" s="287">
        <f t="shared" si="143"/>
        <v>3.3074301206231393E-5</v>
      </c>
      <c r="J1803" s="22">
        <f t="shared" si="144"/>
        <v>1.2070741844391185E-3</v>
      </c>
    </row>
    <row r="1804" spans="1:10">
      <c r="A1804" s="30" t="s">
        <v>225</v>
      </c>
      <c r="B1804" s="22">
        <v>5307.12</v>
      </c>
      <c r="C1804" s="13">
        <v>45177.352777777778</v>
      </c>
      <c r="D1804" s="13">
        <v>45177.353472222225</v>
      </c>
      <c r="E1804" s="76">
        <v>45211</v>
      </c>
      <c r="F1804" s="273">
        <f t="shared" si="140"/>
        <v>0.50034722222335404</v>
      </c>
      <c r="G1804" s="273">
        <f t="shared" si="141"/>
        <v>33.646527777775191</v>
      </c>
      <c r="H1804" s="273">
        <f t="shared" si="142"/>
        <v>34.146874999998545</v>
      </c>
      <c r="I1804" s="287">
        <f t="shared" si="143"/>
        <v>3.0532673279690852E-4</v>
      </c>
      <c r="J1804" s="22">
        <f t="shared" si="144"/>
        <v>1.0425953778973991E-2</v>
      </c>
    </row>
    <row r="1805" spans="1:10">
      <c r="A1805" s="30" t="s">
        <v>225</v>
      </c>
      <c r="B1805" s="22">
        <v>10.07</v>
      </c>
      <c r="C1805" s="13">
        <v>45105.317361111112</v>
      </c>
      <c r="D1805" s="13">
        <v>45105.341666666667</v>
      </c>
      <c r="E1805" s="76">
        <v>45120</v>
      </c>
      <c r="F1805" s="273">
        <f t="shared" si="140"/>
        <v>0.51215277777737356</v>
      </c>
      <c r="G1805" s="273">
        <f t="shared" si="141"/>
        <v>14.658333333332848</v>
      </c>
      <c r="H1805" s="273">
        <f t="shared" si="142"/>
        <v>15.170486111110222</v>
      </c>
      <c r="I1805" s="287">
        <f t="shared" si="143"/>
        <v>5.7934250577806216E-7</v>
      </c>
      <c r="J1805" s="22">
        <f t="shared" si="144"/>
        <v>8.788907437481886E-6</v>
      </c>
    </row>
    <row r="1806" spans="1:10">
      <c r="A1806" s="30" t="s">
        <v>225</v>
      </c>
      <c r="B1806" s="22">
        <v>3945.09</v>
      </c>
      <c r="C1806" s="13">
        <v>44949.255555555559</v>
      </c>
      <c r="D1806" s="13">
        <v>44949.256944444445</v>
      </c>
      <c r="E1806" s="76">
        <v>44971</v>
      </c>
      <c r="F1806" s="273">
        <f t="shared" si="140"/>
        <v>0.5006944444430701</v>
      </c>
      <c r="G1806" s="273">
        <f t="shared" si="141"/>
        <v>21.743055555554747</v>
      </c>
      <c r="H1806" s="273">
        <f t="shared" si="142"/>
        <v>22.243749999997817</v>
      </c>
      <c r="I1806" s="287">
        <f t="shared" si="143"/>
        <v>2.2696706316980886E-4</v>
      </c>
      <c r="J1806" s="22">
        <f t="shared" si="144"/>
        <v>5.0485986113829404E-3</v>
      </c>
    </row>
    <row r="1807" spans="1:10">
      <c r="A1807" s="30" t="s">
        <v>225</v>
      </c>
      <c r="B1807" s="22">
        <v>589.75</v>
      </c>
      <c r="C1807" s="13">
        <v>45284.918749999997</v>
      </c>
      <c r="D1807" s="13">
        <v>45284.918749999997</v>
      </c>
      <c r="E1807" s="76">
        <v>45302</v>
      </c>
      <c r="F1807" s="273">
        <f t="shared" si="140"/>
        <v>0.5</v>
      </c>
      <c r="G1807" s="273">
        <f t="shared" si="141"/>
        <v>17.08125000000291</v>
      </c>
      <c r="H1807" s="273">
        <f t="shared" si="142"/>
        <v>17.58125000000291</v>
      </c>
      <c r="I1807" s="287">
        <f t="shared" si="143"/>
        <v>3.3929219740080651E-5</v>
      </c>
      <c r="J1807" s="22">
        <f t="shared" si="144"/>
        <v>5.9651809455539171E-4</v>
      </c>
    </row>
    <row r="1808" spans="1:10">
      <c r="A1808" s="30" t="s">
        <v>225</v>
      </c>
      <c r="B1808" s="22">
        <v>15.19</v>
      </c>
      <c r="C1808" s="13">
        <v>44946.254166666666</v>
      </c>
      <c r="D1808" s="13">
        <v>44946.254861111112</v>
      </c>
      <c r="E1808" s="76">
        <v>44971</v>
      </c>
      <c r="F1808" s="273">
        <f t="shared" si="140"/>
        <v>0.50034722222335404</v>
      </c>
      <c r="G1808" s="273">
        <f t="shared" si="141"/>
        <v>24.745138888887595</v>
      </c>
      <c r="H1808" s="273">
        <f t="shared" si="142"/>
        <v>25.245486111110949</v>
      </c>
      <c r="I1808" s="287">
        <f t="shared" si="143"/>
        <v>8.7390393870593473E-7</v>
      </c>
      <c r="J1808" s="22">
        <f t="shared" si="144"/>
        <v>2.206212974704583E-5</v>
      </c>
    </row>
    <row r="1809" spans="1:10">
      <c r="A1809" s="30" t="s">
        <v>225</v>
      </c>
      <c r="B1809" s="22">
        <v>3858.42</v>
      </c>
      <c r="C1809" s="13">
        <v>44958.335416666669</v>
      </c>
      <c r="D1809" s="13">
        <v>44958.335416666669</v>
      </c>
      <c r="E1809" s="76">
        <v>44999</v>
      </c>
      <c r="F1809" s="273">
        <f t="shared" si="140"/>
        <v>0.5</v>
      </c>
      <c r="G1809" s="273">
        <f t="shared" si="141"/>
        <v>40.664583333331393</v>
      </c>
      <c r="H1809" s="273">
        <f t="shared" si="142"/>
        <v>41.164583333331393</v>
      </c>
      <c r="I1809" s="287">
        <f t="shared" si="143"/>
        <v>2.2198080547608645E-4</v>
      </c>
      <c r="J1809" s="22">
        <f t="shared" si="144"/>
        <v>9.1377473654203865E-3</v>
      </c>
    </row>
    <row r="1810" spans="1:10">
      <c r="A1810" s="30" t="s">
        <v>225</v>
      </c>
      <c r="B1810" s="22">
        <v>518.37</v>
      </c>
      <c r="C1810" s="13">
        <v>44964.570138888892</v>
      </c>
      <c r="D1810" s="13">
        <v>44964.570833333331</v>
      </c>
      <c r="E1810" s="76">
        <v>44999</v>
      </c>
      <c r="F1810" s="273">
        <f t="shared" si="140"/>
        <v>0.50034722221971606</v>
      </c>
      <c r="G1810" s="273">
        <f t="shared" si="141"/>
        <v>34.429166666668607</v>
      </c>
      <c r="H1810" s="273">
        <f t="shared" si="142"/>
        <v>34.929513888888323</v>
      </c>
      <c r="I1810" s="287">
        <f t="shared" si="143"/>
        <v>2.9822619138051049E-5</v>
      </c>
      <c r="J1810" s="22">
        <f t="shared" si="144"/>
        <v>1.0416895893855809E-3</v>
      </c>
    </row>
    <row r="1811" spans="1:10">
      <c r="A1811" s="30" t="s">
        <v>225</v>
      </c>
      <c r="B1811" s="22">
        <v>5408.64</v>
      </c>
      <c r="C1811" s="13">
        <v>45282.131944444445</v>
      </c>
      <c r="D1811" s="13">
        <v>45282.131944444445</v>
      </c>
      <c r="E1811" s="76">
        <v>45302</v>
      </c>
      <c r="F1811" s="273">
        <f t="shared" si="140"/>
        <v>0.5</v>
      </c>
      <c r="G1811" s="273">
        <f t="shared" si="141"/>
        <v>19.868055555554747</v>
      </c>
      <c r="H1811" s="273">
        <f t="shared" si="142"/>
        <v>20.368055555554747</v>
      </c>
      <c r="I1811" s="287">
        <f t="shared" si="143"/>
        <v>3.1116733370918154E-4</v>
      </c>
      <c r="J1811" s="22">
        <f t="shared" si="144"/>
        <v>6.337873540062453E-3</v>
      </c>
    </row>
    <row r="1812" spans="1:10">
      <c r="A1812" s="30" t="s">
        <v>225</v>
      </c>
      <c r="B1812" s="22">
        <v>5276.88</v>
      </c>
      <c r="C1812" s="13">
        <v>45288.357638888891</v>
      </c>
      <c r="D1812" s="13">
        <v>45288.357638888891</v>
      </c>
      <c r="E1812" s="76">
        <v>45302</v>
      </c>
      <c r="F1812" s="273">
        <f t="shared" si="140"/>
        <v>0.5</v>
      </c>
      <c r="G1812" s="273">
        <f t="shared" si="141"/>
        <v>13.642361111109494</v>
      </c>
      <c r="H1812" s="273">
        <f t="shared" si="142"/>
        <v>14.142361111109494</v>
      </c>
      <c r="I1812" s="287">
        <f t="shared" si="143"/>
        <v>3.0358697933367828E-4</v>
      </c>
      <c r="J1812" s="22">
        <f t="shared" si="144"/>
        <v>4.2934366903678136E-3</v>
      </c>
    </row>
    <row r="1813" spans="1:10">
      <c r="A1813" s="30" t="s">
        <v>225</v>
      </c>
      <c r="B1813" s="22">
        <v>1.95</v>
      </c>
      <c r="C1813" s="13">
        <v>45288.357638888891</v>
      </c>
      <c r="D1813" s="13">
        <v>45288.357638888891</v>
      </c>
      <c r="E1813" s="76">
        <v>45302</v>
      </c>
      <c r="F1813" s="273">
        <f t="shared" si="140"/>
        <v>0.5</v>
      </c>
      <c r="G1813" s="273">
        <f t="shared" si="141"/>
        <v>13.642361111109494</v>
      </c>
      <c r="H1813" s="273">
        <f t="shared" si="142"/>
        <v>14.142361111109494</v>
      </c>
      <c r="I1813" s="287">
        <f t="shared" si="143"/>
        <v>1.1218648324401401E-7</v>
      </c>
      <c r="J1813" s="22">
        <f t="shared" si="144"/>
        <v>1.5865817578222805E-6</v>
      </c>
    </row>
    <row r="1814" spans="1:10">
      <c r="A1814" s="30" t="s">
        <v>225</v>
      </c>
      <c r="B1814" s="22">
        <v>589.51</v>
      </c>
      <c r="C1814" s="13">
        <v>45124.573611111111</v>
      </c>
      <c r="D1814" s="13">
        <v>45124.573611111111</v>
      </c>
      <c r="E1814" s="76">
        <v>45152</v>
      </c>
      <c r="F1814" s="273">
        <f t="shared" si="140"/>
        <v>0.5</v>
      </c>
      <c r="G1814" s="273">
        <f t="shared" si="141"/>
        <v>27.426388888889051</v>
      </c>
      <c r="H1814" s="273">
        <f t="shared" si="142"/>
        <v>27.926388888889051</v>
      </c>
      <c r="I1814" s="287">
        <f t="shared" si="143"/>
        <v>3.3915412172912157E-5</v>
      </c>
      <c r="J1814" s="22">
        <f t="shared" si="144"/>
        <v>9.4713498966770648E-4</v>
      </c>
    </row>
    <row r="1815" spans="1:10">
      <c r="A1815" s="30" t="s">
        <v>225</v>
      </c>
      <c r="B1815" s="22">
        <v>3803.85</v>
      </c>
      <c r="C1815" s="13">
        <v>44939.539583333331</v>
      </c>
      <c r="D1815" s="13">
        <v>44939.540972222225</v>
      </c>
      <c r="E1815" s="76">
        <v>44971</v>
      </c>
      <c r="F1815" s="273">
        <f t="shared" si="140"/>
        <v>0.50069444444670808</v>
      </c>
      <c r="G1815" s="273">
        <f t="shared" si="141"/>
        <v>31.459027777775191</v>
      </c>
      <c r="H1815" s="273">
        <f t="shared" si="142"/>
        <v>31.959722222221899</v>
      </c>
      <c r="I1815" s="287">
        <f t="shared" si="143"/>
        <v>2.188413098911501E-4</v>
      </c>
      <c r="J1815" s="22">
        <f t="shared" si="144"/>
        <v>6.9941074748683385E-3</v>
      </c>
    </row>
    <row r="1816" spans="1:10">
      <c r="A1816" s="30" t="s">
        <v>225</v>
      </c>
      <c r="B1816" s="22">
        <v>15.64</v>
      </c>
      <c r="C1816" s="13">
        <v>44939.539583333331</v>
      </c>
      <c r="D1816" s="13">
        <v>44939.540972222225</v>
      </c>
      <c r="E1816" s="76">
        <v>44971</v>
      </c>
      <c r="F1816" s="273">
        <f t="shared" si="140"/>
        <v>0.50069444444670808</v>
      </c>
      <c r="G1816" s="273">
        <f t="shared" si="141"/>
        <v>31.459027777775191</v>
      </c>
      <c r="H1816" s="273">
        <f t="shared" si="142"/>
        <v>31.959722222221899</v>
      </c>
      <c r="I1816" s="287">
        <f t="shared" si="143"/>
        <v>8.9979312714686111E-7</v>
      </c>
      <c r="J1816" s="22">
        <f t="shared" si="144"/>
        <v>2.8757138401078073E-5</v>
      </c>
    </row>
    <row r="1817" spans="1:10">
      <c r="A1817" s="30" t="s">
        <v>225</v>
      </c>
      <c r="B1817" s="22">
        <v>3874.47</v>
      </c>
      <c r="C1817" s="13">
        <v>44930.501388888886</v>
      </c>
      <c r="D1817" s="13">
        <v>44930.502083333333</v>
      </c>
      <c r="E1817" s="76">
        <v>44971</v>
      </c>
      <c r="F1817" s="273">
        <f t="shared" si="140"/>
        <v>0.50034722222335404</v>
      </c>
      <c r="G1817" s="273">
        <f t="shared" si="141"/>
        <v>40.497916666667152</v>
      </c>
      <c r="H1817" s="273">
        <f t="shared" si="142"/>
        <v>40.998263888890506</v>
      </c>
      <c r="I1817" s="287">
        <f t="shared" si="143"/>
        <v>2.2290418653047946E-4</v>
      </c>
      <c r="J1817" s="22">
        <f t="shared" si="144"/>
        <v>9.1386846613150698E-3</v>
      </c>
    </row>
    <row r="1818" spans="1:10">
      <c r="A1818" s="30" t="s">
        <v>225</v>
      </c>
      <c r="B1818" s="22">
        <v>519.01</v>
      </c>
      <c r="C1818" s="13">
        <v>44930.501388888886</v>
      </c>
      <c r="D1818" s="13">
        <v>44930.502083333333</v>
      </c>
      <c r="E1818" s="76">
        <v>44971</v>
      </c>
      <c r="F1818" s="273">
        <f t="shared" si="140"/>
        <v>0.50034722222335404</v>
      </c>
      <c r="G1818" s="273">
        <f t="shared" si="141"/>
        <v>40.497916666667152</v>
      </c>
      <c r="H1818" s="273">
        <f t="shared" si="142"/>
        <v>40.998263888890506</v>
      </c>
      <c r="I1818" s="287">
        <f t="shared" si="143"/>
        <v>2.9859439317167033E-5</v>
      </c>
      <c r="J1818" s="22">
        <f t="shared" si="144"/>
        <v>1.2241851726995266E-3</v>
      </c>
    </row>
    <row r="1819" spans="1:10">
      <c r="A1819" s="30" t="s">
        <v>225</v>
      </c>
      <c r="B1819" s="22">
        <v>586.91999999999996</v>
      </c>
      <c r="C1819" s="13">
        <v>45261.572222222225</v>
      </c>
      <c r="D1819" s="13">
        <v>45261.572222222225</v>
      </c>
      <c r="E1819" s="76">
        <v>45302</v>
      </c>
      <c r="F1819" s="273">
        <f t="shared" si="140"/>
        <v>0.5</v>
      </c>
      <c r="G1819" s="273">
        <f t="shared" si="141"/>
        <v>40.427777777775191</v>
      </c>
      <c r="H1819" s="273">
        <f t="shared" si="142"/>
        <v>40.927777777775191</v>
      </c>
      <c r="I1819" s="287">
        <f t="shared" si="143"/>
        <v>3.3766405510552154E-5</v>
      </c>
      <c r="J1819" s="22">
        <f t="shared" si="144"/>
        <v>1.3819839410901221E-3</v>
      </c>
    </row>
    <row r="1820" spans="1:10">
      <c r="A1820" s="30" t="s">
        <v>225</v>
      </c>
      <c r="B1820" s="22">
        <v>3815.09</v>
      </c>
      <c r="C1820" s="13">
        <v>45092.28125</v>
      </c>
      <c r="D1820" s="13">
        <v>45092.28125</v>
      </c>
      <c r="E1820" s="76">
        <v>45120</v>
      </c>
      <c r="F1820" s="273">
        <f t="shared" si="140"/>
        <v>0.5</v>
      </c>
      <c r="G1820" s="273">
        <f t="shared" si="141"/>
        <v>27.71875</v>
      </c>
      <c r="H1820" s="273">
        <f t="shared" si="142"/>
        <v>28.21875</v>
      </c>
      <c r="I1820" s="287">
        <f t="shared" si="143"/>
        <v>2.1948796428687459E-4</v>
      </c>
      <c r="J1820" s="22">
        <f t="shared" si="144"/>
        <v>6.1936759922202426E-3</v>
      </c>
    </row>
    <row r="1821" spans="1:10">
      <c r="A1821" s="30" t="s">
        <v>225</v>
      </c>
      <c r="B1821" s="22">
        <v>2.64</v>
      </c>
      <c r="C1821" s="13">
        <v>45181.96875</v>
      </c>
      <c r="D1821" s="13">
        <v>45181.96875</v>
      </c>
      <c r="E1821" s="76">
        <v>45211</v>
      </c>
      <c r="F1821" s="273">
        <f t="shared" si="140"/>
        <v>0.5</v>
      </c>
      <c r="G1821" s="273">
        <f t="shared" si="141"/>
        <v>29.03125</v>
      </c>
      <c r="H1821" s="273">
        <f t="shared" si="142"/>
        <v>29.53125</v>
      </c>
      <c r="I1821" s="287">
        <f t="shared" si="143"/>
        <v>1.5188323885343437E-7</v>
      </c>
      <c r="J1821" s="22">
        <f t="shared" si="144"/>
        <v>4.4853018973904835E-6</v>
      </c>
    </row>
    <row r="1822" spans="1:10">
      <c r="A1822" s="30" t="s">
        <v>225</v>
      </c>
      <c r="B1822" s="22">
        <v>3850.4</v>
      </c>
      <c r="C1822" s="13">
        <v>44942.540972222225</v>
      </c>
      <c r="D1822" s="13">
        <v>44942.541666666664</v>
      </c>
      <c r="E1822" s="76">
        <v>44971</v>
      </c>
      <c r="F1822" s="273">
        <f t="shared" si="140"/>
        <v>0.50034722221971606</v>
      </c>
      <c r="G1822" s="273">
        <f t="shared" si="141"/>
        <v>28.458333333335759</v>
      </c>
      <c r="H1822" s="273">
        <f t="shared" si="142"/>
        <v>28.958680555555475</v>
      </c>
      <c r="I1822" s="287">
        <f t="shared" si="143"/>
        <v>2.2151940260653927E-4</v>
      </c>
      <c r="J1822" s="22">
        <f t="shared" si="144"/>
        <v>6.4149096169402531E-3</v>
      </c>
    </row>
    <row r="1823" spans="1:10">
      <c r="A1823" s="30" t="s">
        <v>225</v>
      </c>
      <c r="B1823" s="22">
        <v>577.25</v>
      </c>
      <c r="C1823" s="13">
        <v>45145.308333333334</v>
      </c>
      <c r="D1823" s="13">
        <v>45145.309027777781</v>
      </c>
      <c r="E1823" s="76">
        <v>45183</v>
      </c>
      <c r="F1823" s="273">
        <f t="shared" si="140"/>
        <v>0.50034722222335404</v>
      </c>
      <c r="G1823" s="273">
        <f t="shared" si="141"/>
        <v>37.690972222218988</v>
      </c>
      <c r="H1823" s="273">
        <f t="shared" si="142"/>
        <v>38.191319444442343</v>
      </c>
      <c r="I1823" s="287">
        <f t="shared" si="143"/>
        <v>3.3210075616721586E-5</v>
      </c>
      <c r="J1823" s="22">
        <f t="shared" si="144"/>
        <v>1.2683366066522997E-3</v>
      </c>
    </row>
    <row r="1824" spans="1:10">
      <c r="A1824" s="30" t="s">
        <v>225</v>
      </c>
      <c r="B1824" s="22">
        <v>5192.6400000000003</v>
      </c>
      <c r="C1824" s="13">
        <v>45146.309027777781</v>
      </c>
      <c r="D1824" s="13">
        <v>45146.30972222222</v>
      </c>
      <c r="E1824" s="76">
        <v>45183</v>
      </c>
      <c r="F1824" s="273">
        <f t="shared" si="140"/>
        <v>0.50034722221971606</v>
      </c>
      <c r="G1824" s="273">
        <f t="shared" si="141"/>
        <v>36.690277777779556</v>
      </c>
      <c r="H1824" s="273">
        <f t="shared" si="142"/>
        <v>37.190624999999272</v>
      </c>
      <c r="I1824" s="287">
        <f t="shared" si="143"/>
        <v>2.9874052325753688E-4</v>
      </c>
      <c r="J1824" s="22">
        <f t="shared" si="144"/>
        <v>1.1110346772774615E-2</v>
      </c>
    </row>
    <row r="1825" spans="1:10">
      <c r="A1825" s="30" t="s">
        <v>225</v>
      </c>
      <c r="B1825" s="22">
        <v>576.78</v>
      </c>
      <c r="C1825" s="13">
        <v>45154.314583333333</v>
      </c>
      <c r="D1825" s="13">
        <v>45154.31527777778</v>
      </c>
      <c r="E1825" s="76">
        <v>45183</v>
      </c>
      <c r="F1825" s="273">
        <f t="shared" si="140"/>
        <v>0.50034722222335404</v>
      </c>
      <c r="G1825" s="273">
        <f t="shared" si="141"/>
        <v>28.684722222220444</v>
      </c>
      <c r="H1825" s="273">
        <f t="shared" si="142"/>
        <v>29.185069444443798</v>
      </c>
      <c r="I1825" s="287">
        <f t="shared" si="143"/>
        <v>3.3183035797683283E-5</v>
      </c>
      <c r="J1825" s="22">
        <f t="shared" si="144"/>
        <v>9.6844920413285105E-4</v>
      </c>
    </row>
    <row r="1826" spans="1:10">
      <c r="A1826" s="30" t="s">
        <v>225</v>
      </c>
      <c r="B1826" s="22">
        <v>560.97</v>
      </c>
      <c r="C1826" s="13">
        <v>45118.38958333333</v>
      </c>
      <c r="D1826" s="13">
        <v>45118.390277777777</v>
      </c>
      <c r="E1826" s="76">
        <v>45152</v>
      </c>
      <c r="F1826" s="273">
        <f t="shared" si="140"/>
        <v>0.50034722222335404</v>
      </c>
      <c r="G1826" s="273">
        <f t="shared" si="141"/>
        <v>33.609722222223354</v>
      </c>
      <c r="H1826" s="273">
        <f t="shared" si="142"/>
        <v>34.110069444446708</v>
      </c>
      <c r="I1826" s="287">
        <f t="shared" si="143"/>
        <v>3.2273462310458742E-5</v>
      </c>
      <c r="J1826" s="22">
        <f t="shared" si="144"/>
        <v>1.1008500406224813E-3</v>
      </c>
    </row>
    <row r="1827" spans="1:10">
      <c r="A1827" s="30" t="s">
        <v>225</v>
      </c>
      <c r="B1827" s="22">
        <v>585.74</v>
      </c>
      <c r="C1827" s="13">
        <v>45286.417361111111</v>
      </c>
      <c r="D1827" s="13">
        <v>45286.419444444444</v>
      </c>
      <c r="E1827" s="76">
        <v>45302</v>
      </c>
      <c r="F1827" s="273">
        <f t="shared" si="140"/>
        <v>0.50104166666642413</v>
      </c>
      <c r="G1827" s="273">
        <f t="shared" si="141"/>
        <v>15.580555555556202</v>
      </c>
      <c r="H1827" s="273">
        <f t="shared" si="142"/>
        <v>16.081597222222626</v>
      </c>
      <c r="I1827" s="287">
        <f t="shared" si="143"/>
        <v>3.3698518305307061E-5</v>
      </c>
      <c r="J1827" s="22">
        <f t="shared" si="144"/>
        <v>5.4192599837164432E-4</v>
      </c>
    </row>
    <row r="1828" spans="1:10">
      <c r="A1828" s="30" t="s">
        <v>225</v>
      </c>
      <c r="B1828" s="22">
        <v>5283.36</v>
      </c>
      <c r="C1828" s="13">
        <v>45127.504861111112</v>
      </c>
      <c r="D1828" s="13">
        <v>45127.504861111112</v>
      </c>
      <c r="E1828" s="76">
        <v>45152</v>
      </c>
      <c r="F1828" s="273">
        <f t="shared" si="140"/>
        <v>0.5</v>
      </c>
      <c r="G1828" s="273">
        <f t="shared" si="141"/>
        <v>24.495138888887595</v>
      </c>
      <c r="H1828" s="273">
        <f t="shared" si="142"/>
        <v>24.995138888887595</v>
      </c>
      <c r="I1828" s="287">
        <f t="shared" si="143"/>
        <v>3.0395978364722759E-4</v>
      </c>
      <c r="J1828" s="22">
        <f t="shared" si="144"/>
        <v>7.5975170088986785E-3</v>
      </c>
    </row>
    <row r="1829" spans="1:10">
      <c r="A1829" s="30" t="s">
        <v>225</v>
      </c>
      <c r="B1829" s="22">
        <v>3959.54</v>
      </c>
      <c r="C1829" s="13">
        <v>45007.306250000001</v>
      </c>
      <c r="D1829" s="13">
        <v>45007.306944444441</v>
      </c>
      <c r="E1829" s="76">
        <v>45029</v>
      </c>
      <c r="F1829" s="273">
        <f t="shared" si="140"/>
        <v>0.50034722221971606</v>
      </c>
      <c r="G1829" s="273">
        <f t="shared" si="141"/>
        <v>21.693055555559113</v>
      </c>
      <c r="H1829" s="273">
        <f t="shared" si="142"/>
        <v>22.193402777778829</v>
      </c>
      <c r="I1829" s="287">
        <f t="shared" si="143"/>
        <v>2.2779839377641193E-4</v>
      </c>
      <c r="J1829" s="22">
        <f t="shared" si="144"/>
        <v>5.0556215052109761E-3</v>
      </c>
    </row>
    <row r="1830" spans="1:10">
      <c r="A1830" s="30" t="s">
        <v>225</v>
      </c>
      <c r="B1830" s="22">
        <v>3853.61</v>
      </c>
      <c r="C1830" s="13">
        <v>45012.307638888888</v>
      </c>
      <c r="D1830" s="13">
        <v>45012.307638888888</v>
      </c>
      <c r="E1830" s="76">
        <v>45029</v>
      </c>
      <c r="F1830" s="273">
        <f t="shared" si="140"/>
        <v>0.5</v>
      </c>
      <c r="G1830" s="273">
        <f t="shared" si="141"/>
        <v>16.692361111112405</v>
      </c>
      <c r="H1830" s="273">
        <f t="shared" si="142"/>
        <v>17.192361111112405</v>
      </c>
      <c r="I1830" s="287">
        <f t="shared" si="143"/>
        <v>2.2170407881741787E-4</v>
      </c>
      <c r="J1830" s="22">
        <f t="shared" si="144"/>
        <v>3.8116165828355744E-3</v>
      </c>
    </row>
    <row r="1831" spans="1:10">
      <c r="A1831" s="30" t="s">
        <v>225</v>
      </c>
      <c r="B1831" s="22">
        <v>13.69</v>
      </c>
      <c r="C1831" s="13">
        <v>45012.307638888888</v>
      </c>
      <c r="D1831" s="13">
        <v>45012.307638888888</v>
      </c>
      <c r="E1831" s="76">
        <v>45029</v>
      </c>
      <c r="F1831" s="273">
        <f t="shared" si="140"/>
        <v>0.5</v>
      </c>
      <c r="G1831" s="273">
        <f t="shared" si="141"/>
        <v>16.692361111112405</v>
      </c>
      <c r="H1831" s="273">
        <f t="shared" si="142"/>
        <v>17.192361111112405</v>
      </c>
      <c r="I1831" s="287">
        <f t="shared" si="143"/>
        <v>7.8760664390284707E-7</v>
      </c>
      <c r="J1831" s="22">
        <f t="shared" si="144"/>
        <v>1.3540817835489065E-5</v>
      </c>
    </row>
    <row r="1832" spans="1:10">
      <c r="A1832" s="30" t="s">
        <v>225</v>
      </c>
      <c r="B1832" s="22">
        <v>583.85</v>
      </c>
      <c r="C1832" s="13">
        <v>45152.534722222219</v>
      </c>
      <c r="D1832" s="13">
        <v>45152.535416666666</v>
      </c>
      <c r="E1832" s="76">
        <v>45183</v>
      </c>
      <c r="F1832" s="273">
        <f t="shared" si="140"/>
        <v>0.50034722222335404</v>
      </c>
      <c r="G1832" s="273">
        <f t="shared" si="141"/>
        <v>30.464583333334303</v>
      </c>
      <c r="H1832" s="273">
        <f t="shared" si="142"/>
        <v>30.964930555557657</v>
      </c>
      <c r="I1832" s="287">
        <f t="shared" si="143"/>
        <v>3.3589783713855172E-5</v>
      </c>
      <c r="J1832" s="22">
        <f t="shared" si="144"/>
        <v>1.0401053200757269E-3</v>
      </c>
    </row>
    <row r="1833" spans="1:10">
      <c r="A1833" s="30" t="s">
        <v>225</v>
      </c>
      <c r="B1833" s="22">
        <v>15.77</v>
      </c>
      <c r="C1833" s="13">
        <v>44957.262499999997</v>
      </c>
      <c r="D1833" s="13">
        <v>44957.263194444444</v>
      </c>
      <c r="E1833" s="76">
        <v>44971</v>
      </c>
      <c r="F1833" s="273">
        <f t="shared" si="140"/>
        <v>0.50034722222335404</v>
      </c>
      <c r="G1833" s="273">
        <f t="shared" si="141"/>
        <v>13.736805555556202</v>
      </c>
      <c r="H1833" s="273">
        <f t="shared" si="142"/>
        <v>14.237152777779556</v>
      </c>
      <c r="I1833" s="287">
        <f t="shared" si="143"/>
        <v>9.0727222602979536E-7</v>
      </c>
      <c r="J1833" s="22">
        <f t="shared" si="144"/>
        <v>1.2916973293022342E-5</v>
      </c>
    </row>
    <row r="1834" spans="1:10">
      <c r="A1834" s="30" t="s">
        <v>225</v>
      </c>
      <c r="B1834" s="22">
        <v>519.22</v>
      </c>
      <c r="C1834" s="13">
        <v>45162.107638888891</v>
      </c>
      <c r="D1834" s="13">
        <v>45162.107638888891</v>
      </c>
      <c r="E1834" s="76">
        <v>45183</v>
      </c>
      <c r="F1834" s="273">
        <f t="shared" si="140"/>
        <v>0.5</v>
      </c>
      <c r="G1834" s="273">
        <f t="shared" si="141"/>
        <v>20.892361111109494</v>
      </c>
      <c r="H1834" s="273">
        <f t="shared" si="142"/>
        <v>21.392361111109494</v>
      </c>
      <c r="I1834" s="287">
        <f t="shared" si="143"/>
        <v>2.9871520938439466E-5</v>
      </c>
      <c r="J1834" s="22">
        <f t="shared" si="144"/>
        <v>6.3902236285316542E-4</v>
      </c>
    </row>
    <row r="1835" spans="1:10">
      <c r="A1835" s="30" t="s">
        <v>225</v>
      </c>
      <c r="B1835" s="22">
        <v>568.75</v>
      </c>
      <c r="C1835" s="13">
        <v>45154.306944444441</v>
      </c>
      <c r="D1835" s="13">
        <v>45155.311805555553</v>
      </c>
      <c r="E1835" s="76">
        <v>45183</v>
      </c>
      <c r="F1835" s="273">
        <f t="shared" si="140"/>
        <v>1.0024305555562023</v>
      </c>
      <c r="G1835" s="273">
        <f t="shared" si="141"/>
        <v>27.688194444446708</v>
      </c>
      <c r="H1835" s="273">
        <f t="shared" si="142"/>
        <v>28.69062500000291</v>
      </c>
      <c r="I1835" s="287">
        <f t="shared" si="143"/>
        <v>3.2721057612837421E-5</v>
      </c>
      <c r="J1835" s="22">
        <f t="shared" si="144"/>
        <v>9.387875935734088E-4</v>
      </c>
    </row>
    <row r="1836" spans="1:10">
      <c r="A1836" s="30" t="s">
        <v>225</v>
      </c>
      <c r="B1836" s="22">
        <v>578.42999999999995</v>
      </c>
      <c r="C1836" s="13">
        <v>45159.415277777778</v>
      </c>
      <c r="D1836" s="13">
        <v>45159.416666666664</v>
      </c>
      <c r="E1836" s="76">
        <v>45183</v>
      </c>
      <c r="F1836" s="273">
        <f t="shared" si="140"/>
        <v>0.5006944444430701</v>
      </c>
      <c r="G1836" s="273">
        <f t="shared" si="141"/>
        <v>23.583333333335759</v>
      </c>
      <c r="H1836" s="273">
        <f t="shared" si="142"/>
        <v>24.084027777778829</v>
      </c>
      <c r="I1836" s="287">
        <f t="shared" si="143"/>
        <v>3.3277962821966679E-5</v>
      </c>
      <c r="J1836" s="22">
        <f t="shared" si="144"/>
        <v>8.0146738099213665E-4</v>
      </c>
    </row>
    <row r="1837" spans="1:10">
      <c r="A1837" s="30" t="s">
        <v>225</v>
      </c>
      <c r="B1837" s="22">
        <v>14.27</v>
      </c>
      <c r="C1837" s="13">
        <v>45006.500694444447</v>
      </c>
      <c r="D1837" s="13">
        <v>45006.501388888886</v>
      </c>
      <c r="E1837" s="76">
        <v>45029</v>
      </c>
      <c r="F1837" s="273">
        <f t="shared" si="140"/>
        <v>0.50034722221971606</v>
      </c>
      <c r="G1837" s="273">
        <f t="shared" si="141"/>
        <v>22.49861111111386</v>
      </c>
      <c r="H1837" s="273">
        <f t="shared" si="142"/>
        <v>22.998958333333576</v>
      </c>
      <c r="I1837" s="287">
        <f t="shared" si="143"/>
        <v>8.209749312267077E-7</v>
      </c>
      <c r="J1837" s="22">
        <f t="shared" si="144"/>
        <v>1.888156823599445E-5</v>
      </c>
    </row>
    <row r="1838" spans="1:10">
      <c r="A1838" s="30" t="s">
        <v>225</v>
      </c>
      <c r="B1838" s="22">
        <v>3842.37</v>
      </c>
      <c r="C1838" s="13">
        <v>45098.521527777775</v>
      </c>
      <c r="D1838" s="13">
        <v>45098.522222222222</v>
      </c>
      <c r="E1838" s="76">
        <v>45120</v>
      </c>
      <c r="F1838" s="273">
        <f t="shared" si="140"/>
        <v>0.50034722222335404</v>
      </c>
      <c r="G1838" s="273">
        <f t="shared" si="141"/>
        <v>21.477777777778101</v>
      </c>
      <c r="H1838" s="273">
        <f t="shared" si="142"/>
        <v>21.978125000001455</v>
      </c>
      <c r="I1838" s="287">
        <f t="shared" si="143"/>
        <v>2.2105742442169338E-4</v>
      </c>
      <c r="J1838" s="22">
        <f t="shared" si="144"/>
        <v>4.8584277061183515E-3</v>
      </c>
    </row>
    <row r="1839" spans="1:10">
      <c r="A1839" s="30" t="s">
        <v>225</v>
      </c>
      <c r="B1839" s="22">
        <v>10.17</v>
      </c>
      <c r="C1839" s="13">
        <v>45098.521527777775</v>
      </c>
      <c r="D1839" s="13">
        <v>45098.522222222222</v>
      </c>
      <c r="E1839" s="76">
        <v>45120</v>
      </c>
      <c r="F1839" s="273">
        <f t="shared" si="140"/>
        <v>0.50034722222335404</v>
      </c>
      <c r="G1839" s="273">
        <f t="shared" si="141"/>
        <v>21.477777777778101</v>
      </c>
      <c r="H1839" s="273">
        <f t="shared" si="142"/>
        <v>21.978125000001455</v>
      </c>
      <c r="I1839" s="287">
        <f t="shared" si="143"/>
        <v>5.8509565876493464E-7</v>
      </c>
      <c r="J1839" s="22">
        <f t="shared" si="144"/>
        <v>1.2859305525293931E-5</v>
      </c>
    </row>
    <row r="1840" spans="1:10">
      <c r="A1840" s="30" t="s">
        <v>225</v>
      </c>
      <c r="B1840" s="22">
        <v>10.59</v>
      </c>
      <c r="C1840" s="13">
        <v>45103.522916666669</v>
      </c>
      <c r="D1840" s="13">
        <v>45103.522916666669</v>
      </c>
      <c r="E1840" s="76">
        <v>45120</v>
      </c>
      <c r="F1840" s="273">
        <f t="shared" si="140"/>
        <v>0.5</v>
      </c>
      <c r="G1840" s="273">
        <f t="shared" si="141"/>
        <v>16.477083333331393</v>
      </c>
      <c r="H1840" s="273">
        <f t="shared" si="142"/>
        <v>16.977083333331393</v>
      </c>
      <c r="I1840" s="287">
        <f t="shared" si="143"/>
        <v>6.0925890130979915E-7</v>
      </c>
      <c r="J1840" s="22">
        <f t="shared" si="144"/>
        <v>1.0343439139110388E-5</v>
      </c>
    </row>
    <row r="1841" spans="1:10">
      <c r="A1841" s="30" t="s">
        <v>225</v>
      </c>
      <c r="B1841" s="22">
        <v>536.64</v>
      </c>
      <c r="C1841" s="13">
        <v>45019.268750000003</v>
      </c>
      <c r="D1841" s="13">
        <v>45019.269444444442</v>
      </c>
      <c r="E1841" s="76">
        <v>45057</v>
      </c>
      <c r="F1841" s="273">
        <f t="shared" si="140"/>
        <v>0.50034722221971606</v>
      </c>
      <c r="G1841" s="273">
        <f t="shared" si="141"/>
        <v>37.730555555557657</v>
      </c>
      <c r="H1841" s="273">
        <f t="shared" si="142"/>
        <v>38.230902777777374</v>
      </c>
      <c r="I1841" s="287">
        <f t="shared" si="143"/>
        <v>3.0873720188752656E-5</v>
      </c>
      <c r="J1841" s="22">
        <f t="shared" si="144"/>
        <v>1.1803301949245054E-3</v>
      </c>
    </row>
    <row r="1842" spans="1:10">
      <c r="A1842" s="30" t="s">
        <v>225</v>
      </c>
      <c r="B1842" s="22">
        <v>10.18</v>
      </c>
      <c r="C1842" s="13">
        <v>45089.361805555556</v>
      </c>
      <c r="D1842" s="13">
        <v>45089.363194444442</v>
      </c>
      <c r="E1842" s="76">
        <v>45120</v>
      </c>
      <c r="F1842" s="273">
        <f t="shared" si="140"/>
        <v>0.5006944444430701</v>
      </c>
      <c r="G1842" s="273">
        <f t="shared" si="141"/>
        <v>30.636805555557657</v>
      </c>
      <c r="H1842" s="273">
        <f t="shared" si="142"/>
        <v>31.137500000000728</v>
      </c>
      <c r="I1842" s="287">
        <f t="shared" si="143"/>
        <v>5.8567097406362182E-7</v>
      </c>
      <c r="J1842" s="22">
        <f t="shared" si="144"/>
        <v>1.8236329954906452E-5</v>
      </c>
    </row>
    <row r="1843" spans="1:10">
      <c r="A1843" s="30" t="s">
        <v>225</v>
      </c>
      <c r="B1843" s="22">
        <v>4044.6</v>
      </c>
      <c r="C1843" s="13">
        <v>45069.393055555556</v>
      </c>
      <c r="D1843" s="13">
        <v>45069.393055555556</v>
      </c>
      <c r="E1843" s="76">
        <v>45091</v>
      </c>
      <c r="F1843" s="273">
        <f t="shared" si="140"/>
        <v>0.5</v>
      </c>
      <c r="G1843" s="273">
        <f t="shared" si="141"/>
        <v>21.606944444443798</v>
      </c>
      <c r="H1843" s="273">
        <f t="shared" si="142"/>
        <v>22.106944444443798</v>
      </c>
      <c r="I1843" s="287">
        <f t="shared" si="143"/>
        <v>2.3269202570704568E-4</v>
      </c>
      <c r="J1843" s="22">
        <f t="shared" si="144"/>
        <v>5.1441096849707468E-3</v>
      </c>
    </row>
    <row r="1844" spans="1:10">
      <c r="A1844" s="30" t="s">
        <v>225</v>
      </c>
      <c r="B1844" s="22">
        <v>12.1</v>
      </c>
      <c r="C1844" s="13">
        <v>45069.393055555556</v>
      </c>
      <c r="D1844" s="13">
        <v>45069.393055555556</v>
      </c>
      <c r="E1844" s="76">
        <v>45091</v>
      </c>
      <c r="F1844" s="273">
        <f t="shared" si="140"/>
        <v>0.5</v>
      </c>
      <c r="G1844" s="273">
        <f t="shared" si="141"/>
        <v>21.606944444443798</v>
      </c>
      <c r="H1844" s="273">
        <f t="shared" si="142"/>
        <v>22.106944444443798</v>
      </c>
      <c r="I1844" s="287">
        <f t="shared" si="143"/>
        <v>6.9613151141157411E-7</v>
      </c>
      <c r="J1844" s="22">
        <f t="shared" si="144"/>
        <v>1.5389340648802363E-5</v>
      </c>
    </row>
    <row r="1845" spans="1:10">
      <c r="A1845" s="30" t="s">
        <v>225</v>
      </c>
      <c r="B1845" s="22">
        <v>11.4</v>
      </c>
      <c r="C1845" s="13">
        <v>45055.474305555559</v>
      </c>
      <c r="D1845" s="13">
        <v>45055.474999999999</v>
      </c>
      <c r="E1845" s="76">
        <v>45091</v>
      </c>
      <c r="F1845" s="273">
        <f t="shared" si="140"/>
        <v>0.50034722221971606</v>
      </c>
      <c r="G1845" s="273">
        <f t="shared" si="141"/>
        <v>35.525000000001455</v>
      </c>
      <c r="H1845" s="273">
        <f t="shared" si="142"/>
        <v>36.025347222221171</v>
      </c>
      <c r="I1845" s="287">
        <f t="shared" si="143"/>
        <v>6.5585944050346652E-7</v>
      </c>
      <c r="J1845" s="22">
        <f t="shared" si="144"/>
        <v>2.362756407310909E-5</v>
      </c>
    </row>
    <row r="1846" spans="1:10">
      <c r="A1846" s="30" t="s">
        <v>225</v>
      </c>
      <c r="B1846" s="22">
        <v>588.57000000000005</v>
      </c>
      <c r="C1846" s="13">
        <v>45251.625</v>
      </c>
      <c r="D1846" s="13">
        <v>45251.625</v>
      </c>
      <c r="E1846" s="76">
        <v>45274</v>
      </c>
      <c r="F1846" s="273">
        <f t="shared" si="140"/>
        <v>0.5</v>
      </c>
      <c r="G1846" s="273">
        <f t="shared" si="141"/>
        <v>22.375</v>
      </c>
      <c r="H1846" s="273">
        <f t="shared" si="142"/>
        <v>22.875</v>
      </c>
      <c r="I1846" s="287">
        <f t="shared" si="143"/>
        <v>3.3861332534835558E-5</v>
      </c>
      <c r="J1846" s="22">
        <f t="shared" si="144"/>
        <v>7.7457798173436333E-4</v>
      </c>
    </row>
    <row r="1847" spans="1:10">
      <c r="A1847" s="30" t="s">
        <v>225</v>
      </c>
      <c r="B1847" s="22">
        <v>582.66999999999996</v>
      </c>
      <c r="C1847" s="13">
        <v>45238.580555555556</v>
      </c>
      <c r="D1847" s="13">
        <v>45238.580555555556</v>
      </c>
      <c r="E1847" s="76">
        <v>45274</v>
      </c>
      <c r="F1847" s="273">
        <f t="shared" si="140"/>
        <v>0.5</v>
      </c>
      <c r="G1847" s="273">
        <f t="shared" si="141"/>
        <v>35.419444444443798</v>
      </c>
      <c r="H1847" s="273">
        <f t="shared" si="142"/>
        <v>35.919444444443798</v>
      </c>
      <c r="I1847" s="287">
        <f t="shared" si="143"/>
        <v>3.3521896508610072E-5</v>
      </c>
      <c r="J1847" s="22">
        <f t="shared" si="144"/>
        <v>1.2040878993134141E-3</v>
      </c>
    </row>
    <row r="1848" spans="1:10">
      <c r="A1848" s="30" t="s">
        <v>225</v>
      </c>
      <c r="B1848" s="22">
        <v>5091.12</v>
      </c>
      <c r="C1848" s="13">
        <v>45247.60833333333</v>
      </c>
      <c r="D1848" s="13">
        <v>45247.609722222223</v>
      </c>
      <c r="E1848" s="76">
        <v>45274</v>
      </c>
      <c r="F1848" s="273">
        <f t="shared" si="140"/>
        <v>0.50069444444670808</v>
      </c>
      <c r="G1848" s="273">
        <f t="shared" si="141"/>
        <v>26.390277777776646</v>
      </c>
      <c r="H1848" s="273">
        <f t="shared" si="142"/>
        <v>26.890972222223354</v>
      </c>
      <c r="I1848" s="287">
        <f t="shared" si="143"/>
        <v>2.9289992234526392E-4</v>
      </c>
      <c r="J1848" s="22">
        <f t="shared" si="144"/>
        <v>7.8763636756778686E-3</v>
      </c>
    </row>
    <row r="1849" spans="1:10">
      <c r="A1849" s="30" t="s">
        <v>225</v>
      </c>
      <c r="B1849" s="22">
        <v>4052.63</v>
      </c>
      <c r="C1849" s="13">
        <v>45079.306250000001</v>
      </c>
      <c r="D1849" s="13">
        <v>45079.306944444441</v>
      </c>
      <c r="E1849" s="76">
        <v>45120</v>
      </c>
      <c r="F1849" s="273">
        <f t="shared" si="140"/>
        <v>0.50034722221971606</v>
      </c>
      <c r="G1849" s="273">
        <f t="shared" si="141"/>
        <v>40.693055555559113</v>
      </c>
      <c r="H1849" s="273">
        <f t="shared" si="142"/>
        <v>41.193402777778829</v>
      </c>
      <c r="I1849" s="287">
        <f t="shared" si="143"/>
        <v>2.3315400389189154E-4</v>
      </c>
      <c r="J1849" s="22">
        <f t="shared" si="144"/>
        <v>9.6044067915705012E-3</v>
      </c>
    </row>
    <row r="1850" spans="1:10">
      <c r="A1850" s="30" t="s">
        <v>225</v>
      </c>
      <c r="B1850" s="22">
        <v>571.59</v>
      </c>
      <c r="C1850" s="13">
        <v>45280.425694444442</v>
      </c>
      <c r="D1850" s="13">
        <v>45280.425694444442</v>
      </c>
      <c r="E1850" s="76">
        <v>45302</v>
      </c>
      <c r="F1850" s="273">
        <f t="shared" si="140"/>
        <v>0.5</v>
      </c>
      <c r="G1850" s="273">
        <f t="shared" si="141"/>
        <v>21.574305555557657</v>
      </c>
      <c r="H1850" s="273">
        <f t="shared" si="142"/>
        <v>22.074305555557657</v>
      </c>
      <c r="I1850" s="287">
        <f t="shared" si="143"/>
        <v>3.28844471576646E-5</v>
      </c>
      <c r="J1850" s="22">
        <f t="shared" si="144"/>
        <v>7.259013345838779E-4</v>
      </c>
    </row>
    <row r="1851" spans="1:10">
      <c r="A1851" s="30" t="s">
        <v>225</v>
      </c>
      <c r="B1851" s="22">
        <v>538.58000000000004</v>
      </c>
      <c r="C1851" s="13">
        <v>45033.51458333333</v>
      </c>
      <c r="D1851" s="13">
        <v>45033.51458333333</v>
      </c>
      <c r="E1851" s="76">
        <v>45057</v>
      </c>
      <c r="F1851" s="273">
        <f t="shared" si="140"/>
        <v>0.5</v>
      </c>
      <c r="G1851" s="273">
        <f t="shared" si="141"/>
        <v>23.485416666670062</v>
      </c>
      <c r="H1851" s="273">
        <f t="shared" si="142"/>
        <v>23.985416666670062</v>
      </c>
      <c r="I1851" s="287">
        <f t="shared" si="143"/>
        <v>3.0985331356697983E-5</v>
      </c>
      <c r="J1851" s="22">
        <f t="shared" si="144"/>
        <v>7.4319608314523831E-4</v>
      </c>
    </row>
    <row r="1852" spans="1:10">
      <c r="A1852" s="30" t="s">
        <v>225</v>
      </c>
      <c r="B1852" s="22">
        <v>5112.72</v>
      </c>
      <c r="C1852" s="13">
        <v>45125.296527777777</v>
      </c>
      <c r="D1852" s="13">
        <v>45125.297222222223</v>
      </c>
      <c r="E1852" s="76">
        <v>45152</v>
      </c>
      <c r="F1852" s="273">
        <f t="shared" si="140"/>
        <v>0.50034722222335404</v>
      </c>
      <c r="G1852" s="273">
        <f t="shared" si="141"/>
        <v>26.702777777776646</v>
      </c>
      <c r="H1852" s="273">
        <f t="shared" si="142"/>
        <v>27.203125</v>
      </c>
      <c r="I1852" s="287">
        <f t="shared" si="143"/>
        <v>2.9414260339042839E-4</v>
      </c>
      <c r="J1852" s="22">
        <f t="shared" si="144"/>
        <v>8.0015980078552481E-3</v>
      </c>
    </row>
    <row r="1853" spans="1:10">
      <c r="A1853" s="30" t="s">
        <v>225</v>
      </c>
      <c r="B1853" s="22">
        <v>511.7</v>
      </c>
      <c r="C1853" s="13">
        <v>45096.447222222225</v>
      </c>
      <c r="D1853" s="13">
        <v>45096.447916666664</v>
      </c>
      <c r="E1853" s="76">
        <v>45120</v>
      </c>
      <c r="F1853" s="273">
        <f t="shared" si="140"/>
        <v>0.50034722221971606</v>
      </c>
      <c r="G1853" s="273">
        <f t="shared" si="141"/>
        <v>23.552083333335759</v>
      </c>
      <c r="H1853" s="273">
        <f t="shared" si="142"/>
        <v>24.052430555555475</v>
      </c>
      <c r="I1853" s="287">
        <f t="shared" si="143"/>
        <v>2.943888383382665E-5</v>
      </c>
      <c r="J1853" s="22">
        <f t="shared" si="144"/>
        <v>7.0807670904618025E-4</v>
      </c>
    </row>
    <row r="1854" spans="1:10">
      <c r="A1854" s="30" t="s">
        <v>225</v>
      </c>
      <c r="B1854" s="22">
        <v>5263.92</v>
      </c>
      <c r="C1854" s="13">
        <v>45175.004166666666</v>
      </c>
      <c r="D1854" s="13">
        <v>45175.004166666666</v>
      </c>
      <c r="E1854" s="76">
        <v>45211</v>
      </c>
      <c r="F1854" s="273">
        <f t="shared" si="140"/>
        <v>0.5</v>
      </c>
      <c r="G1854" s="273">
        <f t="shared" si="141"/>
        <v>35.995833333334303</v>
      </c>
      <c r="H1854" s="273">
        <f t="shared" si="142"/>
        <v>36.495833333334303</v>
      </c>
      <c r="I1854" s="287">
        <f t="shared" si="143"/>
        <v>3.0284137070657962E-4</v>
      </c>
      <c r="J1854" s="22">
        <f t="shared" si="144"/>
        <v>1.1052448191745839E-2</v>
      </c>
    </row>
    <row r="1855" spans="1:10">
      <c r="A1855" s="30" t="s">
        <v>225</v>
      </c>
      <c r="B1855" s="22">
        <v>507.62</v>
      </c>
      <c r="C1855" s="13">
        <v>44953.261111111111</v>
      </c>
      <c r="D1855" s="13">
        <v>44953.261805555558</v>
      </c>
      <c r="E1855" s="76">
        <v>44971</v>
      </c>
      <c r="F1855" s="273">
        <f t="shared" si="140"/>
        <v>0.50034722222335404</v>
      </c>
      <c r="G1855" s="273">
        <f t="shared" si="141"/>
        <v>17.738194444442343</v>
      </c>
      <c r="H1855" s="273">
        <f t="shared" si="142"/>
        <v>18.238541666665697</v>
      </c>
      <c r="I1855" s="287">
        <f t="shared" si="143"/>
        <v>2.9204155191962254E-5</v>
      </c>
      <c r="J1855" s="22">
        <f t="shared" si="144"/>
        <v>5.3264120130837496E-4</v>
      </c>
    </row>
    <row r="1856" spans="1:10">
      <c r="A1856" s="30" t="s">
        <v>225</v>
      </c>
      <c r="B1856" s="22">
        <v>4057.44</v>
      </c>
      <c r="C1856" s="13">
        <v>45071.394444444442</v>
      </c>
      <c r="D1856" s="13">
        <v>45071.394444444442</v>
      </c>
      <c r="E1856" s="76">
        <v>45091</v>
      </c>
      <c r="F1856" s="273">
        <f t="shared" si="140"/>
        <v>0.5</v>
      </c>
      <c r="G1856" s="273">
        <f t="shared" si="141"/>
        <v>19.605555555557657</v>
      </c>
      <c r="H1856" s="273">
        <f t="shared" si="142"/>
        <v>20.105555555557657</v>
      </c>
      <c r="I1856" s="287">
        <f t="shared" si="143"/>
        <v>2.3343073055056012E-4</v>
      </c>
      <c r="J1856" s="22">
        <f t="shared" si="144"/>
        <v>4.6932545214586965E-3</v>
      </c>
    </row>
    <row r="1857" spans="1:10">
      <c r="A1857" s="30" t="s">
        <v>225</v>
      </c>
      <c r="B1857" s="22">
        <v>5110.5600000000004</v>
      </c>
      <c r="C1857" s="13">
        <v>45140.429861111108</v>
      </c>
      <c r="D1857" s="13">
        <v>45140.430555555555</v>
      </c>
      <c r="E1857" s="76">
        <v>45183</v>
      </c>
      <c r="F1857" s="273">
        <f t="shared" si="140"/>
        <v>0.50034722222335404</v>
      </c>
      <c r="G1857" s="273">
        <f t="shared" si="141"/>
        <v>42.569444444445253</v>
      </c>
      <c r="H1857" s="273">
        <f t="shared" si="142"/>
        <v>43.069791666668607</v>
      </c>
      <c r="I1857" s="287">
        <f t="shared" si="143"/>
        <v>2.9401833528591194E-4</v>
      </c>
      <c r="J1857" s="22">
        <f t="shared" si="144"/>
        <v>1.2663308446944946E-2</v>
      </c>
    </row>
    <row r="1858" spans="1:10">
      <c r="A1858" s="30" t="s">
        <v>225</v>
      </c>
      <c r="B1858" s="22">
        <v>509.34</v>
      </c>
      <c r="C1858" s="13">
        <v>45105.317361111112</v>
      </c>
      <c r="D1858" s="13">
        <v>45105.341666666667</v>
      </c>
      <c r="E1858" s="76">
        <v>45120</v>
      </c>
      <c r="F1858" s="273">
        <f t="shared" si="140"/>
        <v>0.51215277777737356</v>
      </c>
      <c r="G1858" s="273">
        <f t="shared" si="141"/>
        <v>14.658333333332848</v>
      </c>
      <c r="H1858" s="273">
        <f t="shared" si="142"/>
        <v>15.170486111110222</v>
      </c>
      <c r="I1858" s="287">
        <f t="shared" si="143"/>
        <v>2.9303109423336457E-5</v>
      </c>
      <c r="J1858" s="22">
        <f t="shared" si="144"/>
        <v>4.4454241451906878E-4</v>
      </c>
    </row>
    <row r="1859" spans="1:10">
      <c r="A1859" s="30" t="s">
        <v>225</v>
      </c>
      <c r="B1859" s="22">
        <v>3824.72</v>
      </c>
      <c r="C1859" s="13">
        <v>45106.275694444441</v>
      </c>
      <c r="D1859" s="13">
        <v>45106.277083333334</v>
      </c>
      <c r="E1859" s="76">
        <v>45120</v>
      </c>
      <c r="F1859" s="273">
        <f t="shared" si="140"/>
        <v>0.50069444444670808</v>
      </c>
      <c r="G1859" s="273">
        <f t="shared" si="141"/>
        <v>13.722916666665697</v>
      </c>
      <c r="H1859" s="273">
        <f t="shared" si="142"/>
        <v>14.223611111112405</v>
      </c>
      <c r="I1859" s="287">
        <f t="shared" si="143"/>
        <v>2.200419929195104E-4</v>
      </c>
      <c r="J1859" s="22">
        <f t="shared" si="144"/>
        <v>3.1297917354012653E-3</v>
      </c>
    </row>
    <row r="1860" spans="1:10">
      <c r="A1860" s="30" t="s">
        <v>225</v>
      </c>
      <c r="B1860" s="22">
        <v>10.130000000000001</v>
      </c>
      <c r="C1860" s="13">
        <v>45106.275694444441</v>
      </c>
      <c r="D1860" s="13">
        <v>45106.277083333334</v>
      </c>
      <c r="E1860" s="76">
        <v>45120</v>
      </c>
      <c r="F1860" s="273">
        <f t="shared" si="140"/>
        <v>0.50069444444670808</v>
      </c>
      <c r="G1860" s="273">
        <f t="shared" si="141"/>
        <v>13.722916666665697</v>
      </c>
      <c r="H1860" s="273">
        <f t="shared" si="142"/>
        <v>14.223611111112405</v>
      </c>
      <c r="I1860" s="287">
        <f t="shared" si="143"/>
        <v>5.8279439757018569E-7</v>
      </c>
      <c r="J1860" s="22">
        <f t="shared" si="144"/>
        <v>8.289440868773354E-6</v>
      </c>
    </row>
    <row r="1861" spans="1:10">
      <c r="A1861" s="30" t="s">
        <v>225</v>
      </c>
      <c r="B1861" s="22">
        <v>3755.7</v>
      </c>
      <c r="C1861" s="13">
        <v>44950.415277777778</v>
      </c>
      <c r="D1861" s="13">
        <v>44950.415972222225</v>
      </c>
      <c r="E1861" s="76">
        <v>44971</v>
      </c>
      <c r="F1861" s="273">
        <f t="shared" si="140"/>
        <v>0.50034722222335404</v>
      </c>
      <c r="G1861" s="273">
        <f t="shared" si="141"/>
        <v>20.584027777775191</v>
      </c>
      <c r="H1861" s="273">
        <f t="shared" si="142"/>
        <v>21.084374999998545</v>
      </c>
      <c r="I1861" s="287">
        <f t="shared" si="143"/>
        <v>2.1607116672797097E-4</v>
      </c>
      <c r="J1861" s="22">
        <f t="shared" si="144"/>
        <v>4.5557255059797486E-3</v>
      </c>
    </row>
    <row r="1862" spans="1:10">
      <c r="A1862" s="30" t="s">
        <v>225</v>
      </c>
      <c r="B1862" s="22">
        <v>14.46</v>
      </c>
      <c r="C1862" s="13">
        <v>44964.569444444445</v>
      </c>
      <c r="D1862" s="13">
        <v>44964.570138888892</v>
      </c>
      <c r="E1862" s="76">
        <v>44999</v>
      </c>
      <c r="F1862" s="273">
        <f t="shared" si="140"/>
        <v>0.50034722222335404</v>
      </c>
      <c r="G1862" s="273">
        <f t="shared" si="141"/>
        <v>34.429861111108039</v>
      </c>
      <c r="H1862" s="273">
        <f t="shared" si="142"/>
        <v>34.930208333331393</v>
      </c>
      <c r="I1862" s="287">
        <f t="shared" si="143"/>
        <v>8.3190592190176548E-7</v>
      </c>
      <c r="J1862" s="22">
        <f t="shared" si="144"/>
        <v>2.9058647165760785E-5</v>
      </c>
    </row>
    <row r="1863" spans="1:10">
      <c r="A1863" s="30" t="s">
        <v>225</v>
      </c>
      <c r="B1863" s="22">
        <v>501.6</v>
      </c>
      <c r="C1863" s="13">
        <v>44964.569444444445</v>
      </c>
      <c r="D1863" s="13">
        <v>44964.570138888892</v>
      </c>
      <c r="E1863" s="76">
        <v>44999</v>
      </c>
      <c r="F1863" s="273">
        <f t="shared" si="140"/>
        <v>0.50034722222335404</v>
      </c>
      <c r="G1863" s="273">
        <f t="shared" si="141"/>
        <v>34.429861111108039</v>
      </c>
      <c r="H1863" s="273">
        <f t="shared" si="142"/>
        <v>34.930208333331393</v>
      </c>
      <c r="I1863" s="287">
        <f t="shared" si="143"/>
        <v>2.8857815382152529E-5</v>
      </c>
      <c r="J1863" s="22">
        <f t="shared" si="144"/>
        <v>1.008009503343403E-3</v>
      </c>
    </row>
    <row r="1864" spans="1:10">
      <c r="A1864" s="30" t="s">
        <v>225</v>
      </c>
      <c r="B1864" s="22">
        <v>15.19</v>
      </c>
      <c r="C1864" s="13">
        <v>44965.535416666666</v>
      </c>
      <c r="D1864" s="13">
        <v>44965.536111111112</v>
      </c>
      <c r="E1864" s="76">
        <v>44999</v>
      </c>
      <c r="F1864" s="273">
        <f t="shared" si="140"/>
        <v>0.50034722222335404</v>
      </c>
      <c r="G1864" s="273">
        <f t="shared" si="141"/>
        <v>33.463888888887595</v>
      </c>
      <c r="H1864" s="273">
        <f t="shared" si="142"/>
        <v>33.964236111110949</v>
      </c>
      <c r="I1864" s="287">
        <f t="shared" si="143"/>
        <v>8.7390393870593473E-7</v>
      </c>
      <c r="J1864" s="22">
        <f t="shared" si="144"/>
        <v>2.9681479712638197E-5</v>
      </c>
    </row>
    <row r="1865" spans="1:10">
      <c r="A1865" s="30" t="s">
        <v>225</v>
      </c>
      <c r="B1865" s="22">
        <v>561.21</v>
      </c>
      <c r="C1865" s="13">
        <v>45141.45208333333</v>
      </c>
      <c r="D1865" s="13">
        <v>45141.453472222223</v>
      </c>
      <c r="E1865" s="76">
        <v>45183</v>
      </c>
      <c r="F1865" s="273">
        <f t="shared" si="140"/>
        <v>0.50069444444670808</v>
      </c>
      <c r="G1865" s="273">
        <f t="shared" si="141"/>
        <v>41.546527777776646</v>
      </c>
      <c r="H1865" s="273">
        <f t="shared" si="142"/>
        <v>42.047222222223354</v>
      </c>
      <c r="I1865" s="287">
        <f t="shared" si="143"/>
        <v>3.2287269877627235E-5</v>
      </c>
      <c r="J1865" s="22">
        <f t="shared" si="144"/>
        <v>1.3575900114934905E-3</v>
      </c>
    </row>
    <row r="1866" spans="1:10">
      <c r="A1866" s="30" t="s">
        <v>225</v>
      </c>
      <c r="B1866" s="22">
        <v>553.66</v>
      </c>
      <c r="C1866" s="13">
        <v>45268.583333333336</v>
      </c>
      <c r="D1866" s="13">
        <v>45268.583333333336</v>
      </c>
      <c r="E1866" s="76">
        <v>45302</v>
      </c>
      <c r="F1866" s="273">
        <f t="shared" ref="F1866:F1922" si="145">(D1866-C1866+1)/2</f>
        <v>0.5</v>
      </c>
      <c r="G1866" s="273">
        <f t="shared" ref="G1866:G1922" si="146">E1866-D1866</f>
        <v>33.416666666664241</v>
      </c>
      <c r="H1866" s="273">
        <f t="shared" ref="H1866:H1922" si="147">SUM(F1866:G1866)</f>
        <v>33.916666666664241</v>
      </c>
      <c r="I1866" s="287">
        <f t="shared" ref="I1866:I1922" si="148">+B1866/B$1925</f>
        <v>3.185290682711836E-5</v>
      </c>
      <c r="J1866" s="22">
        <f t="shared" ref="J1866:J1922" si="149">+H1866*I1866</f>
        <v>1.0803444232196872E-3</v>
      </c>
    </row>
    <row r="1867" spans="1:10">
      <c r="A1867" s="30" t="s">
        <v>225</v>
      </c>
      <c r="B1867" s="22">
        <v>3834.35</v>
      </c>
      <c r="C1867" s="13">
        <v>45077.310416666667</v>
      </c>
      <c r="D1867" s="13">
        <v>45077.311111111114</v>
      </c>
      <c r="E1867" s="76">
        <v>45091</v>
      </c>
      <c r="F1867" s="273">
        <f t="shared" si="145"/>
        <v>0.50034722222335404</v>
      </c>
      <c r="G1867" s="273">
        <f t="shared" si="146"/>
        <v>13.68888888888614</v>
      </c>
      <c r="H1867" s="273">
        <f t="shared" si="147"/>
        <v>14.189236111109494</v>
      </c>
      <c r="I1867" s="287">
        <f t="shared" si="148"/>
        <v>2.2059602155214623E-4</v>
      </c>
      <c r="J1867" s="22">
        <f t="shared" si="149"/>
        <v>3.1300890349748017E-3</v>
      </c>
    </row>
    <row r="1868" spans="1:10">
      <c r="A1868" s="30" t="s">
        <v>225</v>
      </c>
      <c r="B1868" s="22">
        <v>5397.84</v>
      </c>
      <c r="C1868" s="13">
        <v>45124.573611111111</v>
      </c>
      <c r="D1868" s="13">
        <v>45124.573611111111</v>
      </c>
      <c r="E1868" s="76">
        <v>45152</v>
      </c>
      <c r="F1868" s="273">
        <f t="shared" si="145"/>
        <v>0.5</v>
      </c>
      <c r="G1868" s="273">
        <f t="shared" si="146"/>
        <v>27.426388888889051</v>
      </c>
      <c r="H1868" s="273">
        <f t="shared" si="147"/>
        <v>27.926388888889051</v>
      </c>
      <c r="I1868" s="287">
        <f t="shared" si="148"/>
        <v>3.1054599318659928E-4</v>
      </c>
      <c r="J1868" s="22">
        <f t="shared" si="149"/>
        <v>8.6724281736152604E-3</v>
      </c>
    </row>
    <row r="1869" spans="1:10">
      <c r="A1869" s="30" t="s">
        <v>225</v>
      </c>
      <c r="B1869" s="22">
        <v>532.34</v>
      </c>
      <c r="C1869" s="13">
        <v>44937.506944444445</v>
      </c>
      <c r="D1869" s="13">
        <v>44937.507638888892</v>
      </c>
      <c r="E1869" s="76">
        <v>44971</v>
      </c>
      <c r="F1869" s="273">
        <f t="shared" si="145"/>
        <v>0.50034722222335404</v>
      </c>
      <c r="G1869" s="273">
        <f t="shared" si="146"/>
        <v>33.492361111108039</v>
      </c>
      <c r="H1869" s="273">
        <f t="shared" si="147"/>
        <v>33.992708333331393</v>
      </c>
      <c r="I1869" s="287">
        <f t="shared" si="148"/>
        <v>3.0626334610317144E-5</v>
      </c>
      <c r="J1869" s="22">
        <f t="shared" si="149"/>
        <v>1.0410720597275231E-3</v>
      </c>
    </row>
    <row r="1870" spans="1:10">
      <c r="A1870" s="30" t="s">
        <v>225</v>
      </c>
      <c r="B1870" s="22">
        <v>514.28</v>
      </c>
      <c r="C1870" s="13">
        <v>44944.537499999999</v>
      </c>
      <c r="D1870" s="13">
        <v>44944.538194444445</v>
      </c>
      <c r="E1870" s="76">
        <v>44971</v>
      </c>
      <c r="F1870" s="273">
        <f t="shared" si="145"/>
        <v>0.50034722222335404</v>
      </c>
      <c r="G1870" s="273">
        <f t="shared" si="146"/>
        <v>26.461805555554747</v>
      </c>
      <c r="H1870" s="273">
        <f t="shared" si="147"/>
        <v>26.962152777778101</v>
      </c>
      <c r="I1870" s="287">
        <f t="shared" si="148"/>
        <v>2.958731518088796E-5</v>
      </c>
      <c r="J1870" s="22">
        <f t="shared" si="149"/>
        <v>7.9773771219137453E-4</v>
      </c>
    </row>
    <row r="1871" spans="1:10">
      <c r="A1871" s="30" t="s">
        <v>225</v>
      </c>
      <c r="B1871" s="22">
        <v>10.53</v>
      </c>
      <c r="C1871" s="13">
        <v>45091.280555555553</v>
      </c>
      <c r="D1871" s="13">
        <v>45091.280555555553</v>
      </c>
      <c r="E1871" s="76">
        <v>45120</v>
      </c>
      <c r="F1871" s="273">
        <f t="shared" si="145"/>
        <v>0.5</v>
      </c>
      <c r="G1871" s="273">
        <f t="shared" si="146"/>
        <v>28.719444444446708</v>
      </c>
      <c r="H1871" s="273">
        <f t="shared" si="147"/>
        <v>29.219444444446708</v>
      </c>
      <c r="I1871" s="287">
        <f t="shared" si="148"/>
        <v>6.0580700951767562E-7</v>
      </c>
      <c r="J1871" s="22">
        <f t="shared" si="149"/>
        <v>1.7701344258658122E-5</v>
      </c>
    </row>
    <row r="1872" spans="1:10">
      <c r="A1872" s="30" t="s">
        <v>225</v>
      </c>
      <c r="B1872" s="22">
        <v>2.65</v>
      </c>
      <c r="C1872" s="13">
        <v>45177.460416666669</v>
      </c>
      <c r="D1872" s="13">
        <v>45177.460416666669</v>
      </c>
      <c r="E1872" s="76">
        <v>45211</v>
      </c>
      <c r="F1872" s="273">
        <f t="shared" si="145"/>
        <v>0.5</v>
      </c>
      <c r="G1872" s="273">
        <f t="shared" si="146"/>
        <v>33.539583333331393</v>
      </c>
      <c r="H1872" s="273">
        <f t="shared" si="147"/>
        <v>34.039583333331393</v>
      </c>
      <c r="I1872" s="287">
        <f t="shared" si="148"/>
        <v>1.5245855415212161E-7</v>
      </c>
      <c r="J1872" s="22">
        <f t="shared" si="149"/>
        <v>5.1896256589403607E-6</v>
      </c>
    </row>
    <row r="1873" spans="1:10">
      <c r="A1873" s="30" t="s">
        <v>225</v>
      </c>
      <c r="B1873" s="22">
        <v>513.85</v>
      </c>
      <c r="C1873" s="13">
        <v>45006.499305555553</v>
      </c>
      <c r="D1873" s="13">
        <v>45006.5</v>
      </c>
      <c r="E1873" s="76">
        <v>45029</v>
      </c>
      <c r="F1873" s="273">
        <f t="shared" si="145"/>
        <v>0.50034722222335404</v>
      </c>
      <c r="G1873" s="273">
        <f t="shared" si="146"/>
        <v>22.5</v>
      </c>
      <c r="H1873" s="273">
        <f t="shared" si="147"/>
        <v>23.000347222223354</v>
      </c>
      <c r="I1873" s="287">
        <f t="shared" si="148"/>
        <v>2.9562576623044413E-5</v>
      </c>
      <c r="J1873" s="22">
        <f t="shared" si="149"/>
        <v>6.7994952711360461E-4</v>
      </c>
    </row>
    <row r="1874" spans="1:10">
      <c r="A1874" s="30" t="s">
        <v>225</v>
      </c>
      <c r="B1874" s="22">
        <v>5054.3999999999996</v>
      </c>
      <c r="C1874" s="13">
        <v>45147.361805555556</v>
      </c>
      <c r="D1874" s="13">
        <v>45147.362500000003</v>
      </c>
      <c r="E1874" s="76">
        <v>45183</v>
      </c>
      <c r="F1874" s="273">
        <f t="shared" si="145"/>
        <v>0.50034722222335404</v>
      </c>
      <c r="G1874" s="273">
        <f t="shared" si="146"/>
        <v>35.63749999999709</v>
      </c>
      <c r="H1874" s="273">
        <f t="shared" si="147"/>
        <v>36.137847222220444</v>
      </c>
      <c r="I1874" s="287">
        <f t="shared" si="148"/>
        <v>2.9078736456848432E-4</v>
      </c>
      <c r="J1874" s="22">
        <f t="shared" si="149"/>
        <v>1.0508429354928005E-2</v>
      </c>
    </row>
    <row r="1875" spans="1:10">
      <c r="A1875" s="30" t="s">
        <v>225</v>
      </c>
      <c r="B1875" s="22">
        <v>552.01</v>
      </c>
      <c r="C1875" s="13">
        <v>45147.361805555556</v>
      </c>
      <c r="D1875" s="13">
        <v>45147.362500000003</v>
      </c>
      <c r="E1875" s="76">
        <v>45183</v>
      </c>
      <c r="F1875" s="273">
        <f t="shared" si="145"/>
        <v>0.50034722222335404</v>
      </c>
      <c r="G1875" s="273">
        <f t="shared" si="146"/>
        <v>35.63749999999709</v>
      </c>
      <c r="H1875" s="273">
        <f t="shared" si="147"/>
        <v>36.137847222220444</v>
      </c>
      <c r="I1875" s="287">
        <f t="shared" si="148"/>
        <v>3.1757979802834964E-5</v>
      </c>
      <c r="J1875" s="22">
        <f t="shared" si="149"/>
        <v>1.1476650222012124E-3</v>
      </c>
    </row>
    <row r="1876" spans="1:10">
      <c r="A1876" s="30" t="s">
        <v>225</v>
      </c>
      <c r="B1876" s="22">
        <v>537.07000000000005</v>
      </c>
      <c r="C1876" s="13">
        <v>45030.513888888891</v>
      </c>
      <c r="D1876" s="13">
        <v>45030.513888888891</v>
      </c>
      <c r="E1876" s="76">
        <v>45057</v>
      </c>
      <c r="F1876" s="273">
        <f t="shared" si="145"/>
        <v>0.5</v>
      </c>
      <c r="G1876" s="273">
        <f t="shared" si="146"/>
        <v>26.486111111109494</v>
      </c>
      <c r="H1876" s="273">
        <f t="shared" si="147"/>
        <v>26.986111111109494</v>
      </c>
      <c r="I1876" s="287">
        <f t="shared" si="148"/>
        <v>3.0898458746596213E-5</v>
      </c>
      <c r="J1876" s="22">
        <f t="shared" si="149"/>
        <v>8.3382924089767845E-4</v>
      </c>
    </row>
    <row r="1877" spans="1:10">
      <c r="A1877" s="30" t="s">
        <v>225</v>
      </c>
      <c r="B1877" s="22">
        <v>5281.2</v>
      </c>
      <c r="C1877" s="13">
        <v>45154.314583333333</v>
      </c>
      <c r="D1877" s="13">
        <v>45154.31527777778</v>
      </c>
      <c r="E1877" s="76">
        <v>45183</v>
      </c>
      <c r="F1877" s="273">
        <f t="shared" si="145"/>
        <v>0.50034722222335404</v>
      </c>
      <c r="G1877" s="273">
        <f t="shared" si="146"/>
        <v>28.684722222220444</v>
      </c>
      <c r="H1877" s="273">
        <f t="shared" si="147"/>
        <v>29.185069444443798</v>
      </c>
      <c r="I1877" s="287">
        <f t="shared" si="148"/>
        <v>3.0383551554271119E-4</v>
      </c>
      <c r="J1877" s="22">
        <f t="shared" si="149"/>
        <v>8.8674606208024084E-3</v>
      </c>
    </row>
    <row r="1878" spans="1:10">
      <c r="A1878" s="30" t="s">
        <v>225</v>
      </c>
      <c r="B1878" s="22">
        <v>1.99</v>
      </c>
      <c r="C1878" s="13">
        <v>45286.417361111111</v>
      </c>
      <c r="D1878" s="13">
        <v>45286.419444444444</v>
      </c>
      <c r="E1878" s="76">
        <v>45302</v>
      </c>
      <c r="F1878" s="273">
        <f t="shared" si="145"/>
        <v>0.50104166666642413</v>
      </c>
      <c r="G1878" s="273">
        <f t="shared" si="146"/>
        <v>15.580555555556202</v>
      </c>
      <c r="H1878" s="273">
        <f t="shared" si="147"/>
        <v>16.081597222222626</v>
      </c>
      <c r="I1878" s="287">
        <f t="shared" si="148"/>
        <v>1.1448774443876302E-7</v>
      </c>
      <c r="J1878" s="22">
        <f t="shared" si="149"/>
        <v>1.8411457929449454E-6</v>
      </c>
    </row>
    <row r="1879" spans="1:10">
      <c r="A1879" s="30" t="s">
        <v>225</v>
      </c>
      <c r="B1879" s="22">
        <v>5231.5200000000004</v>
      </c>
      <c r="C1879" s="13">
        <v>45278.25</v>
      </c>
      <c r="D1879" s="13">
        <v>45278.25</v>
      </c>
      <c r="E1879" s="76">
        <v>45302</v>
      </c>
      <c r="F1879" s="273">
        <f t="shared" si="145"/>
        <v>0.5</v>
      </c>
      <c r="G1879" s="273">
        <f t="shared" si="146"/>
        <v>23.75</v>
      </c>
      <c r="H1879" s="273">
        <f t="shared" si="147"/>
        <v>24.25</v>
      </c>
      <c r="I1879" s="287">
        <f t="shared" si="148"/>
        <v>3.0097734913883293E-4</v>
      </c>
      <c r="J1879" s="22">
        <f t="shared" si="149"/>
        <v>7.2987007166166983E-3</v>
      </c>
    </row>
    <row r="1880" spans="1:10">
      <c r="A1880" s="30" t="s">
        <v>225</v>
      </c>
      <c r="B1880" s="22">
        <v>571.35</v>
      </c>
      <c r="C1880" s="13">
        <v>45278.25</v>
      </c>
      <c r="D1880" s="13">
        <v>45278.25</v>
      </c>
      <c r="E1880" s="76">
        <v>45302</v>
      </c>
      <c r="F1880" s="273">
        <f t="shared" si="145"/>
        <v>0.5</v>
      </c>
      <c r="G1880" s="273">
        <f t="shared" si="146"/>
        <v>23.75</v>
      </c>
      <c r="H1880" s="273">
        <f t="shared" si="147"/>
        <v>24.25</v>
      </c>
      <c r="I1880" s="287">
        <f t="shared" si="148"/>
        <v>3.2870639590496107E-5</v>
      </c>
      <c r="J1880" s="22">
        <f t="shared" si="149"/>
        <v>7.9711301006953061E-4</v>
      </c>
    </row>
    <row r="1881" spans="1:10">
      <c r="A1881" s="30" t="s">
        <v>225</v>
      </c>
      <c r="B1881" s="22">
        <v>543.30999999999995</v>
      </c>
      <c r="C1881" s="13">
        <v>45000.507638888892</v>
      </c>
      <c r="D1881" s="13">
        <v>45000.508333333331</v>
      </c>
      <c r="E1881" s="76">
        <v>45029</v>
      </c>
      <c r="F1881" s="273">
        <f t="shared" si="145"/>
        <v>0.50034722221971606</v>
      </c>
      <c r="G1881" s="273">
        <f t="shared" si="146"/>
        <v>28.491666666668607</v>
      </c>
      <c r="H1881" s="273">
        <f t="shared" si="147"/>
        <v>28.992013888888323</v>
      </c>
      <c r="I1881" s="287">
        <f t="shared" si="148"/>
        <v>3.1257455492977052E-5</v>
      </c>
      <c r="J1881" s="22">
        <f t="shared" si="149"/>
        <v>9.0621658378369928E-4</v>
      </c>
    </row>
    <row r="1882" spans="1:10">
      <c r="A1882" s="30" t="s">
        <v>225</v>
      </c>
      <c r="B1882" s="22">
        <v>568.75</v>
      </c>
      <c r="C1882" s="13">
        <v>45153.274305555555</v>
      </c>
      <c r="D1882" s="13">
        <v>45153.275000000001</v>
      </c>
      <c r="E1882" s="76">
        <v>45183</v>
      </c>
      <c r="F1882" s="273">
        <f t="shared" si="145"/>
        <v>0.50034722222335404</v>
      </c>
      <c r="G1882" s="273">
        <f t="shared" si="146"/>
        <v>29.724999999998545</v>
      </c>
      <c r="H1882" s="273">
        <f t="shared" si="147"/>
        <v>30.225347222221899</v>
      </c>
      <c r="I1882" s="287">
        <f t="shared" si="148"/>
        <v>3.2721057612837421E-5</v>
      </c>
      <c r="J1882" s="22">
        <f t="shared" si="149"/>
        <v>9.8900532782633817E-4</v>
      </c>
    </row>
    <row r="1883" spans="1:10">
      <c r="A1883" s="30" t="s">
        <v>225</v>
      </c>
      <c r="B1883" s="22">
        <v>577.01</v>
      </c>
      <c r="C1883" s="13">
        <v>45127.504861111112</v>
      </c>
      <c r="D1883" s="13">
        <v>45127.504861111112</v>
      </c>
      <c r="E1883" s="76">
        <v>45152</v>
      </c>
      <c r="F1883" s="273">
        <f t="shared" si="145"/>
        <v>0.5</v>
      </c>
      <c r="G1883" s="273">
        <f t="shared" si="146"/>
        <v>24.495138888887595</v>
      </c>
      <c r="H1883" s="273">
        <f t="shared" si="147"/>
        <v>24.995138888887595</v>
      </c>
      <c r="I1883" s="287">
        <f t="shared" si="148"/>
        <v>3.3196268049553093E-5</v>
      </c>
      <c r="J1883" s="22">
        <f t="shared" si="149"/>
        <v>8.2974533049132127E-4</v>
      </c>
    </row>
    <row r="1884" spans="1:10">
      <c r="A1884" s="30" t="s">
        <v>225</v>
      </c>
      <c r="B1884" s="22">
        <v>556.25</v>
      </c>
      <c r="C1884" s="13">
        <v>45127.505555555559</v>
      </c>
      <c r="D1884" s="13">
        <v>45127.505555555559</v>
      </c>
      <c r="E1884" s="76">
        <v>45152</v>
      </c>
      <c r="F1884" s="273">
        <f t="shared" si="145"/>
        <v>0.5</v>
      </c>
      <c r="G1884" s="273">
        <f t="shared" si="146"/>
        <v>24.494444444440887</v>
      </c>
      <c r="H1884" s="273">
        <f t="shared" si="147"/>
        <v>24.994444444440887</v>
      </c>
      <c r="I1884" s="287">
        <f t="shared" si="148"/>
        <v>3.2001913489478356E-5</v>
      </c>
      <c r="J1884" s="22">
        <f t="shared" si="149"/>
        <v>7.9987004882857014E-4</v>
      </c>
    </row>
    <row r="1885" spans="1:10">
      <c r="A1885" s="30" t="s">
        <v>225</v>
      </c>
      <c r="B1885" s="22">
        <v>9.89</v>
      </c>
      <c r="C1885" s="13">
        <v>45107.258333333331</v>
      </c>
      <c r="D1885" s="13">
        <v>45107.259027777778</v>
      </c>
      <c r="E1885" s="76">
        <v>45120</v>
      </c>
      <c r="F1885" s="273">
        <f t="shared" si="145"/>
        <v>0.50034722222335404</v>
      </c>
      <c r="G1885" s="273">
        <f t="shared" si="146"/>
        <v>12.740972222221899</v>
      </c>
      <c r="H1885" s="273">
        <f t="shared" si="147"/>
        <v>13.241319444445253</v>
      </c>
      <c r="I1885" s="287">
        <f t="shared" si="148"/>
        <v>5.6898683040169167E-7</v>
      </c>
      <c r="J1885" s="22">
        <f t="shared" si="149"/>
        <v>7.534136381031193E-6</v>
      </c>
    </row>
    <row r="1886" spans="1:10">
      <c r="A1886" s="30" t="s">
        <v>225</v>
      </c>
      <c r="B1886" s="22">
        <v>530.41</v>
      </c>
      <c r="C1886" s="13">
        <v>45007.306250000001</v>
      </c>
      <c r="D1886" s="13">
        <v>45007.306944444441</v>
      </c>
      <c r="E1886" s="76">
        <v>45029</v>
      </c>
      <c r="F1886" s="273">
        <f t="shared" si="145"/>
        <v>0.50034722221971606</v>
      </c>
      <c r="G1886" s="273">
        <f t="shared" si="146"/>
        <v>21.693055555559113</v>
      </c>
      <c r="H1886" s="273">
        <f t="shared" si="147"/>
        <v>22.193402777778829</v>
      </c>
      <c r="I1886" s="287">
        <f t="shared" si="148"/>
        <v>3.0515298757670497E-5</v>
      </c>
      <c r="J1886" s="22">
        <f t="shared" si="149"/>
        <v>6.7723831621323521E-4</v>
      </c>
    </row>
    <row r="1887" spans="1:10">
      <c r="A1887" s="30" t="s">
        <v>225</v>
      </c>
      <c r="B1887" s="22">
        <v>2.65</v>
      </c>
      <c r="C1887" s="13">
        <v>45176.132638888892</v>
      </c>
      <c r="D1887" s="13">
        <v>45176.132638888892</v>
      </c>
      <c r="E1887" s="76">
        <v>45211</v>
      </c>
      <c r="F1887" s="273">
        <f t="shared" si="145"/>
        <v>0.5</v>
      </c>
      <c r="G1887" s="273">
        <f t="shared" si="146"/>
        <v>34.867361111108039</v>
      </c>
      <c r="H1887" s="273">
        <f t="shared" si="147"/>
        <v>35.367361111108039</v>
      </c>
      <c r="I1887" s="287">
        <f t="shared" si="148"/>
        <v>1.5245855415212161E-7</v>
      </c>
      <c r="J1887" s="22">
        <f t="shared" si="149"/>
        <v>5.3920567391755047E-6</v>
      </c>
    </row>
    <row r="1888" spans="1:10">
      <c r="A1888" s="30" t="s">
        <v>225</v>
      </c>
      <c r="B1888" s="22">
        <v>568.28</v>
      </c>
      <c r="C1888" s="13">
        <v>45176.132638888892</v>
      </c>
      <c r="D1888" s="13">
        <v>45176.132638888892</v>
      </c>
      <c r="E1888" s="76">
        <v>45211</v>
      </c>
      <c r="F1888" s="273">
        <f t="shared" si="145"/>
        <v>0.5</v>
      </c>
      <c r="G1888" s="273">
        <f t="shared" si="146"/>
        <v>34.867361111108039</v>
      </c>
      <c r="H1888" s="273">
        <f t="shared" si="147"/>
        <v>35.367361111108039</v>
      </c>
      <c r="I1888" s="287">
        <f t="shared" si="148"/>
        <v>3.2694017793799117E-5</v>
      </c>
      <c r="J1888" s="22">
        <f t="shared" si="149"/>
        <v>1.1563011334862852E-3</v>
      </c>
    </row>
    <row r="1889" spans="1:10">
      <c r="A1889" s="30" t="s">
        <v>225</v>
      </c>
      <c r="B1889" s="22">
        <v>3834.35</v>
      </c>
      <c r="C1889" s="13">
        <v>44957.262499999997</v>
      </c>
      <c r="D1889" s="13">
        <v>44957.263194444444</v>
      </c>
      <c r="E1889" s="76">
        <v>44971</v>
      </c>
      <c r="F1889" s="273">
        <f t="shared" si="145"/>
        <v>0.50034722222335404</v>
      </c>
      <c r="G1889" s="273">
        <f t="shared" si="146"/>
        <v>13.736805555556202</v>
      </c>
      <c r="H1889" s="273">
        <f t="shared" si="147"/>
        <v>14.237152777779556</v>
      </c>
      <c r="I1889" s="287">
        <f t="shared" si="148"/>
        <v>2.2059602155214623E-4</v>
      </c>
      <c r="J1889" s="22">
        <f t="shared" si="149"/>
        <v>3.1406592610082576E-3</v>
      </c>
    </row>
    <row r="1890" spans="1:10">
      <c r="A1890" s="30" t="s">
        <v>225</v>
      </c>
      <c r="B1890" s="22">
        <v>543.99</v>
      </c>
      <c r="C1890" s="13">
        <v>45156.320833333331</v>
      </c>
      <c r="D1890" s="13">
        <v>45156.322222222225</v>
      </c>
      <c r="E1890" s="76">
        <v>45183</v>
      </c>
      <c r="F1890" s="273">
        <f t="shared" si="145"/>
        <v>0.50069444444670808</v>
      </c>
      <c r="G1890" s="273">
        <f t="shared" si="146"/>
        <v>26.677777777775191</v>
      </c>
      <c r="H1890" s="273">
        <f t="shared" si="147"/>
        <v>27.178472222221899</v>
      </c>
      <c r="I1890" s="287">
        <f t="shared" si="148"/>
        <v>3.1296576933287785E-5</v>
      </c>
      <c r="J1890" s="22">
        <f t="shared" si="149"/>
        <v>8.5059314683199271E-4</v>
      </c>
    </row>
    <row r="1891" spans="1:10">
      <c r="A1891" s="30" t="s">
        <v>225</v>
      </c>
      <c r="B1891" s="22">
        <v>5382.72</v>
      </c>
      <c r="C1891" s="13">
        <v>45161.071527777778</v>
      </c>
      <c r="D1891" s="13">
        <v>45161.071527777778</v>
      </c>
      <c r="E1891" s="76">
        <v>45183</v>
      </c>
      <c r="F1891" s="273">
        <f t="shared" si="145"/>
        <v>0.5</v>
      </c>
      <c r="G1891" s="273">
        <f t="shared" si="146"/>
        <v>21.928472222221899</v>
      </c>
      <c r="H1891" s="273">
        <f t="shared" si="147"/>
        <v>22.428472222221899</v>
      </c>
      <c r="I1891" s="287">
        <f t="shared" si="148"/>
        <v>3.0967611645498416E-4</v>
      </c>
      <c r="J1891" s="22">
        <f t="shared" si="149"/>
        <v>6.9455621757961664E-3</v>
      </c>
    </row>
    <row r="1892" spans="1:10">
      <c r="A1892" s="30" t="s">
        <v>225</v>
      </c>
      <c r="B1892" s="22">
        <v>535.78</v>
      </c>
      <c r="C1892" s="13">
        <v>45103.522916666669</v>
      </c>
      <c r="D1892" s="13">
        <v>45103.522916666669</v>
      </c>
      <c r="E1892" s="76">
        <v>45120</v>
      </c>
      <c r="F1892" s="273">
        <f t="shared" si="145"/>
        <v>0.5</v>
      </c>
      <c r="G1892" s="273">
        <f t="shared" si="146"/>
        <v>16.477083333331393</v>
      </c>
      <c r="H1892" s="273">
        <f t="shared" si="147"/>
        <v>16.977083333331393</v>
      </c>
      <c r="I1892" s="287">
        <f t="shared" si="148"/>
        <v>3.082424307306555E-5</v>
      </c>
      <c r="J1892" s="22">
        <f t="shared" si="149"/>
        <v>5.2330574333829679E-4</v>
      </c>
    </row>
    <row r="1893" spans="1:10">
      <c r="A1893" s="30" t="s">
        <v>225</v>
      </c>
      <c r="B1893" s="22">
        <v>537.92999999999995</v>
      </c>
      <c r="C1893" s="13">
        <v>44963.366666666669</v>
      </c>
      <c r="D1893" s="13">
        <v>44963.367361111108</v>
      </c>
      <c r="E1893" s="76">
        <v>44999</v>
      </c>
      <c r="F1893" s="273">
        <f t="shared" si="145"/>
        <v>0.50034722221971606</v>
      </c>
      <c r="G1893" s="273">
        <f t="shared" si="146"/>
        <v>35.632638888891961</v>
      </c>
      <c r="H1893" s="273">
        <f t="shared" si="147"/>
        <v>36.132986111111677</v>
      </c>
      <c r="I1893" s="287">
        <f t="shared" si="148"/>
        <v>3.0947935862283313E-5</v>
      </c>
      <c r="J1893" s="22">
        <f t="shared" si="149"/>
        <v>1.1182413366794578E-3</v>
      </c>
    </row>
    <row r="1894" spans="1:10">
      <c r="A1894" s="30" t="s">
        <v>225</v>
      </c>
      <c r="B1894" s="22">
        <v>3811.88</v>
      </c>
      <c r="C1894" s="13">
        <v>45055.474305555559</v>
      </c>
      <c r="D1894" s="13">
        <v>45055.474999999999</v>
      </c>
      <c r="E1894" s="76">
        <v>45091</v>
      </c>
      <c r="F1894" s="273">
        <f t="shared" si="145"/>
        <v>0.50034722221971606</v>
      </c>
      <c r="G1894" s="273">
        <f t="shared" si="146"/>
        <v>35.525000000001455</v>
      </c>
      <c r="H1894" s="273">
        <f t="shared" si="147"/>
        <v>36.025347222221171</v>
      </c>
      <c r="I1894" s="287">
        <f t="shared" si="148"/>
        <v>2.1930328807599598E-4</v>
      </c>
      <c r="J1894" s="22">
        <f t="shared" si="149"/>
        <v>7.9004770999125517E-3</v>
      </c>
    </row>
    <row r="1895" spans="1:10">
      <c r="A1895" s="30" t="s">
        <v>225</v>
      </c>
      <c r="B1895" s="22">
        <v>5142.96</v>
      </c>
      <c r="C1895" s="13">
        <v>45112.371527777781</v>
      </c>
      <c r="D1895" s="13">
        <v>45112.37222222222</v>
      </c>
      <c r="E1895" s="76">
        <v>45152</v>
      </c>
      <c r="F1895" s="273">
        <f t="shared" si="145"/>
        <v>0.50034722221971606</v>
      </c>
      <c r="G1895" s="273">
        <f t="shared" si="146"/>
        <v>39.627777777779556</v>
      </c>
      <c r="H1895" s="273">
        <f t="shared" si="147"/>
        <v>40.128124999999272</v>
      </c>
      <c r="I1895" s="287">
        <f t="shared" si="148"/>
        <v>2.9588235685365863E-4</v>
      </c>
      <c r="J1895" s="22">
        <f t="shared" si="149"/>
        <v>1.1873204201118004E-2</v>
      </c>
    </row>
    <row r="1896" spans="1:10">
      <c r="A1896" s="30" t="s">
        <v>225</v>
      </c>
      <c r="B1896" s="22">
        <v>2.71</v>
      </c>
      <c r="C1896" s="13">
        <v>45180.51458333333</v>
      </c>
      <c r="D1896" s="13">
        <v>45180.51458333333</v>
      </c>
      <c r="E1896" s="76">
        <v>45211</v>
      </c>
      <c r="F1896" s="273">
        <f t="shared" si="145"/>
        <v>0.5</v>
      </c>
      <c r="G1896" s="273">
        <f t="shared" si="146"/>
        <v>30.485416666670062</v>
      </c>
      <c r="H1896" s="273">
        <f t="shared" si="147"/>
        <v>30.985416666670062</v>
      </c>
      <c r="I1896" s="287">
        <f t="shared" si="148"/>
        <v>1.5591044594424512E-7</v>
      </c>
      <c r="J1896" s="22">
        <f t="shared" si="149"/>
        <v>4.8309501302687747E-6</v>
      </c>
    </row>
    <row r="1897" spans="1:10">
      <c r="A1897" s="30" t="s">
        <v>225</v>
      </c>
      <c r="B1897" s="22">
        <v>5132.16</v>
      </c>
      <c r="C1897" s="13">
        <v>45257.175694444442</v>
      </c>
      <c r="D1897" s="13">
        <v>45257.175694444442</v>
      </c>
      <c r="E1897" s="76">
        <v>45274</v>
      </c>
      <c r="F1897" s="273">
        <f t="shared" si="145"/>
        <v>0.5</v>
      </c>
      <c r="G1897" s="273">
        <f t="shared" si="146"/>
        <v>16.824305555557657</v>
      </c>
      <c r="H1897" s="273">
        <f t="shared" si="147"/>
        <v>17.324305555557657</v>
      </c>
      <c r="I1897" s="287">
        <f t="shared" si="148"/>
        <v>2.9526101633107636E-4</v>
      </c>
      <c r="J1897" s="22">
        <f t="shared" si="149"/>
        <v>5.1151920655640665E-3</v>
      </c>
    </row>
    <row r="1898" spans="1:10">
      <c r="A1898" s="30" t="s">
        <v>225</v>
      </c>
      <c r="B1898" s="22">
        <v>3.59</v>
      </c>
      <c r="C1898" s="13">
        <v>45233.5625</v>
      </c>
      <c r="D1898" s="13">
        <v>45233.5625</v>
      </c>
      <c r="E1898" s="76">
        <v>45274</v>
      </c>
      <c r="F1898" s="273">
        <f t="shared" si="145"/>
        <v>0.5</v>
      </c>
      <c r="G1898" s="273">
        <f t="shared" si="146"/>
        <v>40.4375</v>
      </c>
      <c r="H1898" s="273">
        <f t="shared" si="147"/>
        <v>40.9375</v>
      </c>
      <c r="I1898" s="287">
        <f t="shared" si="148"/>
        <v>2.0653819222872322E-7</v>
      </c>
      <c r="J1898" s="22">
        <f t="shared" si="149"/>
        <v>8.4551572443633562E-6</v>
      </c>
    </row>
    <row r="1899" spans="1:10">
      <c r="A1899" s="30" t="s">
        <v>225</v>
      </c>
      <c r="B1899" s="22">
        <v>564.04</v>
      </c>
      <c r="C1899" s="13">
        <v>45233.5625</v>
      </c>
      <c r="D1899" s="13">
        <v>45233.5625</v>
      </c>
      <c r="E1899" s="76">
        <v>45274</v>
      </c>
      <c r="F1899" s="273">
        <f t="shared" si="145"/>
        <v>0.5</v>
      </c>
      <c r="G1899" s="273">
        <f t="shared" si="146"/>
        <v>40.4375</v>
      </c>
      <c r="H1899" s="273">
        <f t="shared" si="147"/>
        <v>40.9375</v>
      </c>
      <c r="I1899" s="287">
        <f t="shared" si="148"/>
        <v>3.2450084107155725E-5</v>
      </c>
      <c r="J1899" s="22">
        <f t="shared" si="149"/>
        <v>1.3284253181366874E-3</v>
      </c>
    </row>
    <row r="1900" spans="1:10">
      <c r="A1900" s="30" t="s">
        <v>225</v>
      </c>
      <c r="B1900" s="22">
        <v>556.02</v>
      </c>
      <c r="C1900" s="13">
        <v>45239.619444444441</v>
      </c>
      <c r="D1900" s="13">
        <v>45239.619444444441</v>
      </c>
      <c r="E1900" s="76">
        <v>45274</v>
      </c>
      <c r="F1900" s="273">
        <f t="shared" si="145"/>
        <v>0.5</v>
      </c>
      <c r="G1900" s="273">
        <f t="shared" si="146"/>
        <v>34.380555555559113</v>
      </c>
      <c r="H1900" s="273">
        <f t="shared" si="147"/>
        <v>34.880555555559113</v>
      </c>
      <c r="I1900" s="287">
        <f t="shared" si="148"/>
        <v>3.1988681237608546E-5</v>
      </c>
      <c r="J1900" s="22">
        <f t="shared" si="149"/>
        <v>1.1157829730574762E-3</v>
      </c>
    </row>
    <row r="1901" spans="1:10">
      <c r="A1901" s="30" t="s">
        <v>225</v>
      </c>
      <c r="B1901" s="22">
        <v>517.72</v>
      </c>
      <c r="C1901" s="13">
        <v>45021.584722222222</v>
      </c>
      <c r="D1901" s="13">
        <v>45021.584722222222</v>
      </c>
      <c r="E1901" s="76">
        <v>45057</v>
      </c>
      <c r="F1901" s="273">
        <f t="shared" si="145"/>
        <v>0.5</v>
      </c>
      <c r="G1901" s="273">
        <f t="shared" si="146"/>
        <v>35.415277777778101</v>
      </c>
      <c r="H1901" s="273">
        <f t="shared" si="147"/>
        <v>35.915277777778101</v>
      </c>
      <c r="I1901" s="287">
        <f t="shared" si="148"/>
        <v>2.9785223643636379E-5</v>
      </c>
      <c r="J1901" s="22">
        <f t="shared" si="149"/>
        <v>1.0697445808344446E-3</v>
      </c>
    </row>
    <row r="1902" spans="1:10">
      <c r="A1902" s="30" t="s">
        <v>225</v>
      </c>
      <c r="B1902" s="22">
        <v>3810.27</v>
      </c>
      <c r="C1902" s="13">
        <v>45079.303472222222</v>
      </c>
      <c r="D1902" s="13">
        <v>45079.304861111108</v>
      </c>
      <c r="E1902" s="76">
        <v>45120</v>
      </c>
      <c r="F1902" s="273">
        <f t="shared" si="145"/>
        <v>0.5006944444430701</v>
      </c>
      <c r="G1902" s="273">
        <f t="shared" si="146"/>
        <v>40.695138888891961</v>
      </c>
      <c r="H1902" s="273">
        <f t="shared" si="147"/>
        <v>41.195833333335031</v>
      </c>
      <c r="I1902" s="287">
        <f t="shared" si="148"/>
        <v>2.1921066231290733E-4</v>
      </c>
      <c r="J1902" s="22">
        <f t="shared" si="149"/>
        <v>9.0305659095325161E-3</v>
      </c>
    </row>
    <row r="1903" spans="1:10">
      <c r="A1903" s="30" t="s">
        <v>225</v>
      </c>
      <c r="B1903" s="22">
        <v>9.98</v>
      </c>
      <c r="C1903" s="13">
        <v>45079.305555555555</v>
      </c>
      <c r="D1903" s="13">
        <v>45079.306250000001</v>
      </c>
      <c r="E1903" s="76">
        <v>45120</v>
      </c>
      <c r="F1903" s="273">
        <f t="shared" si="145"/>
        <v>0.50034722222335404</v>
      </c>
      <c r="G1903" s="273">
        <f t="shared" si="146"/>
        <v>40.693749999998545</v>
      </c>
      <c r="H1903" s="273">
        <f t="shared" si="147"/>
        <v>41.194097222221899</v>
      </c>
      <c r="I1903" s="287">
        <f t="shared" si="148"/>
        <v>5.7416466808987686E-7</v>
      </c>
      <c r="J1903" s="22">
        <f t="shared" si="149"/>
        <v>2.3652195158859156E-5</v>
      </c>
    </row>
    <row r="1904" spans="1:10">
      <c r="A1904" s="30" t="s">
        <v>225</v>
      </c>
      <c r="B1904" s="22">
        <v>504.82</v>
      </c>
      <c r="C1904" s="13">
        <v>45079.305555555555</v>
      </c>
      <c r="D1904" s="13">
        <v>45079.306250000001</v>
      </c>
      <c r="E1904" s="76">
        <v>45120</v>
      </c>
      <c r="F1904" s="273">
        <f t="shared" si="145"/>
        <v>0.50034722222335404</v>
      </c>
      <c r="G1904" s="273">
        <f t="shared" si="146"/>
        <v>40.693749999998545</v>
      </c>
      <c r="H1904" s="273">
        <f t="shared" si="147"/>
        <v>41.194097222221899</v>
      </c>
      <c r="I1904" s="287">
        <f t="shared" si="148"/>
        <v>2.9043066908329822E-5</v>
      </c>
      <c r="J1904" s="22">
        <f t="shared" si="149"/>
        <v>1.1964029218532342E-3</v>
      </c>
    </row>
    <row r="1905" spans="1:10">
      <c r="A1905" s="30" t="s">
        <v>225</v>
      </c>
      <c r="B1905" s="22">
        <v>12.78</v>
      </c>
      <c r="C1905" s="13">
        <v>45033.51458333333</v>
      </c>
      <c r="D1905" s="13">
        <v>45033.51458333333</v>
      </c>
      <c r="E1905" s="76">
        <v>45057</v>
      </c>
      <c r="F1905" s="273">
        <f t="shared" si="145"/>
        <v>0.5</v>
      </c>
      <c r="G1905" s="273">
        <f t="shared" si="146"/>
        <v>23.485416666670062</v>
      </c>
      <c r="H1905" s="273">
        <f t="shared" si="147"/>
        <v>23.985416666670062</v>
      </c>
      <c r="I1905" s="287">
        <f t="shared" si="148"/>
        <v>7.3525295172230722E-7</v>
      </c>
      <c r="J1905" s="22">
        <f t="shared" si="149"/>
        <v>1.7635348402458586E-5</v>
      </c>
    </row>
    <row r="1906" spans="1:10">
      <c r="A1906" s="30" t="s">
        <v>225</v>
      </c>
      <c r="B1906" s="22">
        <v>5406.48</v>
      </c>
      <c r="C1906" s="13">
        <v>45242.531944444447</v>
      </c>
      <c r="D1906" s="13">
        <v>45242.531944444447</v>
      </c>
      <c r="E1906" s="76">
        <v>45274</v>
      </c>
      <c r="F1906" s="273">
        <f t="shared" si="145"/>
        <v>0.5</v>
      </c>
      <c r="G1906" s="273">
        <f t="shared" si="146"/>
        <v>31.468055555553292</v>
      </c>
      <c r="H1906" s="273">
        <f t="shared" si="147"/>
        <v>31.968055555553292</v>
      </c>
      <c r="I1906" s="287">
        <f t="shared" si="148"/>
        <v>3.1104306560466503E-4</v>
      </c>
      <c r="J1906" s="22">
        <f t="shared" si="149"/>
        <v>9.9434420014195384E-3</v>
      </c>
    </row>
    <row r="1907" spans="1:10">
      <c r="A1907" s="30" t="s">
        <v>225</v>
      </c>
      <c r="B1907" s="22">
        <v>3.51</v>
      </c>
      <c r="C1907" s="13">
        <v>45244.62777777778</v>
      </c>
      <c r="D1907" s="13">
        <v>45253.62777777778</v>
      </c>
      <c r="E1907" s="76">
        <v>45274</v>
      </c>
      <c r="F1907" s="273">
        <f t="shared" si="145"/>
        <v>5</v>
      </c>
      <c r="G1907" s="273">
        <f t="shared" si="146"/>
        <v>20.372222222220444</v>
      </c>
      <c r="H1907" s="273">
        <f t="shared" si="147"/>
        <v>25.372222222220444</v>
      </c>
      <c r="I1907" s="287">
        <f t="shared" si="148"/>
        <v>2.0193566983922522E-7</v>
      </c>
      <c r="J1907" s="22">
        <f t="shared" si="149"/>
        <v>5.1235566897537605E-6</v>
      </c>
    </row>
    <row r="1908" spans="1:10">
      <c r="A1908" s="30" t="s">
        <v>225</v>
      </c>
      <c r="B1908" s="22">
        <v>3.6</v>
      </c>
      <c r="C1908" s="13">
        <v>45236.193749999999</v>
      </c>
      <c r="D1908" s="13">
        <v>45236.193749999999</v>
      </c>
      <c r="E1908" s="76">
        <v>45274</v>
      </c>
      <c r="F1908" s="273">
        <f t="shared" si="145"/>
        <v>0.5</v>
      </c>
      <c r="G1908" s="273">
        <f t="shared" si="146"/>
        <v>37.806250000001455</v>
      </c>
      <c r="H1908" s="273">
        <f t="shared" si="147"/>
        <v>38.306250000001455</v>
      </c>
      <c r="I1908" s="287">
        <f t="shared" si="148"/>
        <v>2.0711350752741049E-7</v>
      </c>
      <c r="J1908" s="22">
        <f t="shared" si="149"/>
        <v>7.9337417977221691E-6</v>
      </c>
    </row>
    <row r="1909" spans="1:10">
      <c r="A1909" s="30" t="s">
        <v>225</v>
      </c>
      <c r="B1909" s="22">
        <v>15.58</v>
      </c>
      <c r="C1909" s="13">
        <v>44953.261111111111</v>
      </c>
      <c r="D1909" s="13">
        <v>44953.261805555558</v>
      </c>
      <c r="E1909" s="76">
        <v>44971</v>
      </c>
      <c r="F1909" s="273">
        <f t="shared" si="145"/>
        <v>0.50034722222335404</v>
      </c>
      <c r="G1909" s="273">
        <f t="shared" si="146"/>
        <v>17.738194444442343</v>
      </c>
      <c r="H1909" s="273">
        <f t="shared" si="147"/>
        <v>18.238541666665697</v>
      </c>
      <c r="I1909" s="287">
        <f t="shared" si="148"/>
        <v>8.9634123535473758E-7</v>
      </c>
      <c r="J1909" s="22">
        <f t="shared" si="149"/>
        <v>1.6347956968567985E-5</v>
      </c>
    </row>
    <row r="1910" spans="1:10">
      <c r="A1910" s="30" t="s">
        <v>225</v>
      </c>
      <c r="B1910" s="22">
        <v>572.05999999999995</v>
      </c>
      <c r="C1910" s="13">
        <v>45271.473611111112</v>
      </c>
      <c r="D1910" s="13">
        <v>45271.473611111112</v>
      </c>
      <c r="E1910" s="76">
        <v>45302</v>
      </c>
      <c r="F1910" s="273">
        <f t="shared" si="145"/>
        <v>0.5</v>
      </c>
      <c r="G1910" s="273">
        <f t="shared" si="146"/>
        <v>30.526388888887595</v>
      </c>
      <c r="H1910" s="273">
        <f t="shared" si="147"/>
        <v>31.026388888887595</v>
      </c>
      <c r="I1910" s="287">
        <f t="shared" si="148"/>
        <v>3.2911486976702897E-5</v>
      </c>
      <c r="J1910" s="22">
        <f t="shared" si="149"/>
        <v>1.0211245938507435E-3</v>
      </c>
    </row>
    <row r="1911" spans="1:10">
      <c r="A1911" s="30" t="s">
        <v>225</v>
      </c>
      <c r="B1911" s="22">
        <v>12.13</v>
      </c>
      <c r="C1911" s="13">
        <v>45071.394444444442</v>
      </c>
      <c r="D1911" s="13">
        <v>45071.394444444442</v>
      </c>
      <c r="E1911" s="76">
        <v>45091</v>
      </c>
      <c r="F1911" s="273">
        <f t="shared" si="145"/>
        <v>0.5</v>
      </c>
      <c r="G1911" s="273">
        <f t="shared" si="146"/>
        <v>19.605555555557657</v>
      </c>
      <c r="H1911" s="273">
        <f t="shared" si="147"/>
        <v>20.105555555557657</v>
      </c>
      <c r="I1911" s="287">
        <f t="shared" si="148"/>
        <v>6.9785745730763598E-7</v>
      </c>
      <c r="J1911" s="22">
        <f t="shared" si="149"/>
        <v>1.4030811877758881E-5</v>
      </c>
    </row>
    <row r="1912" spans="1:10">
      <c r="A1912" s="30" t="s">
        <v>225</v>
      </c>
      <c r="B1912" s="22">
        <v>488.7</v>
      </c>
      <c r="C1912" s="13">
        <v>45085.53402777778</v>
      </c>
      <c r="D1912" s="13">
        <v>45085.534722222219</v>
      </c>
      <c r="E1912" s="76">
        <v>45120</v>
      </c>
      <c r="F1912" s="273">
        <f t="shared" si="145"/>
        <v>0.50034722221971606</v>
      </c>
      <c r="G1912" s="273">
        <f t="shared" si="146"/>
        <v>34.465277777781012</v>
      </c>
      <c r="H1912" s="273">
        <f t="shared" si="147"/>
        <v>34.965625000000728</v>
      </c>
      <c r="I1912" s="287">
        <f t="shared" si="148"/>
        <v>2.8115658646845974E-5</v>
      </c>
      <c r="J1912" s="22">
        <f t="shared" si="149"/>
        <v>9.8308157687364414E-4</v>
      </c>
    </row>
    <row r="1913" spans="1:10">
      <c r="A1913" s="30" t="s">
        <v>225</v>
      </c>
      <c r="B1913" s="22">
        <v>4023.74</v>
      </c>
      <c r="C1913" s="13">
        <v>45090.393750000003</v>
      </c>
      <c r="D1913" s="13">
        <v>45090.394444444442</v>
      </c>
      <c r="E1913" s="76">
        <v>45120</v>
      </c>
      <c r="F1913" s="273">
        <f t="shared" si="145"/>
        <v>0.50034722221971606</v>
      </c>
      <c r="G1913" s="273">
        <f t="shared" si="146"/>
        <v>29.605555555557657</v>
      </c>
      <c r="H1913" s="273">
        <f t="shared" si="147"/>
        <v>30.105902777777374</v>
      </c>
      <c r="I1913" s="287">
        <f t="shared" si="148"/>
        <v>2.3149191799398406E-4</v>
      </c>
      <c r="J1913" s="22">
        <f t="shared" si="149"/>
        <v>6.9692731769680971E-3</v>
      </c>
    </row>
    <row r="1914" spans="1:10">
      <c r="A1914" s="30" t="s">
        <v>225</v>
      </c>
      <c r="B1914" s="22">
        <v>539.01</v>
      </c>
      <c r="C1914" s="13">
        <v>45090.393750000003</v>
      </c>
      <c r="D1914" s="13">
        <v>45090.394444444442</v>
      </c>
      <c r="E1914" s="76">
        <v>45120</v>
      </c>
      <c r="F1914" s="273">
        <f t="shared" si="145"/>
        <v>0.50034722221971606</v>
      </c>
      <c r="G1914" s="273">
        <f t="shared" si="146"/>
        <v>29.605555555557657</v>
      </c>
      <c r="H1914" s="273">
        <f t="shared" si="147"/>
        <v>30.105902777777374</v>
      </c>
      <c r="I1914" s="287">
        <f t="shared" si="148"/>
        <v>3.1010069914541532E-5</v>
      </c>
      <c r="J1914" s="22">
        <f t="shared" si="149"/>
        <v>9.3358614997926645E-4</v>
      </c>
    </row>
    <row r="1915" spans="1:10">
      <c r="A1915" s="30" t="s">
        <v>225</v>
      </c>
      <c r="B1915" s="22">
        <v>5296.32</v>
      </c>
      <c r="C1915" s="13">
        <v>45109.378472222219</v>
      </c>
      <c r="D1915" s="13">
        <v>45109.379166666666</v>
      </c>
      <c r="E1915" s="76">
        <v>45152</v>
      </c>
      <c r="F1915" s="273">
        <f t="shared" si="145"/>
        <v>0.50034722222335404</v>
      </c>
      <c r="G1915" s="273">
        <f t="shared" si="146"/>
        <v>42.620833333334303</v>
      </c>
      <c r="H1915" s="273">
        <f t="shared" si="147"/>
        <v>43.121180555557657</v>
      </c>
      <c r="I1915" s="287">
        <f t="shared" si="148"/>
        <v>3.0470539227432631E-4</v>
      </c>
      <c r="J1915" s="22">
        <f t="shared" si="149"/>
        <v>1.3139256236513248E-2</v>
      </c>
    </row>
    <row r="1916" spans="1:10">
      <c r="A1916" s="30" t="s">
        <v>225</v>
      </c>
      <c r="B1916" s="22">
        <v>579.37</v>
      </c>
      <c r="C1916" s="13">
        <v>45278.015277777777</v>
      </c>
      <c r="D1916" s="13">
        <v>45278.015277777777</v>
      </c>
      <c r="E1916" s="76">
        <v>45302</v>
      </c>
      <c r="F1916" s="273">
        <f t="shared" si="145"/>
        <v>0.5</v>
      </c>
      <c r="G1916" s="273">
        <f t="shared" si="146"/>
        <v>23.984722222223354</v>
      </c>
      <c r="H1916" s="273">
        <f t="shared" si="147"/>
        <v>24.484722222223354</v>
      </c>
      <c r="I1916" s="287">
        <f t="shared" si="148"/>
        <v>3.3332042460043279E-5</v>
      </c>
      <c r="J1916" s="22">
        <f t="shared" si="149"/>
        <v>8.1612580073351412E-4</v>
      </c>
    </row>
    <row r="1917" spans="1:10">
      <c r="A1917" s="30" t="s">
        <v>225</v>
      </c>
      <c r="B1917" s="22">
        <v>5400</v>
      </c>
      <c r="C1917" s="13">
        <v>45284.918749999997</v>
      </c>
      <c r="D1917" s="13">
        <v>45284.918749999997</v>
      </c>
      <c r="E1917" s="76">
        <v>45302</v>
      </c>
      <c r="F1917" s="273">
        <f t="shared" si="145"/>
        <v>0.5</v>
      </c>
      <c r="G1917" s="273">
        <f t="shared" si="146"/>
        <v>17.08125000000291</v>
      </c>
      <c r="H1917" s="273">
        <f t="shared" si="147"/>
        <v>17.58125000000291</v>
      </c>
      <c r="I1917" s="287">
        <f t="shared" si="148"/>
        <v>3.1067026129111573E-4</v>
      </c>
      <c r="J1917" s="22">
        <f t="shared" si="149"/>
        <v>5.4619715313253322E-3</v>
      </c>
    </row>
    <row r="1918" spans="1:10">
      <c r="A1918" s="30" t="s">
        <v>225</v>
      </c>
      <c r="B1918" s="22">
        <v>4030.16</v>
      </c>
      <c r="C1918" s="13">
        <v>45082.303472222222</v>
      </c>
      <c r="D1918" s="13">
        <v>45082.304166666669</v>
      </c>
      <c r="E1918" s="76">
        <v>45120</v>
      </c>
      <c r="F1918" s="273">
        <f t="shared" si="145"/>
        <v>0.50034722222335404</v>
      </c>
      <c r="G1918" s="273">
        <f t="shared" si="146"/>
        <v>37.695833333331393</v>
      </c>
      <c r="H1918" s="273">
        <f t="shared" si="147"/>
        <v>38.196180555554747</v>
      </c>
      <c r="I1918" s="287">
        <f t="shared" si="148"/>
        <v>2.3186127041574129E-4</v>
      </c>
      <c r="J1918" s="22">
        <f t="shared" si="149"/>
        <v>8.8562149486399594E-3</v>
      </c>
    </row>
    <row r="1919" spans="1:10">
      <c r="A1919" s="30" t="s">
        <v>225</v>
      </c>
      <c r="B1919" s="22">
        <v>3694.71</v>
      </c>
      <c r="C1919" s="13">
        <v>44946.254166666666</v>
      </c>
      <c r="D1919" s="13">
        <v>44946.254861111112</v>
      </c>
      <c r="E1919" s="76">
        <v>44971</v>
      </c>
      <c r="F1919" s="273">
        <f t="shared" si="145"/>
        <v>0.50034722222335404</v>
      </c>
      <c r="G1919" s="273">
        <f t="shared" si="146"/>
        <v>24.745138888887595</v>
      </c>
      <c r="H1919" s="273">
        <f t="shared" si="147"/>
        <v>25.245486111110949</v>
      </c>
      <c r="I1919" s="287">
        <f t="shared" si="148"/>
        <v>2.1256231872127744E-4</v>
      </c>
      <c r="J1919" s="22">
        <f t="shared" si="149"/>
        <v>5.3662390650235483E-3</v>
      </c>
    </row>
    <row r="1920" spans="1:10">
      <c r="A1920" s="30" t="s">
        <v>225</v>
      </c>
      <c r="B1920" s="22">
        <v>14.66</v>
      </c>
      <c r="C1920" s="13">
        <v>44964.571527777778</v>
      </c>
      <c r="D1920" s="13">
        <v>44964.572222222225</v>
      </c>
      <c r="E1920" s="76">
        <v>44999</v>
      </c>
      <c r="F1920" s="273">
        <f t="shared" si="145"/>
        <v>0.50034722222335404</v>
      </c>
      <c r="G1920" s="273">
        <f t="shared" si="146"/>
        <v>34.427777777775191</v>
      </c>
      <c r="H1920" s="273">
        <f t="shared" si="147"/>
        <v>34.928124999998545</v>
      </c>
      <c r="I1920" s="287">
        <f t="shared" si="148"/>
        <v>8.4341222787551044E-7</v>
      </c>
      <c r="J1920" s="22">
        <f t="shared" si="149"/>
        <v>2.9458807721763085E-5</v>
      </c>
    </row>
    <row r="1921" spans="1:10">
      <c r="A1921" s="30" t="s">
        <v>225</v>
      </c>
      <c r="B1921" s="22">
        <v>508.26</v>
      </c>
      <c r="C1921" s="13">
        <v>44964.571527777778</v>
      </c>
      <c r="D1921" s="13">
        <v>44964.572222222225</v>
      </c>
      <c r="E1921" s="76">
        <v>44999</v>
      </c>
      <c r="F1921" s="273">
        <f t="shared" si="145"/>
        <v>0.50034722222335404</v>
      </c>
      <c r="G1921" s="273">
        <f t="shared" si="146"/>
        <v>34.427777777775191</v>
      </c>
      <c r="H1921" s="273">
        <f t="shared" si="147"/>
        <v>34.928124999998545</v>
      </c>
      <c r="I1921" s="287">
        <f t="shared" si="148"/>
        <v>2.9240975371078238E-5</v>
      </c>
      <c r="J1921" s="22">
        <f t="shared" si="149"/>
        <v>1.0213324428828994E-3</v>
      </c>
    </row>
    <row r="1922" spans="1:10">
      <c r="A1922" s="30" t="s">
        <v>225</v>
      </c>
      <c r="B1922" s="22">
        <v>1.88</v>
      </c>
      <c r="C1922" s="13">
        <v>45268.583333333336</v>
      </c>
      <c r="D1922" s="13">
        <v>45268.583333333336</v>
      </c>
      <c r="E1922" s="76">
        <v>45302</v>
      </c>
      <c r="F1922" s="273">
        <f t="shared" si="145"/>
        <v>0.5</v>
      </c>
      <c r="G1922" s="273">
        <f t="shared" si="146"/>
        <v>33.416666666664241</v>
      </c>
      <c r="H1922" s="273">
        <f t="shared" si="147"/>
        <v>33.916666666664241</v>
      </c>
      <c r="I1922" s="287">
        <f t="shared" si="148"/>
        <v>1.0815927615320325E-7</v>
      </c>
      <c r="J1922" s="22">
        <f t="shared" si="149"/>
        <v>3.6684021161958814E-6</v>
      </c>
    </row>
    <row r="1925" spans="1:10" ht="13.5" thickBot="1">
      <c r="B1925" s="38">
        <f>SUM(B10:B1922)</f>
        <v>17381773.130000018</v>
      </c>
      <c r="J1925" s="220">
        <f>SUM(J10:J1922)</f>
        <v>20.534410536465447</v>
      </c>
    </row>
    <row r="1926" spans="1:10" ht="13.5" thickTop="1"/>
  </sheetData>
  <printOptions horizontalCentered="1"/>
  <pageMargins left="0" right="0" top="0.5" bottom="0.5" header="0.5" footer="0"/>
  <pageSetup scale="60" fitToHeight="2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68545-DF07-497B-A6EA-2E3B1E2898FF}">
  <dimension ref="A1:M1769"/>
  <sheetViews>
    <sheetView view="pageBreakPreview" topLeftCell="A1747" zoomScaleNormal="100" zoomScaleSheetLayoutView="100" workbookViewId="0">
      <selection activeCell="S23" sqref="S23"/>
    </sheetView>
  </sheetViews>
  <sheetFormatPr defaultColWidth="9.140625" defaultRowHeight="12.75"/>
  <cols>
    <col min="1" max="1" width="24.85546875" style="30" bestFit="1" customWidth="1"/>
    <col min="2" max="2" width="19.42578125" style="52" customWidth="1"/>
    <col min="3" max="3" width="16.28515625" style="30" customWidth="1"/>
    <col min="4" max="4" width="12.7109375" style="30" customWidth="1"/>
    <col min="5" max="5" width="17.5703125" style="30" customWidth="1"/>
    <col min="6" max="6" width="18" style="30" customWidth="1"/>
    <col min="7" max="7" width="19.140625" style="30" customWidth="1"/>
    <col min="8" max="8" width="18.85546875" style="30" customWidth="1"/>
    <col min="9" max="9" width="16.5703125" style="30" customWidth="1"/>
    <col min="10" max="10" width="19.28515625" style="30" customWidth="1"/>
    <col min="11" max="11" width="14.7109375" style="30" bestFit="1" customWidth="1"/>
    <col min="12" max="12" width="22.42578125" style="30" bestFit="1" customWidth="1"/>
    <col min="13" max="13" width="37.85546875" style="30" bestFit="1" customWidth="1"/>
    <col min="14" max="16384" width="9.140625" style="30"/>
  </cols>
  <sheetData>
    <row r="1" spans="1:12" s="42" customFormat="1">
      <c r="A1" s="40" t="str">
        <f>'Revenue Lag'!A1</f>
        <v>DUKE ENERGY KENTUCKY</v>
      </c>
      <c r="B1" s="263"/>
      <c r="C1" s="41"/>
      <c r="D1" s="41"/>
    </row>
    <row r="2" spans="1:12" s="42" customFormat="1">
      <c r="A2" s="2" t="s">
        <v>110</v>
      </c>
      <c r="B2" s="263"/>
      <c r="C2" s="41"/>
      <c r="D2" s="41"/>
    </row>
    <row r="3" spans="1:12" s="42" customFormat="1">
      <c r="A3" s="40" t="s">
        <v>226</v>
      </c>
      <c r="B3" s="263"/>
      <c r="C3" s="41"/>
      <c r="D3" s="41"/>
    </row>
    <row r="4" spans="1:12" s="42" customFormat="1">
      <c r="A4" s="43"/>
      <c r="B4" s="263"/>
      <c r="C4" s="41"/>
      <c r="D4" s="41"/>
    </row>
    <row r="5" spans="1:12" s="42" customFormat="1">
      <c r="A5" s="43"/>
      <c r="B5" s="263"/>
      <c r="C5" s="41"/>
      <c r="D5" s="41"/>
    </row>
    <row r="6" spans="1:12" s="42" customFormat="1">
      <c r="A6" s="29" t="s">
        <v>204</v>
      </c>
      <c r="B6" s="264">
        <f>J1768</f>
        <v>13.282087891092193</v>
      </c>
      <c r="C6" s="168" t="s">
        <v>117</v>
      </c>
    </row>
    <row r="8" spans="1:12" s="42" customFormat="1">
      <c r="A8" s="44" t="s">
        <v>205</v>
      </c>
      <c r="B8" s="265" t="s">
        <v>206</v>
      </c>
      <c r="C8" s="44" t="s">
        <v>207</v>
      </c>
      <c r="D8" s="44" t="s">
        <v>208</v>
      </c>
      <c r="E8" s="44" t="s">
        <v>209</v>
      </c>
      <c r="F8" s="44" t="s">
        <v>210</v>
      </c>
      <c r="G8" s="44" t="s">
        <v>211</v>
      </c>
      <c r="H8" s="44" t="s">
        <v>212</v>
      </c>
      <c r="I8" s="44" t="s">
        <v>213</v>
      </c>
      <c r="J8" s="44" t="s">
        <v>214</v>
      </c>
    </row>
    <row r="9" spans="1:12" s="31" customForma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</row>
    <row r="10" spans="1:12" s="7" customFormat="1" ht="15">
      <c r="A10" s="30" t="s">
        <v>227</v>
      </c>
      <c r="B10" s="266">
        <v>4.63</v>
      </c>
      <c r="C10" s="76">
        <v>45116</v>
      </c>
      <c r="D10" s="76">
        <v>45128.494444444441</v>
      </c>
      <c r="E10" s="76">
        <v>45167</v>
      </c>
      <c r="F10" s="273">
        <f>(D10-C10+1)/2</f>
        <v>6.7472222222204437</v>
      </c>
      <c r="G10" s="273">
        <f>E10-D10</f>
        <v>38.505555555559113</v>
      </c>
      <c r="H10" s="273">
        <f t="shared" ref="H10:H73" si="0">SUM(F10:G10)</f>
        <v>45.252777777779556</v>
      </c>
      <c r="I10" s="303">
        <f t="shared" ref="I10:I73" si="1">+B10/B$1768</f>
        <v>6.2223574240890934E-8</v>
      </c>
      <c r="J10" s="301">
        <f t="shared" ref="J10:J73" si="2">+I10*H10</f>
        <v>2.8157895776622057E-6</v>
      </c>
      <c r="K10" s="28"/>
      <c r="L10" s="222"/>
    </row>
    <row r="11" spans="1:12" s="7" customFormat="1" ht="15">
      <c r="A11" s="30" t="s">
        <v>227</v>
      </c>
      <c r="B11" s="262">
        <v>4.67</v>
      </c>
      <c r="C11" s="76">
        <v>45129</v>
      </c>
      <c r="D11" s="76">
        <v>45142.542361111111</v>
      </c>
      <c r="E11" s="76">
        <v>45167</v>
      </c>
      <c r="F11" s="273">
        <f t="shared" ref="F11:F73" si="3">(D11-C11+1)/2</f>
        <v>7.2711805555554747</v>
      </c>
      <c r="G11" s="273">
        <f t="shared" ref="G11:G73" si="4">E11-D11</f>
        <v>24.457638888889051</v>
      </c>
      <c r="H11" s="273">
        <f t="shared" si="0"/>
        <v>31.728819444444525</v>
      </c>
      <c r="I11" s="303">
        <f t="shared" si="1"/>
        <v>6.2761142916838164E-8</v>
      </c>
      <c r="J11" s="301">
        <f t="shared" si="2"/>
        <v>1.9913369717353367E-6</v>
      </c>
      <c r="K11" s="28"/>
      <c r="L11" s="222"/>
    </row>
    <row r="12" spans="1:12" s="7" customFormat="1" ht="15">
      <c r="A12" s="30" t="s">
        <v>227</v>
      </c>
      <c r="B12" s="262">
        <v>4.67</v>
      </c>
      <c r="C12" s="76">
        <v>45116</v>
      </c>
      <c r="D12" s="76">
        <v>45127.491666666669</v>
      </c>
      <c r="E12" s="76">
        <v>45167</v>
      </c>
      <c r="F12" s="273">
        <f t="shared" si="3"/>
        <v>6.2458333333343035</v>
      </c>
      <c r="G12" s="273">
        <f t="shared" si="4"/>
        <v>39.508333333331393</v>
      </c>
      <c r="H12" s="273">
        <f t="shared" si="0"/>
        <v>45.754166666665697</v>
      </c>
      <c r="I12" s="303">
        <f t="shared" si="1"/>
        <v>6.2761142916838164E-8</v>
      </c>
      <c r="J12" s="301">
        <f t="shared" si="2"/>
        <v>2.8715837932074385E-6</v>
      </c>
      <c r="K12" s="28"/>
      <c r="L12" s="222"/>
    </row>
    <row r="13" spans="1:12" s="7" customFormat="1" ht="15">
      <c r="A13" s="30" t="s">
        <v>227</v>
      </c>
      <c r="B13" s="262">
        <v>4.78</v>
      </c>
      <c r="C13" s="76">
        <v>45127</v>
      </c>
      <c r="D13" s="76">
        <v>45142.302083333336</v>
      </c>
      <c r="E13" s="76">
        <v>45167</v>
      </c>
      <c r="F13" s="273">
        <f t="shared" si="3"/>
        <v>8.1510416666678793</v>
      </c>
      <c r="G13" s="273">
        <f t="shared" si="4"/>
        <v>24.697916666664241</v>
      </c>
      <c r="H13" s="273">
        <f t="shared" si="0"/>
        <v>32.848958333332121</v>
      </c>
      <c r="I13" s="303">
        <f t="shared" si="1"/>
        <v>6.4239456775693023E-8</v>
      </c>
      <c r="J13" s="301">
        <f t="shared" si="2"/>
        <v>2.1101992389806301E-6</v>
      </c>
      <c r="K13" s="28"/>
      <c r="L13" s="222"/>
    </row>
    <row r="14" spans="1:12" s="7" customFormat="1" ht="15">
      <c r="A14" s="30" t="s">
        <v>227</v>
      </c>
      <c r="B14" s="262">
        <v>5.0999999999999996</v>
      </c>
      <c r="C14" s="76">
        <v>45131</v>
      </c>
      <c r="D14" s="76">
        <v>45164.345138888886</v>
      </c>
      <c r="E14" s="76">
        <v>45167</v>
      </c>
      <c r="F14" s="273">
        <f t="shared" si="3"/>
        <v>17.17256944444307</v>
      </c>
      <c r="G14" s="273">
        <f t="shared" si="4"/>
        <v>2.6548611111138598</v>
      </c>
      <c r="H14" s="273">
        <f t="shared" si="0"/>
        <v>19.82743055555693</v>
      </c>
      <c r="I14" s="303">
        <f t="shared" si="1"/>
        <v>6.8540006183270797E-8</v>
      </c>
      <c r="J14" s="301">
        <f t="shared" si="2"/>
        <v>1.3589722128762444E-6</v>
      </c>
      <c r="K14" s="28"/>
      <c r="L14" s="222"/>
    </row>
    <row r="15" spans="1:12" s="7" customFormat="1" ht="15">
      <c r="A15" s="30" t="s">
        <v>227</v>
      </c>
      <c r="B15" s="262">
        <v>5.13</v>
      </c>
      <c r="C15" s="76">
        <v>45127</v>
      </c>
      <c r="D15" s="76">
        <v>45143.545138888891</v>
      </c>
      <c r="E15" s="76">
        <v>45167</v>
      </c>
      <c r="F15" s="273">
        <f t="shared" si="3"/>
        <v>8.7725694444452529</v>
      </c>
      <c r="G15" s="273">
        <f t="shared" si="4"/>
        <v>23.454861111109494</v>
      </c>
      <c r="H15" s="273">
        <f t="shared" si="0"/>
        <v>32.227430555554747</v>
      </c>
      <c r="I15" s="303">
        <f t="shared" si="1"/>
        <v>6.894318269023121E-8</v>
      </c>
      <c r="J15" s="301">
        <f t="shared" si="2"/>
        <v>2.2218616324283505E-6</v>
      </c>
      <c r="K15" s="28"/>
      <c r="L15" s="222"/>
    </row>
    <row r="16" spans="1:12" s="7" customFormat="1" ht="15">
      <c r="A16" s="30" t="s">
        <v>227</v>
      </c>
      <c r="B16" s="262">
        <v>5.18</v>
      </c>
      <c r="C16" s="76">
        <v>45129</v>
      </c>
      <c r="D16" s="76">
        <v>45147.365972222222</v>
      </c>
      <c r="E16" s="76">
        <v>45167</v>
      </c>
      <c r="F16" s="273">
        <f t="shared" si="3"/>
        <v>9.6829861111109494</v>
      </c>
      <c r="G16" s="273">
        <f t="shared" si="4"/>
        <v>19.634027777778101</v>
      </c>
      <c r="H16" s="273">
        <f t="shared" si="0"/>
        <v>29.317013888889051</v>
      </c>
      <c r="I16" s="303">
        <f t="shared" si="1"/>
        <v>6.9615143535165244E-8</v>
      </c>
      <c r="J16" s="301">
        <f t="shared" si="2"/>
        <v>2.0409081298974441E-6</v>
      </c>
      <c r="K16" s="28"/>
      <c r="L16" s="222"/>
    </row>
    <row r="17" spans="1:12" s="7" customFormat="1" ht="15">
      <c r="A17" s="30" t="s">
        <v>227</v>
      </c>
      <c r="B17" s="262">
        <v>5.19</v>
      </c>
      <c r="C17" s="76">
        <v>45131</v>
      </c>
      <c r="D17" s="76">
        <v>45163.341666666667</v>
      </c>
      <c r="E17" s="76">
        <v>45167</v>
      </c>
      <c r="F17" s="273">
        <f t="shared" si="3"/>
        <v>16.670833333333576</v>
      </c>
      <c r="G17" s="273">
        <f t="shared" si="4"/>
        <v>3.6583333333328483</v>
      </c>
      <c r="H17" s="273">
        <f t="shared" si="0"/>
        <v>20.329166666666424</v>
      </c>
      <c r="I17" s="303">
        <f t="shared" si="1"/>
        <v>6.9749535704152048E-8</v>
      </c>
      <c r="J17" s="301">
        <f t="shared" si="2"/>
        <v>1.4179499362523075E-6</v>
      </c>
      <c r="K17" s="28"/>
      <c r="L17" s="222"/>
    </row>
    <row r="18" spans="1:12" s="7" customFormat="1" ht="15">
      <c r="A18" s="30" t="s">
        <v>227</v>
      </c>
      <c r="B18" s="262">
        <v>5.22</v>
      </c>
      <c r="C18" s="76">
        <v>45127</v>
      </c>
      <c r="D18" s="76">
        <v>45141.425000000003</v>
      </c>
      <c r="E18" s="76">
        <v>45167</v>
      </c>
      <c r="F18" s="273">
        <f t="shared" si="3"/>
        <v>7.7125000000014552</v>
      </c>
      <c r="G18" s="273">
        <f t="shared" si="4"/>
        <v>25.57499999999709</v>
      </c>
      <c r="H18" s="273">
        <f t="shared" si="0"/>
        <v>33.287499999998545</v>
      </c>
      <c r="I18" s="303">
        <f t="shared" si="1"/>
        <v>7.0152712211112461E-8</v>
      </c>
      <c r="J18" s="301">
        <f t="shared" si="2"/>
        <v>2.3352084077273038E-6</v>
      </c>
      <c r="K18" s="28"/>
      <c r="L18" s="222"/>
    </row>
    <row r="19" spans="1:12" s="7" customFormat="1" ht="15">
      <c r="A19" s="30" t="s">
        <v>227</v>
      </c>
      <c r="B19" s="262">
        <v>5.27</v>
      </c>
      <c r="C19" s="76">
        <v>45116</v>
      </c>
      <c r="D19" s="76">
        <v>45128.493055555555</v>
      </c>
      <c r="E19" s="76">
        <v>45167</v>
      </c>
      <c r="F19" s="273">
        <f t="shared" si="3"/>
        <v>6.7465277777773736</v>
      </c>
      <c r="G19" s="273">
        <f t="shared" si="4"/>
        <v>38.506944444445253</v>
      </c>
      <c r="H19" s="273">
        <f t="shared" si="0"/>
        <v>45.253472222222626</v>
      </c>
      <c r="I19" s="303">
        <f t="shared" si="1"/>
        <v>7.0824673056046482E-8</v>
      </c>
      <c r="J19" s="301">
        <f t="shared" si="2"/>
        <v>3.2050623747897986E-6</v>
      </c>
      <c r="K19" s="28"/>
      <c r="L19" s="222"/>
    </row>
    <row r="20" spans="1:12" s="7" customFormat="1" ht="15">
      <c r="A20" s="30" t="s">
        <v>227</v>
      </c>
      <c r="B20" s="262">
        <v>5.28</v>
      </c>
      <c r="C20" s="76">
        <v>45116</v>
      </c>
      <c r="D20" s="76">
        <v>45126.489583333336</v>
      </c>
      <c r="E20" s="76">
        <v>45167</v>
      </c>
      <c r="F20" s="273">
        <f t="shared" si="3"/>
        <v>5.7447916666678793</v>
      </c>
      <c r="G20" s="273">
        <f t="shared" si="4"/>
        <v>40.510416666664241</v>
      </c>
      <c r="H20" s="273">
        <f t="shared" si="0"/>
        <v>46.255208333332121</v>
      </c>
      <c r="I20" s="303">
        <f t="shared" si="1"/>
        <v>7.0959065225033299E-8</v>
      </c>
      <c r="J20" s="301">
        <f t="shared" si="2"/>
        <v>3.2822263451224177E-6</v>
      </c>
      <c r="K20" s="28"/>
      <c r="L20" s="222"/>
    </row>
    <row r="21" spans="1:12" s="7" customFormat="1" ht="15">
      <c r="A21" s="30" t="s">
        <v>227</v>
      </c>
      <c r="B21" s="262">
        <v>5.31</v>
      </c>
      <c r="C21" s="76">
        <v>45127</v>
      </c>
      <c r="D21" s="76">
        <v>45143.546527777777</v>
      </c>
      <c r="E21" s="76">
        <v>45167</v>
      </c>
      <c r="F21" s="273">
        <f t="shared" si="3"/>
        <v>8.773263888888323</v>
      </c>
      <c r="G21" s="273">
        <f t="shared" si="4"/>
        <v>23.453472222223354</v>
      </c>
      <c r="H21" s="273">
        <f t="shared" si="0"/>
        <v>32.226736111111677</v>
      </c>
      <c r="I21" s="303">
        <f t="shared" si="1"/>
        <v>7.1362241731993712E-8</v>
      </c>
      <c r="J21" s="301">
        <f t="shared" si="2"/>
        <v>2.2997721325943225E-6</v>
      </c>
      <c r="K21" s="28"/>
      <c r="L21" s="222"/>
    </row>
    <row r="22" spans="1:12" s="7" customFormat="1" ht="15">
      <c r="A22" s="30" t="s">
        <v>228</v>
      </c>
      <c r="B22" s="262">
        <v>19.07</v>
      </c>
      <c r="C22" s="76">
        <v>45114</v>
      </c>
      <c r="D22" s="76">
        <v>45126.488194444442</v>
      </c>
      <c r="E22" s="76">
        <v>45152</v>
      </c>
      <c r="F22" s="273">
        <f t="shared" si="3"/>
        <v>6.7440972222211713</v>
      </c>
      <c r="G22" s="273">
        <f t="shared" si="4"/>
        <v>25.511805555557657</v>
      </c>
      <c r="H22" s="273">
        <f t="shared" si="0"/>
        <v>32.255902777778829</v>
      </c>
      <c r="I22" s="303">
        <f t="shared" si="1"/>
        <v>2.5628586625783806E-7</v>
      </c>
      <c r="J22" s="301">
        <f t="shared" si="2"/>
        <v>8.2667319853316518E-6</v>
      </c>
      <c r="K22" s="28"/>
      <c r="L22" s="222"/>
    </row>
    <row r="23" spans="1:12" s="7" customFormat="1" ht="15">
      <c r="A23" s="30" t="s">
        <v>228</v>
      </c>
      <c r="B23" s="262">
        <v>19.36</v>
      </c>
      <c r="C23" s="76">
        <v>45131</v>
      </c>
      <c r="D23" s="76">
        <v>45145.304861111108</v>
      </c>
      <c r="E23" s="76">
        <v>45152</v>
      </c>
      <c r="F23" s="273">
        <f t="shared" si="3"/>
        <v>7.6524305555540195</v>
      </c>
      <c r="G23" s="273">
        <f t="shared" si="4"/>
        <v>6.695138888891961</v>
      </c>
      <c r="H23" s="273">
        <f t="shared" si="0"/>
        <v>14.34756944444598</v>
      </c>
      <c r="I23" s="303">
        <f t="shared" si="1"/>
        <v>2.6018323915845539E-7</v>
      </c>
      <c r="J23" s="301">
        <f t="shared" si="2"/>
        <v>3.7329970921068355E-6</v>
      </c>
      <c r="K23" s="28"/>
      <c r="L23" s="222"/>
    </row>
    <row r="24" spans="1:12" s="7" customFormat="1" ht="15">
      <c r="A24" s="30" t="s">
        <v>228</v>
      </c>
      <c r="B24" s="262">
        <v>19.37</v>
      </c>
      <c r="C24" s="76">
        <v>45132</v>
      </c>
      <c r="D24" s="76">
        <v>45147.364583333336</v>
      </c>
      <c r="E24" s="76">
        <v>45152</v>
      </c>
      <c r="F24" s="273">
        <f t="shared" si="3"/>
        <v>8.1822916666678793</v>
      </c>
      <c r="G24" s="273">
        <f t="shared" si="4"/>
        <v>4.6354166666642413</v>
      </c>
      <c r="H24" s="273">
        <f t="shared" si="0"/>
        <v>12.817708333332121</v>
      </c>
      <c r="I24" s="303">
        <f t="shared" si="1"/>
        <v>2.6031763132744226E-7</v>
      </c>
      <c r="J24" s="301">
        <f t="shared" si="2"/>
        <v>3.3366754723790355E-6</v>
      </c>
      <c r="K24" s="28"/>
      <c r="L24" s="222"/>
    </row>
    <row r="25" spans="1:12" s="7" customFormat="1" ht="15">
      <c r="A25" s="30" t="s">
        <v>228</v>
      </c>
      <c r="B25" s="262">
        <v>19.440000000000001</v>
      </c>
      <c r="C25" s="76">
        <v>45132</v>
      </c>
      <c r="D25" s="76">
        <v>45144.55</v>
      </c>
      <c r="E25" s="76">
        <v>45152</v>
      </c>
      <c r="F25" s="273">
        <f t="shared" si="3"/>
        <v>6.7750000000014552</v>
      </c>
      <c r="G25" s="273">
        <f t="shared" si="4"/>
        <v>7.4499999999970896</v>
      </c>
      <c r="H25" s="273">
        <f t="shared" si="0"/>
        <v>14.224999999998545</v>
      </c>
      <c r="I25" s="303">
        <f t="shared" si="1"/>
        <v>2.6125837651034988E-7</v>
      </c>
      <c r="J25" s="301">
        <f t="shared" si="2"/>
        <v>3.7164004058593469E-6</v>
      </c>
      <c r="K25" s="28"/>
      <c r="L25" s="222"/>
    </row>
    <row r="26" spans="1:12" s="7" customFormat="1" ht="15">
      <c r="A26" s="30" t="s">
        <v>228</v>
      </c>
      <c r="B26" s="262">
        <v>19.47</v>
      </c>
      <c r="C26" s="76">
        <v>45138</v>
      </c>
      <c r="D26" s="76">
        <v>45150.542361111111</v>
      </c>
      <c r="E26" s="76">
        <v>45152</v>
      </c>
      <c r="F26" s="273">
        <f t="shared" si="3"/>
        <v>6.7711805555554747</v>
      </c>
      <c r="G26" s="273">
        <f t="shared" si="4"/>
        <v>1.4576388888890506</v>
      </c>
      <c r="H26" s="273">
        <f t="shared" si="0"/>
        <v>8.2288194444445253</v>
      </c>
      <c r="I26" s="303">
        <f t="shared" si="1"/>
        <v>2.6166155301731028E-7</v>
      </c>
      <c r="J26" s="301">
        <f t="shared" si="2"/>
        <v>2.1531656753323949E-6</v>
      </c>
      <c r="K26" s="28"/>
      <c r="L26" s="222"/>
    </row>
    <row r="27" spans="1:12" s="7" customFormat="1" ht="15">
      <c r="A27" s="30" t="s">
        <v>228</v>
      </c>
      <c r="B27" s="262">
        <v>19.510000000000002</v>
      </c>
      <c r="C27" s="76">
        <v>45132</v>
      </c>
      <c r="D27" s="76">
        <v>45157.42083333333</v>
      </c>
      <c r="E27" s="76">
        <v>45152</v>
      </c>
      <c r="F27" s="273">
        <f t="shared" si="3"/>
        <v>13.210416666664969</v>
      </c>
      <c r="G27" s="273">
        <f t="shared" si="4"/>
        <v>-5.4208333333299379</v>
      </c>
      <c r="H27" s="273">
        <f t="shared" si="0"/>
        <v>7.7895833333350311</v>
      </c>
      <c r="I27" s="303">
        <f t="shared" si="1"/>
        <v>2.6219912169325755E-7</v>
      </c>
      <c r="J27" s="301">
        <f t="shared" si="2"/>
        <v>2.0424219083568825E-6</v>
      </c>
      <c r="K27" s="28"/>
      <c r="L27" s="222"/>
    </row>
    <row r="28" spans="1:12" s="7" customFormat="1" ht="15">
      <c r="A28" s="30" t="s">
        <v>228</v>
      </c>
      <c r="B28" s="262">
        <v>19.54</v>
      </c>
      <c r="C28" s="76">
        <v>45124</v>
      </c>
      <c r="D28" s="76">
        <v>45134.383333333331</v>
      </c>
      <c r="E28" s="76">
        <v>45152</v>
      </c>
      <c r="F28" s="273">
        <f t="shared" si="3"/>
        <v>5.6916666666656965</v>
      </c>
      <c r="G28" s="273">
        <f t="shared" si="4"/>
        <v>17.616666666668607</v>
      </c>
      <c r="H28" s="273">
        <f t="shared" si="0"/>
        <v>23.308333333334303</v>
      </c>
      <c r="I28" s="303">
        <f t="shared" si="1"/>
        <v>2.626022982002179E-7</v>
      </c>
      <c r="J28" s="301">
        <f t="shared" si="2"/>
        <v>6.1208219005503336E-6</v>
      </c>
      <c r="K28" s="28"/>
      <c r="L28" s="222"/>
    </row>
    <row r="29" spans="1:12" s="7" customFormat="1" ht="15">
      <c r="A29" s="30" t="s">
        <v>228</v>
      </c>
      <c r="B29" s="262">
        <v>19.64</v>
      </c>
      <c r="C29" s="76">
        <v>45118</v>
      </c>
      <c r="D29" s="76">
        <v>45151.54791666667</v>
      </c>
      <c r="E29" s="76">
        <v>45152</v>
      </c>
      <c r="F29" s="273">
        <f t="shared" si="3"/>
        <v>17.273958333335031</v>
      </c>
      <c r="G29" s="273">
        <f t="shared" si="4"/>
        <v>0.45208333332993789</v>
      </c>
      <c r="H29" s="273">
        <f t="shared" si="0"/>
        <v>17.726041666664969</v>
      </c>
      <c r="I29" s="303">
        <f t="shared" si="1"/>
        <v>2.6394621989008596E-7</v>
      </c>
      <c r="J29" s="301">
        <f t="shared" si="2"/>
        <v>4.6787216915303779E-6</v>
      </c>
      <c r="K29" s="28"/>
      <c r="L29" s="222"/>
    </row>
    <row r="30" spans="1:12" s="7" customFormat="1" ht="15">
      <c r="A30" s="30" t="s">
        <v>228</v>
      </c>
      <c r="B30" s="262">
        <v>19.71</v>
      </c>
      <c r="C30" s="76">
        <v>45113</v>
      </c>
      <c r="D30" s="76">
        <v>45124.560416666667</v>
      </c>
      <c r="E30" s="76">
        <v>45152</v>
      </c>
      <c r="F30" s="273">
        <f t="shared" si="3"/>
        <v>6.2802083333335759</v>
      </c>
      <c r="G30" s="273">
        <f t="shared" si="4"/>
        <v>27.439583333332848</v>
      </c>
      <c r="H30" s="273">
        <f t="shared" si="0"/>
        <v>33.719791666666424</v>
      </c>
      <c r="I30" s="303">
        <f t="shared" si="1"/>
        <v>2.6488696507299363E-7</v>
      </c>
      <c r="J30" s="301">
        <f t="shared" si="2"/>
        <v>8.9319332774768909E-6</v>
      </c>
      <c r="K30" s="28"/>
      <c r="L30" s="222"/>
    </row>
    <row r="31" spans="1:12" s="7" customFormat="1" ht="15">
      <c r="A31" s="30" t="s">
        <v>228</v>
      </c>
      <c r="B31" s="262">
        <v>19.72</v>
      </c>
      <c r="C31" s="76">
        <v>45117</v>
      </c>
      <c r="D31" s="76">
        <v>45138.419444444444</v>
      </c>
      <c r="E31" s="76">
        <v>45152</v>
      </c>
      <c r="F31" s="273">
        <f t="shared" si="3"/>
        <v>11.209722222221899</v>
      </c>
      <c r="G31" s="273">
        <f t="shared" si="4"/>
        <v>13.580555555556202</v>
      </c>
      <c r="H31" s="273">
        <f t="shared" si="0"/>
        <v>24.790277777778101</v>
      </c>
      <c r="I31" s="303">
        <f t="shared" si="1"/>
        <v>2.650213572419804E-7</v>
      </c>
      <c r="J31" s="301">
        <f t="shared" si="2"/>
        <v>6.569953063072458E-6</v>
      </c>
      <c r="K31" s="28"/>
      <c r="L31" s="222"/>
    </row>
    <row r="32" spans="1:12" s="7" customFormat="1" ht="15">
      <c r="A32" s="30" t="s">
        <v>228</v>
      </c>
      <c r="B32" s="262">
        <v>19.75</v>
      </c>
      <c r="C32" s="76">
        <v>45132</v>
      </c>
      <c r="D32" s="76">
        <v>45143.547222222223</v>
      </c>
      <c r="E32" s="76">
        <v>45152</v>
      </c>
      <c r="F32" s="273">
        <f t="shared" si="3"/>
        <v>6.273611111111677</v>
      </c>
      <c r="G32" s="273">
        <f t="shared" si="4"/>
        <v>8.452777777776646</v>
      </c>
      <c r="H32" s="273">
        <f t="shared" si="0"/>
        <v>14.726388888888323</v>
      </c>
      <c r="I32" s="303">
        <f t="shared" si="1"/>
        <v>2.6542453374894085E-7</v>
      </c>
      <c r="J32" s="301">
        <f t="shared" si="2"/>
        <v>3.908744904638766E-6</v>
      </c>
      <c r="K32" s="28"/>
      <c r="L32" s="222"/>
    </row>
    <row r="33" spans="1:12" s="7" customFormat="1" ht="15">
      <c r="A33" s="30" t="s">
        <v>228</v>
      </c>
      <c r="B33" s="262">
        <v>19.760000000000002</v>
      </c>
      <c r="C33" s="76">
        <v>45131</v>
      </c>
      <c r="D33" s="76">
        <v>45146.306944444441</v>
      </c>
      <c r="E33" s="76">
        <v>45152</v>
      </c>
      <c r="F33" s="273">
        <f t="shared" si="3"/>
        <v>8.1534722222204437</v>
      </c>
      <c r="G33" s="273">
        <f t="shared" si="4"/>
        <v>5.6930555555591127</v>
      </c>
      <c r="H33" s="273">
        <f t="shared" si="0"/>
        <v>13.846527777779556</v>
      </c>
      <c r="I33" s="303">
        <f t="shared" si="1"/>
        <v>2.6555892591792767E-7</v>
      </c>
      <c r="J33" s="301">
        <f t="shared" si="2"/>
        <v>3.6770690443598889E-6</v>
      </c>
      <c r="K33" s="28"/>
      <c r="L33" s="222"/>
    </row>
    <row r="34" spans="1:12" s="7" customFormat="1" ht="15">
      <c r="A34" s="30" t="s">
        <v>228</v>
      </c>
      <c r="B34" s="262">
        <v>19.78</v>
      </c>
      <c r="C34" s="76">
        <v>45113</v>
      </c>
      <c r="D34" s="76">
        <v>45125.302777777775</v>
      </c>
      <c r="E34" s="76">
        <v>45152</v>
      </c>
      <c r="F34" s="273">
        <f t="shared" si="3"/>
        <v>6.6513888888875954</v>
      </c>
      <c r="G34" s="273">
        <f t="shared" si="4"/>
        <v>26.697222222224809</v>
      </c>
      <c r="H34" s="273">
        <f t="shared" si="0"/>
        <v>33.348611111112405</v>
      </c>
      <c r="I34" s="303">
        <f t="shared" si="1"/>
        <v>2.6582771025590125E-7</v>
      </c>
      <c r="J34" s="301">
        <f t="shared" si="2"/>
        <v>8.8649849318815168E-6</v>
      </c>
      <c r="K34" s="28"/>
      <c r="L34" s="222"/>
    </row>
    <row r="35" spans="1:12" s="7" customFormat="1" ht="15">
      <c r="A35" s="30" t="s">
        <v>228</v>
      </c>
      <c r="B35" s="262">
        <v>19.78</v>
      </c>
      <c r="C35" s="76">
        <v>45124</v>
      </c>
      <c r="D35" s="76">
        <v>45135.384722222225</v>
      </c>
      <c r="E35" s="76">
        <v>45152</v>
      </c>
      <c r="F35" s="273">
        <f t="shared" si="3"/>
        <v>6.1923611111124046</v>
      </c>
      <c r="G35" s="273">
        <f t="shared" si="4"/>
        <v>16.615277777775191</v>
      </c>
      <c r="H35" s="273">
        <f t="shared" si="0"/>
        <v>22.807638888887595</v>
      </c>
      <c r="I35" s="303">
        <f t="shared" si="1"/>
        <v>2.6582771025590125E-7</v>
      </c>
      <c r="J35" s="301">
        <f t="shared" si="2"/>
        <v>6.0629024221764375E-6</v>
      </c>
      <c r="K35" s="28"/>
      <c r="L35" s="222"/>
    </row>
    <row r="36" spans="1:12" s="7" customFormat="1" ht="15">
      <c r="A36" s="30" t="s">
        <v>228</v>
      </c>
      <c r="B36" s="262">
        <v>19.809999999999999</v>
      </c>
      <c r="C36" s="76">
        <v>45131</v>
      </c>
      <c r="D36" s="76">
        <v>45146.306250000001</v>
      </c>
      <c r="E36" s="76">
        <v>45152</v>
      </c>
      <c r="F36" s="273">
        <f t="shared" si="3"/>
        <v>8.1531250000007276</v>
      </c>
      <c r="G36" s="273">
        <f t="shared" si="4"/>
        <v>5.6937499999985448</v>
      </c>
      <c r="H36" s="273">
        <f t="shared" si="0"/>
        <v>13.846874999999272</v>
      </c>
      <c r="I36" s="303">
        <f t="shared" si="1"/>
        <v>2.6623088676286165E-7</v>
      </c>
      <c r="J36" s="301">
        <f t="shared" si="2"/>
        <v>3.6864658101443061E-6</v>
      </c>
      <c r="K36" s="28"/>
      <c r="L36" s="222"/>
    </row>
    <row r="37" spans="1:12" s="7" customFormat="1" ht="15">
      <c r="A37" s="30" t="s">
        <v>228</v>
      </c>
      <c r="B37" s="262">
        <v>19.829999999999998</v>
      </c>
      <c r="C37" s="76">
        <v>45112</v>
      </c>
      <c r="D37" s="76">
        <v>45124.561111111114</v>
      </c>
      <c r="E37" s="76">
        <v>45152</v>
      </c>
      <c r="F37" s="273">
        <f t="shared" si="3"/>
        <v>6.7805555555569299</v>
      </c>
      <c r="G37" s="273">
        <f t="shared" si="4"/>
        <v>27.43888888888614</v>
      </c>
      <c r="H37" s="273">
        <f t="shared" si="0"/>
        <v>34.21944444444307</v>
      </c>
      <c r="I37" s="303">
        <f t="shared" si="1"/>
        <v>2.6649967110083523E-7</v>
      </c>
      <c r="J37" s="301">
        <f t="shared" si="2"/>
        <v>9.1194706896973813E-6</v>
      </c>
      <c r="K37" s="28"/>
      <c r="L37" s="222"/>
    </row>
    <row r="38" spans="1:12" s="7" customFormat="1" ht="15">
      <c r="A38" s="30" t="s">
        <v>228</v>
      </c>
      <c r="B38" s="262">
        <v>19.850000000000001</v>
      </c>
      <c r="C38" s="76">
        <v>45138</v>
      </c>
      <c r="D38" s="76">
        <v>45150.544444444444</v>
      </c>
      <c r="E38" s="76">
        <v>45152</v>
      </c>
      <c r="F38" s="273">
        <f t="shared" si="3"/>
        <v>6.7722222222218988</v>
      </c>
      <c r="G38" s="273">
        <f t="shared" si="4"/>
        <v>1.4555555555562023</v>
      </c>
      <c r="H38" s="273">
        <f t="shared" si="0"/>
        <v>8.2277777777781012</v>
      </c>
      <c r="I38" s="303">
        <f t="shared" si="1"/>
        <v>2.6676845543880892E-7</v>
      </c>
      <c r="J38" s="301">
        <f t="shared" si="2"/>
        <v>2.1949115694716198E-6</v>
      </c>
      <c r="K38" s="28"/>
      <c r="L38" s="222"/>
    </row>
    <row r="39" spans="1:12" s="7" customFormat="1" ht="15">
      <c r="A39" s="30" t="s">
        <v>228</v>
      </c>
      <c r="B39" s="262">
        <v>19.91</v>
      </c>
      <c r="C39" s="76">
        <v>45113</v>
      </c>
      <c r="D39" s="76">
        <v>45127.490972222222</v>
      </c>
      <c r="E39" s="76">
        <v>45152</v>
      </c>
      <c r="F39" s="273">
        <f t="shared" si="3"/>
        <v>7.7454861111109494</v>
      </c>
      <c r="G39" s="273">
        <f t="shared" si="4"/>
        <v>24.509027777778101</v>
      </c>
      <c r="H39" s="273">
        <f t="shared" si="0"/>
        <v>32.254513888889051</v>
      </c>
      <c r="I39" s="303">
        <f t="shared" si="1"/>
        <v>2.6757480845272972E-7</v>
      </c>
      <c r="J39" s="301">
        <f t="shared" si="2"/>
        <v>8.6304953755553974E-6</v>
      </c>
      <c r="K39" s="28"/>
      <c r="L39" s="222"/>
    </row>
    <row r="40" spans="1:12" s="7" customFormat="1" ht="15">
      <c r="A40" s="30" t="s">
        <v>228</v>
      </c>
      <c r="B40" s="262">
        <v>19.940000000000001</v>
      </c>
      <c r="C40" s="76">
        <v>45132</v>
      </c>
      <c r="D40" s="76">
        <v>45151.547222222223</v>
      </c>
      <c r="E40" s="76">
        <v>45152</v>
      </c>
      <c r="F40" s="273">
        <f t="shared" si="3"/>
        <v>10.273611111111677</v>
      </c>
      <c r="G40" s="273">
        <f t="shared" si="4"/>
        <v>0.45277777777664596</v>
      </c>
      <c r="H40" s="273">
        <f t="shared" si="0"/>
        <v>10.726388888888323</v>
      </c>
      <c r="I40" s="303">
        <f t="shared" si="1"/>
        <v>2.6797798495969017E-7</v>
      </c>
      <c r="J40" s="301">
        <f t="shared" si="2"/>
        <v>2.8744360803383028E-6</v>
      </c>
      <c r="K40" s="28"/>
      <c r="L40" s="222"/>
    </row>
    <row r="41" spans="1:12" s="7" customFormat="1" ht="15">
      <c r="A41" s="30" t="s">
        <v>228</v>
      </c>
      <c r="B41" s="262">
        <v>19.940000000000001</v>
      </c>
      <c r="C41" s="76">
        <v>45118</v>
      </c>
      <c r="D41" s="76">
        <v>45134.382638888892</v>
      </c>
      <c r="E41" s="76">
        <v>45152</v>
      </c>
      <c r="F41" s="273">
        <f t="shared" si="3"/>
        <v>8.6913194444459805</v>
      </c>
      <c r="G41" s="273">
        <f t="shared" si="4"/>
        <v>17.617361111108039</v>
      </c>
      <c r="H41" s="273">
        <f t="shared" si="0"/>
        <v>26.30868055555402</v>
      </c>
      <c r="I41" s="303">
        <f t="shared" si="1"/>
        <v>2.6797798495969017E-7</v>
      </c>
      <c r="J41" s="301">
        <f t="shared" si="2"/>
        <v>7.0501472022255483E-6</v>
      </c>
      <c r="K41" s="28"/>
      <c r="L41" s="222"/>
    </row>
    <row r="42" spans="1:12" s="7" customFormat="1" ht="15">
      <c r="A42" s="30" t="s">
        <v>228</v>
      </c>
      <c r="B42" s="262">
        <v>19.95</v>
      </c>
      <c r="C42" s="76">
        <v>45132</v>
      </c>
      <c r="D42" s="76">
        <v>45150.540277777778</v>
      </c>
      <c r="E42" s="76">
        <v>45152</v>
      </c>
      <c r="F42" s="273">
        <f t="shared" si="3"/>
        <v>9.7701388888890506</v>
      </c>
      <c r="G42" s="273">
        <f t="shared" si="4"/>
        <v>1.4597222222218988</v>
      </c>
      <c r="H42" s="273">
        <f t="shared" si="0"/>
        <v>11.229861111110949</v>
      </c>
      <c r="I42" s="303">
        <f t="shared" si="1"/>
        <v>2.6811237712867693E-7</v>
      </c>
      <c r="J42" s="301">
        <f t="shared" si="2"/>
        <v>3.010864757324842E-6</v>
      </c>
      <c r="K42" s="28"/>
      <c r="L42" s="222"/>
    </row>
    <row r="43" spans="1:12" s="7" customFormat="1" ht="15">
      <c r="A43" s="30" t="s">
        <v>228</v>
      </c>
      <c r="B43" s="262">
        <v>19.97</v>
      </c>
      <c r="C43" s="76">
        <v>45113</v>
      </c>
      <c r="D43" s="76">
        <v>45122.504166666666</v>
      </c>
      <c r="E43" s="76">
        <v>45152</v>
      </c>
      <c r="F43" s="273">
        <f t="shared" si="3"/>
        <v>5.2520833333328483</v>
      </c>
      <c r="G43" s="273">
        <f t="shared" si="4"/>
        <v>29.495833333334303</v>
      </c>
      <c r="H43" s="273">
        <f t="shared" si="0"/>
        <v>34.747916666667152</v>
      </c>
      <c r="I43" s="303">
        <f t="shared" si="1"/>
        <v>2.6838116146665052E-7</v>
      </c>
      <c r="J43" s="301">
        <f t="shared" si="2"/>
        <v>9.325686233546514E-6</v>
      </c>
      <c r="K43" s="28"/>
      <c r="L43" s="222"/>
    </row>
    <row r="44" spans="1:12" s="7" customFormat="1" ht="15">
      <c r="A44" s="30" t="s">
        <v>228</v>
      </c>
      <c r="B44" s="262">
        <v>19.97</v>
      </c>
      <c r="C44" s="76">
        <v>45114</v>
      </c>
      <c r="D44" s="76">
        <v>45127.492361111108</v>
      </c>
      <c r="E44" s="76">
        <v>45152</v>
      </c>
      <c r="F44" s="273">
        <f t="shared" si="3"/>
        <v>7.2461805555540195</v>
      </c>
      <c r="G44" s="273">
        <f t="shared" si="4"/>
        <v>24.507638888891961</v>
      </c>
      <c r="H44" s="273">
        <f t="shared" si="0"/>
        <v>31.75381944444598</v>
      </c>
      <c r="I44" s="303">
        <f t="shared" si="1"/>
        <v>2.6838116146665052E-7</v>
      </c>
      <c r="J44" s="301">
        <f t="shared" si="2"/>
        <v>8.5221269435027226E-6</v>
      </c>
      <c r="K44" s="28"/>
      <c r="L44" s="222"/>
    </row>
    <row r="45" spans="1:12" s="7" customFormat="1" ht="15">
      <c r="A45" s="30" t="s">
        <v>228</v>
      </c>
      <c r="B45" s="262">
        <v>19.989999999999998</v>
      </c>
      <c r="C45" s="76">
        <v>45117</v>
      </c>
      <c r="D45" s="76">
        <v>45165.349305555559</v>
      </c>
      <c r="E45" s="76">
        <v>45152</v>
      </c>
      <c r="F45" s="273">
        <f t="shared" si="3"/>
        <v>24.674652777779556</v>
      </c>
      <c r="G45" s="273">
        <f t="shared" si="4"/>
        <v>-13.349305555559113</v>
      </c>
      <c r="H45" s="273">
        <f t="shared" si="0"/>
        <v>11.325347222220444</v>
      </c>
      <c r="I45" s="303">
        <f t="shared" si="1"/>
        <v>2.6864994580462415E-7</v>
      </c>
      <c r="J45" s="301">
        <f t="shared" si="2"/>
        <v>3.0425539174680729E-6</v>
      </c>
      <c r="K45" s="28"/>
      <c r="L45" s="222"/>
    </row>
    <row r="46" spans="1:12" s="7" customFormat="1" ht="15">
      <c r="A46" s="30" t="s">
        <v>228</v>
      </c>
      <c r="B46" s="262">
        <v>19.989999999999998</v>
      </c>
      <c r="C46" s="76">
        <v>45112</v>
      </c>
      <c r="D46" s="76">
        <v>45123.55972222222</v>
      </c>
      <c r="E46" s="76">
        <v>45152</v>
      </c>
      <c r="F46" s="273">
        <f t="shared" si="3"/>
        <v>6.2798611111102218</v>
      </c>
      <c r="G46" s="273">
        <f t="shared" si="4"/>
        <v>28.440277777779556</v>
      </c>
      <c r="H46" s="273">
        <f t="shared" si="0"/>
        <v>34.720138888889778</v>
      </c>
      <c r="I46" s="303">
        <f t="shared" si="1"/>
        <v>2.6864994580462415E-7</v>
      </c>
      <c r="J46" s="301">
        <f t="shared" si="2"/>
        <v>9.3275634308292622E-6</v>
      </c>
      <c r="K46" s="28"/>
      <c r="L46" s="222"/>
    </row>
    <row r="47" spans="1:12" s="7" customFormat="1" ht="15">
      <c r="A47" s="30" t="s">
        <v>228</v>
      </c>
      <c r="B47" s="262">
        <v>20.05</v>
      </c>
      <c r="C47" s="76">
        <v>45118</v>
      </c>
      <c r="D47" s="76">
        <v>45145.303472222222</v>
      </c>
      <c r="E47" s="76">
        <v>45152</v>
      </c>
      <c r="F47" s="273">
        <f t="shared" si="3"/>
        <v>14.151736111110949</v>
      </c>
      <c r="G47" s="273">
        <f t="shared" si="4"/>
        <v>6.6965277777781012</v>
      </c>
      <c r="H47" s="273">
        <f t="shared" si="0"/>
        <v>20.848263888889051</v>
      </c>
      <c r="I47" s="303">
        <f t="shared" si="1"/>
        <v>2.69456298818545E-7</v>
      </c>
      <c r="J47" s="301">
        <f t="shared" si="2"/>
        <v>5.6176960242923691E-6</v>
      </c>
      <c r="K47" s="28"/>
      <c r="L47" s="222"/>
    </row>
    <row r="48" spans="1:12" s="7" customFormat="1" ht="15">
      <c r="A48" s="30" t="s">
        <v>228</v>
      </c>
      <c r="B48" s="262">
        <v>20.07</v>
      </c>
      <c r="C48" s="76">
        <v>45117</v>
      </c>
      <c r="D48" s="76">
        <v>45138.419444444444</v>
      </c>
      <c r="E48" s="76">
        <v>45152</v>
      </c>
      <c r="F48" s="273">
        <f t="shared" si="3"/>
        <v>11.209722222221899</v>
      </c>
      <c r="G48" s="273">
        <f t="shared" si="4"/>
        <v>13.580555555556202</v>
      </c>
      <c r="H48" s="273">
        <f t="shared" si="0"/>
        <v>24.790277777778101</v>
      </c>
      <c r="I48" s="303">
        <f t="shared" si="1"/>
        <v>2.6972508315651864E-7</v>
      </c>
      <c r="J48" s="301">
        <f t="shared" si="2"/>
        <v>6.6865597350843948E-6</v>
      </c>
      <c r="K48" s="28"/>
      <c r="L48" s="222"/>
    </row>
    <row r="49" spans="1:13" s="7" customFormat="1" ht="15">
      <c r="A49" s="30" t="s">
        <v>228</v>
      </c>
      <c r="B49" s="262">
        <v>20.16</v>
      </c>
      <c r="C49" s="76">
        <v>45132</v>
      </c>
      <c r="D49" s="76">
        <v>45146.306944444441</v>
      </c>
      <c r="E49" s="76">
        <v>45152</v>
      </c>
      <c r="F49" s="273">
        <f t="shared" si="3"/>
        <v>7.6534722222204437</v>
      </c>
      <c r="G49" s="273">
        <f t="shared" si="4"/>
        <v>5.6930555555591127</v>
      </c>
      <c r="H49" s="273">
        <f t="shared" si="0"/>
        <v>13.346527777779556</v>
      </c>
      <c r="I49" s="303">
        <f t="shared" si="1"/>
        <v>2.7093461267739989E-7</v>
      </c>
      <c r="J49" s="301">
        <f t="shared" si="2"/>
        <v>3.6160363340608628E-6</v>
      </c>
      <c r="K49" s="28"/>
      <c r="L49" s="222"/>
    </row>
    <row r="50" spans="1:13" s="7" customFormat="1" ht="15">
      <c r="A50" s="30" t="s">
        <v>228</v>
      </c>
      <c r="B50" s="262">
        <v>20.190000000000001</v>
      </c>
      <c r="C50" s="76">
        <v>45132</v>
      </c>
      <c r="D50" s="76">
        <v>45147.363888888889</v>
      </c>
      <c r="E50" s="76">
        <v>45152</v>
      </c>
      <c r="F50" s="273">
        <f t="shared" si="3"/>
        <v>8.1819444444445253</v>
      </c>
      <c r="G50" s="273">
        <f t="shared" si="4"/>
        <v>4.6361111111109494</v>
      </c>
      <c r="H50" s="273">
        <f t="shared" si="0"/>
        <v>12.818055555555475</v>
      </c>
      <c r="I50" s="303">
        <f t="shared" si="1"/>
        <v>2.7133778918436029E-7</v>
      </c>
      <c r="J50" s="301">
        <f t="shared" si="2"/>
        <v>3.4780228560867297E-6</v>
      </c>
      <c r="K50" s="28"/>
      <c r="L50" s="222"/>
    </row>
    <row r="51" spans="1:13" s="7" customFormat="1" ht="15">
      <c r="A51" s="30" t="s">
        <v>227</v>
      </c>
      <c r="B51" s="262">
        <v>27.94</v>
      </c>
      <c r="C51" s="76">
        <v>44996</v>
      </c>
      <c r="D51" s="76">
        <v>45016.23541666667</v>
      </c>
      <c r="E51" s="76">
        <v>45030</v>
      </c>
      <c r="F51" s="273">
        <f t="shared" si="3"/>
        <v>10.617708333335031</v>
      </c>
      <c r="G51" s="273">
        <f t="shared" si="4"/>
        <v>13.764583333329938</v>
      </c>
      <c r="H51" s="273">
        <f t="shared" si="0"/>
        <v>24.382291666664969</v>
      </c>
      <c r="I51" s="303">
        <f t="shared" si="1"/>
        <v>3.7549172014913453E-7</v>
      </c>
      <c r="J51" s="301">
        <f t="shared" si="2"/>
        <v>9.1553486390939378E-6</v>
      </c>
      <c r="K51" s="28"/>
      <c r="L51" s="222"/>
    </row>
    <row r="52" spans="1:13" s="7" customFormat="1" ht="15">
      <c r="A52" s="30" t="s">
        <v>227</v>
      </c>
      <c r="B52" s="262">
        <v>31.4</v>
      </c>
      <c r="C52" s="76">
        <v>44997</v>
      </c>
      <c r="D52" s="76">
        <v>45018.228472222225</v>
      </c>
      <c r="E52" s="76">
        <v>45030</v>
      </c>
      <c r="F52" s="273">
        <f t="shared" si="3"/>
        <v>11.114236111112405</v>
      </c>
      <c r="G52" s="273">
        <f t="shared" si="4"/>
        <v>11.771527777775191</v>
      </c>
      <c r="H52" s="273">
        <f t="shared" si="0"/>
        <v>22.885763888887595</v>
      </c>
      <c r="I52" s="303">
        <f t="shared" si="1"/>
        <v>4.2199141061856922E-7</v>
      </c>
      <c r="J52" s="301">
        <f t="shared" si="2"/>
        <v>9.6575957865551897E-6</v>
      </c>
      <c r="K52" s="28"/>
      <c r="L52" s="222"/>
    </row>
    <row r="53" spans="1:13" ht="15">
      <c r="A53" s="30" t="s">
        <v>227</v>
      </c>
      <c r="B53" s="262">
        <v>31.85</v>
      </c>
      <c r="C53" s="76">
        <v>44996</v>
      </c>
      <c r="D53" s="76">
        <v>45018.231944444444</v>
      </c>
      <c r="E53" s="76">
        <v>45030</v>
      </c>
      <c r="F53" s="273">
        <f t="shared" si="3"/>
        <v>11.615972222221899</v>
      </c>
      <c r="G53" s="273">
        <f t="shared" si="4"/>
        <v>11.768055555556202</v>
      </c>
      <c r="H53" s="273">
        <f t="shared" si="0"/>
        <v>23.384027777778101</v>
      </c>
      <c r="I53" s="303">
        <f t="shared" si="1"/>
        <v>4.2803905822297548E-7</v>
      </c>
      <c r="J53" s="301">
        <f t="shared" si="2"/>
        <v>1.0009277227460037E-5</v>
      </c>
      <c r="K53" s="111"/>
      <c r="L53" s="222"/>
      <c r="M53" s="7"/>
    </row>
    <row r="54" spans="1:13" ht="15">
      <c r="A54" s="30" t="s">
        <v>227</v>
      </c>
      <c r="B54" s="262">
        <v>31.86</v>
      </c>
      <c r="C54" s="76">
        <v>44996</v>
      </c>
      <c r="D54" s="76">
        <v>45018.231249999997</v>
      </c>
      <c r="E54" s="76">
        <v>45030</v>
      </c>
      <c r="F54" s="273">
        <f t="shared" si="3"/>
        <v>11.615624999998545</v>
      </c>
      <c r="G54" s="273">
        <f t="shared" si="4"/>
        <v>11.76875000000291</v>
      </c>
      <c r="H54" s="273">
        <f t="shared" si="0"/>
        <v>23.384375000001455</v>
      </c>
      <c r="I54" s="303">
        <f t="shared" si="1"/>
        <v>4.281734503919623E-7</v>
      </c>
      <c r="J54" s="301">
        <f t="shared" si="2"/>
        <v>1.0012568529010167E-5</v>
      </c>
      <c r="K54" s="111"/>
      <c r="L54" s="222"/>
      <c r="M54" s="7"/>
    </row>
    <row r="55" spans="1:13" ht="15">
      <c r="A55" s="30" t="s">
        <v>227</v>
      </c>
      <c r="B55" s="262">
        <v>31.9</v>
      </c>
      <c r="C55" s="219">
        <v>44996</v>
      </c>
      <c r="D55" s="76">
        <v>45016.234722222223</v>
      </c>
      <c r="E55" s="76">
        <v>45030</v>
      </c>
      <c r="F55" s="273">
        <f t="shared" si="3"/>
        <v>10.617361111111677</v>
      </c>
      <c r="G55" s="273">
        <f t="shared" si="4"/>
        <v>13.765277777776646</v>
      </c>
      <c r="H55" s="273">
        <f t="shared" si="0"/>
        <v>24.382638888888323</v>
      </c>
      <c r="I55" s="303">
        <f t="shared" si="1"/>
        <v>4.2871101906790946E-7</v>
      </c>
      <c r="J55" s="301">
        <f t="shared" si="2"/>
        <v>1.0453105965620152E-5</v>
      </c>
      <c r="K55" s="111"/>
      <c r="L55" s="222"/>
      <c r="M55" s="7"/>
    </row>
    <row r="56" spans="1:13" ht="15">
      <c r="A56" s="30" t="s">
        <v>227</v>
      </c>
      <c r="B56" s="262">
        <v>50.61</v>
      </c>
      <c r="C56" s="219">
        <v>45158</v>
      </c>
      <c r="D56" s="76">
        <v>45176.345138888886</v>
      </c>
      <c r="E56" s="76">
        <v>45183</v>
      </c>
      <c r="F56" s="273">
        <f t="shared" si="3"/>
        <v>9.6725694444430701</v>
      </c>
      <c r="G56" s="273">
        <f t="shared" si="4"/>
        <v>6.6548611111138598</v>
      </c>
      <c r="H56" s="273">
        <f t="shared" si="0"/>
        <v>16.32743055555693</v>
      </c>
      <c r="I56" s="303">
        <f t="shared" si="1"/>
        <v>6.8015876724222252E-7</v>
      </c>
      <c r="J56" s="301">
        <f t="shared" si="2"/>
        <v>1.1105245038900598E-5</v>
      </c>
      <c r="K56" s="111"/>
      <c r="L56" s="222"/>
      <c r="M56" s="7"/>
    </row>
    <row r="57" spans="1:13" ht="15">
      <c r="A57" s="30" t="s">
        <v>227</v>
      </c>
      <c r="B57" s="262">
        <v>51.18</v>
      </c>
      <c r="C57" s="219">
        <v>45149</v>
      </c>
      <c r="D57" s="76">
        <v>45167.509027777778</v>
      </c>
      <c r="E57" s="76">
        <v>45183</v>
      </c>
      <c r="F57" s="273">
        <f t="shared" si="3"/>
        <v>9.7545138888890506</v>
      </c>
      <c r="G57" s="273">
        <f t="shared" si="4"/>
        <v>15.490972222221899</v>
      </c>
      <c r="H57" s="273">
        <f t="shared" si="0"/>
        <v>25.245486111110949</v>
      </c>
      <c r="I57" s="303">
        <f t="shared" si="1"/>
        <v>6.8781912087447047E-7</v>
      </c>
      <c r="J57" s="301">
        <f t="shared" si="2"/>
        <v>1.7364328062992989E-5</v>
      </c>
      <c r="K57" s="111"/>
      <c r="L57" s="222"/>
      <c r="M57" s="7"/>
    </row>
    <row r="58" spans="1:13" ht="15">
      <c r="A58" s="30" t="s">
        <v>227</v>
      </c>
      <c r="B58" s="262">
        <v>51.58</v>
      </c>
      <c r="C58" s="219">
        <v>45145</v>
      </c>
      <c r="D58" s="76">
        <v>45159.386805555558</v>
      </c>
      <c r="E58" s="76">
        <v>45183</v>
      </c>
      <c r="F58" s="273">
        <f t="shared" si="3"/>
        <v>7.6934027777788287</v>
      </c>
      <c r="G58" s="273">
        <f t="shared" si="4"/>
        <v>23.613194444442343</v>
      </c>
      <c r="H58" s="273">
        <f t="shared" si="0"/>
        <v>31.306597222221171</v>
      </c>
      <c r="I58" s="303">
        <f t="shared" si="1"/>
        <v>6.9319480763394264E-7</v>
      </c>
      <c r="J58" s="301">
        <f t="shared" si="2"/>
        <v>2.1701570639130927E-5</v>
      </c>
      <c r="K58" s="111"/>
      <c r="L58" s="222"/>
      <c r="M58" s="7"/>
    </row>
    <row r="59" spans="1:13" ht="15">
      <c r="A59" s="30" t="s">
        <v>227</v>
      </c>
      <c r="B59" s="262">
        <v>52.64</v>
      </c>
      <c r="C59" s="219">
        <v>45158</v>
      </c>
      <c r="D59" s="76">
        <v>45183.581944444442</v>
      </c>
      <c r="E59" s="76">
        <v>45183</v>
      </c>
      <c r="F59" s="273">
        <f t="shared" si="3"/>
        <v>13.290972222221171</v>
      </c>
      <c r="G59" s="273">
        <f t="shared" si="4"/>
        <v>-0.5819444444423425</v>
      </c>
      <c r="H59" s="273">
        <f t="shared" si="0"/>
        <v>12.709027777778829</v>
      </c>
      <c r="I59" s="303">
        <f t="shared" si="1"/>
        <v>7.0744037754654412E-7</v>
      </c>
      <c r="J59" s="301">
        <f t="shared" si="2"/>
        <v>8.9908794093613704E-6</v>
      </c>
      <c r="K59" s="111"/>
      <c r="L59" s="222"/>
      <c r="M59" s="7"/>
    </row>
    <row r="60" spans="1:13" ht="15">
      <c r="A60" s="30" t="s">
        <v>227</v>
      </c>
      <c r="B60" s="262">
        <v>52.88</v>
      </c>
      <c r="C60" s="219">
        <v>45145</v>
      </c>
      <c r="D60" s="76">
        <v>45159.388888888891</v>
      </c>
      <c r="E60" s="76">
        <v>45183</v>
      </c>
      <c r="F60" s="273">
        <f t="shared" si="3"/>
        <v>7.6944444444452529</v>
      </c>
      <c r="G60" s="273">
        <f t="shared" si="4"/>
        <v>23.611111111109494</v>
      </c>
      <c r="H60" s="273">
        <f t="shared" si="0"/>
        <v>31.305555555554747</v>
      </c>
      <c r="I60" s="303">
        <f t="shared" si="1"/>
        <v>7.1066578960222742E-7</v>
      </c>
      <c r="J60" s="301">
        <f t="shared" si="2"/>
        <v>2.2247787357824713E-5</v>
      </c>
      <c r="K60" s="111"/>
      <c r="L60" s="222"/>
      <c r="M60" s="7"/>
    </row>
    <row r="61" spans="1:13" ht="15">
      <c r="A61" s="30" t="s">
        <v>227</v>
      </c>
      <c r="B61" s="262">
        <v>101.93</v>
      </c>
      <c r="C61" s="219">
        <v>45224</v>
      </c>
      <c r="D61" s="76">
        <v>45249.402083333334</v>
      </c>
      <c r="E61" s="76">
        <v>45244</v>
      </c>
      <c r="F61" s="273">
        <f t="shared" si="3"/>
        <v>13.201041666667152</v>
      </c>
      <c r="G61" s="273">
        <f t="shared" si="4"/>
        <v>-5.4020833333343035</v>
      </c>
      <c r="H61" s="273">
        <f t="shared" si="0"/>
        <v>7.7989583333328483</v>
      </c>
      <c r="I61" s="303">
        <f t="shared" si="1"/>
        <v>1.3698593784825083E-6</v>
      </c>
      <c r="J61" s="301">
        <f t="shared" si="2"/>
        <v>1.0683476215310315E-5</v>
      </c>
      <c r="K61" s="111"/>
      <c r="L61" s="222"/>
      <c r="M61" s="7"/>
    </row>
    <row r="62" spans="1:13" ht="15">
      <c r="A62" s="30" t="s">
        <v>227</v>
      </c>
      <c r="B62" s="262">
        <v>108.99</v>
      </c>
      <c r="C62" s="219">
        <v>45229</v>
      </c>
      <c r="D62" s="76">
        <v>45247.397916666669</v>
      </c>
      <c r="E62" s="76">
        <v>45244</v>
      </c>
      <c r="F62" s="273">
        <f t="shared" si="3"/>
        <v>9.6989583333343035</v>
      </c>
      <c r="G62" s="273">
        <f t="shared" si="4"/>
        <v>-3.3979166666686069</v>
      </c>
      <c r="H62" s="273">
        <f t="shared" si="0"/>
        <v>6.3010416666656965</v>
      </c>
      <c r="I62" s="303">
        <f t="shared" si="1"/>
        <v>1.464740249787193E-6</v>
      </c>
      <c r="J62" s="301">
        <f t="shared" si="2"/>
        <v>9.2293893447514237E-6</v>
      </c>
      <c r="K62" s="111"/>
      <c r="L62" s="222"/>
      <c r="M62" s="7"/>
    </row>
    <row r="63" spans="1:13" ht="15">
      <c r="A63" s="30" t="s">
        <v>227</v>
      </c>
      <c r="B63" s="262">
        <v>110.77</v>
      </c>
      <c r="C63" s="219">
        <v>45229</v>
      </c>
      <c r="D63" s="76">
        <v>45246.342361111114</v>
      </c>
      <c r="E63" s="76">
        <v>45244</v>
      </c>
      <c r="F63" s="273">
        <f t="shared" si="3"/>
        <v>9.1711805555569299</v>
      </c>
      <c r="G63" s="273">
        <f t="shared" si="4"/>
        <v>-2.3423611111138598</v>
      </c>
      <c r="H63" s="273">
        <f t="shared" si="0"/>
        <v>6.8288194444430701</v>
      </c>
      <c r="I63" s="303">
        <f t="shared" si="1"/>
        <v>1.4886620558668443E-6</v>
      </c>
      <c r="J63" s="301">
        <f t="shared" si="2"/>
        <v>1.0165804393308102E-5</v>
      </c>
      <c r="K63" s="111"/>
      <c r="L63" s="222"/>
      <c r="M63" s="7"/>
    </row>
    <row r="64" spans="1:13" ht="15">
      <c r="A64" s="30" t="s">
        <v>227</v>
      </c>
      <c r="B64" s="262">
        <v>111.79</v>
      </c>
      <c r="C64" s="219">
        <v>45224</v>
      </c>
      <c r="D64" s="76">
        <v>45250.568749999999</v>
      </c>
      <c r="E64" s="76">
        <v>45244</v>
      </c>
      <c r="F64" s="273">
        <f t="shared" si="3"/>
        <v>13.784374999999272</v>
      </c>
      <c r="G64" s="273">
        <f t="shared" si="4"/>
        <v>-6.5687499999985448</v>
      </c>
      <c r="H64" s="273">
        <f t="shared" si="0"/>
        <v>7.2156250000007276</v>
      </c>
      <c r="I64" s="303">
        <f t="shared" si="1"/>
        <v>1.5023700571034987E-6</v>
      </c>
      <c r="J64" s="301">
        <f t="shared" si="2"/>
        <v>1.0840538943288526E-5</v>
      </c>
      <c r="K64" s="111"/>
      <c r="L64" s="222"/>
      <c r="M64" s="7"/>
    </row>
    <row r="65" spans="1:13" ht="15">
      <c r="A65" s="30" t="s">
        <v>227</v>
      </c>
      <c r="B65" s="262">
        <v>122.07</v>
      </c>
      <c r="C65" s="219">
        <v>44945</v>
      </c>
      <c r="D65" s="76">
        <v>44962.23333333333</v>
      </c>
      <c r="E65" s="76">
        <v>44971</v>
      </c>
      <c r="F65" s="273">
        <f t="shared" si="3"/>
        <v>9.1166666666649689</v>
      </c>
      <c r="G65" s="273">
        <f t="shared" si="4"/>
        <v>8.7666666666700621</v>
      </c>
      <c r="H65" s="273">
        <f t="shared" si="0"/>
        <v>17.883333333335031</v>
      </c>
      <c r="I65" s="303">
        <f t="shared" si="1"/>
        <v>1.6405252068219345E-6</v>
      </c>
      <c r="J65" s="301">
        <f t="shared" si="2"/>
        <v>2.9338059115335046E-5</v>
      </c>
      <c r="K65" s="111"/>
      <c r="L65" s="222"/>
      <c r="M65" s="7"/>
    </row>
    <row r="66" spans="1:13" ht="15">
      <c r="A66" s="30" t="s">
        <v>227</v>
      </c>
      <c r="B66" s="262">
        <v>123.61</v>
      </c>
      <c r="C66" s="219">
        <v>44956</v>
      </c>
      <c r="D66" s="76">
        <v>44963.36041666667</v>
      </c>
      <c r="E66" s="76">
        <v>44971</v>
      </c>
      <c r="F66" s="273">
        <f t="shared" si="3"/>
        <v>4.1802083333350311</v>
      </c>
      <c r="G66" s="273">
        <f t="shared" si="4"/>
        <v>7.6395833333299379</v>
      </c>
      <c r="H66" s="273">
        <f t="shared" si="0"/>
        <v>11.819791666664969</v>
      </c>
      <c r="I66" s="303">
        <f t="shared" si="1"/>
        <v>1.6612216008459027E-6</v>
      </c>
      <c r="J66" s="301">
        <f t="shared" si="2"/>
        <v>1.963529323416224E-5</v>
      </c>
      <c r="K66" s="111"/>
      <c r="L66" s="222"/>
      <c r="M66" s="7"/>
    </row>
    <row r="67" spans="1:13" ht="15">
      <c r="A67" s="30" t="s">
        <v>227</v>
      </c>
      <c r="B67" s="262">
        <v>124.37</v>
      </c>
      <c r="C67" s="219">
        <v>44956</v>
      </c>
      <c r="D67" s="76">
        <v>44964.368055555555</v>
      </c>
      <c r="E67" s="76">
        <v>44971</v>
      </c>
      <c r="F67" s="273">
        <f t="shared" si="3"/>
        <v>4.6840277777773736</v>
      </c>
      <c r="G67" s="273">
        <f t="shared" si="4"/>
        <v>6.6319444444452529</v>
      </c>
      <c r="H67" s="273">
        <f t="shared" si="0"/>
        <v>11.315972222222626</v>
      </c>
      <c r="I67" s="303">
        <f t="shared" si="1"/>
        <v>1.6714354056888999E-6</v>
      </c>
      <c r="J67" s="301">
        <f t="shared" si="2"/>
        <v>1.8913916622014998E-5</v>
      </c>
      <c r="K67" s="111"/>
      <c r="L67" s="222"/>
      <c r="M67" s="7"/>
    </row>
    <row r="68" spans="1:13" ht="15">
      <c r="A68" s="30" t="s">
        <v>227</v>
      </c>
      <c r="B68" s="262">
        <v>124.38</v>
      </c>
      <c r="C68" s="219">
        <v>44950</v>
      </c>
      <c r="D68" s="76">
        <v>44962.232638888891</v>
      </c>
      <c r="E68" s="76">
        <v>44971</v>
      </c>
      <c r="F68" s="273">
        <f t="shared" si="3"/>
        <v>6.6163194444452529</v>
      </c>
      <c r="G68" s="273">
        <f t="shared" si="4"/>
        <v>8.7673611111094942</v>
      </c>
      <c r="H68" s="273">
        <f t="shared" si="0"/>
        <v>15.383680555554747</v>
      </c>
      <c r="I68" s="303">
        <f t="shared" si="1"/>
        <v>1.6715697978578867E-6</v>
      </c>
      <c r="J68" s="301">
        <f t="shared" si="2"/>
        <v>2.5714895796558952E-5</v>
      </c>
      <c r="K68" s="111"/>
      <c r="L68" s="222"/>
      <c r="M68" s="7"/>
    </row>
    <row r="69" spans="1:13" ht="15">
      <c r="A69" s="30" t="s">
        <v>227</v>
      </c>
      <c r="B69" s="262">
        <v>128.18</v>
      </c>
      <c r="C69" s="219">
        <v>44945</v>
      </c>
      <c r="D69" s="76">
        <v>44963.363194444442</v>
      </c>
      <c r="E69" s="76">
        <v>44971</v>
      </c>
      <c r="F69" s="273">
        <f t="shared" si="3"/>
        <v>9.6815972222211713</v>
      </c>
      <c r="G69" s="273">
        <f t="shared" si="4"/>
        <v>7.6368055555576575</v>
      </c>
      <c r="H69" s="273">
        <f t="shared" si="0"/>
        <v>17.318402777778829</v>
      </c>
      <c r="I69" s="303">
        <f t="shared" si="1"/>
        <v>1.7226388220728728E-6</v>
      </c>
      <c r="J69" s="301">
        <f t="shared" si="2"/>
        <v>2.9833352961296489E-5</v>
      </c>
      <c r="K69" s="111"/>
      <c r="L69" s="222"/>
      <c r="M69" s="7"/>
    </row>
    <row r="70" spans="1:13" ht="15">
      <c r="A70" s="30" t="s">
        <v>227</v>
      </c>
      <c r="B70" s="262">
        <v>128.91999999999999</v>
      </c>
      <c r="C70" s="219">
        <v>44952</v>
      </c>
      <c r="D70" s="76">
        <v>44964.368055555555</v>
      </c>
      <c r="E70" s="76">
        <v>44971</v>
      </c>
      <c r="F70" s="273">
        <f t="shared" si="3"/>
        <v>6.6840277777773736</v>
      </c>
      <c r="G70" s="273">
        <f t="shared" si="4"/>
        <v>6.6319444444452529</v>
      </c>
      <c r="H70" s="273">
        <f t="shared" si="0"/>
        <v>13.315972222222626</v>
      </c>
      <c r="I70" s="303">
        <f t="shared" si="1"/>
        <v>1.7325838425778963E-6</v>
      </c>
      <c r="J70" s="301">
        <f t="shared" si="2"/>
        <v>2.3071038320439005E-5</v>
      </c>
      <c r="K70" s="111"/>
      <c r="L70" s="222"/>
      <c r="M70" s="7"/>
    </row>
    <row r="71" spans="1:13" ht="15">
      <c r="A71" s="30" t="s">
        <v>227</v>
      </c>
      <c r="B71" s="262">
        <v>130.29</v>
      </c>
      <c r="C71" s="219">
        <v>44945</v>
      </c>
      <c r="D71" s="76">
        <v>44962.23333333333</v>
      </c>
      <c r="E71" s="76">
        <v>44971</v>
      </c>
      <c r="F71" s="273">
        <f t="shared" si="3"/>
        <v>9.1166666666649689</v>
      </c>
      <c r="G71" s="273">
        <f t="shared" si="4"/>
        <v>8.7666666666700621</v>
      </c>
      <c r="H71" s="273">
        <f t="shared" si="0"/>
        <v>17.883333333335031</v>
      </c>
      <c r="I71" s="303">
        <f t="shared" si="1"/>
        <v>1.7509955697290887E-6</v>
      </c>
      <c r="J71" s="301">
        <f t="shared" si="2"/>
        <v>3.1313637438658176E-5</v>
      </c>
      <c r="K71" s="111"/>
      <c r="L71" s="222"/>
      <c r="M71" s="7"/>
    </row>
    <row r="72" spans="1:13" ht="15">
      <c r="A72" s="30" t="s">
        <v>227</v>
      </c>
      <c r="B72" s="262">
        <v>131.34</v>
      </c>
      <c r="C72" s="219">
        <v>44956</v>
      </c>
      <c r="D72" s="76">
        <v>44965.338194444441</v>
      </c>
      <c r="E72" s="76">
        <v>44971</v>
      </c>
      <c r="F72" s="273">
        <f t="shared" si="3"/>
        <v>5.1690972222204437</v>
      </c>
      <c r="G72" s="273">
        <f t="shared" si="4"/>
        <v>5.6618055555591127</v>
      </c>
      <c r="H72" s="273">
        <f t="shared" si="0"/>
        <v>10.830902777779556</v>
      </c>
      <c r="I72" s="303">
        <f t="shared" si="1"/>
        <v>1.7651067474727033E-6</v>
      </c>
      <c r="J72" s="301">
        <f t="shared" si="2"/>
        <v>1.9117699574279541E-5</v>
      </c>
      <c r="K72" s="111"/>
      <c r="L72" s="222"/>
      <c r="M72" s="7"/>
    </row>
    <row r="73" spans="1:13" ht="15">
      <c r="A73" s="30" t="s">
        <v>227</v>
      </c>
      <c r="B73" s="262">
        <v>132.37</v>
      </c>
      <c r="C73" s="219">
        <v>44952</v>
      </c>
      <c r="D73" s="76">
        <v>44965.338888888888</v>
      </c>
      <c r="E73" s="76">
        <v>44971</v>
      </c>
      <c r="F73" s="273">
        <f t="shared" si="3"/>
        <v>7.1694444444437977</v>
      </c>
      <c r="G73" s="273">
        <f t="shared" si="4"/>
        <v>5.6611111111124046</v>
      </c>
      <c r="H73" s="273">
        <f t="shared" si="0"/>
        <v>12.830555555556202</v>
      </c>
      <c r="I73" s="303">
        <f t="shared" si="1"/>
        <v>1.7789491408783443E-6</v>
      </c>
      <c r="J73" s="301">
        <f t="shared" si="2"/>
        <v>2.2824905782548576E-5</v>
      </c>
      <c r="K73" s="111"/>
      <c r="L73" s="222"/>
      <c r="M73" s="7"/>
    </row>
    <row r="74" spans="1:13" ht="15">
      <c r="A74" s="30" t="s">
        <v>227</v>
      </c>
      <c r="B74" s="262">
        <v>197.02</v>
      </c>
      <c r="C74" s="219">
        <v>45076</v>
      </c>
      <c r="D74" s="76">
        <v>45084.231944444444</v>
      </c>
      <c r="E74" s="76">
        <v>45091</v>
      </c>
      <c r="F74" s="273">
        <f t="shared" ref="F74:F137" si="5">(D74-C74+1)/2</f>
        <v>4.6159722222218988</v>
      </c>
      <c r="G74" s="273">
        <f t="shared" ref="G74:G137" si="6">E74-D74</f>
        <v>6.7680555555562023</v>
      </c>
      <c r="H74" s="273">
        <f t="shared" ref="H74:H137" si="7">SUM(F74:G74)</f>
        <v>11.384027777778101</v>
      </c>
      <c r="I74" s="303">
        <f t="shared" ref="I74:I137" si="8">+B74/B$1768</f>
        <v>2.647794513378042E-6</v>
      </c>
      <c r="J74" s="301">
        <f t="shared" ref="J74:J137" si="9">+I74*H74</f>
        <v>3.0142566290144081E-5</v>
      </c>
      <c r="K74" s="111"/>
      <c r="L74" s="222"/>
      <c r="M74" s="7"/>
    </row>
    <row r="75" spans="1:13" ht="15">
      <c r="A75" s="30" t="s">
        <v>227</v>
      </c>
      <c r="B75" s="262">
        <v>199.35</v>
      </c>
      <c r="C75" s="219">
        <v>45068</v>
      </c>
      <c r="D75" s="76">
        <v>45074.302083333336</v>
      </c>
      <c r="E75" s="76">
        <v>45091</v>
      </c>
      <c r="F75" s="273">
        <f t="shared" si="5"/>
        <v>3.6510416666678793</v>
      </c>
      <c r="G75" s="273">
        <f t="shared" si="6"/>
        <v>16.697916666664241</v>
      </c>
      <c r="H75" s="273">
        <f t="shared" si="7"/>
        <v>20.348958333332121</v>
      </c>
      <c r="I75" s="303">
        <f t="shared" si="8"/>
        <v>2.6791078887519672E-6</v>
      </c>
      <c r="J75" s="301">
        <f t="shared" si="9"/>
        <v>5.4517054798715167E-5</v>
      </c>
      <c r="K75" s="111"/>
      <c r="L75" s="222"/>
      <c r="M75" s="7"/>
    </row>
    <row r="76" spans="1:13" ht="15">
      <c r="A76" s="30" t="s">
        <v>227</v>
      </c>
      <c r="B76" s="262">
        <v>205.14</v>
      </c>
      <c r="C76" s="219">
        <v>45065</v>
      </c>
      <c r="D76" s="76">
        <v>45075.258333333331</v>
      </c>
      <c r="E76" s="76">
        <v>45091</v>
      </c>
      <c r="F76" s="273">
        <f t="shared" si="5"/>
        <v>5.6291666666656965</v>
      </c>
      <c r="G76" s="273">
        <f t="shared" si="6"/>
        <v>15.741666666668607</v>
      </c>
      <c r="H76" s="273">
        <f t="shared" si="7"/>
        <v>21.370833333334303</v>
      </c>
      <c r="I76" s="303">
        <f t="shared" si="8"/>
        <v>2.7569209545953276E-6</v>
      </c>
      <c r="J76" s="301">
        <f t="shared" si="9"/>
        <v>5.8917698233833651E-5</v>
      </c>
      <c r="K76" s="111"/>
      <c r="L76" s="222"/>
      <c r="M76" s="7"/>
    </row>
    <row r="77" spans="1:13" ht="15">
      <c r="A77" s="30" t="s">
        <v>227</v>
      </c>
      <c r="B77" s="262">
        <v>207.74</v>
      </c>
      <c r="C77" s="219">
        <v>45067</v>
      </c>
      <c r="D77" s="76">
        <v>45075.259027777778</v>
      </c>
      <c r="E77" s="76">
        <v>45091</v>
      </c>
      <c r="F77" s="273">
        <f t="shared" si="5"/>
        <v>4.6295138888890506</v>
      </c>
      <c r="G77" s="273">
        <f t="shared" si="6"/>
        <v>15.740972222221899</v>
      </c>
      <c r="H77" s="273">
        <f t="shared" si="7"/>
        <v>20.370486111110949</v>
      </c>
      <c r="I77" s="303">
        <f t="shared" si="8"/>
        <v>2.7918629185318972E-6</v>
      </c>
      <c r="J77" s="301">
        <f t="shared" si="9"/>
        <v>5.6871604806079694E-5</v>
      </c>
      <c r="K77" s="111"/>
      <c r="L77" s="222"/>
      <c r="M77" s="7"/>
    </row>
    <row r="78" spans="1:13" ht="15">
      <c r="A78" s="30" t="s">
        <v>227</v>
      </c>
      <c r="B78" s="262">
        <v>208.81</v>
      </c>
      <c r="C78" s="219">
        <v>45055</v>
      </c>
      <c r="D78" s="76">
        <v>45070.231944444444</v>
      </c>
      <c r="E78" s="76">
        <v>45091</v>
      </c>
      <c r="F78" s="273">
        <f t="shared" si="5"/>
        <v>8.1159722222218988</v>
      </c>
      <c r="G78" s="273">
        <f t="shared" si="6"/>
        <v>20.768055555556202</v>
      </c>
      <c r="H78" s="273">
        <f t="shared" si="7"/>
        <v>28.884027777778101</v>
      </c>
      <c r="I78" s="303">
        <f t="shared" si="8"/>
        <v>2.8062428806134852E-6</v>
      </c>
      <c r="J78" s="301">
        <f t="shared" si="9"/>
        <v>8.1055597314831944E-5</v>
      </c>
      <c r="K78" s="111"/>
      <c r="L78" s="222"/>
      <c r="M78" s="7"/>
    </row>
    <row r="79" spans="1:13" ht="15">
      <c r="A79" s="30" t="s">
        <v>227</v>
      </c>
      <c r="B79" s="262">
        <v>216.02</v>
      </c>
      <c r="C79" s="219">
        <v>45076</v>
      </c>
      <c r="D79" s="76">
        <v>45084.231944444444</v>
      </c>
      <c r="E79" s="76">
        <v>45091</v>
      </c>
      <c r="F79" s="273">
        <f t="shared" si="5"/>
        <v>4.6159722222218988</v>
      </c>
      <c r="G79" s="273">
        <f t="shared" si="6"/>
        <v>6.7680555555562023</v>
      </c>
      <c r="H79" s="273">
        <f t="shared" si="7"/>
        <v>11.384027777778101</v>
      </c>
      <c r="I79" s="303">
        <f t="shared" si="8"/>
        <v>2.9031396344529722E-6</v>
      </c>
      <c r="J79" s="301">
        <f t="shared" si="9"/>
        <v>3.3049422241381197E-5</v>
      </c>
      <c r="K79" s="111"/>
      <c r="L79" s="222"/>
      <c r="M79" s="7"/>
    </row>
    <row r="80" spans="1:13" ht="15">
      <c r="A80" s="30" t="s">
        <v>227</v>
      </c>
      <c r="B80" s="262">
        <v>222.26</v>
      </c>
      <c r="C80" s="219">
        <v>45117</v>
      </c>
      <c r="D80" s="76">
        <v>45145.304166666669</v>
      </c>
      <c r="E80" s="76">
        <v>45152</v>
      </c>
      <c r="F80" s="273">
        <f t="shared" si="5"/>
        <v>14.652083333334303</v>
      </c>
      <c r="G80" s="273">
        <f t="shared" si="6"/>
        <v>6.6958333333313931</v>
      </c>
      <c r="H80" s="273">
        <f t="shared" si="7"/>
        <v>21.347916666665697</v>
      </c>
      <c r="I80" s="303">
        <f t="shared" si="8"/>
        <v>2.9870003479007387E-6</v>
      </c>
      <c r="J80" s="301">
        <f t="shared" si="9"/>
        <v>6.3766234510286419E-5</v>
      </c>
      <c r="K80" s="111"/>
      <c r="L80" s="222"/>
      <c r="M80" s="7"/>
    </row>
    <row r="81" spans="1:13" ht="15">
      <c r="A81" s="30" t="s">
        <v>227</v>
      </c>
      <c r="B81" s="262">
        <v>225.6</v>
      </c>
      <c r="C81" s="219">
        <v>45112</v>
      </c>
      <c r="D81" s="76">
        <v>45123.559027777781</v>
      </c>
      <c r="E81" s="76">
        <v>45152</v>
      </c>
      <c r="F81" s="273">
        <f t="shared" si="5"/>
        <v>6.2795138888905058</v>
      </c>
      <c r="G81" s="273">
        <f t="shared" si="6"/>
        <v>28.440972222218988</v>
      </c>
      <c r="H81" s="273">
        <f t="shared" si="7"/>
        <v>34.720486111109494</v>
      </c>
      <c r="I81" s="303">
        <f t="shared" si="8"/>
        <v>3.0318873323423317E-6</v>
      </c>
      <c r="J81" s="301">
        <f t="shared" si="9"/>
        <v>1.0526860201304075E-4</v>
      </c>
      <c r="K81" s="111"/>
      <c r="L81" s="222"/>
      <c r="M81" s="7"/>
    </row>
    <row r="82" spans="1:13" ht="15">
      <c r="A82" s="30" t="s">
        <v>227</v>
      </c>
      <c r="B82" s="262">
        <v>227.93</v>
      </c>
      <c r="C82" s="219">
        <v>45124</v>
      </c>
      <c r="D82" s="76">
        <v>45134.381944444445</v>
      </c>
      <c r="E82" s="76">
        <v>45152</v>
      </c>
      <c r="F82" s="273">
        <f t="shared" si="5"/>
        <v>5.6909722222226264</v>
      </c>
      <c r="G82" s="273">
        <f t="shared" si="6"/>
        <v>17.618055555554747</v>
      </c>
      <c r="H82" s="273">
        <f t="shared" si="7"/>
        <v>23.309027777777374</v>
      </c>
      <c r="I82" s="303">
        <f t="shared" si="8"/>
        <v>3.0632007077162577E-6</v>
      </c>
      <c r="J82" s="301">
        <f t="shared" si="9"/>
        <v>7.1400230385065559E-5</v>
      </c>
      <c r="K82" s="111"/>
      <c r="L82" s="222"/>
      <c r="M82" s="7"/>
    </row>
    <row r="83" spans="1:13" ht="15">
      <c r="A83" s="30" t="s">
        <v>227</v>
      </c>
      <c r="B83" s="262">
        <v>230.77</v>
      </c>
      <c r="C83" s="219">
        <v>45138</v>
      </c>
      <c r="D83" s="76">
        <v>45152.550694444442</v>
      </c>
      <c r="E83" s="76">
        <v>45152</v>
      </c>
      <c r="F83" s="273">
        <f t="shared" si="5"/>
        <v>7.7753472222211713</v>
      </c>
      <c r="G83" s="273">
        <f t="shared" si="6"/>
        <v>-0.5506944444423425</v>
      </c>
      <c r="H83" s="273">
        <f t="shared" si="7"/>
        <v>7.2246527777788287</v>
      </c>
      <c r="I83" s="303">
        <f t="shared" si="8"/>
        <v>3.1013680837085105E-6</v>
      </c>
      <c r="J83" s="301">
        <f t="shared" si="9"/>
        <v>2.2406307540879294E-5</v>
      </c>
      <c r="K83" s="111"/>
      <c r="L83" s="222"/>
      <c r="M83" s="7"/>
    </row>
    <row r="84" spans="1:13" ht="15">
      <c r="A84" s="30" t="s">
        <v>227</v>
      </c>
      <c r="B84" s="262">
        <v>233.49</v>
      </c>
      <c r="C84" s="219">
        <v>45138</v>
      </c>
      <c r="D84" s="76">
        <v>45151.54583333333</v>
      </c>
      <c r="E84" s="76">
        <v>45152</v>
      </c>
      <c r="F84" s="273">
        <f t="shared" si="5"/>
        <v>7.2729166666649689</v>
      </c>
      <c r="G84" s="273">
        <f t="shared" si="6"/>
        <v>0.45416666667006211</v>
      </c>
      <c r="H84" s="273">
        <f t="shared" si="7"/>
        <v>7.7270833333350311</v>
      </c>
      <c r="I84" s="303">
        <f t="shared" si="8"/>
        <v>3.1379227536729214E-6</v>
      </c>
      <c r="J84" s="301">
        <f t="shared" si="9"/>
        <v>2.4246990611198798E-5</v>
      </c>
      <c r="K84" s="111"/>
      <c r="L84" s="222"/>
      <c r="M84" s="7"/>
    </row>
    <row r="85" spans="1:13" ht="15">
      <c r="A85" s="30" t="s">
        <v>227</v>
      </c>
      <c r="B85" s="262">
        <v>233.6</v>
      </c>
      <c r="C85" s="219">
        <v>45132</v>
      </c>
      <c r="D85" s="76">
        <v>45151.546527777777</v>
      </c>
      <c r="E85" s="76">
        <v>45152</v>
      </c>
      <c r="F85" s="273">
        <f t="shared" si="5"/>
        <v>10.273263888888323</v>
      </c>
      <c r="G85" s="273">
        <f t="shared" si="6"/>
        <v>0.45347222222335404</v>
      </c>
      <c r="H85" s="273">
        <f t="shared" si="7"/>
        <v>10.726736111111677</v>
      </c>
      <c r="I85" s="303">
        <f t="shared" si="8"/>
        <v>3.1394010675317759E-6</v>
      </c>
      <c r="J85" s="301">
        <f t="shared" si="9"/>
        <v>3.3675526798355649E-5</v>
      </c>
      <c r="K85" s="111"/>
      <c r="L85" s="222"/>
      <c r="M85" s="7"/>
    </row>
    <row r="86" spans="1:13" ht="15">
      <c r="A86" s="30" t="s">
        <v>227</v>
      </c>
      <c r="B86" s="262">
        <v>234.92</v>
      </c>
      <c r="C86" s="219">
        <v>45138</v>
      </c>
      <c r="D86" s="76">
        <v>45163.300694444442</v>
      </c>
      <c r="E86" s="76">
        <v>45152</v>
      </c>
      <c r="F86" s="273">
        <f t="shared" si="5"/>
        <v>13.150347222221171</v>
      </c>
      <c r="G86" s="273">
        <f t="shared" si="6"/>
        <v>-11.300694444442343</v>
      </c>
      <c r="H86" s="273">
        <f t="shared" si="7"/>
        <v>1.8496527777788287</v>
      </c>
      <c r="I86" s="303">
        <f t="shared" si="8"/>
        <v>3.1571408338380345E-6</v>
      </c>
      <c r="J86" s="301">
        <f t="shared" si="9"/>
        <v>5.8396143131474884E-6</v>
      </c>
      <c r="K86" s="111"/>
      <c r="L86" s="222"/>
      <c r="M86" s="7"/>
    </row>
    <row r="87" spans="1:13" ht="15">
      <c r="A87" s="30" t="s">
        <v>227</v>
      </c>
      <c r="B87" s="262">
        <v>247.23</v>
      </c>
      <c r="C87" s="219">
        <v>45112</v>
      </c>
      <c r="D87" s="76">
        <v>45129.495138888888</v>
      </c>
      <c r="E87" s="76">
        <v>45152</v>
      </c>
      <c r="F87" s="273">
        <f t="shared" si="5"/>
        <v>9.2475694444437977</v>
      </c>
      <c r="G87" s="273">
        <f t="shared" si="6"/>
        <v>22.504861111112405</v>
      </c>
      <c r="H87" s="273">
        <f t="shared" si="7"/>
        <v>31.752430555556202</v>
      </c>
      <c r="I87" s="303">
        <f t="shared" si="8"/>
        <v>3.3225775938607918E-6</v>
      </c>
      <c r="J87" s="301">
        <f t="shared" si="9"/>
        <v>1.0549991431451181E-4</v>
      </c>
      <c r="K87" s="111"/>
      <c r="L87" s="222"/>
      <c r="M87" s="7"/>
    </row>
    <row r="88" spans="1:13" ht="15">
      <c r="A88" s="30" t="s">
        <v>228</v>
      </c>
      <c r="B88" s="262">
        <v>311.45</v>
      </c>
      <c r="C88" s="219">
        <v>45076</v>
      </c>
      <c r="D88" s="76">
        <v>45088.355555555558</v>
      </c>
      <c r="E88" s="76">
        <v>45106</v>
      </c>
      <c r="F88" s="273">
        <f t="shared" si="5"/>
        <v>6.6777777777788287</v>
      </c>
      <c r="G88" s="273">
        <f t="shared" si="6"/>
        <v>17.644444444442343</v>
      </c>
      <c r="H88" s="273">
        <f t="shared" si="7"/>
        <v>24.322222222221171</v>
      </c>
      <c r="I88" s="303">
        <f t="shared" si="8"/>
        <v>4.1856441030940569E-6</v>
      </c>
      <c r="J88" s="301">
        <f t="shared" si="9"/>
        <v>1.0180416601858327E-4</v>
      </c>
      <c r="K88" s="111"/>
      <c r="L88" s="222"/>
      <c r="M88" s="7"/>
    </row>
    <row r="89" spans="1:13" ht="15">
      <c r="A89" s="30" t="s">
        <v>228</v>
      </c>
      <c r="B89" s="262">
        <v>312.77999999999997</v>
      </c>
      <c r="C89" s="219">
        <v>45077</v>
      </c>
      <c r="D89" s="76">
        <v>45087.354861111111</v>
      </c>
      <c r="E89" s="76">
        <v>45106</v>
      </c>
      <c r="F89" s="273">
        <f t="shared" si="5"/>
        <v>5.6774305555554747</v>
      </c>
      <c r="G89" s="273">
        <f t="shared" si="6"/>
        <v>18.645138888889051</v>
      </c>
      <c r="H89" s="273">
        <f t="shared" si="7"/>
        <v>24.322569444444525</v>
      </c>
      <c r="I89" s="303">
        <f t="shared" si="8"/>
        <v>4.2035182615693016E-6</v>
      </c>
      <c r="J89" s="301">
        <f t="shared" si="9"/>
        <v>1.0224036482801007E-4</v>
      </c>
      <c r="K89" s="111"/>
      <c r="L89" s="222"/>
      <c r="M89" s="7"/>
    </row>
    <row r="90" spans="1:13" ht="15">
      <c r="A90" s="30" t="s">
        <v>228</v>
      </c>
      <c r="B90" s="262">
        <v>324.58999999999997</v>
      </c>
      <c r="C90" s="219">
        <v>45076</v>
      </c>
      <c r="D90" s="76">
        <v>45086.351388888892</v>
      </c>
      <c r="E90" s="76">
        <v>45106</v>
      </c>
      <c r="F90" s="273">
        <f t="shared" si="5"/>
        <v>5.6756944444459805</v>
      </c>
      <c r="G90" s="273">
        <f t="shared" si="6"/>
        <v>19.648611111108039</v>
      </c>
      <c r="H90" s="273">
        <f t="shared" si="7"/>
        <v>25.32430555555402</v>
      </c>
      <c r="I90" s="303">
        <f t="shared" si="8"/>
        <v>4.3622354131427191E-6</v>
      </c>
      <c r="J90" s="301">
        <f t="shared" si="9"/>
        <v>1.1047058250768464E-4</v>
      </c>
      <c r="K90" s="111"/>
      <c r="L90" s="222"/>
      <c r="M90" s="7"/>
    </row>
    <row r="91" spans="1:13" ht="15">
      <c r="A91" s="30" t="s">
        <v>228</v>
      </c>
      <c r="B91" s="262">
        <v>328.65</v>
      </c>
      <c r="C91" s="219">
        <v>45077</v>
      </c>
      <c r="D91" s="76">
        <v>45089.571527777778</v>
      </c>
      <c r="E91" s="76">
        <v>45106</v>
      </c>
      <c r="F91" s="273">
        <f t="shared" si="5"/>
        <v>6.7857638888890506</v>
      </c>
      <c r="G91" s="273">
        <f t="shared" si="6"/>
        <v>16.428472222221899</v>
      </c>
      <c r="H91" s="273">
        <f t="shared" si="7"/>
        <v>23.214236111110949</v>
      </c>
      <c r="I91" s="303">
        <f t="shared" si="8"/>
        <v>4.4167986337513617E-6</v>
      </c>
      <c r="J91" s="301">
        <f t="shared" si="9"/>
        <v>1.0253260633913637E-4</v>
      </c>
      <c r="K91" s="111"/>
      <c r="L91" s="222"/>
      <c r="M91" s="7"/>
    </row>
    <row r="92" spans="1:13" ht="15">
      <c r="A92" s="30" t="s">
        <v>228</v>
      </c>
      <c r="B92" s="262">
        <v>330.75</v>
      </c>
      <c r="C92" s="219">
        <v>45049</v>
      </c>
      <c r="D92" s="76">
        <v>45070.231249999997</v>
      </c>
      <c r="E92" s="76">
        <v>45106</v>
      </c>
      <c r="F92" s="273">
        <f t="shared" si="5"/>
        <v>11.115624999998545</v>
      </c>
      <c r="G92" s="273">
        <f t="shared" si="6"/>
        <v>35.76875000000291</v>
      </c>
      <c r="H92" s="273">
        <f t="shared" si="7"/>
        <v>46.884375000001455</v>
      </c>
      <c r="I92" s="303">
        <f t="shared" si="8"/>
        <v>4.4450209892385918E-6</v>
      </c>
      <c r="J92" s="301">
        <f t="shared" si="9"/>
        <v>2.0840203094233957E-4</v>
      </c>
      <c r="K92" s="111"/>
      <c r="L92" s="222"/>
      <c r="M92" s="7"/>
    </row>
    <row r="93" spans="1:13" ht="15">
      <c r="A93" s="30" t="s">
        <v>228</v>
      </c>
      <c r="B93" s="262">
        <v>331.04</v>
      </c>
      <c r="C93" s="219">
        <v>45077</v>
      </c>
      <c r="D93" s="76">
        <v>45086.352777777778</v>
      </c>
      <c r="E93" s="76">
        <v>45106</v>
      </c>
      <c r="F93" s="273">
        <f t="shared" si="5"/>
        <v>5.1763888888890506</v>
      </c>
      <c r="G93" s="273">
        <f t="shared" si="6"/>
        <v>19.647222222221899</v>
      </c>
      <c r="H93" s="273">
        <f t="shared" si="7"/>
        <v>24.823611111110949</v>
      </c>
      <c r="I93" s="303">
        <f t="shared" si="8"/>
        <v>4.4489183621392092E-6</v>
      </c>
      <c r="J93" s="301">
        <f t="shared" si="9"/>
        <v>1.1043821928682441E-4</v>
      </c>
      <c r="K93" s="111"/>
      <c r="L93" s="222"/>
      <c r="M93" s="7"/>
    </row>
    <row r="94" spans="1:13" ht="15">
      <c r="A94" s="30" t="s">
        <v>228</v>
      </c>
      <c r="B94" s="262">
        <v>332.82</v>
      </c>
      <c r="C94" s="219">
        <v>45050</v>
      </c>
      <c r="D94" s="76">
        <v>45072.231249999997</v>
      </c>
      <c r="E94" s="76">
        <v>45106</v>
      </c>
      <c r="F94" s="273">
        <f t="shared" si="5"/>
        <v>11.615624999998545</v>
      </c>
      <c r="G94" s="273">
        <f t="shared" si="6"/>
        <v>33.76875000000291</v>
      </c>
      <c r="H94" s="273">
        <f t="shared" si="7"/>
        <v>45.384375000001455</v>
      </c>
      <c r="I94" s="303">
        <f t="shared" si="8"/>
        <v>4.4728401682188604E-6</v>
      </c>
      <c r="J94" s="301">
        <f t="shared" si="9"/>
        <v>2.0299705550951434E-4</v>
      </c>
      <c r="K94" s="111"/>
      <c r="L94" s="222"/>
      <c r="M94" s="7"/>
    </row>
    <row r="95" spans="1:13" ht="15">
      <c r="A95" s="30" t="s">
        <v>228</v>
      </c>
      <c r="B95" s="262">
        <v>333.23</v>
      </c>
      <c r="C95" s="219">
        <v>45049</v>
      </c>
      <c r="D95" s="76">
        <v>45070.232638888891</v>
      </c>
      <c r="E95" s="76">
        <v>45106</v>
      </c>
      <c r="F95" s="273">
        <f t="shared" si="5"/>
        <v>11.116319444445253</v>
      </c>
      <c r="G95" s="273">
        <f t="shared" si="6"/>
        <v>35.767361111109494</v>
      </c>
      <c r="H95" s="273">
        <f t="shared" si="7"/>
        <v>46.883680555554747</v>
      </c>
      <c r="I95" s="303">
        <f t="shared" si="8"/>
        <v>4.4783502471473192E-6</v>
      </c>
      <c r="J95" s="301">
        <f t="shared" si="9"/>
        <v>2.0996154240314455E-4</v>
      </c>
      <c r="K95" s="111"/>
      <c r="L95" s="222"/>
      <c r="M95" s="7"/>
    </row>
    <row r="96" spans="1:13" ht="15">
      <c r="A96" s="30" t="s">
        <v>228</v>
      </c>
      <c r="B96" s="262">
        <v>333.8</v>
      </c>
      <c r="C96" s="219">
        <v>45047</v>
      </c>
      <c r="D96" s="76">
        <v>45054.243750000001</v>
      </c>
      <c r="E96" s="76">
        <v>45106</v>
      </c>
      <c r="F96" s="273">
        <f t="shared" si="5"/>
        <v>4.1218750000007276</v>
      </c>
      <c r="G96" s="273">
        <f t="shared" si="6"/>
        <v>51.756249999998545</v>
      </c>
      <c r="H96" s="273">
        <f t="shared" si="7"/>
        <v>55.878124999999272</v>
      </c>
      <c r="I96" s="303">
        <f t="shared" si="8"/>
        <v>4.486010600779567E-6</v>
      </c>
      <c r="J96" s="301">
        <f t="shared" si="9"/>
        <v>2.5066986110168249E-4</v>
      </c>
      <c r="K96" s="111"/>
      <c r="L96" s="222"/>
      <c r="M96" s="7"/>
    </row>
    <row r="97" spans="1:13" ht="15">
      <c r="A97" s="30" t="s">
        <v>228</v>
      </c>
      <c r="B97" s="262">
        <v>334.03</v>
      </c>
      <c r="C97" s="219">
        <v>45050</v>
      </c>
      <c r="D97" s="76">
        <v>45071.229861111111</v>
      </c>
      <c r="E97" s="76">
        <v>45106</v>
      </c>
      <c r="F97" s="273">
        <f t="shared" si="5"/>
        <v>11.114930555555475</v>
      </c>
      <c r="G97" s="273">
        <f t="shared" si="6"/>
        <v>34.770138888889051</v>
      </c>
      <c r="H97" s="273">
        <f t="shared" si="7"/>
        <v>45.885069444444525</v>
      </c>
      <c r="I97" s="303">
        <f t="shared" si="8"/>
        <v>4.4891016206662637E-6</v>
      </c>
      <c r="J97" s="301">
        <f t="shared" si="9"/>
        <v>2.0598273960743997E-4</v>
      </c>
      <c r="K97" s="111"/>
      <c r="L97" s="222"/>
      <c r="M97" s="7"/>
    </row>
    <row r="98" spans="1:13" ht="15">
      <c r="A98" s="30" t="s">
        <v>228</v>
      </c>
      <c r="B98" s="262">
        <v>335.22</v>
      </c>
      <c r="C98" s="219">
        <v>45047</v>
      </c>
      <c r="D98" s="76">
        <v>45065.243055555555</v>
      </c>
      <c r="E98" s="76">
        <v>45106</v>
      </c>
      <c r="F98" s="273">
        <f t="shared" si="5"/>
        <v>9.6215277777773736</v>
      </c>
      <c r="G98" s="273">
        <f t="shared" si="6"/>
        <v>40.756944444445253</v>
      </c>
      <c r="H98" s="273">
        <f t="shared" si="7"/>
        <v>50.378472222222626</v>
      </c>
      <c r="I98" s="303">
        <f t="shared" si="8"/>
        <v>4.505094288775694E-6</v>
      </c>
      <c r="J98" s="301">
        <f t="shared" si="9"/>
        <v>2.269597674855801E-4</v>
      </c>
      <c r="K98" s="111"/>
      <c r="L98" s="222"/>
      <c r="M98" s="7"/>
    </row>
    <row r="99" spans="1:13" ht="15">
      <c r="A99" s="30" t="s">
        <v>228</v>
      </c>
      <c r="B99" s="262">
        <v>337.06</v>
      </c>
      <c r="C99" s="219">
        <v>45077</v>
      </c>
      <c r="D99" s="76">
        <v>45091.268750000003</v>
      </c>
      <c r="E99" s="76">
        <v>45106</v>
      </c>
      <c r="F99" s="273">
        <f t="shared" si="5"/>
        <v>7.6343750000014552</v>
      </c>
      <c r="G99" s="273">
        <f t="shared" si="6"/>
        <v>14.73124999999709</v>
      </c>
      <c r="H99" s="273">
        <f t="shared" si="7"/>
        <v>22.365624999998545</v>
      </c>
      <c r="I99" s="303">
        <f t="shared" si="8"/>
        <v>4.5298224478692659E-6</v>
      </c>
      <c r="J99" s="301">
        <f t="shared" si="9"/>
        <v>1.0131231018561945E-4</v>
      </c>
      <c r="K99" s="111"/>
      <c r="L99" s="222"/>
      <c r="M99" s="7"/>
    </row>
    <row r="100" spans="1:13" ht="15">
      <c r="A100" s="30" t="s">
        <v>228</v>
      </c>
      <c r="B100" s="262">
        <v>339.5</v>
      </c>
      <c r="C100" s="219">
        <v>45077</v>
      </c>
      <c r="D100" s="76">
        <v>45089.570833333331</v>
      </c>
      <c r="E100" s="76">
        <v>45106</v>
      </c>
      <c r="F100" s="273">
        <f t="shared" si="5"/>
        <v>6.7854166666656965</v>
      </c>
      <c r="G100" s="273">
        <f t="shared" si="6"/>
        <v>16.429166666668607</v>
      </c>
      <c r="H100" s="273">
        <f t="shared" si="7"/>
        <v>23.214583333334303</v>
      </c>
      <c r="I100" s="303">
        <f t="shared" si="8"/>
        <v>4.5626141371020464E-6</v>
      </c>
      <c r="J100" s="301">
        <f t="shared" si="9"/>
        <v>1.0591918610360464E-4</v>
      </c>
      <c r="K100" s="111"/>
      <c r="L100" s="222"/>
      <c r="M100" s="7"/>
    </row>
    <row r="101" spans="1:13" ht="15">
      <c r="A101" s="30" t="s">
        <v>228</v>
      </c>
      <c r="B101" s="262">
        <v>347.24</v>
      </c>
      <c r="C101" s="219">
        <v>45063</v>
      </c>
      <c r="D101" s="76">
        <v>45085.350694444445</v>
      </c>
      <c r="E101" s="76">
        <v>45106</v>
      </c>
      <c r="F101" s="273">
        <f t="shared" si="5"/>
        <v>11.675347222222626</v>
      </c>
      <c r="G101" s="273">
        <f t="shared" si="6"/>
        <v>20.649305555554747</v>
      </c>
      <c r="H101" s="273">
        <f t="shared" si="7"/>
        <v>32.324652777777374</v>
      </c>
      <c r="I101" s="303">
        <f t="shared" si="8"/>
        <v>4.6666336758978335E-6</v>
      </c>
      <c r="J101" s="301">
        <f t="shared" si="9"/>
        <v>1.5084731321448035E-4</v>
      </c>
      <c r="K101" s="111"/>
      <c r="L101" s="222"/>
      <c r="M101" s="7"/>
    </row>
    <row r="102" spans="1:13" ht="15">
      <c r="A102" s="30" t="s">
        <v>228</v>
      </c>
      <c r="B102" s="262">
        <v>348.46</v>
      </c>
      <c r="C102" s="219">
        <v>45069</v>
      </c>
      <c r="D102" s="76">
        <v>45082.247916666667</v>
      </c>
      <c r="E102" s="76">
        <v>45106</v>
      </c>
      <c r="F102" s="273">
        <f t="shared" si="5"/>
        <v>7.1239583333335759</v>
      </c>
      <c r="G102" s="273">
        <f t="shared" si="6"/>
        <v>23.752083333332848</v>
      </c>
      <c r="H102" s="273">
        <f t="shared" si="7"/>
        <v>30.876041666666424</v>
      </c>
      <c r="I102" s="303">
        <f t="shared" si="8"/>
        <v>4.6830295205142238E-6</v>
      </c>
      <c r="J102" s="301">
        <f t="shared" si="9"/>
        <v>1.4459341460162605E-4</v>
      </c>
      <c r="K102" s="111"/>
      <c r="L102" s="222"/>
      <c r="M102" s="7"/>
    </row>
    <row r="103" spans="1:13" ht="15">
      <c r="A103" s="30" t="s">
        <v>228</v>
      </c>
      <c r="B103" s="262">
        <v>349.25</v>
      </c>
      <c r="C103" s="219">
        <v>45069</v>
      </c>
      <c r="D103" s="76">
        <v>45088.356249999997</v>
      </c>
      <c r="E103" s="76">
        <v>45106</v>
      </c>
      <c r="F103" s="273">
        <f t="shared" si="5"/>
        <v>10.178124999998545</v>
      </c>
      <c r="G103" s="273">
        <f t="shared" si="6"/>
        <v>17.64375000000291</v>
      </c>
      <c r="H103" s="273">
        <f t="shared" si="7"/>
        <v>27.821875000001455</v>
      </c>
      <c r="I103" s="303">
        <f t="shared" si="8"/>
        <v>4.6936465018641814E-6</v>
      </c>
      <c r="J103" s="301">
        <f t="shared" si="9"/>
        <v>1.3058604626905936E-4</v>
      </c>
      <c r="K103" s="111"/>
      <c r="L103" s="222"/>
      <c r="M103" s="7"/>
    </row>
    <row r="104" spans="1:13" ht="15">
      <c r="A104" s="30" t="s">
        <v>228</v>
      </c>
      <c r="B104" s="262">
        <v>349.95</v>
      </c>
      <c r="C104" s="219">
        <v>45063</v>
      </c>
      <c r="D104" s="76">
        <v>45084.231249999997</v>
      </c>
      <c r="E104" s="76">
        <v>45106</v>
      </c>
      <c r="F104" s="273">
        <f t="shared" si="5"/>
        <v>11.115624999998545</v>
      </c>
      <c r="G104" s="273">
        <f t="shared" si="6"/>
        <v>21.76875000000291</v>
      </c>
      <c r="H104" s="273">
        <f t="shared" si="7"/>
        <v>32.884375000001455</v>
      </c>
      <c r="I104" s="303">
        <f t="shared" si="8"/>
        <v>4.7030539536932576E-6</v>
      </c>
      <c r="J104" s="301">
        <f t="shared" si="9"/>
        <v>1.5465698985848856E-4</v>
      </c>
      <c r="K104" s="111"/>
      <c r="L104" s="222"/>
      <c r="M104" s="7"/>
    </row>
    <row r="105" spans="1:13" ht="15">
      <c r="A105" s="30" t="s">
        <v>228</v>
      </c>
      <c r="B105" s="262">
        <v>350.34</v>
      </c>
      <c r="C105" s="219">
        <v>45063</v>
      </c>
      <c r="D105" s="76">
        <v>45080.254166666666</v>
      </c>
      <c r="E105" s="76">
        <v>45106</v>
      </c>
      <c r="F105" s="273">
        <f t="shared" si="5"/>
        <v>9.1270833333328483</v>
      </c>
      <c r="G105" s="273">
        <f t="shared" si="6"/>
        <v>25.745833333334303</v>
      </c>
      <c r="H105" s="273">
        <f t="shared" si="7"/>
        <v>34.872916666667152</v>
      </c>
      <c r="I105" s="303">
        <f t="shared" si="8"/>
        <v>4.7082952482837433E-6</v>
      </c>
      <c r="J105" s="301">
        <f t="shared" si="9"/>
        <v>1.641919878354639E-4</v>
      </c>
      <c r="K105" s="111"/>
      <c r="L105" s="222"/>
      <c r="M105" s="7"/>
    </row>
    <row r="106" spans="1:13" ht="15">
      <c r="A106" s="30" t="s">
        <v>228</v>
      </c>
      <c r="B106" s="262">
        <v>352.23</v>
      </c>
      <c r="C106" s="219">
        <v>45069</v>
      </c>
      <c r="D106" s="76">
        <v>45083.257638888892</v>
      </c>
      <c r="E106" s="76">
        <v>45106</v>
      </c>
      <c r="F106" s="273">
        <f t="shared" si="5"/>
        <v>7.6288194444459805</v>
      </c>
      <c r="G106" s="273">
        <f t="shared" si="6"/>
        <v>22.742361111108039</v>
      </c>
      <c r="H106" s="273">
        <f t="shared" si="7"/>
        <v>30.37118055555402</v>
      </c>
      <c r="I106" s="303">
        <f t="shared" si="8"/>
        <v>4.7336953682222498E-6</v>
      </c>
      <c r="J106" s="301">
        <f t="shared" si="9"/>
        <v>1.4376791672326771E-4</v>
      </c>
      <c r="K106" s="111"/>
      <c r="L106" s="222"/>
      <c r="M106" s="7"/>
    </row>
    <row r="107" spans="1:13" ht="15">
      <c r="A107" s="30" t="s">
        <v>228</v>
      </c>
      <c r="B107" s="262">
        <v>352.33</v>
      </c>
      <c r="C107" s="219">
        <v>45069</v>
      </c>
      <c r="D107" s="76">
        <v>45081.257638888892</v>
      </c>
      <c r="E107" s="76">
        <v>45106</v>
      </c>
      <c r="F107" s="273">
        <f t="shared" si="5"/>
        <v>6.6288194444459805</v>
      </c>
      <c r="G107" s="273">
        <f t="shared" si="6"/>
        <v>24.742361111108039</v>
      </c>
      <c r="H107" s="273">
        <f t="shared" si="7"/>
        <v>31.37118055555402</v>
      </c>
      <c r="I107" s="303">
        <f t="shared" si="8"/>
        <v>4.7350392899121174E-6</v>
      </c>
      <c r="J107" s="301">
        <f t="shared" si="9"/>
        <v>1.4854377250147534E-4</v>
      </c>
      <c r="K107" s="111"/>
      <c r="L107" s="222"/>
      <c r="M107" s="7"/>
    </row>
    <row r="108" spans="1:13" ht="15">
      <c r="A108" s="30" t="s">
        <v>228</v>
      </c>
      <c r="B108" s="262">
        <v>353.28</v>
      </c>
      <c r="C108" s="219">
        <v>45069</v>
      </c>
      <c r="D108" s="76">
        <v>45082.24722222222</v>
      </c>
      <c r="E108" s="76">
        <v>45106</v>
      </c>
      <c r="F108" s="273">
        <f t="shared" si="5"/>
        <v>7.1236111111102218</v>
      </c>
      <c r="G108" s="273">
        <f t="shared" si="6"/>
        <v>23.752777777779556</v>
      </c>
      <c r="H108" s="273">
        <f t="shared" si="7"/>
        <v>30.876388888889778</v>
      </c>
      <c r="I108" s="303">
        <f t="shared" si="8"/>
        <v>4.7478065459658641E-6</v>
      </c>
      <c r="J108" s="301">
        <f t="shared" si="9"/>
        <v>1.4659512128245857E-4</v>
      </c>
      <c r="K108" s="111"/>
      <c r="L108" s="222"/>
      <c r="M108" s="7"/>
    </row>
    <row r="109" spans="1:13" ht="15">
      <c r="A109" s="30" t="s">
        <v>228</v>
      </c>
      <c r="B109" s="262">
        <v>353.47</v>
      </c>
      <c r="C109" s="219">
        <v>45069</v>
      </c>
      <c r="D109" s="76">
        <v>45083.256944444445</v>
      </c>
      <c r="E109" s="76">
        <v>45106</v>
      </c>
      <c r="F109" s="273">
        <f t="shared" si="5"/>
        <v>7.6284722222226264</v>
      </c>
      <c r="G109" s="273">
        <f t="shared" si="6"/>
        <v>22.743055555554747</v>
      </c>
      <c r="H109" s="273">
        <f t="shared" si="7"/>
        <v>30.371527777777374</v>
      </c>
      <c r="I109" s="303">
        <f t="shared" si="8"/>
        <v>4.7503599971766139E-6</v>
      </c>
      <c r="J109" s="301">
        <f t="shared" si="9"/>
        <v>1.4427569060869197E-4</v>
      </c>
      <c r="K109" s="111"/>
      <c r="L109" s="222"/>
      <c r="M109" s="7"/>
    </row>
    <row r="110" spans="1:13" ht="15">
      <c r="A110" s="30" t="s">
        <v>228</v>
      </c>
      <c r="B110" s="262">
        <v>354.21</v>
      </c>
      <c r="C110" s="219">
        <v>45069</v>
      </c>
      <c r="D110" s="76">
        <v>45081.256944444445</v>
      </c>
      <c r="E110" s="76">
        <v>45106</v>
      </c>
      <c r="F110" s="273">
        <f t="shared" si="5"/>
        <v>6.6284722222226264</v>
      </c>
      <c r="G110" s="273">
        <f t="shared" si="6"/>
        <v>24.743055555554747</v>
      </c>
      <c r="H110" s="273">
        <f t="shared" si="7"/>
        <v>31.371527777777374</v>
      </c>
      <c r="I110" s="303">
        <f t="shared" si="8"/>
        <v>4.7603050176816369E-6</v>
      </c>
      <c r="J110" s="301">
        <f t="shared" si="9"/>
        <v>1.4933804109289249E-4</v>
      </c>
      <c r="K110" s="111"/>
      <c r="L110" s="222"/>
      <c r="M110" s="7"/>
    </row>
    <row r="111" spans="1:13" ht="15">
      <c r="A111" s="30" t="s">
        <v>228</v>
      </c>
      <c r="B111" s="262">
        <v>354.64</v>
      </c>
      <c r="C111" s="219">
        <v>45056</v>
      </c>
      <c r="D111" s="76">
        <v>45078.25</v>
      </c>
      <c r="E111" s="76">
        <v>45106</v>
      </c>
      <c r="F111" s="273">
        <f t="shared" si="5"/>
        <v>11.625</v>
      </c>
      <c r="G111" s="273">
        <f t="shared" si="6"/>
        <v>27.75</v>
      </c>
      <c r="H111" s="273">
        <f t="shared" si="7"/>
        <v>39.375</v>
      </c>
      <c r="I111" s="303">
        <f t="shared" si="8"/>
        <v>4.7660838809480695E-6</v>
      </c>
      <c r="J111" s="301">
        <f t="shared" si="9"/>
        <v>1.8766455281233024E-4</v>
      </c>
      <c r="K111" s="111"/>
      <c r="L111" s="222"/>
      <c r="M111" s="7"/>
    </row>
    <row r="112" spans="1:13" ht="15">
      <c r="A112" s="30" t="s">
        <v>228</v>
      </c>
      <c r="B112" s="262">
        <v>355.05</v>
      </c>
      <c r="C112" s="219">
        <v>45063</v>
      </c>
      <c r="D112" s="76">
        <v>45085.35</v>
      </c>
      <c r="E112" s="76">
        <v>45106</v>
      </c>
      <c r="F112" s="273">
        <f t="shared" si="5"/>
        <v>11.674999999999272</v>
      </c>
      <c r="G112" s="273">
        <f t="shared" si="6"/>
        <v>20.650000000001455</v>
      </c>
      <c r="H112" s="273">
        <f t="shared" si="7"/>
        <v>32.325000000000728</v>
      </c>
      <c r="I112" s="303">
        <f t="shared" si="8"/>
        <v>4.7715939598765292E-6</v>
      </c>
      <c r="J112" s="301">
        <f t="shared" si="9"/>
        <v>1.5424177475301229E-4</v>
      </c>
      <c r="K112" s="111"/>
      <c r="L112" s="222"/>
      <c r="M112" s="7"/>
    </row>
    <row r="113" spans="1:13" ht="15">
      <c r="A113" s="30" t="s">
        <v>228</v>
      </c>
      <c r="B113" s="262">
        <v>360.35</v>
      </c>
      <c r="C113" s="219">
        <v>45056</v>
      </c>
      <c r="D113" s="76">
        <v>45078.249305555553</v>
      </c>
      <c r="E113" s="76">
        <v>45106</v>
      </c>
      <c r="F113" s="273">
        <f t="shared" si="5"/>
        <v>11.624652777776646</v>
      </c>
      <c r="G113" s="273">
        <f t="shared" si="6"/>
        <v>27.750694444446708</v>
      </c>
      <c r="H113" s="273">
        <f t="shared" si="7"/>
        <v>39.375347222223354</v>
      </c>
      <c r="I113" s="303">
        <f t="shared" si="8"/>
        <v>4.8428218094395358E-6</v>
      </c>
      <c r="J113" s="301">
        <f t="shared" si="9"/>
        <v>1.9068779028203771E-4</v>
      </c>
      <c r="K113" s="111"/>
      <c r="L113" s="222"/>
      <c r="M113" s="7"/>
    </row>
    <row r="114" spans="1:13" ht="15">
      <c r="A114" s="30" t="s">
        <v>228</v>
      </c>
      <c r="B114" s="262">
        <v>387.25</v>
      </c>
      <c r="C114" s="219">
        <v>45103</v>
      </c>
      <c r="D114" s="76">
        <v>45116.372916666667</v>
      </c>
      <c r="E114" s="76">
        <v>45135</v>
      </c>
      <c r="F114" s="273">
        <f t="shared" si="5"/>
        <v>7.1864583333335759</v>
      </c>
      <c r="G114" s="273">
        <f t="shared" si="6"/>
        <v>18.627083333332848</v>
      </c>
      <c r="H114" s="273">
        <f t="shared" si="7"/>
        <v>25.813541666666424</v>
      </c>
      <c r="I114" s="303">
        <f t="shared" si="8"/>
        <v>5.2043367440140427E-6</v>
      </c>
      <c r="J114" s="301">
        <f t="shared" si="9"/>
        <v>1.3434236338896957E-4</v>
      </c>
      <c r="K114" s="111"/>
      <c r="L114" s="222"/>
      <c r="M114" s="7"/>
    </row>
    <row r="115" spans="1:13" ht="15">
      <c r="A115" s="30" t="s">
        <v>228</v>
      </c>
      <c r="B115" s="262">
        <v>393.73</v>
      </c>
      <c r="C115" s="219">
        <v>45090</v>
      </c>
      <c r="D115" s="76">
        <v>45103.472222222219</v>
      </c>
      <c r="E115" s="76">
        <v>45135</v>
      </c>
      <c r="F115" s="273">
        <f t="shared" si="5"/>
        <v>7.2361111111094942</v>
      </c>
      <c r="G115" s="273">
        <f t="shared" si="6"/>
        <v>31.527777777781012</v>
      </c>
      <c r="H115" s="273">
        <f t="shared" si="7"/>
        <v>38.763888888890506</v>
      </c>
      <c r="I115" s="303">
        <f t="shared" si="8"/>
        <v>5.2914228695174928E-6</v>
      </c>
      <c r="J115" s="301">
        <f t="shared" si="9"/>
        <v>2.0511612817811025E-4</v>
      </c>
      <c r="K115" s="111"/>
      <c r="L115" s="222"/>
      <c r="M115" s="7"/>
    </row>
    <row r="116" spans="1:13" ht="15">
      <c r="A116" s="30" t="s">
        <v>228</v>
      </c>
      <c r="B116" s="262">
        <v>397.41</v>
      </c>
      <c r="C116" s="219">
        <v>45097</v>
      </c>
      <c r="D116" s="76">
        <v>45111.39166666667</v>
      </c>
      <c r="E116" s="76">
        <v>45135</v>
      </c>
      <c r="F116" s="273">
        <f t="shared" si="5"/>
        <v>7.6958333333350311</v>
      </c>
      <c r="G116" s="273">
        <f t="shared" si="6"/>
        <v>23.608333333329938</v>
      </c>
      <c r="H116" s="273">
        <f t="shared" si="7"/>
        <v>31.304166666664969</v>
      </c>
      <c r="I116" s="303">
        <f t="shared" si="8"/>
        <v>5.3408791877046374E-6</v>
      </c>
      <c r="J116" s="301">
        <f t="shared" si="9"/>
        <v>1.6719177223842817E-4</v>
      </c>
      <c r="K116" s="111"/>
      <c r="L116" s="222"/>
      <c r="M116" s="7"/>
    </row>
    <row r="117" spans="1:13" ht="15">
      <c r="A117" s="30" t="s">
        <v>228</v>
      </c>
      <c r="B117" s="262">
        <v>397.99</v>
      </c>
      <c r="C117" s="219">
        <v>45097</v>
      </c>
      <c r="D117" s="76">
        <v>45114.379861111112</v>
      </c>
      <c r="E117" s="76">
        <v>45135</v>
      </c>
      <c r="F117" s="273">
        <f t="shared" si="5"/>
        <v>9.1899305555562023</v>
      </c>
      <c r="G117" s="273">
        <f t="shared" si="6"/>
        <v>20.620138888887595</v>
      </c>
      <c r="H117" s="273">
        <f t="shared" si="7"/>
        <v>29.810069444443798</v>
      </c>
      <c r="I117" s="303">
        <f t="shared" si="8"/>
        <v>5.3486739335058713E-6</v>
      </c>
      <c r="J117" s="301">
        <f t="shared" si="9"/>
        <v>1.5944434139349639E-4</v>
      </c>
      <c r="K117" s="111"/>
      <c r="L117" s="222"/>
      <c r="M117" s="7"/>
    </row>
    <row r="118" spans="1:13" ht="15">
      <c r="A118" s="30" t="s">
        <v>228</v>
      </c>
      <c r="B118" s="262">
        <v>398.82</v>
      </c>
      <c r="C118" s="219">
        <v>45106</v>
      </c>
      <c r="D118" s="76">
        <v>45117.375</v>
      </c>
      <c r="E118" s="76">
        <v>45135</v>
      </c>
      <c r="F118" s="273">
        <f t="shared" si="5"/>
        <v>6.1875</v>
      </c>
      <c r="G118" s="273">
        <f t="shared" si="6"/>
        <v>17.625</v>
      </c>
      <c r="H118" s="273">
        <f t="shared" si="7"/>
        <v>23.8125</v>
      </c>
      <c r="I118" s="303">
        <f t="shared" si="8"/>
        <v>5.3598284835317766E-6</v>
      </c>
      <c r="J118" s="301">
        <f t="shared" si="9"/>
        <v>1.2763091576410042E-4</v>
      </c>
      <c r="K118" s="111"/>
      <c r="L118" s="222"/>
      <c r="M118" s="7"/>
    </row>
    <row r="119" spans="1:13" ht="15">
      <c r="A119" s="30" t="s">
        <v>228</v>
      </c>
      <c r="B119" s="262">
        <v>399.8</v>
      </c>
      <c r="C119" s="219">
        <v>45097</v>
      </c>
      <c r="D119" s="76">
        <v>45112.354861111111</v>
      </c>
      <c r="E119" s="76">
        <v>45135</v>
      </c>
      <c r="F119" s="273">
        <f t="shared" si="5"/>
        <v>8.1774305555554747</v>
      </c>
      <c r="G119" s="273">
        <f t="shared" si="6"/>
        <v>22.645138888889051</v>
      </c>
      <c r="H119" s="273">
        <f t="shared" si="7"/>
        <v>30.822569444444525</v>
      </c>
      <c r="I119" s="303">
        <f t="shared" si="8"/>
        <v>5.3729989160924832E-6</v>
      </c>
      <c r="J119" s="301">
        <f t="shared" si="9"/>
        <v>1.6560963221618573E-4</v>
      </c>
      <c r="K119" s="111"/>
      <c r="L119" s="222"/>
      <c r="M119" s="7"/>
    </row>
    <row r="120" spans="1:13" ht="15">
      <c r="A120" s="30" t="s">
        <v>228</v>
      </c>
      <c r="B120" s="262">
        <v>399.83</v>
      </c>
      <c r="C120" s="219">
        <v>45097</v>
      </c>
      <c r="D120" s="76">
        <v>45117.374305555553</v>
      </c>
      <c r="E120" s="76">
        <v>45135</v>
      </c>
      <c r="F120" s="273">
        <f t="shared" si="5"/>
        <v>10.687152777776646</v>
      </c>
      <c r="G120" s="273">
        <f t="shared" si="6"/>
        <v>17.625694444446708</v>
      </c>
      <c r="H120" s="273">
        <f t="shared" si="7"/>
        <v>28.312847222223354</v>
      </c>
      <c r="I120" s="303">
        <f t="shared" si="8"/>
        <v>5.3734020925994432E-6</v>
      </c>
      <c r="J120" s="301">
        <f t="shared" si="9"/>
        <v>1.5213631251134331E-4</v>
      </c>
      <c r="K120" s="111"/>
      <c r="L120" s="222"/>
      <c r="M120" s="7"/>
    </row>
    <row r="121" spans="1:13" ht="15">
      <c r="A121" s="30" t="s">
        <v>228</v>
      </c>
      <c r="B121" s="262">
        <v>399.89</v>
      </c>
      <c r="C121" s="219">
        <v>45105</v>
      </c>
      <c r="D121" s="76">
        <v>45131.505555555559</v>
      </c>
      <c r="E121" s="76">
        <v>45135</v>
      </c>
      <c r="F121" s="273">
        <f t="shared" si="5"/>
        <v>13.752777777779556</v>
      </c>
      <c r="G121" s="273">
        <f t="shared" si="6"/>
        <v>3.4944444444408873</v>
      </c>
      <c r="H121" s="273">
        <f t="shared" si="7"/>
        <v>17.247222222220444</v>
      </c>
      <c r="I121" s="303">
        <f t="shared" si="8"/>
        <v>5.3742084456133647E-6</v>
      </c>
      <c r="J121" s="301">
        <f t="shared" si="9"/>
        <v>9.269016733002761E-5</v>
      </c>
      <c r="K121" s="111"/>
      <c r="L121" s="222"/>
      <c r="M121" s="7"/>
    </row>
    <row r="122" spans="1:13" ht="15">
      <c r="A122" s="30" t="s">
        <v>228</v>
      </c>
      <c r="B122" s="262">
        <v>401.12</v>
      </c>
      <c r="C122" s="219">
        <v>45105</v>
      </c>
      <c r="D122" s="76">
        <v>45119.293749999997</v>
      </c>
      <c r="E122" s="76">
        <v>45135</v>
      </c>
      <c r="F122" s="273">
        <f t="shared" si="5"/>
        <v>7.6468749999985448</v>
      </c>
      <c r="G122" s="273">
        <f t="shared" si="6"/>
        <v>15.70625000000291</v>
      </c>
      <c r="H122" s="273">
        <f t="shared" si="7"/>
        <v>23.353125000001455</v>
      </c>
      <c r="I122" s="303">
        <f t="shared" si="8"/>
        <v>5.3907386823987419E-6</v>
      </c>
      <c r="J122" s="301">
        <f t="shared" si="9"/>
        <v>1.2589059429240096E-4</v>
      </c>
      <c r="K122" s="111"/>
      <c r="L122" s="222"/>
      <c r="M122" s="7"/>
    </row>
    <row r="123" spans="1:13" ht="15">
      <c r="A123" s="30" t="s">
        <v>228</v>
      </c>
      <c r="B123" s="262">
        <v>401.33</v>
      </c>
      <c r="C123" s="219">
        <v>45090</v>
      </c>
      <c r="D123" s="76">
        <v>45105.344444444447</v>
      </c>
      <c r="E123" s="76">
        <v>45135</v>
      </c>
      <c r="F123" s="273">
        <f t="shared" si="5"/>
        <v>8.172222222223354</v>
      </c>
      <c r="G123" s="273">
        <f t="shared" si="6"/>
        <v>29.655555555553292</v>
      </c>
      <c r="H123" s="273">
        <f t="shared" si="7"/>
        <v>37.827777777776646</v>
      </c>
      <c r="I123" s="303">
        <f t="shared" si="8"/>
        <v>5.3935609179474647E-6</v>
      </c>
      <c r="J123" s="301">
        <f t="shared" si="9"/>
        <v>2.040264238350177E-4</v>
      </c>
      <c r="K123" s="111"/>
      <c r="L123" s="222"/>
      <c r="M123" s="7"/>
    </row>
    <row r="124" spans="1:13" ht="15">
      <c r="A124" s="30" t="s">
        <v>228</v>
      </c>
      <c r="B124" s="262">
        <v>401.8</v>
      </c>
      <c r="C124" s="219">
        <v>45091</v>
      </c>
      <c r="D124" s="76">
        <v>45107.23333333333</v>
      </c>
      <c r="E124" s="76">
        <v>45135</v>
      </c>
      <c r="F124" s="273">
        <f t="shared" si="5"/>
        <v>8.6166666666649689</v>
      </c>
      <c r="G124" s="273">
        <f t="shared" si="6"/>
        <v>27.766666666670062</v>
      </c>
      <c r="H124" s="273">
        <f t="shared" si="7"/>
        <v>36.383333333335031</v>
      </c>
      <c r="I124" s="303">
        <f t="shared" si="8"/>
        <v>5.3998773498898442E-6</v>
      </c>
      <c r="J124" s="301">
        <f t="shared" si="9"/>
        <v>1.9646553758016799E-4</v>
      </c>
      <c r="K124" s="111"/>
      <c r="L124" s="222"/>
      <c r="M124" s="7"/>
    </row>
    <row r="125" spans="1:13" ht="15">
      <c r="A125" s="30" t="s">
        <v>228</v>
      </c>
      <c r="B125" s="262">
        <v>402.04</v>
      </c>
      <c r="C125" s="219">
        <v>45100</v>
      </c>
      <c r="D125" s="76">
        <v>45115.377083333333</v>
      </c>
      <c r="E125" s="76">
        <v>45135</v>
      </c>
      <c r="F125" s="273">
        <f t="shared" si="5"/>
        <v>8.1885416666664241</v>
      </c>
      <c r="G125" s="273">
        <f t="shared" si="6"/>
        <v>19.622916666667152</v>
      </c>
      <c r="H125" s="273">
        <f t="shared" si="7"/>
        <v>27.811458333333576</v>
      </c>
      <c r="I125" s="303">
        <f t="shared" si="8"/>
        <v>5.4031027619455278E-6</v>
      </c>
      <c r="J125" s="301">
        <f t="shared" si="9"/>
        <v>1.5026816733456762E-4</v>
      </c>
      <c r="K125" s="111"/>
      <c r="L125" s="222"/>
      <c r="M125" s="7"/>
    </row>
    <row r="126" spans="1:13" ht="15">
      <c r="A126" s="30" t="s">
        <v>228</v>
      </c>
      <c r="B126" s="262">
        <v>403.35</v>
      </c>
      <c r="C126" s="219">
        <v>45100</v>
      </c>
      <c r="D126" s="76">
        <v>45115.379166666666</v>
      </c>
      <c r="E126" s="76">
        <v>45135</v>
      </c>
      <c r="F126" s="273">
        <f t="shared" si="5"/>
        <v>8.1895833333328483</v>
      </c>
      <c r="G126" s="273">
        <f t="shared" si="6"/>
        <v>19.620833333334303</v>
      </c>
      <c r="H126" s="273">
        <f t="shared" si="7"/>
        <v>27.810416666667152</v>
      </c>
      <c r="I126" s="303">
        <f t="shared" si="8"/>
        <v>5.4207081360827995E-6</v>
      </c>
      <c r="J126" s="301">
        <f t="shared" si="9"/>
        <v>1.5075215189285532E-4</v>
      </c>
      <c r="K126" s="111"/>
      <c r="L126" s="222"/>
      <c r="M126" s="7"/>
    </row>
    <row r="127" spans="1:13" ht="15">
      <c r="A127" s="30" t="s">
        <v>228</v>
      </c>
      <c r="B127" s="262">
        <v>403.87</v>
      </c>
      <c r="C127" s="219">
        <v>45090</v>
      </c>
      <c r="D127" s="76">
        <v>45102.557638888888</v>
      </c>
      <c r="E127" s="76">
        <v>45135</v>
      </c>
      <c r="F127" s="273">
        <f t="shared" si="5"/>
        <v>6.7788194444437977</v>
      </c>
      <c r="G127" s="273">
        <f t="shared" si="6"/>
        <v>32.442361111112405</v>
      </c>
      <c r="H127" s="273">
        <f t="shared" si="7"/>
        <v>39.221180555556202</v>
      </c>
      <c r="I127" s="303">
        <f t="shared" si="8"/>
        <v>5.4276965288701136E-6</v>
      </c>
      <c r="J127" s="301">
        <f t="shared" si="9"/>
        <v>2.1288066555958038E-4</v>
      </c>
      <c r="K127" s="111"/>
      <c r="L127" s="222"/>
      <c r="M127" s="7"/>
    </row>
    <row r="128" spans="1:13" ht="15">
      <c r="A128" s="30" t="s">
        <v>228</v>
      </c>
      <c r="B128" s="262">
        <v>404.07</v>
      </c>
      <c r="C128" s="219">
        <v>45100</v>
      </c>
      <c r="D128" s="76">
        <v>45118.381944444445</v>
      </c>
      <c r="E128" s="76">
        <v>45135</v>
      </c>
      <c r="F128" s="273">
        <f t="shared" si="5"/>
        <v>9.6909722222226264</v>
      </c>
      <c r="G128" s="273">
        <f t="shared" si="6"/>
        <v>16.618055555554747</v>
      </c>
      <c r="H128" s="273">
        <f t="shared" si="7"/>
        <v>26.309027777777374</v>
      </c>
      <c r="I128" s="303">
        <f t="shared" si="8"/>
        <v>5.4303843722498495E-6</v>
      </c>
      <c r="J128" s="301">
        <f t="shared" si="9"/>
        <v>1.4286813329352944E-4</v>
      </c>
      <c r="K128" s="111"/>
      <c r="L128" s="222"/>
      <c r="M128" s="7"/>
    </row>
    <row r="129" spans="1:13" ht="15">
      <c r="A129" s="30" t="s">
        <v>228</v>
      </c>
      <c r="B129" s="262">
        <v>404.34</v>
      </c>
      <c r="C129" s="219">
        <v>45097</v>
      </c>
      <c r="D129" s="76">
        <v>45111.390972222223</v>
      </c>
      <c r="E129" s="76">
        <v>45135</v>
      </c>
      <c r="F129" s="273">
        <f t="shared" si="5"/>
        <v>7.695486111111677</v>
      </c>
      <c r="G129" s="273">
        <f t="shared" si="6"/>
        <v>23.609027777776646</v>
      </c>
      <c r="H129" s="273">
        <f t="shared" si="7"/>
        <v>31.304513888888323</v>
      </c>
      <c r="I129" s="303">
        <f t="shared" si="8"/>
        <v>5.434012960812493E-6</v>
      </c>
      <c r="J129" s="301">
        <f t="shared" si="9"/>
        <v>1.7010913420415386E-4</v>
      </c>
      <c r="K129" s="111"/>
      <c r="L129" s="222"/>
      <c r="M129" s="7"/>
    </row>
    <row r="130" spans="1:13" ht="15">
      <c r="A130" s="30" t="s">
        <v>228</v>
      </c>
      <c r="B130" s="262">
        <v>404.97</v>
      </c>
      <c r="C130" s="219">
        <v>45090</v>
      </c>
      <c r="D130" s="76">
        <v>45100.545138888891</v>
      </c>
      <c r="E130" s="76">
        <v>45135</v>
      </c>
      <c r="F130" s="273">
        <f t="shared" si="5"/>
        <v>5.7725694444452529</v>
      </c>
      <c r="G130" s="273">
        <f t="shared" si="6"/>
        <v>34.454861111109494</v>
      </c>
      <c r="H130" s="273">
        <f t="shared" si="7"/>
        <v>40.227430555554747</v>
      </c>
      <c r="I130" s="303">
        <f t="shared" si="8"/>
        <v>5.4424796674586624E-6</v>
      </c>
      <c r="J130" s="301">
        <f t="shared" si="9"/>
        <v>2.1893697287271203E-4</v>
      </c>
      <c r="K130" s="111"/>
      <c r="L130" s="222"/>
      <c r="M130" s="7"/>
    </row>
    <row r="131" spans="1:13" ht="15">
      <c r="A131" s="30" t="s">
        <v>228</v>
      </c>
      <c r="B131" s="262">
        <v>405.34</v>
      </c>
      <c r="C131" s="219">
        <v>45091</v>
      </c>
      <c r="D131" s="76">
        <v>45103.470833333333</v>
      </c>
      <c r="E131" s="76">
        <v>45135</v>
      </c>
      <c r="F131" s="273">
        <f t="shared" si="5"/>
        <v>6.7354166666664241</v>
      </c>
      <c r="G131" s="273">
        <f t="shared" si="6"/>
        <v>31.529166666667152</v>
      </c>
      <c r="H131" s="273">
        <f t="shared" si="7"/>
        <v>38.264583333333576</v>
      </c>
      <c r="I131" s="303">
        <f t="shared" si="8"/>
        <v>5.4474521777111735E-6</v>
      </c>
      <c r="J131" s="301">
        <f t="shared" si="9"/>
        <v>2.0844448780837866E-4</v>
      </c>
      <c r="K131" s="111"/>
      <c r="L131" s="222"/>
      <c r="M131" s="7"/>
    </row>
    <row r="132" spans="1:13" ht="15">
      <c r="A132" s="30" t="s">
        <v>228</v>
      </c>
      <c r="B132" s="262">
        <v>405.51</v>
      </c>
      <c r="C132" s="219">
        <v>45091</v>
      </c>
      <c r="D132" s="76">
        <v>45101.550694444442</v>
      </c>
      <c r="E132" s="76">
        <v>45135</v>
      </c>
      <c r="F132" s="273">
        <f t="shared" si="5"/>
        <v>5.7753472222211713</v>
      </c>
      <c r="G132" s="273">
        <f t="shared" si="6"/>
        <v>33.449305555557657</v>
      </c>
      <c r="H132" s="273">
        <f t="shared" si="7"/>
        <v>39.224652777778829</v>
      </c>
      <c r="I132" s="303">
        <f t="shared" si="8"/>
        <v>5.4497368445839495E-6</v>
      </c>
      <c r="J132" s="301">
        <f t="shared" si="9"/>
        <v>2.1376403545907344E-4</v>
      </c>
      <c r="K132" s="111"/>
      <c r="L132" s="222"/>
      <c r="M132" s="7"/>
    </row>
    <row r="133" spans="1:13" ht="15">
      <c r="A133" s="30" t="s">
        <v>228</v>
      </c>
      <c r="B133" s="262">
        <v>407.27</v>
      </c>
      <c r="C133" s="219">
        <v>45103</v>
      </c>
      <c r="D133" s="76">
        <v>45116.37222222222</v>
      </c>
      <c r="E133" s="76">
        <v>45135</v>
      </c>
      <c r="F133" s="273">
        <f t="shared" si="5"/>
        <v>7.1861111111102218</v>
      </c>
      <c r="G133" s="273">
        <f t="shared" si="6"/>
        <v>18.627777777779556</v>
      </c>
      <c r="H133" s="273">
        <f t="shared" si="7"/>
        <v>25.813888888889778</v>
      </c>
      <c r="I133" s="303">
        <f t="shared" si="8"/>
        <v>5.4733898663256268E-6</v>
      </c>
      <c r="J133" s="301">
        <f t="shared" si="9"/>
        <v>1.4128947785490501E-4</v>
      </c>
      <c r="K133" s="111"/>
      <c r="L133" s="222"/>
      <c r="M133" s="7"/>
    </row>
    <row r="134" spans="1:13" ht="15">
      <c r="A134" s="30" t="s">
        <v>228</v>
      </c>
      <c r="B134" s="262">
        <v>408.08</v>
      </c>
      <c r="C134" s="219">
        <v>45105</v>
      </c>
      <c r="D134" s="76">
        <v>45130.49722222222</v>
      </c>
      <c r="E134" s="76">
        <v>45135</v>
      </c>
      <c r="F134" s="273">
        <f t="shared" si="5"/>
        <v>13.248611111110222</v>
      </c>
      <c r="G134" s="273">
        <f t="shared" si="6"/>
        <v>4.5027777777795563</v>
      </c>
      <c r="H134" s="273">
        <f t="shared" si="7"/>
        <v>17.751388888889778</v>
      </c>
      <c r="I134" s="303">
        <f t="shared" si="8"/>
        <v>5.4842756320135583E-6</v>
      </c>
      <c r="J134" s="301">
        <f t="shared" si="9"/>
        <v>9.7353509517734442E-5</v>
      </c>
      <c r="K134" s="111"/>
      <c r="L134" s="222"/>
      <c r="M134" s="7"/>
    </row>
    <row r="135" spans="1:13" ht="15">
      <c r="A135" s="30" t="s">
        <v>228</v>
      </c>
      <c r="B135" s="262">
        <v>418.45</v>
      </c>
      <c r="C135" s="219">
        <v>45082</v>
      </c>
      <c r="D135" s="76">
        <v>45107.232638888891</v>
      </c>
      <c r="E135" s="76">
        <v>45135</v>
      </c>
      <c r="F135" s="273">
        <f t="shared" si="5"/>
        <v>13.116319444445253</v>
      </c>
      <c r="G135" s="273">
        <f t="shared" si="6"/>
        <v>27.767361111109494</v>
      </c>
      <c r="H135" s="273">
        <f t="shared" si="7"/>
        <v>40.883680555554747</v>
      </c>
      <c r="I135" s="303">
        <f t="shared" si="8"/>
        <v>5.6236403112528758E-6</v>
      </c>
      <c r="J135" s="301">
        <f t="shared" si="9"/>
        <v>2.2991511404460305E-4</v>
      </c>
      <c r="K135" s="111"/>
      <c r="L135" s="222"/>
      <c r="M135" s="7"/>
    </row>
    <row r="136" spans="1:13" ht="15">
      <c r="A136" s="30" t="s">
        <v>228</v>
      </c>
      <c r="B136" s="262">
        <v>419.03</v>
      </c>
      <c r="C136" s="219">
        <v>45082</v>
      </c>
      <c r="D136" s="76">
        <v>45096.523611111108</v>
      </c>
      <c r="E136" s="76">
        <v>45135</v>
      </c>
      <c r="F136" s="273">
        <f t="shared" si="5"/>
        <v>7.7618055555540195</v>
      </c>
      <c r="G136" s="273">
        <f t="shared" si="6"/>
        <v>38.476388888891961</v>
      </c>
      <c r="H136" s="273">
        <f t="shared" si="7"/>
        <v>46.23819444444598</v>
      </c>
      <c r="I136" s="303">
        <f t="shared" si="8"/>
        <v>5.6314350570541097E-6</v>
      </c>
      <c r="J136" s="301">
        <f t="shared" si="9"/>
        <v>2.6038738916933765E-4</v>
      </c>
      <c r="K136" s="111"/>
      <c r="L136" s="222"/>
      <c r="M136" s="7"/>
    </row>
    <row r="137" spans="1:13" ht="15">
      <c r="A137" s="30" t="s">
        <v>228</v>
      </c>
      <c r="B137" s="262">
        <v>420.2</v>
      </c>
      <c r="C137" s="219">
        <v>45082</v>
      </c>
      <c r="D137" s="76">
        <v>45104.436805555553</v>
      </c>
      <c r="E137" s="76">
        <v>45135</v>
      </c>
      <c r="F137" s="273">
        <f t="shared" si="5"/>
        <v>11.718402777776646</v>
      </c>
      <c r="G137" s="273">
        <f t="shared" si="6"/>
        <v>30.563194444446708</v>
      </c>
      <c r="H137" s="273">
        <f t="shared" si="7"/>
        <v>42.281597222223354</v>
      </c>
      <c r="I137" s="303">
        <f t="shared" si="8"/>
        <v>5.6471589408255662E-6</v>
      </c>
      <c r="J137" s="301">
        <f t="shared" si="9"/>
        <v>2.3877089978586403E-4</v>
      </c>
      <c r="K137" s="111"/>
      <c r="L137" s="222"/>
      <c r="M137" s="7"/>
    </row>
    <row r="138" spans="1:13" ht="15">
      <c r="A138" s="30" t="s">
        <v>228</v>
      </c>
      <c r="B138" s="262">
        <v>420.38</v>
      </c>
      <c r="C138" s="219">
        <v>45082</v>
      </c>
      <c r="D138" s="76">
        <v>45106.285416666666</v>
      </c>
      <c r="E138" s="76">
        <v>45135</v>
      </c>
      <c r="F138" s="273">
        <f t="shared" ref="F138:F201" si="10">(D138-C138+1)/2</f>
        <v>12.642708333332848</v>
      </c>
      <c r="G138" s="273">
        <f t="shared" ref="G138:G201" si="11">E138-D138</f>
        <v>28.714583333334303</v>
      </c>
      <c r="H138" s="273">
        <f t="shared" ref="H138:H201" si="12">SUM(F138:G138)</f>
        <v>41.357291666667152</v>
      </c>
      <c r="I138" s="303">
        <f t="shared" ref="I138:I201" si="13">+B138/B$1768</f>
        <v>5.6495779998673291E-6</v>
      </c>
      <c r="J138" s="301">
        <f t="shared" ref="J138:J201" si="14">+I138*H138</f>
        <v>2.3365124513409917E-4</v>
      </c>
      <c r="K138" s="111"/>
      <c r="L138" s="222"/>
      <c r="M138" s="7"/>
    </row>
    <row r="139" spans="1:13" ht="15">
      <c r="A139" s="30" t="s">
        <v>228</v>
      </c>
      <c r="B139" s="262">
        <v>425.02</v>
      </c>
      <c r="C139" s="219">
        <v>45082</v>
      </c>
      <c r="D139" s="76">
        <v>45109.384027777778</v>
      </c>
      <c r="E139" s="76">
        <v>45135</v>
      </c>
      <c r="F139" s="273">
        <f t="shared" si="10"/>
        <v>14.192013888889051</v>
      </c>
      <c r="G139" s="273">
        <f t="shared" si="11"/>
        <v>25.615972222221899</v>
      </c>
      <c r="H139" s="273">
        <f t="shared" si="12"/>
        <v>39.807986111110949</v>
      </c>
      <c r="I139" s="303">
        <f t="shared" si="13"/>
        <v>5.7119359662772065E-6</v>
      </c>
      <c r="J139" s="301">
        <f t="shared" si="14"/>
        <v>2.2738066761311814E-4</v>
      </c>
      <c r="K139" s="111"/>
      <c r="L139" s="222"/>
      <c r="M139" s="7"/>
    </row>
    <row r="140" spans="1:13" ht="15">
      <c r="A140" s="30" t="s">
        <v>228</v>
      </c>
      <c r="B140" s="262">
        <v>425.05</v>
      </c>
      <c r="C140" s="219">
        <v>45082</v>
      </c>
      <c r="D140" s="76">
        <v>45105.345138888886</v>
      </c>
      <c r="E140" s="76">
        <v>45135</v>
      </c>
      <c r="F140" s="273">
        <f t="shared" si="10"/>
        <v>12.17256944444307</v>
      </c>
      <c r="G140" s="273">
        <f t="shared" si="11"/>
        <v>29.65486111111386</v>
      </c>
      <c r="H140" s="273">
        <f t="shared" si="12"/>
        <v>41.82743055555693</v>
      </c>
      <c r="I140" s="303">
        <f t="shared" si="13"/>
        <v>5.7123391427841673E-6</v>
      </c>
      <c r="J140" s="301">
        <f t="shared" si="14"/>
        <v>2.3893246880459437E-4</v>
      </c>
      <c r="K140" s="111"/>
      <c r="L140" s="222"/>
      <c r="M140" s="7"/>
    </row>
    <row r="141" spans="1:13" ht="15">
      <c r="A141" s="30" t="s">
        <v>228</v>
      </c>
      <c r="B141" s="262">
        <v>425.44</v>
      </c>
      <c r="C141" s="219">
        <v>45078</v>
      </c>
      <c r="D141" s="76">
        <v>45095.26666666667</v>
      </c>
      <c r="E141" s="76">
        <v>45135</v>
      </c>
      <c r="F141" s="273">
        <f t="shared" si="10"/>
        <v>9.1333333333350311</v>
      </c>
      <c r="G141" s="273">
        <f t="shared" si="11"/>
        <v>39.733333333329938</v>
      </c>
      <c r="H141" s="273">
        <f t="shared" si="12"/>
        <v>48.866666666664969</v>
      </c>
      <c r="I141" s="303">
        <f t="shared" si="13"/>
        <v>5.7175804373746522E-6</v>
      </c>
      <c r="J141" s="301">
        <f t="shared" si="14"/>
        <v>2.7939909737303162E-4</v>
      </c>
      <c r="K141" s="111"/>
      <c r="L141" s="222"/>
      <c r="M141" s="7"/>
    </row>
    <row r="142" spans="1:13" ht="15">
      <c r="A142" s="30" t="s">
        <v>228</v>
      </c>
      <c r="B142" s="262">
        <v>425.99</v>
      </c>
      <c r="C142" s="219">
        <v>45082</v>
      </c>
      <c r="D142" s="76">
        <v>45108.381944444445</v>
      </c>
      <c r="E142" s="76">
        <v>45135</v>
      </c>
      <c r="F142" s="273">
        <f t="shared" si="10"/>
        <v>13.690972222222626</v>
      </c>
      <c r="G142" s="273">
        <f t="shared" si="11"/>
        <v>26.618055555554747</v>
      </c>
      <c r="H142" s="273">
        <f t="shared" si="12"/>
        <v>40.309027777777374</v>
      </c>
      <c r="I142" s="303">
        <f t="shared" si="13"/>
        <v>5.724972006668927E-6</v>
      </c>
      <c r="J142" s="301">
        <f t="shared" si="14"/>
        <v>2.3076805564381566E-4</v>
      </c>
      <c r="K142" s="111"/>
      <c r="L142" s="222"/>
      <c r="M142" s="7"/>
    </row>
    <row r="143" spans="1:13" ht="15">
      <c r="A143" s="30" t="s">
        <v>227</v>
      </c>
      <c r="B143" s="262">
        <v>430.49</v>
      </c>
      <c r="C143" s="219">
        <v>45258</v>
      </c>
      <c r="D143" s="76">
        <v>45264.4375</v>
      </c>
      <c r="E143" s="76">
        <v>45274</v>
      </c>
      <c r="F143" s="273">
        <f t="shared" si="10"/>
        <v>3.71875</v>
      </c>
      <c r="G143" s="273">
        <f t="shared" si="11"/>
        <v>9.5625</v>
      </c>
      <c r="H143" s="273">
        <f t="shared" si="12"/>
        <v>13.28125</v>
      </c>
      <c r="I143" s="303">
        <f t="shared" si="13"/>
        <v>5.7854484827129892E-6</v>
      </c>
      <c r="J143" s="301">
        <f t="shared" si="14"/>
        <v>7.6837987661031881E-5</v>
      </c>
      <c r="K143" s="111"/>
      <c r="L143" s="222"/>
      <c r="M143" s="7"/>
    </row>
    <row r="144" spans="1:13" ht="15">
      <c r="A144" s="30" t="s">
        <v>228</v>
      </c>
      <c r="B144" s="262">
        <v>431</v>
      </c>
      <c r="C144" s="219">
        <v>45082</v>
      </c>
      <c r="D144" s="76">
        <v>45096.522222222222</v>
      </c>
      <c r="E144" s="76">
        <v>45135</v>
      </c>
      <c r="F144" s="273">
        <f t="shared" si="10"/>
        <v>7.7611111111109494</v>
      </c>
      <c r="G144" s="273">
        <f t="shared" si="11"/>
        <v>38.477777777778101</v>
      </c>
      <c r="H144" s="273">
        <f t="shared" si="12"/>
        <v>46.238888888889051</v>
      </c>
      <c r="I144" s="303">
        <f t="shared" si="13"/>
        <v>5.7923024833313163E-6</v>
      </c>
      <c r="J144" s="301">
        <f t="shared" si="14"/>
        <v>2.6782963093759283E-4</v>
      </c>
      <c r="K144" s="111"/>
      <c r="L144" s="222"/>
      <c r="M144" s="7"/>
    </row>
    <row r="145" spans="1:13" ht="15">
      <c r="A145" s="30" t="s">
        <v>228</v>
      </c>
      <c r="B145" s="262">
        <v>435.8</v>
      </c>
      <c r="C145" s="219">
        <v>45082</v>
      </c>
      <c r="D145" s="76">
        <v>45097.348611111112</v>
      </c>
      <c r="E145" s="76">
        <v>45135</v>
      </c>
      <c r="F145" s="273">
        <f t="shared" si="10"/>
        <v>8.1743055555562023</v>
      </c>
      <c r="G145" s="273">
        <f t="shared" si="11"/>
        <v>37.651388888887595</v>
      </c>
      <c r="H145" s="273">
        <f t="shared" si="12"/>
        <v>45.825694444443798</v>
      </c>
      <c r="I145" s="303">
        <f t="shared" si="13"/>
        <v>5.8568107244449836E-6</v>
      </c>
      <c r="J145" s="301">
        <f t="shared" si="14"/>
        <v>2.6839241867735732E-4</v>
      </c>
      <c r="K145" s="111"/>
      <c r="L145" s="222"/>
      <c r="M145" s="7"/>
    </row>
    <row r="146" spans="1:13" ht="15">
      <c r="A146" s="30" t="s">
        <v>228</v>
      </c>
      <c r="B146" s="262">
        <v>438.23</v>
      </c>
      <c r="C146" s="219">
        <v>45082</v>
      </c>
      <c r="D146" s="76">
        <v>45096.521527777775</v>
      </c>
      <c r="E146" s="76">
        <v>45135</v>
      </c>
      <c r="F146" s="273">
        <f t="shared" si="10"/>
        <v>7.7607638888875954</v>
      </c>
      <c r="G146" s="273">
        <f t="shared" si="11"/>
        <v>38.478472222224809</v>
      </c>
      <c r="H146" s="273">
        <f t="shared" si="12"/>
        <v>46.239236111112405</v>
      </c>
      <c r="I146" s="303">
        <f t="shared" si="13"/>
        <v>5.8894680215087772E-6</v>
      </c>
      <c r="J146" s="301">
        <f t="shared" si="14"/>
        <v>2.7232450241539038E-4</v>
      </c>
      <c r="K146" s="111"/>
      <c r="L146" s="222"/>
      <c r="M146" s="7"/>
    </row>
    <row r="147" spans="1:13" ht="15">
      <c r="A147" s="30" t="s">
        <v>228</v>
      </c>
      <c r="B147" s="262">
        <v>439.1</v>
      </c>
      <c r="C147" s="219">
        <v>45078</v>
      </c>
      <c r="D147" s="76">
        <v>45094.265277777777</v>
      </c>
      <c r="E147" s="76">
        <v>45135</v>
      </c>
      <c r="F147" s="273">
        <f t="shared" si="10"/>
        <v>8.632638888888323</v>
      </c>
      <c r="G147" s="273">
        <f t="shared" si="11"/>
        <v>40.734722222223354</v>
      </c>
      <c r="H147" s="273">
        <f t="shared" si="12"/>
        <v>49.367361111111677</v>
      </c>
      <c r="I147" s="303">
        <f t="shared" si="13"/>
        <v>5.9011601402106293E-6</v>
      </c>
      <c r="J147" s="301">
        <f t="shared" si="14"/>
        <v>2.9132470361627655E-4</v>
      </c>
      <c r="K147" s="111"/>
      <c r="L147" s="222"/>
      <c r="M147" s="7"/>
    </row>
    <row r="148" spans="1:13" ht="15">
      <c r="A148" s="30" t="s">
        <v>228</v>
      </c>
      <c r="B148" s="262">
        <v>441.23</v>
      </c>
      <c r="C148" s="219">
        <v>45078</v>
      </c>
      <c r="D148" s="76">
        <v>45109.384722222225</v>
      </c>
      <c r="E148" s="76">
        <v>45135</v>
      </c>
      <c r="F148" s="273">
        <f t="shared" si="10"/>
        <v>16.192361111112405</v>
      </c>
      <c r="G148" s="273">
        <f t="shared" si="11"/>
        <v>25.615277777775191</v>
      </c>
      <c r="H148" s="273">
        <f t="shared" si="12"/>
        <v>41.807638888887595</v>
      </c>
      <c r="I148" s="303">
        <f t="shared" si="13"/>
        <v>5.9297856722048186E-6</v>
      </c>
      <c r="J148" s="301">
        <f t="shared" si="14"/>
        <v>2.4791033807203863E-4</v>
      </c>
      <c r="K148" s="111"/>
      <c r="L148" s="222"/>
      <c r="M148" s="7"/>
    </row>
    <row r="149" spans="1:13" ht="15">
      <c r="A149" s="30" t="s">
        <v>227</v>
      </c>
      <c r="B149" s="262">
        <v>441.67</v>
      </c>
      <c r="C149" s="219">
        <v>45243</v>
      </c>
      <c r="D149" s="76">
        <v>45257.548611111109</v>
      </c>
      <c r="E149" s="76">
        <v>45274</v>
      </c>
      <c r="F149" s="273">
        <f t="shared" si="10"/>
        <v>7.7743055555547471</v>
      </c>
      <c r="G149" s="273">
        <f t="shared" si="11"/>
        <v>16.451388888890506</v>
      </c>
      <c r="H149" s="273">
        <f t="shared" si="12"/>
        <v>24.225694444445253</v>
      </c>
      <c r="I149" s="303">
        <f t="shared" si="13"/>
        <v>5.9356989276402381E-6</v>
      </c>
      <c r="J149" s="301">
        <f t="shared" si="14"/>
        <v>1.4379642853523376E-4</v>
      </c>
      <c r="K149" s="111"/>
      <c r="L149" s="222"/>
      <c r="M149" s="7"/>
    </row>
    <row r="150" spans="1:13" ht="15">
      <c r="A150" s="30" t="s">
        <v>227</v>
      </c>
      <c r="B150" s="262">
        <v>441.82</v>
      </c>
      <c r="C150" s="219">
        <v>45243</v>
      </c>
      <c r="D150" s="76">
        <v>45260.317361111112</v>
      </c>
      <c r="E150" s="76">
        <v>45274</v>
      </c>
      <c r="F150" s="273">
        <f t="shared" si="10"/>
        <v>9.1586805555562023</v>
      </c>
      <c r="G150" s="273">
        <f t="shared" si="11"/>
        <v>13.682638888887595</v>
      </c>
      <c r="H150" s="273">
        <f t="shared" si="12"/>
        <v>22.841319444443798</v>
      </c>
      <c r="I150" s="303">
        <f t="shared" si="13"/>
        <v>5.9377148101750403E-6</v>
      </c>
      <c r="J150" s="301">
        <f t="shared" si="14"/>
        <v>1.3562524074921305E-4</v>
      </c>
      <c r="K150" s="111"/>
      <c r="L150" s="222"/>
      <c r="M150" s="7"/>
    </row>
    <row r="151" spans="1:13" ht="15">
      <c r="A151" s="30" t="s">
        <v>227</v>
      </c>
      <c r="B151" s="262">
        <v>447.33</v>
      </c>
      <c r="C151" s="219">
        <v>45252</v>
      </c>
      <c r="D151" s="76">
        <v>45258.47152777778</v>
      </c>
      <c r="E151" s="76">
        <v>45274</v>
      </c>
      <c r="F151" s="273">
        <f t="shared" si="10"/>
        <v>3.7357638888897782</v>
      </c>
      <c r="G151" s="273">
        <f t="shared" si="11"/>
        <v>15.528472222220444</v>
      </c>
      <c r="H151" s="273">
        <f t="shared" si="12"/>
        <v>19.264236111110222</v>
      </c>
      <c r="I151" s="303">
        <f t="shared" si="13"/>
        <v>6.0117648952867698E-6</v>
      </c>
      <c r="J151" s="301">
        <f t="shared" si="14"/>
        <v>1.1581205838728815E-4</v>
      </c>
      <c r="K151" s="111"/>
      <c r="L151" s="222"/>
      <c r="M151" s="7"/>
    </row>
    <row r="152" spans="1:13" ht="15">
      <c r="A152" s="30" t="s">
        <v>227</v>
      </c>
      <c r="B152" s="262">
        <v>447.89</v>
      </c>
      <c r="C152" s="219">
        <v>45252</v>
      </c>
      <c r="D152" s="76">
        <v>45270.603472222225</v>
      </c>
      <c r="E152" s="76">
        <v>45274</v>
      </c>
      <c r="F152" s="273">
        <f t="shared" si="10"/>
        <v>9.8017361111124046</v>
      </c>
      <c r="G152" s="273">
        <f t="shared" si="11"/>
        <v>3.3965277777751908</v>
      </c>
      <c r="H152" s="273">
        <f t="shared" si="12"/>
        <v>13.198263888887595</v>
      </c>
      <c r="I152" s="303">
        <f t="shared" si="13"/>
        <v>6.0192908567500307E-6</v>
      </c>
      <c r="J152" s="301">
        <f t="shared" si="14"/>
        <v>7.9444189151355203E-5</v>
      </c>
      <c r="K152" s="111"/>
      <c r="L152" s="222"/>
      <c r="M152" s="7"/>
    </row>
    <row r="153" spans="1:13" ht="15">
      <c r="A153" s="30" t="s">
        <v>227</v>
      </c>
      <c r="B153" s="262">
        <v>457.21</v>
      </c>
      <c r="C153" s="219">
        <v>45236</v>
      </c>
      <c r="D153" s="76">
        <v>45252.541666666664</v>
      </c>
      <c r="E153" s="76">
        <v>45274</v>
      </c>
      <c r="F153" s="273">
        <f t="shared" si="10"/>
        <v>8.7708333333321207</v>
      </c>
      <c r="G153" s="273">
        <f t="shared" si="11"/>
        <v>21.458333333335759</v>
      </c>
      <c r="H153" s="273">
        <f t="shared" si="12"/>
        <v>30.229166666667879</v>
      </c>
      <c r="I153" s="303">
        <f t="shared" si="13"/>
        <v>6.1445443582457331E-6</v>
      </c>
      <c r="J153" s="301">
        <f t="shared" si="14"/>
        <v>1.8574445549614409E-4</v>
      </c>
      <c r="K153" s="111"/>
      <c r="L153" s="222"/>
      <c r="M153" s="7"/>
    </row>
    <row r="154" spans="1:13" ht="15">
      <c r="A154" s="30" t="s">
        <v>227</v>
      </c>
      <c r="B154" s="262">
        <v>461.71</v>
      </c>
      <c r="C154" s="219">
        <v>45258</v>
      </c>
      <c r="D154" s="76">
        <v>45263.43472222222</v>
      </c>
      <c r="E154" s="76">
        <v>45274</v>
      </c>
      <c r="F154" s="273">
        <f t="shared" si="10"/>
        <v>3.2173611111102218</v>
      </c>
      <c r="G154" s="273">
        <f t="shared" si="11"/>
        <v>10.565277777779556</v>
      </c>
      <c r="H154" s="273">
        <f t="shared" si="12"/>
        <v>13.782638888889778</v>
      </c>
      <c r="I154" s="303">
        <f t="shared" si="13"/>
        <v>6.2050208342897961E-6</v>
      </c>
      <c r="J154" s="301">
        <f t="shared" si="14"/>
        <v>8.5521561457053833E-5</v>
      </c>
      <c r="K154" s="111"/>
      <c r="L154" s="222"/>
      <c r="M154" s="7"/>
    </row>
    <row r="155" spans="1:13" ht="15">
      <c r="A155" s="30" t="s">
        <v>227</v>
      </c>
      <c r="B155" s="262">
        <v>465.52</v>
      </c>
      <c r="C155" s="219">
        <v>45236</v>
      </c>
      <c r="D155" s="76">
        <v>45257.54583333333</v>
      </c>
      <c r="E155" s="76">
        <v>45274</v>
      </c>
      <c r="F155" s="273">
        <f t="shared" si="10"/>
        <v>11.272916666664969</v>
      </c>
      <c r="G155" s="273">
        <f t="shared" si="11"/>
        <v>16.454166666670062</v>
      </c>
      <c r="H155" s="273">
        <f t="shared" si="12"/>
        <v>27.727083333335031</v>
      </c>
      <c r="I155" s="303">
        <f t="shared" si="13"/>
        <v>6.256224250673769E-6</v>
      </c>
      <c r="J155" s="301">
        <f t="shared" si="14"/>
        <v>1.7346685115046309E-4</v>
      </c>
      <c r="K155" s="111"/>
      <c r="L155" s="222"/>
      <c r="M155" s="7"/>
    </row>
    <row r="156" spans="1:13" ht="15">
      <c r="A156" s="30" t="s">
        <v>227</v>
      </c>
      <c r="B156" s="262">
        <v>500.09</v>
      </c>
      <c r="C156" s="219">
        <v>45081</v>
      </c>
      <c r="D156" s="76">
        <v>45100.54791666667</v>
      </c>
      <c r="E156" s="76">
        <v>45121</v>
      </c>
      <c r="F156" s="273">
        <f t="shared" si="10"/>
        <v>10.273958333335031</v>
      </c>
      <c r="G156" s="273">
        <f t="shared" si="11"/>
        <v>20.452083333329938</v>
      </c>
      <c r="H156" s="273">
        <f t="shared" si="12"/>
        <v>30.726041666664969</v>
      </c>
      <c r="I156" s="303">
        <f t="shared" si="13"/>
        <v>6.7208179788611554E-6</v>
      </c>
      <c r="J156" s="301">
        <f t="shared" si="14"/>
        <v>2.065041332525589E-4</v>
      </c>
      <c r="K156" s="111"/>
      <c r="L156" s="222"/>
      <c r="M156" s="7"/>
    </row>
    <row r="157" spans="1:13" ht="15">
      <c r="A157" s="30" t="s">
        <v>227</v>
      </c>
      <c r="B157" s="262">
        <v>520.37</v>
      </c>
      <c r="C157" s="219">
        <v>45103</v>
      </c>
      <c r="D157" s="76">
        <v>45129.495833333334</v>
      </c>
      <c r="E157" s="76">
        <v>45121</v>
      </c>
      <c r="F157" s="273">
        <f t="shared" si="10"/>
        <v>13.747916666667152</v>
      </c>
      <c r="G157" s="273">
        <f t="shared" si="11"/>
        <v>-8.4958333333343035</v>
      </c>
      <c r="H157" s="273">
        <f t="shared" si="12"/>
        <v>5.2520833333328483</v>
      </c>
      <c r="I157" s="303">
        <f t="shared" si="13"/>
        <v>6.993365297566397E-6</v>
      </c>
      <c r="J157" s="301">
        <f t="shared" si="14"/>
        <v>3.6729737323256792E-5</v>
      </c>
      <c r="K157" s="111"/>
      <c r="L157" s="222"/>
      <c r="M157" s="7"/>
    </row>
    <row r="158" spans="1:13" ht="15">
      <c r="A158" s="30" t="s">
        <v>227</v>
      </c>
      <c r="B158" s="262">
        <v>522.49</v>
      </c>
      <c r="C158" s="219">
        <v>45088</v>
      </c>
      <c r="D158" s="76">
        <v>45101.552083333336</v>
      </c>
      <c r="E158" s="76">
        <v>45121</v>
      </c>
      <c r="F158" s="273">
        <f t="shared" si="10"/>
        <v>7.2760416666678793</v>
      </c>
      <c r="G158" s="273">
        <f t="shared" si="11"/>
        <v>19.447916666664241</v>
      </c>
      <c r="H158" s="273">
        <f t="shared" si="12"/>
        <v>26.723958333332121</v>
      </c>
      <c r="I158" s="303">
        <f t="shared" si="13"/>
        <v>7.0218564373916002E-6</v>
      </c>
      <c r="J158" s="301">
        <f t="shared" si="14"/>
        <v>1.8765179885549304E-4</v>
      </c>
      <c r="K158" s="111"/>
      <c r="L158" s="222"/>
      <c r="M158" s="7"/>
    </row>
    <row r="159" spans="1:13" ht="15">
      <c r="A159" s="30" t="s">
        <v>227</v>
      </c>
      <c r="B159" s="262">
        <v>535.66999999999996</v>
      </c>
      <c r="C159" s="219">
        <v>45081</v>
      </c>
      <c r="D159" s="76">
        <v>45100.549305555556</v>
      </c>
      <c r="E159" s="76">
        <v>45121</v>
      </c>
      <c r="F159" s="273">
        <f t="shared" si="10"/>
        <v>10.274652777778101</v>
      </c>
      <c r="G159" s="273">
        <f t="shared" si="11"/>
        <v>20.450694444443798</v>
      </c>
      <c r="H159" s="273">
        <f t="shared" si="12"/>
        <v>30.725347222221899</v>
      </c>
      <c r="I159" s="303">
        <f t="shared" si="13"/>
        <v>7.1989853161162092E-6</v>
      </c>
      <c r="J159" s="301">
        <f t="shared" si="14"/>
        <v>2.211913234853474E-4</v>
      </c>
      <c r="K159" s="111"/>
      <c r="L159" s="222"/>
      <c r="M159" s="7"/>
    </row>
    <row r="160" spans="1:13" ht="15">
      <c r="A160" s="30" t="s">
        <v>227</v>
      </c>
      <c r="B160" s="262">
        <v>548.42999999999995</v>
      </c>
      <c r="C160" s="219">
        <v>45096</v>
      </c>
      <c r="D160" s="76">
        <v>45113.359027777777</v>
      </c>
      <c r="E160" s="76">
        <v>45121</v>
      </c>
      <c r="F160" s="273">
        <f t="shared" si="10"/>
        <v>9.179513888888323</v>
      </c>
      <c r="G160" s="273">
        <f t="shared" si="11"/>
        <v>7.640972222223354</v>
      </c>
      <c r="H160" s="273">
        <f t="shared" si="12"/>
        <v>16.820486111111677</v>
      </c>
      <c r="I160" s="303">
        <f t="shared" si="13"/>
        <v>7.3704697237433726E-6</v>
      </c>
      <c r="J160" s="301">
        <f t="shared" si="14"/>
        <v>1.2397488362059453E-4</v>
      </c>
      <c r="K160" s="111"/>
      <c r="L160" s="222"/>
      <c r="M160" s="7"/>
    </row>
    <row r="161" spans="1:13" ht="15">
      <c r="A161" s="30" t="s">
        <v>228</v>
      </c>
      <c r="B161" s="262">
        <v>725.25</v>
      </c>
      <c r="C161" s="219">
        <v>44923</v>
      </c>
      <c r="D161" s="76">
        <v>45023.236111111109</v>
      </c>
      <c r="E161" s="76">
        <v>44953</v>
      </c>
      <c r="F161" s="273">
        <f t="shared" si="10"/>
        <v>50.618055555554747</v>
      </c>
      <c r="G161" s="273">
        <f t="shared" si="11"/>
        <v>-70.236111111109494</v>
      </c>
      <c r="H161" s="273">
        <f t="shared" si="12"/>
        <v>-19.618055555554747</v>
      </c>
      <c r="I161" s="303">
        <f t="shared" si="13"/>
        <v>9.7467920557680675E-6</v>
      </c>
      <c r="J161" s="301">
        <f t="shared" si="14"/>
        <v>-1.9121310803849761E-4</v>
      </c>
      <c r="K161" s="111"/>
      <c r="L161" s="222"/>
      <c r="M161" s="7"/>
    </row>
    <row r="162" spans="1:13" ht="15">
      <c r="A162" s="30" t="s">
        <v>228</v>
      </c>
      <c r="B162" s="262">
        <v>731.38</v>
      </c>
      <c r="C162" s="219">
        <v>44923</v>
      </c>
      <c r="D162" s="76">
        <v>44943.337500000001</v>
      </c>
      <c r="E162" s="76">
        <v>44953</v>
      </c>
      <c r="F162" s="273">
        <f t="shared" si="10"/>
        <v>10.668750000000728</v>
      </c>
      <c r="G162" s="273">
        <f t="shared" si="11"/>
        <v>9.6624999999985448</v>
      </c>
      <c r="H162" s="273">
        <f t="shared" si="12"/>
        <v>20.331249999999272</v>
      </c>
      <c r="I162" s="303">
        <f t="shared" si="13"/>
        <v>9.8291744553569804E-6</v>
      </c>
      <c r="J162" s="301">
        <f t="shared" si="14"/>
        <v>1.9983940314546945E-4</v>
      </c>
      <c r="K162" s="111"/>
      <c r="L162" s="222"/>
      <c r="M162" s="7"/>
    </row>
    <row r="163" spans="1:13" ht="15">
      <c r="A163" s="30" t="s">
        <v>228</v>
      </c>
      <c r="B163" s="262">
        <v>733.03</v>
      </c>
      <c r="C163" s="219">
        <v>44923</v>
      </c>
      <c r="D163" s="76">
        <v>45035.241666666669</v>
      </c>
      <c r="E163" s="76">
        <v>44953</v>
      </c>
      <c r="F163" s="273">
        <f t="shared" si="10"/>
        <v>56.620833333334303</v>
      </c>
      <c r="G163" s="273">
        <f t="shared" si="11"/>
        <v>-82.241666666668607</v>
      </c>
      <c r="H163" s="273">
        <f t="shared" si="12"/>
        <v>-25.620833333334303</v>
      </c>
      <c r="I163" s="303">
        <f t="shared" si="13"/>
        <v>9.8513491632398024E-6</v>
      </c>
      <c r="J163" s="301">
        <f t="shared" si="14"/>
        <v>-2.5239977501984934E-4</v>
      </c>
      <c r="K163" s="111"/>
      <c r="L163" s="222"/>
      <c r="M163" s="7"/>
    </row>
    <row r="164" spans="1:13" ht="15">
      <c r="A164" s="30" t="s">
        <v>229</v>
      </c>
      <c r="B164" s="262">
        <v>1073.0999999999999</v>
      </c>
      <c r="C164" s="219">
        <v>45231</v>
      </c>
      <c r="D164" s="76">
        <v>45248.398611111108</v>
      </c>
      <c r="E164" s="76">
        <v>45289</v>
      </c>
      <c r="F164" s="273">
        <f t="shared" si="10"/>
        <v>9.1993055555540195</v>
      </c>
      <c r="G164" s="273">
        <f t="shared" si="11"/>
        <v>40.601388888891961</v>
      </c>
      <c r="H164" s="273">
        <f t="shared" si="12"/>
        <v>49.80069444444598</v>
      </c>
      <c r="I164" s="303">
        <f t="shared" si="13"/>
        <v>1.4421623653974095E-5</v>
      </c>
      <c r="J164" s="301">
        <f t="shared" si="14"/>
        <v>7.182068729843584E-4</v>
      </c>
      <c r="K164" s="111"/>
      <c r="L164" s="222"/>
      <c r="M164" s="7"/>
    </row>
    <row r="165" spans="1:13" ht="15">
      <c r="A165" s="30" t="s">
        <v>228</v>
      </c>
      <c r="B165" s="262">
        <v>1094.21</v>
      </c>
      <c r="C165" s="219">
        <v>45114</v>
      </c>
      <c r="D165" s="76">
        <v>45126.488194444442</v>
      </c>
      <c r="E165" s="76">
        <v>45135</v>
      </c>
      <c r="F165" s="273">
        <f t="shared" si="10"/>
        <v>6.7440972222211713</v>
      </c>
      <c r="G165" s="273">
        <f t="shared" si="11"/>
        <v>8.5118055555576575</v>
      </c>
      <c r="H165" s="273">
        <f t="shared" si="12"/>
        <v>15.255902777778829</v>
      </c>
      <c r="I165" s="303">
        <f t="shared" si="13"/>
        <v>1.4705325522705244E-5</v>
      </c>
      <c r="J165" s="301">
        <f t="shared" si="14"/>
        <v>2.2434301648998085E-4</v>
      </c>
      <c r="K165" s="111"/>
      <c r="L165" s="222"/>
      <c r="M165" s="7"/>
    </row>
    <row r="166" spans="1:13" ht="15">
      <c r="A166" s="30" t="s">
        <v>228</v>
      </c>
      <c r="B166" s="262">
        <v>1104.8</v>
      </c>
      <c r="C166" s="219">
        <v>45147</v>
      </c>
      <c r="D166" s="76">
        <v>45167.511111111111</v>
      </c>
      <c r="E166" s="76">
        <v>45167</v>
      </c>
      <c r="F166" s="273">
        <f t="shared" si="10"/>
        <v>10.755555555555475</v>
      </c>
      <c r="G166" s="273">
        <f t="shared" si="11"/>
        <v>-0.51111111111094942</v>
      </c>
      <c r="H166" s="273">
        <f t="shared" si="12"/>
        <v>10.244444444444525</v>
      </c>
      <c r="I166" s="303">
        <f t="shared" si="13"/>
        <v>1.4847646829662269E-5</v>
      </c>
      <c r="J166" s="301">
        <f t="shared" si="14"/>
        <v>1.5210589307720801E-4</v>
      </c>
      <c r="K166" s="111"/>
      <c r="L166" s="222"/>
      <c r="M166" s="7"/>
    </row>
    <row r="167" spans="1:13" ht="15">
      <c r="A167" s="30" t="s">
        <v>228</v>
      </c>
      <c r="B167" s="262">
        <v>1110.8599999999999</v>
      </c>
      <c r="C167" s="219">
        <v>45131</v>
      </c>
      <c r="D167" s="76">
        <v>45145.304861111108</v>
      </c>
      <c r="E167" s="76">
        <v>45152</v>
      </c>
      <c r="F167" s="273">
        <f t="shared" si="10"/>
        <v>7.6524305555540195</v>
      </c>
      <c r="G167" s="273">
        <f t="shared" si="11"/>
        <v>6.695138888891961</v>
      </c>
      <c r="H167" s="273">
        <f t="shared" si="12"/>
        <v>14.34756944444598</v>
      </c>
      <c r="I167" s="303">
        <f t="shared" si="13"/>
        <v>1.4929088484068273E-5</v>
      </c>
      <c r="J167" s="301">
        <f t="shared" si="14"/>
        <v>2.1419613376744831E-4</v>
      </c>
      <c r="K167" s="111"/>
      <c r="L167" s="222"/>
      <c r="M167" s="7"/>
    </row>
    <row r="168" spans="1:13" ht="15">
      <c r="A168" s="30" t="s">
        <v>228</v>
      </c>
      <c r="B168" s="262">
        <v>1111.6099999999999</v>
      </c>
      <c r="C168" s="219">
        <v>45132</v>
      </c>
      <c r="D168" s="76">
        <v>45147.364583333336</v>
      </c>
      <c r="E168" s="76">
        <v>45152</v>
      </c>
      <c r="F168" s="273">
        <f t="shared" si="10"/>
        <v>8.1822916666678793</v>
      </c>
      <c r="G168" s="273">
        <f t="shared" si="11"/>
        <v>4.6354166666642413</v>
      </c>
      <c r="H168" s="273">
        <f t="shared" si="12"/>
        <v>12.817708333332121</v>
      </c>
      <c r="I168" s="303">
        <f t="shared" si="13"/>
        <v>1.4939167896742283E-5</v>
      </c>
      <c r="J168" s="301">
        <f t="shared" si="14"/>
        <v>1.9148589684312125E-4</v>
      </c>
      <c r="K168" s="111"/>
      <c r="L168" s="222"/>
      <c r="M168" s="7"/>
    </row>
    <row r="169" spans="1:13" ht="15">
      <c r="A169" s="30" t="s">
        <v>228</v>
      </c>
      <c r="B169" s="262">
        <v>1112.3</v>
      </c>
      <c r="C169" s="219">
        <v>45140</v>
      </c>
      <c r="D169" s="76">
        <v>45184.587500000001</v>
      </c>
      <c r="E169" s="76">
        <v>45167</v>
      </c>
      <c r="F169" s="273">
        <f t="shared" si="10"/>
        <v>22.793750000000728</v>
      </c>
      <c r="G169" s="273">
        <f t="shared" si="11"/>
        <v>-17.587500000001455</v>
      </c>
      <c r="H169" s="273">
        <f t="shared" si="12"/>
        <v>5.2062499999992724</v>
      </c>
      <c r="I169" s="303">
        <f t="shared" si="13"/>
        <v>1.4948440956402373E-5</v>
      </c>
      <c r="J169" s="301">
        <f t="shared" si="14"/>
        <v>7.7825320729258982E-5</v>
      </c>
      <c r="K169" s="111"/>
      <c r="L169" s="222"/>
      <c r="M169" s="7"/>
    </row>
    <row r="170" spans="1:13" ht="15">
      <c r="A170" s="30" t="s">
        <v>228</v>
      </c>
      <c r="B170" s="262">
        <v>1115.6500000000001</v>
      </c>
      <c r="C170" s="219">
        <v>45132</v>
      </c>
      <c r="D170" s="76">
        <v>45144.55</v>
      </c>
      <c r="E170" s="76">
        <v>45152</v>
      </c>
      <c r="F170" s="273">
        <f t="shared" si="10"/>
        <v>6.7750000000014552</v>
      </c>
      <c r="G170" s="273">
        <f t="shared" si="11"/>
        <v>7.4499999999970896</v>
      </c>
      <c r="H170" s="273">
        <f t="shared" si="12"/>
        <v>14.224999999998545</v>
      </c>
      <c r="I170" s="303">
        <f t="shared" si="13"/>
        <v>1.4993462333012956E-5</v>
      </c>
      <c r="J170" s="301">
        <f t="shared" si="14"/>
        <v>2.1328200168708748E-4</v>
      </c>
      <c r="K170" s="111"/>
      <c r="L170" s="222"/>
      <c r="M170" s="7"/>
    </row>
    <row r="171" spans="1:13" ht="15">
      <c r="A171" s="30" t="s">
        <v>228</v>
      </c>
      <c r="B171" s="262">
        <v>1115.78</v>
      </c>
      <c r="C171" s="219">
        <v>45145</v>
      </c>
      <c r="D171" s="76">
        <v>45166.392361111109</v>
      </c>
      <c r="E171" s="76">
        <v>45167</v>
      </c>
      <c r="F171" s="273">
        <f t="shared" si="10"/>
        <v>11.196180555554747</v>
      </c>
      <c r="G171" s="273">
        <f t="shared" si="11"/>
        <v>0.60763888889050577</v>
      </c>
      <c r="H171" s="273">
        <f t="shared" si="12"/>
        <v>11.803819444445253</v>
      </c>
      <c r="I171" s="303">
        <f t="shared" si="13"/>
        <v>1.4995209431209782E-5</v>
      </c>
      <c r="J171" s="301">
        <f t="shared" si="14"/>
        <v>1.7700074465764286E-4</v>
      </c>
      <c r="K171" s="111"/>
      <c r="L171" s="222"/>
      <c r="M171" s="7"/>
    </row>
    <row r="172" spans="1:13" ht="15">
      <c r="A172" s="30" t="s">
        <v>228</v>
      </c>
      <c r="B172" s="262">
        <v>1116.8800000000001</v>
      </c>
      <c r="C172" s="219">
        <v>45138</v>
      </c>
      <c r="D172" s="76">
        <v>45150.542361111111</v>
      </c>
      <c r="E172" s="76">
        <v>45152</v>
      </c>
      <c r="F172" s="273">
        <f t="shared" si="10"/>
        <v>6.7711805555554747</v>
      </c>
      <c r="G172" s="273">
        <f t="shared" si="11"/>
        <v>1.4576388888890506</v>
      </c>
      <c r="H172" s="273">
        <f t="shared" si="12"/>
        <v>8.2288194444445253</v>
      </c>
      <c r="I172" s="303">
        <f t="shared" si="13"/>
        <v>1.5009992569798332E-5</v>
      </c>
      <c r="J172" s="301">
        <f t="shared" si="14"/>
        <v>1.2351451871932435E-4</v>
      </c>
      <c r="K172" s="111"/>
      <c r="L172" s="222"/>
      <c r="M172" s="7"/>
    </row>
    <row r="173" spans="1:13" ht="15">
      <c r="A173" s="30" t="s">
        <v>228</v>
      </c>
      <c r="B173" s="262">
        <v>1119.5</v>
      </c>
      <c r="C173" s="219">
        <v>45132</v>
      </c>
      <c r="D173" s="76">
        <v>45157.42083333333</v>
      </c>
      <c r="E173" s="76">
        <v>45152</v>
      </c>
      <c r="F173" s="273">
        <f t="shared" si="10"/>
        <v>13.210416666664969</v>
      </c>
      <c r="G173" s="273">
        <f t="shared" si="11"/>
        <v>-5.4208333333299379</v>
      </c>
      <c r="H173" s="273">
        <f t="shared" si="12"/>
        <v>7.7895833333350311</v>
      </c>
      <c r="I173" s="303">
        <f t="shared" si="13"/>
        <v>1.5045203318072874E-5</v>
      </c>
      <c r="J173" s="301">
        <f t="shared" si="14"/>
        <v>1.1719586501309737E-4</v>
      </c>
      <c r="K173" s="111"/>
      <c r="L173" s="222"/>
      <c r="M173" s="7"/>
    </row>
    <row r="174" spans="1:13" ht="15">
      <c r="A174" s="30" t="s">
        <v>228</v>
      </c>
      <c r="B174" s="262">
        <v>1121.1199999999999</v>
      </c>
      <c r="C174" s="219">
        <v>45124</v>
      </c>
      <c r="D174" s="76">
        <v>45134.383333333331</v>
      </c>
      <c r="E174" s="76">
        <v>45152</v>
      </c>
      <c r="F174" s="273">
        <f t="shared" si="10"/>
        <v>5.6916666666656965</v>
      </c>
      <c r="G174" s="273">
        <f t="shared" si="11"/>
        <v>17.616666666668607</v>
      </c>
      <c r="H174" s="273">
        <f t="shared" si="12"/>
        <v>23.308333333334303</v>
      </c>
      <c r="I174" s="303">
        <f t="shared" si="13"/>
        <v>1.5066974849448735E-5</v>
      </c>
      <c r="J174" s="301">
        <f t="shared" si="14"/>
        <v>3.5118607211591553E-4</v>
      </c>
      <c r="K174" s="111"/>
      <c r="L174" s="222"/>
      <c r="M174" s="7"/>
    </row>
    <row r="175" spans="1:13" ht="15">
      <c r="A175" s="30" t="s">
        <v>228</v>
      </c>
      <c r="B175" s="262">
        <v>1125.25</v>
      </c>
      <c r="C175" s="219">
        <v>45154</v>
      </c>
      <c r="D175" s="76">
        <v>45175.551388888889</v>
      </c>
      <c r="E175" s="76">
        <v>45183</v>
      </c>
      <c r="F175" s="273">
        <f t="shared" si="10"/>
        <v>11.275694444444525</v>
      </c>
      <c r="G175" s="273">
        <f t="shared" si="11"/>
        <v>7.4486111111109494</v>
      </c>
      <c r="H175" s="273">
        <f t="shared" si="12"/>
        <v>18.724305555555475</v>
      </c>
      <c r="I175" s="303">
        <f t="shared" si="13"/>
        <v>1.5122478815240287E-5</v>
      </c>
      <c r="J175" s="301">
        <f t="shared" si="14"/>
        <v>2.8315791409397366E-4</v>
      </c>
      <c r="K175" s="111"/>
      <c r="L175" s="222"/>
      <c r="M175" s="7"/>
    </row>
    <row r="176" spans="1:13" ht="15">
      <c r="A176" s="30" t="s">
        <v>228</v>
      </c>
      <c r="B176" s="262">
        <v>1127.01</v>
      </c>
      <c r="C176" s="219">
        <v>45118</v>
      </c>
      <c r="D176" s="76">
        <v>45151.54791666667</v>
      </c>
      <c r="E176" s="76">
        <v>45135</v>
      </c>
      <c r="F176" s="273">
        <f t="shared" si="10"/>
        <v>17.273958333335031</v>
      </c>
      <c r="G176" s="273">
        <f t="shared" si="11"/>
        <v>-16.547916666670062</v>
      </c>
      <c r="H176" s="273">
        <f t="shared" si="12"/>
        <v>0.72604166666496894</v>
      </c>
      <c r="I176" s="303">
        <f t="shared" si="13"/>
        <v>1.5146131836981965E-5</v>
      </c>
      <c r="J176" s="301">
        <f t="shared" si="14"/>
        <v>1.0996722802449733E-5</v>
      </c>
      <c r="K176" s="111"/>
      <c r="L176" s="222"/>
      <c r="M176" s="7"/>
    </row>
    <row r="177" spans="1:13" ht="15">
      <c r="A177" s="30" t="s">
        <v>228</v>
      </c>
      <c r="B177" s="262">
        <v>1127.29</v>
      </c>
      <c r="C177" s="219">
        <v>45139</v>
      </c>
      <c r="D177" s="76">
        <v>45166.390972222223</v>
      </c>
      <c r="E177" s="76">
        <v>45167</v>
      </c>
      <c r="F177" s="273">
        <f t="shared" si="10"/>
        <v>14.195486111111677</v>
      </c>
      <c r="G177" s="273">
        <f t="shared" si="11"/>
        <v>0.60902777777664596</v>
      </c>
      <c r="H177" s="273">
        <f t="shared" si="12"/>
        <v>14.804513888888323</v>
      </c>
      <c r="I177" s="303">
        <f t="shared" si="13"/>
        <v>1.5149894817713595E-5</v>
      </c>
      <c r="J177" s="301">
        <f t="shared" si="14"/>
        <v>2.2428682824403816E-4</v>
      </c>
      <c r="K177" s="111"/>
      <c r="L177" s="222"/>
      <c r="M177" s="7"/>
    </row>
    <row r="178" spans="1:13" ht="15">
      <c r="A178" s="30" t="s">
        <v>228</v>
      </c>
      <c r="B178" s="262">
        <v>1127.5899999999999</v>
      </c>
      <c r="C178" s="219">
        <v>45147</v>
      </c>
      <c r="D178" s="76">
        <v>45175.552083333336</v>
      </c>
      <c r="E178" s="76">
        <v>45167</v>
      </c>
      <c r="F178" s="273">
        <f t="shared" si="10"/>
        <v>14.776041666667879</v>
      </c>
      <c r="G178" s="273">
        <f t="shared" si="11"/>
        <v>-8.5520833333357587</v>
      </c>
      <c r="H178" s="273">
        <f t="shared" si="12"/>
        <v>6.2239583333321207</v>
      </c>
      <c r="I178" s="303">
        <f t="shared" si="13"/>
        <v>1.5153926582783198E-5</v>
      </c>
      <c r="J178" s="301">
        <f t="shared" si="14"/>
        <v>9.4317407637616626E-5</v>
      </c>
      <c r="K178" s="111"/>
      <c r="L178" s="222"/>
      <c r="M178" s="7"/>
    </row>
    <row r="179" spans="1:13" ht="15">
      <c r="A179" s="30" t="s">
        <v>228</v>
      </c>
      <c r="B179" s="262">
        <v>1127.73</v>
      </c>
      <c r="C179" s="219">
        <v>45154</v>
      </c>
      <c r="D179" s="76">
        <v>45166.390972222223</v>
      </c>
      <c r="E179" s="76">
        <v>45183</v>
      </c>
      <c r="F179" s="273">
        <f t="shared" si="10"/>
        <v>6.695486111111677</v>
      </c>
      <c r="G179" s="273">
        <f t="shared" si="11"/>
        <v>16.609027777776646</v>
      </c>
      <c r="H179" s="273">
        <f t="shared" si="12"/>
        <v>23.304513888888323</v>
      </c>
      <c r="I179" s="303">
        <f t="shared" si="13"/>
        <v>1.5155808073149015E-5</v>
      </c>
      <c r="J179" s="301">
        <f t="shared" si="14"/>
        <v>3.5319873973802701E-4</v>
      </c>
      <c r="K179" s="111"/>
      <c r="L179" s="222"/>
      <c r="M179" s="7"/>
    </row>
    <row r="180" spans="1:13" ht="15">
      <c r="A180" s="30" t="s">
        <v>228</v>
      </c>
      <c r="B180" s="262">
        <v>1127.92</v>
      </c>
      <c r="C180" s="219">
        <v>45140</v>
      </c>
      <c r="D180" s="76">
        <v>45184.587500000001</v>
      </c>
      <c r="E180" s="76">
        <v>45167</v>
      </c>
      <c r="F180" s="273">
        <f t="shared" si="10"/>
        <v>22.793750000000728</v>
      </c>
      <c r="G180" s="273">
        <f t="shared" si="11"/>
        <v>-17.587500000001455</v>
      </c>
      <c r="H180" s="273">
        <f t="shared" si="12"/>
        <v>5.2062499999992724</v>
      </c>
      <c r="I180" s="303">
        <f t="shared" si="13"/>
        <v>1.5158361524359765E-5</v>
      </c>
      <c r="J180" s="301">
        <f t="shared" si="14"/>
        <v>7.8918219686186999E-5</v>
      </c>
      <c r="K180" s="111"/>
      <c r="L180" s="222"/>
      <c r="M180" s="7"/>
    </row>
    <row r="181" spans="1:13" ht="15">
      <c r="A181" s="30" t="s">
        <v>228</v>
      </c>
      <c r="B181" s="262">
        <v>1128.6199999999999</v>
      </c>
      <c r="C181" s="219">
        <v>45154</v>
      </c>
      <c r="D181" s="76">
        <v>45182.546527777777</v>
      </c>
      <c r="E181" s="76">
        <v>45183</v>
      </c>
      <c r="F181" s="273">
        <f t="shared" si="10"/>
        <v>14.773263888888323</v>
      </c>
      <c r="G181" s="273">
        <f t="shared" si="11"/>
        <v>0.45347222222335404</v>
      </c>
      <c r="H181" s="273">
        <f t="shared" si="12"/>
        <v>15.226736111111677</v>
      </c>
      <c r="I181" s="303">
        <f t="shared" si="13"/>
        <v>1.5167768976188839E-5</v>
      </c>
      <c r="J181" s="301">
        <f t="shared" si="14"/>
        <v>2.3095561559473399E-4</v>
      </c>
      <c r="K181" s="111"/>
      <c r="L181" s="222"/>
      <c r="M181" s="7"/>
    </row>
    <row r="182" spans="1:13" ht="15">
      <c r="A182" s="30" t="s">
        <v>228</v>
      </c>
      <c r="B182" s="262">
        <v>1128.76</v>
      </c>
      <c r="C182" s="219">
        <v>45147</v>
      </c>
      <c r="D182" s="76">
        <v>45177.364583333336</v>
      </c>
      <c r="E182" s="76">
        <v>45167</v>
      </c>
      <c r="F182" s="273">
        <f t="shared" si="10"/>
        <v>15.682291666667879</v>
      </c>
      <c r="G182" s="273">
        <f t="shared" si="11"/>
        <v>-10.364583333335759</v>
      </c>
      <c r="H182" s="273">
        <f t="shared" si="12"/>
        <v>5.3177083333321207</v>
      </c>
      <c r="I182" s="303">
        <f t="shared" si="13"/>
        <v>1.5169650466554656E-5</v>
      </c>
      <c r="J182" s="301">
        <f t="shared" si="14"/>
        <v>8.0667776699733181E-5</v>
      </c>
      <c r="K182" s="111"/>
      <c r="L182" s="222"/>
      <c r="M182" s="7"/>
    </row>
    <row r="183" spans="1:13" ht="15">
      <c r="A183" s="30" t="s">
        <v>228</v>
      </c>
      <c r="B183" s="262">
        <v>1131.06</v>
      </c>
      <c r="C183" s="219">
        <v>45113</v>
      </c>
      <c r="D183" s="76">
        <v>45124.560416666667</v>
      </c>
      <c r="E183" s="76">
        <v>45135</v>
      </c>
      <c r="F183" s="273">
        <f t="shared" si="10"/>
        <v>6.2802083333335759</v>
      </c>
      <c r="G183" s="273">
        <f t="shared" si="11"/>
        <v>10.439583333332848</v>
      </c>
      <c r="H183" s="273">
        <f t="shared" si="12"/>
        <v>16.719791666666424</v>
      </c>
      <c r="I183" s="303">
        <f t="shared" si="13"/>
        <v>1.5200560665421621E-5</v>
      </c>
      <c r="J183" s="301">
        <f t="shared" si="14"/>
        <v>2.5415020754237388E-4</v>
      </c>
      <c r="K183" s="111"/>
      <c r="L183" s="222"/>
      <c r="M183" s="7"/>
    </row>
    <row r="184" spans="1:13" ht="15">
      <c r="A184" s="30" t="s">
        <v>228</v>
      </c>
      <c r="B184" s="262">
        <v>1131.3800000000001</v>
      </c>
      <c r="C184" s="219">
        <v>45139</v>
      </c>
      <c r="D184" s="76">
        <v>45162.301388888889</v>
      </c>
      <c r="E184" s="76">
        <v>45167</v>
      </c>
      <c r="F184" s="273">
        <f t="shared" si="10"/>
        <v>12.150694444444525</v>
      </c>
      <c r="G184" s="273">
        <f t="shared" si="11"/>
        <v>4.6986111111109494</v>
      </c>
      <c r="H184" s="273">
        <f t="shared" si="12"/>
        <v>16.849305555555475</v>
      </c>
      <c r="I184" s="303">
        <f t="shared" si="13"/>
        <v>1.5204861214829201E-5</v>
      </c>
      <c r="J184" s="301">
        <f t="shared" si="14"/>
        <v>2.5619135253847163E-4</v>
      </c>
      <c r="K184" s="111"/>
      <c r="L184" s="222"/>
      <c r="M184" s="7"/>
    </row>
    <row r="185" spans="1:13" ht="15">
      <c r="A185" s="30" t="s">
        <v>228</v>
      </c>
      <c r="B185" s="262">
        <v>1131.6500000000001</v>
      </c>
      <c r="C185" s="219">
        <v>45117</v>
      </c>
      <c r="D185" s="76">
        <v>45138.419444444444</v>
      </c>
      <c r="E185" s="76">
        <v>45135</v>
      </c>
      <c r="F185" s="273">
        <f t="shared" si="10"/>
        <v>11.209722222221899</v>
      </c>
      <c r="G185" s="273">
        <f t="shared" si="11"/>
        <v>-3.4194444444437977</v>
      </c>
      <c r="H185" s="273">
        <f t="shared" si="12"/>
        <v>7.7902777777781012</v>
      </c>
      <c r="I185" s="303">
        <f t="shared" si="13"/>
        <v>1.5208489803391845E-5</v>
      </c>
      <c r="J185" s="301">
        <f t="shared" si="14"/>
        <v>1.1847836014892833E-4</v>
      </c>
      <c r="K185" s="111"/>
      <c r="L185" s="222"/>
      <c r="M185" s="7"/>
    </row>
    <row r="186" spans="1:13" ht="15">
      <c r="A186" s="30" t="s">
        <v>228</v>
      </c>
      <c r="B186" s="262">
        <v>1133.3399999999999</v>
      </c>
      <c r="C186" s="219">
        <v>45132</v>
      </c>
      <c r="D186" s="76">
        <v>45143.547222222223</v>
      </c>
      <c r="E186" s="76">
        <v>45152</v>
      </c>
      <c r="F186" s="273">
        <f t="shared" si="10"/>
        <v>6.273611111111677</v>
      </c>
      <c r="G186" s="273">
        <f t="shared" si="11"/>
        <v>8.452777777776646</v>
      </c>
      <c r="H186" s="273">
        <f t="shared" si="12"/>
        <v>14.726388888888323</v>
      </c>
      <c r="I186" s="303">
        <f t="shared" si="13"/>
        <v>1.5231202079950611E-5</v>
      </c>
      <c r="J186" s="301">
        <f t="shared" si="14"/>
        <v>2.2430060507459739E-4</v>
      </c>
      <c r="K186" s="111"/>
      <c r="L186" s="222"/>
      <c r="M186" s="7"/>
    </row>
    <row r="187" spans="1:13" ht="15">
      <c r="A187" s="30" t="s">
        <v>228</v>
      </c>
      <c r="B187" s="262">
        <v>1133.97</v>
      </c>
      <c r="C187" s="219">
        <v>45131</v>
      </c>
      <c r="D187" s="76">
        <v>45146.306944444441</v>
      </c>
      <c r="E187" s="76">
        <v>45152</v>
      </c>
      <c r="F187" s="273">
        <f t="shared" si="10"/>
        <v>8.1534722222204437</v>
      </c>
      <c r="G187" s="273">
        <f t="shared" si="11"/>
        <v>5.6930555555591127</v>
      </c>
      <c r="H187" s="273">
        <f t="shared" si="12"/>
        <v>13.846527777779556</v>
      </c>
      <c r="I187" s="303">
        <f t="shared" si="13"/>
        <v>1.5239668786596782E-5</v>
      </c>
      <c r="J187" s="301">
        <f t="shared" si="14"/>
        <v>2.1101649717777241E-4</v>
      </c>
      <c r="K187" s="111"/>
      <c r="L187" s="222"/>
      <c r="M187" s="7"/>
    </row>
    <row r="188" spans="1:13" ht="15">
      <c r="A188" s="30" t="s">
        <v>228</v>
      </c>
      <c r="B188" s="262">
        <v>1135.02</v>
      </c>
      <c r="C188" s="219">
        <v>45124</v>
      </c>
      <c r="D188" s="76">
        <v>45135.384722222225</v>
      </c>
      <c r="E188" s="76">
        <v>45152</v>
      </c>
      <c r="F188" s="273">
        <f t="shared" si="10"/>
        <v>6.1923611111124046</v>
      </c>
      <c r="G188" s="273">
        <f t="shared" si="11"/>
        <v>16.615277777775191</v>
      </c>
      <c r="H188" s="273">
        <f t="shared" si="12"/>
        <v>22.807638888887595</v>
      </c>
      <c r="I188" s="303">
        <f t="shared" si="13"/>
        <v>1.5253779964340396E-5</v>
      </c>
      <c r="J188" s="301">
        <f t="shared" si="14"/>
        <v>3.4790270511722446E-4</v>
      </c>
      <c r="K188" s="111"/>
      <c r="L188" s="222"/>
      <c r="M188" s="7"/>
    </row>
    <row r="189" spans="1:13" ht="15">
      <c r="A189" s="30" t="s">
        <v>228</v>
      </c>
      <c r="B189" s="262">
        <v>1135.0899999999999</v>
      </c>
      <c r="C189" s="219">
        <v>45113</v>
      </c>
      <c r="D189" s="76">
        <v>45125.302777777775</v>
      </c>
      <c r="E189" s="76">
        <v>45135</v>
      </c>
      <c r="F189" s="273">
        <f t="shared" si="10"/>
        <v>6.6513888888875954</v>
      </c>
      <c r="G189" s="273">
        <f t="shared" si="11"/>
        <v>9.6972222222248092</v>
      </c>
      <c r="H189" s="273">
        <f t="shared" si="12"/>
        <v>16.348611111112405</v>
      </c>
      <c r="I189" s="303">
        <f t="shared" si="13"/>
        <v>1.5254720709523302E-5</v>
      </c>
      <c r="J189" s="301">
        <f t="shared" si="14"/>
        <v>2.4939349648862917E-4</v>
      </c>
      <c r="K189" s="111"/>
      <c r="L189" s="222"/>
      <c r="M189" s="7"/>
    </row>
    <row r="190" spans="1:13" ht="15">
      <c r="A190" s="30" t="s">
        <v>228</v>
      </c>
      <c r="B190" s="262">
        <v>1136.6600000000001</v>
      </c>
      <c r="C190" s="219">
        <v>45131</v>
      </c>
      <c r="D190" s="76">
        <v>45146.306250000001</v>
      </c>
      <c r="E190" s="76">
        <v>45152</v>
      </c>
      <c r="F190" s="273">
        <f t="shared" si="10"/>
        <v>8.1531250000007276</v>
      </c>
      <c r="G190" s="273">
        <f t="shared" si="11"/>
        <v>5.6937499999985448</v>
      </c>
      <c r="H190" s="273">
        <f t="shared" si="12"/>
        <v>13.846874999999272</v>
      </c>
      <c r="I190" s="303">
        <f t="shared" si="13"/>
        <v>1.5275820280054234E-5</v>
      </c>
      <c r="J190" s="301">
        <f t="shared" si="14"/>
        <v>2.1152237394036485E-4</v>
      </c>
      <c r="K190" s="111"/>
      <c r="L190" s="222"/>
      <c r="M190" s="7"/>
    </row>
    <row r="191" spans="1:13" ht="15">
      <c r="A191" s="30" t="s">
        <v>228</v>
      </c>
      <c r="B191" s="262">
        <v>1138.01</v>
      </c>
      <c r="C191" s="219">
        <v>45112</v>
      </c>
      <c r="D191" s="76">
        <v>45124.561111111114</v>
      </c>
      <c r="E191" s="76">
        <v>45135</v>
      </c>
      <c r="F191" s="273">
        <f t="shared" si="10"/>
        <v>6.7805555555569299</v>
      </c>
      <c r="G191" s="273">
        <f t="shared" si="11"/>
        <v>10.43888888888614</v>
      </c>
      <c r="H191" s="273">
        <f t="shared" si="12"/>
        <v>17.21944444444307</v>
      </c>
      <c r="I191" s="303">
        <f t="shared" si="13"/>
        <v>1.5293963222867452E-5</v>
      </c>
      <c r="J191" s="301">
        <f t="shared" si="14"/>
        <v>2.6335355005152155E-4</v>
      </c>
      <c r="K191" s="111"/>
      <c r="L191" s="222"/>
      <c r="M191" s="7"/>
    </row>
    <row r="192" spans="1:13" ht="15">
      <c r="A192" s="30" t="s">
        <v>228</v>
      </c>
      <c r="B192" s="262">
        <v>1138.3499999999999</v>
      </c>
      <c r="C192" s="219">
        <v>45139</v>
      </c>
      <c r="D192" s="76">
        <v>45165.350694444445</v>
      </c>
      <c r="E192" s="76">
        <v>45167</v>
      </c>
      <c r="F192" s="273">
        <f t="shared" si="10"/>
        <v>13.675347222222626</v>
      </c>
      <c r="G192" s="273">
        <f t="shared" si="11"/>
        <v>1.6493055555547471</v>
      </c>
      <c r="H192" s="273">
        <f t="shared" si="12"/>
        <v>15.324652777777374</v>
      </c>
      <c r="I192" s="303">
        <f t="shared" si="13"/>
        <v>1.5298532556613E-5</v>
      </c>
      <c r="J192" s="301">
        <f t="shared" si="14"/>
        <v>2.34444699439617E-4</v>
      </c>
      <c r="K192" s="111"/>
      <c r="L192" s="222"/>
      <c r="M192" s="7"/>
    </row>
    <row r="193" spans="1:13" ht="15">
      <c r="A193" s="30" t="s">
        <v>228</v>
      </c>
      <c r="B193" s="262">
        <v>1138.3499999999999</v>
      </c>
      <c r="C193" s="219">
        <v>45139</v>
      </c>
      <c r="D193" s="76">
        <v>45162.301388888889</v>
      </c>
      <c r="E193" s="76">
        <v>45167</v>
      </c>
      <c r="F193" s="273">
        <f t="shared" si="10"/>
        <v>12.150694444444525</v>
      </c>
      <c r="G193" s="273">
        <f t="shared" si="11"/>
        <v>4.6986111111109494</v>
      </c>
      <c r="H193" s="273">
        <f t="shared" si="12"/>
        <v>16.849305555555475</v>
      </c>
      <c r="I193" s="303">
        <f t="shared" si="13"/>
        <v>1.5298532556613E-5</v>
      </c>
      <c r="J193" s="301">
        <f t="shared" si="14"/>
        <v>2.5776964959798573E-4</v>
      </c>
      <c r="K193" s="111"/>
      <c r="L193" s="222"/>
      <c r="M193" s="7"/>
    </row>
    <row r="194" spans="1:13" ht="15">
      <c r="A194" s="30" t="s">
        <v>228</v>
      </c>
      <c r="B194" s="262">
        <v>1138.3699999999999</v>
      </c>
      <c r="C194" s="219">
        <v>45154</v>
      </c>
      <c r="D194" s="76">
        <v>45173.544444444444</v>
      </c>
      <c r="E194" s="76">
        <v>45183</v>
      </c>
      <c r="F194" s="273">
        <f t="shared" si="10"/>
        <v>10.272222222221899</v>
      </c>
      <c r="G194" s="273">
        <f t="shared" si="11"/>
        <v>9.4555555555562023</v>
      </c>
      <c r="H194" s="273">
        <f t="shared" si="12"/>
        <v>19.727777777778101</v>
      </c>
      <c r="I194" s="303">
        <f t="shared" si="13"/>
        <v>1.5298801340950974E-5</v>
      </c>
      <c r="J194" s="301">
        <f t="shared" si="14"/>
        <v>3.0181135312065444E-4</v>
      </c>
      <c r="K194" s="111"/>
      <c r="L194" s="222"/>
      <c r="M194" s="7"/>
    </row>
    <row r="195" spans="1:13" ht="15">
      <c r="A195" s="30" t="s">
        <v>228</v>
      </c>
      <c r="B195" s="262">
        <v>1138.57</v>
      </c>
      <c r="C195" s="219">
        <v>45147</v>
      </c>
      <c r="D195" s="76">
        <v>45182.54583333333</v>
      </c>
      <c r="E195" s="76">
        <v>45167</v>
      </c>
      <c r="F195" s="273">
        <f t="shared" si="10"/>
        <v>18.272916666664969</v>
      </c>
      <c r="G195" s="273">
        <f t="shared" si="11"/>
        <v>-15.545833333329938</v>
      </c>
      <c r="H195" s="273">
        <f t="shared" si="12"/>
        <v>2.7270833333350311</v>
      </c>
      <c r="I195" s="303">
        <f t="shared" si="13"/>
        <v>1.5301489184330713E-5</v>
      </c>
      <c r="J195" s="301">
        <f t="shared" si="14"/>
        <v>4.1728436129794528E-5</v>
      </c>
      <c r="K195" s="111"/>
      <c r="L195" s="222"/>
      <c r="M195" s="7"/>
    </row>
    <row r="196" spans="1:13" ht="15">
      <c r="A196" s="30" t="s">
        <v>228</v>
      </c>
      <c r="B196" s="262">
        <v>1139.05</v>
      </c>
      <c r="C196" s="219">
        <v>45138</v>
      </c>
      <c r="D196" s="76">
        <v>45150.544444444444</v>
      </c>
      <c r="E196" s="76">
        <v>45152</v>
      </c>
      <c r="F196" s="273">
        <f t="shared" si="10"/>
        <v>6.7722222222218988</v>
      </c>
      <c r="G196" s="273">
        <f t="shared" si="11"/>
        <v>1.4555555555562023</v>
      </c>
      <c r="H196" s="273">
        <f t="shared" si="12"/>
        <v>8.2277777777781012</v>
      </c>
      <c r="I196" s="303">
        <f t="shared" si="13"/>
        <v>1.5307940008442078E-5</v>
      </c>
      <c r="J196" s="301">
        <f t="shared" si="14"/>
        <v>1.2595032862502004E-4</v>
      </c>
      <c r="K196" s="111"/>
      <c r="L196" s="222"/>
      <c r="M196" s="7"/>
    </row>
    <row r="197" spans="1:13" ht="15">
      <c r="A197" s="30" t="s">
        <v>228</v>
      </c>
      <c r="B197" s="262">
        <v>1141.07</v>
      </c>
      <c r="C197" s="219">
        <v>45154</v>
      </c>
      <c r="D197" s="76">
        <v>45176.344444444447</v>
      </c>
      <c r="E197" s="76">
        <v>45183</v>
      </c>
      <c r="F197" s="273">
        <f t="shared" si="10"/>
        <v>11.672222222223354</v>
      </c>
      <c r="G197" s="273">
        <f t="shared" si="11"/>
        <v>6.6555555555532919</v>
      </c>
      <c r="H197" s="273">
        <f t="shared" si="12"/>
        <v>18.327777777776646</v>
      </c>
      <c r="I197" s="303">
        <f t="shared" si="13"/>
        <v>1.5335087226577413E-5</v>
      </c>
      <c r="J197" s="301">
        <f t="shared" si="14"/>
        <v>2.81058070891532E-4</v>
      </c>
      <c r="K197" s="111"/>
      <c r="L197" s="222"/>
      <c r="M197" s="7"/>
    </row>
    <row r="198" spans="1:13" ht="15">
      <c r="A198" s="30" t="s">
        <v>228</v>
      </c>
      <c r="B198" s="262">
        <v>1141.57</v>
      </c>
      <c r="C198" s="219">
        <v>45140</v>
      </c>
      <c r="D198" s="76">
        <v>45183.582638888889</v>
      </c>
      <c r="E198" s="76">
        <v>45167</v>
      </c>
      <c r="F198" s="273">
        <f t="shared" si="10"/>
        <v>22.291319444444525</v>
      </c>
      <c r="G198" s="273">
        <f t="shared" si="11"/>
        <v>-16.582638888889051</v>
      </c>
      <c r="H198" s="273">
        <f t="shared" si="12"/>
        <v>5.7086805555554747</v>
      </c>
      <c r="I198" s="303">
        <f t="shared" si="13"/>
        <v>1.5341806835026752E-5</v>
      </c>
      <c r="J198" s="301">
        <f t="shared" si="14"/>
        <v>8.7581474366205307E-5</v>
      </c>
      <c r="K198" s="111"/>
      <c r="L198" s="222"/>
      <c r="M198" s="7"/>
    </row>
    <row r="199" spans="1:13" ht="15">
      <c r="A199" s="30" t="s">
        <v>228</v>
      </c>
      <c r="B199" s="262">
        <v>1142.5999999999999</v>
      </c>
      <c r="C199" s="219">
        <v>45113</v>
      </c>
      <c r="D199" s="76">
        <v>45127.490972222222</v>
      </c>
      <c r="E199" s="76">
        <v>45135</v>
      </c>
      <c r="F199" s="273">
        <f t="shared" si="10"/>
        <v>7.7454861111109494</v>
      </c>
      <c r="G199" s="273">
        <f t="shared" si="11"/>
        <v>7.5090277777781012</v>
      </c>
      <c r="H199" s="273">
        <f t="shared" si="12"/>
        <v>15.254513888889051</v>
      </c>
      <c r="I199" s="303">
        <f t="shared" si="13"/>
        <v>1.5355649228432392E-5</v>
      </c>
      <c r="J199" s="301">
        <f t="shared" si="14"/>
        <v>2.3424296442803037E-4</v>
      </c>
      <c r="K199" s="111"/>
      <c r="L199" s="222"/>
      <c r="M199" s="7"/>
    </row>
    <row r="200" spans="1:13" ht="15">
      <c r="A200" s="30" t="s">
        <v>228</v>
      </c>
      <c r="B200" s="262">
        <v>1143.93</v>
      </c>
      <c r="C200" s="219">
        <v>45132</v>
      </c>
      <c r="D200" s="76">
        <v>45151.547222222223</v>
      </c>
      <c r="E200" s="76">
        <v>45152</v>
      </c>
      <c r="F200" s="273">
        <f t="shared" si="10"/>
        <v>10.273611111111677</v>
      </c>
      <c r="G200" s="273">
        <f t="shared" si="11"/>
        <v>0.45277777777664596</v>
      </c>
      <c r="H200" s="273">
        <f t="shared" si="12"/>
        <v>10.726388888888323</v>
      </c>
      <c r="I200" s="303">
        <f t="shared" si="13"/>
        <v>1.5373523386907639E-5</v>
      </c>
      <c r="J200" s="301">
        <f t="shared" si="14"/>
        <v>1.6490239044039088E-4</v>
      </c>
      <c r="K200" s="111"/>
      <c r="L200" s="222"/>
      <c r="M200" s="7"/>
    </row>
    <row r="201" spans="1:13" ht="15">
      <c r="A201" s="30" t="s">
        <v>228</v>
      </c>
      <c r="B201" s="262">
        <v>1144.17</v>
      </c>
      <c r="C201" s="219">
        <v>45118</v>
      </c>
      <c r="D201" s="76">
        <v>45134.382638888892</v>
      </c>
      <c r="E201" s="76">
        <v>45135</v>
      </c>
      <c r="F201" s="273">
        <f t="shared" si="10"/>
        <v>8.6913194444459805</v>
      </c>
      <c r="G201" s="273">
        <f t="shared" si="11"/>
        <v>0.61736111110803904</v>
      </c>
      <c r="H201" s="273">
        <f t="shared" si="12"/>
        <v>9.3086805555540195</v>
      </c>
      <c r="I201" s="303">
        <f t="shared" si="13"/>
        <v>1.5376748798963325E-5</v>
      </c>
      <c r="J201" s="301">
        <f t="shared" si="14"/>
        <v>1.4313724255254852E-4</v>
      </c>
      <c r="K201" s="111"/>
      <c r="L201" s="222"/>
      <c r="M201" s="7"/>
    </row>
    <row r="202" spans="1:13" ht="15">
      <c r="A202" s="30" t="s">
        <v>228</v>
      </c>
      <c r="B202" s="262">
        <v>1144.49</v>
      </c>
      <c r="C202" s="219">
        <v>45132</v>
      </c>
      <c r="D202" s="76">
        <v>45150.540277777778</v>
      </c>
      <c r="E202" s="76">
        <v>45152</v>
      </c>
      <c r="F202" s="273">
        <f t="shared" ref="F202:F265" si="15">(D202-C202+1)/2</f>
        <v>9.7701388888890506</v>
      </c>
      <c r="G202" s="273">
        <f t="shared" ref="G202:G265" si="16">E202-D202</f>
        <v>1.4597222222218988</v>
      </c>
      <c r="H202" s="273">
        <f t="shared" ref="H202:H265" si="17">SUM(F202:G202)</f>
        <v>11.229861111110949</v>
      </c>
      <c r="I202" s="303">
        <f t="shared" ref="I202:I265" si="18">+B202/B$1768</f>
        <v>1.53810493483709E-5</v>
      </c>
      <c r="J202" s="301">
        <f t="shared" ref="J202:J265" si="19">+I202*H202</f>
        <v>1.7272704792534879E-4</v>
      </c>
      <c r="K202" s="111"/>
      <c r="L202" s="222"/>
      <c r="M202" s="7"/>
    </row>
    <row r="203" spans="1:13" ht="15">
      <c r="A203" s="30" t="s">
        <v>228</v>
      </c>
      <c r="B203" s="262">
        <v>1145.71</v>
      </c>
      <c r="C203" s="219">
        <v>45113</v>
      </c>
      <c r="D203" s="76">
        <v>45122.504166666666</v>
      </c>
      <c r="E203" s="76">
        <v>45135</v>
      </c>
      <c r="F203" s="273">
        <f t="shared" si="15"/>
        <v>5.2520833333328483</v>
      </c>
      <c r="G203" s="273">
        <f t="shared" si="16"/>
        <v>12.495833333334303</v>
      </c>
      <c r="H203" s="273">
        <f t="shared" si="17"/>
        <v>17.747916666667152</v>
      </c>
      <c r="I203" s="303">
        <f t="shared" si="18"/>
        <v>1.5397445192987291E-5</v>
      </c>
      <c r="J203" s="301">
        <f t="shared" si="19"/>
        <v>2.7327257416471314E-4</v>
      </c>
      <c r="K203" s="111"/>
      <c r="L203" s="222"/>
      <c r="M203" s="7"/>
    </row>
    <row r="204" spans="1:13" ht="15">
      <c r="A204" s="30" t="s">
        <v>228</v>
      </c>
      <c r="B204" s="262">
        <v>1146.0899999999999</v>
      </c>
      <c r="C204" s="219">
        <v>45114</v>
      </c>
      <c r="D204" s="76">
        <v>45127.492361111108</v>
      </c>
      <c r="E204" s="76">
        <v>45135</v>
      </c>
      <c r="F204" s="273">
        <f t="shared" si="15"/>
        <v>7.2461805555540195</v>
      </c>
      <c r="G204" s="273">
        <f t="shared" si="16"/>
        <v>7.507638888891961</v>
      </c>
      <c r="H204" s="273">
        <f t="shared" si="17"/>
        <v>14.75381944444598</v>
      </c>
      <c r="I204" s="303">
        <f t="shared" si="18"/>
        <v>1.5402552095408788E-5</v>
      </c>
      <c r="J204" s="301">
        <f t="shared" si="19"/>
        <v>2.2724647259933435E-4</v>
      </c>
      <c r="K204" s="111"/>
      <c r="L204" s="222"/>
      <c r="M204" s="7"/>
    </row>
    <row r="205" spans="1:13" ht="15">
      <c r="A205" s="30" t="s">
        <v>228</v>
      </c>
      <c r="B205" s="262">
        <v>1146.3699999999999</v>
      </c>
      <c r="C205" s="219">
        <v>45140</v>
      </c>
      <c r="D205" s="76">
        <v>45184.583333333336</v>
      </c>
      <c r="E205" s="76">
        <v>45167</v>
      </c>
      <c r="F205" s="273">
        <f t="shared" si="15"/>
        <v>22.791666666667879</v>
      </c>
      <c r="G205" s="273">
        <f t="shared" si="16"/>
        <v>-17.583333333335759</v>
      </c>
      <c r="H205" s="273">
        <f t="shared" si="17"/>
        <v>5.2083333333321207</v>
      </c>
      <c r="I205" s="303">
        <f t="shared" si="18"/>
        <v>1.5406315076140418E-5</v>
      </c>
      <c r="J205" s="301">
        <f t="shared" si="19"/>
        <v>8.0241224354879326E-5</v>
      </c>
      <c r="K205" s="111"/>
      <c r="L205" s="222"/>
      <c r="M205" s="7"/>
    </row>
    <row r="206" spans="1:13" ht="15">
      <c r="A206" s="30" t="s">
        <v>228</v>
      </c>
      <c r="B206" s="262">
        <v>1146.79</v>
      </c>
      <c r="C206" s="219">
        <v>45117</v>
      </c>
      <c r="D206" s="76">
        <v>45165.349305555559</v>
      </c>
      <c r="E206" s="76">
        <v>45135</v>
      </c>
      <c r="F206" s="273">
        <f t="shared" si="15"/>
        <v>24.674652777779556</v>
      </c>
      <c r="G206" s="273">
        <f t="shared" si="16"/>
        <v>-30.349305555559113</v>
      </c>
      <c r="H206" s="273">
        <f t="shared" si="17"/>
        <v>-5.6746527777795563</v>
      </c>
      <c r="I206" s="303">
        <f t="shared" si="18"/>
        <v>1.5411959547237865E-5</v>
      </c>
      <c r="J206" s="301">
        <f t="shared" si="19"/>
        <v>-8.7457519055759501E-5</v>
      </c>
      <c r="K206" s="111"/>
      <c r="L206" s="222"/>
      <c r="M206" s="7"/>
    </row>
    <row r="207" spans="1:13" ht="15">
      <c r="A207" s="30" t="s">
        <v>228</v>
      </c>
      <c r="B207" s="262">
        <v>1147.03</v>
      </c>
      <c r="C207" s="219">
        <v>45112</v>
      </c>
      <c r="D207" s="76">
        <v>45123.55972222222</v>
      </c>
      <c r="E207" s="76">
        <v>45135</v>
      </c>
      <c r="F207" s="273">
        <f t="shared" si="15"/>
        <v>6.2798611111102218</v>
      </c>
      <c r="G207" s="273">
        <f t="shared" si="16"/>
        <v>11.440277777779556</v>
      </c>
      <c r="H207" s="273">
        <f t="shared" si="17"/>
        <v>17.720138888889778</v>
      </c>
      <c r="I207" s="303">
        <f t="shared" si="18"/>
        <v>1.5415184959293548E-5</v>
      </c>
      <c r="J207" s="301">
        <f t="shared" si="19"/>
        <v>2.7315921847660641E-4</v>
      </c>
      <c r="K207" s="111"/>
      <c r="L207" s="222"/>
      <c r="M207" s="7"/>
    </row>
    <row r="208" spans="1:13" ht="15">
      <c r="A208" s="30" t="s">
        <v>228</v>
      </c>
      <c r="B208" s="262">
        <v>1149.79</v>
      </c>
      <c r="C208" s="219">
        <v>45139</v>
      </c>
      <c r="D208" s="76">
        <v>45165.35</v>
      </c>
      <c r="E208" s="76">
        <v>45167</v>
      </c>
      <c r="F208" s="273">
        <f t="shared" si="15"/>
        <v>13.674999999999272</v>
      </c>
      <c r="G208" s="273">
        <f t="shared" si="16"/>
        <v>1.6500000000014552</v>
      </c>
      <c r="H208" s="273">
        <f t="shared" si="17"/>
        <v>15.325000000000728</v>
      </c>
      <c r="I208" s="303">
        <f t="shared" si="18"/>
        <v>1.5452277197933908E-5</v>
      </c>
      <c r="J208" s="301">
        <f t="shared" si="19"/>
        <v>2.368061480583484E-4</v>
      </c>
      <c r="K208" s="111"/>
      <c r="L208" s="222"/>
      <c r="M208" s="7"/>
    </row>
    <row r="209" spans="1:13" ht="15">
      <c r="A209" s="30" t="s">
        <v>228</v>
      </c>
      <c r="B209" s="262">
        <v>1150.3399999999999</v>
      </c>
      <c r="C209" s="219">
        <v>45118</v>
      </c>
      <c r="D209" s="76">
        <v>45145.303472222222</v>
      </c>
      <c r="E209" s="76">
        <v>45135</v>
      </c>
      <c r="F209" s="273">
        <f t="shared" si="15"/>
        <v>14.151736111110949</v>
      </c>
      <c r="G209" s="273">
        <f t="shared" si="16"/>
        <v>-10.303472222221899</v>
      </c>
      <c r="H209" s="273">
        <f t="shared" si="17"/>
        <v>3.8482638888890506</v>
      </c>
      <c r="I209" s="303">
        <f t="shared" si="18"/>
        <v>1.5459668767228182E-5</v>
      </c>
      <c r="J209" s="301">
        <f t="shared" si="19"/>
        <v>5.9492885051110117E-5</v>
      </c>
      <c r="K209" s="111"/>
      <c r="L209" s="222"/>
      <c r="M209" s="7"/>
    </row>
    <row r="210" spans="1:13" ht="15">
      <c r="A210" s="30" t="s">
        <v>228</v>
      </c>
      <c r="B210" s="262">
        <v>1151.77</v>
      </c>
      <c r="C210" s="219">
        <v>45117</v>
      </c>
      <c r="D210" s="76">
        <v>45138.419444444444</v>
      </c>
      <c r="E210" s="76">
        <v>45135</v>
      </c>
      <c r="F210" s="273">
        <f t="shared" si="15"/>
        <v>11.209722222221899</v>
      </c>
      <c r="G210" s="273">
        <f t="shared" si="16"/>
        <v>-3.4194444444437977</v>
      </c>
      <c r="H210" s="273">
        <f t="shared" si="17"/>
        <v>7.7902777777781012</v>
      </c>
      <c r="I210" s="303">
        <f t="shared" si="18"/>
        <v>1.5478886847393296E-5</v>
      </c>
      <c r="J210" s="301">
        <f t="shared" si="19"/>
        <v>1.2058482823198971E-4</v>
      </c>
      <c r="K210" s="111"/>
      <c r="L210" s="222"/>
      <c r="M210" s="7"/>
    </row>
    <row r="211" spans="1:13" ht="15">
      <c r="A211" s="30" t="s">
        <v>228</v>
      </c>
      <c r="B211" s="262">
        <v>1156.81</v>
      </c>
      <c r="C211" s="219">
        <v>45132</v>
      </c>
      <c r="D211" s="76">
        <v>45146.306944444441</v>
      </c>
      <c r="E211" s="76">
        <v>45152</v>
      </c>
      <c r="F211" s="273">
        <f t="shared" si="15"/>
        <v>7.6534722222204437</v>
      </c>
      <c r="G211" s="273">
        <f t="shared" si="16"/>
        <v>5.6930555555591127</v>
      </c>
      <c r="H211" s="273">
        <f t="shared" si="17"/>
        <v>13.346527777779556</v>
      </c>
      <c r="I211" s="303">
        <f t="shared" si="18"/>
        <v>1.5546620500562644E-5</v>
      </c>
      <c r="J211" s="301">
        <f t="shared" si="19"/>
        <v>2.0749340236135645E-4</v>
      </c>
      <c r="K211" s="111"/>
      <c r="L211" s="222"/>
      <c r="M211" s="7"/>
    </row>
    <row r="212" spans="1:13" ht="15">
      <c r="A212" s="30" t="s">
        <v>228</v>
      </c>
      <c r="B212" s="262">
        <v>1158.4000000000001</v>
      </c>
      <c r="C212" s="219">
        <v>45132</v>
      </c>
      <c r="D212" s="76">
        <v>45147.363888888889</v>
      </c>
      <c r="E212" s="76">
        <v>45152</v>
      </c>
      <c r="F212" s="273">
        <f t="shared" si="15"/>
        <v>8.1819444444445253</v>
      </c>
      <c r="G212" s="273">
        <f t="shared" si="16"/>
        <v>4.6361111111109494</v>
      </c>
      <c r="H212" s="273">
        <f t="shared" si="17"/>
        <v>12.818055555555475</v>
      </c>
      <c r="I212" s="303">
        <f t="shared" si="18"/>
        <v>1.5567988855431548E-5</v>
      </c>
      <c r="J212" s="301">
        <f t="shared" si="19"/>
        <v>1.9955134603719007E-4</v>
      </c>
      <c r="K212" s="111"/>
      <c r="L212" s="222"/>
      <c r="M212" s="7"/>
    </row>
    <row r="213" spans="1:13" ht="15">
      <c r="A213" s="30" t="s">
        <v>228</v>
      </c>
      <c r="B213" s="262">
        <v>1381.59</v>
      </c>
      <c r="C213" s="219">
        <v>45250</v>
      </c>
      <c r="D213" s="76">
        <v>45261.428472222222</v>
      </c>
      <c r="E213" s="76">
        <v>45274</v>
      </c>
      <c r="F213" s="273">
        <f t="shared" si="15"/>
        <v>6.2142361111109494</v>
      </c>
      <c r="G213" s="273">
        <f t="shared" si="16"/>
        <v>12.571527777778101</v>
      </c>
      <c r="H213" s="273">
        <f t="shared" si="17"/>
        <v>18.785763888889051</v>
      </c>
      <c r="I213" s="303">
        <f t="shared" si="18"/>
        <v>1.8567487675048056E-5</v>
      </c>
      <c r="J213" s="301">
        <f t="shared" si="19"/>
        <v>3.4880443947331031E-4</v>
      </c>
      <c r="K213" s="111"/>
      <c r="L213" s="222"/>
      <c r="M213" s="7"/>
    </row>
    <row r="214" spans="1:13" ht="15">
      <c r="A214" s="30" t="s">
        <v>228</v>
      </c>
      <c r="B214" s="262">
        <v>1382.35</v>
      </c>
      <c r="C214" s="219">
        <v>45264</v>
      </c>
      <c r="D214" s="76">
        <v>45300.390277777777</v>
      </c>
      <c r="E214" s="76">
        <v>45289</v>
      </c>
      <c r="F214" s="273">
        <f t="shared" si="15"/>
        <v>18.695138888888323</v>
      </c>
      <c r="G214" s="273">
        <f t="shared" si="16"/>
        <v>-11.390277777776646</v>
      </c>
      <c r="H214" s="273">
        <f t="shared" si="17"/>
        <v>7.304861111111677</v>
      </c>
      <c r="I214" s="303">
        <f t="shared" si="18"/>
        <v>1.8577701479891056E-5</v>
      </c>
      <c r="J214" s="301">
        <f t="shared" si="19"/>
        <v>1.3570752907429804E-4</v>
      </c>
      <c r="K214" s="111"/>
      <c r="L214" s="222"/>
      <c r="M214" s="7"/>
    </row>
    <row r="215" spans="1:13" ht="15">
      <c r="A215" s="30" t="s">
        <v>228</v>
      </c>
      <c r="B215" s="262">
        <v>1387.31</v>
      </c>
      <c r="C215" s="219">
        <v>45230</v>
      </c>
      <c r="D215" s="76">
        <v>45244.420138888891</v>
      </c>
      <c r="E215" s="76">
        <v>45244</v>
      </c>
      <c r="F215" s="273">
        <f t="shared" si="15"/>
        <v>7.7100694444452529</v>
      </c>
      <c r="G215" s="273">
        <f t="shared" si="16"/>
        <v>-0.42013888889050577</v>
      </c>
      <c r="H215" s="273">
        <f t="shared" si="17"/>
        <v>7.2899305555547471</v>
      </c>
      <c r="I215" s="303">
        <f t="shared" si="18"/>
        <v>1.8644359995708512E-5</v>
      </c>
      <c r="J215" s="301">
        <f t="shared" si="19"/>
        <v>1.3591608962147805E-4</v>
      </c>
      <c r="K215" s="111"/>
      <c r="L215" s="222"/>
      <c r="M215" s="7"/>
    </row>
    <row r="216" spans="1:13" ht="15">
      <c r="A216" s="30" t="s">
        <v>228</v>
      </c>
      <c r="B216" s="262">
        <v>1387.43</v>
      </c>
      <c r="C216" s="219">
        <v>45279</v>
      </c>
      <c r="D216" s="76">
        <v>45288.381249999999</v>
      </c>
      <c r="E216" s="76">
        <v>45303</v>
      </c>
      <c r="F216" s="273">
        <f t="shared" si="15"/>
        <v>5.1906249999992724</v>
      </c>
      <c r="G216" s="273">
        <f t="shared" si="16"/>
        <v>14.618750000001455</v>
      </c>
      <c r="H216" s="273">
        <f t="shared" si="17"/>
        <v>19.809375000000728</v>
      </c>
      <c r="I216" s="303">
        <f t="shared" si="18"/>
        <v>1.8645972701736355E-5</v>
      </c>
      <c r="J216" s="301">
        <f t="shared" si="19"/>
        <v>3.693650654884722E-4</v>
      </c>
      <c r="K216" s="111"/>
      <c r="L216" s="222"/>
      <c r="M216" s="7"/>
    </row>
    <row r="217" spans="1:13" ht="15">
      <c r="A217" s="30" t="s">
        <v>228</v>
      </c>
      <c r="B217" s="262">
        <v>1388.71</v>
      </c>
      <c r="C217" s="219">
        <v>45250</v>
      </c>
      <c r="D217" s="76">
        <v>45261.429861111108</v>
      </c>
      <c r="E217" s="76">
        <v>45274</v>
      </c>
      <c r="F217" s="273">
        <f t="shared" si="15"/>
        <v>6.2149305555540195</v>
      </c>
      <c r="G217" s="273">
        <f t="shared" si="16"/>
        <v>12.570138888891961</v>
      </c>
      <c r="H217" s="273">
        <f t="shared" si="17"/>
        <v>18.78506944444598</v>
      </c>
      <c r="I217" s="303">
        <f t="shared" si="18"/>
        <v>1.8663174899366664E-5</v>
      </c>
      <c r="J217" s="301">
        <f t="shared" si="19"/>
        <v>3.5058903653844393E-4</v>
      </c>
      <c r="K217" s="111"/>
      <c r="L217" s="222"/>
      <c r="M217" s="7"/>
    </row>
    <row r="218" spans="1:13" ht="15">
      <c r="A218" s="30" t="s">
        <v>228</v>
      </c>
      <c r="B218" s="262">
        <v>1389.7</v>
      </c>
      <c r="C218" s="219">
        <v>45238</v>
      </c>
      <c r="D218" s="76">
        <v>45255.553472222222</v>
      </c>
      <c r="E218" s="76">
        <v>45259</v>
      </c>
      <c r="F218" s="273">
        <f t="shared" si="15"/>
        <v>9.2767361111109494</v>
      </c>
      <c r="G218" s="273">
        <f t="shared" si="16"/>
        <v>3.4465277777781012</v>
      </c>
      <c r="H218" s="273">
        <f t="shared" si="17"/>
        <v>12.723263888889051</v>
      </c>
      <c r="I218" s="303">
        <f t="shared" si="18"/>
        <v>1.867647972409636E-5</v>
      </c>
      <c r="J218" s="301">
        <f t="shared" si="19"/>
        <v>2.3762578004516376E-4</v>
      </c>
      <c r="K218" s="111"/>
      <c r="L218" s="222"/>
      <c r="M218" s="7"/>
    </row>
    <row r="219" spans="1:13" ht="15">
      <c r="A219" s="30" t="s">
        <v>228</v>
      </c>
      <c r="B219" s="262">
        <v>1390.13</v>
      </c>
      <c r="C219" s="219">
        <v>45257</v>
      </c>
      <c r="D219" s="76">
        <v>45278</v>
      </c>
      <c r="E219" s="76">
        <v>45274</v>
      </c>
      <c r="F219" s="273">
        <f t="shared" si="15"/>
        <v>11</v>
      </c>
      <c r="G219" s="273">
        <f t="shared" si="16"/>
        <v>-4</v>
      </c>
      <c r="H219" s="273">
        <f t="shared" si="17"/>
        <v>7</v>
      </c>
      <c r="I219" s="303">
        <f t="shared" si="18"/>
        <v>1.8682258587362794E-5</v>
      </c>
      <c r="J219" s="301">
        <f t="shared" si="19"/>
        <v>1.3077581011153956E-4</v>
      </c>
      <c r="K219" s="111"/>
      <c r="L219" s="222"/>
      <c r="M219" s="7"/>
    </row>
    <row r="220" spans="1:13" ht="15">
      <c r="A220" s="30" t="s">
        <v>228</v>
      </c>
      <c r="B220" s="262">
        <v>1390.33</v>
      </c>
      <c r="C220" s="219">
        <v>45282</v>
      </c>
      <c r="D220" s="76">
        <v>45292.467361111114</v>
      </c>
      <c r="E220" s="76">
        <v>45303</v>
      </c>
      <c r="F220" s="273">
        <f t="shared" si="15"/>
        <v>5.7336805555569299</v>
      </c>
      <c r="G220" s="273">
        <f t="shared" si="16"/>
        <v>10.53263888888614</v>
      </c>
      <c r="H220" s="273">
        <f t="shared" si="17"/>
        <v>16.26631944444307</v>
      </c>
      <c r="I220" s="303">
        <f t="shared" si="18"/>
        <v>1.8684946430742526E-5</v>
      </c>
      <c r="J220" s="301">
        <f t="shared" si="19"/>
        <v>3.0393530744476428E-4</v>
      </c>
      <c r="K220" s="111"/>
      <c r="L220" s="222"/>
      <c r="M220" s="7"/>
    </row>
    <row r="221" spans="1:13" ht="15">
      <c r="A221" s="30" t="s">
        <v>228</v>
      </c>
      <c r="B221" s="262">
        <v>1391.94</v>
      </c>
      <c r="C221" s="219">
        <v>45273</v>
      </c>
      <c r="D221" s="76">
        <v>45292.470138888886</v>
      </c>
      <c r="E221" s="76">
        <v>45289</v>
      </c>
      <c r="F221" s="273">
        <f t="shared" si="15"/>
        <v>10.23506944444307</v>
      </c>
      <c r="G221" s="273">
        <f t="shared" si="16"/>
        <v>-3.4701388888861402</v>
      </c>
      <c r="H221" s="273">
        <f t="shared" si="17"/>
        <v>6.7649305555569299</v>
      </c>
      <c r="I221" s="303">
        <f t="shared" si="18"/>
        <v>1.8706583569949403E-5</v>
      </c>
      <c r="J221" s="301">
        <f t="shared" si="19"/>
        <v>1.2654873878242996E-4</v>
      </c>
      <c r="K221" s="111"/>
      <c r="L221" s="222"/>
      <c r="M221" s="7"/>
    </row>
    <row r="222" spans="1:13" ht="15">
      <c r="A222" s="30" t="s">
        <v>228</v>
      </c>
      <c r="B222" s="262">
        <v>1393.6</v>
      </c>
      <c r="C222" s="219">
        <v>45223</v>
      </c>
      <c r="D222" s="76">
        <v>45241.368055555555</v>
      </c>
      <c r="E222" s="76">
        <v>45244</v>
      </c>
      <c r="F222" s="273">
        <f t="shared" si="15"/>
        <v>9.6840277777773736</v>
      </c>
      <c r="G222" s="273">
        <f t="shared" si="16"/>
        <v>2.6319444444452529</v>
      </c>
      <c r="H222" s="273">
        <f t="shared" si="17"/>
        <v>12.315972222222626</v>
      </c>
      <c r="I222" s="303">
        <f t="shared" si="18"/>
        <v>1.8728892670001212E-5</v>
      </c>
      <c r="J222" s="301">
        <f t="shared" si="19"/>
        <v>2.3066452187672388E-4</v>
      </c>
      <c r="K222" s="111"/>
      <c r="L222" s="222"/>
      <c r="M222" s="7"/>
    </row>
    <row r="223" spans="1:13" ht="15">
      <c r="A223" s="30" t="s">
        <v>228</v>
      </c>
      <c r="B223" s="262">
        <v>1394.16</v>
      </c>
      <c r="C223" s="219">
        <v>45260</v>
      </c>
      <c r="D223" s="76">
        <v>45343.456944444442</v>
      </c>
      <c r="E223" s="76">
        <v>45274</v>
      </c>
      <c r="F223" s="273">
        <f t="shared" si="15"/>
        <v>42.228472222221171</v>
      </c>
      <c r="G223" s="273">
        <f t="shared" si="16"/>
        <v>-69.456944444442343</v>
      </c>
      <c r="H223" s="273">
        <f t="shared" si="17"/>
        <v>-27.228472222221171</v>
      </c>
      <c r="I223" s="303">
        <f t="shared" si="18"/>
        <v>1.8736418631464473E-5</v>
      </c>
      <c r="J223" s="301">
        <f t="shared" si="19"/>
        <v>-5.101640542507376E-4</v>
      </c>
      <c r="K223" s="111"/>
      <c r="L223" s="222"/>
      <c r="M223" s="7"/>
    </row>
    <row r="224" spans="1:13" ht="15">
      <c r="A224" s="30" t="s">
        <v>228</v>
      </c>
      <c r="B224" s="262">
        <v>1394.51</v>
      </c>
      <c r="C224" s="219">
        <v>45251</v>
      </c>
      <c r="D224" s="76">
        <v>45264.436805555553</v>
      </c>
      <c r="E224" s="76">
        <v>45274</v>
      </c>
      <c r="F224" s="273">
        <f t="shared" si="15"/>
        <v>7.218402777776646</v>
      </c>
      <c r="G224" s="273">
        <f t="shared" si="16"/>
        <v>9.5631944444467081</v>
      </c>
      <c r="H224" s="273">
        <f t="shared" si="17"/>
        <v>16.781597222223354</v>
      </c>
      <c r="I224" s="303">
        <f t="shared" si="18"/>
        <v>1.8741122357379012E-5</v>
      </c>
      <c r="J224" s="301">
        <f t="shared" si="19"/>
        <v>3.1450596689393961E-4</v>
      </c>
      <c r="K224" s="111"/>
      <c r="L224" s="222"/>
      <c r="M224" s="7"/>
    </row>
    <row r="225" spans="1:13" ht="15">
      <c r="A225" s="30" t="s">
        <v>228</v>
      </c>
      <c r="B225" s="262">
        <v>1394.52</v>
      </c>
      <c r="C225" s="219">
        <v>45257</v>
      </c>
      <c r="D225" s="76">
        <v>45279.508333333331</v>
      </c>
      <c r="E225" s="76">
        <v>45274</v>
      </c>
      <c r="F225" s="273">
        <f t="shared" si="15"/>
        <v>11.754166666665697</v>
      </c>
      <c r="G225" s="273">
        <f t="shared" si="16"/>
        <v>-5.5083333333313931</v>
      </c>
      <c r="H225" s="273">
        <f t="shared" si="17"/>
        <v>6.2458333333343035</v>
      </c>
      <c r="I225" s="303">
        <f t="shared" si="18"/>
        <v>1.8741256749547999E-5</v>
      </c>
      <c r="J225" s="301">
        <f t="shared" si="19"/>
        <v>1.1705476611490339E-4</v>
      </c>
      <c r="K225" s="111"/>
      <c r="L225" s="222"/>
      <c r="M225" s="7"/>
    </row>
    <row r="226" spans="1:13" ht="15">
      <c r="A226" s="30" t="s">
        <v>228</v>
      </c>
      <c r="B226" s="262">
        <v>1394.6</v>
      </c>
      <c r="C226" s="219">
        <v>45244</v>
      </c>
      <c r="D226" s="76">
        <v>45254.549305555556</v>
      </c>
      <c r="E226" s="76">
        <v>45259</v>
      </c>
      <c r="F226" s="273">
        <f t="shared" si="15"/>
        <v>5.7746527777781012</v>
      </c>
      <c r="G226" s="273">
        <f t="shared" si="16"/>
        <v>4.4506944444437977</v>
      </c>
      <c r="H226" s="273">
        <f t="shared" si="17"/>
        <v>10.225347222221899</v>
      </c>
      <c r="I226" s="303">
        <f t="shared" si="18"/>
        <v>1.8742331886899891E-5</v>
      </c>
      <c r="J226" s="301">
        <f t="shared" si="19"/>
        <v>1.9164685129767272E-4</v>
      </c>
      <c r="K226" s="111"/>
      <c r="L226" s="222"/>
      <c r="M226" s="7"/>
    </row>
    <row r="227" spans="1:13" ht="15">
      <c r="A227" s="30" t="s">
        <v>228</v>
      </c>
      <c r="B227" s="262">
        <v>1394.65</v>
      </c>
      <c r="C227" s="219">
        <v>45273</v>
      </c>
      <c r="D227" s="76">
        <v>45286.418749999997</v>
      </c>
      <c r="E227" s="76">
        <v>45289</v>
      </c>
      <c r="F227" s="273">
        <f t="shared" si="15"/>
        <v>7.2093749999985448</v>
      </c>
      <c r="G227" s="273">
        <f t="shared" si="16"/>
        <v>2.5812500000029104</v>
      </c>
      <c r="H227" s="273">
        <f t="shared" si="17"/>
        <v>9.7906250000014552</v>
      </c>
      <c r="I227" s="303">
        <f t="shared" si="18"/>
        <v>1.8743003847744829E-5</v>
      </c>
      <c r="J227" s="301">
        <f t="shared" si="19"/>
        <v>1.8350572204685399E-4</v>
      </c>
      <c r="K227" s="111"/>
      <c r="L227" s="222"/>
      <c r="M227" s="7"/>
    </row>
    <row r="228" spans="1:13" ht="15">
      <c r="A228" s="30" t="s">
        <v>228</v>
      </c>
      <c r="B228" s="262">
        <v>1394.7</v>
      </c>
      <c r="C228" s="219">
        <v>45287</v>
      </c>
      <c r="D228" s="76">
        <v>45303.390277777777</v>
      </c>
      <c r="E228" s="76">
        <v>45303</v>
      </c>
      <c r="F228" s="273">
        <f t="shared" si="15"/>
        <v>8.695138888888323</v>
      </c>
      <c r="G228" s="273">
        <f t="shared" si="16"/>
        <v>-0.39027777777664596</v>
      </c>
      <c r="H228" s="273">
        <f t="shared" si="17"/>
        <v>8.304861111111677</v>
      </c>
      <c r="I228" s="303">
        <f t="shared" si="18"/>
        <v>1.874367580858976E-5</v>
      </c>
      <c r="J228" s="301">
        <f t="shared" si="19"/>
        <v>1.5566362430204182E-4</v>
      </c>
      <c r="K228" s="111"/>
      <c r="L228" s="222"/>
      <c r="M228" s="7"/>
    </row>
    <row r="229" spans="1:13" ht="15">
      <c r="A229" s="30" t="s">
        <v>228</v>
      </c>
      <c r="B229" s="262">
        <v>1394.9</v>
      </c>
      <c r="C229" s="219">
        <v>45266</v>
      </c>
      <c r="D229" s="76">
        <v>45283.413194444445</v>
      </c>
      <c r="E229" s="76">
        <v>45289</v>
      </c>
      <c r="F229" s="273">
        <f t="shared" si="15"/>
        <v>9.2065972222226264</v>
      </c>
      <c r="G229" s="273">
        <f t="shared" si="16"/>
        <v>5.5868055555547471</v>
      </c>
      <c r="H229" s="273">
        <f t="shared" si="17"/>
        <v>14.793402777777374</v>
      </c>
      <c r="I229" s="303">
        <f t="shared" si="18"/>
        <v>1.8746363651969499E-5</v>
      </c>
      <c r="J229" s="301">
        <f t="shared" si="19"/>
        <v>2.7732250812227037E-4</v>
      </c>
      <c r="K229" s="111"/>
      <c r="L229" s="222"/>
      <c r="M229" s="7"/>
    </row>
    <row r="230" spans="1:13" ht="15">
      <c r="A230" s="30" t="s">
        <v>228</v>
      </c>
      <c r="B230" s="262">
        <v>1395.61</v>
      </c>
      <c r="C230" s="219">
        <v>45287</v>
      </c>
      <c r="D230" s="76">
        <v>45298.379861111112</v>
      </c>
      <c r="E230" s="76">
        <v>45303</v>
      </c>
      <c r="F230" s="273">
        <f t="shared" si="15"/>
        <v>6.1899305555562023</v>
      </c>
      <c r="G230" s="273">
        <f t="shared" si="16"/>
        <v>4.6201388888875954</v>
      </c>
      <c r="H230" s="273">
        <f t="shared" si="17"/>
        <v>10.810069444443798</v>
      </c>
      <c r="I230" s="303">
        <f t="shared" si="18"/>
        <v>1.875590549596756E-5</v>
      </c>
      <c r="J230" s="301">
        <f t="shared" si="19"/>
        <v>2.0275264090483441E-4</v>
      </c>
      <c r="K230" s="111"/>
      <c r="L230" s="222"/>
      <c r="M230" s="7"/>
    </row>
    <row r="231" spans="1:13" ht="15">
      <c r="A231" s="30" t="s">
        <v>228</v>
      </c>
      <c r="B231" s="262">
        <v>1395.85</v>
      </c>
      <c r="C231" s="219">
        <v>45266</v>
      </c>
      <c r="D231" s="76">
        <v>45282.625694444447</v>
      </c>
      <c r="E231" s="76">
        <v>45289</v>
      </c>
      <c r="F231" s="273">
        <f t="shared" si="15"/>
        <v>8.812847222223354</v>
      </c>
      <c r="G231" s="273">
        <f t="shared" si="16"/>
        <v>6.3743055555532919</v>
      </c>
      <c r="H231" s="273">
        <f t="shared" si="17"/>
        <v>15.187152777776646</v>
      </c>
      <c r="I231" s="303">
        <f t="shared" si="18"/>
        <v>1.8759130908023243E-5</v>
      </c>
      <c r="J231" s="301">
        <f t="shared" si="19"/>
        <v>2.8489778707846094E-4</v>
      </c>
      <c r="K231" s="111"/>
      <c r="L231" s="222"/>
      <c r="M231" s="7"/>
    </row>
    <row r="232" spans="1:13" ht="15">
      <c r="A232" s="30" t="s">
        <v>228</v>
      </c>
      <c r="B232" s="262">
        <v>1396.13</v>
      </c>
      <c r="C232" s="219">
        <v>45264</v>
      </c>
      <c r="D232" s="76">
        <v>45274.558333333334</v>
      </c>
      <c r="E232" s="76">
        <v>45289</v>
      </c>
      <c r="F232" s="273">
        <f t="shared" si="15"/>
        <v>5.7791666666671517</v>
      </c>
      <c r="G232" s="273">
        <f t="shared" si="16"/>
        <v>14.441666666665697</v>
      </c>
      <c r="H232" s="273">
        <f t="shared" si="17"/>
        <v>20.220833333332848</v>
      </c>
      <c r="I232" s="303">
        <f t="shared" si="18"/>
        <v>1.8762893888754877E-5</v>
      </c>
      <c r="J232" s="301">
        <f t="shared" si="19"/>
        <v>3.7940135017552179E-4</v>
      </c>
      <c r="K232" s="111"/>
      <c r="L232" s="222"/>
      <c r="M232" s="7"/>
    </row>
    <row r="233" spans="1:13" ht="15">
      <c r="A233" s="30" t="s">
        <v>228</v>
      </c>
      <c r="B233" s="262">
        <v>1396.13</v>
      </c>
      <c r="C233" s="219">
        <v>45278</v>
      </c>
      <c r="D233" s="76">
        <v>45289.339583333334</v>
      </c>
      <c r="E233" s="76">
        <v>45303</v>
      </c>
      <c r="F233" s="273">
        <f t="shared" si="15"/>
        <v>6.1697916666671517</v>
      </c>
      <c r="G233" s="273">
        <f t="shared" si="16"/>
        <v>13.660416666665697</v>
      </c>
      <c r="H233" s="273">
        <f t="shared" si="17"/>
        <v>19.830208333332848</v>
      </c>
      <c r="I233" s="303">
        <f t="shared" si="18"/>
        <v>1.8762893888754877E-5</v>
      </c>
      <c r="J233" s="301">
        <f t="shared" si="19"/>
        <v>3.7207209475022691E-4</v>
      </c>
      <c r="K233" s="111"/>
      <c r="L233" s="222"/>
      <c r="M233" s="7"/>
    </row>
    <row r="234" spans="1:13" ht="15">
      <c r="A234" s="30" t="s">
        <v>228</v>
      </c>
      <c r="B234" s="262">
        <v>1396.79</v>
      </c>
      <c r="C234" s="219">
        <v>45257</v>
      </c>
      <c r="D234" s="76">
        <v>45274.554166666669</v>
      </c>
      <c r="E234" s="76">
        <v>45274</v>
      </c>
      <c r="F234" s="273">
        <f t="shared" si="15"/>
        <v>9.2770833333343035</v>
      </c>
      <c r="G234" s="273">
        <f t="shared" si="16"/>
        <v>-0.55416666666860692</v>
      </c>
      <c r="H234" s="273">
        <f t="shared" si="17"/>
        <v>8.7229166666656965</v>
      </c>
      <c r="I234" s="303">
        <f t="shared" si="18"/>
        <v>1.8771763771908004E-5</v>
      </c>
      <c r="J234" s="301">
        <f t="shared" si="19"/>
        <v>1.6374453106868765E-4</v>
      </c>
      <c r="K234" s="111"/>
      <c r="L234" s="222"/>
      <c r="M234" s="7"/>
    </row>
    <row r="235" spans="1:13" ht="15">
      <c r="A235" s="30" t="s">
        <v>228</v>
      </c>
      <c r="B235" s="262">
        <v>1397.49</v>
      </c>
      <c r="C235" s="219">
        <v>45282</v>
      </c>
      <c r="D235" s="76">
        <v>45291.349305555559</v>
      </c>
      <c r="E235" s="76">
        <v>45303</v>
      </c>
      <c r="F235" s="273">
        <f t="shared" si="15"/>
        <v>5.1746527777795563</v>
      </c>
      <c r="G235" s="273">
        <f t="shared" si="16"/>
        <v>11.650694444440887</v>
      </c>
      <c r="H235" s="273">
        <f t="shared" si="17"/>
        <v>16.825347222220444</v>
      </c>
      <c r="I235" s="303">
        <f t="shared" si="18"/>
        <v>1.8781171223737081E-5</v>
      </c>
      <c r="J235" s="301">
        <f t="shared" si="19"/>
        <v>3.1599972707935123E-4</v>
      </c>
      <c r="K235" s="111"/>
      <c r="L235" s="222"/>
      <c r="M235" s="7"/>
    </row>
    <row r="236" spans="1:13" ht="15">
      <c r="A236" s="30" t="s">
        <v>228</v>
      </c>
      <c r="B236" s="262">
        <v>1397.76</v>
      </c>
      <c r="C236" s="219">
        <v>45266</v>
      </c>
      <c r="D236" s="76">
        <v>45285.415277777778</v>
      </c>
      <c r="E236" s="76">
        <v>45289</v>
      </c>
      <c r="F236" s="273">
        <f t="shared" si="15"/>
        <v>10.207638888889051</v>
      </c>
      <c r="G236" s="273">
        <f t="shared" si="16"/>
        <v>3.5847222222218988</v>
      </c>
      <c r="H236" s="273">
        <f t="shared" si="17"/>
        <v>13.792361111110949</v>
      </c>
      <c r="I236" s="303">
        <f t="shared" si="18"/>
        <v>1.8784799812299725E-5</v>
      </c>
      <c r="J236" s="301">
        <f t="shared" si="19"/>
        <v>2.59086742411167E-4</v>
      </c>
      <c r="K236" s="111"/>
      <c r="L236" s="222"/>
      <c r="M236" s="7"/>
    </row>
    <row r="237" spans="1:13" ht="15">
      <c r="A237" s="30" t="s">
        <v>228</v>
      </c>
      <c r="B237" s="262">
        <v>1397.77</v>
      </c>
      <c r="C237" s="219">
        <v>45278</v>
      </c>
      <c r="D237" s="76">
        <v>45290.347916666666</v>
      </c>
      <c r="E237" s="76">
        <v>45303</v>
      </c>
      <c r="F237" s="273">
        <f t="shared" si="15"/>
        <v>6.6739583333328483</v>
      </c>
      <c r="G237" s="273">
        <f t="shared" si="16"/>
        <v>12.652083333334303</v>
      </c>
      <c r="H237" s="273">
        <f t="shared" si="17"/>
        <v>19.326041666667152</v>
      </c>
      <c r="I237" s="303">
        <f t="shared" si="18"/>
        <v>1.8784934204468709E-5</v>
      </c>
      <c r="J237" s="301">
        <f t="shared" si="19"/>
        <v>3.6303842114116322E-4</v>
      </c>
      <c r="K237" s="111"/>
      <c r="L237" s="222"/>
      <c r="M237" s="7"/>
    </row>
    <row r="238" spans="1:13" ht="15">
      <c r="A238" s="30" t="s">
        <v>228</v>
      </c>
      <c r="B238" s="262">
        <v>1398.33</v>
      </c>
      <c r="C238" s="219">
        <v>45273</v>
      </c>
      <c r="D238" s="76">
        <v>45292.46875</v>
      </c>
      <c r="E238" s="76">
        <v>45289</v>
      </c>
      <c r="F238" s="273">
        <f t="shared" si="15"/>
        <v>10.234375</v>
      </c>
      <c r="G238" s="273">
        <f t="shared" si="16"/>
        <v>-3.46875</v>
      </c>
      <c r="H238" s="273">
        <f t="shared" si="17"/>
        <v>6.765625</v>
      </c>
      <c r="I238" s="303">
        <f t="shared" si="18"/>
        <v>1.8792460165931969E-5</v>
      </c>
      <c r="J238" s="301">
        <f t="shared" si="19"/>
        <v>1.2714273831013347E-4</v>
      </c>
      <c r="K238" s="111"/>
      <c r="L238" s="222"/>
      <c r="M238" s="7"/>
    </row>
    <row r="239" spans="1:13" ht="15">
      <c r="A239" s="30" t="s">
        <v>228</v>
      </c>
      <c r="B239" s="262">
        <v>1398.34</v>
      </c>
      <c r="C239" s="219">
        <v>45266</v>
      </c>
      <c r="D239" s="76">
        <v>45283.40902777778</v>
      </c>
      <c r="E239" s="76">
        <v>45289</v>
      </c>
      <c r="F239" s="273">
        <f t="shared" si="15"/>
        <v>9.2045138888897782</v>
      </c>
      <c r="G239" s="273">
        <f t="shared" si="16"/>
        <v>5.5909722222204437</v>
      </c>
      <c r="H239" s="273">
        <f t="shared" si="17"/>
        <v>14.795486111110222</v>
      </c>
      <c r="I239" s="303">
        <f t="shared" si="18"/>
        <v>1.8792594558100956E-5</v>
      </c>
      <c r="J239" s="301">
        <f t="shared" si="19"/>
        <v>2.7804557177610822E-4</v>
      </c>
      <c r="K239" s="111"/>
      <c r="L239" s="222"/>
      <c r="M239" s="7"/>
    </row>
    <row r="240" spans="1:13" ht="15">
      <c r="A240" s="30" t="s">
        <v>228</v>
      </c>
      <c r="B240" s="262">
        <v>1398.54</v>
      </c>
      <c r="C240" s="219">
        <v>45238</v>
      </c>
      <c r="D240" s="76">
        <v>45255.552777777775</v>
      </c>
      <c r="E240" s="76">
        <v>45259</v>
      </c>
      <c r="F240" s="273">
        <f t="shared" si="15"/>
        <v>9.2763888888875954</v>
      </c>
      <c r="G240" s="273">
        <f t="shared" si="16"/>
        <v>3.4472222222248092</v>
      </c>
      <c r="H240" s="273">
        <f t="shared" si="17"/>
        <v>12.723611111112405</v>
      </c>
      <c r="I240" s="303">
        <f t="shared" si="18"/>
        <v>1.8795282401480695E-5</v>
      </c>
      <c r="J240" s="301">
        <f t="shared" si="19"/>
        <v>2.391438639999752E-4</v>
      </c>
      <c r="K240" s="111"/>
      <c r="L240" s="222"/>
      <c r="M240" s="7"/>
    </row>
    <row r="241" spans="1:13" ht="15">
      <c r="A241" s="30" t="s">
        <v>228</v>
      </c>
      <c r="B241" s="262">
        <v>1398.72</v>
      </c>
      <c r="C241" s="219">
        <v>45257</v>
      </c>
      <c r="D241" s="76">
        <v>45274.556250000001</v>
      </c>
      <c r="E241" s="76">
        <v>45274</v>
      </c>
      <c r="F241" s="273">
        <f t="shared" si="15"/>
        <v>9.2781250000007276</v>
      </c>
      <c r="G241" s="273">
        <f t="shared" si="16"/>
        <v>-0.55625000000145519</v>
      </c>
      <c r="H241" s="273">
        <f t="shared" si="17"/>
        <v>8.7218749999992724</v>
      </c>
      <c r="I241" s="303">
        <f t="shared" si="18"/>
        <v>1.8797701460522456E-5</v>
      </c>
      <c r="J241" s="301">
        <f t="shared" si="19"/>
        <v>1.6395120242598062E-4</v>
      </c>
      <c r="K241" s="111"/>
      <c r="L241" s="222"/>
      <c r="M241" s="7"/>
    </row>
    <row r="242" spans="1:13" ht="15">
      <c r="A242" s="30" t="s">
        <v>228</v>
      </c>
      <c r="B242" s="262">
        <v>1398.84</v>
      </c>
      <c r="C242" s="219">
        <v>45273</v>
      </c>
      <c r="D242" s="76">
        <v>45287.420138888891</v>
      </c>
      <c r="E242" s="76">
        <v>45289</v>
      </c>
      <c r="F242" s="273">
        <f t="shared" si="15"/>
        <v>7.7100694444452529</v>
      </c>
      <c r="G242" s="273">
        <f t="shared" si="16"/>
        <v>1.5798611111094942</v>
      </c>
      <c r="H242" s="273">
        <f t="shared" si="17"/>
        <v>9.2899305555547471</v>
      </c>
      <c r="I242" s="303">
        <f t="shared" si="18"/>
        <v>1.8799314166550299E-5</v>
      </c>
      <c r="J242" s="301">
        <f t="shared" si="19"/>
        <v>1.7464432309930884E-4</v>
      </c>
      <c r="K242" s="111"/>
      <c r="L242" s="222"/>
      <c r="M242" s="7"/>
    </row>
    <row r="243" spans="1:13" ht="15">
      <c r="A243" s="30" t="s">
        <v>228</v>
      </c>
      <c r="B243" s="262">
        <v>1399.39</v>
      </c>
      <c r="C243" s="219">
        <v>45250</v>
      </c>
      <c r="D243" s="76">
        <v>45262.431944444441</v>
      </c>
      <c r="E243" s="76">
        <v>45274</v>
      </c>
      <c r="F243" s="273">
        <f t="shared" si="15"/>
        <v>6.7159722222204437</v>
      </c>
      <c r="G243" s="273">
        <f t="shared" si="16"/>
        <v>11.568055555559113</v>
      </c>
      <c r="H243" s="273">
        <f t="shared" si="17"/>
        <v>18.284027777779556</v>
      </c>
      <c r="I243" s="303">
        <f t="shared" si="18"/>
        <v>1.8806705735844573E-5</v>
      </c>
      <c r="J243" s="301">
        <f t="shared" si="19"/>
        <v>3.438623300827083E-4</v>
      </c>
      <c r="K243" s="111"/>
      <c r="L243" s="222"/>
      <c r="M243" s="7"/>
    </row>
    <row r="244" spans="1:13" ht="15">
      <c r="A244" s="30" t="s">
        <v>228</v>
      </c>
      <c r="B244" s="262">
        <v>1399.51</v>
      </c>
      <c r="C244" s="219">
        <v>45271</v>
      </c>
      <c r="D244" s="76">
        <v>45302.629861111112</v>
      </c>
      <c r="E244" s="76">
        <v>45289</v>
      </c>
      <c r="F244" s="273">
        <f t="shared" si="15"/>
        <v>16.314930555556202</v>
      </c>
      <c r="G244" s="273">
        <f t="shared" si="16"/>
        <v>-13.629861111112405</v>
      </c>
      <c r="H244" s="273">
        <f t="shared" si="17"/>
        <v>2.6850694444437977</v>
      </c>
      <c r="I244" s="303">
        <f t="shared" si="18"/>
        <v>1.8808318441872413E-5</v>
      </c>
      <c r="J244" s="301">
        <f t="shared" si="19"/>
        <v>5.0501641149640395E-5</v>
      </c>
      <c r="K244" s="111"/>
      <c r="L244" s="222"/>
      <c r="M244" s="7"/>
    </row>
    <row r="245" spans="1:13" ht="15">
      <c r="A245" s="30" t="s">
        <v>228</v>
      </c>
      <c r="B245" s="262">
        <v>1399.82</v>
      </c>
      <c r="C245" s="219">
        <v>45287</v>
      </c>
      <c r="D245" s="76">
        <v>45298.380555555559</v>
      </c>
      <c r="E245" s="76">
        <v>45303</v>
      </c>
      <c r="F245" s="273">
        <f t="shared" si="15"/>
        <v>6.1902777777795563</v>
      </c>
      <c r="G245" s="273">
        <f t="shared" si="16"/>
        <v>4.6194444444408873</v>
      </c>
      <c r="H245" s="273">
        <f t="shared" si="17"/>
        <v>10.809722222220444</v>
      </c>
      <c r="I245" s="303">
        <f t="shared" si="18"/>
        <v>1.8812484599111004E-5</v>
      </c>
      <c r="J245" s="301">
        <f t="shared" si="19"/>
        <v>2.0335773282619007E-4</v>
      </c>
      <c r="K245" s="111"/>
      <c r="L245" s="222"/>
      <c r="M245" s="7"/>
    </row>
    <row r="246" spans="1:13" ht="15">
      <c r="A246" s="30" t="s">
        <v>228</v>
      </c>
      <c r="B246" s="262">
        <v>1400.15</v>
      </c>
      <c r="C246" s="219">
        <v>45238</v>
      </c>
      <c r="D246" s="76">
        <v>45251.538194444445</v>
      </c>
      <c r="E246" s="76">
        <v>45259</v>
      </c>
      <c r="F246" s="273">
        <f t="shared" si="15"/>
        <v>7.2690972222226264</v>
      </c>
      <c r="G246" s="273">
        <f t="shared" si="16"/>
        <v>7.4618055555547471</v>
      </c>
      <c r="H246" s="273">
        <f t="shared" si="17"/>
        <v>14.730902777777374</v>
      </c>
      <c r="I246" s="303">
        <f t="shared" si="18"/>
        <v>1.8816919540687573E-5</v>
      </c>
      <c r="J246" s="301">
        <f t="shared" si="19"/>
        <v>2.7719021233112791E-4</v>
      </c>
      <c r="K246" s="111"/>
      <c r="L246" s="222"/>
      <c r="M246" s="7"/>
    </row>
    <row r="247" spans="1:13" ht="15">
      <c r="A247" s="30" t="s">
        <v>228</v>
      </c>
      <c r="B247" s="262">
        <v>1400.24</v>
      </c>
      <c r="C247" s="219">
        <v>45244</v>
      </c>
      <c r="D247" s="76">
        <v>45252.545138888891</v>
      </c>
      <c r="E247" s="76">
        <v>45259</v>
      </c>
      <c r="F247" s="273">
        <f t="shared" si="15"/>
        <v>4.7725694444452529</v>
      </c>
      <c r="G247" s="273">
        <f t="shared" si="16"/>
        <v>6.4548611111094942</v>
      </c>
      <c r="H247" s="273">
        <f t="shared" si="17"/>
        <v>11.227430555554747</v>
      </c>
      <c r="I247" s="303">
        <f t="shared" si="18"/>
        <v>1.8818129070208452E-5</v>
      </c>
      <c r="J247" s="301">
        <f t="shared" si="19"/>
        <v>2.1127923732123141E-4</v>
      </c>
      <c r="K247" s="111"/>
      <c r="L247" s="222"/>
      <c r="M247" s="7"/>
    </row>
    <row r="248" spans="1:13" ht="15">
      <c r="A248" s="30" t="s">
        <v>228</v>
      </c>
      <c r="B248" s="262">
        <v>1400.58</v>
      </c>
      <c r="C248" s="219">
        <v>45251</v>
      </c>
      <c r="D248" s="76">
        <v>45269.599999999999</v>
      </c>
      <c r="E248" s="76">
        <v>45274</v>
      </c>
      <c r="F248" s="273">
        <f t="shared" si="15"/>
        <v>9.7999999999992724</v>
      </c>
      <c r="G248" s="273">
        <f t="shared" si="16"/>
        <v>4.4000000000014552</v>
      </c>
      <c r="H248" s="273">
        <f t="shared" si="17"/>
        <v>14.200000000000728</v>
      </c>
      <c r="I248" s="303">
        <f t="shared" si="18"/>
        <v>1.8822698403954004E-5</v>
      </c>
      <c r="J248" s="301">
        <f t="shared" si="19"/>
        <v>2.6728231733616053E-4</v>
      </c>
      <c r="K248" s="111"/>
      <c r="L248" s="222"/>
      <c r="M248" s="7"/>
    </row>
    <row r="249" spans="1:13" ht="15">
      <c r="A249" s="30" t="s">
        <v>228</v>
      </c>
      <c r="B249" s="262">
        <v>1400.62</v>
      </c>
      <c r="C249" s="219">
        <v>45273</v>
      </c>
      <c r="D249" s="76">
        <v>45293.476388888892</v>
      </c>
      <c r="E249" s="76">
        <v>45289</v>
      </c>
      <c r="F249" s="273">
        <f t="shared" si="15"/>
        <v>10.73819444444598</v>
      </c>
      <c r="G249" s="273">
        <f t="shared" si="16"/>
        <v>-4.476388888891961</v>
      </c>
      <c r="H249" s="273">
        <f t="shared" si="17"/>
        <v>6.2618055555540195</v>
      </c>
      <c r="I249" s="303">
        <f t="shared" si="18"/>
        <v>1.8823235972629948E-5</v>
      </c>
      <c r="J249" s="301">
        <f t="shared" si="19"/>
        <v>1.1786744358691847E-4</v>
      </c>
      <c r="K249" s="111"/>
      <c r="L249" s="222"/>
      <c r="M249" s="7"/>
    </row>
    <row r="250" spans="1:13" ht="15">
      <c r="A250" s="30" t="s">
        <v>228</v>
      </c>
      <c r="B250" s="262">
        <v>1400.78</v>
      </c>
      <c r="C250" s="219">
        <v>45279</v>
      </c>
      <c r="D250" s="76">
        <v>45295.412499999999</v>
      </c>
      <c r="E250" s="76">
        <v>45303</v>
      </c>
      <c r="F250" s="273">
        <f t="shared" si="15"/>
        <v>8.7062499999992724</v>
      </c>
      <c r="G250" s="273">
        <f t="shared" si="16"/>
        <v>7.5875000000014552</v>
      </c>
      <c r="H250" s="273">
        <f t="shared" si="17"/>
        <v>16.293750000000728</v>
      </c>
      <c r="I250" s="303">
        <f t="shared" si="18"/>
        <v>1.8825386247333739E-5</v>
      </c>
      <c r="J250" s="301">
        <f t="shared" si="19"/>
        <v>3.0673613716750782E-4</v>
      </c>
      <c r="K250" s="111"/>
      <c r="L250" s="222"/>
      <c r="M250" s="7"/>
    </row>
    <row r="251" spans="1:13" ht="15">
      <c r="A251" s="30" t="s">
        <v>228</v>
      </c>
      <c r="B251" s="262">
        <v>1401.16</v>
      </c>
      <c r="C251" s="219">
        <v>45272</v>
      </c>
      <c r="D251" s="76">
        <v>45282.628472222219</v>
      </c>
      <c r="E251" s="76">
        <v>45289</v>
      </c>
      <c r="F251" s="273">
        <f t="shared" si="15"/>
        <v>5.8142361111094942</v>
      </c>
      <c r="G251" s="273">
        <f t="shared" si="16"/>
        <v>6.3715277777810115</v>
      </c>
      <c r="H251" s="273">
        <f t="shared" si="17"/>
        <v>12.185763888890506</v>
      </c>
      <c r="I251" s="303">
        <f t="shared" si="18"/>
        <v>1.8830493149755238E-5</v>
      </c>
      <c r="J251" s="301">
        <f t="shared" si="19"/>
        <v>2.2946394343428743E-4</v>
      </c>
      <c r="K251" s="111"/>
      <c r="L251" s="222"/>
      <c r="M251" s="7"/>
    </row>
    <row r="252" spans="1:13" ht="15">
      <c r="A252" s="30" t="s">
        <v>228</v>
      </c>
      <c r="B252" s="262">
        <v>1401.2</v>
      </c>
      <c r="C252" s="219">
        <v>45244</v>
      </c>
      <c r="D252" s="76">
        <v>45258.46597222222</v>
      </c>
      <c r="E252" s="76">
        <v>45259</v>
      </c>
      <c r="F252" s="273">
        <f t="shared" si="15"/>
        <v>7.7329861111102218</v>
      </c>
      <c r="G252" s="273">
        <f t="shared" si="16"/>
        <v>0.53402777777955635</v>
      </c>
      <c r="H252" s="273">
        <f t="shared" si="17"/>
        <v>8.2670138888897782</v>
      </c>
      <c r="I252" s="303">
        <f t="shared" si="18"/>
        <v>1.8831030718431186E-5</v>
      </c>
      <c r="J252" s="301">
        <f t="shared" si="19"/>
        <v>1.5567639249138067E-4</v>
      </c>
      <c r="K252" s="111"/>
      <c r="L252" s="222"/>
      <c r="M252" s="7"/>
    </row>
    <row r="253" spans="1:13" ht="15">
      <c r="A253" s="30" t="s">
        <v>228</v>
      </c>
      <c r="B253" s="262">
        <v>1401.42</v>
      </c>
      <c r="C253" s="219">
        <v>45238</v>
      </c>
      <c r="D253" s="76">
        <v>45252.545138888891</v>
      </c>
      <c r="E253" s="76">
        <v>45259</v>
      </c>
      <c r="F253" s="273">
        <f t="shared" si="15"/>
        <v>7.7725694444452529</v>
      </c>
      <c r="G253" s="273">
        <f t="shared" si="16"/>
        <v>6.4548611111094942</v>
      </c>
      <c r="H253" s="273">
        <f t="shared" si="17"/>
        <v>14.227430555554747</v>
      </c>
      <c r="I253" s="303">
        <f t="shared" si="18"/>
        <v>1.8833987346148895E-5</v>
      </c>
      <c r="J253" s="301">
        <f t="shared" si="19"/>
        <v>2.6795924705153023E-4</v>
      </c>
      <c r="K253" s="111"/>
      <c r="L253" s="222"/>
      <c r="M253" s="7"/>
    </row>
    <row r="254" spans="1:13" ht="15">
      <c r="A254" s="30" t="s">
        <v>228</v>
      </c>
      <c r="B254" s="262">
        <v>1401.55</v>
      </c>
      <c r="C254" s="219">
        <v>45266</v>
      </c>
      <c r="D254" s="76">
        <v>45284.413888888892</v>
      </c>
      <c r="E254" s="76">
        <v>45289</v>
      </c>
      <c r="F254" s="273">
        <f t="shared" si="15"/>
        <v>9.7069444444459805</v>
      </c>
      <c r="G254" s="273">
        <f t="shared" si="16"/>
        <v>4.586111111108039</v>
      </c>
      <c r="H254" s="273">
        <f t="shared" si="17"/>
        <v>14.29305555555402</v>
      </c>
      <c r="I254" s="303">
        <f t="shared" si="18"/>
        <v>1.8835734444345722E-5</v>
      </c>
      <c r="J254" s="301">
        <f t="shared" si="19"/>
        <v>2.6922019884269581E-4</v>
      </c>
      <c r="K254" s="111"/>
      <c r="L254" s="222"/>
      <c r="M254" s="7"/>
    </row>
    <row r="255" spans="1:13" ht="15">
      <c r="A255" s="30" t="s">
        <v>228</v>
      </c>
      <c r="B255" s="262">
        <v>1401.66</v>
      </c>
      <c r="C255" s="219">
        <v>45280</v>
      </c>
      <c r="D255" s="76">
        <v>45296.625</v>
      </c>
      <c r="E255" s="76">
        <v>45303</v>
      </c>
      <c r="F255" s="273">
        <f t="shared" si="15"/>
        <v>8.8125</v>
      </c>
      <c r="G255" s="273">
        <f t="shared" si="16"/>
        <v>6.375</v>
      </c>
      <c r="H255" s="273">
        <f t="shared" si="17"/>
        <v>15.1875</v>
      </c>
      <c r="I255" s="303">
        <f t="shared" si="18"/>
        <v>1.8837212758204578E-5</v>
      </c>
      <c r="J255" s="301">
        <f t="shared" si="19"/>
        <v>2.8609016876523201E-4</v>
      </c>
      <c r="K255" s="111"/>
      <c r="L255" s="222"/>
      <c r="M255" s="7"/>
    </row>
    <row r="256" spans="1:13" ht="15">
      <c r="A256" s="30" t="s">
        <v>228</v>
      </c>
      <c r="B256" s="262">
        <v>1402.78</v>
      </c>
      <c r="C256" s="219">
        <v>45287</v>
      </c>
      <c r="D256" s="76">
        <v>45383.517361111109</v>
      </c>
      <c r="E256" s="76">
        <v>45303</v>
      </c>
      <c r="F256" s="273">
        <f t="shared" si="15"/>
        <v>48.758680555554747</v>
      </c>
      <c r="G256" s="273">
        <f t="shared" si="16"/>
        <v>-80.517361111109494</v>
      </c>
      <c r="H256" s="273">
        <f t="shared" si="17"/>
        <v>-31.758680555554747</v>
      </c>
      <c r="I256" s="303">
        <f t="shared" si="18"/>
        <v>1.88522646811311E-5</v>
      </c>
      <c r="J256" s="301">
        <f t="shared" si="19"/>
        <v>-5.9872305175680978E-4</v>
      </c>
      <c r="K256" s="111"/>
      <c r="L256" s="222"/>
      <c r="M256" s="7"/>
    </row>
    <row r="257" spans="1:13" ht="15">
      <c r="A257" s="30" t="s">
        <v>228</v>
      </c>
      <c r="B257" s="262">
        <v>1403.02</v>
      </c>
      <c r="C257" s="219">
        <v>45260</v>
      </c>
      <c r="D257" s="76">
        <v>45347.51666666667</v>
      </c>
      <c r="E257" s="76">
        <v>45274</v>
      </c>
      <c r="F257" s="273">
        <f t="shared" si="15"/>
        <v>44.258333333335031</v>
      </c>
      <c r="G257" s="273">
        <f t="shared" si="16"/>
        <v>-73.516666666670062</v>
      </c>
      <c r="H257" s="273">
        <f t="shared" si="17"/>
        <v>-29.258333333335031</v>
      </c>
      <c r="I257" s="303">
        <f t="shared" si="18"/>
        <v>1.8855490093186782E-5</v>
      </c>
      <c r="J257" s="301">
        <f t="shared" si="19"/>
        <v>-5.5168021430985527E-4</v>
      </c>
      <c r="K257" s="111"/>
      <c r="L257" s="222"/>
      <c r="M257" s="7"/>
    </row>
    <row r="258" spans="1:13" ht="15">
      <c r="A258" s="30" t="s">
        <v>228</v>
      </c>
      <c r="B258" s="262">
        <v>1403.18</v>
      </c>
      <c r="C258" s="219">
        <v>45287</v>
      </c>
      <c r="D258" s="76">
        <v>45383.518055555556</v>
      </c>
      <c r="E258" s="76">
        <v>45303</v>
      </c>
      <c r="F258" s="273">
        <f t="shared" si="15"/>
        <v>48.759027777778101</v>
      </c>
      <c r="G258" s="273">
        <f t="shared" si="16"/>
        <v>-80.518055555556202</v>
      </c>
      <c r="H258" s="273">
        <f t="shared" si="17"/>
        <v>-31.759027777778101</v>
      </c>
      <c r="I258" s="303">
        <f t="shared" si="18"/>
        <v>1.8857640367890573E-5</v>
      </c>
      <c r="J258" s="301">
        <f t="shared" si="19"/>
        <v>-5.9890032426718632E-4</v>
      </c>
      <c r="K258" s="111"/>
      <c r="L258" s="222"/>
      <c r="M258" s="7"/>
    </row>
    <row r="259" spans="1:13" ht="15">
      <c r="A259" s="30" t="s">
        <v>228</v>
      </c>
      <c r="B259" s="262">
        <v>1404.08</v>
      </c>
      <c r="C259" s="219">
        <v>45251</v>
      </c>
      <c r="D259" s="76">
        <v>45262.430555555555</v>
      </c>
      <c r="E259" s="76">
        <v>45274</v>
      </c>
      <c r="F259" s="273">
        <f t="shared" si="15"/>
        <v>6.2152777777773736</v>
      </c>
      <c r="G259" s="273">
        <f t="shared" si="16"/>
        <v>11.569444444445253</v>
      </c>
      <c r="H259" s="273">
        <f t="shared" si="17"/>
        <v>17.784722222222626</v>
      </c>
      <c r="I259" s="303">
        <f t="shared" si="18"/>
        <v>1.8869735663099383E-5</v>
      </c>
      <c r="J259" s="301">
        <f t="shared" si="19"/>
        <v>3.3559300717499039E-4</v>
      </c>
      <c r="K259" s="111"/>
      <c r="L259" s="222"/>
      <c r="M259" s="7"/>
    </row>
    <row r="260" spans="1:13" ht="15">
      <c r="A260" s="30" t="s">
        <v>228</v>
      </c>
      <c r="B260" s="262">
        <v>1404.09</v>
      </c>
      <c r="C260" s="219">
        <v>45273</v>
      </c>
      <c r="D260" s="76">
        <v>45297.374305555553</v>
      </c>
      <c r="E260" s="76">
        <v>45289</v>
      </c>
      <c r="F260" s="273">
        <f t="shared" si="15"/>
        <v>12.687152777776646</v>
      </c>
      <c r="G260" s="273">
        <f t="shared" si="16"/>
        <v>-8.3743055555532919</v>
      </c>
      <c r="H260" s="273">
        <f t="shared" si="17"/>
        <v>4.312847222223354</v>
      </c>
      <c r="I260" s="303">
        <f t="shared" si="18"/>
        <v>1.886987005526837E-5</v>
      </c>
      <c r="J260" s="301">
        <f t="shared" si="19"/>
        <v>8.1382866651579834E-5</v>
      </c>
      <c r="K260" s="111"/>
      <c r="L260" s="222"/>
      <c r="M260" s="7"/>
    </row>
    <row r="261" spans="1:13" ht="15">
      <c r="A261" s="30" t="s">
        <v>228</v>
      </c>
      <c r="B261" s="262">
        <v>1404.15</v>
      </c>
      <c r="C261" s="219">
        <v>45238</v>
      </c>
      <c r="D261" s="76">
        <v>45254.55</v>
      </c>
      <c r="E261" s="76">
        <v>45259</v>
      </c>
      <c r="F261" s="273">
        <f t="shared" si="15"/>
        <v>8.7750000000014552</v>
      </c>
      <c r="G261" s="273">
        <f t="shared" si="16"/>
        <v>4.4499999999970896</v>
      </c>
      <c r="H261" s="273">
        <f t="shared" si="17"/>
        <v>13.224999999998545</v>
      </c>
      <c r="I261" s="303">
        <f t="shared" si="18"/>
        <v>1.8870676408282294E-5</v>
      </c>
      <c r="J261" s="301">
        <f t="shared" si="19"/>
        <v>2.4956469549950589E-4</v>
      </c>
      <c r="K261" s="111"/>
      <c r="L261" s="222"/>
      <c r="M261" s="7"/>
    </row>
    <row r="262" spans="1:13" ht="15">
      <c r="A262" s="30" t="s">
        <v>228</v>
      </c>
      <c r="B262" s="262">
        <v>1404.32</v>
      </c>
      <c r="C262" s="219">
        <v>45264</v>
      </c>
      <c r="D262" s="76">
        <v>45271.529861111114</v>
      </c>
      <c r="E262" s="76">
        <v>45289</v>
      </c>
      <c r="F262" s="273">
        <f t="shared" si="15"/>
        <v>4.2649305555569299</v>
      </c>
      <c r="G262" s="273">
        <f t="shared" si="16"/>
        <v>17.47013888888614</v>
      </c>
      <c r="H262" s="273">
        <f t="shared" si="17"/>
        <v>21.73506944444307</v>
      </c>
      <c r="I262" s="303">
        <f t="shared" si="18"/>
        <v>1.8872961075155069E-5</v>
      </c>
      <c r="J262" s="301">
        <f t="shared" si="19"/>
        <v>4.1020511959076635E-4</v>
      </c>
      <c r="K262" s="111"/>
      <c r="L262" s="222"/>
      <c r="M262" s="7"/>
    </row>
    <row r="263" spans="1:13" ht="15">
      <c r="A263" s="30" t="s">
        <v>228</v>
      </c>
      <c r="B263" s="262">
        <v>1404.52</v>
      </c>
      <c r="C263" s="219">
        <v>45279</v>
      </c>
      <c r="D263" s="76">
        <v>45290.348611111112</v>
      </c>
      <c r="E263" s="76">
        <v>45303</v>
      </c>
      <c r="F263" s="273">
        <f t="shared" si="15"/>
        <v>6.1743055555562023</v>
      </c>
      <c r="G263" s="273">
        <f t="shared" si="16"/>
        <v>12.651388888887595</v>
      </c>
      <c r="H263" s="273">
        <f t="shared" si="17"/>
        <v>18.825694444443798</v>
      </c>
      <c r="I263" s="303">
        <f t="shared" si="18"/>
        <v>1.8875648918534804E-5</v>
      </c>
      <c r="J263" s="301">
        <f t="shared" si="19"/>
        <v>3.5534719898093226E-4</v>
      </c>
      <c r="K263" s="111"/>
      <c r="L263" s="222"/>
      <c r="M263" s="7"/>
    </row>
    <row r="264" spans="1:13" ht="15">
      <c r="A264" s="30" t="s">
        <v>228</v>
      </c>
      <c r="B264" s="262">
        <v>1404.57</v>
      </c>
      <c r="C264" s="219">
        <v>45250</v>
      </c>
      <c r="D264" s="76">
        <v>45261.427777777775</v>
      </c>
      <c r="E264" s="76">
        <v>45274</v>
      </c>
      <c r="F264" s="273">
        <f t="shared" si="15"/>
        <v>6.2138888888875954</v>
      </c>
      <c r="G264" s="273">
        <f t="shared" si="16"/>
        <v>12.572222222224809</v>
      </c>
      <c r="H264" s="273">
        <f t="shared" si="17"/>
        <v>18.786111111112405</v>
      </c>
      <c r="I264" s="303">
        <f t="shared" si="18"/>
        <v>1.8876320879379738E-5</v>
      </c>
      <c r="J264" s="301">
        <f t="shared" si="19"/>
        <v>3.5461266140903878E-4</v>
      </c>
      <c r="K264" s="111"/>
      <c r="L264" s="222"/>
      <c r="M264" s="7"/>
    </row>
    <row r="265" spans="1:13" ht="15">
      <c r="A265" s="30" t="s">
        <v>228</v>
      </c>
      <c r="B265" s="262">
        <v>1404.82</v>
      </c>
      <c r="C265" s="219">
        <v>45272</v>
      </c>
      <c r="D265" s="76">
        <v>45299.383333333331</v>
      </c>
      <c r="E265" s="76">
        <v>45289</v>
      </c>
      <c r="F265" s="273">
        <f t="shared" si="15"/>
        <v>14.191666666665697</v>
      </c>
      <c r="G265" s="273">
        <f t="shared" si="16"/>
        <v>-10.383333333331393</v>
      </c>
      <c r="H265" s="273">
        <f t="shared" si="17"/>
        <v>3.8083333333343035</v>
      </c>
      <c r="I265" s="303">
        <f t="shared" si="18"/>
        <v>1.8879680683604408E-5</v>
      </c>
      <c r="J265" s="301">
        <f t="shared" si="19"/>
        <v>7.190011727007844E-5</v>
      </c>
      <c r="K265" s="111"/>
      <c r="L265" s="222"/>
      <c r="M265" s="7"/>
    </row>
    <row r="266" spans="1:13" ht="15">
      <c r="A266" s="30" t="s">
        <v>228</v>
      </c>
      <c r="B266" s="262">
        <v>1404.88</v>
      </c>
      <c r="C266" s="219">
        <v>45271</v>
      </c>
      <c r="D266" s="76">
        <v>45300.388194444444</v>
      </c>
      <c r="E266" s="76">
        <v>45289</v>
      </c>
      <c r="F266" s="273">
        <f t="shared" ref="F266:F329" si="20">(D266-C266+1)/2</f>
        <v>15.194097222221899</v>
      </c>
      <c r="G266" s="273">
        <f t="shared" ref="G266:G329" si="21">E266-D266</f>
        <v>-11.388194444443798</v>
      </c>
      <c r="H266" s="273">
        <f t="shared" ref="H266:H329" si="22">SUM(F266:G266)</f>
        <v>3.8059027777781012</v>
      </c>
      <c r="I266" s="303">
        <f t="shared" ref="I266:I329" si="23">+B266/B$1768</f>
        <v>1.888048703661833E-5</v>
      </c>
      <c r="J266" s="301">
        <f t="shared" ref="J266:J329" si="24">+I266*H266</f>
        <v>7.1857298058469128E-5</v>
      </c>
      <c r="K266" s="111"/>
      <c r="L266" s="222"/>
      <c r="M266" s="7"/>
    </row>
    <row r="267" spans="1:13" ht="15">
      <c r="A267" s="30" t="s">
        <v>228</v>
      </c>
      <c r="B267" s="262">
        <v>1405.02</v>
      </c>
      <c r="C267" s="219">
        <v>45230</v>
      </c>
      <c r="D267" s="76">
        <v>45244.418749999997</v>
      </c>
      <c r="E267" s="76">
        <v>45244</v>
      </c>
      <c r="F267" s="273">
        <f t="shared" si="20"/>
        <v>7.7093749999985448</v>
      </c>
      <c r="G267" s="273">
        <f t="shared" si="21"/>
        <v>-0.41874999999708962</v>
      </c>
      <c r="H267" s="273">
        <f t="shared" si="22"/>
        <v>7.2906250000014552</v>
      </c>
      <c r="I267" s="303">
        <f t="shared" si="23"/>
        <v>1.8882368526984143E-5</v>
      </c>
      <c r="J267" s="301">
        <f t="shared" si="24"/>
        <v>1.3766426804207125E-4</v>
      </c>
      <c r="K267" s="111"/>
      <c r="L267" s="222"/>
      <c r="M267" s="7"/>
    </row>
    <row r="268" spans="1:13" ht="15">
      <c r="A268" s="30" t="s">
        <v>228</v>
      </c>
      <c r="B268" s="262">
        <v>1405.09</v>
      </c>
      <c r="C268" s="219">
        <v>45223</v>
      </c>
      <c r="D268" s="76">
        <v>45240.356249999997</v>
      </c>
      <c r="E268" s="76">
        <v>45244</v>
      </c>
      <c r="F268" s="273">
        <f t="shared" si="20"/>
        <v>9.1781249999985448</v>
      </c>
      <c r="G268" s="273">
        <f t="shared" si="21"/>
        <v>3.6437500000029104</v>
      </c>
      <c r="H268" s="273">
        <f t="shared" si="22"/>
        <v>12.821875000001455</v>
      </c>
      <c r="I268" s="303">
        <f t="shared" si="23"/>
        <v>1.8883309272167052E-5</v>
      </c>
      <c r="J268" s="301">
        <f t="shared" si="24"/>
        <v>2.4211943107409439E-4</v>
      </c>
      <c r="K268" s="111"/>
      <c r="L268" s="222"/>
      <c r="M268" s="7"/>
    </row>
    <row r="269" spans="1:13" ht="15">
      <c r="A269" s="30" t="s">
        <v>228</v>
      </c>
      <c r="B269" s="262">
        <v>1405.13</v>
      </c>
      <c r="C269" s="219">
        <v>45260</v>
      </c>
      <c r="D269" s="76">
        <v>45273.460416666669</v>
      </c>
      <c r="E269" s="76">
        <v>45274</v>
      </c>
      <c r="F269" s="273">
        <f t="shared" si="20"/>
        <v>7.2302083333343035</v>
      </c>
      <c r="G269" s="273">
        <f t="shared" si="21"/>
        <v>0.53958333333139308</v>
      </c>
      <c r="H269" s="273">
        <f t="shared" si="22"/>
        <v>7.7697916666656965</v>
      </c>
      <c r="I269" s="303">
        <f t="shared" si="23"/>
        <v>1.8883846840842999E-5</v>
      </c>
      <c r="J269" s="301">
        <f t="shared" si="24"/>
        <v>1.4672355581857327E-4</v>
      </c>
      <c r="K269" s="111"/>
      <c r="L269" s="222"/>
      <c r="M269" s="7"/>
    </row>
    <row r="270" spans="1:13" ht="15">
      <c r="A270" s="30" t="s">
        <v>228</v>
      </c>
      <c r="B270" s="262">
        <v>1405.34</v>
      </c>
      <c r="C270" s="219">
        <v>45264</v>
      </c>
      <c r="D270" s="76">
        <v>45275.461805555555</v>
      </c>
      <c r="E270" s="76">
        <v>45289</v>
      </c>
      <c r="F270" s="273">
        <f t="shared" si="20"/>
        <v>6.2309027777773736</v>
      </c>
      <c r="G270" s="273">
        <f t="shared" si="21"/>
        <v>13.538194444445253</v>
      </c>
      <c r="H270" s="273">
        <f t="shared" si="22"/>
        <v>19.769097222222626</v>
      </c>
      <c r="I270" s="303">
        <f t="shared" si="23"/>
        <v>1.8886669076391721E-5</v>
      </c>
      <c r="J270" s="301">
        <f t="shared" si="24"/>
        <v>3.7337239717513356E-4</v>
      </c>
      <c r="K270" s="111"/>
      <c r="L270" s="222"/>
      <c r="M270" s="7"/>
    </row>
    <row r="271" spans="1:13" ht="15">
      <c r="A271" s="30" t="s">
        <v>228</v>
      </c>
      <c r="B271" s="262">
        <v>1405.42</v>
      </c>
      <c r="C271" s="219">
        <v>45279</v>
      </c>
      <c r="D271" s="76">
        <v>45294.477777777778</v>
      </c>
      <c r="E271" s="76">
        <v>45303</v>
      </c>
      <c r="F271" s="273">
        <f t="shared" si="20"/>
        <v>8.2388888888890506</v>
      </c>
      <c r="G271" s="273">
        <f t="shared" si="21"/>
        <v>8.5222222222218988</v>
      </c>
      <c r="H271" s="273">
        <f t="shared" si="22"/>
        <v>16.761111111110949</v>
      </c>
      <c r="I271" s="303">
        <f t="shared" si="23"/>
        <v>1.8887744213743617E-5</v>
      </c>
      <c r="J271" s="301">
        <f t="shared" si="24"/>
        <v>3.1657957940479968E-4</v>
      </c>
      <c r="K271" s="111"/>
      <c r="L271" s="222"/>
      <c r="M271" s="7"/>
    </row>
    <row r="272" spans="1:13" ht="15">
      <c r="A272" s="30" t="s">
        <v>228</v>
      </c>
      <c r="B272" s="262">
        <v>1405.71</v>
      </c>
      <c r="C272" s="219">
        <v>45279</v>
      </c>
      <c r="D272" s="76">
        <v>45295.412499999999</v>
      </c>
      <c r="E272" s="76">
        <v>45303</v>
      </c>
      <c r="F272" s="273">
        <f t="shared" si="20"/>
        <v>8.7062499999992724</v>
      </c>
      <c r="G272" s="273">
        <f t="shared" si="21"/>
        <v>7.5875000000014552</v>
      </c>
      <c r="H272" s="273">
        <f t="shared" si="22"/>
        <v>16.293750000000728</v>
      </c>
      <c r="I272" s="303">
        <f t="shared" si="23"/>
        <v>1.8891641586644234E-5</v>
      </c>
      <c r="J272" s="301">
        <f t="shared" si="24"/>
        <v>3.0781568510239823E-4</v>
      </c>
      <c r="K272" s="111"/>
      <c r="L272" s="222"/>
      <c r="M272" s="7"/>
    </row>
    <row r="273" spans="1:13" ht="15">
      <c r="A273" s="30" t="s">
        <v>228</v>
      </c>
      <c r="B273" s="262">
        <v>1406.36</v>
      </c>
      <c r="C273" s="219">
        <v>45238</v>
      </c>
      <c r="D273" s="76">
        <v>45258.464583333334</v>
      </c>
      <c r="E273" s="76">
        <v>45259</v>
      </c>
      <c r="F273" s="273">
        <f t="shared" si="20"/>
        <v>10.732291666667152</v>
      </c>
      <c r="G273" s="273">
        <f t="shared" si="21"/>
        <v>0.53541666666569654</v>
      </c>
      <c r="H273" s="273">
        <f t="shared" si="22"/>
        <v>11.267708333332848</v>
      </c>
      <c r="I273" s="303">
        <f t="shared" si="23"/>
        <v>1.8900377077628374E-5</v>
      </c>
      <c r="J273" s="301">
        <f t="shared" si="24"/>
        <v>2.1296393630072636E-4</v>
      </c>
      <c r="K273" s="111"/>
      <c r="L273" s="222"/>
      <c r="M273" s="7"/>
    </row>
    <row r="274" spans="1:13" ht="15">
      <c r="A274" s="30" t="s">
        <v>228</v>
      </c>
      <c r="B274" s="262">
        <v>1406.45</v>
      </c>
      <c r="C274" s="219">
        <v>45274</v>
      </c>
      <c r="D274" s="76">
        <v>45288.380555555559</v>
      </c>
      <c r="E274" s="76">
        <v>45289</v>
      </c>
      <c r="F274" s="273">
        <f t="shared" si="20"/>
        <v>7.6902777777795563</v>
      </c>
      <c r="G274" s="273">
        <f t="shared" si="21"/>
        <v>0.61944444444088731</v>
      </c>
      <c r="H274" s="273">
        <f t="shared" si="22"/>
        <v>8.3097222222204437</v>
      </c>
      <c r="I274" s="303">
        <f t="shared" si="23"/>
        <v>1.890158660714926E-5</v>
      </c>
      <c r="J274" s="301">
        <f t="shared" si="24"/>
        <v>1.5706693426465252E-4</v>
      </c>
      <c r="K274" s="111"/>
      <c r="L274" s="222"/>
      <c r="M274" s="7"/>
    </row>
    <row r="275" spans="1:13" ht="15">
      <c r="A275" s="30" t="s">
        <v>228</v>
      </c>
      <c r="B275" s="262">
        <v>1406.72</v>
      </c>
      <c r="C275" s="219">
        <v>45244</v>
      </c>
      <c r="D275" s="76">
        <v>45252.543749999997</v>
      </c>
      <c r="E275" s="76">
        <v>45259</v>
      </c>
      <c r="F275" s="273">
        <f t="shared" si="20"/>
        <v>4.7718749999985448</v>
      </c>
      <c r="G275" s="273">
        <f t="shared" si="21"/>
        <v>6.4562500000029104</v>
      </c>
      <c r="H275" s="273">
        <f t="shared" si="22"/>
        <v>11.228125000001455</v>
      </c>
      <c r="I275" s="303">
        <f t="shared" si="23"/>
        <v>1.8905215195711903E-5</v>
      </c>
      <c r="J275" s="301">
        <f t="shared" si="24"/>
        <v>2.1227011936938024E-4</v>
      </c>
      <c r="K275" s="111"/>
      <c r="L275" s="222"/>
      <c r="M275" s="7"/>
    </row>
    <row r="276" spans="1:13" ht="15">
      <c r="A276" s="30" t="s">
        <v>228</v>
      </c>
      <c r="B276" s="262">
        <v>1406.99</v>
      </c>
      <c r="C276" s="219">
        <v>45274</v>
      </c>
      <c r="D276" s="76">
        <v>45288.380555555559</v>
      </c>
      <c r="E276" s="76">
        <v>45289</v>
      </c>
      <c r="F276" s="273">
        <f t="shared" si="20"/>
        <v>7.6902777777795563</v>
      </c>
      <c r="G276" s="273">
        <f t="shared" si="21"/>
        <v>0.61944444444088731</v>
      </c>
      <c r="H276" s="273">
        <f t="shared" si="22"/>
        <v>8.3097222222204437</v>
      </c>
      <c r="I276" s="303">
        <f t="shared" si="23"/>
        <v>1.8908843784274547E-5</v>
      </c>
      <c r="J276" s="301">
        <f t="shared" si="24"/>
        <v>1.5712723939068112E-4</v>
      </c>
      <c r="K276" s="111"/>
      <c r="L276" s="222"/>
      <c r="M276" s="7"/>
    </row>
    <row r="277" spans="1:13" ht="15">
      <c r="A277" s="30" t="s">
        <v>228</v>
      </c>
      <c r="B277" s="262">
        <v>1407.01</v>
      </c>
      <c r="C277" s="219">
        <v>45229</v>
      </c>
      <c r="D277" s="76">
        <v>45243.62777777778</v>
      </c>
      <c r="E277" s="76">
        <v>45244</v>
      </c>
      <c r="F277" s="273">
        <f t="shared" si="20"/>
        <v>7.8138888888897782</v>
      </c>
      <c r="G277" s="273">
        <f t="shared" si="21"/>
        <v>0.37222222222044365</v>
      </c>
      <c r="H277" s="273">
        <f t="shared" si="22"/>
        <v>8.1861111111102218</v>
      </c>
      <c r="I277" s="303">
        <f t="shared" si="23"/>
        <v>1.8909112568612517E-5</v>
      </c>
      <c r="J277" s="301">
        <f t="shared" si="24"/>
        <v>1.5479209649915288E-4</v>
      </c>
      <c r="K277" s="111"/>
      <c r="L277" s="222"/>
      <c r="M277" s="7"/>
    </row>
    <row r="278" spans="1:13" ht="15">
      <c r="A278" s="30" t="s">
        <v>228</v>
      </c>
      <c r="B278" s="262">
        <v>1407.65</v>
      </c>
      <c r="C278" s="219">
        <v>45271</v>
      </c>
      <c r="D278" s="76">
        <v>45281.623611111114</v>
      </c>
      <c r="E278" s="76">
        <v>45289</v>
      </c>
      <c r="F278" s="273">
        <f t="shared" si="20"/>
        <v>5.8118055555569299</v>
      </c>
      <c r="G278" s="273">
        <f t="shared" si="21"/>
        <v>7.3763888888861402</v>
      </c>
      <c r="H278" s="273">
        <f t="shared" si="22"/>
        <v>13.18819444444307</v>
      </c>
      <c r="I278" s="303">
        <f t="shared" si="23"/>
        <v>1.8917713667427677E-5</v>
      </c>
      <c r="J278" s="301">
        <f t="shared" si="24"/>
        <v>2.4949048629033444E-4</v>
      </c>
      <c r="K278" s="111"/>
      <c r="L278" s="222"/>
      <c r="M278" s="7"/>
    </row>
    <row r="279" spans="1:13" ht="15">
      <c r="A279" s="30" t="s">
        <v>228</v>
      </c>
      <c r="B279" s="262">
        <v>1407.99</v>
      </c>
      <c r="C279" s="219">
        <v>45244</v>
      </c>
      <c r="D279" s="76">
        <v>45251.540277777778</v>
      </c>
      <c r="E279" s="76">
        <v>45259</v>
      </c>
      <c r="F279" s="273">
        <f t="shared" si="20"/>
        <v>4.2701388888890506</v>
      </c>
      <c r="G279" s="273">
        <f t="shared" si="21"/>
        <v>7.4597222222218988</v>
      </c>
      <c r="H279" s="273">
        <f t="shared" si="22"/>
        <v>11.729861111110949</v>
      </c>
      <c r="I279" s="303">
        <f t="shared" si="23"/>
        <v>1.8922283001173226E-5</v>
      </c>
      <c r="J279" s="301">
        <f t="shared" si="24"/>
        <v>2.2195575150889759E-4</v>
      </c>
      <c r="K279" s="111"/>
      <c r="L279" s="222"/>
      <c r="M279" s="7"/>
    </row>
    <row r="280" spans="1:13" ht="15">
      <c r="A280" s="30" t="s">
        <v>228</v>
      </c>
      <c r="B280" s="262">
        <v>1408.18</v>
      </c>
      <c r="C280" s="219">
        <v>45271</v>
      </c>
      <c r="D280" s="76">
        <v>45283.412499999999</v>
      </c>
      <c r="E280" s="76">
        <v>45289</v>
      </c>
      <c r="F280" s="273">
        <f t="shared" si="20"/>
        <v>6.7062499999992724</v>
      </c>
      <c r="G280" s="273">
        <f t="shared" si="21"/>
        <v>5.5875000000014552</v>
      </c>
      <c r="H280" s="273">
        <f t="shared" si="22"/>
        <v>12.293750000000728</v>
      </c>
      <c r="I280" s="303">
        <f t="shared" si="23"/>
        <v>1.8924836452383977E-5</v>
      </c>
      <c r="J280" s="301">
        <f t="shared" si="24"/>
        <v>2.3265720813650929E-4</v>
      </c>
      <c r="K280" s="111"/>
      <c r="L280" s="222"/>
      <c r="M280" s="7"/>
    </row>
    <row r="281" spans="1:13" ht="15">
      <c r="A281" s="30" t="s">
        <v>228</v>
      </c>
      <c r="B281" s="262">
        <v>1408.22</v>
      </c>
      <c r="C281" s="219">
        <v>45223</v>
      </c>
      <c r="D281" s="76">
        <v>45240.355555555558</v>
      </c>
      <c r="E281" s="76">
        <v>45244</v>
      </c>
      <c r="F281" s="273">
        <f t="shared" si="20"/>
        <v>9.1777777777788287</v>
      </c>
      <c r="G281" s="273">
        <f t="shared" si="21"/>
        <v>3.6444444444423425</v>
      </c>
      <c r="H281" s="273">
        <f t="shared" si="22"/>
        <v>12.822222222221171</v>
      </c>
      <c r="I281" s="303">
        <f t="shared" si="23"/>
        <v>1.8925374021059921E-5</v>
      </c>
      <c r="J281" s="301">
        <f t="shared" si="24"/>
        <v>2.4266535133668176E-4</v>
      </c>
      <c r="K281" s="111"/>
      <c r="L281" s="222"/>
      <c r="M281" s="7"/>
    </row>
    <row r="282" spans="1:13" ht="15">
      <c r="A282" s="30" t="s">
        <v>228</v>
      </c>
      <c r="B282" s="262">
        <v>1408.23</v>
      </c>
      <c r="C282" s="219">
        <v>45223</v>
      </c>
      <c r="D282" s="76">
        <v>45239.428472222222</v>
      </c>
      <c r="E282" s="76">
        <v>45244</v>
      </c>
      <c r="F282" s="273">
        <f t="shared" si="20"/>
        <v>8.7142361111109494</v>
      </c>
      <c r="G282" s="273">
        <f t="shared" si="21"/>
        <v>4.5715277777781012</v>
      </c>
      <c r="H282" s="273">
        <f t="shared" si="22"/>
        <v>13.285763888889051</v>
      </c>
      <c r="I282" s="303">
        <f t="shared" si="23"/>
        <v>1.8925508413228908E-5</v>
      </c>
      <c r="J282" s="301">
        <f t="shared" si="24"/>
        <v>2.5143983625534254E-4</v>
      </c>
      <c r="K282" s="111"/>
      <c r="L282" s="222"/>
      <c r="M282" s="7"/>
    </row>
    <row r="283" spans="1:13" ht="15">
      <c r="A283" s="30" t="s">
        <v>228</v>
      </c>
      <c r="B283" s="262">
        <v>1408.45</v>
      </c>
      <c r="C283" s="219">
        <v>45247</v>
      </c>
      <c r="D283" s="76">
        <v>45259.473611111112</v>
      </c>
      <c r="E283" s="76">
        <v>45274</v>
      </c>
      <c r="F283" s="273">
        <f t="shared" si="20"/>
        <v>6.7368055555562023</v>
      </c>
      <c r="G283" s="273">
        <f t="shared" si="21"/>
        <v>14.526388888887595</v>
      </c>
      <c r="H283" s="273">
        <f t="shared" si="22"/>
        <v>21.263194444443798</v>
      </c>
      <c r="I283" s="303">
        <f t="shared" si="23"/>
        <v>1.8928465040946621E-5</v>
      </c>
      <c r="J283" s="301">
        <f t="shared" si="24"/>
        <v>4.024796327005048E-4</v>
      </c>
      <c r="K283" s="111"/>
      <c r="L283" s="222"/>
      <c r="M283" s="7"/>
    </row>
    <row r="284" spans="1:13" ht="15">
      <c r="A284" s="30" t="s">
        <v>228</v>
      </c>
      <c r="B284" s="262">
        <v>1408.55</v>
      </c>
      <c r="C284" s="219">
        <v>45251</v>
      </c>
      <c r="D284" s="76">
        <v>45269.600694444445</v>
      </c>
      <c r="E284" s="76">
        <v>45274</v>
      </c>
      <c r="F284" s="273">
        <f t="shared" si="20"/>
        <v>9.8003472222226264</v>
      </c>
      <c r="G284" s="273">
        <f t="shared" si="21"/>
        <v>4.3993055555547471</v>
      </c>
      <c r="H284" s="273">
        <f t="shared" si="22"/>
        <v>14.199652777777374</v>
      </c>
      <c r="I284" s="303">
        <f t="shared" si="23"/>
        <v>1.8929808962636487E-5</v>
      </c>
      <c r="J284" s="301">
        <f t="shared" si="24"/>
        <v>2.6879671441909622E-4</v>
      </c>
      <c r="K284" s="111"/>
      <c r="L284" s="222"/>
      <c r="M284" s="7"/>
    </row>
    <row r="285" spans="1:13" ht="15">
      <c r="A285" s="30" t="s">
        <v>228</v>
      </c>
      <c r="B285" s="262">
        <v>1408.64</v>
      </c>
      <c r="C285" s="219">
        <v>45279</v>
      </c>
      <c r="D285" s="76">
        <v>45297.372916666667</v>
      </c>
      <c r="E285" s="76">
        <v>45303</v>
      </c>
      <c r="F285" s="273">
        <f t="shared" si="20"/>
        <v>9.6864583333335759</v>
      </c>
      <c r="G285" s="273">
        <f t="shared" si="21"/>
        <v>5.6270833333328483</v>
      </c>
      <c r="H285" s="273">
        <f t="shared" si="22"/>
        <v>15.313541666666424</v>
      </c>
      <c r="I285" s="303">
        <f t="shared" si="23"/>
        <v>1.8931018492157369E-5</v>
      </c>
      <c r="J285" s="301">
        <f t="shared" si="24"/>
        <v>2.8990094047208443E-4</v>
      </c>
      <c r="K285" s="111"/>
      <c r="L285" s="222"/>
      <c r="M285" s="7"/>
    </row>
    <row r="286" spans="1:13" ht="15">
      <c r="A286" s="30" t="s">
        <v>228</v>
      </c>
      <c r="B286" s="262">
        <v>1408.79</v>
      </c>
      <c r="C286" s="219">
        <v>45251</v>
      </c>
      <c r="D286" s="76">
        <v>45264.438194444447</v>
      </c>
      <c r="E286" s="76">
        <v>45274</v>
      </c>
      <c r="F286" s="273">
        <f t="shared" si="20"/>
        <v>7.219097222223354</v>
      </c>
      <c r="G286" s="273">
        <f t="shared" si="21"/>
        <v>9.5618055555532919</v>
      </c>
      <c r="H286" s="273">
        <f t="shared" si="22"/>
        <v>16.780902777776646</v>
      </c>
      <c r="I286" s="303">
        <f t="shared" si="23"/>
        <v>1.8933034374692169E-5</v>
      </c>
      <c r="J286" s="301">
        <f t="shared" si="24"/>
        <v>3.1771340913001254E-4</v>
      </c>
      <c r="K286" s="111"/>
      <c r="L286" s="222"/>
      <c r="M286" s="7"/>
    </row>
    <row r="287" spans="1:13" ht="15">
      <c r="A287" s="30" t="s">
        <v>228</v>
      </c>
      <c r="B287" s="262">
        <v>1408.79</v>
      </c>
      <c r="C287" s="219">
        <v>45287</v>
      </c>
      <c r="D287" s="76">
        <v>45302.630555555559</v>
      </c>
      <c r="E287" s="76">
        <v>45303</v>
      </c>
      <c r="F287" s="273">
        <f t="shared" si="20"/>
        <v>8.3152777777795563</v>
      </c>
      <c r="G287" s="273">
        <f t="shared" si="21"/>
        <v>0.36944444444088731</v>
      </c>
      <c r="H287" s="273">
        <f t="shared" si="22"/>
        <v>8.6847222222204437</v>
      </c>
      <c r="I287" s="303">
        <f t="shared" si="23"/>
        <v>1.8933034374692169E-5</v>
      </c>
      <c r="J287" s="301">
        <f t="shared" si="24"/>
        <v>1.6442814436795262E-4</v>
      </c>
      <c r="K287" s="111"/>
      <c r="L287" s="222"/>
      <c r="M287" s="7"/>
    </row>
    <row r="288" spans="1:13" ht="15">
      <c r="A288" s="30" t="s">
        <v>228</v>
      </c>
      <c r="B288" s="262">
        <v>1408.91</v>
      </c>
      <c r="C288" s="219">
        <v>45250</v>
      </c>
      <c r="D288" s="76">
        <v>45263.434027777781</v>
      </c>
      <c r="E288" s="76">
        <v>45274</v>
      </c>
      <c r="F288" s="273">
        <f t="shared" si="20"/>
        <v>7.2170138888905058</v>
      </c>
      <c r="G288" s="273">
        <f t="shared" si="21"/>
        <v>10.565972222218988</v>
      </c>
      <c r="H288" s="273">
        <f t="shared" si="22"/>
        <v>17.782986111109494</v>
      </c>
      <c r="I288" s="303">
        <f t="shared" si="23"/>
        <v>1.8934647080720012E-5</v>
      </c>
      <c r="J288" s="301">
        <f t="shared" si="24"/>
        <v>3.3671456605520391E-4</v>
      </c>
      <c r="K288" s="111"/>
      <c r="L288" s="222"/>
      <c r="M288" s="7"/>
    </row>
    <row r="289" spans="1:13" ht="15">
      <c r="A289" s="30" t="s">
        <v>228</v>
      </c>
      <c r="B289" s="262">
        <v>1409.23</v>
      </c>
      <c r="C289" s="219">
        <v>45274</v>
      </c>
      <c r="D289" s="76">
        <v>45306.411111111112</v>
      </c>
      <c r="E289" s="76">
        <v>45289</v>
      </c>
      <c r="F289" s="273">
        <f t="shared" si="20"/>
        <v>16.705555555556202</v>
      </c>
      <c r="G289" s="273">
        <f t="shared" si="21"/>
        <v>-17.411111111112405</v>
      </c>
      <c r="H289" s="273">
        <f t="shared" si="22"/>
        <v>-0.70555555555620231</v>
      </c>
      <c r="I289" s="303">
        <f t="shared" si="23"/>
        <v>1.8938947630127591E-5</v>
      </c>
      <c r="J289" s="301">
        <f t="shared" si="24"/>
        <v>-1.3362479716824493E-5</v>
      </c>
      <c r="K289" s="111"/>
      <c r="L289" s="222"/>
      <c r="M289" s="7"/>
    </row>
    <row r="290" spans="1:13" ht="15">
      <c r="A290" s="30" t="s">
        <v>228</v>
      </c>
      <c r="B290" s="262">
        <v>1409.71</v>
      </c>
      <c r="C290" s="219">
        <v>45229</v>
      </c>
      <c r="D290" s="76">
        <v>45243.302083333336</v>
      </c>
      <c r="E290" s="76">
        <v>45244</v>
      </c>
      <c r="F290" s="273">
        <f t="shared" si="20"/>
        <v>7.6510416666678793</v>
      </c>
      <c r="G290" s="273">
        <f t="shared" si="21"/>
        <v>0.69791666666424135</v>
      </c>
      <c r="H290" s="273">
        <f t="shared" si="22"/>
        <v>8.3489583333321207</v>
      </c>
      <c r="I290" s="303">
        <f t="shared" si="23"/>
        <v>1.8945398454238956E-5</v>
      </c>
      <c r="J290" s="301">
        <f t="shared" si="24"/>
        <v>1.5817434230281581E-4</v>
      </c>
      <c r="K290" s="111"/>
      <c r="L290" s="222"/>
      <c r="M290" s="7"/>
    </row>
    <row r="291" spans="1:13" ht="15">
      <c r="A291" s="30" t="s">
        <v>228</v>
      </c>
      <c r="B291" s="262">
        <v>1409.92</v>
      </c>
      <c r="C291" s="219">
        <v>45244</v>
      </c>
      <c r="D291" s="76">
        <v>45253.547222222223</v>
      </c>
      <c r="E291" s="76">
        <v>45259</v>
      </c>
      <c r="F291" s="273">
        <f t="shared" si="20"/>
        <v>5.273611111111677</v>
      </c>
      <c r="G291" s="273">
        <f t="shared" si="21"/>
        <v>5.452777777776646</v>
      </c>
      <c r="H291" s="273">
        <f t="shared" si="22"/>
        <v>10.726388888888323</v>
      </c>
      <c r="I291" s="303">
        <f t="shared" si="23"/>
        <v>1.8948220689787681E-5</v>
      </c>
      <c r="J291" s="301">
        <f t="shared" si="24"/>
        <v>2.0324598387114242E-4</v>
      </c>
      <c r="K291" s="111"/>
      <c r="L291" s="222"/>
      <c r="M291" s="7"/>
    </row>
    <row r="292" spans="1:13" ht="15">
      <c r="A292" s="30" t="s">
        <v>228</v>
      </c>
      <c r="B292" s="262">
        <v>1410.47</v>
      </c>
      <c r="C292" s="219">
        <v>45247</v>
      </c>
      <c r="D292" s="76">
        <v>45259.472916666666</v>
      </c>
      <c r="E292" s="76">
        <v>45274</v>
      </c>
      <c r="F292" s="273">
        <f t="shared" si="20"/>
        <v>6.7364583333328483</v>
      </c>
      <c r="G292" s="273">
        <f t="shared" si="21"/>
        <v>14.527083333334303</v>
      </c>
      <c r="H292" s="273">
        <f t="shared" si="22"/>
        <v>21.263541666667152</v>
      </c>
      <c r="I292" s="303">
        <f t="shared" si="23"/>
        <v>1.8955612259081955E-5</v>
      </c>
      <c r="J292" s="301">
        <f t="shared" si="24"/>
        <v>4.0306345108817582E-4</v>
      </c>
      <c r="K292" s="111"/>
      <c r="L292" s="222"/>
      <c r="M292" s="7"/>
    </row>
    <row r="293" spans="1:13" ht="15">
      <c r="A293" s="30" t="s">
        <v>228</v>
      </c>
      <c r="B293" s="262">
        <v>1410.48</v>
      </c>
      <c r="C293" s="219">
        <v>45257</v>
      </c>
      <c r="D293" s="76">
        <v>45277.464583333334</v>
      </c>
      <c r="E293" s="76">
        <v>45274</v>
      </c>
      <c r="F293" s="273">
        <f t="shared" si="20"/>
        <v>10.732291666667152</v>
      </c>
      <c r="G293" s="273">
        <f t="shared" si="21"/>
        <v>-3.4645833333343035</v>
      </c>
      <c r="H293" s="273">
        <f t="shared" si="22"/>
        <v>7.2677083333328483</v>
      </c>
      <c r="I293" s="303">
        <f t="shared" si="23"/>
        <v>1.8955746651250939E-5</v>
      </c>
      <c r="J293" s="301">
        <f t="shared" si="24"/>
        <v>1.3776483790184268E-4</v>
      </c>
      <c r="K293" s="111"/>
      <c r="L293" s="222"/>
      <c r="M293" s="7"/>
    </row>
    <row r="294" spans="1:13" ht="15">
      <c r="A294" s="30" t="s">
        <v>228</v>
      </c>
      <c r="B294" s="262">
        <v>1410.53</v>
      </c>
      <c r="C294" s="219">
        <v>45247</v>
      </c>
      <c r="D294" s="76">
        <v>45258.472222222219</v>
      </c>
      <c r="E294" s="76">
        <v>45274</v>
      </c>
      <c r="F294" s="273">
        <f t="shared" si="20"/>
        <v>6.2361111111094942</v>
      </c>
      <c r="G294" s="273">
        <f t="shared" si="21"/>
        <v>15.527777777781012</v>
      </c>
      <c r="H294" s="273">
        <f t="shared" si="22"/>
        <v>21.763888888890506</v>
      </c>
      <c r="I294" s="303">
        <f t="shared" si="23"/>
        <v>1.8956418612095874E-5</v>
      </c>
      <c r="J294" s="301">
        <f t="shared" si="24"/>
        <v>4.1256538840495055E-4</v>
      </c>
      <c r="K294" s="111"/>
      <c r="L294" s="222"/>
      <c r="M294" s="7"/>
    </row>
    <row r="295" spans="1:13" ht="15">
      <c r="A295" s="30" t="s">
        <v>228</v>
      </c>
      <c r="B295" s="262">
        <v>1410.78</v>
      </c>
      <c r="C295" s="219">
        <v>45244</v>
      </c>
      <c r="D295" s="76">
        <v>45251.539583333331</v>
      </c>
      <c r="E295" s="76">
        <v>45259</v>
      </c>
      <c r="F295" s="273">
        <f t="shared" si="20"/>
        <v>4.2697916666656965</v>
      </c>
      <c r="G295" s="273">
        <f t="shared" si="21"/>
        <v>7.4604166666686069</v>
      </c>
      <c r="H295" s="273">
        <f t="shared" si="22"/>
        <v>11.730208333334303</v>
      </c>
      <c r="I295" s="303">
        <f t="shared" si="23"/>
        <v>1.8959778416320543E-5</v>
      </c>
      <c r="J295" s="301">
        <f t="shared" si="24"/>
        <v>2.224021507772951E-4</v>
      </c>
      <c r="K295" s="111"/>
      <c r="L295" s="222"/>
      <c r="M295" s="7"/>
    </row>
    <row r="296" spans="1:13" ht="15">
      <c r="A296" s="30" t="s">
        <v>228</v>
      </c>
      <c r="B296" s="262">
        <v>1412.01</v>
      </c>
      <c r="C296" s="219">
        <v>45252</v>
      </c>
      <c r="D296" s="76">
        <v>45272.53125</v>
      </c>
      <c r="E296" s="76">
        <v>45274</v>
      </c>
      <c r="F296" s="273">
        <f t="shared" si="20"/>
        <v>10.765625</v>
      </c>
      <c r="G296" s="273">
        <f t="shared" si="21"/>
        <v>1.46875</v>
      </c>
      <c r="H296" s="273">
        <f t="shared" si="22"/>
        <v>12.234375</v>
      </c>
      <c r="I296" s="303">
        <f t="shared" si="23"/>
        <v>1.8976308653105921E-5</v>
      </c>
      <c r="J296" s="301">
        <f t="shared" si="24"/>
        <v>2.3216327617784277E-4</v>
      </c>
      <c r="K296" s="111"/>
      <c r="L296" s="222"/>
      <c r="M296" s="7"/>
    </row>
    <row r="297" spans="1:13" ht="15">
      <c r="A297" s="30" t="s">
        <v>228</v>
      </c>
      <c r="B297" s="262">
        <v>1412.55</v>
      </c>
      <c r="C297" s="219">
        <v>45271</v>
      </c>
      <c r="D297" s="76">
        <v>45300.390277777777</v>
      </c>
      <c r="E297" s="76">
        <v>45289</v>
      </c>
      <c r="F297" s="273">
        <f t="shared" si="20"/>
        <v>15.195138888888323</v>
      </c>
      <c r="G297" s="273">
        <f t="shared" si="21"/>
        <v>-11.390277777776646</v>
      </c>
      <c r="H297" s="273">
        <f t="shared" si="22"/>
        <v>3.804861111111677</v>
      </c>
      <c r="I297" s="303">
        <f t="shared" si="23"/>
        <v>1.8983565830231208E-5</v>
      </c>
      <c r="J297" s="301">
        <f t="shared" si="24"/>
        <v>7.2229831377675175E-5</v>
      </c>
      <c r="K297" s="111"/>
      <c r="L297" s="222"/>
      <c r="M297" s="7"/>
    </row>
    <row r="298" spans="1:13" ht="15">
      <c r="A298" s="30" t="s">
        <v>228</v>
      </c>
      <c r="B298" s="262">
        <v>1413.01</v>
      </c>
      <c r="C298" s="219">
        <v>45223</v>
      </c>
      <c r="D298" s="76">
        <v>45240.354861111111</v>
      </c>
      <c r="E298" s="76">
        <v>45244</v>
      </c>
      <c r="F298" s="273">
        <f t="shared" si="20"/>
        <v>9.1774305555554747</v>
      </c>
      <c r="G298" s="273">
        <f t="shared" si="21"/>
        <v>3.6451388888890506</v>
      </c>
      <c r="H298" s="273">
        <f t="shared" si="22"/>
        <v>12.822569444444525</v>
      </c>
      <c r="I298" s="303">
        <f t="shared" si="23"/>
        <v>1.8989747870004603E-5</v>
      </c>
      <c r="J298" s="301">
        <f t="shared" si="24"/>
        <v>2.4349736079562655E-4</v>
      </c>
      <c r="K298" s="111"/>
      <c r="L298" s="222"/>
      <c r="M298" s="7"/>
    </row>
    <row r="299" spans="1:13" ht="15">
      <c r="A299" s="30" t="s">
        <v>228</v>
      </c>
      <c r="B299" s="262">
        <v>1413.6</v>
      </c>
      <c r="C299" s="219">
        <v>45250</v>
      </c>
      <c r="D299" s="76">
        <v>45263.432638888888</v>
      </c>
      <c r="E299" s="76">
        <v>45274</v>
      </c>
      <c r="F299" s="273">
        <f t="shared" si="20"/>
        <v>7.2163194444437977</v>
      </c>
      <c r="G299" s="273">
        <f t="shared" si="21"/>
        <v>10.567361111112405</v>
      </c>
      <c r="H299" s="273">
        <f t="shared" si="22"/>
        <v>17.783680555556202</v>
      </c>
      <c r="I299" s="303">
        <f t="shared" si="23"/>
        <v>1.8997677007974822E-5</v>
      </c>
      <c r="J299" s="301">
        <f t="shared" si="24"/>
        <v>3.3784861920745898E-4</v>
      </c>
      <c r="K299" s="111"/>
      <c r="L299" s="222"/>
      <c r="M299" s="7"/>
    </row>
    <row r="300" spans="1:13" ht="15">
      <c r="A300" s="30" t="s">
        <v>228</v>
      </c>
      <c r="B300" s="262">
        <v>1418.68</v>
      </c>
      <c r="C300" s="219">
        <v>45223</v>
      </c>
      <c r="D300" s="76">
        <v>45246.341666666667</v>
      </c>
      <c r="E300" s="76">
        <v>45244</v>
      </c>
      <c r="F300" s="273">
        <f t="shared" si="20"/>
        <v>12.170833333333576</v>
      </c>
      <c r="G300" s="273">
        <f t="shared" si="21"/>
        <v>-2.3416666666671517</v>
      </c>
      <c r="H300" s="273">
        <f t="shared" si="22"/>
        <v>9.8291666666664241</v>
      </c>
      <c r="I300" s="303">
        <f t="shared" si="23"/>
        <v>1.9065948229820121E-5</v>
      </c>
      <c r="J300" s="301">
        <f t="shared" si="24"/>
        <v>1.8740238280893565E-4</v>
      </c>
      <c r="K300" s="111"/>
      <c r="L300" s="222"/>
      <c r="M300" s="7"/>
    </row>
    <row r="301" spans="1:13" ht="15">
      <c r="A301" s="30" t="s">
        <v>228</v>
      </c>
      <c r="B301" s="262">
        <v>1421.14</v>
      </c>
      <c r="C301" s="219">
        <v>45230</v>
      </c>
      <c r="D301" s="76">
        <v>45243.628472222219</v>
      </c>
      <c r="E301" s="76">
        <v>45244</v>
      </c>
      <c r="F301" s="273">
        <f t="shared" si="20"/>
        <v>7.3142361111094942</v>
      </c>
      <c r="G301" s="273">
        <f t="shared" si="21"/>
        <v>0.37152777778101154</v>
      </c>
      <c r="H301" s="273">
        <f t="shared" si="22"/>
        <v>7.6857638888905058</v>
      </c>
      <c r="I301" s="303">
        <f t="shared" si="23"/>
        <v>1.9099008703390877E-5</v>
      </c>
      <c r="J301" s="301">
        <f t="shared" si="24"/>
        <v>1.4679047140612707E-4</v>
      </c>
      <c r="K301" s="111"/>
      <c r="L301" s="222"/>
      <c r="M301" s="7"/>
    </row>
    <row r="302" spans="1:13" ht="15">
      <c r="A302" s="30" t="s">
        <v>228</v>
      </c>
      <c r="B302" s="262">
        <v>1422.07</v>
      </c>
      <c r="C302" s="219">
        <v>45260</v>
      </c>
      <c r="D302" s="76">
        <v>45273.458333333336</v>
      </c>
      <c r="E302" s="76">
        <v>45274</v>
      </c>
      <c r="F302" s="273">
        <f t="shared" si="20"/>
        <v>7.2291666666678793</v>
      </c>
      <c r="G302" s="273">
        <f t="shared" si="21"/>
        <v>0.54166666666424135</v>
      </c>
      <c r="H302" s="273">
        <f t="shared" si="22"/>
        <v>7.7708333333321207</v>
      </c>
      <c r="I302" s="303">
        <f t="shared" si="23"/>
        <v>1.9111507175106648E-5</v>
      </c>
      <c r="J302" s="301">
        <f t="shared" si="24"/>
        <v>1.4851233700653474E-4</v>
      </c>
      <c r="K302" s="111"/>
      <c r="L302" s="222"/>
      <c r="M302" s="7"/>
    </row>
    <row r="303" spans="1:13" ht="15">
      <c r="A303" s="30" t="s">
        <v>228</v>
      </c>
      <c r="B303" s="262">
        <v>1431.04</v>
      </c>
      <c r="C303" s="219">
        <v>45247</v>
      </c>
      <c r="D303" s="76">
        <v>45260.318749999999</v>
      </c>
      <c r="E303" s="76">
        <v>45274</v>
      </c>
      <c r="F303" s="273">
        <f t="shared" si="20"/>
        <v>7.1593749999992724</v>
      </c>
      <c r="G303" s="273">
        <f t="shared" si="21"/>
        <v>13.681250000001455</v>
      </c>
      <c r="H303" s="273">
        <f t="shared" si="22"/>
        <v>20.840625000000728</v>
      </c>
      <c r="I303" s="303">
        <f t="shared" si="23"/>
        <v>1.9232056950687813E-5</v>
      </c>
      <c r="J303" s="301">
        <f t="shared" si="24"/>
        <v>4.0080808688794221E-4</v>
      </c>
      <c r="K303" s="111"/>
      <c r="L303" s="222"/>
      <c r="M303" s="7"/>
    </row>
    <row r="304" spans="1:13" ht="15">
      <c r="A304" s="30" t="s">
        <v>228</v>
      </c>
      <c r="B304" s="262">
        <v>1431.18</v>
      </c>
      <c r="C304" s="219">
        <v>45264</v>
      </c>
      <c r="D304" s="76">
        <v>45300.390972222223</v>
      </c>
      <c r="E304" s="76">
        <v>45289</v>
      </c>
      <c r="F304" s="273">
        <f t="shared" si="20"/>
        <v>18.695486111111677</v>
      </c>
      <c r="G304" s="273">
        <f t="shared" si="21"/>
        <v>-11.390972222223354</v>
      </c>
      <c r="H304" s="273">
        <f t="shared" si="22"/>
        <v>7.304513888888323</v>
      </c>
      <c r="I304" s="303">
        <f t="shared" si="23"/>
        <v>1.923393844105363E-5</v>
      </c>
      <c r="J304" s="301">
        <f t="shared" si="24"/>
        <v>1.4049457048069926E-4</v>
      </c>
      <c r="K304" s="111"/>
      <c r="L304" s="222"/>
      <c r="M304" s="7"/>
    </row>
    <row r="305" spans="1:13" ht="15">
      <c r="A305" s="30" t="s">
        <v>228</v>
      </c>
      <c r="B305" s="262">
        <v>1432</v>
      </c>
      <c r="C305" s="219">
        <v>45279</v>
      </c>
      <c r="D305" s="76">
        <v>45289.338194444441</v>
      </c>
      <c r="E305" s="76">
        <v>45303</v>
      </c>
      <c r="F305" s="273">
        <f t="shared" si="20"/>
        <v>5.6690972222204437</v>
      </c>
      <c r="G305" s="273">
        <f t="shared" si="21"/>
        <v>13.661805555559113</v>
      </c>
      <c r="H305" s="273">
        <f t="shared" si="22"/>
        <v>19.330902777779556</v>
      </c>
      <c r="I305" s="303">
        <f t="shared" si="23"/>
        <v>1.9244958598910547E-5</v>
      </c>
      <c r="J305" s="301">
        <f t="shared" si="24"/>
        <v>3.7202242363793247E-4</v>
      </c>
      <c r="K305" s="111"/>
      <c r="L305" s="222"/>
      <c r="M305" s="7"/>
    </row>
    <row r="306" spans="1:13" ht="15">
      <c r="A306" s="30" t="s">
        <v>228</v>
      </c>
      <c r="B306" s="262">
        <v>1432.98</v>
      </c>
      <c r="C306" s="219">
        <v>45230</v>
      </c>
      <c r="D306" s="76">
        <v>45244.419444444444</v>
      </c>
      <c r="E306" s="76">
        <v>45244</v>
      </c>
      <c r="F306" s="273">
        <f t="shared" si="20"/>
        <v>7.7097222222218988</v>
      </c>
      <c r="G306" s="273">
        <f t="shared" si="21"/>
        <v>-0.41944444444379769</v>
      </c>
      <c r="H306" s="273">
        <f t="shared" si="22"/>
        <v>7.2902777777781012</v>
      </c>
      <c r="I306" s="303">
        <f t="shared" si="23"/>
        <v>1.9258129031471252E-5</v>
      </c>
      <c r="J306" s="301">
        <f t="shared" si="24"/>
        <v>1.4039711011971817E-4</v>
      </c>
      <c r="K306" s="111"/>
      <c r="L306" s="222"/>
      <c r="M306" s="7"/>
    </row>
    <row r="307" spans="1:13" ht="15">
      <c r="A307" s="30" t="s">
        <v>228</v>
      </c>
      <c r="B307" s="262">
        <v>1434.74</v>
      </c>
      <c r="C307" s="219">
        <v>45250</v>
      </c>
      <c r="D307" s="76">
        <v>45260.322916666664</v>
      </c>
      <c r="E307" s="76">
        <v>45274</v>
      </c>
      <c r="F307" s="273">
        <f t="shared" si="20"/>
        <v>5.6614583333321207</v>
      </c>
      <c r="G307" s="273">
        <f t="shared" si="21"/>
        <v>13.677083333335759</v>
      </c>
      <c r="H307" s="273">
        <f t="shared" si="22"/>
        <v>19.338541666667879</v>
      </c>
      <c r="I307" s="303">
        <f t="shared" si="23"/>
        <v>1.928178205321293E-5</v>
      </c>
      <c r="J307" s="301">
        <f t="shared" si="24"/>
        <v>3.7288154564366717E-4</v>
      </c>
      <c r="K307" s="111"/>
      <c r="L307" s="222"/>
      <c r="M307" s="7"/>
    </row>
    <row r="308" spans="1:13" ht="15">
      <c r="A308" s="30" t="s">
        <v>228</v>
      </c>
      <c r="B308" s="262">
        <v>1639.56</v>
      </c>
      <c r="C308" s="219">
        <v>45103</v>
      </c>
      <c r="D308" s="76">
        <v>45116.372916666667</v>
      </c>
      <c r="E308" s="76">
        <v>45121</v>
      </c>
      <c r="F308" s="273">
        <f t="shared" si="20"/>
        <v>7.1864583333335759</v>
      </c>
      <c r="G308" s="273">
        <f t="shared" si="21"/>
        <v>4.6270833333328483</v>
      </c>
      <c r="H308" s="273">
        <f t="shared" si="22"/>
        <v>11.813541666666424</v>
      </c>
      <c r="I308" s="303">
        <f t="shared" si="23"/>
        <v>2.2034402458400681E-5</v>
      </c>
      <c r="J308" s="301">
        <f t="shared" si="24"/>
        <v>2.6030433154241353E-4</v>
      </c>
      <c r="K308" s="111"/>
      <c r="L308" s="222"/>
      <c r="M308" s="7"/>
    </row>
    <row r="309" spans="1:13" ht="15">
      <c r="A309" s="30" t="s">
        <v>228</v>
      </c>
      <c r="B309" s="262">
        <v>1667.01</v>
      </c>
      <c r="C309" s="219">
        <v>45090</v>
      </c>
      <c r="D309" s="76">
        <v>45103.472222222219</v>
      </c>
      <c r="E309" s="76">
        <v>45106</v>
      </c>
      <c r="F309" s="273">
        <f t="shared" si="20"/>
        <v>7.2361111111094942</v>
      </c>
      <c r="G309" s="273">
        <f t="shared" si="21"/>
        <v>2.5277777777810115</v>
      </c>
      <c r="H309" s="273">
        <f t="shared" si="22"/>
        <v>9.7638888888905058</v>
      </c>
      <c r="I309" s="303">
        <f t="shared" si="23"/>
        <v>2.240330896226946E-5</v>
      </c>
      <c r="J309" s="301">
        <f t="shared" si="24"/>
        <v>2.1874341945108387E-4</v>
      </c>
      <c r="K309" s="111"/>
      <c r="L309" s="222"/>
      <c r="M309" s="7"/>
    </row>
    <row r="310" spans="1:13" ht="15">
      <c r="A310" s="30" t="s">
        <v>228</v>
      </c>
      <c r="B310" s="262">
        <v>1676.16</v>
      </c>
      <c r="C310" s="219">
        <v>45076</v>
      </c>
      <c r="D310" s="76">
        <v>45088.355555555558</v>
      </c>
      <c r="E310" s="76">
        <v>45091</v>
      </c>
      <c r="F310" s="273">
        <f t="shared" si="20"/>
        <v>6.6777777777788287</v>
      </c>
      <c r="G310" s="273">
        <f t="shared" si="21"/>
        <v>2.6444444444423425</v>
      </c>
      <c r="H310" s="273">
        <f t="shared" si="22"/>
        <v>9.3222222222211713</v>
      </c>
      <c r="I310" s="303">
        <f t="shared" si="23"/>
        <v>2.252627779689239E-5</v>
      </c>
      <c r="J310" s="301">
        <f t="shared" si="24"/>
        <v>2.099949674621176E-4</v>
      </c>
      <c r="K310" s="111"/>
      <c r="L310" s="222"/>
      <c r="M310" s="7"/>
    </row>
    <row r="311" spans="1:13" ht="15">
      <c r="A311" s="30" t="s">
        <v>228</v>
      </c>
      <c r="B311" s="262">
        <v>1682.58</v>
      </c>
      <c r="C311" s="219">
        <v>45097</v>
      </c>
      <c r="D311" s="76">
        <v>45111.39166666667</v>
      </c>
      <c r="E311" s="76">
        <v>45121</v>
      </c>
      <c r="F311" s="273">
        <f t="shared" si="20"/>
        <v>7.6958333333350311</v>
      </c>
      <c r="G311" s="273">
        <f t="shared" si="21"/>
        <v>9.6083333333299379</v>
      </c>
      <c r="H311" s="273">
        <f t="shared" si="22"/>
        <v>17.304166666664969</v>
      </c>
      <c r="I311" s="303">
        <f t="shared" si="23"/>
        <v>2.2612557569381917E-5</v>
      </c>
      <c r="J311" s="301">
        <f t="shared" si="24"/>
        <v>3.9129146494014117E-4</v>
      </c>
      <c r="K311" s="111"/>
      <c r="L311" s="222"/>
      <c r="M311" s="7"/>
    </row>
    <row r="312" spans="1:13" ht="15">
      <c r="A312" s="30" t="s">
        <v>228</v>
      </c>
      <c r="B312" s="262">
        <v>1683.32</v>
      </c>
      <c r="C312" s="219">
        <v>45077</v>
      </c>
      <c r="D312" s="76">
        <v>45087.354861111111</v>
      </c>
      <c r="E312" s="76">
        <v>45091</v>
      </c>
      <c r="F312" s="273">
        <f t="shared" si="20"/>
        <v>5.6774305555554747</v>
      </c>
      <c r="G312" s="273">
        <f t="shared" si="21"/>
        <v>3.6451388888890506</v>
      </c>
      <c r="H312" s="273">
        <f t="shared" si="22"/>
        <v>9.3225694444445253</v>
      </c>
      <c r="I312" s="303">
        <f t="shared" si="23"/>
        <v>2.2622502589886939E-5</v>
      </c>
      <c r="J312" s="301">
        <f t="shared" si="24"/>
        <v>2.1089985140134712E-4</v>
      </c>
      <c r="K312" s="111"/>
      <c r="L312" s="222"/>
      <c r="M312" s="7"/>
    </row>
    <row r="313" spans="1:13" ht="15">
      <c r="A313" s="30" t="s">
        <v>228</v>
      </c>
      <c r="B313" s="262">
        <v>1685.05</v>
      </c>
      <c r="C313" s="219">
        <v>45097</v>
      </c>
      <c r="D313" s="76">
        <v>45114.379861111112</v>
      </c>
      <c r="E313" s="76">
        <v>45121</v>
      </c>
      <c r="F313" s="273">
        <f t="shared" si="20"/>
        <v>9.1899305555562023</v>
      </c>
      <c r="G313" s="273">
        <f t="shared" si="21"/>
        <v>6.6201388888875954</v>
      </c>
      <c r="H313" s="273">
        <f t="shared" si="22"/>
        <v>15.810069444443798</v>
      </c>
      <c r="I313" s="303">
        <f t="shared" si="23"/>
        <v>2.2645752435121656E-5</v>
      </c>
      <c r="J313" s="301">
        <f t="shared" si="24"/>
        <v>3.5803091862095563E-4</v>
      </c>
      <c r="K313" s="111"/>
      <c r="L313" s="222"/>
      <c r="M313" s="7"/>
    </row>
    <row r="314" spans="1:13" ht="15">
      <c r="A314" s="30" t="s">
        <v>228</v>
      </c>
      <c r="B314" s="262">
        <v>1688.55</v>
      </c>
      <c r="C314" s="219">
        <v>45106</v>
      </c>
      <c r="D314" s="76">
        <v>45117.375</v>
      </c>
      <c r="E314" s="76">
        <v>45121</v>
      </c>
      <c r="F314" s="273">
        <f t="shared" si="20"/>
        <v>6.1875</v>
      </c>
      <c r="G314" s="273">
        <f t="shared" si="21"/>
        <v>3.625</v>
      </c>
      <c r="H314" s="273">
        <f t="shared" si="22"/>
        <v>9.8125</v>
      </c>
      <c r="I314" s="303">
        <f t="shared" si="23"/>
        <v>2.2692789694267039E-5</v>
      </c>
      <c r="J314" s="301">
        <f t="shared" si="24"/>
        <v>2.2267299887499532E-4</v>
      </c>
      <c r="K314" s="111"/>
      <c r="L314" s="222"/>
      <c r="M314" s="7"/>
    </row>
    <row r="315" spans="1:13" ht="15">
      <c r="A315" s="30" t="s">
        <v>228</v>
      </c>
      <c r="B315" s="262">
        <v>1692.69</v>
      </c>
      <c r="C315" s="219">
        <v>45097</v>
      </c>
      <c r="D315" s="76">
        <v>45112.354861111111</v>
      </c>
      <c r="E315" s="76">
        <v>45121</v>
      </c>
      <c r="F315" s="273">
        <f t="shared" si="20"/>
        <v>8.1774305555554747</v>
      </c>
      <c r="G315" s="273">
        <f t="shared" si="21"/>
        <v>8.6451388888890506</v>
      </c>
      <c r="H315" s="273">
        <f t="shared" si="22"/>
        <v>16.822569444444525</v>
      </c>
      <c r="I315" s="303">
        <f t="shared" si="23"/>
        <v>2.2748428052227578E-5</v>
      </c>
      <c r="J315" s="301">
        <f t="shared" si="24"/>
        <v>3.8268701066054833E-4</v>
      </c>
      <c r="K315" s="111"/>
      <c r="L315" s="222"/>
      <c r="M315" s="7"/>
    </row>
    <row r="316" spans="1:13" ht="15">
      <c r="A316" s="30" t="s">
        <v>228</v>
      </c>
      <c r="B316" s="262">
        <v>1692.82</v>
      </c>
      <c r="C316" s="219">
        <v>45097</v>
      </c>
      <c r="D316" s="76">
        <v>45117.374305555553</v>
      </c>
      <c r="E316" s="76">
        <v>45121</v>
      </c>
      <c r="F316" s="273">
        <f t="shared" si="20"/>
        <v>10.687152777776646</v>
      </c>
      <c r="G316" s="273">
        <f t="shared" si="21"/>
        <v>3.6256944444467081</v>
      </c>
      <c r="H316" s="273">
        <f t="shared" si="22"/>
        <v>14.312847222223354</v>
      </c>
      <c r="I316" s="303">
        <f t="shared" si="23"/>
        <v>2.2750175150424404E-5</v>
      </c>
      <c r="J316" s="301">
        <f t="shared" si="24"/>
        <v>3.2561978120684669E-4</v>
      </c>
      <c r="K316" s="111"/>
      <c r="L316" s="222"/>
      <c r="M316" s="7"/>
    </row>
    <row r="317" spans="1:13" ht="15">
      <c r="A317" s="30" t="s">
        <v>228</v>
      </c>
      <c r="B317" s="262">
        <v>1693.09</v>
      </c>
      <c r="C317" s="219">
        <v>45105</v>
      </c>
      <c r="D317" s="76">
        <v>45131.505555555559</v>
      </c>
      <c r="E317" s="76">
        <v>45121</v>
      </c>
      <c r="F317" s="273">
        <f t="shared" si="20"/>
        <v>13.752777777779556</v>
      </c>
      <c r="G317" s="273">
        <f t="shared" si="21"/>
        <v>-10.505555555559113</v>
      </c>
      <c r="H317" s="273">
        <f t="shared" si="22"/>
        <v>3.2472222222204437</v>
      </c>
      <c r="I317" s="303">
        <f t="shared" si="23"/>
        <v>2.2753803738987048E-5</v>
      </c>
      <c r="J317" s="301">
        <f t="shared" si="24"/>
        <v>7.3886657141281363E-5</v>
      </c>
      <c r="K317" s="111"/>
      <c r="L317" s="222"/>
      <c r="M317" s="7"/>
    </row>
    <row r="318" spans="1:13" ht="15">
      <c r="A318" s="30" t="s">
        <v>228</v>
      </c>
      <c r="B318" s="262">
        <v>1698.28</v>
      </c>
      <c r="C318" s="219">
        <v>45105</v>
      </c>
      <c r="D318" s="76">
        <v>45119.293749999997</v>
      </c>
      <c r="E318" s="76">
        <v>45121</v>
      </c>
      <c r="F318" s="273">
        <f t="shared" si="20"/>
        <v>7.6468749999985448</v>
      </c>
      <c r="G318" s="273">
        <f t="shared" si="21"/>
        <v>1.7062500000029104</v>
      </c>
      <c r="H318" s="273">
        <f t="shared" si="22"/>
        <v>9.3531250000014552</v>
      </c>
      <c r="I318" s="303">
        <f t="shared" si="23"/>
        <v>2.28235532746912E-5</v>
      </c>
      <c r="J318" s="301">
        <f t="shared" si="24"/>
        <v>2.1347154672237935E-4</v>
      </c>
      <c r="K318" s="111"/>
      <c r="L318" s="222"/>
      <c r="M318" s="7"/>
    </row>
    <row r="319" spans="1:13" ht="15">
      <c r="A319" s="30" t="s">
        <v>228</v>
      </c>
      <c r="B319" s="262">
        <v>1699.16</v>
      </c>
      <c r="C319" s="219">
        <v>45090</v>
      </c>
      <c r="D319" s="76">
        <v>45105.344444444447</v>
      </c>
      <c r="E319" s="76">
        <v>45106</v>
      </c>
      <c r="F319" s="273">
        <f t="shared" si="20"/>
        <v>8.172222222223354</v>
      </c>
      <c r="G319" s="273">
        <f t="shared" si="21"/>
        <v>0.65555555555329192</v>
      </c>
      <c r="H319" s="273">
        <f t="shared" si="22"/>
        <v>8.827777777776646</v>
      </c>
      <c r="I319" s="303">
        <f t="shared" si="23"/>
        <v>2.2835379785562043E-5</v>
      </c>
      <c r="J319" s="301">
        <f t="shared" si="24"/>
        <v>2.0158565821807464E-4</v>
      </c>
      <c r="K319" s="111"/>
      <c r="L319" s="222"/>
      <c r="M319" s="7"/>
    </row>
    <row r="320" spans="1:13" ht="15">
      <c r="A320" s="30" t="s">
        <v>228</v>
      </c>
      <c r="B320" s="262">
        <v>1701.19</v>
      </c>
      <c r="C320" s="219">
        <v>45091</v>
      </c>
      <c r="D320" s="76">
        <v>45107.23333333333</v>
      </c>
      <c r="E320" s="76">
        <v>45106</v>
      </c>
      <c r="F320" s="273">
        <f t="shared" si="20"/>
        <v>8.6166666666649689</v>
      </c>
      <c r="G320" s="273">
        <f t="shared" si="21"/>
        <v>-1.2333333333299379</v>
      </c>
      <c r="H320" s="273">
        <f t="shared" si="22"/>
        <v>7.3833333333350311</v>
      </c>
      <c r="I320" s="303">
        <f t="shared" si="23"/>
        <v>2.2862661395866364E-5</v>
      </c>
      <c r="J320" s="301">
        <f t="shared" si="24"/>
        <v>1.6880264997285214E-4</v>
      </c>
      <c r="K320" s="111"/>
      <c r="L320" s="222"/>
      <c r="M320" s="7"/>
    </row>
    <row r="321" spans="1:13" ht="15">
      <c r="A321" s="30" t="s">
        <v>228</v>
      </c>
      <c r="B321" s="262">
        <v>1702.19</v>
      </c>
      <c r="C321" s="219">
        <v>45100</v>
      </c>
      <c r="D321" s="76">
        <v>45115.377083333333</v>
      </c>
      <c r="E321" s="76">
        <v>45121</v>
      </c>
      <c r="F321" s="273">
        <f t="shared" si="20"/>
        <v>8.1885416666664241</v>
      </c>
      <c r="G321" s="273">
        <f t="shared" si="21"/>
        <v>5.6229166666671517</v>
      </c>
      <c r="H321" s="273">
        <f t="shared" si="22"/>
        <v>13.811458333333576</v>
      </c>
      <c r="I321" s="303">
        <f t="shared" si="23"/>
        <v>2.2876100612765043E-5</v>
      </c>
      <c r="J321" s="301">
        <f t="shared" si="24"/>
        <v>3.1595231044235107E-4</v>
      </c>
      <c r="K321" s="111"/>
      <c r="L321" s="222"/>
      <c r="M321" s="7"/>
    </row>
    <row r="322" spans="1:13" ht="15">
      <c r="A322" s="30" t="s">
        <v>228</v>
      </c>
      <c r="B322" s="262">
        <v>1707.75</v>
      </c>
      <c r="C322" s="219">
        <v>45100</v>
      </c>
      <c r="D322" s="76">
        <v>45115.379166666666</v>
      </c>
      <c r="E322" s="76">
        <v>45121</v>
      </c>
      <c r="F322" s="273">
        <f t="shared" si="20"/>
        <v>8.1895833333328483</v>
      </c>
      <c r="G322" s="273">
        <f t="shared" si="21"/>
        <v>5.6208333333343035</v>
      </c>
      <c r="H322" s="273">
        <f t="shared" si="22"/>
        <v>13.810416666667152</v>
      </c>
      <c r="I322" s="303">
        <f t="shared" si="23"/>
        <v>2.2950822658721708E-5</v>
      </c>
      <c r="J322" s="301">
        <f t="shared" si="24"/>
        <v>3.1696042375973241E-4</v>
      </c>
      <c r="K322" s="111"/>
      <c r="L322" s="222"/>
      <c r="M322" s="7"/>
    </row>
    <row r="323" spans="1:13" ht="15">
      <c r="A323" s="30" t="s">
        <v>228</v>
      </c>
      <c r="B323" s="262">
        <v>1709.91</v>
      </c>
      <c r="C323" s="219">
        <v>45090</v>
      </c>
      <c r="D323" s="76">
        <v>45102.557638888888</v>
      </c>
      <c r="E323" s="76">
        <v>45106</v>
      </c>
      <c r="F323" s="273">
        <f t="shared" si="20"/>
        <v>6.7788194444437977</v>
      </c>
      <c r="G323" s="273">
        <f t="shared" si="21"/>
        <v>3.4423611111124046</v>
      </c>
      <c r="H323" s="273">
        <f t="shared" si="22"/>
        <v>10.221180555556202</v>
      </c>
      <c r="I323" s="303">
        <f t="shared" si="23"/>
        <v>2.2979851367222856E-5</v>
      </c>
      <c r="J323" s="301">
        <f t="shared" si="24"/>
        <v>2.3488120996422986E-4</v>
      </c>
      <c r="K323" s="111"/>
      <c r="L323" s="222"/>
      <c r="M323" s="7"/>
    </row>
    <row r="324" spans="1:13" ht="15">
      <c r="A324" s="30" t="s">
        <v>228</v>
      </c>
      <c r="B324" s="262">
        <v>1710.78</v>
      </c>
      <c r="C324" s="219">
        <v>45100</v>
      </c>
      <c r="D324" s="76">
        <v>45118.381944444445</v>
      </c>
      <c r="E324" s="76">
        <v>45121</v>
      </c>
      <c r="F324" s="273">
        <f t="shared" si="20"/>
        <v>9.6909722222226264</v>
      </c>
      <c r="G324" s="273">
        <f t="shared" si="21"/>
        <v>2.6180555555547471</v>
      </c>
      <c r="H324" s="273">
        <f t="shared" si="22"/>
        <v>12.309027777777374</v>
      </c>
      <c r="I324" s="303">
        <f t="shared" si="23"/>
        <v>2.2991543485924709E-5</v>
      </c>
      <c r="J324" s="301">
        <f t="shared" si="24"/>
        <v>2.8300354742222364E-4</v>
      </c>
      <c r="K324" s="111"/>
      <c r="L324" s="222"/>
      <c r="M324" s="7"/>
    </row>
    <row r="325" spans="1:13" ht="15">
      <c r="A325" s="30" t="s">
        <v>228</v>
      </c>
      <c r="B325" s="262">
        <v>1711.94</v>
      </c>
      <c r="C325" s="219">
        <v>45097</v>
      </c>
      <c r="D325" s="76">
        <v>45111.390972222223</v>
      </c>
      <c r="E325" s="76">
        <v>45121</v>
      </c>
      <c r="F325" s="273">
        <f t="shared" si="20"/>
        <v>7.695486111111677</v>
      </c>
      <c r="G325" s="273">
        <f t="shared" si="21"/>
        <v>9.609027777776646</v>
      </c>
      <c r="H325" s="273">
        <f t="shared" si="22"/>
        <v>17.304513888888323</v>
      </c>
      <c r="I325" s="303">
        <f t="shared" si="23"/>
        <v>2.3007132977527178E-5</v>
      </c>
      <c r="J325" s="301">
        <f t="shared" si="24"/>
        <v>3.9812725215311958E-4</v>
      </c>
      <c r="K325" s="111"/>
      <c r="L325" s="222"/>
      <c r="M325" s="7"/>
    </row>
    <row r="326" spans="1:13" ht="15">
      <c r="A326" s="30" t="s">
        <v>228</v>
      </c>
      <c r="B326" s="262">
        <v>1714.61</v>
      </c>
      <c r="C326" s="219">
        <v>45090</v>
      </c>
      <c r="D326" s="76">
        <v>45100.545138888891</v>
      </c>
      <c r="E326" s="76">
        <v>45106</v>
      </c>
      <c r="F326" s="273">
        <f t="shared" si="20"/>
        <v>5.7725694444452529</v>
      </c>
      <c r="G326" s="273">
        <f t="shared" si="21"/>
        <v>5.4548611111094942</v>
      </c>
      <c r="H326" s="273">
        <f t="shared" si="22"/>
        <v>11.227430555554747</v>
      </c>
      <c r="I326" s="303">
        <f t="shared" si="23"/>
        <v>2.3043015686646653E-5</v>
      </c>
      <c r="J326" s="301">
        <f t="shared" si="24"/>
        <v>2.5871385841238397E-4</v>
      </c>
      <c r="K326" s="111"/>
      <c r="L326" s="222"/>
      <c r="M326" s="7"/>
    </row>
    <row r="327" spans="1:13" ht="15">
      <c r="A327" s="30" t="s">
        <v>228</v>
      </c>
      <c r="B327" s="262">
        <v>1716.15</v>
      </c>
      <c r="C327" s="219">
        <v>45091</v>
      </c>
      <c r="D327" s="76">
        <v>45103.470833333333</v>
      </c>
      <c r="E327" s="76">
        <v>45106</v>
      </c>
      <c r="F327" s="273">
        <f t="shared" si="20"/>
        <v>6.7354166666664241</v>
      </c>
      <c r="G327" s="273">
        <f t="shared" si="21"/>
        <v>2.5291666666671517</v>
      </c>
      <c r="H327" s="273">
        <f t="shared" si="22"/>
        <v>9.2645833333335759</v>
      </c>
      <c r="I327" s="303">
        <f t="shared" si="23"/>
        <v>2.3063712080670625E-5</v>
      </c>
      <c r="J327" s="301">
        <f t="shared" si="24"/>
        <v>2.1367568254738531E-4</v>
      </c>
      <c r="K327" s="111"/>
      <c r="L327" s="222"/>
      <c r="M327" s="7"/>
    </row>
    <row r="328" spans="1:13" ht="15">
      <c r="A328" s="30" t="s">
        <v>228</v>
      </c>
      <c r="B328" s="262">
        <v>1716.89</v>
      </c>
      <c r="C328" s="219">
        <v>45091</v>
      </c>
      <c r="D328" s="76">
        <v>45101.550694444442</v>
      </c>
      <c r="E328" s="76">
        <v>45106</v>
      </c>
      <c r="F328" s="273">
        <f t="shared" si="20"/>
        <v>5.7753472222211713</v>
      </c>
      <c r="G328" s="273">
        <f t="shared" si="21"/>
        <v>4.4493055555576575</v>
      </c>
      <c r="H328" s="273">
        <f t="shared" si="22"/>
        <v>10.224652777778829</v>
      </c>
      <c r="I328" s="303">
        <f t="shared" si="23"/>
        <v>2.3073657101175647E-5</v>
      </c>
      <c r="J328" s="301">
        <f t="shared" si="24"/>
        <v>2.3592013217305178E-4</v>
      </c>
      <c r="K328" s="111"/>
      <c r="L328" s="222"/>
      <c r="M328" s="7"/>
    </row>
    <row r="329" spans="1:13" ht="15">
      <c r="A329" s="30" t="s">
        <v>228</v>
      </c>
      <c r="B329" s="262">
        <v>1724.33</v>
      </c>
      <c r="C329" s="219">
        <v>45103</v>
      </c>
      <c r="D329" s="76">
        <v>45116.37222222222</v>
      </c>
      <c r="E329" s="76">
        <v>45121</v>
      </c>
      <c r="F329" s="273">
        <f t="shared" si="20"/>
        <v>7.1861111111102218</v>
      </c>
      <c r="G329" s="273">
        <f t="shared" si="21"/>
        <v>4.6277777777795563</v>
      </c>
      <c r="H329" s="273">
        <f t="shared" si="22"/>
        <v>11.813888888889778</v>
      </c>
      <c r="I329" s="303">
        <f t="shared" si="23"/>
        <v>2.317364487490183E-5</v>
      </c>
      <c r="J329" s="301">
        <f t="shared" si="24"/>
        <v>2.7377086570268028E-4</v>
      </c>
      <c r="K329" s="111"/>
      <c r="L329" s="222"/>
      <c r="M329" s="7"/>
    </row>
    <row r="330" spans="1:13" ht="15">
      <c r="A330" s="30" t="s">
        <v>228</v>
      </c>
      <c r="B330" s="262">
        <v>1727.78</v>
      </c>
      <c r="C330" s="219">
        <v>45105</v>
      </c>
      <c r="D330" s="76">
        <v>45130.49722222222</v>
      </c>
      <c r="E330" s="76">
        <v>45121</v>
      </c>
      <c r="F330" s="273">
        <f t="shared" ref="F330:F393" si="25">(D330-C330+1)/2</f>
        <v>13.248611111110222</v>
      </c>
      <c r="G330" s="273">
        <f t="shared" ref="G330:G393" si="26">E330-D330</f>
        <v>-9.4972222222204437</v>
      </c>
      <c r="H330" s="273">
        <f t="shared" ref="H330:H393" si="27">SUM(F330:G330)</f>
        <v>3.7513888888897782</v>
      </c>
      <c r="I330" s="303">
        <f t="shared" ref="I330:I393" si="28">+B330/B$1768</f>
        <v>2.3220010173202278E-5</v>
      </c>
      <c r="J330" s="301">
        <f t="shared" ref="J330:J393" si="29">+I330*H330</f>
        <v>8.7107288163658643E-5</v>
      </c>
      <c r="K330" s="111"/>
      <c r="L330" s="222"/>
      <c r="M330" s="7"/>
    </row>
    <row r="331" spans="1:13" ht="15">
      <c r="A331" s="30" t="s">
        <v>228</v>
      </c>
      <c r="B331" s="262">
        <v>1746.92</v>
      </c>
      <c r="C331" s="219">
        <v>45076</v>
      </c>
      <c r="D331" s="76">
        <v>45086.351388888892</v>
      </c>
      <c r="E331" s="76">
        <v>45091</v>
      </c>
      <c r="F331" s="273">
        <f t="shared" si="25"/>
        <v>5.6756944444459805</v>
      </c>
      <c r="G331" s="273">
        <f t="shared" si="26"/>
        <v>4.648611111108039</v>
      </c>
      <c r="H331" s="273">
        <f t="shared" si="27"/>
        <v>10.32430555555402</v>
      </c>
      <c r="I331" s="303">
        <f t="shared" si="28"/>
        <v>2.3477236784643026E-5</v>
      </c>
      <c r="J331" s="301">
        <f t="shared" si="29"/>
        <v>2.4238616616474717E-4</v>
      </c>
      <c r="K331" s="111"/>
      <c r="L331" s="222"/>
      <c r="M331" s="7"/>
    </row>
    <row r="332" spans="1:13" ht="15">
      <c r="A332" s="30" t="s">
        <v>228</v>
      </c>
      <c r="B332" s="262">
        <v>1768.74</v>
      </c>
      <c r="C332" s="219">
        <v>45077</v>
      </c>
      <c r="D332" s="76">
        <v>45089.571527777778</v>
      </c>
      <c r="E332" s="76">
        <v>45091</v>
      </c>
      <c r="F332" s="273">
        <f t="shared" si="25"/>
        <v>6.7857638888890506</v>
      </c>
      <c r="G332" s="273">
        <f t="shared" si="26"/>
        <v>1.4284722222218988</v>
      </c>
      <c r="H332" s="273">
        <f t="shared" si="27"/>
        <v>8.2142361111109494</v>
      </c>
      <c r="I332" s="303">
        <f t="shared" si="28"/>
        <v>2.3770480497372235E-5</v>
      </c>
      <c r="J332" s="301">
        <f t="shared" si="29"/>
        <v>1.9525633927997357E-4</v>
      </c>
      <c r="K332" s="111"/>
      <c r="L332" s="222"/>
      <c r="M332" s="7"/>
    </row>
    <row r="333" spans="1:13" ht="15">
      <c r="A333" s="30" t="s">
        <v>228</v>
      </c>
      <c r="B333" s="262">
        <v>1771.68</v>
      </c>
      <c r="C333" s="219">
        <v>45082</v>
      </c>
      <c r="D333" s="76">
        <v>45107.232638888891</v>
      </c>
      <c r="E333" s="76">
        <v>45106</v>
      </c>
      <c r="F333" s="273">
        <f t="shared" si="25"/>
        <v>13.116319444445253</v>
      </c>
      <c r="G333" s="273">
        <f t="shared" si="26"/>
        <v>-1.2326388888905058</v>
      </c>
      <c r="H333" s="273">
        <f t="shared" si="27"/>
        <v>11.883680555554747</v>
      </c>
      <c r="I333" s="303">
        <f t="shared" si="28"/>
        <v>2.3809991795054357E-5</v>
      </c>
      <c r="J333" s="301">
        <f t="shared" si="29"/>
        <v>2.8295033652280552E-4</v>
      </c>
      <c r="K333" s="111"/>
      <c r="L333" s="222"/>
      <c r="M333" s="7"/>
    </row>
    <row r="334" spans="1:13" ht="15">
      <c r="A334" s="30" t="s">
        <v>228</v>
      </c>
      <c r="B334" s="262">
        <v>1773.59</v>
      </c>
      <c r="C334" s="219">
        <v>45035</v>
      </c>
      <c r="D334" s="76">
        <v>45065.243055555555</v>
      </c>
      <c r="E334" s="76">
        <v>45058</v>
      </c>
      <c r="F334" s="273">
        <f t="shared" si="25"/>
        <v>15.621527777777374</v>
      </c>
      <c r="G334" s="273">
        <f t="shared" si="26"/>
        <v>-7.2430555555547471</v>
      </c>
      <c r="H334" s="273">
        <f t="shared" si="27"/>
        <v>8.3784722222226264</v>
      </c>
      <c r="I334" s="303">
        <f t="shared" si="28"/>
        <v>2.3835660699330832E-5</v>
      </c>
      <c r="J334" s="301">
        <f t="shared" si="29"/>
        <v>1.9970642106766691E-4</v>
      </c>
      <c r="K334" s="111"/>
      <c r="L334" s="222"/>
      <c r="M334" s="7"/>
    </row>
    <row r="335" spans="1:13" ht="15">
      <c r="A335" s="30" t="s">
        <v>228</v>
      </c>
      <c r="B335" s="262">
        <v>1774.12</v>
      </c>
      <c r="C335" s="219">
        <v>45082</v>
      </c>
      <c r="D335" s="76">
        <v>45096.523611111108</v>
      </c>
      <c r="E335" s="76">
        <v>45106</v>
      </c>
      <c r="F335" s="273">
        <f t="shared" si="25"/>
        <v>7.7618055555540195</v>
      </c>
      <c r="G335" s="273">
        <f t="shared" si="26"/>
        <v>9.476388888891961</v>
      </c>
      <c r="H335" s="273">
        <f t="shared" si="27"/>
        <v>17.23819444444598</v>
      </c>
      <c r="I335" s="303">
        <f t="shared" si="28"/>
        <v>2.3842783484287132E-5</v>
      </c>
      <c r="J335" s="301">
        <f t="shared" si="29"/>
        <v>4.1100653779896682E-4</v>
      </c>
      <c r="K335" s="111"/>
      <c r="L335" s="222"/>
      <c r="M335" s="7"/>
    </row>
    <row r="336" spans="1:13" ht="15">
      <c r="A336" s="30" t="s">
        <v>228</v>
      </c>
      <c r="B336" s="262">
        <v>1779.08</v>
      </c>
      <c r="C336" s="219">
        <v>45082</v>
      </c>
      <c r="D336" s="76">
        <v>45104.436805555553</v>
      </c>
      <c r="E336" s="76">
        <v>45106</v>
      </c>
      <c r="F336" s="273">
        <f t="shared" si="25"/>
        <v>11.718402777776646</v>
      </c>
      <c r="G336" s="273">
        <f t="shared" si="26"/>
        <v>1.5631944444467081</v>
      </c>
      <c r="H336" s="273">
        <f t="shared" si="27"/>
        <v>13.281597222223354</v>
      </c>
      <c r="I336" s="303">
        <f t="shared" si="28"/>
        <v>2.3909442000104588E-5</v>
      </c>
      <c r="J336" s="301">
        <f t="shared" si="29"/>
        <v>3.1755557845349947E-4</v>
      </c>
      <c r="K336" s="111"/>
      <c r="L336" s="222"/>
      <c r="M336" s="7"/>
    </row>
    <row r="337" spans="1:13" ht="15">
      <c r="A337" s="30" t="s">
        <v>228</v>
      </c>
      <c r="B337" s="262">
        <v>1779.84</v>
      </c>
      <c r="C337" s="219">
        <v>45082</v>
      </c>
      <c r="D337" s="76">
        <v>45106.285416666666</v>
      </c>
      <c r="E337" s="76">
        <v>45106</v>
      </c>
      <c r="F337" s="273">
        <f t="shared" si="25"/>
        <v>12.642708333332848</v>
      </c>
      <c r="G337" s="273">
        <f t="shared" si="26"/>
        <v>-0.28541666666569654</v>
      </c>
      <c r="H337" s="273">
        <f t="shared" si="27"/>
        <v>12.357291666667152</v>
      </c>
      <c r="I337" s="303">
        <f t="shared" si="28"/>
        <v>2.3919655804947588E-5</v>
      </c>
      <c r="J337" s="301">
        <f t="shared" si="29"/>
        <v>2.9558216334802539E-4</v>
      </c>
      <c r="K337" s="111"/>
      <c r="L337" s="222"/>
      <c r="M337" s="7"/>
    </row>
    <row r="338" spans="1:13" ht="15">
      <c r="A338" s="30" t="s">
        <v>228</v>
      </c>
      <c r="B338" s="262">
        <v>1780.08</v>
      </c>
      <c r="C338" s="219">
        <v>45049</v>
      </c>
      <c r="D338" s="76">
        <v>45070.231249999997</v>
      </c>
      <c r="E338" s="76">
        <v>45072</v>
      </c>
      <c r="F338" s="273">
        <f t="shared" si="25"/>
        <v>11.115624999998545</v>
      </c>
      <c r="G338" s="273">
        <f t="shared" si="26"/>
        <v>1.7687500000029104</v>
      </c>
      <c r="H338" s="273">
        <f t="shared" si="27"/>
        <v>12.884375000001455</v>
      </c>
      <c r="I338" s="303">
        <f t="shared" si="28"/>
        <v>2.392288121700327E-5</v>
      </c>
      <c r="J338" s="301">
        <f t="shared" si="29"/>
        <v>3.082313726803613E-4</v>
      </c>
      <c r="K338" s="111"/>
      <c r="L338" s="222"/>
      <c r="M338" s="7"/>
    </row>
    <row r="339" spans="1:13" ht="15">
      <c r="A339" s="30" t="s">
        <v>228</v>
      </c>
      <c r="B339" s="262">
        <v>1780.11</v>
      </c>
      <c r="C339" s="219">
        <v>45023</v>
      </c>
      <c r="D339" s="76">
        <v>45033.598611111112</v>
      </c>
      <c r="E339" s="76">
        <v>45044</v>
      </c>
      <c r="F339" s="273">
        <f t="shared" si="25"/>
        <v>5.7993055555562023</v>
      </c>
      <c r="G339" s="273">
        <f t="shared" si="26"/>
        <v>10.401388888887595</v>
      </c>
      <c r="H339" s="273">
        <f t="shared" si="27"/>
        <v>16.200694444443798</v>
      </c>
      <c r="I339" s="303">
        <f t="shared" si="28"/>
        <v>2.3923284393510231E-5</v>
      </c>
      <c r="J339" s="301">
        <f t="shared" si="29"/>
        <v>3.8757382056679019E-4</v>
      </c>
      <c r="K339" s="111"/>
      <c r="L339" s="222"/>
      <c r="M339" s="7"/>
    </row>
    <row r="340" spans="1:13" ht="15">
      <c r="A340" s="30" t="s">
        <v>228</v>
      </c>
      <c r="B340" s="262">
        <v>1781.62</v>
      </c>
      <c r="C340" s="219">
        <v>45077</v>
      </c>
      <c r="D340" s="76">
        <v>45086.352777777778</v>
      </c>
      <c r="E340" s="76">
        <v>45091</v>
      </c>
      <c r="F340" s="273">
        <f t="shared" si="25"/>
        <v>5.1763888888890506</v>
      </c>
      <c r="G340" s="273">
        <f t="shared" si="26"/>
        <v>4.6472222222218988</v>
      </c>
      <c r="H340" s="273">
        <f t="shared" si="27"/>
        <v>9.8236111111109494</v>
      </c>
      <c r="I340" s="303">
        <f t="shared" si="28"/>
        <v>2.3943577611027236E-5</v>
      </c>
      <c r="J340" s="301">
        <f t="shared" si="29"/>
        <v>2.3521239505943452E-4</v>
      </c>
      <c r="K340" s="111"/>
      <c r="L340" s="222"/>
      <c r="M340" s="7"/>
    </row>
    <row r="341" spans="1:13" ht="15">
      <c r="A341" s="30" t="s">
        <v>228</v>
      </c>
      <c r="B341" s="262">
        <v>1782.92</v>
      </c>
      <c r="C341" s="219">
        <v>45035</v>
      </c>
      <c r="D341" s="76">
        <v>45068.261111111111</v>
      </c>
      <c r="E341" s="76">
        <v>45058</v>
      </c>
      <c r="F341" s="273">
        <f t="shared" si="25"/>
        <v>17.130555555555475</v>
      </c>
      <c r="G341" s="273">
        <f t="shared" si="26"/>
        <v>-10.261111111110949</v>
      </c>
      <c r="H341" s="273">
        <f t="shared" si="27"/>
        <v>6.8694444444445253</v>
      </c>
      <c r="I341" s="303">
        <f t="shared" si="28"/>
        <v>2.3961048592995526E-5</v>
      </c>
      <c r="J341" s="301">
        <f t="shared" si="29"/>
        <v>1.6459909214021842E-4</v>
      </c>
      <c r="K341" s="111"/>
      <c r="L341" s="222"/>
      <c r="M341" s="7"/>
    </row>
    <row r="342" spans="1:13" ht="15">
      <c r="A342" s="30" t="s">
        <v>228</v>
      </c>
      <c r="B342" s="262">
        <v>1783.34</v>
      </c>
      <c r="C342" s="219">
        <v>45020</v>
      </c>
      <c r="D342" s="76">
        <v>45034.232638888891</v>
      </c>
      <c r="E342" s="76">
        <v>45044</v>
      </c>
      <c r="F342" s="273">
        <f t="shared" si="25"/>
        <v>7.6163194444452529</v>
      </c>
      <c r="G342" s="273">
        <f t="shared" si="26"/>
        <v>9.7673611111094942</v>
      </c>
      <c r="H342" s="273">
        <f t="shared" si="27"/>
        <v>17.383680555554747</v>
      </c>
      <c r="I342" s="303">
        <f t="shared" si="28"/>
        <v>2.3966693064092967E-5</v>
      </c>
      <c r="J342" s="301">
        <f t="shared" si="29"/>
        <v>4.1662933619922174E-4</v>
      </c>
      <c r="K342" s="111"/>
      <c r="L342" s="222"/>
      <c r="M342" s="7"/>
    </row>
    <row r="343" spans="1:13" ht="15">
      <c r="A343" s="30" t="s">
        <v>228</v>
      </c>
      <c r="B343" s="262">
        <v>1783.78</v>
      </c>
      <c r="C343" s="219">
        <v>45020</v>
      </c>
      <c r="D343" s="76">
        <v>45035.234027777777</v>
      </c>
      <c r="E343" s="76">
        <v>45044</v>
      </c>
      <c r="F343" s="273">
        <f t="shared" si="25"/>
        <v>8.117013888888323</v>
      </c>
      <c r="G343" s="273">
        <f t="shared" si="26"/>
        <v>8.765972222223354</v>
      </c>
      <c r="H343" s="273">
        <f t="shared" si="27"/>
        <v>16.882986111111677</v>
      </c>
      <c r="I343" s="303">
        <f t="shared" si="28"/>
        <v>2.3972606319528388E-5</v>
      </c>
      <c r="J343" s="301">
        <f t="shared" si="29"/>
        <v>4.047291795397458E-4</v>
      </c>
      <c r="K343" s="111"/>
      <c r="L343" s="222"/>
      <c r="M343" s="7"/>
    </row>
    <row r="344" spans="1:13" ht="15">
      <c r="A344" s="30" t="s">
        <v>228</v>
      </c>
      <c r="B344" s="262">
        <v>1785.36</v>
      </c>
      <c r="C344" s="219">
        <v>45035</v>
      </c>
      <c r="D344" s="76">
        <v>45055.225694444445</v>
      </c>
      <c r="E344" s="76">
        <v>45058</v>
      </c>
      <c r="F344" s="273">
        <f t="shared" si="25"/>
        <v>10.612847222222626</v>
      </c>
      <c r="G344" s="273">
        <f t="shared" si="26"/>
        <v>2.7743055555547471</v>
      </c>
      <c r="H344" s="273">
        <f t="shared" si="27"/>
        <v>13.387152777777374</v>
      </c>
      <c r="I344" s="303">
        <f t="shared" si="28"/>
        <v>2.3993840282228302E-5</v>
      </c>
      <c r="J344" s="301">
        <f t="shared" si="29"/>
        <v>3.2120920558377926E-4</v>
      </c>
      <c r="K344" s="111"/>
      <c r="L344" s="222"/>
      <c r="M344" s="7"/>
    </row>
    <row r="345" spans="1:13" ht="15">
      <c r="A345" s="30" t="s">
        <v>228</v>
      </c>
      <c r="B345" s="262">
        <v>1785.5</v>
      </c>
      <c r="C345" s="219">
        <v>45022</v>
      </c>
      <c r="D345" s="76">
        <v>45032.279166666667</v>
      </c>
      <c r="E345" s="76">
        <v>45044</v>
      </c>
      <c r="F345" s="273">
        <f t="shared" si="25"/>
        <v>5.6395833333335759</v>
      </c>
      <c r="G345" s="273">
        <f t="shared" si="26"/>
        <v>11.720833333332848</v>
      </c>
      <c r="H345" s="273">
        <f t="shared" si="27"/>
        <v>17.360416666666424</v>
      </c>
      <c r="I345" s="303">
        <f t="shared" si="28"/>
        <v>2.3995721772594119E-5</v>
      </c>
      <c r="J345" s="301">
        <f t="shared" si="29"/>
        <v>4.1657572818963335E-4</v>
      </c>
      <c r="K345" s="111"/>
      <c r="L345" s="222"/>
      <c r="M345" s="7"/>
    </row>
    <row r="346" spans="1:13" ht="15">
      <c r="A346" s="30" t="s">
        <v>228</v>
      </c>
      <c r="B346" s="262">
        <v>1788.95</v>
      </c>
      <c r="C346" s="219">
        <v>45035</v>
      </c>
      <c r="D346" s="76">
        <v>45067.243750000001</v>
      </c>
      <c r="E346" s="76">
        <v>45058</v>
      </c>
      <c r="F346" s="273">
        <f t="shared" si="25"/>
        <v>16.621875000000728</v>
      </c>
      <c r="G346" s="273">
        <f t="shared" si="26"/>
        <v>-9.2437500000014552</v>
      </c>
      <c r="H346" s="273">
        <f t="shared" si="27"/>
        <v>7.3781249999992724</v>
      </c>
      <c r="I346" s="303">
        <f t="shared" si="28"/>
        <v>2.4042087070894566E-5</v>
      </c>
      <c r="J346" s="301">
        <f t="shared" si="29"/>
        <v>1.7738552366992647E-4</v>
      </c>
      <c r="K346" s="111"/>
      <c r="L346" s="222"/>
      <c r="M346" s="7"/>
    </row>
    <row r="347" spans="1:13" ht="15">
      <c r="A347" s="30" t="s">
        <v>228</v>
      </c>
      <c r="B347" s="262">
        <v>1790.04</v>
      </c>
      <c r="C347" s="219">
        <v>45027</v>
      </c>
      <c r="D347" s="76">
        <v>45035.234722222223</v>
      </c>
      <c r="E347" s="76">
        <v>45044</v>
      </c>
      <c r="F347" s="273">
        <f t="shared" si="25"/>
        <v>4.617361111111677</v>
      </c>
      <c r="G347" s="273">
        <f t="shared" si="26"/>
        <v>8.765277777776646</v>
      </c>
      <c r="H347" s="273">
        <f t="shared" si="27"/>
        <v>13.382638888888323</v>
      </c>
      <c r="I347" s="303">
        <f t="shared" si="28"/>
        <v>2.4056735817314127E-5</v>
      </c>
      <c r="J347" s="301">
        <f t="shared" si="29"/>
        <v>3.2194260828850065E-4</v>
      </c>
      <c r="K347" s="111"/>
      <c r="L347" s="222"/>
      <c r="M347" s="7"/>
    </row>
    <row r="348" spans="1:13" ht="15">
      <c r="A348" s="30" t="s">
        <v>228</v>
      </c>
      <c r="B348" s="262">
        <v>1791.21</v>
      </c>
      <c r="C348" s="219">
        <v>45050</v>
      </c>
      <c r="D348" s="76">
        <v>45072.231249999997</v>
      </c>
      <c r="E348" s="76">
        <v>45072</v>
      </c>
      <c r="F348" s="273">
        <f t="shared" si="25"/>
        <v>11.615624999998545</v>
      </c>
      <c r="G348" s="273">
        <f t="shared" si="26"/>
        <v>-0.23124999999708962</v>
      </c>
      <c r="H348" s="273">
        <f t="shared" si="27"/>
        <v>11.384375000001455</v>
      </c>
      <c r="I348" s="303">
        <f t="shared" si="28"/>
        <v>2.4072459701085587E-5</v>
      </c>
      <c r="J348" s="301">
        <f t="shared" si="29"/>
        <v>2.7404990840958129E-4</v>
      </c>
      <c r="K348" s="111"/>
      <c r="L348" s="222"/>
      <c r="M348" s="7"/>
    </row>
    <row r="349" spans="1:13" ht="15">
      <c r="A349" s="30" t="s">
        <v>228</v>
      </c>
      <c r="B349" s="262">
        <v>1791.83</v>
      </c>
      <c r="C349" s="219">
        <v>45020</v>
      </c>
      <c r="D349" s="76">
        <v>45034.231944444444</v>
      </c>
      <c r="E349" s="76">
        <v>45044</v>
      </c>
      <c r="F349" s="273">
        <f t="shared" si="25"/>
        <v>7.6159722222218988</v>
      </c>
      <c r="G349" s="273">
        <f t="shared" si="26"/>
        <v>9.7680555555562023</v>
      </c>
      <c r="H349" s="273">
        <f t="shared" si="27"/>
        <v>17.384027777778101</v>
      </c>
      <c r="I349" s="303">
        <f t="shared" si="28"/>
        <v>2.4080792015562766E-5</v>
      </c>
      <c r="J349" s="301">
        <f t="shared" si="29"/>
        <v>4.1862115730944026E-4</v>
      </c>
      <c r="K349" s="111"/>
      <c r="L349" s="222"/>
      <c r="M349" s="7"/>
    </row>
    <row r="350" spans="1:13" ht="15">
      <c r="A350" s="30" t="s">
        <v>228</v>
      </c>
      <c r="B350" s="262">
        <v>1793.38</v>
      </c>
      <c r="C350" s="219">
        <v>45049</v>
      </c>
      <c r="D350" s="76">
        <v>45070.232638888891</v>
      </c>
      <c r="E350" s="76">
        <v>45072</v>
      </c>
      <c r="F350" s="273">
        <f t="shared" si="25"/>
        <v>11.116319444445253</v>
      </c>
      <c r="G350" s="273">
        <f t="shared" si="26"/>
        <v>1.7673611111094942</v>
      </c>
      <c r="H350" s="273">
        <f t="shared" si="27"/>
        <v>12.883680555554747</v>
      </c>
      <c r="I350" s="303">
        <f t="shared" si="28"/>
        <v>2.4101622801755723E-5</v>
      </c>
      <c r="J350" s="301">
        <f t="shared" si="29"/>
        <v>3.1051760904829515E-4</v>
      </c>
      <c r="K350" s="111"/>
      <c r="L350" s="222"/>
      <c r="M350" s="7"/>
    </row>
    <row r="351" spans="1:13" ht="15">
      <c r="A351" s="30" t="s">
        <v>228</v>
      </c>
      <c r="B351" s="262">
        <v>1793.66</v>
      </c>
      <c r="C351" s="219">
        <v>45021</v>
      </c>
      <c r="D351" s="76">
        <v>45030.271527777775</v>
      </c>
      <c r="E351" s="76">
        <v>45044</v>
      </c>
      <c r="F351" s="273">
        <f t="shared" si="25"/>
        <v>5.1357638888875954</v>
      </c>
      <c r="G351" s="273">
        <f t="shared" si="26"/>
        <v>13.728472222224809</v>
      </c>
      <c r="H351" s="273">
        <f t="shared" si="27"/>
        <v>18.864236111112405</v>
      </c>
      <c r="I351" s="303">
        <f t="shared" si="28"/>
        <v>2.4105385782487353E-5</v>
      </c>
      <c r="J351" s="301">
        <f t="shared" si="29"/>
        <v>4.5472968895029348E-4</v>
      </c>
      <c r="K351" s="111"/>
      <c r="L351" s="222"/>
      <c r="M351" s="7"/>
    </row>
    <row r="352" spans="1:13" ht="15">
      <c r="A352" s="30" t="s">
        <v>228</v>
      </c>
      <c r="B352" s="262">
        <v>1796.46</v>
      </c>
      <c r="C352" s="219">
        <v>45047</v>
      </c>
      <c r="D352" s="76">
        <v>45054.243750000001</v>
      </c>
      <c r="E352" s="76">
        <v>45072</v>
      </c>
      <c r="F352" s="273">
        <f t="shared" si="25"/>
        <v>4.1218750000007276</v>
      </c>
      <c r="G352" s="273">
        <f t="shared" si="26"/>
        <v>17.756249999998545</v>
      </c>
      <c r="H352" s="273">
        <f t="shared" si="27"/>
        <v>21.878124999999272</v>
      </c>
      <c r="I352" s="303">
        <f t="shared" si="28"/>
        <v>2.4143015589803658E-5</v>
      </c>
      <c r="J352" s="301">
        <f t="shared" si="29"/>
        <v>5.282039129506556E-4</v>
      </c>
      <c r="K352" s="111"/>
      <c r="L352" s="222"/>
      <c r="M352" s="7"/>
    </row>
    <row r="353" spans="1:13" ht="15">
      <c r="A353" s="30" t="s">
        <v>228</v>
      </c>
      <c r="B353" s="262">
        <v>1797.73</v>
      </c>
      <c r="C353" s="219">
        <v>45050</v>
      </c>
      <c r="D353" s="76">
        <v>45071.229861111111</v>
      </c>
      <c r="E353" s="76">
        <v>45072</v>
      </c>
      <c r="F353" s="273">
        <f t="shared" si="25"/>
        <v>11.114930555555475</v>
      </c>
      <c r="G353" s="273">
        <f t="shared" si="26"/>
        <v>0.77013888888905058</v>
      </c>
      <c r="H353" s="273">
        <f t="shared" si="27"/>
        <v>11.885069444444525</v>
      </c>
      <c r="I353" s="303">
        <f t="shared" si="28"/>
        <v>2.4160083395264983E-5</v>
      </c>
      <c r="J353" s="301">
        <f t="shared" si="29"/>
        <v>2.8714426893629541E-4</v>
      </c>
      <c r="K353" s="111"/>
      <c r="L353" s="222"/>
      <c r="M353" s="7"/>
    </row>
    <row r="354" spans="1:13" ht="15">
      <c r="A354" s="30" t="s">
        <v>228</v>
      </c>
      <c r="B354" s="262">
        <v>1797.75</v>
      </c>
      <c r="C354" s="219">
        <v>45026</v>
      </c>
      <c r="D354" s="76">
        <v>45047.251388888886</v>
      </c>
      <c r="E354" s="76">
        <v>45044</v>
      </c>
      <c r="F354" s="273">
        <f t="shared" si="25"/>
        <v>11.12569444444307</v>
      </c>
      <c r="G354" s="273">
        <f t="shared" si="26"/>
        <v>-3.2513888888861402</v>
      </c>
      <c r="H354" s="273">
        <f t="shared" si="27"/>
        <v>7.8743055555569299</v>
      </c>
      <c r="I354" s="303">
        <f t="shared" si="28"/>
        <v>2.4160352179602957E-5</v>
      </c>
      <c r="J354" s="301">
        <f t="shared" si="29"/>
        <v>1.9024599539205954E-4</v>
      </c>
      <c r="K354" s="111"/>
      <c r="L354" s="222"/>
      <c r="M354" s="7"/>
    </row>
    <row r="355" spans="1:13" ht="15">
      <c r="A355" s="30" t="s">
        <v>228</v>
      </c>
      <c r="B355" s="262">
        <v>1798.52</v>
      </c>
      <c r="C355" s="219">
        <v>45021</v>
      </c>
      <c r="D355" s="76">
        <v>45031.275694444441</v>
      </c>
      <c r="E355" s="76">
        <v>45044</v>
      </c>
      <c r="F355" s="273">
        <f t="shared" si="25"/>
        <v>5.6378472222204437</v>
      </c>
      <c r="G355" s="273">
        <f t="shared" si="26"/>
        <v>12.724305555559113</v>
      </c>
      <c r="H355" s="273">
        <f t="shared" si="27"/>
        <v>18.362152777779556</v>
      </c>
      <c r="I355" s="303">
        <f t="shared" si="28"/>
        <v>2.417070037661494E-5</v>
      </c>
      <c r="J355" s="301">
        <f t="shared" si="29"/>
        <v>4.4382609306133737E-4</v>
      </c>
      <c r="K355" s="111"/>
      <c r="L355" s="222"/>
      <c r="M355" s="7"/>
    </row>
    <row r="356" spans="1:13" ht="15">
      <c r="A356" s="30" t="s">
        <v>228</v>
      </c>
      <c r="B356" s="262">
        <v>1799.48</v>
      </c>
      <c r="C356" s="219">
        <v>45082</v>
      </c>
      <c r="D356" s="76">
        <v>45109.384027777778</v>
      </c>
      <c r="E356" s="76">
        <v>45106</v>
      </c>
      <c r="F356" s="273">
        <f t="shared" si="25"/>
        <v>14.192013888889051</v>
      </c>
      <c r="G356" s="273">
        <f t="shared" si="26"/>
        <v>-3.3840277777781012</v>
      </c>
      <c r="H356" s="273">
        <f t="shared" si="27"/>
        <v>10.807986111110949</v>
      </c>
      <c r="I356" s="303">
        <f t="shared" si="28"/>
        <v>2.4183602024837675E-5</v>
      </c>
      <c r="J356" s="301">
        <f t="shared" si="29"/>
        <v>2.6137603480108022E-4</v>
      </c>
      <c r="K356" s="111"/>
      <c r="L356" s="222"/>
      <c r="M356" s="7"/>
    </row>
    <row r="357" spans="1:13" ht="15">
      <c r="A357" s="30" t="s">
        <v>228</v>
      </c>
      <c r="B357" s="262">
        <v>1799.62</v>
      </c>
      <c r="C357" s="219">
        <v>45082</v>
      </c>
      <c r="D357" s="76">
        <v>45105.345138888886</v>
      </c>
      <c r="E357" s="76">
        <v>45106</v>
      </c>
      <c r="F357" s="273">
        <f t="shared" si="25"/>
        <v>12.17256944444307</v>
      </c>
      <c r="G357" s="273">
        <f t="shared" si="26"/>
        <v>0.65486111111385981</v>
      </c>
      <c r="H357" s="273">
        <f t="shared" si="27"/>
        <v>12.82743055555693</v>
      </c>
      <c r="I357" s="303">
        <f t="shared" si="28"/>
        <v>2.4185483515203488E-5</v>
      </c>
      <c r="J357" s="301">
        <f t="shared" si="29"/>
        <v>3.1023761024383966E-4</v>
      </c>
      <c r="K357" s="111"/>
      <c r="L357" s="222"/>
      <c r="M357" s="7"/>
    </row>
    <row r="358" spans="1:13" ht="15">
      <c r="A358" s="30" t="s">
        <v>228</v>
      </c>
      <c r="B358" s="262">
        <v>1800</v>
      </c>
      <c r="C358" s="219">
        <v>45022</v>
      </c>
      <c r="D358" s="76">
        <v>45030.272916666669</v>
      </c>
      <c r="E358" s="76">
        <v>45044</v>
      </c>
      <c r="F358" s="273">
        <f t="shared" si="25"/>
        <v>4.6364583333343035</v>
      </c>
      <c r="G358" s="273">
        <f t="shared" si="26"/>
        <v>13.727083333331393</v>
      </c>
      <c r="H358" s="273">
        <f t="shared" si="27"/>
        <v>18.363541666665697</v>
      </c>
      <c r="I358" s="303">
        <f t="shared" si="28"/>
        <v>2.4190590417624988E-5</v>
      </c>
      <c r="J358" s="301">
        <f t="shared" si="29"/>
        <v>4.4422491507530037E-4</v>
      </c>
      <c r="K358" s="111"/>
      <c r="L358" s="222"/>
      <c r="M358" s="7"/>
    </row>
    <row r="359" spans="1:13" ht="15">
      <c r="A359" s="30" t="s">
        <v>228</v>
      </c>
      <c r="B359" s="262">
        <v>1800.29</v>
      </c>
      <c r="C359" s="219">
        <v>45042</v>
      </c>
      <c r="D359" s="76">
        <v>45053.393750000003</v>
      </c>
      <c r="E359" s="76">
        <v>45058</v>
      </c>
      <c r="F359" s="273">
        <f t="shared" si="25"/>
        <v>6.1968750000014552</v>
      </c>
      <c r="G359" s="273">
        <f t="shared" si="26"/>
        <v>4.6062499999970896</v>
      </c>
      <c r="H359" s="273">
        <f t="shared" si="27"/>
        <v>10.803124999998545</v>
      </c>
      <c r="I359" s="303">
        <f t="shared" si="28"/>
        <v>2.4194487790525605E-5</v>
      </c>
      <c r="J359" s="301">
        <f t="shared" si="29"/>
        <v>2.6137607591198672E-4</v>
      </c>
      <c r="K359" s="111"/>
      <c r="L359" s="222"/>
      <c r="M359" s="7"/>
    </row>
    <row r="360" spans="1:13" ht="15">
      <c r="A360" s="30" t="s">
        <v>228</v>
      </c>
      <c r="B360" s="262">
        <v>1800.36</v>
      </c>
      <c r="C360" s="219">
        <v>45019</v>
      </c>
      <c r="D360" s="76">
        <v>45033.600694444445</v>
      </c>
      <c r="E360" s="76">
        <v>45044</v>
      </c>
      <c r="F360" s="273">
        <f t="shared" si="25"/>
        <v>7.8003472222226264</v>
      </c>
      <c r="G360" s="273">
        <f t="shared" si="26"/>
        <v>10.399305555554747</v>
      </c>
      <c r="H360" s="273">
        <f t="shared" si="27"/>
        <v>18.199652777777374</v>
      </c>
      <c r="I360" s="303">
        <f t="shared" si="28"/>
        <v>2.419542853570851E-5</v>
      </c>
      <c r="J360" s="301">
        <f t="shared" si="29"/>
        <v>4.4034839815942131E-4</v>
      </c>
      <c r="K360" s="111"/>
      <c r="L360" s="222"/>
      <c r="M360" s="7"/>
    </row>
    <row r="361" spans="1:13" ht="15">
      <c r="A361" s="30" t="s">
        <v>228</v>
      </c>
      <c r="B361" s="262">
        <v>1801.25</v>
      </c>
      <c r="C361" s="219">
        <v>45078</v>
      </c>
      <c r="D361" s="76">
        <v>45095.26666666667</v>
      </c>
      <c r="E361" s="76">
        <v>45106</v>
      </c>
      <c r="F361" s="273">
        <f t="shared" si="25"/>
        <v>9.1333333333350311</v>
      </c>
      <c r="G361" s="273">
        <f t="shared" si="26"/>
        <v>10.733333333329938</v>
      </c>
      <c r="H361" s="273">
        <f t="shared" si="27"/>
        <v>19.866666666664969</v>
      </c>
      <c r="I361" s="303">
        <f t="shared" si="28"/>
        <v>2.420738943874834E-5</v>
      </c>
      <c r="J361" s="301">
        <f t="shared" si="29"/>
        <v>4.8092013684975925E-4</v>
      </c>
      <c r="K361" s="111"/>
      <c r="L361" s="222"/>
      <c r="M361" s="7"/>
    </row>
    <row r="362" spans="1:13" ht="15">
      <c r="A362" s="30" t="s">
        <v>228</v>
      </c>
      <c r="B362" s="262">
        <v>1801.42</v>
      </c>
      <c r="C362" s="219">
        <v>45019</v>
      </c>
      <c r="D362" s="76">
        <v>45034.230555555558</v>
      </c>
      <c r="E362" s="76">
        <v>45044</v>
      </c>
      <c r="F362" s="273">
        <f t="shared" si="25"/>
        <v>8.1152777777788287</v>
      </c>
      <c r="G362" s="273">
        <f t="shared" si="26"/>
        <v>9.7694444444423425</v>
      </c>
      <c r="H362" s="273">
        <f t="shared" si="27"/>
        <v>17.884722222221171</v>
      </c>
      <c r="I362" s="303">
        <f t="shared" si="28"/>
        <v>2.4209674105621114E-5</v>
      </c>
      <c r="J362" s="301">
        <f t="shared" si="29"/>
        <v>4.3298329646953437E-4</v>
      </c>
      <c r="K362" s="111"/>
      <c r="L362" s="222"/>
      <c r="M362" s="7"/>
    </row>
    <row r="363" spans="1:13" ht="15">
      <c r="A363" s="30" t="s">
        <v>228</v>
      </c>
      <c r="B363" s="262">
        <v>1801.82</v>
      </c>
      <c r="C363" s="219">
        <v>45042</v>
      </c>
      <c r="D363" s="76">
        <v>45054.244444444441</v>
      </c>
      <c r="E363" s="76">
        <v>45058</v>
      </c>
      <c r="F363" s="273">
        <f t="shared" si="25"/>
        <v>6.6222222222204437</v>
      </c>
      <c r="G363" s="273">
        <f t="shared" si="26"/>
        <v>3.7555555555591127</v>
      </c>
      <c r="H363" s="273">
        <f t="shared" si="27"/>
        <v>10.377777777779556</v>
      </c>
      <c r="I363" s="303">
        <f t="shared" si="28"/>
        <v>2.4215049792380584E-5</v>
      </c>
      <c r="J363" s="301">
        <f t="shared" si="29"/>
        <v>2.512984056231927E-4</v>
      </c>
      <c r="K363" s="111"/>
      <c r="L363" s="222"/>
      <c r="M363" s="7"/>
    </row>
    <row r="364" spans="1:13" ht="15">
      <c r="A364" s="30" t="s">
        <v>228</v>
      </c>
      <c r="B364" s="262">
        <v>1803.6</v>
      </c>
      <c r="C364" s="219">
        <v>45082</v>
      </c>
      <c r="D364" s="76">
        <v>45108.381944444445</v>
      </c>
      <c r="E364" s="76">
        <v>45106</v>
      </c>
      <c r="F364" s="273">
        <f t="shared" si="25"/>
        <v>13.690972222222626</v>
      </c>
      <c r="G364" s="273">
        <f t="shared" si="26"/>
        <v>-2.3819444444452529</v>
      </c>
      <c r="H364" s="273">
        <f t="shared" si="27"/>
        <v>11.309027777777374</v>
      </c>
      <c r="I364" s="303">
        <f t="shared" si="28"/>
        <v>2.4238971598460236E-5</v>
      </c>
      <c r="J364" s="301">
        <f t="shared" si="29"/>
        <v>2.7411920311174365E-4</v>
      </c>
      <c r="K364" s="111"/>
      <c r="L364" s="222"/>
      <c r="M364" s="7"/>
    </row>
    <row r="365" spans="1:13" ht="15">
      <c r="A365" s="30" t="s">
        <v>228</v>
      </c>
      <c r="B365" s="262">
        <v>1804.11</v>
      </c>
      <c r="C365" s="219">
        <v>45047</v>
      </c>
      <c r="D365" s="76">
        <v>45065.243055555555</v>
      </c>
      <c r="E365" s="76">
        <v>45072</v>
      </c>
      <c r="F365" s="273">
        <f t="shared" si="25"/>
        <v>9.6215277777773736</v>
      </c>
      <c r="G365" s="273">
        <f t="shared" si="26"/>
        <v>6.7569444444452529</v>
      </c>
      <c r="H365" s="273">
        <f t="shared" si="27"/>
        <v>16.378472222222626</v>
      </c>
      <c r="I365" s="303">
        <f t="shared" si="28"/>
        <v>2.4245825599078563E-5</v>
      </c>
      <c r="J365" s="301">
        <f t="shared" si="29"/>
        <v>3.9710958107936251E-4</v>
      </c>
      <c r="K365" s="111"/>
      <c r="L365" s="222"/>
      <c r="M365" s="7"/>
    </row>
    <row r="366" spans="1:13" ht="15">
      <c r="A366" s="30" t="s">
        <v>228</v>
      </c>
      <c r="B366" s="262">
        <v>1807.3</v>
      </c>
      <c r="C366" s="219">
        <v>45020</v>
      </c>
      <c r="D366" s="76">
        <v>45033.599999999999</v>
      </c>
      <c r="E366" s="76">
        <v>45044</v>
      </c>
      <c r="F366" s="273">
        <f t="shared" si="25"/>
        <v>7.2999999999992724</v>
      </c>
      <c r="G366" s="273">
        <f t="shared" si="26"/>
        <v>10.400000000001455</v>
      </c>
      <c r="H366" s="273">
        <f t="shared" si="27"/>
        <v>17.700000000000728</v>
      </c>
      <c r="I366" s="303">
        <f t="shared" si="28"/>
        <v>2.4288696700985354E-5</v>
      </c>
      <c r="J366" s="301">
        <f t="shared" si="29"/>
        <v>4.2990993160745846E-4</v>
      </c>
      <c r="K366" s="111"/>
      <c r="L366" s="222"/>
      <c r="M366" s="7"/>
    </row>
    <row r="367" spans="1:13" ht="15">
      <c r="A367" s="30" t="s">
        <v>228</v>
      </c>
      <c r="B367" s="262">
        <v>1808.43</v>
      </c>
      <c r="C367" s="219">
        <v>45027</v>
      </c>
      <c r="D367" s="76">
        <v>45049.311111111114</v>
      </c>
      <c r="E367" s="76">
        <v>45044</v>
      </c>
      <c r="F367" s="273">
        <f t="shared" si="25"/>
        <v>11.65555555555693</v>
      </c>
      <c r="G367" s="273">
        <f t="shared" si="26"/>
        <v>-5.3111111111138598</v>
      </c>
      <c r="H367" s="273">
        <f t="shared" si="27"/>
        <v>6.3444444444430701</v>
      </c>
      <c r="I367" s="303">
        <f t="shared" si="28"/>
        <v>2.4303883016080866E-5</v>
      </c>
      <c r="J367" s="301">
        <f t="shared" si="29"/>
        <v>1.5419463557976852E-4</v>
      </c>
      <c r="K367" s="111"/>
      <c r="L367" s="222"/>
      <c r="M367" s="7"/>
    </row>
    <row r="368" spans="1:13" ht="15">
      <c r="A368" s="30" t="s">
        <v>228</v>
      </c>
      <c r="B368" s="262">
        <v>1808.54</v>
      </c>
      <c r="C368" s="219">
        <v>45027</v>
      </c>
      <c r="D368" s="76">
        <v>45044.265972222223</v>
      </c>
      <c r="E368" s="76">
        <v>45044</v>
      </c>
      <c r="F368" s="273">
        <f t="shared" si="25"/>
        <v>9.132986111111677</v>
      </c>
      <c r="G368" s="273">
        <f t="shared" si="26"/>
        <v>-0.26597222222335404</v>
      </c>
      <c r="H368" s="273">
        <f t="shared" si="27"/>
        <v>8.867013888888323</v>
      </c>
      <c r="I368" s="303">
        <f t="shared" si="28"/>
        <v>2.4305361329939719E-5</v>
      </c>
      <c r="J368" s="301">
        <f t="shared" si="29"/>
        <v>2.1551597648702465E-4</v>
      </c>
      <c r="K368" s="111"/>
      <c r="L368" s="222"/>
      <c r="M368" s="7"/>
    </row>
    <row r="369" spans="1:13" ht="15">
      <c r="A369" s="30" t="s">
        <v>228</v>
      </c>
      <c r="B369" s="262">
        <v>1810.78</v>
      </c>
      <c r="C369" s="219">
        <v>45022</v>
      </c>
      <c r="D369" s="76">
        <v>45032.279166666667</v>
      </c>
      <c r="E369" s="76">
        <v>45044</v>
      </c>
      <c r="F369" s="273">
        <f t="shared" si="25"/>
        <v>5.6395833333335759</v>
      </c>
      <c r="G369" s="273">
        <f t="shared" si="26"/>
        <v>11.720833333332848</v>
      </c>
      <c r="H369" s="273">
        <f t="shared" si="27"/>
        <v>17.360416666666424</v>
      </c>
      <c r="I369" s="303">
        <f t="shared" si="28"/>
        <v>2.4335465175792762E-5</v>
      </c>
      <c r="J369" s="301">
        <f t="shared" si="29"/>
        <v>4.2247381522891305E-4</v>
      </c>
      <c r="K369" s="111"/>
      <c r="L369" s="222"/>
      <c r="M369" s="7"/>
    </row>
    <row r="370" spans="1:13" ht="15">
      <c r="A370" s="30" t="s">
        <v>228</v>
      </c>
      <c r="B370" s="262">
        <v>1812.45</v>
      </c>
      <c r="C370" s="219">
        <v>45021</v>
      </c>
      <c r="D370" s="76">
        <v>45031.273611111108</v>
      </c>
      <c r="E370" s="76">
        <v>45044</v>
      </c>
      <c r="F370" s="273">
        <f t="shared" si="25"/>
        <v>5.6368055555540195</v>
      </c>
      <c r="G370" s="273">
        <f t="shared" si="26"/>
        <v>12.726388888891961</v>
      </c>
      <c r="H370" s="273">
        <f t="shared" si="27"/>
        <v>18.36319444444598</v>
      </c>
      <c r="I370" s="303">
        <f t="shared" si="28"/>
        <v>2.4357908668013562E-5</v>
      </c>
      <c r="J370" s="301">
        <f t="shared" si="29"/>
        <v>4.4728901313078923E-4</v>
      </c>
      <c r="K370" s="111"/>
      <c r="L370" s="222"/>
      <c r="M370" s="7"/>
    </row>
    <row r="371" spans="1:13" ht="15">
      <c r="A371" s="30" t="s">
        <v>228</v>
      </c>
      <c r="B371" s="262">
        <v>1812.76</v>
      </c>
      <c r="C371" s="219">
        <v>45020</v>
      </c>
      <c r="D371" s="76">
        <v>45033.599305555559</v>
      </c>
      <c r="E371" s="76">
        <v>45044</v>
      </c>
      <c r="F371" s="273">
        <f t="shared" si="25"/>
        <v>7.2996527777795563</v>
      </c>
      <c r="G371" s="273">
        <f t="shared" si="26"/>
        <v>10.400694444440887</v>
      </c>
      <c r="H371" s="273">
        <f t="shared" si="27"/>
        <v>17.700347222220444</v>
      </c>
      <c r="I371" s="303">
        <f t="shared" si="28"/>
        <v>2.436207482525215E-5</v>
      </c>
      <c r="J371" s="301">
        <f t="shared" si="29"/>
        <v>4.3121718346067847E-4</v>
      </c>
      <c r="K371" s="111"/>
      <c r="L371" s="222"/>
      <c r="M371" s="7"/>
    </row>
    <row r="372" spans="1:13" ht="15">
      <c r="A372" s="30" t="s">
        <v>228</v>
      </c>
      <c r="B372" s="262">
        <v>1814</v>
      </c>
      <c r="C372" s="219">
        <v>45077</v>
      </c>
      <c r="D372" s="76">
        <v>45091.268750000003</v>
      </c>
      <c r="E372" s="76">
        <v>45091</v>
      </c>
      <c r="F372" s="273">
        <f t="shared" si="25"/>
        <v>7.6343750000014552</v>
      </c>
      <c r="G372" s="273">
        <f t="shared" si="26"/>
        <v>-0.26875000000291038</v>
      </c>
      <c r="H372" s="273">
        <f t="shared" si="27"/>
        <v>7.3656249999985448</v>
      </c>
      <c r="I372" s="303">
        <f t="shared" si="28"/>
        <v>2.4378739454206514E-5</v>
      </c>
      <c r="J372" s="301">
        <f t="shared" si="29"/>
        <v>1.7956465279235438E-4</v>
      </c>
      <c r="K372" s="111"/>
      <c r="L372" s="222"/>
      <c r="M372" s="7"/>
    </row>
    <row r="373" spans="1:13" ht="15">
      <c r="A373" s="30" t="s">
        <v>228</v>
      </c>
      <c r="B373" s="262">
        <v>1817.63</v>
      </c>
      <c r="C373" s="219">
        <v>45027</v>
      </c>
      <c r="D373" s="76">
        <v>45048.254166666666</v>
      </c>
      <c r="E373" s="76">
        <v>45044</v>
      </c>
      <c r="F373" s="273">
        <f t="shared" si="25"/>
        <v>11.127083333332848</v>
      </c>
      <c r="G373" s="273">
        <f t="shared" si="26"/>
        <v>-4.2541666666656965</v>
      </c>
      <c r="H373" s="273">
        <f t="shared" si="27"/>
        <v>6.8729166666671517</v>
      </c>
      <c r="I373" s="303">
        <f t="shared" si="28"/>
        <v>2.4427523811548727E-5</v>
      </c>
      <c r="J373" s="301">
        <f t="shared" si="29"/>
        <v>1.6788833552980196E-4</v>
      </c>
      <c r="K373" s="111"/>
      <c r="L373" s="222"/>
      <c r="M373" s="7"/>
    </row>
    <row r="374" spans="1:13" ht="15">
      <c r="A374" s="30" t="s">
        <v>228</v>
      </c>
      <c r="B374" s="262">
        <v>1824.82</v>
      </c>
      <c r="C374" s="219">
        <v>45082</v>
      </c>
      <c r="D374" s="76">
        <v>45096.522222222222</v>
      </c>
      <c r="E374" s="76">
        <v>45106</v>
      </c>
      <c r="F374" s="273">
        <f t="shared" si="25"/>
        <v>7.7611111111109494</v>
      </c>
      <c r="G374" s="273">
        <f t="shared" si="26"/>
        <v>9.4777777777781012</v>
      </c>
      <c r="H374" s="273">
        <f t="shared" si="27"/>
        <v>17.238888888889051</v>
      </c>
      <c r="I374" s="303">
        <f t="shared" si="28"/>
        <v>2.4524151781050237E-5</v>
      </c>
      <c r="J374" s="301">
        <f t="shared" si="29"/>
        <v>4.2276912764777557E-4</v>
      </c>
      <c r="K374" s="111"/>
      <c r="L374" s="222"/>
      <c r="M374" s="7"/>
    </row>
    <row r="375" spans="1:13" ht="15">
      <c r="A375" s="30" t="s">
        <v>228</v>
      </c>
      <c r="B375" s="262">
        <v>1827.15</v>
      </c>
      <c r="C375" s="219">
        <v>45077</v>
      </c>
      <c r="D375" s="76">
        <v>45089.570833333331</v>
      </c>
      <c r="E375" s="76">
        <v>45091</v>
      </c>
      <c r="F375" s="273">
        <f t="shared" si="25"/>
        <v>6.7854166666656965</v>
      </c>
      <c r="G375" s="273">
        <f t="shared" si="26"/>
        <v>1.4291666666686069</v>
      </c>
      <c r="H375" s="273">
        <f t="shared" si="27"/>
        <v>8.2145833333343035</v>
      </c>
      <c r="I375" s="303">
        <f t="shared" si="28"/>
        <v>2.4555465156424166E-5</v>
      </c>
      <c r="J375" s="301">
        <f t="shared" si="29"/>
        <v>2.0171291481623318E-4</v>
      </c>
      <c r="K375" s="111"/>
      <c r="L375" s="222"/>
      <c r="M375" s="7"/>
    </row>
    <row r="376" spans="1:13" ht="15">
      <c r="A376" s="30" t="s">
        <v>228</v>
      </c>
      <c r="B376" s="262">
        <v>1845.11</v>
      </c>
      <c r="C376" s="219">
        <v>45082</v>
      </c>
      <c r="D376" s="76">
        <v>45097.348611111112</v>
      </c>
      <c r="E376" s="76">
        <v>45106</v>
      </c>
      <c r="F376" s="273">
        <f t="shared" si="25"/>
        <v>8.1743055555562023</v>
      </c>
      <c r="G376" s="273">
        <f t="shared" si="26"/>
        <v>8.6513888888875954</v>
      </c>
      <c r="H376" s="273">
        <f t="shared" si="27"/>
        <v>16.825694444443798</v>
      </c>
      <c r="I376" s="303">
        <f t="shared" si="28"/>
        <v>2.4796833491924467E-5</v>
      </c>
      <c r="J376" s="301">
        <f t="shared" si="29"/>
        <v>4.1722394352487139E-4</v>
      </c>
      <c r="K376" s="111"/>
      <c r="L376" s="222"/>
      <c r="M376" s="7"/>
    </row>
    <row r="377" spans="1:13" ht="15">
      <c r="A377" s="30" t="s">
        <v>228</v>
      </c>
      <c r="B377" s="262">
        <v>1855.39</v>
      </c>
      <c r="C377" s="219">
        <v>45082</v>
      </c>
      <c r="D377" s="76">
        <v>45096.521527777775</v>
      </c>
      <c r="E377" s="76">
        <v>45106</v>
      </c>
      <c r="F377" s="273">
        <f t="shared" si="25"/>
        <v>7.7607638888875954</v>
      </c>
      <c r="G377" s="273">
        <f t="shared" si="26"/>
        <v>9.4784722222248092</v>
      </c>
      <c r="H377" s="273">
        <f t="shared" si="27"/>
        <v>17.239236111112405</v>
      </c>
      <c r="I377" s="303">
        <f t="shared" si="28"/>
        <v>2.4934988641642906E-5</v>
      </c>
      <c r="J377" s="301">
        <f t="shared" si="29"/>
        <v>4.2986015662118803E-4</v>
      </c>
      <c r="K377" s="111"/>
      <c r="L377" s="222"/>
      <c r="M377" s="7"/>
    </row>
    <row r="378" spans="1:13" ht="15">
      <c r="A378" s="30" t="s">
        <v>228</v>
      </c>
      <c r="B378" s="262">
        <v>1859.09</v>
      </c>
      <c r="C378" s="219">
        <v>45078</v>
      </c>
      <c r="D378" s="76">
        <v>45094.265277777777</v>
      </c>
      <c r="E378" s="76">
        <v>45106</v>
      </c>
      <c r="F378" s="273">
        <f t="shared" si="25"/>
        <v>8.632638888888323</v>
      </c>
      <c r="G378" s="273">
        <f t="shared" si="26"/>
        <v>11.734722222223354</v>
      </c>
      <c r="H378" s="273">
        <f t="shared" si="27"/>
        <v>20.367361111111677</v>
      </c>
      <c r="I378" s="303">
        <f t="shared" si="28"/>
        <v>2.498471374416802E-5</v>
      </c>
      <c r="J378" s="301">
        <f t="shared" si="29"/>
        <v>5.0887268708522514E-4</v>
      </c>
      <c r="K378" s="111"/>
      <c r="L378" s="222"/>
      <c r="M378" s="7"/>
    </row>
    <row r="379" spans="1:13" ht="15">
      <c r="A379" s="30" t="s">
        <v>228</v>
      </c>
      <c r="B379" s="262">
        <v>1868.1</v>
      </c>
      <c r="C379" s="219">
        <v>45078</v>
      </c>
      <c r="D379" s="76">
        <v>45109.384722222225</v>
      </c>
      <c r="E379" s="76">
        <v>45106</v>
      </c>
      <c r="F379" s="273">
        <f t="shared" si="25"/>
        <v>16.192361111112405</v>
      </c>
      <c r="G379" s="273">
        <f t="shared" si="26"/>
        <v>-3.3847222222248092</v>
      </c>
      <c r="H379" s="273">
        <f t="shared" si="27"/>
        <v>12.807638888887595</v>
      </c>
      <c r="I379" s="303">
        <f t="shared" si="28"/>
        <v>2.5105801088425133E-5</v>
      </c>
      <c r="J379" s="301">
        <f t="shared" si="29"/>
        <v>3.2154603435679023E-4</v>
      </c>
      <c r="K379" s="111"/>
      <c r="L379" s="222"/>
      <c r="M379" s="7"/>
    </row>
    <row r="380" spans="1:13" ht="15">
      <c r="A380" s="30" t="s">
        <v>228</v>
      </c>
      <c r="B380" s="262">
        <v>1868.77</v>
      </c>
      <c r="C380" s="219">
        <v>45063</v>
      </c>
      <c r="D380" s="76">
        <v>45085.350694444445</v>
      </c>
      <c r="E380" s="76">
        <v>45091</v>
      </c>
      <c r="F380" s="273">
        <f t="shared" si="25"/>
        <v>11.675347222222626</v>
      </c>
      <c r="G380" s="273">
        <f t="shared" si="26"/>
        <v>5.6493055555547471</v>
      </c>
      <c r="H380" s="273">
        <f t="shared" si="27"/>
        <v>17.324652777777374</v>
      </c>
      <c r="I380" s="303">
        <f t="shared" si="28"/>
        <v>2.511480536374725E-5</v>
      </c>
      <c r="J380" s="301">
        <f t="shared" si="29"/>
        <v>4.3510528250838184E-4</v>
      </c>
      <c r="K380" s="111"/>
      <c r="L380" s="222"/>
      <c r="M380" s="7"/>
    </row>
    <row r="381" spans="1:13" ht="15">
      <c r="A381" s="30" t="s">
        <v>228</v>
      </c>
      <c r="B381" s="262">
        <v>1875.34</v>
      </c>
      <c r="C381" s="219">
        <v>45069</v>
      </c>
      <c r="D381" s="76">
        <v>45082.247916666667</v>
      </c>
      <c r="E381" s="76">
        <v>45091</v>
      </c>
      <c r="F381" s="273">
        <f t="shared" si="25"/>
        <v>7.1239583333335759</v>
      </c>
      <c r="G381" s="273">
        <f t="shared" si="26"/>
        <v>8.7520833333328483</v>
      </c>
      <c r="H381" s="273">
        <f t="shared" si="27"/>
        <v>15.876041666666424</v>
      </c>
      <c r="I381" s="303">
        <f t="shared" si="28"/>
        <v>2.520310101877158E-5</v>
      </c>
      <c r="J381" s="301">
        <f t="shared" si="29"/>
        <v>4.001254819032206E-4</v>
      </c>
      <c r="K381" s="111"/>
      <c r="L381" s="222"/>
      <c r="M381" s="7"/>
    </row>
    <row r="382" spans="1:13" ht="15">
      <c r="A382" s="30" t="s">
        <v>228</v>
      </c>
      <c r="B382" s="262">
        <v>1879.64</v>
      </c>
      <c r="C382" s="219">
        <v>45069</v>
      </c>
      <c r="D382" s="76">
        <v>45088.356249999997</v>
      </c>
      <c r="E382" s="76">
        <v>45091</v>
      </c>
      <c r="F382" s="273">
        <f t="shared" si="25"/>
        <v>10.178124999998545</v>
      </c>
      <c r="G382" s="273">
        <f t="shared" si="26"/>
        <v>2.6437500000029104</v>
      </c>
      <c r="H382" s="273">
        <f t="shared" si="27"/>
        <v>12.821875000001455</v>
      </c>
      <c r="I382" s="303">
        <f t="shared" si="28"/>
        <v>2.5260889651435907E-5</v>
      </c>
      <c r="J382" s="301">
        <f t="shared" si="29"/>
        <v>3.238919694995415E-4</v>
      </c>
      <c r="K382" s="111"/>
      <c r="L382" s="222"/>
      <c r="M382" s="7"/>
    </row>
    <row r="383" spans="1:13" ht="15">
      <c r="A383" s="30" t="s">
        <v>228</v>
      </c>
      <c r="B383" s="262">
        <v>1883.4</v>
      </c>
      <c r="C383" s="219">
        <v>45063</v>
      </c>
      <c r="D383" s="76">
        <v>45084.231249999997</v>
      </c>
      <c r="E383" s="76">
        <v>45091</v>
      </c>
      <c r="F383" s="273">
        <f t="shared" si="25"/>
        <v>11.115624999998545</v>
      </c>
      <c r="G383" s="273">
        <f t="shared" si="26"/>
        <v>6.7687500000029104</v>
      </c>
      <c r="H383" s="273">
        <f t="shared" si="27"/>
        <v>17.884375000001455</v>
      </c>
      <c r="I383" s="303">
        <f t="shared" si="28"/>
        <v>2.5311421106974946E-5</v>
      </c>
      <c r="J383" s="301">
        <f t="shared" si="29"/>
        <v>4.5267894686009188E-4</v>
      </c>
      <c r="K383" s="111"/>
      <c r="L383" s="222"/>
      <c r="M383" s="7"/>
    </row>
    <row r="384" spans="1:13" ht="15">
      <c r="A384" s="30" t="s">
        <v>228</v>
      </c>
      <c r="B384" s="262">
        <v>1885.46</v>
      </c>
      <c r="C384" s="219">
        <v>45063</v>
      </c>
      <c r="D384" s="76">
        <v>45080.254166666666</v>
      </c>
      <c r="E384" s="76">
        <v>45091</v>
      </c>
      <c r="F384" s="273">
        <f t="shared" si="25"/>
        <v>9.1270833333328483</v>
      </c>
      <c r="G384" s="273">
        <f t="shared" si="26"/>
        <v>10.745833333334303</v>
      </c>
      <c r="H384" s="273">
        <f t="shared" si="27"/>
        <v>19.872916666667152</v>
      </c>
      <c r="I384" s="303">
        <f t="shared" si="28"/>
        <v>2.5339105893786228E-5</v>
      </c>
      <c r="J384" s="301">
        <f t="shared" si="29"/>
        <v>5.0356193983506819E-4</v>
      </c>
      <c r="K384" s="111"/>
      <c r="L384" s="222"/>
      <c r="M384" s="7"/>
    </row>
    <row r="385" spans="1:13" ht="15">
      <c r="A385" s="30" t="s">
        <v>228</v>
      </c>
      <c r="B385" s="262">
        <v>1895.67</v>
      </c>
      <c r="C385" s="219">
        <v>45069</v>
      </c>
      <c r="D385" s="76">
        <v>45083.257638888892</v>
      </c>
      <c r="E385" s="76">
        <v>45091</v>
      </c>
      <c r="F385" s="273">
        <f t="shared" si="25"/>
        <v>7.6288194444459805</v>
      </c>
      <c r="G385" s="273">
        <f t="shared" si="26"/>
        <v>7.742361111108039</v>
      </c>
      <c r="H385" s="273">
        <f t="shared" si="27"/>
        <v>15.37118055555402</v>
      </c>
      <c r="I385" s="303">
        <f t="shared" si="28"/>
        <v>2.5476320298321758E-5</v>
      </c>
      <c r="J385" s="301">
        <f t="shared" si="29"/>
        <v>3.9160111919662961E-4</v>
      </c>
      <c r="K385" s="111"/>
      <c r="L385" s="222"/>
      <c r="M385" s="7"/>
    </row>
    <row r="386" spans="1:13" ht="15">
      <c r="A386" s="30" t="s">
        <v>228</v>
      </c>
      <c r="B386" s="262">
        <v>1896.18</v>
      </c>
      <c r="C386" s="219">
        <v>45069</v>
      </c>
      <c r="D386" s="76">
        <v>45081.257638888892</v>
      </c>
      <c r="E386" s="76">
        <v>45091</v>
      </c>
      <c r="F386" s="273">
        <f t="shared" si="25"/>
        <v>6.6288194444459805</v>
      </c>
      <c r="G386" s="273">
        <f t="shared" si="26"/>
        <v>9.742361111108039</v>
      </c>
      <c r="H386" s="273">
        <f t="shared" si="27"/>
        <v>16.37118055555402</v>
      </c>
      <c r="I386" s="303">
        <f t="shared" si="28"/>
        <v>2.5483174298940085E-5</v>
      </c>
      <c r="J386" s="301">
        <f t="shared" si="29"/>
        <v>4.1718964757660182E-4</v>
      </c>
      <c r="K386" s="111"/>
      <c r="L386" s="222"/>
      <c r="M386" s="7"/>
    </row>
    <row r="387" spans="1:13" ht="15">
      <c r="A387" s="30" t="s">
        <v>228</v>
      </c>
      <c r="B387" s="262">
        <v>1901.31</v>
      </c>
      <c r="C387" s="219">
        <v>45069</v>
      </c>
      <c r="D387" s="76">
        <v>45082.24722222222</v>
      </c>
      <c r="E387" s="76">
        <v>45091</v>
      </c>
      <c r="F387" s="273">
        <f t="shared" si="25"/>
        <v>7.1236111111102218</v>
      </c>
      <c r="G387" s="273">
        <f t="shared" si="26"/>
        <v>8.7527777777795563</v>
      </c>
      <c r="H387" s="273">
        <f t="shared" si="27"/>
        <v>15.876388888889778</v>
      </c>
      <c r="I387" s="303">
        <f t="shared" si="28"/>
        <v>2.5552117481630312E-5</v>
      </c>
      <c r="J387" s="301">
        <f t="shared" si="29"/>
        <v>4.0567535407296174E-4</v>
      </c>
      <c r="K387" s="111"/>
      <c r="L387" s="222"/>
      <c r="M387" s="7"/>
    </row>
    <row r="388" spans="1:13" ht="15">
      <c r="A388" s="30" t="s">
        <v>228</v>
      </c>
      <c r="B388" s="262">
        <v>1902.33</v>
      </c>
      <c r="C388" s="219">
        <v>45069</v>
      </c>
      <c r="D388" s="76">
        <v>45083.256944444445</v>
      </c>
      <c r="E388" s="76">
        <v>45091</v>
      </c>
      <c r="F388" s="273">
        <f t="shared" si="25"/>
        <v>7.6284722222226264</v>
      </c>
      <c r="G388" s="273">
        <f t="shared" si="26"/>
        <v>7.7430555555547471</v>
      </c>
      <c r="H388" s="273">
        <f t="shared" si="27"/>
        <v>15.371527777777374</v>
      </c>
      <c r="I388" s="303">
        <f t="shared" si="28"/>
        <v>2.5565825482866968E-5</v>
      </c>
      <c r="J388" s="301">
        <f t="shared" si="29"/>
        <v>3.9298579657169824E-4</v>
      </c>
      <c r="K388" s="111"/>
      <c r="L388" s="222"/>
      <c r="M388" s="7"/>
    </row>
    <row r="389" spans="1:13" ht="15">
      <c r="A389" s="30" t="s">
        <v>228</v>
      </c>
      <c r="B389" s="262">
        <v>1906.29</v>
      </c>
      <c r="C389" s="219">
        <v>45069</v>
      </c>
      <c r="D389" s="76">
        <v>45081.256944444445</v>
      </c>
      <c r="E389" s="76">
        <v>45091</v>
      </c>
      <c r="F389" s="273">
        <f t="shared" si="25"/>
        <v>6.6284722222226264</v>
      </c>
      <c r="G389" s="273">
        <f t="shared" si="26"/>
        <v>9.7430555555547471</v>
      </c>
      <c r="H389" s="273">
        <f t="shared" si="27"/>
        <v>16.371527777777374</v>
      </c>
      <c r="I389" s="303">
        <f t="shared" si="28"/>
        <v>2.5619044781785742E-5</v>
      </c>
      <c r="J389" s="301">
        <f t="shared" si="29"/>
        <v>4.1942290328512776E-4</v>
      </c>
      <c r="K389" s="111"/>
      <c r="L389" s="222"/>
      <c r="M389" s="7"/>
    </row>
    <row r="390" spans="1:13" ht="15">
      <c r="A390" s="30" t="s">
        <v>228</v>
      </c>
      <c r="B390" s="262">
        <v>1908.6</v>
      </c>
      <c r="C390" s="219">
        <v>45056</v>
      </c>
      <c r="D390" s="76">
        <v>45078.25</v>
      </c>
      <c r="E390" s="76">
        <v>45072</v>
      </c>
      <c r="F390" s="273">
        <f t="shared" si="25"/>
        <v>11.625</v>
      </c>
      <c r="G390" s="273">
        <f t="shared" si="26"/>
        <v>-6.25</v>
      </c>
      <c r="H390" s="273">
        <f t="shared" si="27"/>
        <v>5.375</v>
      </c>
      <c r="I390" s="303">
        <f t="shared" si="28"/>
        <v>2.5650089372821694E-5</v>
      </c>
      <c r="J390" s="301">
        <f t="shared" si="29"/>
        <v>1.3786923037891662E-4</v>
      </c>
      <c r="K390" s="111"/>
      <c r="L390" s="222"/>
      <c r="M390" s="7"/>
    </row>
    <row r="391" spans="1:13" ht="15">
      <c r="A391" s="30" t="s">
        <v>228</v>
      </c>
      <c r="B391" s="262">
        <v>1910.84</v>
      </c>
      <c r="C391" s="219">
        <v>45063</v>
      </c>
      <c r="D391" s="76">
        <v>45085.35</v>
      </c>
      <c r="E391" s="76">
        <v>45091</v>
      </c>
      <c r="F391" s="273">
        <f t="shared" si="25"/>
        <v>11.674999999999272</v>
      </c>
      <c r="G391" s="273">
        <f t="shared" si="26"/>
        <v>5.6500000000014552</v>
      </c>
      <c r="H391" s="273">
        <f t="shared" si="27"/>
        <v>17.325000000000728</v>
      </c>
      <c r="I391" s="303">
        <f t="shared" si="28"/>
        <v>2.5680193218674738E-5</v>
      </c>
      <c r="J391" s="301">
        <f t="shared" si="29"/>
        <v>4.4490934751355852E-4</v>
      </c>
      <c r="K391" s="111"/>
      <c r="L391" s="222"/>
      <c r="M391" s="7"/>
    </row>
    <row r="392" spans="1:13" ht="15">
      <c r="A392" s="30" t="s">
        <v>228</v>
      </c>
      <c r="B392" s="262">
        <v>1939.36</v>
      </c>
      <c r="C392" s="219">
        <v>45056</v>
      </c>
      <c r="D392" s="76">
        <v>45078.249305555553</v>
      </c>
      <c r="E392" s="76">
        <v>45072</v>
      </c>
      <c r="F392" s="273">
        <f t="shared" si="25"/>
        <v>11.624652777776646</v>
      </c>
      <c r="G392" s="273">
        <f t="shared" si="26"/>
        <v>-6.2493055555532919</v>
      </c>
      <c r="H392" s="273">
        <f t="shared" si="27"/>
        <v>5.375347222223354</v>
      </c>
      <c r="I392" s="303">
        <f t="shared" si="28"/>
        <v>2.6063479684625108E-5</v>
      </c>
      <c r="J392" s="301">
        <f t="shared" si="29"/>
        <v>1.401002531242244E-4</v>
      </c>
      <c r="K392" s="111"/>
      <c r="L392" s="222"/>
      <c r="M392" s="7"/>
    </row>
    <row r="393" spans="1:13" ht="15">
      <c r="A393" s="30" t="s">
        <v>229</v>
      </c>
      <c r="B393" s="262">
        <v>2559.19</v>
      </c>
      <c r="C393" s="219">
        <v>45140</v>
      </c>
      <c r="D393" s="76">
        <v>45156.418749999997</v>
      </c>
      <c r="E393" s="76">
        <v>45198</v>
      </c>
      <c r="F393" s="273">
        <f t="shared" si="25"/>
        <v>8.7093749999985448</v>
      </c>
      <c r="G393" s="273">
        <f t="shared" si="26"/>
        <v>41.58125000000291</v>
      </c>
      <c r="H393" s="273">
        <f t="shared" si="27"/>
        <v>50.290625000001455</v>
      </c>
      <c r="I393" s="303">
        <f t="shared" si="28"/>
        <v>3.4393509494934273E-5</v>
      </c>
      <c r="J393" s="301">
        <f t="shared" si="29"/>
        <v>1.729671088443729E-3</v>
      </c>
      <c r="K393" s="111"/>
      <c r="L393" s="222"/>
      <c r="M393" s="7"/>
    </row>
    <row r="394" spans="1:13" ht="15">
      <c r="A394" s="30" t="s">
        <v>228</v>
      </c>
      <c r="B394" s="262">
        <v>2818.07</v>
      </c>
      <c r="C394" s="219">
        <v>44987</v>
      </c>
      <c r="D394" s="76">
        <v>45010.244444444441</v>
      </c>
      <c r="E394" s="76">
        <v>45014</v>
      </c>
      <c r="F394" s="273">
        <f t="shared" ref="F394:F457" si="30">(D394-C394+1)/2</f>
        <v>12.122222222220444</v>
      </c>
      <c r="G394" s="273">
        <f t="shared" ref="G394:G457" si="31">E394-D394</f>
        <v>3.7555555555591127</v>
      </c>
      <c r="H394" s="273">
        <f t="shared" ref="H394:H457" si="32">SUM(F394:G394)</f>
        <v>15.877777777779556</v>
      </c>
      <c r="I394" s="303">
        <f t="shared" ref="I394:I457" si="33">+B394/B$1768</f>
        <v>3.7872653965664694E-5</v>
      </c>
      <c r="J394" s="301">
        <f t="shared" ref="J394:J457" si="34">+I394*H394</f>
        <v>6.0133358352156571E-4</v>
      </c>
      <c r="K394" s="111"/>
      <c r="L394" s="222"/>
      <c r="M394" s="7"/>
    </row>
    <row r="395" spans="1:13" ht="15">
      <c r="A395" s="30" t="s">
        <v>228</v>
      </c>
      <c r="B395" s="262">
        <v>2834.29</v>
      </c>
      <c r="C395" s="219">
        <v>44931</v>
      </c>
      <c r="D395" s="76">
        <v>44948.254861111112</v>
      </c>
      <c r="E395" s="76">
        <v>44953</v>
      </c>
      <c r="F395" s="273">
        <f t="shared" si="30"/>
        <v>9.1274305555562023</v>
      </c>
      <c r="G395" s="273">
        <f t="shared" si="31"/>
        <v>4.7451388888875954</v>
      </c>
      <c r="H395" s="273">
        <f t="shared" si="32"/>
        <v>13.872569444443798</v>
      </c>
      <c r="I395" s="303">
        <f t="shared" si="33"/>
        <v>3.8090638063761294E-5</v>
      </c>
      <c r="J395" s="301">
        <f t="shared" si="34"/>
        <v>5.2841502172270281E-4</v>
      </c>
      <c r="K395" s="111"/>
      <c r="L395" s="222"/>
      <c r="M395" s="7"/>
    </row>
    <row r="396" spans="1:13" ht="15">
      <c r="A396" s="30" t="s">
        <v>228</v>
      </c>
      <c r="B396" s="262">
        <v>2846.5</v>
      </c>
      <c r="C396" s="219">
        <v>44939</v>
      </c>
      <c r="D396" s="76">
        <v>45021.239583333336</v>
      </c>
      <c r="E396" s="76">
        <v>44953</v>
      </c>
      <c r="F396" s="273">
        <f t="shared" si="30"/>
        <v>41.619791666667879</v>
      </c>
      <c r="G396" s="273">
        <f t="shared" si="31"/>
        <v>-68.239583333335759</v>
      </c>
      <c r="H396" s="273">
        <f t="shared" si="32"/>
        <v>-26.619791666667879</v>
      </c>
      <c r="I396" s="303">
        <f t="shared" si="33"/>
        <v>3.8254730902094182E-5</v>
      </c>
      <c r="J396" s="301">
        <f t="shared" si="34"/>
        <v>-1.0183329668781889E-3</v>
      </c>
      <c r="K396" s="111"/>
      <c r="L396" s="222"/>
      <c r="M396" s="7"/>
    </row>
    <row r="397" spans="1:13" ht="15">
      <c r="A397" s="30" t="s">
        <v>228</v>
      </c>
      <c r="B397" s="262">
        <v>2854.49</v>
      </c>
      <c r="C397" s="219">
        <v>44931</v>
      </c>
      <c r="D397" s="76">
        <v>44963.361805555556</v>
      </c>
      <c r="E397" s="76">
        <v>44953</v>
      </c>
      <c r="F397" s="273">
        <f t="shared" si="30"/>
        <v>16.680902777778101</v>
      </c>
      <c r="G397" s="273">
        <f t="shared" si="31"/>
        <v>-10.361805555556202</v>
      </c>
      <c r="H397" s="273">
        <f t="shared" si="32"/>
        <v>6.3190972222218988</v>
      </c>
      <c r="I397" s="303">
        <f t="shared" si="33"/>
        <v>3.8362110245114635E-5</v>
      </c>
      <c r="J397" s="301">
        <f t="shared" si="34"/>
        <v>2.4241390428847415E-4</v>
      </c>
      <c r="K397" s="111"/>
      <c r="L397" s="222"/>
      <c r="M397" s="7"/>
    </row>
    <row r="398" spans="1:13" ht="15">
      <c r="A398" s="30" t="s">
        <v>228</v>
      </c>
      <c r="B398" s="262">
        <v>2862.04</v>
      </c>
      <c r="C398" s="219">
        <v>45012</v>
      </c>
      <c r="D398" s="76">
        <v>45029.274305555555</v>
      </c>
      <c r="E398" s="76">
        <v>45030</v>
      </c>
      <c r="F398" s="273">
        <f t="shared" si="30"/>
        <v>9.1371527777773736</v>
      </c>
      <c r="G398" s="273">
        <f t="shared" si="31"/>
        <v>0.72569444444525288</v>
      </c>
      <c r="H398" s="273">
        <f t="shared" si="32"/>
        <v>9.8628472222226264</v>
      </c>
      <c r="I398" s="303">
        <f t="shared" si="33"/>
        <v>3.8463576332699678E-5</v>
      </c>
      <c r="J398" s="301">
        <f t="shared" si="34"/>
        <v>3.7936037698971497E-4</v>
      </c>
      <c r="K398" s="111"/>
      <c r="L398" s="222"/>
      <c r="M398" s="7"/>
    </row>
    <row r="399" spans="1:13" ht="15">
      <c r="A399" s="30" t="s">
        <v>228</v>
      </c>
      <c r="B399" s="262">
        <v>2863.87</v>
      </c>
      <c r="C399" s="219">
        <v>44939</v>
      </c>
      <c r="D399" s="76">
        <v>45021.240972222222</v>
      </c>
      <c r="E399" s="76">
        <v>44953</v>
      </c>
      <c r="F399" s="273">
        <f t="shared" si="30"/>
        <v>41.620486111110949</v>
      </c>
      <c r="G399" s="273">
        <f t="shared" si="31"/>
        <v>-68.240972222221899</v>
      </c>
      <c r="H399" s="273">
        <f t="shared" si="32"/>
        <v>-26.620486111110949</v>
      </c>
      <c r="I399" s="303">
        <f t="shared" si="33"/>
        <v>3.8488170099624261E-5</v>
      </c>
      <c r="J399" s="301">
        <f t="shared" si="34"/>
        <v>-1.0245737975791234E-3</v>
      </c>
      <c r="K399" s="111"/>
      <c r="L399" s="222"/>
      <c r="M399" s="7"/>
    </row>
    <row r="400" spans="1:13" ht="15">
      <c r="A400" s="30" t="s">
        <v>228</v>
      </c>
      <c r="B400" s="262">
        <v>2866.42</v>
      </c>
      <c r="C400" s="219">
        <v>44945</v>
      </c>
      <c r="D400" s="76">
        <v>44967.254166666666</v>
      </c>
      <c r="E400" s="76">
        <v>44971</v>
      </c>
      <c r="F400" s="273">
        <f t="shared" si="30"/>
        <v>11.627083333332848</v>
      </c>
      <c r="G400" s="273">
        <f t="shared" si="31"/>
        <v>3.7458333333343035</v>
      </c>
      <c r="H400" s="273">
        <f t="shared" si="32"/>
        <v>15.372916666667152</v>
      </c>
      <c r="I400" s="303">
        <f t="shared" si="33"/>
        <v>3.8522440102715896E-5</v>
      </c>
      <c r="J400" s="301">
        <f t="shared" si="34"/>
        <v>5.9220226149572829E-4</v>
      </c>
      <c r="K400" s="111"/>
      <c r="L400" s="222"/>
      <c r="M400" s="7"/>
    </row>
    <row r="401" spans="1:13" ht="15">
      <c r="A401" s="30" t="s">
        <v>228</v>
      </c>
      <c r="B401" s="262">
        <v>2867.99</v>
      </c>
      <c r="C401" s="219">
        <v>44953</v>
      </c>
      <c r="D401" s="76">
        <v>44982.381249999999</v>
      </c>
      <c r="E401" s="76">
        <v>44971</v>
      </c>
      <c r="F401" s="273">
        <f t="shared" si="30"/>
        <v>15.190624999999272</v>
      </c>
      <c r="G401" s="273">
        <f t="shared" si="31"/>
        <v>-11.381249999998545</v>
      </c>
      <c r="H401" s="273">
        <f t="shared" si="32"/>
        <v>3.8093750000007276</v>
      </c>
      <c r="I401" s="303">
        <f t="shared" si="33"/>
        <v>3.8543539673246826E-5</v>
      </c>
      <c r="J401" s="301">
        <f t="shared" si="34"/>
        <v>1.4682679644280268E-4</v>
      </c>
      <c r="K401" s="111"/>
      <c r="L401" s="222"/>
      <c r="M401" s="7"/>
    </row>
    <row r="402" spans="1:13" ht="15">
      <c r="A402" s="30" t="s">
        <v>228</v>
      </c>
      <c r="B402" s="262">
        <v>2874.29</v>
      </c>
      <c r="C402" s="219">
        <v>44953</v>
      </c>
      <c r="D402" s="76">
        <v>44965.339583333334</v>
      </c>
      <c r="E402" s="76">
        <v>44971</v>
      </c>
      <c r="F402" s="273">
        <f t="shared" si="30"/>
        <v>6.6697916666671517</v>
      </c>
      <c r="G402" s="273">
        <f t="shared" si="31"/>
        <v>5.6604166666656965</v>
      </c>
      <c r="H402" s="273">
        <f t="shared" si="32"/>
        <v>12.330208333332848</v>
      </c>
      <c r="I402" s="303">
        <f t="shared" si="33"/>
        <v>3.8628206739708513E-5</v>
      </c>
      <c r="J402" s="301">
        <f t="shared" si="34"/>
        <v>4.7629383664365803E-4</v>
      </c>
      <c r="K402" s="111"/>
      <c r="L402" s="222"/>
      <c r="M402" s="7"/>
    </row>
    <row r="403" spans="1:13" ht="15">
      <c r="A403" s="30" t="s">
        <v>228</v>
      </c>
      <c r="B403" s="262">
        <v>2882.57</v>
      </c>
      <c r="C403" s="219">
        <v>44946</v>
      </c>
      <c r="D403" s="76">
        <v>44967.253472222219</v>
      </c>
      <c r="E403" s="76">
        <v>44971</v>
      </c>
      <c r="F403" s="273">
        <f t="shared" si="30"/>
        <v>11.126736111109494</v>
      </c>
      <c r="G403" s="273">
        <f t="shared" si="31"/>
        <v>3.7465277777810115</v>
      </c>
      <c r="H403" s="273">
        <f t="shared" si="32"/>
        <v>14.873263888890506</v>
      </c>
      <c r="I403" s="303">
        <f t="shared" si="33"/>
        <v>3.8739483455629591E-5</v>
      </c>
      <c r="J403" s="301">
        <f t="shared" si="34"/>
        <v>5.7618256035488679E-4</v>
      </c>
      <c r="K403" s="111"/>
      <c r="L403" s="222"/>
      <c r="M403" s="7"/>
    </row>
    <row r="404" spans="1:13" ht="15">
      <c r="A404" s="30" t="s">
        <v>228</v>
      </c>
      <c r="B404" s="262">
        <v>2886.12</v>
      </c>
      <c r="C404" s="219">
        <v>45012</v>
      </c>
      <c r="D404" s="76">
        <v>45028.331250000003</v>
      </c>
      <c r="E404" s="76">
        <v>45030</v>
      </c>
      <c r="F404" s="273">
        <f t="shared" si="30"/>
        <v>8.6656250000014552</v>
      </c>
      <c r="G404" s="273">
        <f t="shared" si="31"/>
        <v>1.6687499999970896</v>
      </c>
      <c r="H404" s="273">
        <f t="shared" si="32"/>
        <v>10.334374999998545</v>
      </c>
      <c r="I404" s="303">
        <f t="shared" si="33"/>
        <v>3.8787192675619904E-5</v>
      </c>
      <c r="J404" s="301">
        <f t="shared" si="34"/>
        <v>4.0084139430705303E-4</v>
      </c>
      <c r="K404" s="111"/>
      <c r="L404" s="222"/>
      <c r="M404" s="7"/>
    </row>
    <row r="405" spans="1:13" ht="15">
      <c r="A405" s="30" t="s">
        <v>228</v>
      </c>
      <c r="B405" s="262">
        <v>2888.84</v>
      </c>
      <c r="C405" s="219">
        <v>44953</v>
      </c>
      <c r="D405" s="76">
        <v>44966.318749999999</v>
      </c>
      <c r="E405" s="76">
        <v>44971</v>
      </c>
      <c r="F405" s="273">
        <f t="shared" si="30"/>
        <v>7.1593749999992724</v>
      </c>
      <c r="G405" s="273">
        <f t="shared" si="31"/>
        <v>4.6812500000014552</v>
      </c>
      <c r="H405" s="273">
        <f t="shared" si="32"/>
        <v>11.840625000000728</v>
      </c>
      <c r="I405" s="303">
        <f t="shared" si="33"/>
        <v>3.8823747345584321E-5</v>
      </c>
      <c r="J405" s="301">
        <f t="shared" si="34"/>
        <v>4.596974334138376E-4</v>
      </c>
      <c r="K405" s="111"/>
      <c r="L405" s="222"/>
      <c r="M405" s="7"/>
    </row>
    <row r="406" spans="1:13" ht="15">
      <c r="A406" s="30" t="s">
        <v>228</v>
      </c>
      <c r="B406" s="262">
        <v>2889.32</v>
      </c>
      <c r="C406" s="219">
        <v>44952</v>
      </c>
      <c r="D406" s="76">
        <v>45031.276388888888</v>
      </c>
      <c r="E406" s="76">
        <v>44971</v>
      </c>
      <c r="F406" s="273">
        <f t="shared" si="30"/>
        <v>40.138194444443798</v>
      </c>
      <c r="G406" s="273">
        <f t="shared" si="31"/>
        <v>-60.276388888887595</v>
      </c>
      <c r="H406" s="273">
        <f t="shared" si="32"/>
        <v>-20.138194444443798</v>
      </c>
      <c r="I406" s="303">
        <f t="shared" si="33"/>
        <v>3.8830198169695686E-5</v>
      </c>
      <c r="J406" s="301">
        <f t="shared" si="34"/>
        <v>-7.8197008105761743E-4</v>
      </c>
      <c r="K406" s="111"/>
      <c r="L406" s="222"/>
      <c r="M406" s="7"/>
    </row>
    <row r="407" spans="1:13" ht="15">
      <c r="A407" s="30" t="s">
        <v>228</v>
      </c>
      <c r="B407" s="262">
        <v>2895.1</v>
      </c>
      <c r="C407" s="219">
        <v>45012</v>
      </c>
      <c r="D407" s="76">
        <v>45044.26666666667</v>
      </c>
      <c r="E407" s="76">
        <v>45030</v>
      </c>
      <c r="F407" s="273">
        <f t="shared" si="30"/>
        <v>16.633333333335031</v>
      </c>
      <c r="G407" s="273">
        <f t="shared" si="31"/>
        <v>-14.266666666670062</v>
      </c>
      <c r="H407" s="273">
        <f t="shared" si="32"/>
        <v>2.3666666666649689</v>
      </c>
      <c r="I407" s="303">
        <f t="shared" si="33"/>
        <v>3.8907876843370053E-5</v>
      </c>
      <c r="J407" s="301">
        <f t="shared" si="34"/>
        <v>9.2081975195909744E-5</v>
      </c>
      <c r="K407" s="111"/>
      <c r="L407" s="222"/>
      <c r="M407" s="7"/>
    </row>
    <row r="408" spans="1:13" ht="15">
      <c r="A408" s="30" t="s">
        <v>228</v>
      </c>
      <c r="B408" s="262">
        <v>2895.1</v>
      </c>
      <c r="C408" s="219">
        <v>44953</v>
      </c>
      <c r="D408" s="76">
        <v>44965.338888888888</v>
      </c>
      <c r="E408" s="76">
        <v>44971</v>
      </c>
      <c r="F408" s="273">
        <f t="shared" si="30"/>
        <v>6.6694444444437977</v>
      </c>
      <c r="G408" s="273">
        <f t="shared" si="31"/>
        <v>5.6611111111124046</v>
      </c>
      <c r="H408" s="273">
        <f t="shared" si="32"/>
        <v>12.330555555556202</v>
      </c>
      <c r="I408" s="303">
        <f t="shared" si="33"/>
        <v>3.8907876843370053E-5</v>
      </c>
      <c r="J408" s="301">
        <f t="shared" si="34"/>
        <v>4.797557369659131E-4</v>
      </c>
      <c r="K408" s="111"/>
      <c r="L408" s="222"/>
      <c r="M408" s="7"/>
    </row>
    <row r="409" spans="1:13" ht="15">
      <c r="A409" s="30" t="s">
        <v>228</v>
      </c>
      <c r="B409" s="262">
        <v>2896.29</v>
      </c>
      <c r="C409" s="219">
        <v>44953</v>
      </c>
      <c r="D409" s="76">
        <v>44966.319444444445</v>
      </c>
      <c r="E409" s="76">
        <v>44971</v>
      </c>
      <c r="F409" s="273">
        <f t="shared" si="30"/>
        <v>7.1597222222226264</v>
      </c>
      <c r="G409" s="273">
        <f t="shared" si="31"/>
        <v>4.6805555555547471</v>
      </c>
      <c r="H409" s="273">
        <f t="shared" si="32"/>
        <v>11.840277777777374</v>
      </c>
      <c r="I409" s="303">
        <f t="shared" si="33"/>
        <v>3.8923869511479487E-5</v>
      </c>
      <c r="J409" s="301">
        <f t="shared" si="34"/>
        <v>4.6086942720187683E-4</v>
      </c>
      <c r="K409" s="111"/>
      <c r="L409" s="222"/>
      <c r="M409" s="7"/>
    </row>
    <row r="410" spans="1:13" ht="15">
      <c r="A410" s="30" t="s">
        <v>228</v>
      </c>
      <c r="B410" s="262">
        <v>2900.39</v>
      </c>
      <c r="C410" s="219">
        <v>44931</v>
      </c>
      <c r="D410" s="76">
        <v>44952.223611111112</v>
      </c>
      <c r="E410" s="76">
        <v>44953</v>
      </c>
      <c r="F410" s="273">
        <f t="shared" si="30"/>
        <v>11.111805555556202</v>
      </c>
      <c r="G410" s="273">
        <f t="shared" si="31"/>
        <v>0.77638888888759539</v>
      </c>
      <c r="H410" s="273">
        <f t="shared" si="32"/>
        <v>11.888194444443798</v>
      </c>
      <c r="I410" s="303">
        <f t="shared" si="33"/>
        <v>3.8978970300764078E-5</v>
      </c>
      <c r="J410" s="301">
        <f t="shared" si="34"/>
        <v>4.6338957817968331E-4</v>
      </c>
      <c r="K410" s="111"/>
      <c r="L410" s="222"/>
      <c r="M410" s="7"/>
    </row>
    <row r="411" spans="1:13" ht="15">
      <c r="A411" s="30" t="s">
        <v>228</v>
      </c>
      <c r="B411" s="262">
        <v>2901.29</v>
      </c>
      <c r="C411" s="219">
        <v>44946</v>
      </c>
      <c r="D411" s="76">
        <v>44961.229861111111</v>
      </c>
      <c r="E411" s="76">
        <v>44971</v>
      </c>
      <c r="F411" s="273">
        <f t="shared" si="30"/>
        <v>8.1149305555554747</v>
      </c>
      <c r="G411" s="273">
        <f t="shared" si="31"/>
        <v>9.7701388888890506</v>
      </c>
      <c r="H411" s="273">
        <f t="shared" si="32"/>
        <v>17.885069444444525</v>
      </c>
      <c r="I411" s="303">
        <f t="shared" si="33"/>
        <v>3.8991065595972888E-5</v>
      </c>
      <c r="J411" s="301">
        <f t="shared" si="34"/>
        <v>6.9735791589686682E-4</v>
      </c>
      <c r="K411" s="111"/>
      <c r="L411" s="222"/>
      <c r="M411" s="7"/>
    </row>
    <row r="412" spans="1:13" ht="15">
      <c r="A412" s="30" t="s">
        <v>228</v>
      </c>
      <c r="B412" s="262">
        <v>2901.44</v>
      </c>
      <c r="C412" s="219">
        <v>44946</v>
      </c>
      <c r="D412" s="76">
        <v>44982.379861111112</v>
      </c>
      <c r="E412" s="76">
        <v>44971</v>
      </c>
      <c r="F412" s="273">
        <f t="shared" si="30"/>
        <v>18.689930555556202</v>
      </c>
      <c r="G412" s="273">
        <f t="shared" si="31"/>
        <v>-11.379861111112405</v>
      </c>
      <c r="H412" s="273">
        <f t="shared" si="32"/>
        <v>7.3100694444437977</v>
      </c>
      <c r="I412" s="303">
        <f t="shared" si="33"/>
        <v>3.8993081478507695E-5</v>
      </c>
      <c r="J412" s="301">
        <f t="shared" si="34"/>
        <v>2.8504213346074647E-4</v>
      </c>
      <c r="K412" s="111"/>
      <c r="L412" s="222"/>
      <c r="M412" s="7"/>
    </row>
    <row r="413" spans="1:13" ht="15">
      <c r="A413" s="30" t="s">
        <v>228</v>
      </c>
      <c r="B413" s="262">
        <v>2904.88</v>
      </c>
      <c r="C413" s="219">
        <v>44931</v>
      </c>
      <c r="D413" s="76">
        <v>44950.231249999997</v>
      </c>
      <c r="E413" s="76">
        <v>44953</v>
      </c>
      <c r="F413" s="273">
        <f t="shared" si="30"/>
        <v>10.115624999998545</v>
      </c>
      <c r="G413" s="273">
        <f t="shared" si="31"/>
        <v>2.7687500000029104</v>
      </c>
      <c r="H413" s="273">
        <f t="shared" si="32"/>
        <v>12.884375000001455</v>
      </c>
      <c r="I413" s="303">
        <f t="shared" si="33"/>
        <v>3.9039312384639156E-5</v>
      </c>
      <c r="J413" s="301">
        <f t="shared" si="34"/>
        <v>5.029971405058919E-4</v>
      </c>
      <c r="K413" s="111"/>
      <c r="L413" s="222"/>
      <c r="M413" s="7"/>
    </row>
    <row r="414" spans="1:13" ht="15">
      <c r="A414" s="30" t="s">
        <v>228</v>
      </c>
      <c r="B414" s="262">
        <v>2906.27</v>
      </c>
      <c r="C414" s="219">
        <v>44931</v>
      </c>
      <c r="D414" s="76">
        <v>44949.229861111111</v>
      </c>
      <c r="E414" s="76">
        <v>44953</v>
      </c>
      <c r="F414" s="273">
        <f t="shared" si="30"/>
        <v>9.6149305555554747</v>
      </c>
      <c r="G414" s="273">
        <f t="shared" si="31"/>
        <v>3.7701388888890506</v>
      </c>
      <c r="H414" s="273">
        <f t="shared" si="32"/>
        <v>13.385069444444525</v>
      </c>
      <c r="I414" s="303">
        <f t="shared" si="33"/>
        <v>3.9057992896128321E-5</v>
      </c>
      <c r="J414" s="301">
        <f t="shared" si="34"/>
        <v>5.2279394727529848E-4</v>
      </c>
      <c r="K414" s="111"/>
      <c r="L414" s="222"/>
      <c r="M414" s="7"/>
    </row>
    <row r="415" spans="1:13" ht="15">
      <c r="A415" s="30" t="s">
        <v>228</v>
      </c>
      <c r="B415" s="262">
        <v>2907.85</v>
      </c>
      <c r="C415" s="219">
        <v>44998</v>
      </c>
      <c r="D415" s="76">
        <v>45009.241666666669</v>
      </c>
      <c r="E415" s="76">
        <v>45014</v>
      </c>
      <c r="F415" s="273">
        <f t="shared" si="30"/>
        <v>6.1208333333343035</v>
      </c>
      <c r="G415" s="273">
        <f t="shared" si="31"/>
        <v>4.7583333333313931</v>
      </c>
      <c r="H415" s="273">
        <f t="shared" si="32"/>
        <v>10.879166666665697</v>
      </c>
      <c r="I415" s="303">
        <f t="shared" si="33"/>
        <v>3.9079226858828235E-5</v>
      </c>
      <c r="J415" s="301">
        <f t="shared" si="34"/>
        <v>4.2514942220163091E-4</v>
      </c>
      <c r="K415" s="111"/>
      <c r="L415" s="222"/>
      <c r="M415" s="7"/>
    </row>
    <row r="416" spans="1:13" ht="15">
      <c r="A416" s="30" t="s">
        <v>228</v>
      </c>
      <c r="B416" s="262">
        <v>2909.65</v>
      </c>
      <c r="C416" s="219">
        <v>44995</v>
      </c>
      <c r="D416" s="76">
        <v>45012.32708333333</v>
      </c>
      <c r="E416" s="76">
        <v>45014</v>
      </c>
      <c r="F416" s="273">
        <f t="shared" si="30"/>
        <v>9.1635416666649689</v>
      </c>
      <c r="G416" s="273">
        <f t="shared" si="31"/>
        <v>1.6729166666700621</v>
      </c>
      <c r="H416" s="273">
        <f t="shared" si="32"/>
        <v>10.836458333335031</v>
      </c>
      <c r="I416" s="303">
        <f t="shared" si="33"/>
        <v>3.9103417449245861E-5</v>
      </c>
      <c r="J416" s="301">
        <f t="shared" si="34"/>
        <v>4.2374255387975875E-4</v>
      </c>
      <c r="K416" s="111"/>
      <c r="L416" s="222"/>
      <c r="M416" s="7"/>
    </row>
    <row r="417" spans="1:13" ht="15">
      <c r="A417" s="30" t="s">
        <v>228</v>
      </c>
      <c r="B417" s="262">
        <v>2911.32</v>
      </c>
      <c r="C417" s="219">
        <v>44945</v>
      </c>
      <c r="D417" s="76">
        <v>44954.250694444447</v>
      </c>
      <c r="E417" s="76">
        <v>44971</v>
      </c>
      <c r="F417" s="273">
        <f t="shared" si="30"/>
        <v>5.125347222223354</v>
      </c>
      <c r="G417" s="273">
        <f t="shared" si="31"/>
        <v>16.749305555553292</v>
      </c>
      <c r="H417" s="273">
        <f t="shared" si="32"/>
        <v>21.874652777776646</v>
      </c>
      <c r="I417" s="303">
        <f t="shared" si="33"/>
        <v>3.912586094146666E-5</v>
      </c>
      <c r="J417" s="301">
        <f t="shared" si="34"/>
        <v>8.5586462272615647E-4</v>
      </c>
      <c r="K417" s="111"/>
      <c r="L417" s="222"/>
      <c r="M417" s="7"/>
    </row>
    <row r="418" spans="1:13" ht="15">
      <c r="A418" s="30" t="s">
        <v>228</v>
      </c>
      <c r="B418" s="262">
        <v>2911.56</v>
      </c>
      <c r="C418" s="219">
        <v>44946</v>
      </c>
      <c r="D418" s="76">
        <v>44964.370833333334</v>
      </c>
      <c r="E418" s="76">
        <v>44971</v>
      </c>
      <c r="F418" s="273">
        <f t="shared" si="30"/>
        <v>9.6854166666671517</v>
      </c>
      <c r="G418" s="273">
        <f t="shared" si="31"/>
        <v>6.6291666666656965</v>
      </c>
      <c r="H418" s="273">
        <f t="shared" si="32"/>
        <v>16.314583333332848</v>
      </c>
      <c r="I418" s="303">
        <f t="shared" si="33"/>
        <v>3.9129086353522339E-5</v>
      </c>
      <c r="J418" s="301">
        <f t="shared" si="34"/>
        <v>6.3837474007171738E-4</v>
      </c>
      <c r="K418" s="111"/>
      <c r="L418" s="222"/>
      <c r="M418" s="7"/>
    </row>
    <row r="419" spans="1:13" ht="15">
      <c r="A419" s="30" t="s">
        <v>228</v>
      </c>
      <c r="B419" s="262">
        <v>2913.04</v>
      </c>
      <c r="C419" s="219">
        <v>45012</v>
      </c>
      <c r="D419" s="76">
        <v>45028.331250000003</v>
      </c>
      <c r="E419" s="76">
        <v>45030</v>
      </c>
      <c r="F419" s="273">
        <f t="shared" si="30"/>
        <v>8.6656250000014552</v>
      </c>
      <c r="G419" s="273">
        <f t="shared" si="31"/>
        <v>1.6687499999970896</v>
      </c>
      <c r="H419" s="273">
        <f t="shared" si="32"/>
        <v>10.334374999998545</v>
      </c>
      <c r="I419" s="303">
        <f t="shared" si="33"/>
        <v>3.9148976394532384E-5</v>
      </c>
      <c r="J419" s="301">
        <f t="shared" si="34"/>
        <v>4.0458020292718865E-4</v>
      </c>
      <c r="K419" s="111"/>
      <c r="L419" s="222"/>
      <c r="M419" s="7"/>
    </row>
    <row r="420" spans="1:13" ht="15">
      <c r="A420" s="30" t="s">
        <v>228</v>
      </c>
      <c r="B420" s="262">
        <v>2913.63</v>
      </c>
      <c r="C420" s="219">
        <v>44946</v>
      </c>
      <c r="D420" s="76">
        <v>44961.230555555558</v>
      </c>
      <c r="E420" s="76">
        <v>44971</v>
      </c>
      <c r="F420" s="273">
        <f t="shared" si="30"/>
        <v>8.1152777777788287</v>
      </c>
      <c r="G420" s="273">
        <f t="shared" si="31"/>
        <v>9.7694444444423425</v>
      </c>
      <c r="H420" s="273">
        <f t="shared" si="32"/>
        <v>17.884722222221171</v>
      </c>
      <c r="I420" s="303">
        <f t="shared" si="33"/>
        <v>3.9156905532502609E-5</v>
      </c>
      <c r="J420" s="301">
        <f t="shared" si="34"/>
        <v>7.0031037853056453E-4</v>
      </c>
      <c r="K420" s="111"/>
      <c r="L420" s="222"/>
      <c r="M420" s="7"/>
    </row>
    <row r="421" spans="1:13" ht="15">
      <c r="A421" s="30" t="s">
        <v>228</v>
      </c>
      <c r="B421" s="262">
        <v>2915.62</v>
      </c>
      <c r="C421" s="219">
        <v>44946</v>
      </c>
      <c r="D421" s="76">
        <v>44961.229861111111</v>
      </c>
      <c r="E421" s="76">
        <v>44971</v>
      </c>
      <c r="F421" s="273">
        <f t="shared" si="30"/>
        <v>8.1149305555554747</v>
      </c>
      <c r="G421" s="273">
        <f t="shared" si="31"/>
        <v>9.7701388888890506</v>
      </c>
      <c r="H421" s="273">
        <f t="shared" si="32"/>
        <v>17.885069444444525</v>
      </c>
      <c r="I421" s="303">
        <f t="shared" si="33"/>
        <v>3.9183649574130983E-5</v>
      </c>
      <c r="J421" s="301">
        <f t="shared" si="34"/>
        <v>7.0080229372011175E-4</v>
      </c>
      <c r="K421" s="111"/>
      <c r="L421" s="222"/>
      <c r="M421" s="7"/>
    </row>
    <row r="422" spans="1:13" ht="15">
      <c r="A422" s="30" t="s">
        <v>228</v>
      </c>
      <c r="B422" s="262">
        <v>2915.91</v>
      </c>
      <c r="C422" s="219">
        <v>44998</v>
      </c>
      <c r="D422" s="76">
        <v>45011.246527777781</v>
      </c>
      <c r="E422" s="76">
        <v>45014</v>
      </c>
      <c r="F422" s="273">
        <f t="shared" si="30"/>
        <v>7.1232638888905058</v>
      </c>
      <c r="G422" s="273">
        <f t="shared" si="31"/>
        <v>2.7534722222189885</v>
      </c>
      <c r="H422" s="273">
        <f t="shared" si="32"/>
        <v>9.8767361111094942</v>
      </c>
      <c r="I422" s="303">
        <f t="shared" si="33"/>
        <v>3.9187546947031593E-5</v>
      </c>
      <c r="J422" s="301">
        <f t="shared" si="34"/>
        <v>3.8704506003754555E-4</v>
      </c>
      <c r="K422" s="111"/>
      <c r="L422" s="222"/>
      <c r="M422" s="7"/>
    </row>
    <row r="423" spans="1:13" ht="15">
      <c r="A423" s="30" t="s">
        <v>228</v>
      </c>
      <c r="B423" s="262">
        <v>2916.69</v>
      </c>
      <c r="C423" s="219">
        <v>44993</v>
      </c>
      <c r="D423" s="76">
        <v>45010.245138888888</v>
      </c>
      <c r="E423" s="76">
        <v>45014</v>
      </c>
      <c r="F423" s="273">
        <f t="shared" si="30"/>
        <v>9.1225694444437977</v>
      </c>
      <c r="G423" s="273">
        <f t="shared" si="31"/>
        <v>3.7548611111124046</v>
      </c>
      <c r="H423" s="273">
        <f t="shared" si="32"/>
        <v>12.877430555556202</v>
      </c>
      <c r="I423" s="303">
        <f t="shared" si="33"/>
        <v>3.9198029536212573E-5</v>
      </c>
      <c r="J423" s="301">
        <f t="shared" si="34"/>
        <v>5.0476990326721826E-4</v>
      </c>
      <c r="K423" s="111"/>
      <c r="L423" s="222"/>
      <c r="M423" s="7"/>
    </row>
    <row r="424" spans="1:13" ht="15">
      <c r="A424" s="30" t="s">
        <v>228</v>
      </c>
      <c r="B424" s="262">
        <v>2917.05</v>
      </c>
      <c r="C424" s="219">
        <v>44953</v>
      </c>
      <c r="D424" s="76">
        <v>44966.320138888892</v>
      </c>
      <c r="E424" s="76">
        <v>44971</v>
      </c>
      <c r="F424" s="273">
        <f t="shared" si="30"/>
        <v>7.1600694444459805</v>
      </c>
      <c r="G424" s="273">
        <f t="shared" si="31"/>
        <v>4.679861111108039</v>
      </c>
      <c r="H424" s="273">
        <f t="shared" si="32"/>
        <v>11.83993055555402</v>
      </c>
      <c r="I424" s="303">
        <f t="shared" si="33"/>
        <v>3.9202867654296096E-5</v>
      </c>
      <c r="J424" s="301">
        <f t="shared" si="34"/>
        <v>4.6415923060544068E-4</v>
      </c>
      <c r="K424" s="111"/>
      <c r="L424" s="222"/>
      <c r="M424" s="7"/>
    </row>
    <row r="425" spans="1:13" ht="15">
      <c r="A425" s="30" t="s">
        <v>228</v>
      </c>
      <c r="B425" s="262">
        <v>2918.59</v>
      </c>
      <c r="C425" s="219">
        <v>44993</v>
      </c>
      <c r="D425" s="76">
        <v>45011.246527777781</v>
      </c>
      <c r="E425" s="76">
        <v>45014</v>
      </c>
      <c r="F425" s="273">
        <f t="shared" si="30"/>
        <v>9.6232638888905058</v>
      </c>
      <c r="G425" s="273">
        <f t="shared" si="31"/>
        <v>2.7534722222189885</v>
      </c>
      <c r="H425" s="273">
        <f t="shared" si="32"/>
        <v>12.376736111109494</v>
      </c>
      <c r="I425" s="303">
        <f t="shared" si="33"/>
        <v>3.9223564048320062E-5</v>
      </c>
      <c r="J425" s="301">
        <f t="shared" si="34"/>
        <v>4.8545970156325903E-4</v>
      </c>
      <c r="K425" s="111"/>
      <c r="L425" s="222"/>
      <c r="M425" s="7"/>
    </row>
    <row r="426" spans="1:13" ht="15">
      <c r="A426" s="30" t="s">
        <v>228</v>
      </c>
      <c r="B426" s="262">
        <v>2921.04</v>
      </c>
      <c r="C426" s="219">
        <v>44993</v>
      </c>
      <c r="D426" s="76">
        <v>45010.245138888888</v>
      </c>
      <c r="E426" s="76">
        <v>45014</v>
      </c>
      <c r="F426" s="273">
        <f t="shared" si="30"/>
        <v>9.1225694444437977</v>
      </c>
      <c r="G426" s="273">
        <f t="shared" si="31"/>
        <v>3.7548611111124046</v>
      </c>
      <c r="H426" s="273">
        <f t="shared" si="32"/>
        <v>12.877430555556202</v>
      </c>
      <c r="I426" s="303">
        <f t="shared" si="33"/>
        <v>3.9256490129721827E-5</v>
      </c>
      <c r="J426" s="301">
        <f t="shared" si="34"/>
        <v>5.0552272550037029E-4</v>
      </c>
      <c r="K426" s="111"/>
      <c r="L426" s="222"/>
      <c r="M426" s="7"/>
    </row>
    <row r="427" spans="1:13" ht="15">
      <c r="A427" s="30" t="s">
        <v>228</v>
      </c>
      <c r="B427" s="262">
        <v>2921.72</v>
      </c>
      <c r="C427" s="219">
        <v>44939</v>
      </c>
      <c r="D427" s="76">
        <v>45022.347916666666</v>
      </c>
      <c r="E427" s="76">
        <v>44953</v>
      </c>
      <c r="F427" s="273">
        <f t="shared" si="30"/>
        <v>42.173958333332848</v>
      </c>
      <c r="G427" s="273">
        <f t="shared" si="31"/>
        <v>-69.347916666665697</v>
      </c>
      <c r="H427" s="273">
        <f t="shared" si="32"/>
        <v>-27.173958333332848</v>
      </c>
      <c r="I427" s="303">
        <f t="shared" si="33"/>
        <v>3.9265628797212931E-5</v>
      </c>
      <c r="J427" s="301">
        <f t="shared" si="34"/>
        <v>-1.0670025608675786E-3</v>
      </c>
      <c r="K427" s="111"/>
      <c r="L427" s="222"/>
      <c r="M427" s="7"/>
    </row>
    <row r="428" spans="1:13" ht="15">
      <c r="A428" s="30" t="s">
        <v>228</v>
      </c>
      <c r="B428" s="262">
        <v>2922.49</v>
      </c>
      <c r="C428" s="219">
        <v>44987</v>
      </c>
      <c r="D428" s="76">
        <v>45010.243750000001</v>
      </c>
      <c r="E428" s="76">
        <v>45014</v>
      </c>
      <c r="F428" s="273">
        <f t="shared" si="30"/>
        <v>12.121875000000728</v>
      </c>
      <c r="G428" s="273">
        <f t="shared" si="31"/>
        <v>3.7562499999985448</v>
      </c>
      <c r="H428" s="273">
        <f t="shared" si="32"/>
        <v>15.878124999999272</v>
      </c>
      <c r="I428" s="303">
        <f t="shared" si="33"/>
        <v>3.9275976994224914E-5</v>
      </c>
      <c r="J428" s="301">
        <f t="shared" si="34"/>
        <v>6.236288722113989E-4</v>
      </c>
      <c r="K428" s="111"/>
      <c r="L428" s="222"/>
      <c r="M428" s="7"/>
    </row>
    <row r="429" spans="1:13" ht="15">
      <c r="A429" s="30" t="s">
        <v>228</v>
      </c>
      <c r="B429" s="262">
        <v>2924.78</v>
      </c>
      <c r="C429" s="219">
        <v>44998</v>
      </c>
      <c r="D429" s="76">
        <v>45009.243055555555</v>
      </c>
      <c r="E429" s="76">
        <v>45014</v>
      </c>
      <c r="F429" s="273">
        <f t="shared" si="30"/>
        <v>6.1215277777773736</v>
      </c>
      <c r="G429" s="273">
        <f t="shared" si="31"/>
        <v>4.7569444444452529</v>
      </c>
      <c r="H429" s="273">
        <f t="shared" si="32"/>
        <v>10.878472222222626</v>
      </c>
      <c r="I429" s="303">
        <f t="shared" si="33"/>
        <v>3.9306752800922896E-5</v>
      </c>
      <c r="J429" s="301">
        <f t="shared" si="34"/>
        <v>4.2759741849061114E-4</v>
      </c>
      <c r="K429" s="111"/>
      <c r="L429" s="222"/>
      <c r="M429" s="7"/>
    </row>
    <row r="430" spans="1:13" ht="15">
      <c r="A430" s="30" t="s">
        <v>228</v>
      </c>
      <c r="B430" s="262">
        <v>2934.78</v>
      </c>
      <c r="C430" s="219">
        <v>44952</v>
      </c>
      <c r="D430" s="76">
        <v>45031.277777777781</v>
      </c>
      <c r="E430" s="76">
        <v>44971</v>
      </c>
      <c r="F430" s="273">
        <f t="shared" si="30"/>
        <v>40.138888888890506</v>
      </c>
      <c r="G430" s="273">
        <f t="shared" si="31"/>
        <v>-60.277777777781012</v>
      </c>
      <c r="H430" s="273">
        <f t="shared" si="32"/>
        <v>-20.138888888890506</v>
      </c>
      <c r="I430" s="303">
        <f t="shared" si="33"/>
        <v>3.9441144969909704E-5</v>
      </c>
      <c r="J430" s="301">
        <f t="shared" si="34"/>
        <v>-7.9430083619963423E-4</v>
      </c>
      <c r="K430" s="111"/>
      <c r="L430" s="222"/>
      <c r="M430" s="7"/>
    </row>
    <row r="431" spans="1:13" ht="15">
      <c r="A431" s="30" t="s">
        <v>228</v>
      </c>
      <c r="B431" s="262">
        <v>2935.15</v>
      </c>
      <c r="C431" s="219">
        <v>44945</v>
      </c>
      <c r="D431" s="76">
        <v>44979.359027777777</v>
      </c>
      <c r="E431" s="76">
        <v>44971</v>
      </c>
      <c r="F431" s="273">
        <f t="shared" si="30"/>
        <v>17.679513888888323</v>
      </c>
      <c r="G431" s="273">
        <f t="shared" si="31"/>
        <v>-8.359027777776646</v>
      </c>
      <c r="H431" s="273">
        <f t="shared" si="32"/>
        <v>9.320486111111677</v>
      </c>
      <c r="I431" s="303">
        <f t="shared" si="33"/>
        <v>3.9446117480162217E-5</v>
      </c>
      <c r="J431" s="301">
        <f t="shared" si="34"/>
        <v>3.6765699011113149E-4</v>
      </c>
      <c r="K431" s="111"/>
      <c r="L431" s="222"/>
      <c r="M431" s="7"/>
    </row>
    <row r="432" spans="1:13" ht="15">
      <c r="A432" s="30" t="s">
        <v>229</v>
      </c>
      <c r="B432" s="262">
        <v>3228.8</v>
      </c>
      <c r="C432" s="219">
        <v>45119</v>
      </c>
      <c r="D432" s="76">
        <v>45128.493055555555</v>
      </c>
      <c r="E432" s="76">
        <v>45167</v>
      </c>
      <c r="F432" s="273">
        <f t="shared" si="30"/>
        <v>5.2465277777773736</v>
      </c>
      <c r="G432" s="273">
        <f t="shared" si="31"/>
        <v>38.506944444445253</v>
      </c>
      <c r="H432" s="273">
        <f t="shared" si="32"/>
        <v>43.753472222222626</v>
      </c>
      <c r="I432" s="303">
        <f t="shared" si="33"/>
        <v>4.339254352245976E-5</v>
      </c>
      <c r="J432" s="301">
        <f t="shared" si="34"/>
        <v>1.8985744476615295E-3</v>
      </c>
      <c r="K432" s="111"/>
      <c r="L432" s="222"/>
      <c r="M432" s="7"/>
    </row>
    <row r="433" spans="1:13" ht="15">
      <c r="A433" s="30" t="s">
        <v>230</v>
      </c>
      <c r="B433" s="262">
        <v>3553.2</v>
      </c>
      <c r="C433" s="219">
        <v>45077</v>
      </c>
      <c r="D433" s="76">
        <v>45104.438194444447</v>
      </c>
      <c r="E433" s="76">
        <v>45091</v>
      </c>
      <c r="F433" s="273">
        <f t="shared" si="30"/>
        <v>14.219097222223354</v>
      </c>
      <c r="G433" s="273">
        <f t="shared" si="31"/>
        <v>-13.438194444446708</v>
      </c>
      <c r="H433" s="273">
        <f t="shared" si="32"/>
        <v>0.78090277777664596</v>
      </c>
      <c r="I433" s="303">
        <f t="shared" si="33"/>
        <v>4.7752225484391724E-5</v>
      </c>
      <c r="J433" s="301">
        <f t="shared" si="34"/>
        <v>3.7289845525778239E-5</v>
      </c>
      <c r="K433" s="111"/>
      <c r="L433" s="222"/>
      <c r="M433" s="7"/>
    </row>
    <row r="434" spans="1:13" ht="15">
      <c r="A434" s="30" t="s">
        <v>230</v>
      </c>
      <c r="B434" s="262">
        <v>4399.2</v>
      </c>
      <c r="C434" s="219">
        <v>45077</v>
      </c>
      <c r="D434" s="76">
        <v>45104.4375</v>
      </c>
      <c r="E434" s="76">
        <v>45091</v>
      </c>
      <c r="F434" s="273">
        <f t="shared" si="30"/>
        <v>14.21875</v>
      </c>
      <c r="G434" s="273">
        <f t="shared" si="31"/>
        <v>-13.4375</v>
      </c>
      <c r="H434" s="273">
        <f t="shared" si="32"/>
        <v>0.78125</v>
      </c>
      <c r="I434" s="303">
        <f t="shared" si="33"/>
        <v>5.9121802980675467E-5</v>
      </c>
      <c r="J434" s="301">
        <f t="shared" si="34"/>
        <v>4.6188908578652709E-5</v>
      </c>
      <c r="K434" s="111"/>
      <c r="L434" s="222"/>
      <c r="M434" s="7"/>
    </row>
    <row r="435" spans="1:13" ht="15">
      <c r="A435" s="30" t="s">
        <v>229</v>
      </c>
      <c r="B435" s="262">
        <v>6529.93</v>
      </c>
      <c r="C435" s="219">
        <v>45086</v>
      </c>
      <c r="D435" s="76">
        <v>45093.272916666669</v>
      </c>
      <c r="E435" s="76">
        <v>45135</v>
      </c>
      <c r="F435" s="273">
        <f t="shared" si="30"/>
        <v>4.1364583333343035</v>
      </c>
      <c r="G435" s="273">
        <f t="shared" si="31"/>
        <v>41.727083333331393</v>
      </c>
      <c r="H435" s="273">
        <f t="shared" si="32"/>
        <v>45.863541666665697</v>
      </c>
      <c r="I435" s="303">
        <f t="shared" si="33"/>
        <v>8.775714560320108E-5</v>
      </c>
      <c r="J435" s="301">
        <f t="shared" si="34"/>
        <v>4.0248535039200612E-3</v>
      </c>
      <c r="K435" s="111"/>
      <c r="L435" s="222"/>
      <c r="M435" s="7"/>
    </row>
    <row r="436" spans="1:13" ht="15">
      <c r="A436" s="30" t="s">
        <v>230</v>
      </c>
      <c r="B436" s="262">
        <v>8366</v>
      </c>
      <c r="C436" s="219">
        <v>45077</v>
      </c>
      <c r="D436" s="76">
        <v>45093.272222222222</v>
      </c>
      <c r="E436" s="76">
        <v>45091</v>
      </c>
      <c r="F436" s="273">
        <f t="shared" si="30"/>
        <v>8.6361111111109494</v>
      </c>
      <c r="G436" s="273">
        <f t="shared" si="31"/>
        <v>-2.2722222222218988</v>
      </c>
      <c r="H436" s="273">
        <f t="shared" si="32"/>
        <v>6.3638888888890506</v>
      </c>
      <c r="I436" s="303">
        <f t="shared" si="33"/>
        <v>1.1243248857436147E-4</v>
      </c>
      <c r="J436" s="301">
        <f t="shared" si="34"/>
        <v>7.1550786478852409E-4</v>
      </c>
      <c r="K436" s="111"/>
      <c r="L436" s="222"/>
      <c r="M436" s="7"/>
    </row>
    <row r="437" spans="1:13" ht="15">
      <c r="A437" s="30" t="s">
        <v>223</v>
      </c>
      <c r="B437" s="262">
        <v>9308.4</v>
      </c>
      <c r="C437" s="219">
        <v>45231</v>
      </c>
      <c r="D437" s="76">
        <v>45248.398611111108</v>
      </c>
      <c r="E437" s="76">
        <v>45259</v>
      </c>
      <c r="F437" s="273">
        <f t="shared" si="30"/>
        <v>9.1993055555540195</v>
      </c>
      <c r="G437" s="273">
        <f t="shared" si="31"/>
        <v>10.601388888891961</v>
      </c>
      <c r="H437" s="273">
        <f t="shared" si="32"/>
        <v>19.80069444444598</v>
      </c>
      <c r="I437" s="303">
        <f t="shared" si="33"/>
        <v>1.2509760657967802E-4</v>
      </c>
      <c r="J437" s="301">
        <f t="shared" si="34"/>
        <v>2.4770194836157195E-3</v>
      </c>
      <c r="K437" s="111"/>
      <c r="L437" s="222"/>
      <c r="M437" s="7"/>
    </row>
    <row r="438" spans="1:13" ht="15">
      <c r="A438" s="30" t="s">
        <v>223</v>
      </c>
      <c r="B438" s="262">
        <v>9666.18</v>
      </c>
      <c r="C438" s="219">
        <v>45280</v>
      </c>
      <c r="D438" s="76">
        <v>45285.416666666664</v>
      </c>
      <c r="E438" s="76">
        <v>45300</v>
      </c>
      <c r="F438" s="273">
        <f t="shared" si="30"/>
        <v>3.2083333333321207</v>
      </c>
      <c r="G438" s="273">
        <f t="shared" si="31"/>
        <v>14.583333333335759</v>
      </c>
      <c r="H438" s="273">
        <f t="shared" si="32"/>
        <v>17.791666666667879</v>
      </c>
      <c r="I438" s="303">
        <f t="shared" si="33"/>
        <v>1.2990588960168795E-4</v>
      </c>
      <c r="J438" s="301">
        <f t="shared" si="34"/>
        <v>2.3112422858301892E-3</v>
      </c>
      <c r="K438" s="111"/>
      <c r="L438" s="222"/>
      <c r="M438" s="7"/>
    </row>
    <row r="439" spans="1:13" ht="15">
      <c r="A439" s="30" t="s">
        <v>223</v>
      </c>
      <c r="B439" s="262">
        <v>9755.49</v>
      </c>
      <c r="C439" s="219">
        <v>45119</v>
      </c>
      <c r="D439" s="76">
        <v>45128.493055555555</v>
      </c>
      <c r="E439" s="76">
        <v>45147</v>
      </c>
      <c r="F439" s="273">
        <f t="shared" si="30"/>
        <v>5.2465277777773736</v>
      </c>
      <c r="G439" s="273">
        <f t="shared" si="31"/>
        <v>18.506944444445253</v>
      </c>
      <c r="H439" s="273">
        <f t="shared" si="32"/>
        <v>23.753472222222626</v>
      </c>
      <c r="I439" s="303">
        <f t="shared" si="33"/>
        <v>1.3110614606290911E-4</v>
      </c>
      <c r="J439" s="301">
        <f t="shared" si="34"/>
        <v>3.1142261986679739E-3</v>
      </c>
      <c r="K439" s="111"/>
      <c r="L439" s="222"/>
      <c r="M439" s="7"/>
    </row>
    <row r="440" spans="1:13" ht="15">
      <c r="A440" s="30" t="s">
        <v>223</v>
      </c>
      <c r="B440" s="262">
        <v>10047.049999999999</v>
      </c>
      <c r="C440" s="219">
        <v>45140</v>
      </c>
      <c r="D440" s="76">
        <v>45156.418749999997</v>
      </c>
      <c r="E440" s="76">
        <v>45167</v>
      </c>
      <c r="F440" s="273">
        <f t="shared" si="30"/>
        <v>8.7093749999985448</v>
      </c>
      <c r="G440" s="273">
        <f t="shared" si="31"/>
        <v>10.58125000000291</v>
      </c>
      <c r="H440" s="273">
        <f t="shared" si="32"/>
        <v>19.290625000001455</v>
      </c>
      <c r="I440" s="303">
        <f t="shared" si="33"/>
        <v>1.3502448414188839E-4</v>
      </c>
      <c r="J440" s="301">
        <f t="shared" si="34"/>
        <v>2.604706689399812E-3</v>
      </c>
      <c r="K440" s="111"/>
      <c r="L440" s="222"/>
      <c r="M440" s="7"/>
    </row>
    <row r="441" spans="1:13" ht="15">
      <c r="A441" s="30" t="s">
        <v>223</v>
      </c>
      <c r="B441" s="262">
        <v>10149.58</v>
      </c>
      <c r="C441" s="219">
        <v>45086</v>
      </c>
      <c r="D441" s="76">
        <v>45093.272916666669</v>
      </c>
      <c r="E441" s="76">
        <v>45106</v>
      </c>
      <c r="F441" s="273">
        <f t="shared" si="30"/>
        <v>4.1364583333343035</v>
      </c>
      <c r="G441" s="273">
        <f t="shared" si="31"/>
        <v>12.727083333331393</v>
      </c>
      <c r="H441" s="273">
        <f t="shared" si="32"/>
        <v>16.863541666665697</v>
      </c>
      <c r="I441" s="303">
        <f t="shared" si="33"/>
        <v>1.3640240705051012E-4</v>
      </c>
      <c r="J441" s="301">
        <f t="shared" si="34"/>
        <v>2.3002276747297722E-3</v>
      </c>
      <c r="K441" s="111"/>
      <c r="L441" s="222"/>
      <c r="M441" s="7"/>
    </row>
    <row r="442" spans="1:13" ht="15">
      <c r="A442" s="30" t="s">
        <v>223</v>
      </c>
      <c r="B442" s="262">
        <v>10438.65</v>
      </c>
      <c r="C442" s="219">
        <v>45250</v>
      </c>
      <c r="D442" s="76">
        <v>45261.429166666669</v>
      </c>
      <c r="E442" s="76">
        <v>45279</v>
      </c>
      <c r="F442" s="273">
        <f t="shared" si="30"/>
        <v>6.2145833333343035</v>
      </c>
      <c r="G442" s="273">
        <f t="shared" si="31"/>
        <v>17.570833333331393</v>
      </c>
      <c r="H442" s="273">
        <f t="shared" si="32"/>
        <v>23.785416666665697</v>
      </c>
      <c r="I442" s="303">
        <f t="shared" si="33"/>
        <v>1.402872814794117E-4</v>
      </c>
      <c r="J442" s="301">
        <f t="shared" si="34"/>
        <v>3.3367914430216211E-3</v>
      </c>
      <c r="K442" s="111"/>
      <c r="L442" s="222"/>
      <c r="M442" s="7"/>
    </row>
    <row r="443" spans="1:13" ht="15">
      <c r="A443" s="30" t="s">
        <v>223</v>
      </c>
      <c r="B443" s="262">
        <v>10530.28</v>
      </c>
      <c r="C443" s="219">
        <v>45048</v>
      </c>
      <c r="D443" s="76">
        <v>45059.251388888886</v>
      </c>
      <c r="E443" s="76">
        <v>45072</v>
      </c>
      <c r="F443" s="273">
        <f t="shared" si="30"/>
        <v>6.1256944444430701</v>
      </c>
      <c r="G443" s="273">
        <f t="shared" si="31"/>
        <v>12.74861111111386</v>
      </c>
      <c r="H443" s="273">
        <f t="shared" si="32"/>
        <v>18.87430555555693</v>
      </c>
      <c r="I443" s="303">
        <f t="shared" si="33"/>
        <v>1.4151871692383782E-4</v>
      </c>
      <c r="J443" s="301">
        <f t="shared" si="34"/>
        <v>2.671067505050881E-3</v>
      </c>
      <c r="K443" s="111"/>
      <c r="L443" s="222"/>
      <c r="M443" s="7"/>
    </row>
    <row r="444" spans="1:13" ht="15">
      <c r="A444" s="30" t="s">
        <v>223</v>
      </c>
      <c r="B444" s="262">
        <v>10730.18</v>
      </c>
      <c r="C444" s="219">
        <v>44931</v>
      </c>
      <c r="D444" s="76">
        <v>44954.25</v>
      </c>
      <c r="E444" s="76">
        <v>44966</v>
      </c>
      <c r="F444" s="273">
        <f t="shared" si="30"/>
        <v>12.125</v>
      </c>
      <c r="G444" s="273">
        <f t="shared" si="31"/>
        <v>11.75</v>
      </c>
      <c r="H444" s="273">
        <f t="shared" si="32"/>
        <v>23.875</v>
      </c>
      <c r="I444" s="303">
        <f t="shared" si="33"/>
        <v>1.4420521638188404E-4</v>
      </c>
      <c r="J444" s="301">
        <f t="shared" si="34"/>
        <v>3.4428995411174817E-3</v>
      </c>
      <c r="K444" s="111"/>
      <c r="L444" s="222"/>
      <c r="M444" s="7"/>
    </row>
    <row r="445" spans="1:13" ht="15">
      <c r="A445" s="30" t="s">
        <v>223</v>
      </c>
      <c r="B445" s="262">
        <v>10745.26</v>
      </c>
      <c r="C445" s="219">
        <v>44875</v>
      </c>
      <c r="D445" s="76">
        <v>44930.275694444441</v>
      </c>
      <c r="E445" s="76">
        <v>44945</v>
      </c>
      <c r="F445" s="273">
        <f t="shared" si="30"/>
        <v>28.137847222220444</v>
      </c>
      <c r="G445" s="273">
        <f t="shared" si="31"/>
        <v>14.724305555559113</v>
      </c>
      <c r="H445" s="273">
        <f t="shared" si="32"/>
        <v>42.862152777779556</v>
      </c>
      <c r="I445" s="303">
        <f t="shared" si="33"/>
        <v>1.4440787977271615E-4</v>
      </c>
      <c r="J445" s="301">
        <f t="shared" si="34"/>
        <v>6.1896326051333814E-3</v>
      </c>
      <c r="K445" s="111"/>
      <c r="L445" s="222"/>
      <c r="M445" s="7"/>
    </row>
    <row r="446" spans="1:13" ht="15">
      <c r="A446" s="30" t="s">
        <v>223</v>
      </c>
      <c r="B446" s="262">
        <v>10887.17</v>
      </c>
      <c r="C446" s="219">
        <v>45255</v>
      </c>
      <c r="D446" s="76">
        <v>45266.59652777778</v>
      </c>
      <c r="E446" s="76">
        <v>45279</v>
      </c>
      <c r="F446" s="273">
        <f t="shared" si="30"/>
        <v>6.2982638888897782</v>
      </c>
      <c r="G446" s="273">
        <f t="shared" si="31"/>
        <v>12.403472222220444</v>
      </c>
      <c r="H446" s="273">
        <f t="shared" si="32"/>
        <v>18.701736111110222</v>
      </c>
      <c r="I446" s="303">
        <f t="shared" si="33"/>
        <v>1.4631503904280791E-4</v>
      </c>
      <c r="J446" s="301">
        <f t="shared" si="34"/>
        <v>2.7363452492653829E-3</v>
      </c>
      <c r="K446" s="111"/>
      <c r="L446" s="222"/>
      <c r="M446" s="7"/>
    </row>
    <row r="447" spans="1:13" ht="15">
      <c r="A447" s="30" t="s">
        <v>223</v>
      </c>
      <c r="B447" s="262">
        <v>10936.76</v>
      </c>
      <c r="C447" s="219">
        <v>45249</v>
      </c>
      <c r="D447" s="76">
        <v>45265.406944444447</v>
      </c>
      <c r="E447" s="76">
        <v>45279</v>
      </c>
      <c r="F447" s="273">
        <f t="shared" si="30"/>
        <v>8.703472222223354</v>
      </c>
      <c r="G447" s="273">
        <f t="shared" si="31"/>
        <v>13.593055555553292</v>
      </c>
      <c r="H447" s="273">
        <f t="shared" si="32"/>
        <v>22.296527777776646</v>
      </c>
      <c r="I447" s="303">
        <f t="shared" si="33"/>
        <v>1.4698148980881348E-4</v>
      </c>
      <c r="J447" s="301">
        <f t="shared" si="34"/>
        <v>3.2771768703412051E-3</v>
      </c>
      <c r="K447" s="111"/>
      <c r="L447" s="222"/>
      <c r="M447" s="7"/>
    </row>
    <row r="448" spans="1:13" ht="15">
      <c r="A448" s="30" t="s">
        <v>223</v>
      </c>
      <c r="B448" s="262">
        <v>11016.54</v>
      </c>
      <c r="C448" s="219">
        <v>44943</v>
      </c>
      <c r="D448" s="76">
        <v>44953.247916666667</v>
      </c>
      <c r="E448" s="76">
        <v>44966</v>
      </c>
      <c r="F448" s="273">
        <f t="shared" si="30"/>
        <v>5.6239583333335759</v>
      </c>
      <c r="G448" s="273">
        <f t="shared" si="31"/>
        <v>12.752083333332848</v>
      </c>
      <c r="H448" s="273">
        <f t="shared" si="32"/>
        <v>18.376041666666424</v>
      </c>
      <c r="I448" s="303">
        <f t="shared" si="33"/>
        <v>1.4805367053299023E-4</v>
      </c>
      <c r="J448" s="301">
        <f t="shared" si="34"/>
        <v>2.7206404186171313E-3</v>
      </c>
      <c r="K448" s="111"/>
      <c r="L448" s="222"/>
      <c r="M448" s="7"/>
    </row>
    <row r="449" spans="1:13" ht="15">
      <c r="A449" s="30" t="s">
        <v>223</v>
      </c>
      <c r="B449" s="262">
        <v>11058.26</v>
      </c>
      <c r="C449" s="219">
        <v>45250</v>
      </c>
      <c r="D449" s="76">
        <v>45258.465277777781</v>
      </c>
      <c r="E449" s="76">
        <v>45267</v>
      </c>
      <c r="F449" s="273">
        <f t="shared" si="30"/>
        <v>4.7326388888905058</v>
      </c>
      <c r="G449" s="273">
        <f t="shared" si="31"/>
        <v>8.5347222222189885</v>
      </c>
      <c r="H449" s="273">
        <f t="shared" si="32"/>
        <v>13.267361111109494</v>
      </c>
      <c r="I449" s="303">
        <f t="shared" si="33"/>
        <v>1.4861435466200317E-4</v>
      </c>
      <c r="J449" s="301">
        <f t="shared" si="34"/>
        <v>1.9717203095952949E-3</v>
      </c>
      <c r="K449" s="111"/>
      <c r="L449" s="222"/>
      <c r="M449" s="7"/>
    </row>
    <row r="450" spans="1:13" ht="15">
      <c r="A450" s="30" t="s">
        <v>230</v>
      </c>
      <c r="B450" s="262">
        <v>11167.2</v>
      </c>
      <c r="C450" s="219">
        <v>45230</v>
      </c>
      <c r="D450" s="76">
        <v>45248.399305555555</v>
      </c>
      <c r="E450" s="76">
        <v>45244</v>
      </c>
      <c r="F450" s="273">
        <f t="shared" si="30"/>
        <v>9.6996527777773736</v>
      </c>
      <c r="G450" s="273">
        <f t="shared" si="31"/>
        <v>-4.3993055555547471</v>
      </c>
      <c r="H450" s="273">
        <f t="shared" si="32"/>
        <v>5.3003472222226264</v>
      </c>
      <c r="I450" s="303">
        <f t="shared" si="33"/>
        <v>1.5007842295094542E-4</v>
      </c>
      <c r="J450" s="301">
        <f t="shared" si="34"/>
        <v>7.9546775220359607E-4</v>
      </c>
      <c r="K450" s="111"/>
      <c r="L450" s="222"/>
      <c r="M450" s="7"/>
    </row>
    <row r="451" spans="1:13" ht="15">
      <c r="A451" s="30" t="s">
        <v>223</v>
      </c>
      <c r="B451" s="262">
        <v>11261.13</v>
      </c>
      <c r="C451" s="219">
        <v>45250</v>
      </c>
      <c r="D451" s="76">
        <v>45273.458333333336</v>
      </c>
      <c r="E451" s="76">
        <v>45288</v>
      </c>
      <c r="F451" s="273">
        <f t="shared" si="30"/>
        <v>12.229166666667879</v>
      </c>
      <c r="G451" s="273">
        <f t="shared" si="31"/>
        <v>14.541666666664241</v>
      </c>
      <c r="H451" s="273">
        <f t="shared" si="32"/>
        <v>26.770833333332121</v>
      </c>
      <c r="I451" s="303">
        <f t="shared" si="33"/>
        <v>1.5134076859423846E-4</v>
      </c>
      <c r="J451" s="301">
        <f t="shared" si="34"/>
        <v>4.0515184925747419E-3</v>
      </c>
      <c r="K451" s="111"/>
      <c r="L451" s="222"/>
      <c r="M451" s="7"/>
    </row>
    <row r="452" spans="1:13" ht="15">
      <c r="A452" s="30" t="s">
        <v>223</v>
      </c>
      <c r="B452" s="262">
        <v>11390.58</v>
      </c>
      <c r="C452" s="219">
        <v>45261</v>
      </c>
      <c r="D452" s="76">
        <v>45271.429861111108</v>
      </c>
      <c r="E452" s="76">
        <v>45288</v>
      </c>
      <c r="F452" s="273">
        <f t="shared" si="30"/>
        <v>5.7149305555540195</v>
      </c>
      <c r="G452" s="273">
        <f t="shared" si="31"/>
        <v>16.570138888891961</v>
      </c>
      <c r="H452" s="273">
        <f t="shared" si="32"/>
        <v>22.28506944444598</v>
      </c>
      <c r="I452" s="303">
        <f t="shared" si="33"/>
        <v>1.5308047522177268E-4</v>
      </c>
      <c r="J452" s="301">
        <f t="shared" si="34"/>
        <v>3.4114090209059963E-3</v>
      </c>
      <c r="K452" s="111"/>
      <c r="L452" s="222"/>
      <c r="M452" s="7"/>
    </row>
    <row r="453" spans="1:13" ht="15">
      <c r="A453" s="30" t="s">
        <v>223</v>
      </c>
      <c r="B453" s="262">
        <v>11398.91</v>
      </c>
      <c r="C453" s="219">
        <v>45279</v>
      </c>
      <c r="D453" s="76">
        <v>45286.418055555558</v>
      </c>
      <c r="E453" s="76">
        <v>45300</v>
      </c>
      <c r="F453" s="273">
        <f t="shared" si="30"/>
        <v>4.2090277777788287</v>
      </c>
      <c r="G453" s="273">
        <f t="shared" si="31"/>
        <v>13.581944444442343</v>
      </c>
      <c r="H453" s="273">
        <f t="shared" si="32"/>
        <v>17.790972222221171</v>
      </c>
      <c r="I453" s="303">
        <f t="shared" si="33"/>
        <v>1.5319242389853869E-4</v>
      </c>
      <c r="J453" s="301">
        <f t="shared" si="34"/>
        <v>2.7254421582336326E-3</v>
      </c>
      <c r="K453" s="111"/>
      <c r="L453" s="222"/>
      <c r="M453" s="7"/>
    </row>
    <row r="454" spans="1:13" ht="15">
      <c r="A454" s="30" t="s">
        <v>223</v>
      </c>
      <c r="B454" s="262">
        <v>11468.93</v>
      </c>
      <c r="C454" s="219">
        <v>45250</v>
      </c>
      <c r="D454" s="76">
        <v>45272.531944444447</v>
      </c>
      <c r="E454" s="76">
        <v>45288</v>
      </c>
      <c r="F454" s="273">
        <f t="shared" si="30"/>
        <v>11.765972222223354</v>
      </c>
      <c r="G454" s="273">
        <f t="shared" si="31"/>
        <v>15.468055555553292</v>
      </c>
      <c r="H454" s="273">
        <f t="shared" si="32"/>
        <v>27.234027777776646</v>
      </c>
      <c r="I454" s="303">
        <f t="shared" si="33"/>
        <v>1.541334378657843E-4</v>
      </c>
      <c r="J454" s="301">
        <f t="shared" si="34"/>
        <v>4.1976743283209808E-3</v>
      </c>
      <c r="K454" s="111"/>
      <c r="L454" s="222"/>
      <c r="M454" s="7"/>
    </row>
    <row r="455" spans="1:13" ht="15">
      <c r="A455" s="30" t="s">
        <v>223</v>
      </c>
      <c r="B455" s="262">
        <v>11502.62</v>
      </c>
      <c r="C455" s="219">
        <v>45246</v>
      </c>
      <c r="D455" s="76">
        <v>45253.548611111109</v>
      </c>
      <c r="E455" s="76">
        <v>45267</v>
      </c>
      <c r="F455" s="273">
        <f t="shared" si="30"/>
        <v>4.2743055555547471</v>
      </c>
      <c r="G455" s="273">
        <f t="shared" si="31"/>
        <v>13.451388888890506</v>
      </c>
      <c r="H455" s="273">
        <f t="shared" si="32"/>
        <v>17.725694444445253</v>
      </c>
      <c r="I455" s="303">
        <f t="shared" si="33"/>
        <v>1.5458620508310085E-4</v>
      </c>
      <c r="J455" s="301">
        <f t="shared" si="34"/>
        <v>2.7401478366293952E-3</v>
      </c>
      <c r="K455" s="111"/>
      <c r="L455" s="222"/>
      <c r="M455" s="7"/>
    </row>
    <row r="456" spans="1:13" ht="15">
      <c r="A456" s="30" t="s">
        <v>223</v>
      </c>
      <c r="B456" s="262">
        <v>11532.9</v>
      </c>
      <c r="C456" s="219">
        <v>45256</v>
      </c>
      <c r="D456" s="76">
        <v>45265.407638888886</v>
      </c>
      <c r="E456" s="76">
        <v>45279</v>
      </c>
      <c r="F456" s="273">
        <f t="shared" si="30"/>
        <v>5.2038194444430701</v>
      </c>
      <c r="G456" s="273">
        <f t="shared" si="31"/>
        <v>13.59236111111386</v>
      </c>
      <c r="H456" s="273">
        <f t="shared" si="32"/>
        <v>18.79618055555693</v>
      </c>
      <c r="I456" s="303">
        <f t="shared" si="33"/>
        <v>1.5499314457079289E-4</v>
      </c>
      <c r="J456" s="301">
        <f t="shared" si="34"/>
        <v>2.9132791302261614E-3</v>
      </c>
      <c r="K456" s="111"/>
      <c r="L456" s="222"/>
      <c r="M456" s="7"/>
    </row>
    <row r="457" spans="1:13" ht="15">
      <c r="A457" s="30" t="s">
        <v>223</v>
      </c>
      <c r="B457" s="262">
        <v>11602.16</v>
      </c>
      <c r="C457" s="219">
        <v>45235</v>
      </c>
      <c r="D457" s="76">
        <v>45244.416666666664</v>
      </c>
      <c r="E457" s="76">
        <v>45259</v>
      </c>
      <c r="F457" s="273">
        <f t="shared" si="30"/>
        <v>5.2083333333321207</v>
      </c>
      <c r="G457" s="273">
        <f t="shared" si="31"/>
        <v>14.583333333335759</v>
      </c>
      <c r="H457" s="273">
        <f t="shared" si="32"/>
        <v>19.791666666667879</v>
      </c>
      <c r="I457" s="303">
        <f t="shared" si="33"/>
        <v>1.5592394473319551E-4</v>
      </c>
      <c r="J457" s="301">
        <f t="shared" si="34"/>
        <v>3.0859947395113505E-3</v>
      </c>
      <c r="K457" s="111"/>
      <c r="L457" s="222"/>
      <c r="M457" s="7"/>
    </row>
    <row r="458" spans="1:13" ht="15">
      <c r="A458" s="30" t="s">
        <v>223</v>
      </c>
      <c r="B458" s="262">
        <v>11650.23</v>
      </c>
      <c r="C458" s="219">
        <v>45261</v>
      </c>
      <c r="D458" s="76">
        <v>45270.602777777778</v>
      </c>
      <c r="E458" s="76">
        <v>45279</v>
      </c>
      <c r="F458" s="273">
        <f t="shared" ref="F458:F521" si="35">(D458-C458+1)/2</f>
        <v>5.3013888888890506</v>
      </c>
      <c r="G458" s="273">
        <f t="shared" ref="G458:G521" si="36">E458-D458</f>
        <v>8.3972222222218988</v>
      </c>
      <c r="H458" s="273">
        <f t="shared" ref="H458:H521" si="37">SUM(F458:G458)</f>
        <v>13.698611111110949</v>
      </c>
      <c r="I458" s="303">
        <f t="shared" ref="I458:I521" si="38">+B458/B$1768</f>
        <v>1.5656996788951507E-4</v>
      </c>
      <c r="J458" s="301">
        <f t="shared" ref="J458:J521" si="39">+I458*H458</f>
        <v>2.1447911017975956E-3</v>
      </c>
      <c r="K458" s="111"/>
      <c r="L458" s="222"/>
      <c r="M458" s="7"/>
    </row>
    <row r="459" spans="1:13" ht="15">
      <c r="A459" s="30" t="s">
        <v>223</v>
      </c>
      <c r="B459" s="262">
        <v>11666.88</v>
      </c>
      <c r="C459" s="219">
        <v>45249</v>
      </c>
      <c r="D459" s="76">
        <v>45257.554166666669</v>
      </c>
      <c r="E459" s="76">
        <v>45267</v>
      </c>
      <c r="F459" s="273">
        <f t="shared" si="35"/>
        <v>4.7770833333343035</v>
      </c>
      <c r="G459" s="273">
        <f t="shared" si="36"/>
        <v>9.4458333333313931</v>
      </c>
      <c r="H459" s="273">
        <f t="shared" si="37"/>
        <v>14.222916666665697</v>
      </c>
      <c r="I459" s="303">
        <f t="shared" si="38"/>
        <v>1.567937308508781E-4</v>
      </c>
      <c r="J459" s="301">
        <f t="shared" si="39"/>
        <v>2.2300641677476495E-3</v>
      </c>
      <c r="K459" s="111"/>
      <c r="L459" s="222"/>
      <c r="M459" s="7"/>
    </row>
    <row r="460" spans="1:13" ht="15">
      <c r="A460" s="30" t="s">
        <v>223</v>
      </c>
      <c r="B460" s="262">
        <v>11784.71</v>
      </c>
      <c r="C460" s="219">
        <v>45145</v>
      </c>
      <c r="D460" s="76">
        <v>45157.422222222223</v>
      </c>
      <c r="E460" s="76">
        <v>45167</v>
      </c>
      <c r="F460" s="273">
        <f t="shared" si="35"/>
        <v>6.711111111111677</v>
      </c>
      <c r="G460" s="273">
        <f t="shared" si="36"/>
        <v>9.577777777776646</v>
      </c>
      <c r="H460" s="273">
        <f t="shared" si="37"/>
        <v>16.288888888888323</v>
      </c>
      <c r="I460" s="303">
        <f t="shared" si="38"/>
        <v>1.5837727377804965E-4</v>
      </c>
      <c r="J460" s="301">
        <f t="shared" si="39"/>
        <v>2.579789815095697E-3</v>
      </c>
      <c r="K460" s="111"/>
      <c r="L460" s="222"/>
      <c r="M460" s="7"/>
    </row>
    <row r="461" spans="1:13" ht="15">
      <c r="A461" s="30" t="s">
        <v>223</v>
      </c>
      <c r="B461" s="262">
        <v>11795.2</v>
      </c>
      <c r="C461" s="219">
        <v>45249</v>
      </c>
      <c r="D461" s="76">
        <v>45255.554166666669</v>
      </c>
      <c r="E461" s="76">
        <v>45267</v>
      </c>
      <c r="F461" s="273">
        <f t="shared" si="35"/>
        <v>3.7770833333343035</v>
      </c>
      <c r="G461" s="273">
        <f t="shared" si="36"/>
        <v>11.445833333331393</v>
      </c>
      <c r="H461" s="273">
        <f t="shared" si="37"/>
        <v>15.222916666665697</v>
      </c>
      <c r="I461" s="303">
        <f t="shared" si="38"/>
        <v>1.585182511633168E-4</v>
      </c>
      <c r="J461" s="301">
        <f t="shared" si="39"/>
        <v>2.4131101276047544E-3</v>
      </c>
      <c r="K461" s="111"/>
      <c r="L461" s="222"/>
      <c r="M461" s="7"/>
    </row>
    <row r="462" spans="1:13" ht="15">
      <c r="A462" s="30" t="s">
        <v>223</v>
      </c>
      <c r="B462" s="262">
        <v>11823.87</v>
      </c>
      <c r="C462" s="219">
        <v>45116</v>
      </c>
      <c r="D462" s="76">
        <v>45128.494444444441</v>
      </c>
      <c r="E462" s="76">
        <v>45147</v>
      </c>
      <c r="F462" s="273">
        <f t="shared" si="35"/>
        <v>6.7472222222204437</v>
      </c>
      <c r="G462" s="273">
        <f t="shared" si="36"/>
        <v>18.505555555559113</v>
      </c>
      <c r="H462" s="273">
        <f t="shared" si="37"/>
        <v>25.252777777779556</v>
      </c>
      <c r="I462" s="303">
        <f t="shared" si="38"/>
        <v>1.5890355351180199E-4</v>
      </c>
      <c r="J462" s="301">
        <f t="shared" si="39"/>
        <v>4.012756124933038E-3</v>
      </c>
      <c r="K462" s="111"/>
      <c r="L462" s="222"/>
      <c r="M462" s="7"/>
    </row>
    <row r="463" spans="1:13" ht="15">
      <c r="A463" s="30" t="s">
        <v>223</v>
      </c>
      <c r="B463" s="262">
        <v>11882.43</v>
      </c>
      <c r="C463" s="219">
        <v>45224</v>
      </c>
      <c r="D463" s="76">
        <v>45249.402083333334</v>
      </c>
      <c r="E463" s="76">
        <v>45259</v>
      </c>
      <c r="F463" s="273">
        <f t="shared" si="35"/>
        <v>13.201041666667152</v>
      </c>
      <c r="G463" s="273">
        <f t="shared" si="36"/>
        <v>9.5979166666656965</v>
      </c>
      <c r="H463" s="273">
        <f t="shared" si="37"/>
        <v>22.798958333332848</v>
      </c>
      <c r="I463" s="303">
        <f t="shared" si="38"/>
        <v>1.5969055405338871E-4</v>
      </c>
      <c r="J463" s="301">
        <f t="shared" si="39"/>
        <v>3.6407782880900461E-3</v>
      </c>
      <c r="K463" s="111"/>
      <c r="L463" s="222"/>
      <c r="M463" s="7"/>
    </row>
    <row r="464" spans="1:13" ht="15">
      <c r="A464" s="30" t="s">
        <v>223</v>
      </c>
      <c r="B464" s="262">
        <v>11897.83</v>
      </c>
      <c r="C464" s="219">
        <v>45129</v>
      </c>
      <c r="D464" s="76">
        <v>45142.542361111111</v>
      </c>
      <c r="E464" s="76">
        <v>45155</v>
      </c>
      <c r="F464" s="273">
        <f t="shared" si="35"/>
        <v>7.2711805555554747</v>
      </c>
      <c r="G464" s="273">
        <f t="shared" si="36"/>
        <v>12.457638888889051</v>
      </c>
      <c r="H464" s="273">
        <f t="shared" si="37"/>
        <v>19.728819444444525</v>
      </c>
      <c r="I464" s="303">
        <f t="shared" si="38"/>
        <v>1.598975179936284E-4</v>
      </c>
      <c r="J464" s="301">
        <f t="shared" si="39"/>
        <v>3.1545892621111142E-3</v>
      </c>
      <c r="K464" s="111"/>
      <c r="L464" s="222"/>
      <c r="M464" s="7"/>
    </row>
    <row r="465" spans="1:13" ht="15">
      <c r="A465" s="30" t="s">
        <v>223</v>
      </c>
      <c r="B465" s="262">
        <v>11913.65</v>
      </c>
      <c r="C465" s="219">
        <v>45116</v>
      </c>
      <c r="D465" s="76">
        <v>45127.491666666669</v>
      </c>
      <c r="E465" s="76">
        <v>45134</v>
      </c>
      <c r="F465" s="273">
        <f t="shared" si="35"/>
        <v>6.2458333333343035</v>
      </c>
      <c r="G465" s="273">
        <f t="shared" si="36"/>
        <v>6.5083333333313931</v>
      </c>
      <c r="H465" s="273">
        <f t="shared" si="37"/>
        <v>12.754166666665697</v>
      </c>
      <c r="I465" s="303">
        <f t="shared" si="38"/>
        <v>1.6011012640496553E-4</v>
      </c>
      <c r="J465" s="301">
        <f t="shared" si="39"/>
        <v>2.0420712371898423E-3</v>
      </c>
      <c r="K465" s="111"/>
      <c r="L465" s="222"/>
      <c r="M465" s="7"/>
    </row>
    <row r="466" spans="1:13" ht="15">
      <c r="A466" s="30" t="s">
        <v>223</v>
      </c>
      <c r="B466" s="262">
        <v>11927.67</v>
      </c>
      <c r="C466" s="219">
        <v>45249</v>
      </c>
      <c r="D466" s="76">
        <v>45262.431250000001</v>
      </c>
      <c r="E466" s="76">
        <v>45279</v>
      </c>
      <c r="F466" s="273">
        <f t="shared" si="35"/>
        <v>7.2156250000007276</v>
      </c>
      <c r="G466" s="273">
        <f t="shared" si="36"/>
        <v>16.568749999998545</v>
      </c>
      <c r="H466" s="273">
        <f t="shared" si="37"/>
        <v>23.784374999999272</v>
      </c>
      <c r="I466" s="303">
        <f t="shared" si="38"/>
        <v>1.6029854422588502E-4</v>
      </c>
      <c r="J466" s="301">
        <f t="shared" si="39"/>
        <v>3.8126006878224173E-3</v>
      </c>
      <c r="K466" s="111"/>
      <c r="L466" s="222"/>
      <c r="M466" s="7"/>
    </row>
    <row r="467" spans="1:13" ht="15">
      <c r="A467" s="30" t="s">
        <v>223</v>
      </c>
      <c r="B467" s="262">
        <v>12109.42</v>
      </c>
      <c r="C467" s="219">
        <v>45145</v>
      </c>
      <c r="D467" s="76">
        <v>45184.586111111108</v>
      </c>
      <c r="E467" s="76">
        <v>45197</v>
      </c>
      <c r="F467" s="273">
        <f t="shared" si="35"/>
        <v>20.29305555555402</v>
      </c>
      <c r="G467" s="273">
        <f t="shared" si="36"/>
        <v>12.413888888891961</v>
      </c>
      <c r="H467" s="273">
        <f t="shared" si="37"/>
        <v>32.70694444444598</v>
      </c>
      <c r="I467" s="303">
        <f t="shared" si="38"/>
        <v>1.627411218972202E-4</v>
      </c>
      <c r="J467" s="301">
        <f t="shared" si="39"/>
        <v>5.322764832719192E-3</v>
      </c>
      <c r="K467" s="111"/>
      <c r="L467" s="222"/>
      <c r="M467" s="7"/>
    </row>
    <row r="468" spans="1:13" ht="15">
      <c r="A468" s="30" t="s">
        <v>223</v>
      </c>
      <c r="B468" s="262">
        <v>12143.88</v>
      </c>
      <c r="C468" s="219">
        <v>45258</v>
      </c>
      <c r="D468" s="76">
        <v>45264.4375</v>
      </c>
      <c r="E468" s="76">
        <v>45279</v>
      </c>
      <c r="F468" s="273">
        <f t="shared" si="35"/>
        <v>3.71875</v>
      </c>
      <c r="G468" s="273">
        <f t="shared" si="36"/>
        <v>14.5625</v>
      </c>
      <c r="H468" s="273">
        <f t="shared" si="37"/>
        <v>18.28125</v>
      </c>
      <c r="I468" s="303">
        <f t="shared" si="38"/>
        <v>1.6320423731154874E-4</v>
      </c>
      <c r="J468" s="301">
        <f t="shared" si="39"/>
        <v>2.9835774633517505E-3</v>
      </c>
      <c r="K468" s="111"/>
      <c r="L468" s="222"/>
      <c r="M468" s="7"/>
    </row>
    <row r="469" spans="1:13" ht="15">
      <c r="A469" s="30" t="s">
        <v>223</v>
      </c>
      <c r="B469" s="262">
        <v>12218.18</v>
      </c>
      <c r="C469" s="219">
        <v>45127</v>
      </c>
      <c r="D469" s="76">
        <v>45142.302083333336</v>
      </c>
      <c r="E469" s="76">
        <v>45155</v>
      </c>
      <c r="F469" s="273">
        <f t="shared" si="35"/>
        <v>8.1510416666678793</v>
      </c>
      <c r="G469" s="273">
        <f t="shared" si="36"/>
        <v>12.697916666664241</v>
      </c>
      <c r="H469" s="273">
        <f t="shared" si="37"/>
        <v>20.848958333332121</v>
      </c>
      <c r="I469" s="303">
        <f t="shared" si="38"/>
        <v>1.6420277112712072E-4</v>
      </c>
      <c r="J469" s="301">
        <f t="shared" si="39"/>
        <v>3.4234567334470107E-3</v>
      </c>
      <c r="K469" s="111"/>
      <c r="L469" s="222"/>
      <c r="M469" s="7"/>
    </row>
    <row r="470" spans="1:13" ht="15">
      <c r="A470" s="30" t="s">
        <v>223</v>
      </c>
      <c r="B470" s="262">
        <v>12248.64</v>
      </c>
      <c r="C470" s="219">
        <v>45235</v>
      </c>
      <c r="D470" s="76">
        <v>45242.300694444442</v>
      </c>
      <c r="E470" s="76">
        <v>45259</v>
      </c>
      <c r="F470" s="273">
        <f t="shared" si="35"/>
        <v>4.1503472222211713</v>
      </c>
      <c r="G470" s="273">
        <f t="shared" si="36"/>
        <v>16.699305555557657</v>
      </c>
      <c r="H470" s="273">
        <f t="shared" si="37"/>
        <v>20.849652777778829</v>
      </c>
      <c r="I470" s="303">
        <f t="shared" si="38"/>
        <v>1.6461212967385451E-4</v>
      </c>
      <c r="J470" s="301">
        <f t="shared" si="39"/>
        <v>3.4321057467105696E-3</v>
      </c>
      <c r="K470" s="111"/>
      <c r="L470" s="222"/>
      <c r="M470" s="7"/>
    </row>
    <row r="471" spans="1:13" ht="15">
      <c r="A471" s="30" t="s">
        <v>223</v>
      </c>
      <c r="B471" s="262">
        <v>12256.55</v>
      </c>
      <c r="C471" s="219">
        <v>45139</v>
      </c>
      <c r="D471" s="76">
        <v>45153.568055555559</v>
      </c>
      <c r="E471" s="76">
        <v>45167</v>
      </c>
      <c r="F471" s="273">
        <f t="shared" si="35"/>
        <v>7.7840277777795563</v>
      </c>
      <c r="G471" s="273">
        <f t="shared" si="36"/>
        <v>13.431944444440887</v>
      </c>
      <c r="H471" s="273">
        <f t="shared" si="37"/>
        <v>21.215972222220444</v>
      </c>
      <c r="I471" s="303">
        <f t="shared" si="38"/>
        <v>1.6471843387952308E-4</v>
      </c>
      <c r="J471" s="301">
        <f t="shared" si="39"/>
        <v>3.4946617176756165E-3</v>
      </c>
      <c r="K471" s="111"/>
      <c r="L471" s="222"/>
      <c r="M471" s="7"/>
    </row>
    <row r="472" spans="1:13" ht="15">
      <c r="A472" s="30" t="s">
        <v>223</v>
      </c>
      <c r="B472" s="262">
        <v>12266.81</v>
      </c>
      <c r="C472" s="219">
        <v>45255</v>
      </c>
      <c r="D472" s="76">
        <v>45267.59097222222</v>
      </c>
      <c r="E472" s="76">
        <v>45279</v>
      </c>
      <c r="F472" s="273">
        <f t="shared" si="35"/>
        <v>6.7954861111102218</v>
      </c>
      <c r="G472" s="273">
        <f t="shared" si="36"/>
        <v>11.409027777779556</v>
      </c>
      <c r="H472" s="273">
        <f t="shared" si="37"/>
        <v>18.204513888889778</v>
      </c>
      <c r="I472" s="303">
        <f t="shared" si="38"/>
        <v>1.6485632024490352E-4</v>
      </c>
      <c r="J472" s="301">
        <f t="shared" si="39"/>
        <v>3.0011291715696074E-3</v>
      </c>
      <c r="K472" s="111"/>
      <c r="L472" s="222"/>
      <c r="M472" s="7"/>
    </row>
    <row r="473" spans="1:13" ht="15">
      <c r="A473" s="30" t="s">
        <v>223</v>
      </c>
      <c r="B473" s="262">
        <v>12305.59</v>
      </c>
      <c r="C473" s="219">
        <v>45145</v>
      </c>
      <c r="D473" s="76">
        <v>45184.585416666669</v>
      </c>
      <c r="E473" s="76">
        <v>45197</v>
      </c>
      <c r="F473" s="273">
        <f t="shared" si="35"/>
        <v>20.292708333334303</v>
      </c>
      <c r="G473" s="273">
        <f t="shared" si="36"/>
        <v>12.414583333331393</v>
      </c>
      <c r="H473" s="273">
        <f t="shared" si="37"/>
        <v>32.707291666665697</v>
      </c>
      <c r="I473" s="303">
        <f t="shared" si="38"/>
        <v>1.6537749307623438E-4</v>
      </c>
      <c r="J473" s="301">
        <f t="shared" si="39"/>
        <v>5.4090499011463849E-3</v>
      </c>
      <c r="K473" s="111"/>
      <c r="L473" s="222"/>
      <c r="M473" s="7"/>
    </row>
    <row r="474" spans="1:13" ht="15">
      <c r="A474" s="30" t="s">
        <v>223</v>
      </c>
      <c r="B474" s="262">
        <v>12309.96</v>
      </c>
      <c r="C474" s="219">
        <v>45261</v>
      </c>
      <c r="D474" s="76">
        <v>45269.601388888892</v>
      </c>
      <c r="E474" s="76">
        <v>45279</v>
      </c>
      <c r="F474" s="273">
        <f t="shared" si="35"/>
        <v>4.8006944444459805</v>
      </c>
      <c r="G474" s="273">
        <f t="shared" si="36"/>
        <v>9.398611111108039</v>
      </c>
      <c r="H474" s="273">
        <f t="shared" si="37"/>
        <v>14.19930555555402</v>
      </c>
      <c r="I474" s="303">
        <f t="shared" si="38"/>
        <v>1.6543622245408158E-4</v>
      </c>
      <c r="J474" s="301">
        <f t="shared" si="39"/>
        <v>2.349079472582111E-3</v>
      </c>
      <c r="K474" s="111"/>
      <c r="L474" s="222"/>
      <c r="M474" s="7"/>
    </row>
    <row r="475" spans="1:13" ht="15">
      <c r="A475" s="30" t="s">
        <v>223</v>
      </c>
      <c r="B475" s="262">
        <v>12337.59</v>
      </c>
      <c r="C475" s="219">
        <v>45265</v>
      </c>
      <c r="D475" s="76">
        <v>45286.417361111111</v>
      </c>
      <c r="E475" s="76">
        <v>45300</v>
      </c>
      <c r="F475" s="273">
        <f t="shared" si="35"/>
        <v>11.208680555555475</v>
      </c>
      <c r="G475" s="273">
        <f t="shared" si="36"/>
        <v>13.582638888889051</v>
      </c>
      <c r="H475" s="273">
        <f t="shared" si="37"/>
        <v>24.791319444444525</v>
      </c>
      <c r="I475" s="303">
        <f t="shared" si="38"/>
        <v>1.6580754801699216E-4</v>
      </c>
      <c r="J475" s="301">
        <f t="shared" si="39"/>
        <v>4.110587889189327E-3</v>
      </c>
      <c r="K475" s="111"/>
      <c r="L475" s="222"/>
      <c r="M475" s="7"/>
    </row>
    <row r="476" spans="1:13" ht="15">
      <c r="A476" s="30" t="s">
        <v>223</v>
      </c>
      <c r="B476" s="262">
        <v>12352.73</v>
      </c>
      <c r="C476" s="219">
        <v>45255</v>
      </c>
      <c r="D476" s="76">
        <v>45267.591666666667</v>
      </c>
      <c r="E476" s="76">
        <v>45279</v>
      </c>
      <c r="F476" s="273">
        <f t="shared" si="35"/>
        <v>6.7958333333335759</v>
      </c>
      <c r="G476" s="273">
        <f t="shared" si="36"/>
        <v>11.408333333332848</v>
      </c>
      <c r="H476" s="273">
        <f t="shared" si="37"/>
        <v>18.204166666666424</v>
      </c>
      <c r="I476" s="303">
        <f t="shared" si="38"/>
        <v>1.6601101776083816E-4</v>
      </c>
      <c r="J476" s="301">
        <f t="shared" si="39"/>
        <v>3.0220922358212177E-3</v>
      </c>
      <c r="K476" s="111"/>
      <c r="L476" s="222"/>
      <c r="M476" s="7"/>
    </row>
    <row r="477" spans="1:13" ht="15">
      <c r="A477" s="30" t="s">
        <v>223</v>
      </c>
      <c r="B477" s="262">
        <v>12358.4</v>
      </c>
      <c r="C477" s="219">
        <v>45255</v>
      </c>
      <c r="D477" s="76">
        <v>45268.591666666667</v>
      </c>
      <c r="E477" s="76">
        <v>45279</v>
      </c>
      <c r="F477" s="273">
        <f t="shared" si="35"/>
        <v>7.2958333333335759</v>
      </c>
      <c r="G477" s="273">
        <f t="shared" si="36"/>
        <v>10.408333333332848</v>
      </c>
      <c r="H477" s="273">
        <f t="shared" si="37"/>
        <v>17.704166666666424</v>
      </c>
      <c r="I477" s="303">
        <f t="shared" si="38"/>
        <v>1.6608721812065368E-4</v>
      </c>
      <c r="J477" s="301">
        <f t="shared" si="39"/>
        <v>2.9404357908110325E-3</v>
      </c>
      <c r="K477" s="111"/>
      <c r="L477" s="222"/>
      <c r="M477" s="7"/>
    </row>
    <row r="478" spans="1:13" ht="15">
      <c r="A478" s="30" t="s">
        <v>223</v>
      </c>
      <c r="B478" s="262">
        <v>12367</v>
      </c>
      <c r="C478" s="219">
        <v>45096</v>
      </c>
      <c r="D478" s="76">
        <v>45114.381249999999</v>
      </c>
      <c r="E478" s="76">
        <v>45126</v>
      </c>
      <c r="F478" s="273">
        <f t="shared" si="35"/>
        <v>9.6906249999992724</v>
      </c>
      <c r="G478" s="273">
        <f t="shared" si="36"/>
        <v>11.618750000001455</v>
      </c>
      <c r="H478" s="273">
        <f t="shared" si="37"/>
        <v>21.309375000000728</v>
      </c>
      <c r="I478" s="303">
        <f t="shared" si="38"/>
        <v>1.6620279538598234E-4</v>
      </c>
      <c r="J478" s="301">
        <f t="shared" si="39"/>
        <v>3.5416776929282886E-3</v>
      </c>
      <c r="K478" s="111"/>
      <c r="L478" s="222"/>
      <c r="M478" s="7"/>
    </row>
    <row r="479" spans="1:13" ht="15">
      <c r="A479" s="30" t="s">
        <v>223</v>
      </c>
      <c r="B479" s="262">
        <v>12398.9</v>
      </c>
      <c r="C479" s="219">
        <v>45235</v>
      </c>
      <c r="D479" s="76">
        <v>45242.300694444442</v>
      </c>
      <c r="E479" s="76">
        <v>45259</v>
      </c>
      <c r="F479" s="273">
        <f t="shared" si="35"/>
        <v>4.1503472222211713</v>
      </c>
      <c r="G479" s="273">
        <f t="shared" si="36"/>
        <v>16.699305555557657</v>
      </c>
      <c r="H479" s="273">
        <f t="shared" si="37"/>
        <v>20.849652777778829</v>
      </c>
      <c r="I479" s="303">
        <f t="shared" si="38"/>
        <v>1.6663150640505026E-4</v>
      </c>
      <c r="J479" s="301">
        <f t="shared" si="39"/>
        <v>3.4742090503835266E-3</v>
      </c>
      <c r="K479" s="111"/>
      <c r="L479" s="222"/>
      <c r="M479" s="7"/>
    </row>
    <row r="480" spans="1:13" ht="15">
      <c r="A480" s="30" t="s">
        <v>223</v>
      </c>
      <c r="B480" s="262">
        <v>12439.52</v>
      </c>
      <c r="C480" s="219">
        <v>45096</v>
      </c>
      <c r="D480" s="76">
        <v>45115.376388888886</v>
      </c>
      <c r="E480" s="76">
        <v>45126</v>
      </c>
      <c r="F480" s="273">
        <f t="shared" si="35"/>
        <v>10.18819444444307</v>
      </c>
      <c r="G480" s="273">
        <f t="shared" si="36"/>
        <v>10.62361111111386</v>
      </c>
      <c r="H480" s="273">
        <f t="shared" si="37"/>
        <v>20.81180555555693</v>
      </c>
      <c r="I480" s="303">
        <f t="shared" si="38"/>
        <v>1.6717740739547466E-4</v>
      </c>
      <c r="J480" s="301">
        <f t="shared" si="39"/>
        <v>3.4792636959967435E-3</v>
      </c>
      <c r="K480" s="111"/>
      <c r="L480" s="222"/>
      <c r="M480" s="7"/>
    </row>
    <row r="481" spans="1:13" ht="15">
      <c r="A481" s="30" t="s">
        <v>223</v>
      </c>
      <c r="B481" s="262">
        <v>12442.05</v>
      </c>
      <c r="C481" s="219">
        <v>45235</v>
      </c>
      <c r="D481" s="76">
        <v>45244.376388888886</v>
      </c>
      <c r="E481" s="76">
        <v>45259</v>
      </c>
      <c r="F481" s="273">
        <f t="shared" si="35"/>
        <v>5.1881944444430701</v>
      </c>
      <c r="G481" s="273">
        <f t="shared" si="36"/>
        <v>14.62361111111386</v>
      </c>
      <c r="H481" s="273">
        <f t="shared" si="37"/>
        <v>19.81180555555693</v>
      </c>
      <c r="I481" s="303">
        <f t="shared" si="38"/>
        <v>1.6721140861422832E-4</v>
      </c>
      <c r="J481" s="301">
        <f t="shared" si="39"/>
        <v>3.3127599141358683E-3</v>
      </c>
      <c r="K481" s="111"/>
      <c r="L481" s="222"/>
      <c r="M481" s="7"/>
    </row>
    <row r="482" spans="1:13" ht="15">
      <c r="A482" s="30" t="s">
        <v>223</v>
      </c>
      <c r="B482" s="262">
        <v>12459.47</v>
      </c>
      <c r="C482" s="219">
        <v>45243</v>
      </c>
      <c r="D482" s="76">
        <v>45257.548611111109</v>
      </c>
      <c r="E482" s="76">
        <v>45267</v>
      </c>
      <c r="F482" s="273">
        <f t="shared" si="35"/>
        <v>7.7743055555547471</v>
      </c>
      <c r="G482" s="273">
        <f t="shared" si="36"/>
        <v>9.4513888888905058</v>
      </c>
      <c r="H482" s="273">
        <f t="shared" si="37"/>
        <v>17.225694444445253</v>
      </c>
      <c r="I482" s="303">
        <f t="shared" si="38"/>
        <v>1.6744551977260333E-4</v>
      </c>
      <c r="J482" s="301">
        <f t="shared" si="39"/>
        <v>2.884365359694181E-3</v>
      </c>
      <c r="K482" s="111"/>
      <c r="L482" s="222"/>
      <c r="M482" s="7"/>
    </row>
    <row r="483" spans="1:13" ht="15">
      <c r="A483" s="30" t="s">
        <v>223</v>
      </c>
      <c r="B483" s="262">
        <v>12462.87</v>
      </c>
      <c r="C483" s="219">
        <v>45261</v>
      </c>
      <c r="D483" s="76">
        <v>45278.579861111109</v>
      </c>
      <c r="E483" s="76">
        <v>45288</v>
      </c>
      <c r="F483" s="273">
        <f t="shared" si="35"/>
        <v>9.2899305555547471</v>
      </c>
      <c r="G483" s="273">
        <f t="shared" si="36"/>
        <v>9.4201388888905058</v>
      </c>
      <c r="H483" s="273">
        <f t="shared" si="37"/>
        <v>18.710069444445253</v>
      </c>
      <c r="I483" s="303">
        <f t="shared" si="38"/>
        <v>1.6749121311005887E-4</v>
      </c>
      <c r="J483" s="301">
        <f t="shared" si="39"/>
        <v>3.1337722286235805E-3</v>
      </c>
      <c r="K483" s="111"/>
      <c r="L483" s="222"/>
      <c r="M483" s="7"/>
    </row>
    <row r="484" spans="1:13" ht="15">
      <c r="A484" s="30" t="s">
        <v>223</v>
      </c>
      <c r="B484" s="262">
        <v>12463.64</v>
      </c>
      <c r="C484" s="219">
        <v>45243</v>
      </c>
      <c r="D484" s="76">
        <v>45260.317361111112</v>
      </c>
      <c r="E484" s="76">
        <v>45267</v>
      </c>
      <c r="F484" s="273">
        <f t="shared" si="35"/>
        <v>9.1586805555562023</v>
      </c>
      <c r="G484" s="273">
        <f t="shared" si="36"/>
        <v>6.6826388888875954</v>
      </c>
      <c r="H484" s="273">
        <f t="shared" si="37"/>
        <v>15.841319444443798</v>
      </c>
      <c r="I484" s="303">
        <f t="shared" si="38"/>
        <v>1.6750156130707083E-4</v>
      </c>
      <c r="J484" s="301">
        <f t="shared" si="39"/>
        <v>2.6534457401083959E-3</v>
      </c>
      <c r="K484" s="111"/>
      <c r="L484" s="222"/>
      <c r="M484" s="7"/>
    </row>
    <row r="485" spans="1:13" ht="15">
      <c r="A485" s="30" t="s">
        <v>223</v>
      </c>
      <c r="B485" s="262">
        <v>12563.17</v>
      </c>
      <c r="C485" s="219">
        <v>45226</v>
      </c>
      <c r="D485" s="76">
        <v>45249.402083333334</v>
      </c>
      <c r="E485" s="76">
        <v>45259</v>
      </c>
      <c r="F485" s="273">
        <f t="shared" si="35"/>
        <v>12.201041666667152</v>
      </c>
      <c r="G485" s="273">
        <f t="shared" si="36"/>
        <v>9.5979166666656965</v>
      </c>
      <c r="H485" s="273">
        <f t="shared" si="37"/>
        <v>21.798958333332848</v>
      </c>
      <c r="I485" s="303">
        <f t="shared" si="38"/>
        <v>1.688391665649965E-4</v>
      </c>
      <c r="J485" s="301">
        <f t="shared" si="39"/>
        <v>3.6805179569850033E-3</v>
      </c>
      <c r="K485" s="111"/>
      <c r="L485" s="222"/>
      <c r="M485" s="7"/>
    </row>
    <row r="486" spans="1:13" ht="15">
      <c r="A486" s="30" t="s">
        <v>223</v>
      </c>
      <c r="B486" s="262">
        <v>12572.55</v>
      </c>
      <c r="C486" s="219">
        <v>45278</v>
      </c>
      <c r="D486" s="76">
        <v>45289.338194444441</v>
      </c>
      <c r="E486" s="76">
        <v>45300</v>
      </c>
      <c r="F486" s="273">
        <f t="shared" si="35"/>
        <v>6.1690972222204437</v>
      </c>
      <c r="G486" s="273">
        <f t="shared" si="36"/>
        <v>10.661805555559113</v>
      </c>
      <c r="H486" s="273">
        <f t="shared" si="37"/>
        <v>16.830902777779556</v>
      </c>
      <c r="I486" s="303">
        <f t="shared" si="38"/>
        <v>1.6896522641950612E-4</v>
      </c>
      <c r="J486" s="301">
        <f t="shared" si="39"/>
        <v>2.8438372986922173E-3</v>
      </c>
      <c r="K486" s="111"/>
      <c r="L486" s="222"/>
      <c r="M486" s="7"/>
    </row>
    <row r="487" spans="1:13" ht="15">
      <c r="A487" s="30" t="s">
        <v>223</v>
      </c>
      <c r="B487" s="262">
        <v>12604.73</v>
      </c>
      <c r="C487" s="219">
        <v>45097</v>
      </c>
      <c r="D487" s="76">
        <v>45114.380555555559</v>
      </c>
      <c r="E487" s="76">
        <v>45126</v>
      </c>
      <c r="F487" s="273">
        <f t="shared" si="35"/>
        <v>9.1902777777795563</v>
      </c>
      <c r="G487" s="273">
        <f t="shared" si="36"/>
        <v>11.619444444440887</v>
      </c>
      <c r="H487" s="273">
        <f t="shared" si="37"/>
        <v>20.809722222220444</v>
      </c>
      <c r="I487" s="303">
        <f t="shared" si="38"/>
        <v>1.6939770041930568E-4</v>
      </c>
      <c r="J487" s="301">
        <f t="shared" si="39"/>
        <v>3.5251190908086667E-3</v>
      </c>
      <c r="K487" s="111"/>
      <c r="L487" s="222"/>
      <c r="M487" s="7"/>
    </row>
    <row r="488" spans="1:13" ht="15">
      <c r="A488" s="30" t="s">
        <v>223</v>
      </c>
      <c r="B488" s="262">
        <v>12618.99</v>
      </c>
      <c r="C488" s="219">
        <v>45252</v>
      </c>
      <c r="D488" s="76">
        <v>45258.47152777778</v>
      </c>
      <c r="E488" s="76">
        <v>45267</v>
      </c>
      <c r="F488" s="273">
        <f t="shared" si="35"/>
        <v>3.7357638888897782</v>
      </c>
      <c r="G488" s="273">
        <f t="shared" si="36"/>
        <v>8.5284722222204437</v>
      </c>
      <c r="H488" s="273">
        <f t="shared" si="37"/>
        <v>12.264236111110222</v>
      </c>
      <c r="I488" s="303">
        <f t="shared" si="38"/>
        <v>1.6958934365228086E-4</v>
      </c>
      <c r="J488" s="301">
        <f t="shared" si="39"/>
        <v>2.079883752479784E-3</v>
      </c>
      <c r="K488" s="111"/>
      <c r="L488" s="222"/>
      <c r="M488" s="7"/>
    </row>
    <row r="489" spans="1:13" ht="15">
      <c r="A489" s="30" t="s">
        <v>223</v>
      </c>
      <c r="B489" s="262">
        <v>12633.57</v>
      </c>
      <c r="C489" s="219">
        <v>45226</v>
      </c>
      <c r="D489" s="76">
        <v>45249.400694444441</v>
      </c>
      <c r="E489" s="76">
        <v>45267</v>
      </c>
      <c r="F489" s="273">
        <f t="shared" si="35"/>
        <v>12.200347222220444</v>
      </c>
      <c r="G489" s="273">
        <f t="shared" si="36"/>
        <v>17.599305555559113</v>
      </c>
      <c r="H489" s="273">
        <f t="shared" si="37"/>
        <v>29.799652777779556</v>
      </c>
      <c r="I489" s="303">
        <f t="shared" si="38"/>
        <v>1.6978528743466362E-4</v>
      </c>
      <c r="J489" s="301">
        <f t="shared" si="39"/>
        <v>5.0595426123284746E-3</v>
      </c>
      <c r="K489" s="111"/>
      <c r="L489" s="222"/>
      <c r="M489" s="7"/>
    </row>
    <row r="490" spans="1:13" ht="15">
      <c r="A490" s="30" t="s">
        <v>223</v>
      </c>
      <c r="B490" s="262">
        <v>12634.79</v>
      </c>
      <c r="C490" s="219">
        <v>45252</v>
      </c>
      <c r="D490" s="76">
        <v>45270.603472222225</v>
      </c>
      <c r="E490" s="76">
        <v>45279</v>
      </c>
      <c r="F490" s="273">
        <f t="shared" si="35"/>
        <v>9.8017361111124046</v>
      </c>
      <c r="G490" s="273">
        <f t="shared" si="36"/>
        <v>8.3965277777751908</v>
      </c>
      <c r="H490" s="273">
        <f t="shared" si="37"/>
        <v>18.198263888887595</v>
      </c>
      <c r="I490" s="303">
        <f t="shared" si="38"/>
        <v>1.6980168327928002E-4</v>
      </c>
      <c r="J490" s="301">
        <f t="shared" si="39"/>
        <v>3.0900958410936502E-3</v>
      </c>
      <c r="K490" s="111"/>
      <c r="L490" s="222"/>
      <c r="M490" s="7"/>
    </row>
    <row r="491" spans="1:13" ht="15">
      <c r="A491" s="30" t="s">
        <v>223</v>
      </c>
      <c r="B491" s="262">
        <v>12675.21</v>
      </c>
      <c r="C491" s="219">
        <v>45248</v>
      </c>
      <c r="D491" s="76">
        <v>45259.474305555559</v>
      </c>
      <c r="E491" s="76">
        <v>45267</v>
      </c>
      <c r="F491" s="273">
        <f t="shared" si="35"/>
        <v>6.2371527777795563</v>
      </c>
      <c r="G491" s="273">
        <f t="shared" si="36"/>
        <v>7.5256944444408873</v>
      </c>
      <c r="H491" s="273">
        <f t="shared" si="37"/>
        <v>13.762847222220444</v>
      </c>
      <c r="I491" s="303">
        <f t="shared" si="38"/>
        <v>1.7034489642632467E-4</v>
      </c>
      <c r="J491" s="301">
        <f t="shared" si="39"/>
        <v>2.3444307846004716E-3</v>
      </c>
      <c r="K491" s="111"/>
      <c r="L491" s="222"/>
      <c r="M491" s="7"/>
    </row>
    <row r="492" spans="1:13" ht="15">
      <c r="A492" s="30" t="s">
        <v>223</v>
      </c>
      <c r="B492" s="262">
        <v>12691.66</v>
      </c>
      <c r="C492" s="219">
        <v>45104</v>
      </c>
      <c r="D492" s="76">
        <v>45120.552777777775</v>
      </c>
      <c r="E492" s="76">
        <v>45134</v>
      </c>
      <c r="F492" s="273">
        <f t="shared" si="35"/>
        <v>8.7763888888875954</v>
      </c>
      <c r="G492" s="273">
        <f t="shared" si="36"/>
        <v>13.447222222224809</v>
      </c>
      <c r="H492" s="273">
        <f t="shared" si="37"/>
        <v>22.223611111112405</v>
      </c>
      <c r="I492" s="303">
        <f t="shared" si="38"/>
        <v>1.7056597154430797E-4</v>
      </c>
      <c r="J492" s="301">
        <f t="shared" si="39"/>
        <v>3.7905918203897646E-3</v>
      </c>
      <c r="K492" s="111"/>
      <c r="L492" s="222"/>
      <c r="M492" s="7"/>
    </row>
    <row r="493" spans="1:13" ht="15">
      <c r="A493" s="30" t="s">
        <v>223</v>
      </c>
      <c r="B493" s="262">
        <v>12703.6</v>
      </c>
      <c r="C493" s="219">
        <v>45278</v>
      </c>
      <c r="D493" s="76">
        <v>45287.419444444444</v>
      </c>
      <c r="E493" s="76">
        <v>45300</v>
      </c>
      <c r="F493" s="273">
        <f t="shared" si="35"/>
        <v>5.2097222222218988</v>
      </c>
      <c r="G493" s="273">
        <f t="shared" si="36"/>
        <v>12.580555555556202</v>
      </c>
      <c r="H493" s="273">
        <f t="shared" si="37"/>
        <v>17.790277777778101</v>
      </c>
      <c r="I493" s="303">
        <f t="shared" si="38"/>
        <v>1.7072643579407821E-4</v>
      </c>
      <c r="J493" s="301">
        <f t="shared" si="39"/>
        <v>3.0372707167866495E-3</v>
      </c>
      <c r="K493" s="111"/>
      <c r="L493" s="222"/>
      <c r="M493" s="7"/>
    </row>
    <row r="494" spans="1:13" ht="15">
      <c r="A494" s="30" t="s">
        <v>223</v>
      </c>
      <c r="B494" s="262">
        <v>12704.96</v>
      </c>
      <c r="C494" s="219">
        <v>45229</v>
      </c>
      <c r="D494" s="76">
        <v>45247.397916666669</v>
      </c>
      <c r="E494" s="76">
        <v>45259</v>
      </c>
      <c r="F494" s="273">
        <f t="shared" si="35"/>
        <v>9.6989583333343035</v>
      </c>
      <c r="G494" s="273">
        <f t="shared" si="36"/>
        <v>11.602083333331393</v>
      </c>
      <c r="H494" s="273">
        <f t="shared" si="37"/>
        <v>21.301041666665697</v>
      </c>
      <c r="I494" s="303">
        <f t="shared" si="38"/>
        <v>1.7074471312906041E-4</v>
      </c>
      <c r="J494" s="301">
        <f t="shared" si="39"/>
        <v>3.637040248724997E-3</v>
      </c>
      <c r="K494" s="111"/>
      <c r="L494" s="222"/>
      <c r="M494" s="7"/>
    </row>
    <row r="495" spans="1:13" ht="15">
      <c r="A495" s="30" t="s">
        <v>223</v>
      </c>
      <c r="B495" s="262">
        <v>12722.15</v>
      </c>
      <c r="C495" s="219">
        <v>45089</v>
      </c>
      <c r="D495" s="76">
        <v>45097.347222222219</v>
      </c>
      <c r="E495" s="76">
        <v>45106</v>
      </c>
      <c r="F495" s="273">
        <f t="shared" si="35"/>
        <v>4.6736111111094942</v>
      </c>
      <c r="G495" s="273">
        <f t="shared" si="36"/>
        <v>8.6527777777810115</v>
      </c>
      <c r="H495" s="273">
        <f t="shared" si="37"/>
        <v>13.326388888890506</v>
      </c>
      <c r="I495" s="303">
        <f t="shared" si="38"/>
        <v>1.7097573326754873E-4</v>
      </c>
      <c r="J495" s="301">
        <f t="shared" si="39"/>
        <v>2.2784891120865682E-3</v>
      </c>
      <c r="K495" s="111"/>
      <c r="L495" s="222"/>
      <c r="M495" s="7"/>
    </row>
    <row r="496" spans="1:13" ht="15">
      <c r="A496" s="30" t="s">
        <v>223</v>
      </c>
      <c r="B496" s="262">
        <v>12729.56</v>
      </c>
      <c r="C496" s="219">
        <v>45144</v>
      </c>
      <c r="D496" s="76">
        <v>45165.350694444445</v>
      </c>
      <c r="E496" s="76">
        <v>45176</v>
      </c>
      <c r="F496" s="273">
        <f t="shared" si="35"/>
        <v>11.175347222222626</v>
      </c>
      <c r="G496" s="273">
        <f t="shared" si="36"/>
        <v>10.649305555554747</v>
      </c>
      <c r="H496" s="273">
        <f t="shared" si="37"/>
        <v>21.824652777777374</v>
      </c>
      <c r="I496" s="303">
        <f t="shared" si="38"/>
        <v>1.7107531786476795E-4</v>
      </c>
      <c r="J496" s="301">
        <f t="shared" si="39"/>
        <v>3.7336594112464551E-3</v>
      </c>
      <c r="K496" s="111"/>
      <c r="L496" s="222"/>
      <c r="M496" s="7"/>
    </row>
    <row r="497" spans="1:13" ht="15">
      <c r="A497" s="30" t="s">
        <v>223</v>
      </c>
      <c r="B497" s="262">
        <v>12735.12</v>
      </c>
      <c r="C497" s="219">
        <v>45278</v>
      </c>
      <c r="D497" s="76">
        <v>45287.419444444444</v>
      </c>
      <c r="E497" s="76">
        <v>45300</v>
      </c>
      <c r="F497" s="273">
        <f t="shared" si="35"/>
        <v>5.2097222222218988</v>
      </c>
      <c r="G497" s="273">
        <f t="shared" si="36"/>
        <v>12.580555555556202</v>
      </c>
      <c r="H497" s="273">
        <f t="shared" si="37"/>
        <v>17.790277777778101</v>
      </c>
      <c r="I497" s="303">
        <f t="shared" si="38"/>
        <v>1.7115003991072464E-4</v>
      </c>
      <c r="J497" s="301">
        <f t="shared" si="39"/>
        <v>3.0448067516895996E-3</v>
      </c>
      <c r="K497" s="111"/>
      <c r="L497" s="222"/>
      <c r="M497" s="7"/>
    </row>
    <row r="498" spans="1:13" ht="15">
      <c r="A498" s="30" t="s">
        <v>223</v>
      </c>
      <c r="B498" s="262">
        <v>12739.45</v>
      </c>
      <c r="C498" s="219">
        <v>45104</v>
      </c>
      <c r="D498" s="76">
        <v>45121.555555555555</v>
      </c>
      <c r="E498" s="76">
        <v>45134</v>
      </c>
      <c r="F498" s="273">
        <f t="shared" si="35"/>
        <v>9.2777777777773736</v>
      </c>
      <c r="G498" s="273">
        <f t="shared" si="36"/>
        <v>12.444444444445253</v>
      </c>
      <c r="H498" s="273">
        <f t="shared" si="37"/>
        <v>21.722222222222626</v>
      </c>
      <c r="I498" s="303">
        <f t="shared" si="38"/>
        <v>1.7120823171989593E-4</v>
      </c>
      <c r="J498" s="301">
        <f t="shared" si="39"/>
        <v>3.7190232556933642E-3</v>
      </c>
      <c r="K498" s="111"/>
      <c r="L498" s="222"/>
      <c r="M498" s="7"/>
    </row>
    <row r="499" spans="1:13" ht="15">
      <c r="A499" s="30" t="s">
        <v>223</v>
      </c>
      <c r="B499" s="262">
        <v>12749.75</v>
      </c>
      <c r="C499" s="219">
        <v>45079</v>
      </c>
      <c r="D499" s="76">
        <v>45088.356944444444</v>
      </c>
      <c r="E499" s="76">
        <v>45106</v>
      </c>
      <c r="F499" s="273">
        <f t="shared" si="35"/>
        <v>5.1784722222218988</v>
      </c>
      <c r="G499" s="273">
        <f t="shared" si="36"/>
        <v>17.643055555556202</v>
      </c>
      <c r="H499" s="273">
        <f t="shared" si="37"/>
        <v>22.821527777778101</v>
      </c>
      <c r="I499" s="303">
        <f t="shared" si="38"/>
        <v>1.7134665565395234E-4</v>
      </c>
      <c r="J499" s="301">
        <f t="shared" si="39"/>
        <v>3.9103924616360527E-3</v>
      </c>
      <c r="K499" s="111"/>
      <c r="L499" s="222"/>
      <c r="M499" s="7"/>
    </row>
    <row r="500" spans="1:13" ht="15">
      <c r="A500" s="30" t="s">
        <v>223</v>
      </c>
      <c r="B500" s="262">
        <v>12758.1</v>
      </c>
      <c r="C500" s="219">
        <v>45274</v>
      </c>
      <c r="D500" s="76">
        <v>45282.629166666666</v>
      </c>
      <c r="E500" s="76">
        <v>45300</v>
      </c>
      <c r="F500" s="273">
        <f t="shared" si="35"/>
        <v>4.8145833333328483</v>
      </c>
      <c r="G500" s="273">
        <f t="shared" si="36"/>
        <v>17.370833333334303</v>
      </c>
      <c r="H500" s="273">
        <f t="shared" si="37"/>
        <v>22.185416666667152</v>
      </c>
      <c r="I500" s="303">
        <f t="shared" si="38"/>
        <v>1.7145887311505631E-4</v>
      </c>
      <c r="J500" s="301">
        <f t="shared" si="39"/>
        <v>3.8038865412547388E-3</v>
      </c>
      <c r="K500" s="111"/>
      <c r="L500" s="222"/>
      <c r="M500" s="7"/>
    </row>
    <row r="501" spans="1:13" ht="15">
      <c r="A501" s="30" t="s">
        <v>223</v>
      </c>
      <c r="B501" s="262">
        <v>12763.18</v>
      </c>
      <c r="C501" s="219">
        <v>45156</v>
      </c>
      <c r="D501" s="76">
        <v>45167.509722222225</v>
      </c>
      <c r="E501" s="76">
        <v>45176</v>
      </c>
      <c r="F501" s="273">
        <f t="shared" si="35"/>
        <v>6.2548611111124046</v>
      </c>
      <c r="G501" s="273">
        <f t="shared" si="36"/>
        <v>8.4902777777751908</v>
      </c>
      <c r="H501" s="273">
        <f t="shared" si="37"/>
        <v>14.745138888887595</v>
      </c>
      <c r="I501" s="303">
        <f t="shared" si="38"/>
        <v>1.715271443369016E-4</v>
      </c>
      <c r="J501" s="301">
        <f t="shared" si="39"/>
        <v>2.5291915664618836E-3</v>
      </c>
      <c r="K501" s="111"/>
      <c r="L501" s="222"/>
      <c r="M501" s="7"/>
    </row>
    <row r="502" spans="1:13" ht="15">
      <c r="A502" s="30" t="s">
        <v>223</v>
      </c>
      <c r="B502" s="262">
        <v>12763.4</v>
      </c>
      <c r="C502" s="219">
        <v>45226</v>
      </c>
      <c r="D502" s="76">
        <v>45234.4375</v>
      </c>
      <c r="E502" s="76">
        <v>45247</v>
      </c>
      <c r="F502" s="273">
        <f t="shared" si="35"/>
        <v>4.71875</v>
      </c>
      <c r="G502" s="273">
        <f t="shared" si="36"/>
        <v>12.5625</v>
      </c>
      <c r="H502" s="273">
        <f t="shared" si="37"/>
        <v>17.28125</v>
      </c>
      <c r="I502" s="303">
        <f t="shared" si="38"/>
        <v>1.7153010096461932E-4</v>
      </c>
      <c r="J502" s="301">
        <f t="shared" si="39"/>
        <v>2.9642545572948278E-3</v>
      </c>
      <c r="K502" s="111"/>
      <c r="L502" s="222"/>
      <c r="M502" s="7"/>
    </row>
    <row r="503" spans="1:13" ht="15">
      <c r="A503" s="30" t="s">
        <v>223</v>
      </c>
      <c r="B503" s="262">
        <v>12777.78</v>
      </c>
      <c r="C503" s="219">
        <v>45235</v>
      </c>
      <c r="D503" s="76">
        <v>45247.397222222222</v>
      </c>
      <c r="E503" s="76">
        <v>45259</v>
      </c>
      <c r="F503" s="273">
        <f t="shared" si="35"/>
        <v>6.6986111111109494</v>
      </c>
      <c r="G503" s="273">
        <f t="shared" si="36"/>
        <v>11.602777777778101</v>
      </c>
      <c r="H503" s="273">
        <f t="shared" si="37"/>
        <v>18.301388888889051</v>
      </c>
      <c r="I503" s="303">
        <f t="shared" si="38"/>
        <v>1.7172335690362236E-4</v>
      </c>
      <c r="J503" s="301">
        <f t="shared" si="39"/>
        <v>3.1427759359986831E-3</v>
      </c>
      <c r="K503" s="111"/>
      <c r="L503" s="222"/>
      <c r="M503" s="7"/>
    </row>
    <row r="504" spans="1:13" ht="15">
      <c r="A504" s="30" t="s">
        <v>223</v>
      </c>
      <c r="B504" s="262">
        <v>12781.19</v>
      </c>
      <c r="C504" s="219">
        <v>45266</v>
      </c>
      <c r="D504" s="76">
        <v>45281.624305555553</v>
      </c>
      <c r="E504" s="76">
        <v>45300</v>
      </c>
      <c r="F504" s="273">
        <f t="shared" si="35"/>
        <v>8.312152777776646</v>
      </c>
      <c r="G504" s="273">
        <f t="shared" si="36"/>
        <v>18.375694444446708</v>
      </c>
      <c r="H504" s="273">
        <f t="shared" si="37"/>
        <v>26.687847222223354</v>
      </c>
      <c r="I504" s="303">
        <f t="shared" si="38"/>
        <v>1.7176918463324684E-4</v>
      </c>
      <c r="J504" s="301">
        <f t="shared" si="39"/>
        <v>4.5841497569779673E-3</v>
      </c>
      <c r="K504" s="111"/>
      <c r="L504" s="222"/>
      <c r="M504" s="7"/>
    </row>
    <row r="505" spans="1:13" ht="15">
      <c r="A505" s="30" t="s">
        <v>223</v>
      </c>
      <c r="B505" s="262">
        <v>12792.45</v>
      </c>
      <c r="C505" s="219">
        <v>45152</v>
      </c>
      <c r="D505" s="76">
        <v>45165.347916666666</v>
      </c>
      <c r="E505" s="76">
        <v>45176</v>
      </c>
      <c r="F505" s="273">
        <f t="shared" si="35"/>
        <v>7.1739583333328483</v>
      </c>
      <c r="G505" s="273">
        <f t="shared" si="36"/>
        <v>10.652083333334303</v>
      </c>
      <c r="H505" s="273">
        <f t="shared" si="37"/>
        <v>17.826041666667152</v>
      </c>
      <c r="I505" s="303">
        <f t="shared" si="38"/>
        <v>1.7192051021552599E-4</v>
      </c>
      <c r="J505" s="301">
        <f t="shared" si="39"/>
        <v>3.0646621784566419E-3</v>
      </c>
      <c r="K505" s="111"/>
      <c r="L505" s="222"/>
      <c r="M505" s="7"/>
    </row>
    <row r="506" spans="1:13" ht="15">
      <c r="A506" s="30" t="s">
        <v>223</v>
      </c>
      <c r="B506" s="262">
        <v>12796.01</v>
      </c>
      <c r="C506" s="219">
        <v>45155</v>
      </c>
      <c r="D506" s="76">
        <v>45182.545138888891</v>
      </c>
      <c r="E506" s="76">
        <v>45197</v>
      </c>
      <c r="F506" s="273">
        <f t="shared" si="35"/>
        <v>14.272569444445253</v>
      </c>
      <c r="G506" s="273">
        <f t="shared" si="36"/>
        <v>14.454861111109494</v>
      </c>
      <c r="H506" s="273">
        <f t="shared" si="37"/>
        <v>28.727430555554747</v>
      </c>
      <c r="I506" s="303">
        <f t="shared" si="38"/>
        <v>1.7196835382768529E-4</v>
      </c>
      <c r="J506" s="301">
        <f t="shared" si="39"/>
        <v>4.9402089423378967E-3</v>
      </c>
      <c r="K506" s="111"/>
      <c r="L506" s="222"/>
      <c r="M506" s="7"/>
    </row>
    <row r="507" spans="1:13" ht="15">
      <c r="A507" s="30" t="s">
        <v>223</v>
      </c>
      <c r="B507" s="262">
        <v>12822.46</v>
      </c>
      <c r="C507" s="219">
        <v>45265</v>
      </c>
      <c r="D507" s="76">
        <v>45275.461805555555</v>
      </c>
      <c r="E507" s="76">
        <v>45288</v>
      </c>
      <c r="F507" s="273">
        <f t="shared" si="35"/>
        <v>5.7309027777773736</v>
      </c>
      <c r="G507" s="273">
        <f t="shared" si="36"/>
        <v>12.538194444445253</v>
      </c>
      <c r="H507" s="273">
        <f t="shared" si="37"/>
        <v>18.269097222222626</v>
      </c>
      <c r="I507" s="303">
        <f t="shared" si="38"/>
        <v>1.7232382111465538E-4</v>
      </c>
      <c r="J507" s="301">
        <f t="shared" si="39"/>
        <v>3.1482006416485393E-3</v>
      </c>
      <c r="K507" s="111"/>
      <c r="L507" s="222"/>
      <c r="M507" s="7"/>
    </row>
    <row r="508" spans="1:13" ht="15">
      <c r="A508" s="30" t="s">
        <v>223</v>
      </c>
      <c r="B508" s="262">
        <v>12831.74</v>
      </c>
      <c r="C508" s="219">
        <v>45104</v>
      </c>
      <c r="D508" s="76">
        <v>45131.508333333331</v>
      </c>
      <c r="E508" s="76">
        <v>45147</v>
      </c>
      <c r="F508" s="273">
        <f t="shared" si="35"/>
        <v>14.254166666665697</v>
      </c>
      <c r="G508" s="273">
        <f t="shared" si="36"/>
        <v>15.491666666668607</v>
      </c>
      <c r="H508" s="273">
        <f t="shared" si="37"/>
        <v>29.745833333334303</v>
      </c>
      <c r="I508" s="303">
        <f t="shared" si="38"/>
        <v>1.7244853704747513E-4</v>
      </c>
      <c r="J508" s="301">
        <f t="shared" si="39"/>
        <v>5.1296254415915217E-3</v>
      </c>
      <c r="K508" s="111"/>
      <c r="L508" s="222"/>
      <c r="M508" s="7"/>
    </row>
    <row r="509" spans="1:13" ht="15">
      <c r="A509" s="30" t="s">
        <v>223</v>
      </c>
      <c r="B509" s="262">
        <v>12840.99</v>
      </c>
      <c r="C509" s="219">
        <v>45261</v>
      </c>
      <c r="D509" s="76">
        <v>45272.53125</v>
      </c>
      <c r="E509" s="76">
        <v>45288</v>
      </c>
      <c r="F509" s="273">
        <f t="shared" si="35"/>
        <v>6.265625</v>
      </c>
      <c r="G509" s="273">
        <f t="shared" si="36"/>
        <v>15.46875</v>
      </c>
      <c r="H509" s="273">
        <f t="shared" si="37"/>
        <v>21.734375</v>
      </c>
      <c r="I509" s="303">
        <f t="shared" si="38"/>
        <v>1.7257284980378793E-4</v>
      </c>
      <c r="J509" s="301">
        <f t="shared" si="39"/>
        <v>3.7507630324542032E-3</v>
      </c>
      <c r="K509" s="111"/>
      <c r="L509" s="222"/>
      <c r="M509" s="7"/>
    </row>
    <row r="510" spans="1:13" ht="15">
      <c r="A510" s="30" t="s">
        <v>223</v>
      </c>
      <c r="B510" s="262">
        <v>12845.91</v>
      </c>
      <c r="C510" s="219">
        <v>45226</v>
      </c>
      <c r="D510" s="76">
        <v>45241.368750000001</v>
      </c>
      <c r="E510" s="76">
        <v>45259</v>
      </c>
      <c r="F510" s="273">
        <f t="shared" si="35"/>
        <v>8.1843750000007276</v>
      </c>
      <c r="G510" s="273">
        <f t="shared" si="36"/>
        <v>17.631249999998545</v>
      </c>
      <c r="H510" s="273">
        <f t="shared" si="37"/>
        <v>25.815624999999272</v>
      </c>
      <c r="I510" s="303">
        <f t="shared" si="38"/>
        <v>1.7263897075092945E-4</v>
      </c>
      <c r="J510" s="301">
        <f t="shared" si="39"/>
        <v>4.4567829292918373E-3</v>
      </c>
      <c r="K510" s="111"/>
      <c r="L510" s="222"/>
      <c r="M510" s="7"/>
    </row>
    <row r="511" spans="1:13" ht="15">
      <c r="A511" s="30" t="s">
        <v>223</v>
      </c>
      <c r="B511" s="262">
        <v>12878.46</v>
      </c>
      <c r="C511" s="219">
        <v>45256</v>
      </c>
      <c r="D511" s="76">
        <v>45266.595833333333</v>
      </c>
      <c r="E511" s="76">
        <v>45279</v>
      </c>
      <c r="F511" s="273">
        <f t="shared" si="35"/>
        <v>5.7979166666664241</v>
      </c>
      <c r="G511" s="273">
        <f t="shared" si="36"/>
        <v>12.404166666667152</v>
      </c>
      <c r="H511" s="273">
        <f t="shared" si="37"/>
        <v>18.202083333333576</v>
      </c>
      <c r="I511" s="303">
        <f t="shared" si="38"/>
        <v>1.730764172609815E-4</v>
      </c>
      <c r="J511" s="301">
        <f t="shared" si="39"/>
        <v>3.1503513700191989E-3</v>
      </c>
      <c r="K511" s="111"/>
      <c r="L511" s="222"/>
      <c r="M511" s="7"/>
    </row>
    <row r="512" spans="1:13" ht="15">
      <c r="A512" s="30" t="s">
        <v>223</v>
      </c>
      <c r="B512" s="262">
        <v>12897.84</v>
      </c>
      <c r="C512" s="219">
        <v>45236</v>
      </c>
      <c r="D512" s="76">
        <v>45252.541666666664</v>
      </c>
      <c r="E512" s="76">
        <v>45267</v>
      </c>
      <c r="F512" s="273">
        <f t="shared" si="35"/>
        <v>8.7708333333321207</v>
      </c>
      <c r="G512" s="273">
        <f t="shared" si="36"/>
        <v>14.458333333335759</v>
      </c>
      <c r="H512" s="273">
        <f t="shared" si="37"/>
        <v>23.229166666667879</v>
      </c>
      <c r="I512" s="303">
        <f t="shared" si="38"/>
        <v>1.7333686928447793E-4</v>
      </c>
      <c r="J512" s="301">
        <f t="shared" si="39"/>
        <v>4.026471026087562E-3</v>
      </c>
      <c r="K512" s="111"/>
      <c r="L512" s="222"/>
      <c r="M512" s="7"/>
    </row>
    <row r="513" spans="1:13" ht="15">
      <c r="A513" s="30" t="s">
        <v>223</v>
      </c>
      <c r="B513" s="262">
        <v>12901.21</v>
      </c>
      <c r="C513" s="219">
        <v>45156</v>
      </c>
      <c r="D513" s="76">
        <v>45183.581250000003</v>
      </c>
      <c r="E513" s="76">
        <v>45197</v>
      </c>
      <c r="F513" s="273">
        <f t="shared" si="35"/>
        <v>14.290625000001455</v>
      </c>
      <c r="G513" s="273">
        <f t="shared" si="36"/>
        <v>13.41874999999709</v>
      </c>
      <c r="H513" s="273">
        <f t="shared" si="37"/>
        <v>27.709374999998545</v>
      </c>
      <c r="I513" s="303">
        <f t="shared" si="38"/>
        <v>1.7338215944542648E-4</v>
      </c>
      <c r="J513" s="301">
        <f t="shared" si="39"/>
        <v>4.8043112743828623E-3</v>
      </c>
      <c r="K513" s="111"/>
      <c r="L513" s="222"/>
      <c r="M513" s="7"/>
    </row>
    <row r="514" spans="1:13" ht="15">
      <c r="A514" s="30" t="s">
        <v>223</v>
      </c>
      <c r="B514" s="262">
        <v>12903.44</v>
      </c>
      <c r="C514" s="219">
        <v>45274</v>
      </c>
      <c r="D514" s="76">
        <v>45283.409722222219</v>
      </c>
      <c r="E514" s="76">
        <v>45300</v>
      </c>
      <c r="F514" s="273">
        <f t="shared" si="35"/>
        <v>5.2048611111094942</v>
      </c>
      <c r="G514" s="273">
        <f t="shared" si="36"/>
        <v>16.590277777781012</v>
      </c>
      <c r="H514" s="273">
        <f t="shared" si="37"/>
        <v>21.795138888890506</v>
      </c>
      <c r="I514" s="303">
        <f t="shared" si="38"/>
        <v>1.7341212889911055E-4</v>
      </c>
      <c r="J514" s="301">
        <f t="shared" si="39"/>
        <v>3.7795414343742978E-3</v>
      </c>
      <c r="K514" s="111"/>
      <c r="L514" s="222"/>
      <c r="M514" s="7"/>
    </row>
    <row r="515" spans="1:13" ht="15">
      <c r="A515" s="30" t="s">
        <v>223</v>
      </c>
      <c r="B515" s="262">
        <v>12904.76</v>
      </c>
      <c r="C515" s="219">
        <v>44996</v>
      </c>
      <c r="D515" s="76">
        <v>45016.23541666667</v>
      </c>
      <c r="E515" s="76">
        <v>45023</v>
      </c>
      <c r="F515" s="273">
        <f t="shared" si="35"/>
        <v>10.617708333335031</v>
      </c>
      <c r="G515" s="273">
        <f t="shared" si="36"/>
        <v>6.7645833333299379</v>
      </c>
      <c r="H515" s="273">
        <f t="shared" si="37"/>
        <v>17.382291666664969</v>
      </c>
      <c r="I515" s="303">
        <f t="shared" si="38"/>
        <v>1.7342986866541679E-4</v>
      </c>
      <c r="J515" s="301">
        <f t="shared" si="39"/>
        <v>3.0146085608536741E-3</v>
      </c>
      <c r="K515" s="111"/>
      <c r="L515" s="222"/>
      <c r="M515" s="7"/>
    </row>
    <row r="516" spans="1:13" ht="15">
      <c r="A516" s="30" t="s">
        <v>223</v>
      </c>
      <c r="B516" s="262">
        <v>12911.26</v>
      </c>
      <c r="C516" s="219">
        <v>45104</v>
      </c>
      <c r="D516" s="76">
        <v>45123.558333333334</v>
      </c>
      <c r="E516" s="76">
        <v>45134</v>
      </c>
      <c r="F516" s="273">
        <f t="shared" si="35"/>
        <v>10.279166666667152</v>
      </c>
      <c r="G516" s="273">
        <f t="shared" si="36"/>
        <v>10.441666666665697</v>
      </c>
      <c r="H516" s="273">
        <f t="shared" si="37"/>
        <v>20.720833333332848</v>
      </c>
      <c r="I516" s="303">
        <f t="shared" si="38"/>
        <v>1.7351722357525823E-4</v>
      </c>
      <c r="J516" s="301">
        <f t="shared" si="39"/>
        <v>3.5954214701655789E-3</v>
      </c>
      <c r="K516" s="111"/>
      <c r="L516" s="222"/>
      <c r="M516" s="7"/>
    </row>
    <row r="517" spans="1:13" ht="15">
      <c r="A517" s="30" t="s">
        <v>223</v>
      </c>
      <c r="B517" s="262">
        <v>12912.68</v>
      </c>
      <c r="C517" s="219">
        <v>45229</v>
      </c>
      <c r="D517" s="76">
        <v>45246.342361111114</v>
      </c>
      <c r="E517" s="76">
        <v>45259</v>
      </c>
      <c r="F517" s="273">
        <f t="shared" si="35"/>
        <v>9.1711805555569299</v>
      </c>
      <c r="G517" s="273">
        <f t="shared" si="36"/>
        <v>12.65763888888614</v>
      </c>
      <c r="H517" s="273">
        <f t="shared" si="37"/>
        <v>21.82881944444307</v>
      </c>
      <c r="I517" s="303">
        <f t="shared" si="38"/>
        <v>1.7353630726325435E-4</v>
      </c>
      <c r="J517" s="301">
        <f t="shared" si="39"/>
        <v>3.7880927183049739E-3</v>
      </c>
      <c r="K517" s="111"/>
      <c r="L517" s="222"/>
      <c r="M517" s="7"/>
    </row>
    <row r="518" spans="1:13" ht="15">
      <c r="A518" s="30" t="s">
        <v>223</v>
      </c>
      <c r="B518" s="262">
        <v>12932.59</v>
      </c>
      <c r="C518" s="219">
        <v>45282</v>
      </c>
      <c r="D518" s="76">
        <v>45291.35</v>
      </c>
      <c r="E518" s="76">
        <v>45300</v>
      </c>
      <c r="F518" s="273">
        <f t="shared" si="35"/>
        <v>5.1749999999992724</v>
      </c>
      <c r="G518" s="273">
        <f t="shared" si="36"/>
        <v>8.6500000000014552</v>
      </c>
      <c r="H518" s="273">
        <f t="shared" si="37"/>
        <v>13.825000000000728</v>
      </c>
      <c r="I518" s="303">
        <f t="shared" si="38"/>
        <v>1.7380388207170709E-4</v>
      </c>
      <c r="J518" s="301">
        <f t="shared" si="39"/>
        <v>2.4028386696414768E-3</v>
      </c>
      <c r="K518" s="111"/>
      <c r="L518" s="222"/>
      <c r="M518" s="7"/>
    </row>
    <row r="519" spans="1:13" ht="15">
      <c r="A519" s="30" t="s">
        <v>223</v>
      </c>
      <c r="B519" s="262">
        <v>12935.22</v>
      </c>
      <c r="C519" s="219">
        <v>45265</v>
      </c>
      <c r="D519" s="76">
        <v>45271.436805555553</v>
      </c>
      <c r="E519" s="76">
        <v>45288</v>
      </c>
      <c r="F519" s="273">
        <f t="shared" si="35"/>
        <v>3.718402777776646</v>
      </c>
      <c r="G519" s="273">
        <f t="shared" si="36"/>
        <v>16.563194444446708</v>
      </c>
      <c r="H519" s="273">
        <f t="shared" si="37"/>
        <v>20.281597222223354</v>
      </c>
      <c r="I519" s="303">
        <f t="shared" si="38"/>
        <v>1.7383922721215058E-4</v>
      </c>
      <c r="J519" s="301">
        <f t="shared" si="39"/>
        <v>3.5257371877394079E-3</v>
      </c>
      <c r="K519" s="111"/>
      <c r="L519" s="222"/>
      <c r="M519" s="7"/>
    </row>
    <row r="520" spans="1:13" ht="15">
      <c r="A520" s="30" t="s">
        <v>223</v>
      </c>
      <c r="B520" s="262">
        <v>12947.73</v>
      </c>
      <c r="C520" s="219">
        <v>45266</v>
      </c>
      <c r="D520" s="76">
        <v>45279.510416666664</v>
      </c>
      <c r="E520" s="76">
        <v>45288</v>
      </c>
      <c r="F520" s="273">
        <f t="shared" si="35"/>
        <v>7.2552083333321207</v>
      </c>
      <c r="G520" s="273">
        <f t="shared" si="36"/>
        <v>8.4895833333357587</v>
      </c>
      <c r="H520" s="273">
        <f t="shared" si="37"/>
        <v>15.744791666667879</v>
      </c>
      <c r="I520" s="303">
        <f t="shared" si="38"/>
        <v>1.7400735181555309E-4</v>
      </c>
      <c r="J520" s="301">
        <f t="shared" si="39"/>
        <v>2.7397095028044664E-3</v>
      </c>
      <c r="K520" s="111"/>
      <c r="L520" s="222"/>
      <c r="M520" s="7"/>
    </row>
    <row r="521" spans="1:13" ht="15">
      <c r="A521" s="30" t="s">
        <v>223</v>
      </c>
      <c r="B521" s="262">
        <v>12953.5</v>
      </c>
      <c r="C521" s="219">
        <v>45271</v>
      </c>
      <c r="D521" s="76">
        <v>45279.511805555558</v>
      </c>
      <c r="E521" s="76">
        <v>45288</v>
      </c>
      <c r="F521" s="273">
        <f t="shared" si="35"/>
        <v>4.7559027777788287</v>
      </c>
      <c r="G521" s="273">
        <f t="shared" si="36"/>
        <v>8.4881944444423425</v>
      </c>
      <c r="H521" s="273">
        <f t="shared" si="37"/>
        <v>13.244097222221171</v>
      </c>
      <c r="I521" s="303">
        <f t="shared" si="38"/>
        <v>1.7408489609705848E-4</v>
      </c>
      <c r="J521" s="301">
        <f t="shared" si="39"/>
        <v>2.3055972888297136E-3</v>
      </c>
      <c r="K521" s="111"/>
      <c r="L521" s="222"/>
      <c r="M521" s="7"/>
    </row>
    <row r="522" spans="1:13" ht="15">
      <c r="A522" s="30" t="s">
        <v>223</v>
      </c>
      <c r="B522" s="262">
        <v>12982.93</v>
      </c>
      <c r="C522" s="219">
        <v>45274</v>
      </c>
      <c r="D522" s="76">
        <v>45282.625694444447</v>
      </c>
      <c r="E522" s="76">
        <v>45300</v>
      </c>
      <c r="F522" s="273">
        <f t="shared" ref="F522:F585" si="40">(D522-C522+1)/2</f>
        <v>4.812847222223354</v>
      </c>
      <c r="G522" s="273">
        <f t="shared" ref="G522:G585" si="41">E522-D522</f>
        <v>17.374305555553292</v>
      </c>
      <c r="H522" s="273">
        <f t="shared" ref="H522:H585" si="42">SUM(F522:G522)</f>
        <v>22.187152777776646</v>
      </c>
      <c r="I522" s="303">
        <f t="shared" ref="I522:I585" si="43">+B522/B$1768</f>
        <v>1.7448041225038666E-4</v>
      </c>
      <c r="J522" s="301">
        <f t="shared" ref="J522:J585" si="44">+I522*H522</f>
        <v>3.8712235633287808E-3</v>
      </c>
      <c r="K522" s="111"/>
      <c r="L522" s="222"/>
      <c r="M522" s="7"/>
    </row>
    <row r="523" spans="1:13" ht="15">
      <c r="A523" s="30" t="s">
        <v>223</v>
      </c>
      <c r="B523" s="262">
        <v>12989.74</v>
      </c>
      <c r="C523" s="219">
        <v>45261</v>
      </c>
      <c r="D523" s="76">
        <v>45285.415277777778</v>
      </c>
      <c r="E523" s="76">
        <v>45300</v>
      </c>
      <c r="F523" s="273">
        <f t="shared" si="40"/>
        <v>12.707638888889051</v>
      </c>
      <c r="G523" s="273">
        <f t="shared" si="41"/>
        <v>14.584722222221899</v>
      </c>
      <c r="H523" s="273">
        <f t="shared" si="42"/>
        <v>27.292361111110949</v>
      </c>
      <c r="I523" s="303">
        <f t="shared" si="43"/>
        <v>1.7457193331746668E-4</v>
      </c>
      <c r="J523" s="301">
        <f t="shared" si="44"/>
        <v>4.7644802439650814E-3</v>
      </c>
      <c r="K523" s="111"/>
      <c r="L523" s="222"/>
      <c r="M523" s="7"/>
    </row>
    <row r="524" spans="1:13" ht="15">
      <c r="A524" s="30" t="s">
        <v>223</v>
      </c>
      <c r="B524" s="262">
        <v>12990.36</v>
      </c>
      <c r="C524" s="219">
        <v>45042</v>
      </c>
      <c r="D524" s="76">
        <v>45051.29583333333</v>
      </c>
      <c r="E524" s="76">
        <v>45064</v>
      </c>
      <c r="F524" s="273">
        <f t="shared" si="40"/>
        <v>5.1479166666649689</v>
      </c>
      <c r="G524" s="273">
        <f t="shared" si="41"/>
        <v>12.704166666670062</v>
      </c>
      <c r="H524" s="273">
        <f t="shared" si="42"/>
        <v>17.852083333335031</v>
      </c>
      <c r="I524" s="303">
        <f t="shared" si="43"/>
        <v>1.7458026563194385E-4</v>
      </c>
      <c r="J524" s="301">
        <f t="shared" si="44"/>
        <v>3.1166214504172274E-3</v>
      </c>
      <c r="K524" s="111"/>
      <c r="L524" s="222"/>
      <c r="M524" s="7"/>
    </row>
    <row r="525" spans="1:13" ht="15">
      <c r="A525" s="30" t="s">
        <v>223</v>
      </c>
      <c r="B525" s="262">
        <v>12993.92</v>
      </c>
      <c r="C525" s="219">
        <v>45271</v>
      </c>
      <c r="D525" s="76">
        <v>45284.414583333331</v>
      </c>
      <c r="E525" s="76">
        <v>45300</v>
      </c>
      <c r="F525" s="273">
        <f t="shared" si="40"/>
        <v>7.2072916666656965</v>
      </c>
      <c r="G525" s="273">
        <f t="shared" si="41"/>
        <v>15.585416666668607</v>
      </c>
      <c r="H525" s="273">
        <f t="shared" si="42"/>
        <v>22.792708333334303</v>
      </c>
      <c r="I525" s="303">
        <f t="shared" si="43"/>
        <v>1.7462810924410315E-4</v>
      </c>
      <c r="J525" s="301">
        <f t="shared" si="44"/>
        <v>3.9802475608024827E-3</v>
      </c>
      <c r="K525" s="111"/>
      <c r="L525" s="222"/>
      <c r="M525" s="7"/>
    </row>
    <row r="526" spans="1:13" ht="15">
      <c r="A526" s="30" t="s">
        <v>223</v>
      </c>
      <c r="B526" s="262">
        <v>13001.9</v>
      </c>
      <c r="C526" s="219">
        <v>45107</v>
      </c>
      <c r="D526" s="76">
        <v>45120.552083333336</v>
      </c>
      <c r="E526" s="76">
        <v>45134</v>
      </c>
      <c r="F526" s="273">
        <f t="shared" si="40"/>
        <v>7.2760416666678793</v>
      </c>
      <c r="G526" s="273">
        <f t="shared" si="41"/>
        <v>13.447916666664241</v>
      </c>
      <c r="H526" s="273">
        <f t="shared" si="42"/>
        <v>20.723958333332121</v>
      </c>
      <c r="I526" s="303">
        <f t="shared" si="43"/>
        <v>1.7473535419495462E-4</v>
      </c>
      <c r="J526" s="301">
        <f t="shared" si="44"/>
        <v>3.6212081996962694E-3</v>
      </c>
      <c r="K526" s="111"/>
      <c r="L526" s="222"/>
      <c r="M526" s="7"/>
    </row>
    <row r="527" spans="1:13" ht="15">
      <c r="A527" s="30" t="s">
        <v>223</v>
      </c>
      <c r="B527" s="262">
        <v>13004.83</v>
      </c>
      <c r="C527" s="219">
        <v>45131</v>
      </c>
      <c r="D527" s="76">
        <v>45164.345138888886</v>
      </c>
      <c r="E527" s="76">
        <v>45176</v>
      </c>
      <c r="F527" s="273">
        <f t="shared" si="40"/>
        <v>17.17256944444307</v>
      </c>
      <c r="G527" s="273">
        <f t="shared" si="41"/>
        <v>11.65486111111386</v>
      </c>
      <c r="H527" s="273">
        <f t="shared" si="42"/>
        <v>28.82743055555693</v>
      </c>
      <c r="I527" s="303">
        <f t="shared" si="43"/>
        <v>1.7477473110046775E-4</v>
      </c>
      <c r="J527" s="301">
        <f t="shared" si="44"/>
        <v>5.0383064236648699E-3</v>
      </c>
      <c r="K527" s="111"/>
      <c r="L527" s="222"/>
      <c r="M527" s="7"/>
    </row>
    <row r="528" spans="1:13" ht="15">
      <c r="A528" s="30" t="s">
        <v>223</v>
      </c>
      <c r="B528" s="262">
        <v>13022.29</v>
      </c>
      <c r="C528" s="219">
        <v>45226</v>
      </c>
      <c r="D528" s="76">
        <v>45239.428472222222</v>
      </c>
      <c r="E528" s="76">
        <v>45247</v>
      </c>
      <c r="F528" s="273">
        <f t="shared" si="40"/>
        <v>7.2142361111109494</v>
      </c>
      <c r="G528" s="273">
        <f t="shared" si="41"/>
        <v>7.5715277777781012</v>
      </c>
      <c r="H528" s="273">
        <f t="shared" si="42"/>
        <v>14.785763888889051</v>
      </c>
      <c r="I528" s="303">
        <f t="shared" si="43"/>
        <v>1.7500937982751873E-4</v>
      </c>
      <c r="J528" s="301">
        <f t="shared" si="44"/>
        <v>2.5876473684705941E-3</v>
      </c>
      <c r="K528" s="111"/>
      <c r="L528" s="222"/>
      <c r="M528" s="7"/>
    </row>
    <row r="529" spans="1:13" ht="15">
      <c r="A529" s="30" t="s">
        <v>223</v>
      </c>
      <c r="B529" s="262">
        <v>13024.8</v>
      </c>
      <c r="C529" s="219">
        <v>45258</v>
      </c>
      <c r="D529" s="76">
        <v>45263.43472222222</v>
      </c>
      <c r="E529" s="76">
        <v>45279</v>
      </c>
      <c r="F529" s="273">
        <f t="shared" si="40"/>
        <v>3.2173611111102218</v>
      </c>
      <c r="G529" s="273">
        <f t="shared" si="41"/>
        <v>15.565277777779556</v>
      </c>
      <c r="H529" s="273">
        <f t="shared" si="42"/>
        <v>18.782638888889778</v>
      </c>
      <c r="I529" s="303">
        <f t="shared" si="43"/>
        <v>1.7504311226193439E-4</v>
      </c>
      <c r="J529" s="301">
        <f t="shared" si="44"/>
        <v>3.2877715676033082E-3</v>
      </c>
      <c r="K529" s="111"/>
      <c r="L529" s="222"/>
      <c r="M529" s="7"/>
    </row>
    <row r="530" spans="1:13" ht="15">
      <c r="A530" s="30" t="s">
        <v>223</v>
      </c>
      <c r="B530" s="262">
        <v>13031.7</v>
      </c>
      <c r="C530" s="219">
        <v>45224</v>
      </c>
      <c r="D530" s="76">
        <v>45250.568749999999</v>
      </c>
      <c r="E530" s="76">
        <v>45259</v>
      </c>
      <c r="F530" s="273">
        <f t="shared" si="40"/>
        <v>13.784374999999272</v>
      </c>
      <c r="G530" s="273">
        <f t="shared" si="41"/>
        <v>8.4312500000014552</v>
      </c>
      <c r="H530" s="273">
        <f t="shared" si="42"/>
        <v>22.215625000000728</v>
      </c>
      <c r="I530" s="303">
        <f t="shared" si="43"/>
        <v>1.7513584285853531E-4</v>
      </c>
      <c r="J530" s="301">
        <f t="shared" si="44"/>
        <v>3.8907522090042761E-3</v>
      </c>
      <c r="K530" s="111"/>
      <c r="L530" s="222"/>
      <c r="M530" s="7"/>
    </row>
    <row r="531" spans="1:13" ht="15">
      <c r="A531" s="30" t="s">
        <v>223</v>
      </c>
      <c r="B531" s="262">
        <v>13031.73</v>
      </c>
      <c r="C531" s="219">
        <v>45156</v>
      </c>
      <c r="D531" s="76">
        <v>45173.54583333333</v>
      </c>
      <c r="E531" s="76">
        <v>45188</v>
      </c>
      <c r="F531" s="273">
        <f t="shared" si="40"/>
        <v>9.2729166666649689</v>
      </c>
      <c r="G531" s="273">
        <f t="shared" si="41"/>
        <v>14.454166666670062</v>
      </c>
      <c r="H531" s="273">
        <f t="shared" si="42"/>
        <v>23.727083333335031</v>
      </c>
      <c r="I531" s="303">
        <f t="shared" si="43"/>
        <v>1.7513624603504227E-4</v>
      </c>
      <c r="J531" s="301">
        <f t="shared" si="44"/>
        <v>4.1554723043609153E-3</v>
      </c>
      <c r="K531" s="111"/>
      <c r="L531" s="222"/>
      <c r="M531" s="7"/>
    </row>
    <row r="532" spans="1:13" ht="15">
      <c r="A532" s="30" t="s">
        <v>223</v>
      </c>
      <c r="B532" s="262">
        <v>13031.97</v>
      </c>
      <c r="C532" s="219">
        <v>45097</v>
      </c>
      <c r="D532" s="76">
        <v>45105.345833333333</v>
      </c>
      <c r="E532" s="76">
        <v>45114</v>
      </c>
      <c r="F532" s="273">
        <f t="shared" si="40"/>
        <v>4.6729166666664241</v>
      </c>
      <c r="G532" s="273">
        <f t="shared" si="41"/>
        <v>8.6541666666671517</v>
      </c>
      <c r="H532" s="273">
        <f t="shared" si="42"/>
        <v>13.327083333333576</v>
      </c>
      <c r="I532" s="303">
        <f t="shared" si="43"/>
        <v>1.7513947144709793E-4</v>
      </c>
      <c r="J532" s="301">
        <f t="shared" si="44"/>
        <v>2.3340983309314703E-3</v>
      </c>
      <c r="K532" s="111"/>
      <c r="L532" s="222"/>
      <c r="M532" s="7"/>
    </row>
    <row r="533" spans="1:13" ht="15">
      <c r="A533" s="30" t="s">
        <v>223</v>
      </c>
      <c r="B533" s="262">
        <v>13046.36</v>
      </c>
      <c r="C533" s="219">
        <v>45139</v>
      </c>
      <c r="D533" s="76">
        <v>45149.590277777781</v>
      </c>
      <c r="E533" s="76">
        <v>45167</v>
      </c>
      <c r="F533" s="273">
        <f t="shared" si="40"/>
        <v>5.7951388888905058</v>
      </c>
      <c r="G533" s="273">
        <f t="shared" si="41"/>
        <v>17.409722222218988</v>
      </c>
      <c r="H533" s="273">
        <f t="shared" si="42"/>
        <v>23.204861111109494</v>
      </c>
      <c r="I533" s="303">
        <f t="shared" si="43"/>
        <v>1.7533286177826997E-4</v>
      </c>
      <c r="J533" s="301">
        <f t="shared" si="44"/>
        <v>4.0685747057781132E-3</v>
      </c>
      <c r="K533" s="111"/>
      <c r="L533" s="222"/>
      <c r="M533" s="7"/>
    </row>
    <row r="534" spans="1:13" ht="15">
      <c r="A534" s="30" t="s">
        <v>223</v>
      </c>
      <c r="B534" s="262">
        <v>13071.4</v>
      </c>
      <c r="C534" s="219">
        <v>44948</v>
      </c>
      <c r="D534" s="76">
        <v>45019.234722222223</v>
      </c>
      <c r="E534" s="76">
        <v>45035</v>
      </c>
      <c r="F534" s="273">
        <f t="shared" si="40"/>
        <v>36.117361111111677</v>
      </c>
      <c r="G534" s="273">
        <f t="shared" si="41"/>
        <v>15.765277777776646</v>
      </c>
      <c r="H534" s="273">
        <f t="shared" si="42"/>
        <v>51.882638888888323</v>
      </c>
      <c r="I534" s="303">
        <f t="shared" si="43"/>
        <v>1.7566937976941293E-4</v>
      </c>
      <c r="J534" s="301">
        <f t="shared" si="44"/>
        <v>9.1141909944114346E-3</v>
      </c>
      <c r="K534" s="111"/>
      <c r="L534" s="222"/>
      <c r="M534" s="7"/>
    </row>
    <row r="535" spans="1:13" ht="15">
      <c r="A535" s="30" t="s">
        <v>223</v>
      </c>
      <c r="B535" s="262">
        <v>13073.25</v>
      </c>
      <c r="C535" s="219">
        <v>45152</v>
      </c>
      <c r="D535" s="76">
        <v>45165.348611111112</v>
      </c>
      <c r="E535" s="76">
        <v>45176</v>
      </c>
      <c r="F535" s="273">
        <f t="shared" si="40"/>
        <v>7.1743055555562023</v>
      </c>
      <c r="G535" s="273">
        <f t="shared" si="41"/>
        <v>10.651388888887595</v>
      </c>
      <c r="H535" s="273">
        <f t="shared" si="42"/>
        <v>17.825694444443798</v>
      </c>
      <c r="I535" s="303">
        <f t="shared" si="43"/>
        <v>1.7569424232067549E-4</v>
      </c>
      <c r="J535" s="301">
        <f t="shared" si="44"/>
        <v>3.1318718792564273E-3</v>
      </c>
      <c r="K535" s="111"/>
      <c r="L535" s="222"/>
      <c r="M535" s="7"/>
    </row>
    <row r="536" spans="1:13" ht="15">
      <c r="A536" s="30" t="s">
        <v>223</v>
      </c>
      <c r="B536" s="262">
        <v>13074.41</v>
      </c>
      <c r="C536" s="219">
        <v>45089</v>
      </c>
      <c r="D536" s="76">
        <v>45099.541666666664</v>
      </c>
      <c r="E536" s="76">
        <v>45114</v>
      </c>
      <c r="F536" s="273">
        <f t="shared" si="40"/>
        <v>5.7708333333321207</v>
      </c>
      <c r="G536" s="273">
        <f t="shared" si="41"/>
        <v>14.458333333335759</v>
      </c>
      <c r="H536" s="273">
        <f t="shared" si="42"/>
        <v>20.229166666667879</v>
      </c>
      <c r="I536" s="303">
        <f t="shared" si="43"/>
        <v>1.7570983181227796E-4</v>
      </c>
      <c r="J536" s="301">
        <f t="shared" si="44"/>
        <v>3.5544634727027527E-3</v>
      </c>
      <c r="K536" s="111"/>
      <c r="L536" s="222"/>
      <c r="M536" s="7"/>
    </row>
    <row r="537" spans="1:13" ht="15">
      <c r="A537" s="30" t="s">
        <v>223</v>
      </c>
      <c r="B537" s="262">
        <v>13074.44</v>
      </c>
      <c r="C537" s="219">
        <v>45152</v>
      </c>
      <c r="D537" s="76">
        <v>45161.286111111112</v>
      </c>
      <c r="E537" s="76">
        <v>45176</v>
      </c>
      <c r="F537" s="273">
        <f t="shared" si="40"/>
        <v>5.1430555555562023</v>
      </c>
      <c r="G537" s="273">
        <f t="shared" si="41"/>
        <v>14.713888888887595</v>
      </c>
      <c r="H537" s="273">
        <f t="shared" si="42"/>
        <v>19.856944444443798</v>
      </c>
      <c r="I537" s="303">
        <f t="shared" si="43"/>
        <v>1.7571023498878492E-4</v>
      </c>
      <c r="J537" s="301">
        <f t="shared" si="44"/>
        <v>3.4890683744924671E-3</v>
      </c>
      <c r="K537" s="111"/>
      <c r="L537" s="222"/>
      <c r="M537" s="7"/>
    </row>
    <row r="538" spans="1:13" ht="15">
      <c r="A538" s="30" t="s">
        <v>223</v>
      </c>
      <c r="B538" s="262">
        <v>13080.96</v>
      </c>
      <c r="C538" s="219">
        <v>45282</v>
      </c>
      <c r="D538" s="76">
        <v>45290.34652777778</v>
      </c>
      <c r="E538" s="76">
        <v>45300</v>
      </c>
      <c r="F538" s="273">
        <f t="shared" si="40"/>
        <v>4.6732638888897782</v>
      </c>
      <c r="G538" s="273">
        <f t="shared" si="41"/>
        <v>9.6534722222204437</v>
      </c>
      <c r="H538" s="273">
        <f t="shared" si="42"/>
        <v>14.326736111110222</v>
      </c>
      <c r="I538" s="303">
        <f t="shared" si="43"/>
        <v>1.757978586829643E-4</v>
      </c>
      <c r="J538" s="301">
        <f t="shared" si="44"/>
        <v>2.5186095302490762E-3</v>
      </c>
      <c r="K538" s="111"/>
      <c r="L538" s="222"/>
      <c r="M538" s="7"/>
    </row>
    <row r="539" spans="1:13" ht="15">
      <c r="A539" s="30" t="s">
        <v>223</v>
      </c>
      <c r="B539" s="262">
        <v>13082.87</v>
      </c>
      <c r="C539" s="219">
        <v>45271</v>
      </c>
      <c r="D539" s="76">
        <v>45278</v>
      </c>
      <c r="E539" s="76">
        <v>45288</v>
      </c>
      <c r="F539" s="273">
        <f t="shared" si="40"/>
        <v>4</v>
      </c>
      <c r="G539" s="273">
        <f t="shared" si="41"/>
        <v>10</v>
      </c>
      <c r="H539" s="273">
        <f t="shared" si="42"/>
        <v>14</v>
      </c>
      <c r="I539" s="303">
        <f t="shared" si="43"/>
        <v>1.758235275872408E-4</v>
      </c>
      <c r="J539" s="301">
        <f t="shared" si="44"/>
        <v>2.4615293862213714E-3</v>
      </c>
      <c r="K539" s="111"/>
      <c r="L539" s="222"/>
      <c r="M539" s="7"/>
    </row>
    <row r="540" spans="1:13" ht="15">
      <c r="A540" s="30" t="s">
        <v>223</v>
      </c>
      <c r="B540" s="262">
        <v>13094.21</v>
      </c>
      <c r="C540" s="219">
        <v>45127</v>
      </c>
      <c r="D540" s="76">
        <v>45143.545138888891</v>
      </c>
      <c r="E540" s="76">
        <v>45155</v>
      </c>
      <c r="F540" s="273">
        <f t="shared" si="40"/>
        <v>8.7725694444452529</v>
      </c>
      <c r="G540" s="273">
        <f t="shared" si="41"/>
        <v>11.454861111109494</v>
      </c>
      <c r="H540" s="273">
        <f t="shared" si="42"/>
        <v>20.227430555554747</v>
      </c>
      <c r="I540" s="303">
        <f t="shared" si="43"/>
        <v>1.7597592830687181E-4</v>
      </c>
      <c r="J540" s="301">
        <f t="shared" si="44"/>
        <v>3.5595408692765305E-3</v>
      </c>
      <c r="K540" s="111"/>
      <c r="L540" s="222"/>
      <c r="M540" s="7"/>
    </row>
    <row r="541" spans="1:13" ht="15">
      <c r="A541" s="30" t="s">
        <v>223</v>
      </c>
      <c r="B541" s="262">
        <v>13097.24</v>
      </c>
      <c r="C541" s="219">
        <v>45248</v>
      </c>
      <c r="D541" s="76">
        <v>45271.430555555555</v>
      </c>
      <c r="E541" s="76">
        <v>45288</v>
      </c>
      <c r="F541" s="273">
        <f t="shared" si="40"/>
        <v>12.215277777777374</v>
      </c>
      <c r="G541" s="273">
        <f t="shared" si="41"/>
        <v>16.569444444445253</v>
      </c>
      <c r="H541" s="273">
        <f t="shared" si="42"/>
        <v>28.784722222222626</v>
      </c>
      <c r="I541" s="303">
        <f t="shared" si="43"/>
        <v>1.7601664913407484E-4</v>
      </c>
      <c r="J541" s="301">
        <f t="shared" si="44"/>
        <v>5.0665903518107673E-3</v>
      </c>
      <c r="K541" s="111"/>
      <c r="L541" s="222"/>
      <c r="M541" s="7"/>
    </row>
    <row r="542" spans="1:13" ht="15">
      <c r="A542" s="30" t="s">
        <v>223</v>
      </c>
      <c r="B542" s="262">
        <v>13105.31</v>
      </c>
      <c r="C542" s="219">
        <v>45106</v>
      </c>
      <c r="D542" s="76">
        <v>45125.302777777775</v>
      </c>
      <c r="E542" s="76">
        <v>45134</v>
      </c>
      <c r="F542" s="273">
        <f t="shared" si="40"/>
        <v>10.151388888887595</v>
      </c>
      <c r="G542" s="273">
        <f t="shared" si="41"/>
        <v>8.6972222222248092</v>
      </c>
      <c r="H542" s="273">
        <f t="shared" si="42"/>
        <v>18.848611111112405</v>
      </c>
      <c r="I542" s="303">
        <f t="shared" si="43"/>
        <v>1.7612510361444717E-4</v>
      </c>
      <c r="J542" s="301">
        <f t="shared" si="44"/>
        <v>3.3197135849330926E-3</v>
      </c>
      <c r="K542" s="111"/>
      <c r="L542" s="222"/>
      <c r="M542" s="7"/>
    </row>
    <row r="543" spans="1:13" ht="15">
      <c r="A543" s="30" t="s">
        <v>223</v>
      </c>
      <c r="B543" s="262">
        <v>13107.16</v>
      </c>
      <c r="C543" s="219">
        <v>45117</v>
      </c>
      <c r="D543" s="76">
        <v>45145.304166666669</v>
      </c>
      <c r="E543" s="76">
        <v>45155</v>
      </c>
      <c r="F543" s="273">
        <f t="shared" si="40"/>
        <v>14.652083333334303</v>
      </c>
      <c r="G543" s="273">
        <f t="shared" si="41"/>
        <v>9.6958333333313931</v>
      </c>
      <c r="H543" s="273">
        <f t="shared" si="42"/>
        <v>24.347916666665697</v>
      </c>
      <c r="I543" s="303">
        <f t="shared" si="43"/>
        <v>1.7614996616570973E-4</v>
      </c>
      <c r="J543" s="301">
        <f t="shared" si="44"/>
        <v>4.2888846970386826E-3</v>
      </c>
      <c r="K543" s="111"/>
      <c r="L543" s="222"/>
      <c r="M543" s="7"/>
    </row>
    <row r="544" spans="1:13" ht="15">
      <c r="A544" s="30" t="s">
        <v>223</v>
      </c>
      <c r="B544" s="262">
        <v>13129.81</v>
      </c>
      <c r="C544" s="219">
        <v>45151</v>
      </c>
      <c r="D544" s="76">
        <v>45176.34375</v>
      </c>
      <c r="E544" s="76">
        <v>45188</v>
      </c>
      <c r="F544" s="273">
        <f t="shared" si="40"/>
        <v>13.171875</v>
      </c>
      <c r="G544" s="273">
        <f t="shared" si="41"/>
        <v>11.65625</v>
      </c>
      <c r="H544" s="273">
        <f t="shared" si="42"/>
        <v>24.828125</v>
      </c>
      <c r="I544" s="303">
        <f t="shared" si="43"/>
        <v>1.7645436442846485E-4</v>
      </c>
      <c r="J544" s="301">
        <f t="shared" si="44"/>
        <v>4.381031016825479E-3</v>
      </c>
      <c r="K544" s="111"/>
      <c r="L544" s="222"/>
      <c r="M544" s="7"/>
    </row>
    <row r="545" spans="1:13" ht="15">
      <c r="A545" s="30" t="s">
        <v>223</v>
      </c>
      <c r="B545" s="262">
        <v>13130.44</v>
      </c>
      <c r="C545" s="219">
        <v>45106</v>
      </c>
      <c r="D545" s="76">
        <v>45125.302083333336</v>
      </c>
      <c r="E545" s="76">
        <v>45134</v>
      </c>
      <c r="F545" s="273">
        <f t="shared" si="40"/>
        <v>10.151041666667879</v>
      </c>
      <c r="G545" s="273">
        <f t="shared" si="41"/>
        <v>8.6979166666642413</v>
      </c>
      <c r="H545" s="273">
        <f t="shared" si="42"/>
        <v>18.848958333332121</v>
      </c>
      <c r="I545" s="303">
        <f t="shared" si="43"/>
        <v>1.7646283113511102E-4</v>
      </c>
      <c r="J545" s="301">
        <f t="shared" si="44"/>
        <v>3.3261405514475296E-3</v>
      </c>
      <c r="K545" s="111"/>
      <c r="L545" s="222"/>
      <c r="M545" s="7"/>
    </row>
    <row r="546" spans="1:13" ht="15">
      <c r="A546" s="30" t="s">
        <v>223</v>
      </c>
      <c r="B546" s="262">
        <v>13132.11</v>
      </c>
      <c r="C546" s="219">
        <v>45236</v>
      </c>
      <c r="D546" s="76">
        <v>45257.54583333333</v>
      </c>
      <c r="E546" s="76">
        <v>45267</v>
      </c>
      <c r="F546" s="273">
        <f t="shared" si="40"/>
        <v>11.272916666664969</v>
      </c>
      <c r="G546" s="273">
        <f t="shared" si="41"/>
        <v>9.4541666666700621</v>
      </c>
      <c r="H546" s="273">
        <f t="shared" si="42"/>
        <v>20.727083333335031</v>
      </c>
      <c r="I546" s="303">
        <f t="shared" si="43"/>
        <v>1.7648527462733182E-4</v>
      </c>
      <c r="J546" s="301">
        <f t="shared" si="44"/>
        <v>3.6580249943072253E-3</v>
      </c>
      <c r="K546" s="111"/>
      <c r="L546" s="222"/>
      <c r="M546" s="7"/>
    </row>
    <row r="547" spans="1:13" ht="15">
      <c r="A547" s="30" t="s">
        <v>223</v>
      </c>
      <c r="B547" s="262">
        <v>13212.58</v>
      </c>
      <c r="C547" s="219">
        <v>45158</v>
      </c>
      <c r="D547" s="76">
        <v>45176.345138888886</v>
      </c>
      <c r="E547" s="76">
        <v>45188</v>
      </c>
      <c r="F547" s="273">
        <f t="shared" si="40"/>
        <v>9.6725694444430701</v>
      </c>
      <c r="G547" s="273">
        <f t="shared" si="41"/>
        <v>11.65486111111386</v>
      </c>
      <c r="H547" s="273">
        <f t="shared" si="42"/>
        <v>21.32743055555693</v>
      </c>
      <c r="I547" s="303">
        <f t="shared" si="43"/>
        <v>1.7756672841116864E-4</v>
      </c>
      <c r="J547" s="301">
        <f t="shared" si="44"/>
        <v>3.7870420691666368E-3</v>
      </c>
      <c r="K547" s="111"/>
      <c r="L547" s="222"/>
      <c r="M547" s="7"/>
    </row>
    <row r="548" spans="1:13" ht="15">
      <c r="A548" s="30" t="s">
        <v>223</v>
      </c>
      <c r="B548" s="262">
        <v>13220.73</v>
      </c>
      <c r="C548" s="219">
        <v>45265</v>
      </c>
      <c r="D548" s="76">
        <v>45279.512499999997</v>
      </c>
      <c r="E548" s="76">
        <v>45288</v>
      </c>
      <c r="F548" s="273">
        <f t="shared" si="40"/>
        <v>7.7562499999985448</v>
      </c>
      <c r="G548" s="273">
        <f t="shared" si="41"/>
        <v>8.4875000000029104</v>
      </c>
      <c r="H548" s="273">
        <f t="shared" si="42"/>
        <v>16.243750000001455</v>
      </c>
      <c r="I548" s="303">
        <f t="shared" si="43"/>
        <v>1.7767625802889289E-4</v>
      </c>
      <c r="J548" s="301">
        <f t="shared" si="44"/>
        <v>2.8861287163570873E-3</v>
      </c>
      <c r="K548" s="111"/>
      <c r="L548" s="222"/>
      <c r="M548" s="7"/>
    </row>
    <row r="549" spans="1:13" ht="15">
      <c r="A549" s="30" t="s">
        <v>223</v>
      </c>
      <c r="B549" s="262">
        <v>13220.77</v>
      </c>
      <c r="C549" s="219">
        <v>45129</v>
      </c>
      <c r="D549" s="76">
        <v>45147.365972222222</v>
      </c>
      <c r="E549" s="76">
        <v>45155</v>
      </c>
      <c r="F549" s="273">
        <f t="shared" si="40"/>
        <v>9.6829861111109494</v>
      </c>
      <c r="G549" s="273">
        <f t="shared" si="41"/>
        <v>7.6340277777781012</v>
      </c>
      <c r="H549" s="273">
        <f t="shared" si="42"/>
        <v>17.317013888889051</v>
      </c>
      <c r="I549" s="303">
        <f t="shared" si="43"/>
        <v>1.7767679559756885E-4</v>
      </c>
      <c r="J549" s="301">
        <f t="shared" si="44"/>
        <v>3.0768315370964007E-3</v>
      </c>
      <c r="K549" s="111"/>
      <c r="L549" s="222"/>
      <c r="M549" s="7"/>
    </row>
    <row r="550" spans="1:13" ht="15">
      <c r="A550" s="30" t="s">
        <v>223</v>
      </c>
      <c r="B550" s="262">
        <v>13245.35</v>
      </c>
      <c r="C550" s="219">
        <v>44929</v>
      </c>
      <c r="D550" s="76">
        <v>44963.363888888889</v>
      </c>
      <c r="E550" s="76">
        <v>44973</v>
      </c>
      <c r="F550" s="273">
        <f t="shared" si="40"/>
        <v>17.681944444444525</v>
      </c>
      <c r="G550" s="273">
        <f t="shared" si="41"/>
        <v>9.6361111111109494</v>
      </c>
      <c r="H550" s="273">
        <f t="shared" si="42"/>
        <v>27.318055555555475</v>
      </c>
      <c r="I550" s="303">
        <f t="shared" si="43"/>
        <v>1.780071315489384E-4</v>
      </c>
      <c r="J550" s="301">
        <f t="shared" si="44"/>
        <v>4.8628087089389706E-3</v>
      </c>
      <c r="K550" s="111"/>
      <c r="L550" s="222"/>
      <c r="M550" s="7"/>
    </row>
    <row r="551" spans="1:13" ht="15">
      <c r="A551" s="30" t="s">
        <v>223</v>
      </c>
      <c r="B551" s="262">
        <v>13248.06</v>
      </c>
      <c r="C551" s="219">
        <v>45131</v>
      </c>
      <c r="D551" s="76">
        <v>45163.341666666667</v>
      </c>
      <c r="E551" s="76">
        <v>45176</v>
      </c>
      <c r="F551" s="273">
        <f t="shared" si="40"/>
        <v>16.670833333333576</v>
      </c>
      <c r="G551" s="273">
        <f t="shared" si="41"/>
        <v>12.658333333332848</v>
      </c>
      <c r="H551" s="273">
        <f t="shared" si="42"/>
        <v>29.329166666666424</v>
      </c>
      <c r="I551" s="303">
        <f t="shared" si="43"/>
        <v>1.7804355182673382E-4</v>
      </c>
      <c r="J551" s="301">
        <f t="shared" si="44"/>
        <v>5.2218690054515373E-3</v>
      </c>
      <c r="K551" s="111"/>
      <c r="L551" s="222"/>
      <c r="M551" s="7"/>
    </row>
    <row r="552" spans="1:13" ht="15">
      <c r="A552" s="30" t="s">
        <v>223</v>
      </c>
      <c r="B552" s="262">
        <v>13287.82</v>
      </c>
      <c r="C552" s="219">
        <v>45107</v>
      </c>
      <c r="D552" s="76">
        <v>45126.488888888889</v>
      </c>
      <c r="E552" s="76">
        <v>45134</v>
      </c>
      <c r="F552" s="273">
        <f t="shared" si="40"/>
        <v>10.244444444444525</v>
      </c>
      <c r="G552" s="273">
        <f t="shared" si="41"/>
        <v>7.5111111111109494</v>
      </c>
      <c r="H552" s="273">
        <f t="shared" si="42"/>
        <v>17.755555555555475</v>
      </c>
      <c r="I552" s="303">
        <f t="shared" si="43"/>
        <v>1.7857789509062537E-4</v>
      </c>
      <c r="J552" s="301">
        <f t="shared" si="44"/>
        <v>3.1707497372757561E-3</v>
      </c>
      <c r="K552" s="111"/>
      <c r="L552" s="222"/>
      <c r="M552" s="7"/>
    </row>
    <row r="553" spans="1:13" ht="15">
      <c r="A553" s="30" t="s">
        <v>223</v>
      </c>
      <c r="B553" s="262">
        <v>13294.34</v>
      </c>
      <c r="C553" s="219">
        <v>45139</v>
      </c>
      <c r="D553" s="76">
        <v>45149.59097222222</v>
      </c>
      <c r="E553" s="76">
        <v>45167</v>
      </c>
      <c r="F553" s="273">
        <f t="shared" si="40"/>
        <v>5.7954861111102218</v>
      </c>
      <c r="G553" s="273">
        <f t="shared" si="41"/>
        <v>17.409027777779556</v>
      </c>
      <c r="H553" s="273">
        <f t="shared" si="42"/>
        <v>23.204513888889778</v>
      </c>
      <c r="I553" s="303">
        <f t="shared" si="43"/>
        <v>1.7866551878480477E-4</v>
      </c>
      <c r="J553" s="301">
        <f t="shared" si="44"/>
        <v>4.1458465121076999E-3</v>
      </c>
      <c r="K553" s="111"/>
      <c r="L553" s="222"/>
      <c r="M553" s="7"/>
    </row>
    <row r="554" spans="1:13" ht="15">
      <c r="A554" s="30" t="s">
        <v>223</v>
      </c>
      <c r="B554" s="262">
        <v>13304.09</v>
      </c>
      <c r="C554" s="219">
        <v>45112</v>
      </c>
      <c r="D554" s="76">
        <v>45123.559027777781</v>
      </c>
      <c r="E554" s="76">
        <v>45134</v>
      </c>
      <c r="F554" s="273">
        <f t="shared" si="40"/>
        <v>6.2795138888905058</v>
      </c>
      <c r="G554" s="273">
        <f t="shared" si="41"/>
        <v>10.440972222218988</v>
      </c>
      <c r="H554" s="273">
        <f t="shared" si="42"/>
        <v>16.720486111109494</v>
      </c>
      <c r="I554" s="303">
        <f t="shared" si="43"/>
        <v>1.787965511495669E-4</v>
      </c>
      <c r="J554" s="301">
        <f t="shared" si="44"/>
        <v>2.9895652502106118E-3</v>
      </c>
      <c r="K554" s="111"/>
      <c r="L554" s="222"/>
      <c r="M554" s="7"/>
    </row>
    <row r="555" spans="1:13" ht="15">
      <c r="A555" s="30" t="s">
        <v>223</v>
      </c>
      <c r="B555" s="262">
        <v>13320.44</v>
      </c>
      <c r="C555" s="219">
        <v>45127</v>
      </c>
      <c r="D555" s="76">
        <v>45141.425000000003</v>
      </c>
      <c r="E555" s="76">
        <v>45155</v>
      </c>
      <c r="F555" s="273">
        <f t="shared" si="40"/>
        <v>7.7125000000014552</v>
      </c>
      <c r="G555" s="273">
        <f t="shared" si="41"/>
        <v>13.57499999999709</v>
      </c>
      <c r="H555" s="273">
        <f t="shared" si="42"/>
        <v>21.287499999998545</v>
      </c>
      <c r="I555" s="303">
        <f t="shared" si="43"/>
        <v>1.7901628234586034E-4</v>
      </c>
      <c r="J555" s="301">
        <f t="shared" si="44"/>
        <v>3.8108091104372415E-3</v>
      </c>
      <c r="K555" s="111"/>
      <c r="L555" s="222"/>
      <c r="M555" s="7"/>
    </row>
    <row r="556" spans="1:13" ht="15">
      <c r="A556" s="30" t="s">
        <v>223</v>
      </c>
      <c r="B556" s="262">
        <v>13340.22</v>
      </c>
      <c r="C556" s="219">
        <v>45145</v>
      </c>
      <c r="D556" s="76">
        <v>45159.387499999997</v>
      </c>
      <c r="E556" s="76">
        <v>45176</v>
      </c>
      <c r="F556" s="273">
        <f t="shared" si="40"/>
        <v>7.6937499999985448</v>
      </c>
      <c r="G556" s="273">
        <f t="shared" si="41"/>
        <v>16.61250000000291</v>
      </c>
      <c r="H556" s="273">
        <f t="shared" si="42"/>
        <v>24.306250000001455</v>
      </c>
      <c r="I556" s="303">
        <f t="shared" si="43"/>
        <v>1.7928211005611622E-4</v>
      </c>
      <c r="J556" s="301">
        <f t="shared" si="44"/>
        <v>4.3576757875517357E-3</v>
      </c>
      <c r="K556" s="111"/>
      <c r="L556" s="222"/>
      <c r="M556" s="7"/>
    </row>
    <row r="557" spans="1:13" ht="15">
      <c r="A557" s="30" t="s">
        <v>223</v>
      </c>
      <c r="B557" s="262">
        <v>13352.3</v>
      </c>
      <c r="C557" s="219">
        <v>44931</v>
      </c>
      <c r="D557" s="76">
        <v>44978.306250000001</v>
      </c>
      <c r="E557" s="76">
        <v>44994</v>
      </c>
      <c r="F557" s="273">
        <f t="shared" si="40"/>
        <v>24.153125000000728</v>
      </c>
      <c r="G557" s="273">
        <f t="shared" si="41"/>
        <v>15.693749999998545</v>
      </c>
      <c r="H557" s="273">
        <f t="shared" si="42"/>
        <v>39.846874999999272</v>
      </c>
      <c r="I557" s="303">
        <f t="shared" si="43"/>
        <v>1.7944445579625229E-4</v>
      </c>
      <c r="J557" s="301">
        <f t="shared" si="44"/>
        <v>7.1503007995561601E-3</v>
      </c>
      <c r="K557" s="111"/>
      <c r="L557" s="222"/>
      <c r="M557" s="7"/>
    </row>
    <row r="558" spans="1:13" ht="15">
      <c r="A558" s="30" t="s">
        <v>223</v>
      </c>
      <c r="B558" s="262">
        <v>13358.31</v>
      </c>
      <c r="C558" s="219">
        <v>44944</v>
      </c>
      <c r="D558" s="76">
        <v>44960.224999999999</v>
      </c>
      <c r="E558" s="76">
        <v>44973</v>
      </c>
      <c r="F558" s="273">
        <f t="shared" si="40"/>
        <v>8.6124999999992724</v>
      </c>
      <c r="G558" s="273">
        <f t="shared" si="41"/>
        <v>12.775000000001455</v>
      </c>
      <c r="H558" s="273">
        <f t="shared" si="42"/>
        <v>21.387500000000728</v>
      </c>
      <c r="I558" s="303">
        <f t="shared" si="43"/>
        <v>1.7952522548981336E-4</v>
      </c>
      <c r="J558" s="301">
        <f t="shared" si="44"/>
        <v>3.8395957601635136E-3</v>
      </c>
      <c r="K558" s="111"/>
      <c r="L558" s="222"/>
      <c r="M558" s="7"/>
    </row>
    <row r="559" spans="1:13" ht="15">
      <c r="A559" s="30" t="s">
        <v>223</v>
      </c>
      <c r="B559" s="262">
        <v>13360.32</v>
      </c>
      <c r="C559" s="219">
        <v>45149</v>
      </c>
      <c r="D559" s="76">
        <v>45167.509027777778</v>
      </c>
      <c r="E559" s="76">
        <v>45176</v>
      </c>
      <c r="F559" s="273">
        <f t="shared" si="40"/>
        <v>9.7545138888890506</v>
      </c>
      <c r="G559" s="273">
        <f t="shared" si="41"/>
        <v>8.4909722222218988</v>
      </c>
      <c r="H559" s="273">
        <f t="shared" si="42"/>
        <v>18.245486111110949</v>
      </c>
      <c r="I559" s="303">
        <f t="shared" si="43"/>
        <v>1.7955223831577971E-4</v>
      </c>
      <c r="J559" s="301">
        <f t="shared" si="44"/>
        <v>3.276017870409442E-3</v>
      </c>
      <c r="K559" s="111"/>
      <c r="L559" s="222"/>
      <c r="M559" s="7"/>
    </row>
    <row r="560" spans="1:13" ht="15">
      <c r="A560" s="30" t="s">
        <v>223</v>
      </c>
      <c r="B560" s="262">
        <v>13383.22</v>
      </c>
      <c r="C560" s="219">
        <v>44929</v>
      </c>
      <c r="D560" s="76">
        <v>44966.321527777778</v>
      </c>
      <c r="E560" s="76">
        <v>44973</v>
      </c>
      <c r="F560" s="273">
        <f t="shared" si="40"/>
        <v>19.160763888889051</v>
      </c>
      <c r="G560" s="273">
        <f t="shared" si="41"/>
        <v>6.6784722222218988</v>
      </c>
      <c r="H560" s="273">
        <f t="shared" si="42"/>
        <v>25.839236111110949</v>
      </c>
      <c r="I560" s="303">
        <f t="shared" si="43"/>
        <v>1.7985999638275949E-4</v>
      </c>
      <c r="J560" s="301">
        <f t="shared" si="44"/>
        <v>4.6474449134776838E-3</v>
      </c>
      <c r="K560" s="111"/>
      <c r="L560" s="222"/>
      <c r="M560" s="7"/>
    </row>
    <row r="561" spans="1:13" ht="15">
      <c r="A561" s="30" t="s">
        <v>223</v>
      </c>
      <c r="B561" s="262">
        <v>13386.49</v>
      </c>
      <c r="C561" s="219">
        <v>45156</v>
      </c>
      <c r="D561" s="76">
        <v>45183.580555555556</v>
      </c>
      <c r="E561" s="76">
        <v>45197</v>
      </c>
      <c r="F561" s="273">
        <f t="shared" si="40"/>
        <v>14.290277777778101</v>
      </c>
      <c r="G561" s="273">
        <f t="shared" si="41"/>
        <v>13.419444444443798</v>
      </c>
      <c r="H561" s="273">
        <f t="shared" si="42"/>
        <v>27.709722222221899</v>
      </c>
      <c r="I561" s="303">
        <f t="shared" si="43"/>
        <v>1.7990394262201818E-4</v>
      </c>
      <c r="J561" s="301">
        <f t="shared" si="44"/>
        <v>4.9850882767386705E-3</v>
      </c>
      <c r="K561" s="111"/>
      <c r="L561" s="222"/>
      <c r="M561" s="7"/>
    </row>
    <row r="562" spans="1:13" ht="15">
      <c r="A562" s="30" t="s">
        <v>223</v>
      </c>
      <c r="B562" s="262">
        <v>13441.52</v>
      </c>
      <c r="C562" s="219">
        <v>45124</v>
      </c>
      <c r="D562" s="76">
        <v>45134.381944444445</v>
      </c>
      <c r="E562" s="76">
        <v>45147</v>
      </c>
      <c r="F562" s="273">
        <f t="shared" si="40"/>
        <v>5.6909722222226264</v>
      </c>
      <c r="G562" s="273">
        <f t="shared" si="41"/>
        <v>12.618055555554747</v>
      </c>
      <c r="H562" s="273">
        <f t="shared" si="42"/>
        <v>18.309027777777374</v>
      </c>
      <c r="I562" s="303">
        <f t="shared" si="43"/>
        <v>1.8064350272795258E-4</v>
      </c>
      <c r="J562" s="301">
        <f t="shared" si="44"/>
        <v>3.3074069093210865E-3</v>
      </c>
      <c r="K562" s="111"/>
      <c r="L562" s="222"/>
      <c r="M562" s="7"/>
    </row>
    <row r="563" spans="1:13" ht="15">
      <c r="A563" s="30" t="s">
        <v>223</v>
      </c>
      <c r="B563" s="262">
        <v>13452.79</v>
      </c>
      <c r="C563" s="219">
        <v>44924</v>
      </c>
      <c r="D563" s="76">
        <v>44931.259027777778</v>
      </c>
      <c r="E563" s="76">
        <v>44945</v>
      </c>
      <c r="F563" s="273">
        <f t="shared" si="40"/>
        <v>4.1295138888890506</v>
      </c>
      <c r="G563" s="273">
        <f t="shared" si="41"/>
        <v>13.740972222221899</v>
      </c>
      <c r="H563" s="273">
        <f t="shared" si="42"/>
        <v>17.870486111110949</v>
      </c>
      <c r="I563" s="303">
        <f t="shared" si="43"/>
        <v>1.807949627024007E-4</v>
      </c>
      <c r="J563" s="301">
        <f t="shared" si="44"/>
        <v>3.2308938699320737E-3</v>
      </c>
      <c r="K563" s="111"/>
      <c r="L563" s="222"/>
      <c r="M563" s="7"/>
    </row>
    <row r="564" spans="1:13" ht="15">
      <c r="A564" s="30" t="s">
        <v>223</v>
      </c>
      <c r="B564" s="262">
        <v>13454.51</v>
      </c>
      <c r="C564" s="219">
        <v>45139</v>
      </c>
      <c r="D564" s="76">
        <v>45156.417361111111</v>
      </c>
      <c r="E564" s="76">
        <v>45167</v>
      </c>
      <c r="F564" s="273">
        <f t="shared" si="40"/>
        <v>9.2086805555554747</v>
      </c>
      <c r="G564" s="273">
        <f t="shared" si="41"/>
        <v>10.582638888889051</v>
      </c>
      <c r="H564" s="273">
        <f t="shared" si="42"/>
        <v>19.791319444444525</v>
      </c>
      <c r="I564" s="303">
        <f t="shared" si="43"/>
        <v>1.8081807815546644E-4</v>
      </c>
      <c r="J564" s="301">
        <f t="shared" si="44"/>
        <v>3.5786283461053726E-3</v>
      </c>
      <c r="K564" s="111"/>
      <c r="L564" s="222"/>
      <c r="M564" s="7"/>
    </row>
    <row r="565" spans="1:13" ht="15">
      <c r="A565" s="30" t="s">
        <v>223</v>
      </c>
      <c r="B565" s="262">
        <v>13455.68</v>
      </c>
      <c r="C565" s="219">
        <v>45255</v>
      </c>
      <c r="D565" s="76">
        <v>45268.598611111112</v>
      </c>
      <c r="E565" s="76">
        <v>45279</v>
      </c>
      <c r="F565" s="273">
        <f t="shared" si="40"/>
        <v>7.2993055555562023</v>
      </c>
      <c r="G565" s="273">
        <f t="shared" si="41"/>
        <v>10.401388888887595</v>
      </c>
      <c r="H565" s="273">
        <f t="shared" si="42"/>
        <v>17.700694444443798</v>
      </c>
      <c r="I565" s="303">
        <f t="shared" si="43"/>
        <v>1.8083380203923787E-4</v>
      </c>
      <c r="J565" s="301">
        <f t="shared" si="44"/>
        <v>3.2008838751235872E-3</v>
      </c>
      <c r="K565" s="111"/>
      <c r="L565" s="222"/>
      <c r="M565" s="7"/>
    </row>
    <row r="566" spans="1:13" ht="15">
      <c r="A566" s="30" t="s">
        <v>223</v>
      </c>
      <c r="B566" s="262">
        <v>13457.24</v>
      </c>
      <c r="C566" s="219">
        <v>44922</v>
      </c>
      <c r="D566" s="76">
        <v>44964.369444444441</v>
      </c>
      <c r="E566" s="76">
        <v>44973</v>
      </c>
      <c r="F566" s="273">
        <f t="shared" si="40"/>
        <v>21.684722222220444</v>
      </c>
      <c r="G566" s="273">
        <f t="shared" si="41"/>
        <v>8.6305555555591127</v>
      </c>
      <c r="H566" s="273">
        <f t="shared" si="42"/>
        <v>30.315277777779556</v>
      </c>
      <c r="I566" s="303">
        <f t="shared" si="43"/>
        <v>1.8085476721759982E-4</v>
      </c>
      <c r="J566" s="301">
        <f t="shared" si="44"/>
        <v>5.4826625056371989E-3</v>
      </c>
      <c r="K566" s="111"/>
      <c r="L566" s="222"/>
      <c r="M566" s="7"/>
    </row>
    <row r="567" spans="1:13" ht="15">
      <c r="A567" s="30" t="s">
        <v>223</v>
      </c>
      <c r="B567" s="262">
        <v>13459.66</v>
      </c>
      <c r="C567" s="219">
        <v>45152</v>
      </c>
      <c r="D567" s="76">
        <v>45158.34097222222</v>
      </c>
      <c r="E567" s="76">
        <v>45167</v>
      </c>
      <c r="F567" s="273">
        <f t="shared" si="40"/>
        <v>3.6704861111102218</v>
      </c>
      <c r="G567" s="273">
        <f t="shared" si="41"/>
        <v>8.6590277777795563</v>
      </c>
      <c r="H567" s="273">
        <f t="shared" si="42"/>
        <v>12.329513888889778</v>
      </c>
      <c r="I567" s="303">
        <f t="shared" si="43"/>
        <v>1.8088729012249462E-4</v>
      </c>
      <c r="J567" s="301">
        <f t="shared" si="44"/>
        <v>2.2302523558889323E-3</v>
      </c>
      <c r="K567" s="111"/>
      <c r="L567" s="222"/>
      <c r="M567" s="7"/>
    </row>
    <row r="568" spans="1:13" ht="15">
      <c r="A568" s="30" t="s">
        <v>223</v>
      </c>
      <c r="B568" s="262">
        <v>13460.45</v>
      </c>
      <c r="C568" s="219">
        <v>45116</v>
      </c>
      <c r="D568" s="76">
        <v>45128.493055555555</v>
      </c>
      <c r="E568" s="76">
        <v>45147</v>
      </c>
      <c r="F568" s="273">
        <f t="shared" si="40"/>
        <v>6.7465277777773736</v>
      </c>
      <c r="G568" s="273">
        <f t="shared" si="41"/>
        <v>18.506944444445253</v>
      </c>
      <c r="H568" s="273">
        <f t="shared" si="42"/>
        <v>25.253472222222626</v>
      </c>
      <c r="I568" s="303">
        <f t="shared" si="43"/>
        <v>1.8089790710384461E-4</v>
      </c>
      <c r="J568" s="301">
        <f t="shared" si="44"/>
        <v>4.5683002721051491E-3</v>
      </c>
      <c r="K568" s="111"/>
      <c r="L568" s="222"/>
      <c r="M568" s="7"/>
    </row>
    <row r="569" spans="1:13" ht="15">
      <c r="A569" s="30" t="s">
        <v>223</v>
      </c>
      <c r="B569" s="262">
        <v>13464.48</v>
      </c>
      <c r="C569" s="219">
        <v>45145</v>
      </c>
      <c r="D569" s="76">
        <v>45159.386805555558</v>
      </c>
      <c r="E569" s="76">
        <v>45176</v>
      </c>
      <c r="F569" s="273">
        <f t="shared" si="40"/>
        <v>7.6934027777788287</v>
      </c>
      <c r="G569" s="273">
        <f t="shared" si="41"/>
        <v>16.613194444442343</v>
      </c>
      <c r="H569" s="273">
        <f t="shared" si="42"/>
        <v>24.306597222221171</v>
      </c>
      <c r="I569" s="303">
        <f t="shared" si="43"/>
        <v>1.8095206714794626E-4</v>
      </c>
      <c r="J569" s="301">
        <f t="shared" si="44"/>
        <v>4.398329012693449E-3</v>
      </c>
      <c r="K569" s="111"/>
      <c r="L569" s="222"/>
      <c r="M569" s="7"/>
    </row>
    <row r="570" spans="1:13" ht="15">
      <c r="A570" s="30" t="s">
        <v>223</v>
      </c>
      <c r="B570" s="262">
        <v>13464.8</v>
      </c>
      <c r="C570" s="219">
        <v>45116</v>
      </c>
      <c r="D570" s="76">
        <v>45126.489583333336</v>
      </c>
      <c r="E570" s="76">
        <v>45134</v>
      </c>
      <c r="F570" s="273">
        <f t="shared" si="40"/>
        <v>5.7447916666678793</v>
      </c>
      <c r="G570" s="273">
        <f t="shared" si="41"/>
        <v>7.5104166666642413</v>
      </c>
      <c r="H570" s="273">
        <f t="shared" si="42"/>
        <v>13.255208333332121</v>
      </c>
      <c r="I570" s="303">
        <f t="shared" si="43"/>
        <v>1.8095636769735384E-4</v>
      </c>
      <c r="J570" s="301">
        <f t="shared" si="44"/>
        <v>2.398614353071476E-3</v>
      </c>
      <c r="K570" s="111"/>
      <c r="L570" s="222"/>
      <c r="M570" s="7"/>
    </row>
    <row r="571" spans="1:13" ht="15">
      <c r="A571" s="30" t="s">
        <v>223</v>
      </c>
      <c r="B571" s="262">
        <v>13521.35</v>
      </c>
      <c r="C571" s="219">
        <v>45139</v>
      </c>
      <c r="D571" s="76">
        <v>45153.568749999999</v>
      </c>
      <c r="E571" s="76">
        <v>45167</v>
      </c>
      <c r="F571" s="273">
        <f t="shared" si="40"/>
        <v>7.7843749999992724</v>
      </c>
      <c r="G571" s="273">
        <f t="shared" si="41"/>
        <v>13.431250000001455</v>
      </c>
      <c r="H571" s="273">
        <f t="shared" si="42"/>
        <v>21.215625000000728</v>
      </c>
      <c r="I571" s="303">
        <f t="shared" si="43"/>
        <v>1.8171635541297423E-4</v>
      </c>
      <c r="J571" s="301">
        <f t="shared" si="44"/>
        <v>3.8552260528085134E-3</v>
      </c>
      <c r="K571" s="111"/>
      <c r="L571" s="222"/>
      <c r="M571" s="7"/>
    </row>
    <row r="572" spans="1:13" ht="15">
      <c r="A572" s="30" t="s">
        <v>223</v>
      </c>
      <c r="B572" s="262">
        <v>13546.67</v>
      </c>
      <c r="C572" s="219">
        <v>45127</v>
      </c>
      <c r="D572" s="76">
        <v>45143.546527777777</v>
      </c>
      <c r="E572" s="76">
        <v>45155</v>
      </c>
      <c r="F572" s="273">
        <f t="shared" si="40"/>
        <v>8.773263888888323</v>
      </c>
      <c r="G572" s="273">
        <f t="shared" si="41"/>
        <v>11.453472222223354</v>
      </c>
      <c r="H572" s="273">
        <f t="shared" si="42"/>
        <v>20.226736111111677</v>
      </c>
      <c r="I572" s="303">
        <f t="shared" si="43"/>
        <v>1.8205663638484884E-4</v>
      </c>
      <c r="J572" s="301">
        <f t="shared" si="44"/>
        <v>3.6824115414329501E-3</v>
      </c>
      <c r="K572" s="111"/>
      <c r="L572" s="222"/>
      <c r="M572" s="7"/>
    </row>
    <row r="573" spans="1:13" ht="15">
      <c r="A573" s="30" t="s">
        <v>223</v>
      </c>
      <c r="B573" s="262">
        <v>13584.89</v>
      </c>
      <c r="C573" s="219">
        <v>45081</v>
      </c>
      <c r="D573" s="76">
        <v>45100.54791666667</v>
      </c>
      <c r="E573" s="76">
        <v>45114</v>
      </c>
      <c r="F573" s="273">
        <f t="shared" si="40"/>
        <v>10.273958333335031</v>
      </c>
      <c r="G573" s="273">
        <f t="shared" si="41"/>
        <v>13.452083333329938</v>
      </c>
      <c r="H573" s="273">
        <f t="shared" si="42"/>
        <v>23.726041666664969</v>
      </c>
      <c r="I573" s="303">
        <f t="shared" si="43"/>
        <v>1.825702832547164E-4</v>
      </c>
      <c r="J573" s="301">
        <f t="shared" si="44"/>
        <v>4.331670147596227E-3</v>
      </c>
      <c r="K573" s="111"/>
      <c r="L573" s="222"/>
      <c r="M573" s="7"/>
    </row>
    <row r="574" spans="1:13" ht="15">
      <c r="A574" s="30" t="s">
        <v>223</v>
      </c>
      <c r="B574" s="262">
        <v>13608.87</v>
      </c>
      <c r="C574" s="219">
        <v>45138</v>
      </c>
      <c r="D574" s="76">
        <v>45152.550694444442</v>
      </c>
      <c r="E574" s="76">
        <v>45167</v>
      </c>
      <c r="F574" s="273">
        <f t="shared" si="40"/>
        <v>7.7753472222211713</v>
      </c>
      <c r="G574" s="273">
        <f t="shared" si="41"/>
        <v>14.449305555557657</v>
      </c>
      <c r="H574" s="273">
        <f t="shared" si="42"/>
        <v>22.224652777778829</v>
      </c>
      <c r="I574" s="303">
        <f t="shared" si="43"/>
        <v>1.8289255567594678E-4</v>
      </c>
      <c r="J574" s="301">
        <f t="shared" si="44"/>
        <v>4.0647235455384999E-3</v>
      </c>
      <c r="K574" s="111"/>
      <c r="L574" s="222"/>
      <c r="M574" s="7"/>
    </row>
    <row r="575" spans="1:13" ht="15">
      <c r="A575" s="30" t="s">
        <v>223</v>
      </c>
      <c r="B575" s="262">
        <v>13667.93</v>
      </c>
      <c r="C575" s="219">
        <v>44921</v>
      </c>
      <c r="D575" s="76">
        <v>44959.333333333336</v>
      </c>
      <c r="E575" s="76">
        <v>44973</v>
      </c>
      <c r="F575" s="273">
        <f t="shared" si="40"/>
        <v>19.666666666667879</v>
      </c>
      <c r="G575" s="273">
        <f t="shared" si="41"/>
        <v>13.666666666664241</v>
      </c>
      <c r="H575" s="273">
        <f t="shared" si="42"/>
        <v>33.333333333332121</v>
      </c>
      <c r="I575" s="303">
        <f t="shared" si="43"/>
        <v>1.8368627582598284E-4</v>
      </c>
      <c r="J575" s="301">
        <f t="shared" si="44"/>
        <v>6.1228758608658715E-3</v>
      </c>
      <c r="K575" s="111"/>
      <c r="L575" s="222"/>
      <c r="M575" s="7"/>
    </row>
    <row r="576" spans="1:13" ht="15">
      <c r="A576" s="30" t="s">
        <v>223</v>
      </c>
      <c r="B576" s="262">
        <v>13720.01</v>
      </c>
      <c r="C576" s="219">
        <v>45079</v>
      </c>
      <c r="D576" s="76">
        <v>45096.512499999997</v>
      </c>
      <c r="E576" s="76">
        <v>45106</v>
      </c>
      <c r="F576" s="273">
        <f t="shared" si="40"/>
        <v>9.2562499999985448</v>
      </c>
      <c r="G576" s="273">
        <f t="shared" si="41"/>
        <v>9.4875000000029104</v>
      </c>
      <c r="H576" s="273">
        <f t="shared" si="42"/>
        <v>18.743750000001455</v>
      </c>
      <c r="I576" s="303">
        <f t="shared" si="43"/>
        <v>1.8438619024206611E-4</v>
      </c>
      <c r="J576" s="301">
        <f t="shared" si="44"/>
        <v>3.4560886533499952E-3</v>
      </c>
      <c r="K576" s="111"/>
      <c r="L576" s="222"/>
      <c r="M576" s="7"/>
    </row>
    <row r="577" spans="1:13" ht="15">
      <c r="A577" s="30" t="s">
        <v>223</v>
      </c>
      <c r="B577" s="262">
        <v>13741.11</v>
      </c>
      <c r="C577" s="219">
        <v>45158</v>
      </c>
      <c r="D577" s="76">
        <v>45183.581944444442</v>
      </c>
      <c r="E577" s="76">
        <v>45197</v>
      </c>
      <c r="F577" s="273">
        <f t="shared" si="40"/>
        <v>13.290972222221171</v>
      </c>
      <c r="G577" s="273">
        <f t="shared" si="41"/>
        <v>13.418055555557657</v>
      </c>
      <c r="H577" s="273">
        <f t="shared" si="42"/>
        <v>26.709027777778829</v>
      </c>
      <c r="I577" s="303">
        <f t="shared" si="43"/>
        <v>1.8466975771862828E-4</v>
      </c>
      <c r="J577" s="301">
        <f t="shared" si="44"/>
        <v>4.9323496886225287E-3</v>
      </c>
      <c r="K577" s="111"/>
      <c r="L577" s="222"/>
      <c r="M577" s="7"/>
    </row>
    <row r="578" spans="1:13" ht="15">
      <c r="A578" s="30" t="s">
        <v>223</v>
      </c>
      <c r="B578" s="262">
        <v>13769.35</v>
      </c>
      <c r="C578" s="219">
        <v>45138</v>
      </c>
      <c r="D578" s="76">
        <v>45151.54583333333</v>
      </c>
      <c r="E578" s="76">
        <v>45167</v>
      </c>
      <c r="F578" s="273">
        <f t="shared" si="40"/>
        <v>7.2729166666649689</v>
      </c>
      <c r="G578" s="273">
        <f t="shared" si="41"/>
        <v>15.454166666670062</v>
      </c>
      <c r="H578" s="273">
        <f t="shared" si="42"/>
        <v>22.727083333335031</v>
      </c>
      <c r="I578" s="303">
        <f t="shared" si="43"/>
        <v>1.8504928120384703E-4</v>
      </c>
      <c r="J578" s="301">
        <f t="shared" si="44"/>
        <v>4.205630434693579E-3</v>
      </c>
      <c r="K578" s="111"/>
      <c r="L578" s="222"/>
      <c r="M578" s="7"/>
    </row>
    <row r="579" spans="1:13" ht="15">
      <c r="A579" s="30" t="s">
        <v>223</v>
      </c>
      <c r="B579" s="262">
        <v>13769.84</v>
      </c>
      <c r="C579" s="219">
        <v>45019</v>
      </c>
      <c r="D579" s="76">
        <v>45029.273611111108</v>
      </c>
      <c r="E579" s="76">
        <v>45043</v>
      </c>
      <c r="F579" s="273">
        <f t="shared" si="40"/>
        <v>5.6368055555540195</v>
      </c>
      <c r="G579" s="273">
        <f t="shared" si="41"/>
        <v>13.726388888891961</v>
      </c>
      <c r="H579" s="273">
        <f t="shared" si="42"/>
        <v>19.36319444444598</v>
      </c>
      <c r="I579" s="303">
        <f t="shared" si="43"/>
        <v>1.8505586642012737E-4</v>
      </c>
      <c r="J579" s="301">
        <f t="shared" si="44"/>
        <v>3.5832727245783476E-3</v>
      </c>
      <c r="K579" s="111"/>
      <c r="L579" s="222"/>
      <c r="M579" s="7"/>
    </row>
    <row r="580" spans="1:13" ht="15">
      <c r="A580" s="30" t="s">
        <v>223</v>
      </c>
      <c r="B580" s="262">
        <v>13775.88</v>
      </c>
      <c r="C580" s="219">
        <v>45132</v>
      </c>
      <c r="D580" s="76">
        <v>45151.546527777777</v>
      </c>
      <c r="E580" s="76">
        <v>45167</v>
      </c>
      <c r="F580" s="273">
        <f t="shared" si="40"/>
        <v>10.273263888888323</v>
      </c>
      <c r="G580" s="273">
        <f t="shared" si="41"/>
        <v>15.453472222223354</v>
      </c>
      <c r="H580" s="273">
        <f t="shared" si="42"/>
        <v>25.726736111111677</v>
      </c>
      <c r="I580" s="303">
        <f t="shared" si="43"/>
        <v>1.8513703929019538E-4</v>
      </c>
      <c r="J580" s="301">
        <f t="shared" si="44"/>
        <v>4.7629717542113708E-3</v>
      </c>
      <c r="K580" s="111"/>
      <c r="L580" s="222"/>
      <c r="M580" s="7"/>
    </row>
    <row r="581" spans="1:13" ht="15">
      <c r="A581" s="30" t="s">
        <v>223</v>
      </c>
      <c r="B581" s="262">
        <v>13777.72</v>
      </c>
      <c r="C581" s="219">
        <v>44921</v>
      </c>
      <c r="D581" s="76">
        <v>44950.232638888891</v>
      </c>
      <c r="E581" s="76">
        <v>44966</v>
      </c>
      <c r="F581" s="273">
        <f t="shared" si="40"/>
        <v>15.116319444445253</v>
      </c>
      <c r="G581" s="273">
        <f t="shared" si="41"/>
        <v>15.767361111109494</v>
      </c>
      <c r="H581" s="273">
        <f t="shared" si="42"/>
        <v>30.883680555554747</v>
      </c>
      <c r="I581" s="303">
        <f t="shared" si="43"/>
        <v>1.8516176744928897E-4</v>
      </c>
      <c r="J581" s="301">
        <f t="shared" si="44"/>
        <v>5.7184768770057555E-3</v>
      </c>
      <c r="K581" s="111"/>
      <c r="L581" s="222"/>
      <c r="M581" s="7"/>
    </row>
    <row r="582" spans="1:13" ht="15">
      <c r="A582" s="30" t="s">
        <v>223</v>
      </c>
      <c r="B582" s="262">
        <v>13788.67</v>
      </c>
      <c r="C582" s="219">
        <v>44929</v>
      </c>
      <c r="D582" s="76">
        <v>44977.304166666669</v>
      </c>
      <c r="E582" s="76">
        <v>44984</v>
      </c>
      <c r="F582" s="273">
        <f t="shared" si="40"/>
        <v>24.652083333334303</v>
      </c>
      <c r="G582" s="273">
        <f t="shared" si="41"/>
        <v>6.6958333333313931</v>
      </c>
      <c r="H582" s="273">
        <f t="shared" si="42"/>
        <v>31.347916666665697</v>
      </c>
      <c r="I582" s="303">
        <f t="shared" si="43"/>
        <v>1.8530892687432953E-4</v>
      </c>
      <c r="J582" s="301">
        <f t="shared" si="44"/>
        <v>5.8090487972457293E-3</v>
      </c>
      <c r="K582" s="111"/>
      <c r="L582" s="222"/>
      <c r="M582" s="7"/>
    </row>
    <row r="583" spans="1:13" ht="15">
      <c r="A583" s="30" t="s">
        <v>223</v>
      </c>
      <c r="B583" s="262">
        <v>13798.17</v>
      </c>
      <c r="C583" s="219">
        <v>44925</v>
      </c>
      <c r="D583" s="76">
        <v>44979.359027777777</v>
      </c>
      <c r="E583" s="76">
        <v>44994</v>
      </c>
      <c r="F583" s="273">
        <f t="shared" si="40"/>
        <v>27.679513888888323</v>
      </c>
      <c r="G583" s="273">
        <f t="shared" si="41"/>
        <v>14.640972222223354</v>
      </c>
      <c r="H583" s="273">
        <f t="shared" si="42"/>
        <v>42.320486111111677</v>
      </c>
      <c r="I583" s="303">
        <f t="shared" si="43"/>
        <v>1.8543659943486698E-4</v>
      </c>
      <c r="J583" s="301">
        <f t="shared" si="44"/>
        <v>7.8477670308750684E-3</v>
      </c>
      <c r="K583" s="111"/>
      <c r="L583" s="222"/>
      <c r="M583" s="7"/>
    </row>
    <row r="584" spans="1:13" ht="15">
      <c r="A584" s="30" t="s">
        <v>223</v>
      </c>
      <c r="B584" s="262">
        <v>13804.04</v>
      </c>
      <c r="C584" s="219">
        <v>45145</v>
      </c>
      <c r="D584" s="76">
        <v>45159.388888888891</v>
      </c>
      <c r="E584" s="76">
        <v>45176</v>
      </c>
      <c r="F584" s="273">
        <f t="shared" si="40"/>
        <v>7.6944444444452529</v>
      </c>
      <c r="G584" s="273">
        <f t="shared" si="41"/>
        <v>16.611111111109494</v>
      </c>
      <c r="H584" s="273">
        <f t="shared" si="42"/>
        <v>24.305555555554747</v>
      </c>
      <c r="I584" s="303">
        <f t="shared" si="43"/>
        <v>1.8551548763806226E-4</v>
      </c>
      <c r="J584" s="301">
        <f t="shared" si="44"/>
        <v>4.5090569912027518E-3</v>
      </c>
      <c r="K584" s="111"/>
      <c r="L584" s="222"/>
      <c r="M584" s="7"/>
    </row>
    <row r="585" spans="1:13" ht="15">
      <c r="A585" s="30" t="s">
        <v>223</v>
      </c>
      <c r="B585" s="262">
        <v>13811.5</v>
      </c>
      <c r="C585" s="219">
        <v>44913</v>
      </c>
      <c r="D585" s="76">
        <v>44930.276388888888</v>
      </c>
      <c r="E585" s="76">
        <v>44945</v>
      </c>
      <c r="F585" s="273">
        <f t="shared" si="40"/>
        <v>9.1381944444437977</v>
      </c>
      <c r="G585" s="273">
        <f t="shared" si="41"/>
        <v>14.723611111112405</v>
      </c>
      <c r="H585" s="273">
        <f t="shared" si="42"/>
        <v>23.861805555556202</v>
      </c>
      <c r="I585" s="303">
        <f t="shared" si="43"/>
        <v>1.8561574419612639E-4</v>
      </c>
      <c r="J585" s="301">
        <f t="shared" si="44"/>
        <v>4.4291267960578275E-3</v>
      </c>
      <c r="K585" s="111"/>
      <c r="L585" s="222"/>
      <c r="M585" s="7"/>
    </row>
    <row r="586" spans="1:13" ht="15">
      <c r="A586" s="30" t="s">
        <v>223</v>
      </c>
      <c r="B586" s="262">
        <v>13843.51</v>
      </c>
      <c r="C586" s="219">
        <v>44925</v>
      </c>
      <c r="D586" s="76">
        <v>44979.361111111109</v>
      </c>
      <c r="E586" s="76">
        <v>44994</v>
      </c>
      <c r="F586" s="273">
        <f t="shared" ref="F586:F649" si="45">(D586-C586+1)/2</f>
        <v>27.680555555554747</v>
      </c>
      <c r="G586" s="273">
        <f t="shared" ref="G586:G649" si="46">E586-D586</f>
        <v>14.638888888890506</v>
      </c>
      <c r="H586" s="273">
        <f t="shared" ref="H586:H649" si="47">SUM(F586:G586)</f>
        <v>42.319444444445253</v>
      </c>
      <c r="I586" s="303">
        <f t="shared" ref="I586:I649" si="48">+B586/B$1768</f>
        <v>1.8604593352905316E-4</v>
      </c>
      <c r="J586" s="301">
        <f t="shared" ref="J586:J649" si="49">+I586*H586</f>
        <v>7.8733605480977194E-3</v>
      </c>
      <c r="K586" s="111"/>
      <c r="L586" s="222"/>
      <c r="M586" s="7"/>
    </row>
    <row r="587" spans="1:13" ht="15">
      <c r="A587" s="30" t="s">
        <v>223</v>
      </c>
      <c r="B587" s="262">
        <v>13853.65</v>
      </c>
      <c r="C587" s="219">
        <v>45138</v>
      </c>
      <c r="D587" s="76">
        <v>45163.300694444442</v>
      </c>
      <c r="E587" s="76">
        <v>45176</v>
      </c>
      <c r="F587" s="273">
        <f t="shared" si="45"/>
        <v>13.150347222221171</v>
      </c>
      <c r="G587" s="273">
        <f t="shared" si="46"/>
        <v>12.699305555557657</v>
      </c>
      <c r="H587" s="273">
        <f t="shared" si="47"/>
        <v>25.849652777778829</v>
      </c>
      <c r="I587" s="303">
        <f t="shared" si="48"/>
        <v>1.8618220718840577E-4</v>
      </c>
      <c r="J587" s="301">
        <f t="shared" si="49"/>
        <v>4.8127454092207669E-3</v>
      </c>
      <c r="K587" s="111"/>
      <c r="L587" s="222"/>
      <c r="M587" s="7"/>
    </row>
    <row r="588" spans="1:13" ht="15">
      <c r="A588" s="30" t="s">
        <v>223</v>
      </c>
      <c r="B588" s="262">
        <v>13867.92</v>
      </c>
      <c r="C588" s="219">
        <v>45082</v>
      </c>
      <c r="D588" s="76">
        <v>45094.26458333333</v>
      </c>
      <c r="E588" s="76">
        <v>45106</v>
      </c>
      <c r="F588" s="273">
        <f t="shared" si="45"/>
        <v>6.6322916666649689</v>
      </c>
      <c r="G588" s="273">
        <f t="shared" si="46"/>
        <v>11.735416666670062</v>
      </c>
      <c r="H588" s="273">
        <f t="shared" si="47"/>
        <v>18.367708333335031</v>
      </c>
      <c r="I588" s="303">
        <f t="shared" si="48"/>
        <v>1.8637398481354995E-4</v>
      </c>
      <c r="J588" s="301">
        <f t="shared" si="49"/>
        <v>3.4232629939766981E-3</v>
      </c>
      <c r="K588" s="111"/>
      <c r="L588" s="222"/>
      <c r="M588" s="7"/>
    </row>
    <row r="589" spans="1:13" ht="15">
      <c r="A589" s="30" t="s">
        <v>223</v>
      </c>
      <c r="B589" s="262">
        <v>13877.01</v>
      </c>
      <c r="C589" s="219">
        <v>45076</v>
      </c>
      <c r="D589" s="76">
        <v>45084.231944444444</v>
      </c>
      <c r="E589" s="76">
        <v>45093</v>
      </c>
      <c r="F589" s="273">
        <f t="shared" si="45"/>
        <v>4.6159722222218988</v>
      </c>
      <c r="G589" s="273">
        <f t="shared" si="46"/>
        <v>8.7680555555562023</v>
      </c>
      <c r="H589" s="273">
        <f t="shared" si="47"/>
        <v>13.384027777778101</v>
      </c>
      <c r="I589" s="303">
        <f t="shared" si="48"/>
        <v>1.8649614729515895E-4</v>
      </c>
      <c r="J589" s="301">
        <f t="shared" si="49"/>
        <v>2.4960696158470037E-3</v>
      </c>
      <c r="K589" s="111"/>
      <c r="L589" s="222"/>
      <c r="M589" s="7"/>
    </row>
    <row r="590" spans="1:13" ht="15">
      <c r="A590" s="30" t="s">
        <v>223</v>
      </c>
      <c r="B590" s="262">
        <v>13889.29</v>
      </c>
      <c r="C590" s="219">
        <v>44924</v>
      </c>
      <c r="D590" s="76">
        <v>44930.336111111108</v>
      </c>
      <c r="E590" s="76">
        <v>44945</v>
      </c>
      <c r="F590" s="273">
        <f t="shared" si="45"/>
        <v>3.6680555555540195</v>
      </c>
      <c r="G590" s="273">
        <f t="shared" si="46"/>
        <v>14.663888888891961</v>
      </c>
      <c r="H590" s="273">
        <f t="shared" si="47"/>
        <v>18.33194444444598</v>
      </c>
      <c r="I590" s="303">
        <f t="shared" si="48"/>
        <v>1.8666118087867477E-4</v>
      </c>
      <c r="J590" s="301">
        <f t="shared" si="49"/>
        <v>3.4218623978025482E-3</v>
      </c>
      <c r="K590" s="111"/>
      <c r="L590" s="222"/>
      <c r="M590" s="7"/>
    </row>
    <row r="591" spans="1:13" ht="15">
      <c r="A591" s="30" t="s">
        <v>223</v>
      </c>
      <c r="B591" s="262">
        <v>13895.31</v>
      </c>
      <c r="C591" s="219">
        <v>44917</v>
      </c>
      <c r="D591" s="76">
        <v>44941.341666666667</v>
      </c>
      <c r="E591" s="76">
        <v>44953</v>
      </c>
      <c r="F591" s="273">
        <f t="shared" si="45"/>
        <v>12.670833333333576</v>
      </c>
      <c r="G591" s="273">
        <f t="shared" si="46"/>
        <v>11.658333333332848</v>
      </c>
      <c r="H591" s="273">
        <f t="shared" si="47"/>
        <v>24.329166666666424</v>
      </c>
      <c r="I591" s="303">
        <f t="shared" si="48"/>
        <v>1.8674208496440481E-4</v>
      </c>
      <c r="J591" s="301">
        <f t="shared" si="49"/>
        <v>4.5432793087797864E-3</v>
      </c>
      <c r="K591" s="111"/>
      <c r="L591" s="222"/>
      <c r="M591" s="7"/>
    </row>
    <row r="592" spans="1:13" ht="15">
      <c r="A592" s="30" t="s">
        <v>223</v>
      </c>
      <c r="B592" s="262">
        <v>13949.3</v>
      </c>
      <c r="C592" s="219">
        <v>45040</v>
      </c>
      <c r="D592" s="76">
        <v>45070.231944444444</v>
      </c>
      <c r="E592" s="76">
        <v>45085</v>
      </c>
      <c r="F592" s="273">
        <f t="shared" si="45"/>
        <v>15.615972222221899</v>
      </c>
      <c r="G592" s="273">
        <f t="shared" si="46"/>
        <v>14.768055555556202</v>
      </c>
      <c r="H592" s="273">
        <f t="shared" si="47"/>
        <v>30.384027777778101</v>
      </c>
      <c r="I592" s="303">
        <f t="shared" si="48"/>
        <v>1.8746766828476458E-4</v>
      </c>
      <c r="J592" s="301">
        <f t="shared" si="49"/>
        <v>5.696022840599578E-3</v>
      </c>
      <c r="K592" s="111"/>
      <c r="L592" s="222"/>
      <c r="M592" s="7"/>
    </row>
    <row r="593" spans="1:13" ht="15">
      <c r="A593" s="30" t="s">
        <v>223</v>
      </c>
      <c r="B593" s="262">
        <v>13982.19</v>
      </c>
      <c r="C593" s="219">
        <v>44913</v>
      </c>
      <c r="D593" s="76">
        <v>44935.329861111109</v>
      </c>
      <c r="E593" s="76">
        <v>44945</v>
      </c>
      <c r="F593" s="273">
        <f t="shared" si="45"/>
        <v>11.664930555554747</v>
      </c>
      <c r="G593" s="273">
        <f t="shared" si="46"/>
        <v>9.6701388888905058</v>
      </c>
      <c r="H593" s="273">
        <f t="shared" si="47"/>
        <v>21.335069444445253</v>
      </c>
      <c r="I593" s="303">
        <f t="shared" si="48"/>
        <v>1.879096841285622E-4</v>
      </c>
      <c r="J593" s="301">
        <f t="shared" si="49"/>
        <v>4.0090661601666468E-3</v>
      </c>
      <c r="K593" s="111"/>
      <c r="L593" s="222"/>
      <c r="M593" s="7"/>
    </row>
    <row r="594" spans="1:13" ht="15">
      <c r="A594" s="30" t="s">
        <v>223</v>
      </c>
      <c r="B594" s="262">
        <v>14017.48</v>
      </c>
      <c r="C594" s="219">
        <v>45058</v>
      </c>
      <c r="D594" s="76">
        <v>45074.301388888889</v>
      </c>
      <c r="E594" s="76">
        <v>45085</v>
      </c>
      <c r="F594" s="273">
        <f t="shared" si="45"/>
        <v>8.6506944444445253</v>
      </c>
      <c r="G594" s="273">
        <f t="shared" si="46"/>
        <v>10.698611111110949</v>
      </c>
      <c r="H594" s="273">
        <f t="shared" si="47"/>
        <v>19.349305555555475</v>
      </c>
      <c r="I594" s="303">
        <f t="shared" si="48"/>
        <v>1.883839540929166E-4</v>
      </c>
      <c r="J594" s="301">
        <f t="shared" si="49"/>
        <v>3.6450986895075785E-3</v>
      </c>
      <c r="K594" s="111"/>
      <c r="L594" s="222"/>
      <c r="M594" s="7"/>
    </row>
    <row r="595" spans="1:13" ht="15">
      <c r="A595" s="30" t="s">
        <v>223</v>
      </c>
      <c r="B595" s="262">
        <v>14025.3</v>
      </c>
      <c r="C595" s="219">
        <v>45089</v>
      </c>
      <c r="D595" s="76">
        <v>45106.283333333333</v>
      </c>
      <c r="E595" s="76">
        <v>45114</v>
      </c>
      <c r="F595" s="273">
        <f t="shared" si="45"/>
        <v>9.1416666666664241</v>
      </c>
      <c r="G595" s="273">
        <f t="shared" si="46"/>
        <v>7.7166666666671517</v>
      </c>
      <c r="H595" s="273">
        <f t="shared" si="47"/>
        <v>16.858333333333576</v>
      </c>
      <c r="I595" s="303">
        <f t="shared" si="48"/>
        <v>1.884890487690643E-4</v>
      </c>
      <c r="J595" s="301">
        <f t="shared" si="49"/>
        <v>3.1776112138318549E-3</v>
      </c>
      <c r="K595" s="111"/>
      <c r="L595" s="222"/>
      <c r="M595" s="7"/>
    </row>
    <row r="596" spans="1:13" ht="15">
      <c r="A596" s="30" t="s">
        <v>223</v>
      </c>
      <c r="B596" s="262">
        <v>14025.72</v>
      </c>
      <c r="C596" s="219">
        <v>45071</v>
      </c>
      <c r="D596" s="76">
        <v>45079.252083333333</v>
      </c>
      <c r="E596" s="76">
        <v>45093</v>
      </c>
      <c r="F596" s="273">
        <f t="shared" si="45"/>
        <v>4.6260416666664241</v>
      </c>
      <c r="G596" s="273">
        <f t="shared" si="46"/>
        <v>13.747916666667152</v>
      </c>
      <c r="H596" s="273">
        <f t="shared" si="47"/>
        <v>18.373958333333576</v>
      </c>
      <c r="I596" s="303">
        <f t="shared" si="48"/>
        <v>1.8849469324016174E-4</v>
      </c>
      <c r="J596" s="301">
        <f t="shared" si="49"/>
        <v>3.4633936396492259E-3</v>
      </c>
      <c r="K596" s="111"/>
      <c r="L596" s="222"/>
      <c r="M596" s="7"/>
    </row>
    <row r="597" spans="1:13" ht="15">
      <c r="A597" s="30" t="s">
        <v>223</v>
      </c>
      <c r="B597" s="262">
        <v>14041.55</v>
      </c>
      <c r="C597" s="219">
        <v>45068</v>
      </c>
      <c r="D597" s="76">
        <v>45074.302083333336</v>
      </c>
      <c r="E597" s="76">
        <v>45085</v>
      </c>
      <c r="F597" s="273">
        <f t="shared" si="45"/>
        <v>3.6510416666678793</v>
      </c>
      <c r="G597" s="273">
        <f t="shared" si="46"/>
        <v>10.697916666664241</v>
      </c>
      <c r="H597" s="273">
        <f t="shared" si="47"/>
        <v>14.348958333332121</v>
      </c>
      <c r="I597" s="303">
        <f t="shared" si="48"/>
        <v>1.8870743604366784E-4</v>
      </c>
      <c r="J597" s="301">
        <f t="shared" si="49"/>
        <v>2.7077551369805259E-3</v>
      </c>
      <c r="K597" s="111"/>
      <c r="L597" s="222"/>
      <c r="M597" s="7"/>
    </row>
    <row r="598" spans="1:13" ht="15">
      <c r="A598" s="30" t="s">
        <v>223</v>
      </c>
      <c r="B598" s="262">
        <v>14052.87</v>
      </c>
      <c r="C598" s="219">
        <v>44908</v>
      </c>
      <c r="D598" s="76">
        <v>44955.26666666667</v>
      </c>
      <c r="E598" s="76">
        <v>44966</v>
      </c>
      <c r="F598" s="273">
        <f t="shared" si="45"/>
        <v>24.133333333335031</v>
      </c>
      <c r="G598" s="273">
        <f t="shared" si="46"/>
        <v>10.733333333329938</v>
      </c>
      <c r="H598" s="273">
        <f t="shared" si="47"/>
        <v>34.866666666664969</v>
      </c>
      <c r="I598" s="303">
        <f t="shared" si="48"/>
        <v>1.8885956797896094E-4</v>
      </c>
      <c r="J598" s="301">
        <f t="shared" si="49"/>
        <v>6.5849036035327841E-3</v>
      </c>
      <c r="K598" s="111"/>
      <c r="L598" s="222"/>
      <c r="M598" s="7"/>
    </row>
    <row r="599" spans="1:13" ht="15">
      <c r="A599" s="30" t="s">
        <v>223</v>
      </c>
      <c r="B599" s="262">
        <v>14053.32</v>
      </c>
      <c r="C599" s="219">
        <v>45050</v>
      </c>
      <c r="D599" s="76">
        <v>45055.226388888892</v>
      </c>
      <c r="E599" s="76">
        <v>45064</v>
      </c>
      <c r="F599" s="273">
        <f t="shared" si="45"/>
        <v>3.1131944444459805</v>
      </c>
      <c r="G599" s="273">
        <f t="shared" si="46"/>
        <v>8.773611111108039</v>
      </c>
      <c r="H599" s="273">
        <f t="shared" si="47"/>
        <v>11.88680555555402</v>
      </c>
      <c r="I599" s="303">
        <f t="shared" si="48"/>
        <v>1.8886561562656533E-4</v>
      </c>
      <c r="J599" s="301">
        <f t="shared" si="49"/>
        <v>2.2450088490829868E-3</v>
      </c>
      <c r="K599" s="111"/>
      <c r="L599" s="222"/>
      <c r="M599" s="7"/>
    </row>
    <row r="600" spans="1:13" ht="15">
      <c r="A600" s="30" t="s">
        <v>223</v>
      </c>
      <c r="B600" s="262">
        <v>14054.65</v>
      </c>
      <c r="C600" s="219">
        <v>44873</v>
      </c>
      <c r="D600" s="76">
        <v>44943.336111111108</v>
      </c>
      <c r="E600" s="76">
        <v>44953</v>
      </c>
      <c r="F600" s="273">
        <f t="shared" si="45"/>
        <v>35.66805555555402</v>
      </c>
      <c r="G600" s="273">
        <f t="shared" si="46"/>
        <v>9.663888888891961</v>
      </c>
      <c r="H600" s="273">
        <f t="shared" si="47"/>
        <v>45.33194444444598</v>
      </c>
      <c r="I600" s="303">
        <f t="shared" si="48"/>
        <v>1.8888348978504056E-4</v>
      </c>
      <c r="J600" s="301">
        <f t="shared" si="49"/>
        <v>8.5624558654085383E-3</v>
      </c>
      <c r="K600" s="111"/>
      <c r="L600" s="222"/>
      <c r="M600" s="7"/>
    </row>
    <row r="601" spans="1:13" ht="15">
      <c r="A601" s="30" t="s">
        <v>223</v>
      </c>
      <c r="B601" s="262">
        <v>14061.97</v>
      </c>
      <c r="C601" s="219">
        <v>45042</v>
      </c>
      <c r="D601" s="76">
        <v>45050.294444444444</v>
      </c>
      <c r="E601" s="76">
        <v>45064</v>
      </c>
      <c r="F601" s="273">
        <f t="shared" si="45"/>
        <v>4.6472222222218988</v>
      </c>
      <c r="G601" s="273">
        <f t="shared" si="46"/>
        <v>13.705555555556202</v>
      </c>
      <c r="H601" s="273">
        <f t="shared" si="47"/>
        <v>18.352777777778101</v>
      </c>
      <c r="I601" s="303">
        <f t="shared" si="48"/>
        <v>1.8898186485273892E-4</v>
      </c>
      <c r="J601" s="301">
        <f t="shared" si="49"/>
        <v>3.4683421696724112E-3</v>
      </c>
      <c r="K601" s="111"/>
      <c r="L601" s="222"/>
      <c r="M601" s="7"/>
    </row>
    <row r="602" spans="1:13" ht="15">
      <c r="A602" s="30" t="s">
        <v>223</v>
      </c>
      <c r="B602" s="262">
        <v>14069.39</v>
      </c>
      <c r="C602" s="219">
        <v>45043.307638888888</v>
      </c>
      <c r="D602" s="76">
        <v>45055.224305555559</v>
      </c>
      <c r="E602" s="76">
        <v>45064</v>
      </c>
      <c r="F602" s="273">
        <f t="shared" si="45"/>
        <v>6.4583333333357587</v>
      </c>
      <c r="G602" s="273">
        <f t="shared" si="46"/>
        <v>8.7756944444408873</v>
      </c>
      <c r="H602" s="273">
        <f t="shared" si="47"/>
        <v>15.234027777776646</v>
      </c>
      <c r="I602" s="303">
        <f t="shared" si="48"/>
        <v>1.8908158384212711E-4</v>
      </c>
      <c r="J602" s="301">
        <f t="shared" si="49"/>
        <v>2.8804741005169681E-3</v>
      </c>
      <c r="K602" s="111"/>
      <c r="L602" s="222"/>
      <c r="M602" s="7"/>
    </row>
    <row r="603" spans="1:13" ht="15">
      <c r="A603" s="30" t="s">
        <v>223</v>
      </c>
      <c r="B603" s="262">
        <v>14071.04</v>
      </c>
      <c r="C603" s="219">
        <v>45042</v>
      </c>
      <c r="D603" s="76">
        <v>45048.253472222219</v>
      </c>
      <c r="E603" s="76">
        <v>45064</v>
      </c>
      <c r="F603" s="273">
        <f t="shared" si="45"/>
        <v>3.6267361111094942</v>
      </c>
      <c r="G603" s="273">
        <f t="shared" si="46"/>
        <v>15.746527777781012</v>
      </c>
      <c r="H603" s="273">
        <f t="shared" si="47"/>
        <v>19.373263888890506</v>
      </c>
      <c r="I603" s="303">
        <f t="shared" si="48"/>
        <v>1.8910375855000995E-4</v>
      </c>
      <c r="J603" s="301">
        <f t="shared" si="49"/>
        <v>3.6635570167703772E-3</v>
      </c>
      <c r="K603" s="111"/>
      <c r="L603" s="222"/>
      <c r="M603" s="7"/>
    </row>
    <row r="604" spans="1:13" ht="15">
      <c r="A604" s="30" t="s">
        <v>223</v>
      </c>
      <c r="B604" s="262">
        <v>14073.92</v>
      </c>
      <c r="C604" s="219">
        <v>45050</v>
      </c>
      <c r="D604" s="76">
        <v>45056.227777777778</v>
      </c>
      <c r="E604" s="76">
        <v>45064</v>
      </c>
      <c r="F604" s="273">
        <f t="shared" si="45"/>
        <v>3.6138888888890506</v>
      </c>
      <c r="G604" s="273">
        <f t="shared" si="46"/>
        <v>7.7722222222218988</v>
      </c>
      <c r="H604" s="273">
        <f t="shared" si="47"/>
        <v>11.386111111110949</v>
      </c>
      <c r="I604" s="303">
        <f t="shared" si="48"/>
        <v>1.8914246349467816E-4</v>
      </c>
      <c r="J604" s="301">
        <f t="shared" si="49"/>
        <v>2.153597105179652E-3</v>
      </c>
      <c r="K604" s="111"/>
      <c r="L604" s="222"/>
      <c r="M604" s="7"/>
    </row>
    <row r="605" spans="1:13" ht="15">
      <c r="A605" s="30" t="s">
        <v>223</v>
      </c>
      <c r="B605" s="262">
        <v>14076.8</v>
      </c>
      <c r="C605" s="219">
        <v>45042</v>
      </c>
      <c r="D605" s="76">
        <v>45049.334722222222</v>
      </c>
      <c r="E605" s="76">
        <v>45064</v>
      </c>
      <c r="F605" s="273">
        <f t="shared" si="45"/>
        <v>4.1673611111109494</v>
      </c>
      <c r="G605" s="273">
        <f t="shared" si="46"/>
        <v>14.665277777778101</v>
      </c>
      <c r="H605" s="273">
        <f t="shared" si="47"/>
        <v>18.832638888889051</v>
      </c>
      <c r="I605" s="303">
        <f t="shared" si="48"/>
        <v>1.8918116843934634E-4</v>
      </c>
      <c r="J605" s="301">
        <f t="shared" si="49"/>
        <v>3.5627806297963039E-3</v>
      </c>
      <c r="K605" s="111"/>
      <c r="L605" s="222"/>
      <c r="M605" s="7"/>
    </row>
    <row r="606" spans="1:13" ht="15">
      <c r="A606" s="30" t="s">
        <v>223</v>
      </c>
      <c r="B606" s="262">
        <v>14077.63</v>
      </c>
      <c r="C606" s="219">
        <v>45079</v>
      </c>
      <c r="D606" s="76">
        <v>45086.352083333331</v>
      </c>
      <c r="E606" s="76">
        <v>45093</v>
      </c>
      <c r="F606" s="273">
        <f t="shared" si="45"/>
        <v>4.1760416666656965</v>
      </c>
      <c r="G606" s="273">
        <f t="shared" si="46"/>
        <v>6.6479166666686069</v>
      </c>
      <c r="H606" s="273">
        <f t="shared" si="47"/>
        <v>10.823958333334303</v>
      </c>
      <c r="I606" s="303">
        <f t="shared" si="48"/>
        <v>1.8919232298937223E-4</v>
      </c>
      <c r="J606" s="301">
        <f t="shared" si="49"/>
        <v>2.0478098210236907E-3</v>
      </c>
      <c r="K606" s="111"/>
      <c r="L606" s="222"/>
      <c r="M606" s="7"/>
    </row>
    <row r="607" spans="1:13" ht="15">
      <c r="A607" s="30" t="s">
        <v>223</v>
      </c>
      <c r="B607" s="262">
        <v>14081.34</v>
      </c>
      <c r="C607" s="219">
        <v>45083</v>
      </c>
      <c r="D607" s="76">
        <v>45092.270833333336</v>
      </c>
      <c r="E607" s="76">
        <v>45106</v>
      </c>
      <c r="F607" s="273">
        <f t="shared" si="45"/>
        <v>5.1354166666678793</v>
      </c>
      <c r="G607" s="273">
        <f t="shared" si="46"/>
        <v>13.729166666664241</v>
      </c>
      <c r="H607" s="273">
        <f t="shared" si="47"/>
        <v>18.864583333332121</v>
      </c>
      <c r="I607" s="303">
        <f t="shared" si="48"/>
        <v>1.8924218248406635E-4</v>
      </c>
      <c r="J607" s="301">
        <f t="shared" si="49"/>
        <v>3.569974921652314E-3</v>
      </c>
      <c r="K607" s="111"/>
      <c r="L607" s="222"/>
      <c r="M607" s="7"/>
    </row>
    <row r="608" spans="1:13" ht="15">
      <c r="A608" s="30" t="s">
        <v>223</v>
      </c>
      <c r="B608" s="262">
        <v>14089.16</v>
      </c>
      <c r="C608" s="219">
        <v>45083</v>
      </c>
      <c r="D608" s="76">
        <v>45092.271527777775</v>
      </c>
      <c r="E608" s="76">
        <v>45106</v>
      </c>
      <c r="F608" s="273">
        <f t="shared" si="45"/>
        <v>5.1357638888875954</v>
      </c>
      <c r="G608" s="273">
        <f t="shared" si="46"/>
        <v>13.728472222224809</v>
      </c>
      <c r="H608" s="273">
        <f t="shared" si="47"/>
        <v>18.864236111112405</v>
      </c>
      <c r="I608" s="303">
        <f t="shared" si="48"/>
        <v>1.8934727716021402E-4</v>
      </c>
      <c r="J608" s="301">
        <f t="shared" si="49"/>
        <v>3.5718917433465182E-3</v>
      </c>
      <c r="K608" s="111"/>
      <c r="L608" s="222"/>
      <c r="M608" s="7"/>
    </row>
    <row r="609" spans="1:13" ht="15">
      <c r="A609" s="30" t="s">
        <v>223</v>
      </c>
      <c r="B609" s="262">
        <v>14090.4</v>
      </c>
      <c r="C609" s="219">
        <v>45089</v>
      </c>
      <c r="D609" s="76">
        <v>45106.28402777778</v>
      </c>
      <c r="E609" s="76">
        <v>45114</v>
      </c>
      <c r="F609" s="273">
        <f t="shared" si="45"/>
        <v>9.1420138888897782</v>
      </c>
      <c r="G609" s="273">
        <f t="shared" si="46"/>
        <v>7.7159722222204437</v>
      </c>
      <c r="H609" s="273">
        <f t="shared" si="47"/>
        <v>16.857986111110222</v>
      </c>
      <c r="I609" s="303">
        <f t="shared" si="48"/>
        <v>1.8936394178916839E-4</v>
      </c>
      <c r="J609" s="301">
        <f t="shared" si="49"/>
        <v>3.1922947006268851E-3</v>
      </c>
      <c r="K609" s="111"/>
      <c r="L609" s="222"/>
      <c r="M609" s="7"/>
    </row>
    <row r="610" spans="1:13" ht="15">
      <c r="A610" s="30" t="s">
        <v>223</v>
      </c>
      <c r="B610" s="262">
        <v>14104.82</v>
      </c>
      <c r="C610" s="219">
        <v>45071</v>
      </c>
      <c r="D610" s="76">
        <v>45080.253472222219</v>
      </c>
      <c r="E610" s="76">
        <v>45093</v>
      </c>
      <c r="F610" s="273">
        <f t="shared" si="45"/>
        <v>5.1267361111094942</v>
      </c>
      <c r="G610" s="273">
        <f t="shared" si="46"/>
        <v>12.746527777781012</v>
      </c>
      <c r="H610" s="273">
        <f t="shared" si="47"/>
        <v>17.873263888890506</v>
      </c>
      <c r="I610" s="303">
        <f t="shared" si="48"/>
        <v>1.8955773529684736E-4</v>
      </c>
      <c r="J610" s="301">
        <f t="shared" si="49"/>
        <v>3.3880154251410073E-3</v>
      </c>
      <c r="K610" s="111"/>
      <c r="L610" s="222"/>
      <c r="M610" s="7"/>
    </row>
    <row r="611" spans="1:13" ht="15">
      <c r="A611" s="30" t="s">
        <v>223</v>
      </c>
      <c r="B611" s="262">
        <v>14124.43</v>
      </c>
      <c r="C611" s="219">
        <v>44917</v>
      </c>
      <c r="D611" s="76">
        <v>44928.272916666669</v>
      </c>
      <c r="E611" s="76">
        <v>44945</v>
      </c>
      <c r="F611" s="273">
        <f t="shared" si="45"/>
        <v>6.1364583333343035</v>
      </c>
      <c r="G611" s="273">
        <f t="shared" si="46"/>
        <v>16.727083333331393</v>
      </c>
      <c r="H611" s="273">
        <f t="shared" si="47"/>
        <v>22.863541666665697</v>
      </c>
      <c r="I611" s="303">
        <f t="shared" si="48"/>
        <v>1.8982127834023051E-4</v>
      </c>
      <c r="J611" s="301">
        <f t="shared" si="49"/>
        <v>4.3399867065516068E-3</v>
      </c>
      <c r="K611" s="111"/>
      <c r="L611" s="222"/>
      <c r="M611" s="7"/>
    </row>
    <row r="612" spans="1:13" ht="15">
      <c r="A612" s="30" t="s">
        <v>223</v>
      </c>
      <c r="B612" s="262">
        <v>14133.66</v>
      </c>
      <c r="C612" s="219">
        <v>45042</v>
      </c>
      <c r="D612" s="76">
        <v>45047.252083333333</v>
      </c>
      <c r="E612" s="76">
        <v>45064</v>
      </c>
      <c r="F612" s="273">
        <f t="shared" si="45"/>
        <v>3.1260416666664241</v>
      </c>
      <c r="G612" s="273">
        <f t="shared" si="46"/>
        <v>16.747916666667152</v>
      </c>
      <c r="H612" s="273">
        <f t="shared" si="47"/>
        <v>19.873958333333576</v>
      </c>
      <c r="I612" s="303">
        <f t="shared" si="48"/>
        <v>1.8994532231220531E-4</v>
      </c>
      <c r="J612" s="301">
        <f t="shared" si="49"/>
        <v>3.7749654212443848E-3</v>
      </c>
      <c r="K612" s="111"/>
      <c r="L612" s="222"/>
      <c r="M612" s="7"/>
    </row>
    <row r="613" spans="1:13" ht="15">
      <c r="A613" s="30" t="s">
        <v>223</v>
      </c>
      <c r="B613" s="262">
        <v>14135.9</v>
      </c>
      <c r="C613" s="219">
        <v>45103</v>
      </c>
      <c r="D613" s="76">
        <v>45129.495833333334</v>
      </c>
      <c r="E613" s="76">
        <v>45147</v>
      </c>
      <c r="F613" s="273">
        <f t="shared" si="45"/>
        <v>13.747916666667152</v>
      </c>
      <c r="G613" s="273">
        <f t="shared" si="46"/>
        <v>17.504166666665697</v>
      </c>
      <c r="H613" s="273">
        <f t="shared" si="47"/>
        <v>31.252083333332848</v>
      </c>
      <c r="I613" s="303">
        <f t="shared" si="48"/>
        <v>1.8997542615805836E-4</v>
      </c>
      <c r="J613" s="301">
        <f t="shared" si="49"/>
        <v>5.937127849577061E-3</v>
      </c>
      <c r="K613" s="111"/>
      <c r="L613" s="222"/>
      <c r="M613" s="7"/>
    </row>
    <row r="614" spans="1:13" ht="15">
      <c r="A614" s="30" t="s">
        <v>223</v>
      </c>
      <c r="B614" s="262">
        <v>14176.51</v>
      </c>
      <c r="C614" s="219">
        <v>45089</v>
      </c>
      <c r="D614" s="76">
        <v>45107.234027777777</v>
      </c>
      <c r="E614" s="76">
        <v>45114</v>
      </c>
      <c r="F614" s="273">
        <f t="shared" si="45"/>
        <v>9.617013888888323</v>
      </c>
      <c r="G614" s="273">
        <f t="shared" si="46"/>
        <v>6.765972222223354</v>
      </c>
      <c r="H614" s="273">
        <f t="shared" si="47"/>
        <v>16.382986111111677</v>
      </c>
      <c r="I614" s="303">
        <f t="shared" si="48"/>
        <v>1.9052119275631379E-4</v>
      </c>
      <c r="J614" s="301">
        <f t="shared" si="49"/>
        <v>3.1213060547991196E-3</v>
      </c>
      <c r="K614" s="111"/>
      <c r="L614" s="222"/>
      <c r="M614" s="7"/>
    </row>
    <row r="615" spans="1:13" ht="15">
      <c r="A615" s="30" t="s">
        <v>223</v>
      </c>
      <c r="B615" s="262">
        <v>14193.63</v>
      </c>
      <c r="C615" s="219">
        <v>45088</v>
      </c>
      <c r="D615" s="76">
        <v>45101.552083333336</v>
      </c>
      <c r="E615" s="76">
        <v>45114</v>
      </c>
      <c r="F615" s="273">
        <f t="shared" si="45"/>
        <v>7.2760416666678793</v>
      </c>
      <c r="G615" s="273">
        <f t="shared" si="46"/>
        <v>12.447916666664241</v>
      </c>
      <c r="H615" s="273">
        <f t="shared" si="47"/>
        <v>19.723958333332121</v>
      </c>
      <c r="I615" s="303">
        <f t="shared" si="48"/>
        <v>1.9075127214961918E-4</v>
      </c>
      <c r="J615" s="301">
        <f t="shared" si="49"/>
        <v>3.7623701439091846E-3</v>
      </c>
      <c r="K615" s="111"/>
      <c r="L615" s="222"/>
      <c r="M615" s="7"/>
    </row>
    <row r="616" spans="1:13" ht="15">
      <c r="A616" s="30" t="s">
        <v>223</v>
      </c>
      <c r="B616" s="262">
        <v>14195.46</v>
      </c>
      <c r="C616" s="219">
        <v>45050</v>
      </c>
      <c r="D616" s="76">
        <v>45055.227777777778</v>
      </c>
      <c r="E616" s="76">
        <v>45064</v>
      </c>
      <c r="F616" s="273">
        <f t="shared" si="45"/>
        <v>3.1138888888890506</v>
      </c>
      <c r="G616" s="273">
        <f t="shared" si="46"/>
        <v>8.7722222222218988</v>
      </c>
      <c r="H616" s="273">
        <f t="shared" si="47"/>
        <v>11.886111111110949</v>
      </c>
      <c r="I616" s="303">
        <f t="shared" si="48"/>
        <v>1.9077586591654378E-4</v>
      </c>
      <c r="J616" s="301">
        <f t="shared" si="49"/>
        <v>2.2675831396024439E-3</v>
      </c>
      <c r="K616" s="111"/>
      <c r="L616" s="222"/>
      <c r="M616" s="7"/>
    </row>
    <row r="617" spans="1:13" ht="15">
      <c r="A617" s="30" t="s">
        <v>223</v>
      </c>
      <c r="B617" s="262">
        <v>14221.33</v>
      </c>
      <c r="C617" s="219">
        <v>44925</v>
      </c>
      <c r="D617" s="76">
        <v>44966.320833333331</v>
      </c>
      <c r="E617" s="76">
        <v>44973</v>
      </c>
      <c r="F617" s="273">
        <f t="shared" si="45"/>
        <v>21.160416666665697</v>
      </c>
      <c r="G617" s="273">
        <f t="shared" si="46"/>
        <v>6.6791666666686069</v>
      </c>
      <c r="H617" s="273">
        <f t="shared" si="47"/>
        <v>27.839583333334303</v>
      </c>
      <c r="I617" s="303">
        <f t="shared" si="48"/>
        <v>1.9112353845771266E-4</v>
      </c>
      <c r="J617" s="301">
        <f t="shared" si="49"/>
        <v>5.3207996758552149E-3</v>
      </c>
      <c r="K617" s="111"/>
      <c r="L617" s="222"/>
      <c r="M617" s="7"/>
    </row>
    <row r="618" spans="1:13" ht="15">
      <c r="A618" s="30" t="s">
        <v>223</v>
      </c>
      <c r="B618" s="262">
        <v>14231.11</v>
      </c>
      <c r="C618" s="219">
        <v>44875</v>
      </c>
      <c r="D618" s="76">
        <v>44953.249305555553</v>
      </c>
      <c r="E618" s="76">
        <v>44966</v>
      </c>
      <c r="F618" s="273">
        <f t="shared" si="45"/>
        <v>39.624652777776646</v>
      </c>
      <c r="G618" s="273">
        <f t="shared" si="46"/>
        <v>12.750694444446708</v>
      </c>
      <c r="H618" s="273">
        <f t="shared" si="47"/>
        <v>52.375347222223354</v>
      </c>
      <c r="I618" s="303">
        <f t="shared" si="48"/>
        <v>1.9125497399898175E-4</v>
      </c>
      <c r="J618" s="301">
        <f t="shared" si="49"/>
        <v>1.0017045671173969E-2</v>
      </c>
      <c r="K618" s="111"/>
      <c r="L618" s="222"/>
      <c r="M618" s="7"/>
    </row>
    <row r="619" spans="1:13" ht="15">
      <c r="A619" s="30" t="s">
        <v>223</v>
      </c>
      <c r="B619" s="262">
        <v>14233.36</v>
      </c>
      <c r="C619" s="219">
        <v>45064</v>
      </c>
      <c r="D619" s="76">
        <v>45083.256944444445</v>
      </c>
      <c r="E619" s="76">
        <v>45093</v>
      </c>
      <c r="F619" s="273">
        <f t="shared" si="45"/>
        <v>10.128472222222626</v>
      </c>
      <c r="G619" s="273">
        <f t="shared" si="46"/>
        <v>9.7430555555547471</v>
      </c>
      <c r="H619" s="273">
        <f t="shared" si="47"/>
        <v>19.871527777777374</v>
      </c>
      <c r="I619" s="303">
        <f t="shared" si="48"/>
        <v>1.9128521223700379E-4</v>
      </c>
      <c r="J619" s="301">
        <f t="shared" si="49"/>
        <v>3.8011294084456613E-3</v>
      </c>
      <c r="K619" s="111"/>
      <c r="L619" s="222"/>
      <c r="M619" s="7"/>
    </row>
    <row r="620" spans="1:13" ht="15">
      <c r="A620" s="30" t="s">
        <v>223</v>
      </c>
      <c r="B620" s="262">
        <v>14239.56</v>
      </c>
      <c r="C620" s="219">
        <v>44926</v>
      </c>
      <c r="D620" s="76">
        <v>44986.24722222222</v>
      </c>
      <c r="E620" s="76">
        <v>45002</v>
      </c>
      <c r="F620" s="273">
        <f t="shared" si="45"/>
        <v>30.623611111110222</v>
      </c>
      <c r="G620" s="273">
        <f t="shared" si="46"/>
        <v>15.752777777779556</v>
      </c>
      <c r="H620" s="273">
        <f t="shared" si="47"/>
        <v>46.376388888889778</v>
      </c>
      <c r="I620" s="303">
        <f t="shared" si="48"/>
        <v>1.9136853538177559E-4</v>
      </c>
      <c r="J620" s="301">
        <f t="shared" si="49"/>
        <v>8.8749816179624873E-3</v>
      </c>
      <c r="K620" s="111"/>
      <c r="L620" s="222"/>
      <c r="M620" s="7"/>
    </row>
    <row r="621" spans="1:13" ht="15">
      <c r="A621" s="30" t="s">
        <v>223</v>
      </c>
      <c r="B621" s="262">
        <v>14247.11</v>
      </c>
      <c r="C621" s="219">
        <v>44925</v>
      </c>
      <c r="D621" s="76">
        <v>44942.365277777775</v>
      </c>
      <c r="E621" s="76">
        <v>44953</v>
      </c>
      <c r="F621" s="273">
        <f t="shared" si="45"/>
        <v>9.1826388888875954</v>
      </c>
      <c r="G621" s="273">
        <f t="shared" si="46"/>
        <v>10.634722222224809</v>
      </c>
      <c r="H621" s="273">
        <f t="shared" si="47"/>
        <v>19.817361111112405</v>
      </c>
      <c r="I621" s="303">
        <f t="shared" si="48"/>
        <v>1.9147000146936064E-4</v>
      </c>
      <c r="J621" s="301">
        <f t="shared" si="49"/>
        <v>3.7944301610635424E-3</v>
      </c>
      <c r="K621" s="111"/>
      <c r="L621" s="222"/>
      <c r="M621" s="7"/>
    </row>
    <row r="622" spans="1:13" ht="15">
      <c r="A622" s="30" t="s">
        <v>223</v>
      </c>
      <c r="B622" s="262">
        <v>14260.34</v>
      </c>
      <c r="C622" s="219">
        <v>44945</v>
      </c>
      <c r="D622" s="76">
        <v>44962.23333333333</v>
      </c>
      <c r="E622" s="76">
        <v>44973</v>
      </c>
      <c r="F622" s="273">
        <f t="shared" si="45"/>
        <v>9.1166666666649689</v>
      </c>
      <c r="G622" s="273">
        <f t="shared" si="46"/>
        <v>10.766666666670062</v>
      </c>
      <c r="H622" s="273">
        <f t="shared" si="47"/>
        <v>19.883333333335031</v>
      </c>
      <c r="I622" s="303">
        <f t="shared" si="48"/>
        <v>1.9164780230893018E-4</v>
      </c>
      <c r="J622" s="301">
        <f t="shared" si="49"/>
        <v>3.8105971359095538E-3</v>
      </c>
      <c r="K622" s="111"/>
      <c r="L622" s="222"/>
      <c r="M622" s="7"/>
    </row>
    <row r="623" spans="1:13" ht="15">
      <c r="A623" s="30" t="s">
        <v>223</v>
      </c>
      <c r="B623" s="262">
        <v>14268.01</v>
      </c>
      <c r="C623" s="219">
        <v>44923</v>
      </c>
      <c r="D623" s="76">
        <v>44932.236111111109</v>
      </c>
      <c r="E623" s="76">
        <v>44945</v>
      </c>
      <c r="F623" s="273">
        <f t="shared" si="45"/>
        <v>5.1180555555547471</v>
      </c>
      <c r="G623" s="273">
        <f t="shared" si="46"/>
        <v>12.763888888890506</v>
      </c>
      <c r="H623" s="273">
        <f t="shared" si="47"/>
        <v>17.881944444445253</v>
      </c>
      <c r="I623" s="303">
        <f t="shared" si="48"/>
        <v>1.9175088110254306E-4</v>
      </c>
      <c r="J623" s="301">
        <f t="shared" si="49"/>
        <v>3.4288786030491022E-3</v>
      </c>
      <c r="K623" s="111"/>
      <c r="L623" s="222"/>
      <c r="M623" s="7"/>
    </row>
    <row r="624" spans="1:13" ht="15">
      <c r="A624" s="30" t="s">
        <v>223</v>
      </c>
      <c r="B624" s="262">
        <v>14275.39</v>
      </c>
      <c r="C624" s="219">
        <v>45064</v>
      </c>
      <c r="D624" s="76">
        <v>45072.230555555558</v>
      </c>
      <c r="E624" s="76">
        <v>45085</v>
      </c>
      <c r="F624" s="273">
        <f t="shared" si="45"/>
        <v>4.6152777777788287</v>
      </c>
      <c r="G624" s="273">
        <f t="shared" si="46"/>
        <v>12.769444444442343</v>
      </c>
      <c r="H624" s="273">
        <f t="shared" si="47"/>
        <v>17.384722222221171</v>
      </c>
      <c r="I624" s="303">
        <f t="shared" si="48"/>
        <v>1.9185006252325532E-4</v>
      </c>
      <c r="J624" s="301">
        <f t="shared" si="49"/>
        <v>3.3352600452825577E-3</v>
      </c>
      <c r="K624" s="111"/>
      <c r="L624" s="222"/>
      <c r="M624" s="7"/>
    </row>
    <row r="625" spans="1:13" ht="15">
      <c r="A625" s="30" t="s">
        <v>223</v>
      </c>
      <c r="B625" s="262">
        <v>14301.79</v>
      </c>
      <c r="C625" s="219">
        <v>44925</v>
      </c>
      <c r="D625" s="76">
        <v>44963.362500000003</v>
      </c>
      <c r="E625" s="76">
        <v>44973</v>
      </c>
      <c r="F625" s="273">
        <f t="shared" si="45"/>
        <v>19.681250000001455</v>
      </c>
      <c r="G625" s="273">
        <f t="shared" si="46"/>
        <v>9.6374999999970896</v>
      </c>
      <c r="H625" s="273">
        <f t="shared" si="47"/>
        <v>29.318749999998545</v>
      </c>
      <c r="I625" s="303">
        <f t="shared" si="48"/>
        <v>1.922048578493805E-4</v>
      </c>
      <c r="J625" s="301">
        <f t="shared" si="49"/>
        <v>5.6352061760712446E-3</v>
      </c>
      <c r="K625" s="111"/>
      <c r="L625" s="222"/>
      <c r="M625" s="7"/>
    </row>
    <row r="626" spans="1:13" ht="15">
      <c r="A626" s="30" t="s">
        <v>223</v>
      </c>
      <c r="B626" s="262">
        <v>14409.73</v>
      </c>
      <c r="C626" s="219">
        <v>44944</v>
      </c>
      <c r="D626" s="76">
        <v>44955.26458333333</v>
      </c>
      <c r="E626" s="76">
        <v>44966</v>
      </c>
      <c r="F626" s="273">
        <f t="shared" si="45"/>
        <v>6.1322916666649689</v>
      </c>
      <c r="G626" s="273">
        <f t="shared" si="46"/>
        <v>10.735416666670062</v>
      </c>
      <c r="H626" s="273">
        <f t="shared" si="47"/>
        <v>16.867708333335031</v>
      </c>
      <c r="I626" s="303">
        <f t="shared" si="48"/>
        <v>1.9365548692142407E-4</v>
      </c>
      <c r="J626" s="301">
        <f t="shared" si="49"/>
        <v>3.2665242705405577E-3</v>
      </c>
      <c r="K626" s="111"/>
      <c r="L626" s="222"/>
      <c r="M626" s="7"/>
    </row>
    <row r="627" spans="1:13" ht="15">
      <c r="A627" s="30" t="s">
        <v>223</v>
      </c>
      <c r="B627" s="262">
        <v>14440.24</v>
      </c>
      <c r="C627" s="219">
        <v>44956</v>
      </c>
      <c r="D627" s="76">
        <v>44963.36041666667</v>
      </c>
      <c r="E627" s="76">
        <v>44973</v>
      </c>
      <c r="F627" s="273">
        <f t="shared" si="45"/>
        <v>4.1802083333350311</v>
      </c>
      <c r="G627" s="273">
        <f t="shared" si="46"/>
        <v>9.6395833333299379</v>
      </c>
      <c r="H627" s="273">
        <f t="shared" si="47"/>
        <v>13.819791666664969</v>
      </c>
      <c r="I627" s="303">
        <f t="shared" si="48"/>
        <v>1.9406551742900279E-4</v>
      </c>
      <c r="J627" s="301">
        <f t="shared" si="49"/>
        <v>2.6819450205523582E-3</v>
      </c>
      <c r="K627" s="111"/>
      <c r="L627" s="222"/>
      <c r="M627" s="7"/>
    </row>
    <row r="628" spans="1:13" ht="15">
      <c r="A628" s="30" t="s">
        <v>223</v>
      </c>
      <c r="B628" s="262">
        <v>14449.21</v>
      </c>
      <c r="C628" s="219">
        <v>45065</v>
      </c>
      <c r="D628" s="76">
        <v>45075.258333333331</v>
      </c>
      <c r="E628" s="76">
        <v>45085</v>
      </c>
      <c r="F628" s="273">
        <f t="shared" si="45"/>
        <v>5.6291666666656965</v>
      </c>
      <c r="G628" s="273">
        <f t="shared" si="46"/>
        <v>9.7416666666686069</v>
      </c>
      <c r="H628" s="273">
        <f t="shared" si="47"/>
        <v>15.370833333334303</v>
      </c>
      <c r="I628" s="303">
        <f t="shared" si="48"/>
        <v>1.9418606720458397E-4</v>
      </c>
      <c r="J628" s="301">
        <f t="shared" si="49"/>
        <v>2.9848016746573144E-3</v>
      </c>
      <c r="K628" s="111"/>
      <c r="L628" s="222"/>
      <c r="M628" s="7"/>
    </row>
    <row r="629" spans="1:13" ht="15">
      <c r="A629" s="30" t="s">
        <v>223</v>
      </c>
      <c r="B629" s="262">
        <v>14465.91</v>
      </c>
      <c r="C629" s="219">
        <v>44998</v>
      </c>
      <c r="D629" s="76">
        <v>45021.240972222222</v>
      </c>
      <c r="E629" s="76">
        <v>45035</v>
      </c>
      <c r="F629" s="273">
        <f t="shared" si="45"/>
        <v>12.120486111110949</v>
      </c>
      <c r="G629" s="273">
        <f t="shared" si="46"/>
        <v>13.759027777778101</v>
      </c>
      <c r="H629" s="273">
        <f t="shared" si="47"/>
        <v>25.879513888889051</v>
      </c>
      <c r="I629" s="303">
        <f t="shared" si="48"/>
        <v>1.9441050212679195E-4</v>
      </c>
      <c r="J629" s="301">
        <f t="shared" si="49"/>
        <v>5.0312492899362068E-3</v>
      </c>
      <c r="K629" s="111"/>
      <c r="L629" s="222"/>
      <c r="M629" s="7"/>
    </row>
    <row r="630" spans="1:13" ht="15">
      <c r="A630" s="30" t="s">
        <v>223</v>
      </c>
      <c r="B630" s="262">
        <v>14502.93</v>
      </c>
      <c r="C630" s="219">
        <v>44997</v>
      </c>
      <c r="D630" s="76">
        <v>45018.228472222225</v>
      </c>
      <c r="E630" s="76">
        <v>45035</v>
      </c>
      <c r="F630" s="273">
        <f t="shared" si="45"/>
        <v>11.114236111112405</v>
      </c>
      <c r="G630" s="273">
        <f t="shared" si="46"/>
        <v>16.771527777775191</v>
      </c>
      <c r="H630" s="273">
        <f t="shared" si="47"/>
        <v>27.885763888887595</v>
      </c>
      <c r="I630" s="303">
        <f t="shared" si="48"/>
        <v>1.9490802193638108E-4</v>
      </c>
      <c r="J630" s="301">
        <f t="shared" si="49"/>
        <v>5.4351590797680465E-3</v>
      </c>
      <c r="K630" s="111"/>
      <c r="L630" s="222"/>
      <c r="M630" s="7"/>
    </row>
    <row r="631" spans="1:13" ht="15">
      <c r="A631" s="30" t="s">
        <v>223</v>
      </c>
      <c r="B631" s="262">
        <v>14528.06</v>
      </c>
      <c r="C631" s="219">
        <v>44956</v>
      </c>
      <c r="D631" s="76">
        <v>44964.368055555555</v>
      </c>
      <c r="E631" s="76">
        <v>44973</v>
      </c>
      <c r="F631" s="273">
        <f t="shared" si="45"/>
        <v>4.6840277777773736</v>
      </c>
      <c r="G631" s="273">
        <f t="shared" si="46"/>
        <v>8.6319444444452529</v>
      </c>
      <c r="H631" s="273">
        <f t="shared" si="47"/>
        <v>13.315972222222626</v>
      </c>
      <c r="I631" s="303">
        <f t="shared" si="48"/>
        <v>1.9524574945704493E-4</v>
      </c>
      <c r="J631" s="301">
        <f t="shared" si="49"/>
        <v>2.5998869762770488E-3</v>
      </c>
      <c r="K631" s="111"/>
      <c r="L631" s="222"/>
      <c r="M631" s="7"/>
    </row>
    <row r="632" spans="1:13" ht="15">
      <c r="A632" s="30" t="s">
        <v>223</v>
      </c>
      <c r="B632" s="262">
        <v>14529.61</v>
      </c>
      <c r="C632" s="219">
        <v>44950</v>
      </c>
      <c r="D632" s="76">
        <v>44962.232638888891</v>
      </c>
      <c r="E632" s="76">
        <v>44973</v>
      </c>
      <c r="F632" s="273">
        <f t="shared" si="45"/>
        <v>6.6163194444452529</v>
      </c>
      <c r="G632" s="273">
        <f t="shared" si="46"/>
        <v>10.767361111109494</v>
      </c>
      <c r="H632" s="273">
        <f t="shared" si="47"/>
        <v>17.383680555554747</v>
      </c>
      <c r="I632" s="303">
        <f t="shared" si="48"/>
        <v>1.9526658024323788E-4</v>
      </c>
      <c r="J632" s="301">
        <f t="shared" si="49"/>
        <v>3.3944518541240451E-3</v>
      </c>
      <c r="K632" s="111"/>
      <c r="L632" s="222"/>
      <c r="M632" s="7"/>
    </row>
    <row r="633" spans="1:13" ht="15">
      <c r="A633" s="30" t="s">
        <v>223</v>
      </c>
      <c r="B633" s="262">
        <v>14551.59</v>
      </c>
      <c r="C633" s="219">
        <v>45081</v>
      </c>
      <c r="D633" s="76">
        <v>45100.549305555556</v>
      </c>
      <c r="E633" s="76">
        <v>45114</v>
      </c>
      <c r="F633" s="273">
        <f t="shared" si="45"/>
        <v>10.274652777778101</v>
      </c>
      <c r="G633" s="273">
        <f t="shared" si="46"/>
        <v>13.450694444443798</v>
      </c>
      <c r="H633" s="273">
        <f t="shared" si="47"/>
        <v>23.725347222221899</v>
      </c>
      <c r="I633" s="303">
        <f t="shared" si="48"/>
        <v>1.9556197423067087E-4</v>
      </c>
      <c r="J633" s="301">
        <f t="shared" si="49"/>
        <v>4.6397757420858776E-3</v>
      </c>
      <c r="K633" s="111"/>
      <c r="L633" s="222"/>
      <c r="M633" s="7"/>
    </row>
    <row r="634" spans="1:13" ht="15">
      <c r="A634" s="30" t="s">
        <v>223</v>
      </c>
      <c r="B634" s="262">
        <v>14579.52</v>
      </c>
      <c r="C634" s="219">
        <v>45112</v>
      </c>
      <c r="D634" s="76">
        <v>45129.495138888888</v>
      </c>
      <c r="E634" s="76">
        <v>45147</v>
      </c>
      <c r="F634" s="273">
        <f t="shared" si="45"/>
        <v>9.2475694444437977</v>
      </c>
      <c r="G634" s="273">
        <f t="shared" si="46"/>
        <v>17.504861111112405</v>
      </c>
      <c r="H634" s="273">
        <f t="shared" si="47"/>
        <v>26.752430555556202</v>
      </c>
      <c r="I634" s="303">
        <f t="shared" si="48"/>
        <v>1.9593733155865104E-4</v>
      </c>
      <c r="J634" s="301">
        <f t="shared" si="49"/>
        <v>5.2417998557638028E-3</v>
      </c>
      <c r="K634" s="111"/>
      <c r="L634" s="222"/>
      <c r="M634" s="7"/>
    </row>
    <row r="635" spans="1:13" ht="15">
      <c r="A635" s="30" t="s">
        <v>223</v>
      </c>
      <c r="B635" s="262">
        <v>14603.9</v>
      </c>
      <c r="C635" s="219">
        <v>44917</v>
      </c>
      <c r="D635" s="76">
        <v>44942.364583333336</v>
      </c>
      <c r="E635" s="76">
        <v>44953</v>
      </c>
      <c r="F635" s="273">
        <f t="shared" si="45"/>
        <v>13.182291666667879</v>
      </c>
      <c r="G635" s="273">
        <f t="shared" si="46"/>
        <v>10.635416666664241</v>
      </c>
      <c r="H635" s="273">
        <f t="shared" si="47"/>
        <v>23.817708333332121</v>
      </c>
      <c r="I635" s="303">
        <f t="shared" si="48"/>
        <v>1.9626497966664086E-4</v>
      </c>
      <c r="J635" s="301">
        <f t="shared" si="49"/>
        <v>4.6745820417474111E-3</v>
      </c>
      <c r="K635" s="111"/>
      <c r="L635" s="222"/>
      <c r="M635" s="7"/>
    </row>
    <row r="636" spans="1:13" ht="15">
      <c r="A636" s="30" t="s">
        <v>223</v>
      </c>
      <c r="B636" s="262">
        <v>14616.31</v>
      </c>
      <c r="C636" s="219">
        <v>44952</v>
      </c>
      <c r="D636" s="76">
        <v>45020.238888888889</v>
      </c>
      <c r="E636" s="76">
        <v>45035</v>
      </c>
      <c r="F636" s="273">
        <f t="shared" si="45"/>
        <v>34.619444444444525</v>
      </c>
      <c r="G636" s="273">
        <f t="shared" si="46"/>
        <v>14.761111111110949</v>
      </c>
      <c r="H636" s="273">
        <f t="shared" si="47"/>
        <v>49.380555555555475</v>
      </c>
      <c r="I636" s="303">
        <f t="shared" si="48"/>
        <v>1.9643176034835348E-4</v>
      </c>
      <c r="J636" s="301">
        <f t="shared" si="49"/>
        <v>9.6999094547574275E-3</v>
      </c>
      <c r="K636" s="111"/>
      <c r="L636" s="222"/>
      <c r="M636" s="7"/>
    </row>
    <row r="637" spans="1:13" ht="15">
      <c r="A637" s="30" t="s">
        <v>223</v>
      </c>
      <c r="B637" s="262">
        <v>14627.05</v>
      </c>
      <c r="C637" s="219">
        <v>44930</v>
      </c>
      <c r="D637" s="76">
        <v>44978.306944444441</v>
      </c>
      <c r="E637" s="76">
        <v>44994</v>
      </c>
      <c r="F637" s="273">
        <f t="shared" si="45"/>
        <v>24.653472222220444</v>
      </c>
      <c r="G637" s="273">
        <f t="shared" si="46"/>
        <v>15.693055555559113</v>
      </c>
      <c r="H637" s="273">
        <f t="shared" si="47"/>
        <v>40.346527777779556</v>
      </c>
      <c r="I637" s="303">
        <f t="shared" si="48"/>
        <v>1.965760975378453E-4</v>
      </c>
      <c r="J637" s="301">
        <f t="shared" si="49"/>
        <v>7.9311629797581794E-3</v>
      </c>
      <c r="K637" s="111"/>
      <c r="L637" s="222"/>
      <c r="M637" s="7"/>
    </row>
    <row r="638" spans="1:13" ht="15">
      <c r="A638" s="30" t="s">
        <v>223</v>
      </c>
      <c r="B638" s="262">
        <v>14627.05</v>
      </c>
      <c r="C638" s="219">
        <v>44952</v>
      </c>
      <c r="D638" s="76">
        <v>45021.240277777775</v>
      </c>
      <c r="E638" s="76">
        <v>45035</v>
      </c>
      <c r="F638" s="273">
        <f t="shared" si="45"/>
        <v>35.120138888887595</v>
      </c>
      <c r="G638" s="273">
        <f t="shared" si="46"/>
        <v>13.759722222224809</v>
      </c>
      <c r="H638" s="273">
        <f t="shared" si="47"/>
        <v>48.879861111112405</v>
      </c>
      <c r="I638" s="303">
        <f t="shared" si="48"/>
        <v>1.965760975378453E-4</v>
      </c>
      <c r="J638" s="301">
        <f t="shared" si="49"/>
        <v>9.6086123454143628E-3</v>
      </c>
      <c r="K638" s="111"/>
      <c r="L638" s="222"/>
      <c r="M638" s="7"/>
    </row>
    <row r="639" spans="1:13" ht="15">
      <c r="A639" s="30" t="s">
        <v>223</v>
      </c>
      <c r="B639" s="262">
        <v>14632.42</v>
      </c>
      <c r="C639" s="219">
        <v>45067</v>
      </c>
      <c r="D639" s="76">
        <v>45075.259027777778</v>
      </c>
      <c r="E639" s="76">
        <v>45085</v>
      </c>
      <c r="F639" s="273">
        <f t="shared" si="45"/>
        <v>4.6295138888890506</v>
      </c>
      <c r="G639" s="273">
        <f t="shared" si="46"/>
        <v>9.7409722222218988</v>
      </c>
      <c r="H639" s="273">
        <f t="shared" si="47"/>
        <v>14.370486111110949</v>
      </c>
      <c r="I639" s="303">
        <f t="shared" si="48"/>
        <v>1.9664826613259123E-4</v>
      </c>
      <c r="J639" s="301">
        <f t="shared" si="49"/>
        <v>2.8259311772324521E-3</v>
      </c>
      <c r="K639" s="111"/>
      <c r="L639" s="222"/>
      <c r="M639" s="7"/>
    </row>
    <row r="640" spans="1:13" ht="15">
      <c r="A640" s="30" t="s">
        <v>223</v>
      </c>
      <c r="B640" s="262">
        <v>14640.27</v>
      </c>
      <c r="C640" s="219">
        <v>45040</v>
      </c>
      <c r="D640" s="76">
        <v>45071.229861111111</v>
      </c>
      <c r="E640" s="76">
        <v>45085</v>
      </c>
      <c r="F640" s="273">
        <f t="shared" si="45"/>
        <v>16.114930555555475</v>
      </c>
      <c r="G640" s="273">
        <f t="shared" si="46"/>
        <v>13.770138888889051</v>
      </c>
      <c r="H640" s="273">
        <f t="shared" si="47"/>
        <v>29.885069444444525</v>
      </c>
      <c r="I640" s="303">
        <f t="shared" si="48"/>
        <v>1.9675376398524589E-4</v>
      </c>
      <c r="J640" s="301">
        <f t="shared" si="49"/>
        <v>5.8799999001549214E-3</v>
      </c>
      <c r="K640" s="111"/>
      <c r="L640" s="222"/>
      <c r="M640" s="7"/>
    </row>
    <row r="641" spans="1:13" ht="15">
      <c r="A641" s="30" t="s">
        <v>223</v>
      </c>
      <c r="B641" s="262">
        <v>14645.95</v>
      </c>
      <c r="C641" s="219">
        <v>44929</v>
      </c>
      <c r="D641" s="76">
        <v>44979.36041666667</v>
      </c>
      <c r="E641" s="76">
        <v>44994</v>
      </c>
      <c r="F641" s="273">
        <f t="shared" si="45"/>
        <v>25.680208333335031</v>
      </c>
      <c r="G641" s="273">
        <f t="shared" si="46"/>
        <v>14.639583333329938</v>
      </c>
      <c r="H641" s="273">
        <f t="shared" si="47"/>
        <v>40.319791666664969</v>
      </c>
      <c r="I641" s="303">
        <f t="shared" si="48"/>
        <v>1.9683009873723038E-4</v>
      </c>
      <c r="J641" s="301">
        <f t="shared" si="49"/>
        <v>7.9361485748142245E-3</v>
      </c>
      <c r="K641" s="111"/>
      <c r="L641" s="222"/>
      <c r="M641" s="7"/>
    </row>
    <row r="642" spans="1:13" ht="15">
      <c r="A642" s="30" t="s">
        <v>223</v>
      </c>
      <c r="B642" s="262">
        <v>14657.12</v>
      </c>
      <c r="C642" s="219">
        <v>44944</v>
      </c>
      <c r="D642" s="76">
        <v>44977.302777777775</v>
      </c>
      <c r="E642" s="76">
        <v>44984</v>
      </c>
      <c r="F642" s="273">
        <f t="shared" si="45"/>
        <v>17.151388888887595</v>
      </c>
      <c r="G642" s="273">
        <f t="shared" si="46"/>
        <v>6.6972222222248092</v>
      </c>
      <c r="H642" s="273">
        <f t="shared" si="47"/>
        <v>23.848611111112405</v>
      </c>
      <c r="I642" s="303">
        <f t="shared" si="48"/>
        <v>1.9698021478998867E-4</v>
      </c>
      <c r="J642" s="301">
        <f t="shared" si="49"/>
        <v>4.6977045391098319E-3</v>
      </c>
      <c r="K642" s="111"/>
      <c r="L642" s="222"/>
      <c r="M642" s="7"/>
    </row>
    <row r="643" spans="1:13" ht="15">
      <c r="A643" s="30" t="s">
        <v>223</v>
      </c>
      <c r="B643" s="262">
        <v>14667</v>
      </c>
      <c r="C643" s="219">
        <v>44930</v>
      </c>
      <c r="D643" s="76">
        <v>44966.320833333331</v>
      </c>
      <c r="E643" s="76">
        <v>44973</v>
      </c>
      <c r="F643" s="273">
        <f t="shared" si="45"/>
        <v>18.660416666665697</v>
      </c>
      <c r="G643" s="273">
        <f t="shared" si="46"/>
        <v>6.6791666666686069</v>
      </c>
      <c r="H643" s="273">
        <f t="shared" si="47"/>
        <v>25.339583333334303</v>
      </c>
      <c r="I643" s="303">
        <f t="shared" si="48"/>
        <v>1.971129942529476E-4</v>
      </c>
      <c r="J643" s="301">
        <f t="shared" si="49"/>
        <v>4.9947611439556117E-3</v>
      </c>
      <c r="K643" s="111"/>
      <c r="L643" s="222"/>
      <c r="M643" s="7"/>
    </row>
    <row r="644" spans="1:13" ht="15">
      <c r="A644" s="30" t="s">
        <v>223</v>
      </c>
      <c r="B644" s="262">
        <v>14676.44</v>
      </c>
      <c r="C644" s="219">
        <v>44930</v>
      </c>
      <c r="D644" s="76">
        <v>44977.304861111108</v>
      </c>
      <c r="E644" s="76">
        <v>44984</v>
      </c>
      <c r="F644" s="273">
        <f t="shared" si="45"/>
        <v>24.15243055555402</v>
      </c>
      <c r="G644" s="273">
        <f t="shared" si="46"/>
        <v>6.695138888891961</v>
      </c>
      <c r="H644" s="273">
        <f t="shared" si="47"/>
        <v>30.84756944444598</v>
      </c>
      <c r="I644" s="303">
        <f t="shared" si="48"/>
        <v>1.9723986046047114E-4</v>
      </c>
      <c r="J644" s="301">
        <f t="shared" si="49"/>
        <v>6.0843702927672189E-3</v>
      </c>
      <c r="K644" s="111"/>
      <c r="L644" s="222"/>
      <c r="M644" s="7"/>
    </row>
    <row r="645" spans="1:13" ht="15">
      <c r="A645" s="30" t="s">
        <v>223</v>
      </c>
      <c r="B645" s="262">
        <v>14687.18</v>
      </c>
      <c r="C645" s="219">
        <v>44929</v>
      </c>
      <c r="D645" s="76">
        <v>44977.303472222222</v>
      </c>
      <c r="E645" s="76">
        <v>44984</v>
      </c>
      <c r="F645" s="273">
        <f t="shared" si="45"/>
        <v>24.651736111110949</v>
      </c>
      <c r="G645" s="273">
        <f t="shared" si="46"/>
        <v>6.6965277777781012</v>
      </c>
      <c r="H645" s="273">
        <f t="shared" si="47"/>
        <v>31.348263888889051</v>
      </c>
      <c r="I645" s="303">
        <f t="shared" si="48"/>
        <v>1.9738419764996299E-4</v>
      </c>
      <c r="J645" s="301">
        <f t="shared" si="49"/>
        <v>6.1876519154276735E-3</v>
      </c>
      <c r="K645" s="111"/>
      <c r="L645" s="222"/>
      <c r="M645" s="7"/>
    </row>
    <row r="646" spans="1:13" ht="15">
      <c r="A646" s="30" t="s">
        <v>223</v>
      </c>
      <c r="B646" s="262">
        <v>14707.85</v>
      </c>
      <c r="C646" s="219">
        <v>45055</v>
      </c>
      <c r="D646" s="76">
        <v>45070.231944444444</v>
      </c>
      <c r="E646" s="76">
        <v>45085</v>
      </c>
      <c r="F646" s="273">
        <f t="shared" si="45"/>
        <v>8.1159722222218988</v>
      </c>
      <c r="G646" s="273">
        <f t="shared" si="46"/>
        <v>14.768055555556202</v>
      </c>
      <c r="H646" s="273">
        <f t="shared" si="47"/>
        <v>22.884027777778101</v>
      </c>
      <c r="I646" s="303">
        <f t="shared" si="48"/>
        <v>1.9766198626325871E-4</v>
      </c>
      <c r="J646" s="301">
        <f t="shared" si="49"/>
        <v>4.5233023842592059E-3</v>
      </c>
      <c r="K646" s="111"/>
      <c r="L646" s="222"/>
      <c r="M646" s="7"/>
    </row>
    <row r="647" spans="1:13" ht="15">
      <c r="A647" s="30" t="s">
        <v>223</v>
      </c>
      <c r="B647" s="262">
        <v>14708.66</v>
      </c>
      <c r="C647" s="219">
        <v>44996</v>
      </c>
      <c r="D647" s="76">
        <v>45018.231944444444</v>
      </c>
      <c r="E647" s="76">
        <v>45035</v>
      </c>
      <c r="F647" s="273">
        <f t="shared" si="45"/>
        <v>11.615972222221899</v>
      </c>
      <c r="G647" s="273">
        <f t="shared" si="46"/>
        <v>16.768055555556202</v>
      </c>
      <c r="H647" s="273">
        <f t="shared" si="47"/>
        <v>28.384027777778101</v>
      </c>
      <c r="I647" s="303">
        <f t="shared" si="48"/>
        <v>1.9767287202894664E-4</v>
      </c>
      <c r="J647" s="301">
        <f t="shared" si="49"/>
        <v>5.6107522905827975E-3</v>
      </c>
      <c r="K647" s="111"/>
      <c r="L647" s="222"/>
      <c r="M647" s="7"/>
    </row>
    <row r="648" spans="1:13" ht="15">
      <c r="A648" s="30" t="s">
        <v>223</v>
      </c>
      <c r="B648" s="262">
        <v>14713.81</v>
      </c>
      <c r="C648" s="219">
        <v>44996</v>
      </c>
      <c r="D648" s="76">
        <v>45018.231249999997</v>
      </c>
      <c r="E648" s="76">
        <v>45035</v>
      </c>
      <c r="F648" s="273">
        <f t="shared" si="45"/>
        <v>11.615624999998545</v>
      </c>
      <c r="G648" s="273">
        <f t="shared" si="46"/>
        <v>16.76875000000291</v>
      </c>
      <c r="H648" s="273">
        <f t="shared" si="47"/>
        <v>28.384375000001455</v>
      </c>
      <c r="I648" s="303">
        <f t="shared" si="48"/>
        <v>1.9774208399597483E-4</v>
      </c>
      <c r="J648" s="301">
        <f t="shared" si="49"/>
        <v>5.612785465423536E-3</v>
      </c>
      <c r="K648" s="111"/>
      <c r="L648" s="222"/>
      <c r="M648" s="7"/>
    </row>
    <row r="649" spans="1:13" ht="15">
      <c r="A649" s="30" t="s">
        <v>223</v>
      </c>
      <c r="B649" s="262">
        <v>14731.85</v>
      </c>
      <c r="C649" s="219">
        <v>44996</v>
      </c>
      <c r="D649" s="76">
        <v>45016.234722222223</v>
      </c>
      <c r="E649" s="76">
        <v>45023</v>
      </c>
      <c r="F649" s="273">
        <f t="shared" si="45"/>
        <v>10.617361111111677</v>
      </c>
      <c r="G649" s="273">
        <f t="shared" si="46"/>
        <v>6.765277777776646</v>
      </c>
      <c r="H649" s="273">
        <f t="shared" si="47"/>
        <v>17.382638888888323</v>
      </c>
      <c r="I649" s="303">
        <f t="shared" si="48"/>
        <v>1.9798452746882703E-4</v>
      </c>
      <c r="J649" s="301">
        <f t="shared" si="49"/>
        <v>3.4414935465778111E-3</v>
      </c>
      <c r="K649" s="111"/>
      <c r="L649" s="222"/>
      <c r="M649" s="7"/>
    </row>
    <row r="650" spans="1:13" ht="15">
      <c r="A650" s="30" t="s">
        <v>223</v>
      </c>
      <c r="B650" s="262">
        <v>14898.03</v>
      </c>
      <c r="C650" s="219">
        <v>45096</v>
      </c>
      <c r="D650" s="76">
        <v>45113.359027777777</v>
      </c>
      <c r="E650" s="76">
        <v>45126</v>
      </c>
      <c r="F650" s="273">
        <f t="shared" ref="F650:F713" si="50">(D650-C650+1)/2</f>
        <v>9.179513888888323</v>
      </c>
      <c r="G650" s="273">
        <f t="shared" ref="G650:G713" si="51">E650-D650</f>
        <v>12.640972222223354</v>
      </c>
      <c r="H650" s="273">
        <f t="shared" ref="H650:H713" si="52">SUM(F650:G650)</f>
        <v>21.820486111111677</v>
      </c>
      <c r="I650" s="303">
        <f t="shared" ref="I650:I713" si="53">+B650/B$1768</f>
        <v>2.0021785653304979E-4</v>
      </c>
      <c r="J650" s="301">
        <f t="shared" ref="J650:J713" si="54">+I650*H650</f>
        <v>4.3688509576759633E-3</v>
      </c>
      <c r="K650" s="111"/>
      <c r="L650" s="222"/>
      <c r="M650" s="7"/>
    </row>
    <row r="651" spans="1:13" ht="15">
      <c r="A651" s="30" t="s">
        <v>223</v>
      </c>
      <c r="B651" s="262">
        <v>14973.32</v>
      </c>
      <c r="C651" s="219">
        <v>44945</v>
      </c>
      <c r="D651" s="76">
        <v>44963.363194444442</v>
      </c>
      <c r="E651" s="76">
        <v>44973</v>
      </c>
      <c r="F651" s="273">
        <f t="shared" si="50"/>
        <v>9.6815972222211713</v>
      </c>
      <c r="G651" s="273">
        <f t="shared" si="51"/>
        <v>9.6368055555576575</v>
      </c>
      <c r="H651" s="273">
        <f t="shared" si="52"/>
        <v>19.318402777778829</v>
      </c>
      <c r="I651" s="303">
        <f t="shared" si="53"/>
        <v>2.0122969517335143E-4</v>
      </c>
      <c r="J651" s="301">
        <f t="shared" si="54"/>
        <v>3.887436302208459E-3</v>
      </c>
      <c r="K651" s="111"/>
      <c r="L651" s="222"/>
      <c r="M651" s="7"/>
    </row>
    <row r="652" spans="1:13" ht="15">
      <c r="A652" s="30" t="s">
        <v>223</v>
      </c>
      <c r="B652" s="262">
        <v>15059.59</v>
      </c>
      <c r="C652" s="219">
        <v>44952</v>
      </c>
      <c r="D652" s="76">
        <v>44964.368055555555</v>
      </c>
      <c r="E652" s="76">
        <v>44973</v>
      </c>
      <c r="F652" s="273">
        <f t="shared" si="50"/>
        <v>6.6840277777773736</v>
      </c>
      <c r="G652" s="273">
        <f t="shared" si="51"/>
        <v>8.6319444444452529</v>
      </c>
      <c r="H652" s="273">
        <f t="shared" si="52"/>
        <v>15.315972222222626</v>
      </c>
      <c r="I652" s="303">
        <f t="shared" si="53"/>
        <v>2.0238909641520061E-4</v>
      </c>
      <c r="J652" s="301">
        <f t="shared" si="54"/>
        <v>3.0997857787759494E-3</v>
      </c>
      <c r="K652" s="111"/>
      <c r="L652" s="222"/>
      <c r="M652" s="7"/>
    </row>
    <row r="653" spans="1:13" ht="15">
      <c r="A653" s="30" t="s">
        <v>223</v>
      </c>
      <c r="B653" s="262">
        <v>15102.78</v>
      </c>
      <c r="C653" s="219">
        <v>44913</v>
      </c>
      <c r="D653" s="76">
        <v>44929.275000000001</v>
      </c>
      <c r="E653" s="76">
        <v>44945</v>
      </c>
      <c r="F653" s="273">
        <f t="shared" si="50"/>
        <v>8.6375000000007276</v>
      </c>
      <c r="G653" s="273">
        <f t="shared" si="51"/>
        <v>15.724999999998545</v>
      </c>
      <c r="H653" s="273">
        <f t="shared" si="52"/>
        <v>24.362499999999272</v>
      </c>
      <c r="I653" s="303">
        <f t="shared" si="53"/>
        <v>2.0296953619305461E-4</v>
      </c>
      <c r="J653" s="301">
        <f t="shared" si="54"/>
        <v>4.9448453255031451E-3</v>
      </c>
      <c r="K653" s="111"/>
      <c r="L653" s="222"/>
      <c r="M653" s="7"/>
    </row>
    <row r="654" spans="1:13" ht="15">
      <c r="A654" s="30" t="s">
        <v>223</v>
      </c>
      <c r="B654" s="262">
        <v>15125.45</v>
      </c>
      <c r="C654" s="219">
        <v>44875</v>
      </c>
      <c r="D654" s="76">
        <v>44964.368750000001</v>
      </c>
      <c r="E654" s="76">
        <v>44973</v>
      </c>
      <c r="F654" s="273">
        <f t="shared" si="50"/>
        <v>45.184375000000728</v>
      </c>
      <c r="G654" s="273">
        <f t="shared" si="51"/>
        <v>8.6312499999985448</v>
      </c>
      <c r="H654" s="273">
        <f t="shared" si="52"/>
        <v>53.815624999999272</v>
      </c>
      <c r="I654" s="303">
        <f t="shared" si="53"/>
        <v>2.0327420324014773E-4</v>
      </c>
      <c r="J654" s="301">
        <f t="shared" si="54"/>
        <v>1.0939328293745427E-2</v>
      </c>
      <c r="K654" s="111"/>
      <c r="L654" s="222"/>
      <c r="M654" s="7"/>
    </row>
    <row r="655" spans="1:13" ht="15">
      <c r="A655" s="30" t="s">
        <v>223</v>
      </c>
      <c r="B655" s="262">
        <v>15133</v>
      </c>
      <c r="C655" s="219">
        <v>44923</v>
      </c>
      <c r="D655" s="76">
        <v>44947.252083333333</v>
      </c>
      <c r="E655" s="76">
        <v>44966</v>
      </c>
      <c r="F655" s="273">
        <f t="shared" si="50"/>
        <v>12.626041666666424</v>
      </c>
      <c r="G655" s="273">
        <f t="shared" si="51"/>
        <v>18.747916666667152</v>
      </c>
      <c r="H655" s="273">
        <f t="shared" si="52"/>
        <v>31.373958333333576</v>
      </c>
      <c r="I655" s="303">
        <f t="shared" si="53"/>
        <v>2.0337566932773275E-4</v>
      </c>
      <c r="J655" s="301">
        <f t="shared" si="54"/>
        <v>6.3806997755021149E-3</v>
      </c>
      <c r="K655" s="111"/>
      <c r="L655" s="222"/>
      <c r="M655" s="7"/>
    </row>
    <row r="656" spans="1:13" ht="15">
      <c r="A656" s="30" t="s">
        <v>223</v>
      </c>
      <c r="B656" s="262">
        <v>15138.34</v>
      </c>
      <c r="C656" s="219">
        <v>44923</v>
      </c>
      <c r="D656" s="76">
        <v>44953.248611111114</v>
      </c>
      <c r="E656" s="76">
        <v>44966</v>
      </c>
      <c r="F656" s="273">
        <f t="shared" si="50"/>
        <v>15.62430555555693</v>
      </c>
      <c r="G656" s="273">
        <f t="shared" si="51"/>
        <v>12.75138888888614</v>
      </c>
      <c r="H656" s="273">
        <f t="shared" si="52"/>
        <v>28.37569444444307</v>
      </c>
      <c r="I656" s="303">
        <f t="shared" si="53"/>
        <v>2.0344743474597169E-4</v>
      </c>
      <c r="J656" s="301">
        <f t="shared" si="54"/>
        <v>5.7729622438574633E-3</v>
      </c>
      <c r="K656" s="111"/>
      <c r="L656" s="222"/>
      <c r="M656" s="7"/>
    </row>
    <row r="657" spans="1:13" ht="15">
      <c r="A657" s="30" t="s">
        <v>223</v>
      </c>
      <c r="B657" s="262">
        <v>15142.78</v>
      </c>
      <c r="C657" s="219">
        <v>44922</v>
      </c>
      <c r="D657" s="76">
        <v>44963.365972222222</v>
      </c>
      <c r="E657" s="76">
        <v>44973</v>
      </c>
      <c r="F657" s="273">
        <f t="shared" si="50"/>
        <v>21.182986111110949</v>
      </c>
      <c r="G657" s="273">
        <f t="shared" si="51"/>
        <v>9.6340277777781012</v>
      </c>
      <c r="H657" s="273">
        <f t="shared" si="52"/>
        <v>30.817013888889051</v>
      </c>
      <c r="I657" s="303">
        <f t="shared" si="53"/>
        <v>2.0350710486900184E-4</v>
      </c>
      <c r="J657" s="301">
        <f t="shared" si="54"/>
        <v>6.27148127723563E-3</v>
      </c>
      <c r="K657" s="111"/>
      <c r="L657" s="222"/>
      <c r="M657" s="7"/>
    </row>
    <row r="658" spans="1:13" ht="15">
      <c r="A658" s="30" t="s">
        <v>223</v>
      </c>
      <c r="B658" s="262">
        <v>15150.34</v>
      </c>
      <c r="C658" s="219">
        <v>44922</v>
      </c>
      <c r="D658" s="76">
        <v>44934.238888888889</v>
      </c>
      <c r="E658" s="76">
        <v>44945</v>
      </c>
      <c r="F658" s="273">
        <f t="shared" si="50"/>
        <v>6.6194444444445253</v>
      </c>
      <c r="G658" s="273">
        <f t="shared" si="51"/>
        <v>10.761111111110949</v>
      </c>
      <c r="H658" s="273">
        <f t="shared" si="52"/>
        <v>17.380555555555475</v>
      </c>
      <c r="I658" s="303">
        <f t="shared" si="53"/>
        <v>2.0360870534875586E-4</v>
      </c>
      <c r="J658" s="301">
        <f t="shared" si="54"/>
        <v>3.5388324149087766E-3</v>
      </c>
      <c r="K658" s="111"/>
      <c r="L658" s="222"/>
      <c r="M658" s="7"/>
    </row>
    <row r="659" spans="1:13" ht="15">
      <c r="A659" s="30" t="s">
        <v>223</v>
      </c>
      <c r="B659" s="262">
        <v>15153.01</v>
      </c>
      <c r="C659" s="219">
        <v>44890</v>
      </c>
      <c r="D659" s="76">
        <v>44979.362500000003</v>
      </c>
      <c r="E659" s="76">
        <v>44994</v>
      </c>
      <c r="F659" s="273">
        <f t="shared" si="50"/>
        <v>45.181250000001455</v>
      </c>
      <c r="G659" s="273">
        <f t="shared" si="51"/>
        <v>14.63749999999709</v>
      </c>
      <c r="H659" s="273">
        <f t="shared" si="52"/>
        <v>59.818749999998545</v>
      </c>
      <c r="I659" s="303">
        <f t="shared" si="53"/>
        <v>2.0364458805787535E-4</v>
      </c>
      <c r="J659" s="301">
        <f t="shared" si="54"/>
        <v>1.2181764701886734E-2</v>
      </c>
      <c r="K659" s="111"/>
      <c r="L659" s="222"/>
      <c r="M659" s="7"/>
    </row>
    <row r="660" spans="1:13" ht="15">
      <c r="A660" s="30" t="s">
        <v>223</v>
      </c>
      <c r="B660" s="262">
        <v>15154.34</v>
      </c>
      <c r="C660" s="219">
        <v>44913</v>
      </c>
      <c r="D660" s="76">
        <v>44931.260416666664</v>
      </c>
      <c r="E660" s="76">
        <v>44945</v>
      </c>
      <c r="F660" s="273">
        <f t="shared" si="50"/>
        <v>9.6302083333321207</v>
      </c>
      <c r="G660" s="273">
        <f t="shared" si="51"/>
        <v>13.739583333335759</v>
      </c>
      <c r="H660" s="273">
        <f t="shared" si="52"/>
        <v>23.369791666667879</v>
      </c>
      <c r="I660" s="303">
        <f t="shared" si="53"/>
        <v>2.0366246221635058E-4</v>
      </c>
      <c r="J660" s="301">
        <f t="shared" si="54"/>
        <v>4.7595493123167316E-3</v>
      </c>
      <c r="K660" s="111"/>
      <c r="L660" s="222"/>
      <c r="M660" s="7"/>
    </row>
    <row r="661" spans="1:13" ht="15">
      <c r="A661" s="30" t="s">
        <v>223</v>
      </c>
      <c r="B661" s="262">
        <v>15157.45</v>
      </c>
      <c r="C661" s="219">
        <v>44924</v>
      </c>
      <c r="D661" s="76">
        <v>44931.261111111111</v>
      </c>
      <c r="E661" s="76">
        <v>44945</v>
      </c>
      <c r="F661" s="273">
        <f t="shared" si="50"/>
        <v>4.1305555555554747</v>
      </c>
      <c r="G661" s="273">
        <f t="shared" si="51"/>
        <v>13.738888888889051</v>
      </c>
      <c r="H661" s="273">
        <f t="shared" si="52"/>
        <v>17.869444444444525</v>
      </c>
      <c r="I661" s="303">
        <f t="shared" si="53"/>
        <v>2.037042581809055E-4</v>
      </c>
      <c r="J661" s="301">
        <f t="shared" si="54"/>
        <v>3.6400819246604752E-3</v>
      </c>
      <c r="K661" s="111"/>
      <c r="L661" s="222"/>
      <c r="M661" s="7"/>
    </row>
    <row r="662" spans="1:13" ht="15">
      <c r="A662" s="30" t="s">
        <v>223</v>
      </c>
      <c r="B662" s="262">
        <v>15161.45</v>
      </c>
      <c r="C662" s="219">
        <v>44923</v>
      </c>
      <c r="D662" s="76">
        <v>44945.336111111108</v>
      </c>
      <c r="E662" s="76">
        <v>44953</v>
      </c>
      <c r="F662" s="273">
        <f t="shared" si="50"/>
        <v>11.66805555555402</v>
      </c>
      <c r="G662" s="273">
        <f t="shared" si="51"/>
        <v>7.663888888891961</v>
      </c>
      <c r="H662" s="273">
        <f t="shared" si="52"/>
        <v>19.33194444444598</v>
      </c>
      <c r="I662" s="303">
        <f t="shared" si="53"/>
        <v>2.0375801504850022E-4</v>
      </c>
      <c r="J662" s="301">
        <f t="shared" si="54"/>
        <v>3.9390386270281939E-3</v>
      </c>
      <c r="K662" s="111"/>
      <c r="L662" s="222"/>
      <c r="M662" s="7"/>
    </row>
    <row r="663" spans="1:13" ht="15">
      <c r="A663" s="30" t="s">
        <v>223</v>
      </c>
      <c r="B663" s="262">
        <v>15162.78</v>
      </c>
      <c r="C663" s="219">
        <v>44926</v>
      </c>
      <c r="D663" s="76">
        <v>45018.23333333333</v>
      </c>
      <c r="E663" s="76">
        <v>45035</v>
      </c>
      <c r="F663" s="273">
        <f t="shared" si="50"/>
        <v>46.616666666664969</v>
      </c>
      <c r="G663" s="273">
        <f t="shared" si="51"/>
        <v>16.766666666670062</v>
      </c>
      <c r="H663" s="273">
        <f t="shared" si="52"/>
        <v>63.383333333335031</v>
      </c>
      <c r="I663" s="303">
        <f t="shared" si="53"/>
        <v>2.0377588920697545E-4</v>
      </c>
      <c r="J663" s="301">
        <f t="shared" si="54"/>
        <v>1.2915995110902473E-2</v>
      </c>
      <c r="K663" s="111"/>
      <c r="L663" s="222"/>
      <c r="M663" s="7"/>
    </row>
    <row r="664" spans="1:13" ht="15">
      <c r="A664" s="30" t="s">
        <v>223</v>
      </c>
      <c r="B664" s="262">
        <v>15164.12</v>
      </c>
      <c r="C664" s="219">
        <v>44921</v>
      </c>
      <c r="D664" s="76">
        <v>45013.254861111112</v>
      </c>
      <c r="E664" s="76">
        <v>45023</v>
      </c>
      <c r="F664" s="273">
        <f t="shared" si="50"/>
        <v>46.627430555556202</v>
      </c>
      <c r="G664" s="273">
        <f t="shared" si="51"/>
        <v>9.7451388888875954</v>
      </c>
      <c r="H664" s="273">
        <f t="shared" si="52"/>
        <v>56.372569444443798</v>
      </c>
      <c r="I664" s="303">
        <f t="shared" si="53"/>
        <v>2.037938977576197E-4</v>
      </c>
      <c r="J664" s="301">
        <f t="shared" si="54"/>
        <v>1.1488385653695296E-2</v>
      </c>
      <c r="K664" s="111"/>
      <c r="L664" s="222"/>
      <c r="M664" s="7"/>
    </row>
    <row r="665" spans="1:13" ht="15">
      <c r="A665" s="30" t="s">
        <v>223</v>
      </c>
      <c r="B665" s="262">
        <v>15167.67</v>
      </c>
      <c r="C665" s="219">
        <v>44925</v>
      </c>
      <c r="D665" s="76">
        <v>44941.362500000003</v>
      </c>
      <c r="E665" s="76">
        <v>44953</v>
      </c>
      <c r="F665" s="273">
        <f t="shared" si="50"/>
        <v>8.6812500000014552</v>
      </c>
      <c r="G665" s="273">
        <f t="shared" si="51"/>
        <v>11.63749999999709</v>
      </c>
      <c r="H665" s="273">
        <f t="shared" si="52"/>
        <v>20.318749999998545</v>
      </c>
      <c r="I665" s="303">
        <f t="shared" si="53"/>
        <v>2.0384160697761001E-4</v>
      </c>
      <c r="J665" s="301">
        <f t="shared" si="54"/>
        <v>4.1418066517760165E-3</v>
      </c>
      <c r="K665" s="111"/>
      <c r="L665" s="222"/>
      <c r="M665" s="7"/>
    </row>
    <row r="666" spans="1:13" ht="15">
      <c r="A666" s="30" t="s">
        <v>223</v>
      </c>
      <c r="B666" s="262">
        <v>15169.01</v>
      </c>
      <c r="C666" s="219">
        <v>44913</v>
      </c>
      <c r="D666" s="76">
        <v>44935.329861111109</v>
      </c>
      <c r="E666" s="76">
        <v>44945</v>
      </c>
      <c r="F666" s="273">
        <f t="shared" si="50"/>
        <v>11.664930555554747</v>
      </c>
      <c r="G666" s="273">
        <f t="shared" si="51"/>
        <v>9.6701388888905058</v>
      </c>
      <c r="H666" s="273">
        <f t="shared" si="52"/>
        <v>21.335069444445253</v>
      </c>
      <c r="I666" s="303">
        <f t="shared" si="53"/>
        <v>2.0385961552825424E-4</v>
      </c>
      <c r="J666" s="301">
        <f t="shared" si="54"/>
        <v>4.3493590542132143E-3</v>
      </c>
      <c r="K666" s="111"/>
      <c r="L666" s="222"/>
      <c r="M666" s="7"/>
    </row>
    <row r="667" spans="1:13" ht="15">
      <c r="A667" s="30" t="s">
        <v>223</v>
      </c>
      <c r="B667" s="262">
        <v>15169.45</v>
      </c>
      <c r="C667" s="219">
        <v>44873</v>
      </c>
      <c r="D667" s="76">
        <v>44935.330555555556</v>
      </c>
      <c r="E667" s="76">
        <v>44945</v>
      </c>
      <c r="F667" s="273">
        <f t="shared" si="50"/>
        <v>31.665277777778101</v>
      </c>
      <c r="G667" s="273">
        <f t="shared" si="51"/>
        <v>9.6694444444437977</v>
      </c>
      <c r="H667" s="273">
        <f t="shared" si="52"/>
        <v>41.334722222221899</v>
      </c>
      <c r="I667" s="303">
        <f t="shared" si="53"/>
        <v>2.0386552878368965E-4</v>
      </c>
      <c r="J667" s="301">
        <f t="shared" si="54"/>
        <v>8.4267250029601941E-3</v>
      </c>
      <c r="K667" s="111"/>
      <c r="L667" s="222"/>
      <c r="M667" s="7"/>
    </row>
    <row r="668" spans="1:13" ht="15">
      <c r="A668" s="30" t="s">
        <v>223</v>
      </c>
      <c r="B668" s="262">
        <v>15171.23</v>
      </c>
      <c r="C668" s="219">
        <v>44917</v>
      </c>
      <c r="D668" s="76">
        <v>44932.236805555556</v>
      </c>
      <c r="E668" s="76">
        <v>44945</v>
      </c>
      <c r="F668" s="273">
        <f t="shared" si="50"/>
        <v>8.1184027777781012</v>
      </c>
      <c r="G668" s="273">
        <f t="shared" si="51"/>
        <v>12.763194444443798</v>
      </c>
      <c r="H668" s="273">
        <f t="shared" si="52"/>
        <v>20.881597222221899</v>
      </c>
      <c r="I668" s="303">
        <f t="shared" si="53"/>
        <v>2.0388945058976928E-4</v>
      </c>
      <c r="J668" s="301">
        <f t="shared" si="54"/>
        <v>4.2575373850756758E-3</v>
      </c>
      <c r="K668" s="111"/>
      <c r="L668" s="222"/>
      <c r="M668" s="7"/>
    </row>
    <row r="669" spans="1:13" ht="15">
      <c r="A669" s="30" t="s">
        <v>223</v>
      </c>
      <c r="B669" s="262">
        <v>15181.45</v>
      </c>
      <c r="C669" s="219">
        <v>44924</v>
      </c>
      <c r="D669" s="76">
        <v>44931.259722222225</v>
      </c>
      <c r="E669" s="76">
        <v>44945</v>
      </c>
      <c r="F669" s="273">
        <f t="shared" si="50"/>
        <v>4.1298611111124046</v>
      </c>
      <c r="G669" s="273">
        <f t="shared" si="51"/>
        <v>13.740277777775191</v>
      </c>
      <c r="H669" s="273">
        <f t="shared" si="52"/>
        <v>17.870138888887595</v>
      </c>
      <c r="I669" s="303">
        <f t="shared" si="53"/>
        <v>2.0402679938647382E-4</v>
      </c>
      <c r="J669" s="301">
        <f t="shared" si="54"/>
        <v>3.6459872420914934E-3</v>
      </c>
      <c r="K669" s="111"/>
      <c r="L669" s="222"/>
      <c r="M669" s="7"/>
    </row>
    <row r="670" spans="1:13" ht="15">
      <c r="A670" s="30" t="s">
        <v>223</v>
      </c>
      <c r="B670" s="262">
        <v>15189.01</v>
      </c>
      <c r="C670" s="219">
        <v>44913</v>
      </c>
      <c r="D670" s="76">
        <v>44928.273611111108</v>
      </c>
      <c r="E670" s="76">
        <v>44945</v>
      </c>
      <c r="F670" s="273">
        <f t="shared" si="50"/>
        <v>8.1368055555540195</v>
      </c>
      <c r="G670" s="273">
        <f t="shared" si="51"/>
        <v>16.726388888891961</v>
      </c>
      <c r="H670" s="273">
        <f t="shared" si="52"/>
        <v>24.86319444444598</v>
      </c>
      <c r="I670" s="303">
        <f t="shared" si="53"/>
        <v>2.0412839986622784E-4</v>
      </c>
      <c r="J670" s="301">
        <f t="shared" si="54"/>
        <v>5.0752840975076437E-3</v>
      </c>
      <c r="K670" s="111"/>
      <c r="L670" s="222"/>
      <c r="M670" s="7"/>
    </row>
    <row r="671" spans="1:13" ht="15">
      <c r="A671" s="30" t="s">
        <v>223</v>
      </c>
      <c r="B671" s="262">
        <v>15189.9</v>
      </c>
      <c r="C671" s="219">
        <v>44913</v>
      </c>
      <c r="D671" s="76">
        <v>44927.271527777775</v>
      </c>
      <c r="E671" s="76">
        <v>44945</v>
      </c>
      <c r="F671" s="273">
        <f t="shared" si="50"/>
        <v>7.6357638888875954</v>
      </c>
      <c r="G671" s="273">
        <f t="shared" si="51"/>
        <v>17.728472222224809</v>
      </c>
      <c r="H671" s="273">
        <f t="shared" si="52"/>
        <v>25.364236111112405</v>
      </c>
      <c r="I671" s="303">
        <f t="shared" si="53"/>
        <v>2.0414036076926766E-4</v>
      </c>
      <c r="J671" s="301">
        <f t="shared" si="54"/>
        <v>5.1778643103593727E-3</v>
      </c>
      <c r="K671" s="111"/>
      <c r="L671" s="222"/>
      <c r="M671" s="7"/>
    </row>
    <row r="672" spans="1:13" ht="15">
      <c r="A672" s="30" t="s">
        <v>223</v>
      </c>
      <c r="B672" s="262">
        <v>15191.68</v>
      </c>
      <c r="C672" s="219">
        <v>44925</v>
      </c>
      <c r="D672" s="76">
        <v>44942.364583333336</v>
      </c>
      <c r="E672" s="76">
        <v>44953</v>
      </c>
      <c r="F672" s="273">
        <f t="shared" si="50"/>
        <v>9.1822916666678793</v>
      </c>
      <c r="G672" s="273">
        <f t="shared" si="51"/>
        <v>10.635416666664241</v>
      </c>
      <c r="H672" s="273">
        <f t="shared" si="52"/>
        <v>19.817708333332121</v>
      </c>
      <c r="I672" s="303">
        <f t="shared" si="53"/>
        <v>2.0416428257534732E-4</v>
      </c>
      <c r="J672" s="301">
        <f t="shared" si="54"/>
        <v>4.0460682041622347E-3</v>
      </c>
      <c r="K672" s="111"/>
      <c r="L672" s="222"/>
      <c r="M672" s="7"/>
    </row>
    <row r="673" spans="1:13" ht="15">
      <c r="A673" s="30" t="s">
        <v>223</v>
      </c>
      <c r="B673" s="262">
        <v>15193.45</v>
      </c>
      <c r="C673" s="219">
        <v>44925</v>
      </c>
      <c r="D673" s="76">
        <v>44950.231944444444</v>
      </c>
      <c r="E673" s="76">
        <v>44966</v>
      </c>
      <c r="F673" s="273">
        <f t="shared" si="50"/>
        <v>13.115972222221899</v>
      </c>
      <c r="G673" s="273">
        <f t="shared" si="51"/>
        <v>15.768055555556202</v>
      </c>
      <c r="H673" s="273">
        <f t="shared" si="52"/>
        <v>28.884027777778101</v>
      </c>
      <c r="I673" s="303">
        <f t="shared" si="53"/>
        <v>2.0418806998925799E-4</v>
      </c>
      <c r="J673" s="301">
        <f t="shared" si="54"/>
        <v>5.8977738854606269E-3</v>
      </c>
      <c r="K673" s="111"/>
      <c r="L673" s="222"/>
      <c r="M673" s="7"/>
    </row>
    <row r="674" spans="1:13" ht="15">
      <c r="A674" s="30" t="s">
        <v>223</v>
      </c>
      <c r="B674" s="262">
        <v>15193.9</v>
      </c>
      <c r="C674" s="219">
        <v>44922</v>
      </c>
      <c r="D674" s="76">
        <v>44933.237500000003</v>
      </c>
      <c r="E674" s="76">
        <v>44945</v>
      </c>
      <c r="F674" s="273">
        <f t="shared" si="50"/>
        <v>6.1187500000014552</v>
      </c>
      <c r="G674" s="273">
        <f t="shared" si="51"/>
        <v>11.76249999999709</v>
      </c>
      <c r="H674" s="273">
        <f t="shared" si="52"/>
        <v>17.881249999998545</v>
      </c>
      <c r="I674" s="303">
        <f t="shared" si="53"/>
        <v>2.0419411763686237E-4</v>
      </c>
      <c r="J674" s="301">
        <f t="shared" si="54"/>
        <v>3.6512460659938483E-3</v>
      </c>
      <c r="K674" s="111"/>
      <c r="L674" s="222"/>
      <c r="M674" s="7"/>
    </row>
    <row r="675" spans="1:13" ht="15">
      <c r="A675" s="30" t="s">
        <v>223</v>
      </c>
      <c r="B675" s="262">
        <v>15202.79</v>
      </c>
      <c r="C675" s="219">
        <v>44926</v>
      </c>
      <c r="D675" s="76">
        <v>44964.370138888888</v>
      </c>
      <c r="E675" s="76">
        <v>44973</v>
      </c>
      <c r="F675" s="273">
        <f t="shared" si="50"/>
        <v>19.685069444443798</v>
      </c>
      <c r="G675" s="273">
        <f t="shared" si="51"/>
        <v>8.6298611111124046</v>
      </c>
      <c r="H675" s="273">
        <f t="shared" si="52"/>
        <v>28.314930555556202</v>
      </c>
      <c r="I675" s="303">
        <f t="shared" si="53"/>
        <v>2.0431359227509168E-4</v>
      </c>
      <c r="J675" s="301">
        <f t="shared" si="54"/>
        <v>5.7851251768254452E-3</v>
      </c>
      <c r="K675" s="111"/>
      <c r="L675" s="222"/>
      <c r="M675" s="7"/>
    </row>
    <row r="676" spans="1:13" ht="15">
      <c r="A676" s="30" t="s">
        <v>223</v>
      </c>
      <c r="B676" s="262">
        <v>15204.57</v>
      </c>
      <c r="C676" s="219">
        <v>44926</v>
      </c>
      <c r="D676" s="76">
        <v>45013.255555555559</v>
      </c>
      <c r="E676" s="76">
        <v>45023</v>
      </c>
      <c r="F676" s="273">
        <f t="shared" si="50"/>
        <v>44.127777777779556</v>
      </c>
      <c r="G676" s="273">
        <f t="shared" si="51"/>
        <v>9.7444444444408873</v>
      </c>
      <c r="H676" s="273">
        <f t="shared" si="52"/>
        <v>53.872222222220444</v>
      </c>
      <c r="I676" s="303">
        <f t="shared" si="53"/>
        <v>2.0433751408117131E-4</v>
      </c>
      <c r="J676" s="301">
        <f t="shared" si="54"/>
        <v>1.100811596691696E-2</v>
      </c>
      <c r="K676" s="111"/>
      <c r="L676" s="222"/>
      <c r="M676" s="7"/>
    </row>
    <row r="677" spans="1:13" ht="15">
      <c r="A677" s="30" t="s">
        <v>223</v>
      </c>
      <c r="B677" s="262">
        <v>15207.68</v>
      </c>
      <c r="C677" s="219">
        <v>44923</v>
      </c>
      <c r="D677" s="76">
        <v>44947.25277777778</v>
      </c>
      <c r="E677" s="76">
        <v>44966</v>
      </c>
      <c r="F677" s="273">
        <f t="shared" si="50"/>
        <v>12.626388888889778</v>
      </c>
      <c r="G677" s="273">
        <f t="shared" si="51"/>
        <v>18.747222222220444</v>
      </c>
      <c r="H677" s="273">
        <f t="shared" si="52"/>
        <v>31.373611111110222</v>
      </c>
      <c r="I677" s="303">
        <f t="shared" si="53"/>
        <v>2.0437931004572621E-4</v>
      </c>
      <c r="J677" s="301">
        <f t="shared" si="54"/>
        <v>6.4121169925316366E-3</v>
      </c>
      <c r="K677" s="111"/>
      <c r="L677" s="222"/>
      <c r="M677" s="7"/>
    </row>
    <row r="678" spans="1:13" ht="15">
      <c r="A678" s="30" t="s">
        <v>223</v>
      </c>
      <c r="B678" s="262">
        <v>15210.79</v>
      </c>
      <c r="C678" s="219">
        <v>44921</v>
      </c>
      <c r="D678" s="76">
        <v>45035.240972222222</v>
      </c>
      <c r="E678" s="76">
        <v>45043</v>
      </c>
      <c r="F678" s="273">
        <f t="shared" si="50"/>
        <v>57.620486111110949</v>
      </c>
      <c r="G678" s="273">
        <f t="shared" si="51"/>
        <v>7.7590277777781012</v>
      </c>
      <c r="H678" s="273">
        <f t="shared" si="52"/>
        <v>65.379513888889051</v>
      </c>
      <c r="I678" s="303">
        <f t="shared" si="53"/>
        <v>2.0442110601028111E-4</v>
      </c>
      <c r="J678" s="301">
        <f t="shared" si="54"/>
        <v>1.3364952539581235E-2</v>
      </c>
      <c r="K678" s="111"/>
      <c r="L678" s="222"/>
      <c r="M678" s="7"/>
    </row>
    <row r="679" spans="1:13" ht="15">
      <c r="A679" s="30" t="s">
        <v>223</v>
      </c>
      <c r="B679" s="262">
        <v>15210.79</v>
      </c>
      <c r="C679" s="219">
        <v>44921</v>
      </c>
      <c r="D679" s="76">
        <v>44955.265277777777</v>
      </c>
      <c r="E679" s="76">
        <v>44966</v>
      </c>
      <c r="F679" s="273">
        <f t="shared" si="50"/>
        <v>17.632638888888323</v>
      </c>
      <c r="G679" s="273">
        <f t="shared" si="51"/>
        <v>10.734722222223354</v>
      </c>
      <c r="H679" s="273">
        <f t="shared" si="52"/>
        <v>28.367361111111677</v>
      </c>
      <c r="I679" s="303">
        <f t="shared" si="53"/>
        <v>2.0442110601028111E-4</v>
      </c>
      <c r="J679" s="301">
        <f t="shared" si="54"/>
        <v>5.7988873329264858E-3</v>
      </c>
      <c r="K679" s="111"/>
      <c r="L679" s="222"/>
      <c r="M679" s="7"/>
    </row>
    <row r="680" spans="1:13" ht="15">
      <c r="A680" s="30" t="s">
        <v>223</v>
      </c>
      <c r="B680" s="262">
        <v>15213.46</v>
      </c>
      <c r="C680" s="219">
        <v>44925</v>
      </c>
      <c r="D680" s="76">
        <v>44948.254166666666</v>
      </c>
      <c r="E680" s="76">
        <v>44966</v>
      </c>
      <c r="F680" s="273">
        <f t="shared" si="50"/>
        <v>12.127083333332848</v>
      </c>
      <c r="G680" s="273">
        <f t="shared" si="51"/>
        <v>17.745833333334303</v>
      </c>
      <c r="H680" s="273">
        <f t="shared" si="52"/>
        <v>29.872916666667152</v>
      </c>
      <c r="I680" s="303">
        <f t="shared" si="53"/>
        <v>2.0445698871940056E-4</v>
      </c>
      <c r="J680" s="301">
        <f t="shared" si="54"/>
        <v>6.107726585932359E-3</v>
      </c>
      <c r="K680" s="111"/>
      <c r="L680" s="222"/>
      <c r="M680" s="7"/>
    </row>
    <row r="681" spans="1:13" ht="15">
      <c r="A681" s="30" t="s">
        <v>223</v>
      </c>
      <c r="B681" s="262">
        <v>15213.46</v>
      </c>
      <c r="C681" s="219">
        <v>44873</v>
      </c>
      <c r="D681" s="76">
        <v>44952.224305555559</v>
      </c>
      <c r="E681" s="76">
        <v>44966</v>
      </c>
      <c r="F681" s="273">
        <f t="shared" si="50"/>
        <v>40.112152777779556</v>
      </c>
      <c r="G681" s="273">
        <f t="shared" si="51"/>
        <v>13.775694444440887</v>
      </c>
      <c r="H681" s="273">
        <f t="shared" si="52"/>
        <v>53.887847222220444</v>
      </c>
      <c r="I681" s="303">
        <f t="shared" si="53"/>
        <v>2.0445698871940056E-4</v>
      </c>
      <c r="J681" s="301">
        <f t="shared" si="54"/>
        <v>1.1017746971626306E-2</v>
      </c>
      <c r="K681" s="111"/>
      <c r="L681" s="222"/>
      <c r="M681" s="7"/>
    </row>
    <row r="682" spans="1:13" ht="15">
      <c r="A682" s="30" t="s">
        <v>223</v>
      </c>
      <c r="B682" s="262">
        <v>15215.24</v>
      </c>
      <c r="C682" s="219">
        <v>44922</v>
      </c>
      <c r="D682" s="76">
        <v>44943.338194444441</v>
      </c>
      <c r="E682" s="76">
        <v>44953</v>
      </c>
      <c r="F682" s="273">
        <f t="shared" si="50"/>
        <v>11.169097222220444</v>
      </c>
      <c r="G682" s="273">
        <f t="shared" si="51"/>
        <v>9.6618055555591127</v>
      </c>
      <c r="H682" s="273">
        <f t="shared" si="52"/>
        <v>20.830902777779556</v>
      </c>
      <c r="I682" s="303">
        <f t="shared" si="53"/>
        <v>2.0448091052548023E-4</v>
      </c>
      <c r="J682" s="301">
        <f t="shared" si="54"/>
        <v>4.2595219670681188E-3</v>
      </c>
      <c r="K682" s="111"/>
      <c r="L682" s="222"/>
      <c r="M682" s="7"/>
    </row>
    <row r="683" spans="1:13" ht="15">
      <c r="A683" s="30" t="s">
        <v>223</v>
      </c>
      <c r="B683" s="262">
        <v>15215.53</v>
      </c>
      <c r="C683" s="219">
        <v>45076</v>
      </c>
      <c r="D683" s="76">
        <v>45084.231944444444</v>
      </c>
      <c r="E683" s="76">
        <v>45093</v>
      </c>
      <c r="F683" s="273">
        <f t="shared" si="50"/>
        <v>4.6159722222218988</v>
      </c>
      <c r="G683" s="273">
        <f t="shared" si="51"/>
        <v>8.7680555555562023</v>
      </c>
      <c r="H683" s="273">
        <f t="shared" si="52"/>
        <v>13.384027777778101</v>
      </c>
      <c r="I683" s="303">
        <f t="shared" si="53"/>
        <v>2.0448480789838085E-4</v>
      </c>
      <c r="J683" s="301">
        <f t="shared" si="54"/>
        <v>2.7368303490455481E-3</v>
      </c>
      <c r="K683" s="111"/>
      <c r="L683" s="222"/>
      <c r="M683" s="7"/>
    </row>
    <row r="684" spans="1:13" ht="15">
      <c r="A684" s="30" t="s">
        <v>223</v>
      </c>
      <c r="B684" s="262">
        <v>15220.48</v>
      </c>
      <c r="C684" s="219">
        <v>44945</v>
      </c>
      <c r="D684" s="76">
        <v>44962.23333333333</v>
      </c>
      <c r="E684" s="76">
        <v>44973</v>
      </c>
      <c r="F684" s="273">
        <f t="shared" si="50"/>
        <v>9.1166666666649689</v>
      </c>
      <c r="G684" s="273">
        <f t="shared" si="51"/>
        <v>10.766666666670062</v>
      </c>
      <c r="H684" s="273">
        <f t="shared" si="52"/>
        <v>19.883333333335031</v>
      </c>
      <c r="I684" s="303">
        <f t="shared" si="53"/>
        <v>2.0455133202202931E-4</v>
      </c>
      <c r="J684" s="301">
        <f t="shared" si="54"/>
        <v>4.0671623183716971E-3</v>
      </c>
      <c r="K684" s="111"/>
      <c r="L684" s="222"/>
      <c r="M684" s="7"/>
    </row>
    <row r="685" spans="1:13" ht="15">
      <c r="A685" s="30" t="s">
        <v>223</v>
      </c>
      <c r="B685" s="262">
        <v>15233.02</v>
      </c>
      <c r="C685" s="219">
        <v>44873</v>
      </c>
      <c r="D685" s="76">
        <v>44963.365277777775</v>
      </c>
      <c r="E685" s="76">
        <v>44973</v>
      </c>
      <c r="F685" s="273">
        <f t="shared" si="50"/>
        <v>45.682638888887595</v>
      </c>
      <c r="G685" s="273">
        <f t="shared" si="51"/>
        <v>9.6347222222248092</v>
      </c>
      <c r="H685" s="273">
        <f t="shared" si="52"/>
        <v>55.317361111112405</v>
      </c>
      <c r="I685" s="303">
        <f t="shared" si="53"/>
        <v>2.0471985980193878E-4</v>
      </c>
      <c r="J685" s="301">
        <f t="shared" si="54"/>
        <v>1.1324562411280152E-2</v>
      </c>
      <c r="K685" s="111"/>
      <c r="L685" s="222"/>
      <c r="M685" s="7"/>
    </row>
    <row r="686" spans="1:13" ht="15">
      <c r="A686" s="30" t="s">
        <v>223</v>
      </c>
      <c r="B686" s="262">
        <v>15241.46</v>
      </c>
      <c r="C686" s="219">
        <v>44924</v>
      </c>
      <c r="D686" s="76">
        <v>44930.276388888888</v>
      </c>
      <c r="E686" s="76">
        <v>44945</v>
      </c>
      <c r="F686" s="273">
        <f t="shared" si="50"/>
        <v>3.6381944444437977</v>
      </c>
      <c r="G686" s="273">
        <f t="shared" si="51"/>
        <v>14.723611111112405</v>
      </c>
      <c r="H686" s="273">
        <f t="shared" si="52"/>
        <v>18.361805555556202</v>
      </c>
      <c r="I686" s="303">
        <f t="shared" si="53"/>
        <v>2.0483328679256362E-4</v>
      </c>
      <c r="J686" s="301">
        <f t="shared" si="54"/>
        <v>3.7611089833905318E-3</v>
      </c>
      <c r="K686" s="111"/>
      <c r="L686" s="222"/>
      <c r="M686" s="7"/>
    </row>
    <row r="687" spans="1:13" ht="15">
      <c r="A687" s="30" t="s">
        <v>223</v>
      </c>
      <c r="B687" s="262">
        <v>15246.35</v>
      </c>
      <c r="C687" s="219">
        <v>44921</v>
      </c>
      <c r="D687" s="76">
        <v>44979.363194444442</v>
      </c>
      <c r="E687" s="76">
        <v>44994</v>
      </c>
      <c r="F687" s="273">
        <f t="shared" si="50"/>
        <v>29.681597222221171</v>
      </c>
      <c r="G687" s="273">
        <f t="shared" si="51"/>
        <v>14.636805555557657</v>
      </c>
      <c r="H687" s="273">
        <f t="shared" si="52"/>
        <v>44.318402777778829</v>
      </c>
      <c r="I687" s="303">
        <f t="shared" si="53"/>
        <v>2.0489900456319819E-4</v>
      </c>
      <c r="J687" s="301">
        <f t="shared" si="54"/>
        <v>9.0807966129977588E-3</v>
      </c>
      <c r="K687" s="111"/>
      <c r="L687" s="222"/>
      <c r="M687" s="7"/>
    </row>
    <row r="688" spans="1:13" ht="15">
      <c r="A688" s="30" t="s">
        <v>223</v>
      </c>
      <c r="B688" s="262">
        <v>15259.69</v>
      </c>
      <c r="C688" s="219">
        <v>44922</v>
      </c>
      <c r="D688" s="76">
        <v>44933.238194444442</v>
      </c>
      <c r="E688" s="76">
        <v>44945</v>
      </c>
      <c r="F688" s="273">
        <f t="shared" si="50"/>
        <v>6.1190972222211713</v>
      </c>
      <c r="G688" s="273">
        <f t="shared" si="51"/>
        <v>11.761805555557657</v>
      </c>
      <c r="H688" s="273">
        <f t="shared" si="52"/>
        <v>17.880902777778829</v>
      </c>
      <c r="I688" s="303">
        <f t="shared" si="53"/>
        <v>2.0507828371662659E-4</v>
      </c>
      <c r="J688" s="301">
        <f t="shared" si="54"/>
        <v>3.666984852970743E-3</v>
      </c>
      <c r="K688" s="111"/>
      <c r="L688" s="222"/>
      <c r="M688" s="7"/>
    </row>
    <row r="689" spans="1:13" ht="15">
      <c r="A689" s="30" t="s">
        <v>223</v>
      </c>
      <c r="B689" s="262">
        <v>15266.8</v>
      </c>
      <c r="C689" s="219">
        <v>44923</v>
      </c>
      <c r="D689" s="76">
        <v>44932.236111111109</v>
      </c>
      <c r="E689" s="76">
        <v>44945</v>
      </c>
      <c r="F689" s="273">
        <f t="shared" si="50"/>
        <v>5.1180555555547471</v>
      </c>
      <c r="G689" s="273">
        <f t="shared" si="51"/>
        <v>12.763888888890506</v>
      </c>
      <c r="H689" s="273">
        <f t="shared" si="52"/>
        <v>17.881944444445253</v>
      </c>
      <c r="I689" s="303">
        <f t="shared" si="53"/>
        <v>2.051738365487762E-4</v>
      </c>
      <c r="J689" s="301">
        <f t="shared" si="54"/>
        <v>3.668907146618907E-3</v>
      </c>
      <c r="K689" s="111"/>
      <c r="L689" s="222"/>
      <c r="M689" s="7"/>
    </row>
    <row r="690" spans="1:13" ht="15">
      <c r="A690" s="30" t="s">
        <v>223</v>
      </c>
      <c r="B690" s="262">
        <v>15307.69</v>
      </c>
      <c r="C690" s="219">
        <v>44913</v>
      </c>
      <c r="D690" s="76">
        <v>44932.23541666667</v>
      </c>
      <c r="E690" s="76">
        <v>44945</v>
      </c>
      <c r="F690" s="273">
        <f t="shared" si="50"/>
        <v>10.117708333335031</v>
      </c>
      <c r="G690" s="273">
        <f t="shared" si="51"/>
        <v>12.764583333329938</v>
      </c>
      <c r="H690" s="273">
        <f t="shared" si="52"/>
        <v>22.882291666664969</v>
      </c>
      <c r="I690" s="303">
        <f t="shared" si="53"/>
        <v>2.0572336612776325E-4</v>
      </c>
      <c r="J690" s="301">
        <f t="shared" si="54"/>
        <v>4.7074220663835837E-3</v>
      </c>
      <c r="K690" s="111"/>
      <c r="L690" s="222"/>
      <c r="M690" s="7"/>
    </row>
    <row r="691" spans="1:13" ht="15">
      <c r="A691" s="30" t="s">
        <v>223</v>
      </c>
      <c r="B691" s="262">
        <v>15342.51</v>
      </c>
      <c r="C691" s="219">
        <v>44956</v>
      </c>
      <c r="D691" s="76">
        <v>44965.338194444441</v>
      </c>
      <c r="E691" s="76">
        <v>44973</v>
      </c>
      <c r="F691" s="273">
        <f t="shared" si="50"/>
        <v>5.1690972222204437</v>
      </c>
      <c r="G691" s="273">
        <f t="shared" si="51"/>
        <v>7.6618055555591127</v>
      </c>
      <c r="H691" s="273">
        <f t="shared" si="52"/>
        <v>12.830902777779556</v>
      </c>
      <c r="I691" s="303">
        <f t="shared" si="53"/>
        <v>2.061913196601753E-4</v>
      </c>
      <c r="J691" s="301">
        <f t="shared" si="54"/>
        <v>2.6456207761817755E-3</v>
      </c>
      <c r="K691" s="111"/>
      <c r="L691" s="222"/>
      <c r="M691" s="7"/>
    </row>
    <row r="692" spans="1:13" ht="15">
      <c r="A692" s="30" t="s">
        <v>223</v>
      </c>
      <c r="B692" s="262">
        <v>15418.95</v>
      </c>
      <c r="C692" s="219">
        <v>44984</v>
      </c>
      <c r="D692" s="76">
        <v>45019.23541666667</v>
      </c>
      <c r="E692" s="76">
        <v>45035</v>
      </c>
      <c r="F692" s="273">
        <f t="shared" si="50"/>
        <v>18.117708333335031</v>
      </c>
      <c r="G692" s="273">
        <f t="shared" si="51"/>
        <v>15.764583333329938</v>
      </c>
      <c r="H692" s="273">
        <f t="shared" si="52"/>
        <v>33.882291666664969</v>
      </c>
      <c r="I692" s="303">
        <f t="shared" si="53"/>
        <v>2.0721861339991046E-4</v>
      </c>
      <c r="J692" s="301">
        <f t="shared" si="54"/>
        <v>7.0210414979776561E-3</v>
      </c>
      <c r="K692" s="111"/>
      <c r="L692" s="222"/>
      <c r="M692" s="7"/>
    </row>
    <row r="693" spans="1:13" ht="15">
      <c r="A693" s="30" t="s">
        <v>223</v>
      </c>
      <c r="B693" s="262">
        <v>15462.72</v>
      </c>
      <c r="C693" s="219">
        <v>44952</v>
      </c>
      <c r="D693" s="76">
        <v>44965.338888888888</v>
      </c>
      <c r="E693" s="76">
        <v>44973</v>
      </c>
      <c r="F693" s="273">
        <f t="shared" si="50"/>
        <v>7.1694444444437977</v>
      </c>
      <c r="G693" s="273">
        <f t="shared" si="51"/>
        <v>7.6611111111124046</v>
      </c>
      <c r="H693" s="273">
        <f t="shared" si="52"/>
        <v>14.830555555556202</v>
      </c>
      <c r="I693" s="303">
        <f t="shared" si="53"/>
        <v>2.0780684792356569E-4</v>
      </c>
      <c r="J693" s="301">
        <f t="shared" si="54"/>
        <v>3.0818910029554599E-3</v>
      </c>
      <c r="K693" s="111"/>
      <c r="L693" s="222"/>
      <c r="M693" s="7"/>
    </row>
    <row r="694" spans="1:13" ht="15">
      <c r="A694" s="30" t="s">
        <v>223</v>
      </c>
      <c r="B694" s="262">
        <v>15483.27</v>
      </c>
      <c r="C694" s="219">
        <v>44925</v>
      </c>
      <c r="D694" s="76">
        <v>44946.250694444447</v>
      </c>
      <c r="E694" s="76">
        <v>44953</v>
      </c>
      <c r="F694" s="273">
        <f t="shared" si="50"/>
        <v>11.125347222223354</v>
      </c>
      <c r="G694" s="273">
        <f t="shared" si="51"/>
        <v>6.7493055555532919</v>
      </c>
      <c r="H694" s="273">
        <f t="shared" si="52"/>
        <v>17.874652777776646</v>
      </c>
      <c r="I694" s="303">
        <f t="shared" si="53"/>
        <v>2.0808302383083359E-4</v>
      </c>
      <c r="J694" s="301">
        <f t="shared" si="54"/>
        <v>3.7194117999259737E-3</v>
      </c>
      <c r="K694" s="111"/>
      <c r="L694" s="222"/>
      <c r="M694" s="7"/>
    </row>
    <row r="695" spans="1:13" ht="15">
      <c r="A695" s="30" t="s">
        <v>223</v>
      </c>
      <c r="B695" s="262">
        <v>15661.37</v>
      </c>
      <c r="C695" s="219">
        <v>44998</v>
      </c>
      <c r="D695" s="76">
        <v>45022.347222222219</v>
      </c>
      <c r="E695" s="76">
        <v>45035</v>
      </c>
      <c r="F695" s="273">
        <f t="shared" si="50"/>
        <v>12.673611111109494</v>
      </c>
      <c r="G695" s="273">
        <f t="shared" si="51"/>
        <v>12.652777777781012</v>
      </c>
      <c r="H695" s="273">
        <f t="shared" si="52"/>
        <v>25.326388888890506</v>
      </c>
      <c r="I695" s="303">
        <f t="shared" si="53"/>
        <v>2.104765483604886E-4</v>
      </c>
      <c r="J695" s="301">
        <f t="shared" si="54"/>
        <v>5.3306109157691042E-3</v>
      </c>
      <c r="K695" s="111"/>
      <c r="L695" s="222"/>
      <c r="M695" s="7"/>
    </row>
    <row r="696" spans="1:13" ht="15">
      <c r="A696" s="30" t="s">
        <v>223</v>
      </c>
      <c r="B696" s="262">
        <v>17669.87</v>
      </c>
      <c r="C696" s="219">
        <v>45250</v>
      </c>
      <c r="D696" s="76">
        <v>45261.428472222222</v>
      </c>
      <c r="E696" s="76">
        <v>45279</v>
      </c>
      <c r="F696" s="273">
        <f t="shared" si="50"/>
        <v>6.2142361111109494</v>
      </c>
      <c r="G696" s="273">
        <f t="shared" si="51"/>
        <v>17.571527777778101</v>
      </c>
      <c r="H696" s="273">
        <f t="shared" si="52"/>
        <v>23.785763888889051</v>
      </c>
      <c r="I696" s="303">
        <f t="shared" si="53"/>
        <v>2.3746921550148845E-4</v>
      </c>
      <c r="J696" s="301">
        <f t="shared" si="54"/>
        <v>5.6483866907981158E-3</v>
      </c>
      <c r="K696" s="111"/>
      <c r="L696" s="222"/>
      <c r="M696" s="7"/>
    </row>
    <row r="697" spans="1:13" ht="15">
      <c r="A697" s="30" t="s">
        <v>223</v>
      </c>
      <c r="B697" s="262">
        <v>17743.009999999998</v>
      </c>
      <c r="C697" s="219">
        <v>45230</v>
      </c>
      <c r="D697" s="76">
        <v>45244.420138888891</v>
      </c>
      <c r="E697" s="76">
        <v>45259</v>
      </c>
      <c r="F697" s="273">
        <f t="shared" si="50"/>
        <v>7.7100694444452529</v>
      </c>
      <c r="G697" s="273">
        <f t="shared" si="51"/>
        <v>14.579861111109494</v>
      </c>
      <c r="H697" s="273">
        <f t="shared" si="52"/>
        <v>22.289930555554747</v>
      </c>
      <c r="I697" s="303">
        <f t="shared" si="53"/>
        <v>2.3845215982545794E-4</v>
      </c>
      <c r="J697" s="301">
        <f t="shared" si="54"/>
        <v>5.3150820833314993E-3</v>
      </c>
      <c r="K697" s="111"/>
      <c r="L697" s="222"/>
      <c r="M697" s="7"/>
    </row>
    <row r="698" spans="1:13" ht="15">
      <c r="A698" s="30" t="s">
        <v>223</v>
      </c>
      <c r="B698" s="262">
        <v>17744.47</v>
      </c>
      <c r="C698" s="219">
        <v>45279</v>
      </c>
      <c r="D698" s="76">
        <v>45288.381249999999</v>
      </c>
      <c r="E698" s="76">
        <v>45300</v>
      </c>
      <c r="F698" s="273">
        <f t="shared" si="50"/>
        <v>5.1906249999992724</v>
      </c>
      <c r="G698" s="273">
        <f t="shared" si="51"/>
        <v>11.618750000001455</v>
      </c>
      <c r="H698" s="273">
        <f t="shared" si="52"/>
        <v>16.809375000000728</v>
      </c>
      <c r="I698" s="303">
        <f t="shared" si="53"/>
        <v>2.3847178108213005E-4</v>
      </c>
      <c r="J698" s="301">
        <f t="shared" si="54"/>
        <v>4.0085615951276033E-3</v>
      </c>
      <c r="K698" s="111"/>
      <c r="L698" s="222"/>
      <c r="M698" s="7"/>
    </row>
    <row r="699" spans="1:13" ht="15">
      <c r="A699" s="30" t="s">
        <v>223</v>
      </c>
      <c r="B699" s="262">
        <v>17760.87</v>
      </c>
      <c r="C699" s="219">
        <v>45250</v>
      </c>
      <c r="D699" s="76">
        <v>45261.429861111108</v>
      </c>
      <c r="E699" s="76">
        <v>45279</v>
      </c>
      <c r="F699" s="273">
        <f t="shared" si="50"/>
        <v>6.2149305555540195</v>
      </c>
      <c r="G699" s="273">
        <f t="shared" si="51"/>
        <v>17.570138888891961</v>
      </c>
      <c r="H699" s="273">
        <f t="shared" si="52"/>
        <v>23.78506944444598</v>
      </c>
      <c r="I699" s="303">
        <f t="shared" si="53"/>
        <v>2.3869218423926838E-4</v>
      </c>
      <c r="J699" s="301">
        <f t="shared" si="54"/>
        <v>5.6773101779774926E-3</v>
      </c>
      <c r="K699" s="111"/>
      <c r="L699" s="222"/>
      <c r="M699" s="7"/>
    </row>
    <row r="700" spans="1:13" ht="15">
      <c r="A700" s="30" t="s">
        <v>223</v>
      </c>
      <c r="B700" s="262">
        <v>17773.509999999998</v>
      </c>
      <c r="C700" s="219">
        <v>45238</v>
      </c>
      <c r="D700" s="76">
        <v>45255.553472222222</v>
      </c>
      <c r="E700" s="76">
        <v>45267</v>
      </c>
      <c r="F700" s="273">
        <f t="shared" si="50"/>
        <v>9.2767361111109494</v>
      </c>
      <c r="G700" s="273">
        <f t="shared" si="51"/>
        <v>11.446527777778101</v>
      </c>
      <c r="H700" s="273">
        <f t="shared" si="52"/>
        <v>20.723263888889051</v>
      </c>
      <c r="I700" s="303">
        <f t="shared" si="53"/>
        <v>2.3886205594086769E-4</v>
      </c>
      <c r="J700" s="301">
        <f t="shared" si="54"/>
        <v>4.9500014183051794E-3</v>
      </c>
      <c r="K700" s="111"/>
      <c r="L700" s="222"/>
      <c r="M700" s="7"/>
    </row>
    <row r="701" spans="1:13" ht="15">
      <c r="A701" s="30" t="s">
        <v>223</v>
      </c>
      <c r="B701" s="262">
        <v>17778.97</v>
      </c>
      <c r="C701" s="219">
        <v>45257</v>
      </c>
      <c r="D701" s="76">
        <v>45278</v>
      </c>
      <c r="E701" s="76">
        <v>45288</v>
      </c>
      <c r="F701" s="273">
        <f t="shared" si="50"/>
        <v>11</v>
      </c>
      <c r="G701" s="273">
        <f t="shared" si="51"/>
        <v>10</v>
      </c>
      <c r="H701" s="273">
        <f t="shared" si="52"/>
        <v>21</v>
      </c>
      <c r="I701" s="303">
        <f t="shared" si="53"/>
        <v>2.3893543406513452E-4</v>
      </c>
      <c r="J701" s="301">
        <f t="shared" si="54"/>
        <v>5.0176441153678246E-3</v>
      </c>
      <c r="K701" s="111"/>
      <c r="L701" s="222"/>
      <c r="M701" s="7"/>
    </row>
    <row r="702" spans="1:13" ht="15">
      <c r="A702" s="30" t="s">
        <v>223</v>
      </c>
      <c r="B702" s="262">
        <v>17823.439999999999</v>
      </c>
      <c r="C702" s="219">
        <v>45223</v>
      </c>
      <c r="D702" s="76">
        <v>45241.368055555555</v>
      </c>
      <c r="E702" s="76">
        <v>45259</v>
      </c>
      <c r="F702" s="273">
        <f t="shared" si="50"/>
        <v>9.6840277777773736</v>
      </c>
      <c r="G702" s="273">
        <f t="shared" si="51"/>
        <v>17.631944444445253</v>
      </c>
      <c r="H702" s="273">
        <f t="shared" si="52"/>
        <v>27.315972222222626</v>
      </c>
      <c r="I702" s="303">
        <f t="shared" si="53"/>
        <v>2.3953307604061881E-4</v>
      </c>
      <c r="J702" s="301">
        <f t="shared" si="54"/>
        <v>6.5430788514290834E-3</v>
      </c>
      <c r="K702" s="111"/>
      <c r="L702" s="222"/>
      <c r="M702" s="7"/>
    </row>
    <row r="703" spans="1:13" ht="15">
      <c r="A703" s="30" t="s">
        <v>223</v>
      </c>
      <c r="B703" s="262">
        <v>17834.990000000002</v>
      </c>
      <c r="C703" s="219">
        <v>45251</v>
      </c>
      <c r="D703" s="76">
        <v>45264.436805555553</v>
      </c>
      <c r="E703" s="76">
        <v>45279</v>
      </c>
      <c r="F703" s="273">
        <f t="shared" si="50"/>
        <v>7.218402777776646</v>
      </c>
      <c r="G703" s="273">
        <f t="shared" si="51"/>
        <v>14.563194444446708</v>
      </c>
      <c r="H703" s="273">
        <f t="shared" si="52"/>
        <v>21.781597222223354</v>
      </c>
      <c r="I703" s="303">
        <f t="shared" si="53"/>
        <v>2.3968829899579863E-4</v>
      </c>
      <c r="J703" s="301">
        <f t="shared" si="54"/>
        <v>5.2207939876063279E-3</v>
      </c>
      <c r="K703" s="111"/>
      <c r="L703" s="222"/>
      <c r="M703" s="7"/>
    </row>
    <row r="704" spans="1:13" ht="15">
      <c r="A704" s="30" t="s">
        <v>223</v>
      </c>
      <c r="B704" s="262">
        <v>17835.23</v>
      </c>
      <c r="C704" s="219">
        <v>45257</v>
      </c>
      <c r="D704" s="76">
        <v>45279.508333333331</v>
      </c>
      <c r="E704" s="76">
        <v>45288</v>
      </c>
      <c r="F704" s="273">
        <f t="shared" si="50"/>
        <v>11.754166666665697</v>
      </c>
      <c r="G704" s="273">
        <f t="shared" si="51"/>
        <v>8.4916666666686069</v>
      </c>
      <c r="H704" s="273">
        <f t="shared" si="52"/>
        <v>20.245833333334303</v>
      </c>
      <c r="I704" s="303">
        <f t="shared" si="53"/>
        <v>2.3969152440785426E-4</v>
      </c>
      <c r="J704" s="301">
        <f t="shared" si="54"/>
        <v>4.8527546545742489E-3</v>
      </c>
      <c r="K704" s="111"/>
      <c r="L704" s="222"/>
      <c r="M704" s="7"/>
    </row>
    <row r="705" spans="1:13" ht="15">
      <c r="A705" s="30" t="s">
        <v>223</v>
      </c>
      <c r="B705" s="262">
        <v>17836.2</v>
      </c>
      <c r="C705" s="219">
        <v>45244</v>
      </c>
      <c r="D705" s="76">
        <v>45254.549305555556</v>
      </c>
      <c r="E705" s="76">
        <v>45267</v>
      </c>
      <c r="F705" s="273">
        <f t="shared" si="50"/>
        <v>5.7746527777781012</v>
      </c>
      <c r="G705" s="273">
        <f t="shared" si="51"/>
        <v>12.450694444443798</v>
      </c>
      <c r="H705" s="273">
        <f t="shared" si="52"/>
        <v>18.225347222221899</v>
      </c>
      <c r="I705" s="303">
        <f t="shared" si="53"/>
        <v>2.3970456044824601E-4</v>
      </c>
      <c r="J705" s="301">
        <f t="shared" si="54"/>
        <v>4.3686988449193618E-3</v>
      </c>
      <c r="K705" s="111"/>
      <c r="L705" s="222"/>
      <c r="M705" s="7"/>
    </row>
    <row r="706" spans="1:13" ht="15">
      <c r="A706" s="30" t="s">
        <v>223</v>
      </c>
      <c r="B706" s="262">
        <v>17836.810000000001</v>
      </c>
      <c r="C706" s="219">
        <v>45273</v>
      </c>
      <c r="D706" s="76">
        <v>45286.418749999997</v>
      </c>
      <c r="E706" s="76">
        <v>45300</v>
      </c>
      <c r="F706" s="273">
        <f t="shared" si="50"/>
        <v>7.2093749999985448</v>
      </c>
      <c r="G706" s="273">
        <f t="shared" si="51"/>
        <v>13.58125000000291</v>
      </c>
      <c r="H706" s="273">
        <f t="shared" si="52"/>
        <v>20.790625000001455</v>
      </c>
      <c r="I706" s="303">
        <f t="shared" si="53"/>
        <v>2.3971275837055421E-4</v>
      </c>
      <c r="J706" s="301">
        <f t="shared" si="54"/>
        <v>4.9837780669981522E-3</v>
      </c>
      <c r="K706" s="111"/>
      <c r="L706" s="222"/>
      <c r="M706" s="7"/>
    </row>
    <row r="707" spans="1:13" ht="15">
      <c r="A707" s="30" t="s">
        <v>223</v>
      </c>
      <c r="B707" s="262">
        <v>17840.09</v>
      </c>
      <c r="C707" s="219">
        <v>45266</v>
      </c>
      <c r="D707" s="76">
        <v>45283.413194444445</v>
      </c>
      <c r="E707" s="76">
        <v>45300</v>
      </c>
      <c r="F707" s="273">
        <f t="shared" si="50"/>
        <v>9.2065972222226264</v>
      </c>
      <c r="G707" s="273">
        <f t="shared" si="51"/>
        <v>16.586805555554747</v>
      </c>
      <c r="H707" s="273">
        <f t="shared" si="52"/>
        <v>25.793402777777374</v>
      </c>
      <c r="I707" s="303">
        <f t="shared" si="53"/>
        <v>2.3975683900198186E-4</v>
      </c>
      <c r="J707" s="301">
        <f t="shared" si="54"/>
        <v>6.1841447171048416E-3</v>
      </c>
      <c r="K707" s="111"/>
      <c r="L707" s="222"/>
      <c r="M707" s="7"/>
    </row>
    <row r="708" spans="1:13" ht="15">
      <c r="A708" s="30" t="s">
        <v>223</v>
      </c>
      <c r="B708" s="262">
        <v>17852.240000000002</v>
      </c>
      <c r="C708" s="219">
        <v>45266</v>
      </c>
      <c r="D708" s="76">
        <v>45282.625694444447</v>
      </c>
      <c r="E708" s="76">
        <v>45300</v>
      </c>
      <c r="F708" s="273">
        <f t="shared" si="50"/>
        <v>8.812847222223354</v>
      </c>
      <c r="G708" s="273">
        <f t="shared" si="51"/>
        <v>17.374305555553292</v>
      </c>
      <c r="H708" s="273">
        <f t="shared" si="52"/>
        <v>26.187152777776646</v>
      </c>
      <c r="I708" s="303">
        <f t="shared" si="53"/>
        <v>2.3992012548730086E-4</v>
      </c>
      <c r="J708" s="301">
        <f t="shared" si="54"/>
        <v>6.2828249805992921E-3</v>
      </c>
      <c r="K708" s="111"/>
      <c r="L708" s="222"/>
      <c r="M708" s="7"/>
    </row>
    <row r="709" spans="1:13" ht="15">
      <c r="A709" s="30" t="s">
        <v>223</v>
      </c>
      <c r="B709" s="262">
        <v>17855.759999999998</v>
      </c>
      <c r="C709" s="219">
        <v>45264</v>
      </c>
      <c r="D709" s="76">
        <v>45274.558333333334</v>
      </c>
      <c r="E709" s="76">
        <v>45288</v>
      </c>
      <c r="F709" s="273">
        <f t="shared" si="50"/>
        <v>5.7791666666671517</v>
      </c>
      <c r="G709" s="273">
        <f t="shared" si="51"/>
        <v>13.441666666665697</v>
      </c>
      <c r="H709" s="273">
        <f t="shared" si="52"/>
        <v>19.220833333332848</v>
      </c>
      <c r="I709" s="303">
        <f t="shared" si="53"/>
        <v>2.3996743153078417E-4</v>
      </c>
      <c r="J709" s="301">
        <f t="shared" si="54"/>
        <v>4.6123740068811647E-3</v>
      </c>
      <c r="K709" s="111"/>
      <c r="L709" s="222"/>
      <c r="M709" s="7"/>
    </row>
    <row r="710" spans="1:13" ht="15">
      <c r="A710" s="30" t="s">
        <v>223</v>
      </c>
      <c r="B710" s="262">
        <v>17855.759999999998</v>
      </c>
      <c r="C710" s="219">
        <v>45278</v>
      </c>
      <c r="D710" s="76">
        <v>45289.339583333334</v>
      </c>
      <c r="E710" s="76">
        <v>45300</v>
      </c>
      <c r="F710" s="273">
        <f t="shared" si="50"/>
        <v>6.1697916666671517</v>
      </c>
      <c r="G710" s="273">
        <f t="shared" si="51"/>
        <v>10.660416666665697</v>
      </c>
      <c r="H710" s="273">
        <f t="shared" si="52"/>
        <v>16.830208333332848</v>
      </c>
      <c r="I710" s="303">
        <f t="shared" si="53"/>
        <v>2.3996743153078417E-4</v>
      </c>
      <c r="J710" s="301">
        <f t="shared" si="54"/>
        <v>4.0387018658778837E-3</v>
      </c>
      <c r="K710" s="111"/>
      <c r="L710" s="222"/>
      <c r="M710" s="7"/>
    </row>
    <row r="711" spans="1:13" ht="15">
      <c r="A711" s="30" t="s">
        <v>223</v>
      </c>
      <c r="B711" s="262">
        <v>17864.27</v>
      </c>
      <c r="C711" s="219">
        <v>45257</v>
      </c>
      <c r="D711" s="76">
        <v>45274.554166666669</v>
      </c>
      <c r="E711" s="76">
        <v>45288</v>
      </c>
      <c r="F711" s="273">
        <f t="shared" si="50"/>
        <v>9.2770833333343035</v>
      </c>
      <c r="G711" s="273">
        <f t="shared" si="51"/>
        <v>13.445833333331393</v>
      </c>
      <c r="H711" s="273">
        <f t="shared" si="52"/>
        <v>22.722916666665697</v>
      </c>
      <c r="I711" s="303">
        <f t="shared" si="53"/>
        <v>2.4008179926659196E-4</v>
      </c>
      <c r="J711" s="301">
        <f t="shared" si="54"/>
        <v>5.4553587179179304E-3</v>
      </c>
      <c r="K711" s="111"/>
      <c r="L711" s="222"/>
      <c r="M711" s="7"/>
    </row>
    <row r="712" spans="1:13" ht="15">
      <c r="A712" s="30" t="s">
        <v>223</v>
      </c>
      <c r="B712" s="262">
        <v>17873.14</v>
      </c>
      <c r="C712" s="219">
        <v>45282</v>
      </c>
      <c r="D712" s="76">
        <v>45291.349305555559</v>
      </c>
      <c r="E712" s="76">
        <v>45300</v>
      </c>
      <c r="F712" s="273">
        <f t="shared" si="50"/>
        <v>5.1746527777795563</v>
      </c>
      <c r="G712" s="273">
        <f t="shared" si="51"/>
        <v>8.6506944444408873</v>
      </c>
      <c r="H712" s="273">
        <f t="shared" si="52"/>
        <v>13.825347222220444</v>
      </c>
      <c r="I712" s="303">
        <f t="shared" si="53"/>
        <v>2.4020100512048325E-4</v>
      </c>
      <c r="J712" s="301">
        <f t="shared" si="54"/>
        <v>3.3208622989170317E-3</v>
      </c>
      <c r="K712" s="111"/>
      <c r="L712" s="222"/>
      <c r="M712" s="7"/>
    </row>
    <row r="713" spans="1:13" ht="15">
      <c r="A713" s="30" t="s">
        <v>223</v>
      </c>
      <c r="B713" s="262">
        <v>17876.66</v>
      </c>
      <c r="C713" s="219">
        <v>45266</v>
      </c>
      <c r="D713" s="76">
        <v>45285.415277777778</v>
      </c>
      <c r="E713" s="76">
        <v>45300</v>
      </c>
      <c r="F713" s="273">
        <f t="shared" si="50"/>
        <v>10.207638888889051</v>
      </c>
      <c r="G713" s="273">
        <f t="shared" si="51"/>
        <v>14.584722222221899</v>
      </c>
      <c r="H713" s="273">
        <f t="shared" si="52"/>
        <v>24.792361111110949</v>
      </c>
      <c r="I713" s="303">
        <f t="shared" si="53"/>
        <v>2.4024831116396662E-4</v>
      </c>
      <c r="J713" s="301">
        <f t="shared" si="54"/>
        <v>5.9563228867116087E-3</v>
      </c>
      <c r="K713" s="111"/>
      <c r="L713" s="222"/>
      <c r="M713" s="7"/>
    </row>
    <row r="714" spans="1:13" ht="15">
      <c r="A714" s="30" t="s">
        <v>223</v>
      </c>
      <c r="B714" s="262">
        <v>17876.78</v>
      </c>
      <c r="C714" s="219">
        <v>45278</v>
      </c>
      <c r="D714" s="76">
        <v>45290.347916666666</v>
      </c>
      <c r="E714" s="76">
        <v>45300</v>
      </c>
      <c r="F714" s="273">
        <f t="shared" ref="F714:F777" si="55">(D714-C714+1)/2</f>
        <v>6.6739583333328483</v>
      </c>
      <c r="G714" s="273">
        <f t="shared" ref="G714:G777" si="56">E714-D714</f>
        <v>9.6520833333343035</v>
      </c>
      <c r="H714" s="273">
        <f t="shared" ref="H714:H777" si="57">SUM(F714:G714)</f>
        <v>16.326041666667152</v>
      </c>
      <c r="I714" s="303">
        <f t="shared" ref="I714:I777" si="58">+B714/B$1768</f>
        <v>2.4024992386999445E-4</v>
      </c>
      <c r="J714" s="301">
        <f t="shared" ref="J714:J777" si="59">+I714*H714</f>
        <v>3.9223302675151402E-3</v>
      </c>
      <c r="K714" s="111"/>
      <c r="L714" s="222"/>
      <c r="M714" s="7"/>
    </row>
    <row r="715" spans="1:13" ht="15">
      <c r="A715" s="30" t="s">
        <v>223</v>
      </c>
      <c r="B715" s="262">
        <v>17883.95</v>
      </c>
      <c r="C715" s="219">
        <v>45273</v>
      </c>
      <c r="D715" s="76">
        <v>45292.46875</v>
      </c>
      <c r="E715" s="76">
        <v>45309</v>
      </c>
      <c r="F715" s="273">
        <f t="shared" si="55"/>
        <v>10.234375</v>
      </c>
      <c r="G715" s="273">
        <f t="shared" si="56"/>
        <v>16.53125</v>
      </c>
      <c r="H715" s="273">
        <f t="shared" si="57"/>
        <v>26.765625</v>
      </c>
      <c r="I715" s="303">
        <f t="shared" si="58"/>
        <v>2.4034628305515801E-4</v>
      </c>
      <c r="J715" s="301">
        <f t="shared" si="59"/>
        <v>6.4330184823982138E-3</v>
      </c>
      <c r="K715" s="111"/>
      <c r="L715" s="222"/>
      <c r="M715" s="7"/>
    </row>
    <row r="716" spans="1:13" ht="15">
      <c r="A716" s="30" t="s">
        <v>223</v>
      </c>
      <c r="B716" s="262">
        <v>17884.07</v>
      </c>
      <c r="C716" s="219">
        <v>45266</v>
      </c>
      <c r="D716" s="76">
        <v>45283.40902777778</v>
      </c>
      <c r="E716" s="76">
        <v>45300</v>
      </c>
      <c r="F716" s="273">
        <f t="shared" si="55"/>
        <v>9.2045138888897782</v>
      </c>
      <c r="G716" s="273">
        <f t="shared" si="56"/>
        <v>16.590972222220444</v>
      </c>
      <c r="H716" s="273">
        <f t="shared" si="57"/>
        <v>25.795486111110222</v>
      </c>
      <c r="I716" s="303">
        <f t="shared" si="58"/>
        <v>2.4034789576118584E-4</v>
      </c>
      <c r="J716" s="301">
        <f t="shared" si="59"/>
        <v>6.1998908069422366E-3</v>
      </c>
      <c r="K716" s="111"/>
      <c r="L716" s="222"/>
      <c r="M716" s="7"/>
    </row>
    <row r="717" spans="1:13" ht="15">
      <c r="A717" s="30" t="s">
        <v>223</v>
      </c>
      <c r="B717" s="262">
        <v>17886.62</v>
      </c>
      <c r="C717" s="219">
        <v>45238</v>
      </c>
      <c r="D717" s="76">
        <v>45255.552777777775</v>
      </c>
      <c r="E717" s="76">
        <v>45267</v>
      </c>
      <c r="F717" s="273">
        <f t="shared" si="55"/>
        <v>9.2763888888875954</v>
      </c>
      <c r="G717" s="273">
        <f t="shared" si="56"/>
        <v>11.447222222224809</v>
      </c>
      <c r="H717" s="273">
        <f t="shared" si="57"/>
        <v>20.723611111112405</v>
      </c>
      <c r="I717" s="303">
        <f t="shared" si="58"/>
        <v>2.4038216576427747E-4</v>
      </c>
      <c r="J717" s="301">
        <f t="shared" si="59"/>
        <v>4.9815865213458446E-3</v>
      </c>
      <c r="K717" s="111"/>
      <c r="L717" s="222"/>
      <c r="M717" s="7"/>
    </row>
    <row r="718" spans="1:13" ht="15">
      <c r="A718" s="30" t="s">
        <v>223</v>
      </c>
      <c r="B718" s="262">
        <v>17888.93</v>
      </c>
      <c r="C718" s="219">
        <v>45257</v>
      </c>
      <c r="D718" s="76">
        <v>45274.556250000001</v>
      </c>
      <c r="E718" s="76">
        <v>45288</v>
      </c>
      <c r="F718" s="273">
        <f t="shared" si="55"/>
        <v>9.2781250000007276</v>
      </c>
      <c r="G718" s="273">
        <f t="shared" si="56"/>
        <v>13.443749999998545</v>
      </c>
      <c r="H718" s="273">
        <f t="shared" si="57"/>
        <v>22.721874999999272</v>
      </c>
      <c r="I718" s="303">
        <f t="shared" si="58"/>
        <v>2.4041321035531344E-4</v>
      </c>
      <c r="J718" s="301">
        <f t="shared" si="59"/>
        <v>5.4626389140419625E-3</v>
      </c>
      <c r="K718" s="111"/>
      <c r="L718" s="222"/>
      <c r="M718" s="7"/>
    </row>
    <row r="719" spans="1:13" ht="15">
      <c r="A719" s="30" t="s">
        <v>223</v>
      </c>
      <c r="B719" s="262">
        <v>17890.39</v>
      </c>
      <c r="C719" s="219">
        <v>45273</v>
      </c>
      <c r="D719" s="76">
        <v>45287.420138888891</v>
      </c>
      <c r="E719" s="76">
        <v>45300</v>
      </c>
      <c r="F719" s="273">
        <f t="shared" si="55"/>
        <v>7.7100694444452529</v>
      </c>
      <c r="G719" s="273">
        <f t="shared" si="56"/>
        <v>12.579861111109494</v>
      </c>
      <c r="H719" s="273">
        <f t="shared" si="57"/>
        <v>20.289930555554747</v>
      </c>
      <c r="I719" s="303">
        <f t="shared" si="58"/>
        <v>2.404328316119855E-4</v>
      </c>
      <c r="J719" s="301">
        <f t="shared" si="59"/>
        <v>4.8783654566825737E-3</v>
      </c>
      <c r="K719" s="111"/>
      <c r="L719" s="222"/>
      <c r="M719" s="7"/>
    </row>
    <row r="720" spans="1:13" ht="15">
      <c r="A720" s="30" t="s">
        <v>223</v>
      </c>
      <c r="B720" s="262">
        <v>17897.439999999999</v>
      </c>
      <c r="C720" s="219">
        <v>45250</v>
      </c>
      <c r="D720" s="76">
        <v>45262.431944444441</v>
      </c>
      <c r="E720" s="76">
        <v>45279</v>
      </c>
      <c r="F720" s="273">
        <f t="shared" si="55"/>
        <v>6.7159722222204437</v>
      </c>
      <c r="G720" s="273">
        <f t="shared" si="56"/>
        <v>16.568055555559113</v>
      </c>
      <c r="H720" s="273">
        <f t="shared" si="57"/>
        <v>23.284027777779556</v>
      </c>
      <c r="I720" s="303">
        <f t="shared" si="58"/>
        <v>2.4052757809112118E-4</v>
      </c>
      <c r="J720" s="301">
        <f t="shared" si="59"/>
        <v>5.6004508095957072E-3</v>
      </c>
      <c r="K720" s="111"/>
      <c r="L720" s="222"/>
      <c r="M720" s="7"/>
    </row>
    <row r="721" spans="1:13" ht="15">
      <c r="A721" s="30" t="s">
        <v>223</v>
      </c>
      <c r="B721" s="262">
        <v>17907.16</v>
      </c>
      <c r="C721" s="219">
        <v>45238</v>
      </c>
      <c r="D721" s="76">
        <v>45251.538194444445</v>
      </c>
      <c r="E721" s="76">
        <v>45267</v>
      </c>
      <c r="F721" s="273">
        <f t="shared" si="55"/>
        <v>7.2690972222226264</v>
      </c>
      <c r="G721" s="273">
        <f t="shared" si="56"/>
        <v>15.461805555554747</v>
      </c>
      <c r="H721" s="273">
        <f t="shared" si="57"/>
        <v>22.730902777777374</v>
      </c>
      <c r="I721" s="303">
        <f t="shared" si="58"/>
        <v>2.4065820727937637E-4</v>
      </c>
      <c r="J721" s="301">
        <f t="shared" si="59"/>
        <v>5.4703783123416991E-3</v>
      </c>
      <c r="K721" s="111"/>
      <c r="L721" s="222"/>
      <c r="M721" s="7"/>
    </row>
    <row r="722" spans="1:13" ht="15">
      <c r="A722" s="30" t="s">
        <v>223</v>
      </c>
      <c r="B722" s="262">
        <v>17908.37</v>
      </c>
      <c r="C722" s="219">
        <v>45244</v>
      </c>
      <c r="D722" s="76">
        <v>45252.545138888891</v>
      </c>
      <c r="E722" s="76">
        <v>45267</v>
      </c>
      <c r="F722" s="273">
        <f t="shared" si="55"/>
        <v>4.7725694444452529</v>
      </c>
      <c r="G722" s="273">
        <f t="shared" si="56"/>
        <v>14.454861111109494</v>
      </c>
      <c r="H722" s="273">
        <f t="shared" si="57"/>
        <v>19.227430555554747</v>
      </c>
      <c r="I722" s="303">
        <f t="shared" si="58"/>
        <v>2.4067446873182377E-4</v>
      </c>
      <c r="J722" s="301">
        <f t="shared" si="59"/>
        <v>4.627551634036174E-3</v>
      </c>
      <c r="K722" s="111"/>
      <c r="L722" s="222"/>
      <c r="M722" s="7"/>
    </row>
    <row r="723" spans="1:13" ht="15">
      <c r="A723" s="30" t="s">
        <v>223</v>
      </c>
      <c r="B723" s="262">
        <v>17912.62</v>
      </c>
      <c r="C723" s="219">
        <v>45251</v>
      </c>
      <c r="D723" s="76">
        <v>45269.599999999999</v>
      </c>
      <c r="E723" s="76">
        <v>45279</v>
      </c>
      <c r="F723" s="273">
        <f t="shared" si="55"/>
        <v>9.7999999999992724</v>
      </c>
      <c r="G723" s="273">
        <f t="shared" si="56"/>
        <v>9.4000000000014552</v>
      </c>
      <c r="H723" s="273">
        <f t="shared" si="57"/>
        <v>19.200000000000728</v>
      </c>
      <c r="I723" s="303">
        <f t="shared" si="58"/>
        <v>2.4073158540364315E-4</v>
      </c>
      <c r="J723" s="301">
        <f t="shared" si="59"/>
        <v>4.6220464397501238E-3</v>
      </c>
      <c r="K723" s="111"/>
      <c r="L723" s="222"/>
      <c r="M723" s="7"/>
    </row>
    <row r="724" spans="1:13" ht="15">
      <c r="A724" s="30" t="s">
        <v>223</v>
      </c>
      <c r="B724" s="262">
        <v>17920.16</v>
      </c>
      <c r="C724" s="219">
        <v>45272</v>
      </c>
      <c r="D724" s="76">
        <v>45282.628472222219</v>
      </c>
      <c r="E724" s="76">
        <v>45300</v>
      </c>
      <c r="F724" s="273">
        <f t="shared" si="55"/>
        <v>5.8142361111094942</v>
      </c>
      <c r="G724" s="273">
        <f t="shared" si="56"/>
        <v>17.371527777781012</v>
      </c>
      <c r="H724" s="273">
        <f t="shared" si="57"/>
        <v>23.185763888890506</v>
      </c>
      <c r="I724" s="303">
        <f t="shared" si="58"/>
        <v>2.4083291709905923E-4</v>
      </c>
      <c r="J724" s="301">
        <f t="shared" si="59"/>
        <v>5.5838951525315284E-3</v>
      </c>
      <c r="K724" s="111"/>
      <c r="L724" s="222"/>
      <c r="M724" s="7"/>
    </row>
    <row r="725" spans="1:13" ht="15">
      <c r="A725" s="30" t="s">
        <v>223</v>
      </c>
      <c r="B725" s="262">
        <v>17920.64</v>
      </c>
      <c r="C725" s="219">
        <v>45244</v>
      </c>
      <c r="D725" s="76">
        <v>45258.46597222222</v>
      </c>
      <c r="E725" s="76">
        <v>45267</v>
      </c>
      <c r="F725" s="273">
        <f t="shared" si="55"/>
        <v>7.7329861111102218</v>
      </c>
      <c r="G725" s="273">
        <f t="shared" si="56"/>
        <v>8.5340277777795563</v>
      </c>
      <c r="H725" s="273">
        <f t="shared" si="57"/>
        <v>16.267013888889778</v>
      </c>
      <c r="I725" s="303">
        <f t="shared" si="58"/>
        <v>2.4083936792317057E-4</v>
      </c>
      <c r="J725" s="301">
        <f t="shared" si="59"/>
        <v>3.9177373429976512E-3</v>
      </c>
      <c r="K725" s="111"/>
      <c r="L725" s="222"/>
      <c r="M725" s="7"/>
    </row>
    <row r="726" spans="1:13" ht="15">
      <c r="A726" s="30" t="s">
        <v>223</v>
      </c>
      <c r="B726" s="262">
        <v>17923.439999999999</v>
      </c>
      <c r="C726" s="219">
        <v>45238</v>
      </c>
      <c r="D726" s="76">
        <v>45252.545138888891</v>
      </c>
      <c r="E726" s="76">
        <v>45267</v>
      </c>
      <c r="F726" s="273">
        <f t="shared" si="55"/>
        <v>7.7725694444452529</v>
      </c>
      <c r="G726" s="273">
        <f t="shared" si="56"/>
        <v>14.454861111109494</v>
      </c>
      <c r="H726" s="273">
        <f t="shared" si="57"/>
        <v>22.227430555554747</v>
      </c>
      <c r="I726" s="303">
        <f t="shared" si="58"/>
        <v>2.4087699773048688E-4</v>
      </c>
      <c r="J726" s="301">
        <f t="shared" si="59"/>
        <v>5.3540767394849153E-3</v>
      </c>
      <c r="K726" s="111"/>
      <c r="L726" s="222"/>
      <c r="M726" s="7"/>
    </row>
    <row r="727" spans="1:13" ht="15">
      <c r="A727" s="30" t="s">
        <v>223</v>
      </c>
      <c r="B727" s="262">
        <v>17925.14</v>
      </c>
      <c r="C727" s="219">
        <v>45266</v>
      </c>
      <c r="D727" s="76">
        <v>45284.413888888892</v>
      </c>
      <c r="E727" s="76">
        <v>45300</v>
      </c>
      <c r="F727" s="273">
        <f t="shared" si="55"/>
        <v>9.7069444444459805</v>
      </c>
      <c r="G727" s="273">
        <f t="shared" si="56"/>
        <v>15.586111111108039</v>
      </c>
      <c r="H727" s="273">
        <f t="shared" si="57"/>
        <v>25.29305555555402</v>
      </c>
      <c r="I727" s="303">
        <f t="shared" si="58"/>
        <v>2.4089984439921465E-4</v>
      </c>
      <c r="J727" s="301">
        <f t="shared" si="59"/>
        <v>6.0930931477136546E-3</v>
      </c>
      <c r="K727" s="111"/>
      <c r="L727" s="222"/>
      <c r="M727" s="7"/>
    </row>
    <row r="728" spans="1:13" ht="15">
      <c r="A728" s="30" t="s">
        <v>223</v>
      </c>
      <c r="B728" s="262">
        <v>17957.46</v>
      </c>
      <c r="C728" s="219">
        <v>45251</v>
      </c>
      <c r="D728" s="76">
        <v>45262.430555555555</v>
      </c>
      <c r="E728" s="76">
        <v>45279</v>
      </c>
      <c r="F728" s="273">
        <f t="shared" si="55"/>
        <v>6.2152777777773736</v>
      </c>
      <c r="G728" s="273">
        <f t="shared" si="56"/>
        <v>16.569444444445253</v>
      </c>
      <c r="H728" s="273">
        <f t="shared" si="57"/>
        <v>22.784722222222626</v>
      </c>
      <c r="I728" s="303">
        <f t="shared" si="58"/>
        <v>2.4133419988937998E-4</v>
      </c>
      <c r="J728" s="301">
        <f t="shared" si="59"/>
        <v>5.4987327072018735E-3</v>
      </c>
      <c r="K728" s="111"/>
      <c r="L728" s="222"/>
      <c r="M728" s="7"/>
    </row>
    <row r="729" spans="1:13" ht="15">
      <c r="A729" s="30" t="s">
        <v>223</v>
      </c>
      <c r="B729" s="262">
        <v>17958.310000000001</v>
      </c>
      <c r="C729" s="219">
        <v>45238</v>
      </c>
      <c r="D729" s="76">
        <v>45254.55</v>
      </c>
      <c r="E729" s="76">
        <v>45267</v>
      </c>
      <c r="F729" s="273">
        <f t="shared" si="55"/>
        <v>8.7750000000014552</v>
      </c>
      <c r="G729" s="273">
        <f t="shared" si="56"/>
        <v>12.44999999999709</v>
      </c>
      <c r="H729" s="273">
        <f t="shared" si="57"/>
        <v>21.224999999998545</v>
      </c>
      <c r="I729" s="303">
        <f t="shared" si="58"/>
        <v>2.4134562322374389E-4</v>
      </c>
      <c r="J729" s="301">
        <f t="shared" si="59"/>
        <v>5.1225608529236128E-3</v>
      </c>
      <c r="K729" s="111"/>
      <c r="L729" s="222"/>
      <c r="M729" s="7"/>
    </row>
    <row r="730" spans="1:13" ht="15">
      <c r="A730" s="30" t="s">
        <v>223</v>
      </c>
      <c r="B730" s="262">
        <v>17960.490000000002</v>
      </c>
      <c r="C730" s="219">
        <v>45264</v>
      </c>
      <c r="D730" s="76">
        <v>45271.529861111114</v>
      </c>
      <c r="E730" s="76">
        <v>45288</v>
      </c>
      <c r="F730" s="273">
        <f t="shared" si="55"/>
        <v>4.2649305555569299</v>
      </c>
      <c r="G730" s="273">
        <f t="shared" si="56"/>
        <v>16.47013888888614</v>
      </c>
      <c r="H730" s="273">
        <f t="shared" si="57"/>
        <v>20.73506944444307</v>
      </c>
      <c r="I730" s="303">
        <f t="shared" si="58"/>
        <v>2.4137492071658304E-4</v>
      </c>
      <c r="J730" s="301">
        <f t="shared" si="59"/>
        <v>5.0049257432052893E-3</v>
      </c>
      <c r="K730" s="111"/>
      <c r="L730" s="222"/>
      <c r="M730" s="7"/>
    </row>
    <row r="731" spans="1:13" ht="15">
      <c r="A731" s="30" t="s">
        <v>223</v>
      </c>
      <c r="B731" s="262">
        <v>17963.05</v>
      </c>
      <c r="C731" s="219">
        <v>45279</v>
      </c>
      <c r="D731" s="76">
        <v>45290.348611111112</v>
      </c>
      <c r="E731" s="76">
        <v>45300</v>
      </c>
      <c r="F731" s="273">
        <f t="shared" si="55"/>
        <v>6.1743055555562023</v>
      </c>
      <c r="G731" s="273">
        <f t="shared" si="56"/>
        <v>9.6513888888875954</v>
      </c>
      <c r="H731" s="273">
        <f t="shared" si="57"/>
        <v>15.825694444443798</v>
      </c>
      <c r="I731" s="303">
        <f t="shared" si="58"/>
        <v>2.4140932511184361E-4</v>
      </c>
      <c r="J731" s="301">
        <f t="shared" si="59"/>
        <v>3.8204702152594299E-3</v>
      </c>
      <c r="K731" s="111"/>
      <c r="L731" s="222"/>
      <c r="M731" s="7"/>
    </row>
    <row r="732" spans="1:13" ht="15">
      <c r="A732" s="30" t="s">
        <v>223</v>
      </c>
      <c r="B732" s="262">
        <v>17963.650000000001</v>
      </c>
      <c r="C732" s="219">
        <v>45250</v>
      </c>
      <c r="D732" s="76">
        <v>45261.427777777775</v>
      </c>
      <c r="E732" s="76">
        <v>45279</v>
      </c>
      <c r="F732" s="273">
        <f t="shared" si="55"/>
        <v>6.2138888888875954</v>
      </c>
      <c r="G732" s="273">
        <f t="shared" si="56"/>
        <v>17.572222222224809</v>
      </c>
      <c r="H732" s="273">
        <f t="shared" si="57"/>
        <v>23.786111111112405</v>
      </c>
      <c r="I732" s="303">
        <f t="shared" si="58"/>
        <v>2.4141738864198286E-4</v>
      </c>
      <c r="J732" s="301">
        <f t="shared" si="59"/>
        <v>5.7423808303928101E-3</v>
      </c>
      <c r="K732" s="111"/>
      <c r="L732" s="222"/>
      <c r="M732" s="7"/>
    </row>
    <row r="733" spans="1:13" ht="15">
      <c r="A733" s="30" t="s">
        <v>223</v>
      </c>
      <c r="B733" s="262">
        <v>17969.490000000002</v>
      </c>
      <c r="C733" s="219">
        <v>45230</v>
      </c>
      <c r="D733" s="76">
        <v>45244.418749999997</v>
      </c>
      <c r="E733" s="76">
        <v>45259</v>
      </c>
      <c r="F733" s="273">
        <f t="shared" si="55"/>
        <v>7.7093749999985448</v>
      </c>
      <c r="G733" s="273">
        <f t="shared" si="56"/>
        <v>14.58125000000291</v>
      </c>
      <c r="H733" s="273">
        <f t="shared" si="57"/>
        <v>22.290625000001455</v>
      </c>
      <c r="I733" s="303">
        <f t="shared" si="58"/>
        <v>2.4149587366867115E-4</v>
      </c>
      <c r="J733" s="301">
        <f t="shared" si="59"/>
        <v>5.3830939589960738E-3</v>
      </c>
      <c r="K733" s="111"/>
      <c r="L733" s="222"/>
      <c r="M733" s="7"/>
    </row>
    <row r="734" spans="1:13" ht="15">
      <c r="A734" s="30" t="s">
        <v>223</v>
      </c>
      <c r="B734" s="262">
        <v>17970.34</v>
      </c>
      <c r="C734" s="219">
        <v>45223</v>
      </c>
      <c r="D734" s="76">
        <v>45240.356249999997</v>
      </c>
      <c r="E734" s="76">
        <v>45247</v>
      </c>
      <c r="F734" s="273">
        <f t="shared" si="55"/>
        <v>9.1781249999985448</v>
      </c>
      <c r="G734" s="273">
        <f t="shared" si="56"/>
        <v>6.6437500000029104</v>
      </c>
      <c r="H734" s="273">
        <f t="shared" si="57"/>
        <v>15.821875000001455</v>
      </c>
      <c r="I734" s="303">
        <f t="shared" si="58"/>
        <v>2.41507297003035E-4</v>
      </c>
      <c r="J734" s="301">
        <f t="shared" si="59"/>
        <v>3.8210982647702459E-3</v>
      </c>
      <c r="K734" s="111"/>
      <c r="L734" s="222"/>
      <c r="M734" s="7"/>
    </row>
    <row r="735" spans="1:13" ht="15">
      <c r="A735" s="30" t="s">
        <v>223</v>
      </c>
      <c r="B735" s="262">
        <v>17970.82</v>
      </c>
      <c r="C735" s="219">
        <v>45260</v>
      </c>
      <c r="D735" s="76">
        <v>45273.460416666669</v>
      </c>
      <c r="E735" s="76">
        <v>45288</v>
      </c>
      <c r="F735" s="273">
        <f t="shared" si="55"/>
        <v>7.2302083333343035</v>
      </c>
      <c r="G735" s="273">
        <f t="shared" si="56"/>
        <v>14.539583333331393</v>
      </c>
      <c r="H735" s="273">
        <f t="shared" si="57"/>
        <v>21.769791666665697</v>
      </c>
      <c r="I735" s="303">
        <f t="shared" si="58"/>
        <v>2.4151374782714638E-4</v>
      </c>
      <c r="J735" s="301">
        <f t="shared" si="59"/>
        <v>5.2577039748326121E-3</v>
      </c>
      <c r="K735" s="111"/>
      <c r="L735" s="222"/>
      <c r="M735" s="7"/>
    </row>
    <row r="736" spans="1:13" ht="15">
      <c r="A736" s="30" t="s">
        <v>223</v>
      </c>
      <c r="B736" s="262">
        <v>17973.62</v>
      </c>
      <c r="C736" s="219">
        <v>45264</v>
      </c>
      <c r="D736" s="76">
        <v>45275.461805555555</v>
      </c>
      <c r="E736" s="76">
        <v>45288</v>
      </c>
      <c r="F736" s="273">
        <f t="shared" si="55"/>
        <v>6.2309027777773736</v>
      </c>
      <c r="G736" s="273">
        <f t="shared" si="56"/>
        <v>12.538194444445253</v>
      </c>
      <c r="H736" s="273">
        <f t="shared" si="57"/>
        <v>18.769097222222626</v>
      </c>
      <c r="I736" s="303">
        <f t="shared" si="58"/>
        <v>2.4155137763446266E-4</v>
      </c>
      <c r="J736" s="301">
        <f t="shared" si="59"/>
        <v>4.5337012909830417E-3</v>
      </c>
      <c r="K736" s="111"/>
      <c r="L736" s="222"/>
      <c r="M736" s="7"/>
    </row>
    <row r="737" spans="1:13" ht="15">
      <c r="A737" s="30" t="s">
        <v>223</v>
      </c>
      <c r="B737" s="262">
        <v>17986.62</v>
      </c>
      <c r="C737" s="219">
        <v>45238</v>
      </c>
      <c r="D737" s="76">
        <v>45258.464583333334</v>
      </c>
      <c r="E737" s="76">
        <v>45267</v>
      </c>
      <c r="F737" s="273">
        <f t="shared" si="55"/>
        <v>10.732291666667152</v>
      </c>
      <c r="G737" s="273">
        <f t="shared" si="56"/>
        <v>8.5354166666656965</v>
      </c>
      <c r="H737" s="273">
        <f t="shared" si="57"/>
        <v>19.267708333332848</v>
      </c>
      <c r="I737" s="303">
        <f t="shared" si="58"/>
        <v>2.4172608745414551E-4</v>
      </c>
      <c r="J737" s="301">
        <f t="shared" si="59"/>
        <v>4.6575077496241847E-3</v>
      </c>
      <c r="K737" s="111"/>
      <c r="L737" s="222"/>
      <c r="M737" s="7"/>
    </row>
    <row r="738" spans="1:13" ht="15">
      <c r="A738" s="30" t="s">
        <v>223</v>
      </c>
      <c r="B738" s="262">
        <v>17987.71</v>
      </c>
      <c r="C738" s="219">
        <v>45274</v>
      </c>
      <c r="D738" s="76">
        <v>45288.380555555559</v>
      </c>
      <c r="E738" s="76">
        <v>45300</v>
      </c>
      <c r="F738" s="273">
        <f t="shared" si="55"/>
        <v>7.6902777777795563</v>
      </c>
      <c r="G738" s="273">
        <f t="shared" si="56"/>
        <v>11.619444444440887</v>
      </c>
      <c r="H738" s="273">
        <f t="shared" si="57"/>
        <v>19.309722222220444</v>
      </c>
      <c r="I738" s="303">
        <f t="shared" si="58"/>
        <v>2.4174073620056508E-4</v>
      </c>
      <c r="J738" s="301">
        <f t="shared" si="59"/>
        <v>4.6679464658279813E-3</v>
      </c>
      <c r="K738" s="111"/>
      <c r="L738" s="222"/>
      <c r="M738" s="7"/>
    </row>
    <row r="739" spans="1:13" ht="15">
      <c r="A739" s="30" t="s">
        <v>223</v>
      </c>
      <c r="B739" s="262">
        <v>17991.23</v>
      </c>
      <c r="C739" s="219">
        <v>45244</v>
      </c>
      <c r="D739" s="76">
        <v>45252.543749999997</v>
      </c>
      <c r="E739" s="76">
        <v>45267</v>
      </c>
      <c r="F739" s="273">
        <f t="shared" si="55"/>
        <v>4.7718749999985448</v>
      </c>
      <c r="G739" s="273">
        <f t="shared" si="56"/>
        <v>14.45625000000291</v>
      </c>
      <c r="H739" s="273">
        <f t="shared" si="57"/>
        <v>19.228125000001455</v>
      </c>
      <c r="I739" s="303">
        <f t="shared" si="58"/>
        <v>2.4178804224404845E-4</v>
      </c>
      <c r="J739" s="301">
        <f t="shared" si="59"/>
        <v>4.6491306997741956E-3</v>
      </c>
      <c r="K739" s="111"/>
      <c r="L739" s="222"/>
      <c r="M739" s="7"/>
    </row>
    <row r="740" spans="1:13" ht="15">
      <c r="A740" s="30" t="s">
        <v>223</v>
      </c>
      <c r="B740" s="262">
        <v>17994.64</v>
      </c>
      <c r="C740" s="219">
        <v>45274</v>
      </c>
      <c r="D740" s="76">
        <v>45288.380555555559</v>
      </c>
      <c r="E740" s="76">
        <v>45300</v>
      </c>
      <c r="F740" s="273">
        <f t="shared" si="55"/>
        <v>7.6902777777795563</v>
      </c>
      <c r="G740" s="273">
        <f t="shared" si="56"/>
        <v>11.619444444440887</v>
      </c>
      <c r="H740" s="273">
        <f t="shared" si="57"/>
        <v>19.309722222220444</v>
      </c>
      <c r="I740" s="303">
        <f t="shared" si="58"/>
        <v>2.4183386997367294E-4</v>
      </c>
      <c r="J740" s="301">
        <f t="shared" si="59"/>
        <v>4.6697448531162018E-3</v>
      </c>
      <c r="K740" s="111"/>
      <c r="L740" s="222"/>
      <c r="M740" s="7"/>
    </row>
    <row r="741" spans="1:13" ht="15">
      <c r="A741" s="30" t="s">
        <v>223</v>
      </c>
      <c r="B741" s="262">
        <v>17994.88</v>
      </c>
      <c r="C741" s="219">
        <v>45229</v>
      </c>
      <c r="D741" s="76">
        <v>45243.62777777778</v>
      </c>
      <c r="E741" s="76">
        <v>45267</v>
      </c>
      <c r="F741" s="273">
        <f t="shared" si="55"/>
        <v>7.8138888888897782</v>
      </c>
      <c r="G741" s="273">
        <f t="shared" si="56"/>
        <v>23.372222222220444</v>
      </c>
      <c r="H741" s="273">
        <f t="shared" si="57"/>
        <v>31.186111111110222</v>
      </c>
      <c r="I741" s="303">
        <f t="shared" si="58"/>
        <v>2.4183709538572865E-4</v>
      </c>
      <c r="J741" s="301">
        <f t="shared" si="59"/>
        <v>7.5419585274874952E-3</v>
      </c>
      <c r="K741" s="111"/>
      <c r="L741" s="222"/>
      <c r="M741" s="7"/>
    </row>
    <row r="742" spans="1:13" ht="15">
      <c r="A742" s="30" t="s">
        <v>223</v>
      </c>
      <c r="B742" s="262">
        <v>18003.14</v>
      </c>
      <c r="C742" s="219">
        <v>45271</v>
      </c>
      <c r="D742" s="76">
        <v>45281.623611111114</v>
      </c>
      <c r="E742" s="76">
        <v>45300</v>
      </c>
      <c r="F742" s="273">
        <f t="shared" si="55"/>
        <v>5.8118055555569299</v>
      </c>
      <c r="G742" s="273">
        <f t="shared" si="56"/>
        <v>18.37638888888614</v>
      </c>
      <c r="H742" s="273">
        <f t="shared" si="57"/>
        <v>24.18819444444307</v>
      </c>
      <c r="I742" s="303">
        <f t="shared" si="58"/>
        <v>2.4194810331731173E-4</v>
      </c>
      <c r="J742" s="301">
        <f t="shared" si="59"/>
        <v>5.8522877685033376E-3</v>
      </c>
      <c r="K742" s="111"/>
      <c r="L742" s="222"/>
      <c r="M742" s="7"/>
    </row>
    <row r="743" spans="1:13" ht="15">
      <c r="A743" s="30" t="s">
        <v>223</v>
      </c>
      <c r="B743" s="262">
        <v>18007.39</v>
      </c>
      <c r="C743" s="219">
        <v>45244</v>
      </c>
      <c r="D743" s="76">
        <v>45251.540277777778</v>
      </c>
      <c r="E743" s="76">
        <v>45267</v>
      </c>
      <c r="F743" s="273">
        <f t="shared" si="55"/>
        <v>4.2701388888890506</v>
      </c>
      <c r="G743" s="273">
        <f t="shared" si="56"/>
        <v>15.459722222221899</v>
      </c>
      <c r="H743" s="273">
        <f t="shared" si="57"/>
        <v>19.729861111110949</v>
      </c>
      <c r="I743" s="303">
        <f t="shared" si="58"/>
        <v>2.420052199891311E-4</v>
      </c>
      <c r="J743" s="301">
        <f t="shared" si="59"/>
        <v>4.7747293785494081E-3</v>
      </c>
      <c r="K743" s="111"/>
      <c r="L743" s="222"/>
      <c r="M743" s="7"/>
    </row>
    <row r="744" spans="1:13" ht="15">
      <c r="A744" s="30" t="s">
        <v>223</v>
      </c>
      <c r="B744" s="262">
        <v>18009.82</v>
      </c>
      <c r="C744" s="219">
        <v>45271</v>
      </c>
      <c r="D744" s="76">
        <v>45283.412499999999</v>
      </c>
      <c r="E744" s="76">
        <v>45300</v>
      </c>
      <c r="F744" s="273">
        <f t="shared" si="55"/>
        <v>6.7062499999992724</v>
      </c>
      <c r="G744" s="273">
        <f t="shared" si="56"/>
        <v>16.587500000001455</v>
      </c>
      <c r="H744" s="273">
        <f t="shared" si="57"/>
        <v>23.293750000000728</v>
      </c>
      <c r="I744" s="303">
        <f t="shared" si="58"/>
        <v>2.420378772861949E-4</v>
      </c>
      <c r="J744" s="301">
        <f t="shared" si="59"/>
        <v>5.6379698040354784E-3</v>
      </c>
      <c r="K744" s="111"/>
      <c r="L744" s="222"/>
      <c r="M744" s="7"/>
    </row>
    <row r="745" spans="1:13" ht="15">
      <c r="A745" s="30" t="s">
        <v>223</v>
      </c>
      <c r="B745" s="262">
        <v>18010.43</v>
      </c>
      <c r="C745" s="219">
        <v>45223</v>
      </c>
      <c r="D745" s="76">
        <v>45240.355555555558</v>
      </c>
      <c r="E745" s="76">
        <v>45247</v>
      </c>
      <c r="F745" s="273">
        <f t="shared" si="55"/>
        <v>9.1777777777788287</v>
      </c>
      <c r="G745" s="273">
        <f t="shared" si="56"/>
        <v>6.6444444444423425</v>
      </c>
      <c r="H745" s="273">
        <f t="shared" si="57"/>
        <v>15.822222222221171</v>
      </c>
      <c r="I745" s="303">
        <f t="shared" si="58"/>
        <v>2.4204607520850313E-4</v>
      </c>
      <c r="J745" s="301">
        <f t="shared" si="59"/>
        <v>3.8297067899653952E-3</v>
      </c>
      <c r="K745" s="111"/>
      <c r="L745" s="222"/>
      <c r="M745" s="7"/>
    </row>
    <row r="746" spans="1:13" ht="15">
      <c r="A746" s="30" t="s">
        <v>223</v>
      </c>
      <c r="B746" s="262">
        <v>18010.55</v>
      </c>
      <c r="C746" s="219">
        <v>45223</v>
      </c>
      <c r="D746" s="76">
        <v>45239.428472222222</v>
      </c>
      <c r="E746" s="76">
        <v>45247</v>
      </c>
      <c r="F746" s="273">
        <f t="shared" si="55"/>
        <v>8.7142361111109494</v>
      </c>
      <c r="G746" s="273">
        <f t="shared" si="56"/>
        <v>7.5715277777781012</v>
      </c>
      <c r="H746" s="273">
        <f t="shared" si="57"/>
        <v>16.285763888889051</v>
      </c>
      <c r="I746" s="303">
        <f t="shared" si="58"/>
        <v>2.4204768791453096E-4</v>
      </c>
      <c r="J746" s="301">
        <f t="shared" si="59"/>
        <v>3.9419314952275552E-3</v>
      </c>
      <c r="K746" s="111"/>
      <c r="L746" s="222"/>
      <c r="M746" s="7"/>
    </row>
    <row r="747" spans="1:13" ht="15">
      <c r="A747" s="30" t="s">
        <v>223</v>
      </c>
      <c r="B747" s="262">
        <v>18013.349999999999</v>
      </c>
      <c r="C747" s="219">
        <v>45247</v>
      </c>
      <c r="D747" s="76">
        <v>45259.473611111112</v>
      </c>
      <c r="E747" s="76">
        <v>45267</v>
      </c>
      <c r="F747" s="273">
        <f t="shared" si="55"/>
        <v>6.7368055555562023</v>
      </c>
      <c r="G747" s="273">
        <f t="shared" si="56"/>
        <v>7.5263888888875954</v>
      </c>
      <c r="H747" s="273">
        <f t="shared" si="57"/>
        <v>14.263194444443798</v>
      </c>
      <c r="I747" s="303">
        <f t="shared" si="58"/>
        <v>2.4208531772184724E-4</v>
      </c>
      <c r="J747" s="301">
        <f t="shared" si="59"/>
        <v>3.4529099588116634E-3</v>
      </c>
      <c r="K747" s="111"/>
      <c r="L747" s="222"/>
      <c r="M747" s="7"/>
    </row>
    <row r="748" spans="1:13" ht="15">
      <c r="A748" s="30" t="s">
        <v>223</v>
      </c>
      <c r="B748" s="262">
        <v>18014.560000000001</v>
      </c>
      <c r="C748" s="219">
        <v>45251</v>
      </c>
      <c r="D748" s="76">
        <v>45269.600694444445</v>
      </c>
      <c r="E748" s="76">
        <v>45279</v>
      </c>
      <c r="F748" s="273">
        <f t="shared" si="55"/>
        <v>9.8003472222226264</v>
      </c>
      <c r="G748" s="273">
        <f t="shared" si="56"/>
        <v>9.3993055555547471</v>
      </c>
      <c r="H748" s="273">
        <f t="shared" si="57"/>
        <v>19.199652777777374</v>
      </c>
      <c r="I748" s="303">
        <f t="shared" si="58"/>
        <v>2.4210157917429467E-4</v>
      </c>
      <c r="J748" s="301">
        <f t="shared" si="59"/>
        <v>4.6482662570980354E-3</v>
      </c>
      <c r="K748" s="111"/>
      <c r="L748" s="222"/>
      <c r="M748" s="7"/>
    </row>
    <row r="749" spans="1:13" ht="15">
      <c r="A749" s="30" t="s">
        <v>223</v>
      </c>
      <c r="B749" s="262">
        <v>18017.72</v>
      </c>
      <c r="C749" s="219">
        <v>45251</v>
      </c>
      <c r="D749" s="76">
        <v>45264.438194444447</v>
      </c>
      <c r="E749" s="76">
        <v>45279</v>
      </c>
      <c r="F749" s="273">
        <f t="shared" si="55"/>
        <v>7.219097222223354</v>
      </c>
      <c r="G749" s="273">
        <f t="shared" si="56"/>
        <v>14.561805555553292</v>
      </c>
      <c r="H749" s="273">
        <f t="shared" si="57"/>
        <v>21.780902777776646</v>
      </c>
      <c r="I749" s="303">
        <f t="shared" si="58"/>
        <v>2.421440470996945E-4</v>
      </c>
      <c r="J749" s="301">
        <f t="shared" si="59"/>
        <v>5.2741159480958148E-3</v>
      </c>
      <c r="K749" s="111"/>
      <c r="L749" s="222"/>
      <c r="M749" s="7"/>
    </row>
    <row r="750" spans="1:13" ht="15">
      <c r="A750" s="30" t="s">
        <v>223</v>
      </c>
      <c r="B750" s="262">
        <v>18019.18</v>
      </c>
      <c r="C750" s="219">
        <v>45250</v>
      </c>
      <c r="D750" s="76">
        <v>45263.434027777781</v>
      </c>
      <c r="E750" s="76">
        <v>45279</v>
      </c>
      <c r="F750" s="273">
        <f t="shared" si="55"/>
        <v>7.2170138888905058</v>
      </c>
      <c r="G750" s="273">
        <f t="shared" si="56"/>
        <v>15.565972222218988</v>
      </c>
      <c r="H750" s="273">
        <f t="shared" si="57"/>
        <v>22.782986111109494</v>
      </c>
      <c r="I750" s="303">
        <f t="shared" si="58"/>
        <v>2.4216366835636658E-4</v>
      </c>
      <c r="J750" s="301">
        <f t="shared" si="59"/>
        <v>5.5172114927784259E-3</v>
      </c>
      <c r="K750" s="111"/>
      <c r="L750" s="222"/>
      <c r="M750" s="7"/>
    </row>
    <row r="751" spans="1:13" ht="15">
      <c r="A751" s="30" t="s">
        <v>223</v>
      </c>
      <c r="B751" s="262">
        <v>18029.39</v>
      </c>
      <c r="C751" s="219">
        <v>45229</v>
      </c>
      <c r="D751" s="76">
        <v>45243.302083333336</v>
      </c>
      <c r="E751" s="76">
        <v>45267</v>
      </c>
      <c r="F751" s="273">
        <f t="shared" si="55"/>
        <v>7.6510416666678793</v>
      </c>
      <c r="G751" s="273">
        <f t="shared" si="56"/>
        <v>23.697916666664241</v>
      </c>
      <c r="H751" s="273">
        <f t="shared" si="57"/>
        <v>31.348958333332121</v>
      </c>
      <c r="I751" s="303">
        <f t="shared" si="58"/>
        <v>2.4230088276090209E-4</v>
      </c>
      <c r="J751" s="301">
        <f t="shared" si="59"/>
        <v>7.5958802778011104E-3</v>
      </c>
      <c r="K751" s="111"/>
      <c r="L751" s="222"/>
      <c r="M751" s="7"/>
    </row>
    <row r="752" spans="1:13" ht="15">
      <c r="A752" s="30" t="s">
        <v>223</v>
      </c>
      <c r="B752" s="262">
        <v>18032.18</v>
      </c>
      <c r="C752" s="219">
        <v>45244</v>
      </c>
      <c r="D752" s="76">
        <v>45253.547222222223</v>
      </c>
      <c r="E752" s="76">
        <v>45267</v>
      </c>
      <c r="F752" s="273">
        <f t="shared" si="55"/>
        <v>5.273611111111677</v>
      </c>
      <c r="G752" s="273">
        <f t="shared" si="56"/>
        <v>13.452777777776646</v>
      </c>
      <c r="H752" s="273">
        <f t="shared" si="57"/>
        <v>18.726388888888323</v>
      </c>
      <c r="I752" s="303">
        <f t="shared" si="58"/>
        <v>2.4233837817604943E-4</v>
      </c>
      <c r="J752" s="301">
        <f t="shared" si="59"/>
        <v>4.5381227124271888E-3</v>
      </c>
      <c r="K752" s="111"/>
      <c r="L752" s="222"/>
      <c r="M752" s="7"/>
    </row>
    <row r="753" spans="1:13" ht="15">
      <c r="A753" s="30" t="s">
        <v>223</v>
      </c>
      <c r="B753" s="262">
        <v>18039.11</v>
      </c>
      <c r="C753" s="219">
        <v>45247</v>
      </c>
      <c r="D753" s="76">
        <v>45259.472916666666</v>
      </c>
      <c r="E753" s="76">
        <v>45267</v>
      </c>
      <c r="F753" s="273">
        <f t="shared" si="55"/>
        <v>6.7364583333328483</v>
      </c>
      <c r="G753" s="273">
        <f t="shared" si="56"/>
        <v>7.5270833333343035</v>
      </c>
      <c r="H753" s="273">
        <f t="shared" si="57"/>
        <v>14.263541666667152</v>
      </c>
      <c r="I753" s="303">
        <f t="shared" si="58"/>
        <v>2.4243151194915729E-4</v>
      </c>
      <c r="J753" s="301">
        <f t="shared" si="59"/>
        <v>3.4579319719999202E-3</v>
      </c>
      <c r="K753" s="111"/>
      <c r="L753" s="222"/>
      <c r="M753" s="7"/>
    </row>
    <row r="754" spans="1:13" ht="15">
      <c r="A754" s="30" t="s">
        <v>223</v>
      </c>
      <c r="B754" s="262">
        <v>18039.349999999999</v>
      </c>
      <c r="C754" s="219">
        <v>45257</v>
      </c>
      <c r="D754" s="76">
        <v>45277.464583333334</v>
      </c>
      <c r="E754" s="76">
        <v>45288</v>
      </c>
      <c r="F754" s="273">
        <f t="shared" si="55"/>
        <v>10.732291666667152</v>
      </c>
      <c r="G754" s="273">
        <f t="shared" si="56"/>
        <v>10.535416666665697</v>
      </c>
      <c r="H754" s="273">
        <f t="shared" si="57"/>
        <v>21.267708333332848</v>
      </c>
      <c r="I754" s="303">
        <f t="shared" si="58"/>
        <v>2.4243473736121294E-4</v>
      </c>
      <c r="J754" s="301">
        <f t="shared" si="59"/>
        <v>5.1560312840664285E-3</v>
      </c>
      <c r="K754" s="111"/>
      <c r="L754" s="222"/>
      <c r="M754" s="7"/>
    </row>
    <row r="755" spans="1:13" ht="15">
      <c r="A755" s="30" t="s">
        <v>223</v>
      </c>
      <c r="B755" s="262">
        <v>18039.96</v>
      </c>
      <c r="C755" s="219">
        <v>45247</v>
      </c>
      <c r="D755" s="76">
        <v>45258.472222222219</v>
      </c>
      <c r="E755" s="76">
        <v>45267</v>
      </c>
      <c r="F755" s="273">
        <f t="shared" si="55"/>
        <v>6.2361111111094942</v>
      </c>
      <c r="G755" s="273">
        <f t="shared" si="56"/>
        <v>8.5277777777810115</v>
      </c>
      <c r="H755" s="273">
        <f t="shared" si="57"/>
        <v>14.763888888890506</v>
      </c>
      <c r="I755" s="303">
        <f t="shared" si="58"/>
        <v>2.4244293528352114E-4</v>
      </c>
      <c r="J755" s="301">
        <f t="shared" si="59"/>
        <v>3.5794005584223777E-3</v>
      </c>
      <c r="K755" s="111"/>
      <c r="L755" s="222"/>
      <c r="M755" s="7"/>
    </row>
    <row r="756" spans="1:13" ht="15">
      <c r="A756" s="30" t="s">
        <v>223</v>
      </c>
      <c r="B756" s="262">
        <v>18043.11</v>
      </c>
      <c r="C756" s="219">
        <v>45244</v>
      </c>
      <c r="D756" s="76">
        <v>45251.539583333331</v>
      </c>
      <c r="E756" s="76">
        <v>45267</v>
      </c>
      <c r="F756" s="273">
        <f t="shared" si="55"/>
        <v>4.2697916666656965</v>
      </c>
      <c r="G756" s="273">
        <f t="shared" si="56"/>
        <v>15.460416666668607</v>
      </c>
      <c r="H756" s="273">
        <f t="shared" si="57"/>
        <v>19.730208333334303</v>
      </c>
      <c r="I756" s="303">
        <f t="shared" si="58"/>
        <v>2.42485268816752E-4</v>
      </c>
      <c r="J756" s="301">
        <f t="shared" si="59"/>
        <v>4.7842848715190893E-3</v>
      </c>
      <c r="K756" s="111"/>
      <c r="L756" s="222"/>
      <c r="M756" s="7"/>
    </row>
    <row r="757" spans="1:13" ht="15">
      <c r="A757" s="30" t="s">
        <v>223</v>
      </c>
      <c r="B757" s="262">
        <v>18058.91</v>
      </c>
      <c r="C757" s="219">
        <v>45252</v>
      </c>
      <c r="D757" s="76">
        <v>45272.53125</v>
      </c>
      <c r="E757" s="76">
        <v>45288</v>
      </c>
      <c r="F757" s="273">
        <f t="shared" si="55"/>
        <v>10.765625</v>
      </c>
      <c r="G757" s="273">
        <f t="shared" si="56"/>
        <v>15.46875</v>
      </c>
      <c r="H757" s="273">
        <f t="shared" si="57"/>
        <v>26.234375</v>
      </c>
      <c r="I757" s="303">
        <f t="shared" si="58"/>
        <v>2.4269760844375114E-4</v>
      </c>
      <c r="J757" s="301">
        <f t="shared" si="59"/>
        <v>6.3670200715165333E-3</v>
      </c>
      <c r="K757" s="111"/>
      <c r="L757" s="222"/>
      <c r="M757" s="7"/>
    </row>
    <row r="758" spans="1:13" ht="15">
      <c r="A758" s="30" t="s">
        <v>223</v>
      </c>
      <c r="B758" s="262">
        <v>18071.669999999998</v>
      </c>
      <c r="C758" s="219">
        <v>45223</v>
      </c>
      <c r="D758" s="76">
        <v>45240.354861111111</v>
      </c>
      <c r="E758" s="76">
        <v>45247</v>
      </c>
      <c r="F758" s="273">
        <f t="shared" si="55"/>
        <v>9.1774305555554747</v>
      </c>
      <c r="G758" s="273">
        <f t="shared" si="56"/>
        <v>6.6451388888890506</v>
      </c>
      <c r="H758" s="273">
        <f t="shared" si="57"/>
        <v>15.822569444444525</v>
      </c>
      <c r="I758" s="303">
        <f t="shared" si="58"/>
        <v>2.4286909285137827E-4</v>
      </c>
      <c r="J758" s="301">
        <f t="shared" si="59"/>
        <v>3.8428130875501781E-3</v>
      </c>
      <c r="K758" s="111"/>
      <c r="L758" s="222"/>
      <c r="M758" s="7"/>
    </row>
    <row r="759" spans="1:13" ht="15">
      <c r="A759" s="30" t="s">
        <v>223</v>
      </c>
      <c r="B759" s="262">
        <v>18079.2</v>
      </c>
      <c r="C759" s="219">
        <v>45250</v>
      </c>
      <c r="D759" s="76">
        <v>45263.432638888888</v>
      </c>
      <c r="E759" s="76">
        <v>45279</v>
      </c>
      <c r="F759" s="273">
        <f t="shared" si="55"/>
        <v>7.2163194444437977</v>
      </c>
      <c r="G759" s="273">
        <f t="shared" si="56"/>
        <v>15.567361111112405</v>
      </c>
      <c r="H759" s="273">
        <f t="shared" si="57"/>
        <v>22.783680555556202</v>
      </c>
      <c r="I759" s="303">
        <f t="shared" si="58"/>
        <v>2.4297029015462538E-4</v>
      </c>
      <c r="J759" s="301">
        <f t="shared" si="59"/>
        <v>5.5357574753737869E-3</v>
      </c>
      <c r="K759" s="111"/>
      <c r="L759" s="222"/>
      <c r="M759" s="7"/>
    </row>
    <row r="760" spans="1:13" ht="15">
      <c r="A760" s="30" t="s">
        <v>223</v>
      </c>
      <c r="B760" s="262">
        <v>18144.2</v>
      </c>
      <c r="C760" s="219">
        <v>45223</v>
      </c>
      <c r="D760" s="76">
        <v>45246.341666666667</v>
      </c>
      <c r="E760" s="76">
        <v>45259</v>
      </c>
      <c r="F760" s="273">
        <f t="shared" si="55"/>
        <v>12.170833333333576</v>
      </c>
      <c r="G760" s="273">
        <f t="shared" si="56"/>
        <v>12.658333333332848</v>
      </c>
      <c r="H760" s="273">
        <f t="shared" si="57"/>
        <v>24.829166666666424</v>
      </c>
      <c r="I760" s="303">
        <f t="shared" si="58"/>
        <v>2.4384383925303961E-4</v>
      </c>
      <c r="J760" s="301">
        <f t="shared" si="59"/>
        <v>6.0544393254535365E-3</v>
      </c>
      <c r="K760" s="111"/>
      <c r="L760" s="222"/>
      <c r="M760" s="7"/>
    </row>
    <row r="761" spans="1:13" ht="15">
      <c r="A761" s="30" t="s">
        <v>223</v>
      </c>
      <c r="B761" s="262">
        <v>18175.669999999998</v>
      </c>
      <c r="C761" s="219">
        <v>45230</v>
      </c>
      <c r="D761" s="76">
        <v>45243.628472222219</v>
      </c>
      <c r="E761" s="76">
        <v>45267</v>
      </c>
      <c r="F761" s="273">
        <f t="shared" si="55"/>
        <v>7.3142361111094942</v>
      </c>
      <c r="G761" s="273">
        <f t="shared" si="56"/>
        <v>23.371527777781012</v>
      </c>
      <c r="H761" s="273">
        <f t="shared" si="57"/>
        <v>30.685763888890506</v>
      </c>
      <c r="I761" s="303">
        <f t="shared" si="58"/>
        <v>2.4426677140884108E-4</v>
      </c>
      <c r="J761" s="301">
        <f t="shared" si="59"/>
        <v>7.4955124733532873E-3</v>
      </c>
      <c r="K761" s="111"/>
      <c r="L761" s="222"/>
      <c r="M761" s="7"/>
    </row>
    <row r="762" spans="1:13" ht="15">
      <c r="A762" s="30" t="s">
        <v>223</v>
      </c>
      <c r="B762" s="262">
        <v>18187.580000000002</v>
      </c>
      <c r="C762" s="219">
        <v>45260</v>
      </c>
      <c r="D762" s="76">
        <v>45273.458333333336</v>
      </c>
      <c r="E762" s="76">
        <v>45288</v>
      </c>
      <c r="F762" s="273">
        <f t="shared" si="55"/>
        <v>7.2291666666678793</v>
      </c>
      <c r="G762" s="273">
        <f t="shared" si="56"/>
        <v>14.541666666664241</v>
      </c>
      <c r="H762" s="273">
        <f t="shared" si="57"/>
        <v>21.770833333332121</v>
      </c>
      <c r="I762" s="303">
        <f t="shared" si="58"/>
        <v>2.4442683248210442E-4</v>
      </c>
      <c r="J762" s="301">
        <f t="shared" si="59"/>
        <v>5.3213758321621852E-3</v>
      </c>
      <c r="K762" s="111"/>
      <c r="L762" s="222"/>
      <c r="M762" s="7"/>
    </row>
    <row r="763" spans="1:13" ht="15">
      <c r="A763" s="30" t="s">
        <v>223</v>
      </c>
      <c r="B763" s="262">
        <v>18302.27</v>
      </c>
      <c r="C763" s="219">
        <v>45247</v>
      </c>
      <c r="D763" s="76">
        <v>45260.318749999999</v>
      </c>
      <c r="E763" s="76">
        <v>45267</v>
      </c>
      <c r="F763" s="273">
        <f t="shared" si="55"/>
        <v>7.1593749999992724</v>
      </c>
      <c r="G763" s="273">
        <f t="shared" si="56"/>
        <v>6.6812500000014552</v>
      </c>
      <c r="H763" s="273">
        <f t="shared" si="57"/>
        <v>13.840625000000728</v>
      </c>
      <c r="I763" s="303">
        <f t="shared" si="58"/>
        <v>2.4596817626821406E-4</v>
      </c>
      <c r="J763" s="301">
        <f t="shared" si="59"/>
        <v>3.4043532896624292E-3</v>
      </c>
      <c r="K763" s="111"/>
      <c r="L763" s="222"/>
      <c r="M763" s="7"/>
    </row>
    <row r="764" spans="1:13" ht="15">
      <c r="A764" s="30" t="s">
        <v>223</v>
      </c>
      <c r="B764" s="262">
        <v>18314.55</v>
      </c>
      <c r="C764" s="219">
        <v>45279</v>
      </c>
      <c r="D764" s="76">
        <v>45289.338194444441</v>
      </c>
      <c r="E764" s="76">
        <v>45300</v>
      </c>
      <c r="F764" s="273">
        <f t="shared" si="55"/>
        <v>5.6690972222204437</v>
      </c>
      <c r="G764" s="273">
        <f t="shared" si="56"/>
        <v>10.661805555559113</v>
      </c>
      <c r="H764" s="273">
        <f t="shared" si="57"/>
        <v>16.330902777779556</v>
      </c>
      <c r="I764" s="303">
        <f t="shared" si="58"/>
        <v>2.4613320985172985E-4</v>
      </c>
      <c r="J764" s="301">
        <f t="shared" si="59"/>
        <v>4.0195775204714132E-3</v>
      </c>
      <c r="K764" s="111"/>
      <c r="L764" s="222"/>
      <c r="M764" s="7"/>
    </row>
    <row r="765" spans="1:13" ht="15">
      <c r="A765" s="30" t="s">
        <v>223</v>
      </c>
      <c r="B765" s="262">
        <v>18327.060000000001</v>
      </c>
      <c r="C765" s="219">
        <v>45230</v>
      </c>
      <c r="D765" s="76">
        <v>45244.419444444444</v>
      </c>
      <c r="E765" s="76">
        <v>45259</v>
      </c>
      <c r="F765" s="273">
        <f t="shared" si="55"/>
        <v>7.7097222222218988</v>
      </c>
      <c r="G765" s="273">
        <f t="shared" si="56"/>
        <v>14.580555555556202</v>
      </c>
      <c r="H765" s="273">
        <f t="shared" si="57"/>
        <v>22.290277777778101</v>
      </c>
      <c r="I765" s="303">
        <f t="shared" si="58"/>
        <v>2.4630133445513236E-4</v>
      </c>
      <c r="J765" s="301">
        <f t="shared" si="59"/>
        <v>5.4901251620423286E-3</v>
      </c>
      <c r="K765" s="111"/>
      <c r="L765" s="222"/>
      <c r="M765" s="7"/>
    </row>
    <row r="766" spans="1:13" ht="15">
      <c r="A766" s="30" t="s">
        <v>223</v>
      </c>
      <c r="B766" s="262">
        <v>18349.54</v>
      </c>
      <c r="C766" s="219">
        <v>45250</v>
      </c>
      <c r="D766" s="76">
        <v>45260.322916666664</v>
      </c>
      <c r="E766" s="76">
        <v>45267</v>
      </c>
      <c r="F766" s="273">
        <f t="shared" si="55"/>
        <v>5.6614583333321207</v>
      </c>
      <c r="G766" s="273">
        <f t="shared" si="56"/>
        <v>6.6770833333357587</v>
      </c>
      <c r="H766" s="273">
        <f t="shared" si="57"/>
        <v>12.338541666667879</v>
      </c>
      <c r="I766" s="303">
        <f t="shared" si="58"/>
        <v>2.4660344805101466E-4</v>
      </c>
      <c r="J766" s="301">
        <f t="shared" si="59"/>
        <v>3.0427269189214124E-3</v>
      </c>
      <c r="K766" s="111"/>
      <c r="L766" s="222"/>
      <c r="M766" s="7"/>
    </row>
    <row r="767" spans="1:13" ht="15">
      <c r="A767" s="30" t="s">
        <v>223</v>
      </c>
      <c r="B767" s="262">
        <v>19852.13</v>
      </c>
      <c r="C767" s="219">
        <v>45114</v>
      </c>
      <c r="D767" s="76">
        <v>45126.488194444442</v>
      </c>
      <c r="E767" s="76">
        <v>45134</v>
      </c>
      <c r="F767" s="273">
        <f t="shared" si="55"/>
        <v>6.7440972222211713</v>
      </c>
      <c r="G767" s="273">
        <f t="shared" si="56"/>
        <v>7.5118055555576575</v>
      </c>
      <c r="H767" s="273">
        <f t="shared" si="57"/>
        <v>14.255902777778829</v>
      </c>
      <c r="I767" s="303">
        <f t="shared" si="58"/>
        <v>2.6679708097080307E-4</v>
      </c>
      <c r="J767" s="301">
        <f t="shared" si="59"/>
        <v>3.8034332477149546E-3</v>
      </c>
      <c r="K767" s="111"/>
      <c r="L767" s="222"/>
      <c r="M767" s="7"/>
    </row>
    <row r="768" spans="1:13" ht="15">
      <c r="A768" s="30" t="s">
        <v>223</v>
      </c>
      <c r="B768" s="262">
        <v>20044.16</v>
      </c>
      <c r="C768" s="219">
        <v>45147</v>
      </c>
      <c r="D768" s="76">
        <v>45167.511111111111</v>
      </c>
      <c r="E768" s="76">
        <v>45176</v>
      </c>
      <c r="F768" s="273">
        <f t="shared" si="55"/>
        <v>10.755555555555475</v>
      </c>
      <c r="G768" s="273">
        <f t="shared" si="56"/>
        <v>8.4888888888890506</v>
      </c>
      <c r="H768" s="273">
        <f t="shared" si="57"/>
        <v>19.244444444444525</v>
      </c>
      <c r="I768" s="303">
        <f t="shared" si="58"/>
        <v>2.6937781379185672E-4</v>
      </c>
      <c r="J768" s="301">
        <f t="shared" si="59"/>
        <v>5.184026372083309E-3</v>
      </c>
      <c r="K768" s="111"/>
      <c r="L768" s="222"/>
      <c r="M768" s="7"/>
    </row>
    <row r="769" spans="1:13" ht="15">
      <c r="A769" s="30" t="s">
        <v>223</v>
      </c>
      <c r="B769" s="262">
        <v>20154.14</v>
      </c>
      <c r="C769" s="219">
        <v>45131</v>
      </c>
      <c r="D769" s="76">
        <v>45145.304861111108</v>
      </c>
      <c r="E769" s="76">
        <v>45155</v>
      </c>
      <c r="F769" s="273">
        <f t="shared" si="55"/>
        <v>7.6524305555540195</v>
      </c>
      <c r="G769" s="273">
        <f t="shared" si="56"/>
        <v>9.695138888891961</v>
      </c>
      <c r="H769" s="273">
        <f t="shared" si="57"/>
        <v>17.34756944444598</v>
      </c>
      <c r="I769" s="303">
        <f t="shared" si="58"/>
        <v>2.708558588663736E-4</v>
      </c>
      <c r="J769" s="301">
        <f t="shared" si="59"/>
        <v>4.6986908211194755E-3</v>
      </c>
      <c r="K769" s="111"/>
      <c r="L769" s="222"/>
      <c r="M769" s="7"/>
    </row>
    <row r="770" spans="1:13" ht="15">
      <c r="A770" s="30" t="s">
        <v>223</v>
      </c>
      <c r="B770" s="262">
        <v>20167.849999999999</v>
      </c>
      <c r="C770" s="219">
        <v>45132</v>
      </c>
      <c r="D770" s="76">
        <v>45147.364583333336</v>
      </c>
      <c r="E770" s="76">
        <v>45155</v>
      </c>
      <c r="F770" s="273">
        <f t="shared" si="55"/>
        <v>8.1822916666678793</v>
      </c>
      <c r="G770" s="273">
        <f t="shared" si="56"/>
        <v>7.6354166666642413</v>
      </c>
      <c r="H770" s="273">
        <f t="shared" si="57"/>
        <v>15.817708333332121</v>
      </c>
      <c r="I770" s="303">
        <f t="shared" si="58"/>
        <v>2.7104011053005446E-4</v>
      </c>
      <c r="J770" s="301">
        <f t="shared" si="59"/>
        <v>4.2872334149985014E-3</v>
      </c>
      <c r="K770" s="111"/>
      <c r="L770" s="222"/>
      <c r="M770" s="7"/>
    </row>
    <row r="771" spans="1:13" ht="15">
      <c r="A771" s="30" t="s">
        <v>223</v>
      </c>
      <c r="B771" s="262">
        <v>20180.3</v>
      </c>
      <c r="C771" s="219">
        <v>45140</v>
      </c>
      <c r="D771" s="76">
        <v>45184.587500000001</v>
      </c>
      <c r="E771" s="76">
        <v>45197</v>
      </c>
      <c r="F771" s="273">
        <f t="shared" si="55"/>
        <v>22.793750000000728</v>
      </c>
      <c r="G771" s="273">
        <f t="shared" si="56"/>
        <v>12.412499999998545</v>
      </c>
      <c r="H771" s="273">
        <f t="shared" si="57"/>
        <v>35.206249999999272</v>
      </c>
      <c r="I771" s="303">
        <f t="shared" si="58"/>
        <v>2.7120742878044304E-4</v>
      </c>
      <c r="J771" s="301">
        <f t="shared" si="59"/>
        <v>9.5481965395012754E-3</v>
      </c>
      <c r="K771" s="111"/>
      <c r="L771" s="222"/>
      <c r="M771" s="7"/>
    </row>
    <row r="772" spans="1:13" ht="15">
      <c r="A772" s="30" t="s">
        <v>223</v>
      </c>
      <c r="B772" s="262">
        <v>20241.009999999998</v>
      </c>
      <c r="C772" s="219">
        <v>45132</v>
      </c>
      <c r="D772" s="76">
        <v>45144.55</v>
      </c>
      <c r="E772" s="76">
        <v>45155</v>
      </c>
      <c r="F772" s="273">
        <f t="shared" si="55"/>
        <v>6.7750000000014552</v>
      </c>
      <c r="G772" s="273">
        <f t="shared" si="56"/>
        <v>10.44999999999709</v>
      </c>
      <c r="H772" s="273">
        <f t="shared" si="57"/>
        <v>17.224999999998545</v>
      </c>
      <c r="I772" s="303">
        <f t="shared" si="58"/>
        <v>2.7202332363836197E-4</v>
      </c>
      <c r="J772" s="301">
        <f t="shared" si="59"/>
        <v>4.6856017496703893E-3</v>
      </c>
      <c r="K772" s="111"/>
      <c r="L772" s="222"/>
      <c r="M772" s="7"/>
    </row>
    <row r="773" spans="1:13" ht="15">
      <c r="A773" s="30" t="s">
        <v>223</v>
      </c>
      <c r="B773" s="262">
        <v>20243.419999999998</v>
      </c>
      <c r="C773" s="219">
        <v>45145</v>
      </c>
      <c r="D773" s="76">
        <v>45166.392361111109</v>
      </c>
      <c r="E773" s="76">
        <v>45176</v>
      </c>
      <c r="F773" s="273">
        <f t="shared" si="55"/>
        <v>11.196180555554747</v>
      </c>
      <c r="G773" s="273">
        <f t="shared" si="56"/>
        <v>9.6076388888905058</v>
      </c>
      <c r="H773" s="273">
        <f t="shared" si="57"/>
        <v>20.803819444445253</v>
      </c>
      <c r="I773" s="303">
        <f t="shared" si="58"/>
        <v>2.7205571215108777E-4</v>
      </c>
      <c r="J773" s="301">
        <f t="shared" si="59"/>
        <v>5.6597979144212005E-3</v>
      </c>
      <c r="K773" s="111"/>
      <c r="L773" s="222"/>
      <c r="M773" s="7"/>
    </row>
    <row r="774" spans="1:13" ht="15">
      <c r="A774" s="30" t="s">
        <v>223</v>
      </c>
      <c r="B774" s="262">
        <v>20263.36</v>
      </c>
      <c r="C774" s="219">
        <v>45138</v>
      </c>
      <c r="D774" s="76">
        <v>45150.542361111111</v>
      </c>
      <c r="E774" s="76">
        <v>45167</v>
      </c>
      <c r="F774" s="273">
        <f t="shared" si="55"/>
        <v>6.7711805555554747</v>
      </c>
      <c r="G774" s="273">
        <f t="shared" si="56"/>
        <v>16.457638888889051</v>
      </c>
      <c r="H774" s="273">
        <f t="shared" si="57"/>
        <v>23.228819444444525</v>
      </c>
      <c r="I774" s="303">
        <f t="shared" si="58"/>
        <v>2.7232369013604747E-4</v>
      </c>
      <c r="J774" s="301">
        <f t="shared" si="59"/>
        <v>6.3257578286151049E-3</v>
      </c>
      <c r="K774" s="111"/>
      <c r="L774" s="222"/>
      <c r="M774" s="7"/>
    </row>
    <row r="775" spans="1:13" ht="15">
      <c r="A775" s="30" t="s">
        <v>223</v>
      </c>
      <c r="B775" s="262">
        <v>20310.98</v>
      </c>
      <c r="C775" s="219">
        <v>45132</v>
      </c>
      <c r="D775" s="76">
        <v>45157.42083333333</v>
      </c>
      <c r="E775" s="76">
        <v>45167</v>
      </c>
      <c r="F775" s="273">
        <f t="shared" si="55"/>
        <v>13.210416666664969</v>
      </c>
      <c r="G775" s="273">
        <f t="shared" si="56"/>
        <v>9.5791666666700621</v>
      </c>
      <c r="H775" s="273">
        <f t="shared" si="57"/>
        <v>22.789583333335031</v>
      </c>
      <c r="I775" s="303">
        <f t="shared" si="58"/>
        <v>2.7296366564476265E-4</v>
      </c>
      <c r="J775" s="301">
        <f t="shared" si="59"/>
        <v>6.2207282051839194E-3</v>
      </c>
      <c r="K775" s="111"/>
      <c r="L775" s="222"/>
      <c r="M775" s="7"/>
    </row>
    <row r="776" spans="1:13" ht="15">
      <c r="A776" s="30" t="s">
        <v>223</v>
      </c>
      <c r="B776" s="262">
        <v>20340.32</v>
      </c>
      <c r="C776" s="219">
        <v>45124</v>
      </c>
      <c r="D776" s="76">
        <v>45134.383333333331</v>
      </c>
      <c r="E776" s="76">
        <v>45147</v>
      </c>
      <c r="F776" s="273">
        <f t="shared" si="55"/>
        <v>5.6916666666656965</v>
      </c>
      <c r="G776" s="273">
        <f t="shared" si="56"/>
        <v>12.616666666668607</v>
      </c>
      <c r="H776" s="273">
        <f t="shared" si="57"/>
        <v>18.308333333334303</v>
      </c>
      <c r="I776" s="303">
        <f t="shared" si="58"/>
        <v>2.7335797226856991E-4</v>
      </c>
      <c r="J776" s="301">
        <f t="shared" si="59"/>
        <v>5.0047288756173329E-3</v>
      </c>
      <c r="K776" s="111"/>
      <c r="L776" s="222"/>
      <c r="M776" s="7"/>
    </row>
    <row r="777" spans="1:13" ht="15">
      <c r="A777" s="30" t="s">
        <v>223</v>
      </c>
      <c r="B777" s="262">
        <v>20415.25</v>
      </c>
      <c r="C777" s="219">
        <v>45154</v>
      </c>
      <c r="D777" s="76">
        <v>45175.551388888889</v>
      </c>
      <c r="E777" s="76">
        <v>45188</v>
      </c>
      <c r="F777" s="273">
        <f t="shared" si="55"/>
        <v>11.275694444444525</v>
      </c>
      <c r="G777" s="273">
        <f t="shared" si="56"/>
        <v>12.448611111110949</v>
      </c>
      <c r="H777" s="273">
        <f t="shared" si="57"/>
        <v>23.724305555555475</v>
      </c>
      <c r="I777" s="303">
        <f t="shared" si="58"/>
        <v>2.7436497279078806E-4</v>
      </c>
      <c r="J777" s="301">
        <f t="shared" si="59"/>
        <v>6.5091184482303195E-3</v>
      </c>
      <c r="K777" s="111"/>
      <c r="L777" s="222"/>
      <c r="M777" s="7"/>
    </row>
    <row r="778" spans="1:13" ht="15">
      <c r="A778" s="30" t="s">
        <v>223</v>
      </c>
      <c r="B778" s="262">
        <v>20447.13</v>
      </c>
      <c r="C778" s="219">
        <v>45118</v>
      </c>
      <c r="D778" s="76">
        <v>45151.54791666667</v>
      </c>
      <c r="E778" s="76">
        <v>45167</v>
      </c>
      <c r="F778" s="273">
        <f t="shared" ref="F778:F841" si="60">(D778-C778+1)/2</f>
        <v>17.273958333335031</v>
      </c>
      <c r="G778" s="273">
        <f t="shared" ref="G778:G841" si="61">E778-D778</f>
        <v>15.452083333329938</v>
      </c>
      <c r="H778" s="273">
        <f t="shared" ref="H778:H841" si="62">SUM(F778:G778)</f>
        <v>32.726041666664969</v>
      </c>
      <c r="I778" s="303">
        <f t="shared" ref="I778:I841" si="63">+B778/B$1768</f>
        <v>2.7479341502551803E-4</v>
      </c>
      <c r="J778" s="301">
        <f t="shared" ref="J778:J841" si="64">+I778*H778</f>
        <v>8.9929007498502633E-3</v>
      </c>
      <c r="K778" s="111"/>
      <c r="L778" s="222"/>
      <c r="M778" s="7"/>
    </row>
    <row r="779" spans="1:13" ht="15">
      <c r="A779" s="30" t="s">
        <v>223</v>
      </c>
      <c r="B779" s="262">
        <v>20452.330000000002</v>
      </c>
      <c r="C779" s="219">
        <v>45139</v>
      </c>
      <c r="D779" s="76">
        <v>45166.390972222223</v>
      </c>
      <c r="E779" s="76">
        <v>45176</v>
      </c>
      <c r="F779" s="273">
        <f t="shared" si="60"/>
        <v>14.195486111111677</v>
      </c>
      <c r="G779" s="273">
        <f t="shared" si="61"/>
        <v>9.609027777776646</v>
      </c>
      <c r="H779" s="273">
        <f t="shared" si="62"/>
        <v>23.804513888888323</v>
      </c>
      <c r="I779" s="303">
        <f t="shared" si="63"/>
        <v>2.7486329895339115E-4</v>
      </c>
      <c r="J779" s="301">
        <f t="shared" si="64"/>
        <v>6.542987217481663E-3</v>
      </c>
      <c r="K779" s="111"/>
      <c r="L779" s="222"/>
      <c r="M779" s="7"/>
    </row>
    <row r="780" spans="1:13" ht="15">
      <c r="A780" s="30" t="s">
        <v>223</v>
      </c>
      <c r="B780" s="262">
        <v>20457.669999999998</v>
      </c>
      <c r="C780" s="219">
        <v>45147</v>
      </c>
      <c r="D780" s="76">
        <v>45175.552083333336</v>
      </c>
      <c r="E780" s="76">
        <v>45188</v>
      </c>
      <c r="F780" s="273">
        <f t="shared" si="60"/>
        <v>14.776041666667879</v>
      </c>
      <c r="G780" s="273">
        <f t="shared" si="61"/>
        <v>12.447916666664241</v>
      </c>
      <c r="H780" s="273">
        <f t="shared" si="62"/>
        <v>27.223958333332121</v>
      </c>
      <c r="I780" s="303">
        <f t="shared" si="63"/>
        <v>2.7493506437163007E-4</v>
      </c>
      <c r="J780" s="301">
        <f t="shared" si="64"/>
        <v>7.4848207368252411E-3</v>
      </c>
      <c r="K780" s="111"/>
      <c r="L780" s="222"/>
      <c r="M780" s="7"/>
    </row>
    <row r="781" spans="1:13" ht="15">
      <c r="A781" s="30" t="s">
        <v>223</v>
      </c>
      <c r="B781" s="262">
        <v>20460.21</v>
      </c>
      <c r="C781" s="219">
        <v>45154</v>
      </c>
      <c r="D781" s="76">
        <v>45166.390972222223</v>
      </c>
      <c r="E781" s="76">
        <v>45176</v>
      </c>
      <c r="F781" s="273">
        <f t="shared" si="60"/>
        <v>6.695486111111677</v>
      </c>
      <c r="G781" s="273">
        <f t="shared" si="61"/>
        <v>9.609027777776646</v>
      </c>
      <c r="H781" s="273">
        <f t="shared" si="62"/>
        <v>16.304513888888323</v>
      </c>
      <c r="I781" s="303">
        <f t="shared" si="63"/>
        <v>2.7496919998255272E-4</v>
      </c>
      <c r="J781" s="301">
        <f t="shared" si="64"/>
        <v>4.4832391401320414E-3</v>
      </c>
      <c r="K781" s="111"/>
      <c r="L781" s="222"/>
      <c r="M781" s="7"/>
    </row>
    <row r="782" spans="1:13" ht="15">
      <c r="A782" s="30" t="s">
        <v>223</v>
      </c>
      <c r="B782" s="262">
        <v>20463.64</v>
      </c>
      <c r="C782" s="219">
        <v>45140</v>
      </c>
      <c r="D782" s="76">
        <v>45184.587500000001</v>
      </c>
      <c r="E782" s="76">
        <v>45197</v>
      </c>
      <c r="F782" s="273">
        <f t="shared" si="60"/>
        <v>22.793750000000728</v>
      </c>
      <c r="G782" s="273">
        <f t="shared" si="61"/>
        <v>12.412499999998545</v>
      </c>
      <c r="H782" s="273">
        <f t="shared" si="62"/>
        <v>35.206249999999272</v>
      </c>
      <c r="I782" s="303">
        <f t="shared" si="63"/>
        <v>2.750152964965152E-4</v>
      </c>
      <c r="J782" s="301">
        <f t="shared" si="64"/>
        <v>9.6822572822802388E-3</v>
      </c>
      <c r="K782" s="111"/>
      <c r="L782" s="222"/>
      <c r="M782" s="7"/>
    </row>
    <row r="783" spans="1:13" ht="15">
      <c r="A783" s="30" t="s">
        <v>223</v>
      </c>
      <c r="B783" s="262">
        <v>20476.34</v>
      </c>
      <c r="C783" s="219">
        <v>45154</v>
      </c>
      <c r="D783" s="76">
        <v>45182.546527777777</v>
      </c>
      <c r="E783" s="76">
        <v>45197</v>
      </c>
      <c r="F783" s="273">
        <f t="shared" si="60"/>
        <v>14.773263888888323</v>
      </c>
      <c r="G783" s="273">
        <f t="shared" si="61"/>
        <v>14.453472222223354</v>
      </c>
      <c r="H783" s="273">
        <f t="shared" si="62"/>
        <v>29.226736111111677</v>
      </c>
      <c r="I783" s="303">
        <f t="shared" si="63"/>
        <v>2.7518597455112849E-4</v>
      </c>
      <c r="J783" s="301">
        <f t="shared" si="64"/>
        <v>8.0427878596849266E-3</v>
      </c>
      <c r="K783" s="111"/>
      <c r="L783" s="222"/>
      <c r="M783" s="7"/>
    </row>
    <row r="784" spans="1:13" ht="15">
      <c r="A784" s="30" t="s">
        <v>223</v>
      </c>
      <c r="B784" s="262">
        <v>20478.88</v>
      </c>
      <c r="C784" s="219">
        <v>45147</v>
      </c>
      <c r="D784" s="76">
        <v>45177.364583333336</v>
      </c>
      <c r="E784" s="76">
        <v>45188</v>
      </c>
      <c r="F784" s="273">
        <f t="shared" si="60"/>
        <v>15.682291666667879</v>
      </c>
      <c r="G784" s="273">
        <f t="shared" si="61"/>
        <v>10.635416666664241</v>
      </c>
      <c r="H784" s="273">
        <f t="shared" si="62"/>
        <v>26.317708333332121</v>
      </c>
      <c r="I784" s="303">
        <f t="shared" si="63"/>
        <v>2.7522011016205115E-4</v>
      </c>
      <c r="J784" s="301">
        <f t="shared" si="64"/>
        <v>7.2431625867123975E-3</v>
      </c>
      <c r="K784" s="111"/>
      <c r="L784" s="222"/>
      <c r="M784" s="7"/>
    </row>
    <row r="785" spans="1:13" ht="15">
      <c r="A785" s="30" t="s">
        <v>223</v>
      </c>
      <c r="B785" s="262">
        <v>20520.66</v>
      </c>
      <c r="C785" s="219">
        <v>45113</v>
      </c>
      <c r="D785" s="76">
        <v>45124.560416666667</v>
      </c>
      <c r="E785" s="76">
        <v>45134</v>
      </c>
      <c r="F785" s="273">
        <f t="shared" si="60"/>
        <v>6.2802083333335759</v>
      </c>
      <c r="G785" s="273">
        <f t="shared" si="61"/>
        <v>9.4395833333328483</v>
      </c>
      <c r="H785" s="273">
        <f t="shared" si="62"/>
        <v>15.719791666666424</v>
      </c>
      <c r="I785" s="303">
        <f t="shared" si="63"/>
        <v>2.7578160064407799E-4</v>
      </c>
      <c r="J785" s="301">
        <f t="shared" si="64"/>
        <v>4.3352293076247047E-3</v>
      </c>
      <c r="K785" s="111"/>
      <c r="L785" s="222"/>
      <c r="M785" s="7"/>
    </row>
    <row r="786" spans="1:13" ht="15">
      <c r="A786" s="30" t="s">
        <v>223</v>
      </c>
      <c r="B786" s="262">
        <v>20526.38</v>
      </c>
      <c r="C786" s="219">
        <v>45139</v>
      </c>
      <c r="D786" s="76">
        <v>45162.301388888889</v>
      </c>
      <c r="E786" s="76">
        <v>45176</v>
      </c>
      <c r="F786" s="273">
        <f t="shared" si="60"/>
        <v>12.150694444444525</v>
      </c>
      <c r="G786" s="273">
        <f t="shared" si="61"/>
        <v>13.698611111110949</v>
      </c>
      <c r="H786" s="273">
        <f t="shared" si="62"/>
        <v>25.849305555555475</v>
      </c>
      <c r="I786" s="303">
        <f t="shared" si="63"/>
        <v>2.7585847296473847E-4</v>
      </c>
      <c r="J786" s="301">
        <f t="shared" si="64"/>
        <v>7.1307499577544639E-3</v>
      </c>
      <c r="K786" s="111"/>
      <c r="L786" s="222"/>
      <c r="M786" s="7"/>
    </row>
    <row r="787" spans="1:13" ht="15">
      <c r="A787" s="30" t="s">
        <v>223</v>
      </c>
      <c r="B787" s="262">
        <v>20531.330000000002</v>
      </c>
      <c r="C787" s="219">
        <v>45117</v>
      </c>
      <c r="D787" s="76">
        <v>45138.419444444444</v>
      </c>
      <c r="E787" s="76">
        <v>45147</v>
      </c>
      <c r="F787" s="273">
        <f t="shared" si="60"/>
        <v>11.209722222221899</v>
      </c>
      <c r="G787" s="273">
        <f t="shared" si="61"/>
        <v>8.5805555555562023</v>
      </c>
      <c r="H787" s="273">
        <f t="shared" si="62"/>
        <v>19.790277777778101</v>
      </c>
      <c r="I787" s="303">
        <f t="shared" si="63"/>
        <v>2.7592499708838694E-4</v>
      </c>
      <c r="J787" s="301">
        <f t="shared" si="64"/>
        <v>5.460632338211791E-3</v>
      </c>
      <c r="K787" s="111"/>
      <c r="L787" s="222"/>
      <c r="M787" s="7"/>
    </row>
    <row r="788" spans="1:13" ht="15">
      <c r="A788" s="30" t="s">
        <v>223</v>
      </c>
      <c r="B788" s="262">
        <v>20561.939999999999</v>
      </c>
      <c r="C788" s="219">
        <v>45132</v>
      </c>
      <c r="D788" s="76">
        <v>45143.547222222223</v>
      </c>
      <c r="E788" s="76">
        <v>45155</v>
      </c>
      <c r="F788" s="273">
        <f t="shared" si="60"/>
        <v>6.273611111111677</v>
      </c>
      <c r="G788" s="273">
        <f t="shared" si="61"/>
        <v>11.452777777776646</v>
      </c>
      <c r="H788" s="273">
        <f t="shared" si="62"/>
        <v>17.726388888888323</v>
      </c>
      <c r="I788" s="303">
        <f t="shared" si="63"/>
        <v>2.7633637151765553E-4</v>
      </c>
      <c r="J788" s="301">
        <f t="shared" si="64"/>
        <v>4.8984459856662842E-3</v>
      </c>
      <c r="K788" s="111"/>
      <c r="L788" s="222"/>
      <c r="M788" s="7"/>
    </row>
    <row r="789" spans="1:13" ht="15">
      <c r="A789" s="30" t="s">
        <v>223</v>
      </c>
      <c r="B789" s="262">
        <v>20573.490000000002</v>
      </c>
      <c r="C789" s="219">
        <v>45131</v>
      </c>
      <c r="D789" s="76">
        <v>45146.306944444441</v>
      </c>
      <c r="E789" s="76">
        <v>45155</v>
      </c>
      <c r="F789" s="273">
        <f t="shared" si="60"/>
        <v>8.1534722222204437</v>
      </c>
      <c r="G789" s="273">
        <f t="shared" si="61"/>
        <v>8.6930555555591127</v>
      </c>
      <c r="H789" s="273">
        <f t="shared" si="62"/>
        <v>16.846527777779556</v>
      </c>
      <c r="I789" s="303">
        <f t="shared" si="63"/>
        <v>2.7649159447283529E-4</v>
      </c>
      <c r="J789" s="301">
        <f t="shared" si="64"/>
        <v>4.6579233266091803E-3</v>
      </c>
      <c r="K789" s="111"/>
      <c r="L789" s="222"/>
      <c r="M789" s="7"/>
    </row>
    <row r="790" spans="1:13" ht="15">
      <c r="A790" s="30" t="s">
        <v>223</v>
      </c>
      <c r="B790" s="262">
        <v>20592.54</v>
      </c>
      <c r="C790" s="219">
        <v>45124</v>
      </c>
      <c r="D790" s="76">
        <v>45135.384722222225</v>
      </c>
      <c r="E790" s="76">
        <v>45147</v>
      </c>
      <c r="F790" s="273">
        <f t="shared" si="60"/>
        <v>6.1923611111124046</v>
      </c>
      <c r="G790" s="273">
        <f t="shared" si="61"/>
        <v>11.615277777775191</v>
      </c>
      <c r="H790" s="273">
        <f t="shared" si="62"/>
        <v>17.807638888887595</v>
      </c>
      <c r="I790" s="303">
        <f t="shared" si="63"/>
        <v>2.7674761155475517E-4</v>
      </c>
      <c r="J790" s="301">
        <f t="shared" si="64"/>
        <v>4.928221529929216E-3</v>
      </c>
      <c r="K790" s="111"/>
      <c r="L790" s="222"/>
      <c r="M790" s="7"/>
    </row>
    <row r="791" spans="1:13" ht="15">
      <c r="A791" s="30" t="s">
        <v>223</v>
      </c>
      <c r="B791" s="262">
        <v>20593.810000000001</v>
      </c>
      <c r="C791" s="219">
        <v>45113</v>
      </c>
      <c r="D791" s="76">
        <v>45125.302777777775</v>
      </c>
      <c r="E791" s="76">
        <v>45134</v>
      </c>
      <c r="F791" s="273">
        <f t="shared" si="60"/>
        <v>6.6513888888875954</v>
      </c>
      <c r="G791" s="273">
        <f t="shared" si="61"/>
        <v>8.6972222222248092</v>
      </c>
      <c r="H791" s="273">
        <f t="shared" si="62"/>
        <v>15.348611111112405</v>
      </c>
      <c r="I791" s="303">
        <f t="shared" si="63"/>
        <v>2.767646793602165E-4</v>
      </c>
      <c r="J791" s="301">
        <f t="shared" si="64"/>
        <v>4.2479534327916806E-3</v>
      </c>
      <c r="K791" s="111"/>
      <c r="L791" s="222"/>
      <c r="M791" s="7"/>
    </row>
    <row r="792" spans="1:13" ht="15">
      <c r="A792" s="30" t="s">
        <v>223</v>
      </c>
      <c r="B792" s="262">
        <v>20622.259999999998</v>
      </c>
      <c r="C792" s="219">
        <v>45131</v>
      </c>
      <c r="D792" s="76">
        <v>45146.306250000001</v>
      </c>
      <c r="E792" s="76">
        <v>45155</v>
      </c>
      <c r="F792" s="273">
        <f t="shared" si="60"/>
        <v>8.1531250000007276</v>
      </c>
      <c r="G792" s="273">
        <f t="shared" si="61"/>
        <v>8.6937499999985448</v>
      </c>
      <c r="H792" s="273">
        <f t="shared" si="62"/>
        <v>16.846874999999272</v>
      </c>
      <c r="I792" s="303">
        <f t="shared" si="63"/>
        <v>2.7714702508098389E-4</v>
      </c>
      <c r="J792" s="301">
        <f t="shared" si="64"/>
        <v>4.6690612881609989E-3</v>
      </c>
      <c r="K792" s="111"/>
      <c r="L792" s="222"/>
      <c r="M792" s="7"/>
    </row>
    <row r="793" spans="1:13" ht="15">
      <c r="A793" s="30" t="s">
        <v>223</v>
      </c>
      <c r="B793" s="262">
        <v>20642.900000000001</v>
      </c>
      <c r="C793" s="219">
        <v>45103</v>
      </c>
      <c r="D793" s="76">
        <v>45116.372916666667</v>
      </c>
      <c r="E793" s="76">
        <v>45126</v>
      </c>
      <c r="F793" s="273">
        <f t="shared" si="60"/>
        <v>7.1864583333335759</v>
      </c>
      <c r="G793" s="273">
        <f t="shared" si="61"/>
        <v>9.6270833333328483</v>
      </c>
      <c r="H793" s="273">
        <f t="shared" si="62"/>
        <v>16.813541666666424</v>
      </c>
      <c r="I793" s="303">
        <f t="shared" si="63"/>
        <v>2.7742441051777274E-4</v>
      </c>
      <c r="J793" s="301">
        <f t="shared" si="64"/>
        <v>4.6644868855909433E-3</v>
      </c>
      <c r="K793" s="111"/>
      <c r="L793" s="222"/>
      <c r="M793" s="7"/>
    </row>
    <row r="794" spans="1:13" ht="15">
      <c r="A794" s="30" t="s">
        <v>223</v>
      </c>
      <c r="B794" s="262">
        <v>20646.77</v>
      </c>
      <c r="C794" s="219">
        <v>45112</v>
      </c>
      <c r="D794" s="76">
        <v>45124.561111111114</v>
      </c>
      <c r="E794" s="76">
        <v>45134</v>
      </c>
      <c r="F794" s="273">
        <f t="shared" si="60"/>
        <v>6.7805555555569299</v>
      </c>
      <c r="G794" s="273">
        <f t="shared" si="61"/>
        <v>9.4388888888861402</v>
      </c>
      <c r="H794" s="273">
        <f t="shared" si="62"/>
        <v>16.21944444444307</v>
      </c>
      <c r="I794" s="303">
        <f t="shared" si="63"/>
        <v>2.774764202871706E-4</v>
      </c>
      <c r="J794" s="301">
        <f t="shared" si="64"/>
        <v>4.5005133834906995E-3</v>
      </c>
      <c r="K794" s="111"/>
      <c r="L794" s="222"/>
      <c r="M794" s="7"/>
    </row>
    <row r="795" spans="1:13" ht="15">
      <c r="A795" s="30" t="s">
        <v>223</v>
      </c>
      <c r="B795" s="262">
        <v>20652.87</v>
      </c>
      <c r="C795" s="219">
        <v>45139</v>
      </c>
      <c r="D795" s="76">
        <v>45162.301388888889</v>
      </c>
      <c r="E795" s="76">
        <v>45176</v>
      </c>
      <c r="F795" s="273">
        <f t="shared" si="60"/>
        <v>12.150694444444525</v>
      </c>
      <c r="G795" s="273">
        <f t="shared" si="61"/>
        <v>13.698611111110949</v>
      </c>
      <c r="H795" s="273">
        <f t="shared" si="62"/>
        <v>25.849305555555475</v>
      </c>
      <c r="I795" s="303">
        <f t="shared" si="63"/>
        <v>2.7755839951025253E-4</v>
      </c>
      <c r="J795" s="301">
        <f t="shared" si="64"/>
        <v>7.1746918784514569E-3</v>
      </c>
      <c r="K795" s="111"/>
      <c r="L795" s="222"/>
      <c r="M795" s="7"/>
    </row>
    <row r="796" spans="1:13" ht="15">
      <c r="A796" s="30" t="s">
        <v>223</v>
      </c>
      <c r="B796" s="262">
        <v>20652.87</v>
      </c>
      <c r="C796" s="219">
        <v>45139</v>
      </c>
      <c r="D796" s="76">
        <v>45165.350694444445</v>
      </c>
      <c r="E796" s="76">
        <v>45176</v>
      </c>
      <c r="F796" s="273">
        <f t="shared" si="60"/>
        <v>13.675347222222626</v>
      </c>
      <c r="G796" s="273">
        <f t="shared" si="61"/>
        <v>10.649305555554747</v>
      </c>
      <c r="H796" s="273">
        <f t="shared" si="62"/>
        <v>24.324652777777374</v>
      </c>
      <c r="I796" s="303">
        <f t="shared" si="63"/>
        <v>2.7755839951025253E-4</v>
      </c>
      <c r="J796" s="301">
        <f t="shared" si="64"/>
        <v>6.7515116936425063E-3</v>
      </c>
      <c r="K796" s="111"/>
      <c r="L796" s="222"/>
      <c r="M796" s="7"/>
    </row>
    <row r="797" spans="1:13" ht="15">
      <c r="A797" s="30" t="s">
        <v>223</v>
      </c>
      <c r="B797" s="262">
        <v>20653.25</v>
      </c>
      <c r="C797" s="219">
        <v>45154</v>
      </c>
      <c r="D797" s="76">
        <v>45173.544444444444</v>
      </c>
      <c r="E797" s="76">
        <v>45188</v>
      </c>
      <c r="F797" s="273">
        <f t="shared" si="60"/>
        <v>10.272222222221899</v>
      </c>
      <c r="G797" s="273">
        <f t="shared" si="61"/>
        <v>14.455555555556202</v>
      </c>
      <c r="H797" s="273">
        <f t="shared" si="62"/>
        <v>24.727777777778101</v>
      </c>
      <c r="I797" s="303">
        <f t="shared" si="63"/>
        <v>2.7756350641267404E-4</v>
      </c>
      <c r="J797" s="301">
        <f t="shared" si="64"/>
        <v>6.8635287057934903E-3</v>
      </c>
      <c r="K797" s="111"/>
      <c r="L797" s="222"/>
      <c r="M797" s="7"/>
    </row>
    <row r="798" spans="1:13" ht="15">
      <c r="A798" s="30" t="s">
        <v>223</v>
      </c>
      <c r="B798" s="262">
        <v>20656.93</v>
      </c>
      <c r="C798" s="219">
        <v>45147</v>
      </c>
      <c r="D798" s="76">
        <v>45182.54583333333</v>
      </c>
      <c r="E798" s="76">
        <v>45197</v>
      </c>
      <c r="F798" s="273">
        <f t="shared" si="60"/>
        <v>18.272916666664969</v>
      </c>
      <c r="G798" s="273">
        <f t="shared" si="61"/>
        <v>14.454166666670062</v>
      </c>
      <c r="H798" s="273">
        <f t="shared" si="62"/>
        <v>32.727083333335031</v>
      </c>
      <c r="I798" s="303">
        <f t="shared" si="63"/>
        <v>2.7761296273086117E-4</v>
      </c>
      <c r="J798" s="301">
        <f t="shared" si="64"/>
        <v>9.0854625657069265E-3</v>
      </c>
      <c r="K798" s="111"/>
      <c r="L798" s="222"/>
      <c r="M798" s="7"/>
    </row>
    <row r="799" spans="1:13" ht="15">
      <c r="A799" s="30" t="s">
        <v>223</v>
      </c>
      <c r="B799" s="262">
        <v>20665.57</v>
      </c>
      <c r="C799" s="219">
        <v>45138</v>
      </c>
      <c r="D799" s="76">
        <v>45150.544444444444</v>
      </c>
      <c r="E799" s="76">
        <v>45167</v>
      </c>
      <c r="F799" s="273">
        <f t="shared" si="60"/>
        <v>6.7722222222218988</v>
      </c>
      <c r="G799" s="273">
        <f t="shared" si="61"/>
        <v>16.455555555556202</v>
      </c>
      <c r="H799" s="273">
        <f t="shared" si="62"/>
        <v>23.227777777778101</v>
      </c>
      <c r="I799" s="303">
        <f t="shared" si="63"/>
        <v>2.7772907756486577E-4</v>
      </c>
      <c r="J799" s="301">
        <f t="shared" si="64"/>
        <v>6.4510292961039994E-3</v>
      </c>
      <c r="K799" s="111"/>
      <c r="L799" s="222"/>
      <c r="M799" s="7"/>
    </row>
    <row r="800" spans="1:13" ht="15">
      <c r="A800" s="30" t="s">
        <v>223</v>
      </c>
      <c r="B800" s="262">
        <v>20702.27</v>
      </c>
      <c r="C800" s="219">
        <v>45154</v>
      </c>
      <c r="D800" s="76">
        <v>45176.344444444447</v>
      </c>
      <c r="E800" s="76">
        <v>45188</v>
      </c>
      <c r="F800" s="273">
        <f t="shared" si="60"/>
        <v>11.672222222223354</v>
      </c>
      <c r="G800" s="273">
        <f t="shared" si="61"/>
        <v>11.655555555553292</v>
      </c>
      <c r="H800" s="273">
        <f t="shared" si="62"/>
        <v>23.327777777776646</v>
      </c>
      <c r="I800" s="303">
        <f t="shared" si="63"/>
        <v>2.7822229682504735E-4</v>
      </c>
      <c r="J800" s="301">
        <f t="shared" si="64"/>
        <v>6.4903079131573178E-3</v>
      </c>
      <c r="K800" s="111"/>
      <c r="L800" s="222"/>
      <c r="M800" s="7"/>
    </row>
    <row r="801" spans="1:13" ht="15">
      <c r="A801" s="30" t="s">
        <v>223</v>
      </c>
      <c r="B801" s="262">
        <v>20711.41</v>
      </c>
      <c r="C801" s="219">
        <v>45140</v>
      </c>
      <c r="D801" s="76">
        <v>45183.582638888889</v>
      </c>
      <c r="E801" s="76">
        <v>45197</v>
      </c>
      <c r="F801" s="273">
        <f t="shared" si="60"/>
        <v>22.291319444444525</v>
      </c>
      <c r="G801" s="273">
        <f t="shared" si="61"/>
        <v>13.417361111110949</v>
      </c>
      <c r="H801" s="273">
        <f t="shared" si="62"/>
        <v>35.708680555555475</v>
      </c>
      <c r="I801" s="303">
        <f t="shared" si="63"/>
        <v>2.7834513126750131E-4</v>
      </c>
      <c r="J801" s="301">
        <f t="shared" si="64"/>
        <v>9.9393373766253606E-3</v>
      </c>
      <c r="K801" s="111"/>
      <c r="L801" s="222"/>
      <c r="M801" s="7"/>
    </row>
    <row r="802" spans="1:13" ht="15">
      <c r="A802" s="30" t="s">
        <v>223</v>
      </c>
      <c r="B802" s="262">
        <v>20730.080000000002</v>
      </c>
      <c r="C802" s="219">
        <v>45113</v>
      </c>
      <c r="D802" s="76">
        <v>45127.490972222222</v>
      </c>
      <c r="E802" s="76">
        <v>45134</v>
      </c>
      <c r="F802" s="273">
        <f t="shared" si="60"/>
        <v>7.7454861111109494</v>
      </c>
      <c r="G802" s="273">
        <f t="shared" si="61"/>
        <v>6.5090277777781012</v>
      </c>
      <c r="H802" s="273">
        <f t="shared" si="62"/>
        <v>14.254513888889051</v>
      </c>
      <c r="I802" s="303">
        <f t="shared" si="63"/>
        <v>2.7859604144699968E-4</v>
      </c>
      <c r="J802" s="301">
        <f t="shared" si="64"/>
        <v>3.9712511421957667E-3</v>
      </c>
      <c r="K802" s="111"/>
      <c r="L802" s="222"/>
      <c r="M802" s="7"/>
    </row>
    <row r="803" spans="1:13" ht="15">
      <c r="A803" s="30" t="s">
        <v>223</v>
      </c>
      <c r="B803" s="262">
        <v>20754.09</v>
      </c>
      <c r="C803" s="219">
        <v>45132</v>
      </c>
      <c r="D803" s="76">
        <v>45151.547222222223</v>
      </c>
      <c r="E803" s="76">
        <v>45167</v>
      </c>
      <c r="F803" s="273">
        <f t="shared" si="60"/>
        <v>10.273611111111677</v>
      </c>
      <c r="G803" s="273">
        <f t="shared" si="61"/>
        <v>15.452777777776646</v>
      </c>
      <c r="H803" s="273">
        <f t="shared" si="62"/>
        <v>25.726388888888323</v>
      </c>
      <c r="I803" s="303">
        <f t="shared" si="63"/>
        <v>2.7891871704473697E-4</v>
      </c>
      <c r="J803" s="301">
        <f t="shared" si="64"/>
        <v>7.1755713830827074E-3</v>
      </c>
      <c r="K803" s="111"/>
      <c r="L803" s="222"/>
      <c r="M803" s="7"/>
    </row>
    <row r="804" spans="1:13" ht="15">
      <c r="A804" s="30" t="s">
        <v>223</v>
      </c>
      <c r="B804" s="262">
        <v>20758.53</v>
      </c>
      <c r="C804" s="219">
        <v>45118</v>
      </c>
      <c r="D804" s="76">
        <v>45134.382638888892</v>
      </c>
      <c r="E804" s="76">
        <v>45147</v>
      </c>
      <c r="F804" s="273">
        <f t="shared" si="60"/>
        <v>8.6913194444459805</v>
      </c>
      <c r="G804" s="273">
        <f t="shared" si="61"/>
        <v>12.617361111108039</v>
      </c>
      <c r="H804" s="273">
        <f t="shared" si="62"/>
        <v>21.30868055555402</v>
      </c>
      <c r="I804" s="303">
        <f t="shared" si="63"/>
        <v>2.7897838716776712E-4</v>
      </c>
      <c r="J804" s="301">
        <f t="shared" si="64"/>
        <v>5.9446613340616199E-3</v>
      </c>
      <c r="K804" s="111"/>
      <c r="L804" s="222"/>
      <c r="M804" s="7"/>
    </row>
    <row r="805" spans="1:13" ht="15">
      <c r="A805" s="30" t="s">
        <v>223</v>
      </c>
      <c r="B805" s="262">
        <v>20764.25</v>
      </c>
      <c r="C805" s="219">
        <v>45132</v>
      </c>
      <c r="D805" s="76">
        <v>45150.540277777778</v>
      </c>
      <c r="E805" s="76">
        <v>45167</v>
      </c>
      <c r="F805" s="273">
        <f t="shared" si="60"/>
        <v>9.7701388888890506</v>
      </c>
      <c r="G805" s="273">
        <f t="shared" si="61"/>
        <v>16.459722222221899</v>
      </c>
      <c r="H805" s="273">
        <f t="shared" si="62"/>
        <v>26.229861111110949</v>
      </c>
      <c r="I805" s="303">
        <f t="shared" si="63"/>
        <v>2.790552594884276E-4</v>
      </c>
      <c r="J805" s="301">
        <f t="shared" si="64"/>
        <v>7.3195806987064816E-3</v>
      </c>
      <c r="K805" s="111"/>
      <c r="L805" s="222"/>
      <c r="M805" s="7"/>
    </row>
    <row r="806" spans="1:13" ht="15">
      <c r="A806" s="30" t="s">
        <v>223</v>
      </c>
      <c r="B806" s="262">
        <v>20786.47</v>
      </c>
      <c r="C806" s="219">
        <v>45113</v>
      </c>
      <c r="D806" s="76">
        <v>45122.504166666666</v>
      </c>
      <c r="E806" s="76">
        <v>45134</v>
      </c>
      <c r="F806" s="273">
        <f t="shared" si="60"/>
        <v>5.2520833333328483</v>
      </c>
      <c r="G806" s="273">
        <f t="shared" si="61"/>
        <v>11.495833333334303</v>
      </c>
      <c r="H806" s="273">
        <f t="shared" si="62"/>
        <v>16.747916666667152</v>
      </c>
      <c r="I806" s="303">
        <f t="shared" si="63"/>
        <v>2.7935387888791625E-4</v>
      </c>
      <c r="J806" s="301">
        <f t="shared" si="64"/>
        <v>4.6785954841250497E-3</v>
      </c>
      <c r="K806" s="111"/>
      <c r="L806" s="222"/>
      <c r="M806" s="7"/>
    </row>
    <row r="807" spans="1:13" ht="15">
      <c r="A807" s="30" t="s">
        <v>223</v>
      </c>
      <c r="B807" s="262">
        <v>20793.330000000002</v>
      </c>
      <c r="C807" s="219">
        <v>45114</v>
      </c>
      <c r="D807" s="76">
        <v>45127.492361111108</v>
      </c>
      <c r="E807" s="76">
        <v>45134</v>
      </c>
      <c r="F807" s="273">
        <f t="shared" si="60"/>
        <v>7.2461805555540195</v>
      </c>
      <c r="G807" s="273">
        <f t="shared" si="61"/>
        <v>6.507638888891961</v>
      </c>
      <c r="H807" s="273">
        <f t="shared" si="62"/>
        <v>13.75381944444598</v>
      </c>
      <c r="I807" s="303">
        <f t="shared" si="63"/>
        <v>2.7944607191584121E-4</v>
      </c>
      <c r="J807" s="301">
        <f t="shared" si="64"/>
        <v>3.8434508175901466E-3</v>
      </c>
      <c r="K807" s="111"/>
      <c r="L807" s="222"/>
      <c r="M807" s="7"/>
    </row>
    <row r="808" spans="1:13" ht="15">
      <c r="A808" s="30" t="s">
        <v>223</v>
      </c>
      <c r="B808" s="262">
        <v>20798.41</v>
      </c>
      <c r="C808" s="219">
        <v>45140</v>
      </c>
      <c r="D808" s="76">
        <v>45184.583333333336</v>
      </c>
      <c r="E808" s="76">
        <v>45197</v>
      </c>
      <c r="F808" s="273">
        <f t="shared" si="60"/>
        <v>22.791666666667879</v>
      </c>
      <c r="G808" s="273">
        <f t="shared" si="61"/>
        <v>12.416666666664241</v>
      </c>
      <c r="H808" s="273">
        <f t="shared" si="62"/>
        <v>35.208333333332121</v>
      </c>
      <c r="I808" s="303">
        <f t="shared" si="63"/>
        <v>2.7951434313768653E-4</v>
      </c>
      <c r="J808" s="301">
        <f t="shared" si="64"/>
        <v>9.841234164639041E-3</v>
      </c>
      <c r="K808" s="111"/>
      <c r="L808" s="222"/>
      <c r="M808" s="7"/>
    </row>
    <row r="809" spans="1:13" ht="15">
      <c r="A809" s="30" t="s">
        <v>223</v>
      </c>
      <c r="B809" s="262">
        <v>20806.03</v>
      </c>
      <c r="C809" s="219">
        <v>45117</v>
      </c>
      <c r="D809" s="76">
        <v>45165.349305555559</v>
      </c>
      <c r="E809" s="76">
        <v>45176</v>
      </c>
      <c r="F809" s="273">
        <f t="shared" si="60"/>
        <v>24.674652777779556</v>
      </c>
      <c r="G809" s="273">
        <f t="shared" si="61"/>
        <v>10.650694444440887</v>
      </c>
      <c r="H809" s="273">
        <f t="shared" si="62"/>
        <v>35.325347222220444</v>
      </c>
      <c r="I809" s="303">
        <f t="shared" si="63"/>
        <v>2.7961674997045445E-4</v>
      </c>
      <c r="J809" s="301">
        <f t="shared" si="64"/>
        <v>9.8775587818551013E-3</v>
      </c>
      <c r="K809" s="111"/>
      <c r="L809" s="222"/>
      <c r="M809" s="7"/>
    </row>
    <row r="810" spans="1:13" ht="15">
      <c r="A810" s="30" t="s">
        <v>223</v>
      </c>
      <c r="B810" s="262">
        <v>20810.47</v>
      </c>
      <c r="C810" s="219">
        <v>45112</v>
      </c>
      <c r="D810" s="76">
        <v>45123.55972222222</v>
      </c>
      <c r="E810" s="76">
        <v>45134</v>
      </c>
      <c r="F810" s="273">
        <f t="shared" si="60"/>
        <v>6.2798611111102218</v>
      </c>
      <c r="G810" s="273">
        <f t="shared" si="61"/>
        <v>10.440277777779556</v>
      </c>
      <c r="H810" s="273">
        <f t="shared" si="62"/>
        <v>16.720138888889778</v>
      </c>
      <c r="I810" s="303">
        <f t="shared" si="63"/>
        <v>2.796764200934846E-4</v>
      </c>
      <c r="J810" s="301">
        <f t="shared" si="64"/>
        <v>4.6762285879105468E-3</v>
      </c>
      <c r="K810" s="111"/>
      <c r="L810" s="222"/>
      <c r="M810" s="7"/>
    </row>
    <row r="811" spans="1:13" ht="15">
      <c r="A811" s="30" t="s">
        <v>223</v>
      </c>
      <c r="B811" s="262">
        <v>20860.509999999998</v>
      </c>
      <c r="C811" s="219">
        <v>45139</v>
      </c>
      <c r="D811" s="76">
        <v>45165.35</v>
      </c>
      <c r="E811" s="76">
        <v>45176</v>
      </c>
      <c r="F811" s="273">
        <f t="shared" si="60"/>
        <v>13.674999999999272</v>
      </c>
      <c r="G811" s="273">
        <f t="shared" si="61"/>
        <v>10.650000000001455</v>
      </c>
      <c r="H811" s="273">
        <f t="shared" si="62"/>
        <v>24.325000000000728</v>
      </c>
      <c r="I811" s="303">
        <f t="shared" si="63"/>
        <v>2.8034891850709453E-4</v>
      </c>
      <c r="J811" s="301">
        <f t="shared" si="64"/>
        <v>6.8194874426852781E-3</v>
      </c>
      <c r="K811" s="111"/>
      <c r="L811" s="222"/>
      <c r="M811" s="7"/>
    </row>
    <row r="812" spans="1:13" ht="15">
      <c r="A812" s="30" t="s">
        <v>223</v>
      </c>
      <c r="B812" s="262">
        <v>20870.419999999998</v>
      </c>
      <c r="C812" s="219">
        <v>45118</v>
      </c>
      <c r="D812" s="76">
        <v>45145.303472222222</v>
      </c>
      <c r="E812" s="76">
        <v>45155</v>
      </c>
      <c r="F812" s="273">
        <f t="shared" si="60"/>
        <v>14.151736111110949</v>
      </c>
      <c r="G812" s="273">
        <f t="shared" si="61"/>
        <v>9.6965277777781012</v>
      </c>
      <c r="H812" s="273">
        <f t="shared" si="62"/>
        <v>23.848263888889051</v>
      </c>
      <c r="I812" s="303">
        <f t="shared" si="63"/>
        <v>2.8048210114656045E-4</v>
      </c>
      <c r="J812" s="301">
        <f t="shared" si="64"/>
        <v>6.6890111642532437E-3</v>
      </c>
      <c r="K812" s="111"/>
      <c r="L812" s="222"/>
      <c r="M812" s="7"/>
    </row>
    <row r="813" spans="1:13" ht="15">
      <c r="A813" s="30" t="s">
        <v>223</v>
      </c>
      <c r="B813" s="262">
        <v>20896.330000000002</v>
      </c>
      <c r="C813" s="219">
        <v>45117</v>
      </c>
      <c r="D813" s="76">
        <v>45138.419444444444</v>
      </c>
      <c r="E813" s="76">
        <v>45147</v>
      </c>
      <c r="F813" s="273">
        <f t="shared" si="60"/>
        <v>11.209722222221899</v>
      </c>
      <c r="G813" s="273">
        <f t="shared" si="61"/>
        <v>8.5805555555562023</v>
      </c>
      <c r="H813" s="273">
        <f t="shared" si="62"/>
        <v>19.790277777778101</v>
      </c>
      <c r="I813" s="303">
        <f t="shared" si="63"/>
        <v>2.8083031125640534E-4</v>
      </c>
      <c r="J813" s="301">
        <f t="shared" si="64"/>
        <v>5.5577098681841462E-3</v>
      </c>
      <c r="K813" s="111"/>
      <c r="L813" s="222"/>
      <c r="M813" s="7"/>
    </row>
    <row r="814" spans="1:13" ht="15">
      <c r="A814" s="30" t="s">
        <v>223</v>
      </c>
      <c r="B814" s="262">
        <v>20975.47</v>
      </c>
      <c r="C814" s="219">
        <v>44923</v>
      </c>
      <c r="D814" s="76">
        <v>45023.236111111109</v>
      </c>
      <c r="E814" s="76">
        <v>45035</v>
      </c>
      <c r="F814" s="273">
        <f t="shared" si="60"/>
        <v>50.618055555554747</v>
      </c>
      <c r="G814" s="273">
        <f t="shared" si="61"/>
        <v>11.763888888890506</v>
      </c>
      <c r="H814" s="273">
        <f t="shared" si="62"/>
        <v>62.381944444445253</v>
      </c>
      <c r="I814" s="303">
        <f t="shared" si="63"/>
        <v>2.8189389088176692E-4</v>
      </c>
      <c r="J814" s="301">
        <f t="shared" si="64"/>
        <v>1.7585089040214896E-2</v>
      </c>
      <c r="K814" s="111"/>
      <c r="L814" s="222"/>
      <c r="M814" s="7"/>
    </row>
    <row r="815" spans="1:13" ht="15">
      <c r="A815" s="30" t="s">
        <v>223</v>
      </c>
      <c r="B815" s="262">
        <v>20987.77</v>
      </c>
      <c r="C815" s="219">
        <v>45132</v>
      </c>
      <c r="D815" s="76">
        <v>45146.306944444441</v>
      </c>
      <c r="E815" s="76">
        <v>45155</v>
      </c>
      <c r="F815" s="273">
        <f t="shared" si="60"/>
        <v>7.6534722222204437</v>
      </c>
      <c r="G815" s="273">
        <f t="shared" si="61"/>
        <v>8.6930555555591127</v>
      </c>
      <c r="H815" s="273">
        <f t="shared" si="62"/>
        <v>16.346527777779556</v>
      </c>
      <c r="I815" s="303">
        <f t="shared" si="63"/>
        <v>2.8205919324962066E-4</v>
      </c>
      <c r="J815" s="301">
        <f t="shared" si="64"/>
        <v>4.610688437433016E-3</v>
      </c>
      <c r="K815" s="111"/>
      <c r="L815" s="222"/>
      <c r="M815" s="7"/>
    </row>
    <row r="816" spans="1:13" ht="15">
      <c r="A816" s="30" t="s">
        <v>223</v>
      </c>
      <c r="B816" s="262">
        <v>20988.47</v>
      </c>
      <c r="C816" s="219">
        <v>45090</v>
      </c>
      <c r="D816" s="76">
        <v>45103.472222222219</v>
      </c>
      <c r="E816" s="76">
        <v>45114</v>
      </c>
      <c r="F816" s="273">
        <f t="shared" si="60"/>
        <v>7.2361111111094942</v>
      </c>
      <c r="G816" s="273">
        <f t="shared" si="61"/>
        <v>10.527777777781012</v>
      </c>
      <c r="H816" s="273">
        <f t="shared" si="62"/>
        <v>17.763888888890506</v>
      </c>
      <c r="I816" s="303">
        <f t="shared" si="63"/>
        <v>2.8206860070144975E-4</v>
      </c>
      <c r="J816" s="301">
        <f t="shared" si="64"/>
        <v>5.010635281905376E-3</v>
      </c>
      <c r="K816" s="111"/>
      <c r="L816" s="222"/>
      <c r="M816" s="7"/>
    </row>
    <row r="817" spans="1:13" ht="15">
      <c r="A817" s="30" t="s">
        <v>223</v>
      </c>
      <c r="B817" s="262">
        <v>21016.720000000001</v>
      </c>
      <c r="C817" s="219">
        <v>45132</v>
      </c>
      <c r="D817" s="76">
        <v>45147.363888888889</v>
      </c>
      <c r="E817" s="76">
        <v>45155</v>
      </c>
      <c r="F817" s="273">
        <f t="shared" si="60"/>
        <v>8.1819444444445253</v>
      </c>
      <c r="G817" s="273">
        <f t="shared" si="61"/>
        <v>7.6361111111109494</v>
      </c>
      <c r="H817" s="273">
        <f t="shared" si="62"/>
        <v>15.818055555555475</v>
      </c>
      <c r="I817" s="303">
        <f t="shared" si="63"/>
        <v>2.8244825857883746E-4</v>
      </c>
      <c r="J817" s="301">
        <f t="shared" si="64"/>
        <v>4.4677822457699495E-3</v>
      </c>
      <c r="K817" s="111"/>
      <c r="L817" s="222"/>
      <c r="M817" s="7"/>
    </row>
    <row r="818" spans="1:13" ht="15">
      <c r="A818" s="30" t="s">
        <v>223</v>
      </c>
      <c r="B818" s="262">
        <v>21073.08</v>
      </c>
      <c r="C818" s="219">
        <v>44900</v>
      </c>
      <c r="D818" s="76">
        <v>44929.274305555555</v>
      </c>
      <c r="E818" s="76">
        <v>44945</v>
      </c>
      <c r="F818" s="273">
        <f t="shared" si="60"/>
        <v>15.137152777777374</v>
      </c>
      <c r="G818" s="273">
        <f t="shared" si="61"/>
        <v>15.725694444445253</v>
      </c>
      <c r="H818" s="273">
        <f t="shared" si="62"/>
        <v>30.862847222222626</v>
      </c>
      <c r="I818" s="303">
        <f t="shared" si="63"/>
        <v>2.832056928432471E-4</v>
      </c>
      <c r="J818" s="301">
        <f t="shared" si="64"/>
        <v>8.740534030684843E-3</v>
      </c>
      <c r="K818" s="111"/>
      <c r="L818" s="222"/>
      <c r="M818" s="7"/>
    </row>
    <row r="819" spans="1:13" ht="15">
      <c r="A819" s="30" t="s">
        <v>223</v>
      </c>
      <c r="B819" s="262">
        <v>21095.77</v>
      </c>
      <c r="C819" s="219">
        <v>44923</v>
      </c>
      <c r="D819" s="76">
        <v>44963.366666666669</v>
      </c>
      <c r="E819" s="76">
        <v>44973</v>
      </c>
      <c r="F819" s="273">
        <f t="shared" si="60"/>
        <v>20.683333333334303</v>
      </c>
      <c r="G819" s="273">
        <f t="shared" si="61"/>
        <v>9.6333333333313931</v>
      </c>
      <c r="H819" s="273">
        <f t="shared" si="62"/>
        <v>30.316666666665697</v>
      </c>
      <c r="I819" s="303">
        <f t="shared" si="63"/>
        <v>2.8351062867467818E-4</v>
      </c>
      <c r="J819" s="301">
        <f t="shared" si="64"/>
        <v>8.5950972259870514E-3</v>
      </c>
      <c r="K819" s="111"/>
      <c r="L819" s="222"/>
      <c r="M819" s="7"/>
    </row>
    <row r="820" spans="1:13" ht="15">
      <c r="A820" s="30" t="s">
        <v>223</v>
      </c>
      <c r="B820" s="262">
        <v>21103.61</v>
      </c>
      <c r="C820" s="219">
        <v>45076</v>
      </c>
      <c r="D820" s="76">
        <v>45088.355555555558</v>
      </c>
      <c r="E820" s="76">
        <v>45106</v>
      </c>
      <c r="F820" s="273">
        <f t="shared" si="60"/>
        <v>6.6777777777788287</v>
      </c>
      <c r="G820" s="273">
        <f t="shared" si="61"/>
        <v>17.644444444442343</v>
      </c>
      <c r="H820" s="273">
        <f t="shared" si="62"/>
        <v>24.322222222221171</v>
      </c>
      <c r="I820" s="303">
        <f t="shared" si="63"/>
        <v>2.8361599213516382E-4</v>
      </c>
      <c r="J820" s="301">
        <f t="shared" si="64"/>
        <v>6.8981711864871866E-3</v>
      </c>
      <c r="K820" s="111"/>
      <c r="L820" s="222"/>
      <c r="M820" s="7"/>
    </row>
    <row r="821" spans="1:13" ht="15">
      <c r="A821" s="30" t="s">
        <v>223</v>
      </c>
      <c r="B821" s="262">
        <v>21152.71</v>
      </c>
      <c r="C821" s="219">
        <v>44923</v>
      </c>
      <c r="D821" s="76">
        <v>44943.337500000001</v>
      </c>
      <c r="E821" s="76">
        <v>44953</v>
      </c>
      <c r="F821" s="273">
        <f t="shared" si="60"/>
        <v>10.668750000000728</v>
      </c>
      <c r="G821" s="273">
        <f t="shared" si="61"/>
        <v>9.6624999999985448</v>
      </c>
      <c r="H821" s="273">
        <f t="shared" si="62"/>
        <v>20.331249999999272</v>
      </c>
      <c r="I821" s="303">
        <f t="shared" si="63"/>
        <v>2.84275857684889E-4</v>
      </c>
      <c r="J821" s="301">
        <f t="shared" si="64"/>
        <v>5.7796835315556926E-3</v>
      </c>
      <c r="K821" s="111"/>
      <c r="L821" s="222"/>
      <c r="M821" s="7"/>
    </row>
    <row r="822" spans="1:13" ht="15">
      <c r="A822" s="30" t="s">
        <v>223</v>
      </c>
      <c r="B822" s="262">
        <v>21153.13</v>
      </c>
      <c r="C822" s="219">
        <v>44888</v>
      </c>
      <c r="D822" s="76">
        <v>44928.272222222222</v>
      </c>
      <c r="E822" s="76">
        <v>44945</v>
      </c>
      <c r="F822" s="273">
        <f t="shared" si="60"/>
        <v>20.636111111110949</v>
      </c>
      <c r="G822" s="273">
        <f t="shared" si="61"/>
        <v>16.727777777778101</v>
      </c>
      <c r="H822" s="273">
        <f t="shared" si="62"/>
        <v>37.363888888889051</v>
      </c>
      <c r="I822" s="303">
        <f t="shared" si="63"/>
        <v>2.842815021559865E-4</v>
      </c>
      <c r="J822" s="301">
        <f t="shared" si="64"/>
        <v>1.0621862459722752E-2</v>
      </c>
      <c r="K822" s="111"/>
      <c r="L822" s="222"/>
      <c r="M822" s="7"/>
    </row>
    <row r="823" spans="1:13" ht="15">
      <c r="A823" s="30" t="s">
        <v>223</v>
      </c>
      <c r="B823" s="262">
        <v>21184.52</v>
      </c>
      <c r="C823" s="219">
        <v>45097</v>
      </c>
      <c r="D823" s="76">
        <v>45111.39166666667</v>
      </c>
      <c r="E823" s="76">
        <v>45126</v>
      </c>
      <c r="F823" s="273">
        <f t="shared" si="60"/>
        <v>7.6958333333350311</v>
      </c>
      <c r="G823" s="273">
        <f t="shared" si="61"/>
        <v>14.608333333329938</v>
      </c>
      <c r="H823" s="273">
        <f t="shared" si="62"/>
        <v>22.304166666664969</v>
      </c>
      <c r="I823" s="303">
        <f t="shared" si="63"/>
        <v>2.8470335917443604E-4</v>
      </c>
      <c r="J823" s="301">
        <f t="shared" si="64"/>
        <v>6.3500711735860003E-3</v>
      </c>
      <c r="K823" s="111"/>
      <c r="L823" s="222"/>
      <c r="M823" s="7"/>
    </row>
    <row r="824" spans="1:13" ht="15">
      <c r="A824" s="30" t="s">
        <v>223</v>
      </c>
      <c r="B824" s="262">
        <v>21193.78</v>
      </c>
      <c r="C824" s="219">
        <v>45077</v>
      </c>
      <c r="D824" s="76">
        <v>45087.354861111111</v>
      </c>
      <c r="E824" s="76">
        <v>45093</v>
      </c>
      <c r="F824" s="273">
        <f t="shared" si="60"/>
        <v>5.6774305555554747</v>
      </c>
      <c r="G824" s="273">
        <f t="shared" si="61"/>
        <v>5.6451388888890506</v>
      </c>
      <c r="H824" s="273">
        <f t="shared" si="62"/>
        <v>11.322569444444525</v>
      </c>
      <c r="I824" s="303">
        <f t="shared" si="63"/>
        <v>2.8482780632291781E-4</v>
      </c>
      <c r="J824" s="301">
        <f t="shared" si="64"/>
        <v>3.2249826168000324E-3</v>
      </c>
      <c r="K824" s="111"/>
      <c r="L824" s="222"/>
      <c r="M824" s="7"/>
    </row>
    <row r="825" spans="1:13" ht="15">
      <c r="A825" s="30" t="s">
        <v>223</v>
      </c>
      <c r="B825" s="262">
        <v>21200.51</v>
      </c>
      <c r="C825" s="219">
        <v>44923</v>
      </c>
      <c r="D825" s="76">
        <v>45035.241666666669</v>
      </c>
      <c r="E825" s="76">
        <v>45043</v>
      </c>
      <c r="F825" s="273">
        <f t="shared" si="60"/>
        <v>56.620833333334303</v>
      </c>
      <c r="G825" s="273">
        <f t="shared" si="61"/>
        <v>7.7583333333313931</v>
      </c>
      <c r="H825" s="273">
        <f t="shared" si="62"/>
        <v>64.379166666665697</v>
      </c>
      <c r="I825" s="303">
        <f t="shared" si="63"/>
        <v>2.8491825225264596E-4</v>
      </c>
      <c r="J825" s="301">
        <f t="shared" si="64"/>
        <v>1.8342799648148195E-2</v>
      </c>
      <c r="K825" s="111"/>
      <c r="L825" s="222"/>
      <c r="M825" s="7"/>
    </row>
    <row r="826" spans="1:13" ht="15">
      <c r="A826" s="30" t="s">
        <v>223</v>
      </c>
      <c r="B826" s="262">
        <v>21215.59</v>
      </c>
      <c r="C826" s="219">
        <v>45097</v>
      </c>
      <c r="D826" s="76">
        <v>45114.379861111112</v>
      </c>
      <c r="E826" s="76">
        <v>45126</v>
      </c>
      <c r="F826" s="273">
        <f t="shared" si="60"/>
        <v>9.1899305555562023</v>
      </c>
      <c r="G826" s="273">
        <f t="shared" si="61"/>
        <v>11.620138888887595</v>
      </c>
      <c r="H826" s="273">
        <f t="shared" si="62"/>
        <v>20.810069444443798</v>
      </c>
      <c r="I826" s="303">
        <f t="shared" si="63"/>
        <v>2.8512091564347807E-4</v>
      </c>
      <c r="J826" s="301">
        <f t="shared" si="64"/>
        <v>5.9333860546041802E-3</v>
      </c>
      <c r="K826" s="111"/>
      <c r="L826" s="222"/>
      <c r="M826" s="7"/>
    </row>
    <row r="827" spans="1:13" ht="15">
      <c r="A827" s="30" t="s">
        <v>223</v>
      </c>
      <c r="B827" s="262">
        <v>21259.61</v>
      </c>
      <c r="C827" s="219">
        <v>45106</v>
      </c>
      <c r="D827" s="76">
        <v>45117.375</v>
      </c>
      <c r="E827" s="76">
        <v>45126</v>
      </c>
      <c r="F827" s="273">
        <f t="shared" si="60"/>
        <v>6.1875</v>
      </c>
      <c r="G827" s="273">
        <f t="shared" si="61"/>
        <v>8.625</v>
      </c>
      <c r="H827" s="273">
        <f t="shared" si="62"/>
        <v>14.8125</v>
      </c>
      <c r="I827" s="303">
        <f t="shared" si="63"/>
        <v>2.8571250997135798E-4</v>
      </c>
      <c r="J827" s="301">
        <f t="shared" si="64"/>
        <v>4.2321165539507405E-3</v>
      </c>
      <c r="K827" s="111"/>
      <c r="L827" s="222"/>
      <c r="M827" s="7"/>
    </row>
    <row r="828" spans="1:13" ht="15">
      <c r="A828" s="30" t="s">
        <v>223</v>
      </c>
      <c r="B828" s="262">
        <v>21311.83</v>
      </c>
      <c r="C828" s="219">
        <v>45097</v>
      </c>
      <c r="D828" s="76">
        <v>45112.354861111111</v>
      </c>
      <c r="E828" s="76">
        <v>45126</v>
      </c>
      <c r="F828" s="273">
        <f t="shared" si="60"/>
        <v>8.1774305555554747</v>
      </c>
      <c r="G828" s="273">
        <f t="shared" si="61"/>
        <v>13.645138888889051</v>
      </c>
      <c r="H828" s="273">
        <f t="shared" si="62"/>
        <v>21.822569444444525</v>
      </c>
      <c r="I828" s="303">
        <f t="shared" si="63"/>
        <v>2.864143058778071E-4</v>
      </c>
      <c r="J828" s="301">
        <f t="shared" si="64"/>
        <v>6.250296079900821E-3</v>
      </c>
      <c r="K828" s="111"/>
      <c r="L828" s="222"/>
      <c r="M828" s="7"/>
    </row>
    <row r="829" spans="1:13" ht="15">
      <c r="A829" s="30" t="s">
        <v>223</v>
      </c>
      <c r="B829" s="262">
        <v>21313.42</v>
      </c>
      <c r="C829" s="219">
        <v>45097</v>
      </c>
      <c r="D829" s="76">
        <v>45117.374305555553</v>
      </c>
      <c r="E829" s="76">
        <v>45126</v>
      </c>
      <c r="F829" s="273">
        <f t="shared" si="60"/>
        <v>10.687152777776646</v>
      </c>
      <c r="G829" s="273">
        <f t="shared" si="61"/>
        <v>8.6256944444467081</v>
      </c>
      <c r="H829" s="273">
        <f t="shared" si="62"/>
        <v>19.312847222223354</v>
      </c>
      <c r="I829" s="303">
        <f t="shared" si="63"/>
        <v>2.8643567423267596E-4</v>
      </c>
      <c r="J829" s="301">
        <f t="shared" si="64"/>
        <v>5.5318884154502094E-3</v>
      </c>
      <c r="K829" s="111"/>
      <c r="L829" s="222"/>
      <c r="M829" s="7"/>
    </row>
    <row r="830" spans="1:13" ht="15">
      <c r="A830" s="30" t="s">
        <v>223</v>
      </c>
      <c r="B830" s="262">
        <v>21316.85</v>
      </c>
      <c r="C830" s="219">
        <v>45105</v>
      </c>
      <c r="D830" s="76">
        <v>45131.505555555559</v>
      </c>
      <c r="E830" s="76">
        <v>45147</v>
      </c>
      <c r="F830" s="273">
        <f t="shared" si="60"/>
        <v>13.752777777779556</v>
      </c>
      <c r="G830" s="273">
        <f t="shared" si="61"/>
        <v>15.494444444440887</v>
      </c>
      <c r="H830" s="273">
        <f t="shared" si="62"/>
        <v>29.247222222220444</v>
      </c>
      <c r="I830" s="303">
        <f t="shared" si="63"/>
        <v>2.8648177074663844E-4</v>
      </c>
      <c r="J830" s="301">
        <f t="shared" si="64"/>
        <v>8.3787960116421464E-3</v>
      </c>
      <c r="K830" s="111"/>
      <c r="L830" s="222"/>
      <c r="M830" s="7"/>
    </row>
    <row r="831" spans="1:13" ht="15">
      <c r="A831" s="30" t="s">
        <v>223</v>
      </c>
      <c r="B831" s="262">
        <v>21382.16</v>
      </c>
      <c r="C831" s="219">
        <v>45105</v>
      </c>
      <c r="D831" s="76">
        <v>45119.293749999997</v>
      </c>
      <c r="E831" s="76">
        <v>45134</v>
      </c>
      <c r="F831" s="273">
        <f t="shared" si="60"/>
        <v>7.6468749999985448</v>
      </c>
      <c r="G831" s="273">
        <f t="shared" si="61"/>
        <v>14.70625000000291</v>
      </c>
      <c r="H831" s="273">
        <f t="shared" si="62"/>
        <v>22.353125000001455</v>
      </c>
      <c r="I831" s="303">
        <f t="shared" si="63"/>
        <v>2.8735948600229125E-4</v>
      </c>
      <c r="J831" s="301">
        <f t="shared" si="64"/>
        <v>6.4233825105453847E-3</v>
      </c>
      <c r="K831" s="111"/>
      <c r="L831" s="222"/>
      <c r="M831" s="7"/>
    </row>
    <row r="832" spans="1:13" ht="15">
      <c r="A832" s="30" t="s">
        <v>223</v>
      </c>
      <c r="B832" s="262">
        <v>21393.27</v>
      </c>
      <c r="C832" s="219">
        <v>45090</v>
      </c>
      <c r="D832" s="76">
        <v>45105.344444444447</v>
      </c>
      <c r="E832" s="76">
        <v>45114</v>
      </c>
      <c r="F832" s="273">
        <f t="shared" si="60"/>
        <v>8.172222222223354</v>
      </c>
      <c r="G832" s="273">
        <f t="shared" si="61"/>
        <v>8.6555555555532919</v>
      </c>
      <c r="H832" s="273">
        <f t="shared" si="62"/>
        <v>16.827777777776646</v>
      </c>
      <c r="I832" s="303">
        <f t="shared" si="63"/>
        <v>2.8750879570203563E-4</v>
      </c>
      <c r="J832" s="301">
        <f t="shared" si="64"/>
        <v>4.8381341232300408E-3</v>
      </c>
      <c r="K832" s="111"/>
      <c r="L832" s="222"/>
      <c r="M832" s="7"/>
    </row>
    <row r="833" spans="1:13" ht="15">
      <c r="A833" s="30" t="s">
        <v>223</v>
      </c>
      <c r="B833" s="262">
        <v>21418.78</v>
      </c>
      <c r="C833" s="219">
        <v>45091</v>
      </c>
      <c r="D833" s="76">
        <v>45107.23333333333</v>
      </c>
      <c r="E833" s="76">
        <v>45114</v>
      </c>
      <c r="F833" s="273">
        <f t="shared" si="60"/>
        <v>8.6166666666649689</v>
      </c>
      <c r="G833" s="273">
        <f t="shared" si="61"/>
        <v>6.7666666666700621</v>
      </c>
      <c r="H833" s="273">
        <f t="shared" si="62"/>
        <v>15.383333333335031</v>
      </c>
      <c r="I833" s="303">
        <f t="shared" si="63"/>
        <v>2.8785163012512097E-4</v>
      </c>
      <c r="J833" s="301">
        <f t="shared" si="64"/>
        <v>4.4281175767585997E-3</v>
      </c>
      <c r="K833" s="111"/>
      <c r="L833" s="222"/>
      <c r="M833" s="7"/>
    </row>
    <row r="834" spans="1:13" ht="15">
      <c r="A834" s="30" t="s">
        <v>223</v>
      </c>
      <c r="B834" s="262">
        <v>21431.34</v>
      </c>
      <c r="C834" s="219">
        <v>45100</v>
      </c>
      <c r="D834" s="76">
        <v>45115.377083333333</v>
      </c>
      <c r="E834" s="76">
        <v>45126</v>
      </c>
      <c r="F834" s="273">
        <f t="shared" si="60"/>
        <v>8.1885416666664241</v>
      </c>
      <c r="G834" s="273">
        <f t="shared" si="61"/>
        <v>10.622916666667152</v>
      </c>
      <c r="H834" s="273">
        <f t="shared" si="62"/>
        <v>18.811458333333576</v>
      </c>
      <c r="I834" s="303">
        <f t="shared" si="63"/>
        <v>2.8802042668936841E-4</v>
      </c>
      <c r="J834" s="301">
        <f t="shared" si="64"/>
        <v>5.4180842558160117E-3</v>
      </c>
      <c r="K834" s="111"/>
      <c r="L834" s="222"/>
      <c r="M834" s="7"/>
    </row>
    <row r="835" spans="1:13" ht="15">
      <c r="A835" s="30" t="s">
        <v>223</v>
      </c>
      <c r="B835" s="262">
        <v>21501.4</v>
      </c>
      <c r="C835" s="219">
        <v>45100</v>
      </c>
      <c r="D835" s="76">
        <v>45115.379166666666</v>
      </c>
      <c r="E835" s="76">
        <v>45126</v>
      </c>
      <c r="F835" s="273">
        <f t="shared" si="60"/>
        <v>8.1895833333328483</v>
      </c>
      <c r="G835" s="273">
        <f t="shared" si="61"/>
        <v>10.620833333334303</v>
      </c>
      <c r="H835" s="273">
        <f t="shared" si="62"/>
        <v>18.810416666667152</v>
      </c>
      <c r="I835" s="303">
        <f t="shared" si="63"/>
        <v>2.8896197822528996E-4</v>
      </c>
      <c r="J835" s="301">
        <f t="shared" si="64"/>
        <v>5.4354952112421048E-3</v>
      </c>
      <c r="K835" s="111"/>
      <c r="L835" s="222"/>
      <c r="M835" s="7"/>
    </row>
    <row r="836" spans="1:13" ht="15">
      <c r="A836" s="30" t="s">
        <v>223</v>
      </c>
      <c r="B836" s="262">
        <v>21528.639999999999</v>
      </c>
      <c r="C836" s="219">
        <v>45090</v>
      </c>
      <c r="D836" s="76">
        <v>45102.557638888888</v>
      </c>
      <c r="E836" s="76">
        <v>45114</v>
      </c>
      <c r="F836" s="273">
        <f t="shared" si="60"/>
        <v>6.7788194444437977</v>
      </c>
      <c r="G836" s="273">
        <f t="shared" si="61"/>
        <v>11.442361111112405</v>
      </c>
      <c r="H836" s="273">
        <f t="shared" si="62"/>
        <v>18.221180555556202</v>
      </c>
      <c r="I836" s="303">
        <f t="shared" si="63"/>
        <v>2.8932806249361E-4</v>
      </c>
      <c r="J836" s="301">
        <f t="shared" si="64"/>
        <v>5.2718988664853163E-3</v>
      </c>
      <c r="K836" s="111"/>
      <c r="L836" s="222"/>
      <c r="M836" s="7"/>
    </row>
    <row r="837" spans="1:13" ht="15">
      <c r="A837" s="30" t="s">
        <v>223</v>
      </c>
      <c r="B837" s="262">
        <v>21539.48</v>
      </c>
      <c r="C837" s="219">
        <v>45100</v>
      </c>
      <c r="D837" s="76">
        <v>45118.381944444445</v>
      </c>
      <c r="E837" s="76">
        <v>45147</v>
      </c>
      <c r="F837" s="273">
        <f t="shared" si="60"/>
        <v>9.6909722222226264</v>
      </c>
      <c r="G837" s="273">
        <f t="shared" si="61"/>
        <v>28.618055555554747</v>
      </c>
      <c r="H837" s="273">
        <f t="shared" si="62"/>
        <v>38.309027777777374</v>
      </c>
      <c r="I837" s="303">
        <f t="shared" si="63"/>
        <v>2.8947374360479167E-4</v>
      </c>
      <c r="J837" s="301">
        <f t="shared" si="64"/>
        <v>1.1089457684693169E-2</v>
      </c>
      <c r="K837" s="111"/>
      <c r="L837" s="222"/>
      <c r="M837" s="7"/>
    </row>
    <row r="838" spans="1:13" ht="15">
      <c r="A838" s="30" t="s">
        <v>223</v>
      </c>
      <c r="B838" s="262">
        <v>21554.15</v>
      </c>
      <c r="C838" s="219">
        <v>45097</v>
      </c>
      <c r="D838" s="76">
        <v>45111.390972222223</v>
      </c>
      <c r="E838" s="76">
        <v>45126</v>
      </c>
      <c r="F838" s="273">
        <f t="shared" si="60"/>
        <v>7.695486111111677</v>
      </c>
      <c r="G838" s="273">
        <f t="shared" si="61"/>
        <v>14.609027777776646</v>
      </c>
      <c r="H838" s="273">
        <f t="shared" si="62"/>
        <v>22.304513888888323</v>
      </c>
      <c r="I838" s="303">
        <f t="shared" si="63"/>
        <v>2.8967089691669538E-4</v>
      </c>
      <c r="J838" s="301">
        <f t="shared" si="64"/>
        <v>6.4609685434851702E-3</v>
      </c>
      <c r="K838" s="111"/>
      <c r="L838" s="222"/>
      <c r="M838" s="7"/>
    </row>
    <row r="839" spans="1:13" ht="15">
      <c r="A839" s="30" t="s">
        <v>223</v>
      </c>
      <c r="B839" s="262">
        <v>21587.73</v>
      </c>
      <c r="C839" s="219">
        <v>45090</v>
      </c>
      <c r="D839" s="76">
        <v>45100.545138888891</v>
      </c>
      <c r="E839" s="76">
        <v>45114</v>
      </c>
      <c r="F839" s="273">
        <f t="shared" si="60"/>
        <v>5.7725694444452529</v>
      </c>
      <c r="G839" s="273">
        <f t="shared" si="61"/>
        <v>13.454861111109494</v>
      </c>
      <c r="H839" s="273">
        <f t="shared" si="62"/>
        <v>19.227430555554747</v>
      </c>
      <c r="I839" s="303">
        <f t="shared" si="63"/>
        <v>2.9012218582015302E-4</v>
      </c>
      <c r="J839" s="301">
        <f t="shared" si="64"/>
        <v>5.5783041804827425E-3</v>
      </c>
      <c r="K839" s="111"/>
      <c r="L839" s="222"/>
      <c r="M839" s="7"/>
    </row>
    <row r="840" spans="1:13" ht="15">
      <c r="A840" s="30" t="s">
        <v>223</v>
      </c>
      <c r="B840" s="262">
        <v>21607.16</v>
      </c>
      <c r="C840" s="219">
        <v>45091</v>
      </c>
      <c r="D840" s="76">
        <v>45103.470833333333</v>
      </c>
      <c r="E840" s="76">
        <v>45114</v>
      </c>
      <c r="F840" s="273">
        <f t="shared" si="60"/>
        <v>6.7354166666664241</v>
      </c>
      <c r="G840" s="273">
        <f t="shared" si="61"/>
        <v>10.529166666667152</v>
      </c>
      <c r="H840" s="273">
        <f t="shared" si="62"/>
        <v>17.264583333333576</v>
      </c>
      <c r="I840" s="303">
        <f t="shared" si="63"/>
        <v>2.9038330980449441E-4</v>
      </c>
      <c r="J840" s="301">
        <f t="shared" si="64"/>
        <v>5.0133468507289145E-3</v>
      </c>
      <c r="K840" s="111"/>
      <c r="L840" s="222"/>
      <c r="M840" s="7"/>
    </row>
    <row r="841" spans="1:13" ht="15">
      <c r="A841" s="30" t="s">
        <v>223</v>
      </c>
      <c r="B841" s="262">
        <v>21616.42</v>
      </c>
      <c r="C841" s="219">
        <v>45091</v>
      </c>
      <c r="D841" s="76">
        <v>45101.550694444442</v>
      </c>
      <c r="E841" s="76">
        <v>45114</v>
      </c>
      <c r="F841" s="273">
        <f t="shared" si="60"/>
        <v>5.7753472222211713</v>
      </c>
      <c r="G841" s="273">
        <f t="shared" si="61"/>
        <v>12.449305555557657</v>
      </c>
      <c r="H841" s="273">
        <f t="shared" si="62"/>
        <v>18.224652777778829</v>
      </c>
      <c r="I841" s="303">
        <f t="shared" si="63"/>
        <v>2.9050775695297617E-4</v>
      </c>
      <c r="J841" s="301">
        <f t="shared" si="64"/>
        <v>5.2944029997193543E-3</v>
      </c>
      <c r="K841" s="111"/>
      <c r="L841" s="222"/>
      <c r="M841" s="7"/>
    </row>
    <row r="842" spans="1:13" ht="15">
      <c r="A842" s="30" t="s">
        <v>223</v>
      </c>
      <c r="B842" s="262">
        <v>21710.15</v>
      </c>
      <c r="C842" s="219">
        <v>45103</v>
      </c>
      <c r="D842" s="76">
        <v>45116.37222222222</v>
      </c>
      <c r="E842" s="76">
        <v>45126</v>
      </c>
      <c r="F842" s="273">
        <f t="shared" ref="F842:F905" si="65">(D842-C842+1)/2</f>
        <v>7.1861111111102218</v>
      </c>
      <c r="G842" s="273">
        <f t="shared" ref="G842:G905" si="66">E842-D842</f>
        <v>9.6277777777795563</v>
      </c>
      <c r="H842" s="273">
        <f t="shared" ref="H842:H905" si="67">SUM(F842:G842)</f>
        <v>16.813888888889778</v>
      </c>
      <c r="I842" s="303">
        <f t="shared" ref="I842:I905" si="68">+B842/B$1768</f>
        <v>2.9176741475288954E-4</v>
      </c>
      <c r="J842" s="301">
        <f t="shared" ref="J842:J905" si="69">+I842*H842</f>
        <v>4.9057448930537048E-3</v>
      </c>
      <c r="K842" s="111"/>
      <c r="L842" s="222"/>
      <c r="M842" s="7"/>
    </row>
    <row r="843" spans="1:13" ht="15">
      <c r="A843" s="30" t="s">
        <v>223</v>
      </c>
      <c r="B843" s="262">
        <v>21753.51</v>
      </c>
      <c r="C843" s="219">
        <v>45105</v>
      </c>
      <c r="D843" s="76">
        <v>45130.49722222222</v>
      </c>
      <c r="E843" s="76">
        <v>45147</v>
      </c>
      <c r="F843" s="273">
        <f t="shared" si="65"/>
        <v>13.248611111110222</v>
      </c>
      <c r="G843" s="273">
        <f t="shared" si="66"/>
        <v>16.502777777779556</v>
      </c>
      <c r="H843" s="273">
        <f t="shared" si="67"/>
        <v>29.751388888889778</v>
      </c>
      <c r="I843" s="303">
        <f t="shared" si="68"/>
        <v>2.923501391976163E-4</v>
      </c>
      <c r="J843" s="301">
        <f t="shared" si="69"/>
        <v>8.6978226829893413E-3</v>
      </c>
      <c r="K843" s="111"/>
      <c r="L843" s="222"/>
      <c r="M843" s="7"/>
    </row>
    <row r="844" spans="1:13" ht="15">
      <c r="A844" s="30" t="s">
        <v>223</v>
      </c>
      <c r="B844" s="262">
        <v>21994.51</v>
      </c>
      <c r="C844" s="219">
        <v>45076</v>
      </c>
      <c r="D844" s="76">
        <v>45086.351388888892</v>
      </c>
      <c r="E844" s="76">
        <v>45093</v>
      </c>
      <c r="F844" s="273">
        <f t="shared" si="65"/>
        <v>5.6756944444459805</v>
      </c>
      <c r="G844" s="273">
        <f t="shared" si="66"/>
        <v>6.648611111108039</v>
      </c>
      <c r="H844" s="273">
        <f t="shared" si="67"/>
        <v>12.32430555555402</v>
      </c>
      <c r="I844" s="303">
        <f t="shared" si="68"/>
        <v>2.9558899047019827E-4</v>
      </c>
      <c r="J844" s="301">
        <f t="shared" si="69"/>
        <v>3.6429290374124686E-3</v>
      </c>
      <c r="K844" s="111"/>
      <c r="L844" s="222"/>
      <c r="M844" s="7"/>
    </row>
    <row r="845" spans="1:13" ht="15">
      <c r="A845" s="30" t="s">
        <v>223</v>
      </c>
      <c r="B845" s="262">
        <v>22269.22</v>
      </c>
      <c r="C845" s="219">
        <v>45077</v>
      </c>
      <c r="D845" s="76">
        <v>45089.571527777778</v>
      </c>
      <c r="E845" s="76">
        <v>45106</v>
      </c>
      <c r="F845" s="273">
        <f t="shared" si="65"/>
        <v>6.7857638888890506</v>
      </c>
      <c r="G845" s="273">
        <f t="shared" si="66"/>
        <v>16.428472222221899</v>
      </c>
      <c r="H845" s="273">
        <f t="shared" si="67"/>
        <v>23.214236111110949</v>
      </c>
      <c r="I845" s="303">
        <f t="shared" si="68"/>
        <v>2.9928087774443488E-4</v>
      </c>
      <c r="J845" s="301">
        <f t="shared" si="69"/>
        <v>6.9475769594998411E-3</v>
      </c>
      <c r="K845" s="111"/>
      <c r="L845" s="222"/>
      <c r="M845" s="7"/>
    </row>
    <row r="846" spans="1:13" ht="15">
      <c r="A846" s="30" t="s">
        <v>223</v>
      </c>
      <c r="B846" s="262">
        <v>22306.240000000002</v>
      </c>
      <c r="C846" s="219">
        <v>45082</v>
      </c>
      <c r="D846" s="76">
        <v>45107.232638888891</v>
      </c>
      <c r="E846" s="76">
        <v>45114</v>
      </c>
      <c r="F846" s="273">
        <f t="shared" si="65"/>
        <v>13.116319444445253</v>
      </c>
      <c r="G846" s="273">
        <f t="shared" si="66"/>
        <v>6.7673611111094942</v>
      </c>
      <c r="H846" s="273">
        <f t="shared" si="67"/>
        <v>19.883680555554747</v>
      </c>
      <c r="I846" s="303">
        <f t="shared" si="68"/>
        <v>2.9977839755402405E-4</v>
      </c>
      <c r="J846" s="301">
        <f t="shared" si="69"/>
        <v>5.9606978944203087E-3</v>
      </c>
      <c r="K846" s="111"/>
      <c r="L846" s="222"/>
      <c r="M846" s="7"/>
    </row>
    <row r="847" spans="1:13" ht="15">
      <c r="A847" s="30" t="s">
        <v>223</v>
      </c>
      <c r="B847" s="262">
        <v>22330.3</v>
      </c>
      <c r="C847" s="219">
        <v>45035</v>
      </c>
      <c r="D847" s="76">
        <v>45065.243055555555</v>
      </c>
      <c r="E847" s="76">
        <v>45072</v>
      </c>
      <c r="F847" s="273">
        <f t="shared" si="65"/>
        <v>15.621527777777374</v>
      </c>
      <c r="G847" s="273">
        <f t="shared" si="66"/>
        <v>6.7569444444452529</v>
      </c>
      <c r="H847" s="273">
        <f t="shared" si="67"/>
        <v>22.378472222222626</v>
      </c>
      <c r="I847" s="303">
        <f t="shared" si="68"/>
        <v>3.0010174511260626E-4</v>
      </c>
      <c r="J847" s="301">
        <f t="shared" si="69"/>
        <v>6.7158185668429946E-3</v>
      </c>
      <c r="K847" s="111"/>
      <c r="L847" s="222"/>
      <c r="M847" s="7"/>
    </row>
    <row r="848" spans="1:13" ht="15">
      <c r="A848" s="30" t="s">
        <v>223</v>
      </c>
      <c r="B848" s="262">
        <v>22337.040000000001</v>
      </c>
      <c r="C848" s="219">
        <v>45082</v>
      </c>
      <c r="D848" s="76">
        <v>45096.523611111108</v>
      </c>
      <c r="E848" s="76">
        <v>45106</v>
      </c>
      <c r="F848" s="273">
        <f t="shared" si="65"/>
        <v>7.7618055555540195</v>
      </c>
      <c r="G848" s="273">
        <f t="shared" si="66"/>
        <v>9.476388888891961</v>
      </c>
      <c r="H848" s="273">
        <f t="shared" si="67"/>
        <v>17.23819444444598</v>
      </c>
      <c r="I848" s="303">
        <f t="shared" si="68"/>
        <v>3.0019232543450336E-4</v>
      </c>
      <c r="J848" s="301">
        <f t="shared" si="69"/>
        <v>5.1747736765703758E-3</v>
      </c>
      <c r="K848" s="111"/>
      <c r="L848" s="222"/>
      <c r="M848" s="7"/>
    </row>
    <row r="849" spans="1:13" ht="15">
      <c r="A849" s="30" t="s">
        <v>223</v>
      </c>
      <c r="B849" s="262">
        <v>22399.439999999999</v>
      </c>
      <c r="C849" s="219">
        <v>45082</v>
      </c>
      <c r="D849" s="76">
        <v>45104.436805555553</v>
      </c>
      <c r="E849" s="76">
        <v>45114</v>
      </c>
      <c r="F849" s="273">
        <f t="shared" si="65"/>
        <v>11.718402777776646</v>
      </c>
      <c r="G849" s="273">
        <f t="shared" si="66"/>
        <v>9.5631944444467081</v>
      </c>
      <c r="H849" s="273">
        <f t="shared" si="67"/>
        <v>21.281597222223354</v>
      </c>
      <c r="I849" s="303">
        <f t="shared" si="68"/>
        <v>3.01030932568981E-4</v>
      </c>
      <c r="J849" s="301">
        <f t="shared" si="69"/>
        <v>6.4064190583633315E-3</v>
      </c>
      <c r="K849" s="111"/>
      <c r="L849" s="222"/>
      <c r="M849" s="7"/>
    </row>
    <row r="850" spans="1:13" ht="15">
      <c r="A850" s="30" t="s">
        <v>223</v>
      </c>
      <c r="B850" s="262">
        <v>22409.09</v>
      </c>
      <c r="C850" s="219">
        <v>45082</v>
      </c>
      <c r="D850" s="76">
        <v>45106.285416666666</v>
      </c>
      <c r="E850" s="76">
        <v>45114</v>
      </c>
      <c r="F850" s="273">
        <f t="shared" si="65"/>
        <v>12.642708333332848</v>
      </c>
      <c r="G850" s="273">
        <f t="shared" si="66"/>
        <v>7.7145833333343035</v>
      </c>
      <c r="H850" s="273">
        <f t="shared" si="67"/>
        <v>20.357291666667152</v>
      </c>
      <c r="I850" s="303">
        <f t="shared" si="68"/>
        <v>3.0116062101205327E-4</v>
      </c>
      <c r="J850" s="301">
        <f t="shared" si="69"/>
        <v>6.1308146004569767E-3</v>
      </c>
      <c r="K850" s="111"/>
      <c r="L850" s="222"/>
      <c r="M850" s="7"/>
    </row>
    <row r="851" spans="1:13" ht="15">
      <c r="A851" s="30" t="s">
        <v>223</v>
      </c>
      <c r="B851" s="262">
        <v>22412</v>
      </c>
      <c r="C851" s="219">
        <v>45049</v>
      </c>
      <c r="D851" s="76">
        <v>45070.231249999997</v>
      </c>
      <c r="E851" s="76">
        <v>45085</v>
      </c>
      <c r="F851" s="273">
        <f t="shared" si="65"/>
        <v>11.115624999998545</v>
      </c>
      <c r="G851" s="273">
        <f t="shared" si="66"/>
        <v>14.76875000000291</v>
      </c>
      <c r="H851" s="273">
        <f t="shared" si="67"/>
        <v>25.884375000001455</v>
      </c>
      <c r="I851" s="303">
        <f t="shared" si="68"/>
        <v>3.0119972913322845E-4</v>
      </c>
      <c r="J851" s="301">
        <f t="shared" si="69"/>
        <v>7.7963667387833486E-3</v>
      </c>
      <c r="K851" s="111"/>
      <c r="L851" s="222"/>
      <c r="M851" s="7"/>
    </row>
    <row r="852" spans="1:13" ht="15">
      <c r="A852" s="30" t="s">
        <v>223</v>
      </c>
      <c r="B852" s="262">
        <v>22412.39</v>
      </c>
      <c r="C852" s="219">
        <v>45023</v>
      </c>
      <c r="D852" s="76">
        <v>45033.598611111112</v>
      </c>
      <c r="E852" s="76">
        <v>45043</v>
      </c>
      <c r="F852" s="273">
        <f t="shared" si="65"/>
        <v>5.7993055555562023</v>
      </c>
      <c r="G852" s="273">
        <f t="shared" si="66"/>
        <v>9.4013888888875954</v>
      </c>
      <c r="H852" s="273">
        <f t="shared" si="67"/>
        <v>15.200694444443798</v>
      </c>
      <c r="I852" s="303">
        <f t="shared" si="68"/>
        <v>3.0120497042781895E-4</v>
      </c>
      <c r="J852" s="301">
        <f t="shared" si="69"/>
        <v>4.5785247206210061E-3</v>
      </c>
      <c r="K852" s="111"/>
      <c r="L852" s="222"/>
      <c r="M852" s="7"/>
    </row>
    <row r="853" spans="1:13" ht="15">
      <c r="A853" s="30" t="s">
        <v>223</v>
      </c>
      <c r="B853" s="262">
        <v>22431.43</v>
      </c>
      <c r="C853" s="219">
        <v>45077</v>
      </c>
      <c r="D853" s="76">
        <v>45086.352777777778</v>
      </c>
      <c r="E853" s="76">
        <v>45093</v>
      </c>
      <c r="F853" s="273">
        <f t="shared" si="65"/>
        <v>5.1763888888890506</v>
      </c>
      <c r="G853" s="273">
        <f t="shared" si="66"/>
        <v>6.6472222222218988</v>
      </c>
      <c r="H853" s="273">
        <f t="shared" si="67"/>
        <v>11.823611111110949</v>
      </c>
      <c r="I853" s="303">
        <f t="shared" si="68"/>
        <v>3.0146085311756984E-4</v>
      </c>
      <c r="J853" s="301">
        <f t="shared" si="69"/>
        <v>3.5643558924858846E-3</v>
      </c>
      <c r="K853" s="111"/>
      <c r="L853" s="222"/>
      <c r="M853" s="7"/>
    </row>
    <row r="854" spans="1:13" ht="15">
      <c r="A854" s="30" t="s">
        <v>223</v>
      </c>
      <c r="B854" s="262">
        <v>22447.82</v>
      </c>
      <c r="C854" s="219">
        <v>45035</v>
      </c>
      <c r="D854" s="76">
        <v>45068.261111111111</v>
      </c>
      <c r="E854" s="76">
        <v>45085</v>
      </c>
      <c r="F854" s="273">
        <f t="shared" si="65"/>
        <v>17.130555555555475</v>
      </c>
      <c r="G854" s="273">
        <f t="shared" si="66"/>
        <v>16.738888888889051</v>
      </c>
      <c r="H854" s="273">
        <f t="shared" si="67"/>
        <v>33.869444444444525</v>
      </c>
      <c r="I854" s="303">
        <f t="shared" si="68"/>
        <v>3.016811218825392E-4</v>
      </c>
      <c r="J854" s="301">
        <f t="shared" si="69"/>
        <v>1.021777199753836E-2</v>
      </c>
      <c r="K854" s="111"/>
      <c r="L854" s="222"/>
      <c r="M854" s="7"/>
    </row>
    <row r="855" spans="1:13" ht="15">
      <c r="A855" s="30" t="s">
        <v>223</v>
      </c>
      <c r="B855" s="262">
        <v>22453.11</v>
      </c>
      <c r="C855" s="219">
        <v>45020</v>
      </c>
      <c r="D855" s="76">
        <v>45034.232638888891</v>
      </c>
      <c r="E855" s="76">
        <v>45043</v>
      </c>
      <c r="F855" s="273">
        <f t="shared" si="65"/>
        <v>7.6163194444452529</v>
      </c>
      <c r="G855" s="273">
        <f t="shared" si="66"/>
        <v>8.7673611111094942</v>
      </c>
      <c r="H855" s="273">
        <f t="shared" si="67"/>
        <v>16.383680555554747</v>
      </c>
      <c r="I855" s="303">
        <f t="shared" si="68"/>
        <v>3.0175221533993324E-4</v>
      </c>
      <c r="J855" s="301">
        <f t="shared" si="69"/>
        <v>4.9438119030604331E-3</v>
      </c>
      <c r="K855" s="111"/>
      <c r="L855" s="222"/>
      <c r="M855" s="7"/>
    </row>
    <row r="856" spans="1:13" ht="15">
      <c r="A856" s="30" t="s">
        <v>223</v>
      </c>
      <c r="B856" s="262">
        <v>22458.66</v>
      </c>
      <c r="C856" s="219">
        <v>45020</v>
      </c>
      <c r="D856" s="76">
        <v>45035.234027777777</v>
      </c>
      <c r="E856" s="76">
        <v>45043</v>
      </c>
      <c r="F856" s="273">
        <f t="shared" si="65"/>
        <v>8.117013888888323</v>
      </c>
      <c r="G856" s="273">
        <f t="shared" si="66"/>
        <v>7.765972222223354</v>
      </c>
      <c r="H856" s="273">
        <f t="shared" si="67"/>
        <v>15.882986111111677</v>
      </c>
      <c r="I856" s="303">
        <f t="shared" si="68"/>
        <v>3.0182680299372088E-4</v>
      </c>
      <c r="J856" s="301">
        <f t="shared" si="69"/>
        <v>4.7939109199105091E-3</v>
      </c>
      <c r="K856" s="111"/>
      <c r="L856" s="222"/>
      <c r="M856" s="7"/>
    </row>
    <row r="857" spans="1:13" ht="15">
      <c r="A857" s="30" t="s">
        <v>223</v>
      </c>
      <c r="B857" s="262">
        <v>22478.49</v>
      </c>
      <c r="C857" s="219">
        <v>45035</v>
      </c>
      <c r="D857" s="76">
        <v>45055.225694444445</v>
      </c>
      <c r="E857" s="76">
        <v>45064</v>
      </c>
      <c r="F857" s="273">
        <f t="shared" si="65"/>
        <v>10.612847222222626</v>
      </c>
      <c r="G857" s="273">
        <f t="shared" si="66"/>
        <v>8.7743055555547471</v>
      </c>
      <c r="H857" s="273">
        <f t="shared" si="67"/>
        <v>19.387152777777374</v>
      </c>
      <c r="I857" s="303">
        <f t="shared" si="68"/>
        <v>3.0209330266482172E-4</v>
      </c>
      <c r="J857" s="301">
        <f t="shared" si="69"/>
        <v>5.8567290119062396E-3</v>
      </c>
      <c r="K857" s="111"/>
      <c r="L857" s="222"/>
      <c r="M857" s="7"/>
    </row>
    <row r="858" spans="1:13" ht="15">
      <c r="A858" s="30" t="s">
        <v>223</v>
      </c>
      <c r="B858" s="262">
        <v>22480.35</v>
      </c>
      <c r="C858" s="219">
        <v>45022</v>
      </c>
      <c r="D858" s="76">
        <v>45032.279166666667</v>
      </c>
      <c r="E858" s="76">
        <v>45043</v>
      </c>
      <c r="F858" s="273">
        <f t="shared" si="65"/>
        <v>5.6395833333335759</v>
      </c>
      <c r="G858" s="273">
        <f t="shared" si="66"/>
        <v>10.720833333332848</v>
      </c>
      <c r="H858" s="273">
        <f t="shared" si="67"/>
        <v>16.360416666666424</v>
      </c>
      <c r="I858" s="303">
        <f t="shared" si="68"/>
        <v>3.0211829960825323E-4</v>
      </c>
      <c r="J858" s="301">
        <f t="shared" si="69"/>
        <v>4.9427812642157867E-3</v>
      </c>
      <c r="K858" s="111"/>
      <c r="L858" s="222"/>
      <c r="M858" s="7"/>
    </row>
    <row r="859" spans="1:13" ht="15">
      <c r="A859" s="30" t="s">
        <v>223</v>
      </c>
      <c r="B859" s="262">
        <v>22523.71</v>
      </c>
      <c r="C859" s="219">
        <v>45035</v>
      </c>
      <c r="D859" s="76">
        <v>45067.243750000001</v>
      </c>
      <c r="E859" s="76">
        <v>45085</v>
      </c>
      <c r="F859" s="273">
        <f t="shared" si="65"/>
        <v>16.621875000000728</v>
      </c>
      <c r="G859" s="273">
        <f t="shared" si="66"/>
        <v>17.756249999998545</v>
      </c>
      <c r="H859" s="273">
        <f t="shared" si="67"/>
        <v>34.378124999999272</v>
      </c>
      <c r="I859" s="303">
        <f t="shared" si="68"/>
        <v>3.0270102405298004E-4</v>
      </c>
      <c r="J859" s="301">
        <f t="shared" si="69"/>
        <v>1.0406293642521134E-2</v>
      </c>
      <c r="K859" s="111"/>
      <c r="L859" s="222"/>
      <c r="M859" s="7"/>
    </row>
    <row r="860" spans="1:13" ht="15">
      <c r="A860" s="30" t="s">
        <v>223</v>
      </c>
      <c r="B860" s="262">
        <v>22537.46</v>
      </c>
      <c r="C860" s="219">
        <v>45027</v>
      </c>
      <c r="D860" s="76">
        <v>45035.234722222223</v>
      </c>
      <c r="E860" s="76">
        <v>45043</v>
      </c>
      <c r="F860" s="273">
        <f t="shared" si="65"/>
        <v>4.617361111111677</v>
      </c>
      <c r="G860" s="273">
        <f t="shared" si="66"/>
        <v>7.765277777776646</v>
      </c>
      <c r="H860" s="273">
        <f t="shared" si="67"/>
        <v>12.382638888888323</v>
      </c>
      <c r="I860" s="303">
        <f t="shared" si="68"/>
        <v>3.0288581328533689E-4</v>
      </c>
      <c r="J860" s="301">
        <f t="shared" si="69"/>
        <v>3.7505256504795801E-3</v>
      </c>
      <c r="K860" s="111"/>
      <c r="L860" s="222"/>
      <c r="M860" s="7"/>
    </row>
    <row r="861" spans="1:13" ht="15">
      <c r="A861" s="30" t="s">
        <v>223</v>
      </c>
      <c r="B861" s="262">
        <v>22552.13</v>
      </c>
      <c r="C861" s="219">
        <v>45050</v>
      </c>
      <c r="D861" s="76">
        <v>45072.231249999997</v>
      </c>
      <c r="E861" s="76">
        <v>45085</v>
      </c>
      <c r="F861" s="273">
        <f t="shared" si="65"/>
        <v>11.615624999998545</v>
      </c>
      <c r="G861" s="273">
        <f t="shared" si="66"/>
        <v>12.76875000000291</v>
      </c>
      <c r="H861" s="273">
        <f t="shared" si="67"/>
        <v>24.384375000001455</v>
      </c>
      <c r="I861" s="303">
        <f t="shared" si="68"/>
        <v>3.030829665972406E-4</v>
      </c>
      <c r="J861" s="301">
        <f t="shared" si="69"/>
        <v>7.39048871362003E-3</v>
      </c>
      <c r="K861" s="111"/>
      <c r="L861" s="222"/>
      <c r="M861" s="7"/>
    </row>
    <row r="862" spans="1:13" ht="15">
      <c r="A862" s="30" t="s">
        <v>223</v>
      </c>
      <c r="B862" s="262">
        <v>22559.93</v>
      </c>
      <c r="C862" s="219">
        <v>45020</v>
      </c>
      <c r="D862" s="76">
        <v>45034.231944444444</v>
      </c>
      <c r="E862" s="76">
        <v>45043</v>
      </c>
      <c r="F862" s="273">
        <f t="shared" si="65"/>
        <v>7.6159722222218988</v>
      </c>
      <c r="G862" s="273">
        <f t="shared" si="66"/>
        <v>8.7680555555562023</v>
      </c>
      <c r="H862" s="273">
        <f t="shared" si="67"/>
        <v>16.384027777778101</v>
      </c>
      <c r="I862" s="303">
        <f t="shared" si="68"/>
        <v>3.0318779248905025E-4</v>
      </c>
      <c r="J862" s="301">
        <f t="shared" si="69"/>
        <v>4.967437214023822E-3</v>
      </c>
      <c r="K862" s="111"/>
      <c r="L862" s="222"/>
      <c r="M862" s="7"/>
    </row>
    <row r="863" spans="1:13" ht="15">
      <c r="A863" s="30" t="s">
        <v>223</v>
      </c>
      <c r="B863" s="262">
        <v>22579.5</v>
      </c>
      <c r="C863" s="219">
        <v>45049</v>
      </c>
      <c r="D863" s="76">
        <v>45070.232638888891</v>
      </c>
      <c r="E863" s="76">
        <v>45085</v>
      </c>
      <c r="F863" s="273">
        <f t="shared" si="65"/>
        <v>11.116319444445253</v>
      </c>
      <c r="G863" s="273">
        <f t="shared" si="66"/>
        <v>14.767361111109494</v>
      </c>
      <c r="H863" s="273">
        <f t="shared" si="67"/>
        <v>25.883680555554747</v>
      </c>
      <c r="I863" s="303">
        <f t="shared" si="68"/>
        <v>3.0345079796375744E-4</v>
      </c>
      <c r="J863" s="301">
        <f t="shared" si="69"/>
        <v>7.85442351882208E-3</v>
      </c>
      <c r="K863" s="111"/>
      <c r="L863" s="222"/>
      <c r="M863" s="7"/>
    </row>
    <row r="864" spans="1:13" ht="15">
      <c r="A864" s="30" t="s">
        <v>223</v>
      </c>
      <c r="B864" s="262">
        <v>22583.07</v>
      </c>
      <c r="C864" s="219">
        <v>45021</v>
      </c>
      <c r="D864" s="76">
        <v>45030.271527777775</v>
      </c>
      <c r="E864" s="76">
        <v>45043</v>
      </c>
      <c r="F864" s="273">
        <f t="shared" si="65"/>
        <v>5.1357638888875954</v>
      </c>
      <c r="G864" s="273">
        <f t="shared" si="66"/>
        <v>12.728472222224809</v>
      </c>
      <c r="H864" s="273">
        <f t="shared" si="67"/>
        <v>17.864236111112405</v>
      </c>
      <c r="I864" s="303">
        <f t="shared" si="68"/>
        <v>3.0349877596808571E-4</v>
      </c>
      <c r="J864" s="301">
        <f t="shared" si="69"/>
        <v>5.42177379332749E-3</v>
      </c>
      <c r="K864" s="111"/>
      <c r="L864" s="222"/>
      <c r="M864" s="7"/>
    </row>
    <row r="865" spans="1:13" ht="15">
      <c r="A865" s="30" t="s">
        <v>223</v>
      </c>
      <c r="B865" s="262">
        <v>22618.23</v>
      </c>
      <c r="C865" s="219">
        <v>45047</v>
      </c>
      <c r="D865" s="76">
        <v>45054.243750000001</v>
      </c>
      <c r="E865" s="76">
        <v>45064</v>
      </c>
      <c r="F865" s="273">
        <f t="shared" si="65"/>
        <v>4.1218750000007276</v>
      </c>
      <c r="G865" s="273">
        <f t="shared" si="66"/>
        <v>9.7562499999985448</v>
      </c>
      <c r="H865" s="273">
        <f t="shared" si="67"/>
        <v>13.878124999999272</v>
      </c>
      <c r="I865" s="303">
        <f t="shared" si="68"/>
        <v>3.0397129883424331E-4</v>
      </c>
      <c r="J865" s="301">
        <f t="shared" si="69"/>
        <v>4.2185516816337617E-3</v>
      </c>
      <c r="K865" s="111"/>
      <c r="L865" s="222"/>
      <c r="M865" s="7"/>
    </row>
    <row r="866" spans="1:13" ht="15">
      <c r="A866" s="30" t="s">
        <v>223</v>
      </c>
      <c r="B866" s="262">
        <v>22634.23</v>
      </c>
      <c r="C866" s="219">
        <v>45050</v>
      </c>
      <c r="D866" s="76">
        <v>45071.229861111111</v>
      </c>
      <c r="E866" s="76">
        <v>45085</v>
      </c>
      <c r="F866" s="273">
        <f t="shared" si="65"/>
        <v>11.114930555555475</v>
      </c>
      <c r="G866" s="273">
        <f t="shared" si="66"/>
        <v>13.770138888889051</v>
      </c>
      <c r="H866" s="273">
        <f t="shared" si="67"/>
        <v>24.885069444444525</v>
      </c>
      <c r="I866" s="303">
        <f t="shared" si="68"/>
        <v>3.0418632630462223E-4</v>
      </c>
      <c r="J866" s="301">
        <f t="shared" si="69"/>
        <v>7.5696978541409865E-3</v>
      </c>
      <c r="K866" s="111"/>
      <c r="L866" s="222"/>
      <c r="M866" s="7"/>
    </row>
    <row r="867" spans="1:13" ht="15">
      <c r="A867" s="30" t="s">
        <v>223</v>
      </c>
      <c r="B867" s="262">
        <v>22634.49</v>
      </c>
      <c r="C867" s="219">
        <v>45026</v>
      </c>
      <c r="D867" s="76">
        <v>45047.251388888886</v>
      </c>
      <c r="E867" s="76">
        <v>45064</v>
      </c>
      <c r="F867" s="273">
        <f t="shared" si="65"/>
        <v>11.12569444444307</v>
      </c>
      <c r="G867" s="273">
        <f t="shared" si="66"/>
        <v>16.74861111111386</v>
      </c>
      <c r="H867" s="273">
        <f t="shared" si="67"/>
        <v>27.87430555555693</v>
      </c>
      <c r="I867" s="303">
        <f t="shared" si="68"/>
        <v>3.0418982050101594E-4</v>
      </c>
      <c r="J867" s="301">
        <f t="shared" si="69"/>
        <v>8.4790800035353334E-3</v>
      </c>
      <c r="K867" s="111"/>
      <c r="L867" s="222"/>
      <c r="M867" s="7"/>
    </row>
    <row r="868" spans="1:13" ht="15">
      <c r="A868" s="30" t="s">
        <v>223</v>
      </c>
      <c r="B868" s="262">
        <v>22644.27</v>
      </c>
      <c r="C868" s="219">
        <v>45021</v>
      </c>
      <c r="D868" s="76">
        <v>45031.275694444441</v>
      </c>
      <c r="E868" s="76">
        <v>45043</v>
      </c>
      <c r="F868" s="273">
        <f t="shared" si="65"/>
        <v>5.6378472222204437</v>
      </c>
      <c r="G868" s="273">
        <f t="shared" si="66"/>
        <v>11.724305555559113</v>
      </c>
      <c r="H868" s="273">
        <f t="shared" si="67"/>
        <v>17.362152777779556</v>
      </c>
      <c r="I868" s="303">
        <f t="shared" si="68"/>
        <v>3.0432125604228501E-4</v>
      </c>
      <c r="J868" s="301">
        <f t="shared" si="69"/>
        <v>5.2836721409319221E-3</v>
      </c>
      <c r="K868" s="111"/>
      <c r="L868" s="222"/>
      <c r="M868" s="7"/>
    </row>
    <row r="869" spans="1:13" ht="15">
      <c r="A869" s="30" t="s">
        <v>223</v>
      </c>
      <c r="B869" s="262">
        <v>22656.3</v>
      </c>
      <c r="C869" s="219">
        <v>45082</v>
      </c>
      <c r="D869" s="76">
        <v>45109.384027777778</v>
      </c>
      <c r="E869" s="76">
        <v>45126</v>
      </c>
      <c r="F869" s="273">
        <f t="shared" si="65"/>
        <v>14.192013888889051</v>
      </c>
      <c r="G869" s="273">
        <f t="shared" si="66"/>
        <v>16.615972222221899</v>
      </c>
      <c r="H869" s="273">
        <f t="shared" si="67"/>
        <v>30.807986111110949</v>
      </c>
      <c r="I869" s="303">
        <f t="shared" si="68"/>
        <v>3.0448292982157609E-4</v>
      </c>
      <c r="J869" s="301">
        <f t="shared" si="69"/>
        <v>9.3805058730134852E-3</v>
      </c>
      <c r="K869" s="111"/>
      <c r="L869" s="222"/>
      <c r="M869" s="7"/>
    </row>
    <row r="870" spans="1:13" ht="15">
      <c r="A870" s="30" t="s">
        <v>223</v>
      </c>
      <c r="B870" s="262">
        <v>22658.02</v>
      </c>
      <c r="C870" s="219">
        <v>45082</v>
      </c>
      <c r="D870" s="76">
        <v>45105.345138888886</v>
      </c>
      <c r="E870" s="76">
        <v>45114</v>
      </c>
      <c r="F870" s="273">
        <f t="shared" si="65"/>
        <v>12.17256944444307</v>
      </c>
      <c r="G870" s="273">
        <f t="shared" si="66"/>
        <v>8.6548611111138598</v>
      </c>
      <c r="H870" s="273">
        <f t="shared" si="67"/>
        <v>20.82743055555693</v>
      </c>
      <c r="I870" s="303">
        <f t="shared" si="68"/>
        <v>3.0450604527464185E-4</v>
      </c>
      <c r="J870" s="301">
        <f t="shared" si="69"/>
        <v>6.3420785117048774E-3</v>
      </c>
      <c r="K870" s="111"/>
      <c r="L870" s="222"/>
      <c r="M870" s="7"/>
    </row>
    <row r="871" spans="1:13" ht="15">
      <c r="A871" s="30" t="s">
        <v>223</v>
      </c>
      <c r="B871" s="262">
        <v>22662.91</v>
      </c>
      <c r="C871" s="219">
        <v>45022</v>
      </c>
      <c r="D871" s="76">
        <v>45030.272916666669</v>
      </c>
      <c r="E871" s="76">
        <v>45043</v>
      </c>
      <c r="F871" s="273">
        <f t="shared" si="65"/>
        <v>4.6364583333343035</v>
      </c>
      <c r="G871" s="273">
        <f t="shared" si="66"/>
        <v>12.727083333331393</v>
      </c>
      <c r="H871" s="273">
        <f t="shared" si="67"/>
        <v>17.363541666665697</v>
      </c>
      <c r="I871" s="303">
        <f t="shared" si="68"/>
        <v>3.0457176304527639E-4</v>
      </c>
      <c r="J871" s="301">
        <f t="shared" si="69"/>
        <v>5.2884444981264878E-3</v>
      </c>
      <c r="K871" s="111"/>
      <c r="L871" s="222"/>
      <c r="M871" s="7"/>
    </row>
    <row r="872" spans="1:13" ht="15">
      <c r="A872" s="30" t="s">
        <v>223</v>
      </c>
      <c r="B872" s="262">
        <v>22666.48</v>
      </c>
      <c r="C872" s="219">
        <v>45042</v>
      </c>
      <c r="D872" s="76">
        <v>45053.393750000003</v>
      </c>
      <c r="E872" s="76">
        <v>45064</v>
      </c>
      <c r="F872" s="273">
        <f t="shared" si="65"/>
        <v>6.1968750000014552</v>
      </c>
      <c r="G872" s="273">
        <f t="shared" si="66"/>
        <v>10.60624999999709</v>
      </c>
      <c r="H872" s="273">
        <f t="shared" si="67"/>
        <v>16.803124999998545</v>
      </c>
      <c r="I872" s="303">
        <f t="shared" si="68"/>
        <v>3.0461974104960466E-4</v>
      </c>
      <c r="J872" s="301">
        <f t="shared" si="69"/>
        <v>5.1185635863236949E-3</v>
      </c>
      <c r="K872" s="111"/>
      <c r="L872" s="222"/>
      <c r="M872" s="7"/>
    </row>
    <row r="873" spans="1:13" ht="15">
      <c r="A873" s="30" t="s">
        <v>223</v>
      </c>
      <c r="B873" s="262">
        <v>22667.41</v>
      </c>
      <c r="C873" s="219">
        <v>45019</v>
      </c>
      <c r="D873" s="76">
        <v>45033.600694444445</v>
      </c>
      <c r="E873" s="76">
        <v>45043</v>
      </c>
      <c r="F873" s="273">
        <f t="shared" si="65"/>
        <v>7.8003472222226264</v>
      </c>
      <c r="G873" s="273">
        <f t="shared" si="66"/>
        <v>9.3993055555547471</v>
      </c>
      <c r="H873" s="273">
        <f t="shared" si="67"/>
        <v>17.199652777777374</v>
      </c>
      <c r="I873" s="303">
        <f t="shared" si="68"/>
        <v>3.0463223952132047E-4</v>
      </c>
      <c r="J873" s="301">
        <f t="shared" si="69"/>
        <v>5.2395687446834217E-3</v>
      </c>
      <c r="K873" s="111"/>
      <c r="L873" s="222"/>
      <c r="M873" s="7"/>
    </row>
    <row r="874" spans="1:13" ht="15">
      <c r="A874" s="30" t="s">
        <v>223</v>
      </c>
      <c r="B874" s="262">
        <v>22678.65</v>
      </c>
      <c r="C874" s="219">
        <v>45078</v>
      </c>
      <c r="D874" s="76">
        <v>45095.26666666667</v>
      </c>
      <c r="E874" s="76">
        <v>45106</v>
      </c>
      <c r="F874" s="273">
        <f t="shared" si="65"/>
        <v>9.1333333333350311</v>
      </c>
      <c r="G874" s="273">
        <f t="shared" si="66"/>
        <v>10.733333333329938</v>
      </c>
      <c r="H874" s="273">
        <f t="shared" si="67"/>
        <v>19.866666666664969</v>
      </c>
      <c r="I874" s="303">
        <f t="shared" si="68"/>
        <v>3.0478329631926165E-4</v>
      </c>
      <c r="J874" s="301">
        <f t="shared" si="69"/>
        <v>6.0550281535421474E-3</v>
      </c>
      <c r="K874" s="111"/>
      <c r="L874" s="222"/>
      <c r="M874" s="7"/>
    </row>
    <row r="875" spans="1:13" ht="15">
      <c r="A875" s="30" t="s">
        <v>223</v>
      </c>
      <c r="B875" s="262">
        <v>22680.76</v>
      </c>
      <c r="C875" s="219">
        <v>45019</v>
      </c>
      <c r="D875" s="76">
        <v>45034.230555555558</v>
      </c>
      <c r="E875" s="76">
        <v>45043</v>
      </c>
      <c r="F875" s="273">
        <f t="shared" si="65"/>
        <v>8.1152777777788287</v>
      </c>
      <c r="G875" s="273">
        <f t="shared" si="66"/>
        <v>8.7694444444423425</v>
      </c>
      <c r="H875" s="273">
        <f t="shared" si="67"/>
        <v>16.884722222221171</v>
      </c>
      <c r="I875" s="303">
        <f t="shared" si="68"/>
        <v>3.0481165306691781E-4</v>
      </c>
      <c r="J875" s="301">
        <f t="shared" si="69"/>
        <v>5.1466600921309573E-3</v>
      </c>
      <c r="K875" s="111"/>
      <c r="L875" s="222"/>
      <c r="M875" s="7"/>
    </row>
    <row r="876" spans="1:13" ht="15">
      <c r="A876" s="30" t="s">
        <v>223</v>
      </c>
      <c r="B876" s="262">
        <v>22685.78</v>
      </c>
      <c r="C876" s="219">
        <v>45042</v>
      </c>
      <c r="D876" s="76">
        <v>45054.244444444441</v>
      </c>
      <c r="E876" s="76">
        <v>45064</v>
      </c>
      <c r="F876" s="273">
        <f t="shared" si="65"/>
        <v>6.6222222222204437</v>
      </c>
      <c r="G876" s="273">
        <f t="shared" si="66"/>
        <v>9.7555555555591127</v>
      </c>
      <c r="H876" s="273">
        <f t="shared" si="67"/>
        <v>16.377777777779556</v>
      </c>
      <c r="I876" s="303">
        <f t="shared" si="68"/>
        <v>3.048791179357492E-4</v>
      </c>
      <c r="J876" s="301">
        <f t="shared" si="69"/>
        <v>4.9932424426371459E-3</v>
      </c>
      <c r="K876" s="111"/>
      <c r="L876" s="222"/>
      <c r="M876" s="7"/>
    </row>
    <row r="877" spans="1:13" ht="15">
      <c r="A877" s="30" t="s">
        <v>223</v>
      </c>
      <c r="B877" s="262">
        <v>22708.13</v>
      </c>
      <c r="C877" s="219">
        <v>45082</v>
      </c>
      <c r="D877" s="76">
        <v>45108.381944444445</v>
      </c>
      <c r="E877" s="76">
        <v>45126</v>
      </c>
      <c r="F877" s="273">
        <f t="shared" si="65"/>
        <v>13.690972222222626</v>
      </c>
      <c r="G877" s="273">
        <f t="shared" si="66"/>
        <v>17.618055555554747</v>
      </c>
      <c r="H877" s="273">
        <f t="shared" si="67"/>
        <v>31.309027777777374</v>
      </c>
      <c r="I877" s="303">
        <f t="shared" si="68"/>
        <v>3.0517948443343476E-4</v>
      </c>
      <c r="J877" s="301">
        <f t="shared" si="69"/>
        <v>9.5548729553341857E-3</v>
      </c>
      <c r="K877" s="111"/>
      <c r="L877" s="222"/>
      <c r="M877" s="7"/>
    </row>
    <row r="878" spans="1:13" ht="15">
      <c r="A878" s="30" t="s">
        <v>223</v>
      </c>
      <c r="B878" s="262">
        <v>22714.6</v>
      </c>
      <c r="C878" s="219">
        <v>45047</v>
      </c>
      <c r="D878" s="76">
        <v>45065.243055555555</v>
      </c>
      <c r="E878" s="76">
        <v>45072</v>
      </c>
      <c r="F878" s="273">
        <f t="shared" si="65"/>
        <v>9.6215277777773736</v>
      </c>
      <c r="G878" s="273">
        <f t="shared" si="66"/>
        <v>6.7569444444452529</v>
      </c>
      <c r="H878" s="273">
        <f t="shared" si="67"/>
        <v>16.378472222222626</v>
      </c>
      <c r="I878" s="303">
        <f t="shared" si="68"/>
        <v>3.0526643616676915E-4</v>
      </c>
      <c r="J878" s="301">
        <f t="shared" si="69"/>
        <v>4.9997978451343248E-3</v>
      </c>
      <c r="K878" s="111"/>
      <c r="L878" s="222"/>
      <c r="M878" s="7"/>
    </row>
    <row r="879" spans="1:13" ht="15">
      <c r="A879" s="30" t="s">
        <v>223</v>
      </c>
      <c r="B879" s="262">
        <v>22754.79</v>
      </c>
      <c r="C879" s="219">
        <v>45020</v>
      </c>
      <c r="D879" s="76">
        <v>45033.599999999999</v>
      </c>
      <c r="E879" s="76">
        <v>45043</v>
      </c>
      <c r="F879" s="273">
        <f t="shared" si="65"/>
        <v>7.2999999999992724</v>
      </c>
      <c r="G879" s="273">
        <f t="shared" si="66"/>
        <v>9.4000000000014552</v>
      </c>
      <c r="H879" s="273">
        <f t="shared" si="67"/>
        <v>16.700000000000728</v>
      </c>
      <c r="I879" s="303">
        <f t="shared" si="68"/>
        <v>3.0580655829392719E-4</v>
      </c>
      <c r="J879" s="301">
        <f t="shared" si="69"/>
        <v>5.1069695235088069E-3</v>
      </c>
      <c r="K879" s="111"/>
      <c r="L879" s="222"/>
      <c r="M879" s="7"/>
    </row>
    <row r="880" spans="1:13" ht="15">
      <c r="A880" s="30" t="s">
        <v>223</v>
      </c>
      <c r="B880" s="262">
        <v>22768.94</v>
      </c>
      <c r="C880" s="219">
        <v>45027</v>
      </c>
      <c r="D880" s="76">
        <v>45049.311111111114</v>
      </c>
      <c r="E880" s="76">
        <v>45064</v>
      </c>
      <c r="F880" s="273">
        <f t="shared" si="65"/>
        <v>11.65555555555693</v>
      </c>
      <c r="G880" s="273">
        <f t="shared" si="66"/>
        <v>14.68888888888614</v>
      </c>
      <c r="H880" s="273">
        <f t="shared" si="67"/>
        <v>26.34444444444307</v>
      </c>
      <c r="I880" s="303">
        <f t="shared" si="68"/>
        <v>3.0599672321304349E-4</v>
      </c>
      <c r="J880" s="301">
        <f t="shared" si="69"/>
        <v>8.0613136748676466E-3</v>
      </c>
      <c r="K880" s="111"/>
      <c r="L880" s="222"/>
      <c r="M880" s="7"/>
    </row>
    <row r="881" spans="1:13" ht="15">
      <c r="A881" s="30" t="s">
        <v>223</v>
      </c>
      <c r="B881" s="262">
        <v>22770.39</v>
      </c>
      <c r="C881" s="219">
        <v>45027</v>
      </c>
      <c r="D881" s="76">
        <v>45044.265972222223</v>
      </c>
      <c r="E881" s="76">
        <v>45055</v>
      </c>
      <c r="F881" s="273">
        <f t="shared" si="65"/>
        <v>9.132986111111677</v>
      </c>
      <c r="G881" s="273">
        <f t="shared" si="66"/>
        <v>10.734027777776646</v>
      </c>
      <c r="H881" s="273">
        <f t="shared" si="67"/>
        <v>19.867013888888323</v>
      </c>
      <c r="I881" s="303">
        <f t="shared" si="68"/>
        <v>3.0601621007754655E-4</v>
      </c>
      <c r="J881" s="301">
        <f t="shared" si="69"/>
        <v>6.0796282958355844E-3</v>
      </c>
      <c r="K881" s="111"/>
      <c r="L881" s="222"/>
      <c r="M881" s="7"/>
    </row>
    <row r="882" spans="1:13" ht="15">
      <c r="A882" s="30" t="s">
        <v>223</v>
      </c>
      <c r="B882" s="262">
        <v>22798.55</v>
      </c>
      <c r="C882" s="219">
        <v>45022</v>
      </c>
      <c r="D882" s="76">
        <v>45032.279166666667</v>
      </c>
      <c r="E882" s="76">
        <v>45043</v>
      </c>
      <c r="F882" s="273">
        <f t="shared" si="65"/>
        <v>5.6395833333335759</v>
      </c>
      <c r="G882" s="273">
        <f t="shared" si="66"/>
        <v>10.720833333332848</v>
      </c>
      <c r="H882" s="273">
        <f t="shared" si="67"/>
        <v>16.360416666666424</v>
      </c>
      <c r="I882" s="303">
        <f t="shared" si="68"/>
        <v>3.063946584254134E-4</v>
      </c>
      <c r="J882" s="301">
        <f t="shared" si="69"/>
        <v>5.0127442762806992E-3</v>
      </c>
      <c r="K882" s="111"/>
      <c r="L882" s="222"/>
      <c r="M882" s="7"/>
    </row>
    <row r="883" spans="1:13" ht="15">
      <c r="A883" s="30" t="s">
        <v>223</v>
      </c>
      <c r="B883" s="262">
        <v>22819.57</v>
      </c>
      <c r="C883" s="219">
        <v>45021</v>
      </c>
      <c r="D883" s="76">
        <v>45031.273611111108</v>
      </c>
      <c r="E883" s="76">
        <v>45043</v>
      </c>
      <c r="F883" s="273">
        <f t="shared" si="65"/>
        <v>5.6368055555540195</v>
      </c>
      <c r="G883" s="273">
        <f t="shared" si="66"/>
        <v>11.726388888891961</v>
      </c>
      <c r="H883" s="273">
        <f t="shared" si="67"/>
        <v>17.36319444444598</v>
      </c>
      <c r="I883" s="303">
        <f t="shared" si="68"/>
        <v>3.066771507646237E-4</v>
      </c>
      <c r="J883" s="301">
        <f t="shared" si="69"/>
        <v>5.3248950003948366E-3</v>
      </c>
      <c r="K883" s="111"/>
      <c r="L883" s="222"/>
      <c r="M883" s="7"/>
    </row>
    <row r="884" spans="1:13" ht="15">
      <c r="A884" s="30" t="s">
        <v>223</v>
      </c>
      <c r="B884" s="262">
        <v>22823.54</v>
      </c>
      <c r="C884" s="219">
        <v>45020</v>
      </c>
      <c r="D884" s="76">
        <v>45033.599305555559</v>
      </c>
      <c r="E884" s="76">
        <v>45043</v>
      </c>
      <c r="F884" s="273">
        <f t="shared" si="65"/>
        <v>7.2996527777795563</v>
      </c>
      <c r="G884" s="273">
        <f t="shared" si="66"/>
        <v>9.4006944444408873</v>
      </c>
      <c r="H884" s="273">
        <f t="shared" si="67"/>
        <v>16.700347222220444</v>
      </c>
      <c r="I884" s="303">
        <f t="shared" si="68"/>
        <v>3.0673050445571148E-4</v>
      </c>
      <c r="J884" s="301">
        <f t="shared" si="69"/>
        <v>5.1225059280572164E-3</v>
      </c>
      <c r="K884" s="111"/>
      <c r="L884" s="222"/>
      <c r="M884" s="7"/>
    </row>
    <row r="885" spans="1:13" ht="15">
      <c r="A885" s="30" t="s">
        <v>223</v>
      </c>
      <c r="B885" s="262">
        <v>22839.14</v>
      </c>
      <c r="C885" s="219">
        <v>45077</v>
      </c>
      <c r="D885" s="76">
        <v>45091.268750000003</v>
      </c>
      <c r="E885" s="76">
        <v>45106</v>
      </c>
      <c r="F885" s="273">
        <f t="shared" si="65"/>
        <v>7.6343750000014552</v>
      </c>
      <c r="G885" s="273">
        <f t="shared" si="66"/>
        <v>14.73124999999709</v>
      </c>
      <c r="H885" s="273">
        <f t="shared" si="67"/>
        <v>22.365624999998545</v>
      </c>
      <c r="I885" s="303">
        <f t="shared" si="68"/>
        <v>3.0694015623933084E-4</v>
      </c>
      <c r="J885" s="301">
        <f t="shared" si="69"/>
        <v>6.8649084318898376E-3</v>
      </c>
      <c r="K885" s="111"/>
      <c r="L885" s="222"/>
      <c r="M885" s="7"/>
    </row>
    <row r="886" spans="1:13" ht="15">
      <c r="A886" s="30" t="s">
        <v>223</v>
      </c>
      <c r="B886" s="262">
        <v>22859.55</v>
      </c>
      <c r="C886" s="219">
        <v>44987</v>
      </c>
      <c r="D886" s="76">
        <v>45010.244444444441</v>
      </c>
      <c r="E886" s="76">
        <v>45023</v>
      </c>
      <c r="F886" s="273">
        <f t="shared" si="65"/>
        <v>12.122222222220444</v>
      </c>
      <c r="G886" s="273">
        <f t="shared" si="66"/>
        <v>12.755555555559113</v>
      </c>
      <c r="H886" s="273">
        <f t="shared" si="67"/>
        <v>24.877777777779556</v>
      </c>
      <c r="I886" s="303">
        <f t="shared" si="68"/>
        <v>3.0721445065623292E-4</v>
      </c>
      <c r="J886" s="301">
        <f t="shared" si="69"/>
        <v>7.6428128335483854E-3</v>
      </c>
      <c r="K886" s="111"/>
      <c r="L886" s="222"/>
      <c r="M886" s="7"/>
    </row>
    <row r="887" spans="1:13" ht="15">
      <c r="A887" s="30" t="s">
        <v>223</v>
      </c>
      <c r="B887" s="262">
        <v>22884.880000000001</v>
      </c>
      <c r="C887" s="219">
        <v>45027</v>
      </c>
      <c r="D887" s="76">
        <v>45048.254166666666</v>
      </c>
      <c r="E887" s="76">
        <v>45064</v>
      </c>
      <c r="F887" s="273">
        <f t="shared" si="65"/>
        <v>11.127083333332848</v>
      </c>
      <c r="G887" s="273">
        <f t="shared" si="66"/>
        <v>15.745833333334303</v>
      </c>
      <c r="H887" s="273">
        <f t="shared" si="67"/>
        <v>26.872916666667152</v>
      </c>
      <c r="I887" s="303">
        <f t="shared" si="68"/>
        <v>3.0755486602027652E-4</v>
      </c>
      <c r="J887" s="301">
        <f t="shared" si="69"/>
        <v>8.2648962849908719E-3</v>
      </c>
      <c r="K887" s="111"/>
      <c r="L887" s="222"/>
      <c r="M887" s="7"/>
    </row>
    <row r="888" spans="1:13" ht="15">
      <c r="A888" s="30" t="s">
        <v>223</v>
      </c>
      <c r="B888" s="262">
        <v>22975.3</v>
      </c>
      <c r="C888" s="219">
        <v>45082</v>
      </c>
      <c r="D888" s="76">
        <v>45096.522222222222</v>
      </c>
      <c r="E888" s="76">
        <v>45106</v>
      </c>
      <c r="F888" s="273">
        <f t="shared" si="65"/>
        <v>7.7611111111109494</v>
      </c>
      <c r="G888" s="273">
        <f t="shared" si="66"/>
        <v>9.4777777777781012</v>
      </c>
      <c r="H888" s="273">
        <f t="shared" si="67"/>
        <v>17.238888888889051</v>
      </c>
      <c r="I888" s="303">
        <f t="shared" si="68"/>
        <v>3.0877004001225521E-4</v>
      </c>
      <c r="J888" s="301">
        <f t="shared" si="69"/>
        <v>5.3228524119890942E-3</v>
      </c>
      <c r="K888" s="111"/>
      <c r="L888" s="222"/>
      <c r="M888" s="7"/>
    </row>
    <row r="889" spans="1:13" ht="15">
      <c r="A889" s="30" t="s">
        <v>223</v>
      </c>
      <c r="B889" s="262">
        <v>22991.1</v>
      </c>
      <c r="C889" s="219">
        <v>44931</v>
      </c>
      <c r="D889" s="76">
        <v>44948.254861111112</v>
      </c>
      <c r="E889" s="76">
        <v>44966</v>
      </c>
      <c r="F889" s="273">
        <f t="shared" si="65"/>
        <v>9.1274305555562023</v>
      </c>
      <c r="G889" s="273">
        <f t="shared" si="66"/>
        <v>17.745138888887595</v>
      </c>
      <c r="H889" s="273">
        <f t="shared" si="67"/>
        <v>26.872569444443798</v>
      </c>
      <c r="I889" s="303">
        <f t="shared" si="68"/>
        <v>3.0898237963925435E-4</v>
      </c>
      <c r="J889" s="301">
        <f t="shared" si="69"/>
        <v>8.3031504539653606E-3</v>
      </c>
      <c r="K889" s="111"/>
      <c r="L889" s="222"/>
      <c r="M889" s="7"/>
    </row>
    <row r="890" spans="1:13" ht="15">
      <c r="A890" s="30" t="s">
        <v>223</v>
      </c>
      <c r="B890" s="262">
        <v>23004.65</v>
      </c>
      <c r="C890" s="219">
        <v>45077</v>
      </c>
      <c r="D890" s="76">
        <v>45089.570833333331</v>
      </c>
      <c r="E890" s="76">
        <v>45106</v>
      </c>
      <c r="F890" s="273">
        <f t="shared" si="65"/>
        <v>6.7854166666656965</v>
      </c>
      <c r="G890" s="273">
        <f t="shared" si="66"/>
        <v>16.429166666668607</v>
      </c>
      <c r="H890" s="273">
        <f t="shared" si="67"/>
        <v>23.214583333334303</v>
      </c>
      <c r="I890" s="303">
        <f t="shared" si="68"/>
        <v>3.0916448102823153E-4</v>
      </c>
      <c r="J890" s="301">
        <f t="shared" si="69"/>
        <v>7.1771246085369327E-3</v>
      </c>
      <c r="K890" s="111"/>
      <c r="L890" s="222"/>
      <c r="M890" s="7"/>
    </row>
    <row r="891" spans="1:13" ht="15">
      <c r="A891" s="30" t="s">
        <v>223</v>
      </c>
      <c r="B891" s="262">
        <v>23090.11</v>
      </c>
      <c r="C891" s="219">
        <v>44939</v>
      </c>
      <c r="D891" s="76">
        <v>45021.239583333336</v>
      </c>
      <c r="E891" s="76">
        <v>45035</v>
      </c>
      <c r="F891" s="273">
        <f t="shared" si="65"/>
        <v>41.619791666667879</v>
      </c>
      <c r="G891" s="273">
        <f t="shared" si="66"/>
        <v>13.760416666664241</v>
      </c>
      <c r="H891" s="273">
        <f t="shared" si="67"/>
        <v>55.380208333332121</v>
      </c>
      <c r="I891" s="303">
        <f t="shared" si="68"/>
        <v>3.1031299650439271E-4</v>
      </c>
      <c r="J891" s="301">
        <f t="shared" si="69"/>
        <v>1.7185198394953829E-2</v>
      </c>
      <c r="K891" s="111"/>
      <c r="L891" s="222"/>
      <c r="M891" s="7"/>
    </row>
    <row r="892" spans="1:13" ht="15">
      <c r="A892" s="30" t="s">
        <v>223</v>
      </c>
      <c r="B892" s="262">
        <v>23154.93</v>
      </c>
      <c r="C892" s="219">
        <v>44931</v>
      </c>
      <c r="D892" s="76">
        <v>44963.361805555556</v>
      </c>
      <c r="E892" s="76">
        <v>44973</v>
      </c>
      <c r="F892" s="273">
        <f t="shared" si="65"/>
        <v>16.680902777778101</v>
      </c>
      <c r="G892" s="273">
        <f t="shared" si="66"/>
        <v>9.6381944444437977</v>
      </c>
      <c r="H892" s="273">
        <f t="shared" si="67"/>
        <v>26.319097222221899</v>
      </c>
      <c r="I892" s="303">
        <f t="shared" si="68"/>
        <v>3.1118412654376521E-4</v>
      </c>
      <c r="J892" s="301">
        <f t="shared" si="69"/>
        <v>8.1900852805175586E-3</v>
      </c>
      <c r="K892" s="111"/>
      <c r="L892" s="222"/>
      <c r="M892" s="7"/>
    </row>
    <row r="893" spans="1:13" ht="15">
      <c r="A893" s="30" t="s">
        <v>223</v>
      </c>
      <c r="B893" s="262">
        <v>23216.15</v>
      </c>
      <c r="C893" s="219">
        <v>45012</v>
      </c>
      <c r="D893" s="76">
        <v>45029.274305555555</v>
      </c>
      <c r="E893" s="76">
        <v>45043</v>
      </c>
      <c r="F893" s="273">
        <f t="shared" si="65"/>
        <v>9.1371527777773736</v>
      </c>
      <c r="G893" s="273">
        <f t="shared" si="66"/>
        <v>13.725694444445253</v>
      </c>
      <c r="H893" s="273">
        <f t="shared" si="67"/>
        <v>22.862847222222626</v>
      </c>
      <c r="I893" s="303">
        <f t="shared" si="68"/>
        <v>3.1200687540230244E-4</v>
      </c>
      <c r="J893" s="301">
        <f t="shared" si="69"/>
        <v>7.1333655246058917E-3</v>
      </c>
      <c r="K893" s="111"/>
      <c r="L893" s="222"/>
      <c r="M893" s="7"/>
    </row>
    <row r="894" spans="1:13" ht="15">
      <c r="A894" s="30" t="s">
        <v>223</v>
      </c>
      <c r="B894" s="262">
        <v>23230.85</v>
      </c>
      <c r="C894" s="219">
        <v>45082</v>
      </c>
      <c r="D894" s="76">
        <v>45097.348611111112</v>
      </c>
      <c r="E894" s="76">
        <v>45106</v>
      </c>
      <c r="F894" s="273">
        <f t="shared" si="65"/>
        <v>8.1743055555562023</v>
      </c>
      <c r="G894" s="273">
        <f t="shared" si="66"/>
        <v>8.6513888888875954</v>
      </c>
      <c r="H894" s="273">
        <f t="shared" si="67"/>
        <v>16.825694444443798</v>
      </c>
      <c r="I894" s="303">
        <f t="shared" si="68"/>
        <v>3.1220443189071298E-4</v>
      </c>
      <c r="J894" s="301">
        <f t="shared" si="69"/>
        <v>5.2530563751943017E-3</v>
      </c>
      <c r="K894" s="111"/>
      <c r="L894" s="222"/>
      <c r="M894" s="7"/>
    </row>
    <row r="895" spans="1:13" ht="15">
      <c r="A895" s="30" t="s">
        <v>223</v>
      </c>
      <c r="B895" s="262">
        <v>23231.05</v>
      </c>
      <c r="C895" s="219">
        <v>44939</v>
      </c>
      <c r="D895" s="76">
        <v>45021.240972222222</v>
      </c>
      <c r="E895" s="76">
        <v>45035</v>
      </c>
      <c r="F895" s="273">
        <f t="shared" si="65"/>
        <v>41.620486111110949</v>
      </c>
      <c r="G895" s="273">
        <f t="shared" si="66"/>
        <v>13.759027777778101</v>
      </c>
      <c r="H895" s="273">
        <f t="shared" si="67"/>
        <v>55.379513888889051</v>
      </c>
      <c r="I895" s="303">
        <f t="shared" si="68"/>
        <v>3.1220711973409276E-4</v>
      </c>
      <c r="J895" s="301">
        <f t="shared" si="69"/>
        <v>1.7289878523524236E-2</v>
      </c>
      <c r="K895" s="111"/>
      <c r="L895" s="222"/>
      <c r="M895" s="7"/>
    </row>
    <row r="896" spans="1:13" ht="15">
      <c r="A896" s="30" t="s">
        <v>223</v>
      </c>
      <c r="B896" s="262">
        <v>23251.73</v>
      </c>
      <c r="C896" s="219">
        <v>44945</v>
      </c>
      <c r="D896" s="76">
        <v>44967.254166666666</v>
      </c>
      <c r="E896" s="76">
        <v>44973</v>
      </c>
      <c r="F896" s="273">
        <f t="shared" si="65"/>
        <v>11.627083333332848</v>
      </c>
      <c r="G896" s="273">
        <f t="shared" si="66"/>
        <v>5.7458333333343035</v>
      </c>
      <c r="H896" s="273">
        <f t="shared" si="67"/>
        <v>17.372916666667152</v>
      </c>
      <c r="I896" s="303">
        <f t="shared" si="68"/>
        <v>3.1248504273955749E-4</v>
      </c>
      <c r="J896" s="301">
        <f t="shared" si="69"/>
        <v>5.4287766070942557E-3</v>
      </c>
      <c r="K896" s="111"/>
      <c r="L896" s="222"/>
      <c r="M896" s="7"/>
    </row>
    <row r="897" spans="1:13" ht="15">
      <c r="A897" s="30" t="s">
        <v>223</v>
      </c>
      <c r="B897" s="262">
        <v>23264.42</v>
      </c>
      <c r="C897" s="219">
        <v>44953</v>
      </c>
      <c r="D897" s="76">
        <v>44982.381249999999</v>
      </c>
      <c r="E897" s="76">
        <v>44994</v>
      </c>
      <c r="F897" s="273">
        <f t="shared" si="65"/>
        <v>15.190624999999272</v>
      </c>
      <c r="G897" s="273">
        <f t="shared" si="66"/>
        <v>11.618750000001455</v>
      </c>
      <c r="H897" s="273">
        <f t="shared" si="67"/>
        <v>26.809375000000728</v>
      </c>
      <c r="I897" s="303">
        <f t="shared" si="68"/>
        <v>3.1265558640200173E-4</v>
      </c>
      <c r="J897" s="301">
        <f t="shared" si="69"/>
        <v>8.382100861696393E-3</v>
      </c>
      <c r="K897" s="111"/>
      <c r="L897" s="222"/>
      <c r="M897" s="7"/>
    </row>
    <row r="898" spans="1:13" ht="15">
      <c r="A898" s="30" t="s">
        <v>223</v>
      </c>
      <c r="B898" s="262">
        <v>23315.58</v>
      </c>
      <c r="C898" s="219">
        <v>44953</v>
      </c>
      <c r="D898" s="76">
        <v>44965.339583333334</v>
      </c>
      <c r="E898" s="76">
        <v>44973</v>
      </c>
      <c r="F898" s="273">
        <f t="shared" si="65"/>
        <v>6.6697916666671517</v>
      </c>
      <c r="G898" s="273">
        <f t="shared" si="66"/>
        <v>7.6604166666656965</v>
      </c>
      <c r="H898" s="273">
        <f t="shared" si="67"/>
        <v>14.330208333332848</v>
      </c>
      <c r="I898" s="303">
        <f t="shared" si="68"/>
        <v>3.1334313673853824E-4</v>
      </c>
      <c r="J898" s="301">
        <f t="shared" si="69"/>
        <v>4.4902724292832548E-3</v>
      </c>
      <c r="K898" s="111"/>
      <c r="L898" s="222"/>
      <c r="M898" s="7"/>
    </row>
    <row r="899" spans="1:13" ht="15">
      <c r="A899" s="30" t="s">
        <v>223</v>
      </c>
      <c r="B899" s="262">
        <v>23360.27</v>
      </c>
      <c r="C899" s="219">
        <v>45082</v>
      </c>
      <c r="D899" s="76">
        <v>45096.521527777775</v>
      </c>
      <c r="E899" s="76">
        <v>45106</v>
      </c>
      <c r="F899" s="273">
        <f t="shared" si="65"/>
        <v>7.7607638888875954</v>
      </c>
      <c r="G899" s="273">
        <f t="shared" si="66"/>
        <v>9.4784722222248092</v>
      </c>
      <c r="H899" s="273">
        <f t="shared" si="67"/>
        <v>17.239236111112405</v>
      </c>
      <c r="I899" s="303">
        <f t="shared" si="68"/>
        <v>3.1394373534174026E-4</v>
      </c>
      <c r="J899" s="301">
        <f t="shared" si="69"/>
        <v>5.4121501791608443E-3</v>
      </c>
      <c r="K899" s="111"/>
      <c r="L899" s="222"/>
      <c r="M899" s="7"/>
    </row>
    <row r="900" spans="1:13" ht="15">
      <c r="A900" s="30" t="s">
        <v>223</v>
      </c>
      <c r="B900" s="262">
        <v>23382.74</v>
      </c>
      <c r="C900" s="219">
        <v>44946</v>
      </c>
      <c r="D900" s="76">
        <v>44967.253472222219</v>
      </c>
      <c r="E900" s="76">
        <v>44973</v>
      </c>
      <c r="F900" s="273">
        <f t="shared" si="65"/>
        <v>11.126736111109494</v>
      </c>
      <c r="G900" s="273">
        <f t="shared" si="66"/>
        <v>5.7465277777810115</v>
      </c>
      <c r="H900" s="273">
        <f t="shared" si="67"/>
        <v>16.873263888890506</v>
      </c>
      <c r="I900" s="303">
        <f t="shared" si="68"/>
        <v>3.1424571454545362E-4</v>
      </c>
      <c r="J900" s="301">
        <f t="shared" si="69"/>
        <v>5.3023508674783964E-3</v>
      </c>
      <c r="K900" s="111"/>
      <c r="L900" s="222"/>
      <c r="M900" s="7"/>
    </row>
    <row r="901" spans="1:13" ht="15">
      <c r="A901" s="30" t="s">
        <v>223</v>
      </c>
      <c r="B901" s="262">
        <v>23406.799999999999</v>
      </c>
      <c r="C901" s="219">
        <v>45078</v>
      </c>
      <c r="D901" s="76">
        <v>45094.265277777777</v>
      </c>
      <c r="E901" s="76">
        <v>45106</v>
      </c>
      <c r="F901" s="273">
        <f t="shared" si="65"/>
        <v>8.632638888888323</v>
      </c>
      <c r="G901" s="273">
        <f t="shared" si="66"/>
        <v>11.734722222223354</v>
      </c>
      <c r="H901" s="273">
        <f t="shared" si="67"/>
        <v>20.367361111111677</v>
      </c>
      <c r="I901" s="303">
        <f t="shared" si="68"/>
        <v>3.1456906210403584E-4</v>
      </c>
      <c r="J901" s="301">
        <f t="shared" si="69"/>
        <v>6.4069416822566134E-3</v>
      </c>
      <c r="K901" s="111"/>
      <c r="L901" s="222"/>
      <c r="M901" s="7"/>
    </row>
    <row r="902" spans="1:13" ht="15">
      <c r="A902" s="30" t="s">
        <v>223</v>
      </c>
      <c r="B902" s="262">
        <v>23411.56</v>
      </c>
      <c r="C902" s="219">
        <v>45012</v>
      </c>
      <c r="D902" s="76">
        <v>45028.331250000003</v>
      </c>
      <c r="E902" s="76">
        <v>45043</v>
      </c>
      <c r="F902" s="273">
        <f t="shared" si="65"/>
        <v>8.6656250000014552</v>
      </c>
      <c r="G902" s="273">
        <f t="shared" si="66"/>
        <v>14.66874999999709</v>
      </c>
      <c r="H902" s="273">
        <f t="shared" si="67"/>
        <v>23.334374999998545</v>
      </c>
      <c r="I902" s="303">
        <f t="shared" si="68"/>
        <v>3.1463303277647363E-4</v>
      </c>
      <c r="J902" s="301">
        <f t="shared" si="69"/>
        <v>7.3417651741930689E-3</v>
      </c>
      <c r="K902" s="111"/>
      <c r="L902" s="222"/>
      <c r="M902" s="7"/>
    </row>
    <row r="903" spans="1:13" ht="15">
      <c r="A903" s="30" t="s">
        <v>223</v>
      </c>
      <c r="B903" s="262">
        <v>23433.62</v>
      </c>
      <c r="C903" s="219">
        <v>44953</v>
      </c>
      <c r="D903" s="76">
        <v>44966.318749999999</v>
      </c>
      <c r="E903" s="76">
        <v>44973</v>
      </c>
      <c r="F903" s="273">
        <f t="shared" si="65"/>
        <v>7.1593749999992724</v>
      </c>
      <c r="G903" s="273">
        <f t="shared" si="66"/>
        <v>6.6812500000014552</v>
      </c>
      <c r="H903" s="273">
        <f t="shared" si="67"/>
        <v>13.840625000000728</v>
      </c>
      <c r="I903" s="303">
        <f t="shared" si="68"/>
        <v>3.1492950190125849E-4</v>
      </c>
      <c r="J903" s="301">
        <f t="shared" si="69"/>
        <v>4.3588211372523351E-3</v>
      </c>
      <c r="K903" s="111"/>
      <c r="L903" s="222"/>
      <c r="M903" s="7"/>
    </row>
    <row r="904" spans="1:13" ht="15">
      <c r="A904" s="30" t="s">
        <v>223</v>
      </c>
      <c r="B904" s="262">
        <v>23437.48</v>
      </c>
      <c r="C904" s="219">
        <v>44952</v>
      </c>
      <c r="D904" s="76">
        <v>45031.276388888888</v>
      </c>
      <c r="E904" s="76">
        <v>45043</v>
      </c>
      <c r="F904" s="273">
        <f t="shared" si="65"/>
        <v>40.138194444443798</v>
      </c>
      <c r="G904" s="273">
        <f t="shared" si="66"/>
        <v>11.723611111112405</v>
      </c>
      <c r="H904" s="273">
        <f t="shared" si="67"/>
        <v>51.861805555556202</v>
      </c>
      <c r="I904" s="303">
        <f t="shared" si="68"/>
        <v>3.1498137727848735E-4</v>
      </c>
      <c r="J904" s="301">
        <f t="shared" si="69"/>
        <v>1.6335502942038199E-2</v>
      </c>
      <c r="K904" s="111"/>
      <c r="L904" s="222"/>
      <c r="M904" s="7"/>
    </row>
    <row r="905" spans="1:13" ht="15">
      <c r="A905" s="30" t="s">
        <v>223</v>
      </c>
      <c r="B905" s="262">
        <v>23484.37</v>
      </c>
      <c r="C905" s="219">
        <v>45012</v>
      </c>
      <c r="D905" s="76">
        <v>45044.26666666667</v>
      </c>
      <c r="E905" s="76">
        <v>45055</v>
      </c>
      <c r="F905" s="273">
        <f t="shared" si="65"/>
        <v>16.633333333335031</v>
      </c>
      <c r="G905" s="273">
        <f t="shared" si="66"/>
        <v>10.733333333329938</v>
      </c>
      <c r="H905" s="273">
        <f t="shared" si="67"/>
        <v>27.366666666664969</v>
      </c>
      <c r="I905" s="303">
        <f t="shared" si="68"/>
        <v>3.156115421588665E-4</v>
      </c>
      <c r="J905" s="301">
        <f t="shared" si="69"/>
        <v>8.6372358704137776E-3</v>
      </c>
      <c r="K905" s="111"/>
      <c r="L905" s="222"/>
      <c r="M905" s="7"/>
    </row>
    <row r="906" spans="1:13" ht="15">
      <c r="A906" s="30" t="s">
        <v>223</v>
      </c>
      <c r="B906" s="262">
        <v>23484.37</v>
      </c>
      <c r="C906" s="219">
        <v>44953</v>
      </c>
      <c r="D906" s="76">
        <v>44965.338888888888</v>
      </c>
      <c r="E906" s="76">
        <v>44973</v>
      </c>
      <c r="F906" s="273">
        <f t="shared" ref="F906:F969" si="70">(D906-C906+1)/2</f>
        <v>6.6694444444437977</v>
      </c>
      <c r="G906" s="273">
        <f t="shared" ref="G906:G969" si="71">E906-D906</f>
        <v>7.6611111111124046</v>
      </c>
      <c r="H906" s="273">
        <f t="shared" ref="H906:H969" si="72">SUM(F906:G906)</f>
        <v>14.330555555556202</v>
      </c>
      <c r="I906" s="303">
        <f t="shared" ref="I906:I969" si="73">+B906/B$1768</f>
        <v>3.156115421588665E-4</v>
      </c>
      <c r="J906" s="301">
        <f t="shared" ref="J906:J969" si="74">+I906*H906</f>
        <v>4.522888738882405E-3</v>
      </c>
      <c r="K906" s="111"/>
      <c r="L906" s="222"/>
      <c r="M906" s="7"/>
    </row>
    <row r="907" spans="1:13" ht="15">
      <c r="A907" s="30" t="s">
        <v>223</v>
      </c>
      <c r="B907" s="262">
        <v>23494.02</v>
      </c>
      <c r="C907" s="219">
        <v>44953</v>
      </c>
      <c r="D907" s="76">
        <v>44966.319444444445</v>
      </c>
      <c r="E907" s="76">
        <v>44973</v>
      </c>
      <c r="F907" s="273">
        <f t="shared" si="70"/>
        <v>7.1597222222226264</v>
      </c>
      <c r="G907" s="273">
        <f t="shared" si="71"/>
        <v>6.6805555555547471</v>
      </c>
      <c r="H907" s="273">
        <f t="shared" si="72"/>
        <v>13.840277777777374</v>
      </c>
      <c r="I907" s="303">
        <f t="shared" si="73"/>
        <v>3.1574123060193877E-4</v>
      </c>
      <c r="J907" s="301">
        <f t="shared" si="74"/>
        <v>4.3699463374280946E-3</v>
      </c>
      <c r="K907" s="111"/>
      <c r="L907" s="222"/>
      <c r="M907" s="7"/>
    </row>
    <row r="908" spans="1:13" ht="15">
      <c r="A908" s="30" t="s">
        <v>223</v>
      </c>
      <c r="B908" s="262">
        <v>23520.23</v>
      </c>
      <c r="C908" s="219">
        <v>45078</v>
      </c>
      <c r="D908" s="76">
        <v>45109.384722222225</v>
      </c>
      <c r="E908" s="76">
        <v>45126</v>
      </c>
      <c r="F908" s="273">
        <f t="shared" si="70"/>
        <v>16.192361111112405</v>
      </c>
      <c r="G908" s="273">
        <f t="shared" si="71"/>
        <v>16.615277777775191</v>
      </c>
      <c r="H908" s="273">
        <f t="shared" si="72"/>
        <v>32.807638888887595</v>
      </c>
      <c r="I908" s="303">
        <f t="shared" si="73"/>
        <v>3.160934724768532E-4</v>
      </c>
      <c r="J908" s="301">
        <f t="shared" si="74"/>
        <v>1.037028050015513E-2</v>
      </c>
      <c r="K908" s="111"/>
      <c r="L908" s="222"/>
      <c r="M908" s="7"/>
    </row>
    <row r="909" spans="1:13" ht="15">
      <c r="A909" s="30" t="s">
        <v>223</v>
      </c>
      <c r="B909" s="262">
        <v>23527.26</v>
      </c>
      <c r="C909" s="219">
        <v>44931</v>
      </c>
      <c r="D909" s="76">
        <v>44952.223611111112</v>
      </c>
      <c r="E909" s="76">
        <v>44966</v>
      </c>
      <c r="F909" s="273">
        <f t="shared" si="70"/>
        <v>11.111805555556202</v>
      </c>
      <c r="G909" s="273">
        <f t="shared" si="71"/>
        <v>13.776388888887595</v>
      </c>
      <c r="H909" s="273">
        <f t="shared" si="72"/>
        <v>24.888194444443798</v>
      </c>
      <c r="I909" s="303">
        <f t="shared" si="73"/>
        <v>3.1618795017165089E-4</v>
      </c>
      <c r="J909" s="301">
        <f t="shared" si="74"/>
        <v>7.8693471848621539E-3</v>
      </c>
      <c r="K909" s="111"/>
      <c r="L909" s="222"/>
      <c r="M909" s="7"/>
    </row>
    <row r="910" spans="1:13" ht="15">
      <c r="A910" s="30" t="s">
        <v>223</v>
      </c>
      <c r="B910" s="262">
        <v>23528.69</v>
      </c>
      <c r="C910" s="219">
        <v>45063</v>
      </c>
      <c r="D910" s="76">
        <v>45085.350694444445</v>
      </c>
      <c r="E910" s="76">
        <v>45093</v>
      </c>
      <c r="F910" s="273">
        <f t="shared" si="70"/>
        <v>11.675347222222626</v>
      </c>
      <c r="G910" s="273">
        <f t="shared" si="71"/>
        <v>7.6493055555547471</v>
      </c>
      <c r="H910" s="273">
        <f t="shared" si="72"/>
        <v>19.324652777777374</v>
      </c>
      <c r="I910" s="303">
        <f t="shared" si="73"/>
        <v>3.1620716825181601E-4</v>
      </c>
      <c r="J910" s="301">
        <f t="shared" si="74"/>
        <v>6.1105937323105734E-3</v>
      </c>
      <c r="K910" s="111"/>
      <c r="L910" s="222"/>
      <c r="M910" s="7"/>
    </row>
    <row r="911" spans="1:13" ht="15">
      <c r="A911" s="30" t="s">
        <v>223</v>
      </c>
      <c r="B911" s="262">
        <v>23534.57</v>
      </c>
      <c r="C911" s="219">
        <v>44946</v>
      </c>
      <c r="D911" s="76">
        <v>44961.229861111111</v>
      </c>
      <c r="E911" s="76">
        <v>44973</v>
      </c>
      <c r="F911" s="273">
        <f t="shared" si="70"/>
        <v>8.1149305555554747</v>
      </c>
      <c r="G911" s="273">
        <f t="shared" si="71"/>
        <v>11.770138888889051</v>
      </c>
      <c r="H911" s="273">
        <f t="shared" si="72"/>
        <v>19.885069444444525</v>
      </c>
      <c r="I911" s="303">
        <f t="shared" si="73"/>
        <v>3.1628619084718028E-4</v>
      </c>
      <c r="J911" s="301">
        <f t="shared" si="74"/>
        <v>6.2893728693150146E-3</v>
      </c>
      <c r="K911" s="111"/>
      <c r="L911" s="222"/>
      <c r="M911" s="7"/>
    </row>
    <row r="912" spans="1:13" ht="15">
      <c r="A912" s="30" t="s">
        <v>223</v>
      </c>
      <c r="B912" s="262">
        <v>23535.81</v>
      </c>
      <c r="C912" s="219">
        <v>44946</v>
      </c>
      <c r="D912" s="76">
        <v>44982.379861111112</v>
      </c>
      <c r="E912" s="76">
        <v>44994</v>
      </c>
      <c r="F912" s="273">
        <f t="shared" si="70"/>
        <v>18.689930555556202</v>
      </c>
      <c r="G912" s="273">
        <f t="shared" si="71"/>
        <v>11.620138888887595</v>
      </c>
      <c r="H912" s="273">
        <f t="shared" si="72"/>
        <v>30.310069444443798</v>
      </c>
      <c r="I912" s="303">
        <f t="shared" si="73"/>
        <v>3.1630285547613467E-4</v>
      </c>
      <c r="J912" s="301">
        <f t="shared" si="74"/>
        <v>9.5871615149575127E-3</v>
      </c>
      <c r="K912" s="111"/>
      <c r="L912" s="222"/>
      <c r="M912" s="7"/>
    </row>
    <row r="913" spans="1:13" ht="15">
      <c r="A913" s="30" t="s">
        <v>223</v>
      </c>
      <c r="B913" s="262">
        <v>23563.66</v>
      </c>
      <c r="C913" s="219">
        <v>44931</v>
      </c>
      <c r="D913" s="76">
        <v>44950.231249999997</v>
      </c>
      <c r="E913" s="76">
        <v>44966</v>
      </c>
      <c r="F913" s="273">
        <f t="shared" si="70"/>
        <v>10.115624999998545</v>
      </c>
      <c r="G913" s="273">
        <f t="shared" si="71"/>
        <v>15.76875000000291</v>
      </c>
      <c r="H913" s="273">
        <f t="shared" si="72"/>
        <v>25.884375000001455</v>
      </c>
      <c r="I913" s="303">
        <f t="shared" si="73"/>
        <v>3.1667713766676288E-4</v>
      </c>
      <c r="J913" s="301">
        <f t="shared" si="74"/>
        <v>8.1969897852935767E-3</v>
      </c>
      <c r="K913" s="111"/>
      <c r="L913" s="222"/>
      <c r="M913" s="7"/>
    </row>
    <row r="914" spans="1:13" ht="15">
      <c r="A914" s="30" t="s">
        <v>223</v>
      </c>
      <c r="B914" s="262">
        <v>23574.97</v>
      </c>
      <c r="C914" s="219">
        <v>44931</v>
      </c>
      <c r="D914" s="76">
        <v>44949.229861111111</v>
      </c>
      <c r="E914" s="76">
        <v>44966</v>
      </c>
      <c r="F914" s="273">
        <f t="shared" si="70"/>
        <v>9.6149305555554747</v>
      </c>
      <c r="G914" s="273">
        <f t="shared" si="71"/>
        <v>16.770138888889051</v>
      </c>
      <c r="H914" s="273">
        <f t="shared" si="72"/>
        <v>26.385069444444525</v>
      </c>
      <c r="I914" s="303">
        <f t="shared" si="73"/>
        <v>3.1682913520988699E-4</v>
      </c>
      <c r="J914" s="301">
        <f t="shared" si="74"/>
        <v>8.3595587345361728E-3</v>
      </c>
      <c r="K914" s="111"/>
      <c r="L914" s="222"/>
      <c r="M914" s="7"/>
    </row>
    <row r="915" spans="1:13" ht="15">
      <c r="A915" s="30" t="s">
        <v>223</v>
      </c>
      <c r="B915" s="262">
        <v>23587.8</v>
      </c>
      <c r="C915" s="219">
        <v>44998</v>
      </c>
      <c r="D915" s="76">
        <v>45009.241666666669</v>
      </c>
      <c r="E915" s="76">
        <v>45023</v>
      </c>
      <c r="F915" s="273">
        <f t="shared" si="70"/>
        <v>6.1208333333343035</v>
      </c>
      <c r="G915" s="273">
        <f t="shared" si="71"/>
        <v>13.758333333331393</v>
      </c>
      <c r="H915" s="273">
        <f t="shared" si="72"/>
        <v>19.879166666665697</v>
      </c>
      <c r="I915" s="303">
        <f t="shared" si="73"/>
        <v>3.1700156036269702E-4</v>
      </c>
      <c r="J915" s="301">
        <f t="shared" si="74"/>
        <v>6.3017268520431406E-3</v>
      </c>
      <c r="K915" s="111"/>
      <c r="L915" s="222"/>
      <c r="M915" s="7"/>
    </row>
    <row r="916" spans="1:13" ht="15">
      <c r="A916" s="30" t="s">
        <v>223</v>
      </c>
      <c r="B916" s="262">
        <v>23602.41</v>
      </c>
      <c r="C916" s="219">
        <v>44995</v>
      </c>
      <c r="D916" s="76">
        <v>45012.32708333333</v>
      </c>
      <c r="E916" s="76">
        <v>45023</v>
      </c>
      <c r="F916" s="273">
        <f t="shared" si="70"/>
        <v>9.1635416666649689</v>
      </c>
      <c r="G916" s="273">
        <f t="shared" si="71"/>
        <v>10.672916666670062</v>
      </c>
      <c r="H916" s="273">
        <f t="shared" si="72"/>
        <v>19.836458333335031</v>
      </c>
      <c r="I916" s="303">
        <f t="shared" si="73"/>
        <v>3.1719790732158675E-4</v>
      </c>
      <c r="J916" s="301">
        <f t="shared" si="74"/>
        <v>6.2920830720057221E-3</v>
      </c>
      <c r="K916" s="111"/>
      <c r="L916" s="222"/>
      <c r="M916" s="7"/>
    </row>
    <row r="917" spans="1:13" ht="15">
      <c r="A917" s="30" t="s">
        <v>223</v>
      </c>
      <c r="B917" s="262">
        <v>23611.45</v>
      </c>
      <c r="C917" s="219">
        <v>45069</v>
      </c>
      <c r="D917" s="76">
        <v>45082.247916666667</v>
      </c>
      <c r="E917" s="76">
        <v>45093</v>
      </c>
      <c r="F917" s="273">
        <f t="shared" si="70"/>
        <v>7.1239583333335759</v>
      </c>
      <c r="G917" s="273">
        <f t="shared" si="71"/>
        <v>10.752083333332848</v>
      </c>
      <c r="H917" s="273">
        <f t="shared" si="72"/>
        <v>17.876041666666424</v>
      </c>
      <c r="I917" s="303">
        <f t="shared" si="73"/>
        <v>3.1731939784235085E-4</v>
      </c>
      <c r="J917" s="301">
        <f t="shared" si="74"/>
        <v>5.672414777471364E-3</v>
      </c>
      <c r="K917" s="111"/>
      <c r="L917" s="222"/>
      <c r="M917" s="7"/>
    </row>
    <row r="918" spans="1:13" ht="15">
      <c r="A918" s="30" t="s">
        <v>223</v>
      </c>
      <c r="B918" s="262">
        <v>23615.93</v>
      </c>
      <c r="C918" s="219">
        <v>44945</v>
      </c>
      <c r="D918" s="76">
        <v>44954.250694444447</v>
      </c>
      <c r="E918" s="76">
        <v>44966</v>
      </c>
      <c r="F918" s="273">
        <f t="shared" si="70"/>
        <v>5.125347222223354</v>
      </c>
      <c r="G918" s="273">
        <f t="shared" si="71"/>
        <v>11.749305555553292</v>
      </c>
      <c r="H918" s="273">
        <f t="shared" si="72"/>
        <v>16.874652777776646</v>
      </c>
      <c r="I918" s="303">
        <f t="shared" si="73"/>
        <v>3.1737960553405694E-4</v>
      </c>
      <c r="J918" s="301">
        <f t="shared" si="74"/>
        <v>5.3556706421349302E-3</v>
      </c>
      <c r="K918" s="111"/>
      <c r="L918" s="222"/>
      <c r="M918" s="7"/>
    </row>
    <row r="919" spans="1:13" ht="15">
      <c r="A919" s="30" t="s">
        <v>223</v>
      </c>
      <c r="B919" s="262">
        <v>23617.86</v>
      </c>
      <c r="C919" s="219">
        <v>44946</v>
      </c>
      <c r="D919" s="76">
        <v>44964.370833333334</v>
      </c>
      <c r="E919" s="76">
        <v>44973</v>
      </c>
      <c r="F919" s="273">
        <f t="shared" si="70"/>
        <v>9.6854166666671517</v>
      </c>
      <c r="G919" s="273">
        <f t="shared" si="71"/>
        <v>8.6291666666656965</v>
      </c>
      <c r="H919" s="273">
        <f t="shared" si="72"/>
        <v>18.314583333332848</v>
      </c>
      <c r="I919" s="303">
        <f t="shared" si="73"/>
        <v>3.1740554322267137E-4</v>
      </c>
      <c r="J919" s="301">
        <f t="shared" si="74"/>
        <v>5.813150271813396E-3</v>
      </c>
      <c r="K919" s="111"/>
      <c r="L919" s="222"/>
      <c r="M919" s="7"/>
    </row>
    <row r="920" spans="1:13" ht="15">
      <c r="A920" s="30" t="s">
        <v>223</v>
      </c>
      <c r="B920" s="262">
        <v>23629.85</v>
      </c>
      <c r="C920" s="219">
        <v>45012</v>
      </c>
      <c r="D920" s="76">
        <v>45028.331250000003</v>
      </c>
      <c r="E920" s="76">
        <v>45043</v>
      </c>
      <c r="F920" s="273">
        <f t="shared" si="70"/>
        <v>8.6656250000014552</v>
      </c>
      <c r="G920" s="273">
        <f t="shared" si="71"/>
        <v>14.66874999999709</v>
      </c>
      <c r="H920" s="273">
        <f t="shared" si="72"/>
        <v>23.334374999998545</v>
      </c>
      <c r="I920" s="303">
        <f t="shared" si="73"/>
        <v>3.1756667943328652E-4</v>
      </c>
      <c r="J920" s="301">
        <f t="shared" si="74"/>
        <v>7.4102199854006326E-3</v>
      </c>
      <c r="K920" s="111"/>
      <c r="L920" s="222"/>
      <c r="M920" s="7"/>
    </row>
    <row r="921" spans="1:13" ht="15">
      <c r="A921" s="30" t="s">
        <v>223</v>
      </c>
      <c r="B921" s="262">
        <v>23634.68</v>
      </c>
      <c r="C921" s="219">
        <v>44946</v>
      </c>
      <c r="D921" s="76">
        <v>44961.230555555558</v>
      </c>
      <c r="E921" s="76">
        <v>44973</v>
      </c>
      <c r="F921" s="273">
        <f t="shared" si="70"/>
        <v>8.1152777777788287</v>
      </c>
      <c r="G921" s="273">
        <f t="shared" si="71"/>
        <v>11.769444444442343</v>
      </c>
      <c r="H921" s="273">
        <f t="shared" si="72"/>
        <v>19.884722222221171</v>
      </c>
      <c r="I921" s="303">
        <f t="shared" si="73"/>
        <v>3.1763159085090718E-4</v>
      </c>
      <c r="J921" s="301">
        <f t="shared" si="74"/>
        <v>6.3160159530724971E-3</v>
      </c>
      <c r="K921" s="111"/>
      <c r="L921" s="222"/>
      <c r="M921" s="7"/>
    </row>
    <row r="922" spans="1:13" ht="15">
      <c r="A922" s="30" t="s">
        <v>223</v>
      </c>
      <c r="B922" s="262">
        <v>23650.82</v>
      </c>
      <c r="C922" s="219">
        <v>44946</v>
      </c>
      <c r="D922" s="76">
        <v>44961.229861111111</v>
      </c>
      <c r="E922" s="76">
        <v>44973</v>
      </c>
      <c r="F922" s="273">
        <f t="shared" si="70"/>
        <v>8.1149305555554747</v>
      </c>
      <c r="G922" s="273">
        <f t="shared" si="71"/>
        <v>11.770138888889051</v>
      </c>
      <c r="H922" s="273">
        <f t="shared" si="72"/>
        <v>19.885069444444525</v>
      </c>
      <c r="I922" s="303">
        <f t="shared" si="73"/>
        <v>3.1784849981165189E-4</v>
      </c>
      <c r="J922" s="301">
        <f t="shared" si="74"/>
        <v>6.3204394915672103E-3</v>
      </c>
      <c r="K922" s="111"/>
      <c r="L922" s="222"/>
      <c r="M922" s="7"/>
    </row>
    <row r="923" spans="1:13" ht="15">
      <c r="A923" s="30" t="s">
        <v>223</v>
      </c>
      <c r="B923" s="262">
        <v>23653.16</v>
      </c>
      <c r="C923" s="219">
        <v>44998</v>
      </c>
      <c r="D923" s="76">
        <v>45011.246527777781</v>
      </c>
      <c r="E923" s="76">
        <v>45023</v>
      </c>
      <c r="F923" s="273">
        <f t="shared" si="70"/>
        <v>7.1232638888905058</v>
      </c>
      <c r="G923" s="273">
        <f t="shared" si="71"/>
        <v>11.753472222218988</v>
      </c>
      <c r="H923" s="273">
        <f t="shared" si="72"/>
        <v>18.876736111109494</v>
      </c>
      <c r="I923" s="303">
        <f t="shared" si="73"/>
        <v>3.1787994757919482E-4</v>
      </c>
      <c r="J923" s="301">
        <f t="shared" si="74"/>
        <v>6.0005358854657801E-3</v>
      </c>
      <c r="K923" s="111"/>
      <c r="L923" s="222"/>
      <c r="M923" s="7"/>
    </row>
    <row r="924" spans="1:13" ht="15">
      <c r="A924" s="30" t="s">
        <v>223</v>
      </c>
      <c r="B924" s="262">
        <v>23659.5</v>
      </c>
      <c r="C924" s="219">
        <v>44993</v>
      </c>
      <c r="D924" s="76">
        <v>45010.245138888888</v>
      </c>
      <c r="E924" s="76">
        <v>45023</v>
      </c>
      <c r="F924" s="273">
        <f t="shared" si="70"/>
        <v>9.1225694444437977</v>
      </c>
      <c r="G924" s="273">
        <f t="shared" si="71"/>
        <v>12.754861111112405</v>
      </c>
      <c r="H924" s="273">
        <f t="shared" si="72"/>
        <v>21.877430555556202</v>
      </c>
      <c r="I924" s="303">
        <f t="shared" si="73"/>
        <v>3.1796515221433242E-4</v>
      </c>
      <c r="J924" s="301">
        <f t="shared" si="74"/>
        <v>6.9562605366559147E-3</v>
      </c>
      <c r="K924" s="111"/>
      <c r="L924" s="222"/>
      <c r="M924" s="7"/>
    </row>
    <row r="925" spans="1:13" ht="15">
      <c r="A925" s="30" t="s">
        <v>223</v>
      </c>
      <c r="B925" s="262">
        <v>23662.400000000001</v>
      </c>
      <c r="C925" s="219">
        <v>44953</v>
      </c>
      <c r="D925" s="76">
        <v>44966.320138888892</v>
      </c>
      <c r="E925" s="76">
        <v>44973</v>
      </c>
      <c r="F925" s="273">
        <f t="shared" si="70"/>
        <v>7.1600694444459805</v>
      </c>
      <c r="G925" s="273">
        <f t="shared" si="71"/>
        <v>6.679861111108039</v>
      </c>
      <c r="H925" s="273">
        <f t="shared" si="72"/>
        <v>13.83993055555402</v>
      </c>
      <c r="I925" s="303">
        <f t="shared" si="73"/>
        <v>3.1800412594333864E-4</v>
      </c>
      <c r="J925" s="301">
        <f t="shared" si="74"/>
        <v>4.4011550194354614E-3</v>
      </c>
      <c r="K925" s="111"/>
      <c r="L925" s="222"/>
      <c r="M925" s="7"/>
    </row>
    <row r="926" spans="1:13" ht="15">
      <c r="A926" s="30" t="s">
        <v>223</v>
      </c>
      <c r="B926" s="262">
        <v>23665.52</v>
      </c>
      <c r="C926" s="219">
        <v>45069</v>
      </c>
      <c r="D926" s="76">
        <v>45088.356249999997</v>
      </c>
      <c r="E926" s="76">
        <v>45106</v>
      </c>
      <c r="F926" s="273">
        <f t="shared" si="70"/>
        <v>10.178124999998545</v>
      </c>
      <c r="G926" s="273">
        <f t="shared" si="71"/>
        <v>17.64375000000291</v>
      </c>
      <c r="H926" s="273">
        <f t="shared" si="72"/>
        <v>27.821875000001455</v>
      </c>
      <c r="I926" s="303">
        <f t="shared" si="73"/>
        <v>3.1804605630006248E-4</v>
      </c>
      <c r="J926" s="301">
        <f t="shared" si="74"/>
        <v>8.8486376226237645E-3</v>
      </c>
      <c r="K926" s="111"/>
      <c r="L926" s="222"/>
      <c r="M926" s="7"/>
    </row>
    <row r="927" spans="1:13" ht="15">
      <c r="A927" s="30" t="s">
        <v>223</v>
      </c>
      <c r="B927" s="262">
        <v>23674.95</v>
      </c>
      <c r="C927" s="219">
        <v>44993</v>
      </c>
      <c r="D927" s="76">
        <v>45011.246527777781</v>
      </c>
      <c r="E927" s="76">
        <v>45023</v>
      </c>
      <c r="F927" s="273">
        <f t="shared" si="70"/>
        <v>9.6232638888905058</v>
      </c>
      <c r="G927" s="273">
        <f t="shared" si="71"/>
        <v>11.753472222218988</v>
      </c>
      <c r="H927" s="273">
        <f t="shared" si="72"/>
        <v>21.376736111109494</v>
      </c>
      <c r="I927" s="303">
        <f t="shared" si="73"/>
        <v>3.1817278811541709E-4</v>
      </c>
      <c r="J927" s="301">
        <f t="shared" si="74"/>
        <v>6.8014957292792258E-3</v>
      </c>
      <c r="K927" s="111"/>
      <c r="L927" s="222"/>
      <c r="M927" s="7"/>
    </row>
    <row r="928" spans="1:13" ht="15">
      <c r="A928" s="30" t="s">
        <v>223</v>
      </c>
      <c r="B928" s="262">
        <v>23694.81</v>
      </c>
      <c r="C928" s="219">
        <v>44993</v>
      </c>
      <c r="D928" s="76">
        <v>45010.245138888888</v>
      </c>
      <c r="E928" s="76">
        <v>45023</v>
      </c>
      <c r="F928" s="273">
        <f t="shared" si="70"/>
        <v>9.1225694444437977</v>
      </c>
      <c r="G928" s="273">
        <f t="shared" si="71"/>
        <v>12.754861111112405</v>
      </c>
      <c r="H928" s="273">
        <f t="shared" si="72"/>
        <v>21.877430555556202</v>
      </c>
      <c r="I928" s="303">
        <f t="shared" si="73"/>
        <v>3.1843969096302487E-4</v>
      </c>
      <c r="J928" s="301">
        <f t="shared" si="74"/>
        <v>6.9666422251763544E-3</v>
      </c>
      <c r="K928" s="111"/>
      <c r="L928" s="222"/>
      <c r="M928" s="7"/>
    </row>
    <row r="929" spans="1:13" ht="15">
      <c r="A929" s="30" t="s">
        <v>223</v>
      </c>
      <c r="B929" s="262">
        <v>23700.32</v>
      </c>
      <c r="C929" s="219">
        <v>44939</v>
      </c>
      <c r="D929" s="76">
        <v>45022.347916666666</v>
      </c>
      <c r="E929" s="76">
        <v>45035</v>
      </c>
      <c r="F929" s="273">
        <f t="shared" si="70"/>
        <v>42.173958333332848</v>
      </c>
      <c r="G929" s="273">
        <f t="shared" si="71"/>
        <v>12.652083333334303</v>
      </c>
      <c r="H929" s="273">
        <f t="shared" si="72"/>
        <v>54.826041666667152</v>
      </c>
      <c r="I929" s="303">
        <f t="shared" si="73"/>
        <v>3.1851374104813657E-4</v>
      </c>
      <c r="J929" s="301">
        <f t="shared" si="74"/>
        <v>1.7462847638111168E-2</v>
      </c>
      <c r="K929" s="111"/>
      <c r="L929" s="222"/>
      <c r="M929" s="7"/>
    </row>
    <row r="930" spans="1:13" ht="15">
      <c r="A930" s="30" t="s">
        <v>223</v>
      </c>
      <c r="B930" s="262">
        <v>23706.53</v>
      </c>
      <c r="C930" s="219">
        <v>44987</v>
      </c>
      <c r="D930" s="76">
        <v>45010.243750000001</v>
      </c>
      <c r="E930" s="76">
        <v>45023</v>
      </c>
      <c r="F930" s="273">
        <f t="shared" si="70"/>
        <v>12.121875000000728</v>
      </c>
      <c r="G930" s="273">
        <f t="shared" si="71"/>
        <v>12.756249999998545</v>
      </c>
      <c r="H930" s="273">
        <f t="shared" si="72"/>
        <v>24.878124999999272</v>
      </c>
      <c r="I930" s="303">
        <f t="shared" si="73"/>
        <v>3.1859719858507736E-4</v>
      </c>
      <c r="J930" s="301">
        <f t="shared" si="74"/>
        <v>7.9261009310491459E-3</v>
      </c>
      <c r="K930" s="111"/>
      <c r="L930" s="222"/>
      <c r="M930" s="7"/>
    </row>
    <row r="931" spans="1:13" ht="15">
      <c r="A931" s="30" t="s">
        <v>223</v>
      </c>
      <c r="B931" s="262">
        <v>23712.85</v>
      </c>
      <c r="C931" s="219">
        <v>45063</v>
      </c>
      <c r="D931" s="76">
        <v>45084.231249999997</v>
      </c>
      <c r="E931" s="76">
        <v>45093</v>
      </c>
      <c r="F931" s="273">
        <f t="shared" si="70"/>
        <v>11.115624999998545</v>
      </c>
      <c r="G931" s="273">
        <f t="shared" si="71"/>
        <v>8.7687500000029104</v>
      </c>
      <c r="H931" s="273">
        <f t="shared" si="72"/>
        <v>19.884375000001455</v>
      </c>
      <c r="I931" s="303">
        <f t="shared" si="73"/>
        <v>3.1868213443587702E-4</v>
      </c>
      <c r="J931" s="301">
        <f t="shared" si="74"/>
        <v>6.3367950669238554E-3</v>
      </c>
      <c r="K931" s="111"/>
      <c r="L931" s="222"/>
      <c r="M931" s="7"/>
    </row>
    <row r="932" spans="1:13" ht="15">
      <c r="A932" s="30" t="s">
        <v>223</v>
      </c>
      <c r="B932" s="262">
        <v>23725.14</v>
      </c>
      <c r="C932" s="219">
        <v>44998</v>
      </c>
      <c r="D932" s="76">
        <v>45009.243055555555</v>
      </c>
      <c r="E932" s="76">
        <v>45023</v>
      </c>
      <c r="F932" s="273">
        <f t="shared" si="70"/>
        <v>6.1215277777773736</v>
      </c>
      <c r="G932" s="273">
        <f t="shared" si="71"/>
        <v>13.756944444445253</v>
      </c>
      <c r="H932" s="273">
        <f t="shared" si="72"/>
        <v>19.878472222222626</v>
      </c>
      <c r="I932" s="303">
        <f t="shared" si="73"/>
        <v>3.1884730241156181E-4</v>
      </c>
      <c r="J932" s="301">
        <f t="shared" si="74"/>
        <v>6.3381972441188487E-3</v>
      </c>
      <c r="K932" s="111"/>
      <c r="L932" s="222"/>
      <c r="M932" s="7"/>
    </row>
    <row r="933" spans="1:13" ht="15">
      <c r="A933" s="30" t="s">
        <v>223</v>
      </c>
      <c r="B933" s="262">
        <v>23738.89</v>
      </c>
      <c r="C933" s="219">
        <v>45063</v>
      </c>
      <c r="D933" s="76">
        <v>45080.254166666666</v>
      </c>
      <c r="E933" s="76">
        <v>45093</v>
      </c>
      <c r="F933" s="273">
        <f t="shared" si="70"/>
        <v>9.1270833333328483</v>
      </c>
      <c r="G933" s="273">
        <f t="shared" si="71"/>
        <v>12.745833333334303</v>
      </c>
      <c r="H933" s="273">
        <f t="shared" si="72"/>
        <v>21.872916666667152</v>
      </c>
      <c r="I933" s="303">
        <f t="shared" si="73"/>
        <v>3.1903209164391865E-4</v>
      </c>
      <c r="J933" s="301">
        <f t="shared" si="74"/>
        <v>6.9781623545199503E-3</v>
      </c>
      <c r="K933" s="111"/>
      <c r="L933" s="222"/>
      <c r="M933" s="7"/>
    </row>
    <row r="934" spans="1:13" ht="15">
      <c r="A934" s="30" t="s">
        <v>223</v>
      </c>
      <c r="B934" s="262">
        <v>23806.23</v>
      </c>
      <c r="C934" s="219">
        <v>44952</v>
      </c>
      <c r="D934" s="76">
        <v>45031.277777777781</v>
      </c>
      <c r="E934" s="76">
        <v>45043</v>
      </c>
      <c r="F934" s="273">
        <f t="shared" si="70"/>
        <v>40.138888888890506</v>
      </c>
      <c r="G934" s="273">
        <f t="shared" si="71"/>
        <v>11.722222222218988</v>
      </c>
      <c r="H934" s="273">
        <f t="shared" si="72"/>
        <v>51.861111111109494</v>
      </c>
      <c r="I934" s="303">
        <f t="shared" si="73"/>
        <v>3.1993708850987582E-4</v>
      </c>
      <c r="J934" s="301">
        <f t="shared" si="74"/>
        <v>1.6592292895775542E-2</v>
      </c>
      <c r="K934" s="111"/>
      <c r="L934" s="222"/>
      <c r="M934" s="7"/>
    </row>
    <row r="935" spans="1:13" ht="15">
      <c r="A935" s="30" t="s">
        <v>223</v>
      </c>
      <c r="B935" s="262">
        <v>23809.26</v>
      </c>
      <c r="C935" s="219">
        <v>44945</v>
      </c>
      <c r="D935" s="76">
        <v>44979.359027777777</v>
      </c>
      <c r="E935" s="76">
        <v>44994</v>
      </c>
      <c r="F935" s="273">
        <f t="shared" si="70"/>
        <v>17.679513888888323</v>
      </c>
      <c r="G935" s="273">
        <f t="shared" si="71"/>
        <v>14.640972222223354</v>
      </c>
      <c r="H935" s="273">
        <f t="shared" si="72"/>
        <v>32.320486111111677</v>
      </c>
      <c r="I935" s="303">
        <f t="shared" si="73"/>
        <v>3.1997780933707884E-4</v>
      </c>
      <c r="J935" s="301">
        <f t="shared" si="74"/>
        <v>1.0341838342542996E-2</v>
      </c>
      <c r="K935" s="111"/>
      <c r="L935" s="222"/>
      <c r="M935" s="7"/>
    </row>
    <row r="936" spans="1:13" ht="15">
      <c r="A936" s="30" t="s">
        <v>223</v>
      </c>
      <c r="B936" s="262">
        <v>23867.39</v>
      </c>
      <c r="C936" s="219">
        <v>45069</v>
      </c>
      <c r="D936" s="76">
        <v>45083.257638888892</v>
      </c>
      <c r="E936" s="76">
        <v>45093</v>
      </c>
      <c r="F936" s="273">
        <f t="shared" si="70"/>
        <v>7.6288194444459805</v>
      </c>
      <c r="G936" s="273">
        <f t="shared" si="71"/>
        <v>9.742361111108039</v>
      </c>
      <c r="H936" s="273">
        <f t="shared" si="72"/>
        <v>17.37118055555402</v>
      </c>
      <c r="I936" s="303">
        <f t="shared" si="73"/>
        <v>3.2075903101539912E-4</v>
      </c>
      <c r="J936" s="301">
        <f t="shared" si="74"/>
        <v>5.5719630425930498E-3</v>
      </c>
      <c r="K936" s="111"/>
      <c r="L936" s="222"/>
      <c r="M936" s="7"/>
    </row>
    <row r="937" spans="1:13" ht="15">
      <c r="A937" s="30" t="s">
        <v>223</v>
      </c>
      <c r="B937" s="262">
        <v>23873.87</v>
      </c>
      <c r="C937" s="219">
        <v>45069</v>
      </c>
      <c r="D937" s="76">
        <v>45081.257638888892</v>
      </c>
      <c r="E937" s="76">
        <v>45093</v>
      </c>
      <c r="F937" s="273">
        <f t="shared" si="70"/>
        <v>6.6288194444459805</v>
      </c>
      <c r="G937" s="273">
        <f t="shared" si="71"/>
        <v>11.742361111108039</v>
      </c>
      <c r="H937" s="273">
        <f t="shared" si="72"/>
        <v>18.37118055555402</v>
      </c>
      <c r="I937" s="303">
        <f t="shared" si="73"/>
        <v>3.2084611714090257E-4</v>
      </c>
      <c r="J937" s="301">
        <f t="shared" si="74"/>
        <v>5.8943219485439562E-3</v>
      </c>
      <c r="K937" s="111"/>
      <c r="L937" s="222"/>
      <c r="M937" s="7"/>
    </row>
    <row r="938" spans="1:13" ht="15">
      <c r="A938" s="30" t="s">
        <v>223</v>
      </c>
      <c r="B938" s="262">
        <v>23886.34</v>
      </c>
      <c r="C938" s="219">
        <v>45242</v>
      </c>
      <c r="D938" s="76">
        <v>45264.4375</v>
      </c>
      <c r="E938" s="76">
        <v>45279</v>
      </c>
      <c r="F938" s="273">
        <f t="shared" si="70"/>
        <v>11.71875</v>
      </c>
      <c r="G938" s="273">
        <f t="shared" si="71"/>
        <v>14.5625</v>
      </c>
      <c r="H938" s="273">
        <f t="shared" si="72"/>
        <v>26.28125</v>
      </c>
      <c r="I938" s="303">
        <f t="shared" si="73"/>
        <v>3.2101370417562914E-4</v>
      </c>
      <c r="J938" s="301">
        <f t="shared" si="74"/>
        <v>8.4366414128657537E-3</v>
      </c>
      <c r="K938" s="111"/>
      <c r="L938" s="222"/>
      <c r="M938" s="7"/>
    </row>
    <row r="939" spans="1:13" ht="15">
      <c r="A939" s="30" t="s">
        <v>223</v>
      </c>
      <c r="B939" s="262">
        <v>23938.38</v>
      </c>
      <c r="C939" s="219">
        <v>45069</v>
      </c>
      <c r="D939" s="76">
        <v>45082.24722222222</v>
      </c>
      <c r="E939" s="76">
        <v>45093</v>
      </c>
      <c r="F939" s="273">
        <f t="shared" si="70"/>
        <v>7.1236111111102218</v>
      </c>
      <c r="G939" s="273">
        <f t="shared" si="71"/>
        <v>10.752777777779556</v>
      </c>
      <c r="H939" s="273">
        <f t="shared" si="72"/>
        <v>17.876388888889778</v>
      </c>
      <c r="I939" s="303">
        <f t="shared" si="73"/>
        <v>3.2171308102303648E-4</v>
      </c>
      <c r="J939" s="301">
        <f t="shared" si="74"/>
        <v>5.7510681470107064E-3</v>
      </c>
      <c r="K939" s="111"/>
      <c r="L939" s="222"/>
      <c r="M939" s="7"/>
    </row>
    <row r="940" spans="1:13" ht="15">
      <c r="A940" s="30" t="s">
        <v>223</v>
      </c>
      <c r="B940" s="262">
        <v>23951.200000000001</v>
      </c>
      <c r="C940" s="219">
        <v>45069</v>
      </c>
      <c r="D940" s="76">
        <v>45083.256944444445</v>
      </c>
      <c r="E940" s="76">
        <v>45093</v>
      </c>
      <c r="F940" s="273">
        <f t="shared" si="70"/>
        <v>7.6284722222226264</v>
      </c>
      <c r="G940" s="273">
        <f t="shared" si="71"/>
        <v>9.7430555555547471</v>
      </c>
      <c r="H940" s="273">
        <f t="shared" si="72"/>
        <v>17.371527777777374</v>
      </c>
      <c r="I940" s="303">
        <f t="shared" si="73"/>
        <v>3.2188537178367757E-4</v>
      </c>
      <c r="J940" s="301">
        <f t="shared" si="74"/>
        <v>5.5916406772003524E-3</v>
      </c>
      <c r="K940" s="111"/>
      <c r="L940" s="222"/>
      <c r="M940" s="7"/>
    </row>
    <row r="941" spans="1:13" ht="15">
      <c r="A941" s="30" t="s">
        <v>223</v>
      </c>
      <c r="B941" s="262">
        <v>24001.040000000001</v>
      </c>
      <c r="C941" s="219">
        <v>45069</v>
      </c>
      <c r="D941" s="76">
        <v>45081.256944444445</v>
      </c>
      <c r="E941" s="76">
        <v>45093</v>
      </c>
      <c r="F941" s="273">
        <f t="shared" si="70"/>
        <v>6.6284722222226264</v>
      </c>
      <c r="G941" s="273">
        <f t="shared" si="71"/>
        <v>11.743055555554747</v>
      </c>
      <c r="H941" s="273">
        <f t="shared" si="72"/>
        <v>18.371527777777374</v>
      </c>
      <c r="I941" s="303">
        <f t="shared" si="73"/>
        <v>3.2255518235390783E-4</v>
      </c>
      <c r="J941" s="301">
        <f t="shared" si="74"/>
        <v>5.9258314924808637E-3</v>
      </c>
      <c r="K941" s="111"/>
      <c r="L941" s="222"/>
      <c r="M941" s="7"/>
    </row>
    <row r="942" spans="1:13" ht="15">
      <c r="A942" s="30" t="s">
        <v>223</v>
      </c>
      <c r="B942" s="262">
        <v>24030.13</v>
      </c>
      <c r="C942" s="219">
        <v>45056</v>
      </c>
      <c r="D942" s="76">
        <v>45078.25</v>
      </c>
      <c r="E942" s="76">
        <v>45093</v>
      </c>
      <c r="F942" s="273">
        <f t="shared" si="70"/>
        <v>11.625</v>
      </c>
      <c r="G942" s="273">
        <f t="shared" si="71"/>
        <v>14.75</v>
      </c>
      <c r="H942" s="273">
        <f t="shared" si="72"/>
        <v>26.375</v>
      </c>
      <c r="I942" s="303">
        <f t="shared" si="73"/>
        <v>3.2294612917349043E-4</v>
      </c>
      <c r="J942" s="301">
        <f t="shared" si="74"/>
        <v>8.5177041569508109E-3</v>
      </c>
      <c r="K942" s="111"/>
      <c r="L942" s="222"/>
      <c r="M942" s="7"/>
    </row>
    <row r="943" spans="1:13" ht="15">
      <c r="A943" s="30" t="s">
        <v>223</v>
      </c>
      <c r="B943" s="262">
        <v>24058.42</v>
      </c>
      <c r="C943" s="219">
        <v>45063</v>
      </c>
      <c r="D943" s="76">
        <v>45085.35</v>
      </c>
      <c r="E943" s="76">
        <v>45093</v>
      </c>
      <c r="F943" s="273">
        <f t="shared" si="70"/>
        <v>11.674999999999272</v>
      </c>
      <c r="G943" s="273">
        <f t="shared" si="71"/>
        <v>7.6500000000014552</v>
      </c>
      <c r="H943" s="273">
        <f t="shared" si="72"/>
        <v>19.325000000000728</v>
      </c>
      <c r="I943" s="303">
        <f t="shared" si="73"/>
        <v>3.2332632461955408E-4</v>
      </c>
      <c r="J943" s="301">
        <f t="shared" si="74"/>
        <v>6.2482812232731175E-3</v>
      </c>
      <c r="K943" s="111"/>
      <c r="L943" s="222"/>
      <c r="M943" s="7"/>
    </row>
    <row r="944" spans="1:13" ht="15">
      <c r="A944" s="30" t="s">
        <v>223</v>
      </c>
      <c r="B944" s="262">
        <v>24064.51</v>
      </c>
      <c r="C944" s="219">
        <v>45230</v>
      </c>
      <c r="D944" s="76">
        <v>45254.552083333336</v>
      </c>
      <c r="E944" s="76">
        <v>45267</v>
      </c>
      <c r="F944" s="273">
        <f t="shared" si="70"/>
        <v>12.776041666667879</v>
      </c>
      <c r="G944" s="273">
        <f t="shared" si="71"/>
        <v>12.447916666664241</v>
      </c>
      <c r="H944" s="273">
        <f t="shared" si="72"/>
        <v>25.223958333332121</v>
      </c>
      <c r="I944" s="303">
        <f t="shared" si="73"/>
        <v>3.2340816945046702E-4</v>
      </c>
      <c r="J944" s="301">
        <f t="shared" si="74"/>
        <v>8.1576341908777949E-3</v>
      </c>
      <c r="K944" s="111"/>
      <c r="L944" s="222"/>
      <c r="M944" s="7"/>
    </row>
    <row r="945" spans="1:13" ht="15">
      <c r="A945" s="30" t="s">
        <v>223</v>
      </c>
      <c r="B945" s="262">
        <v>24265.1</v>
      </c>
      <c r="C945" s="219">
        <v>45078</v>
      </c>
      <c r="D945" s="76">
        <v>45092.270833333336</v>
      </c>
      <c r="E945" s="76">
        <v>45106</v>
      </c>
      <c r="F945" s="273">
        <f t="shared" si="70"/>
        <v>7.6354166666678793</v>
      </c>
      <c r="G945" s="273">
        <f t="shared" si="71"/>
        <v>13.729166666664241</v>
      </c>
      <c r="H945" s="273">
        <f t="shared" si="72"/>
        <v>21.364583333332121</v>
      </c>
      <c r="I945" s="303">
        <f t="shared" si="73"/>
        <v>3.2610394196817333E-4</v>
      </c>
      <c r="J945" s="301">
        <f t="shared" si="74"/>
        <v>6.9670748435071411E-3</v>
      </c>
      <c r="K945" s="111"/>
      <c r="L945" s="222"/>
      <c r="M945" s="7"/>
    </row>
    <row r="946" spans="1:13" ht="15">
      <c r="A946" s="30" t="s">
        <v>223</v>
      </c>
      <c r="B946" s="262">
        <v>24364.03</v>
      </c>
      <c r="C946" s="219">
        <v>45246</v>
      </c>
      <c r="D946" s="76">
        <v>45267.604861111111</v>
      </c>
      <c r="E946" s="76">
        <v>45279</v>
      </c>
      <c r="F946" s="273">
        <f t="shared" si="70"/>
        <v>11.302430555555475</v>
      </c>
      <c r="G946" s="273">
        <f t="shared" si="71"/>
        <v>11.395138888889051</v>
      </c>
      <c r="H946" s="273">
        <f t="shared" si="72"/>
        <v>22.697569444444525</v>
      </c>
      <c r="I946" s="303">
        <f t="shared" si="73"/>
        <v>3.2743348369595983E-4</v>
      </c>
      <c r="J946" s="301">
        <f t="shared" si="74"/>
        <v>7.4319442346254426E-3</v>
      </c>
      <c r="K946" s="111"/>
      <c r="L946" s="222"/>
      <c r="M946" s="7"/>
    </row>
    <row r="947" spans="1:13" ht="15">
      <c r="A947" s="30" t="s">
        <v>223</v>
      </c>
      <c r="B947" s="262">
        <v>24417.47</v>
      </c>
      <c r="C947" s="219">
        <v>45056</v>
      </c>
      <c r="D947" s="76">
        <v>45078.249305555553</v>
      </c>
      <c r="E947" s="76">
        <v>45093</v>
      </c>
      <c r="F947" s="273">
        <f t="shared" si="70"/>
        <v>11.624652777776646</v>
      </c>
      <c r="G947" s="273">
        <f t="shared" si="71"/>
        <v>14.750694444446708</v>
      </c>
      <c r="H947" s="273">
        <f t="shared" si="72"/>
        <v>26.375347222223354</v>
      </c>
      <c r="I947" s="303">
        <f t="shared" si="73"/>
        <v>3.2815167544702535E-4</v>
      </c>
      <c r="J947" s="301">
        <f t="shared" si="74"/>
        <v>8.6551143814696391E-3</v>
      </c>
      <c r="K947" s="111"/>
      <c r="L947" s="222"/>
      <c r="M947" s="7"/>
    </row>
    <row r="948" spans="1:13" ht="15">
      <c r="A948" s="30" t="s">
        <v>223</v>
      </c>
      <c r="B948" s="262">
        <v>24469.83</v>
      </c>
      <c r="C948" s="219">
        <v>45111</v>
      </c>
      <c r="D948" s="76">
        <v>45121.556250000001</v>
      </c>
      <c r="E948" s="76">
        <v>45134</v>
      </c>
      <c r="F948" s="273">
        <f t="shared" si="70"/>
        <v>5.7781250000007276</v>
      </c>
      <c r="G948" s="273">
        <f t="shared" si="71"/>
        <v>12.443749999998545</v>
      </c>
      <c r="H948" s="273">
        <f t="shared" si="72"/>
        <v>18.221874999999272</v>
      </c>
      <c r="I948" s="303">
        <f t="shared" si="73"/>
        <v>3.2885535284384027E-4</v>
      </c>
      <c r="J948" s="301">
        <f t="shared" si="74"/>
        <v>5.9923611326011123E-3</v>
      </c>
      <c r="K948" s="111"/>
      <c r="L948" s="222"/>
      <c r="M948" s="7"/>
    </row>
    <row r="949" spans="1:13" ht="15">
      <c r="A949" s="30" t="s">
        <v>223</v>
      </c>
      <c r="B949" s="262">
        <v>24496.13</v>
      </c>
      <c r="C949" s="219">
        <v>45248</v>
      </c>
      <c r="D949" s="76">
        <v>45267.590277777781</v>
      </c>
      <c r="E949" s="76">
        <v>45279</v>
      </c>
      <c r="F949" s="273">
        <f t="shared" si="70"/>
        <v>10.295138888890506</v>
      </c>
      <c r="G949" s="273">
        <f t="shared" si="71"/>
        <v>11.409722222218988</v>
      </c>
      <c r="H949" s="273">
        <f t="shared" si="72"/>
        <v>21.704861111109494</v>
      </c>
      <c r="I949" s="303">
        <f t="shared" si="73"/>
        <v>3.2920880424827556E-4</v>
      </c>
      <c r="J949" s="301">
        <f t="shared" si="74"/>
        <v>7.1454313727632541E-3</v>
      </c>
      <c r="K949" s="111"/>
      <c r="L949" s="222"/>
      <c r="M949" s="7"/>
    </row>
    <row r="950" spans="1:13" ht="15">
      <c r="A950" s="30" t="s">
        <v>223</v>
      </c>
      <c r="B950" s="262">
        <v>24554.5</v>
      </c>
      <c r="C950" s="219">
        <v>45230</v>
      </c>
      <c r="D950" s="76">
        <v>45250.568055555559</v>
      </c>
      <c r="E950" s="76">
        <v>45259</v>
      </c>
      <c r="F950" s="273">
        <f t="shared" si="70"/>
        <v>10.784027777779556</v>
      </c>
      <c r="G950" s="273">
        <f t="shared" si="71"/>
        <v>8.4319444444408873</v>
      </c>
      <c r="H950" s="273">
        <f t="shared" si="72"/>
        <v>19.215972222220444</v>
      </c>
      <c r="I950" s="303">
        <f t="shared" si="73"/>
        <v>3.2999325133865155E-4</v>
      </c>
      <c r="J950" s="301">
        <f t="shared" si="74"/>
        <v>6.3411411512437369E-3</v>
      </c>
      <c r="K950" s="111"/>
      <c r="L950" s="222"/>
      <c r="M950" s="7"/>
    </row>
    <row r="951" spans="1:13" ht="15">
      <c r="A951" s="30" t="s">
        <v>223</v>
      </c>
      <c r="B951" s="262">
        <v>24605.78</v>
      </c>
      <c r="C951" s="219">
        <v>45039</v>
      </c>
      <c r="D951" s="76">
        <v>45065.241666666669</v>
      </c>
      <c r="E951" s="76">
        <v>45072</v>
      </c>
      <c r="F951" s="273">
        <f t="shared" si="70"/>
        <v>13.620833333334303</v>
      </c>
      <c r="G951" s="273">
        <f t="shared" si="71"/>
        <v>6.7583333333313931</v>
      </c>
      <c r="H951" s="273">
        <f t="shared" si="72"/>
        <v>20.379166666665697</v>
      </c>
      <c r="I951" s="303">
        <f t="shared" si="73"/>
        <v>3.3068241438121587E-4</v>
      </c>
      <c r="J951" s="301">
        <f t="shared" si="74"/>
        <v>6.7390320364102071E-3</v>
      </c>
      <c r="K951" s="111"/>
      <c r="L951" s="222"/>
      <c r="M951" s="7"/>
    </row>
    <row r="952" spans="1:13" ht="15">
      <c r="A952" s="30" t="s">
        <v>223</v>
      </c>
      <c r="B952" s="262">
        <v>24625.15</v>
      </c>
      <c r="C952" s="219">
        <v>45230</v>
      </c>
      <c r="D952" s="76">
        <v>45260.322222222225</v>
      </c>
      <c r="E952" s="76">
        <v>45267</v>
      </c>
      <c r="F952" s="273">
        <f t="shared" si="70"/>
        <v>15.661111111112405</v>
      </c>
      <c r="G952" s="273">
        <f t="shared" si="71"/>
        <v>6.6777777777751908</v>
      </c>
      <c r="H952" s="273">
        <f t="shared" si="72"/>
        <v>22.338888888887595</v>
      </c>
      <c r="I952" s="303">
        <f t="shared" si="73"/>
        <v>3.3094273201254333E-4</v>
      </c>
      <c r="J952" s="301">
        <f t="shared" si="74"/>
        <v>7.3928929190131094E-3</v>
      </c>
      <c r="K952" s="111"/>
      <c r="L952" s="222"/>
      <c r="M952" s="7"/>
    </row>
    <row r="953" spans="1:13" ht="15">
      <c r="A953" s="30" t="s">
        <v>223</v>
      </c>
      <c r="B953" s="262">
        <v>24704.16</v>
      </c>
      <c r="C953" s="219">
        <v>45123</v>
      </c>
      <c r="D953" s="76">
        <v>45141.425000000003</v>
      </c>
      <c r="E953" s="76">
        <v>45155</v>
      </c>
      <c r="F953" s="273">
        <f t="shared" si="70"/>
        <v>9.7125000000014552</v>
      </c>
      <c r="G953" s="273">
        <f t="shared" si="71"/>
        <v>13.57499999999709</v>
      </c>
      <c r="H953" s="273">
        <f t="shared" si="72"/>
        <v>23.287499999998545</v>
      </c>
      <c r="I953" s="303">
        <f t="shared" si="73"/>
        <v>3.3200456453970806E-4</v>
      </c>
      <c r="J953" s="301">
        <f t="shared" si="74"/>
        <v>7.7315562967179684E-3</v>
      </c>
      <c r="K953" s="111"/>
      <c r="L953" s="222"/>
      <c r="M953" s="7"/>
    </row>
    <row r="954" spans="1:13" ht="15">
      <c r="A954" s="30" t="s">
        <v>223</v>
      </c>
      <c r="B954" s="262">
        <v>24741.08</v>
      </c>
      <c r="C954" s="219">
        <v>45132</v>
      </c>
      <c r="D954" s="76">
        <v>45163.299305555556</v>
      </c>
      <c r="E954" s="76">
        <v>45176</v>
      </c>
      <c r="F954" s="273">
        <f t="shared" si="70"/>
        <v>16.149652777778101</v>
      </c>
      <c r="G954" s="273">
        <f t="shared" si="71"/>
        <v>12.700694444443798</v>
      </c>
      <c r="H954" s="273">
        <f t="shared" si="72"/>
        <v>28.850347222221899</v>
      </c>
      <c r="I954" s="303">
        <f t="shared" si="73"/>
        <v>3.3250074042760736E-4</v>
      </c>
      <c r="J954" s="301">
        <f t="shared" si="74"/>
        <v>9.5927618129823464E-3</v>
      </c>
      <c r="K954" s="111"/>
      <c r="L954" s="222"/>
      <c r="M954" s="7"/>
    </row>
    <row r="955" spans="1:13" ht="15">
      <c r="A955" s="30" t="s">
        <v>223</v>
      </c>
      <c r="B955" s="262">
        <v>24864.77</v>
      </c>
      <c r="C955" s="219">
        <v>45230</v>
      </c>
      <c r="D955" s="76">
        <v>45248.399305555555</v>
      </c>
      <c r="E955" s="76">
        <v>45259</v>
      </c>
      <c r="F955" s="273">
        <f t="shared" si="70"/>
        <v>9.6996527777773736</v>
      </c>
      <c r="G955" s="273">
        <f t="shared" si="71"/>
        <v>10.600694444445253</v>
      </c>
      <c r="H955" s="273">
        <f t="shared" si="72"/>
        <v>20.300347222222626</v>
      </c>
      <c r="I955" s="303">
        <f t="shared" si="73"/>
        <v>3.3416303716580516E-4</v>
      </c>
      <c r="J955" s="301">
        <f t="shared" si="74"/>
        <v>6.7836256832983291E-3</v>
      </c>
      <c r="K955" s="111"/>
      <c r="L955" s="222"/>
      <c r="M955" s="7"/>
    </row>
    <row r="956" spans="1:13" ht="15">
      <c r="A956" s="30" t="s">
        <v>223</v>
      </c>
      <c r="B956" s="262">
        <v>24935.42</v>
      </c>
      <c r="C956" s="219">
        <v>45230</v>
      </c>
      <c r="D956" s="76">
        <v>45246.341666666667</v>
      </c>
      <c r="E956" s="76">
        <v>45259</v>
      </c>
      <c r="F956" s="273">
        <f t="shared" si="70"/>
        <v>8.6708333333335759</v>
      </c>
      <c r="G956" s="273">
        <f t="shared" si="71"/>
        <v>12.658333333332848</v>
      </c>
      <c r="H956" s="273">
        <f t="shared" si="72"/>
        <v>21.329166666666424</v>
      </c>
      <c r="I956" s="303">
        <f t="shared" si="73"/>
        <v>3.3511251783969689E-4</v>
      </c>
      <c r="J956" s="301">
        <f t="shared" si="74"/>
        <v>7.1476707450891207E-3</v>
      </c>
      <c r="K956" s="111"/>
      <c r="L956" s="222"/>
      <c r="M956" s="7"/>
    </row>
    <row r="957" spans="1:13" ht="15">
      <c r="A957" s="30" t="s">
        <v>223</v>
      </c>
      <c r="B957" s="262">
        <v>24956.93</v>
      </c>
      <c r="C957" s="219">
        <v>45255</v>
      </c>
      <c r="D957" s="76">
        <v>45276.463194444441</v>
      </c>
      <c r="E957" s="76">
        <v>45288</v>
      </c>
      <c r="F957" s="273">
        <f t="shared" si="70"/>
        <v>11.231597222220444</v>
      </c>
      <c r="G957" s="273">
        <f t="shared" si="71"/>
        <v>11.536805555559113</v>
      </c>
      <c r="H957" s="273">
        <f t="shared" si="72"/>
        <v>22.768402777779556</v>
      </c>
      <c r="I957" s="303">
        <f t="shared" si="73"/>
        <v>3.3540159539518756E-4</v>
      </c>
      <c r="J957" s="301">
        <f t="shared" si="74"/>
        <v>7.6365586162674831E-3</v>
      </c>
      <c r="K957" s="111"/>
      <c r="L957" s="222"/>
      <c r="M957" s="7"/>
    </row>
    <row r="958" spans="1:13" ht="15">
      <c r="A958" s="30" t="s">
        <v>223</v>
      </c>
      <c r="B958" s="262">
        <v>25047.63</v>
      </c>
      <c r="C958" s="219">
        <v>45123</v>
      </c>
      <c r="D958" s="76">
        <v>45137.390972222223</v>
      </c>
      <c r="E958" s="76">
        <v>45147</v>
      </c>
      <c r="F958" s="273">
        <f t="shared" si="70"/>
        <v>7.695486111111677</v>
      </c>
      <c r="G958" s="273">
        <f t="shared" si="71"/>
        <v>9.609027777776646</v>
      </c>
      <c r="H958" s="273">
        <f t="shared" si="72"/>
        <v>17.304513888888323</v>
      </c>
      <c r="I958" s="303">
        <f t="shared" si="73"/>
        <v>3.3662053236789791E-4</v>
      </c>
      <c r="J958" s="301">
        <f t="shared" si="74"/>
        <v>5.8250546776452703E-3</v>
      </c>
      <c r="K958" s="111"/>
      <c r="L958" s="222"/>
      <c r="M958" s="7"/>
    </row>
    <row r="959" spans="1:13" ht="15">
      <c r="A959" s="30" t="s">
        <v>223</v>
      </c>
      <c r="B959" s="262">
        <v>25083.74</v>
      </c>
      <c r="C959" s="219">
        <v>45111</v>
      </c>
      <c r="D959" s="76">
        <v>45121.556944444441</v>
      </c>
      <c r="E959" s="76">
        <v>45134</v>
      </c>
      <c r="F959" s="273">
        <f t="shared" si="70"/>
        <v>5.7784722222204437</v>
      </c>
      <c r="G959" s="273">
        <f t="shared" si="71"/>
        <v>12.443055555559113</v>
      </c>
      <c r="H959" s="273">
        <f t="shared" si="72"/>
        <v>18.221527777779556</v>
      </c>
      <c r="I959" s="303">
        <f t="shared" si="73"/>
        <v>3.3710582249010926E-4</v>
      </c>
      <c r="J959" s="301">
        <f t="shared" si="74"/>
        <v>6.1425831085547503E-3</v>
      </c>
      <c r="K959" s="111"/>
      <c r="L959" s="222"/>
      <c r="M959" s="7"/>
    </row>
    <row r="960" spans="1:13" ht="15">
      <c r="A960" s="30" t="s">
        <v>223</v>
      </c>
      <c r="B960" s="262">
        <v>25095.78</v>
      </c>
      <c r="C960" s="219">
        <v>45111</v>
      </c>
      <c r="D960" s="76">
        <v>45122.50277777778</v>
      </c>
      <c r="E960" s="76">
        <v>45134</v>
      </c>
      <c r="F960" s="273">
        <f t="shared" si="70"/>
        <v>6.2513888888897782</v>
      </c>
      <c r="G960" s="273">
        <f t="shared" si="71"/>
        <v>11.497222222220444</v>
      </c>
      <c r="H960" s="273">
        <f t="shared" si="72"/>
        <v>17.748611111110222</v>
      </c>
      <c r="I960" s="303">
        <f t="shared" si="73"/>
        <v>3.3726763066156934E-4</v>
      </c>
      <c r="J960" s="301">
        <f t="shared" si="74"/>
        <v>5.9860320169777478E-3</v>
      </c>
      <c r="K960" s="111"/>
      <c r="L960" s="222"/>
      <c r="M960" s="7"/>
    </row>
    <row r="961" spans="1:13" ht="15">
      <c r="A961" s="30" t="s">
        <v>223</v>
      </c>
      <c r="B961" s="262">
        <v>25134.3</v>
      </c>
      <c r="C961" s="219">
        <v>45117</v>
      </c>
      <c r="D961" s="76">
        <v>45136.388888888891</v>
      </c>
      <c r="E961" s="76">
        <v>45147</v>
      </c>
      <c r="F961" s="273">
        <f t="shared" si="70"/>
        <v>10.194444444445253</v>
      </c>
      <c r="G961" s="273">
        <f t="shared" si="71"/>
        <v>10.611111111109494</v>
      </c>
      <c r="H961" s="273">
        <f t="shared" si="72"/>
        <v>20.805555555554747</v>
      </c>
      <c r="I961" s="303">
        <f t="shared" si="73"/>
        <v>3.3778530929650649E-4</v>
      </c>
      <c r="J961" s="301">
        <f t="shared" si="74"/>
        <v>7.0278110184187094E-3</v>
      </c>
      <c r="K961" s="111"/>
      <c r="L961" s="222"/>
      <c r="M961" s="7"/>
    </row>
    <row r="962" spans="1:13" ht="15">
      <c r="A962" s="30" t="s">
        <v>223</v>
      </c>
      <c r="B962" s="262">
        <v>25137.51</v>
      </c>
      <c r="C962" s="219">
        <v>45123</v>
      </c>
      <c r="D962" s="76">
        <v>45136.390277777777</v>
      </c>
      <c r="E962" s="76">
        <v>45147</v>
      </c>
      <c r="F962" s="273">
        <f t="shared" si="70"/>
        <v>7.195138888888323</v>
      </c>
      <c r="G962" s="273">
        <f t="shared" si="71"/>
        <v>10.609722222223354</v>
      </c>
      <c r="H962" s="273">
        <f t="shared" si="72"/>
        <v>17.804861111111677</v>
      </c>
      <c r="I962" s="303">
        <f t="shared" si="73"/>
        <v>3.3782844918275125E-4</v>
      </c>
      <c r="J962" s="301">
        <f t="shared" si="74"/>
        <v>6.0149886170811351E-3</v>
      </c>
      <c r="K962" s="111"/>
      <c r="L962" s="222"/>
      <c r="M962" s="7"/>
    </row>
    <row r="963" spans="1:13" ht="15">
      <c r="A963" s="30" t="s">
        <v>223</v>
      </c>
      <c r="B963" s="262">
        <v>25153.56</v>
      </c>
      <c r="C963" s="219">
        <v>45123</v>
      </c>
      <c r="D963" s="76">
        <v>45135.420138888891</v>
      </c>
      <c r="E963" s="76">
        <v>45147</v>
      </c>
      <c r="F963" s="273">
        <f t="shared" si="70"/>
        <v>6.7100694444452529</v>
      </c>
      <c r="G963" s="273">
        <f t="shared" si="71"/>
        <v>11.579861111109494</v>
      </c>
      <c r="H963" s="273">
        <f t="shared" si="72"/>
        <v>18.289930555554747</v>
      </c>
      <c r="I963" s="303">
        <f t="shared" si="73"/>
        <v>3.3804414861397509E-4</v>
      </c>
      <c r="J963" s="301">
        <f t="shared" si="74"/>
        <v>6.182804002861233E-3</v>
      </c>
      <c r="K963" s="111"/>
      <c r="L963" s="222"/>
      <c r="M963" s="7"/>
    </row>
    <row r="964" spans="1:13" ht="15">
      <c r="A964" s="30" t="s">
        <v>223</v>
      </c>
      <c r="B964" s="262">
        <v>25174.43</v>
      </c>
      <c r="C964" s="219">
        <v>45160</v>
      </c>
      <c r="D964" s="76">
        <v>45174.547222222223</v>
      </c>
      <c r="E964" s="76">
        <v>45188</v>
      </c>
      <c r="F964" s="273">
        <f t="shared" si="70"/>
        <v>7.773611111111677</v>
      </c>
      <c r="G964" s="273">
        <f t="shared" si="71"/>
        <v>13.452777777776646</v>
      </c>
      <c r="H964" s="273">
        <f t="shared" si="72"/>
        <v>21.226388888888323</v>
      </c>
      <c r="I964" s="303">
        <f t="shared" si="73"/>
        <v>3.3832462507065055E-4</v>
      </c>
      <c r="J964" s="301">
        <f t="shared" si="74"/>
        <v>7.1814100624369645E-3</v>
      </c>
      <c r="K964" s="111"/>
      <c r="L964" s="222"/>
      <c r="M964" s="7"/>
    </row>
    <row r="965" spans="1:13" ht="15">
      <c r="A965" s="30" t="s">
        <v>223</v>
      </c>
      <c r="B965" s="262">
        <v>25224.18</v>
      </c>
      <c r="C965" s="219">
        <v>45151</v>
      </c>
      <c r="D965" s="76">
        <v>45160.386111111111</v>
      </c>
      <c r="E965" s="76">
        <v>45176</v>
      </c>
      <c r="F965" s="273">
        <f t="shared" si="70"/>
        <v>5.1930555555554747</v>
      </c>
      <c r="G965" s="273">
        <f t="shared" si="71"/>
        <v>15.613888888889051</v>
      </c>
      <c r="H965" s="273">
        <f t="shared" si="72"/>
        <v>20.806944444444525</v>
      </c>
      <c r="I965" s="303">
        <f t="shared" si="73"/>
        <v>3.3899322611135994E-4</v>
      </c>
      <c r="J965" s="301">
        <f t="shared" si="74"/>
        <v>7.0534132227420875E-3</v>
      </c>
      <c r="K965" s="111"/>
      <c r="L965" s="222"/>
      <c r="M965" s="7"/>
    </row>
    <row r="966" spans="1:13" ht="15">
      <c r="A966" s="30" t="s">
        <v>223</v>
      </c>
      <c r="B966" s="262">
        <v>25256.45</v>
      </c>
      <c r="C966" s="219">
        <v>45258</v>
      </c>
      <c r="D966" s="76">
        <v>45276.462500000001</v>
      </c>
      <c r="E966" s="76">
        <v>45288</v>
      </c>
      <c r="F966" s="273">
        <f t="shared" si="70"/>
        <v>9.7312500000007276</v>
      </c>
      <c r="G966" s="273">
        <f t="shared" si="71"/>
        <v>11.537499999998545</v>
      </c>
      <c r="H966" s="273">
        <f t="shared" si="72"/>
        <v>21.268749999999272</v>
      </c>
      <c r="I966" s="303">
        <f t="shared" si="73"/>
        <v>3.3942690964068037E-4</v>
      </c>
      <c r="J966" s="301">
        <f t="shared" si="74"/>
        <v>7.2191860844199734E-3</v>
      </c>
      <c r="K966" s="111"/>
      <c r="L966" s="222"/>
      <c r="M966" s="7"/>
    </row>
    <row r="967" spans="1:13" ht="15">
      <c r="A967" s="30" t="s">
        <v>223</v>
      </c>
      <c r="B967" s="262">
        <v>25261.06</v>
      </c>
      <c r="C967" s="219">
        <v>45255</v>
      </c>
      <c r="D967" s="76">
        <v>45277.463888888888</v>
      </c>
      <c r="E967" s="76">
        <v>45288</v>
      </c>
      <c r="F967" s="273">
        <f t="shared" si="70"/>
        <v>11.731944444443798</v>
      </c>
      <c r="G967" s="273">
        <f t="shared" si="71"/>
        <v>10.536111111112405</v>
      </c>
      <c r="H967" s="273">
        <f t="shared" si="72"/>
        <v>22.268055555556202</v>
      </c>
      <c r="I967" s="303">
        <f t="shared" si="73"/>
        <v>3.3948886443058325E-4</v>
      </c>
      <c r="J967" s="301">
        <f t="shared" si="74"/>
        <v>7.5597568936329159E-3</v>
      </c>
      <c r="K967" s="111"/>
      <c r="L967" s="222"/>
      <c r="M967" s="7"/>
    </row>
    <row r="968" spans="1:13" ht="15">
      <c r="A968" s="30" t="s">
        <v>223</v>
      </c>
      <c r="B968" s="262">
        <v>25283.57</v>
      </c>
      <c r="C968" s="219">
        <v>45111</v>
      </c>
      <c r="D968" s="76">
        <v>45120.554861111108</v>
      </c>
      <c r="E968" s="76">
        <v>45134</v>
      </c>
      <c r="F968" s="273">
        <f t="shared" si="70"/>
        <v>5.2774305555540195</v>
      </c>
      <c r="G968" s="273">
        <f t="shared" si="71"/>
        <v>13.445138888891961</v>
      </c>
      <c r="H968" s="273">
        <f t="shared" si="72"/>
        <v>18.72256944444598</v>
      </c>
      <c r="I968" s="303">
        <f t="shared" si="73"/>
        <v>3.3979138120297255E-4</v>
      </c>
      <c r="J968" s="301">
        <f t="shared" si="74"/>
        <v>6.3617677311968704E-3</v>
      </c>
      <c r="K968" s="111"/>
      <c r="L968" s="222"/>
      <c r="M968" s="7"/>
    </row>
    <row r="969" spans="1:13" ht="15">
      <c r="A969" s="30" t="s">
        <v>223</v>
      </c>
      <c r="B969" s="262">
        <v>25298.01</v>
      </c>
      <c r="C969" s="219">
        <v>45123</v>
      </c>
      <c r="D969" s="76">
        <v>45141.424305555556</v>
      </c>
      <c r="E969" s="76">
        <v>45155</v>
      </c>
      <c r="F969" s="273">
        <f t="shared" si="70"/>
        <v>9.7121527777781012</v>
      </c>
      <c r="G969" s="273">
        <f t="shared" si="71"/>
        <v>13.575694444443798</v>
      </c>
      <c r="H969" s="273">
        <f t="shared" si="72"/>
        <v>23.287847222221899</v>
      </c>
      <c r="I969" s="303">
        <f t="shared" si="73"/>
        <v>3.3998544349498949E-4</v>
      </c>
      <c r="J969" s="301">
        <f t="shared" si="74"/>
        <v>7.9175290658906709E-3</v>
      </c>
      <c r="K969" s="111"/>
      <c r="L969" s="222"/>
      <c r="M969" s="7"/>
    </row>
    <row r="970" spans="1:13" ht="15">
      <c r="A970" s="30" t="s">
        <v>223</v>
      </c>
      <c r="B970" s="262">
        <v>25310.85</v>
      </c>
      <c r="C970" s="219">
        <v>45123</v>
      </c>
      <c r="D970" s="76">
        <v>45135.384722222225</v>
      </c>
      <c r="E970" s="76">
        <v>45147</v>
      </c>
      <c r="F970" s="273">
        <f t="shared" ref="F970:F1033" si="75">(D970-C970+1)/2</f>
        <v>6.6923611111124046</v>
      </c>
      <c r="G970" s="273">
        <f t="shared" ref="G970:G1033" si="76">E970-D970</f>
        <v>11.615277777775191</v>
      </c>
      <c r="H970" s="273">
        <f t="shared" ref="H970:H1033" si="77">SUM(F970:G970)</f>
        <v>18.307638888887595</v>
      </c>
      <c r="I970" s="303">
        <f t="shared" ref="I970:I1033" si="78">+B970/B$1768</f>
        <v>3.4015800303996852E-4</v>
      </c>
      <c r="J970" s="301">
        <f t="shared" ref="J970:J1033" si="79">+I970*H970</f>
        <v>6.2274898848208729E-3</v>
      </c>
      <c r="K970" s="111"/>
      <c r="L970" s="222"/>
      <c r="M970" s="7"/>
    </row>
    <row r="971" spans="1:13" ht="15">
      <c r="A971" s="30" t="s">
        <v>223</v>
      </c>
      <c r="B971" s="262">
        <v>25352.58</v>
      </c>
      <c r="C971" s="219">
        <v>45123</v>
      </c>
      <c r="D971" s="76">
        <v>45131.506249999999</v>
      </c>
      <c r="E971" s="76">
        <v>45147</v>
      </c>
      <c r="F971" s="273">
        <f t="shared" si="75"/>
        <v>4.7531249999992724</v>
      </c>
      <c r="G971" s="273">
        <f t="shared" si="76"/>
        <v>15.493750000001455</v>
      </c>
      <c r="H971" s="273">
        <f t="shared" si="77"/>
        <v>20.246875000000728</v>
      </c>
      <c r="I971" s="303">
        <f t="shared" si="78"/>
        <v>3.4071882156115054E-4</v>
      </c>
      <c r="J971" s="301">
        <f t="shared" si="79"/>
        <v>6.8984913902961674E-3</v>
      </c>
      <c r="K971" s="111"/>
      <c r="L971" s="222"/>
      <c r="M971" s="7"/>
    </row>
    <row r="972" spans="1:13" ht="15">
      <c r="A972" s="30" t="s">
        <v>223</v>
      </c>
      <c r="B972" s="262">
        <v>25378.26</v>
      </c>
      <c r="C972" s="219">
        <v>45160</v>
      </c>
      <c r="D972" s="76">
        <v>45174.54791666667</v>
      </c>
      <c r="E972" s="76">
        <v>45188</v>
      </c>
      <c r="F972" s="273">
        <f t="shared" si="75"/>
        <v>7.7739583333350311</v>
      </c>
      <c r="G972" s="273">
        <f t="shared" si="76"/>
        <v>13.452083333329938</v>
      </c>
      <c r="H972" s="273">
        <f t="shared" si="77"/>
        <v>21.226041666664969</v>
      </c>
      <c r="I972" s="303">
        <f t="shared" si="78"/>
        <v>3.4106394065110861E-4</v>
      </c>
      <c r="J972" s="301">
        <f t="shared" si="79"/>
        <v>7.2394374152573793E-3</v>
      </c>
      <c r="K972" s="111"/>
      <c r="L972" s="222"/>
      <c r="M972" s="7"/>
    </row>
    <row r="973" spans="1:13" ht="15">
      <c r="A973" s="30" t="s">
        <v>223</v>
      </c>
      <c r="B973" s="262">
        <v>25384.68</v>
      </c>
      <c r="C973" s="219">
        <v>45111</v>
      </c>
      <c r="D973" s="76">
        <v>45120.554166666669</v>
      </c>
      <c r="E973" s="76">
        <v>45134</v>
      </c>
      <c r="F973" s="273">
        <f t="shared" si="75"/>
        <v>5.2770833333343035</v>
      </c>
      <c r="G973" s="273">
        <f t="shared" si="76"/>
        <v>13.445833333331393</v>
      </c>
      <c r="H973" s="273">
        <f t="shared" si="77"/>
        <v>18.722916666665697</v>
      </c>
      <c r="I973" s="303">
        <f t="shared" si="78"/>
        <v>3.4115022042359813E-4</v>
      </c>
      <c r="J973" s="301">
        <f t="shared" si="79"/>
        <v>6.3873271478056617E-3</v>
      </c>
      <c r="K973" s="111"/>
      <c r="L973" s="222"/>
      <c r="M973" s="7"/>
    </row>
    <row r="974" spans="1:13" ht="15">
      <c r="A974" s="30" t="s">
        <v>223</v>
      </c>
      <c r="B974" s="262">
        <v>25425.61</v>
      </c>
      <c r="C974" s="219">
        <v>45151</v>
      </c>
      <c r="D974" s="76">
        <v>45181.327777777777</v>
      </c>
      <c r="E974" s="76">
        <v>45197</v>
      </c>
      <c r="F974" s="273">
        <f t="shared" si="75"/>
        <v>15.663888888888323</v>
      </c>
      <c r="G974" s="273">
        <f t="shared" si="76"/>
        <v>15.672222222223354</v>
      </c>
      <c r="H974" s="273">
        <f t="shared" si="77"/>
        <v>31.336111111111677</v>
      </c>
      <c r="I974" s="303">
        <f t="shared" si="78"/>
        <v>3.4170028757126114E-4</v>
      </c>
      <c r="J974" s="301">
        <f t="shared" si="79"/>
        <v>1.0707558178031852E-2</v>
      </c>
      <c r="K974" s="111"/>
      <c r="L974" s="222"/>
      <c r="M974" s="7"/>
    </row>
    <row r="975" spans="1:13" ht="15">
      <c r="A975" s="30" t="s">
        <v>223</v>
      </c>
      <c r="B975" s="262">
        <v>25429.62</v>
      </c>
      <c r="C975" s="219">
        <v>45111</v>
      </c>
      <c r="D975" s="76">
        <v>45121.557638888888</v>
      </c>
      <c r="E975" s="76">
        <v>45134</v>
      </c>
      <c r="F975" s="273">
        <f t="shared" si="75"/>
        <v>5.7788194444437977</v>
      </c>
      <c r="G975" s="273">
        <f t="shared" si="76"/>
        <v>12.442361111112405</v>
      </c>
      <c r="H975" s="273">
        <f t="shared" si="77"/>
        <v>18.221180555556202</v>
      </c>
      <c r="I975" s="303">
        <f t="shared" si="78"/>
        <v>3.4175417883102485E-4</v>
      </c>
      <c r="J975" s="301">
        <f t="shared" si="79"/>
        <v>6.2271645980959472E-3</v>
      </c>
      <c r="K975" s="111"/>
      <c r="L975" s="222"/>
      <c r="M975" s="7"/>
    </row>
    <row r="976" spans="1:13" ht="15">
      <c r="A976" s="30" t="s">
        <v>223</v>
      </c>
      <c r="B976" s="262">
        <v>25446.91</v>
      </c>
      <c r="C976" s="219">
        <v>45242</v>
      </c>
      <c r="D976" s="76">
        <v>45265.407638888886</v>
      </c>
      <c r="E976" s="76">
        <v>45279</v>
      </c>
      <c r="F976" s="273">
        <f t="shared" si="75"/>
        <v>12.20381944444307</v>
      </c>
      <c r="G976" s="273">
        <f t="shared" si="76"/>
        <v>13.59236111111386</v>
      </c>
      <c r="H976" s="273">
        <f t="shared" si="77"/>
        <v>25.79618055555693</v>
      </c>
      <c r="I976" s="303">
        <f t="shared" si="78"/>
        <v>3.4198654289120304E-4</v>
      </c>
      <c r="J976" s="301">
        <f t="shared" si="79"/>
        <v>8.8219466079921885E-3</v>
      </c>
      <c r="K976" s="111"/>
      <c r="L976" s="222"/>
      <c r="M976" s="7"/>
    </row>
    <row r="977" spans="1:13" ht="15">
      <c r="A977" s="30" t="s">
        <v>223</v>
      </c>
      <c r="B977" s="262">
        <v>25545.18</v>
      </c>
      <c r="C977" s="219">
        <v>45130</v>
      </c>
      <c r="D977" s="76">
        <v>45163.342361111114</v>
      </c>
      <c r="E977" s="76">
        <v>45176</v>
      </c>
      <c r="F977" s="273">
        <f t="shared" si="75"/>
        <v>17.17118055555693</v>
      </c>
      <c r="G977" s="273">
        <f t="shared" si="76"/>
        <v>12.65763888888614</v>
      </c>
      <c r="H977" s="273">
        <f t="shared" si="77"/>
        <v>29.82881944444307</v>
      </c>
      <c r="I977" s="303">
        <f t="shared" si="78"/>
        <v>3.4330721473583637E-4</v>
      </c>
      <c r="J977" s="301">
        <f t="shared" si="79"/>
        <v>1.0240448922329908E-2</v>
      </c>
      <c r="K977" s="111"/>
      <c r="L977" s="222"/>
      <c r="M977" s="7"/>
    </row>
    <row r="978" spans="1:13" ht="15">
      <c r="A978" s="30" t="s">
        <v>223</v>
      </c>
      <c r="B978" s="262">
        <v>25548.39</v>
      </c>
      <c r="C978" s="219">
        <v>45133</v>
      </c>
      <c r="D978" s="76">
        <v>45144.549305555556</v>
      </c>
      <c r="E978" s="76">
        <v>45155</v>
      </c>
      <c r="F978" s="273">
        <f t="shared" si="75"/>
        <v>6.2746527777781012</v>
      </c>
      <c r="G978" s="273">
        <f t="shared" si="76"/>
        <v>10.450694444443798</v>
      </c>
      <c r="H978" s="273">
        <f t="shared" si="77"/>
        <v>16.725347222221899</v>
      </c>
      <c r="I978" s="303">
        <f t="shared" si="78"/>
        <v>3.4335035462208113E-4</v>
      </c>
      <c r="J978" s="301">
        <f t="shared" si="79"/>
        <v>5.7426538999273283E-3</v>
      </c>
      <c r="K978" s="111"/>
      <c r="L978" s="222"/>
      <c r="M978" s="7"/>
    </row>
    <row r="979" spans="1:13" ht="15">
      <c r="A979" s="30" t="s">
        <v>223</v>
      </c>
      <c r="B979" s="262">
        <v>25550</v>
      </c>
      <c r="C979" s="219">
        <v>45142</v>
      </c>
      <c r="D979" s="76">
        <v>45166.39166666667</v>
      </c>
      <c r="E979" s="76">
        <v>45176</v>
      </c>
      <c r="F979" s="273">
        <f t="shared" si="75"/>
        <v>12.695833333335031</v>
      </c>
      <c r="G979" s="273">
        <f t="shared" si="76"/>
        <v>9.6083333333299379</v>
      </c>
      <c r="H979" s="273">
        <f t="shared" si="77"/>
        <v>22.304166666664969</v>
      </c>
      <c r="I979" s="303">
        <f t="shared" si="78"/>
        <v>3.4337199176128803E-4</v>
      </c>
      <c r="J979" s="301">
        <f t="shared" si="79"/>
        <v>7.6586261329084785E-3</v>
      </c>
      <c r="K979" s="111"/>
      <c r="L979" s="222"/>
      <c r="M979" s="7"/>
    </row>
    <row r="980" spans="1:13" ht="15">
      <c r="A980" s="30" t="s">
        <v>223</v>
      </c>
      <c r="B980" s="262">
        <v>25559.63</v>
      </c>
      <c r="C980" s="219">
        <v>45130</v>
      </c>
      <c r="D980" s="76">
        <v>45164.34375</v>
      </c>
      <c r="E980" s="76">
        <v>45176</v>
      </c>
      <c r="F980" s="273">
        <f t="shared" si="75"/>
        <v>17.671875</v>
      </c>
      <c r="G980" s="273">
        <f t="shared" si="76"/>
        <v>11.65625</v>
      </c>
      <c r="H980" s="273">
        <f t="shared" si="77"/>
        <v>29.328125</v>
      </c>
      <c r="I980" s="303">
        <f t="shared" si="78"/>
        <v>3.4350141142002231E-4</v>
      </c>
      <c r="J980" s="301">
        <f t="shared" si="79"/>
        <v>1.0074252331802841E-2</v>
      </c>
      <c r="K980" s="111"/>
      <c r="L980" s="222"/>
      <c r="M980" s="7"/>
    </row>
    <row r="981" spans="1:13" ht="15">
      <c r="A981" s="30" t="s">
        <v>223</v>
      </c>
      <c r="B981" s="262">
        <v>25602.959999999999</v>
      </c>
      <c r="C981" s="219">
        <v>45144</v>
      </c>
      <c r="D981" s="76">
        <v>45165.347222222219</v>
      </c>
      <c r="E981" s="76">
        <v>45176</v>
      </c>
      <c r="F981" s="273">
        <f t="shared" si="75"/>
        <v>11.173611111109494</v>
      </c>
      <c r="G981" s="273">
        <f t="shared" si="76"/>
        <v>10.652777777781012</v>
      </c>
      <c r="H981" s="273">
        <f t="shared" si="77"/>
        <v>21.826388888890506</v>
      </c>
      <c r="I981" s="303">
        <f t="shared" si="78"/>
        <v>3.4408373268824213E-4</v>
      </c>
      <c r="J981" s="301">
        <f t="shared" si="79"/>
        <v>7.5101053599946187E-3</v>
      </c>
      <c r="K981" s="111"/>
      <c r="L981" s="222"/>
      <c r="M981" s="7"/>
    </row>
    <row r="982" spans="1:13" ht="15">
      <c r="A982" s="30" t="s">
        <v>223</v>
      </c>
      <c r="B982" s="262">
        <v>25651.200000000001</v>
      </c>
      <c r="C982" s="219">
        <v>45039</v>
      </c>
      <c r="D982" s="76">
        <v>45056.228472222225</v>
      </c>
      <c r="E982" s="76">
        <v>45064</v>
      </c>
      <c r="F982" s="273">
        <f t="shared" si="75"/>
        <v>9.1142361111124046</v>
      </c>
      <c r="G982" s="273">
        <f t="shared" si="76"/>
        <v>7.7715277777751908</v>
      </c>
      <c r="H982" s="273">
        <f t="shared" si="77"/>
        <v>16.885763888887595</v>
      </c>
      <c r="I982" s="303">
        <f t="shared" si="78"/>
        <v>3.4473204051143448E-4</v>
      </c>
      <c r="J982" s="301">
        <f t="shared" si="79"/>
        <v>5.821063841010516E-3</v>
      </c>
      <c r="K982" s="111"/>
      <c r="L982" s="222"/>
      <c r="M982" s="7"/>
    </row>
    <row r="983" spans="1:13" ht="15">
      <c r="A983" s="30" t="s">
        <v>223</v>
      </c>
      <c r="B983" s="262">
        <v>25681.26</v>
      </c>
      <c r="C983" s="219">
        <v>45077</v>
      </c>
      <c r="D983" s="76">
        <v>45104.438194444447</v>
      </c>
      <c r="E983" s="76">
        <v>45114</v>
      </c>
      <c r="F983" s="273">
        <f t="shared" si="75"/>
        <v>14.219097222223354</v>
      </c>
      <c r="G983" s="273">
        <f t="shared" si="76"/>
        <v>9.5618055555532919</v>
      </c>
      <c r="H983" s="273">
        <f t="shared" si="77"/>
        <v>23.780902777776646</v>
      </c>
      <c r="I983" s="303">
        <f t="shared" si="78"/>
        <v>3.4513602337140882E-4</v>
      </c>
      <c r="J983" s="301">
        <f t="shared" si="79"/>
        <v>8.2076462169039209E-3</v>
      </c>
      <c r="K983" s="111"/>
      <c r="L983" s="222"/>
      <c r="M983" s="7"/>
    </row>
    <row r="984" spans="1:13" ht="15">
      <c r="A984" s="30" t="s">
        <v>223</v>
      </c>
      <c r="B984" s="262">
        <v>25704.080000000002</v>
      </c>
      <c r="C984" s="219">
        <v>45117</v>
      </c>
      <c r="D984" s="76">
        <v>45135.388194444444</v>
      </c>
      <c r="E984" s="76">
        <v>45147</v>
      </c>
      <c r="F984" s="273">
        <f t="shared" si="75"/>
        <v>9.6940972222218988</v>
      </c>
      <c r="G984" s="273">
        <f t="shared" si="76"/>
        <v>11.611805555556202</v>
      </c>
      <c r="H984" s="273">
        <f t="shared" si="77"/>
        <v>21.305902777778101</v>
      </c>
      <c r="I984" s="303">
        <f t="shared" si="78"/>
        <v>3.4544270630103676E-4</v>
      </c>
      <c r="J984" s="301">
        <f t="shared" si="79"/>
        <v>7.3599687157424442E-3</v>
      </c>
      <c r="K984" s="111"/>
      <c r="L984" s="222"/>
      <c r="M984" s="7"/>
    </row>
    <row r="985" spans="1:13" ht="15">
      <c r="A985" s="30" t="s">
        <v>223</v>
      </c>
      <c r="B985" s="262">
        <v>25738.04</v>
      </c>
      <c r="C985" s="219">
        <v>45045</v>
      </c>
      <c r="D985" s="76">
        <v>45055.222222222219</v>
      </c>
      <c r="E985" s="76">
        <v>45064</v>
      </c>
      <c r="F985" s="273">
        <f t="shared" si="75"/>
        <v>5.6111111111094942</v>
      </c>
      <c r="G985" s="273">
        <f t="shared" si="76"/>
        <v>8.7777777777810115</v>
      </c>
      <c r="H985" s="273">
        <f t="shared" si="77"/>
        <v>14.388888888890506</v>
      </c>
      <c r="I985" s="303">
        <f t="shared" si="78"/>
        <v>3.458991021069159E-4</v>
      </c>
      <c r="J985" s="301">
        <f t="shared" si="79"/>
        <v>4.9771037469834049E-3</v>
      </c>
      <c r="K985" s="111"/>
      <c r="L985" s="222"/>
      <c r="M985" s="7"/>
    </row>
    <row r="986" spans="1:13" ht="15">
      <c r="A986" s="30" t="s">
        <v>223</v>
      </c>
      <c r="B986" s="262">
        <v>25766.67</v>
      </c>
      <c r="C986" s="219">
        <v>45123</v>
      </c>
      <c r="D986" s="76">
        <v>45136.38958333333</v>
      </c>
      <c r="E986" s="76">
        <v>45147</v>
      </c>
      <c r="F986" s="273">
        <f t="shared" si="75"/>
        <v>7.1947916666649689</v>
      </c>
      <c r="G986" s="273">
        <f t="shared" si="76"/>
        <v>10.610416666670062</v>
      </c>
      <c r="H986" s="273">
        <f t="shared" si="77"/>
        <v>17.805208333335031</v>
      </c>
      <c r="I986" s="303">
        <f t="shared" si="78"/>
        <v>3.4628386688672513E-4</v>
      </c>
      <c r="J986" s="301">
        <f t="shared" si="79"/>
        <v>6.1656563923909967E-3</v>
      </c>
      <c r="K986" s="111"/>
      <c r="L986" s="222"/>
      <c r="M986" s="7"/>
    </row>
    <row r="987" spans="1:13" ht="15">
      <c r="A987" s="30" t="s">
        <v>223</v>
      </c>
      <c r="B987" s="262">
        <v>25803.59</v>
      </c>
      <c r="C987" s="219">
        <v>45130</v>
      </c>
      <c r="D987" s="76">
        <v>45147.365277777775</v>
      </c>
      <c r="E987" s="76">
        <v>45155</v>
      </c>
      <c r="F987" s="273">
        <f t="shared" si="75"/>
        <v>9.1826388888875954</v>
      </c>
      <c r="G987" s="273">
        <f t="shared" si="76"/>
        <v>7.6347222222248092</v>
      </c>
      <c r="H987" s="273">
        <f t="shared" si="77"/>
        <v>16.817361111112405</v>
      </c>
      <c r="I987" s="303">
        <f t="shared" si="78"/>
        <v>3.4678004277462443E-4</v>
      </c>
      <c r="J987" s="301">
        <f t="shared" si="79"/>
        <v>5.8319252054678649E-3</v>
      </c>
      <c r="K987" s="111"/>
      <c r="L987" s="222"/>
      <c r="M987" s="7"/>
    </row>
    <row r="988" spans="1:13" ht="15">
      <c r="A988" s="30" t="s">
        <v>223</v>
      </c>
      <c r="B988" s="262">
        <v>25814.82</v>
      </c>
      <c r="C988" s="219">
        <v>45123</v>
      </c>
      <c r="D988" s="76">
        <v>45138.418749999997</v>
      </c>
      <c r="E988" s="76">
        <v>45147</v>
      </c>
      <c r="F988" s="273">
        <f t="shared" si="75"/>
        <v>8.2093749999985448</v>
      </c>
      <c r="G988" s="273">
        <f t="shared" si="76"/>
        <v>8.5812500000029104</v>
      </c>
      <c r="H988" s="273">
        <f t="shared" si="77"/>
        <v>16.790625000001455</v>
      </c>
      <c r="I988" s="303">
        <f t="shared" si="78"/>
        <v>3.4693096518039661E-4</v>
      </c>
      <c r="J988" s="301">
        <f t="shared" si="79"/>
        <v>5.8251877372326021E-3</v>
      </c>
      <c r="K988" s="111"/>
      <c r="L988" s="222"/>
      <c r="M988" s="7"/>
    </row>
    <row r="989" spans="1:13" ht="15">
      <c r="A989" s="30" t="s">
        <v>223</v>
      </c>
      <c r="B989" s="262">
        <v>25831.56</v>
      </c>
      <c r="C989" s="219">
        <v>45077</v>
      </c>
      <c r="D989" s="76">
        <v>45104.4375</v>
      </c>
      <c r="E989" s="76">
        <v>45114</v>
      </c>
      <c r="F989" s="273">
        <f t="shared" si="75"/>
        <v>14.21875</v>
      </c>
      <c r="G989" s="273">
        <f t="shared" si="76"/>
        <v>9.5625</v>
      </c>
      <c r="H989" s="273">
        <f t="shared" si="77"/>
        <v>23.78125</v>
      </c>
      <c r="I989" s="303">
        <f t="shared" si="78"/>
        <v>3.4715593767128055E-4</v>
      </c>
      <c r="J989" s="301">
        <f t="shared" si="79"/>
        <v>8.2558021427451399E-3</v>
      </c>
      <c r="K989" s="111"/>
      <c r="L989" s="222"/>
      <c r="M989" s="7"/>
    </row>
    <row r="990" spans="1:13" ht="15">
      <c r="A990" s="30" t="s">
        <v>223</v>
      </c>
      <c r="B990" s="262">
        <v>25886.21</v>
      </c>
      <c r="C990" s="219">
        <v>45242</v>
      </c>
      <c r="D990" s="76">
        <v>45270.602083333331</v>
      </c>
      <c r="E990" s="76">
        <v>45279</v>
      </c>
      <c r="F990" s="273">
        <f t="shared" si="75"/>
        <v>14.801041666665697</v>
      </c>
      <c r="G990" s="273">
        <f t="shared" si="76"/>
        <v>8.3979166666686069</v>
      </c>
      <c r="H990" s="273">
        <f t="shared" si="77"/>
        <v>23.198958333334303</v>
      </c>
      <c r="I990" s="303">
        <f t="shared" si="78"/>
        <v>3.4789039087479337E-4</v>
      </c>
      <c r="J990" s="301">
        <f t="shared" si="79"/>
        <v>8.0706946824717161E-3</v>
      </c>
      <c r="K990" s="111"/>
      <c r="L990" s="222"/>
      <c r="M990" s="7"/>
    </row>
    <row r="991" spans="1:13" ht="15">
      <c r="A991" s="30" t="s">
        <v>223</v>
      </c>
      <c r="B991" s="262">
        <v>25912.560000000001</v>
      </c>
      <c r="C991" s="219">
        <v>45039</v>
      </c>
      <c r="D991" s="76">
        <v>45059.25</v>
      </c>
      <c r="E991" s="76">
        <v>45072</v>
      </c>
      <c r="F991" s="273">
        <f t="shared" si="75"/>
        <v>10.625</v>
      </c>
      <c r="G991" s="273">
        <f t="shared" si="76"/>
        <v>12.75</v>
      </c>
      <c r="H991" s="273">
        <f t="shared" si="77"/>
        <v>23.375</v>
      </c>
      <c r="I991" s="303">
        <f t="shared" si="78"/>
        <v>3.4824451424007364E-4</v>
      </c>
      <c r="J991" s="301">
        <f t="shared" si="79"/>
        <v>8.1402155203617217E-3</v>
      </c>
      <c r="K991" s="111"/>
      <c r="L991" s="222"/>
      <c r="M991" s="7"/>
    </row>
    <row r="992" spans="1:13" ht="15">
      <c r="A992" s="30" t="s">
        <v>223</v>
      </c>
      <c r="B992" s="262">
        <v>26015.26</v>
      </c>
      <c r="C992" s="219">
        <v>45043</v>
      </c>
      <c r="D992" s="76">
        <v>45058.23333333333</v>
      </c>
      <c r="E992" s="76">
        <v>45072</v>
      </c>
      <c r="F992" s="273">
        <f t="shared" si="75"/>
        <v>8.1166666666649689</v>
      </c>
      <c r="G992" s="273">
        <f t="shared" si="76"/>
        <v>13.766666666670062</v>
      </c>
      <c r="H992" s="273">
        <f t="shared" si="77"/>
        <v>21.883333333335031</v>
      </c>
      <c r="I992" s="303">
        <f t="shared" si="78"/>
        <v>3.4962472181556813E-4</v>
      </c>
      <c r="J992" s="301">
        <f t="shared" si="79"/>
        <v>7.6509543290646095E-3</v>
      </c>
      <c r="K992" s="111"/>
      <c r="L992" s="222"/>
      <c r="M992" s="7"/>
    </row>
    <row r="993" spans="1:13" ht="15">
      <c r="A993" s="30" t="s">
        <v>223</v>
      </c>
      <c r="B993" s="262">
        <v>26048.66</v>
      </c>
      <c r="C993" s="219">
        <v>45092</v>
      </c>
      <c r="D993" s="76">
        <v>45099.544444444444</v>
      </c>
      <c r="E993" s="76">
        <v>45126</v>
      </c>
      <c r="F993" s="273">
        <f t="shared" si="75"/>
        <v>4.2722222222218988</v>
      </c>
      <c r="G993" s="273">
        <f t="shared" si="76"/>
        <v>26.455555555556202</v>
      </c>
      <c r="H993" s="273">
        <f t="shared" si="77"/>
        <v>30.727777777778101</v>
      </c>
      <c r="I993" s="303">
        <f t="shared" si="78"/>
        <v>3.5007359165998403E-4</v>
      </c>
      <c r="J993" s="301">
        <f t="shared" si="79"/>
        <v>1.0756983530396622E-2</v>
      </c>
      <c r="K993" s="111"/>
      <c r="L993" s="222"/>
      <c r="M993" s="7"/>
    </row>
    <row r="994" spans="1:13" ht="15">
      <c r="A994" s="30" t="s">
        <v>223</v>
      </c>
      <c r="B994" s="262">
        <v>26074.83</v>
      </c>
      <c r="C994" s="219">
        <v>45130</v>
      </c>
      <c r="D994" s="76">
        <v>45152.55</v>
      </c>
      <c r="E994" s="76">
        <v>45167</v>
      </c>
      <c r="F994" s="273">
        <f t="shared" si="75"/>
        <v>11.775000000001455</v>
      </c>
      <c r="G994" s="273">
        <f t="shared" si="76"/>
        <v>14.44999999999709</v>
      </c>
      <c r="H994" s="273">
        <f t="shared" si="77"/>
        <v>26.224999999998545</v>
      </c>
      <c r="I994" s="303">
        <f t="shared" si="78"/>
        <v>3.5042529596622258E-4</v>
      </c>
      <c r="J994" s="301">
        <f t="shared" si="79"/>
        <v>9.1899033867136777E-3</v>
      </c>
      <c r="K994" s="111"/>
      <c r="L994" s="222"/>
      <c r="M994" s="7"/>
    </row>
    <row r="995" spans="1:13" ht="15">
      <c r="A995" s="30" t="s">
        <v>223</v>
      </c>
      <c r="B995" s="262">
        <v>26095.42</v>
      </c>
      <c r="C995" s="219">
        <v>45091</v>
      </c>
      <c r="D995" s="76">
        <v>45103.472916666666</v>
      </c>
      <c r="E995" s="76">
        <v>45114</v>
      </c>
      <c r="F995" s="273">
        <f t="shared" si="75"/>
        <v>6.7364583333328483</v>
      </c>
      <c r="G995" s="273">
        <f t="shared" si="76"/>
        <v>10.527083333334303</v>
      </c>
      <c r="H995" s="273">
        <f t="shared" si="77"/>
        <v>17.263541666667152</v>
      </c>
      <c r="I995" s="303">
        <f t="shared" si="78"/>
        <v>3.5070200944216633E-4</v>
      </c>
      <c r="J995" s="301">
        <f t="shared" si="79"/>
        <v>6.0543587525887354E-3</v>
      </c>
      <c r="K995" s="111"/>
      <c r="L995" s="222"/>
      <c r="M995" s="7"/>
    </row>
    <row r="996" spans="1:13" ht="15">
      <c r="A996" s="30" t="s">
        <v>223</v>
      </c>
      <c r="B996" s="262">
        <v>26107.11</v>
      </c>
      <c r="C996" s="219">
        <v>45105</v>
      </c>
      <c r="D996" s="76">
        <v>45119.294444444444</v>
      </c>
      <c r="E996" s="76">
        <v>45134</v>
      </c>
      <c r="F996" s="273">
        <f t="shared" si="75"/>
        <v>7.6472222222218988</v>
      </c>
      <c r="G996" s="273">
        <f t="shared" si="76"/>
        <v>14.705555555556202</v>
      </c>
      <c r="H996" s="273">
        <f t="shared" si="77"/>
        <v>22.352777777778101</v>
      </c>
      <c r="I996" s="303">
        <f t="shared" si="78"/>
        <v>3.5085911388771195E-4</v>
      </c>
      <c r="J996" s="301">
        <f t="shared" si="79"/>
        <v>7.8426758040401629E-3</v>
      </c>
      <c r="K996" s="111"/>
      <c r="L996" s="222"/>
      <c r="M996" s="7"/>
    </row>
    <row r="997" spans="1:13" ht="15">
      <c r="A997" s="30" t="s">
        <v>223</v>
      </c>
      <c r="B997" s="262">
        <v>26123.81</v>
      </c>
      <c r="C997" s="219">
        <v>45091</v>
      </c>
      <c r="D997" s="76">
        <v>45099.543055555558</v>
      </c>
      <c r="E997" s="76">
        <v>45114</v>
      </c>
      <c r="F997" s="273">
        <f t="shared" si="75"/>
        <v>4.7715277777788287</v>
      </c>
      <c r="G997" s="273">
        <f t="shared" si="76"/>
        <v>14.456944444442343</v>
      </c>
      <c r="H997" s="273">
        <f t="shared" si="77"/>
        <v>19.228472222221171</v>
      </c>
      <c r="I997" s="303">
        <f t="shared" si="78"/>
        <v>3.510835488099199E-4</v>
      </c>
      <c r="J997" s="301">
        <f t="shared" si="79"/>
        <v>6.7508002659703754E-3</v>
      </c>
      <c r="K997" s="111"/>
      <c r="L997" s="222"/>
      <c r="M997" s="7"/>
    </row>
    <row r="998" spans="1:13" ht="15">
      <c r="A998" s="30" t="s">
        <v>223</v>
      </c>
      <c r="B998" s="262">
        <v>26133.83</v>
      </c>
      <c r="C998" s="219">
        <v>45078</v>
      </c>
      <c r="D998" s="76">
        <v>45095.267361111109</v>
      </c>
      <c r="E998" s="76">
        <v>45106</v>
      </c>
      <c r="F998" s="273">
        <f t="shared" si="75"/>
        <v>9.1336805555547471</v>
      </c>
      <c r="G998" s="273">
        <f t="shared" si="76"/>
        <v>10.732638888890506</v>
      </c>
      <c r="H998" s="273">
        <f t="shared" si="77"/>
        <v>19.866319444445253</v>
      </c>
      <c r="I998" s="303">
        <f t="shared" si="78"/>
        <v>3.5121820976324468E-4</v>
      </c>
      <c r="J998" s="301">
        <f t="shared" si="79"/>
        <v>6.9774131498627993E-3</v>
      </c>
      <c r="K998" s="111"/>
      <c r="L998" s="222"/>
      <c r="M998" s="7"/>
    </row>
    <row r="999" spans="1:13" ht="15">
      <c r="A999" s="30" t="s">
        <v>223</v>
      </c>
      <c r="B999" s="262">
        <v>26153.87</v>
      </c>
      <c r="C999" s="219">
        <v>45105</v>
      </c>
      <c r="D999" s="76">
        <v>45131.507638888892</v>
      </c>
      <c r="E999" s="76">
        <v>45147</v>
      </c>
      <c r="F999" s="273">
        <f t="shared" si="75"/>
        <v>13.75381944444598</v>
      </c>
      <c r="G999" s="273">
        <f t="shared" si="76"/>
        <v>15.492361111108039</v>
      </c>
      <c r="H999" s="273">
        <f t="shared" si="77"/>
        <v>29.24618055555402</v>
      </c>
      <c r="I999" s="303">
        <f t="shared" si="78"/>
        <v>3.5148753166989424E-4</v>
      </c>
      <c r="J999" s="301">
        <f t="shared" si="79"/>
        <v>1.0279667814243739E-2</v>
      </c>
      <c r="K999" s="111"/>
      <c r="L999" s="222"/>
      <c r="M999" s="7"/>
    </row>
    <row r="1000" spans="1:13" ht="15">
      <c r="A1000" s="30" t="s">
        <v>223</v>
      </c>
      <c r="B1000" s="262">
        <v>26183.97</v>
      </c>
      <c r="C1000" s="219">
        <v>45151</v>
      </c>
      <c r="D1000" s="76">
        <v>45160.385416666664</v>
      </c>
      <c r="E1000" s="76">
        <v>45176</v>
      </c>
      <c r="F1000" s="273">
        <f t="shared" si="75"/>
        <v>5.1927083333321207</v>
      </c>
      <c r="G1000" s="273">
        <f t="shared" si="76"/>
        <v>15.614583333335759</v>
      </c>
      <c r="H1000" s="273">
        <f t="shared" si="77"/>
        <v>20.807291666667879</v>
      </c>
      <c r="I1000" s="303">
        <f t="shared" si="78"/>
        <v>3.5189205209854452E-4</v>
      </c>
      <c r="J1000" s="301">
        <f t="shared" si="79"/>
        <v>7.3219205631967045E-3</v>
      </c>
      <c r="K1000" s="111"/>
      <c r="L1000" s="222"/>
      <c r="M1000" s="7"/>
    </row>
    <row r="1001" spans="1:13" ht="15">
      <c r="A1001" s="30" t="s">
        <v>223</v>
      </c>
      <c r="B1001" s="262">
        <v>26191.45</v>
      </c>
      <c r="C1001" s="219">
        <v>45106</v>
      </c>
      <c r="D1001" s="76">
        <v>45131.506944444445</v>
      </c>
      <c r="E1001" s="76">
        <v>45147</v>
      </c>
      <c r="F1001" s="273">
        <f t="shared" si="75"/>
        <v>13.253472222222626</v>
      </c>
      <c r="G1001" s="273">
        <f t="shared" si="76"/>
        <v>15.493055555554747</v>
      </c>
      <c r="H1001" s="273">
        <f t="shared" si="77"/>
        <v>28.746527777777374</v>
      </c>
      <c r="I1001" s="303">
        <f t="shared" si="78"/>
        <v>3.5199257744094665E-4</v>
      </c>
      <c r="J1001" s="301">
        <f t="shared" si="79"/>
        <v>1.0118564404977626E-2</v>
      </c>
      <c r="K1001" s="111"/>
      <c r="L1001" s="222"/>
      <c r="M1001" s="7"/>
    </row>
    <row r="1002" spans="1:13" ht="15">
      <c r="A1002" s="30" t="s">
        <v>223</v>
      </c>
      <c r="B1002" s="262">
        <v>26193.95</v>
      </c>
      <c r="C1002" s="219">
        <v>45107</v>
      </c>
      <c r="D1002" s="76">
        <v>45118.384722222225</v>
      </c>
      <c r="E1002" s="76">
        <v>45134</v>
      </c>
      <c r="F1002" s="273">
        <f t="shared" si="75"/>
        <v>6.1923611111124046</v>
      </c>
      <c r="G1002" s="273">
        <f t="shared" si="76"/>
        <v>15.615277777775191</v>
      </c>
      <c r="H1002" s="273">
        <f t="shared" si="77"/>
        <v>21.807638888887595</v>
      </c>
      <c r="I1002" s="303">
        <f t="shared" si="78"/>
        <v>3.5202617548319337E-4</v>
      </c>
      <c r="J1002" s="301">
        <f t="shared" si="79"/>
        <v>7.6768597143736569E-3</v>
      </c>
      <c r="K1002" s="111"/>
      <c r="L1002" s="222"/>
      <c r="M1002" s="7"/>
    </row>
    <row r="1003" spans="1:13" ht="15">
      <c r="A1003" s="30" t="s">
        <v>223</v>
      </c>
      <c r="B1003" s="262">
        <v>26194.400000000001</v>
      </c>
      <c r="C1003" s="219">
        <v>45130</v>
      </c>
      <c r="D1003" s="76">
        <v>45152.549305555556</v>
      </c>
      <c r="E1003" s="76">
        <v>45167</v>
      </c>
      <c r="F1003" s="273">
        <f t="shared" si="75"/>
        <v>11.774652777778101</v>
      </c>
      <c r="G1003" s="273">
        <f t="shared" si="76"/>
        <v>14.450694444443798</v>
      </c>
      <c r="H1003" s="273">
        <f t="shared" si="77"/>
        <v>26.225347222221899</v>
      </c>
      <c r="I1003" s="303">
        <f t="shared" si="78"/>
        <v>3.5203222313079781E-4</v>
      </c>
      <c r="J1003" s="301">
        <f t="shared" si="79"/>
        <v>9.232167285015868E-3</v>
      </c>
      <c r="K1003" s="111"/>
      <c r="L1003" s="222"/>
      <c r="M1003" s="7"/>
    </row>
    <row r="1004" spans="1:13" ht="15">
      <c r="A1004" s="30" t="s">
        <v>223</v>
      </c>
      <c r="B1004" s="262">
        <v>26199.8</v>
      </c>
      <c r="C1004" s="219">
        <v>45099</v>
      </c>
      <c r="D1004" s="76">
        <v>45113.357638888891</v>
      </c>
      <c r="E1004" s="76">
        <v>45126</v>
      </c>
      <c r="F1004" s="273">
        <f t="shared" si="75"/>
        <v>7.6788194444452529</v>
      </c>
      <c r="G1004" s="273">
        <f t="shared" si="76"/>
        <v>12.642361111109494</v>
      </c>
      <c r="H1004" s="273">
        <f t="shared" si="77"/>
        <v>20.321180555554747</v>
      </c>
      <c r="I1004" s="303">
        <f t="shared" si="78"/>
        <v>3.5210479490205065E-4</v>
      </c>
      <c r="J1004" s="301">
        <f t="shared" si="79"/>
        <v>7.155185111681144E-3</v>
      </c>
      <c r="K1004" s="111"/>
      <c r="L1004" s="222"/>
      <c r="M1004" s="7"/>
    </row>
    <row r="1005" spans="1:13" ht="15">
      <c r="A1005" s="30" t="s">
        <v>223</v>
      </c>
      <c r="B1005" s="262">
        <v>26219</v>
      </c>
      <c r="C1005" s="219">
        <v>45039</v>
      </c>
      <c r="D1005" s="76">
        <v>45057.229166666664</v>
      </c>
      <c r="E1005" s="76">
        <v>45072</v>
      </c>
      <c r="F1005" s="273">
        <f t="shared" si="75"/>
        <v>9.6145833333321207</v>
      </c>
      <c r="G1005" s="273">
        <f t="shared" si="76"/>
        <v>14.770833333335759</v>
      </c>
      <c r="H1005" s="273">
        <f t="shared" si="77"/>
        <v>24.385416666667879</v>
      </c>
      <c r="I1005" s="303">
        <f t="shared" si="78"/>
        <v>3.5236282786650533E-4</v>
      </c>
      <c r="J1005" s="301">
        <f t="shared" si="79"/>
        <v>8.5925143753701038E-3</v>
      </c>
      <c r="K1005" s="111"/>
      <c r="L1005" s="222"/>
      <c r="M1005" s="7"/>
    </row>
    <row r="1006" spans="1:13" ht="15">
      <c r="A1006" s="30" t="s">
        <v>223</v>
      </c>
      <c r="B1006" s="262">
        <v>26260.75</v>
      </c>
      <c r="C1006" s="219">
        <v>45085</v>
      </c>
      <c r="D1006" s="76">
        <v>45097.34652777778</v>
      </c>
      <c r="E1006" s="76">
        <v>45106</v>
      </c>
      <c r="F1006" s="273">
        <f t="shared" si="75"/>
        <v>6.6732638888897782</v>
      </c>
      <c r="G1006" s="273">
        <f t="shared" si="76"/>
        <v>8.6534722222204437</v>
      </c>
      <c r="H1006" s="273">
        <f t="shared" si="77"/>
        <v>15.326736111110222</v>
      </c>
      <c r="I1006" s="303">
        <f t="shared" si="78"/>
        <v>3.5292391517202523E-4</v>
      </c>
      <c r="J1006" s="301">
        <f t="shared" si="79"/>
        <v>5.4091717151414798E-3</v>
      </c>
      <c r="K1006" s="111"/>
      <c r="L1006" s="222"/>
      <c r="M1006" s="7"/>
    </row>
    <row r="1007" spans="1:13" ht="15">
      <c r="A1007" s="30" t="s">
        <v>223</v>
      </c>
      <c r="B1007" s="262">
        <v>26270.77</v>
      </c>
      <c r="C1007" s="219">
        <v>45075</v>
      </c>
      <c r="D1007" s="76">
        <v>45087.354166666664</v>
      </c>
      <c r="E1007" s="76">
        <v>45093</v>
      </c>
      <c r="F1007" s="273">
        <f t="shared" si="75"/>
        <v>6.6770833333321207</v>
      </c>
      <c r="G1007" s="273">
        <f t="shared" si="76"/>
        <v>5.6458333333357587</v>
      </c>
      <c r="H1007" s="273">
        <f t="shared" si="77"/>
        <v>12.322916666667879</v>
      </c>
      <c r="I1007" s="303">
        <f t="shared" si="78"/>
        <v>3.5305857612535002E-4</v>
      </c>
      <c r="J1007" s="301">
        <f t="shared" si="79"/>
        <v>4.3507114120451057E-3</v>
      </c>
      <c r="K1007" s="111"/>
      <c r="L1007" s="222"/>
      <c r="M1007" s="7"/>
    </row>
    <row r="1008" spans="1:13" ht="15">
      <c r="A1008" s="30" t="s">
        <v>223</v>
      </c>
      <c r="B1008" s="262">
        <v>26277.45</v>
      </c>
      <c r="C1008" s="219">
        <v>45091</v>
      </c>
      <c r="D1008" s="76">
        <v>45113.357638888891</v>
      </c>
      <c r="E1008" s="76">
        <v>45126</v>
      </c>
      <c r="F1008" s="273">
        <f t="shared" si="75"/>
        <v>11.678819444445253</v>
      </c>
      <c r="G1008" s="273">
        <f t="shared" si="76"/>
        <v>12.642361111109494</v>
      </c>
      <c r="H1008" s="273">
        <f t="shared" si="77"/>
        <v>24.321180555554747</v>
      </c>
      <c r="I1008" s="303">
        <f t="shared" si="78"/>
        <v>3.5314835009423319E-4</v>
      </c>
      <c r="J1008" s="301">
        <f t="shared" si="79"/>
        <v>8.5889847855381042E-3</v>
      </c>
      <c r="K1008" s="111"/>
      <c r="L1008" s="222"/>
      <c r="M1008" s="7"/>
    </row>
    <row r="1009" spans="1:13" ht="15">
      <c r="A1009" s="30" t="s">
        <v>223</v>
      </c>
      <c r="B1009" s="262">
        <v>26304.17</v>
      </c>
      <c r="C1009" s="219">
        <v>45059</v>
      </c>
      <c r="D1009" s="76">
        <v>45078.250694444447</v>
      </c>
      <c r="E1009" s="76">
        <v>45093</v>
      </c>
      <c r="F1009" s="273">
        <f t="shared" si="75"/>
        <v>10.125347222223354</v>
      </c>
      <c r="G1009" s="273">
        <f t="shared" si="76"/>
        <v>14.749305555553292</v>
      </c>
      <c r="H1009" s="273">
        <f t="shared" si="77"/>
        <v>24.874652777776646</v>
      </c>
      <c r="I1009" s="303">
        <f t="shared" si="78"/>
        <v>3.5350744596976592E-4</v>
      </c>
      <c r="J1009" s="301">
        <f t="shared" si="79"/>
        <v>8.7933749728565658E-3</v>
      </c>
      <c r="K1009" s="111"/>
      <c r="L1009" s="222"/>
      <c r="M1009" s="7"/>
    </row>
    <row r="1010" spans="1:13" ht="15">
      <c r="A1010" s="30" t="s">
        <v>223</v>
      </c>
      <c r="B1010" s="262">
        <v>26313.360000000001</v>
      </c>
      <c r="C1010" s="219">
        <v>45084</v>
      </c>
      <c r="D1010" s="76">
        <v>45093.272916666669</v>
      </c>
      <c r="E1010" s="76">
        <v>45106</v>
      </c>
      <c r="F1010" s="273">
        <f t="shared" si="75"/>
        <v>5.1364583333343035</v>
      </c>
      <c r="G1010" s="273">
        <f t="shared" si="76"/>
        <v>12.727083333331393</v>
      </c>
      <c r="H1010" s="273">
        <f t="shared" si="77"/>
        <v>17.863541666665697</v>
      </c>
      <c r="I1010" s="303">
        <f t="shared" si="78"/>
        <v>3.5363095237306481E-4</v>
      </c>
      <c r="J1010" s="301">
        <f t="shared" si="79"/>
        <v>6.3171012523389157E-3</v>
      </c>
      <c r="K1010" s="111"/>
      <c r="L1010" s="222"/>
      <c r="M1010" s="7"/>
    </row>
    <row r="1011" spans="1:13" ht="15">
      <c r="A1011" s="30" t="s">
        <v>223</v>
      </c>
      <c r="B1011" s="262">
        <v>26315.86</v>
      </c>
      <c r="C1011" s="219">
        <v>45059</v>
      </c>
      <c r="D1011" s="76">
        <v>45073.232638888891</v>
      </c>
      <c r="E1011" s="76">
        <v>45085</v>
      </c>
      <c r="F1011" s="273">
        <f t="shared" si="75"/>
        <v>7.6163194444452529</v>
      </c>
      <c r="G1011" s="273">
        <f t="shared" si="76"/>
        <v>11.767361111109494</v>
      </c>
      <c r="H1011" s="273">
        <f t="shared" si="77"/>
        <v>19.383680555554747</v>
      </c>
      <c r="I1011" s="303">
        <f t="shared" si="78"/>
        <v>3.5366455041531154E-4</v>
      </c>
      <c r="J1011" s="301">
        <f t="shared" si="79"/>
        <v>6.8553206690742854E-3</v>
      </c>
      <c r="K1011" s="111"/>
      <c r="L1011" s="222"/>
      <c r="M1011" s="7"/>
    </row>
    <row r="1012" spans="1:13" ht="15">
      <c r="A1012" s="30" t="s">
        <v>223</v>
      </c>
      <c r="B1012" s="262">
        <v>26318.79</v>
      </c>
      <c r="C1012" s="219">
        <v>45130</v>
      </c>
      <c r="D1012" s="76">
        <v>45162.338194444441</v>
      </c>
      <c r="E1012" s="76">
        <v>45176</v>
      </c>
      <c r="F1012" s="273">
        <f t="shared" si="75"/>
        <v>16.669097222220444</v>
      </c>
      <c r="G1012" s="273">
        <f t="shared" si="76"/>
        <v>13.661805555559113</v>
      </c>
      <c r="H1012" s="273">
        <f t="shared" si="77"/>
        <v>30.330902777779556</v>
      </c>
      <c r="I1012" s="303">
        <f t="shared" si="78"/>
        <v>3.5370392732082465E-4</v>
      </c>
      <c r="J1012" s="301">
        <f t="shared" si="79"/>
        <v>1.0728159431686738E-2</v>
      </c>
      <c r="K1012" s="111"/>
      <c r="L1012" s="222"/>
      <c r="M1012" s="7"/>
    </row>
    <row r="1013" spans="1:13" ht="15">
      <c r="A1013" s="30" t="s">
        <v>223</v>
      </c>
      <c r="B1013" s="262">
        <v>26327.55</v>
      </c>
      <c r="C1013" s="219">
        <v>45051</v>
      </c>
      <c r="D1013" s="76">
        <v>45085.340277777781</v>
      </c>
      <c r="E1013" s="76">
        <v>45093</v>
      </c>
      <c r="F1013" s="273">
        <f t="shared" si="75"/>
        <v>17.670138888890506</v>
      </c>
      <c r="G1013" s="273">
        <f t="shared" si="76"/>
        <v>7.6597222222189885</v>
      </c>
      <c r="H1013" s="273">
        <f t="shared" si="77"/>
        <v>25.329861111109494</v>
      </c>
      <c r="I1013" s="303">
        <f t="shared" si="78"/>
        <v>3.5382165486085704E-4</v>
      </c>
      <c r="J1013" s="301">
        <f t="shared" si="79"/>
        <v>8.9622533757284292E-3</v>
      </c>
      <c r="K1013" s="111"/>
      <c r="L1013" s="222"/>
      <c r="M1013" s="7"/>
    </row>
    <row r="1014" spans="1:13" ht="15">
      <c r="A1014" s="30" t="s">
        <v>223</v>
      </c>
      <c r="B1014" s="262">
        <v>26335.9</v>
      </c>
      <c r="C1014" s="219">
        <v>45059</v>
      </c>
      <c r="D1014" s="76">
        <v>45073.232638888891</v>
      </c>
      <c r="E1014" s="76">
        <v>45085</v>
      </c>
      <c r="F1014" s="273">
        <f t="shared" si="75"/>
        <v>7.6163194444452529</v>
      </c>
      <c r="G1014" s="273">
        <f t="shared" si="76"/>
        <v>11.767361111109494</v>
      </c>
      <c r="H1014" s="273">
        <f t="shared" si="77"/>
        <v>19.383680555554747</v>
      </c>
      <c r="I1014" s="303">
        <f t="shared" si="78"/>
        <v>3.539338723219611E-4</v>
      </c>
      <c r="J1014" s="301">
        <f t="shared" si="79"/>
        <v>6.8605411188793937E-3</v>
      </c>
      <c r="K1014" s="111"/>
      <c r="L1014" s="222"/>
      <c r="M1014" s="7"/>
    </row>
    <row r="1015" spans="1:13" ht="15">
      <c r="A1015" s="30" t="s">
        <v>223</v>
      </c>
      <c r="B1015" s="262">
        <v>26350.36</v>
      </c>
      <c r="C1015" s="219">
        <v>45012</v>
      </c>
      <c r="D1015" s="76">
        <v>45030.274305555555</v>
      </c>
      <c r="E1015" s="76">
        <v>45043</v>
      </c>
      <c r="F1015" s="273">
        <f t="shared" si="75"/>
        <v>9.6371527777773736</v>
      </c>
      <c r="G1015" s="273">
        <f t="shared" si="76"/>
        <v>12.725694444445253</v>
      </c>
      <c r="H1015" s="273">
        <f t="shared" si="77"/>
        <v>22.362847222222626</v>
      </c>
      <c r="I1015" s="303">
        <f t="shared" si="78"/>
        <v>3.5412820339831598E-4</v>
      </c>
      <c r="J1015" s="301">
        <f t="shared" si="79"/>
        <v>7.9193149096767196E-3</v>
      </c>
      <c r="K1015" s="111"/>
      <c r="L1015" s="222"/>
      <c r="M1015" s="7"/>
    </row>
    <row r="1016" spans="1:13" ht="15">
      <c r="A1016" s="30" t="s">
        <v>223</v>
      </c>
      <c r="B1016" s="262">
        <v>26369.3</v>
      </c>
      <c r="C1016" s="219">
        <v>45091</v>
      </c>
      <c r="D1016" s="76">
        <v>45101.554166666669</v>
      </c>
      <c r="E1016" s="76">
        <v>45114</v>
      </c>
      <c r="F1016" s="273">
        <f t="shared" si="75"/>
        <v>5.7770833333343035</v>
      </c>
      <c r="G1016" s="273">
        <f t="shared" si="76"/>
        <v>12.445833333331393</v>
      </c>
      <c r="H1016" s="273">
        <f t="shared" si="77"/>
        <v>18.222916666665697</v>
      </c>
      <c r="I1016" s="303">
        <f t="shared" si="78"/>
        <v>3.54382742166377E-4</v>
      </c>
      <c r="J1016" s="301">
        <f t="shared" si="79"/>
        <v>6.4578871786023636E-3</v>
      </c>
      <c r="K1016" s="111"/>
      <c r="L1016" s="222"/>
      <c r="M1016" s="7"/>
    </row>
    <row r="1017" spans="1:13" ht="15">
      <c r="A1017" s="30" t="s">
        <v>223</v>
      </c>
      <c r="B1017" s="262">
        <v>26370.97</v>
      </c>
      <c r="C1017" s="219">
        <v>45072</v>
      </c>
      <c r="D1017" s="76">
        <v>45081.255555555559</v>
      </c>
      <c r="E1017" s="76">
        <v>45093</v>
      </c>
      <c r="F1017" s="273">
        <f t="shared" si="75"/>
        <v>5.1277777777795563</v>
      </c>
      <c r="G1017" s="273">
        <f t="shared" si="76"/>
        <v>11.744444444440887</v>
      </c>
      <c r="H1017" s="273">
        <f t="shared" si="77"/>
        <v>16.872222222220444</v>
      </c>
      <c r="I1017" s="303">
        <f t="shared" si="78"/>
        <v>3.5440518565859778E-4</v>
      </c>
      <c r="J1017" s="301">
        <f t="shared" si="79"/>
        <v>5.9796030491391554E-3</v>
      </c>
      <c r="K1017" s="111"/>
      <c r="L1017" s="222"/>
      <c r="M1017" s="7"/>
    </row>
    <row r="1018" spans="1:13" ht="15">
      <c r="A1018" s="30" t="s">
        <v>223</v>
      </c>
      <c r="B1018" s="262">
        <v>26455.31</v>
      </c>
      <c r="C1018" s="219">
        <v>45099</v>
      </c>
      <c r="D1018" s="76">
        <v>45113.356944444444</v>
      </c>
      <c r="E1018" s="76">
        <v>45126</v>
      </c>
      <c r="F1018" s="273">
        <f t="shared" si="75"/>
        <v>7.6784722222218988</v>
      </c>
      <c r="G1018" s="273">
        <f t="shared" si="76"/>
        <v>12.643055555556202</v>
      </c>
      <c r="H1018" s="273">
        <f t="shared" si="77"/>
        <v>20.321527777778101</v>
      </c>
      <c r="I1018" s="303">
        <f t="shared" si="78"/>
        <v>3.5553864921183254E-4</v>
      </c>
      <c r="J1018" s="301">
        <f t="shared" si="79"/>
        <v>7.2250885360319594E-3</v>
      </c>
      <c r="K1018" s="111"/>
      <c r="L1018" s="222"/>
      <c r="M1018" s="7"/>
    </row>
    <row r="1019" spans="1:13" ht="15">
      <c r="A1019" s="30" t="s">
        <v>223</v>
      </c>
      <c r="B1019" s="262">
        <v>26511.25</v>
      </c>
      <c r="C1019" s="219">
        <v>45090</v>
      </c>
      <c r="D1019" s="76">
        <v>45103.474305555559</v>
      </c>
      <c r="E1019" s="76">
        <v>45114</v>
      </c>
      <c r="F1019" s="273">
        <f t="shared" si="75"/>
        <v>7.2371527777795563</v>
      </c>
      <c r="G1019" s="273">
        <f t="shared" si="76"/>
        <v>10.525694444440887</v>
      </c>
      <c r="H1019" s="273">
        <f t="shared" si="77"/>
        <v>17.762847222220444</v>
      </c>
      <c r="I1019" s="303">
        <f t="shared" si="78"/>
        <v>3.5629043900514467E-4</v>
      </c>
      <c r="J1019" s="301">
        <f t="shared" si="79"/>
        <v>6.3287326347862367E-3</v>
      </c>
      <c r="K1019" s="111"/>
      <c r="L1019" s="222"/>
      <c r="M1019" s="7"/>
    </row>
    <row r="1020" spans="1:13" ht="15">
      <c r="A1020" s="30" t="s">
        <v>223</v>
      </c>
      <c r="B1020" s="262">
        <v>26526.28</v>
      </c>
      <c r="C1020" s="219">
        <v>45090</v>
      </c>
      <c r="D1020" s="76">
        <v>45102.558333333334</v>
      </c>
      <c r="E1020" s="76">
        <v>45114</v>
      </c>
      <c r="F1020" s="273">
        <f t="shared" si="75"/>
        <v>6.7791666666671517</v>
      </c>
      <c r="G1020" s="273">
        <f t="shared" si="76"/>
        <v>11.441666666665697</v>
      </c>
      <c r="H1020" s="273">
        <f t="shared" si="77"/>
        <v>18.220833333332848</v>
      </c>
      <c r="I1020" s="303">
        <f t="shared" si="78"/>
        <v>3.5649243043513185E-4</v>
      </c>
      <c r="J1020" s="301">
        <f t="shared" si="79"/>
        <v>6.495589159553292E-3</v>
      </c>
      <c r="K1020" s="111"/>
      <c r="L1020" s="222"/>
      <c r="M1020" s="7"/>
    </row>
    <row r="1021" spans="1:13" ht="15">
      <c r="A1021" s="30" t="s">
        <v>223</v>
      </c>
      <c r="B1021" s="262">
        <v>26529.62</v>
      </c>
      <c r="C1021" s="219">
        <v>45084</v>
      </c>
      <c r="D1021" s="76">
        <v>45096.519444444442</v>
      </c>
      <c r="E1021" s="76">
        <v>45106</v>
      </c>
      <c r="F1021" s="273">
        <f t="shared" si="75"/>
        <v>6.7597222222211713</v>
      </c>
      <c r="G1021" s="273">
        <f t="shared" si="76"/>
        <v>9.4805555555576575</v>
      </c>
      <c r="H1021" s="273">
        <f t="shared" si="77"/>
        <v>16.240277777778829</v>
      </c>
      <c r="I1021" s="303">
        <f t="shared" si="78"/>
        <v>3.5653731741957346E-4</v>
      </c>
      <c r="J1021" s="301">
        <f t="shared" si="79"/>
        <v>5.7902650730379751E-3</v>
      </c>
      <c r="K1021" s="111"/>
      <c r="L1021" s="222"/>
      <c r="M1021" s="7"/>
    </row>
    <row r="1022" spans="1:13" ht="15">
      <c r="A1022" s="30" t="s">
        <v>223</v>
      </c>
      <c r="B1022" s="262">
        <v>26536.3</v>
      </c>
      <c r="C1022" s="219">
        <v>45077</v>
      </c>
      <c r="D1022" s="76">
        <v>45093.272222222222</v>
      </c>
      <c r="E1022" s="76">
        <v>45106</v>
      </c>
      <c r="F1022" s="273">
        <f t="shared" si="75"/>
        <v>8.6361111111109494</v>
      </c>
      <c r="G1022" s="273">
        <f t="shared" si="76"/>
        <v>12.727777777778101</v>
      </c>
      <c r="H1022" s="273">
        <f t="shared" si="77"/>
        <v>21.363888888889051</v>
      </c>
      <c r="I1022" s="303">
        <f t="shared" si="78"/>
        <v>3.5662709138845663E-4</v>
      </c>
      <c r="J1022" s="301">
        <f t="shared" si="79"/>
        <v>7.6189415551906683E-3</v>
      </c>
      <c r="K1022" s="111"/>
      <c r="L1022" s="222"/>
      <c r="M1022" s="7"/>
    </row>
    <row r="1023" spans="1:13" ht="15">
      <c r="A1023" s="30" t="s">
        <v>223</v>
      </c>
      <c r="B1023" s="262">
        <v>26582.05</v>
      </c>
      <c r="C1023" s="219">
        <v>44973</v>
      </c>
      <c r="D1023" s="76">
        <v>45028.332638888889</v>
      </c>
      <c r="E1023" s="76">
        <v>45043</v>
      </c>
      <c r="F1023" s="273">
        <f t="shared" si="75"/>
        <v>28.166319444444525</v>
      </c>
      <c r="G1023" s="273">
        <f t="shared" si="76"/>
        <v>14.667361111110949</v>
      </c>
      <c r="H1023" s="273">
        <f t="shared" si="77"/>
        <v>42.833680555555475</v>
      </c>
      <c r="I1023" s="303">
        <f t="shared" si="78"/>
        <v>3.5724193556157125E-4</v>
      </c>
      <c r="J1023" s="301">
        <f t="shared" si="79"/>
        <v>1.5301986948892676E-2</v>
      </c>
      <c r="K1023" s="111"/>
      <c r="L1023" s="222"/>
      <c r="M1023" s="7"/>
    </row>
    <row r="1024" spans="1:13" ht="15">
      <c r="A1024" s="30" t="s">
        <v>223</v>
      </c>
      <c r="B1024" s="262">
        <v>26593.08</v>
      </c>
      <c r="C1024" s="219">
        <v>45045</v>
      </c>
      <c r="D1024" s="76">
        <v>45053.299305555556</v>
      </c>
      <c r="E1024" s="76">
        <v>45064</v>
      </c>
      <c r="F1024" s="273">
        <f t="shared" si="75"/>
        <v>4.6496527777781012</v>
      </c>
      <c r="G1024" s="273">
        <f t="shared" si="76"/>
        <v>10.700694444443798</v>
      </c>
      <c r="H1024" s="273">
        <f t="shared" si="77"/>
        <v>15.350347222221899</v>
      </c>
      <c r="I1024" s="303">
        <f t="shared" si="78"/>
        <v>3.5739017012396376E-4</v>
      </c>
      <c r="J1024" s="301">
        <f t="shared" si="79"/>
        <v>5.4860632052117992E-3</v>
      </c>
      <c r="K1024" s="111"/>
      <c r="L1024" s="222"/>
      <c r="M1024" s="7"/>
    </row>
    <row r="1025" spans="1:13" ht="15">
      <c r="A1025" s="30" t="s">
        <v>223</v>
      </c>
      <c r="B1025" s="262">
        <v>26603.1</v>
      </c>
      <c r="C1025" s="219">
        <v>45071</v>
      </c>
      <c r="D1025" s="76">
        <v>45080.25277777778</v>
      </c>
      <c r="E1025" s="76">
        <v>45093</v>
      </c>
      <c r="F1025" s="273">
        <f t="shared" si="75"/>
        <v>5.1263888888897782</v>
      </c>
      <c r="G1025" s="273">
        <f t="shared" si="76"/>
        <v>12.747222222220444</v>
      </c>
      <c r="H1025" s="273">
        <f t="shared" si="77"/>
        <v>17.873611111110222</v>
      </c>
      <c r="I1025" s="303">
        <f t="shared" si="78"/>
        <v>3.5752483107728849E-4</v>
      </c>
      <c r="J1025" s="301">
        <f t="shared" si="79"/>
        <v>6.3902597932408286E-3</v>
      </c>
      <c r="K1025" s="111"/>
      <c r="L1025" s="222"/>
      <c r="M1025" s="7"/>
    </row>
    <row r="1026" spans="1:13" ht="15">
      <c r="A1026" s="30" t="s">
        <v>223</v>
      </c>
      <c r="B1026" s="262">
        <v>26623.14</v>
      </c>
      <c r="C1026" s="219">
        <v>45039</v>
      </c>
      <c r="D1026" s="76">
        <v>45060.42291666667</v>
      </c>
      <c r="E1026" s="76">
        <v>45072</v>
      </c>
      <c r="F1026" s="273">
        <f t="shared" si="75"/>
        <v>11.211458333335031</v>
      </c>
      <c r="G1026" s="273">
        <f t="shared" si="76"/>
        <v>11.577083333329938</v>
      </c>
      <c r="H1026" s="273">
        <f t="shared" si="77"/>
        <v>22.788541666664969</v>
      </c>
      <c r="I1026" s="303">
        <f t="shared" si="78"/>
        <v>3.5779415298393806E-4</v>
      </c>
      <c r="J1026" s="301">
        <f t="shared" si="79"/>
        <v>8.1536069633635719E-3</v>
      </c>
      <c r="K1026" s="111"/>
      <c r="L1026" s="222"/>
      <c r="M1026" s="7"/>
    </row>
    <row r="1027" spans="1:13" ht="15">
      <c r="A1027" s="30" t="s">
        <v>223</v>
      </c>
      <c r="B1027" s="262">
        <v>26628.560000000001</v>
      </c>
      <c r="C1027" s="219">
        <v>45154</v>
      </c>
      <c r="D1027" s="76">
        <v>45165.348611111112</v>
      </c>
      <c r="E1027" s="76">
        <v>45176</v>
      </c>
      <c r="F1027" s="273">
        <f t="shared" si="75"/>
        <v>6.1743055555562023</v>
      </c>
      <c r="G1027" s="273">
        <f t="shared" si="76"/>
        <v>10.651388888887595</v>
      </c>
      <c r="H1027" s="273">
        <f t="shared" si="77"/>
        <v>16.825694444443798</v>
      </c>
      <c r="I1027" s="303">
        <f t="shared" si="78"/>
        <v>3.5786699353952895E-4</v>
      </c>
      <c r="J1027" s="301">
        <f t="shared" si="79"/>
        <v>6.0213606850478569E-3</v>
      </c>
      <c r="K1027" s="111"/>
      <c r="L1027" s="222"/>
      <c r="M1027" s="7"/>
    </row>
    <row r="1028" spans="1:13" ht="15">
      <c r="A1028" s="30" t="s">
        <v>223</v>
      </c>
      <c r="B1028" s="262">
        <v>26659.88</v>
      </c>
      <c r="C1028" s="219">
        <v>45072</v>
      </c>
      <c r="D1028" s="76">
        <v>45091.268055555556</v>
      </c>
      <c r="E1028" s="76">
        <v>45106</v>
      </c>
      <c r="F1028" s="273">
        <f t="shared" si="75"/>
        <v>10.134027777778101</v>
      </c>
      <c r="G1028" s="273">
        <f t="shared" si="76"/>
        <v>14.731944444443798</v>
      </c>
      <c r="H1028" s="273">
        <f t="shared" si="77"/>
        <v>24.865972222221899</v>
      </c>
      <c r="I1028" s="303">
        <f t="shared" si="78"/>
        <v>3.5828790981279562E-4</v>
      </c>
      <c r="J1028" s="301">
        <f t="shared" si="79"/>
        <v>8.9091772129629206E-3</v>
      </c>
      <c r="K1028" s="111"/>
      <c r="L1028" s="222"/>
      <c r="M1028" s="7"/>
    </row>
    <row r="1029" spans="1:13" ht="15">
      <c r="A1029" s="30" t="s">
        <v>223</v>
      </c>
      <c r="B1029" s="262">
        <v>26681.59</v>
      </c>
      <c r="C1029" s="219">
        <v>45085</v>
      </c>
      <c r="D1029" s="76">
        <v>45096.520833333336</v>
      </c>
      <c r="E1029" s="76">
        <v>45106</v>
      </c>
      <c r="F1029" s="273">
        <f t="shared" si="75"/>
        <v>6.2604166666678793</v>
      </c>
      <c r="G1029" s="273">
        <f t="shared" si="76"/>
        <v>9.4791666666642413</v>
      </c>
      <c r="H1029" s="273">
        <f t="shared" si="77"/>
        <v>15.739583333332121</v>
      </c>
      <c r="I1029" s="303">
        <f t="shared" si="78"/>
        <v>3.5857967521166597E-4</v>
      </c>
      <c r="J1029" s="301">
        <f t="shared" si="79"/>
        <v>5.6438946796331831E-3</v>
      </c>
      <c r="K1029" s="111"/>
      <c r="L1029" s="222"/>
      <c r="M1029" s="7"/>
    </row>
    <row r="1030" spans="1:13" ht="15">
      <c r="A1030" s="30" t="s">
        <v>223</v>
      </c>
      <c r="B1030" s="262">
        <v>26701.63</v>
      </c>
      <c r="C1030" s="219">
        <v>45043</v>
      </c>
      <c r="D1030" s="76">
        <v>45055.222916666666</v>
      </c>
      <c r="E1030" s="76">
        <v>45064</v>
      </c>
      <c r="F1030" s="273">
        <f t="shared" si="75"/>
        <v>6.6114583333328483</v>
      </c>
      <c r="G1030" s="273">
        <f t="shared" si="76"/>
        <v>8.7770833333343035</v>
      </c>
      <c r="H1030" s="273">
        <f t="shared" si="77"/>
        <v>15.388541666667152</v>
      </c>
      <c r="I1030" s="303">
        <f t="shared" si="78"/>
        <v>3.5884899711831553E-4</v>
      </c>
      <c r="J1030" s="301">
        <f t="shared" si="79"/>
        <v>5.5221627441969191E-3</v>
      </c>
      <c r="K1030" s="111"/>
      <c r="L1030" s="222"/>
      <c r="M1030" s="7"/>
    </row>
    <row r="1031" spans="1:13" ht="15">
      <c r="A1031" s="30" t="s">
        <v>223</v>
      </c>
      <c r="B1031" s="262">
        <v>26702.39</v>
      </c>
      <c r="C1031" s="219">
        <v>45154</v>
      </c>
      <c r="D1031" s="76">
        <v>45175.551388888889</v>
      </c>
      <c r="E1031" s="76">
        <v>45188</v>
      </c>
      <c r="F1031" s="273">
        <f t="shared" si="75"/>
        <v>11.275694444444525</v>
      </c>
      <c r="G1031" s="273">
        <f t="shared" si="76"/>
        <v>12.448611111110949</v>
      </c>
      <c r="H1031" s="273">
        <f t="shared" si="77"/>
        <v>23.724305555555475</v>
      </c>
      <c r="I1031" s="303">
        <f t="shared" si="78"/>
        <v>3.588592109231585E-4</v>
      </c>
      <c r="J1031" s="301">
        <f t="shared" si="79"/>
        <v>8.5136855713665426E-3</v>
      </c>
      <c r="K1031" s="111"/>
      <c r="L1031" s="222"/>
      <c r="M1031" s="7"/>
    </row>
    <row r="1032" spans="1:13" ht="15">
      <c r="A1032" s="30" t="s">
        <v>223</v>
      </c>
      <c r="B1032" s="262">
        <v>26713.57</v>
      </c>
      <c r="C1032" s="219">
        <v>44973</v>
      </c>
      <c r="D1032" s="76">
        <v>44993.276388888888</v>
      </c>
      <c r="E1032" s="76">
        <v>45002</v>
      </c>
      <c r="F1032" s="273">
        <f t="shared" si="75"/>
        <v>10.638194444443798</v>
      </c>
      <c r="G1032" s="273">
        <f t="shared" si="76"/>
        <v>8.7236111111124046</v>
      </c>
      <c r="H1032" s="273">
        <f t="shared" si="77"/>
        <v>19.361805555556202</v>
      </c>
      <c r="I1032" s="303">
        <f t="shared" si="78"/>
        <v>3.5900946136808575E-4</v>
      </c>
      <c r="J1032" s="301">
        <f t="shared" si="79"/>
        <v>6.9510713836138426E-3</v>
      </c>
      <c r="K1032" s="111"/>
      <c r="L1032" s="222"/>
      <c r="M1032" s="7"/>
    </row>
    <row r="1033" spans="1:13" ht="15">
      <c r="A1033" s="30" t="s">
        <v>223</v>
      </c>
      <c r="B1033" s="262">
        <v>26726.46</v>
      </c>
      <c r="C1033" s="219">
        <v>45130</v>
      </c>
      <c r="D1033" s="76">
        <v>45153.568749999999</v>
      </c>
      <c r="E1033" s="76">
        <v>45167</v>
      </c>
      <c r="F1033" s="273">
        <f t="shared" si="75"/>
        <v>12.284374999999272</v>
      </c>
      <c r="G1033" s="273">
        <f t="shared" si="76"/>
        <v>13.431250000001455</v>
      </c>
      <c r="H1033" s="273">
        <f t="shared" si="77"/>
        <v>25.715625000000728</v>
      </c>
      <c r="I1033" s="303">
        <f t="shared" si="78"/>
        <v>3.5918269287390971E-4</v>
      </c>
      <c r="J1033" s="301">
        <f t="shared" si="79"/>
        <v>9.2366074364358952E-3</v>
      </c>
      <c r="K1033" s="111"/>
      <c r="L1033" s="222"/>
      <c r="M1033" s="7"/>
    </row>
    <row r="1034" spans="1:13" ht="15">
      <c r="A1034" s="30" t="s">
        <v>223</v>
      </c>
      <c r="B1034" s="262">
        <v>26733.360000000001</v>
      </c>
      <c r="C1034" s="219">
        <v>45105</v>
      </c>
      <c r="D1034" s="76">
        <v>45119.29583333333</v>
      </c>
      <c r="E1034" s="76">
        <v>45134</v>
      </c>
      <c r="F1034" s="273">
        <f t="shared" ref="F1034:F1097" si="80">(D1034-C1034+1)/2</f>
        <v>7.6479166666649689</v>
      </c>
      <c r="G1034" s="273">
        <f t="shared" ref="G1034:G1097" si="81">E1034-D1034</f>
        <v>14.704166666670062</v>
      </c>
      <c r="H1034" s="273">
        <f t="shared" ref="H1034:H1097" si="82">SUM(F1034:G1034)</f>
        <v>22.352083333335031</v>
      </c>
      <c r="I1034" s="303">
        <f t="shared" ref="I1034:I1097" si="83">+B1034/B$1768</f>
        <v>3.5927542347051066E-4</v>
      </c>
      <c r="J1034" s="301">
        <f t="shared" ref="J1034:J1097" si="84">+I1034*H1034</f>
        <v>8.0305542050320873E-3</v>
      </c>
      <c r="K1034" s="111"/>
      <c r="L1034" s="222"/>
      <c r="M1034" s="7"/>
    </row>
    <row r="1035" spans="1:13" ht="15">
      <c r="A1035" s="30" t="s">
        <v>223</v>
      </c>
      <c r="B1035" s="262">
        <v>26736.7</v>
      </c>
      <c r="C1035" s="219">
        <v>45107</v>
      </c>
      <c r="D1035" s="76">
        <v>45118.384027777778</v>
      </c>
      <c r="E1035" s="76">
        <v>45134</v>
      </c>
      <c r="F1035" s="273">
        <f t="shared" si="80"/>
        <v>6.1920138888890506</v>
      </c>
      <c r="G1035" s="273">
        <f t="shared" si="81"/>
        <v>15.615972222221899</v>
      </c>
      <c r="H1035" s="273">
        <f t="shared" si="82"/>
        <v>21.807986111110949</v>
      </c>
      <c r="I1035" s="303">
        <f t="shared" si="83"/>
        <v>3.5932031045495221E-4</v>
      </c>
      <c r="J1035" s="301">
        <f t="shared" si="84"/>
        <v>7.8360523398416718E-3</v>
      </c>
      <c r="K1035" s="111"/>
      <c r="L1035" s="222"/>
      <c r="M1035" s="7"/>
    </row>
    <row r="1036" spans="1:13" ht="15">
      <c r="A1036" s="30" t="s">
        <v>223</v>
      </c>
      <c r="B1036" s="262">
        <v>26751.73</v>
      </c>
      <c r="C1036" s="219">
        <v>45045</v>
      </c>
      <c r="D1036" s="76">
        <v>45054.243750000001</v>
      </c>
      <c r="E1036" s="76">
        <v>45064</v>
      </c>
      <c r="F1036" s="273">
        <f t="shared" si="80"/>
        <v>5.1218750000007276</v>
      </c>
      <c r="G1036" s="273">
        <f t="shared" si="81"/>
        <v>9.7562499999985448</v>
      </c>
      <c r="H1036" s="273">
        <f t="shared" si="82"/>
        <v>14.878124999999272</v>
      </c>
      <c r="I1036" s="303">
        <f t="shared" si="83"/>
        <v>3.5952230188493939E-4</v>
      </c>
      <c r="J1036" s="301">
        <f t="shared" si="84"/>
        <v>5.3490177477316025E-3</v>
      </c>
      <c r="K1036" s="111"/>
      <c r="L1036" s="222"/>
      <c r="M1036" s="7"/>
    </row>
    <row r="1037" spans="1:13" ht="15">
      <c r="A1037" s="30" t="s">
        <v>223</v>
      </c>
      <c r="B1037" s="262">
        <v>26786.73</v>
      </c>
      <c r="C1037" s="219">
        <v>45013</v>
      </c>
      <c r="D1037" s="76">
        <v>45025.333333333336</v>
      </c>
      <c r="E1037" s="76">
        <v>45035</v>
      </c>
      <c r="F1037" s="273">
        <f t="shared" si="80"/>
        <v>6.6666666666678793</v>
      </c>
      <c r="G1037" s="273">
        <f t="shared" si="81"/>
        <v>9.6666666666642413</v>
      </c>
      <c r="H1037" s="273">
        <f t="shared" si="82"/>
        <v>16.333333333332121</v>
      </c>
      <c r="I1037" s="303">
        <f t="shared" si="83"/>
        <v>3.599926744763932E-4</v>
      </c>
      <c r="J1037" s="301">
        <f t="shared" si="84"/>
        <v>5.879880349780652E-3</v>
      </c>
      <c r="K1037" s="111"/>
      <c r="L1037" s="222"/>
      <c r="M1037" s="7"/>
    </row>
    <row r="1038" spans="1:13" ht="15">
      <c r="A1038" s="30" t="s">
        <v>223</v>
      </c>
      <c r="B1038" s="262">
        <v>26786.799999999999</v>
      </c>
      <c r="C1038" s="219">
        <v>45090</v>
      </c>
      <c r="D1038" s="76">
        <v>45102.560416666667</v>
      </c>
      <c r="E1038" s="76">
        <v>45114</v>
      </c>
      <c r="F1038" s="273">
        <f t="shared" si="80"/>
        <v>6.7802083333335759</v>
      </c>
      <c r="G1038" s="273">
        <f t="shared" si="81"/>
        <v>11.439583333332848</v>
      </c>
      <c r="H1038" s="273">
        <f t="shared" si="82"/>
        <v>18.219791666666424</v>
      </c>
      <c r="I1038" s="303">
        <f t="shared" si="83"/>
        <v>3.5999361522157612E-4</v>
      </c>
      <c r="J1038" s="301">
        <f t="shared" si="84"/>
        <v>6.5590086706671918E-3</v>
      </c>
      <c r="K1038" s="111"/>
      <c r="L1038" s="222"/>
      <c r="M1038" s="7"/>
    </row>
    <row r="1039" spans="1:13" ht="15">
      <c r="A1039" s="30" t="s">
        <v>223</v>
      </c>
      <c r="B1039" s="262">
        <v>26806.84</v>
      </c>
      <c r="C1039" s="219">
        <v>45107</v>
      </c>
      <c r="D1039" s="76">
        <v>45117.375694444447</v>
      </c>
      <c r="E1039" s="76">
        <v>45126</v>
      </c>
      <c r="F1039" s="273">
        <f t="shared" si="80"/>
        <v>5.687847222223354</v>
      </c>
      <c r="G1039" s="273">
        <f t="shared" si="81"/>
        <v>8.6243055555532919</v>
      </c>
      <c r="H1039" s="273">
        <f t="shared" si="82"/>
        <v>14.312152777776646</v>
      </c>
      <c r="I1039" s="303">
        <f t="shared" si="83"/>
        <v>3.6026293712822569E-4</v>
      </c>
      <c r="J1039" s="301">
        <f t="shared" si="84"/>
        <v>5.1561381963497084E-3</v>
      </c>
      <c r="K1039" s="111"/>
      <c r="L1039" s="222"/>
      <c r="M1039" s="7"/>
    </row>
    <row r="1040" spans="1:13" ht="15">
      <c r="A1040" s="30" t="s">
        <v>223</v>
      </c>
      <c r="B1040" s="262">
        <v>26816.03</v>
      </c>
      <c r="C1040" s="219">
        <v>45099</v>
      </c>
      <c r="D1040" s="76">
        <v>45112.354861111111</v>
      </c>
      <c r="E1040" s="76">
        <v>45126</v>
      </c>
      <c r="F1040" s="273">
        <f t="shared" si="80"/>
        <v>7.1774305555554747</v>
      </c>
      <c r="G1040" s="273">
        <f t="shared" si="81"/>
        <v>13.645138888889051</v>
      </c>
      <c r="H1040" s="273">
        <f t="shared" si="82"/>
        <v>20.822569444444525</v>
      </c>
      <c r="I1040" s="303">
        <f t="shared" si="83"/>
        <v>3.6038644353152452E-4</v>
      </c>
      <c r="J1040" s="301">
        <f t="shared" si="84"/>
        <v>7.504171747271555E-3</v>
      </c>
      <c r="K1040" s="111"/>
      <c r="L1040" s="222"/>
      <c r="M1040" s="7"/>
    </row>
    <row r="1041" spans="1:13" ht="15">
      <c r="A1041" s="30" t="s">
        <v>223</v>
      </c>
      <c r="B1041" s="262">
        <v>26818.53</v>
      </c>
      <c r="C1041" s="219">
        <v>45072</v>
      </c>
      <c r="D1041" s="76">
        <v>45094.263888888891</v>
      </c>
      <c r="E1041" s="76">
        <v>45106</v>
      </c>
      <c r="F1041" s="273">
        <f t="shared" si="80"/>
        <v>11.631944444445253</v>
      </c>
      <c r="G1041" s="273">
        <f t="shared" si="81"/>
        <v>11.736111111109494</v>
      </c>
      <c r="H1041" s="273">
        <f t="shared" si="82"/>
        <v>23.368055555554747</v>
      </c>
      <c r="I1041" s="303">
        <f t="shared" si="83"/>
        <v>3.6042004157377125E-4</v>
      </c>
      <c r="J1041" s="301">
        <f t="shared" si="84"/>
        <v>8.4223155548312379E-3</v>
      </c>
      <c r="K1041" s="111"/>
      <c r="L1041" s="222"/>
      <c r="M1041" s="7"/>
    </row>
    <row r="1042" spans="1:13" ht="15">
      <c r="A1042" s="30" t="s">
        <v>223</v>
      </c>
      <c r="B1042" s="262">
        <v>26822.76</v>
      </c>
      <c r="C1042" s="219">
        <v>45130</v>
      </c>
      <c r="D1042" s="76">
        <v>45151.548611111109</v>
      </c>
      <c r="E1042" s="76">
        <v>45167</v>
      </c>
      <c r="F1042" s="273">
        <f t="shared" si="80"/>
        <v>11.274305555554747</v>
      </c>
      <c r="G1042" s="273">
        <f t="shared" si="81"/>
        <v>15.451388888890506</v>
      </c>
      <c r="H1042" s="273">
        <f t="shared" si="82"/>
        <v>26.725694444445253</v>
      </c>
      <c r="I1042" s="303">
        <f t="shared" si="83"/>
        <v>3.6047688946125263E-4</v>
      </c>
      <c r="J1042" s="301">
        <f t="shared" si="84"/>
        <v>9.6339952020255051E-3</v>
      </c>
      <c r="K1042" s="111"/>
      <c r="L1042" s="222"/>
      <c r="M1042" s="7"/>
    </row>
    <row r="1043" spans="1:13" ht="15">
      <c r="A1043" s="30" t="s">
        <v>223</v>
      </c>
      <c r="B1043" s="262">
        <v>26872.09</v>
      </c>
      <c r="C1043" s="219">
        <v>44962</v>
      </c>
      <c r="D1043" s="76">
        <v>44984.40625</v>
      </c>
      <c r="E1043" s="76">
        <v>44994</v>
      </c>
      <c r="F1043" s="273">
        <f t="shared" si="80"/>
        <v>11.703125</v>
      </c>
      <c r="G1043" s="273">
        <f t="shared" si="81"/>
        <v>9.59375</v>
      </c>
      <c r="H1043" s="273">
        <f t="shared" si="82"/>
        <v>21.296875</v>
      </c>
      <c r="I1043" s="303">
        <f t="shared" si="83"/>
        <v>3.6113984603086457E-4</v>
      </c>
      <c r="J1043" s="301">
        <f t="shared" si="84"/>
        <v>7.6911501584385686E-3</v>
      </c>
      <c r="K1043" s="111"/>
      <c r="L1043" s="222"/>
      <c r="M1043" s="7"/>
    </row>
    <row r="1044" spans="1:13" ht="15">
      <c r="A1044" s="30" t="s">
        <v>223</v>
      </c>
      <c r="B1044" s="262">
        <v>26882.54</v>
      </c>
      <c r="C1044" s="219">
        <v>44973</v>
      </c>
      <c r="D1044" s="76">
        <v>44994.288194444445</v>
      </c>
      <c r="E1044" s="76">
        <v>45002</v>
      </c>
      <c r="F1044" s="273">
        <f t="shared" si="80"/>
        <v>11.144097222222626</v>
      </c>
      <c r="G1044" s="273">
        <f t="shared" si="81"/>
        <v>7.7118055555547471</v>
      </c>
      <c r="H1044" s="273">
        <f t="shared" si="82"/>
        <v>18.855902777777374</v>
      </c>
      <c r="I1044" s="303">
        <f t="shared" si="83"/>
        <v>3.612802858474558E-4</v>
      </c>
      <c r="J1044" s="301">
        <f t="shared" si="84"/>
        <v>6.8122659454672449E-3</v>
      </c>
      <c r="K1044" s="111"/>
      <c r="L1044" s="222"/>
      <c r="M1044" s="7"/>
    </row>
    <row r="1045" spans="1:13" ht="15">
      <c r="A1045" s="30" t="s">
        <v>223</v>
      </c>
      <c r="B1045" s="262">
        <v>26893.68</v>
      </c>
      <c r="C1045" s="219">
        <v>45038</v>
      </c>
      <c r="D1045" s="76">
        <v>45060.424305555556</v>
      </c>
      <c r="E1045" s="76">
        <v>45072</v>
      </c>
      <c r="F1045" s="273">
        <f t="shared" si="80"/>
        <v>11.712152777778101</v>
      </c>
      <c r="G1045" s="273">
        <f t="shared" si="81"/>
        <v>11.575694444443798</v>
      </c>
      <c r="H1045" s="273">
        <f t="shared" si="82"/>
        <v>23.287847222221899</v>
      </c>
      <c r="I1045" s="303">
        <f t="shared" si="83"/>
        <v>3.6142999872370711E-4</v>
      </c>
      <c r="J1045" s="301">
        <f t="shared" si="84"/>
        <v>8.4169265918055472E-3</v>
      </c>
      <c r="K1045" s="111"/>
      <c r="L1045" s="222"/>
      <c r="M1045" s="7"/>
    </row>
    <row r="1046" spans="1:13" ht="15">
      <c r="A1046" s="30" t="s">
        <v>223</v>
      </c>
      <c r="B1046" s="262">
        <v>26910.38</v>
      </c>
      <c r="C1046" s="219">
        <v>45099</v>
      </c>
      <c r="D1046" s="76">
        <v>45109.385416666664</v>
      </c>
      <c r="E1046" s="76">
        <v>45126</v>
      </c>
      <c r="F1046" s="273">
        <f t="shared" si="80"/>
        <v>5.6927083333321207</v>
      </c>
      <c r="G1046" s="273">
        <f t="shared" si="81"/>
        <v>16.614583333335759</v>
      </c>
      <c r="H1046" s="273">
        <f t="shared" si="82"/>
        <v>22.307291666667879</v>
      </c>
      <c r="I1046" s="303">
        <f t="shared" si="83"/>
        <v>3.6165443364591507E-4</v>
      </c>
      <c r="J1046" s="301">
        <f t="shared" si="84"/>
        <v>8.0675309338830124E-3</v>
      </c>
      <c r="K1046" s="111"/>
      <c r="L1046" s="222"/>
      <c r="M1046" s="7"/>
    </row>
    <row r="1047" spans="1:13" ht="15">
      <c r="A1047" s="30" t="s">
        <v>223</v>
      </c>
      <c r="B1047" s="262">
        <v>26962.15</v>
      </c>
      <c r="C1047" s="219">
        <v>45084</v>
      </c>
      <c r="D1047" s="76">
        <v>45109.385416666664</v>
      </c>
      <c r="E1047" s="76">
        <v>45126</v>
      </c>
      <c r="F1047" s="273">
        <f t="shared" si="80"/>
        <v>13.192708333332121</v>
      </c>
      <c r="G1047" s="273">
        <f t="shared" si="81"/>
        <v>16.614583333335759</v>
      </c>
      <c r="H1047" s="273">
        <f t="shared" si="82"/>
        <v>29.807291666667879</v>
      </c>
      <c r="I1047" s="303">
        <f t="shared" si="83"/>
        <v>3.6235018190475975E-4</v>
      </c>
      <c r="J1047" s="301">
        <f t="shared" si="84"/>
        <v>1.0800677557505335E-2</v>
      </c>
      <c r="K1047" s="111"/>
      <c r="L1047" s="222"/>
      <c r="M1047" s="7"/>
    </row>
    <row r="1048" spans="1:13" ht="15">
      <c r="A1048" s="30" t="s">
        <v>223</v>
      </c>
      <c r="B1048" s="262">
        <v>27032.36</v>
      </c>
      <c r="C1048" s="219">
        <v>44967</v>
      </c>
      <c r="D1048" s="76">
        <v>44993.275694444441</v>
      </c>
      <c r="E1048" s="76">
        <v>45002</v>
      </c>
      <c r="F1048" s="273">
        <f t="shared" si="80"/>
        <v>13.637847222220444</v>
      </c>
      <c r="G1048" s="273">
        <f t="shared" si="81"/>
        <v>8.7243055555591127</v>
      </c>
      <c r="H1048" s="273">
        <f t="shared" si="82"/>
        <v>22.362152777779556</v>
      </c>
      <c r="I1048" s="303">
        <f t="shared" si="83"/>
        <v>3.632937493232161E-4</v>
      </c>
      <c r="J1048" s="301">
        <f t="shared" si="84"/>
        <v>8.124030325578107E-3</v>
      </c>
      <c r="K1048" s="111"/>
      <c r="L1048" s="222"/>
      <c r="M1048" s="7"/>
    </row>
    <row r="1049" spans="1:13" ht="15">
      <c r="A1049" s="30" t="s">
        <v>223</v>
      </c>
      <c r="B1049" s="262">
        <v>27050.66</v>
      </c>
      <c r="C1049" s="219">
        <v>45068</v>
      </c>
      <c r="D1049" s="76">
        <v>45097.348611111112</v>
      </c>
      <c r="E1049" s="76">
        <v>45106</v>
      </c>
      <c r="F1049" s="273">
        <f t="shared" si="80"/>
        <v>15.174305555556202</v>
      </c>
      <c r="G1049" s="273">
        <f t="shared" si="81"/>
        <v>8.6513888888875954</v>
      </c>
      <c r="H1049" s="273">
        <f t="shared" si="82"/>
        <v>23.825694444443798</v>
      </c>
      <c r="I1049" s="303">
        <f t="shared" si="83"/>
        <v>3.6353968699246196E-4</v>
      </c>
      <c r="J1049" s="301">
        <f t="shared" si="84"/>
        <v>8.6615855007111386E-3</v>
      </c>
      <c r="K1049" s="111"/>
      <c r="L1049" s="222"/>
      <c r="M1049" s="7"/>
    </row>
    <row r="1050" spans="1:13" ht="15">
      <c r="A1050" s="30" t="s">
        <v>223</v>
      </c>
      <c r="B1050" s="262">
        <v>27060.68</v>
      </c>
      <c r="C1050" s="219">
        <v>45030</v>
      </c>
      <c r="D1050" s="76">
        <v>45044.26666666667</v>
      </c>
      <c r="E1050" s="76">
        <v>45055</v>
      </c>
      <c r="F1050" s="273">
        <f t="shared" si="80"/>
        <v>7.6333333333350311</v>
      </c>
      <c r="G1050" s="273">
        <f t="shared" si="81"/>
        <v>10.733333333329938</v>
      </c>
      <c r="H1050" s="273">
        <f t="shared" si="82"/>
        <v>18.366666666664969</v>
      </c>
      <c r="I1050" s="303">
        <f t="shared" si="83"/>
        <v>3.6367434794578674E-4</v>
      </c>
      <c r="J1050" s="301">
        <f t="shared" si="84"/>
        <v>6.6794855239369995E-3</v>
      </c>
      <c r="K1050" s="111"/>
      <c r="L1050" s="222"/>
      <c r="M1050" s="7"/>
    </row>
    <row r="1051" spans="1:13" ht="15">
      <c r="A1051" s="30" t="s">
        <v>223</v>
      </c>
      <c r="B1051" s="262">
        <v>27079.05</v>
      </c>
      <c r="C1051" s="219">
        <v>45049</v>
      </c>
      <c r="D1051" s="76">
        <v>45069.230555555558</v>
      </c>
      <c r="E1051" s="76">
        <v>45085</v>
      </c>
      <c r="F1051" s="273">
        <f t="shared" si="80"/>
        <v>10.615277777778829</v>
      </c>
      <c r="G1051" s="273">
        <f t="shared" si="81"/>
        <v>15.769444444442343</v>
      </c>
      <c r="H1051" s="273">
        <f t="shared" si="82"/>
        <v>26.384722222221171</v>
      </c>
      <c r="I1051" s="303">
        <f t="shared" si="83"/>
        <v>3.6392122636021553E-4</v>
      </c>
      <c r="J1051" s="301">
        <f t="shared" si="84"/>
        <v>9.6019604682843589E-3</v>
      </c>
      <c r="K1051" s="111"/>
      <c r="L1051" s="222"/>
      <c r="M1051" s="7"/>
    </row>
    <row r="1052" spans="1:13" ht="15">
      <c r="A1052" s="30" t="s">
        <v>223</v>
      </c>
      <c r="B1052" s="262">
        <v>27084.06</v>
      </c>
      <c r="C1052" s="219">
        <v>45030</v>
      </c>
      <c r="D1052" s="76">
        <v>45052.296527777777</v>
      </c>
      <c r="E1052" s="76">
        <v>45064</v>
      </c>
      <c r="F1052" s="273">
        <f t="shared" si="80"/>
        <v>11.648263888888323</v>
      </c>
      <c r="G1052" s="273">
        <f t="shared" si="81"/>
        <v>11.703472222223354</v>
      </c>
      <c r="H1052" s="273">
        <f t="shared" si="82"/>
        <v>23.351736111111677</v>
      </c>
      <c r="I1052" s="303">
        <f t="shared" si="83"/>
        <v>3.6398855683687792E-4</v>
      </c>
      <c r="J1052" s="301">
        <f t="shared" si="84"/>
        <v>8.4997647267191466E-3</v>
      </c>
      <c r="K1052" s="111"/>
      <c r="L1052" s="222"/>
      <c r="M1052" s="7"/>
    </row>
    <row r="1053" spans="1:13" ht="15">
      <c r="A1053" s="30" t="s">
        <v>223</v>
      </c>
      <c r="B1053" s="262">
        <v>27089.84</v>
      </c>
      <c r="C1053" s="219">
        <v>45013</v>
      </c>
      <c r="D1053" s="76">
        <v>45029.272222222222</v>
      </c>
      <c r="E1053" s="76">
        <v>45043</v>
      </c>
      <c r="F1053" s="273">
        <f t="shared" si="80"/>
        <v>8.6361111111109494</v>
      </c>
      <c r="G1053" s="273">
        <f t="shared" si="81"/>
        <v>13.727777777778101</v>
      </c>
      <c r="H1053" s="273">
        <f t="shared" si="82"/>
        <v>22.363888888889051</v>
      </c>
      <c r="I1053" s="303">
        <f t="shared" si="83"/>
        <v>3.6406623551055227E-4</v>
      </c>
      <c r="J1053" s="301">
        <f t="shared" si="84"/>
        <v>8.1419368391541045E-3</v>
      </c>
      <c r="K1053" s="111"/>
      <c r="L1053" s="222"/>
      <c r="M1053" s="7"/>
    </row>
    <row r="1054" spans="1:13" ht="15">
      <c r="A1054" s="30" t="s">
        <v>223</v>
      </c>
      <c r="B1054" s="262">
        <v>27090.74</v>
      </c>
      <c r="C1054" s="219">
        <v>45078</v>
      </c>
      <c r="D1054" s="76">
        <v>45092.270138888889</v>
      </c>
      <c r="E1054" s="76">
        <v>45106</v>
      </c>
      <c r="F1054" s="273">
        <f t="shared" si="80"/>
        <v>7.6350694444445253</v>
      </c>
      <c r="G1054" s="273">
        <f t="shared" si="81"/>
        <v>13.729861111110949</v>
      </c>
      <c r="H1054" s="273">
        <f t="shared" si="82"/>
        <v>21.364930555555475</v>
      </c>
      <c r="I1054" s="303">
        <f t="shared" si="83"/>
        <v>3.6407833080576109E-4</v>
      </c>
      <c r="J1054" s="301">
        <f t="shared" si="84"/>
        <v>7.7785082544476391E-3</v>
      </c>
      <c r="K1054" s="111"/>
      <c r="L1054" s="222"/>
      <c r="M1054" s="7"/>
    </row>
    <row r="1055" spans="1:13" ht="15">
      <c r="A1055" s="30" t="s">
        <v>223</v>
      </c>
      <c r="B1055" s="262">
        <v>27095.07</v>
      </c>
      <c r="C1055" s="219">
        <v>44962</v>
      </c>
      <c r="D1055" s="76">
        <v>44983.384027777778</v>
      </c>
      <c r="E1055" s="76">
        <v>44994</v>
      </c>
      <c r="F1055" s="273">
        <f t="shared" si="80"/>
        <v>11.192013888889051</v>
      </c>
      <c r="G1055" s="273">
        <f t="shared" si="81"/>
        <v>10.615972222221899</v>
      </c>
      <c r="H1055" s="273">
        <f t="shared" si="82"/>
        <v>21.807986111110949</v>
      </c>
      <c r="I1055" s="303">
        <f t="shared" si="83"/>
        <v>3.6413652261493238E-4</v>
      </c>
      <c r="J1055" s="301">
        <f t="shared" si="84"/>
        <v>7.9410842277346828E-3</v>
      </c>
      <c r="K1055" s="111"/>
      <c r="L1055" s="222"/>
      <c r="M1055" s="7"/>
    </row>
    <row r="1056" spans="1:13" ht="15">
      <c r="A1056" s="30" t="s">
        <v>223</v>
      </c>
      <c r="B1056" s="262">
        <v>27100.76</v>
      </c>
      <c r="C1056" s="219">
        <v>45100</v>
      </c>
      <c r="D1056" s="76">
        <v>45110.387499999997</v>
      </c>
      <c r="E1056" s="76">
        <v>45126</v>
      </c>
      <c r="F1056" s="273">
        <f t="shared" si="80"/>
        <v>5.6937499999985448</v>
      </c>
      <c r="G1056" s="273">
        <f t="shared" si="81"/>
        <v>15.61250000000291</v>
      </c>
      <c r="H1056" s="273">
        <f t="shared" si="82"/>
        <v>21.306250000001455</v>
      </c>
      <c r="I1056" s="303">
        <f t="shared" si="83"/>
        <v>3.6421299175908587E-4</v>
      </c>
      <c r="J1056" s="301">
        <f t="shared" si="84"/>
        <v>7.7600130556675535E-3</v>
      </c>
      <c r="K1056" s="111"/>
      <c r="L1056" s="222"/>
      <c r="M1056" s="7"/>
    </row>
    <row r="1057" spans="1:13" ht="15">
      <c r="A1057" s="30" t="s">
        <v>223</v>
      </c>
      <c r="B1057" s="262">
        <v>27114.12</v>
      </c>
      <c r="C1057" s="219">
        <v>45030</v>
      </c>
      <c r="D1057" s="76">
        <v>45052.297222222223</v>
      </c>
      <c r="E1057" s="76">
        <v>45064</v>
      </c>
      <c r="F1057" s="273">
        <f t="shared" si="80"/>
        <v>11.648611111111677</v>
      </c>
      <c r="G1057" s="273">
        <f t="shared" si="81"/>
        <v>11.702777777776646</v>
      </c>
      <c r="H1057" s="273">
        <f t="shared" si="82"/>
        <v>23.351388888888323</v>
      </c>
      <c r="I1057" s="303">
        <f t="shared" si="83"/>
        <v>3.6439253969685221E-4</v>
      </c>
      <c r="J1057" s="301">
        <f t="shared" si="84"/>
        <v>8.5090719026708721E-3</v>
      </c>
      <c r="K1057" s="111"/>
      <c r="L1057" s="222"/>
      <c r="M1057" s="7"/>
    </row>
    <row r="1058" spans="1:13" ht="15">
      <c r="A1058" s="30" t="s">
        <v>223</v>
      </c>
      <c r="B1058" s="262">
        <v>27190.94</v>
      </c>
      <c r="C1058" s="219">
        <v>45099</v>
      </c>
      <c r="D1058" s="76">
        <v>45110.386111111111</v>
      </c>
      <c r="E1058" s="76">
        <v>45126</v>
      </c>
      <c r="F1058" s="273">
        <f t="shared" si="80"/>
        <v>6.1930555555554747</v>
      </c>
      <c r="G1058" s="273">
        <f t="shared" si="81"/>
        <v>15.613888888889051</v>
      </c>
      <c r="H1058" s="273">
        <f t="shared" si="82"/>
        <v>21.806944444444525</v>
      </c>
      <c r="I1058" s="303">
        <f t="shared" si="83"/>
        <v>3.6542494033900885E-4</v>
      </c>
      <c r="J1058" s="301">
        <f t="shared" si="84"/>
        <v>7.9688013725872208E-3</v>
      </c>
      <c r="K1058" s="111"/>
      <c r="L1058" s="222"/>
      <c r="M1058" s="7"/>
    </row>
    <row r="1059" spans="1:13" ht="15">
      <c r="A1059" s="30" t="s">
        <v>223</v>
      </c>
      <c r="B1059" s="262">
        <v>27192.61</v>
      </c>
      <c r="C1059" s="219">
        <v>45059</v>
      </c>
      <c r="D1059" s="76">
        <v>45074.302083333336</v>
      </c>
      <c r="E1059" s="76">
        <v>45085</v>
      </c>
      <c r="F1059" s="273">
        <f t="shared" si="80"/>
        <v>8.1510416666678793</v>
      </c>
      <c r="G1059" s="273">
        <f t="shared" si="81"/>
        <v>10.697916666664241</v>
      </c>
      <c r="H1059" s="273">
        <f t="shared" si="82"/>
        <v>18.848958333332121</v>
      </c>
      <c r="I1059" s="303">
        <f t="shared" si="83"/>
        <v>3.6544738383122968E-4</v>
      </c>
      <c r="J1059" s="301">
        <f t="shared" si="84"/>
        <v>6.8883025108600789E-3</v>
      </c>
      <c r="K1059" s="111"/>
      <c r="L1059" s="222"/>
      <c r="M1059" s="7"/>
    </row>
    <row r="1060" spans="1:13" ht="15">
      <c r="A1060" s="30" t="s">
        <v>223</v>
      </c>
      <c r="B1060" s="262">
        <v>27194.28</v>
      </c>
      <c r="C1060" s="219">
        <v>45040</v>
      </c>
      <c r="D1060" s="76">
        <v>45058.231944444444</v>
      </c>
      <c r="E1060" s="76">
        <v>45072</v>
      </c>
      <c r="F1060" s="273">
        <f t="shared" si="80"/>
        <v>9.6159722222218988</v>
      </c>
      <c r="G1060" s="273">
        <f t="shared" si="81"/>
        <v>13.768055555556202</v>
      </c>
      <c r="H1060" s="273">
        <f t="shared" si="82"/>
        <v>23.384027777778101</v>
      </c>
      <c r="I1060" s="303">
        <f t="shared" si="83"/>
        <v>3.6546982732345046E-4</v>
      </c>
      <c r="J1060" s="301">
        <f t="shared" si="84"/>
        <v>8.5461565940713313E-3</v>
      </c>
      <c r="K1060" s="111"/>
      <c r="L1060" s="222"/>
      <c r="M1060" s="7"/>
    </row>
    <row r="1061" spans="1:13" ht="15">
      <c r="A1061" s="30" t="s">
        <v>223</v>
      </c>
      <c r="B1061" s="262">
        <v>27221</v>
      </c>
      <c r="C1061" s="219">
        <v>45043</v>
      </c>
      <c r="D1061" s="76">
        <v>45058.231944444444</v>
      </c>
      <c r="E1061" s="76">
        <v>45072</v>
      </c>
      <c r="F1061" s="273">
        <f t="shared" si="80"/>
        <v>8.1159722222218988</v>
      </c>
      <c r="G1061" s="273">
        <f t="shared" si="81"/>
        <v>13.768055555556202</v>
      </c>
      <c r="H1061" s="273">
        <f t="shared" si="82"/>
        <v>21.884027777778101</v>
      </c>
      <c r="I1061" s="303">
        <f t="shared" si="83"/>
        <v>3.658289231989832E-4</v>
      </c>
      <c r="J1061" s="301">
        <f t="shared" si="84"/>
        <v>8.0058103172011997E-3</v>
      </c>
      <c r="K1061" s="111"/>
      <c r="L1061" s="222"/>
      <c r="M1061" s="7"/>
    </row>
    <row r="1062" spans="1:13" ht="15">
      <c r="A1062" s="30" t="s">
        <v>223</v>
      </c>
      <c r="B1062" s="262">
        <v>27224.01</v>
      </c>
      <c r="C1062" s="219">
        <v>45130</v>
      </c>
      <c r="D1062" s="76">
        <v>45143.54791666667</v>
      </c>
      <c r="E1062" s="76">
        <v>45155</v>
      </c>
      <c r="F1062" s="273">
        <f t="shared" si="80"/>
        <v>7.2739583333350311</v>
      </c>
      <c r="G1062" s="273">
        <f t="shared" si="81"/>
        <v>11.452083333329938</v>
      </c>
      <c r="H1062" s="273">
        <f t="shared" si="82"/>
        <v>18.726041666664969</v>
      </c>
      <c r="I1062" s="303">
        <f t="shared" si="83"/>
        <v>3.6586937524184823E-4</v>
      </c>
      <c r="J1062" s="301">
        <f t="shared" si="84"/>
        <v>6.8512851653355303E-3</v>
      </c>
      <c r="K1062" s="111"/>
      <c r="L1062" s="222"/>
      <c r="M1062" s="7"/>
    </row>
    <row r="1063" spans="1:13" ht="15">
      <c r="A1063" s="30" t="s">
        <v>223</v>
      </c>
      <c r="B1063" s="262">
        <v>27241.040000000001</v>
      </c>
      <c r="C1063" s="219">
        <v>45039</v>
      </c>
      <c r="D1063" s="76">
        <v>45059.252083333333</v>
      </c>
      <c r="E1063" s="76">
        <v>45072</v>
      </c>
      <c r="F1063" s="273">
        <f t="shared" si="80"/>
        <v>10.626041666666424</v>
      </c>
      <c r="G1063" s="273">
        <f t="shared" si="81"/>
        <v>12.747916666667152</v>
      </c>
      <c r="H1063" s="273">
        <f t="shared" si="82"/>
        <v>23.373958333333576</v>
      </c>
      <c r="I1063" s="303">
        <f t="shared" si="83"/>
        <v>3.6609824510563276E-4</v>
      </c>
      <c r="J1063" s="301">
        <f t="shared" si="84"/>
        <v>8.5571651270056025E-3</v>
      </c>
      <c r="K1063" s="111"/>
      <c r="L1063" s="222"/>
      <c r="M1063" s="7"/>
    </row>
    <row r="1064" spans="1:13" ht="15">
      <c r="A1064" s="30" t="s">
        <v>223</v>
      </c>
      <c r="B1064" s="262">
        <v>27269.43</v>
      </c>
      <c r="C1064" s="219">
        <v>45040</v>
      </c>
      <c r="D1064" s="76">
        <v>45058.232638888891</v>
      </c>
      <c r="E1064" s="76">
        <v>45072</v>
      </c>
      <c r="F1064" s="273">
        <f t="shared" si="80"/>
        <v>9.6163194444452529</v>
      </c>
      <c r="G1064" s="273">
        <f t="shared" si="81"/>
        <v>13.767361111109494</v>
      </c>
      <c r="H1064" s="273">
        <f t="shared" si="82"/>
        <v>23.383680555554747</v>
      </c>
      <c r="I1064" s="303">
        <f t="shared" si="83"/>
        <v>3.6647978447338633E-4</v>
      </c>
      <c r="J1064" s="301">
        <f t="shared" si="84"/>
        <v>8.5696462101942181E-3</v>
      </c>
      <c r="K1064" s="111"/>
      <c r="L1064" s="222"/>
      <c r="M1064" s="7"/>
    </row>
    <row r="1065" spans="1:13" ht="15">
      <c r="A1065" s="30" t="s">
        <v>223</v>
      </c>
      <c r="B1065" s="262">
        <v>27287.8</v>
      </c>
      <c r="C1065" s="219">
        <v>45059</v>
      </c>
      <c r="D1065" s="76">
        <v>45072.231944444444</v>
      </c>
      <c r="E1065" s="76">
        <v>45085</v>
      </c>
      <c r="F1065" s="273">
        <f t="shared" si="80"/>
        <v>7.1159722222218988</v>
      </c>
      <c r="G1065" s="273">
        <f t="shared" si="81"/>
        <v>12.768055555556202</v>
      </c>
      <c r="H1065" s="273">
        <f t="shared" si="82"/>
        <v>19.884027777778101</v>
      </c>
      <c r="I1065" s="303">
        <f t="shared" si="83"/>
        <v>3.6672666288781506E-4</v>
      </c>
      <c r="J1065" s="301">
        <f t="shared" si="84"/>
        <v>7.2920031517131802E-3</v>
      </c>
      <c r="K1065" s="111"/>
      <c r="L1065" s="222"/>
      <c r="M1065" s="7"/>
    </row>
    <row r="1066" spans="1:13" ht="15">
      <c r="A1066" s="30" t="s">
        <v>223</v>
      </c>
      <c r="B1066" s="262">
        <v>27314.52</v>
      </c>
      <c r="C1066" s="219">
        <v>45071</v>
      </c>
      <c r="D1066" s="76">
        <v>45079.251388888886</v>
      </c>
      <c r="E1066" s="76">
        <v>45093</v>
      </c>
      <c r="F1066" s="273">
        <f t="shared" si="80"/>
        <v>4.6256944444430701</v>
      </c>
      <c r="G1066" s="273">
        <f t="shared" si="81"/>
        <v>13.74861111111386</v>
      </c>
      <c r="H1066" s="273">
        <f t="shared" si="82"/>
        <v>18.37430555555693</v>
      </c>
      <c r="I1066" s="303">
        <f t="shared" si="83"/>
        <v>3.6708575876334785E-4</v>
      </c>
      <c r="J1066" s="301">
        <f t="shared" si="84"/>
        <v>6.7449458966112137E-3</v>
      </c>
      <c r="K1066" s="111"/>
      <c r="L1066" s="222"/>
      <c r="M1066" s="7"/>
    </row>
    <row r="1067" spans="1:13" ht="15">
      <c r="A1067" s="30" t="s">
        <v>223</v>
      </c>
      <c r="B1067" s="262">
        <v>27334.59</v>
      </c>
      <c r="C1067" s="219">
        <v>45012</v>
      </c>
      <c r="D1067" s="76">
        <v>45027.32916666667</v>
      </c>
      <c r="E1067" s="76">
        <v>45043</v>
      </c>
      <c r="F1067" s="273">
        <f t="shared" si="80"/>
        <v>8.1645833333350311</v>
      </c>
      <c r="G1067" s="273">
        <f t="shared" si="81"/>
        <v>15.670833333329938</v>
      </c>
      <c r="H1067" s="273">
        <f t="shared" si="82"/>
        <v>23.835416666664969</v>
      </c>
      <c r="I1067" s="303">
        <f t="shared" si="83"/>
        <v>3.6735548384650435E-4</v>
      </c>
      <c r="J1067" s="301">
        <f t="shared" si="84"/>
        <v>8.7560710222657438E-3</v>
      </c>
      <c r="K1067" s="111"/>
      <c r="L1067" s="222"/>
      <c r="M1067" s="7"/>
    </row>
    <row r="1068" spans="1:13" ht="15">
      <c r="A1068" s="30" t="s">
        <v>223</v>
      </c>
      <c r="B1068" s="262">
        <v>27422.560000000001</v>
      </c>
      <c r="C1068" s="219">
        <v>44962</v>
      </c>
      <c r="D1068" s="76">
        <v>44984.406944444447</v>
      </c>
      <c r="E1068" s="76">
        <v>44994</v>
      </c>
      <c r="F1068" s="273">
        <f t="shared" si="80"/>
        <v>11.703472222223354</v>
      </c>
      <c r="G1068" s="273">
        <f t="shared" si="81"/>
        <v>9.5930555555532919</v>
      </c>
      <c r="H1068" s="273">
        <f t="shared" si="82"/>
        <v>21.296527777776646</v>
      </c>
      <c r="I1068" s="303">
        <f t="shared" si="83"/>
        <v>3.6853773175708131E-4</v>
      </c>
      <c r="J1068" s="301">
        <f t="shared" si="84"/>
        <v>7.8485740415234796E-3</v>
      </c>
      <c r="K1068" s="111"/>
      <c r="L1068" s="222"/>
      <c r="M1068" s="7"/>
    </row>
    <row r="1069" spans="1:13" ht="15">
      <c r="A1069" s="30" t="s">
        <v>223</v>
      </c>
      <c r="B1069" s="262">
        <v>27434.76</v>
      </c>
      <c r="C1069" s="219">
        <v>45040</v>
      </c>
      <c r="D1069" s="76">
        <v>45059.250694444447</v>
      </c>
      <c r="E1069" s="76">
        <v>45072</v>
      </c>
      <c r="F1069" s="273">
        <f t="shared" si="80"/>
        <v>10.125347222223354</v>
      </c>
      <c r="G1069" s="273">
        <f t="shared" si="81"/>
        <v>12.749305555553292</v>
      </c>
      <c r="H1069" s="273">
        <f t="shared" si="82"/>
        <v>22.874652777776646</v>
      </c>
      <c r="I1069" s="303">
        <f t="shared" si="83"/>
        <v>3.6870169020324512E-4</v>
      </c>
      <c r="J1069" s="301">
        <f t="shared" si="84"/>
        <v>8.4339231419786054E-3</v>
      </c>
      <c r="K1069" s="111"/>
      <c r="L1069" s="222"/>
      <c r="M1069" s="7"/>
    </row>
    <row r="1070" spans="1:13" ht="15">
      <c r="A1070" s="30" t="s">
        <v>223</v>
      </c>
      <c r="B1070" s="262">
        <v>27478.31</v>
      </c>
      <c r="C1070" s="219">
        <v>44964</v>
      </c>
      <c r="D1070" s="76">
        <v>44983.384722222225</v>
      </c>
      <c r="E1070" s="76">
        <v>44994</v>
      </c>
      <c r="F1070" s="273">
        <f t="shared" si="80"/>
        <v>10.192361111112405</v>
      </c>
      <c r="G1070" s="273">
        <f t="shared" si="81"/>
        <v>10.615277777775191</v>
      </c>
      <c r="H1070" s="273">
        <f t="shared" si="82"/>
        <v>20.807638888887595</v>
      </c>
      <c r="I1070" s="303">
        <f t="shared" si="83"/>
        <v>3.6928696809918272E-4</v>
      </c>
      <c r="J1070" s="301">
        <f t="shared" si="84"/>
        <v>7.6839898785799471E-3</v>
      </c>
      <c r="K1070" s="111"/>
      <c r="L1070" s="222"/>
      <c r="M1070" s="7"/>
    </row>
    <row r="1071" spans="1:13" ht="15">
      <c r="A1071" s="30" t="s">
        <v>223</v>
      </c>
      <c r="B1071" s="262">
        <v>27481.79</v>
      </c>
      <c r="C1071" s="219">
        <v>44964</v>
      </c>
      <c r="D1071" s="76">
        <v>45020.238194444442</v>
      </c>
      <c r="E1071" s="76">
        <v>45035</v>
      </c>
      <c r="F1071" s="273">
        <f t="shared" si="80"/>
        <v>28.619097222221171</v>
      </c>
      <c r="G1071" s="273">
        <f t="shared" si="81"/>
        <v>14.761805555557657</v>
      </c>
      <c r="H1071" s="273">
        <f t="shared" si="82"/>
        <v>43.380902777778829</v>
      </c>
      <c r="I1071" s="303">
        <f t="shared" si="83"/>
        <v>3.6933373657399012E-4</v>
      </c>
      <c r="J1071" s="301">
        <f t="shared" si="84"/>
        <v>1.6022030918870042E-2</v>
      </c>
      <c r="K1071" s="111"/>
      <c r="L1071" s="222"/>
      <c r="M1071" s="7"/>
    </row>
    <row r="1072" spans="1:13" ht="15">
      <c r="A1072" s="30" t="s">
        <v>223</v>
      </c>
      <c r="B1072" s="262">
        <v>27485.7</v>
      </c>
      <c r="C1072" s="219">
        <v>45049</v>
      </c>
      <c r="D1072" s="76">
        <v>45068.262499999997</v>
      </c>
      <c r="E1072" s="76">
        <v>45085</v>
      </c>
      <c r="F1072" s="273">
        <f t="shared" si="80"/>
        <v>10.131249999998545</v>
      </c>
      <c r="G1072" s="273">
        <f t="shared" si="81"/>
        <v>16.73750000000291</v>
      </c>
      <c r="H1072" s="273">
        <f t="shared" si="82"/>
        <v>26.868750000001455</v>
      </c>
      <c r="I1072" s="303">
        <f t="shared" si="83"/>
        <v>3.6938628391206397E-4</v>
      </c>
      <c r="J1072" s="301">
        <f t="shared" si="84"/>
        <v>9.9249477158628065E-3</v>
      </c>
      <c r="K1072" s="111"/>
      <c r="L1072" s="222"/>
      <c r="M1072" s="7"/>
    </row>
    <row r="1073" spans="1:13" ht="15">
      <c r="A1073" s="30" t="s">
        <v>223</v>
      </c>
      <c r="B1073" s="262">
        <v>27495.73</v>
      </c>
      <c r="C1073" s="219">
        <v>45012</v>
      </c>
      <c r="D1073" s="76">
        <v>45030.275000000001</v>
      </c>
      <c r="E1073" s="76">
        <v>45043</v>
      </c>
      <c r="F1073" s="273">
        <f t="shared" si="80"/>
        <v>9.6375000000007276</v>
      </c>
      <c r="G1073" s="273">
        <f t="shared" si="81"/>
        <v>12.724999999998545</v>
      </c>
      <c r="H1073" s="273">
        <f t="shared" si="82"/>
        <v>22.362499999999272</v>
      </c>
      <c r="I1073" s="303">
        <f t="shared" si="83"/>
        <v>3.695210792575577E-4</v>
      </c>
      <c r="J1073" s="301">
        <f t="shared" si="84"/>
        <v>8.2634151348968659E-3</v>
      </c>
      <c r="K1073" s="111"/>
      <c r="L1073" s="222"/>
      <c r="M1073" s="7"/>
    </row>
    <row r="1074" spans="1:13" ht="15">
      <c r="A1074" s="30" t="s">
        <v>223</v>
      </c>
      <c r="B1074" s="262">
        <v>27518.26</v>
      </c>
      <c r="C1074" s="219">
        <v>45068</v>
      </c>
      <c r="D1074" s="76">
        <v>45105.37222222222</v>
      </c>
      <c r="E1074" s="76">
        <v>45114</v>
      </c>
      <c r="F1074" s="273">
        <f t="shared" si="80"/>
        <v>19.186111111110222</v>
      </c>
      <c r="G1074" s="273">
        <f t="shared" si="81"/>
        <v>8.6277777777795563</v>
      </c>
      <c r="H1074" s="273">
        <f t="shared" si="82"/>
        <v>27.813888888889778</v>
      </c>
      <c r="I1074" s="303">
        <f t="shared" si="83"/>
        <v>3.6982386481428499E-4</v>
      </c>
      <c r="J1074" s="301">
        <f t="shared" si="84"/>
        <v>1.0286239884404316E-2</v>
      </c>
      <c r="K1074" s="111"/>
      <c r="L1074" s="222"/>
      <c r="M1074" s="7"/>
    </row>
    <row r="1075" spans="1:13" ht="15">
      <c r="A1075" s="30" t="s">
        <v>223</v>
      </c>
      <c r="B1075" s="262">
        <v>27544.98</v>
      </c>
      <c r="C1075" s="219">
        <v>45099</v>
      </c>
      <c r="D1075" s="76">
        <v>45110.276388888888</v>
      </c>
      <c r="E1075" s="76">
        <v>45126</v>
      </c>
      <c r="F1075" s="273">
        <f t="shared" si="80"/>
        <v>6.1381944444437977</v>
      </c>
      <c r="G1075" s="273">
        <f t="shared" si="81"/>
        <v>15.723611111112405</v>
      </c>
      <c r="H1075" s="273">
        <f t="shared" si="82"/>
        <v>21.861805555556202</v>
      </c>
      <c r="I1075" s="303">
        <f t="shared" si="83"/>
        <v>3.7018296068981772E-4</v>
      </c>
      <c r="J1075" s="301">
        <f t="shared" si="84"/>
        <v>8.0928679065809007E-3</v>
      </c>
      <c r="K1075" s="111"/>
      <c r="L1075" s="222"/>
      <c r="M1075" s="7"/>
    </row>
    <row r="1076" spans="1:13" ht="15">
      <c r="A1076" s="30" t="s">
        <v>223</v>
      </c>
      <c r="B1076" s="262">
        <v>27595.08</v>
      </c>
      <c r="C1076" s="219">
        <v>45090</v>
      </c>
      <c r="D1076" s="76">
        <v>45102.561111111114</v>
      </c>
      <c r="E1076" s="76">
        <v>45114</v>
      </c>
      <c r="F1076" s="273">
        <f t="shared" si="80"/>
        <v>6.7805555555569299</v>
      </c>
      <c r="G1076" s="273">
        <f t="shared" si="81"/>
        <v>11.43888888888614</v>
      </c>
      <c r="H1076" s="273">
        <f t="shared" si="82"/>
        <v>18.21944444444307</v>
      </c>
      <c r="I1076" s="303">
        <f t="shared" si="83"/>
        <v>3.7085626545644163E-4</v>
      </c>
      <c r="J1076" s="301">
        <f t="shared" si="84"/>
        <v>6.75679512535727E-3</v>
      </c>
      <c r="K1076" s="111"/>
      <c r="L1076" s="222"/>
      <c r="M1076" s="7"/>
    </row>
    <row r="1077" spans="1:13" ht="15">
      <c r="A1077" s="30" t="s">
        <v>223</v>
      </c>
      <c r="B1077" s="262">
        <v>27603.43</v>
      </c>
      <c r="C1077" s="219">
        <v>45038</v>
      </c>
      <c r="D1077" s="76">
        <v>45060.42291666667</v>
      </c>
      <c r="E1077" s="76">
        <v>45072</v>
      </c>
      <c r="F1077" s="273">
        <f t="shared" si="80"/>
        <v>11.711458333335031</v>
      </c>
      <c r="G1077" s="273">
        <f t="shared" si="81"/>
        <v>11.577083333329938</v>
      </c>
      <c r="H1077" s="273">
        <f t="shared" si="82"/>
        <v>23.288541666664969</v>
      </c>
      <c r="I1077" s="303">
        <f t="shared" si="83"/>
        <v>3.7096848291754564E-4</v>
      </c>
      <c r="J1077" s="301">
        <f t="shared" si="84"/>
        <v>8.6393149714447531E-3</v>
      </c>
      <c r="K1077" s="111"/>
      <c r="L1077" s="222"/>
      <c r="M1077" s="7"/>
    </row>
    <row r="1078" spans="1:13" ht="15">
      <c r="A1078" s="30" t="s">
        <v>223</v>
      </c>
      <c r="B1078" s="262">
        <v>27629.86</v>
      </c>
      <c r="C1078" s="219">
        <v>44979</v>
      </c>
      <c r="D1078" s="76">
        <v>45023.238888888889</v>
      </c>
      <c r="E1078" s="76">
        <v>45035</v>
      </c>
      <c r="F1078" s="273">
        <f t="shared" si="80"/>
        <v>22.619444444444525</v>
      </c>
      <c r="G1078" s="273">
        <f t="shared" si="81"/>
        <v>11.761111111110949</v>
      </c>
      <c r="H1078" s="273">
        <f t="shared" si="82"/>
        <v>34.380555555555475</v>
      </c>
      <c r="I1078" s="303">
        <f t="shared" si="83"/>
        <v>3.7132368142017773E-4</v>
      </c>
      <c r="J1078" s="301">
        <f t="shared" si="84"/>
        <v>1.2766314458159803E-2</v>
      </c>
      <c r="K1078" s="111"/>
      <c r="L1078" s="222"/>
      <c r="M1078" s="7"/>
    </row>
    <row r="1079" spans="1:13" ht="15">
      <c r="A1079" s="30" t="s">
        <v>223</v>
      </c>
      <c r="B1079" s="262">
        <v>27638.5</v>
      </c>
      <c r="C1079" s="219">
        <v>45068</v>
      </c>
      <c r="D1079" s="76">
        <v>45108.381249999999</v>
      </c>
      <c r="E1079" s="76">
        <v>45126</v>
      </c>
      <c r="F1079" s="273">
        <f t="shared" si="80"/>
        <v>20.690624999999272</v>
      </c>
      <c r="G1079" s="273">
        <f t="shared" si="81"/>
        <v>17.618750000001455</v>
      </c>
      <c r="H1079" s="273">
        <f t="shared" si="82"/>
        <v>38.309375000000728</v>
      </c>
      <c r="I1079" s="303">
        <f t="shared" si="83"/>
        <v>3.7143979625418232E-4</v>
      </c>
      <c r="J1079" s="301">
        <f t="shared" si="84"/>
        <v>1.4229626444625335E-2</v>
      </c>
      <c r="K1079" s="111"/>
      <c r="L1079" s="222"/>
      <c r="M1079" s="7"/>
    </row>
    <row r="1080" spans="1:13" ht="15">
      <c r="A1080" s="30" t="s">
        <v>223</v>
      </c>
      <c r="B1080" s="262">
        <v>27640.31</v>
      </c>
      <c r="C1080" s="219">
        <v>45016</v>
      </c>
      <c r="D1080" s="76">
        <v>45029.271527777775</v>
      </c>
      <c r="E1080" s="76">
        <v>45043</v>
      </c>
      <c r="F1080" s="273">
        <f t="shared" si="80"/>
        <v>7.1357638888875954</v>
      </c>
      <c r="G1080" s="273">
        <f t="shared" si="81"/>
        <v>13.728472222224809</v>
      </c>
      <c r="H1080" s="273">
        <f t="shared" si="82"/>
        <v>20.864236111112405</v>
      </c>
      <c r="I1080" s="303">
        <f t="shared" si="83"/>
        <v>3.7146412123676895E-4</v>
      </c>
      <c r="J1080" s="301">
        <f t="shared" si="84"/>
        <v>7.7503151322908309E-3</v>
      </c>
      <c r="K1080" s="111"/>
      <c r="L1080" s="222"/>
      <c r="M1080" s="7"/>
    </row>
    <row r="1081" spans="1:13" ht="15">
      <c r="A1081" s="30" t="s">
        <v>223</v>
      </c>
      <c r="B1081" s="262">
        <v>27646.85</v>
      </c>
      <c r="C1081" s="219">
        <v>45106</v>
      </c>
      <c r="D1081" s="76">
        <v>45130.496527777781</v>
      </c>
      <c r="E1081" s="76">
        <v>45147</v>
      </c>
      <c r="F1081" s="273">
        <f t="shared" si="80"/>
        <v>12.748263888890506</v>
      </c>
      <c r="G1081" s="273">
        <f t="shared" si="81"/>
        <v>16.503472222218988</v>
      </c>
      <c r="H1081" s="273">
        <f t="shared" si="82"/>
        <v>29.251736111109494</v>
      </c>
      <c r="I1081" s="303">
        <f t="shared" si="83"/>
        <v>3.7155201371528632E-4</v>
      </c>
      <c r="J1081" s="301">
        <f t="shared" si="84"/>
        <v>1.0868541456750891E-2</v>
      </c>
      <c r="K1081" s="111"/>
      <c r="L1081" s="222"/>
      <c r="M1081" s="7"/>
    </row>
    <row r="1082" spans="1:13" ht="15">
      <c r="A1082" s="30" t="s">
        <v>223</v>
      </c>
      <c r="B1082" s="262">
        <v>27655.119999999999</v>
      </c>
      <c r="C1082" s="219">
        <v>44974</v>
      </c>
      <c r="D1082" s="76">
        <v>45013.25277777778</v>
      </c>
      <c r="E1082" s="76">
        <v>45023</v>
      </c>
      <c r="F1082" s="273">
        <f t="shared" si="80"/>
        <v>20.126388888889778</v>
      </c>
      <c r="G1082" s="273">
        <f t="shared" si="81"/>
        <v>9.7472222222204437</v>
      </c>
      <c r="H1082" s="273">
        <f t="shared" si="82"/>
        <v>29.873611111110222</v>
      </c>
      <c r="I1082" s="303">
        <f t="shared" si="83"/>
        <v>3.716631560390384E-4</v>
      </c>
      <c r="J1082" s="301">
        <f t="shared" si="84"/>
        <v>1.110292058783811E-2</v>
      </c>
      <c r="K1082" s="111"/>
      <c r="L1082" s="222"/>
      <c r="M1082" s="7"/>
    </row>
    <row r="1083" spans="1:13" ht="15">
      <c r="A1083" s="30" t="s">
        <v>223</v>
      </c>
      <c r="B1083" s="262">
        <v>27673.41</v>
      </c>
      <c r="C1083" s="219">
        <v>44964</v>
      </c>
      <c r="D1083" s="76">
        <v>44984.40902777778</v>
      </c>
      <c r="E1083" s="76">
        <v>44994</v>
      </c>
      <c r="F1083" s="273">
        <f t="shared" si="80"/>
        <v>10.704513888889778</v>
      </c>
      <c r="G1083" s="273">
        <f t="shared" si="81"/>
        <v>9.5909722222204437</v>
      </c>
      <c r="H1083" s="273">
        <f t="shared" si="82"/>
        <v>20.295486111110222</v>
      </c>
      <c r="I1083" s="303">
        <f t="shared" si="83"/>
        <v>3.7190895931611526E-4</v>
      </c>
      <c r="J1083" s="301">
        <f t="shared" si="84"/>
        <v>7.5480731183976742E-3</v>
      </c>
      <c r="K1083" s="111"/>
      <c r="L1083" s="222"/>
      <c r="M1083" s="7"/>
    </row>
    <row r="1084" spans="1:13" ht="15">
      <c r="A1084" s="30" t="s">
        <v>223</v>
      </c>
      <c r="B1084" s="262">
        <v>27709.119999999999</v>
      </c>
      <c r="C1084" s="219">
        <v>44973</v>
      </c>
      <c r="D1084" s="76">
        <v>45009.240972222222</v>
      </c>
      <c r="E1084" s="76">
        <v>45023</v>
      </c>
      <c r="F1084" s="273">
        <f t="shared" si="80"/>
        <v>18.620486111110949</v>
      </c>
      <c r="G1084" s="273">
        <f t="shared" si="81"/>
        <v>13.759027777778101</v>
      </c>
      <c r="H1084" s="273">
        <f t="shared" si="82"/>
        <v>32.379513888889051</v>
      </c>
      <c r="I1084" s="303">
        <f t="shared" si="83"/>
        <v>3.7238887375156716E-4</v>
      </c>
      <c r="J1084" s="301">
        <f t="shared" si="84"/>
        <v>1.2057770709706621E-2</v>
      </c>
      <c r="K1084" s="111"/>
      <c r="L1084" s="222"/>
      <c r="M1084" s="7"/>
    </row>
    <row r="1085" spans="1:13" ht="15">
      <c r="A1085" s="30" t="s">
        <v>223</v>
      </c>
      <c r="B1085" s="262">
        <v>27729.52</v>
      </c>
      <c r="C1085" s="219">
        <v>45106</v>
      </c>
      <c r="D1085" s="76">
        <v>45130.49722222222</v>
      </c>
      <c r="E1085" s="76">
        <v>45147</v>
      </c>
      <c r="F1085" s="273">
        <f t="shared" si="80"/>
        <v>12.748611111110222</v>
      </c>
      <c r="G1085" s="273">
        <f t="shared" si="81"/>
        <v>16.502777777779556</v>
      </c>
      <c r="H1085" s="273">
        <f t="shared" si="82"/>
        <v>29.251388888889778</v>
      </c>
      <c r="I1085" s="303">
        <f t="shared" si="83"/>
        <v>3.7266303377630024E-4</v>
      </c>
      <c r="J1085" s="301">
        <f t="shared" si="84"/>
        <v>1.0900911325504026E-2</v>
      </c>
      <c r="K1085" s="111"/>
      <c r="L1085" s="222"/>
      <c r="M1085" s="7"/>
    </row>
    <row r="1086" spans="1:13" ht="15">
      <c r="A1086" s="30" t="s">
        <v>223</v>
      </c>
      <c r="B1086" s="262">
        <v>27780.45</v>
      </c>
      <c r="C1086" s="219">
        <v>45049</v>
      </c>
      <c r="D1086" s="76">
        <v>45069.229861111111</v>
      </c>
      <c r="E1086" s="76">
        <v>45085</v>
      </c>
      <c r="F1086" s="273">
        <f t="shared" si="80"/>
        <v>10.614930555555475</v>
      </c>
      <c r="G1086" s="273">
        <f t="shared" si="81"/>
        <v>15.770138888889051</v>
      </c>
      <c r="H1086" s="273">
        <f t="shared" si="82"/>
        <v>26.385069444444525</v>
      </c>
      <c r="I1086" s="303">
        <f t="shared" si="83"/>
        <v>3.7334749309295005E-4</v>
      </c>
      <c r="J1086" s="301">
        <f t="shared" si="84"/>
        <v>9.8507995321667589E-3</v>
      </c>
      <c r="K1086" s="111"/>
      <c r="L1086" s="222"/>
      <c r="M1086" s="7"/>
    </row>
    <row r="1087" spans="1:13" ht="15">
      <c r="A1087" s="30" t="s">
        <v>223</v>
      </c>
      <c r="B1087" s="262">
        <v>27794.48</v>
      </c>
      <c r="C1087" s="219">
        <v>44974</v>
      </c>
      <c r="D1087" s="76">
        <v>44986.24722222222</v>
      </c>
      <c r="E1087" s="76">
        <v>45002</v>
      </c>
      <c r="F1087" s="273">
        <f t="shared" si="80"/>
        <v>6.6236111111102218</v>
      </c>
      <c r="G1087" s="273">
        <f t="shared" si="81"/>
        <v>15.752777777779556</v>
      </c>
      <c r="H1087" s="273">
        <f t="shared" si="82"/>
        <v>22.376388888889778</v>
      </c>
      <c r="I1087" s="303">
        <f t="shared" si="83"/>
        <v>3.7353604530603854E-4</v>
      </c>
      <c r="J1087" s="301">
        <f t="shared" si="84"/>
        <v>8.3583878137858704E-3</v>
      </c>
      <c r="K1087" s="111"/>
      <c r="L1087" s="222"/>
      <c r="M1087" s="7"/>
    </row>
    <row r="1088" spans="1:13" ht="15">
      <c r="A1088" s="30" t="s">
        <v>223</v>
      </c>
      <c r="B1088" s="262">
        <v>27868.959999999999</v>
      </c>
      <c r="C1088" s="219">
        <v>45068</v>
      </c>
      <c r="D1088" s="76">
        <v>45105.372916666667</v>
      </c>
      <c r="E1088" s="76">
        <v>45114</v>
      </c>
      <c r="F1088" s="273">
        <f t="shared" si="80"/>
        <v>19.186458333333576</v>
      </c>
      <c r="G1088" s="273">
        <f t="shared" si="81"/>
        <v>8.6270833333328483</v>
      </c>
      <c r="H1088" s="273">
        <f t="shared" si="82"/>
        <v>27.813541666666424</v>
      </c>
      <c r="I1088" s="303">
        <f t="shared" si="83"/>
        <v>3.7453699818065225E-4</v>
      </c>
      <c r="J1088" s="301">
        <f t="shared" si="84"/>
        <v>1.0417200404605738E-2</v>
      </c>
      <c r="K1088" s="111"/>
      <c r="L1088" s="222"/>
      <c r="M1088" s="7"/>
    </row>
    <row r="1089" spans="1:13" ht="15">
      <c r="A1089" s="30" t="s">
        <v>223</v>
      </c>
      <c r="B1089" s="262">
        <v>27895.68</v>
      </c>
      <c r="C1089" s="219">
        <v>45038</v>
      </c>
      <c r="D1089" s="76">
        <v>45050.295138888891</v>
      </c>
      <c r="E1089" s="76">
        <v>45064</v>
      </c>
      <c r="F1089" s="273">
        <f t="shared" si="80"/>
        <v>6.6475694444452529</v>
      </c>
      <c r="G1089" s="273">
        <f t="shared" si="81"/>
        <v>13.704861111109494</v>
      </c>
      <c r="H1089" s="273">
        <f t="shared" si="82"/>
        <v>20.352430555554747</v>
      </c>
      <c r="I1089" s="303">
        <f t="shared" si="83"/>
        <v>3.7489609405618504E-4</v>
      </c>
      <c r="J1089" s="301">
        <f t="shared" si="84"/>
        <v>7.630046719827227E-3</v>
      </c>
      <c r="K1089" s="111"/>
      <c r="L1089" s="222"/>
      <c r="M1089" s="7"/>
    </row>
    <row r="1090" spans="1:13" ht="15">
      <c r="A1090" s="30" t="s">
        <v>223</v>
      </c>
      <c r="B1090" s="262">
        <v>27899.87</v>
      </c>
      <c r="C1090" s="219">
        <v>44975</v>
      </c>
      <c r="D1090" s="76">
        <v>45011.24722222222</v>
      </c>
      <c r="E1090" s="76">
        <v>45023</v>
      </c>
      <c r="F1090" s="273">
        <f t="shared" si="80"/>
        <v>18.623611111110222</v>
      </c>
      <c r="G1090" s="273">
        <f t="shared" si="81"/>
        <v>11.752777777779556</v>
      </c>
      <c r="H1090" s="273">
        <f t="shared" si="82"/>
        <v>30.376388888889778</v>
      </c>
      <c r="I1090" s="303">
        <f t="shared" si="83"/>
        <v>3.7495240437499048E-4</v>
      </c>
      <c r="J1090" s="301">
        <f t="shared" si="84"/>
        <v>1.1389700050118967E-2</v>
      </c>
      <c r="K1090" s="111"/>
      <c r="L1090" s="222"/>
      <c r="M1090" s="7"/>
    </row>
    <row r="1091" spans="1:13" ht="15">
      <c r="A1091" s="30" t="s">
        <v>223</v>
      </c>
      <c r="B1091" s="262">
        <v>27957.47</v>
      </c>
      <c r="C1091" s="219">
        <v>45071</v>
      </c>
      <c r="D1091" s="76">
        <v>45080.253472222219</v>
      </c>
      <c r="E1091" s="76">
        <v>45093</v>
      </c>
      <c r="F1091" s="273">
        <f t="shared" si="80"/>
        <v>5.1267361111094942</v>
      </c>
      <c r="G1091" s="273">
        <f t="shared" si="81"/>
        <v>12.746527777781012</v>
      </c>
      <c r="H1091" s="273">
        <f t="shared" si="82"/>
        <v>17.873263888890506</v>
      </c>
      <c r="I1091" s="303">
        <f t="shared" si="83"/>
        <v>3.7572650326835451E-4</v>
      </c>
      <c r="J1091" s="301">
        <f t="shared" si="84"/>
        <v>6.7154589429653808E-3</v>
      </c>
      <c r="K1091" s="111"/>
      <c r="L1091" s="222"/>
      <c r="M1091" s="7"/>
    </row>
    <row r="1092" spans="1:13" ht="15">
      <c r="A1092" s="30" t="s">
        <v>223</v>
      </c>
      <c r="B1092" s="262">
        <v>28024.27</v>
      </c>
      <c r="C1092" s="219">
        <v>45100</v>
      </c>
      <c r="D1092" s="76">
        <v>45111.390277777777</v>
      </c>
      <c r="E1092" s="76">
        <v>45126</v>
      </c>
      <c r="F1092" s="273">
        <f t="shared" si="80"/>
        <v>6.195138888888323</v>
      </c>
      <c r="G1092" s="273">
        <f t="shared" si="81"/>
        <v>14.609722222223354</v>
      </c>
      <c r="H1092" s="273">
        <f t="shared" si="82"/>
        <v>20.804861111111677</v>
      </c>
      <c r="I1092" s="303">
        <f t="shared" si="83"/>
        <v>3.7662424295718637E-4</v>
      </c>
      <c r="J1092" s="301">
        <f t="shared" si="84"/>
        <v>7.835615065801842E-3</v>
      </c>
      <c r="K1092" s="111"/>
      <c r="L1092" s="222"/>
      <c r="M1092" s="7"/>
    </row>
    <row r="1093" spans="1:13" ht="15">
      <c r="A1093" s="30" t="s">
        <v>223</v>
      </c>
      <c r="B1093" s="262">
        <v>28119.360000000001</v>
      </c>
      <c r="C1093" s="219">
        <v>44974</v>
      </c>
      <c r="D1093" s="76">
        <v>45011.247916666667</v>
      </c>
      <c r="E1093" s="76">
        <v>45023</v>
      </c>
      <c r="F1093" s="273">
        <f t="shared" si="80"/>
        <v>19.123958333333576</v>
      </c>
      <c r="G1093" s="273">
        <f t="shared" si="81"/>
        <v>11.752083333332848</v>
      </c>
      <c r="H1093" s="273">
        <f t="shared" si="82"/>
        <v>30.876041666666424</v>
      </c>
      <c r="I1093" s="303">
        <f t="shared" si="83"/>
        <v>3.7790217809208188E-4</v>
      </c>
      <c r="J1093" s="301">
        <f t="shared" si="84"/>
        <v>1.1668123396695115E-2</v>
      </c>
      <c r="K1093" s="111"/>
      <c r="L1093" s="222"/>
      <c r="M1093" s="7"/>
    </row>
    <row r="1094" spans="1:13" ht="15">
      <c r="A1094" s="30" t="s">
        <v>223</v>
      </c>
      <c r="B1094" s="262">
        <v>28148.11</v>
      </c>
      <c r="C1094" s="219">
        <v>45013</v>
      </c>
      <c r="D1094" s="76">
        <v>45027.329861111109</v>
      </c>
      <c r="E1094" s="76">
        <v>45043</v>
      </c>
      <c r="F1094" s="273">
        <f t="shared" si="80"/>
        <v>7.6649305555547471</v>
      </c>
      <c r="G1094" s="273">
        <f t="shared" si="81"/>
        <v>15.670138888890506</v>
      </c>
      <c r="H1094" s="273">
        <f t="shared" si="82"/>
        <v>23.335069444445253</v>
      </c>
      <c r="I1094" s="303">
        <f t="shared" si="83"/>
        <v>3.7828855557791896E-4</v>
      </c>
      <c r="J1094" s="301">
        <f t="shared" si="84"/>
        <v>8.8273897144496259E-3</v>
      </c>
      <c r="K1094" s="111"/>
      <c r="L1094" s="222"/>
      <c r="M1094" s="7"/>
    </row>
    <row r="1095" spans="1:13" ht="15">
      <c r="A1095" s="30" t="s">
        <v>223</v>
      </c>
      <c r="B1095" s="262">
        <v>28297.05</v>
      </c>
      <c r="C1095" s="219">
        <v>44981</v>
      </c>
      <c r="D1095" s="76">
        <v>45019.234722222223</v>
      </c>
      <c r="E1095" s="76">
        <v>45035</v>
      </c>
      <c r="F1095" s="273">
        <f t="shared" si="80"/>
        <v>19.617361111111677</v>
      </c>
      <c r="G1095" s="273">
        <f t="shared" si="81"/>
        <v>15.765277777776646</v>
      </c>
      <c r="H1095" s="273">
        <f t="shared" si="82"/>
        <v>35.382638888888323</v>
      </c>
      <c r="I1095" s="303">
        <f t="shared" si="83"/>
        <v>3.8029019254280839E-4</v>
      </c>
      <c r="J1095" s="301">
        <f t="shared" si="84"/>
        <v>1.3455670555728E-2</v>
      </c>
      <c r="K1095" s="111"/>
      <c r="L1095" s="222"/>
      <c r="M1095" s="7"/>
    </row>
    <row r="1096" spans="1:13" ht="15">
      <c r="A1096" s="30" t="s">
        <v>223</v>
      </c>
      <c r="B1096" s="262">
        <v>28321.439999999999</v>
      </c>
      <c r="C1096" s="219">
        <v>44964</v>
      </c>
      <c r="D1096" s="76">
        <v>44984.408333333333</v>
      </c>
      <c r="E1096" s="76">
        <v>44994</v>
      </c>
      <c r="F1096" s="273">
        <f t="shared" si="80"/>
        <v>10.704166666666424</v>
      </c>
      <c r="G1096" s="273">
        <f t="shared" si="81"/>
        <v>9.5916666666671517</v>
      </c>
      <c r="H1096" s="273">
        <f t="shared" si="82"/>
        <v>20.295833333333576</v>
      </c>
      <c r="I1096" s="303">
        <f t="shared" si="83"/>
        <v>3.8061797504296724E-4</v>
      </c>
      <c r="J1096" s="301">
        <f t="shared" si="84"/>
        <v>7.7249589851429816E-3</v>
      </c>
      <c r="K1096" s="111"/>
      <c r="L1096" s="222"/>
      <c r="M1096" s="7"/>
    </row>
    <row r="1097" spans="1:13" ht="15">
      <c r="A1097" s="30" t="s">
        <v>223</v>
      </c>
      <c r="B1097" s="262">
        <v>28324.92</v>
      </c>
      <c r="C1097" s="219">
        <v>45015</v>
      </c>
      <c r="D1097" s="76">
        <v>45051.295138888891</v>
      </c>
      <c r="E1097" s="76">
        <v>45064</v>
      </c>
      <c r="F1097" s="273">
        <f t="shared" si="80"/>
        <v>18.647569444445253</v>
      </c>
      <c r="G1097" s="273">
        <f t="shared" si="81"/>
        <v>12.704861111109494</v>
      </c>
      <c r="H1097" s="273">
        <f t="shared" si="82"/>
        <v>31.352430555554747</v>
      </c>
      <c r="I1097" s="303">
        <f t="shared" si="83"/>
        <v>3.806647435177746E-4</v>
      </c>
      <c r="J1097" s="301">
        <f t="shared" si="84"/>
        <v>1.1934764936089087E-2</v>
      </c>
      <c r="K1097" s="111"/>
      <c r="L1097" s="222"/>
      <c r="M1097" s="7"/>
    </row>
    <row r="1098" spans="1:13" ht="15">
      <c r="A1098" s="30" t="s">
        <v>223</v>
      </c>
      <c r="B1098" s="262">
        <v>28329.88</v>
      </c>
      <c r="C1098" s="219">
        <v>45100</v>
      </c>
      <c r="D1098" s="76">
        <v>45113.35833333333</v>
      </c>
      <c r="E1098" s="76">
        <v>45126</v>
      </c>
      <c r="F1098" s="273">
        <f t="shared" ref="F1098:F1161" si="85">(D1098-C1098+1)/2</f>
        <v>7.1791666666649689</v>
      </c>
      <c r="G1098" s="273">
        <f t="shared" ref="G1098:G1161" si="86">E1098-D1098</f>
        <v>12.641666666670062</v>
      </c>
      <c r="H1098" s="273">
        <f t="shared" ref="H1098:H1161" si="87">SUM(F1098:G1098)</f>
        <v>19.820833333335031</v>
      </c>
      <c r="I1098" s="303">
        <f t="shared" ref="I1098:I1161" si="88">+B1098/B$1768</f>
        <v>3.8073140203359211E-4</v>
      </c>
      <c r="J1098" s="301">
        <f t="shared" ref="J1098:J1161" si="89">+I1098*H1098</f>
        <v>7.5464136644748034E-3</v>
      </c>
      <c r="K1098" s="111"/>
      <c r="L1098" s="222"/>
      <c r="M1098" s="7"/>
    </row>
    <row r="1099" spans="1:13" ht="15">
      <c r="A1099" s="30" t="s">
        <v>223</v>
      </c>
      <c r="B1099" s="262">
        <v>28352.79</v>
      </c>
      <c r="C1099" s="219">
        <v>44964</v>
      </c>
      <c r="D1099" s="76">
        <v>44982.383333333331</v>
      </c>
      <c r="E1099" s="76">
        <v>44994</v>
      </c>
      <c r="F1099" s="273">
        <f t="shared" si="85"/>
        <v>9.6916666666656965</v>
      </c>
      <c r="G1099" s="273">
        <f t="shared" si="86"/>
        <v>11.616666666668607</v>
      </c>
      <c r="H1099" s="273">
        <f t="shared" si="87"/>
        <v>21.308333333334303</v>
      </c>
      <c r="I1099" s="303">
        <f t="shared" si="88"/>
        <v>3.8103929449274086E-4</v>
      </c>
      <c r="J1099" s="301">
        <f t="shared" si="89"/>
        <v>8.1193123001498564E-3</v>
      </c>
      <c r="K1099" s="111"/>
      <c r="L1099" s="222"/>
      <c r="M1099" s="7"/>
    </row>
    <row r="1100" spans="1:13" ht="15">
      <c r="A1100" s="30" t="s">
        <v>223</v>
      </c>
      <c r="B1100" s="262">
        <v>28410.04</v>
      </c>
      <c r="C1100" s="219">
        <v>45068</v>
      </c>
      <c r="D1100" s="76">
        <v>45081.256249999999</v>
      </c>
      <c r="E1100" s="76">
        <v>45093</v>
      </c>
      <c r="F1100" s="273">
        <f t="shared" si="85"/>
        <v>7.1281249999992724</v>
      </c>
      <c r="G1100" s="273">
        <f t="shared" si="86"/>
        <v>11.743750000001455</v>
      </c>
      <c r="H1100" s="273">
        <f t="shared" si="87"/>
        <v>18.871875000000728</v>
      </c>
      <c r="I1100" s="303">
        <f t="shared" si="88"/>
        <v>3.8180868966019037E-4</v>
      </c>
      <c r="J1100" s="301">
        <f t="shared" si="89"/>
        <v>7.2054458651811832E-3</v>
      </c>
      <c r="K1100" s="111"/>
      <c r="L1100" s="222"/>
      <c r="M1100" s="7"/>
    </row>
    <row r="1101" spans="1:13" ht="15">
      <c r="A1101" s="30" t="s">
        <v>223</v>
      </c>
      <c r="B1101" s="262">
        <v>28657.64</v>
      </c>
      <c r="C1101" s="219">
        <v>44979</v>
      </c>
      <c r="D1101" s="76">
        <v>45028.331944444442</v>
      </c>
      <c r="E1101" s="76">
        <v>45043</v>
      </c>
      <c r="F1101" s="273">
        <f t="shared" si="85"/>
        <v>25.165972222221171</v>
      </c>
      <c r="G1101" s="273">
        <f t="shared" si="86"/>
        <v>14.668055555557657</v>
      </c>
      <c r="H1101" s="273">
        <f t="shared" si="87"/>
        <v>39.834027777778829</v>
      </c>
      <c r="I1101" s="303">
        <f t="shared" si="88"/>
        <v>3.8513623976430363E-4</v>
      </c>
      <c r="J1101" s="301">
        <f t="shared" si="89"/>
        <v>1.5341527673000559E-2</v>
      </c>
      <c r="K1101" s="111"/>
      <c r="L1101" s="222"/>
      <c r="M1101" s="7"/>
    </row>
    <row r="1102" spans="1:13" ht="15">
      <c r="A1102" s="30" t="s">
        <v>223</v>
      </c>
      <c r="B1102" s="262">
        <v>28682.03</v>
      </c>
      <c r="C1102" s="219">
        <v>44981</v>
      </c>
      <c r="D1102" s="76">
        <v>45012.326388888891</v>
      </c>
      <c r="E1102" s="76">
        <v>45023</v>
      </c>
      <c r="F1102" s="273">
        <f t="shared" si="85"/>
        <v>16.163194444445253</v>
      </c>
      <c r="G1102" s="273">
        <f t="shared" si="86"/>
        <v>10.673611111109494</v>
      </c>
      <c r="H1102" s="273">
        <f t="shared" si="87"/>
        <v>26.836805555554747</v>
      </c>
      <c r="I1102" s="303">
        <f t="shared" si="88"/>
        <v>3.8546402226446243E-4</v>
      </c>
      <c r="J1102" s="301">
        <f t="shared" si="89"/>
        <v>1.0344623014173404E-2</v>
      </c>
      <c r="K1102" s="111"/>
      <c r="L1102" s="222"/>
      <c r="M1102" s="7"/>
    </row>
    <row r="1103" spans="1:13" ht="15">
      <c r="A1103" s="30" t="s">
        <v>223</v>
      </c>
      <c r="B1103" s="262">
        <v>28760.42</v>
      </c>
      <c r="C1103" s="219">
        <v>44982</v>
      </c>
      <c r="D1103" s="76">
        <v>45008.240277777775</v>
      </c>
      <c r="E1103" s="76">
        <v>45023</v>
      </c>
      <c r="F1103" s="273">
        <f t="shared" si="85"/>
        <v>13.620138888887595</v>
      </c>
      <c r="G1103" s="273">
        <f t="shared" si="86"/>
        <v>14.759722222224809</v>
      </c>
      <c r="H1103" s="273">
        <f t="shared" si="87"/>
        <v>28.379861111112405</v>
      </c>
      <c r="I1103" s="303">
        <f t="shared" si="88"/>
        <v>3.8651752247714999E-4</v>
      </c>
      <c r="J1103" s="301">
        <f t="shared" si="89"/>
        <v>1.0969313604912784E-2</v>
      </c>
      <c r="K1103" s="111"/>
      <c r="L1103" s="222"/>
      <c r="M1103" s="7"/>
    </row>
    <row r="1104" spans="1:13" ht="15">
      <c r="A1104" s="30" t="s">
        <v>223</v>
      </c>
      <c r="B1104" s="262">
        <v>28927.65</v>
      </c>
      <c r="C1104" s="219">
        <v>44981</v>
      </c>
      <c r="D1104" s="76">
        <v>45021.240277777775</v>
      </c>
      <c r="E1104" s="76">
        <v>45035</v>
      </c>
      <c r="F1104" s="273">
        <f t="shared" si="85"/>
        <v>20.620138888887595</v>
      </c>
      <c r="G1104" s="273">
        <f t="shared" si="86"/>
        <v>13.759722222224809</v>
      </c>
      <c r="H1104" s="273">
        <f t="shared" si="87"/>
        <v>34.379861111112405</v>
      </c>
      <c r="I1104" s="303">
        <f t="shared" si="88"/>
        <v>3.8876496271911639E-4</v>
      </c>
      <c r="J1104" s="301">
        <f t="shared" si="89"/>
        <v>1.3365685423150014E-2</v>
      </c>
      <c r="K1104" s="111"/>
      <c r="L1104" s="222"/>
      <c r="M1104" s="7"/>
    </row>
    <row r="1105" spans="1:13" ht="15">
      <c r="A1105" s="30" t="s">
        <v>223</v>
      </c>
      <c r="B1105" s="262">
        <v>28936.36</v>
      </c>
      <c r="C1105" s="219">
        <v>44979</v>
      </c>
      <c r="D1105" s="76">
        <v>45028.331944444442</v>
      </c>
      <c r="E1105" s="76">
        <v>45043</v>
      </c>
      <c r="F1105" s="273">
        <f t="shared" si="85"/>
        <v>25.165972222221171</v>
      </c>
      <c r="G1105" s="273">
        <f t="shared" si="86"/>
        <v>14.668055555557657</v>
      </c>
      <c r="H1105" s="273">
        <f t="shared" si="87"/>
        <v>39.834027777778829</v>
      </c>
      <c r="I1105" s="303">
        <f t="shared" si="88"/>
        <v>3.8888201829830391E-4</v>
      </c>
      <c r="J1105" s="301">
        <f t="shared" si="89"/>
        <v>1.5490737119173332E-2</v>
      </c>
      <c r="K1105" s="111"/>
      <c r="L1105" s="222"/>
      <c r="M1105" s="7"/>
    </row>
    <row r="1106" spans="1:13" ht="15">
      <c r="A1106" s="30" t="s">
        <v>223</v>
      </c>
      <c r="B1106" s="262">
        <v>29069.63</v>
      </c>
      <c r="C1106" s="219">
        <v>44964</v>
      </c>
      <c r="D1106" s="76">
        <v>44983.385416666664</v>
      </c>
      <c r="E1106" s="76">
        <v>44994</v>
      </c>
      <c r="F1106" s="273">
        <f t="shared" si="85"/>
        <v>10.192708333332121</v>
      </c>
      <c r="G1106" s="273">
        <f t="shared" si="86"/>
        <v>10.614583333335759</v>
      </c>
      <c r="H1106" s="273">
        <f t="shared" si="87"/>
        <v>20.807291666667879</v>
      </c>
      <c r="I1106" s="303">
        <f t="shared" si="88"/>
        <v>3.9067306273439105E-4</v>
      </c>
      <c r="J1106" s="301">
        <f t="shared" si="89"/>
        <v>8.128848362624912E-3</v>
      </c>
      <c r="K1106" s="111"/>
      <c r="L1106" s="222"/>
      <c r="M1106" s="7"/>
    </row>
    <row r="1107" spans="1:13" ht="15">
      <c r="A1107" s="30" t="s">
        <v>223</v>
      </c>
      <c r="B1107" s="262">
        <v>29233.37</v>
      </c>
      <c r="C1107" s="219">
        <v>45015</v>
      </c>
      <c r="D1107" s="76">
        <v>45029.272916666669</v>
      </c>
      <c r="E1107" s="76">
        <v>45043</v>
      </c>
      <c r="F1107" s="273">
        <f t="shared" si="85"/>
        <v>7.6364583333343035</v>
      </c>
      <c r="G1107" s="273">
        <f t="shared" si="86"/>
        <v>13.727083333331393</v>
      </c>
      <c r="H1107" s="273">
        <f t="shared" si="87"/>
        <v>21.363541666665697</v>
      </c>
      <c r="I1107" s="303">
        <f t="shared" si="88"/>
        <v>3.9287360010938099E-4</v>
      </c>
      <c r="J1107" s="301">
        <f t="shared" si="89"/>
        <v>8.3931715256697174E-3</v>
      </c>
      <c r="K1107" s="111"/>
      <c r="L1107" s="222"/>
      <c r="M1107" s="7"/>
    </row>
    <row r="1108" spans="1:13" ht="15">
      <c r="A1108" s="30" t="s">
        <v>227</v>
      </c>
      <c r="B1108" s="262">
        <v>53779.05</v>
      </c>
      <c r="C1108" s="219">
        <v>45250</v>
      </c>
      <c r="D1108" s="76">
        <v>45261.429166666669</v>
      </c>
      <c r="E1108" s="76">
        <v>45274</v>
      </c>
      <c r="F1108" s="273">
        <f t="shared" si="85"/>
        <v>6.2145833333343035</v>
      </c>
      <c r="G1108" s="273">
        <f t="shared" si="86"/>
        <v>12.570833333331393</v>
      </c>
      <c r="H1108" s="273">
        <f t="shared" si="87"/>
        <v>18.785416666665697</v>
      </c>
      <c r="I1108" s="303">
        <f t="shared" si="88"/>
        <v>7.2274831755498616E-4</v>
      </c>
      <c r="J1108" s="301">
        <f t="shared" si="89"/>
        <v>1.3577128290402028E-2</v>
      </c>
      <c r="K1108" s="111"/>
      <c r="L1108" s="222"/>
      <c r="M1108" s="7"/>
    </row>
    <row r="1109" spans="1:13" ht="15">
      <c r="A1109" s="30" t="s">
        <v>227</v>
      </c>
      <c r="B1109" s="262">
        <v>56089.8</v>
      </c>
      <c r="C1109" s="219">
        <v>45255</v>
      </c>
      <c r="D1109" s="76">
        <v>45266.59652777778</v>
      </c>
      <c r="E1109" s="76">
        <v>45274</v>
      </c>
      <c r="F1109" s="273">
        <f t="shared" si="85"/>
        <v>6.2982638888897782</v>
      </c>
      <c r="G1109" s="273">
        <f t="shared" si="86"/>
        <v>7.4034722222204437</v>
      </c>
      <c r="H1109" s="273">
        <f t="shared" si="87"/>
        <v>13.701736111110222</v>
      </c>
      <c r="I1109" s="303">
        <f t="shared" si="88"/>
        <v>7.5380298800361222E-4</v>
      </c>
      <c r="J1109" s="301">
        <f t="shared" si="89"/>
        <v>1.0328409621391879E-2</v>
      </c>
      <c r="K1109" s="111"/>
      <c r="L1109" s="222"/>
      <c r="M1109" s="7"/>
    </row>
    <row r="1110" spans="1:13" ht="15">
      <c r="A1110" s="30" t="s">
        <v>227</v>
      </c>
      <c r="B1110" s="262">
        <v>56345.25</v>
      </c>
      <c r="C1110" s="219">
        <v>45249</v>
      </c>
      <c r="D1110" s="76">
        <v>45265.406944444447</v>
      </c>
      <c r="E1110" s="76">
        <v>45274</v>
      </c>
      <c r="F1110" s="273">
        <f t="shared" si="85"/>
        <v>8.703472222223354</v>
      </c>
      <c r="G1110" s="273">
        <f t="shared" si="86"/>
        <v>8.5930555555532919</v>
      </c>
      <c r="H1110" s="273">
        <f t="shared" si="87"/>
        <v>17.296527777776646</v>
      </c>
      <c r="I1110" s="303">
        <f t="shared" si="88"/>
        <v>7.5723603596038018E-4</v>
      </c>
      <c r="J1110" s="301">
        <f t="shared" si="89"/>
        <v>1.3097554130322191E-2</v>
      </c>
      <c r="K1110" s="111"/>
      <c r="L1110" s="222"/>
      <c r="M1110" s="7"/>
    </row>
    <row r="1111" spans="1:13" ht="15">
      <c r="A1111" s="30" t="s">
        <v>227</v>
      </c>
      <c r="B1111" s="262">
        <v>56971.199999999997</v>
      </c>
      <c r="C1111" s="219">
        <v>45250</v>
      </c>
      <c r="D1111" s="76">
        <v>45258.465277777781</v>
      </c>
      <c r="E1111" s="76">
        <v>45274</v>
      </c>
      <c r="F1111" s="273">
        <f t="shared" si="85"/>
        <v>4.7326388888905058</v>
      </c>
      <c r="G1111" s="273">
        <f t="shared" si="86"/>
        <v>15.534722222218988</v>
      </c>
      <c r="H1111" s="273">
        <f t="shared" si="87"/>
        <v>20.267361111109494</v>
      </c>
      <c r="I1111" s="303">
        <f t="shared" si="88"/>
        <v>7.6564831377810925E-4</v>
      </c>
      <c r="J1111" s="301">
        <f t="shared" si="89"/>
        <v>1.5517670859453011E-2</v>
      </c>
      <c r="K1111" s="111"/>
      <c r="L1111" s="222"/>
      <c r="M1111" s="7"/>
    </row>
    <row r="1112" spans="1:13" ht="15">
      <c r="A1112" s="30" t="s">
        <v>227</v>
      </c>
      <c r="B1112" s="262">
        <v>58016.4</v>
      </c>
      <c r="C1112" s="219">
        <v>45250</v>
      </c>
      <c r="D1112" s="76">
        <v>45273.458333333336</v>
      </c>
      <c r="E1112" s="76">
        <v>45274</v>
      </c>
      <c r="F1112" s="273">
        <f t="shared" si="85"/>
        <v>12.229166666667879</v>
      </c>
      <c r="G1112" s="273">
        <f t="shared" si="86"/>
        <v>0.54166666666424135</v>
      </c>
      <c r="H1112" s="273">
        <f t="shared" si="87"/>
        <v>12.770833333332121</v>
      </c>
      <c r="I1112" s="303">
        <f t="shared" si="88"/>
        <v>7.7969498328061019E-4</v>
      </c>
      <c r="J1112" s="301">
        <f t="shared" si="89"/>
        <v>9.9573546823118475E-3</v>
      </c>
      <c r="K1112" s="111"/>
      <c r="L1112" s="222"/>
      <c r="M1112" s="7"/>
    </row>
    <row r="1113" spans="1:13" ht="15">
      <c r="A1113" s="30" t="s">
        <v>227</v>
      </c>
      <c r="B1113" s="262">
        <v>58104.15</v>
      </c>
      <c r="C1113" s="219">
        <v>45145</v>
      </c>
      <c r="D1113" s="76">
        <v>45157.422222222223</v>
      </c>
      <c r="E1113" s="76">
        <v>45167</v>
      </c>
      <c r="F1113" s="273">
        <f t="shared" si="85"/>
        <v>6.711111111111677</v>
      </c>
      <c r="G1113" s="273">
        <f t="shared" si="86"/>
        <v>9.577777777776646</v>
      </c>
      <c r="H1113" s="273">
        <f t="shared" si="87"/>
        <v>16.288888888888323</v>
      </c>
      <c r="I1113" s="303">
        <f t="shared" si="88"/>
        <v>7.8087427456346938E-4</v>
      </c>
      <c r="J1113" s="301">
        <f t="shared" si="89"/>
        <v>1.2719574294555626E-2</v>
      </c>
      <c r="K1113" s="111"/>
      <c r="L1113" s="222"/>
      <c r="M1113" s="7"/>
    </row>
    <row r="1114" spans="1:13" ht="15">
      <c r="A1114" s="30" t="s">
        <v>227</v>
      </c>
      <c r="B1114" s="262">
        <v>58297.2</v>
      </c>
      <c r="C1114" s="219">
        <v>45116</v>
      </c>
      <c r="D1114" s="76">
        <v>45128.494444444441</v>
      </c>
      <c r="E1114" s="76">
        <v>45135</v>
      </c>
      <c r="F1114" s="273">
        <f t="shared" si="85"/>
        <v>6.7472222222204437</v>
      </c>
      <c r="G1114" s="273">
        <f t="shared" si="86"/>
        <v>6.5055555555591127</v>
      </c>
      <c r="H1114" s="273">
        <f t="shared" si="87"/>
        <v>13.252777777779556</v>
      </c>
      <c r="I1114" s="303">
        <f t="shared" si="88"/>
        <v>7.8346871538575969E-4</v>
      </c>
      <c r="J1114" s="301">
        <f t="shared" si="89"/>
        <v>1.0383136780849893E-2</v>
      </c>
      <c r="K1114" s="111"/>
      <c r="L1114" s="222"/>
      <c r="M1114" s="7"/>
    </row>
    <row r="1115" spans="1:13" ht="15">
      <c r="A1115" s="30" t="s">
        <v>227</v>
      </c>
      <c r="B1115" s="262">
        <v>58533.15</v>
      </c>
      <c r="C1115" s="219">
        <v>45096</v>
      </c>
      <c r="D1115" s="76">
        <v>45114.381249999999</v>
      </c>
      <c r="E1115" s="76">
        <v>45121</v>
      </c>
      <c r="F1115" s="273">
        <f t="shared" si="85"/>
        <v>9.6906249999992724</v>
      </c>
      <c r="G1115" s="273">
        <f t="shared" si="86"/>
        <v>6.6187500000014552</v>
      </c>
      <c r="H1115" s="273">
        <f t="shared" si="87"/>
        <v>16.309375000000728</v>
      </c>
      <c r="I1115" s="303">
        <f t="shared" si="88"/>
        <v>7.8663969861300339E-4</v>
      </c>
      <c r="J1115" s="301">
        <f t="shared" si="89"/>
        <v>1.2829601834567024E-2</v>
      </c>
      <c r="K1115" s="111"/>
      <c r="L1115" s="222"/>
      <c r="M1115" s="7"/>
    </row>
    <row r="1116" spans="1:13" ht="15">
      <c r="A1116" s="30" t="s">
        <v>227</v>
      </c>
      <c r="B1116" s="262">
        <v>58589.7</v>
      </c>
      <c r="C1116" s="219">
        <v>44996</v>
      </c>
      <c r="D1116" s="76">
        <v>45016.23541666667</v>
      </c>
      <c r="E1116" s="76">
        <v>45014</v>
      </c>
      <c r="F1116" s="273">
        <f t="shared" si="85"/>
        <v>10.617708333335031</v>
      </c>
      <c r="G1116" s="273">
        <f t="shared" si="86"/>
        <v>-2.2354166666700621</v>
      </c>
      <c r="H1116" s="273">
        <f t="shared" si="87"/>
        <v>8.3822916666649689</v>
      </c>
      <c r="I1116" s="303">
        <f t="shared" si="88"/>
        <v>7.8739968632862375E-4</v>
      </c>
      <c r="J1116" s="301">
        <f t="shared" si="89"/>
        <v>6.600213829047033E-3</v>
      </c>
      <c r="K1116" s="111"/>
      <c r="L1116" s="222"/>
      <c r="M1116" s="7"/>
    </row>
    <row r="1117" spans="1:13" ht="15">
      <c r="A1117" s="30" t="s">
        <v>227</v>
      </c>
      <c r="B1117" s="262">
        <v>58661.85</v>
      </c>
      <c r="C1117" s="219">
        <v>45129</v>
      </c>
      <c r="D1117" s="76">
        <v>45142.542361111111</v>
      </c>
      <c r="E1117" s="76">
        <v>45152</v>
      </c>
      <c r="F1117" s="273">
        <f t="shared" si="85"/>
        <v>7.2711805555554747</v>
      </c>
      <c r="G1117" s="273">
        <f t="shared" si="86"/>
        <v>9.4576388888890506</v>
      </c>
      <c r="H1117" s="273">
        <f t="shared" si="87"/>
        <v>16.728819444444525</v>
      </c>
      <c r="I1117" s="303">
        <f t="shared" si="88"/>
        <v>7.8836932582786352E-4</v>
      </c>
      <c r="J1117" s="301">
        <f t="shared" si="89"/>
        <v>1.3188488107312785E-2</v>
      </c>
      <c r="K1117" s="111"/>
      <c r="L1117" s="222"/>
      <c r="M1117" s="7"/>
    </row>
    <row r="1118" spans="1:13" ht="15">
      <c r="A1118" s="30" t="s">
        <v>227</v>
      </c>
      <c r="B1118" s="262">
        <v>58683.3</v>
      </c>
      <c r="C1118" s="219">
        <v>45261</v>
      </c>
      <c r="D1118" s="76">
        <v>45271.429861111108</v>
      </c>
      <c r="E1118" s="76">
        <v>45289</v>
      </c>
      <c r="F1118" s="273">
        <f t="shared" si="85"/>
        <v>5.7149305555540195</v>
      </c>
      <c r="G1118" s="273">
        <f t="shared" si="86"/>
        <v>17.570138888891961</v>
      </c>
      <c r="H1118" s="273">
        <f t="shared" si="87"/>
        <v>23.28506944444598</v>
      </c>
      <c r="I1118" s="303">
        <f t="shared" si="88"/>
        <v>7.8865759703034032E-4</v>
      </c>
      <c r="J1118" s="301">
        <f t="shared" si="89"/>
        <v>1.8363946914741369E-2</v>
      </c>
      <c r="K1118" s="111"/>
      <c r="L1118" s="222"/>
      <c r="M1118" s="7"/>
    </row>
    <row r="1119" spans="1:13" ht="15">
      <c r="A1119" s="30" t="s">
        <v>227</v>
      </c>
      <c r="B1119" s="262">
        <v>58726.2</v>
      </c>
      <c r="C1119" s="219">
        <v>45279</v>
      </c>
      <c r="D1119" s="76">
        <v>45286.418055555558</v>
      </c>
      <c r="E1119" s="76">
        <v>45303</v>
      </c>
      <c r="F1119" s="273">
        <f t="shared" si="85"/>
        <v>4.2090277777788287</v>
      </c>
      <c r="G1119" s="273">
        <f t="shared" si="86"/>
        <v>16.581944444442343</v>
      </c>
      <c r="H1119" s="273">
        <f t="shared" si="87"/>
        <v>20.790972222221171</v>
      </c>
      <c r="I1119" s="303">
        <f t="shared" si="88"/>
        <v>7.8923413943529359E-4</v>
      </c>
      <c r="J1119" s="301">
        <f t="shared" si="89"/>
        <v>1.6408945069827818E-2</v>
      </c>
      <c r="K1119" s="111"/>
      <c r="L1119" s="222"/>
      <c r="M1119" s="7"/>
    </row>
    <row r="1120" spans="1:13" ht="15">
      <c r="A1120" s="30" t="s">
        <v>227</v>
      </c>
      <c r="B1120" s="262">
        <v>58739.85</v>
      </c>
      <c r="C1120" s="219">
        <v>45116</v>
      </c>
      <c r="D1120" s="76">
        <v>45127.491666666669</v>
      </c>
      <c r="E1120" s="76">
        <v>45135</v>
      </c>
      <c r="F1120" s="273">
        <f t="shared" si="85"/>
        <v>6.2458333333343035</v>
      </c>
      <c r="G1120" s="273">
        <f t="shared" si="86"/>
        <v>7.5083333333313931</v>
      </c>
      <c r="H1120" s="273">
        <f t="shared" si="87"/>
        <v>13.754166666665697</v>
      </c>
      <c r="I1120" s="303">
        <f t="shared" si="88"/>
        <v>7.8941758474596058E-4</v>
      </c>
      <c r="J1120" s="301">
        <f t="shared" si="89"/>
        <v>1.0857781030192633E-2</v>
      </c>
      <c r="K1120" s="111"/>
      <c r="L1120" s="222"/>
      <c r="M1120" s="7"/>
    </row>
    <row r="1121" spans="1:13" ht="15">
      <c r="A1121" s="30" t="s">
        <v>227</v>
      </c>
      <c r="B1121" s="262">
        <v>58784.7</v>
      </c>
      <c r="C1121" s="219">
        <v>45287</v>
      </c>
      <c r="D1121" s="76">
        <v>45299.382638888892</v>
      </c>
      <c r="E1121" s="76">
        <v>45303</v>
      </c>
      <c r="F1121" s="273">
        <f t="shared" si="85"/>
        <v>6.6913194444459805</v>
      </c>
      <c r="G1121" s="273">
        <f t="shared" si="86"/>
        <v>3.617361111108039</v>
      </c>
      <c r="H1121" s="273">
        <f t="shared" si="87"/>
        <v>10.30868055555402</v>
      </c>
      <c r="I1121" s="303">
        <f t="shared" si="88"/>
        <v>7.9002033362386638E-4</v>
      </c>
      <c r="J1121" s="301">
        <f t="shared" si="89"/>
        <v>8.1440672517206509E-3</v>
      </c>
      <c r="K1121" s="111"/>
      <c r="L1121" s="222"/>
      <c r="M1121" s="7"/>
    </row>
    <row r="1122" spans="1:13" ht="15">
      <c r="A1122" s="30" t="s">
        <v>227</v>
      </c>
      <c r="B1122" s="262">
        <v>58876.35</v>
      </c>
      <c r="C1122" s="219">
        <v>45096</v>
      </c>
      <c r="D1122" s="76">
        <v>45115.376388888886</v>
      </c>
      <c r="E1122" s="76">
        <v>45121</v>
      </c>
      <c r="F1122" s="273">
        <f t="shared" si="85"/>
        <v>10.18819444444307</v>
      </c>
      <c r="G1122" s="273">
        <f t="shared" si="86"/>
        <v>5.6236111111138598</v>
      </c>
      <c r="H1122" s="273">
        <f t="shared" si="87"/>
        <v>15.81180555555693</v>
      </c>
      <c r="I1122" s="303">
        <f t="shared" si="88"/>
        <v>7.9125203785263053E-4</v>
      </c>
      <c r="J1122" s="301">
        <f t="shared" si="89"/>
        <v>1.2511123367963966E-2</v>
      </c>
      <c r="K1122" s="111"/>
      <c r="L1122" s="222"/>
      <c r="M1122" s="7"/>
    </row>
    <row r="1123" spans="1:13" ht="15">
      <c r="A1123" s="30" t="s">
        <v>227</v>
      </c>
      <c r="B1123" s="262">
        <v>59086.95</v>
      </c>
      <c r="C1123" s="219">
        <v>45250</v>
      </c>
      <c r="D1123" s="76">
        <v>45272.531944444447</v>
      </c>
      <c r="E1123" s="76">
        <v>45274</v>
      </c>
      <c r="F1123" s="273">
        <f t="shared" si="85"/>
        <v>11.765972222223354</v>
      </c>
      <c r="G1123" s="273">
        <f t="shared" si="86"/>
        <v>1.4680555555532919</v>
      </c>
      <c r="H1123" s="273">
        <f t="shared" si="87"/>
        <v>13.234027777776646</v>
      </c>
      <c r="I1123" s="303">
        <f t="shared" si="88"/>
        <v>7.9408233693149257E-4</v>
      </c>
      <c r="J1123" s="301">
        <f t="shared" si="89"/>
        <v>1.0508907704793166E-2</v>
      </c>
      <c r="K1123" s="111"/>
      <c r="L1123" s="222"/>
      <c r="M1123" s="7"/>
    </row>
    <row r="1124" spans="1:13" ht="15">
      <c r="A1124" s="30" t="s">
        <v>227</v>
      </c>
      <c r="B1124" s="262">
        <v>59260.5</v>
      </c>
      <c r="C1124" s="219">
        <v>45246</v>
      </c>
      <c r="D1124" s="76">
        <v>45253.548611111109</v>
      </c>
      <c r="E1124" s="76">
        <v>45274</v>
      </c>
      <c r="F1124" s="273">
        <f t="shared" si="85"/>
        <v>4.2743055555547471</v>
      </c>
      <c r="G1124" s="273">
        <f t="shared" si="86"/>
        <v>20.451388888890506</v>
      </c>
      <c r="H1124" s="273">
        <f t="shared" si="87"/>
        <v>24.725694444445253</v>
      </c>
      <c r="I1124" s="303">
        <f t="shared" si="88"/>
        <v>7.9641471302425862E-4</v>
      </c>
      <c r="J1124" s="301">
        <f t="shared" si="89"/>
        <v>1.9691906845298372E-2</v>
      </c>
      <c r="K1124" s="111"/>
      <c r="L1124" s="222"/>
      <c r="M1124" s="7"/>
    </row>
    <row r="1125" spans="1:13" ht="15">
      <c r="A1125" s="30" t="s">
        <v>227</v>
      </c>
      <c r="B1125" s="262">
        <v>59305.35</v>
      </c>
      <c r="C1125" s="219">
        <v>45288</v>
      </c>
      <c r="D1125" s="76">
        <v>45296.616666666669</v>
      </c>
      <c r="E1125" s="76">
        <v>45303</v>
      </c>
      <c r="F1125" s="273">
        <f t="shared" si="85"/>
        <v>4.8083333333343035</v>
      </c>
      <c r="G1125" s="273">
        <f t="shared" si="86"/>
        <v>6.3833333333313931</v>
      </c>
      <c r="H1125" s="273">
        <f t="shared" si="87"/>
        <v>11.191666666665697</v>
      </c>
      <c r="I1125" s="303">
        <f t="shared" si="88"/>
        <v>7.9701746190216443E-4</v>
      </c>
      <c r="J1125" s="301">
        <f t="shared" si="89"/>
        <v>8.9199537611209505E-3</v>
      </c>
      <c r="K1125" s="111"/>
      <c r="L1125" s="222"/>
      <c r="M1125" s="7"/>
    </row>
    <row r="1126" spans="1:13" ht="15">
      <c r="A1126" s="30" t="s">
        <v>227</v>
      </c>
      <c r="B1126" s="262">
        <v>59346.3</v>
      </c>
      <c r="C1126" s="219">
        <v>44948</v>
      </c>
      <c r="D1126" s="76">
        <v>45019.234722222223</v>
      </c>
      <c r="E1126" s="76">
        <v>44971</v>
      </c>
      <c r="F1126" s="273">
        <f t="shared" si="85"/>
        <v>36.117361111111677</v>
      </c>
      <c r="G1126" s="273">
        <f t="shared" si="86"/>
        <v>-48.234722222223354</v>
      </c>
      <c r="H1126" s="273">
        <f t="shared" si="87"/>
        <v>-12.117361111111677</v>
      </c>
      <c r="I1126" s="303">
        <f t="shared" si="88"/>
        <v>7.9756779783416549E-4</v>
      </c>
      <c r="J1126" s="301">
        <f t="shared" si="89"/>
        <v>-9.6644170169506976E-3</v>
      </c>
      <c r="K1126" s="111"/>
      <c r="L1126" s="222"/>
      <c r="M1126" s="7"/>
    </row>
    <row r="1127" spans="1:13" ht="15">
      <c r="A1127" s="30" t="s">
        <v>227</v>
      </c>
      <c r="B1127" s="262">
        <v>59377.5</v>
      </c>
      <c r="C1127" s="219">
        <v>45274</v>
      </c>
      <c r="D1127" s="76">
        <v>45297.37222222222</v>
      </c>
      <c r="E1127" s="76">
        <v>45289</v>
      </c>
      <c r="F1127" s="273">
        <f t="shared" si="85"/>
        <v>12.186111111110222</v>
      </c>
      <c r="G1127" s="273">
        <f t="shared" si="86"/>
        <v>-8.3722222222204437</v>
      </c>
      <c r="H1127" s="273">
        <f t="shared" si="87"/>
        <v>3.8138888888897782</v>
      </c>
      <c r="I1127" s="303">
        <f t="shared" si="88"/>
        <v>7.9798710140140431E-4</v>
      </c>
      <c r="J1127" s="301">
        <f t="shared" si="89"/>
        <v>3.0434341395121768E-3</v>
      </c>
      <c r="K1127" s="111"/>
      <c r="L1127" s="222"/>
      <c r="M1127" s="7"/>
    </row>
    <row r="1128" spans="1:13" ht="15">
      <c r="A1128" s="30" t="s">
        <v>227</v>
      </c>
      <c r="B1128" s="262">
        <v>59416.5</v>
      </c>
      <c r="C1128" s="219">
        <v>45256</v>
      </c>
      <c r="D1128" s="76">
        <v>45265.407638888886</v>
      </c>
      <c r="E1128" s="76">
        <v>45274</v>
      </c>
      <c r="F1128" s="273">
        <f t="shared" si="85"/>
        <v>5.2038194444430701</v>
      </c>
      <c r="G1128" s="273">
        <f t="shared" si="86"/>
        <v>8.5923611111138598</v>
      </c>
      <c r="H1128" s="273">
        <f t="shared" si="87"/>
        <v>13.79618055555693</v>
      </c>
      <c r="I1128" s="303">
        <f t="shared" si="88"/>
        <v>7.9851123086045284E-4</v>
      </c>
      <c r="J1128" s="301">
        <f t="shared" si="89"/>
        <v>1.101640511659081E-2</v>
      </c>
      <c r="K1128" s="111"/>
      <c r="L1128" s="222"/>
      <c r="M1128" s="7"/>
    </row>
    <row r="1129" spans="1:13" ht="15">
      <c r="A1129" s="30" t="s">
        <v>227</v>
      </c>
      <c r="B1129" s="262">
        <v>59658.3</v>
      </c>
      <c r="C1129" s="219">
        <v>45097</v>
      </c>
      <c r="D1129" s="76">
        <v>45114.380555555559</v>
      </c>
      <c r="E1129" s="76">
        <v>45121</v>
      </c>
      <c r="F1129" s="273">
        <f t="shared" si="85"/>
        <v>9.1902777777795563</v>
      </c>
      <c r="G1129" s="273">
        <f t="shared" si="86"/>
        <v>6.6194444444408873</v>
      </c>
      <c r="H1129" s="273">
        <f t="shared" si="87"/>
        <v>15.809722222220444</v>
      </c>
      <c r="I1129" s="303">
        <f t="shared" si="88"/>
        <v>8.0176083350655381E-4</v>
      </c>
      <c r="J1129" s="301">
        <f t="shared" si="89"/>
        <v>1.2675616066394549E-2</v>
      </c>
      <c r="K1129" s="111"/>
      <c r="L1129" s="222"/>
      <c r="M1129" s="7"/>
    </row>
    <row r="1130" spans="1:13" ht="15">
      <c r="A1130" s="30" t="s">
        <v>227</v>
      </c>
      <c r="B1130" s="262">
        <v>59705.1</v>
      </c>
      <c r="C1130" s="219">
        <v>45145</v>
      </c>
      <c r="D1130" s="76">
        <v>45184.586111111108</v>
      </c>
      <c r="E1130" s="76">
        <v>45167</v>
      </c>
      <c r="F1130" s="273">
        <f t="shared" si="85"/>
        <v>20.29305555555402</v>
      </c>
      <c r="G1130" s="273">
        <f t="shared" si="86"/>
        <v>-17.586111111108039</v>
      </c>
      <c r="H1130" s="273">
        <f t="shared" si="87"/>
        <v>2.7069444444459805</v>
      </c>
      <c r="I1130" s="303">
        <f t="shared" si="88"/>
        <v>8.0238978885741204E-4</v>
      </c>
      <c r="J1130" s="301">
        <f t="shared" si="89"/>
        <v>2.172024581227755E-3</v>
      </c>
      <c r="K1130" s="111"/>
      <c r="L1130" s="222"/>
      <c r="M1130" s="7"/>
    </row>
    <row r="1131" spans="1:13" ht="15">
      <c r="A1131" s="30" t="s">
        <v>227</v>
      </c>
      <c r="B1131" s="262">
        <v>59773.35</v>
      </c>
      <c r="C1131" s="219">
        <v>45235</v>
      </c>
      <c r="D1131" s="76">
        <v>45244.416666666664</v>
      </c>
      <c r="E1131" s="76">
        <v>45259</v>
      </c>
      <c r="F1131" s="273">
        <f t="shared" si="85"/>
        <v>5.2083333333321207</v>
      </c>
      <c r="G1131" s="273">
        <f t="shared" si="86"/>
        <v>14.583333333335759</v>
      </c>
      <c r="H1131" s="273">
        <f t="shared" si="87"/>
        <v>19.791666666667879</v>
      </c>
      <c r="I1131" s="303">
        <f t="shared" si="88"/>
        <v>8.0330701541074696E-4</v>
      </c>
      <c r="J1131" s="301">
        <f t="shared" si="89"/>
        <v>1.5898784680005343E-2</v>
      </c>
      <c r="K1131" s="111"/>
      <c r="L1131" s="222"/>
      <c r="M1131" s="7"/>
    </row>
    <row r="1132" spans="1:13" ht="15">
      <c r="A1132" s="30" t="s">
        <v>227</v>
      </c>
      <c r="B1132" s="262">
        <v>60021</v>
      </c>
      <c r="C1132" s="219">
        <v>45261</v>
      </c>
      <c r="D1132" s="76">
        <v>45270.602777777778</v>
      </c>
      <c r="E1132" s="76">
        <v>45289</v>
      </c>
      <c r="F1132" s="273">
        <f t="shared" si="85"/>
        <v>5.3013888888890506</v>
      </c>
      <c r="G1132" s="273">
        <f t="shared" si="86"/>
        <v>18.397222222221899</v>
      </c>
      <c r="H1132" s="273">
        <f t="shared" si="87"/>
        <v>23.698611111110949</v>
      </c>
      <c r="I1132" s="303">
        <f t="shared" si="88"/>
        <v>8.0663523747570522E-4</v>
      </c>
      <c r="J1132" s="301">
        <f t="shared" si="89"/>
        <v>1.9116134801455367E-2</v>
      </c>
      <c r="K1132" s="111"/>
      <c r="L1132" s="222"/>
      <c r="M1132" s="7"/>
    </row>
    <row r="1133" spans="1:13" ht="15">
      <c r="A1133" s="30" t="s">
        <v>227</v>
      </c>
      <c r="B1133" s="262">
        <v>60069.75</v>
      </c>
      <c r="C1133" s="219">
        <v>45104</v>
      </c>
      <c r="D1133" s="76">
        <v>45120.552777777775</v>
      </c>
      <c r="E1133" s="76">
        <v>45121</v>
      </c>
      <c r="F1133" s="273">
        <f t="shared" si="85"/>
        <v>8.7763888888875954</v>
      </c>
      <c r="G1133" s="273">
        <f t="shared" si="86"/>
        <v>0.44722222222480923</v>
      </c>
      <c r="H1133" s="273">
        <f t="shared" si="87"/>
        <v>9.2236111111124046</v>
      </c>
      <c r="I1133" s="303">
        <f t="shared" si="88"/>
        <v>8.0729039929951587E-4</v>
      </c>
      <c r="J1133" s="301">
        <f t="shared" si="89"/>
        <v>7.4461326968733848E-3</v>
      </c>
      <c r="K1133" s="111"/>
      <c r="L1133" s="222"/>
      <c r="M1133" s="7"/>
    </row>
    <row r="1134" spans="1:13" ht="15">
      <c r="A1134" s="30" t="s">
        <v>227</v>
      </c>
      <c r="B1134" s="262">
        <v>60106.8</v>
      </c>
      <c r="C1134" s="219">
        <v>45249</v>
      </c>
      <c r="D1134" s="76">
        <v>45257.554166666669</v>
      </c>
      <c r="E1134" s="76">
        <v>45274</v>
      </c>
      <c r="F1134" s="273">
        <f t="shared" si="85"/>
        <v>4.7770833333343035</v>
      </c>
      <c r="G1134" s="273">
        <f t="shared" si="86"/>
        <v>16.445833333331393</v>
      </c>
      <c r="H1134" s="273">
        <f t="shared" si="87"/>
        <v>21.222916666665697</v>
      </c>
      <c r="I1134" s="303">
        <f t="shared" si="88"/>
        <v>8.0778832228561208E-4</v>
      </c>
      <c r="J1134" s="301">
        <f t="shared" si="89"/>
        <v>1.7143624248173239E-2</v>
      </c>
      <c r="K1134" s="111"/>
      <c r="L1134" s="222"/>
      <c r="M1134" s="7"/>
    </row>
    <row r="1135" spans="1:13" ht="15">
      <c r="A1135" s="30" t="s">
        <v>227</v>
      </c>
      <c r="B1135" s="262">
        <v>60136.05</v>
      </c>
      <c r="C1135" s="219">
        <v>44929</v>
      </c>
      <c r="D1135" s="76">
        <v>44963.363888888889</v>
      </c>
      <c r="E1135" s="76">
        <v>44953</v>
      </c>
      <c r="F1135" s="273">
        <f t="shared" si="85"/>
        <v>17.681944444444525</v>
      </c>
      <c r="G1135" s="273">
        <f t="shared" si="86"/>
        <v>-10.363888888889051</v>
      </c>
      <c r="H1135" s="273">
        <f t="shared" si="87"/>
        <v>7.3180555555554747</v>
      </c>
      <c r="I1135" s="303">
        <f t="shared" si="88"/>
        <v>8.0818141937989848E-4</v>
      </c>
      <c r="J1135" s="301">
        <f t="shared" si="89"/>
        <v>5.9143165259897754E-3</v>
      </c>
      <c r="K1135" s="111"/>
      <c r="L1135" s="222"/>
      <c r="M1135" s="7"/>
    </row>
    <row r="1136" spans="1:13" ht="15">
      <c r="A1136" s="30" t="s">
        <v>227</v>
      </c>
      <c r="B1136" s="262">
        <v>60214.05</v>
      </c>
      <c r="C1136" s="219">
        <v>45089</v>
      </c>
      <c r="D1136" s="76">
        <v>45097.347222222219</v>
      </c>
      <c r="E1136" s="76">
        <v>45106</v>
      </c>
      <c r="F1136" s="273">
        <f t="shared" si="85"/>
        <v>4.6736111111094942</v>
      </c>
      <c r="G1136" s="273">
        <f t="shared" si="86"/>
        <v>8.6527777777810115</v>
      </c>
      <c r="H1136" s="273">
        <f t="shared" si="87"/>
        <v>13.326388888890506</v>
      </c>
      <c r="I1136" s="303">
        <f t="shared" si="88"/>
        <v>8.0922967829799553E-4</v>
      </c>
      <c r="J1136" s="301">
        <f t="shared" si="89"/>
        <v>1.0784109393430845E-2</v>
      </c>
      <c r="K1136" s="111"/>
      <c r="L1136" s="222"/>
      <c r="M1136" s="7"/>
    </row>
    <row r="1137" spans="1:13" ht="15">
      <c r="A1137" s="30" t="s">
        <v>227</v>
      </c>
      <c r="B1137" s="262">
        <v>60241.35</v>
      </c>
      <c r="C1137" s="219">
        <v>45127</v>
      </c>
      <c r="D1137" s="76">
        <v>45142.302083333336</v>
      </c>
      <c r="E1137" s="76">
        <v>45152</v>
      </c>
      <c r="F1137" s="273">
        <f t="shared" si="85"/>
        <v>8.1510416666678793</v>
      </c>
      <c r="G1137" s="273">
        <f t="shared" si="86"/>
        <v>9.6979166666642413</v>
      </c>
      <c r="H1137" s="273">
        <f t="shared" si="87"/>
        <v>17.848958333332121</v>
      </c>
      <c r="I1137" s="303">
        <f t="shared" si="88"/>
        <v>8.095965689193295E-4</v>
      </c>
      <c r="J1137" s="301">
        <f t="shared" si="89"/>
        <v>1.4450455425449758E-2</v>
      </c>
      <c r="K1137" s="111"/>
      <c r="L1137" s="222"/>
      <c r="M1137" s="7"/>
    </row>
    <row r="1138" spans="1:13" ht="15">
      <c r="A1138" s="30" t="s">
        <v>227</v>
      </c>
      <c r="B1138" s="262">
        <v>60295.95</v>
      </c>
      <c r="C1138" s="219">
        <v>45104</v>
      </c>
      <c r="D1138" s="76">
        <v>45121.555555555555</v>
      </c>
      <c r="E1138" s="76">
        <v>45121</v>
      </c>
      <c r="F1138" s="273">
        <f t="shared" si="85"/>
        <v>9.2777777777773736</v>
      </c>
      <c r="G1138" s="273">
        <f t="shared" si="86"/>
        <v>-0.55555555555474712</v>
      </c>
      <c r="H1138" s="273">
        <f t="shared" si="87"/>
        <v>8.7222222222226264</v>
      </c>
      <c r="I1138" s="303">
        <f t="shared" si="88"/>
        <v>8.1033035016199744E-4</v>
      </c>
      <c r="J1138" s="301">
        <f t="shared" si="89"/>
        <v>7.067881387524416E-3</v>
      </c>
      <c r="K1138" s="111"/>
      <c r="L1138" s="222"/>
      <c r="M1138" s="7"/>
    </row>
    <row r="1139" spans="1:13" ht="15">
      <c r="A1139" s="30" t="s">
        <v>227</v>
      </c>
      <c r="B1139" s="262">
        <v>60344.7</v>
      </c>
      <c r="C1139" s="219">
        <v>45079</v>
      </c>
      <c r="D1139" s="76">
        <v>45088.356944444444</v>
      </c>
      <c r="E1139" s="76">
        <v>45106</v>
      </c>
      <c r="F1139" s="273">
        <f t="shared" si="85"/>
        <v>5.1784722222218988</v>
      </c>
      <c r="G1139" s="273">
        <f t="shared" si="86"/>
        <v>17.643055555556202</v>
      </c>
      <c r="H1139" s="273">
        <f t="shared" si="87"/>
        <v>22.821527777778101</v>
      </c>
      <c r="I1139" s="303">
        <f t="shared" si="88"/>
        <v>8.1098551198580809E-4</v>
      </c>
      <c r="J1139" s="301">
        <f t="shared" si="89"/>
        <v>1.8507928389159715E-2</v>
      </c>
      <c r="K1139" s="111"/>
      <c r="L1139" s="222"/>
      <c r="M1139" s="7"/>
    </row>
    <row r="1140" spans="1:13" ht="15">
      <c r="A1140" s="30" t="s">
        <v>227</v>
      </c>
      <c r="B1140" s="262">
        <v>60430.5</v>
      </c>
      <c r="C1140" s="219">
        <v>45139</v>
      </c>
      <c r="D1140" s="76">
        <v>45153.568055555559</v>
      </c>
      <c r="E1140" s="76">
        <v>45167</v>
      </c>
      <c r="F1140" s="273">
        <f t="shared" si="85"/>
        <v>7.7840277777795563</v>
      </c>
      <c r="G1140" s="273">
        <f t="shared" si="86"/>
        <v>13.431944444440887</v>
      </c>
      <c r="H1140" s="273">
        <f t="shared" si="87"/>
        <v>21.215972222220444</v>
      </c>
      <c r="I1140" s="303">
        <f t="shared" si="88"/>
        <v>8.1213859679571485E-4</v>
      </c>
      <c r="J1140" s="301">
        <f t="shared" si="89"/>
        <v>1.7230309910210975E-2</v>
      </c>
      <c r="K1140" s="111"/>
      <c r="L1140" s="222"/>
      <c r="M1140" s="7"/>
    </row>
    <row r="1141" spans="1:13" ht="15">
      <c r="A1141" s="30" t="s">
        <v>227</v>
      </c>
      <c r="B1141" s="262">
        <v>60621.599999999999</v>
      </c>
      <c r="C1141" s="219">
        <v>44931</v>
      </c>
      <c r="D1141" s="76">
        <v>44978.306250000001</v>
      </c>
      <c r="E1141" s="76">
        <v>44953</v>
      </c>
      <c r="F1141" s="273">
        <f t="shared" si="85"/>
        <v>24.153125000000728</v>
      </c>
      <c r="G1141" s="273">
        <f t="shared" si="86"/>
        <v>-25.306250000001455</v>
      </c>
      <c r="H1141" s="273">
        <f t="shared" si="87"/>
        <v>-1.1531250000007276</v>
      </c>
      <c r="I1141" s="303">
        <f t="shared" si="88"/>
        <v>8.1470683114505274E-4</v>
      </c>
      <c r="J1141" s="301">
        <f t="shared" si="89"/>
        <v>-9.3945881466473173E-4</v>
      </c>
      <c r="K1141" s="111"/>
      <c r="L1141" s="222"/>
      <c r="M1141" s="7"/>
    </row>
    <row r="1142" spans="1:13" ht="15">
      <c r="A1142" s="30" t="s">
        <v>227</v>
      </c>
      <c r="B1142" s="262">
        <v>60648.9</v>
      </c>
      <c r="C1142" s="219">
        <v>44944</v>
      </c>
      <c r="D1142" s="76">
        <v>44960.224999999999</v>
      </c>
      <c r="E1142" s="76">
        <v>44971</v>
      </c>
      <c r="F1142" s="273">
        <f t="shared" si="85"/>
        <v>8.6124999999992724</v>
      </c>
      <c r="G1142" s="273">
        <f t="shared" si="86"/>
        <v>10.775000000001455</v>
      </c>
      <c r="H1142" s="273">
        <f t="shared" si="87"/>
        <v>19.387500000000728</v>
      </c>
      <c r="I1142" s="303">
        <f t="shared" si="88"/>
        <v>8.1507372176638671E-4</v>
      </c>
      <c r="J1142" s="301">
        <f t="shared" si="89"/>
        <v>1.5802241780746417E-2</v>
      </c>
      <c r="K1142" s="111"/>
      <c r="L1142" s="222"/>
      <c r="M1142" s="7"/>
    </row>
    <row r="1143" spans="1:13" ht="15">
      <c r="A1143" s="30" t="s">
        <v>227</v>
      </c>
      <c r="B1143" s="262">
        <v>60672.3</v>
      </c>
      <c r="C1143" s="219">
        <v>45145</v>
      </c>
      <c r="D1143" s="76">
        <v>45184.585416666669</v>
      </c>
      <c r="E1143" s="76">
        <v>45167</v>
      </c>
      <c r="F1143" s="273">
        <f t="shared" si="85"/>
        <v>20.292708333334303</v>
      </c>
      <c r="G1143" s="273">
        <f t="shared" si="86"/>
        <v>-17.585416666668607</v>
      </c>
      <c r="H1143" s="273">
        <f t="shared" si="87"/>
        <v>2.7072916666656965</v>
      </c>
      <c r="I1143" s="303">
        <f t="shared" si="88"/>
        <v>8.1538819944181593E-4</v>
      </c>
      <c r="J1143" s="301">
        <f t="shared" si="89"/>
        <v>2.2074936774463751E-3</v>
      </c>
      <c r="K1143" s="111"/>
      <c r="L1143" s="222"/>
      <c r="M1143" s="7"/>
    </row>
    <row r="1144" spans="1:13" ht="15">
      <c r="A1144" s="30" t="s">
        <v>227</v>
      </c>
      <c r="B1144" s="262">
        <v>60732.75</v>
      </c>
      <c r="C1144" s="219">
        <v>45104</v>
      </c>
      <c r="D1144" s="76">
        <v>45131.508333333331</v>
      </c>
      <c r="E1144" s="76">
        <v>45121</v>
      </c>
      <c r="F1144" s="273">
        <f t="shared" si="85"/>
        <v>14.254166666665697</v>
      </c>
      <c r="G1144" s="273">
        <f t="shared" si="86"/>
        <v>-10.508333333331393</v>
      </c>
      <c r="H1144" s="273">
        <f t="shared" si="87"/>
        <v>3.7458333333343035</v>
      </c>
      <c r="I1144" s="303">
        <f t="shared" si="88"/>
        <v>8.1620060010334104E-4</v>
      </c>
      <c r="J1144" s="301">
        <f t="shared" si="89"/>
        <v>3.0573514145545567E-3</v>
      </c>
      <c r="K1144" s="111"/>
      <c r="L1144" s="222"/>
      <c r="M1144" s="7"/>
    </row>
    <row r="1145" spans="1:13" ht="15">
      <c r="A1145" s="30" t="s">
        <v>227</v>
      </c>
      <c r="B1145" s="262">
        <v>60762</v>
      </c>
      <c r="C1145" s="219">
        <v>44929</v>
      </c>
      <c r="D1145" s="76">
        <v>44966.321527777778</v>
      </c>
      <c r="E1145" s="76">
        <v>44953</v>
      </c>
      <c r="F1145" s="273">
        <f t="shared" si="85"/>
        <v>19.160763888889051</v>
      </c>
      <c r="G1145" s="273">
        <f t="shared" si="86"/>
        <v>-13.321527777778101</v>
      </c>
      <c r="H1145" s="273">
        <f t="shared" si="87"/>
        <v>5.8392361111109494</v>
      </c>
      <c r="I1145" s="303">
        <f t="shared" si="88"/>
        <v>8.1659369719762754E-4</v>
      </c>
      <c r="J1145" s="301">
        <f t="shared" si="89"/>
        <v>4.7682834047819865E-3</v>
      </c>
      <c r="K1145" s="111"/>
      <c r="L1145" s="222"/>
      <c r="M1145" s="7"/>
    </row>
    <row r="1146" spans="1:13" ht="15">
      <c r="A1146" s="30" t="s">
        <v>227</v>
      </c>
      <c r="B1146" s="262">
        <v>60767.85</v>
      </c>
      <c r="C1146" s="219">
        <v>45249</v>
      </c>
      <c r="D1146" s="76">
        <v>45255.554166666669</v>
      </c>
      <c r="E1146" s="76">
        <v>45274</v>
      </c>
      <c r="F1146" s="273">
        <f t="shared" si="85"/>
        <v>3.7770833333343035</v>
      </c>
      <c r="G1146" s="273">
        <f t="shared" si="86"/>
        <v>18.445833333331393</v>
      </c>
      <c r="H1146" s="273">
        <f t="shared" si="87"/>
        <v>22.222916666665697</v>
      </c>
      <c r="I1146" s="303">
        <f t="shared" si="88"/>
        <v>8.1667231661648472E-4</v>
      </c>
      <c r="J1146" s="301">
        <f t="shared" si="89"/>
        <v>1.8148840836140961E-2</v>
      </c>
      <c r="K1146" s="111"/>
      <c r="L1146" s="222"/>
      <c r="M1146" s="7"/>
    </row>
    <row r="1147" spans="1:13" ht="15">
      <c r="A1147" s="30" t="s">
        <v>227</v>
      </c>
      <c r="B1147" s="262">
        <v>61109.1</v>
      </c>
      <c r="C1147" s="219">
        <v>45104</v>
      </c>
      <c r="D1147" s="76">
        <v>45123.558333333334</v>
      </c>
      <c r="E1147" s="76">
        <v>45121</v>
      </c>
      <c r="F1147" s="273">
        <f t="shared" si="85"/>
        <v>10.279166666667152</v>
      </c>
      <c r="G1147" s="273">
        <f t="shared" si="86"/>
        <v>-2.5583333333343035</v>
      </c>
      <c r="H1147" s="273">
        <f t="shared" si="87"/>
        <v>7.7208333333328483</v>
      </c>
      <c r="I1147" s="303">
        <f t="shared" si="88"/>
        <v>8.2125844938315954E-4</v>
      </c>
      <c r="J1147" s="301">
        <f t="shared" si="89"/>
        <v>6.3407996112787458E-3</v>
      </c>
      <c r="K1147" s="111"/>
      <c r="L1147" s="222"/>
      <c r="M1147" s="7"/>
    </row>
    <row r="1148" spans="1:13" ht="15">
      <c r="A1148" s="30" t="s">
        <v>227</v>
      </c>
      <c r="B1148" s="262">
        <v>61450.35</v>
      </c>
      <c r="C1148" s="219">
        <v>45249</v>
      </c>
      <c r="D1148" s="76">
        <v>45262.431250000001</v>
      </c>
      <c r="E1148" s="76">
        <v>45274</v>
      </c>
      <c r="F1148" s="273">
        <f t="shared" si="85"/>
        <v>7.2156250000007276</v>
      </c>
      <c r="G1148" s="273">
        <f t="shared" si="86"/>
        <v>11.568749999998545</v>
      </c>
      <c r="H1148" s="273">
        <f t="shared" si="87"/>
        <v>18.784374999999272</v>
      </c>
      <c r="I1148" s="303">
        <f t="shared" si="88"/>
        <v>8.2584458214983426E-4</v>
      </c>
      <c r="J1148" s="301">
        <f t="shared" si="89"/>
        <v>1.5512974322820191E-2</v>
      </c>
      <c r="K1148" s="111"/>
      <c r="L1148" s="222"/>
      <c r="M1148" s="7"/>
    </row>
    <row r="1149" spans="1:13" ht="15">
      <c r="A1149" s="30" t="s">
        <v>227</v>
      </c>
      <c r="B1149" s="262">
        <v>61483.5</v>
      </c>
      <c r="C1149" s="219">
        <v>45042</v>
      </c>
      <c r="D1149" s="76">
        <v>45051.29583333333</v>
      </c>
      <c r="E1149" s="76">
        <v>45058</v>
      </c>
      <c r="F1149" s="273">
        <f t="shared" si="85"/>
        <v>5.1479166666649689</v>
      </c>
      <c r="G1149" s="273">
        <f t="shared" si="86"/>
        <v>6.7041666666700621</v>
      </c>
      <c r="H1149" s="273">
        <f t="shared" si="87"/>
        <v>11.852083333335031</v>
      </c>
      <c r="I1149" s="303">
        <f t="shared" si="88"/>
        <v>8.262900921900255E-4</v>
      </c>
      <c r="J1149" s="301">
        <f t="shared" si="89"/>
        <v>9.7932590301452668E-3</v>
      </c>
      <c r="K1149" s="111"/>
      <c r="L1149" s="222"/>
      <c r="M1149" s="7"/>
    </row>
    <row r="1150" spans="1:13" ht="15">
      <c r="A1150" s="30" t="s">
        <v>227</v>
      </c>
      <c r="B1150" s="262">
        <v>61538.1</v>
      </c>
      <c r="C1150" s="219">
        <v>45107</v>
      </c>
      <c r="D1150" s="76">
        <v>45120.552083333336</v>
      </c>
      <c r="E1150" s="76">
        <v>45121</v>
      </c>
      <c r="F1150" s="273">
        <f t="shared" si="85"/>
        <v>7.2760416666678793</v>
      </c>
      <c r="G1150" s="273">
        <f t="shared" si="86"/>
        <v>0.44791666666424135</v>
      </c>
      <c r="H1150" s="273">
        <f t="shared" si="87"/>
        <v>7.7239583333321207</v>
      </c>
      <c r="I1150" s="303">
        <f t="shared" si="88"/>
        <v>8.2702387343269344E-4</v>
      </c>
      <c r="J1150" s="301">
        <f t="shared" si="89"/>
        <v>6.3878979390650618E-3</v>
      </c>
      <c r="K1150" s="111"/>
      <c r="L1150" s="222"/>
      <c r="M1150" s="7"/>
    </row>
    <row r="1151" spans="1:13" ht="15">
      <c r="A1151" s="30" t="s">
        <v>227</v>
      </c>
      <c r="B1151" s="262">
        <v>61680.45</v>
      </c>
      <c r="C1151" s="219">
        <v>45097</v>
      </c>
      <c r="D1151" s="76">
        <v>45105.345833333333</v>
      </c>
      <c r="E1151" s="76">
        <v>45121</v>
      </c>
      <c r="F1151" s="273">
        <f t="shared" si="85"/>
        <v>4.6729166666664241</v>
      </c>
      <c r="G1151" s="273">
        <f t="shared" si="86"/>
        <v>15.654166666667152</v>
      </c>
      <c r="H1151" s="273">
        <f t="shared" si="87"/>
        <v>20.327083333333576</v>
      </c>
      <c r="I1151" s="303">
        <f t="shared" si="88"/>
        <v>8.2893694595822056E-4</v>
      </c>
      <c r="J1151" s="301">
        <f t="shared" si="89"/>
        <v>1.6849870378571781E-2</v>
      </c>
      <c r="K1151" s="111"/>
      <c r="L1151" s="222"/>
      <c r="M1151" s="7"/>
    </row>
    <row r="1152" spans="1:13" ht="15">
      <c r="A1152" s="30" t="s">
        <v>227</v>
      </c>
      <c r="B1152" s="262">
        <v>61787.7</v>
      </c>
      <c r="C1152" s="219">
        <v>45287</v>
      </c>
      <c r="D1152" s="76">
        <v>45293.47152777778</v>
      </c>
      <c r="E1152" s="76">
        <v>45303</v>
      </c>
      <c r="F1152" s="273">
        <f t="shared" si="85"/>
        <v>3.7357638888897782</v>
      </c>
      <c r="G1152" s="273">
        <f t="shared" si="86"/>
        <v>9.5284722222204437</v>
      </c>
      <c r="H1152" s="273">
        <f t="shared" si="87"/>
        <v>13.264236111110222</v>
      </c>
      <c r="I1152" s="303">
        <f t="shared" si="88"/>
        <v>8.3037830197060412E-4</v>
      </c>
      <c r="J1152" s="301">
        <f t="shared" si="89"/>
        <v>1.1014333858880876E-2</v>
      </c>
      <c r="K1152" s="111"/>
      <c r="L1152" s="222"/>
      <c r="M1152" s="7"/>
    </row>
    <row r="1153" spans="1:13" ht="15">
      <c r="A1153" s="30" t="s">
        <v>227</v>
      </c>
      <c r="B1153" s="262">
        <v>61881.3</v>
      </c>
      <c r="C1153" s="219">
        <v>45089</v>
      </c>
      <c r="D1153" s="76">
        <v>45099.541666666664</v>
      </c>
      <c r="E1153" s="76">
        <v>45106</v>
      </c>
      <c r="F1153" s="273">
        <f t="shared" si="85"/>
        <v>5.7708333333321207</v>
      </c>
      <c r="G1153" s="273">
        <f t="shared" si="86"/>
        <v>6.4583333333357587</v>
      </c>
      <c r="H1153" s="273">
        <f t="shared" si="87"/>
        <v>12.229166666667879</v>
      </c>
      <c r="I1153" s="303">
        <f t="shared" si="88"/>
        <v>8.3163621267232069E-4</v>
      </c>
      <c r="J1153" s="301">
        <f t="shared" si="89"/>
        <v>1.0170217850806263E-2</v>
      </c>
      <c r="K1153" s="111"/>
      <c r="L1153" s="222"/>
      <c r="M1153" s="7"/>
    </row>
    <row r="1154" spans="1:13" ht="15">
      <c r="A1154" s="30" t="s">
        <v>227</v>
      </c>
      <c r="B1154" s="262">
        <v>62027.55</v>
      </c>
      <c r="C1154" s="219">
        <v>45106</v>
      </c>
      <c r="D1154" s="76">
        <v>45125.302777777775</v>
      </c>
      <c r="E1154" s="76">
        <v>45121</v>
      </c>
      <c r="F1154" s="273">
        <f t="shared" si="85"/>
        <v>10.151388888887595</v>
      </c>
      <c r="G1154" s="273">
        <f t="shared" si="86"/>
        <v>-4.3027777777751908</v>
      </c>
      <c r="H1154" s="273">
        <f t="shared" si="87"/>
        <v>5.8486111111124046</v>
      </c>
      <c r="I1154" s="303">
        <f t="shared" si="88"/>
        <v>8.3360169814375266E-4</v>
      </c>
      <c r="J1154" s="301">
        <f t="shared" si="89"/>
        <v>4.8754121540057205E-3</v>
      </c>
      <c r="K1154" s="111"/>
      <c r="L1154" s="222"/>
      <c r="M1154" s="7"/>
    </row>
    <row r="1155" spans="1:13" ht="15">
      <c r="A1155" s="30" t="s">
        <v>227</v>
      </c>
      <c r="B1155" s="262">
        <v>62146.5</v>
      </c>
      <c r="C1155" s="219">
        <v>45106</v>
      </c>
      <c r="D1155" s="76">
        <v>45125.302083333336</v>
      </c>
      <c r="E1155" s="76">
        <v>45121</v>
      </c>
      <c r="F1155" s="273">
        <f t="shared" si="85"/>
        <v>10.151041666667879</v>
      </c>
      <c r="G1155" s="273">
        <f t="shared" si="86"/>
        <v>-4.3020833333357587</v>
      </c>
      <c r="H1155" s="273">
        <f t="shared" si="87"/>
        <v>5.8489583333321207</v>
      </c>
      <c r="I1155" s="303">
        <f t="shared" si="88"/>
        <v>8.3520029299385067E-4</v>
      </c>
      <c r="J1155" s="301">
        <f t="shared" si="89"/>
        <v>4.8850517137078121E-3</v>
      </c>
      <c r="K1155" s="111"/>
      <c r="L1155" s="222"/>
      <c r="M1155" s="7"/>
    </row>
    <row r="1156" spans="1:13" ht="15">
      <c r="A1156" s="30" t="s">
        <v>227</v>
      </c>
      <c r="B1156" s="262">
        <v>62581.35</v>
      </c>
      <c r="C1156" s="219">
        <v>45287</v>
      </c>
      <c r="D1156" s="76">
        <v>45298.378472222219</v>
      </c>
      <c r="E1156" s="76">
        <v>45303</v>
      </c>
      <c r="F1156" s="273">
        <f t="shared" si="85"/>
        <v>6.1892361111094942</v>
      </c>
      <c r="G1156" s="273">
        <f t="shared" si="86"/>
        <v>4.6215277777810115</v>
      </c>
      <c r="H1156" s="273">
        <f t="shared" si="87"/>
        <v>10.810763888890506</v>
      </c>
      <c r="I1156" s="303">
        <f t="shared" si="88"/>
        <v>8.4104433646224196E-4</v>
      </c>
      <c r="J1156" s="301">
        <f t="shared" si="89"/>
        <v>9.0923317415818813E-3</v>
      </c>
      <c r="K1156" s="111"/>
      <c r="L1156" s="222"/>
      <c r="M1156" s="7"/>
    </row>
    <row r="1157" spans="1:13" ht="15">
      <c r="A1157" s="30" t="s">
        <v>227</v>
      </c>
      <c r="B1157" s="262">
        <v>62602.8</v>
      </c>
      <c r="C1157" s="219">
        <v>44929</v>
      </c>
      <c r="D1157" s="76">
        <v>44977.304166666669</v>
      </c>
      <c r="E1157" s="76">
        <v>44953</v>
      </c>
      <c r="F1157" s="273">
        <f t="shared" si="85"/>
        <v>24.652083333334303</v>
      </c>
      <c r="G1157" s="273">
        <f t="shared" si="86"/>
        <v>-24.304166666668607</v>
      </c>
      <c r="H1157" s="273">
        <f t="shared" si="87"/>
        <v>0.34791666666569654</v>
      </c>
      <c r="I1157" s="303">
        <f t="shared" si="88"/>
        <v>8.4133260766471865E-4</v>
      </c>
      <c r="J1157" s="301">
        <f t="shared" si="89"/>
        <v>2.9271363641586716E-4</v>
      </c>
      <c r="K1157" s="111"/>
      <c r="L1157" s="222"/>
      <c r="M1157" s="7"/>
    </row>
    <row r="1158" spans="1:13" ht="15">
      <c r="A1158" s="30" t="s">
        <v>227</v>
      </c>
      <c r="B1158" s="262">
        <v>62628.15</v>
      </c>
      <c r="C1158" s="219">
        <v>45288</v>
      </c>
      <c r="D1158" s="76">
        <v>45295.411111111112</v>
      </c>
      <c r="E1158" s="76">
        <v>45303</v>
      </c>
      <c r="F1158" s="273">
        <f t="shared" si="85"/>
        <v>4.2055555555562023</v>
      </c>
      <c r="G1158" s="273">
        <f t="shared" si="86"/>
        <v>7.5888888888875954</v>
      </c>
      <c r="H1158" s="273">
        <f t="shared" si="87"/>
        <v>11.794444444443798</v>
      </c>
      <c r="I1158" s="303">
        <f t="shared" si="88"/>
        <v>8.4167329181310019E-4</v>
      </c>
      <c r="J1158" s="301">
        <f t="shared" si="89"/>
        <v>9.9270688806617421E-3</v>
      </c>
      <c r="K1158" s="111"/>
      <c r="L1158" s="222"/>
      <c r="M1158" s="7"/>
    </row>
    <row r="1159" spans="1:13" ht="15">
      <c r="A1159" s="30" t="s">
        <v>227</v>
      </c>
      <c r="B1159" s="262">
        <v>62762.7</v>
      </c>
      <c r="C1159" s="219">
        <v>45144</v>
      </c>
      <c r="D1159" s="76">
        <v>45165.350694444445</v>
      </c>
      <c r="E1159" s="76">
        <v>45167</v>
      </c>
      <c r="F1159" s="273">
        <f t="shared" si="85"/>
        <v>11.175347222222626</v>
      </c>
      <c r="G1159" s="273">
        <f t="shared" si="86"/>
        <v>1.6493055555547471</v>
      </c>
      <c r="H1159" s="273">
        <f t="shared" si="87"/>
        <v>12.824652777777374</v>
      </c>
      <c r="I1159" s="303">
        <f t="shared" si="88"/>
        <v>8.4348153844681761E-4</v>
      </c>
      <c r="J1159" s="301">
        <f t="shared" si="89"/>
        <v>1.0817357855045912E-2</v>
      </c>
      <c r="K1159" s="111"/>
      <c r="L1159" s="222"/>
      <c r="M1159" s="7"/>
    </row>
    <row r="1160" spans="1:13" ht="15">
      <c r="A1160" s="30" t="s">
        <v>227</v>
      </c>
      <c r="B1160" s="262">
        <v>62891.4</v>
      </c>
      <c r="C1160" s="219">
        <v>45107</v>
      </c>
      <c r="D1160" s="76">
        <v>45126.488888888889</v>
      </c>
      <c r="E1160" s="76">
        <v>45121</v>
      </c>
      <c r="F1160" s="273">
        <f t="shared" si="85"/>
        <v>10.244444444444525</v>
      </c>
      <c r="G1160" s="273">
        <f t="shared" si="86"/>
        <v>-5.4888888888890506</v>
      </c>
      <c r="H1160" s="273">
        <f t="shared" si="87"/>
        <v>4.7555555555554747</v>
      </c>
      <c r="I1160" s="303">
        <f t="shared" si="88"/>
        <v>8.4521116566167785E-4</v>
      </c>
      <c r="J1160" s="301">
        <f t="shared" si="89"/>
        <v>4.0194486544799105E-3</v>
      </c>
      <c r="K1160" s="111"/>
      <c r="L1160" s="222"/>
      <c r="M1160" s="7"/>
    </row>
    <row r="1161" spans="1:13" ht="15">
      <c r="A1161" s="30" t="s">
        <v>227</v>
      </c>
      <c r="B1161" s="262">
        <v>62928.45</v>
      </c>
      <c r="C1161" s="219">
        <v>45156</v>
      </c>
      <c r="D1161" s="76">
        <v>45167.509722222225</v>
      </c>
      <c r="E1161" s="76">
        <v>45183</v>
      </c>
      <c r="F1161" s="273">
        <f t="shared" si="85"/>
        <v>6.2548611111124046</v>
      </c>
      <c r="G1161" s="273">
        <f t="shared" si="86"/>
        <v>15.490277777775191</v>
      </c>
      <c r="H1161" s="273">
        <f t="shared" si="87"/>
        <v>21.745138888887595</v>
      </c>
      <c r="I1161" s="303">
        <f t="shared" si="88"/>
        <v>8.4570908864777395E-4</v>
      </c>
      <c r="J1161" s="301">
        <f t="shared" si="89"/>
        <v>1.8390061592240395E-2</v>
      </c>
      <c r="K1161" s="111"/>
      <c r="L1161" s="222"/>
      <c r="M1161" s="7"/>
    </row>
    <row r="1162" spans="1:13" ht="15">
      <c r="A1162" s="30" t="s">
        <v>227</v>
      </c>
      <c r="B1162" s="262">
        <v>63072.75</v>
      </c>
      <c r="C1162" s="219">
        <v>45152</v>
      </c>
      <c r="D1162" s="76">
        <v>45165.347916666666</v>
      </c>
      <c r="E1162" s="76">
        <v>45167</v>
      </c>
      <c r="F1162" s="273">
        <f t="shared" ref="F1162:F1225" si="90">(D1162-C1162+1)/2</f>
        <v>7.1739583333328483</v>
      </c>
      <c r="G1162" s="273">
        <f t="shared" ref="G1162:G1225" si="91">E1162-D1162</f>
        <v>1.6520833333343035</v>
      </c>
      <c r="H1162" s="273">
        <f t="shared" ref="H1162:H1225" si="92">SUM(F1162:G1162)</f>
        <v>8.8260416666671517</v>
      </c>
      <c r="I1162" s="303">
        <f t="shared" ref="I1162:I1225" si="93">+B1162/B$1768</f>
        <v>8.4764836764625361E-4</v>
      </c>
      <c r="J1162" s="301">
        <f t="shared" ref="J1162:J1225" si="94">+I1162*H1162</f>
        <v>7.4813798115282307E-3</v>
      </c>
      <c r="K1162" s="111"/>
      <c r="L1162" s="222"/>
      <c r="M1162" s="7"/>
    </row>
    <row r="1163" spans="1:13" ht="15">
      <c r="A1163" s="30" t="s">
        <v>227</v>
      </c>
      <c r="B1163" s="262">
        <v>63090.3</v>
      </c>
      <c r="C1163" s="219">
        <v>45155</v>
      </c>
      <c r="D1163" s="76">
        <v>45182.545138888891</v>
      </c>
      <c r="E1163" s="76">
        <v>45183</v>
      </c>
      <c r="F1163" s="273">
        <f t="shared" si="90"/>
        <v>14.272569444445253</v>
      </c>
      <c r="G1163" s="273">
        <f t="shared" si="91"/>
        <v>0.45486111110949423</v>
      </c>
      <c r="H1163" s="273">
        <f t="shared" si="92"/>
        <v>14.727430555554747</v>
      </c>
      <c r="I1163" s="303">
        <f t="shared" si="93"/>
        <v>8.4788422590282545E-4</v>
      </c>
      <c r="J1163" s="301">
        <f t="shared" si="94"/>
        <v>1.2487156056134156E-2</v>
      </c>
      <c r="K1163" s="111"/>
      <c r="L1163" s="222"/>
      <c r="M1163" s="7"/>
    </row>
    <row r="1164" spans="1:13" ht="15">
      <c r="A1164" s="30" t="s">
        <v>227</v>
      </c>
      <c r="B1164" s="262">
        <v>63103.95</v>
      </c>
      <c r="C1164" s="219">
        <v>45235</v>
      </c>
      <c r="D1164" s="76">
        <v>45242.300694444442</v>
      </c>
      <c r="E1164" s="76">
        <v>45259</v>
      </c>
      <c r="F1164" s="273">
        <f t="shared" si="90"/>
        <v>4.1503472222211713</v>
      </c>
      <c r="G1164" s="273">
        <f t="shared" si="91"/>
        <v>16.699305555557657</v>
      </c>
      <c r="H1164" s="273">
        <f t="shared" si="92"/>
        <v>20.849652777778829</v>
      </c>
      <c r="I1164" s="303">
        <f t="shared" si="93"/>
        <v>8.4806767121349232E-4</v>
      </c>
      <c r="J1164" s="301">
        <f t="shared" si="94"/>
        <v>1.7681916476860814E-2</v>
      </c>
      <c r="K1164" s="111"/>
      <c r="L1164" s="222"/>
      <c r="M1164" s="7"/>
    </row>
    <row r="1165" spans="1:13" ht="15">
      <c r="A1165" s="30" t="s">
        <v>227</v>
      </c>
      <c r="B1165" s="262">
        <v>63197.55</v>
      </c>
      <c r="C1165" s="219">
        <v>45255</v>
      </c>
      <c r="D1165" s="76">
        <v>45267.59097222222</v>
      </c>
      <c r="E1165" s="76">
        <v>45274</v>
      </c>
      <c r="F1165" s="273">
        <f t="shared" si="90"/>
        <v>6.7954861111102218</v>
      </c>
      <c r="G1165" s="273">
        <f t="shared" si="91"/>
        <v>6.4090277777795563</v>
      </c>
      <c r="H1165" s="273">
        <f t="shared" si="92"/>
        <v>13.204513888889778</v>
      </c>
      <c r="I1165" s="303">
        <f t="shared" si="93"/>
        <v>8.4932558191520889E-4</v>
      </c>
      <c r="J1165" s="301">
        <f t="shared" si="94"/>
        <v>1.1214931442588769E-2</v>
      </c>
      <c r="K1165" s="111"/>
      <c r="L1165" s="222"/>
      <c r="M1165" s="7"/>
    </row>
    <row r="1166" spans="1:13" ht="15">
      <c r="A1166" s="30" t="s">
        <v>227</v>
      </c>
      <c r="B1166" s="262">
        <v>63279.45</v>
      </c>
      <c r="C1166" s="219">
        <v>45288</v>
      </c>
      <c r="D1166" s="76">
        <v>45293.472222222219</v>
      </c>
      <c r="E1166" s="76">
        <v>45303</v>
      </c>
      <c r="F1166" s="273">
        <f t="shared" si="90"/>
        <v>3.2361111111094942</v>
      </c>
      <c r="G1166" s="273">
        <f t="shared" si="91"/>
        <v>9.5277777777810115</v>
      </c>
      <c r="H1166" s="273">
        <f t="shared" si="92"/>
        <v>12.763888888890506</v>
      </c>
      <c r="I1166" s="303">
        <f t="shared" si="93"/>
        <v>8.504262537792108E-4</v>
      </c>
      <c r="J1166" s="301">
        <f t="shared" si="94"/>
        <v>1.0854746211433246E-2</v>
      </c>
      <c r="K1166" s="111"/>
      <c r="L1166" s="222"/>
      <c r="M1166" s="7"/>
    </row>
    <row r="1167" spans="1:13" ht="15">
      <c r="A1167" s="30" t="s">
        <v>227</v>
      </c>
      <c r="B1167" s="262">
        <v>63419.85</v>
      </c>
      <c r="C1167" s="219">
        <v>45261</v>
      </c>
      <c r="D1167" s="76">
        <v>45269.601388888892</v>
      </c>
      <c r="E1167" s="76">
        <v>45289</v>
      </c>
      <c r="F1167" s="273">
        <f t="shared" si="90"/>
        <v>4.8006944444459805</v>
      </c>
      <c r="G1167" s="273">
        <f t="shared" si="91"/>
        <v>19.398611111108039</v>
      </c>
      <c r="H1167" s="273">
        <f t="shared" si="92"/>
        <v>24.19930555555402</v>
      </c>
      <c r="I1167" s="303">
        <f t="shared" si="93"/>
        <v>8.523131198317856E-4</v>
      </c>
      <c r="J1167" s="301">
        <f t="shared" si="94"/>
        <v>2.0625385615816907E-2</v>
      </c>
      <c r="K1167" s="111"/>
      <c r="L1167" s="222"/>
      <c r="M1167" s="7"/>
    </row>
    <row r="1168" spans="1:13" ht="15">
      <c r="A1168" s="30" t="s">
        <v>227</v>
      </c>
      <c r="B1168" s="262">
        <v>63503.7</v>
      </c>
      <c r="C1168" s="219">
        <v>45287</v>
      </c>
      <c r="D1168" s="76">
        <v>45294.481944444444</v>
      </c>
      <c r="E1168" s="76">
        <v>45303</v>
      </c>
      <c r="F1168" s="273">
        <f t="shared" si="90"/>
        <v>4.2409722222218988</v>
      </c>
      <c r="G1168" s="273">
        <f t="shared" si="91"/>
        <v>8.5180555555562023</v>
      </c>
      <c r="H1168" s="273">
        <f t="shared" si="92"/>
        <v>12.759027777778101</v>
      </c>
      <c r="I1168" s="303">
        <f t="shared" si="93"/>
        <v>8.5343999816873994E-4</v>
      </c>
      <c r="J1168" s="301">
        <f t="shared" si="94"/>
        <v>1.0889064643301844E-2</v>
      </c>
      <c r="K1168" s="111"/>
      <c r="L1168" s="222"/>
      <c r="M1168" s="7"/>
    </row>
    <row r="1169" spans="1:13" ht="15">
      <c r="A1169" s="30" t="s">
        <v>227</v>
      </c>
      <c r="B1169" s="262">
        <v>63562.2</v>
      </c>
      <c r="C1169" s="219">
        <v>45265</v>
      </c>
      <c r="D1169" s="76">
        <v>45286.417361111111</v>
      </c>
      <c r="E1169" s="76">
        <v>45289</v>
      </c>
      <c r="F1169" s="273">
        <f t="shared" si="90"/>
        <v>11.208680555555475</v>
      </c>
      <c r="G1169" s="273">
        <f t="shared" si="91"/>
        <v>2.5826388888890506</v>
      </c>
      <c r="H1169" s="273">
        <f t="shared" si="92"/>
        <v>13.791319444444525</v>
      </c>
      <c r="I1169" s="303">
        <f t="shared" si="93"/>
        <v>8.5422619235731273E-4</v>
      </c>
      <c r="J1169" s="301">
        <f t="shared" si="94"/>
        <v>1.1780906296611217E-2</v>
      </c>
      <c r="K1169" s="111"/>
      <c r="L1169" s="222"/>
      <c r="M1169" s="7"/>
    </row>
    <row r="1170" spans="1:13" ht="15">
      <c r="A1170" s="30" t="s">
        <v>227</v>
      </c>
      <c r="B1170" s="262">
        <v>63609</v>
      </c>
      <c r="C1170" s="219">
        <v>45156</v>
      </c>
      <c r="D1170" s="76">
        <v>45183.581250000003</v>
      </c>
      <c r="E1170" s="76">
        <v>45183</v>
      </c>
      <c r="F1170" s="273">
        <f t="shared" si="90"/>
        <v>14.290625000001455</v>
      </c>
      <c r="G1170" s="273">
        <f t="shared" si="91"/>
        <v>-0.58125000000291038</v>
      </c>
      <c r="H1170" s="273">
        <f t="shared" si="92"/>
        <v>13.709374999998545</v>
      </c>
      <c r="I1170" s="303">
        <f t="shared" si="93"/>
        <v>8.5485514770817107E-4</v>
      </c>
      <c r="J1170" s="301">
        <f t="shared" si="94"/>
        <v>1.1719529790610464E-2</v>
      </c>
      <c r="K1170" s="111"/>
      <c r="L1170" s="222"/>
      <c r="M1170" s="7"/>
    </row>
    <row r="1171" spans="1:13" ht="15">
      <c r="A1171" s="30" t="s">
        <v>227</v>
      </c>
      <c r="B1171" s="262">
        <v>63640.2</v>
      </c>
      <c r="C1171" s="219">
        <v>45255</v>
      </c>
      <c r="D1171" s="76">
        <v>45267.591666666667</v>
      </c>
      <c r="E1171" s="76">
        <v>45274</v>
      </c>
      <c r="F1171" s="273">
        <f t="shared" si="90"/>
        <v>6.7958333333335759</v>
      </c>
      <c r="G1171" s="273">
        <f t="shared" si="91"/>
        <v>6.4083333333328483</v>
      </c>
      <c r="H1171" s="273">
        <f t="shared" si="92"/>
        <v>13.204166666666424</v>
      </c>
      <c r="I1171" s="303">
        <f t="shared" si="93"/>
        <v>8.5527445127540978E-4</v>
      </c>
      <c r="J1171" s="301">
        <f t="shared" si="94"/>
        <v>1.1293186400382182E-2</v>
      </c>
      <c r="K1171" s="111"/>
      <c r="L1171" s="222"/>
      <c r="M1171" s="7"/>
    </row>
    <row r="1172" spans="1:13" ht="15">
      <c r="A1172" s="30" t="s">
        <v>227</v>
      </c>
      <c r="B1172" s="262">
        <v>63669.45</v>
      </c>
      <c r="C1172" s="219">
        <v>45255</v>
      </c>
      <c r="D1172" s="76">
        <v>45268.591666666667</v>
      </c>
      <c r="E1172" s="76">
        <v>45274</v>
      </c>
      <c r="F1172" s="273">
        <f t="shared" si="90"/>
        <v>7.2958333333335759</v>
      </c>
      <c r="G1172" s="273">
        <f t="shared" si="91"/>
        <v>5.4083333333328483</v>
      </c>
      <c r="H1172" s="273">
        <f t="shared" si="92"/>
        <v>12.704166666666424</v>
      </c>
      <c r="I1172" s="303">
        <f t="shared" si="93"/>
        <v>8.5566754836969617E-4</v>
      </c>
      <c r="J1172" s="301">
        <f t="shared" si="94"/>
        <v>1.0870543145746474E-2</v>
      </c>
      <c r="K1172" s="111"/>
      <c r="L1172" s="222"/>
      <c r="M1172" s="7"/>
    </row>
    <row r="1173" spans="1:13" ht="15">
      <c r="A1173" s="30" t="s">
        <v>227</v>
      </c>
      <c r="B1173" s="262">
        <v>63878.1</v>
      </c>
      <c r="C1173" s="219">
        <v>45235</v>
      </c>
      <c r="D1173" s="76">
        <v>45242.300694444442</v>
      </c>
      <c r="E1173" s="76">
        <v>45259</v>
      </c>
      <c r="F1173" s="273">
        <f t="shared" si="90"/>
        <v>4.1503472222211713</v>
      </c>
      <c r="G1173" s="273">
        <f t="shared" si="91"/>
        <v>16.699305555557657</v>
      </c>
      <c r="H1173" s="273">
        <f t="shared" si="92"/>
        <v>20.849652777778829</v>
      </c>
      <c r="I1173" s="303">
        <f t="shared" si="93"/>
        <v>8.584716409756059E-4</v>
      </c>
      <c r="J1173" s="301">
        <f t="shared" si="94"/>
        <v>1.789883563391139E-2</v>
      </c>
      <c r="K1173" s="111"/>
      <c r="L1173" s="222"/>
      <c r="M1173" s="7"/>
    </row>
    <row r="1174" spans="1:13" ht="15">
      <c r="A1174" s="30" t="s">
        <v>227</v>
      </c>
      <c r="B1174" s="262">
        <v>64100.4</v>
      </c>
      <c r="C1174" s="219">
        <v>45235</v>
      </c>
      <c r="D1174" s="76">
        <v>45244.376388888886</v>
      </c>
      <c r="E1174" s="76">
        <v>45259</v>
      </c>
      <c r="F1174" s="273">
        <f t="shared" si="90"/>
        <v>5.1881944444430701</v>
      </c>
      <c r="G1174" s="273">
        <f t="shared" si="91"/>
        <v>14.62361111111386</v>
      </c>
      <c r="H1174" s="273">
        <f t="shared" si="92"/>
        <v>19.81180555555693</v>
      </c>
      <c r="I1174" s="303">
        <f t="shared" si="93"/>
        <v>8.6145917889218261E-4</v>
      </c>
      <c r="J1174" s="301">
        <f t="shared" si="94"/>
        <v>1.7067061746261655E-2</v>
      </c>
      <c r="K1174" s="111"/>
      <c r="L1174" s="222"/>
      <c r="M1174" s="7"/>
    </row>
    <row r="1175" spans="1:13" ht="15">
      <c r="A1175" s="30" t="s">
        <v>227</v>
      </c>
      <c r="B1175" s="262">
        <v>64119.9</v>
      </c>
      <c r="C1175" s="219">
        <v>45131</v>
      </c>
      <c r="D1175" s="76">
        <v>45164.345138888886</v>
      </c>
      <c r="E1175" s="76">
        <v>45152</v>
      </c>
      <c r="F1175" s="273">
        <f t="shared" si="90"/>
        <v>17.17256944444307</v>
      </c>
      <c r="G1175" s="273">
        <f t="shared" si="91"/>
        <v>-12.34513888888614</v>
      </c>
      <c r="H1175" s="273">
        <f t="shared" si="92"/>
        <v>4.8274305555569299</v>
      </c>
      <c r="I1175" s="303">
        <f t="shared" si="93"/>
        <v>8.6172124362170698E-4</v>
      </c>
      <c r="J1175" s="301">
        <f t="shared" si="94"/>
        <v>4.1598994618319458E-3</v>
      </c>
      <c r="K1175" s="111"/>
      <c r="L1175" s="222"/>
      <c r="M1175" s="7"/>
    </row>
    <row r="1176" spans="1:13" ht="15">
      <c r="A1176" s="30" t="s">
        <v>227</v>
      </c>
      <c r="B1176" s="262">
        <v>64207.65</v>
      </c>
      <c r="C1176" s="219">
        <v>45261</v>
      </c>
      <c r="D1176" s="76">
        <v>45278.579861111109</v>
      </c>
      <c r="E1176" s="76">
        <v>45289</v>
      </c>
      <c r="F1176" s="273">
        <f t="shared" si="90"/>
        <v>9.2899305555547471</v>
      </c>
      <c r="G1176" s="273">
        <f t="shared" si="91"/>
        <v>10.420138888890506</v>
      </c>
      <c r="H1176" s="273">
        <f t="shared" si="92"/>
        <v>19.710069444445253</v>
      </c>
      <c r="I1176" s="303">
        <f t="shared" si="93"/>
        <v>8.6290053490456617E-4</v>
      </c>
      <c r="J1176" s="301">
        <f t="shared" si="94"/>
        <v>1.7007829466617955E-2</v>
      </c>
      <c r="K1176" s="111"/>
      <c r="L1176" s="222"/>
      <c r="M1176" s="7"/>
    </row>
    <row r="1177" spans="1:13" ht="15">
      <c r="A1177" s="30" t="s">
        <v>227</v>
      </c>
      <c r="B1177" s="262">
        <v>64252.5</v>
      </c>
      <c r="C1177" s="219">
        <v>45156</v>
      </c>
      <c r="D1177" s="76">
        <v>45173.54583333333</v>
      </c>
      <c r="E1177" s="76">
        <v>45183</v>
      </c>
      <c r="F1177" s="273">
        <f t="shared" si="90"/>
        <v>9.2729166666649689</v>
      </c>
      <c r="G1177" s="273">
        <f t="shared" si="91"/>
        <v>9.4541666666700621</v>
      </c>
      <c r="H1177" s="273">
        <f t="shared" si="92"/>
        <v>18.727083333335031</v>
      </c>
      <c r="I1177" s="303">
        <f t="shared" si="93"/>
        <v>8.6350328378247197E-4</v>
      </c>
      <c r="J1177" s="301">
        <f t="shared" si="94"/>
        <v>1.61708979540028E-2</v>
      </c>
      <c r="K1177" s="111"/>
      <c r="L1177" s="222"/>
      <c r="M1177" s="7"/>
    </row>
    <row r="1178" spans="1:13" ht="15">
      <c r="A1178" s="30" t="s">
        <v>227</v>
      </c>
      <c r="B1178" s="262">
        <v>64324.65</v>
      </c>
      <c r="C1178" s="219">
        <v>45139</v>
      </c>
      <c r="D1178" s="76">
        <v>45149.590277777781</v>
      </c>
      <c r="E1178" s="76">
        <v>45167</v>
      </c>
      <c r="F1178" s="273">
        <f t="shared" si="90"/>
        <v>5.7951388888905058</v>
      </c>
      <c r="G1178" s="273">
        <f t="shared" si="91"/>
        <v>17.409722222218988</v>
      </c>
      <c r="H1178" s="273">
        <f t="shared" si="92"/>
        <v>23.204861111109494</v>
      </c>
      <c r="I1178" s="303">
        <f t="shared" si="93"/>
        <v>8.6447292328171174E-4</v>
      </c>
      <c r="J1178" s="301">
        <f t="shared" si="94"/>
        <v>2.0059974119066935E-2</v>
      </c>
      <c r="K1178" s="111"/>
      <c r="L1178" s="222"/>
      <c r="M1178" s="7"/>
    </row>
    <row r="1179" spans="1:13" ht="15">
      <c r="A1179" s="30" t="s">
        <v>227</v>
      </c>
      <c r="B1179" s="262">
        <v>64457.25</v>
      </c>
      <c r="C1179" s="219">
        <v>45152</v>
      </c>
      <c r="D1179" s="76">
        <v>45165.348611111112</v>
      </c>
      <c r="E1179" s="76">
        <v>45167</v>
      </c>
      <c r="F1179" s="273">
        <f t="shared" si="90"/>
        <v>7.1743055555562023</v>
      </c>
      <c r="G1179" s="273">
        <f t="shared" si="91"/>
        <v>1.6513888888875954</v>
      </c>
      <c r="H1179" s="273">
        <f t="shared" si="92"/>
        <v>8.8256944444437977</v>
      </c>
      <c r="I1179" s="303">
        <f t="shared" si="93"/>
        <v>8.6625496344247684E-4</v>
      </c>
      <c r="J1179" s="301">
        <f t="shared" si="94"/>
        <v>7.6453016183261327E-3</v>
      </c>
      <c r="K1179" s="111"/>
      <c r="L1179" s="222"/>
      <c r="M1179" s="7"/>
    </row>
    <row r="1180" spans="1:13" ht="15">
      <c r="A1180" s="30" t="s">
        <v>227</v>
      </c>
      <c r="B1180" s="262">
        <v>64463.1</v>
      </c>
      <c r="C1180" s="219">
        <v>45152</v>
      </c>
      <c r="D1180" s="76">
        <v>45161.286111111112</v>
      </c>
      <c r="E1180" s="76">
        <v>45167</v>
      </c>
      <c r="F1180" s="273">
        <f t="shared" si="90"/>
        <v>5.1430555555562023</v>
      </c>
      <c r="G1180" s="273">
        <f t="shared" si="91"/>
        <v>5.7138888888875954</v>
      </c>
      <c r="H1180" s="273">
        <f t="shared" si="92"/>
        <v>10.856944444443798</v>
      </c>
      <c r="I1180" s="303">
        <f t="shared" si="93"/>
        <v>8.6633358286133401E-4</v>
      </c>
      <c r="J1180" s="301">
        <f t="shared" si="94"/>
        <v>9.4057355794814508E-3</v>
      </c>
      <c r="K1180" s="111"/>
      <c r="L1180" s="222"/>
      <c r="M1180" s="7"/>
    </row>
    <row r="1181" spans="1:13" ht="15">
      <c r="A1181" s="30" t="s">
        <v>227</v>
      </c>
      <c r="B1181" s="262">
        <v>64560.6</v>
      </c>
      <c r="C1181" s="219">
        <v>45127</v>
      </c>
      <c r="D1181" s="76">
        <v>45143.545138888891</v>
      </c>
      <c r="E1181" s="76">
        <v>45152</v>
      </c>
      <c r="F1181" s="273">
        <f t="shared" si="90"/>
        <v>8.7725694444452529</v>
      </c>
      <c r="G1181" s="273">
        <f t="shared" si="91"/>
        <v>8.4548611111094942</v>
      </c>
      <c r="H1181" s="273">
        <f t="shared" si="92"/>
        <v>17.227430555554747</v>
      </c>
      <c r="I1181" s="303">
        <f t="shared" si="93"/>
        <v>8.6764390650895544E-4</v>
      </c>
      <c r="J1181" s="301">
        <f t="shared" si="94"/>
        <v>1.4947275146333264E-2</v>
      </c>
      <c r="K1181" s="111"/>
      <c r="L1181" s="222"/>
      <c r="M1181" s="7"/>
    </row>
    <row r="1182" spans="1:13" ht="15">
      <c r="A1182" s="30" t="s">
        <v>227</v>
      </c>
      <c r="B1182" s="262">
        <v>64724.4</v>
      </c>
      <c r="C1182" s="219">
        <v>45226</v>
      </c>
      <c r="D1182" s="76">
        <v>45249.402083333334</v>
      </c>
      <c r="E1182" s="76">
        <v>45244</v>
      </c>
      <c r="F1182" s="273">
        <f t="shared" si="90"/>
        <v>12.201041666667152</v>
      </c>
      <c r="G1182" s="273">
        <f t="shared" si="91"/>
        <v>-5.4020833333343035</v>
      </c>
      <c r="H1182" s="273">
        <f t="shared" si="92"/>
        <v>6.7989583333328483</v>
      </c>
      <c r="I1182" s="303">
        <f t="shared" si="93"/>
        <v>8.6984525023695936E-4</v>
      </c>
      <c r="J1182" s="301">
        <f t="shared" si="94"/>
        <v>5.9140416128085713E-3</v>
      </c>
      <c r="K1182" s="111"/>
      <c r="L1182" s="222"/>
      <c r="M1182" s="7"/>
    </row>
    <row r="1183" spans="1:13" ht="15">
      <c r="A1183" s="30" t="s">
        <v>227</v>
      </c>
      <c r="B1183" s="262">
        <v>64736.1</v>
      </c>
      <c r="C1183" s="219">
        <v>45151</v>
      </c>
      <c r="D1183" s="76">
        <v>45176.34375</v>
      </c>
      <c r="E1183" s="76">
        <v>45167</v>
      </c>
      <c r="F1183" s="273">
        <f t="shared" si="90"/>
        <v>13.171875</v>
      </c>
      <c r="G1183" s="273">
        <f t="shared" si="91"/>
        <v>-9.34375</v>
      </c>
      <c r="H1183" s="273">
        <f t="shared" si="92"/>
        <v>3.828125</v>
      </c>
      <c r="I1183" s="303">
        <f t="shared" si="93"/>
        <v>8.7000248907467381E-4</v>
      </c>
      <c r="J1183" s="301">
        <f t="shared" si="94"/>
        <v>3.3304782784889858E-3</v>
      </c>
      <c r="K1183" s="111"/>
      <c r="L1183" s="222"/>
      <c r="M1183" s="7"/>
    </row>
    <row r="1184" spans="1:13" ht="15">
      <c r="A1184" s="30" t="s">
        <v>227</v>
      </c>
      <c r="B1184" s="262">
        <v>64936.95</v>
      </c>
      <c r="C1184" s="219">
        <v>45079</v>
      </c>
      <c r="D1184" s="76">
        <v>45096.512499999997</v>
      </c>
      <c r="E1184" s="76">
        <v>45106</v>
      </c>
      <c r="F1184" s="273">
        <f t="shared" si="90"/>
        <v>9.2562499999985448</v>
      </c>
      <c r="G1184" s="273">
        <f t="shared" si="91"/>
        <v>9.4875000000029104</v>
      </c>
      <c r="H1184" s="273">
        <f t="shared" si="92"/>
        <v>18.743750000001455</v>
      </c>
      <c r="I1184" s="303">
        <f t="shared" si="93"/>
        <v>8.7270175578877383E-4</v>
      </c>
      <c r="J1184" s="301">
        <f t="shared" si="94"/>
        <v>1.6357703535067099E-2</v>
      </c>
      <c r="K1184" s="111"/>
      <c r="L1184" s="222"/>
      <c r="M1184" s="7"/>
    </row>
    <row r="1185" spans="1:13" ht="15">
      <c r="A1185" s="30" t="s">
        <v>227</v>
      </c>
      <c r="B1185" s="262">
        <v>65011.05</v>
      </c>
      <c r="C1185" s="219">
        <v>45265</v>
      </c>
      <c r="D1185" s="76">
        <v>45349.557638888888</v>
      </c>
      <c r="E1185" s="76">
        <v>45289</v>
      </c>
      <c r="F1185" s="273">
        <f t="shared" si="90"/>
        <v>42.778819444443798</v>
      </c>
      <c r="G1185" s="273">
        <f t="shared" si="91"/>
        <v>-60.557638888887595</v>
      </c>
      <c r="H1185" s="273">
        <f t="shared" si="92"/>
        <v>-17.778819444443798</v>
      </c>
      <c r="I1185" s="303">
        <f t="shared" si="93"/>
        <v>8.7369760176096614E-4</v>
      </c>
      <c r="J1185" s="301">
        <f t="shared" si="94"/>
        <v>-1.5533311910751779E-2</v>
      </c>
      <c r="K1185" s="111"/>
      <c r="L1185" s="222"/>
      <c r="M1185" s="7"/>
    </row>
    <row r="1186" spans="1:13" ht="15">
      <c r="A1186" s="30" t="s">
        <v>227</v>
      </c>
      <c r="B1186" s="262">
        <v>65055.9</v>
      </c>
      <c r="C1186" s="219">
        <v>45265</v>
      </c>
      <c r="D1186" s="76">
        <v>45324.418749999997</v>
      </c>
      <c r="E1186" s="76">
        <v>45289</v>
      </c>
      <c r="F1186" s="273">
        <f t="shared" si="90"/>
        <v>30.209374999998545</v>
      </c>
      <c r="G1186" s="273">
        <f t="shared" si="91"/>
        <v>-35.41874999999709</v>
      </c>
      <c r="H1186" s="273">
        <f t="shared" si="92"/>
        <v>-5.2093749999985448</v>
      </c>
      <c r="I1186" s="303">
        <f t="shared" si="93"/>
        <v>8.7430035063887194E-4</v>
      </c>
      <c r="J1186" s="301">
        <f t="shared" si="94"/>
        <v>-4.554558389108101E-3</v>
      </c>
      <c r="K1186" s="111"/>
      <c r="L1186" s="222"/>
      <c r="M1186" s="7"/>
    </row>
    <row r="1187" spans="1:13" ht="15">
      <c r="A1187" s="30" t="s">
        <v>227</v>
      </c>
      <c r="B1187" s="262">
        <v>65087.1</v>
      </c>
      <c r="C1187" s="219">
        <v>45226</v>
      </c>
      <c r="D1187" s="76">
        <v>45249.400694444441</v>
      </c>
      <c r="E1187" s="76">
        <v>45244</v>
      </c>
      <c r="F1187" s="273">
        <f t="shared" si="90"/>
        <v>12.200347222220444</v>
      </c>
      <c r="G1187" s="273">
        <f t="shared" si="91"/>
        <v>-5.4006944444408873</v>
      </c>
      <c r="H1187" s="273">
        <f t="shared" si="92"/>
        <v>6.7996527777795563</v>
      </c>
      <c r="I1187" s="303">
        <f t="shared" si="93"/>
        <v>8.7471965420611076E-4</v>
      </c>
      <c r="J1187" s="301">
        <f t="shared" si="94"/>
        <v>5.9477899265009543E-3</v>
      </c>
      <c r="K1187" s="111"/>
      <c r="L1187" s="222"/>
      <c r="M1187" s="7"/>
    </row>
    <row r="1188" spans="1:13" ht="15">
      <c r="A1188" s="30" t="s">
        <v>227</v>
      </c>
      <c r="B1188" s="262">
        <v>65184.6</v>
      </c>
      <c r="C1188" s="219">
        <v>45129</v>
      </c>
      <c r="D1188" s="76">
        <v>45147.365972222222</v>
      </c>
      <c r="E1188" s="76">
        <v>45152</v>
      </c>
      <c r="F1188" s="273">
        <f t="shared" si="90"/>
        <v>9.6829861111109494</v>
      </c>
      <c r="G1188" s="273">
        <f t="shared" si="91"/>
        <v>4.6340277777781012</v>
      </c>
      <c r="H1188" s="273">
        <f t="shared" si="92"/>
        <v>14.317013888889051</v>
      </c>
      <c r="I1188" s="303">
        <f t="shared" si="93"/>
        <v>8.7602997785373208E-4</v>
      </c>
      <c r="J1188" s="301">
        <f t="shared" si="94"/>
        <v>1.2542133360015049E-2</v>
      </c>
      <c r="K1188" s="111"/>
      <c r="L1188" s="222"/>
      <c r="M1188" s="7"/>
    </row>
    <row r="1189" spans="1:13" ht="15">
      <c r="A1189" s="30" t="s">
        <v>227</v>
      </c>
      <c r="B1189" s="262">
        <v>65301.599999999999</v>
      </c>
      <c r="C1189" s="219">
        <v>45248</v>
      </c>
      <c r="D1189" s="76">
        <v>45259.474305555559</v>
      </c>
      <c r="E1189" s="76">
        <v>45274</v>
      </c>
      <c r="F1189" s="273">
        <f t="shared" si="90"/>
        <v>6.2371527777795563</v>
      </c>
      <c r="G1189" s="273">
        <f t="shared" si="91"/>
        <v>14.525694444440887</v>
      </c>
      <c r="H1189" s="273">
        <f t="shared" si="92"/>
        <v>20.762847222220444</v>
      </c>
      <c r="I1189" s="303">
        <f t="shared" si="93"/>
        <v>8.7760236623087766E-4</v>
      </c>
      <c r="J1189" s="301">
        <f t="shared" si="94"/>
        <v>1.8221523851910868E-2</v>
      </c>
      <c r="K1189" s="111"/>
      <c r="L1189" s="222"/>
      <c r="M1189" s="7"/>
    </row>
    <row r="1190" spans="1:13" ht="15">
      <c r="A1190" s="30" t="s">
        <v>227</v>
      </c>
      <c r="B1190" s="262">
        <v>65319.15</v>
      </c>
      <c r="C1190" s="219">
        <v>45131</v>
      </c>
      <c r="D1190" s="76">
        <v>45163.341666666667</v>
      </c>
      <c r="E1190" s="76">
        <v>45152</v>
      </c>
      <c r="F1190" s="273">
        <f t="shared" si="90"/>
        <v>16.670833333333576</v>
      </c>
      <c r="G1190" s="273">
        <f t="shared" si="91"/>
        <v>-11.341666666667152</v>
      </c>
      <c r="H1190" s="273">
        <f t="shared" si="92"/>
        <v>5.3291666666664241</v>
      </c>
      <c r="I1190" s="303">
        <f t="shared" si="93"/>
        <v>8.7783822448744961E-4</v>
      </c>
      <c r="J1190" s="301">
        <f t="shared" si="94"/>
        <v>4.6781462046641539E-3</v>
      </c>
      <c r="K1190" s="111"/>
      <c r="L1190" s="222"/>
      <c r="M1190" s="7"/>
    </row>
    <row r="1191" spans="1:13" ht="15">
      <c r="A1191" s="30" t="s">
        <v>227</v>
      </c>
      <c r="B1191" s="262">
        <v>65410.8</v>
      </c>
      <c r="C1191" s="219">
        <v>45261</v>
      </c>
      <c r="D1191" s="76">
        <v>45325.421527777777</v>
      </c>
      <c r="E1191" s="76">
        <v>45289</v>
      </c>
      <c r="F1191" s="273">
        <f t="shared" si="90"/>
        <v>32.710763888888323</v>
      </c>
      <c r="G1191" s="273">
        <f t="shared" si="91"/>
        <v>-36.421527777776646</v>
      </c>
      <c r="H1191" s="273">
        <f t="shared" si="92"/>
        <v>-3.710763888888323</v>
      </c>
      <c r="I1191" s="303">
        <f t="shared" si="93"/>
        <v>8.7906992871621364E-4</v>
      </c>
      <c r="J1191" s="301">
        <f t="shared" si="94"/>
        <v>-3.2620209472877578E-3</v>
      </c>
      <c r="K1191" s="111"/>
      <c r="L1191" s="222"/>
      <c r="M1191" s="7"/>
    </row>
    <row r="1192" spans="1:13" ht="15">
      <c r="A1192" s="30" t="s">
        <v>227</v>
      </c>
      <c r="B1192" s="262">
        <v>65422.5</v>
      </c>
      <c r="C1192" s="219">
        <v>44944</v>
      </c>
      <c r="D1192" s="76">
        <v>44955.26458333333</v>
      </c>
      <c r="E1192" s="76">
        <v>44971</v>
      </c>
      <c r="F1192" s="273">
        <f t="shared" si="90"/>
        <v>6.1322916666649689</v>
      </c>
      <c r="G1192" s="273">
        <f t="shared" si="91"/>
        <v>15.735416666670062</v>
      </c>
      <c r="H1192" s="273">
        <f t="shared" si="92"/>
        <v>21.867708333335031</v>
      </c>
      <c r="I1192" s="303">
        <f t="shared" si="93"/>
        <v>8.792271675539282E-4</v>
      </c>
      <c r="J1192" s="301">
        <f t="shared" si="94"/>
        <v>1.922668325881359E-2</v>
      </c>
      <c r="K1192" s="111"/>
      <c r="L1192" s="222"/>
      <c r="M1192" s="7"/>
    </row>
    <row r="1193" spans="1:13" ht="15">
      <c r="A1193" s="30" t="s">
        <v>227</v>
      </c>
      <c r="B1193" s="262">
        <v>65547.3</v>
      </c>
      <c r="C1193" s="219">
        <v>45139</v>
      </c>
      <c r="D1193" s="76">
        <v>45149.59097222222</v>
      </c>
      <c r="E1193" s="76">
        <v>45167</v>
      </c>
      <c r="F1193" s="273">
        <f t="shared" si="90"/>
        <v>5.7954861111102218</v>
      </c>
      <c r="G1193" s="273">
        <f t="shared" si="91"/>
        <v>17.409027777779556</v>
      </c>
      <c r="H1193" s="273">
        <f t="shared" si="92"/>
        <v>23.204513888889778</v>
      </c>
      <c r="I1193" s="303">
        <f t="shared" si="93"/>
        <v>8.8090438182288359E-4</v>
      </c>
      <c r="J1193" s="301">
        <f t="shared" si="94"/>
        <v>2.0440957962792966E-2</v>
      </c>
      <c r="K1193" s="111"/>
      <c r="L1193" s="222"/>
      <c r="M1193" s="7"/>
    </row>
    <row r="1194" spans="1:13" ht="15">
      <c r="A1194" s="30" t="s">
        <v>227</v>
      </c>
      <c r="B1194" s="262">
        <v>65637</v>
      </c>
      <c r="C1194" s="219">
        <v>45082</v>
      </c>
      <c r="D1194" s="76">
        <v>45094.26458333333</v>
      </c>
      <c r="E1194" s="76">
        <v>45106</v>
      </c>
      <c r="F1194" s="273">
        <f t="shared" si="90"/>
        <v>6.6322916666649689</v>
      </c>
      <c r="G1194" s="273">
        <f t="shared" si="91"/>
        <v>11.735416666670062</v>
      </c>
      <c r="H1194" s="273">
        <f t="shared" si="92"/>
        <v>18.367708333335031</v>
      </c>
      <c r="I1194" s="303">
        <f t="shared" si="93"/>
        <v>8.821098795786952E-4</v>
      </c>
      <c r="J1194" s="301">
        <f t="shared" si="94"/>
        <v>1.620233698605476E-2</v>
      </c>
      <c r="K1194" s="111"/>
      <c r="L1194" s="222"/>
      <c r="M1194" s="7"/>
    </row>
    <row r="1195" spans="1:13" ht="15">
      <c r="A1195" s="30" t="s">
        <v>227</v>
      </c>
      <c r="B1195" s="262">
        <v>65676</v>
      </c>
      <c r="C1195" s="219">
        <v>45127</v>
      </c>
      <c r="D1195" s="76">
        <v>45141.425000000003</v>
      </c>
      <c r="E1195" s="76">
        <v>45152</v>
      </c>
      <c r="F1195" s="273">
        <f t="shared" si="90"/>
        <v>7.7125000000014552</v>
      </c>
      <c r="G1195" s="273">
        <f t="shared" si="91"/>
        <v>10.57499999999709</v>
      </c>
      <c r="H1195" s="273">
        <f t="shared" si="92"/>
        <v>18.287499999998545</v>
      </c>
      <c r="I1195" s="303">
        <f t="shared" si="93"/>
        <v>8.8263400903774373E-4</v>
      </c>
      <c r="J1195" s="301">
        <f t="shared" si="94"/>
        <v>1.6141169440276455E-2</v>
      </c>
      <c r="K1195" s="111"/>
      <c r="L1195" s="222"/>
      <c r="M1195" s="7"/>
    </row>
    <row r="1196" spans="1:13" ht="15">
      <c r="A1196" s="30" t="s">
        <v>227</v>
      </c>
      <c r="B1196" s="262">
        <v>65728.649999999994</v>
      </c>
      <c r="C1196" s="219">
        <v>45274</v>
      </c>
      <c r="D1196" s="76">
        <v>45282.629166666666</v>
      </c>
      <c r="E1196" s="76">
        <v>45289</v>
      </c>
      <c r="F1196" s="273">
        <f t="shared" si="90"/>
        <v>4.8145833333328483</v>
      </c>
      <c r="G1196" s="273">
        <f t="shared" si="91"/>
        <v>6.3708333333343035</v>
      </c>
      <c r="H1196" s="273">
        <f t="shared" si="92"/>
        <v>11.185416666667152</v>
      </c>
      <c r="I1196" s="303">
        <f t="shared" si="93"/>
        <v>8.8334158380745913E-4</v>
      </c>
      <c r="J1196" s="301">
        <f t="shared" si="94"/>
        <v>9.8805436738801117E-3</v>
      </c>
      <c r="K1196" s="111"/>
      <c r="L1196" s="222"/>
      <c r="M1196" s="7"/>
    </row>
    <row r="1197" spans="1:13" ht="15">
      <c r="A1197" s="30" t="s">
        <v>227</v>
      </c>
      <c r="B1197" s="262">
        <v>65755.95</v>
      </c>
      <c r="C1197" s="219">
        <v>45226</v>
      </c>
      <c r="D1197" s="76">
        <v>45234.4375</v>
      </c>
      <c r="E1197" s="76">
        <v>45244</v>
      </c>
      <c r="F1197" s="273">
        <f t="shared" si="90"/>
        <v>4.71875</v>
      </c>
      <c r="G1197" s="273">
        <f t="shared" si="91"/>
        <v>9.5625</v>
      </c>
      <c r="H1197" s="273">
        <f t="shared" si="92"/>
        <v>14.28125</v>
      </c>
      <c r="I1197" s="303">
        <f t="shared" si="93"/>
        <v>8.8370847442879321E-4</v>
      </c>
      <c r="J1197" s="301">
        <f t="shared" si="94"/>
        <v>1.2620461650436203E-2</v>
      </c>
      <c r="K1197" s="111"/>
      <c r="L1197" s="222"/>
      <c r="M1197" s="7"/>
    </row>
    <row r="1198" spans="1:13" ht="15">
      <c r="A1198" s="30" t="s">
        <v>227</v>
      </c>
      <c r="B1198" s="262">
        <v>65773.5</v>
      </c>
      <c r="C1198" s="219">
        <v>45145</v>
      </c>
      <c r="D1198" s="76">
        <v>45159.387499999997</v>
      </c>
      <c r="E1198" s="76">
        <v>45167</v>
      </c>
      <c r="F1198" s="273">
        <f t="shared" si="90"/>
        <v>7.6937499999985448</v>
      </c>
      <c r="G1198" s="273">
        <f t="shared" si="91"/>
        <v>7.6125000000029104</v>
      </c>
      <c r="H1198" s="273">
        <f t="shared" si="92"/>
        <v>15.306250000001455</v>
      </c>
      <c r="I1198" s="303">
        <f t="shared" si="93"/>
        <v>8.8394433268536505E-4</v>
      </c>
      <c r="J1198" s="301">
        <f t="shared" si="94"/>
        <v>1.3529872942166656E-2</v>
      </c>
      <c r="K1198" s="111"/>
      <c r="L1198" s="222"/>
      <c r="M1198" s="7"/>
    </row>
    <row r="1199" spans="1:13" ht="15">
      <c r="A1199" s="30" t="s">
        <v>227</v>
      </c>
      <c r="B1199" s="262">
        <v>65830.05</v>
      </c>
      <c r="C1199" s="219">
        <v>45235</v>
      </c>
      <c r="D1199" s="76">
        <v>45247.397222222222</v>
      </c>
      <c r="E1199" s="76">
        <v>45259</v>
      </c>
      <c r="F1199" s="273">
        <f t="shared" si="90"/>
        <v>6.6986111111109494</v>
      </c>
      <c r="G1199" s="273">
        <f t="shared" si="91"/>
        <v>11.602777777778101</v>
      </c>
      <c r="H1199" s="273">
        <f t="shared" si="92"/>
        <v>18.301388888889051</v>
      </c>
      <c r="I1199" s="303">
        <f t="shared" si="93"/>
        <v>8.8470432040098552E-4</v>
      </c>
      <c r="J1199" s="301">
        <f t="shared" si="94"/>
        <v>1.6191317819338736E-2</v>
      </c>
      <c r="K1199" s="111"/>
      <c r="L1199" s="222"/>
      <c r="M1199" s="7"/>
    </row>
    <row r="1200" spans="1:13" ht="15">
      <c r="A1200" s="30" t="s">
        <v>227</v>
      </c>
      <c r="B1200" s="262">
        <v>65845.649999999994</v>
      </c>
      <c r="C1200" s="219">
        <v>44997</v>
      </c>
      <c r="D1200" s="76">
        <v>45018.228472222225</v>
      </c>
      <c r="E1200" s="76">
        <v>45014</v>
      </c>
      <c r="F1200" s="273">
        <f t="shared" si="90"/>
        <v>11.114236111112405</v>
      </c>
      <c r="G1200" s="273">
        <f t="shared" si="91"/>
        <v>-4.2284722222248092</v>
      </c>
      <c r="H1200" s="273">
        <f t="shared" si="92"/>
        <v>6.8857638888875954</v>
      </c>
      <c r="I1200" s="303">
        <f t="shared" si="93"/>
        <v>8.8491397218460482E-4</v>
      </c>
      <c r="J1200" s="301">
        <f t="shared" si="94"/>
        <v>6.0933086744408343E-3</v>
      </c>
      <c r="K1200" s="111"/>
      <c r="L1200" s="222"/>
      <c r="M1200" s="7"/>
    </row>
    <row r="1201" spans="1:13" ht="15">
      <c r="A1201" s="30" t="s">
        <v>227</v>
      </c>
      <c r="B1201" s="262">
        <v>65847.600000000006</v>
      </c>
      <c r="C1201" s="219">
        <v>45266</v>
      </c>
      <c r="D1201" s="76">
        <v>45281.624305555553</v>
      </c>
      <c r="E1201" s="76">
        <v>45289</v>
      </c>
      <c r="F1201" s="273">
        <f t="shared" si="90"/>
        <v>8.312152777776646</v>
      </c>
      <c r="G1201" s="273">
        <f t="shared" si="91"/>
        <v>7.3756944444467081</v>
      </c>
      <c r="H1201" s="273">
        <f t="shared" si="92"/>
        <v>15.687847222223354</v>
      </c>
      <c r="I1201" s="303">
        <f t="shared" si="93"/>
        <v>8.8494017865755736E-4</v>
      </c>
      <c r="J1201" s="301">
        <f t="shared" si="94"/>
        <v>1.3882806323586799E-2</v>
      </c>
      <c r="K1201" s="111"/>
      <c r="L1201" s="222"/>
      <c r="M1201" s="7"/>
    </row>
    <row r="1202" spans="1:13" ht="15">
      <c r="A1202" s="30" t="s">
        <v>227</v>
      </c>
      <c r="B1202" s="262">
        <v>65921.7</v>
      </c>
      <c r="C1202" s="219">
        <v>45265</v>
      </c>
      <c r="D1202" s="76">
        <v>45383.51666666667</v>
      </c>
      <c r="E1202" s="76">
        <v>45289</v>
      </c>
      <c r="F1202" s="273">
        <f t="shared" si="90"/>
        <v>59.758333333335031</v>
      </c>
      <c r="G1202" s="273">
        <f t="shared" si="91"/>
        <v>-94.516666666670062</v>
      </c>
      <c r="H1202" s="273">
        <f t="shared" si="92"/>
        <v>-34.758333333335031</v>
      </c>
      <c r="I1202" s="303">
        <f t="shared" si="93"/>
        <v>8.8593602462974945E-4</v>
      </c>
      <c r="J1202" s="301">
        <f t="shared" si="94"/>
        <v>-3.0793659656090544E-2</v>
      </c>
      <c r="K1202" s="111"/>
      <c r="L1202" s="222"/>
      <c r="M1202" s="7"/>
    </row>
    <row r="1203" spans="1:13" ht="15">
      <c r="A1203" s="30" t="s">
        <v>227</v>
      </c>
      <c r="B1203" s="262">
        <v>66001.649999999994</v>
      </c>
      <c r="C1203" s="219">
        <v>45156</v>
      </c>
      <c r="D1203" s="76">
        <v>45183.580555555556</v>
      </c>
      <c r="E1203" s="76">
        <v>45183</v>
      </c>
      <c r="F1203" s="273">
        <f t="shared" si="90"/>
        <v>14.290277777778101</v>
      </c>
      <c r="G1203" s="273">
        <f t="shared" si="91"/>
        <v>-0.58055555555620231</v>
      </c>
      <c r="H1203" s="273">
        <f t="shared" si="92"/>
        <v>13.709722222221899</v>
      </c>
      <c r="I1203" s="303">
        <f t="shared" si="93"/>
        <v>8.8701049002079893E-4</v>
      </c>
      <c r="J1203" s="301">
        <f t="shared" si="94"/>
        <v>1.2160667426382082E-2</v>
      </c>
      <c r="K1203" s="111"/>
      <c r="L1203" s="222"/>
      <c r="M1203" s="7"/>
    </row>
    <row r="1204" spans="1:13" ht="15">
      <c r="A1204" s="30" t="s">
        <v>227</v>
      </c>
      <c r="B1204" s="262">
        <v>66155.7</v>
      </c>
      <c r="C1204" s="219">
        <v>45261</v>
      </c>
      <c r="D1204" s="76">
        <v>45272.53125</v>
      </c>
      <c r="E1204" s="76">
        <v>45289</v>
      </c>
      <c r="F1204" s="273">
        <f t="shared" si="90"/>
        <v>6.265625</v>
      </c>
      <c r="G1204" s="273">
        <f t="shared" si="91"/>
        <v>16.46875</v>
      </c>
      <c r="H1204" s="273">
        <f t="shared" si="92"/>
        <v>22.734375</v>
      </c>
      <c r="I1204" s="303">
        <f t="shared" si="93"/>
        <v>8.8908080138404072E-4</v>
      </c>
      <c r="J1204" s="301">
        <f t="shared" si="94"/>
        <v>2.0212696343965299E-2</v>
      </c>
      <c r="K1204" s="111"/>
      <c r="L1204" s="222"/>
      <c r="M1204" s="7"/>
    </row>
    <row r="1205" spans="1:13" ht="15">
      <c r="A1205" s="30" t="s">
        <v>227</v>
      </c>
      <c r="B1205" s="262">
        <v>66181.05</v>
      </c>
      <c r="C1205" s="219">
        <v>45226</v>
      </c>
      <c r="D1205" s="76">
        <v>45241.368750000001</v>
      </c>
      <c r="E1205" s="76">
        <v>45244</v>
      </c>
      <c r="F1205" s="273">
        <f t="shared" si="90"/>
        <v>8.1843750000007276</v>
      </c>
      <c r="G1205" s="273">
        <f t="shared" si="91"/>
        <v>2.6312499999985448</v>
      </c>
      <c r="H1205" s="273">
        <f t="shared" si="92"/>
        <v>10.815624999999272</v>
      </c>
      <c r="I1205" s="303">
        <f t="shared" si="93"/>
        <v>8.8942148553242237E-4</v>
      </c>
      <c r="J1205" s="301">
        <f t="shared" si="94"/>
        <v>9.6196492544609585E-3</v>
      </c>
      <c r="K1205" s="111"/>
      <c r="L1205" s="222"/>
      <c r="M1205" s="7"/>
    </row>
    <row r="1206" spans="1:13" ht="15">
      <c r="A1206" s="30" t="s">
        <v>227</v>
      </c>
      <c r="B1206" s="262">
        <v>66202.5</v>
      </c>
      <c r="C1206" s="219">
        <v>45264</v>
      </c>
      <c r="D1206" s="76">
        <v>45316.4</v>
      </c>
      <c r="E1206" s="76">
        <v>45289</v>
      </c>
      <c r="F1206" s="273">
        <f t="shared" si="90"/>
        <v>26.700000000000728</v>
      </c>
      <c r="G1206" s="273">
        <f t="shared" si="91"/>
        <v>-27.400000000001455</v>
      </c>
      <c r="H1206" s="273">
        <f t="shared" si="92"/>
        <v>-0.7000000000007276</v>
      </c>
      <c r="I1206" s="303">
        <f t="shared" si="93"/>
        <v>8.8970975673489906E-4</v>
      </c>
      <c r="J1206" s="301">
        <f t="shared" si="94"/>
        <v>-6.2279682971507671E-4</v>
      </c>
      <c r="K1206" s="111"/>
      <c r="L1206" s="222"/>
      <c r="M1206" s="7"/>
    </row>
    <row r="1207" spans="1:13" ht="15">
      <c r="A1207" s="30" t="s">
        <v>228</v>
      </c>
      <c r="B1207" s="262">
        <v>66214.73</v>
      </c>
      <c r="C1207" s="219">
        <v>45250</v>
      </c>
      <c r="D1207" s="76">
        <v>45261.428472222222</v>
      </c>
      <c r="E1207" s="76">
        <v>45274</v>
      </c>
      <c r="F1207" s="273">
        <f t="shared" si="90"/>
        <v>6.2142361111109494</v>
      </c>
      <c r="G1207" s="273">
        <f t="shared" si="91"/>
        <v>12.571527777778101</v>
      </c>
      <c r="H1207" s="273">
        <f t="shared" si="92"/>
        <v>18.785763888889051</v>
      </c>
      <c r="I1207" s="303">
        <f t="shared" si="93"/>
        <v>8.8987411835756986E-4</v>
      </c>
      <c r="J1207" s="301">
        <f t="shared" si="94"/>
        <v>1.6716965078298618E-2</v>
      </c>
      <c r="K1207" s="111"/>
      <c r="L1207" s="222"/>
      <c r="M1207" s="7"/>
    </row>
    <row r="1208" spans="1:13" ht="15">
      <c r="A1208" s="30" t="s">
        <v>228</v>
      </c>
      <c r="B1208" s="262">
        <v>66251.16</v>
      </c>
      <c r="C1208" s="219">
        <v>45264</v>
      </c>
      <c r="D1208" s="76">
        <v>45300.390277777777</v>
      </c>
      <c r="E1208" s="76">
        <v>45289</v>
      </c>
      <c r="F1208" s="273">
        <f t="shared" si="90"/>
        <v>18.695138888888323</v>
      </c>
      <c r="G1208" s="273">
        <f t="shared" si="91"/>
        <v>-11.390277777776646</v>
      </c>
      <c r="H1208" s="273">
        <f t="shared" si="92"/>
        <v>7.304861111111677</v>
      </c>
      <c r="I1208" s="303">
        <f t="shared" si="93"/>
        <v>8.903637090291889E-4</v>
      </c>
      <c r="J1208" s="301">
        <f t="shared" si="94"/>
        <v>6.5039832328324752E-3</v>
      </c>
      <c r="K1208" s="111"/>
      <c r="L1208" s="222"/>
      <c r="M1208" s="7"/>
    </row>
    <row r="1209" spans="1:13" ht="15">
      <c r="A1209" s="30" t="s">
        <v>227</v>
      </c>
      <c r="B1209" s="262">
        <v>66337.05</v>
      </c>
      <c r="C1209" s="219">
        <v>45139</v>
      </c>
      <c r="D1209" s="76">
        <v>45156.417361111111</v>
      </c>
      <c r="E1209" s="76">
        <v>45167</v>
      </c>
      <c r="F1209" s="273">
        <f t="shared" si="90"/>
        <v>9.2086805555554747</v>
      </c>
      <c r="G1209" s="273">
        <f t="shared" si="91"/>
        <v>10.582638888889051</v>
      </c>
      <c r="H1209" s="273">
        <f t="shared" si="92"/>
        <v>19.791319444444525</v>
      </c>
      <c r="I1209" s="303">
        <f t="shared" si="93"/>
        <v>8.9151800336861647E-4</v>
      </c>
      <c r="J1209" s="301">
        <f t="shared" si="94"/>
        <v>1.7644317595141658E-2</v>
      </c>
      <c r="K1209" s="111"/>
      <c r="L1209" s="222"/>
      <c r="M1209" s="7"/>
    </row>
    <row r="1210" spans="1:13" ht="15">
      <c r="A1210" s="30" t="s">
        <v>227</v>
      </c>
      <c r="B1210" s="262">
        <v>66344.850000000006</v>
      </c>
      <c r="C1210" s="219">
        <v>45058</v>
      </c>
      <c r="D1210" s="76">
        <v>45074.301388888889</v>
      </c>
      <c r="E1210" s="76">
        <v>45072</v>
      </c>
      <c r="F1210" s="273">
        <f t="shared" si="90"/>
        <v>8.6506944444445253</v>
      </c>
      <c r="G1210" s="273">
        <f t="shared" si="91"/>
        <v>-2.3013888888890506</v>
      </c>
      <c r="H1210" s="273">
        <f t="shared" si="92"/>
        <v>6.3493055555554747</v>
      </c>
      <c r="I1210" s="303">
        <f t="shared" si="93"/>
        <v>8.9162282926042629E-4</v>
      </c>
      <c r="J1210" s="301">
        <f t="shared" si="94"/>
        <v>5.6611857832833149E-3</v>
      </c>
      <c r="K1210" s="111"/>
      <c r="L1210" s="222"/>
      <c r="M1210" s="7"/>
    </row>
    <row r="1211" spans="1:13" ht="15">
      <c r="A1211" s="30" t="s">
        <v>227</v>
      </c>
      <c r="B1211" s="262">
        <v>66348.75</v>
      </c>
      <c r="C1211" s="219">
        <v>45256</v>
      </c>
      <c r="D1211" s="76">
        <v>45266.595833333333</v>
      </c>
      <c r="E1211" s="76">
        <v>45274</v>
      </c>
      <c r="F1211" s="273">
        <f t="shared" si="90"/>
        <v>5.7979166666664241</v>
      </c>
      <c r="G1211" s="273">
        <f t="shared" si="91"/>
        <v>7.4041666666671517</v>
      </c>
      <c r="H1211" s="273">
        <f t="shared" si="92"/>
        <v>13.202083333333576</v>
      </c>
      <c r="I1211" s="303">
        <f t="shared" si="93"/>
        <v>8.9167524220633103E-4</v>
      </c>
      <c r="J1211" s="301">
        <f t="shared" si="94"/>
        <v>1.1771970853878383E-2</v>
      </c>
      <c r="K1211" s="111"/>
      <c r="L1211" s="222"/>
      <c r="M1211" s="7"/>
    </row>
    <row r="1212" spans="1:13" ht="15">
      <c r="A1212" s="30" t="s">
        <v>227</v>
      </c>
      <c r="B1212" s="262">
        <v>66360.45</v>
      </c>
      <c r="C1212" s="219">
        <v>44952</v>
      </c>
      <c r="D1212" s="76">
        <v>45020.238888888889</v>
      </c>
      <c r="E1212" s="76">
        <v>44971</v>
      </c>
      <c r="F1212" s="273">
        <f t="shared" si="90"/>
        <v>34.619444444444525</v>
      </c>
      <c r="G1212" s="273">
        <f t="shared" si="91"/>
        <v>-49.238888888889051</v>
      </c>
      <c r="H1212" s="273">
        <f t="shared" si="92"/>
        <v>-14.619444444444525</v>
      </c>
      <c r="I1212" s="303">
        <f t="shared" si="93"/>
        <v>8.9183248104404559E-4</v>
      </c>
      <c r="J1212" s="301">
        <f t="shared" si="94"/>
        <v>-1.303809541037455E-2</v>
      </c>
      <c r="K1212" s="111"/>
      <c r="L1212" s="222"/>
      <c r="M1212" s="7"/>
    </row>
    <row r="1213" spans="1:13" ht="15">
      <c r="A1213" s="30" t="s">
        <v>227</v>
      </c>
      <c r="B1213" s="262">
        <v>66362.399999999994</v>
      </c>
      <c r="C1213" s="219">
        <v>45152</v>
      </c>
      <c r="D1213" s="76">
        <v>45158.34097222222</v>
      </c>
      <c r="E1213" s="76">
        <v>45167</v>
      </c>
      <c r="F1213" s="273">
        <f t="shared" si="90"/>
        <v>3.6704861111102218</v>
      </c>
      <c r="G1213" s="273">
        <f t="shared" si="91"/>
        <v>8.6590277777795563</v>
      </c>
      <c r="H1213" s="273">
        <f t="shared" si="92"/>
        <v>12.329513888889778</v>
      </c>
      <c r="I1213" s="303">
        <f t="shared" si="93"/>
        <v>8.9185868751699802E-4</v>
      </c>
      <c r="J1213" s="301">
        <f t="shared" si="94"/>
        <v>1.0996184074667835E-2</v>
      </c>
      <c r="K1213" s="111"/>
      <c r="L1213" s="222"/>
      <c r="M1213" s="7"/>
    </row>
    <row r="1214" spans="1:13" ht="15">
      <c r="A1214" s="30" t="s">
        <v>227</v>
      </c>
      <c r="B1214" s="262">
        <v>66366.3</v>
      </c>
      <c r="C1214" s="219">
        <v>45116</v>
      </c>
      <c r="D1214" s="76">
        <v>45128.493055555555</v>
      </c>
      <c r="E1214" s="76">
        <v>45135</v>
      </c>
      <c r="F1214" s="273">
        <f t="shared" si="90"/>
        <v>6.7465277777773736</v>
      </c>
      <c r="G1214" s="273">
        <f t="shared" si="91"/>
        <v>6.5069444444452529</v>
      </c>
      <c r="H1214" s="273">
        <f t="shared" si="92"/>
        <v>13.253472222222626</v>
      </c>
      <c r="I1214" s="303">
        <f t="shared" si="93"/>
        <v>8.9191110046290298E-4</v>
      </c>
      <c r="J1214" s="301">
        <f t="shared" si="94"/>
        <v>1.1820918994677099E-2</v>
      </c>
      <c r="K1214" s="111"/>
      <c r="L1214" s="222"/>
      <c r="M1214" s="7"/>
    </row>
    <row r="1215" spans="1:13" ht="15">
      <c r="A1215" s="30" t="s">
        <v>227</v>
      </c>
      <c r="B1215" s="262">
        <v>66381.899999999994</v>
      </c>
      <c r="C1215" s="219">
        <v>45089</v>
      </c>
      <c r="D1215" s="76">
        <v>45106.283333333333</v>
      </c>
      <c r="E1215" s="76">
        <v>45106</v>
      </c>
      <c r="F1215" s="273">
        <f t="shared" si="90"/>
        <v>9.1416666666664241</v>
      </c>
      <c r="G1215" s="273">
        <f t="shared" si="91"/>
        <v>-0.28333333333284827</v>
      </c>
      <c r="H1215" s="273">
        <f t="shared" si="92"/>
        <v>8.8583333333335759</v>
      </c>
      <c r="I1215" s="303">
        <f t="shared" si="93"/>
        <v>8.9212075224652228E-4</v>
      </c>
      <c r="J1215" s="301">
        <f t="shared" si="94"/>
        <v>7.9027029969839929E-3</v>
      </c>
      <c r="K1215" s="111"/>
      <c r="L1215" s="222"/>
      <c r="M1215" s="7"/>
    </row>
    <row r="1216" spans="1:13" ht="15">
      <c r="A1216" s="30" t="s">
        <v>227</v>
      </c>
      <c r="B1216" s="262">
        <v>66383.850000000006</v>
      </c>
      <c r="C1216" s="219">
        <v>45071</v>
      </c>
      <c r="D1216" s="76">
        <v>45079.252083333333</v>
      </c>
      <c r="E1216" s="76">
        <v>45091</v>
      </c>
      <c r="F1216" s="273">
        <f t="shared" si="90"/>
        <v>4.6260416666664241</v>
      </c>
      <c r="G1216" s="273">
        <f t="shared" si="91"/>
        <v>11.747916666667152</v>
      </c>
      <c r="H1216" s="273">
        <f t="shared" si="92"/>
        <v>16.373958333333576</v>
      </c>
      <c r="I1216" s="303">
        <f t="shared" si="93"/>
        <v>8.9214695871947481E-4</v>
      </c>
      <c r="J1216" s="301">
        <f t="shared" si="94"/>
        <v>1.460797712928295E-2</v>
      </c>
      <c r="K1216" s="111"/>
      <c r="L1216" s="222"/>
      <c r="M1216" s="7"/>
    </row>
    <row r="1217" spans="1:13" ht="15">
      <c r="A1217" s="30" t="s">
        <v>227</v>
      </c>
      <c r="B1217" s="262">
        <v>66387.75</v>
      </c>
      <c r="C1217" s="219">
        <v>45116</v>
      </c>
      <c r="D1217" s="76">
        <v>45126.489583333336</v>
      </c>
      <c r="E1217" s="76">
        <v>45135</v>
      </c>
      <c r="F1217" s="273">
        <f t="shared" si="90"/>
        <v>5.7447916666678793</v>
      </c>
      <c r="G1217" s="273">
        <f t="shared" si="91"/>
        <v>8.5104166666642413</v>
      </c>
      <c r="H1217" s="273">
        <f t="shared" si="92"/>
        <v>14.255208333332121</v>
      </c>
      <c r="I1217" s="303">
        <f t="shared" si="93"/>
        <v>8.9219937166537956E-4</v>
      </c>
      <c r="J1217" s="301">
        <f t="shared" si="94"/>
        <v>1.2718487917958E-2</v>
      </c>
      <c r="K1217" s="111"/>
      <c r="L1217" s="222"/>
      <c r="M1217" s="7"/>
    </row>
    <row r="1218" spans="1:13" ht="15">
      <c r="A1218" s="30" t="s">
        <v>227</v>
      </c>
      <c r="B1218" s="262">
        <v>66409.2</v>
      </c>
      <c r="C1218" s="219">
        <v>44952</v>
      </c>
      <c r="D1218" s="76">
        <v>45021.240277777775</v>
      </c>
      <c r="E1218" s="76">
        <v>44971</v>
      </c>
      <c r="F1218" s="273">
        <f t="shared" si="90"/>
        <v>35.120138888887595</v>
      </c>
      <c r="G1218" s="273">
        <f t="shared" si="91"/>
        <v>-50.240277777775191</v>
      </c>
      <c r="H1218" s="273">
        <f t="shared" si="92"/>
        <v>-15.120138888887595</v>
      </c>
      <c r="I1218" s="303">
        <f t="shared" si="93"/>
        <v>8.9248764286785625E-4</v>
      </c>
      <c r="J1218" s="301">
        <f t="shared" si="94"/>
        <v>-1.3494537116777897E-2</v>
      </c>
      <c r="K1218" s="111"/>
      <c r="L1218" s="222"/>
      <c r="M1218" s="7"/>
    </row>
    <row r="1219" spans="1:13" ht="15">
      <c r="A1219" s="30" t="s">
        <v>227</v>
      </c>
      <c r="B1219" s="262">
        <v>66409.2</v>
      </c>
      <c r="C1219" s="219">
        <v>44930</v>
      </c>
      <c r="D1219" s="76">
        <v>44978.306944444441</v>
      </c>
      <c r="E1219" s="76">
        <v>44953</v>
      </c>
      <c r="F1219" s="273">
        <f t="shared" si="90"/>
        <v>24.653472222220444</v>
      </c>
      <c r="G1219" s="273">
        <f t="shared" si="91"/>
        <v>-25.306944444440887</v>
      </c>
      <c r="H1219" s="273">
        <f t="shared" si="92"/>
        <v>-0.65347222222044365</v>
      </c>
      <c r="I1219" s="303">
        <f t="shared" si="93"/>
        <v>8.9248764286785625E-4</v>
      </c>
      <c r="J1219" s="301">
        <f t="shared" si="94"/>
        <v>-5.8321588328914375E-4</v>
      </c>
      <c r="K1219" s="111"/>
      <c r="L1219" s="222"/>
      <c r="M1219" s="7"/>
    </row>
    <row r="1220" spans="1:13" ht="15">
      <c r="A1220" s="30" t="s">
        <v>227</v>
      </c>
      <c r="B1220" s="262">
        <v>66477.45</v>
      </c>
      <c r="C1220" s="219">
        <v>45274</v>
      </c>
      <c r="D1220" s="76">
        <v>45283.409722222219</v>
      </c>
      <c r="E1220" s="76">
        <v>45289</v>
      </c>
      <c r="F1220" s="273">
        <f t="shared" si="90"/>
        <v>5.2048611111094942</v>
      </c>
      <c r="G1220" s="273">
        <f t="shared" si="91"/>
        <v>5.5902777777810115</v>
      </c>
      <c r="H1220" s="273">
        <f t="shared" si="92"/>
        <v>10.795138888890506</v>
      </c>
      <c r="I1220" s="303">
        <f t="shared" si="93"/>
        <v>8.9340486942119117E-4</v>
      </c>
      <c r="J1220" s="301">
        <f t="shared" si="94"/>
        <v>9.6444296494128442E-3</v>
      </c>
      <c r="K1220" s="111"/>
      <c r="L1220" s="222"/>
      <c r="M1220" s="7"/>
    </row>
    <row r="1221" spans="1:13" ht="15">
      <c r="A1221" s="30" t="s">
        <v>228</v>
      </c>
      <c r="B1221" s="262">
        <v>66488.820000000007</v>
      </c>
      <c r="C1221" s="219">
        <v>45230</v>
      </c>
      <c r="D1221" s="76">
        <v>45244.420138888891</v>
      </c>
      <c r="E1221" s="76">
        <v>45244</v>
      </c>
      <c r="F1221" s="273">
        <f t="shared" si="90"/>
        <v>7.7100694444452529</v>
      </c>
      <c r="G1221" s="273">
        <f t="shared" si="91"/>
        <v>-0.42013888889050577</v>
      </c>
      <c r="H1221" s="273">
        <f t="shared" si="92"/>
        <v>7.2899305555547471</v>
      </c>
      <c r="I1221" s="303">
        <f t="shared" si="93"/>
        <v>8.9355767331732931E-4</v>
      </c>
      <c r="J1221" s="301">
        <f t="shared" si="94"/>
        <v>6.5139733858664058E-3</v>
      </c>
      <c r="K1221" s="111"/>
      <c r="L1221" s="222"/>
      <c r="M1221" s="7"/>
    </row>
    <row r="1222" spans="1:13" ht="15">
      <c r="A1222" s="30" t="s">
        <v>228</v>
      </c>
      <c r="B1222" s="262">
        <v>66494.289999999994</v>
      </c>
      <c r="C1222" s="219">
        <v>45279</v>
      </c>
      <c r="D1222" s="76">
        <v>45288.381249999999</v>
      </c>
      <c r="E1222" s="76">
        <v>45303</v>
      </c>
      <c r="F1222" s="273">
        <f t="shared" si="90"/>
        <v>5.1906249999992724</v>
      </c>
      <c r="G1222" s="273">
        <f t="shared" si="91"/>
        <v>14.618750000001455</v>
      </c>
      <c r="H1222" s="273">
        <f t="shared" si="92"/>
        <v>19.809375000000728</v>
      </c>
      <c r="I1222" s="303">
        <f t="shared" si="93"/>
        <v>8.9363118583376492E-4</v>
      </c>
      <c r="J1222" s="301">
        <f t="shared" si="94"/>
        <v>1.7702275271876386E-2</v>
      </c>
      <c r="K1222" s="111"/>
      <c r="L1222" s="222"/>
      <c r="M1222" s="7"/>
    </row>
    <row r="1223" spans="1:13" ht="15">
      <c r="A1223" s="30" t="s">
        <v>227</v>
      </c>
      <c r="B1223" s="262">
        <v>66495</v>
      </c>
      <c r="C1223" s="219">
        <v>44929</v>
      </c>
      <c r="D1223" s="76">
        <v>44979.36041666667</v>
      </c>
      <c r="E1223" s="76">
        <v>44953</v>
      </c>
      <c r="F1223" s="273">
        <f t="shared" si="90"/>
        <v>25.680208333335031</v>
      </c>
      <c r="G1223" s="273">
        <f t="shared" si="91"/>
        <v>-26.360416666670062</v>
      </c>
      <c r="H1223" s="273">
        <f t="shared" si="92"/>
        <v>-0.68020833333503106</v>
      </c>
      <c r="I1223" s="303">
        <f t="shared" si="93"/>
        <v>8.9364072767776311E-4</v>
      </c>
      <c r="J1223" s="301">
        <f t="shared" si="94"/>
        <v>-6.0786186997399563E-4</v>
      </c>
      <c r="K1223" s="111"/>
      <c r="L1223" s="222"/>
      <c r="M1223" s="7"/>
    </row>
    <row r="1224" spans="1:13" ht="15">
      <c r="A1224" s="30" t="s">
        <v>227</v>
      </c>
      <c r="B1224" s="262">
        <v>66514.5</v>
      </c>
      <c r="C1224" s="219">
        <v>45050</v>
      </c>
      <c r="D1224" s="76">
        <v>45055.226388888892</v>
      </c>
      <c r="E1224" s="76">
        <v>45072</v>
      </c>
      <c r="F1224" s="273">
        <f t="shared" si="90"/>
        <v>3.1131944444459805</v>
      </c>
      <c r="G1224" s="273">
        <f t="shared" si="91"/>
        <v>16.773611111108039</v>
      </c>
      <c r="H1224" s="273">
        <f t="shared" si="92"/>
        <v>19.88680555555402</v>
      </c>
      <c r="I1224" s="303">
        <f t="shared" si="93"/>
        <v>8.9390279240728738E-4</v>
      </c>
      <c r="J1224" s="301">
        <f t="shared" si="94"/>
        <v>1.7776871018170493E-2</v>
      </c>
      <c r="K1224" s="111"/>
      <c r="L1224" s="222"/>
      <c r="M1224" s="7"/>
    </row>
    <row r="1225" spans="1:13" ht="15">
      <c r="A1225" s="30" t="s">
        <v>227</v>
      </c>
      <c r="B1225" s="262">
        <v>66545.7</v>
      </c>
      <c r="C1225" s="219">
        <v>44944</v>
      </c>
      <c r="D1225" s="76">
        <v>44977.302777777775</v>
      </c>
      <c r="E1225" s="76">
        <v>44971</v>
      </c>
      <c r="F1225" s="273">
        <f t="shared" si="90"/>
        <v>17.151388888887595</v>
      </c>
      <c r="G1225" s="273">
        <f t="shared" si="91"/>
        <v>-6.3027777777751908</v>
      </c>
      <c r="H1225" s="273">
        <f t="shared" si="92"/>
        <v>10.848611111112405</v>
      </c>
      <c r="I1225" s="303">
        <f t="shared" si="93"/>
        <v>8.943220959745262E-4</v>
      </c>
      <c r="J1225" s="301">
        <f t="shared" si="94"/>
        <v>9.70215262730258E-3</v>
      </c>
      <c r="K1225" s="111"/>
      <c r="L1225" s="222"/>
      <c r="M1225" s="7"/>
    </row>
    <row r="1226" spans="1:13" ht="15">
      <c r="A1226" s="30" t="s">
        <v>227</v>
      </c>
      <c r="B1226" s="262">
        <v>66555.45</v>
      </c>
      <c r="C1226" s="219">
        <v>45042</v>
      </c>
      <c r="D1226" s="76">
        <v>45050.294444444444</v>
      </c>
      <c r="E1226" s="76">
        <v>45058</v>
      </c>
      <c r="F1226" s="273">
        <f t="shared" ref="F1226:F1289" si="95">(D1226-C1226+1)/2</f>
        <v>4.6472222222218988</v>
      </c>
      <c r="G1226" s="273">
        <f t="shared" ref="G1226:G1289" si="96">E1226-D1226</f>
        <v>7.7055555555562023</v>
      </c>
      <c r="H1226" s="273">
        <f t="shared" ref="H1226:H1289" si="97">SUM(F1226:G1226)</f>
        <v>12.352777777778101</v>
      </c>
      <c r="I1226" s="303">
        <f t="shared" ref="I1226:I1289" si="98">+B1226/B$1768</f>
        <v>8.9445312833928833E-4</v>
      </c>
      <c r="J1226" s="301">
        <f t="shared" ref="J1226:J1289" si="99">+I1226*H1226</f>
        <v>1.1048980727013664E-2</v>
      </c>
      <c r="K1226" s="111"/>
      <c r="L1226" s="222"/>
      <c r="M1226" s="7"/>
    </row>
    <row r="1227" spans="1:13" ht="15">
      <c r="A1227" s="30" t="s">
        <v>228</v>
      </c>
      <c r="B1227" s="262">
        <v>66555.75</v>
      </c>
      <c r="C1227" s="219">
        <v>45250</v>
      </c>
      <c r="D1227" s="76">
        <v>45261.429861111108</v>
      </c>
      <c r="E1227" s="76">
        <v>45274</v>
      </c>
      <c r="F1227" s="273">
        <f t="shared" si="95"/>
        <v>6.2149305555540195</v>
      </c>
      <c r="G1227" s="273">
        <f t="shared" si="96"/>
        <v>12.570138888891961</v>
      </c>
      <c r="H1227" s="273">
        <f t="shared" si="97"/>
        <v>18.78506944444598</v>
      </c>
      <c r="I1227" s="303">
        <f t="shared" si="98"/>
        <v>8.9445716010435792E-4</v>
      </c>
      <c r="J1227" s="301">
        <f t="shared" si="99"/>
        <v>1.6802439867642301E-2</v>
      </c>
      <c r="K1227" s="111"/>
      <c r="L1227" s="222"/>
      <c r="M1227" s="7"/>
    </row>
    <row r="1228" spans="1:13" ht="15">
      <c r="A1228" s="30" t="s">
        <v>227</v>
      </c>
      <c r="B1228" s="262">
        <v>66590.55</v>
      </c>
      <c r="C1228" s="219">
        <v>45043.307638888888</v>
      </c>
      <c r="D1228" s="76">
        <v>45055.224305555559</v>
      </c>
      <c r="E1228" s="76">
        <v>45058</v>
      </c>
      <c r="F1228" s="273">
        <f t="shared" si="95"/>
        <v>6.4583333333357587</v>
      </c>
      <c r="G1228" s="273">
        <f t="shared" si="96"/>
        <v>2.7756944444408873</v>
      </c>
      <c r="H1228" s="273">
        <f t="shared" si="97"/>
        <v>9.234027777776646</v>
      </c>
      <c r="I1228" s="303">
        <f t="shared" si="98"/>
        <v>8.94924844852432E-4</v>
      </c>
      <c r="J1228" s="301">
        <f t="shared" si="99"/>
        <v>8.2637608763898116E-3</v>
      </c>
      <c r="K1228" s="111"/>
      <c r="L1228" s="222"/>
      <c r="M1228" s="7"/>
    </row>
    <row r="1229" spans="1:13" ht="15">
      <c r="A1229" s="30" t="s">
        <v>227</v>
      </c>
      <c r="B1229" s="262">
        <v>66598.350000000006</v>
      </c>
      <c r="C1229" s="219">
        <v>45042</v>
      </c>
      <c r="D1229" s="76">
        <v>45048.253472222219</v>
      </c>
      <c r="E1229" s="76">
        <v>45058</v>
      </c>
      <c r="F1229" s="273">
        <f t="shared" si="95"/>
        <v>3.6267361111094942</v>
      </c>
      <c r="G1229" s="273">
        <f t="shared" si="96"/>
        <v>9.7465277777810115</v>
      </c>
      <c r="H1229" s="273">
        <f t="shared" si="97"/>
        <v>13.373263888890506</v>
      </c>
      <c r="I1229" s="303">
        <f t="shared" si="98"/>
        <v>8.9502967074424182E-4</v>
      </c>
      <c r="J1229" s="301">
        <f t="shared" si="99"/>
        <v>1.1969467975249528E-2</v>
      </c>
      <c r="K1229" s="111"/>
      <c r="L1229" s="222"/>
      <c r="M1229" s="7"/>
    </row>
    <row r="1230" spans="1:13" ht="15">
      <c r="A1230" s="30" t="s">
        <v>228</v>
      </c>
      <c r="B1230" s="262">
        <v>66603.11</v>
      </c>
      <c r="C1230" s="219">
        <v>45238</v>
      </c>
      <c r="D1230" s="76">
        <v>45255.553472222222</v>
      </c>
      <c r="E1230" s="76">
        <v>45259</v>
      </c>
      <c r="F1230" s="273">
        <f t="shared" si="95"/>
        <v>9.2767361111109494</v>
      </c>
      <c r="G1230" s="273">
        <f t="shared" si="96"/>
        <v>3.4465277777781012</v>
      </c>
      <c r="H1230" s="273">
        <f t="shared" si="97"/>
        <v>12.723263888889051</v>
      </c>
      <c r="I1230" s="303">
        <f t="shared" si="98"/>
        <v>8.9509364141667944E-4</v>
      </c>
      <c r="J1230" s="301">
        <f t="shared" si="99"/>
        <v>1.1388512605011043E-2</v>
      </c>
      <c r="K1230" s="111"/>
      <c r="L1230" s="222"/>
      <c r="M1230" s="7"/>
    </row>
    <row r="1231" spans="1:13" ht="15">
      <c r="A1231" s="30" t="s">
        <v>227</v>
      </c>
      <c r="B1231" s="262">
        <v>66612</v>
      </c>
      <c r="C1231" s="219">
        <v>45050</v>
      </c>
      <c r="D1231" s="76">
        <v>45056.227777777778</v>
      </c>
      <c r="E1231" s="76">
        <v>45072</v>
      </c>
      <c r="F1231" s="273">
        <f t="shared" si="95"/>
        <v>3.6138888888890506</v>
      </c>
      <c r="G1231" s="273">
        <f t="shared" si="96"/>
        <v>15.772222222221899</v>
      </c>
      <c r="H1231" s="273">
        <f t="shared" si="97"/>
        <v>19.386111111110949</v>
      </c>
      <c r="I1231" s="303">
        <f t="shared" si="98"/>
        <v>8.9521311605490869E-4</v>
      </c>
      <c r="J1231" s="301">
        <f t="shared" si="99"/>
        <v>1.7354700935964321E-2</v>
      </c>
      <c r="K1231" s="111"/>
      <c r="L1231" s="222"/>
      <c r="M1231" s="7"/>
    </row>
    <row r="1232" spans="1:13" ht="15">
      <c r="A1232" s="30" t="s">
        <v>227</v>
      </c>
      <c r="B1232" s="262">
        <v>66621.75</v>
      </c>
      <c r="C1232" s="219">
        <v>45265</v>
      </c>
      <c r="D1232" s="76">
        <v>45307.413888888892</v>
      </c>
      <c r="E1232" s="76">
        <v>45289</v>
      </c>
      <c r="F1232" s="273">
        <f t="shared" si="95"/>
        <v>21.70694444444598</v>
      </c>
      <c r="G1232" s="273">
        <f t="shared" si="96"/>
        <v>-18.413888888891961</v>
      </c>
      <c r="H1232" s="273">
        <f t="shared" si="97"/>
        <v>3.2930555555540195</v>
      </c>
      <c r="I1232" s="303">
        <f t="shared" si="98"/>
        <v>8.9534414841967083E-4</v>
      </c>
      <c r="J1232" s="301">
        <f t="shared" si="99"/>
        <v>2.9484180220861796E-3</v>
      </c>
      <c r="K1232" s="111"/>
      <c r="L1232" s="222"/>
      <c r="M1232" s="7"/>
    </row>
    <row r="1233" spans="1:13" ht="15">
      <c r="A1233" s="30" t="s">
        <v>228</v>
      </c>
      <c r="B1233" s="262">
        <v>66623.59</v>
      </c>
      <c r="C1233" s="219">
        <v>45257</v>
      </c>
      <c r="D1233" s="76">
        <v>45278</v>
      </c>
      <c r="E1233" s="76">
        <v>45274</v>
      </c>
      <c r="F1233" s="273">
        <f t="shared" si="95"/>
        <v>11</v>
      </c>
      <c r="G1233" s="273">
        <f t="shared" si="96"/>
        <v>-4</v>
      </c>
      <c r="H1233" s="273">
        <f t="shared" si="97"/>
        <v>7</v>
      </c>
      <c r="I1233" s="303">
        <f t="shared" si="98"/>
        <v>8.9536887657876434E-4</v>
      </c>
      <c r="J1233" s="301">
        <f t="shared" si="99"/>
        <v>6.2675821360513506E-3</v>
      </c>
      <c r="K1233" s="111"/>
      <c r="L1233" s="222"/>
      <c r="M1233" s="7"/>
    </row>
    <row r="1234" spans="1:13" ht="15">
      <c r="A1234" s="30" t="s">
        <v>227</v>
      </c>
      <c r="B1234" s="262">
        <v>66625.649999999994</v>
      </c>
      <c r="C1234" s="219">
        <v>45042</v>
      </c>
      <c r="D1234" s="76">
        <v>45049.334722222222</v>
      </c>
      <c r="E1234" s="76">
        <v>45058</v>
      </c>
      <c r="F1234" s="273">
        <f t="shared" si="95"/>
        <v>4.1673611111109494</v>
      </c>
      <c r="G1234" s="273">
        <f t="shared" si="96"/>
        <v>8.6652777777781012</v>
      </c>
      <c r="H1234" s="273">
        <f t="shared" si="97"/>
        <v>12.832638888889051</v>
      </c>
      <c r="I1234" s="303">
        <f t="shared" si="98"/>
        <v>8.9539656136557557E-4</v>
      </c>
      <c r="J1234" s="301">
        <f t="shared" si="99"/>
        <v>1.1490300734357417E-2</v>
      </c>
      <c r="K1234" s="111"/>
      <c r="L1234" s="222"/>
      <c r="M1234" s="7"/>
    </row>
    <row r="1235" spans="1:13" ht="15">
      <c r="A1235" s="30" t="s">
        <v>227</v>
      </c>
      <c r="B1235" s="262">
        <v>66627.600000000006</v>
      </c>
      <c r="C1235" s="219">
        <v>45282</v>
      </c>
      <c r="D1235" s="76">
        <v>45291.35</v>
      </c>
      <c r="E1235" s="76">
        <v>45303</v>
      </c>
      <c r="F1235" s="273">
        <f t="shared" si="95"/>
        <v>5.1749999999992724</v>
      </c>
      <c r="G1235" s="273">
        <f t="shared" si="96"/>
        <v>11.650000000001455</v>
      </c>
      <c r="H1235" s="273">
        <f t="shared" si="97"/>
        <v>16.825000000000728</v>
      </c>
      <c r="I1235" s="303">
        <f t="shared" si="98"/>
        <v>8.9542276783852821E-4</v>
      </c>
      <c r="J1235" s="301">
        <f t="shared" si="99"/>
        <v>1.5065488068883888E-2</v>
      </c>
      <c r="K1235" s="111"/>
      <c r="L1235" s="222"/>
      <c r="M1235" s="7"/>
    </row>
    <row r="1236" spans="1:13" ht="15">
      <c r="A1236" s="30" t="s">
        <v>227</v>
      </c>
      <c r="B1236" s="262">
        <v>66629.55</v>
      </c>
      <c r="C1236" s="219">
        <v>45079</v>
      </c>
      <c r="D1236" s="76">
        <v>45086.352083333331</v>
      </c>
      <c r="E1236" s="76">
        <v>45106</v>
      </c>
      <c r="F1236" s="273">
        <f t="shared" si="95"/>
        <v>4.1760416666656965</v>
      </c>
      <c r="G1236" s="273">
        <f t="shared" si="96"/>
        <v>19.647916666668607</v>
      </c>
      <c r="H1236" s="273">
        <f t="shared" si="97"/>
        <v>23.823958333334303</v>
      </c>
      <c r="I1236" s="303">
        <f t="shared" si="98"/>
        <v>8.9544897431148064E-4</v>
      </c>
      <c r="J1236" s="301">
        <f t="shared" si="99"/>
        <v>2.1333139053623655E-2</v>
      </c>
      <c r="K1236" s="111"/>
      <c r="L1236" s="222"/>
      <c r="M1236" s="7"/>
    </row>
    <row r="1237" spans="1:13" ht="15">
      <c r="A1237" s="30" t="s">
        <v>228</v>
      </c>
      <c r="B1237" s="262">
        <v>66633.61</v>
      </c>
      <c r="C1237" s="219">
        <v>45282</v>
      </c>
      <c r="D1237" s="76">
        <v>45292.467361111114</v>
      </c>
      <c r="E1237" s="76">
        <v>45303</v>
      </c>
      <c r="F1237" s="273">
        <f t="shared" si="95"/>
        <v>5.7336805555569299</v>
      </c>
      <c r="G1237" s="273">
        <f t="shared" si="96"/>
        <v>10.53263888888614</v>
      </c>
      <c r="H1237" s="273">
        <f t="shared" si="97"/>
        <v>16.26631944444307</v>
      </c>
      <c r="I1237" s="303">
        <f t="shared" si="98"/>
        <v>8.9550353753208923E-4</v>
      </c>
      <c r="J1237" s="301">
        <f t="shared" si="99"/>
        <v>1.4566546605125777E-2</v>
      </c>
      <c r="K1237" s="111"/>
      <c r="L1237" s="222"/>
      <c r="M1237" s="7"/>
    </row>
    <row r="1238" spans="1:13" ht="15">
      <c r="A1238" s="30" t="s">
        <v>227</v>
      </c>
      <c r="B1238" s="262">
        <v>66647.100000000006</v>
      </c>
      <c r="C1238" s="219">
        <v>45083</v>
      </c>
      <c r="D1238" s="76">
        <v>45092.270833333336</v>
      </c>
      <c r="E1238" s="76">
        <v>45106</v>
      </c>
      <c r="F1238" s="273">
        <f t="shared" si="95"/>
        <v>5.1354166666678793</v>
      </c>
      <c r="G1238" s="273">
        <f t="shared" si="96"/>
        <v>13.729166666664241</v>
      </c>
      <c r="H1238" s="273">
        <f t="shared" si="97"/>
        <v>18.864583333332121</v>
      </c>
      <c r="I1238" s="303">
        <f t="shared" si="98"/>
        <v>8.9568483256805248E-4</v>
      </c>
      <c r="J1238" s="301">
        <f t="shared" si="99"/>
        <v>1.6896721164381654E-2</v>
      </c>
      <c r="K1238" s="111"/>
      <c r="L1238" s="222"/>
      <c r="M1238" s="7"/>
    </row>
    <row r="1239" spans="1:13" ht="15">
      <c r="A1239" s="30" t="s">
        <v>227</v>
      </c>
      <c r="B1239" s="262">
        <v>66666.600000000006</v>
      </c>
      <c r="C1239" s="219">
        <v>45139</v>
      </c>
      <c r="D1239" s="76">
        <v>45153.568749999999</v>
      </c>
      <c r="E1239" s="76">
        <v>45167</v>
      </c>
      <c r="F1239" s="273">
        <f t="shared" si="95"/>
        <v>7.7843749999992724</v>
      </c>
      <c r="G1239" s="273">
        <f t="shared" si="96"/>
        <v>13.431250000001455</v>
      </c>
      <c r="H1239" s="273">
        <f t="shared" si="97"/>
        <v>21.215625000000728</v>
      </c>
      <c r="I1239" s="303">
        <f t="shared" si="98"/>
        <v>8.9594689729757674E-4</v>
      </c>
      <c r="J1239" s="301">
        <f t="shared" si="99"/>
        <v>1.9008073392979552E-2</v>
      </c>
      <c r="K1239" s="111"/>
      <c r="L1239" s="222"/>
      <c r="M1239" s="7"/>
    </row>
    <row r="1240" spans="1:13" ht="15">
      <c r="A1240" s="30" t="s">
        <v>227</v>
      </c>
      <c r="B1240" s="262">
        <v>66682.2</v>
      </c>
      <c r="C1240" s="219">
        <v>44929</v>
      </c>
      <c r="D1240" s="76">
        <v>44977.303472222222</v>
      </c>
      <c r="E1240" s="76">
        <v>44953</v>
      </c>
      <c r="F1240" s="273">
        <f t="shared" si="95"/>
        <v>24.651736111110949</v>
      </c>
      <c r="G1240" s="273">
        <f t="shared" si="96"/>
        <v>-24.303472222221899</v>
      </c>
      <c r="H1240" s="273">
        <f t="shared" si="97"/>
        <v>0.34826388888905058</v>
      </c>
      <c r="I1240" s="303">
        <f t="shared" si="98"/>
        <v>8.9615654908119604E-4</v>
      </c>
      <c r="J1240" s="301">
        <f t="shared" si="99"/>
        <v>3.1209896483640865E-4</v>
      </c>
      <c r="K1240" s="111"/>
      <c r="L1240" s="222"/>
      <c r="M1240" s="7"/>
    </row>
    <row r="1241" spans="1:13" ht="15">
      <c r="A1241" s="30" t="s">
        <v>227</v>
      </c>
      <c r="B1241" s="262">
        <v>66684.149999999994</v>
      </c>
      <c r="C1241" s="219">
        <v>45083</v>
      </c>
      <c r="D1241" s="76">
        <v>45092.271527777775</v>
      </c>
      <c r="E1241" s="76">
        <v>45106</v>
      </c>
      <c r="F1241" s="273">
        <f t="shared" si="95"/>
        <v>5.1357638888875954</v>
      </c>
      <c r="G1241" s="273">
        <f t="shared" si="96"/>
        <v>13.728472222224809</v>
      </c>
      <c r="H1241" s="273">
        <f t="shared" si="97"/>
        <v>18.864236111112405</v>
      </c>
      <c r="I1241" s="303">
        <f t="shared" si="98"/>
        <v>8.9618275555414847E-4</v>
      </c>
      <c r="J1241" s="301">
        <f t="shared" si="99"/>
        <v>1.6905803099480789E-2</v>
      </c>
      <c r="K1241" s="111"/>
      <c r="L1241" s="222"/>
      <c r="M1241" s="7"/>
    </row>
    <row r="1242" spans="1:13" ht="15">
      <c r="A1242" s="30" t="s">
        <v>227</v>
      </c>
      <c r="B1242" s="262">
        <v>66690</v>
      </c>
      <c r="C1242" s="219">
        <v>45089</v>
      </c>
      <c r="D1242" s="76">
        <v>45106.28402777778</v>
      </c>
      <c r="E1242" s="76">
        <v>45106</v>
      </c>
      <c r="F1242" s="273">
        <f t="shared" si="95"/>
        <v>9.1420138888897782</v>
      </c>
      <c r="G1242" s="273">
        <f t="shared" si="96"/>
        <v>-0.28402777777955635</v>
      </c>
      <c r="H1242" s="273">
        <f t="shared" si="97"/>
        <v>8.8579861111102218</v>
      </c>
      <c r="I1242" s="303">
        <f t="shared" si="98"/>
        <v>8.9626137497300575E-4</v>
      </c>
      <c r="J1242" s="301">
        <f t="shared" si="99"/>
        <v>7.9390708114354357E-3</v>
      </c>
      <c r="K1242" s="111"/>
      <c r="L1242" s="222"/>
      <c r="M1242" s="7"/>
    </row>
    <row r="1243" spans="1:13" ht="15">
      <c r="A1243" s="30" t="s">
        <v>227</v>
      </c>
      <c r="B1243" s="262">
        <v>66705.600000000006</v>
      </c>
      <c r="C1243" s="219">
        <v>45266</v>
      </c>
      <c r="D1243" s="76">
        <v>45279.510416666664</v>
      </c>
      <c r="E1243" s="76">
        <v>45289</v>
      </c>
      <c r="F1243" s="273">
        <f t="shared" si="95"/>
        <v>7.2552083333321207</v>
      </c>
      <c r="G1243" s="273">
        <f t="shared" si="96"/>
        <v>9.4895833333357587</v>
      </c>
      <c r="H1243" s="273">
        <f t="shared" si="97"/>
        <v>16.744791666667879</v>
      </c>
      <c r="I1243" s="303">
        <f t="shared" si="98"/>
        <v>8.9647102675662527E-4</v>
      </c>
      <c r="J1243" s="301">
        <f t="shared" si="99"/>
        <v>1.5011220578243537E-2</v>
      </c>
      <c r="K1243" s="111"/>
      <c r="L1243" s="222"/>
      <c r="M1243" s="7"/>
    </row>
    <row r="1244" spans="1:13" ht="15">
      <c r="A1244" s="30" t="s">
        <v>228</v>
      </c>
      <c r="B1244" s="262">
        <v>66710.559999999998</v>
      </c>
      <c r="C1244" s="219">
        <v>45273</v>
      </c>
      <c r="D1244" s="76">
        <v>45292.470138888886</v>
      </c>
      <c r="E1244" s="76">
        <v>45289</v>
      </c>
      <c r="F1244" s="273">
        <f t="shared" si="95"/>
        <v>10.23506944444307</v>
      </c>
      <c r="G1244" s="273">
        <f t="shared" si="96"/>
        <v>-3.4701388888861402</v>
      </c>
      <c r="H1244" s="273">
        <f t="shared" si="97"/>
        <v>6.7649305555569299</v>
      </c>
      <c r="I1244" s="303">
        <f t="shared" si="98"/>
        <v>8.9653768527244262E-4</v>
      </c>
      <c r="J1244" s="301">
        <f t="shared" si="99"/>
        <v>6.065015181307829E-3</v>
      </c>
      <c r="K1244" s="111"/>
      <c r="L1244" s="222"/>
      <c r="M1244" s="7"/>
    </row>
    <row r="1245" spans="1:13" ht="15">
      <c r="A1245" s="30" t="s">
        <v>227</v>
      </c>
      <c r="B1245" s="262">
        <v>66758.25</v>
      </c>
      <c r="C1245" s="219">
        <v>45071</v>
      </c>
      <c r="D1245" s="76">
        <v>45080.253472222219</v>
      </c>
      <c r="E1245" s="76">
        <v>45091</v>
      </c>
      <c r="F1245" s="273">
        <f t="shared" si="95"/>
        <v>5.1267361111094942</v>
      </c>
      <c r="G1245" s="273">
        <f t="shared" si="96"/>
        <v>10.746527777781012</v>
      </c>
      <c r="H1245" s="273">
        <f t="shared" si="97"/>
        <v>15.873263888890506</v>
      </c>
      <c r="I1245" s="303">
        <f t="shared" si="98"/>
        <v>8.9717860152634078E-4</v>
      </c>
      <c r="J1245" s="301">
        <f t="shared" si="99"/>
        <v>1.424115269749335E-2</v>
      </c>
      <c r="K1245" s="111"/>
      <c r="L1245" s="222"/>
      <c r="M1245" s="7"/>
    </row>
    <row r="1246" spans="1:13" ht="15">
      <c r="A1246" s="30" t="s">
        <v>227</v>
      </c>
      <c r="B1246" s="262">
        <v>66779.7</v>
      </c>
      <c r="C1246" s="219">
        <v>44996</v>
      </c>
      <c r="D1246" s="76">
        <v>45018.231944444444</v>
      </c>
      <c r="E1246" s="76">
        <v>45014</v>
      </c>
      <c r="F1246" s="273">
        <f t="shared" si="95"/>
        <v>11.615972222221899</v>
      </c>
      <c r="G1246" s="273">
        <f t="shared" si="96"/>
        <v>-4.2319444444437977</v>
      </c>
      <c r="H1246" s="273">
        <f t="shared" si="97"/>
        <v>7.3840277777781012</v>
      </c>
      <c r="I1246" s="303">
        <f t="shared" si="98"/>
        <v>8.9746687272881736E-4</v>
      </c>
      <c r="J1246" s="301">
        <f t="shared" si="99"/>
        <v>6.6269203178652312E-3</v>
      </c>
      <c r="K1246" s="111"/>
      <c r="L1246" s="222"/>
      <c r="M1246" s="7"/>
    </row>
    <row r="1247" spans="1:13" ht="15">
      <c r="A1247" s="30" t="s">
        <v>228</v>
      </c>
      <c r="B1247" s="262">
        <v>66790.23</v>
      </c>
      <c r="C1247" s="219">
        <v>45223</v>
      </c>
      <c r="D1247" s="76">
        <v>45241.368055555555</v>
      </c>
      <c r="E1247" s="76">
        <v>45244</v>
      </c>
      <c r="F1247" s="273">
        <f t="shared" si="95"/>
        <v>9.6840277777773736</v>
      </c>
      <c r="G1247" s="273">
        <f t="shared" si="96"/>
        <v>2.6319444444452529</v>
      </c>
      <c r="H1247" s="273">
        <f t="shared" si="97"/>
        <v>12.315972222222626</v>
      </c>
      <c r="I1247" s="303">
        <f t="shared" si="98"/>
        <v>8.976083876827605E-4</v>
      </c>
      <c r="J1247" s="301">
        <f t="shared" si="99"/>
        <v>1.1054919969134916E-2</v>
      </c>
      <c r="K1247" s="111"/>
      <c r="L1247" s="222"/>
      <c r="M1247" s="7"/>
    </row>
    <row r="1248" spans="1:13" ht="15">
      <c r="A1248" s="30" t="s">
        <v>227</v>
      </c>
      <c r="B1248" s="262">
        <v>66791.399999999994</v>
      </c>
      <c r="C1248" s="219">
        <v>45127</v>
      </c>
      <c r="D1248" s="76">
        <v>45143.546527777777</v>
      </c>
      <c r="E1248" s="76">
        <v>45152</v>
      </c>
      <c r="F1248" s="273">
        <f t="shared" si="95"/>
        <v>8.773263888888323</v>
      </c>
      <c r="G1248" s="273">
        <f t="shared" si="96"/>
        <v>8.453472222223354</v>
      </c>
      <c r="H1248" s="273">
        <f t="shared" si="97"/>
        <v>17.226736111111677</v>
      </c>
      <c r="I1248" s="303">
        <f t="shared" si="98"/>
        <v>8.9762411156653192E-4</v>
      </c>
      <c r="J1248" s="301">
        <f t="shared" si="99"/>
        <v>1.5463133696927712E-2</v>
      </c>
      <c r="K1248" s="111"/>
      <c r="L1248" s="222"/>
      <c r="M1248" s="7"/>
    </row>
    <row r="1249" spans="1:13" ht="15">
      <c r="A1249" s="30" t="s">
        <v>227</v>
      </c>
      <c r="B1249" s="262">
        <v>66803.100000000006</v>
      </c>
      <c r="C1249" s="219">
        <v>44996</v>
      </c>
      <c r="D1249" s="76">
        <v>45018.231249999997</v>
      </c>
      <c r="E1249" s="76">
        <v>45014</v>
      </c>
      <c r="F1249" s="273">
        <f t="shared" si="95"/>
        <v>11.615624999998545</v>
      </c>
      <c r="G1249" s="273">
        <f t="shared" si="96"/>
        <v>-4.2312499999970896</v>
      </c>
      <c r="H1249" s="273">
        <f t="shared" si="97"/>
        <v>7.3843750000014552</v>
      </c>
      <c r="I1249" s="303">
        <f t="shared" si="98"/>
        <v>8.9778135040424658E-4</v>
      </c>
      <c r="J1249" s="301">
        <f t="shared" si="99"/>
        <v>6.629554159392665E-3</v>
      </c>
      <c r="K1249" s="111"/>
      <c r="L1249" s="222"/>
      <c r="M1249" s="7"/>
    </row>
    <row r="1250" spans="1:13" ht="15">
      <c r="A1250" s="30" t="s">
        <v>228</v>
      </c>
      <c r="B1250" s="262">
        <v>66817.100000000006</v>
      </c>
      <c r="C1250" s="219">
        <v>45260</v>
      </c>
      <c r="D1250" s="76">
        <v>45343.456944444442</v>
      </c>
      <c r="E1250" s="76">
        <v>45274</v>
      </c>
      <c r="F1250" s="273">
        <f t="shared" si="95"/>
        <v>42.228472222221171</v>
      </c>
      <c r="G1250" s="273">
        <f t="shared" si="96"/>
        <v>-69.456944444442343</v>
      </c>
      <c r="H1250" s="273">
        <f t="shared" si="97"/>
        <v>-27.228472222221171</v>
      </c>
      <c r="I1250" s="303">
        <f t="shared" si="98"/>
        <v>8.9796949944082819E-4</v>
      </c>
      <c r="J1250" s="301">
        <f t="shared" si="99"/>
        <v>-2.4450337571926439E-2</v>
      </c>
      <c r="K1250" s="111"/>
      <c r="L1250" s="222"/>
      <c r="M1250" s="7"/>
    </row>
    <row r="1251" spans="1:13" ht="15">
      <c r="A1251" s="30" t="s">
        <v>228</v>
      </c>
      <c r="B1251" s="262">
        <v>66833.490000000005</v>
      </c>
      <c r="C1251" s="219">
        <v>45251</v>
      </c>
      <c r="D1251" s="76">
        <v>45264.436805555553</v>
      </c>
      <c r="E1251" s="76">
        <v>45274</v>
      </c>
      <c r="F1251" s="273">
        <f t="shared" si="95"/>
        <v>7.218402777776646</v>
      </c>
      <c r="G1251" s="273">
        <f t="shared" si="96"/>
        <v>9.5631944444467081</v>
      </c>
      <c r="H1251" s="273">
        <f t="shared" si="97"/>
        <v>16.781597222223354</v>
      </c>
      <c r="I1251" s="303">
        <f t="shared" si="98"/>
        <v>8.9818976820579756E-4</v>
      </c>
      <c r="J1251" s="301">
        <f t="shared" si="99"/>
        <v>1.507305891915185E-2</v>
      </c>
      <c r="K1251" s="111"/>
      <c r="L1251" s="222"/>
      <c r="M1251" s="7"/>
    </row>
    <row r="1252" spans="1:13" ht="15">
      <c r="A1252" s="30" t="s">
        <v>228</v>
      </c>
      <c r="B1252" s="262">
        <v>66834.399999999994</v>
      </c>
      <c r="C1252" s="219">
        <v>45257</v>
      </c>
      <c r="D1252" s="76">
        <v>45279.508333333331</v>
      </c>
      <c r="E1252" s="76">
        <v>45274</v>
      </c>
      <c r="F1252" s="273">
        <f t="shared" si="95"/>
        <v>11.754166666665697</v>
      </c>
      <c r="G1252" s="273">
        <f t="shared" si="96"/>
        <v>-5.5083333333313931</v>
      </c>
      <c r="H1252" s="273">
        <f t="shared" si="97"/>
        <v>6.2458333333343035</v>
      </c>
      <c r="I1252" s="303">
        <f t="shared" si="98"/>
        <v>8.9820199789317516E-4</v>
      </c>
      <c r="J1252" s="301">
        <f t="shared" si="99"/>
        <v>5.6100199785086612E-3</v>
      </c>
      <c r="K1252" s="111"/>
      <c r="L1252" s="222"/>
      <c r="M1252" s="7"/>
    </row>
    <row r="1253" spans="1:13" ht="15">
      <c r="A1253" s="30" t="s">
        <v>228</v>
      </c>
      <c r="B1253" s="262">
        <v>66838.039999999994</v>
      </c>
      <c r="C1253" s="219">
        <v>45244</v>
      </c>
      <c r="D1253" s="76">
        <v>45254.549305555556</v>
      </c>
      <c r="E1253" s="76">
        <v>45259</v>
      </c>
      <c r="F1253" s="273">
        <f t="shared" si="95"/>
        <v>5.7746527777781012</v>
      </c>
      <c r="G1253" s="273">
        <f t="shared" si="96"/>
        <v>4.4506944444437977</v>
      </c>
      <c r="H1253" s="273">
        <f t="shared" si="97"/>
        <v>10.225347222221899</v>
      </c>
      <c r="I1253" s="303">
        <f t="shared" si="98"/>
        <v>8.9825091664268641E-4</v>
      </c>
      <c r="J1253" s="301">
        <f t="shared" si="99"/>
        <v>9.1849275153505685E-3</v>
      </c>
      <c r="K1253" s="111"/>
      <c r="L1253" s="222"/>
      <c r="M1253" s="7"/>
    </row>
    <row r="1254" spans="1:13" ht="15">
      <c r="A1254" s="30" t="s">
        <v>228</v>
      </c>
      <c r="B1254" s="262">
        <v>66840.320000000007</v>
      </c>
      <c r="C1254" s="219">
        <v>45273</v>
      </c>
      <c r="D1254" s="76">
        <v>45286.418749999997</v>
      </c>
      <c r="E1254" s="76">
        <v>45289</v>
      </c>
      <c r="F1254" s="273">
        <f t="shared" si="95"/>
        <v>7.2093749999985448</v>
      </c>
      <c r="G1254" s="273">
        <f t="shared" si="96"/>
        <v>2.5812500000029104</v>
      </c>
      <c r="H1254" s="273">
        <f t="shared" si="97"/>
        <v>9.7906250000014552</v>
      </c>
      <c r="I1254" s="303">
        <f t="shared" si="98"/>
        <v>8.9828155805721558E-4</v>
      </c>
      <c r="J1254" s="301">
        <f t="shared" si="99"/>
        <v>8.7947378793552331E-3</v>
      </c>
      <c r="K1254" s="111"/>
      <c r="L1254" s="222"/>
      <c r="M1254" s="7"/>
    </row>
    <row r="1255" spans="1:13" ht="15">
      <c r="A1255" s="30" t="s">
        <v>228</v>
      </c>
      <c r="B1255" s="262">
        <v>66842.59</v>
      </c>
      <c r="C1255" s="219">
        <v>45287</v>
      </c>
      <c r="D1255" s="76">
        <v>45303.390277777777</v>
      </c>
      <c r="E1255" s="76">
        <v>45303</v>
      </c>
      <c r="F1255" s="273">
        <f t="shared" si="95"/>
        <v>8.695138888888323</v>
      </c>
      <c r="G1255" s="273">
        <f t="shared" si="96"/>
        <v>-0.39027777777664596</v>
      </c>
      <c r="H1255" s="273">
        <f t="shared" si="97"/>
        <v>8.304861111111677</v>
      </c>
      <c r="I1255" s="303">
        <f t="shared" si="98"/>
        <v>8.9831206507957537E-4</v>
      </c>
      <c r="J1255" s="301">
        <f t="shared" si="99"/>
        <v>7.4603569349217871E-3</v>
      </c>
      <c r="K1255" s="111"/>
      <c r="L1255" s="222"/>
      <c r="M1255" s="7"/>
    </row>
    <row r="1256" spans="1:13" ht="15">
      <c r="A1256" s="30" t="s">
        <v>228</v>
      </c>
      <c r="B1256" s="262">
        <v>66852.61</v>
      </c>
      <c r="C1256" s="219">
        <v>45266</v>
      </c>
      <c r="D1256" s="76">
        <v>45283.413194444445</v>
      </c>
      <c r="E1256" s="76">
        <v>45289</v>
      </c>
      <c r="F1256" s="273">
        <f t="shared" si="95"/>
        <v>9.2065972222226264</v>
      </c>
      <c r="G1256" s="273">
        <f t="shared" si="96"/>
        <v>5.5868055555547471</v>
      </c>
      <c r="H1256" s="273">
        <f t="shared" si="97"/>
        <v>14.793402777777374</v>
      </c>
      <c r="I1256" s="303">
        <f t="shared" si="98"/>
        <v>8.9844672603290026E-4</v>
      </c>
      <c r="J1256" s="301">
        <f t="shared" si="99"/>
        <v>1.3291084292580094E-2</v>
      </c>
      <c r="K1256" s="111"/>
      <c r="L1256" s="222"/>
      <c r="M1256" s="7"/>
    </row>
    <row r="1257" spans="1:13" ht="15">
      <c r="A1257" s="30" t="s">
        <v>227</v>
      </c>
      <c r="B1257" s="262">
        <v>66885</v>
      </c>
      <c r="C1257" s="219">
        <v>44996</v>
      </c>
      <c r="D1257" s="76">
        <v>45016.234722222223</v>
      </c>
      <c r="E1257" s="76">
        <v>45014</v>
      </c>
      <c r="F1257" s="273">
        <f t="shared" si="95"/>
        <v>10.617361111111677</v>
      </c>
      <c r="G1257" s="273">
        <f t="shared" si="96"/>
        <v>-2.234722222223354</v>
      </c>
      <c r="H1257" s="273">
        <f t="shared" si="97"/>
        <v>8.382638888888323</v>
      </c>
      <c r="I1257" s="303">
        <f t="shared" si="98"/>
        <v>8.9888202226824849E-4</v>
      </c>
      <c r="J1257" s="301">
        <f t="shared" si="99"/>
        <v>7.5350033963883997E-3</v>
      </c>
      <c r="K1257" s="111"/>
      <c r="L1257" s="222"/>
      <c r="M1257" s="7"/>
    </row>
    <row r="1258" spans="1:13" ht="15">
      <c r="A1258" s="30" t="s">
        <v>228</v>
      </c>
      <c r="B1258" s="262">
        <v>66886.3</v>
      </c>
      <c r="C1258" s="219">
        <v>45287</v>
      </c>
      <c r="D1258" s="76">
        <v>45298.379861111112</v>
      </c>
      <c r="E1258" s="76">
        <v>45303</v>
      </c>
      <c r="F1258" s="273">
        <f t="shared" si="95"/>
        <v>6.1899305555562023</v>
      </c>
      <c r="G1258" s="273">
        <f t="shared" si="96"/>
        <v>4.6201388888875954</v>
      </c>
      <c r="H1258" s="273">
        <f t="shared" si="97"/>
        <v>10.810069444443798</v>
      </c>
      <c r="I1258" s="303">
        <f t="shared" si="98"/>
        <v>8.9889949325021681E-4</v>
      </c>
      <c r="J1258" s="301">
        <f t="shared" si="99"/>
        <v>9.717165945610182E-3</v>
      </c>
      <c r="K1258" s="111"/>
      <c r="L1258" s="222"/>
      <c r="M1258" s="7"/>
    </row>
    <row r="1259" spans="1:13" ht="15">
      <c r="A1259" s="30" t="s">
        <v>227</v>
      </c>
      <c r="B1259" s="262">
        <v>66886.95</v>
      </c>
      <c r="C1259" s="219">
        <v>45274</v>
      </c>
      <c r="D1259" s="76">
        <v>45282.625694444447</v>
      </c>
      <c r="E1259" s="76">
        <v>45289</v>
      </c>
      <c r="F1259" s="273">
        <f t="shared" si="95"/>
        <v>4.812847222223354</v>
      </c>
      <c r="G1259" s="273">
        <f t="shared" si="96"/>
        <v>6.3743055555532919</v>
      </c>
      <c r="H1259" s="273">
        <f t="shared" si="97"/>
        <v>11.187152777776646</v>
      </c>
      <c r="I1259" s="303">
        <f t="shared" si="98"/>
        <v>8.9890822874120091E-4</v>
      </c>
      <c r="J1259" s="301">
        <f t="shared" si="99"/>
        <v>1.005622368812841E-2</v>
      </c>
      <c r="K1259" s="111"/>
      <c r="L1259" s="222"/>
      <c r="M1259" s="7"/>
    </row>
    <row r="1260" spans="1:13" ht="15">
      <c r="A1260" s="30" t="s">
        <v>227</v>
      </c>
      <c r="B1260" s="262">
        <v>66894.75</v>
      </c>
      <c r="C1260" s="219">
        <v>45042</v>
      </c>
      <c r="D1260" s="76">
        <v>45047.252083333333</v>
      </c>
      <c r="E1260" s="76">
        <v>45058</v>
      </c>
      <c r="F1260" s="273">
        <f t="shared" si="95"/>
        <v>3.1260416666664241</v>
      </c>
      <c r="G1260" s="273">
        <f t="shared" si="96"/>
        <v>10.747916666667152</v>
      </c>
      <c r="H1260" s="273">
        <f t="shared" si="97"/>
        <v>13.873958333333576</v>
      </c>
      <c r="I1260" s="303">
        <f t="shared" si="98"/>
        <v>8.9901305463301062E-4</v>
      </c>
      <c r="J1260" s="301">
        <f t="shared" si="99"/>
        <v>1.2472869661101331E-2</v>
      </c>
      <c r="K1260" s="111"/>
      <c r="L1260" s="222"/>
      <c r="M1260" s="7"/>
    </row>
    <row r="1261" spans="1:13" ht="15">
      <c r="A1261" s="30" t="s">
        <v>228</v>
      </c>
      <c r="B1261" s="262">
        <v>66898.14</v>
      </c>
      <c r="C1261" s="219">
        <v>45266</v>
      </c>
      <c r="D1261" s="76">
        <v>45282.625694444447</v>
      </c>
      <c r="E1261" s="76">
        <v>45289</v>
      </c>
      <c r="F1261" s="273">
        <f t="shared" si="95"/>
        <v>8.812847222223354</v>
      </c>
      <c r="G1261" s="273">
        <f t="shared" si="96"/>
        <v>6.3743055555532919</v>
      </c>
      <c r="H1261" s="273">
        <f t="shared" si="97"/>
        <v>15.187152777776646</v>
      </c>
      <c r="I1261" s="303">
        <f t="shared" si="98"/>
        <v>8.9905861357829711E-4</v>
      </c>
      <c r="J1261" s="301">
        <f t="shared" si="99"/>
        <v>1.3654140520589655E-2</v>
      </c>
      <c r="K1261" s="111"/>
      <c r="L1261" s="222"/>
      <c r="M1261" s="7"/>
    </row>
    <row r="1262" spans="1:13" ht="15">
      <c r="A1262" s="30" t="s">
        <v>228</v>
      </c>
      <c r="B1262" s="262">
        <v>66911.34</v>
      </c>
      <c r="C1262" s="219">
        <v>45278</v>
      </c>
      <c r="D1262" s="76">
        <v>45289.339583333334</v>
      </c>
      <c r="E1262" s="76">
        <v>45303</v>
      </c>
      <c r="F1262" s="273">
        <f t="shared" si="95"/>
        <v>6.1697916666671517</v>
      </c>
      <c r="G1262" s="273">
        <f t="shared" si="96"/>
        <v>13.660416666665697</v>
      </c>
      <c r="H1262" s="273">
        <f t="shared" si="97"/>
        <v>19.830208333332848</v>
      </c>
      <c r="I1262" s="303">
        <f t="shared" si="98"/>
        <v>8.9923601124135971E-4</v>
      </c>
      <c r="J1262" s="301">
        <f t="shared" si="99"/>
        <v>1.7832037443751402E-2</v>
      </c>
      <c r="K1262" s="111"/>
      <c r="L1262" s="222"/>
      <c r="M1262" s="7"/>
    </row>
    <row r="1263" spans="1:13" ht="15">
      <c r="A1263" s="30" t="s">
        <v>228</v>
      </c>
      <c r="B1263" s="262">
        <v>66911.34</v>
      </c>
      <c r="C1263" s="219">
        <v>45264</v>
      </c>
      <c r="D1263" s="76">
        <v>45274.558333333334</v>
      </c>
      <c r="E1263" s="76">
        <v>45289</v>
      </c>
      <c r="F1263" s="273">
        <f t="shared" si="95"/>
        <v>5.7791666666671517</v>
      </c>
      <c r="G1263" s="273">
        <f t="shared" si="96"/>
        <v>14.441666666665697</v>
      </c>
      <c r="H1263" s="273">
        <f t="shared" si="97"/>
        <v>20.220833333332848</v>
      </c>
      <c r="I1263" s="303">
        <f t="shared" si="98"/>
        <v>8.9923601124135971E-4</v>
      </c>
      <c r="J1263" s="301">
        <f t="shared" si="99"/>
        <v>1.8183301510642558E-2</v>
      </c>
      <c r="K1263" s="111"/>
      <c r="L1263" s="222"/>
      <c r="M1263" s="7"/>
    </row>
    <row r="1264" spans="1:13" ht="15">
      <c r="A1264" s="30" t="s">
        <v>227</v>
      </c>
      <c r="B1264" s="262">
        <v>66922.05</v>
      </c>
      <c r="C1264" s="219">
        <v>45261</v>
      </c>
      <c r="D1264" s="76">
        <v>45285.415277777778</v>
      </c>
      <c r="E1264" s="76">
        <v>45289</v>
      </c>
      <c r="F1264" s="273">
        <f t="shared" si="95"/>
        <v>12.707638888889051</v>
      </c>
      <c r="G1264" s="273">
        <f t="shared" si="96"/>
        <v>3.5847222222218988</v>
      </c>
      <c r="H1264" s="273">
        <f t="shared" si="97"/>
        <v>16.292361111110949</v>
      </c>
      <c r="I1264" s="303">
        <f t="shared" si="98"/>
        <v>8.993799452543447E-4</v>
      </c>
      <c r="J1264" s="301">
        <f t="shared" si="99"/>
        <v>1.465302284417498E-2</v>
      </c>
      <c r="K1264" s="111"/>
      <c r="L1264" s="222"/>
      <c r="M1264" s="7"/>
    </row>
    <row r="1265" spans="1:13" ht="15">
      <c r="A1265" s="30" t="s">
        <v>228</v>
      </c>
      <c r="B1265" s="262">
        <v>66943.210000000006</v>
      </c>
      <c r="C1265" s="219">
        <v>45257</v>
      </c>
      <c r="D1265" s="76">
        <v>45274.554166666669</v>
      </c>
      <c r="E1265" s="76">
        <v>45274</v>
      </c>
      <c r="F1265" s="273">
        <f t="shared" si="95"/>
        <v>9.2770833333343035</v>
      </c>
      <c r="G1265" s="273">
        <f t="shared" si="96"/>
        <v>-0.55416666666860692</v>
      </c>
      <c r="H1265" s="273">
        <f t="shared" si="97"/>
        <v>8.7229166666656965</v>
      </c>
      <c r="I1265" s="303">
        <f t="shared" si="98"/>
        <v>8.9966431908392074E-4</v>
      </c>
      <c r="J1265" s="301">
        <f t="shared" si="99"/>
        <v>7.8476968833415782E-3</v>
      </c>
      <c r="K1265" s="111"/>
      <c r="L1265" s="222"/>
      <c r="M1265" s="7"/>
    </row>
    <row r="1266" spans="1:13" ht="15">
      <c r="A1266" s="30" t="s">
        <v>228</v>
      </c>
      <c r="B1266" s="262">
        <v>66976.45</v>
      </c>
      <c r="C1266" s="219">
        <v>45282</v>
      </c>
      <c r="D1266" s="76">
        <v>45291.349305555559</v>
      </c>
      <c r="E1266" s="76">
        <v>45303</v>
      </c>
      <c r="F1266" s="273">
        <f t="shared" si="95"/>
        <v>5.1746527777795563</v>
      </c>
      <c r="G1266" s="273">
        <f t="shared" si="96"/>
        <v>11.650694444440887</v>
      </c>
      <c r="H1266" s="273">
        <f t="shared" si="97"/>
        <v>16.825347222220444</v>
      </c>
      <c r="I1266" s="303">
        <f t="shared" si="98"/>
        <v>9.001110386536328E-4</v>
      </c>
      <c r="J1266" s="301">
        <f t="shared" si="99"/>
        <v>1.514468076390086E-2</v>
      </c>
      <c r="K1266" s="111"/>
      <c r="L1266" s="222"/>
      <c r="M1266" s="7"/>
    </row>
    <row r="1267" spans="1:13" ht="15">
      <c r="A1267" s="30" t="s">
        <v>228</v>
      </c>
      <c r="B1267" s="262">
        <v>66989.649999999994</v>
      </c>
      <c r="C1267" s="219">
        <v>45266</v>
      </c>
      <c r="D1267" s="76">
        <v>45285.415277777778</v>
      </c>
      <c r="E1267" s="76">
        <v>45289</v>
      </c>
      <c r="F1267" s="273">
        <f t="shared" si="95"/>
        <v>10.207638888889051</v>
      </c>
      <c r="G1267" s="273">
        <f t="shared" si="96"/>
        <v>3.5847222222218988</v>
      </c>
      <c r="H1267" s="273">
        <f t="shared" si="97"/>
        <v>13.792361111110949</v>
      </c>
      <c r="I1267" s="303">
        <f t="shared" si="98"/>
        <v>9.002884363166953E-4</v>
      </c>
      <c r="J1267" s="301">
        <f t="shared" si="99"/>
        <v>1.2417103217837275E-2</v>
      </c>
      <c r="K1267" s="111"/>
      <c r="L1267" s="222"/>
      <c r="M1267" s="7"/>
    </row>
    <row r="1268" spans="1:13" ht="15">
      <c r="A1268" s="30" t="s">
        <v>228</v>
      </c>
      <c r="B1268" s="262">
        <v>66990.11</v>
      </c>
      <c r="C1268" s="219">
        <v>45278</v>
      </c>
      <c r="D1268" s="76">
        <v>45290.347916666666</v>
      </c>
      <c r="E1268" s="76">
        <v>45303</v>
      </c>
      <c r="F1268" s="273">
        <f t="shared" si="95"/>
        <v>6.6739583333328483</v>
      </c>
      <c r="G1268" s="273">
        <f t="shared" si="96"/>
        <v>12.652083333334303</v>
      </c>
      <c r="H1268" s="273">
        <f t="shared" si="97"/>
        <v>19.326041666667152</v>
      </c>
      <c r="I1268" s="303">
        <f t="shared" si="98"/>
        <v>9.0029461835646884E-4</v>
      </c>
      <c r="J1268" s="301">
        <f t="shared" si="99"/>
        <v>1.7399131306633318E-2</v>
      </c>
      <c r="K1268" s="111"/>
      <c r="L1268" s="222"/>
      <c r="M1268" s="7"/>
    </row>
    <row r="1269" spans="1:13" ht="15">
      <c r="A1269" s="30" t="s">
        <v>228</v>
      </c>
      <c r="B1269" s="262">
        <v>67016.97</v>
      </c>
      <c r="C1269" s="219">
        <v>45273</v>
      </c>
      <c r="D1269" s="76">
        <v>45292.46875</v>
      </c>
      <c r="E1269" s="76">
        <v>45289</v>
      </c>
      <c r="F1269" s="273">
        <f t="shared" si="95"/>
        <v>10.234375</v>
      </c>
      <c r="G1269" s="273">
        <f t="shared" si="96"/>
        <v>-3.46875</v>
      </c>
      <c r="H1269" s="273">
        <f t="shared" si="97"/>
        <v>6.765625</v>
      </c>
      <c r="I1269" s="303">
        <f t="shared" si="98"/>
        <v>9.0065559572236737E-4</v>
      </c>
      <c r="J1269" s="301">
        <f t="shared" si="99"/>
        <v>6.0934980148091419E-3</v>
      </c>
      <c r="K1269" s="111"/>
      <c r="L1269" s="222"/>
      <c r="M1269" s="7"/>
    </row>
    <row r="1270" spans="1:13" ht="15">
      <c r="A1270" s="30" t="s">
        <v>228</v>
      </c>
      <c r="B1270" s="262">
        <v>67017.429999999993</v>
      </c>
      <c r="C1270" s="219">
        <v>45266</v>
      </c>
      <c r="D1270" s="76">
        <v>45283.40902777778</v>
      </c>
      <c r="E1270" s="76">
        <v>45289</v>
      </c>
      <c r="F1270" s="273">
        <f t="shared" si="95"/>
        <v>9.2045138888897782</v>
      </c>
      <c r="G1270" s="273">
        <f t="shared" si="96"/>
        <v>5.5909722222204437</v>
      </c>
      <c r="H1270" s="273">
        <f t="shared" si="97"/>
        <v>14.795486111110222</v>
      </c>
      <c r="I1270" s="303">
        <f t="shared" si="98"/>
        <v>9.0066177776214069E-4</v>
      </c>
      <c r="J1270" s="301">
        <f t="shared" si="99"/>
        <v>1.3325728823687594E-2</v>
      </c>
      <c r="K1270" s="111"/>
      <c r="L1270" s="222"/>
      <c r="M1270" s="7"/>
    </row>
    <row r="1271" spans="1:13" ht="15">
      <c r="A1271" s="30" t="s">
        <v>228</v>
      </c>
      <c r="B1271" s="262">
        <v>67026.990000000005</v>
      </c>
      <c r="C1271" s="219">
        <v>45238</v>
      </c>
      <c r="D1271" s="76">
        <v>45255.552777777775</v>
      </c>
      <c r="E1271" s="76">
        <v>45259</v>
      </c>
      <c r="F1271" s="273">
        <f t="shared" si="95"/>
        <v>9.2763888888875954</v>
      </c>
      <c r="G1271" s="273">
        <f t="shared" si="96"/>
        <v>3.4472222222248092</v>
      </c>
      <c r="H1271" s="273">
        <f t="shared" si="97"/>
        <v>12.723611111112405</v>
      </c>
      <c r="I1271" s="303">
        <f t="shared" si="98"/>
        <v>9.0079025667569226E-4</v>
      </c>
      <c r="J1271" s="301">
        <f t="shared" si="99"/>
        <v>1.1461304918620633E-2</v>
      </c>
      <c r="K1271" s="111"/>
      <c r="L1271" s="222"/>
      <c r="M1271" s="7"/>
    </row>
    <row r="1272" spans="1:13" ht="15">
      <c r="A1272" s="30" t="s">
        <v>228</v>
      </c>
      <c r="B1272" s="262">
        <v>67035.64</v>
      </c>
      <c r="C1272" s="219">
        <v>45257</v>
      </c>
      <c r="D1272" s="76">
        <v>45274.556250000001</v>
      </c>
      <c r="E1272" s="76">
        <v>45274</v>
      </c>
      <c r="F1272" s="273">
        <f t="shared" si="95"/>
        <v>9.2781250000007276</v>
      </c>
      <c r="G1272" s="273">
        <f t="shared" si="96"/>
        <v>-0.55625000000145519</v>
      </c>
      <c r="H1272" s="273">
        <f t="shared" si="97"/>
        <v>8.7218749999992724</v>
      </c>
      <c r="I1272" s="303">
        <f t="shared" si="98"/>
        <v>9.0090650590186568E-4</v>
      </c>
      <c r="J1272" s="301">
        <f t="shared" si="99"/>
        <v>7.8575939311621799E-3</v>
      </c>
      <c r="K1272" s="111"/>
      <c r="L1272" s="222"/>
      <c r="M1272" s="7"/>
    </row>
    <row r="1273" spans="1:13" ht="15">
      <c r="A1273" s="30" t="s">
        <v>228</v>
      </c>
      <c r="B1273" s="262">
        <v>67041.100000000006</v>
      </c>
      <c r="C1273" s="219">
        <v>45273</v>
      </c>
      <c r="D1273" s="76">
        <v>45287.420138888891</v>
      </c>
      <c r="E1273" s="76">
        <v>45289</v>
      </c>
      <c r="F1273" s="273">
        <f t="shared" si="95"/>
        <v>7.7100694444452529</v>
      </c>
      <c r="G1273" s="273">
        <f t="shared" si="96"/>
        <v>1.5798611111094942</v>
      </c>
      <c r="H1273" s="273">
        <f t="shared" si="97"/>
        <v>9.2899305555547471</v>
      </c>
      <c r="I1273" s="303">
        <f t="shared" si="98"/>
        <v>9.0097988402613256E-4</v>
      </c>
      <c r="J1273" s="301">
        <f t="shared" si="99"/>
        <v>8.3700405545545416E-3</v>
      </c>
      <c r="K1273" s="111"/>
      <c r="L1273" s="222"/>
      <c r="M1273" s="7"/>
    </row>
    <row r="1274" spans="1:13" ht="15">
      <c r="A1274" s="30" t="s">
        <v>228</v>
      </c>
      <c r="B1274" s="262">
        <v>67067.509999999995</v>
      </c>
      <c r="C1274" s="219">
        <v>45250</v>
      </c>
      <c r="D1274" s="76">
        <v>45262.431944444441</v>
      </c>
      <c r="E1274" s="76">
        <v>45274</v>
      </c>
      <c r="F1274" s="273">
        <f t="shared" si="95"/>
        <v>6.7159722222204437</v>
      </c>
      <c r="G1274" s="273">
        <f t="shared" si="96"/>
        <v>11.568055555559113</v>
      </c>
      <c r="H1274" s="273">
        <f t="shared" si="97"/>
        <v>18.284027777779556</v>
      </c>
      <c r="I1274" s="303">
        <f t="shared" si="98"/>
        <v>9.0133481374442661E-4</v>
      </c>
      <c r="J1274" s="301">
        <f t="shared" si="99"/>
        <v>1.648003077158286E-2</v>
      </c>
      <c r="K1274" s="111"/>
      <c r="L1274" s="222"/>
      <c r="M1274" s="7"/>
    </row>
    <row r="1275" spans="1:13" ht="15">
      <c r="A1275" s="30" t="s">
        <v>228</v>
      </c>
      <c r="B1275" s="262">
        <v>67073.429999999993</v>
      </c>
      <c r="C1275" s="219">
        <v>45271</v>
      </c>
      <c r="D1275" s="76">
        <v>45302.629861111112</v>
      </c>
      <c r="E1275" s="76">
        <v>45289</v>
      </c>
      <c r="F1275" s="273">
        <f t="shared" si="95"/>
        <v>16.314930555556202</v>
      </c>
      <c r="G1275" s="273">
        <f t="shared" si="96"/>
        <v>-13.629861111112405</v>
      </c>
      <c r="H1275" s="273">
        <f t="shared" si="97"/>
        <v>2.6850694444437977</v>
      </c>
      <c r="I1275" s="303">
        <f t="shared" si="98"/>
        <v>9.0141437390846681E-4</v>
      </c>
      <c r="J1275" s="301">
        <f t="shared" si="99"/>
        <v>2.4203601921640606E-3</v>
      </c>
      <c r="K1275" s="111"/>
      <c r="L1275" s="222"/>
      <c r="M1275" s="7"/>
    </row>
    <row r="1276" spans="1:13" ht="15">
      <c r="A1276" s="30" t="s">
        <v>228</v>
      </c>
      <c r="B1276" s="262">
        <v>67088</v>
      </c>
      <c r="C1276" s="219">
        <v>45287</v>
      </c>
      <c r="D1276" s="76">
        <v>45298.380555555559</v>
      </c>
      <c r="E1276" s="76">
        <v>45303</v>
      </c>
      <c r="F1276" s="273">
        <f t="shared" si="95"/>
        <v>6.1902777777795563</v>
      </c>
      <c r="G1276" s="273">
        <f t="shared" si="96"/>
        <v>4.6194444444408873</v>
      </c>
      <c r="H1276" s="273">
        <f t="shared" si="97"/>
        <v>10.809722222220444</v>
      </c>
      <c r="I1276" s="303">
        <f t="shared" si="98"/>
        <v>9.0161018329868066E-4</v>
      </c>
      <c r="J1276" s="301">
        <f t="shared" si="99"/>
        <v>9.7461556341839964E-3</v>
      </c>
      <c r="K1276" s="111"/>
      <c r="L1276" s="222"/>
      <c r="M1276" s="7"/>
    </row>
    <row r="1277" spans="1:13" ht="15">
      <c r="A1277" s="30" t="s">
        <v>227</v>
      </c>
      <c r="B1277" s="262">
        <v>67089.75</v>
      </c>
      <c r="C1277" s="219">
        <v>45226</v>
      </c>
      <c r="D1277" s="76">
        <v>45239.428472222222</v>
      </c>
      <c r="E1277" s="76">
        <v>45244</v>
      </c>
      <c r="F1277" s="273">
        <f t="shared" si="95"/>
        <v>7.2142361111109494</v>
      </c>
      <c r="G1277" s="273">
        <f t="shared" si="96"/>
        <v>4.5715277777781012</v>
      </c>
      <c r="H1277" s="273">
        <f t="shared" si="97"/>
        <v>11.785763888889051</v>
      </c>
      <c r="I1277" s="303">
        <f t="shared" si="98"/>
        <v>9.0163370192825336E-4</v>
      </c>
      <c r="J1277" s="301">
        <f t="shared" si="99"/>
        <v>1.0626441925191363E-2</v>
      </c>
      <c r="K1277" s="111"/>
      <c r="L1277" s="222"/>
      <c r="M1277" s="7"/>
    </row>
    <row r="1278" spans="1:13" ht="15">
      <c r="A1278" s="30" t="s">
        <v>227</v>
      </c>
      <c r="B1278" s="262">
        <v>67097.55</v>
      </c>
      <c r="C1278" s="219">
        <v>45089</v>
      </c>
      <c r="D1278" s="76">
        <v>45107.234027777777</v>
      </c>
      <c r="E1278" s="76">
        <v>45106</v>
      </c>
      <c r="F1278" s="273">
        <f t="shared" si="95"/>
        <v>9.617013888888323</v>
      </c>
      <c r="G1278" s="273">
        <f t="shared" si="96"/>
        <v>-1.234027777776646</v>
      </c>
      <c r="H1278" s="273">
        <f t="shared" si="97"/>
        <v>8.382986111111677</v>
      </c>
      <c r="I1278" s="303">
        <f t="shared" si="98"/>
        <v>9.0173852782006307E-4</v>
      </c>
      <c r="J1278" s="301">
        <f t="shared" si="99"/>
        <v>7.559261554569879E-3</v>
      </c>
      <c r="K1278" s="111"/>
      <c r="L1278" s="222"/>
      <c r="M1278" s="7"/>
    </row>
    <row r="1279" spans="1:13" ht="15">
      <c r="A1279" s="30" t="s">
        <v>228</v>
      </c>
      <c r="B1279" s="262">
        <v>67103.94</v>
      </c>
      <c r="C1279" s="219">
        <v>45238</v>
      </c>
      <c r="D1279" s="76">
        <v>45251.538194444445</v>
      </c>
      <c r="E1279" s="76">
        <v>45259</v>
      </c>
      <c r="F1279" s="273">
        <f t="shared" si="95"/>
        <v>7.2690972222226264</v>
      </c>
      <c r="G1279" s="273">
        <f t="shared" si="96"/>
        <v>7.4618055555547471</v>
      </c>
      <c r="H1279" s="273">
        <f t="shared" si="97"/>
        <v>14.730902777777374</v>
      </c>
      <c r="I1279" s="303">
        <f t="shared" si="98"/>
        <v>9.0182440441604565E-4</v>
      </c>
      <c r="J1279" s="301">
        <f t="shared" si="99"/>
        <v>1.3284687624079753E-2</v>
      </c>
      <c r="K1279" s="111"/>
      <c r="L1279" s="222"/>
      <c r="M1279" s="7"/>
    </row>
    <row r="1280" spans="1:13" ht="15">
      <c r="A1280" s="30" t="s">
        <v>228</v>
      </c>
      <c r="B1280" s="262">
        <v>67108.490000000005</v>
      </c>
      <c r="C1280" s="219">
        <v>45244</v>
      </c>
      <c r="D1280" s="76">
        <v>45252.545138888891</v>
      </c>
      <c r="E1280" s="76">
        <v>45259</v>
      </c>
      <c r="F1280" s="273">
        <f t="shared" si="95"/>
        <v>4.7725694444452529</v>
      </c>
      <c r="G1280" s="273">
        <f t="shared" si="96"/>
        <v>6.4548611111094942</v>
      </c>
      <c r="H1280" s="273">
        <f t="shared" si="97"/>
        <v>11.227430555554747</v>
      </c>
      <c r="I1280" s="303">
        <f t="shared" si="98"/>
        <v>9.0188555285293471E-4</v>
      </c>
      <c r="J1280" s="301">
        <f t="shared" si="99"/>
        <v>1.0125857413714426E-2</v>
      </c>
      <c r="K1280" s="111"/>
      <c r="L1280" s="222"/>
      <c r="M1280" s="7"/>
    </row>
    <row r="1281" spans="1:13" ht="15">
      <c r="A1281" s="30" t="s">
        <v>228</v>
      </c>
      <c r="B1281" s="262">
        <v>67124.42</v>
      </c>
      <c r="C1281" s="219">
        <v>45251</v>
      </c>
      <c r="D1281" s="76">
        <v>45269.599999999999</v>
      </c>
      <c r="E1281" s="76">
        <v>45274</v>
      </c>
      <c r="F1281" s="273">
        <f t="shared" si="95"/>
        <v>9.7999999999992724</v>
      </c>
      <c r="G1281" s="273">
        <f t="shared" si="96"/>
        <v>4.4000000000014552</v>
      </c>
      <c r="H1281" s="273">
        <f t="shared" si="97"/>
        <v>14.200000000000728</v>
      </c>
      <c r="I1281" s="303">
        <f t="shared" si="98"/>
        <v>9.0209963957813054E-4</v>
      </c>
      <c r="J1281" s="301">
        <f t="shared" si="99"/>
        <v>1.280981488201011E-2</v>
      </c>
      <c r="K1281" s="111"/>
      <c r="L1281" s="222"/>
      <c r="M1281" s="7"/>
    </row>
    <row r="1282" spans="1:13" ht="15">
      <c r="A1282" s="30" t="s">
        <v>228</v>
      </c>
      <c r="B1282" s="262">
        <v>67126.7</v>
      </c>
      <c r="C1282" s="219">
        <v>45273</v>
      </c>
      <c r="D1282" s="76">
        <v>45293.476388888892</v>
      </c>
      <c r="E1282" s="76">
        <v>45289</v>
      </c>
      <c r="F1282" s="273">
        <f t="shared" si="95"/>
        <v>10.73819444444598</v>
      </c>
      <c r="G1282" s="273">
        <f t="shared" si="96"/>
        <v>-4.476388888891961</v>
      </c>
      <c r="H1282" s="273">
        <f t="shared" si="97"/>
        <v>6.2618055555540195</v>
      </c>
      <c r="I1282" s="303">
        <f t="shared" si="98"/>
        <v>9.021302809926596E-4</v>
      </c>
      <c r="J1282" s="301">
        <f t="shared" si="99"/>
        <v>5.6489644053533449E-3</v>
      </c>
      <c r="K1282" s="111"/>
      <c r="L1282" s="222"/>
      <c r="M1282" s="7"/>
    </row>
    <row r="1283" spans="1:13" ht="15">
      <c r="A1283" s="30" t="s">
        <v>228</v>
      </c>
      <c r="B1283" s="262">
        <v>67133.990000000005</v>
      </c>
      <c r="C1283" s="219">
        <v>45279</v>
      </c>
      <c r="D1283" s="76">
        <v>45295.412499999999</v>
      </c>
      <c r="E1283" s="76">
        <v>45303</v>
      </c>
      <c r="F1283" s="273">
        <f t="shared" si="95"/>
        <v>8.7062499999992724</v>
      </c>
      <c r="G1283" s="273">
        <f t="shared" si="96"/>
        <v>7.5875000000014552</v>
      </c>
      <c r="H1283" s="273">
        <f t="shared" si="97"/>
        <v>16.293750000000728</v>
      </c>
      <c r="I1283" s="303">
        <f t="shared" si="98"/>
        <v>9.0222825288385105E-4</v>
      </c>
      <c r="J1283" s="301">
        <f t="shared" si="99"/>
        <v>1.4700681595426904E-2</v>
      </c>
      <c r="K1283" s="111"/>
      <c r="L1283" s="222"/>
      <c r="M1283" s="7"/>
    </row>
    <row r="1284" spans="1:13" ht="15">
      <c r="A1284" s="30" t="s">
        <v>228</v>
      </c>
      <c r="B1284" s="262">
        <v>67152.649999999994</v>
      </c>
      <c r="C1284" s="219">
        <v>45272</v>
      </c>
      <c r="D1284" s="76">
        <v>45282.628472222219</v>
      </c>
      <c r="E1284" s="76">
        <v>45289</v>
      </c>
      <c r="F1284" s="273">
        <f t="shared" si="95"/>
        <v>5.8142361111094942</v>
      </c>
      <c r="G1284" s="273">
        <f t="shared" si="96"/>
        <v>6.3715277777810115</v>
      </c>
      <c r="H1284" s="273">
        <f t="shared" si="97"/>
        <v>12.185763888890506</v>
      </c>
      <c r="I1284" s="303">
        <f t="shared" si="98"/>
        <v>9.0247902867118032E-4</v>
      </c>
      <c r="J1284" s="301">
        <f t="shared" si="99"/>
        <v>1.0997396358062248E-2</v>
      </c>
      <c r="K1284" s="111"/>
      <c r="L1284" s="222"/>
      <c r="M1284" s="7"/>
    </row>
    <row r="1285" spans="1:13" ht="15">
      <c r="A1285" s="30" t="s">
        <v>228</v>
      </c>
      <c r="B1285" s="262">
        <v>67154.47</v>
      </c>
      <c r="C1285" s="219">
        <v>45244</v>
      </c>
      <c r="D1285" s="76">
        <v>45258.46597222222</v>
      </c>
      <c r="E1285" s="76">
        <v>45259</v>
      </c>
      <c r="F1285" s="273">
        <f t="shared" si="95"/>
        <v>7.7329861111102218</v>
      </c>
      <c r="G1285" s="273">
        <f t="shared" si="96"/>
        <v>0.53402777777955635</v>
      </c>
      <c r="H1285" s="273">
        <f t="shared" si="97"/>
        <v>8.2670138888897782</v>
      </c>
      <c r="I1285" s="303">
        <f t="shared" si="98"/>
        <v>9.0250348804593594E-4</v>
      </c>
      <c r="J1285" s="301">
        <f t="shared" si="99"/>
        <v>7.461008870447222E-3</v>
      </c>
      <c r="K1285" s="111"/>
      <c r="L1285" s="222"/>
      <c r="M1285" s="7"/>
    </row>
    <row r="1286" spans="1:13" ht="15">
      <c r="A1286" s="30" t="s">
        <v>228</v>
      </c>
      <c r="B1286" s="262">
        <v>67164.95</v>
      </c>
      <c r="C1286" s="219">
        <v>45238</v>
      </c>
      <c r="D1286" s="76">
        <v>45252.545138888891</v>
      </c>
      <c r="E1286" s="76">
        <v>45259</v>
      </c>
      <c r="F1286" s="273">
        <f t="shared" si="95"/>
        <v>7.7725694444452529</v>
      </c>
      <c r="G1286" s="273">
        <f t="shared" si="96"/>
        <v>6.4548611111094942</v>
      </c>
      <c r="H1286" s="273">
        <f t="shared" si="97"/>
        <v>14.227430555554747</v>
      </c>
      <c r="I1286" s="303">
        <f t="shared" si="98"/>
        <v>9.0264433103903405E-4</v>
      </c>
      <c r="J1286" s="301">
        <f t="shared" si="99"/>
        <v>1.2842309536223027E-2</v>
      </c>
      <c r="K1286" s="111"/>
      <c r="L1286" s="222"/>
      <c r="M1286" s="7"/>
    </row>
    <row r="1287" spans="1:13" ht="15">
      <c r="A1287" s="30" t="s">
        <v>228</v>
      </c>
      <c r="B1287" s="262">
        <v>67171.320000000007</v>
      </c>
      <c r="C1287" s="219">
        <v>45266</v>
      </c>
      <c r="D1287" s="76">
        <v>45284.413888888892</v>
      </c>
      <c r="E1287" s="76">
        <v>45289</v>
      </c>
      <c r="F1287" s="273">
        <f t="shared" si="95"/>
        <v>9.7069444444459805</v>
      </c>
      <c r="G1287" s="273">
        <f t="shared" si="96"/>
        <v>4.586111111108039</v>
      </c>
      <c r="H1287" s="273">
        <f t="shared" si="97"/>
        <v>14.29305555555402</v>
      </c>
      <c r="I1287" s="303">
        <f t="shared" si="98"/>
        <v>9.0272993885067885E-4</v>
      </c>
      <c r="J1287" s="301">
        <f t="shared" si="99"/>
        <v>1.2902769167654636E-2</v>
      </c>
      <c r="K1287" s="111"/>
      <c r="L1287" s="222"/>
      <c r="M1287" s="7"/>
    </row>
    <row r="1288" spans="1:13" ht="15">
      <c r="A1288" s="30" t="s">
        <v>228</v>
      </c>
      <c r="B1288" s="262">
        <v>67176.33</v>
      </c>
      <c r="C1288" s="219">
        <v>45280</v>
      </c>
      <c r="D1288" s="76">
        <v>45296.625</v>
      </c>
      <c r="E1288" s="76">
        <v>45303</v>
      </c>
      <c r="F1288" s="273">
        <f t="shared" si="95"/>
        <v>8.8125</v>
      </c>
      <c r="G1288" s="273">
        <f t="shared" si="96"/>
        <v>6.375</v>
      </c>
      <c r="H1288" s="273">
        <f t="shared" si="97"/>
        <v>15.1875</v>
      </c>
      <c r="I1288" s="303">
        <f t="shared" si="98"/>
        <v>9.0279726932734113E-4</v>
      </c>
      <c r="J1288" s="301">
        <f t="shared" si="99"/>
        <v>1.3711233527908994E-2</v>
      </c>
      <c r="K1288" s="111"/>
      <c r="L1288" s="222"/>
      <c r="M1288" s="7"/>
    </row>
    <row r="1289" spans="1:13" ht="15">
      <c r="A1289" s="30" t="s">
        <v>227</v>
      </c>
      <c r="B1289" s="262">
        <v>67187.25</v>
      </c>
      <c r="C1289" s="219">
        <v>45050</v>
      </c>
      <c r="D1289" s="76">
        <v>45055.227777777778</v>
      </c>
      <c r="E1289" s="76">
        <v>45072</v>
      </c>
      <c r="F1289" s="273">
        <f t="shared" si="95"/>
        <v>3.1138888888890506</v>
      </c>
      <c r="G1289" s="273">
        <f t="shared" si="96"/>
        <v>16.772222222221899</v>
      </c>
      <c r="H1289" s="273">
        <f t="shared" si="97"/>
        <v>19.886111111110949</v>
      </c>
      <c r="I1289" s="303">
        <f t="shared" si="98"/>
        <v>9.0294402557587468E-4</v>
      </c>
      <c r="J1289" s="301">
        <f t="shared" si="99"/>
        <v>1.7956045219715652E-2</v>
      </c>
      <c r="K1289" s="111"/>
      <c r="L1289" s="222"/>
      <c r="M1289" s="7"/>
    </row>
    <row r="1290" spans="1:13" ht="15">
      <c r="A1290" s="30" t="s">
        <v>228</v>
      </c>
      <c r="B1290" s="262">
        <v>67230.05</v>
      </c>
      <c r="C1290" s="219">
        <v>45287</v>
      </c>
      <c r="D1290" s="76">
        <v>45383.517361111109</v>
      </c>
      <c r="E1290" s="76">
        <v>45303</v>
      </c>
      <c r="F1290" s="273">
        <f t="shared" ref="F1290:F1353" si="100">(D1290-C1290+1)/2</f>
        <v>48.758680555554747</v>
      </c>
      <c r="G1290" s="273">
        <f t="shared" ref="G1290:G1353" si="101">E1290-D1290</f>
        <v>-80.517361111109494</v>
      </c>
      <c r="H1290" s="273">
        <f t="shared" ref="H1290:H1353" si="102">SUM(F1290:G1290)</f>
        <v>-31.758680555554747</v>
      </c>
      <c r="I1290" s="303">
        <f t="shared" ref="I1290:I1353" si="103">+B1290/B$1768</f>
        <v>9.035192240591383E-4</v>
      </c>
      <c r="J1290" s="301">
        <f t="shared" ref="J1290:J1353" si="104">+I1290*H1290</f>
        <v>-2.8694578412696868E-2</v>
      </c>
      <c r="K1290" s="111"/>
      <c r="L1290" s="222"/>
      <c r="M1290" s="7"/>
    </row>
    <row r="1291" spans="1:13" ht="15">
      <c r="A1291" s="30" t="s">
        <v>228</v>
      </c>
      <c r="B1291" s="262">
        <v>67241.440000000002</v>
      </c>
      <c r="C1291" s="219">
        <v>45260</v>
      </c>
      <c r="D1291" s="76">
        <v>45347.51666666667</v>
      </c>
      <c r="E1291" s="76">
        <v>45274</v>
      </c>
      <c r="F1291" s="273">
        <f t="shared" si="100"/>
        <v>44.258333333335031</v>
      </c>
      <c r="G1291" s="273">
        <f t="shared" si="101"/>
        <v>-73.516666666670062</v>
      </c>
      <c r="H1291" s="273">
        <f t="shared" si="102"/>
        <v>-29.258333333335031</v>
      </c>
      <c r="I1291" s="303">
        <f t="shared" si="103"/>
        <v>9.0367229673961422E-4</v>
      </c>
      <c r="J1291" s="301">
        <f t="shared" si="104"/>
        <v>-2.6439945282108079E-2</v>
      </c>
      <c r="K1291" s="111"/>
      <c r="L1291" s="222"/>
      <c r="M1291" s="7"/>
    </row>
    <row r="1292" spans="1:13" ht="15">
      <c r="A1292" s="30" t="s">
        <v>228</v>
      </c>
      <c r="B1292" s="262">
        <v>67249.179999999993</v>
      </c>
      <c r="C1292" s="219">
        <v>45287</v>
      </c>
      <c r="D1292" s="76">
        <v>45383.518055555556</v>
      </c>
      <c r="E1292" s="76">
        <v>45303</v>
      </c>
      <c r="F1292" s="273">
        <f t="shared" si="100"/>
        <v>48.759027777778101</v>
      </c>
      <c r="G1292" s="273">
        <f t="shared" si="101"/>
        <v>-80.518055555556202</v>
      </c>
      <c r="H1292" s="273">
        <f t="shared" si="102"/>
        <v>-31.759027777778101</v>
      </c>
      <c r="I1292" s="303">
        <f t="shared" si="103"/>
        <v>9.0377631627840984E-4</v>
      </c>
      <c r="J1292" s="301">
        <f t="shared" si="104"/>
        <v>-2.8703057133583985E-2</v>
      </c>
      <c r="K1292" s="111"/>
      <c r="L1292" s="222"/>
      <c r="M1292" s="7"/>
    </row>
    <row r="1293" spans="1:13" ht="15">
      <c r="A1293" s="30" t="s">
        <v>228</v>
      </c>
      <c r="B1293" s="262">
        <v>67292.429999999993</v>
      </c>
      <c r="C1293" s="219">
        <v>45251</v>
      </c>
      <c r="D1293" s="76">
        <v>45262.430555555555</v>
      </c>
      <c r="E1293" s="76">
        <v>45274</v>
      </c>
      <c r="F1293" s="273">
        <f t="shared" si="100"/>
        <v>6.2152777777773736</v>
      </c>
      <c r="G1293" s="273">
        <f t="shared" si="101"/>
        <v>11.569444444445253</v>
      </c>
      <c r="H1293" s="273">
        <f t="shared" si="102"/>
        <v>17.784722222222626</v>
      </c>
      <c r="I1293" s="303">
        <f t="shared" si="103"/>
        <v>9.0435756240927784E-4</v>
      </c>
      <c r="J1293" s="301">
        <f t="shared" si="104"/>
        <v>1.6083748037015368E-2</v>
      </c>
      <c r="K1293" s="111"/>
      <c r="L1293" s="222"/>
      <c r="M1293" s="7"/>
    </row>
    <row r="1294" spans="1:13" ht="15">
      <c r="A1294" s="30" t="s">
        <v>228</v>
      </c>
      <c r="B1294" s="262">
        <v>67292.88</v>
      </c>
      <c r="C1294" s="219">
        <v>45273</v>
      </c>
      <c r="D1294" s="76">
        <v>45297.374305555553</v>
      </c>
      <c r="E1294" s="76">
        <v>45289</v>
      </c>
      <c r="F1294" s="273">
        <f t="shared" si="100"/>
        <v>12.687152777776646</v>
      </c>
      <c r="G1294" s="273">
        <f t="shared" si="101"/>
        <v>-8.3743055555532919</v>
      </c>
      <c r="H1294" s="273">
        <f t="shared" si="102"/>
        <v>4.312847222223354</v>
      </c>
      <c r="I1294" s="303">
        <f t="shared" si="103"/>
        <v>9.0436361005688233E-4</v>
      </c>
      <c r="J1294" s="301">
        <f t="shared" si="104"/>
        <v>3.9003820835137094E-3</v>
      </c>
      <c r="K1294" s="111"/>
      <c r="L1294" s="222"/>
      <c r="M1294" s="7"/>
    </row>
    <row r="1295" spans="1:13" ht="15">
      <c r="A1295" s="30" t="s">
        <v>228</v>
      </c>
      <c r="B1295" s="262">
        <v>67295.62</v>
      </c>
      <c r="C1295" s="219">
        <v>45238</v>
      </c>
      <c r="D1295" s="76">
        <v>45254.55</v>
      </c>
      <c r="E1295" s="76">
        <v>45259</v>
      </c>
      <c r="F1295" s="273">
        <f t="shared" si="100"/>
        <v>8.7750000000014552</v>
      </c>
      <c r="G1295" s="273">
        <f t="shared" si="101"/>
        <v>4.4499999999970896</v>
      </c>
      <c r="H1295" s="273">
        <f t="shared" si="102"/>
        <v>13.224999999998545</v>
      </c>
      <c r="I1295" s="303">
        <f t="shared" si="103"/>
        <v>9.0440043351118461E-4</v>
      </c>
      <c r="J1295" s="301">
        <f t="shared" si="104"/>
        <v>1.1960695733184101E-2</v>
      </c>
      <c r="K1295" s="111"/>
      <c r="L1295" s="222"/>
      <c r="M1295" s="7"/>
    </row>
    <row r="1296" spans="1:13" ht="15">
      <c r="A1296" s="30" t="s">
        <v>228</v>
      </c>
      <c r="B1296" s="262">
        <v>67303.81</v>
      </c>
      <c r="C1296" s="219">
        <v>45264</v>
      </c>
      <c r="D1296" s="76">
        <v>45271.529861111114</v>
      </c>
      <c r="E1296" s="76">
        <v>45289</v>
      </c>
      <c r="F1296" s="273">
        <f t="shared" si="100"/>
        <v>4.2649305555569299</v>
      </c>
      <c r="G1296" s="273">
        <f t="shared" si="101"/>
        <v>17.47013888888614</v>
      </c>
      <c r="H1296" s="273">
        <f t="shared" si="102"/>
        <v>21.73506944444307</v>
      </c>
      <c r="I1296" s="303">
        <f t="shared" si="103"/>
        <v>9.0451050069758482E-4</v>
      </c>
      <c r="J1296" s="301">
        <f t="shared" si="104"/>
        <v>1.9659598545889979E-2</v>
      </c>
      <c r="K1296" s="111"/>
      <c r="L1296" s="222"/>
      <c r="M1296" s="7"/>
    </row>
    <row r="1297" spans="1:13" ht="15">
      <c r="A1297" s="30" t="s">
        <v>228</v>
      </c>
      <c r="B1297" s="262">
        <v>67313.37</v>
      </c>
      <c r="C1297" s="219">
        <v>45279</v>
      </c>
      <c r="D1297" s="76">
        <v>45290.348611111112</v>
      </c>
      <c r="E1297" s="76">
        <v>45303</v>
      </c>
      <c r="F1297" s="273">
        <f t="shared" si="100"/>
        <v>6.1743055555562023</v>
      </c>
      <c r="G1297" s="273">
        <f t="shared" si="101"/>
        <v>12.651388888887595</v>
      </c>
      <c r="H1297" s="273">
        <f t="shared" si="102"/>
        <v>18.825694444443798</v>
      </c>
      <c r="I1297" s="303">
        <f t="shared" si="103"/>
        <v>9.0463897961113617E-4</v>
      </c>
      <c r="J1297" s="301">
        <f t="shared" si="104"/>
        <v>1.7030457012692672E-2</v>
      </c>
      <c r="K1297" s="111"/>
      <c r="L1297" s="222"/>
      <c r="M1297" s="7"/>
    </row>
    <row r="1298" spans="1:13" ht="15">
      <c r="A1298" s="30" t="s">
        <v>228</v>
      </c>
      <c r="B1298" s="262">
        <v>67315.649999999994</v>
      </c>
      <c r="C1298" s="219">
        <v>45250</v>
      </c>
      <c r="D1298" s="76">
        <v>45261.427777777775</v>
      </c>
      <c r="E1298" s="76">
        <v>45274</v>
      </c>
      <c r="F1298" s="273">
        <f t="shared" si="100"/>
        <v>6.2138888888875954</v>
      </c>
      <c r="G1298" s="273">
        <f t="shared" si="101"/>
        <v>12.572222222224809</v>
      </c>
      <c r="H1298" s="273">
        <f t="shared" si="102"/>
        <v>18.786111111112405</v>
      </c>
      <c r="I1298" s="303">
        <f t="shared" si="103"/>
        <v>9.0466962102566523E-4</v>
      </c>
      <c r="J1298" s="301">
        <f t="shared" si="104"/>
        <v>1.6995224019436098E-2</v>
      </c>
      <c r="K1298" s="111"/>
      <c r="L1298" s="222"/>
      <c r="M1298" s="7"/>
    </row>
    <row r="1299" spans="1:13" ht="15">
      <c r="A1299" s="30" t="s">
        <v>228</v>
      </c>
      <c r="B1299" s="262">
        <v>67327.94</v>
      </c>
      <c r="C1299" s="219">
        <v>45272</v>
      </c>
      <c r="D1299" s="76">
        <v>45299.383333333331</v>
      </c>
      <c r="E1299" s="76">
        <v>45289</v>
      </c>
      <c r="F1299" s="273">
        <f t="shared" si="100"/>
        <v>14.191666666665697</v>
      </c>
      <c r="G1299" s="273">
        <f t="shared" si="101"/>
        <v>-10.383333333331393</v>
      </c>
      <c r="H1299" s="273">
        <f t="shared" si="102"/>
        <v>3.8083333333343035</v>
      </c>
      <c r="I1299" s="303">
        <f t="shared" si="103"/>
        <v>9.0483478900135013E-4</v>
      </c>
      <c r="J1299" s="301">
        <f t="shared" si="104"/>
        <v>3.4459124881143529E-3</v>
      </c>
      <c r="K1299" s="111"/>
      <c r="L1299" s="222"/>
      <c r="M1299" s="7"/>
    </row>
    <row r="1300" spans="1:13" ht="15">
      <c r="A1300" s="30" t="s">
        <v>228</v>
      </c>
      <c r="B1300" s="262">
        <v>67330.67</v>
      </c>
      <c r="C1300" s="219">
        <v>45271</v>
      </c>
      <c r="D1300" s="76">
        <v>45300.388194444444</v>
      </c>
      <c r="E1300" s="76">
        <v>45289</v>
      </c>
      <c r="F1300" s="273">
        <f t="shared" si="100"/>
        <v>15.194097222221899</v>
      </c>
      <c r="G1300" s="273">
        <f t="shared" si="101"/>
        <v>-11.388194444443798</v>
      </c>
      <c r="H1300" s="273">
        <f t="shared" si="102"/>
        <v>3.8059027777781012</v>
      </c>
      <c r="I1300" s="303">
        <f t="shared" si="103"/>
        <v>9.0487147806348346E-4</v>
      </c>
      <c r="J1300" s="301">
        <f t="shared" si="104"/>
        <v>3.4438528718939878E-3</v>
      </c>
      <c r="K1300" s="111"/>
      <c r="L1300" s="222"/>
      <c r="M1300" s="7"/>
    </row>
    <row r="1301" spans="1:13" ht="15">
      <c r="A1301" s="30" t="s">
        <v>228</v>
      </c>
      <c r="B1301" s="262">
        <v>67337.5</v>
      </c>
      <c r="C1301" s="219">
        <v>45230</v>
      </c>
      <c r="D1301" s="76">
        <v>45244.418749999997</v>
      </c>
      <c r="E1301" s="76">
        <v>45244</v>
      </c>
      <c r="F1301" s="273">
        <f t="shared" si="100"/>
        <v>7.7093749999985448</v>
      </c>
      <c r="G1301" s="273">
        <f t="shared" si="101"/>
        <v>-0.41874999999708962</v>
      </c>
      <c r="H1301" s="273">
        <f t="shared" si="102"/>
        <v>7.2906250000014552</v>
      </c>
      <c r="I1301" s="303">
        <f t="shared" si="103"/>
        <v>9.0496326791490147E-4</v>
      </c>
      <c r="J1301" s="301">
        <f t="shared" si="104"/>
        <v>6.5977478251433956E-3</v>
      </c>
      <c r="K1301" s="111"/>
      <c r="L1301" s="222"/>
      <c r="M1301" s="7"/>
    </row>
    <row r="1302" spans="1:13" ht="15">
      <c r="A1302" s="30" t="s">
        <v>228</v>
      </c>
      <c r="B1302" s="262">
        <v>67340.69</v>
      </c>
      <c r="C1302" s="219">
        <v>45223</v>
      </c>
      <c r="D1302" s="76">
        <v>45240.356249999997</v>
      </c>
      <c r="E1302" s="76">
        <v>45244</v>
      </c>
      <c r="F1302" s="273">
        <f t="shared" si="100"/>
        <v>9.1781249999985448</v>
      </c>
      <c r="G1302" s="273">
        <f t="shared" si="101"/>
        <v>3.6437500000029104</v>
      </c>
      <c r="H1302" s="273">
        <f t="shared" si="102"/>
        <v>12.821875000001455</v>
      </c>
      <c r="I1302" s="303">
        <f t="shared" si="103"/>
        <v>9.0500613901680824E-4</v>
      </c>
      <c r="J1302" s="301">
        <f t="shared" si="104"/>
        <v>1.1603875588707456E-2</v>
      </c>
      <c r="K1302" s="111"/>
      <c r="L1302" s="222"/>
      <c r="M1302" s="7"/>
    </row>
    <row r="1303" spans="1:13" ht="15">
      <c r="A1303" s="30" t="s">
        <v>228</v>
      </c>
      <c r="B1303" s="262">
        <v>67342.509999999995</v>
      </c>
      <c r="C1303" s="219">
        <v>45260</v>
      </c>
      <c r="D1303" s="76">
        <v>45273.460416666669</v>
      </c>
      <c r="E1303" s="76">
        <v>45274</v>
      </c>
      <c r="F1303" s="273">
        <f t="shared" si="100"/>
        <v>7.2302083333343035</v>
      </c>
      <c r="G1303" s="273">
        <f t="shared" si="101"/>
        <v>0.53958333333139308</v>
      </c>
      <c r="H1303" s="273">
        <f t="shared" si="102"/>
        <v>7.7697916666656965</v>
      </c>
      <c r="I1303" s="303">
        <f t="shared" si="103"/>
        <v>9.0503059839156376E-4</v>
      </c>
      <c r="J1303" s="301">
        <f t="shared" si="104"/>
        <v>7.0318992014602412E-3</v>
      </c>
      <c r="K1303" s="111"/>
      <c r="L1303" s="222"/>
      <c r="M1303" s="7"/>
    </row>
    <row r="1304" spans="1:13" ht="15">
      <c r="A1304" s="30" t="s">
        <v>228</v>
      </c>
      <c r="B1304" s="262">
        <v>67352.98</v>
      </c>
      <c r="C1304" s="219">
        <v>45264</v>
      </c>
      <c r="D1304" s="76">
        <v>45275.461805555555</v>
      </c>
      <c r="E1304" s="76">
        <v>45289</v>
      </c>
      <c r="F1304" s="273">
        <f t="shared" si="100"/>
        <v>6.2309027777773736</v>
      </c>
      <c r="G1304" s="273">
        <f t="shared" si="101"/>
        <v>13.538194444445253</v>
      </c>
      <c r="H1304" s="273">
        <f t="shared" si="102"/>
        <v>19.769097222222626</v>
      </c>
      <c r="I1304" s="303">
        <f t="shared" si="103"/>
        <v>9.0517130699249292E-4</v>
      </c>
      <c r="J1304" s="301">
        <f t="shared" si="104"/>
        <v>1.7894419570700915E-2</v>
      </c>
      <c r="K1304" s="111"/>
      <c r="L1304" s="222"/>
      <c r="M1304" s="7"/>
    </row>
    <row r="1305" spans="1:13" ht="15">
      <c r="A1305" s="30" t="s">
        <v>228</v>
      </c>
      <c r="B1305" s="262">
        <v>67356.63</v>
      </c>
      <c r="C1305" s="219">
        <v>45279</v>
      </c>
      <c r="D1305" s="76">
        <v>45294.477777777778</v>
      </c>
      <c r="E1305" s="76">
        <v>45303</v>
      </c>
      <c r="F1305" s="273">
        <f t="shared" si="100"/>
        <v>8.2388888888890506</v>
      </c>
      <c r="G1305" s="273">
        <f t="shared" si="101"/>
        <v>8.5222222222218988</v>
      </c>
      <c r="H1305" s="273">
        <f t="shared" si="102"/>
        <v>16.761111111110949</v>
      </c>
      <c r="I1305" s="303">
        <f t="shared" si="103"/>
        <v>9.0522036013417323E-4</v>
      </c>
      <c r="J1305" s="301">
        <f t="shared" si="104"/>
        <v>1.5172499036248746E-2</v>
      </c>
      <c r="K1305" s="111"/>
      <c r="L1305" s="222"/>
      <c r="M1305" s="7"/>
    </row>
    <row r="1306" spans="1:13" ht="15">
      <c r="A1306" s="30" t="s">
        <v>227</v>
      </c>
      <c r="B1306" s="262">
        <v>67366.649999999994</v>
      </c>
      <c r="C1306" s="219">
        <v>45064</v>
      </c>
      <c r="D1306" s="76">
        <v>45083.256944444445</v>
      </c>
      <c r="E1306" s="76">
        <v>45091</v>
      </c>
      <c r="F1306" s="273">
        <f t="shared" si="100"/>
        <v>10.128472222222626</v>
      </c>
      <c r="G1306" s="273">
        <f t="shared" si="101"/>
        <v>7.7430555555547471</v>
      </c>
      <c r="H1306" s="273">
        <f t="shared" si="102"/>
        <v>17.871527777777374</v>
      </c>
      <c r="I1306" s="303">
        <f t="shared" si="103"/>
        <v>9.053550210874979E-4</v>
      </c>
      <c r="J1306" s="301">
        <f t="shared" si="104"/>
        <v>1.6180077408115438E-2</v>
      </c>
      <c r="K1306" s="111"/>
      <c r="L1306" s="222"/>
      <c r="M1306" s="7"/>
    </row>
    <row r="1307" spans="1:13" ht="15">
      <c r="A1307" s="30" t="s">
        <v>228</v>
      </c>
      <c r="B1307" s="262">
        <v>67370.289999999994</v>
      </c>
      <c r="C1307" s="219">
        <v>45279</v>
      </c>
      <c r="D1307" s="76">
        <v>45295.412499999999</v>
      </c>
      <c r="E1307" s="76">
        <v>45303</v>
      </c>
      <c r="F1307" s="273">
        <f t="shared" si="100"/>
        <v>8.7062499999992724</v>
      </c>
      <c r="G1307" s="273">
        <f t="shared" si="101"/>
        <v>7.5875000000014552</v>
      </c>
      <c r="H1307" s="273">
        <f t="shared" si="102"/>
        <v>16.293750000000728</v>
      </c>
      <c r="I1307" s="303">
        <f t="shared" si="103"/>
        <v>9.0540393983700904E-4</v>
      </c>
      <c r="J1307" s="301">
        <f t="shared" si="104"/>
        <v>1.4752425444719925E-2</v>
      </c>
      <c r="K1307" s="111"/>
      <c r="L1307" s="222"/>
      <c r="M1307" s="7"/>
    </row>
    <row r="1308" spans="1:13" ht="15">
      <c r="A1308" s="30" t="s">
        <v>227</v>
      </c>
      <c r="B1308" s="262">
        <v>67392</v>
      </c>
      <c r="C1308" s="219">
        <v>45282</v>
      </c>
      <c r="D1308" s="76">
        <v>45290.34652777778</v>
      </c>
      <c r="E1308" s="76">
        <v>45303</v>
      </c>
      <c r="F1308" s="273">
        <f t="shared" si="100"/>
        <v>4.6732638888897782</v>
      </c>
      <c r="G1308" s="273">
        <f t="shared" si="101"/>
        <v>12.653472222220444</v>
      </c>
      <c r="H1308" s="273">
        <f t="shared" si="102"/>
        <v>17.326736111110222</v>
      </c>
      <c r="I1308" s="303">
        <f t="shared" si="103"/>
        <v>9.0569570523587955E-4</v>
      </c>
      <c r="J1308" s="301">
        <f t="shared" si="104"/>
        <v>1.5692750481587952E-2</v>
      </c>
      <c r="K1308" s="111"/>
      <c r="L1308" s="222"/>
      <c r="M1308" s="7"/>
    </row>
    <row r="1309" spans="1:13" ht="15">
      <c r="A1309" s="30" t="s">
        <v>228</v>
      </c>
      <c r="B1309" s="262">
        <v>67401.7</v>
      </c>
      <c r="C1309" s="219">
        <v>45238</v>
      </c>
      <c r="D1309" s="76">
        <v>45258.464583333334</v>
      </c>
      <c r="E1309" s="76">
        <v>45259</v>
      </c>
      <c r="F1309" s="273">
        <f t="shared" si="100"/>
        <v>10.732291666667152</v>
      </c>
      <c r="G1309" s="273">
        <f t="shared" si="101"/>
        <v>0.53541666666569654</v>
      </c>
      <c r="H1309" s="273">
        <f t="shared" si="102"/>
        <v>11.267708333332848</v>
      </c>
      <c r="I1309" s="303">
        <f t="shared" si="103"/>
        <v>9.0582606563979664E-4</v>
      </c>
      <c r="J1309" s="301">
        <f t="shared" si="104"/>
        <v>1.0206583908359644E-2</v>
      </c>
      <c r="K1309" s="111"/>
      <c r="L1309" s="222"/>
      <c r="M1309" s="7"/>
    </row>
    <row r="1310" spans="1:13" ht="15">
      <c r="A1310" s="30" t="s">
        <v>228</v>
      </c>
      <c r="B1310" s="262">
        <v>67405.8</v>
      </c>
      <c r="C1310" s="219">
        <v>45274</v>
      </c>
      <c r="D1310" s="76">
        <v>45288.380555555559</v>
      </c>
      <c r="E1310" s="76">
        <v>45289</v>
      </c>
      <c r="F1310" s="273">
        <f t="shared" si="100"/>
        <v>7.6902777777795563</v>
      </c>
      <c r="G1310" s="273">
        <f t="shared" si="101"/>
        <v>0.61944444444088731</v>
      </c>
      <c r="H1310" s="273">
        <f t="shared" si="102"/>
        <v>8.3097222222204437</v>
      </c>
      <c r="I1310" s="303">
        <f t="shared" si="103"/>
        <v>9.0588116642908133E-4</v>
      </c>
      <c r="J1310" s="301">
        <f t="shared" si="104"/>
        <v>7.5276208593667128E-3</v>
      </c>
      <c r="K1310" s="111"/>
      <c r="L1310" s="222"/>
      <c r="M1310" s="7"/>
    </row>
    <row r="1311" spans="1:13" ht="15">
      <c r="A1311" s="30" t="s">
        <v>228</v>
      </c>
      <c r="B1311" s="262">
        <v>67419</v>
      </c>
      <c r="C1311" s="219">
        <v>45244</v>
      </c>
      <c r="D1311" s="76">
        <v>45252.543749999997</v>
      </c>
      <c r="E1311" s="76">
        <v>45259</v>
      </c>
      <c r="F1311" s="273">
        <f t="shared" si="100"/>
        <v>4.7718749999985448</v>
      </c>
      <c r="G1311" s="273">
        <f t="shared" si="101"/>
        <v>6.4562500000029104</v>
      </c>
      <c r="H1311" s="273">
        <f t="shared" si="102"/>
        <v>11.228125000001455</v>
      </c>
      <c r="I1311" s="303">
        <f t="shared" si="103"/>
        <v>9.0605856409214393E-4</v>
      </c>
      <c r="J1311" s="301">
        <f t="shared" si="104"/>
        <v>1.0173338814948422E-2</v>
      </c>
      <c r="K1311" s="111"/>
      <c r="L1311" s="222"/>
      <c r="M1311" s="7"/>
    </row>
    <row r="1312" spans="1:13" ht="15">
      <c r="A1312" s="30" t="s">
        <v>228</v>
      </c>
      <c r="B1312" s="262">
        <v>67431.75</v>
      </c>
      <c r="C1312" s="219">
        <v>45274</v>
      </c>
      <c r="D1312" s="76">
        <v>45288.380555555559</v>
      </c>
      <c r="E1312" s="76">
        <v>45289</v>
      </c>
      <c r="F1312" s="273">
        <f t="shared" si="100"/>
        <v>7.6902777777795563</v>
      </c>
      <c r="G1312" s="273">
        <f t="shared" si="101"/>
        <v>0.61944444444088731</v>
      </c>
      <c r="H1312" s="273">
        <f t="shared" si="102"/>
        <v>8.3097222222204437</v>
      </c>
      <c r="I1312" s="303">
        <f t="shared" si="103"/>
        <v>9.0622991410760204E-4</v>
      </c>
      <c r="J1312" s="301">
        <f t="shared" si="104"/>
        <v>7.5305188557008643E-3</v>
      </c>
      <c r="K1312" s="111"/>
      <c r="L1312" s="222"/>
      <c r="M1312" s="7"/>
    </row>
    <row r="1313" spans="1:13" ht="15">
      <c r="A1313" s="30" t="s">
        <v>228</v>
      </c>
      <c r="B1313" s="262">
        <v>67432.66</v>
      </c>
      <c r="C1313" s="219">
        <v>45229</v>
      </c>
      <c r="D1313" s="76">
        <v>45243.62777777778</v>
      </c>
      <c r="E1313" s="76">
        <v>45244</v>
      </c>
      <c r="F1313" s="273">
        <f t="shared" si="100"/>
        <v>7.8138888888897782</v>
      </c>
      <c r="G1313" s="273">
        <f t="shared" si="101"/>
        <v>0.37222222222044365</v>
      </c>
      <c r="H1313" s="273">
        <f t="shared" si="102"/>
        <v>8.1861111111102218</v>
      </c>
      <c r="I1313" s="303">
        <f t="shared" si="103"/>
        <v>9.0624214379497997E-4</v>
      </c>
      <c r="J1313" s="301">
        <f t="shared" si="104"/>
        <v>7.418598882676433E-3</v>
      </c>
      <c r="K1313" s="111"/>
      <c r="L1313" s="222"/>
      <c r="M1313" s="7"/>
    </row>
    <row r="1314" spans="1:13" ht="15">
      <c r="A1314" s="30" t="s">
        <v>228</v>
      </c>
      <c r="B1314" s="262">
        <v>67463.62</v>
      </c>
      <c r="C1314" s="219">
        <v>45271</v>
      </c>
      <c r="D1314" s="76">
        <v>45281.623611111114</v>
      </c>
      <c r="E1314" s="76">
        <v>45289</v>
      </c>
      <c r="F1314" s="273">
        <f t="shared" si="100"/>
        <v>5.8118055555569299</v>
      </c>
      <c r="G1314" s="273">
        <f t="shared" si="101"/>
        <v>7.3763888888861402</v>
      </c>
      <c r="H1314" s="273">
        <f t="shared" si="102"/>
        <v>13.18819444444307</v>
      </c>
      <c r="I1314" s="303">
        <f t="shared" si="103"/>
        <v>9.0665822195016297E-4</v>
      </c>
      <c r="J1314" s="301">
        <f t="shared" si="104"/>
        <v>1.1957184925731772E-2</v>
      </c>
      <c r="K1314" s="111"/>
      <c r="L1314" s="222"/>
      <c r="M1314" s="7"/>
    </row>
    <row r="1315" spans="1:13" ht="15">
      <c r="A1315" s="30" t="s">
        <v>227</v>
      </c>
      <c r="B1315" s="262">
        <v>67475.850000000006</v>
      </c>
      <c r="C1315" s="219">
        <v>45248</v>
      </c>
      <c r="D1315" s="76">
        <v>45271.430555555555</v>
      </c>
      <c r="E1315" s="76">
        <v>45274</v>
      </c>
      <c r="F1315" s="273">
        <f t="shared" si="100"/>
        <v>12.215277777777374</v>
      </c>
      <c r="G1315" s="273">
        <f t="shared" si="101"/>
        <v>2.5694444444452529</v>
      </c>
      <c r="H1315" s="273">
        <f t="shared" si="102"/>
        <v>14.784722222222626</v>
      </c>
      <c r="I1315" s="303">
        <f t="shared" si="103"/>
        <v>9.0682258357283399E-4</v>
      </c>
      <c r="J1315" s="301">
        <f t="shared" si="104"/>
        <v>1.3407120002962614E-2</v>
      </c>
      <c r="K1315" s="111"/>
      <c r="L1315" s="222"/>
      <c r="M1315" s="7"/>
    </row>
    <row r="1316" spans="1:13" ht="15">
      <c r="A1316" s="30" t="s">
        <v>228</v>
      </c>
      <c r="B1316" s="262">
        <v>67479.56</v>
      </c>
      <c r="C1316" s="219">
        <v>45244</v>
      </c>
      <c r="D1316" s="76">
        <v>45251.540277777778</v>
      </c>
      <c r="E1316" s="76">
        <v>45259</v>
      </c>
      <c r="F1316" s="273">
        <f t="shared" si="100"/>
        <v>4.2701388888890506</v>
      </c>
      <c r="G1316" s="273">
        <f t="shared" si="101"/>
        <v>7.4597222222218988</v>
      </c>
      <c r="H1316" s="273">
        <f t="shared" si="102"/>
        <v>11.729861111110949</v>
      </c>
      <c r="I1316" s="303">
        <f t="shared" si="103"/>
        <v>9.0687244306752795E-4</v>
      </c>
      <c r="J1316" s="301">
        <f t="shared" si="104"/>
        <v>1.0637487802675975E-2</v>
      </c>
      <c r="K1316" s="111"/>
      <c r="L1316" s="222"/>
      <c r="M1316" s="7"/>
    </row>
    <row r="1317" spans="1:13" ht="15">
      <c r="A1317" s="30" t="s">
        <v>228</v>
      </c>
      <c r="B1317" s="262">
        <v>67488.66</v>
      </c>
      <c r="C1317" s="219">
        <v>45271</v>
      </c>
      <c r="D1317" s="76">
        <v>45283.412499999999</v>
      </c>
      <c r="E1317" s="76">
        <v>45289</v>
      </c>
      <c r="F1317" s="273">
        <f t="shared" si="100"/>
        <v>6.7062499999992724</v>
      </c>
      <c r="G1317" s="273">
        <f t="shared" si="101"/>
        <v>5.5875000000014552</v>
      </c>
      <c r="H1317" s="273">
        <f t="shared" si="102"/>
        <v>12.293750000000728</v>
      </c>
      <c r="I1317" s="303">
        <f t="shared" si="103"/>
        <v>9.0699473994130609E-4</v>
      </c>
      <c r="J1317" s="301">
        <f t="shared" si="104"/>
        <v>1.1150366584154092E-2</v>
      </c>
      <c r="K1317" s="111"/>
      <c r="L1317" s="222"/>
      <c r="M1317" s="7"/>
    </row>
    <row r="1318" spans="1:13" ht="15">
      <c r="A1318" s="30" t="s">
        <v>228</v>
      </c>
      <c r="B1318" s="262">
        <v>67490.94</v>
      </c>
      <c r="C1318" s="219">
        <v>45223</v>
      </c>
      <c r="D1318" s="76">
        <v>45240.355555555558</v>
      </c>
      <c r="E1318" s="76">
        <v>45244</v>
      </c>
      <c r="F1318" s="273">
        <f t="shared" si="100"/>
        <v>9.1777777777788287</v>
      </c>
      <c r="G1318" s="273">
        <f t="shared" si="101"/>
        <v>3.6444444444423425</v>
      </c>
      <c r="H1318" s="273">
        <f t="shared" si="102"/>
        <v>12.822222222221171</v>
      </c>
      <c r="I1318" s="303">
        <f t="shared" si="103"/>
        <v>9.0702538135583504E-4</v>
      </c>
      <c r="J1318" s="301">
        <f t="shared" si="104"/>
        <v>1.1630081000939421E-2</v>
      </c>
      <c r="K1318" s="111"/>
      <c r="L1318" s="222"/>
      <c r="M1318" s="7"/>
    </row>
    <row r="1319" spans="1:13" ht="15">
      <c r="A1319" s="30" t="s">
        <v>228</v>
      </c>
      <c r="B1319" s="262">
        <v>67491.399999999994</v>
      </c>
      <c r="C1319" s="219">
        <v>45223</v>
      </c>
      <c r="D1319" s="76">
        <v>45239.428472222222</v>
      </c>
      <c r="E1319" s="76">
        <v>45244</v>
      </c>
      <c r="F1319" s="273">
        <f t="shared" si="100"/>
        <v>8.7142361111109494</v>
      </c>
      <c r="G1319" s="273">
        <f t="shared" si="101"/>
        <v>4.5715277777781012</v>
      </c>
      <c r="H1319" s="273">
        <f t="shared" si="102"/>
        <v>13.285763888889051</v>
      </c>
      <c r="I1319" s="303">
        <f t="shared" si="103"/>
        <v>9.0703156339560825E-4</v>
      </c>
      <c r="J1319" s="301">
        <f t="shared" si="104"/>
        <v>1.2050607191043951E-2</v>
      </c>
      <c r="K1319" s="111"/>
      <c r="L1319" s="222"/>
      <c r="M1319" s="7"/>
    </row>
    <row r="1320" spans="1:13" ht="15">
      <c r="A1320" s="30" t="s">
        <v>228</v>
      </c>
      <c r="B1320" s="262">
        <v>67501.87</v>
      </c>
      <c r="C1320" s="219">
        <v>45247</v>
      </c>
      <c r="D1320" s="76">
        <v>45259.473611111112</v>
      </c>
      <c r="E1320" s="76">
        <v>45274</v>
      </c>
      <c r="F1320" s="273">
        <f t="shared" si="100"/>
        <v>6.7368055555562023</v>
      </c>
      <c r="G1320" s="273">
        <f t="shared" si="101"/>
        <v>14.526388888887595</v>
      </c>
      <c r="H1320" s="273">
        <f t="shared" si="102"/>
        <v>21.263194444443798</v>
      </c>
      <c r="I1320" s="303">
        <f t="shared" si="103"/>
        <v>9.0717227199653752E-4</v>
      </c>
      <c r="J1320" s="301">
        <f t="shared" si="104"/>
        <v>1.9289380414070235E-2</v>
      </c>
      <c r="K1320" s="111"/>
      <c r="L1320" s="222"/>
      <c r="M1320" s="7"/>
    </row>
    <row r="1321" spans="1:13" ht="15">
      <c r="A1321" s="30" t="s">
        <v>228</v>
      </c>
      <c r="B1321" s="262">
        <v>67506.42</v>
      </c>
      <c r="C1321" s="219">
        <v>45251</v>
      </c>
      <c r="D1321" s="76">
        <v>45269.600694444445</v>
      </c>
      <c r="E1321" s="76">
        <v>45274</v>
      </c>
      <c r="F1321" s="273">
        <f t="shared" si="100"/>
        <v>9.8003472222226264</v>
      </c>
      <c r="G1321" s="273">
        <f t="shared" si="101"/>
        <v>4.3993055555547471</v>
      </c>
      <c r="H1321" s="273">
        <f t="shared" si="102"/>
        <v>14.199652777777374</v>
      </c>
      <c r="I1321" s="303">
        <f t="shared" si="103"/>
        <v>9.0723342043342659E-4</v>
      </c>
      <c r="J1321" s="301">
        <f t="shared" si="104"/>
        <v>1.2882399558549973E-2</v>
      </c>
      <c r="K1321" s="111"/>
      <c r="L1321" s="222"/>
      <c r="M1321" s="7"/>
    </row>
    <row r="1322" spans="1:13" ht="15">
      <c r="A1322" s="30" t="s">
        <v>228</v>
      </c>
      <c r="B1322" s="262">
        <v>67510.97</v>
      </c>
      <c r="C1322" s="219">
        <v>45279</v>
      </c>
      <c r="D1322" s="76">
        <v>45297.372916666667</v>
      </c>
      <c r="E1322" s="76">
        <v>45303</v>
      </c>
      <c r="F1322" s="273">
        <f t="shared" si="100"/>
        <v>9.6864583333335759</v>
      </c>
      <c r="G1322" s="273">
        <f t="shared" si="101"/>
        <v>5.6270833333328483</v>
      </c>
      <c r="H1322" s="273">
        <f t="shared" si="102"/>
        <v>15.313541666666424</v>
      </c>
      <c r="I1322" s="303">
        <f t="shared" si="103"/>
        <v>9.0729456887031555E-4</v>
      </c>
      <c r="J1322" s="301">
        <f t="shared" si="104"/>
        <v>1.3893893184335726E-2</v>
      </c>
      <c r="K1322" s="111"/>
      <c r="L1322" s="222"/>
      <c r="M1322" s="7"/>
    </row>
    <row r="1323" spans="1:13" ht="15">
      <c r="A1323" s="30" t="s">
        <v>228</v>
      </c>
      <c r="B1323" s="262">
        <v>67518.259999999995</v>
      </c>
      <c r="C1323" s="219">
        <v>45287</v>
      </c>
      <c r="D1323" s="76">
        <v>45302.630555555559</v>
      </c>
      <c r="E1323" s="76">
        <v>45303</v>
      </c>
      <c r="F1323" s="273">
        <f t="shared" si="100"/>
        <v>8.3152777777795563</v>
      </c>
      <c r="G1323" s="273">
        <f t="shared" si="101"/>
        <v>0.36944444444088731</v>
      </c>
      <c r="H1323" s="273">
        <f t="shared" si="102"/>
        <v>8.6847222222204437</v>
      </c>
      <c r="I1323" s="303">
        <f t="shared" si="103"/>
        <v>9.0739254076150689E-4</v>
      </c>
      <c r="J1323" s="301">
        <f t="shared" si="104"/>
        <v>7.8804521630285278E-3</v>
      </c>
      <c r="K1323" s="111"/>
      <c r="L1323" s="222"/>
      <c r="M1323" s="7"/>
    </row>
    <row r="1324" spans="1:13" ht="15">
      <c r="A1324" s="30" t="s">
        <v>228</v>
      </c>
      <c r="B1324" s="262">
        <v>67518.259999999995</v>
      </c>
      <c r="C1324" s="219">
        <v>45251</v>
      </c>
      <c r="D1324" s="76">
        <v>45264.438194444447</v>
      </c>
      <c r="E1324" s="76">
        <v>45274</v>
      </c>
      <c r="F1324" s="273">
        <f t="shared" si="100"/>
        <v>7.219097222223354</v>
      </c>
      <c r="G1324" s="273">
        <f t="shared" si="101"/>
        <v>9.5618055555532919</v>
      </c>
      <c r="H1324" s="273">
        <f t="shared" si="102"/>
        <v>16.780902777776646</v>
      </c>
      <c r="I1324" s="303">
        <f t="shared" si="103"/>
        <v>9.0739254076150689E-4</v>
      </c>
      <c r="J1324" s="301">
        <f t="shared" si="104"/>
        <v>1.522686600779858E-2</v>
      </c>
      <c r="K1324" s="111"/>
      <c r="L1324" s="222"/>
      <c r="M1324" s="7"/>
    </row>
    <row r="1325" spans="1:13" ht="15">
      <c r="A1325" s="30" t="s">
        <v>228</v>
      </c>
      <c r="B1325" s="262">
        <v>67523.72</v>
      </c>
      <c r="C1325" s="219">
        <v>45250</v>
      </c>
      <c r="D1325" s="76">
        <v>45263.434027777781</v>
      </c>
      <c r="E1325" s="76">
        <v>45274</v>
      </c>
      <c r="F1325" s="273">
        <f t="shared" si="100"/>
        <v>7.2170138888905058</v>
      </c>
      <c r="G1325" s="273">
        <f t="shared" si="101"/>
        <v>10.565972222218988</v>
      </c>
      <c r="H1325" s="273">
        <f t="shared" si="102"/>
        <v>17.782986111109494</v>
      </c>
      <c r="I1325" s="303">
        <f t="shared" si="103"/>
        <v>9.0746591888577377E-4</v>
      </c>
      <c r="J1325" s="301">
        <f t="shared" si="104"/>
        <v>1.6137453831850931E-2</v>
      </c>
      <c r="K1325" s="111"/>
      <c r="L1325" s="222"/>
      <c r="M1325" s="7"/>
    </row>
    <row r="1326" spans="1:13" ht="15">
      <c r="A1326" s="30" t="s">
        <v>228</v>
      </c>
      <c r="B1326" s="262">
        <v>67539.199999999997</v>
      </c>
      <c r="C1326" s="219">
        <v>45274</v>
      </c>
      <c r="D1326" s="76">
        <v>45306.411111111112</v>
      </c>
      <c r="E1326" s="76">
        <v>45289</v>
      </c>
      <c r="F1326" s="273">
        <f t="shared" si="100"/>
        <v>16.705555555556202</v>
      </c>
      <c r="G1326" s="273">
        <f t="shared" si="101"/>
        <v>-17.411111111112405</v>
      </c>
      <c r="H1326" s="273">
        <f t="shared" si="102"/>
        <v>-0.70555555555620231</v>
      </c>
      <c r="I1326" s="303">
        <f t="shared" si="103"/>
        <v>9.0767395796336522E-4</v>
      </c>
      <c r="J1326" s="301">
        <f t="shared" si="104"/>
        <v>-6.4041440367473921E-4</v>
      </c>
      <c r="K1326" s="111"/>
      <c r="L1326" s="222"/>
      <c r="M1326" s="7"/>
    </row>
    <row r="1327" spans="1:13" ht="15">
      <c r="A1327" s="30" t="s">
        <v>227</v>
      </c>
      <c r="B1327" s="262">
        <v>67553.850000000006</v>
      </c>
      <c r="C1327" s="219">
        <v>45274</v>
      </c>
      <c r="D1327" s="76">
        <v>45302.628472222219</v>
      </c>
      <c r="E1327" s="76">
        <v>45289</v>
      </c>
      <c r="F1327" s="273">
        <f t="shared" si="100"/>
        <v>14.814236111109494</v>
      </c>
      <c r="G1327" s="273">
        <f t="shared" si="101"/>
        <v>-13.628472222218988</v>
      </c>
      <c r="H1327" s="273">
        <f t="shared" si="102"/>
        <v>1.1857638888905058</v>
      </c>
      <c r="I1327" s="303">
        <f t="shared" si="103"/>
        <v>9.0787084249093104E-4</v>
      </c>
      <c r="J1327" s="301">
        <f t="shared" si="104"/>
        <v>1.0765204608023462E-3</v>
      </c>
      <c r="K1327" s="111"/>
      <c r="L1327" s="222"/>
      <c r="M1327" s="7"/>
    </row>
    <row r="1328" spans="1:13" ht="15">
      <c r="A1328" s="30" t="s">
        <v>228</v>
      </c>
      <c r="B1328" s="262">
        <v>67561.97</v>
      </c>
      <c r="C1328" s="219">
        <v>45229</v>
      </c>
      <c r="D1328" s="76">
        <v>45243.302083333336</v>
      </c>
      <c r="E1328" s="76">
        <v>45244</v>
      </c>
      <c r="F1328" s="273">
        <f t="shared" si="100"/>
        <v>7.6510416666678793</v>
      </c>
      <c r="G1328" s="273">
        <f t="shared" si="101"/>
        <v>0.69791666666424135</v>
      </c>
      <c r="H1328" s="273">
        <f t="shared" si="102"/>
        <v>8.3489583333321207</v>
      </c>
      <c r="I1328" s="303">
        <f t="shared" si="103"/>
        <v>9.0797996893214833E-4</v>
      </c>
      <c r="J1328" s="301">
        <f t="shared" si="104"/>
        <v>7.5806869281147002E-3</v>
      </c>
      <c r="K1328" s="111"/>
      <c r="L1328" s="222"/>
      <c r="M1328" s="7"/>
    </row>
    <row r="1329" spans="1:13" ht="15">
      <c r="A1329" s="30" t="s">
        <v>227</v>
      </c>
      <c r="B1329" s="262">
        <v>67565.55</v>
      </c>
      <c r="C1329" s="219">
        <v>45064</v>
      </c>
      <c r="D1329" s="76">
        <v>45072.230555555558</v>
      </c>
      <c r="E1329" s="76">
        <v>45091</v>
      </c>
      <c r="F1329" s="273">
        <f t="shared" si="100"/>
        <v>4.6152777777788287</v>
      </c>
      <c r="G1329" s="273">
        <f t="shared" si="101"/>
        <v>18.769444444442343</v>
      </c>
      <c r="H1329" s="273">
        <f t="shared" si="102"/>
        <v>23.384722222221171</v>
      </c>
      <c r="I1329" s="303">
        <f t="shared" si="103"/>
        <v>9.080280813286456E-4</v>
      </c>
      <c r="J1329" s="301">
        <f t="shared" si="104"/>
        <v>2.1233984451846832E-2</v>
      </c>
      <c r="K1329" s="111"/>
      <c r="L1329" s="222"/>
      <c r="M1329" s="7"/>
    </row>
    <row r="1330" spans="1:13" ht="15">
      <c r="A1330" s="30" t="s">
        <v>228</v>
      </c>
      <c r="B1330" s="262">
        <v>67572.44</v>
      </c>
      <c r="C1330" s="219">
        <v>45244</v>
      </c>
      <c r="D1330" s="76">
        <v>45253.547222222223</v>
      </c>
      <c r="E1330" s="76">
        <v>45259</v>
      </c>
      <c r="F1330" s="273">
        <f t="shared" si="100"/>
        <v>5.273611111111677</v>
      </c>
      <c r="G1330" s="273">
        <f t="shared" si="101"/>
        <v>5.452777777776646</v>
      </c>
      <c r="H1330" s="273">
        <f t="shared" si="102"/>
        <v>10.726388888888323</v>
      </c>
      <c r="I1330" s="303">
        <f t="shared" si="103"/>
        <v>9.0812067753307749E-4</v>
      </c>
      <c r="J1330" s="301">
        <f t="shared" si="104"/>
        <v>9.7408555452605378E-3</v>
      </c>
      <c r="K1330" s="111"/>
      <c r="L1330" s="222"/>
      <c r="M1330" s="7"/>
    </row>
    <row r="1331" spans="1:13" ht="15">
      <c r="A1331" s="30" t="s">
        <v>228</v>
      </c>
      <c r="B1331" s="262">
        <v>67598.39</v>
      </c>
      <c r="C1331" s="219">
        <v>45247</v>
      </c>
      <c r="D1331" s="76">
        <v>45259.472916666666</v>
      </c>
      <c r="E1331" s="76">
        <v>45274</v>
      </c>
      <c r="F1331" s="273">
        <f t="shared" si="100"/>
        <v>6.7364583333328483</v>
      </c>
      <c r="G1331" s="273">
        <f t="shared" si="101"/>
        <v>14.527083333334303</v>
      </c>
      <c r="H1331" s="273">
        <f t="shared" si="102"/>
        <v>21.263541666667152</v>
      </c>
      <c r="I1331" s="303">
        <f t="shared" si="103"/>
        <v>9.0846942521159821E-4</v>
      </c>
      <c r="J1331" s="301">
        <f t="shared" si="104"/>
        <v>1.9317277475879975E-2</v>
      </c>
      <c r="K1331" s="111"/>
      <c r="L1331" s="222"/>
      <c r="M1331" s="7"/>
    </row>
    <row r="1332" spans="1:13" ht="15">
      <c r="A1332" s="30" t="s">
        <v>228</v>
      </c>
      <c r="B1332" s="262">
        <v>67599.3</v>
      </c>
      <c r="C1332" s="219">
        <v>45257</v>
      </c>
      <c r="D1332" s="76">
        <v>45277.464583333334</v>
      </c>
      <c r="E1332" s="76">
        <v>45274</v>
      </c>
      <c r="F1332" s="273">
        <f t="shared" si="100"/>
        <v>10.732291666667152</v>
      </c>
      <c r="G1332" s="273">
        <f t="shared" si="101"/>
        <v>-3.4645833333343035</v>
      </c>
      <c r="H1332" s="273">
        <f t="shared" si="102"/>
        <v>7.2677083333328483</v>
      </c>
      <c r="I1332" s="303">
        <f t="shared" si="103"/>
        <v>9.0848165489897602E-4</v>
      </c>
      <c r="J1332" s="301">
        <f t="shared" si="104"/>
        <v>6.6025796939893052E-3</v>
      </c>
      <c r="K1332" s="111"/>
      <c r="L1332" s="222"/>
      <c r="M1332" s="7"/>
    </row>
    <row r="1333" spans="1:13" ht="15">
      <c r="A1333" s="30" t="s">
        <v>228</v>
      </c>
      <c r="B1333" s="262">
        <v>67601.58</v>
      </c>
      <c r="C1333" s="219">
        <v>45247</v>
      </c>
      <c r="D1333" s="76">
        <v>45258.472222222219</v>
      </c>
      <c r="E1333" s="76">
        <v>45274</v>
      </c>
      <c r="F1333" s="273">
        <f t="shared" si="100"/>
        <v>6.2361111111094942</v>
      </c>
      <c r="G1333" s="273">
        <f t="shared" si="101"/>
        <v>15.527777777781012</v>
      </c>
      <c r="H1333" s="273">
        <f t="shared" si="102"/>
        <v>21.763888888890506</v>
      </c>
      <c r="I1333" s="303">
        <f t="shared" si="103"/>
        <v>9.0851229631350497E-4</v>
      </c>
      <c r="J1333" s="301">
        <f t="shared" si="104"/>
        <v>1.977276067115789E-2</v>
      </c>
      <c r="K1333" s="111"/>
      <c r="L1333" s="222"/>
      <c r="M1333" s="7"/>
    </row>
    <row r="1334" spans="1:13" ht="15">
      <c r="A1334" s="30" t="s">
        <v>228</v>
      </c>
      <c r="B1334" s="262">
        <v>67613.42</v>
      </c>
      <c r="C1334" s="219">
        <v>45244</v>
      </c>
      <c r="D1334" s="76">
        <v>45251.539583333331</v>
      </c>
      <c r="E1334" s="76">
        <v>45259</v>
      </c>
      <c r="F1334" s="273">
        <f t="shared" si="100"/>
        <v>4.2697916666656965</v>
      </c>
      <c r="G1334" s="273">
        <f t="shared" si="101"/>
        <v>7.4604166666686069</v>
      </c>
      <c r="H1334" s="273">
        <f t="shared" si="102"/>
        <v>11.730208333334303</v>
      </c>
      <c r="I1334" s="303">
        <f t="shared" si="103"/>
        <v>9.0867141664158538E-4</v>
      </c>
      <c r="J1334" s="301">
        <f t="shared" si="104"/>
        <v>1.0658905023751811E-2</v>
      </c>
      <c r="K1334" s="111"/>
      <c r="L1334" s="222"/>
      <c r="M1334" s="7"/>
    </row>
    <row r="1335" spans="1:13" ht="15">
      <c r="A1335" s="30" t="s">
        <v>228</v>
      </c>
      <c r="B1335" s="262">
        <v>67672.600000000006</v>
      </c>
      <c r="C1335" s="219">
        <v>45252</v>
      </c>
      <c r="D1335" s="76">
        <v>45272.53125</v>
      </c>
      <c r="E1335" s="76">
        <v>45274</v>
      </c>
      <c r="F1335" s="273">
        <f t="shared" si="100"/>
        <v>10.765625</v>
      </c>
      <c r="G1335" s="273">
        <f t="shared" si="101"/>
        <v>1.46875</v>
      </c>
      <c r="H1335" s="273">
        <f t="shared" si="102"/>
        <v>12.234375</v>
      </c>
      <c r="I1335" s="303">
        <f t="shared" si="103"/>
        <v>9.0946674949764932E-4</v>
      </c>
      <c r="J1335" s="301">
        <f t="shared" si="104"/>
        <v>1.1126757263385304E-2</v>
      </c>
      <c r="K1335" s="111"/>
      <c r="L1335" s="222"/>
      <c r="M1335" s="7"/>
    </row>
    <row r="1336" spans="1:13" ht="15">
      <c r="A1336" s="30" t="s">
        <v>228</v>
      </c>
      <c r="B1336" s="262">
        <v>67698.100000000006</v>
      </c>
      <c r="C1336" s="219">
        <v>45271</v>
      </c>
      <c r="D1336" s="76">
        <v>45300.390277777777</v>
      </c>
      <c r="E1336" s="76">
        <v>45289</v>
      </c>
      <c r="F1336" s="273">
        <f t="shared" si="100"/>
        <v>15.195138888888323</v>
      </c>
      <c r="G1336" s="273">
        <f t="shared" si="101"/>
        <v>-11.390277777776646</v>
      </c>
      <c r="H1336" s="273">
        <f t="shared" si="102"/>
        <v>3.804861111111677</v>
      </c>
      <c r="I1336" s="303">
        <f t="shared" si="103"/>
        <v>9.0980944952856577E-4</v>
      </c>
      <c r="J1336" s="301">
        <f t="shared" si="104"/>
        <v>3.4616985930331621E-3</v>
      </c>
      <c r="K1336" s="111"/>
      <c r="L1336" s="222"/>
      <c r="M1336" s="7"/>
    </row>
    <row r="1337" spans="1:13" ht="15">
      <c r="A1337" s="30" t="s">
        <v>228</v>
      </c>
      <c r="B1337" s="262">
        <v>67720.41</v>
      </c>
      <c r="C1337" s="219">
        <v>45223</v>
      </c>
      <c r="D1337" s="76">
        <v>45240.354861111111</v>
      </c>
      <c r="E1337" s="76">
        <v>45244</v>
      </c>
      <c r="F1337" s="273">
        <f t="shared" si="100"/>
        <v>9.1774305555554747</v>
      </c>
      <c r="G1337" s="273">
        <f t="shared" si="101"/>
        <v>3.6451388888890506</v>
      </c>
      <c r="H1337" s="273">
        <f t="shared" si="102"/>
        <v>12.822569444444525</v>
      </c>
      <c r="I1337" s="303">
        <f t="shared" si="103"/>
        <v>9.1010927845757523E-4</v>
      </c>
      <c r="J1337" s="301">
        <f t="shared" si="104"/>
        <v>1.1669939425055557E-2</v>
      </c>
      <c r="K1337" s="111"/>
      <c r="L1337" s="222"/>
      <c r="M1337" s="7"/>
    </row>
    <row r="1338" spans="1:13" ht="15">
      <c r="A1338" s="30" t="s">
        <v>228</v>
      </c>
      <c r="B1338" s="262">
        <v>67748.639999999999</v>
      </c>
      <c r="C1338" s="219">
        <v>45250</v>
      </c>
      <c r="D1338" s="76">
        <v>45263.432638888888</v>
      </c>
      <c r="E1338" s="76">
        <v>45274</v>
      </c>
      <c r="F1338" s="273">
        <f t="shared" si="100"/>
        <v>7.2163194444437977</v>
      </c>
      <c r="G1338" s="273">
        <f t="shared" si="101"/>
        <v>10.567361111112405</v>
      </c>
      <c r="H1338" s="273">
        <f t="shared" si="102"/>
        <v>17.783680555556202</v>
      </c>
      <c r="I1338" s="303">
        <f t="shared" si="103"/>
        <v>9.1048866755062501E-4</v>
      </c>
      <c r="J1338" s="301">
        <f t="shared" si="104"/>
        <v>1.6191839613174327E-2</v>
      </c>
      <c r="K1338" s="111"/>
      <c r="L1338" s="222"/>
      <c r="M1338" s="7"/>
    </row>
    <row r="1339" spans="1:13" ht="15">
      <c r="A1339" s="30" t="s">
        <v>228</v>
      </c>
      <c r="B1339" s="262">
        <v>67992.23</v>
      </c>
      <c r="C1339" s="219">
        <v>45223</v>
      </c>
      <c r="D1339" s="76">
        <v>45246.341666666667</v>
      </c>
      <c r="E1339" s="76">
        <v>45244</v>
      </c>
      <c r="F1339" s="273">
        <f t="shared" si="100"/>
        <v>12.170833333333576</v>
      </c>
      <c r="G1339" s="273">
        <f t="shared" si="101"/>
        <v>-2.3416666666671517</v>
      </c>
      <c r="H1339" s="273">
        <f t="shared" si="102"/>
        <v>9.8291666666664241</v>
      </c>
      <c r="I1339" s="303">
        <f t="shared" si="103"/>
        <v>9.1376232639497445E-4</v>
      </c>
      <c r="J1339" s="301">
        <f t="shared" si="104"/>
        <v>8.981522199857048E-3</v>
      </c>
      <c r="K1339" s="111"/>
      <c r="L1339" s="222"/>
      <c r="M1339" s="7"/>
    </row>
    <row r="1340" spans="1:13" ht="15">
      <c r="A1340" s="30" t="s">
        <v>228</v>
      </c>
      <c r="B1340" s="262">
        <v>68110.149999999994</v>
      </c>
      <c r="C1340" s="219">
        <v>45230</v>
      </c>
      <c r="D1340" s="76">
        <v>45243.628472222219</v>
      </c>
      <c r="E1340" s="76">
        <v>45244</v>
      </c>
      <c r="F1340" s="273">
        <f t="shared" si="100"/>
        <v>7.3142361111094942</v>
      </c>
      <c r="G1340" s="273">
        <f t="shared" si="101"/>
        <v>0.37152777778101154</v>
      </c>
      <c r="H1340" s="273">
        <f t="shared" si="102"/>
        <v>7.6857638888905058</v>
      </c>
      <c r="I1340" s="303">
        <f t="shared" si="103"/>
        <v>9.153470788516669E-4</v>
      </c>
      <c r="J1340" s="301">
        <f t="shared" si="104"/>
        <v>7.0351415244395516E-3</v>
      </c>
      <c r="K1340" s="111"/>
      <c r="L1340" s="222"/>
      <c r="M1340" s="7"/>
    </row>
    <row r="1341" spans="1:13" ht="15">
      <c r="A1341" s="30" t="s">
        <v>228</v>
      </c>
      <c r="B1341" s="262">
        <v>68154.77</v>
      </c>
      <c r="C1341" s="219">
        <v>45260</v>
      </c>
      <c r="D1341" s="76">
        <v>45273.458333333336</v>
      </c>
      <c r="E1341" s="76">
        <v>45274</v>
      </c>
      <c r="F1341" s="273">
        <f t="shared" si="100"/>
        <v>7.2291666666678793</v>
      </c>
      <c r="G1341" s="273">
        <f t="shared" si="101"/>
        <v>0.54166666666424135</v>
      </c>
      <c r="H1341" s="273">
        <f t="shared" si="102"/>
        <v>7.7708333333321207</v>
      </c>
      <c r="I1341" s="303">
        <f t="shared" si="103"/>
        <v>9.1594673670968615E-4</v>
      </c>
      <c r="J1341" s="301">
        <f t="shared" si="104"/>
        <v>7.1176694331804092E-3</v>
      </c>
      <c r="K1341" s="111"/>
      <c r="L1341" s="222"/>
      <c r="M1341" s="7"/>
    </row>
    <row r="1342" spans="1:13" ht="15">
      <c r="A1342" s="30" t="s">
        <v>228</v>
      </c>
      <c r="B1342" s="262">
        <v>68584.570000000007</v>
      </c>
      <c r="C1342" s="219">
        <v>45247</v>
      </c>
      <c r="D1342" s="76">
        <v>45260.318749999999</v>
      </c>
      <c r="E1342" s="76">
        <v>45274</v>
      </c>
      <c r="F1342" s="273">
        <f t="shared" si="100"/>
        <v>7.1593749999992724</v>
      </c>
      <c r="G1342" s="273">
        <f t="shared" si="101"/>
        <v>13.681250000001455</v>
      </c>
      <c r="H1342" s="273">
        <f t="shared" si="102"/>
        <v>20.840625000000728</v>
      </c>
      <c r="I1342" s="303">
        <f t="shared" si="103"/>
        <v>9.2172291213273906E-4</v>
      </c>
      <c r="J1342" s="301">
        <f t="shared" si="104"/>
        <v>1.9209281565667036E-2</v>
      </c>
      <c r="K1342" s="111"/>
      <c r="L1342" s="222"/>
      <c r="M1342" s="7"/>
    </row>
    <row r="1343" spans="1:13" ht="15">
      <c r="A1343" s="30" t="s">
        <v>228</v>
      </c>
      <c r="B1343" s="262">
        <v>68590.95</v>
      </c>
      <c r="C1343" s="219">
        <v>45264</v>
      </c>
      <c r="D1343" s="76">
        <v>45300.390972222223</v>
      </c>
      <c r="E1343" s="76">
        <v>45289</v>
      </c>
      <c r="F1343" s="273">
        <f t="shared" si="100"/>
        <v>18.695486111111677</v>
      </c>
      <c r="G1343" s="273">
        <f t="shared" si="101"/>
        <v>-11.390972222223354</v>
      </c>
      <c r="H1343" s="273">
        <f t="shared" si="102"/>
        <v>7.304513888888323</v>
      </c>
      <c r="I1343" s="303">
        <f t="shared" si="103"/>
        <v>9.2180865433655259E-4</v>
      </c>
      <c r="J1343" s="301">
        <f t="shared" si="104"/>
        <v>6.733364118498804E-3</v>
      </c>
      <c r="K1343" s="111"/>
      <c r="L1343" s="222"/>
      <c r="M1343" s="7"/>
    </row>
    <row r="1344" spans="1:13" ht="15">
      <c r="A1344" s="30" t="s">
        <v>228</v>
      </c>
      <c r="B1344" s="262">
        <v>68630.559999999998</v>
      </c>
      <c r="C1344" s="219">
        <v>45279</v>
      </c>
      <c r="D1344" s="76">
        <v>45289.338194444441</v>
      </c>
      <c r="E1344" s="76">
        <v>45303</v>
      </c>
      <c r="F1344" s="273">
        <f t="shared" si="100"/>
        <v>5.6690972222204437</v>
      </c>
      <c r="G1344" s="273">
        <f t="shared" si="101"/>
        <v>13.661805555559113</v>
      </c>
      <c r="H1344" s="273">
        <f t="shared" si="102"/>
        <v>19.330902777779556</v>
      </c>
      <c r="I1344" s="303">
        <f t="shared" si="103"/>
        <v>9.2234098171790923E-4</v>
      </c>
      <c r="J1344" s="301">
        <f t="shared" si="104"/>
        <v>1.7829683845550656E-2</v>
      </c>
      <c r="K1344" s="111"/>
      <c r="L1344" s="222"/>
      <c r="M1344" s="7"/>
    </row>
    <row r="1345" spans="1:13" ht="15">
      <c r="A1345" s="30" t="s">
        <v>228</v>
      </c>
      <c r="B1345" s="262">
        <v>68677.45</v>
      </c>
      <c r="C1345" s="219">
        <v>45230</v>
      </c>
      <c r="D1345" s="76">
        <v>45244.419444444444</v>
      </c>
      <c r="E1345" s="76">
        <v>45244</v>
      </c>
      <c r="F1345" s="273">
        <f t="shared" si="100"/>
        <v>7.7097222222218988</v>
      </c>
      <c r="G1345" s="273">
        <f t="shared" si="101"/>
        <v>-0.41944444444379769</v>
      </c>
      <c r="H1345" s="273">
        <f t="shared" si="102"/>
        <v>7.2902777777781012</v>
      </c>
      <c r="I1345" s="303">
        <f t="shared" si="103"/>
        <v>9.2297114659828838E-4</v>
      </c>
      <c r="J1345" s="301">
        <f t="shared" si="104"/>
        <v>6.7287160395758756E-3</v>
      </c>
      <c r="K1345" s="111"/>
      <c r="L1345" s="222"/>
      <c r="M1345" s="7"/>
    </row>
    <row r="1346" spans="1:13" ht="15">
      <c r="A1346" s="30" t="s">
        <v>228</v>
      </c>
      <c r="B1346" s="262">
        <v>68761.679999999993</v>
      </c>
      <c r="C1346" s="219">
        <v>45250</v>
      </c>
      <c r="D1346" s="76">
        <v>45260.322916666664</v>
      </c>
      <c r="E1346" s="76">
        <v>45274</v>
      </c>
      <c r="F1346" s="273">
        <f t="shared" si="100"/>
        <v>5.6614583333321207</v>
      </c>
      <c r="G1346" s="273">
        <f t="shared" si="101"/>
        <v>13.677083333335759</v>
      </c>
      <c r="H1346" s="273">
        <f t="shared" si="102"/>
        <v>19.338541666667879</v>
      </c>
      <c r="I1346" s="303">
        <f t="shared" si="103"/>
        <v>9.2410313183766417E-4</v>
      </c>
      <c r="J1346" s="301">
        <f t="shared" si="104"/>
        <v>1.787080691934095E-2</v>
      </c>
      <c r="K1346" s="111"/>
      <c r="L1346" s="222"/>
      <c r="M1346" s="7"/>
    </row>
    <row r="1347" spans="1:13" ht="15">
      <c r="A1347" s="30" t="s">
        <v>227</v>
      </c>
      <c r="B1347" s="262">
        <v>69322.5</v>
      </c>
      <c r="C1347" s="219">
        <v>45255</v>
      </c>
      <c r="D1347" s="76">
        <v>45268.598611111112</v>
      </c>
      <c r="E1347" s="76">
        <v>45274</v>
      </c>
      <c r="F1347" s="273">
        <f t="shared" si="100"/>
        <v>7.2993055555562023</v>
      </c>
      <c r="G1347" s="273">
        <f t="shared" si="101"/>
        <v>5.4013888888875954</v>
      </c>
      <c r="H1347" s="273">
        <f t="shared" si="102"/>
        <v>12.700694444443798</v>
      </c>
      <c r="I1347" s="303">
        <f t="shared" si="103"/>
        <v>9.3164011345878237E-4</v>
      </c>
      <c r="J1347" s="301">
        <f t="shared" si="104"/>
        <v>1.1832476413226947E-2</v>
      </c>
      <c r="K1347" s="111"/>
      <c r="L1347" s="222"/>
      <c r="M1347" s="7"/>
    </row>
    <row r="1348" spans="1:13" ht="15">
      <c r="A1348" s="30" t="s">
        <v>228</v>
      </c>
      <c r="B1348" s="262">
        <v>71094.64</v>
      </c>
      <c r="C1348" s="219">
        <v>45103</v>
      </c>
      <c r="D1348" s="76">
        <v>45116.372916666667</v>
      </c>
      <c r="E1348" s="76">
        <v>45121</v>
      </c>
      <c r="F1348" s="273">
        <f t="shared" si="100"/>
        <v>7.1864583333335759</v>
      </c>
      <c r="G1348" s="273">
        <f t="shared" si="101"/>
        <v>4.6270833333328483</v>
      </c>
      <c r="H1348" s="273">
        <f t="shared" si="102"/>
        <v>11.813541666666424</v>
      </c>
      <c r="I1348" s="303">
        <f t="shared" si="103"/>
        <v>9.5545628729361005E-4</v>
      </c>
      <c r="J1348" s="301">
        <f t="shared" si="104"/>
        <v>1.1287322660621468E-2</v>
      </c>
      <c r="K1348" s="111"/>
      <c r="L1348" s="222"/>
      <c r="M1348" s="7"/>
    </row>
    <row r="1349" spans="1:13" ht="15">
      <c r="A1349" s="30" t="s">
        <v>228</v>
      </c>
      <c r="B1349" s="262">
        <v>71170.67</v>
      </c>
      <c r="C1349" s="219">
        <v>45114</v>
      </c>
      <c r="D1349" s="76">
        <v>45126.488194444442</v>
      </c>
      <c r="E1349" s="76">
        <v>45135</v>
      </c>
      <c r="F1349" s="273">
        <f t="shared" si="100"/>
        <v>6.7440972222211713</v>
      </c>
      <c r="G1349" s="273">
        <f t="shared" si="101"/>
        <v>8.5118055555576575</v>
      </c>
      <c r="H1349" s="273">
        <f t="shared" si="102"/>
        <v>15.255902777778829</v>
      </c>
      <c r="I1349" s="303">
        <f t="shared" si="103"/>
        <v>9.5647807095441669E-4</v>
      </c>
      <c r="J1349" s="301">
        <f t="shared" si="104"/>
        <v>1.4591936459558022E-2</v>
      </c>
      <c r="K1349" s="111"/>
      <c r="L1349" s="222"/>
      <c r="M1349" s="7"/>
    </row>
    <row r="1350" spans="1:13" ht="15">
      <c r="A1350" s="30" t="s">
        <v>228</v>
      </c>
      <c r="B1350" s="262">
        <v>71859.09</v>
      </c>
      <c r="C1350" s="219">
        <v>45147</v>
      </c>
      <c r="D1350" s="76">
        <v>45167.511111111111</v>
      </c>
      <c r="E1350" s="76">
        <v>45167</v>
      </c>
      <c r="F1350" s="273">
        <f t="shared" si="100"/>
        <v>10.755555555555475</v>
      </c>
      <c r="G1350" s="273">
        <f t="shared" si="101"/>
        <v>-0.51111111111094942</v>
      </c>
      <c r="H1350" s="273">
        <f t="shared" si="102"/>
        <v>10.244444444444525</v>
      </c>
      <c r="I1350" s="303">
        <f t="shared" si="103"/>
        <v>9.6572989665180643E-4</v>
      </c>
      <c r="J1350" s="301">
        <f t="shared" si="104"/>
        <v>9.8933662745885834E-3</v>
      </c>
      <c r="K1350" s="111"/>
      <c r="L1350" s="222"/>
      <c r="M1350" s="7"/>
    </row>
    <row r="1351" spans="1:13" ht="15">
      <c r="A1351" s="30" t="s">
        <v>228</v>
      </c>
      <c r="B1351" s="262">
        <v>72253.38</v>
      </c>
      <c r="C1351" s="219">
        <v>45131</v>
      </c>
      <c r="D1351" s="76">
        <v>45145.304861111108</v>
      </c>
      <c r="E1351" s="76">
        <v>45152</v>
      </c>
      <c r="F1351" s="273">
        <f t="shared" si="100"/>
        <v>7.6524305555540195</v>
      </c>
      <c r="G1351" s="273">
        <f t="shared" si="101"/>
        <v>6.695138888891961</v>
      </c>
      <c r="H1351" s="273">
        <f t="shared" si="102"/>
        <v>14.34756944444598</v>
      </c>
      <c r="I1351" s="303">
        <f t="shared" si="103"/>
        <v>9.7102884548278727E-4</v>
      </c>
      <c r="J1351" s="301">
        <f t="shared" si="104"/>
        <v>1.3931903793124496E-2</v>
      </c>
      <c r="K1351" s="111"/>
      <c r="L1351" s="222"/>
      <c r="M1351" s="7"/>
    </row>
    <row r="1352" spans="1:13" ht="15">
      <c r="A1352" s="30" t="s">
        <v>228</v>
      </c>
      <c r="B1352" s="262">
        <v>72284.789999999994</v>
      </c>
      <c r="C1352" s="219">
        <v>45090</v>
      </c>
      <c r="D1352" s="76">
        <v>45103.472222222219</v>
      </c>
      <c r="E1352" s="76">
        <v>45106</v>
      </c>
      <c r="F1352" s="273">
        <f t="shared" si="100"/>
        <v>7.2361111111094942</v>
      </c>
      <c r="G1352" s="273">
        <f t="shared" si="101"/>
        <v>2.5277777777810115</v>
      </c>
      <c r="H1352" s="273">
        <f t="shared" si="102"/>
        <v>9.7638888888905058</v>
      </c>
      <c r="I1352" s="303">
        <f t="shared" si="103"/>
        <v>9.7145097128557465E-4</v>
      </c>
      <c r="J1352" s="301">
        <f t="shared" si="104"/>
        <v>9.4851393446371123E-3</v>
      </c>
      <c r="K1352" s="111"/>
      <c r="L1352" s="222"/>
      <c r="M1352" s="7"/>
    </row>
    <row r="1353" spans="1:13" ht="15">
      <c r="A1353" s="30" t="s">
        <v>228</v>
      </c>
      <c r="B1353" s="262">
        <v>72302.55</v>
      </c>
      <c r="C1353" s="219">
        <v>45132</v>
      </c>
      <c r="D1353" s="76">
        <v>45147.364583333336</v>
      </c>
      <c r="E1353" s="76">
        <v>45152</v>
      </c>
      <c r="F1353" s="273">
        <f t="shared" si="100"/>
        <v>8.1822916666678793</v>
      </c>
      <c r="G1353" s="273">
        <f t="shared" si="101"/>
        <v>4.6354166666642413</v>
      </c>
      <c r="H1353" s="273">
        <f t="shared" si="102"/>
        <v>12.817708333332121</v>
      </c>
      <c r="I1353" s="303">
        <f t="shared" si="103"/>
        <v>9.7168965177769537E-4</v>
      </c>
      <c r="J1353" s="301">
        <f t="shared" si="104"/>
        <v>1.2454834547003553E-2</v>
      </c>
      <c r="K1353" s="111"/>
      <c r="L1353" s="222"/>
      <c r="M1353" s="7"/>
    </row>
    <row r="1354" spans="1:13" ht="15">
      <c r="A1354" s="30" t="s">
        <v>228</v>
      </c>
      <c r="B1354" s="262">
        <v>72347.17</v>
      </c>
      <c r="C1354" s="219">
        <v>45140</v>
      </c>
      <c r="D1354" s="76">
        <v>45184.587500000001</v>
      </c>
      <c r="E1354" s="76">
        <v>45167</v>
      </c>
      <c r="F1354" s="273">
        <f t="shared" ref="F1354:F1417" si="105">(D1354-C1354+1)/2</f>
        <v>22.793750000000728</v>
      </c>
      <c r="G1354" s="273">
        <f t="shared" ref="G1354:G1417" si="106">E1354-D1354</f>
        <v>-17.587500000001455</v>
      </c>
      <c r="H1354" s="273">
        <f t="shared" ref="H1354:H1417" si="107">SUM(F1354:G1354)</f>
        <v>5.2062499999992724</v>
      </c>
      <c r="I1354" s="303">
        <f t="shared" ref="I1354:I1417" si="108">+B1354/B$1768</f>
        <v>9.7228930963571441E-4</v>
      </c>
      <c r="J1354" s="301">
        <f t="shared" ref="J1354:J1417" si="109">+I1354*H1354</f>
        <v>5.0619812182902306E-3</v>
      </c>
      <c r="K1354" s="111"/>
      <c r="L1354" s="222"/>
      <c r="M1354" s="7"/>
    </row>
    <row r="1355" spans="1:13" ht="15">
      <c r="A1355" s="30" t="s">
        <v>228</v>
      </c>
      <c r="B1355" s="262">
        <v>72564.800000000003</v>
      </c>
      <c r="C1355" s="219">
        <v>45132</v>
      </c>
      <c r="D1355" s="76">
        <v>45144.55</v>
      </c>
      <c r="E1355" s="76">
        <v>45152</v>
      </c>
      <c r="F1355" s="273">
        <f t="shared" si="105"/>
        <v>6.7750000000014552</v>
      </c>
      <c r="G1355" s="273">
        <f t="shared" si="106"/>
        <v>7.4499999999970896</v>
      </c>
      <c r="H1355" s="273">
        <f t="shared" si="107"/>
        <v>14.224999999998545</v>
      </c>
      <c r="I1355" s="303">
        <f t="shared" si="108"/>
        <v>9.752140864093743E-4</v>
      </c>
      <c r="J1355" s="301">
        <f t="shared" si="109"/>
        <v>1.387242037917193E-2</v>
      </c>
      <c r="K1355" s="111"/>
      <c r="L1355" s="222"/>
      <c r="M1355" s="7"/>
    </row>
    <row r="1356" spans="1:13" ht="15">
      <c r="A1356" s="30" t="s">
        <v>228</v>
      </c>
      <c r="B1356" s="262">
        <v>72573.45</v>
      </c>
      <c r="C1356" s="219">
        <v>45145</v>
      </c>
      <c r="D1356" s="76">
        <v>45166.392361111109</v>
      </c>
      <c r="E1356" s="76">
        <v>45167</v>
      </c>
      <c r="F1356" s="273">
        <f t="shared" si="105"/>
        <v>11.196180555554747</v>
      </c>
      <c r="G1356" s="273">
        <f t="shared" si="106"/>
        <v>0.60763888889050577</v>
      </c>
      <c r="H1356" s="273">
        <f t="shared" si="107"/>
        <v>11.803819444445253</v>
      </c>
      <c r="I1356" s="303">
        <f t="shared" si="108"/>
        <v>9.7533033563554784E-4</v>
      </c>
      <c r="J1356" s="301">
        <f t="shared" si="109"/>
        <v>1.1512623180532195E-2</v>
      </c>
      <c r="K1356" s="111"/>
      <c r="L1356" s="222"/>
      <c r="M1356" s="7"/>
    </row>
    <row r="1357" spans="1:13" ht="15">
      <c r="A1357" s="30" t="s">
        <v>228</v>
      </c>
      <c r="B1357" s="262">
        <v>72644.94</v>
      </c>
      <c r="C1357" s="219">
        <v>45138</v>
      </c>
      <c r="D1357" s="76">
        <v>45150.542361111111</v>
      </c>
      <c r="E1357" s="76">
        <v>45152</v>
      </c>
      <c r="F1357" s="273">
        <f t="shared" si="105"/>
        <v>6.7711805555554747</v>
      </c>
      <c r="G1357" s="273">
        <f t="shared" si="106"/>
        <v>1.4576388888890506</v>
      </c>
      <c r="H1357" s="273">
        <f t="shared" si="107"/>
        <v>8.2288194444445253</v>
      </c>
      <c r="I1357" s="303">
        <f t="shared" si="108"/>
        <v>9.7629110525163456E-4</v>
      </c>
      <c r="J1357" s="301">
        <f t="shared" si="109"/>
        <v>8.0337232303328877E-3</v>
      </c>
      <c r="K1357" s="111"/>
      <c r="L1357" s="222"/>
      <c r="M1357" s="7"/>
    </row>
    <row r="1358" spans="1:13" ht="15">
      <c r="A1358" s="30" t="s">
        <v>228</v>
      </c>
      <c r="B1358" s="262">
        <v>72681.36</v>
      </c>
      <c r="C1358" s="219">
        <v>45076</v>
      </c>
      <c r="D1358" s="76">
        <v>45088.355555555558</v>
      </c>
      <c r="E1358" s="76">
        <v>45091</v>
      </c>
      <c r="F1358" s="273">
        <f t="shared" si="105"/>
        <v>6.6777777777788287</v>
      </c>
      <c r="G1358" s="273">
        <f t="shared" si="106"/>
        <v>2.6444444444423425</v>
      </c>
      <c r="H1358" s="273">
        <f t="shared" si="107"/>
        <v>9.3222222222211713</v>
      </c>
      <c r="I1358" s="303">
        <f t="shared" si="108"/>
        <v>9.7678056153108444E-4</v>
      </c>
      <c r="J1358" s="301">
        <f t="shared" si="109"/>
        <v>9.105765456938749E-3</v>
      </c>
      <c r="K1358" s="111"/>
      <c r="L1358" s="222"/>
      <c r="M1358" s="7"/>
    </row>
    <row r="1359" spans="1:13" ht="15">
      <c r="A1359" s="30" t="s">
        <v>228</v>
      </c>
      <c r="B1359" s="262">
        <v>72815.67</v>
      </c>
      <c r="C1359" s="219">
        <v>45132</v>
      </c>
      <c r="D1359" s="76">
        <v>45157.42083333333</v>
      </c>
      <c r="E1359" s="76">
        <v>45152</v>
      </c>
      <c r="F1359" s="273">
        <f t="shared" si="105"/>
        <v>13.210416666664969</v>
      </c>
      <c r="G1359" s="273">
        <f t="shared" si="106"/>
        <v>-5.4208333333299379</v>
      </c>
      <c r="H1359" s="273">
        <f t="shared" si="107"/>
        <v>7.7895833333350311</v>
      </c>
      <c r="I1359" s="303">
        <f t="shared" si="108"/>
        <v>9.7858558275274615E-4</v>
      </c>
      <c r="J1359" s="301">
        <f t="shared" si="109"/>
        <v>7.6227739456527404E-3</v>
      </c>
      <c r="K1359" s="111"/>
      <c r="L1359" s="222"/>
      <c r="M1359" s="7"/>
    </row>
    <row r="1360" spans="1:13" ht="15">
      <c r="A1360" s="30" t="s">
        <v>228</v>
      </c>
      <c r="B1360" s="262">
        <v>72920.850000000006</v>
      </c>
      <c r="C1360" s="219">
        <v>45124</v>
      </c>
      <c r="D1360" s="76">
        <v>45134.383333333331</v>
      </c>
      <c r="E1360" s="76">
        <v>45152</v>
      </c>
      <c r="F1360" s="273">
        <f t="shared" si="105"/>
        <v>5.6916666666656965</v>
      </c>
      <c r="G1360" s="273">
        <f t="shared" si="106"/>
        <v>17.616666666668607</v>
      </c>
      <c r="H1360" s="273">
        <f t="shared" si="107"/>
        <v>23.308333333334303</v>
      </c>
      <c r="I1360" s="303">
        <f t="shared" si="108"/>
        <v>9.7999911958614964E-4</v>
      </c>
      <c r="J1360" s="301">
        <f t="shared" si="109"/>
        <v>2.2842146145688122E-2</v>
      </c>
      <c r="K1360" s="111"/>
      <c r="L1360" s="222"/>
      <c r="M1360" s="7"/>
    </row>
    <row r="1361" spans="1:13" ht="15">
      <c r="A1361" s="30" t="s">
        <v>228</v>
      </c>
      <c r="B1361" s="262">
        <v>72938.36</v>
      </c>
      <c r="C1361" s="219">
        <v>44987</v>
      </c>
      <c r="D1361" s="76">
        <v>45010.244444444441</v>
      </c>
      <c r="E1361" s="76">
        <v>45014</v>
      </c>
      <c r="F1361" s="273">
        <f t="shared" si="105"/>
        <v>12.122222222220444</v>
      </c>
      <c r="G1361" s="273">
        <f t="shared" si="106"/>
        <v>3.7555555555591127</v>
      </c>
      <c r="H1361" s="273">
        <f t="shared" si="107"/>
        <v>15.877777777779556</v>
      </c>
      <c r="I1361" s="303">
        <f t="shared" si="108"/>
        <v>9.8023444027404549E-4</v>
      </c>
      <c r="J1361" s="301">
        <f t="shared" si="109"/>
        <v>1.5563944612797422E-2</v>
      </c>
      <c r="K1361" s="111"/>
      <c r="L1361" s="222"/>
      <c r="M1361" s="7"/>
    </row>
    <row r="1362" spans="1:13" ht="15">
      <c r="A1362" s="30" t="s">
        <v>228</v>
      </c>
      <c r="B1362" s="262">
        <v>72960</v>
      </c>
      <c r="C1362" s="219">
        <v>45097</v>
      </c>
      <c r="D1362" s="76">
        <v>45111.39166666667</v>
      </c>
      <c r="E1362" s="76">
        <v>45121</v>
      </c>
      <c r="F1362" s="273">
        <f t="shared" si="105"/>
        <v>7.6958333333350311</v>
      </c>
      <c r="G1362" s="273">
        <f t="shared" si="106"/>
        <v>9.6083333333299379</v>
      </c>
      <c r="H1362" s="273">
        <f t="shared" si="107"/>
        <v>17.304166666664969</v>
      </c>
      <c r="I1362" s="303">
        <f t="shared" si="108"/>
        <v>9.8052526492773285E-4</v>
      </c>
      <c r="J1362" s="301">
        <f t="shared" si="109"/>
        <v>1.6967172605185314E-2</v>
      </c>
      <c r="K1362" s="111"/>
      <c r="L1362" s="222"/>
      <c r="M1362" s="7"/>
    </row>
    <row r="1363" spans="1:13" ht="15">
      <c r="A1363" s="30" t="s">
        <v>228</v>
      </c>
      <c r="B1363" s="262">
        <v>72991.87</v>
      </c>
      <c r="C1363" s="219">
        <v>45077</v>
      </c>
      <c r="D1363" s="76">
        <v>45087.354861111111</v>
      </c>
      <c r="E1363" s="76">
        <v>45091</v>
      </c>
      <c r="F1363" s="273">
        <f t="shared" si="105"/>
        <v>5.6774305555554747</v>
      </c>
      <c r="G1363" s="273">
        <f t="shared" si="106"/>
        <v>3.6451388888890506</v>
      </c>
      <c r="H1363" s="273">
        <f t="shared" si="107"/>
        <v>9.3225694444445253</v>
      </c>
      <c r="I1363" s="303">
        <f t="shared" si="108"/>
        <v>9.8095357277029377E-4</v>
      </c>
      <c r="J1363" s="301">
        <f t="shared" si="109"/>
        <v>9.1450078039270292E-3</v>
      </c>
      <c r="K1363" s="111"/>
      <c r="L1363" s="222"/>
      <c r="M1363" s="7"/>
    </row>
    <row r="1364" spans="1:13" ht="15">
      <c r="A1364" s="30" t="s">
        <v>228</v>
      </c>
      <c r="B1364" s="262">
        <v>73067</v>
      </c>
      <c r="C1364" s="219">
        <v>45097</v>
      </c>
      <c r="D1364" s="76">
        <v>45114.379861111112</v>
      </c>
      <c r="E1364" s="76">
        <v>45121</v>
      </c>
      <c r="F1364" s="273">
        <f t="shared" si="105"/>
        <v>9.1899305555562023</v>
      </c>
      <c r="G1364" s="273">
        <f t="shared" si="106"/>
        <v>6.6201388888875954</v>
      </c>
      <c r="H1364" s="273">
        <f t="shared" si="107"/>
        <v>15.810069444443798</v>
      </c>
      <c r="I1364" s="303">
        <f t="shared" si="108"/>
        <v>9.8196326113589175E-4</v>
      </c>
      <c r="J1364" s="301">
        <f t="shared" si="109"/>
        <v>1.5524907350450949E-2</v>
      </c>
      <c r="K1364" s="111"/>
      <c r="L1364" s="222"/>
      <c r="M1364" s="7"/>
    </row>
    <row r="1365" spans="1:13" ht="15">
      <c r="A1365" s="30" t="s">
        <v>228</v>
      </c>
      <c r="B1365" s="262">
        <v>73189.48</v>
      </c>
      <c r="C1365" s="219">
        <v>45154</v>
      </c>
      <c r="D1365" s="76">
        <v>45175.551388888889</v>
      </c>
      <c r="E1365" s="76">
        <v>45183</v>
      </c>
      <c r="F1365" s="273">
        <f t="shared" si="105"/>
        <v>11.275694444444525</v>
      </c>
      <c r="G1365" s="273">
        <f t="shared" si="106"/>
        <v>7.4486111111109494</v>
      </c>
      <c r="H1365" s="273">
        <f t="shared" si="107"/>
        <v>18.724305555555475</v>
      </c>
      <c r="I1365" s="303">
        <f t="shared" si="108"/>
        <v>9.8360929642164188E-4</v>
      </c>
      <c r="J1365" s="301">
        <f t="shared" si="109"/>
        <v>1.8417401013483759E-2</v>
      </c>
      <c r="K1365" s="111"/>
      <c r="L1365" s="222"/>
      <c r="M1365" s="7"/>
    </row>
    <row r="1366" spans="1:13" ht="15">
      <c r="A1366" s="30" t="s">
        <v>228</v>
      </c>
      <c r="B1366" s="262">
        <v>73218.61</v>
      </c>
      <c r="C1366" s="219">
        <v>45106</v>
      </c>
      <c r="D1366" s="76">
        <v>45117.375</v>
      </c>
      <c r="E1366" s="76">
        <v>45121</v>
      </c>
      <c r="F1366" s="273">
        <f t="shared" si="105"/>
        <v>6.1875</v>
      </c>
      <c r="G1366" s="273">
        <f t="shared" si="106"/>
        <v>3.625</v>
      </c>
      <c r="H1366" s="273">
        <f t="shared" si="107"/>
        <v>9.8125</v>
      </c>
      <c r="I1366" s="303">
        <f t="shared" si="108"/>
        <v>9.8400078080990053E-4</v>
      </c>
      <c r="J1366" s="301">
        <f t="shared" si="109"/>
        <v>9.6555076616971491E-3</v>
      </c>
      <c r="K1366" s="111"/>
      <c r="L1366" s="222"/>
      <c r="M1366" s="7"/>
    </row>
    <row r="1367" spans="1:13" ht="15">
      <c r="A1367" s="30" t="s">
        <v>228</v>
      </c>
      <c r="B1367" s="262">
        <v>73303.759999999995</v>
      </c>
      <c r="C1367" s="219">
        <v>45118</v>
      </c>
      <c r="D1367" s="76">
        <v>45151.54791666667</v>
      </c>
      <c r="E1367" s="76">
        <v>45135</v>
      </c>
      <c r="F1367" s="273">
        <f t="shared" si="105"/>
        <v>17.273958333335031</v>
      </c>
      <c r="G1367" s="273">
        <f t="shared" si="106"/>
        <v>-16.547916666670062</v>
      </c>
      <c r="H1367" s="273">
        <f t="shared" si="107"/>
        <v>0.72604166666496894</v>
      </c>
      <c r="I1367" s="303">
        <f t="shared" si="108"/>
        <v>9.8514513012882329E-4</v>
      </c>
      <c r="J1367" s="301">
        <f t="shared" si="109"/>
        <v>7.1525641218560861E-4</v>
      </c>
      <c r="K1367" s="111"/>
      <c r="L1367" s="222"/>
      <c r="M1367" s="7"/>
    </row>
    <row r="1368" spans="1:13" ht="15">
      <c r="A1368" s="30" t="s">
        <v>228</v>
      </c>
      <c r="B1368" s="262">
        <v>73322.42</v>
      </c>
      <c r="C1368" s="219">
        <v>45139</v>
      </c>
      <c r="D1368" s="76">
        <v>45166.390972222223</v>
      </c>
      <c r="E1368" s="76">
        <v>45167</v>
      </c>
      <c r="F1368" s="273">
        <f t="shared" si="105"/>
        <v>14.195486111111677</v>
      </c>
      <c r="G1368" s="273">
        <f t="shared" si="106"/>
        <v>0.60902777777664596</v>
      </c>
      <c r="H1368" s="273">
        <f t="shared" si="107"/>
        <v>14.804513888888323</v>
      </c>
      <c r="I1368" s="303">
        <f t="shared" si="108"/>
        <v>9.8539590591615266E-4</v>
      </c>
      <c r="J1368" s="301">
        <f t="shared" si="109"/>
        <v>1.4588307375189373E-2</v>
      </c>
      <c r="K1368" s="111"/>
      <c r="L1368" s="222"/>
      <c r="M1368" s="7"/>
    </row>
    <row r="1369" spans="1:13" ht="15">
      <c r="A1369" s="30" t="s">
        <v>228</v>
      </c>
      <c r="B1369" s="262">
        <v>73341.55</v>
      </c>
      <c r="C1369" s="219">
        <v>45147</v>
      </c>
      <c r="D1369" s="76">
        <v>45175.552083333336</v>
      </c>
      <c r="E1369" s="76">
        <v>45167</v>
      </c>
      <c r="F1369" s="273">
        <f t="shared" si="105"/>
        <v>14.776041666667879</v>
      </c>
      <c r="G1369" s="273">
        <f t="shared" si="106"/>
        <v>-8.5520833333357587</v>
      </c>
      <c r="H1369" s="273">
        <f t="shared" si="107"/>
        <v>6.2239583333321207</v>
      </c>
      <c r="I1369" s="303">
        <f t="shared" si="108"/>
        <v>9.8565299813542441E-4</v>
      </c>
      <c r="J1369" s="301">
        <f t="shared" si="109"/>
        <v>6.1346631915187638E-3</v>
      </c>
      <c r="K1369" s="111"/>
      <c r="L1369" s="222"/>
      <c r="M1369" s="7"/>
    </row>
    <row r="1370" spans="1:13" ht="15">
      <c r="A1370" s="30" t="s">
        <v>228</v>
      </c>
      <c r="B1370" s="262">
        <v>73350.649999999994</v>
      </c>
      <c r="C1370" s="219">
        <v>45154</v>
      </c>
      <c r="D1370" s="76">
        <v>45166.390972222223</v>
      </c>
      <c r="E1370" s="76">
        <v>45183</v>
      </c>
      <c r="F1370" s="273">
        <f t="shared" si="105"/>
        <v>6.695486111111677</v>
      </c>
      <c r="G1370" s="273">
        <f t="shared" si="106"/>
        <v>16.609027777776646</v>
      </c>
      <c r="H1370" s="273">
        <f t="shared" si="107"/>
        <v>23.304513888888323</v>
      </c>
      <c r="I1370" s="303">
        <f t="shared" si="108"/>
        <v>9.8577529500920233E-4</v>
      </c>
      <c r="J1370" s="301">
        <f t="shared" si="109"/>
        <v>2.297301405386494E-2</v>
      </c>
      <c r="K1370" s="111"/>
      <c r="L1370" s="222"/>
      <c r="M1370" s="7"/>
    </row>
    <row r="1371" spans="1:13" ht="15">
      <c r="A1371" s="30" t="s">
        <v>228</v>
      </c>
      <c r="B1371" s="262">
        <v>73358.12</v>
      </c>
      <c r="C1371" s="219">
        <v>44931</v>
      </c>
      <c r="D1371" s="76">
        <v>44948.254861111112</v>
      </c>
      <c r="E1371" s="76">
        <v>44953</v>
      </c>
      <c r="F1371" s="273">
        <f t="shared" si="105"/>
        <v>9.1274305555562023</v>
      </c>
      <c r="G1371" s="273">
        <f t="shared" si="106"/>
        <v>4.7451388888875954</v>
      </c>
      <c r="H1371" s="273">
        <f t="shared" si="107"/>
        <v>13.872569444443798</v>
      </c>
      <c r="I1371" s="303">
        <f t="shared" si="108"/>
        <v>9.8587568595943551E-4</v>
      </c>
      <c r="J1371" s="301">
        <f t="shared" si="109"/>
        <v>1.3676628917060934E-2</v>
      </c>
      <c r="K1371" s="111"/>
      <c r="L1371" s="222"/>
      <c r="M1371" s="7"/>
    </row>
    <row r="1372" spans="1:13" ht="15">
      <c r="A1372" s="30" t="s">
        <v>228</v>
      </c>
      <c r="B1372" s="262">
        <v>73362.94</v>
      </c>
      <c r="C1372" s="219">
        <v>45140</v>
      </c>
      <c r="D1372" s="76">
        <v>45184.587500000001</v>
      </c>
      <c r="E1372" s="76">
        <v>45167</v>
      </c>
      <c r="F1372" s="273">
        <f t="shared" si="105"/>
        <v>22.793750000000728</v>
      </c>
      <c r="G1372" s="273">
        <f t="shared" si="106"/>
        <v>-17.587500000001455</v>
      </c>
      <c r="H1372" s="273">
        <f t="shared" si="107"/>
        <v>5.2062499999992724</v>
      </c>
      <c r="I1372" s="303">
        <f t="shared" si="108"/>
        <v>9.8594046298488723E-4</v>
      </c>
      <c r="J1372" s="301">
        <f t="shared" si="109"/>
        <v>5.1330525354143517E-3</v>
      </c>
      <c r="K1372" s="111"/>
      <c r="L1372" s="222"/>
      <c r="M1372" s="7"/>
    </row>
    <row r="1373" spans="1:13" ht="15">
      <c r="A1373" s="30" t="s">
        <v>228</v>
      </c>
      <c r="B1373" s="262">
        <v>73398.460000000006</v>
      </c>
      <c r="C1373" s="219">
        <v>45097</v>
      </c>
      <c r="D1373" s="76">
        <v>45112.354861111111</v>
      </c>
      <c r="E1373" s="76">
        <v>45121</v>
      </c>
      <c r="F1373" s="273">
        <f t="shared" si="105"/>
        <v>8.1774305555554747</v>
      </c>
      <c r="G1373" s="273">
        <f t="shared" si="106"/>
        <v>8.6451388888890506</v>
      </c>
      <c r="H1373" s="273">
        <f t="shared" si="107"/>
        <v>16.822569444444525</v>
      </c>
      <c r="I1373" s="303">
        <f t="shared" si="108"/>
        <v>9.8641782396912845E-4</v>
      </c>
      <c r="J1373" s="301">
        <f t="shared" si="109"/>
        <v>1.659408234495852E-2</v>
      </c>
      <c r="K1373" s="111"/>
      <c r="L1373" s="222"/>
      <c r="M1373" s="7"/>
    </row>
    <row r="1374" spans="1:13" ht="15">
      <c r="A1374" s="30" t="s">
        <v>228</v>
      </c>
      <c r="B1374" s="262">
        <v>73403.92</v>
      </c>
      <c r="C1374" s="219">
        <v>45097</v>
      </c>
      <c r="D1374" s="76">
        <v>45117.374305555553</v>
      </c>
      <c r="E1374" s="76">
        <v>45121</v>
      </c>
      <c r="F1374" s="273">
        <f t="shared" si="105"/>
        <v>10.687152777776646</v>
      </c>
      <c r="G1374" s="273">
        <f t="shared" si="106"/>
        <v>3.6256944444467081</v>
      </c>
      <c r="H1374" s="273">
        <f t="shared" si="107"/>
        <v>14.312847222223354</v>
      </c>
      <c r="I1374" s="303">
        <f t="shared" si="108"/>
        <v>9.8649120209339512E-4</v>
      </c>
      <c r="J1374" s="301">
        <f t="shared" si="109"/>
        <v>1.4119497861630227E-2</v>
      </c>
      <c r="K1374" s="111"/>
      <c r="L1374" s="222"/>
      <c r="M1374" s="7"/>
    </row>
    <row r="1375" spans="1:13" ht="15">
      <c r="A1375" s="30" t="s">
        <v>228</v>
      </c>
      <c r="B1375" s="262">
        <v>73408.47</v>
      </c>
      <c r="C1375" s="219">
        <v>45154</v>
      </c>
      <c r="D1375" s="76">
        <v>45182.546527777777</v>
      </c>
      <c r="E1375" s="76">
        <v>45183</v>
      </c>
      <c r="F1375" s="273">
        <f t="shared" si="105"/>
        <v>14.773263888888323</v>
      </c>
      <c r="G1375" s="273">
        <f t="shared" si="106"/>
        <v>0.45347222222335404</v>
      </c>
      <c r="H1375" s="273">
        <f t="shared" si="107"/>
        <v>15.226736111111677</v>
      </c>
      <c r="I1375" s="303">
        <f t="shared" si="108"/>
        <v>9.8655235053028418E-4</v>
      </c>
      <c r="J1375" s="301">
        <f t="shared" si="109"/>
        <v>1.5021972301321584E-2</v>
      </c>
      <c r="K1375" s="111"/>
      <c r="L1375" s="222"/>
      <c r="M1375" s="7"/>
    </row>
    <row r="1376" spans="1:13" ht="15">
      <c r="A1376" s="30" t="s">
        <v>228</v>
      </c>
      <c r="B1376" s="262">
        <v>73415.759999999995</v>
      </c>
      <c r="C1376" s="219">
        <v>45105</v>
      </c>
      <c r="D1376" s="76">
        <v>45131.505555555559</v>
      </c>
      <c r="E1376" s="76">
        <v>45121</v>
      </c>
      <c r="F1376" s="273">
        <f t="shared" si="105"/>
        <v>13.752777777779556</v>
      </c>
      <c r="G1376" s="273">
        <f t="shared" si="106"/>
        <v>-10.505555555559113</v>
      </c>
      <c r="H1376" s="273">
        <f t="shared" si="107"/>
        <v>3.2472222222204437</v>
      </c>
      <c r="I1376" s="303">
        <f t="shared" si="108"/>
        <v>9.8665032242147531E-4</v>
      </c>
      <c r="J1376" s="301">
        <f t="shared" si="109"/>
        <v>3.2038728525279805E-3</v>
      </c>
      <c r="K1376" s="111"/>
      <c r="L1376" s="222"/>
      <c r="M1376" s="7"/>
    </row>
    <row r="1377" spans="1:13" ht="15">
      <c r="A1377" s="30" t="s">
        <v>228</v>
      </c>
      <c r="B1377" s="262">
        <v>73417.58</v>
      </c>
      <c r="C1377" s="219">
        <v>45147</v>
      </c>
      <c r="D1377" s="76">
        <v>45177.364583333336</v>
      </c>
      <c r="E1377" s="76">
        <v>45167</v>
      </c>
      <c r="F1377" s="273">
        <f t="shared" si="105"/>
        <v>15.682291666667879</v>
      </c>
      <c r="G1377" s="273">
        <f t="shared" si="106"/>
        <v>-10.364583333335759</v>
      </c>
      <c r="H1377" s="273">
        <f t="shared" si="107"/>
        <v>5.3177083333321207</v>
      </c>
      <c r="I1377" s="303">
        <f t="shared" si="108"/>
        <v>9.8667478179623115E-4</v>
      </c>
      <c r="J1377" s="301">
        <f t="shared" si="109"/>
        <v>5.2468487094464705E-3</v>
      </c>
      <c r="K1377" s="111"/>
      <c r="L1377" s="222"/>
      <c r="M1377" s="7"/>
    </row>
    <row r="1378" spans="1:13" ht="15">
      <c r="A1378" s="30" t="s">
        <v>228</v>
      </c>
      <c r="B1378" s="262">
        <v>73567.37</v>
      </c>
      <c r="C1378" s="219">
        <v>45113</v>
      </c>
      <c r="D1378" s="76">
        <v>45124.560416666667</v>
      </c>
      <c r="E1378" s="76">
        <v>45135</v>
      </c>
      <c r="F1378" s="273">
        <f t="shared" si="105"/>
        <v>6.2802083333335759</v>
      </c>
      <c r="G1378" s="273">
        <f t="shared" si="106"/>
        <v>10.439583333332848</v>
      </c>
      <c r="H1378" s="273">
        <f t="shared" si="107"/>
        <v>16.719791666666424</v>
      </c>
      <c r="I1378" s="303">
        <f t="shared" si="108"/>
        <v>9.886878420954843E-4</v>
      </c>
      <c r="J1378" s="301">
        <f t="shared" si="109"/>
        <v>1.6530654743202488E-2</v>
      </c>
      <c r="K1378" s="111"/>
      <c r="L1378" s="222"/>
      <c r="M1378" s="7"/>
    </row>
    <row r="1379" spans="1:13" ht="15">
      <c r="A1379" s="30" t="s">
        <v>228</v>
      </c>
      <c r="B1379" s="262">
        <v>73587.86</v>
      </c>
      <c r="C1379" s="219">
        <v>45139</v>
      </c>
      <c r="D1379" s="76">
        <v>45162.301388888889</v>
      </c>
      <c r="E1379" s="76">
        <v>45167</v>
      </c>
      <c r="F1379" s="273">
        <f t="shared" si="105"/>
        <v>12.150694444444525</v>
      </c>
      <c r="G1379" s="273">
        <f t="shared" si="106"/>
        <v>4.6986111111109494</v>
      </c>
      <c r="H1379" s="273">
        <f t="shared" si="107"/>
        <v>16.849305555555475</v>
      </c>
      <c r="I1379" s="303">
        <f t="shared" si="108"/>
        <v>9.8896321164973836E-4</v>
      </c>
      <c r="J1379" s="301">
        <f t="shared" si="109"/>
        <v>1.666334333628992E-2</v>
      </c>
      <c r="K1379" s="111"/>
      <c r="L1379" s="222"/>
      <c r="M1379" s="7"/>
    </row>
    <row r="1380" spans="1:13" ht="15">
      <c r="A1380" s="30" t="s">
        <v>228</v>
      </c>
      <c r="B1380" s="262">
        <v>73605.62</v>
      </c>
      <c r="C1380" s="219">
        <v>45117</v>
      </c>
      <c r="D1380" s="76">
        <v>45138.419444444444</v>
      </c>
      <c r="E1380" s="76">
        <v>45135</v>
      </c>
      <c r="F1380" s="273">
        <f t="shared" si="105"/>
        <v>11.209722222221899</v>
      </c>
      <c r="G1380" s="273">
        <f t="shared" si="106"/>
        <v>-3.4194444444437977</v>
      </c>
      <c r="H1380" s="273">
        <f t="shared" si="107"/>
        <v>7.7902777777781012</v>
      </c>
      <c r="I1380" s="303">
        <f t="shared" si="108"/>
        <v>9.8920189214185897E-4</v>
      </c>
      <c r="J1380" s="301">
        <f t="shared" si="109"/>
        <v>7.7061575180887741E-3</v>
      </c>
      <c r="K1380" s="111"/>
      <c r="L1380" s="222"/>
      <c r="M1380" s="7"/>
    </row>
    <row r="1381" spans="1:13" ht="15">
      <c r="A1381" s="30" t="s">
        <v>228</v>
      </c>
      <c r="B1381" s="262">
        <v>73640.679999999993</v>
      </c>
      <c r="C1381" s="219">
        <v>45105</v>
      </c>
      <c r="D1381" s="76">
        <v>45119.293749999997</v>
      </c>
      <c r="E1381" s="76">
        <v>45121</v>
      </c>
      <c r="F1381" s="273">
        <f t="shared" si="105"/>
        <v>7.6468749999985448</v>
      </c>
      <c r="G1381" s="273">
        <f t="shared" si="106"/>
        <v>1.7062500000029104</v>
      </c>
      <c r="H1381" s="273">
        <f t="shared" si="107"/>
        <v>9.3531250000014552</v>
      </c>
      <c r="I1381" s="303">
        <f t="shared" si="108"/>
        <v>9.8967307108632665E-4</v>
      </c>
      <c r="J1381" s="301">
        <f t="shared" si="109"/>
        <v>9.2565359430057392E-3</v>
      </c>
      <c r="K1381" s="111"/>
      <c r="L1381" s="222"/>
      <c r="M1381" s="7"/>
    </row>
    <row r="1382" spans="1:13" ht="15">
      <c r="A1382" s="30" t="s">
        <v>228</v>
      </c>
      <c r="B1382" s="262">
        <v>73674.039999999994</v>
      </c>
      <c r="C1382" s="219">
        <v>44939</v>
      </c>
      <c r="D1382" s="76">
        <v>45021.239583333336</v>
      </c>
      <c r="E1382" s="76">
        <v>44953</v>
      </c>
      <c r="F1382" s="273">
        <f t="shared" si="105"/>
        <v>41.619791666667879</v>
      </c>
      <c r="G1382" s="273">
        <f t="shared" si="106"/>
        <v>-68.239583333335759</v>
      </c>
      <c r="H1382" s="273">
        <f t="shared" si="107"/>
        <v>-26.619791666667879</v>
      </c>
      <c r="I1382" s="303">
        <f t="shared" si="108"/>
        <v>9.9012140336206668E-4</v>
      </c>
      <c r="J1382" s="301">
        <f t="shared" si="109"/>
        <v>-2.6356825482207049E-2</v>
      </c>
      <c r="K1382" s="111"/>
      <c r="L1382" s="222"/>
      <c r="M1382" s="7"/>
    </row>
    <row r="1383" spans="1:13" ht="15">
      <c r="A1383" s="30" t="s">
        <v>228</v>
      </c>
      <c r="B1383" s="262">
        <v>73678.92</v>
      </c>
      <c r="C1383" s="219">
        <v>45090</v>
      </c>
      <c r="D1383" s="76">
        <v>45105.344444444447</v>
      </c>
      <c r="E1383" s="76">
        <v>45106</v>
      </c>
      <c r="F1383" s="273">
        <f t="shared" si="105"/>
        <v>8.172222222223354</v>
      </c>
      <c r="G1383" s="273">
        <f t="shared" si="106"/>
        <v>0.65555555555329192</v>
      </c>
      <c r="H1383" s="273">
        <f t="shared" si="107"/>
        <v>8.827777777776646</v>
      </c>
      <c r="I1383" s="303">
        <f t="shared" si="108"/>
        <v>9.9018698674053227E-4</v>
      </c>
      <c r="J1383" s="301">
        <f t="shared" si="109"/>
        <v>8.7411506773916892E-3</v>
      </c>
      <c r="K1383" s="111"/>
      <c r="L1383" s="222"/>
      <c r="M1383" s="7"/>
    </row>
    <row r="1384" spans="1:13" ht="15">
      <c r="A1384" s="30" t="s">
        <v>228</v>
      </c>
      <c r="B1384" s="262">
        <v>73715.350000000006</v>
      </c>
      <c r="C1384" s="219">
        <v>45132</v>
      </c>
      <c r="D1384" s="76">
        <v>45143.547222222223</v>
      </c>
      <c r="E1384" s="76">
        <v>45152</v>
      </c>
      <c r="F1384" s="273">
        <f t="shared" si="105"/>
        <v>6.273611111111677</v>
      </c>
      <c r="G1384" s="273">
        <f t="shared" si="106"/>
        <v>8.452777777776646</v>
      </c>
      <c r="H1384" s="273">
        <f t="shared" si="107"/>
        <v>14.726388888888323</v>
      </c>
      <c r="I1384" s="303">
        <f t="shared" si="108"/>
        <v>9.9067657741215131E-4</v>
      </c>
      <c r="J1384" s="301">
        <f t="shared" si="109"/>
        <v>1.4589088542084218E-2</v>
      </c>
      <c r="K1384" s="111"/>
      <c r="L1384" s="222"/>
      <c r="M1384" s="7"/>
    </row>
    <row r="1385" spans="1:13" ht="15">
      <c r="A1385" s="30" t="s">
        <v>228</v>
      </c>
      <c r="B1385" s="262">
        <v>73756.78</v>
      </c>
      <c r="C1385" s="219">
        <v>45131</v>
      </c>
      <c r="D1385" s="76">
        <v>45146.306944444441</v>
      </c>
      <c r="E1385" s="76">
        <v>45152</v>
      </c>
      <c r="F1385" s="273">
        <f t="shared" si="105"/>
        <v>8.1534722222204437</v>
      </c>
      <c r="G1385" s="273">
        <f t="shared" si="106"/>
        <v>5.6930555555591127</v>
      </c>
      <c r="H1385" s="273">
        <f t="shared" si="107"/>
        <v>13.846527777779556</v>
      </c>
      <c r="I1385" s="303">
        <f t="shared" si="108"/>
        <v>9.9123336416826347E-4</v>
      </c>
      <c r="J1385" s="301">
        <f t="shared" si="109"/>
        <v>1.3725140311217739E-2</v>
      </c>
      <c r="K1385" s="111"/>
      <c r="L1385" s="222"/>
      <c r="M1385" s="7"/>
    </row>
    <row r="1386" spans="1:13" ht="15">
      <c r="A1386" s="30" t="s">
        <v>228</v>
      </c>
      <c r="B1386" s="262">
        <v>73766.8</v>
      </c>
      <c r="C1386" s="219">
        <v>45091</v>
      </c>
      <c r="D1386" s="76">
        <v>45107.23333333333</v>
      </c>
      <c r="E1386" s="76">
        <v>45106</v>
      </c>
      <c r="F1386" s="273">
        <f t="shared" si="105"/>
        <v>8.6166666666649689</v>
      </c>
      <c r="G1386" s="273">
        <f t="shared" si="106"/>
        <v>-1.2333333333299379</v>
      </c>
      <c r="H1386" s="273">
        <f t="shared" si="107"/>
        <v>7.3833333333350311</v>
      </c>
      <c r="I1386" s="303">
        <f t="shared" si="108"/>
        <v>9.9136802512158825E-4</v>
      </c>
      <c r="J1386" s="301">
        <f t="shared" si="109"/>
        <v>7.3196005854827429E-3</v>
      </c>
      <c r="K1386" s="111"/>
      <c r="L1386" s="222"/>
      <c r="M1386" s="7"/>
    </row>
    <row r="1387" spans="1:13" ht="15">
      <c r="A1387" s="30" t="s">
        <v>228</v>
      </c>
      <c r="B1387" s="262">
        <v>73810.05</v>
      </c>
      <c r="C1387" s="219">
        <v>45100</v>
      </c>
      <c r="D1387" s="76">
        <v>45115.377083333333</v>
      </c>
      <c r="E1387" s="76">
        <v>45121</v>
      </c>
      <c r="F1387" s="273">
        <f t="shared" si="105"/>
        <v>8.1885416666664241</v>
      </c>
      <c r="G1387" s="273">
        <f t="shared" si="106"/>
        <v>5.6229166666671517</v>
      </c>
      <c r="H1387" s="273">
        <f t="shared" si="107"/>
        <v>13.811458333333576</v>
      </c>
      <c r="I1387" s="303">
        <f t="shared" si="108"/>
        <v>9.9194927125245626E-4</v>
      </c>
      <c r="J1387" s="301">
        <f t="shared" si="109"/>
        <v>1.3700266028683905E-2</v>
      </c>
      <c r="K1387" s="111"/>
      <c r="L1387" s="222"/>
      <c r="M1387" s="7"/>
    </row>
    <row r="1388" spans="1:13" ht="15">
      <c r="A1388" s="30" t="s">
        <v>228</v>
      </c>
      <c r="B1388" s="262">
        <v>73825.070000000007</v>
      </c>
      <c r="C1388" s="219">
        <v>45124</v>
      </c>
      <c r="D1388" s="76">
        <v>45135.384722222225</v>
      </c>
      <c r="E1388" s="76">
        <v>45152</v>
      </c>
      <c r="F1388" s="273">
        <f t="shared" si="105"/>
        <v>6.1923611111124046</v>
      </c>
      <c r="G1388" s="273">
        <f t="shared" si="106"/>
        <v>16.615277777775191</v>
      </c>
      <c r="H1388" s="273">
        <f t="shared" si="107"/>
        <v>22.807638888887595</v>
      </c>
      <c r="I1388" s="303">
        <f t="shared" si="108"/>
        <v>9.921511282902746E-4</v>
      </c>
      <c r="J1388" s="301">
        <f t="shared" si="109"/>
        <v>2.2628624657246972E-2</v>
      </c>
      <c r="K1388" s="111"/>
      <c r="L1388" s="222"/>
      <c r="M1388" s="7"/>
    </row>
    <row r="1389" spans="1:13" ht="15">
      <c r="A1389" s="30" t="s">
        <v>228</v>
      </c>
      <c r="B1389" s="262">
        <v>73829.63</v>
      </c>
      <c r="C1389" s="219">
        <v>45113</v>
      </c>
      <c r="D1389" s="76">
        <v>45125.302777777775</v>
      </c>
      <c r="E1389" s="76">
        <v>45135</v>
      </c>
      <c r="F1389" s="273">
        <f t="shared" si="105"/>
        <v>6.6513888888875954</v>
      </c>
      <c r="G1389" s="273">
        <f t="shared" si="106"/>
        <v>9.6972222222248092</v>
      </c>
      <c r="H1389" s="273">
        <f t="shared" si="107"/>
        <v>16.348611111112405</v>
      </c>
      <c r="I1389" s="303">
        <f t="shared" si="108"/>
        <v>9.922124111193325E-4</v>
      </c>
      <c r="J1389" s="301">
        <f t="shared" si="109"/>
        <v>1.6221294849009148E-2</v>
      </c>
      <c r="K1389" s="111"/>
      <c r="L1389" s="222"/>
      <c r="M1389" s="7"/>
    </row>
    <row r="1390" spans="1:13" ht="15">
      <c r="A1390" s="30" t="s">
        <v>228</v>
      </c>
      <c r="B1390" s="262">
        <v>73880.84</v>
      </c>
      <c r="C1390" s="219">
        <v>44931</v>
      </c>
      <c r="D1390" s="76">
        <v>44963.361805555556</v>
      </c>
      <c r="E1390" s="76">
        <v>44953</v>
      </c>
      <c r="F1390" s="273">
        <f t="shared" si="105"/>
        <v>16.680902777778101</v>
      </c>
      <c r="G1390" s="273">
        <f t="shared" si="106"/>
        <v>-10.361805555556202</v>
      </c>
      <c r="H1390" s="273">
        <f t="shared" si="107"/>
        <v>6.3190972222218988</v>
      </c>
      <c r="I1390" s="303">
        <f t="shared" si="108"/>
        <v>9.9290063341671373E-4</v>
      </c>
      <c r="J1390" s="301">
        <f t="shared" si="109"/>
        <v>6.2742356345659193E-3</v>
      </c>
      <c r="K1390" s="111"/>
      <c r="L1390" s="222"/>
      <c r="M1390" s="7"/>
    </row>
    <row r="1391" spans="1:13" ht="15">
      <c r="A1391" s="30" t="s">
        <v>228</v>
      </c>
      <c r="B1391" s="262">
        <v>73931.61</v>
      </c>
      <c r="C1391" s="219">
        <v>45131</v>
      </c>
      <c r="D1391" s="76">
        <v>45146.306250000001</v>
      </c>
      <c r="E1391" s="76">
        <v>45152</v>
      </c>
      <c r="F1391" s="273">
        <f t="shared" si="105"/>
        <v>8.1531250000007276</v>
      </c>
      <c r="G1391" s="273">
        <f t="shared" si="106"/>
        <v>5.6937499999985448</v>
      </c>
      <c r="H1391" s="273">
        <f t="shared" si="107"/>
        <v>13.846874999999272</v>
      </c>
      <c r="I1391" s="303">
        <f t="shared" si="108"/>
        <v>9.9358294245865974E-4</v>
      </c>
      <c r="J1391" s="301">
        <f t="shared" si="109"/>
        <v>1.375801880635653E-2</v>
      </c>
      <c r="K1391" s="111"/>
      <c r="L1391" s="222"/>
      <c r="M1391" s="7"/>
    </row>
    <row r="1392" spans="1:13" ht="15">
      <c r="A1392" s="30" t="s">
        <v>228</v>
      </c>
      <c r="B1392" s="262">
        <v>74019.490000000005</v>
      </c>
      <c r="C1392" s="219">
        <v>45112</v>
      </c>
      <c r="D1392" s="76">
        <v>45124.561111111114</v>
      </c>
      <c r="E1392" s="76">
        <v>45135</v>
      </c>
      <c r="F1392" s="273">
        <f t="shared" si="105"/>
        <v>6.7805555555569299</v>
      </c>
      <c r="G1392" s="273">
        <f t="shared" si="106"/>
        <v>10.43888888888614</v>
      </c>
      <c r="H1392" s="273">
        <f t="shared" si="107"/>
        <v>17.21944444444307</v>
      </c>
      <c r="I1392" s="303">
        <f t="shared" si="108"/>
        <v>9.9476398083971594E-4</v>
      </c>
      <c r="J1392" s="301">
        <f t="shared" si="109"/>
        <v>1.7129283103402518E-2</v>
      </c>
      <c r="K1392" s="111"/>
      <c r="L1392" s="222"/>
      <c r="M1392" s="7"/>
    </row>
    <row r="1393" spans="1:13" ht="15">
      <c r="A1393" s="30" t="s">
        <v>228</v>
      </c>
      <c r="B1393" s="262">
        <v>74041.34</v>
      </c>
      <c r="C1393" s="219">
        <v>45139</v>
      </c>
      <c r="D1393" s="76">
        <v>45165.350694444445</v>
      </c>
      <c r="E1393" s="76">
        <v>45167</v>
      </c>
      <c r="F1393" s="273">
        <f t="shared" si="105"/>
        <v>13.675347222222626</v>
      </c>
      <c r="G1393" s="273">
        <f t="shared" si="106"/>
        <v>1.6493055555547471</v>
      </c>
      <c r="H1393" s="273">
        <f t="shared" si="107"/>
        <v>15.324652777777374</v>
      </c>
      <c r="I1393" s="303">
        <f t="shared" si="108"/>
        <v>9.9505762772895208E-4</v>
      </c>
      <c r="J1393" s="301">
        <f t="shared" si="109"/>
        <v>1.524891263882505E-2</v>
      </c>
      <c r="K1393" s="111"/>
      <c r="L1393" s="222"/>
      <c r="M1393" s="7"/>
    </row>
    <row r="1394" spans="1:13" ht="15">
      <c r="A1394" s="30" t="s">
        <v>228</v>
      </c>
      <c r="B1394" s="262">
        <v>74041.34</v>
      </c>
      <c r="C1394" s="219">
        <v>45139</v>
      </c>
      <c r="D1394" s="76">
        <v>45162.301388888889</v>
      </c>
      <c r="E1394" s="76">
        <v>45167</v>
      </c>
      <c r="F1394" s="273">
        <f t="shared" si="105"/>
        <v>12.150694444444525</v>
      </c>
      <c r="G1394" s="273">
        <f t="shared" si="106"/>
        <v>4.6986111111109494</v>
      </c>
      <c r="H1394" s="273">
        <f t="shared" si="107"/>
        <v>16.849305555555475</v>
      </c>
      <c r="I1394" s="303">
        <f t="shared" si="108"/>
        <v>9.9505762772895208E-4</v>
      </c>
      <c r="J1394" s="301">
        <f t="shared" si="109"/>
        <v>1.6766030014991284E-2</v>
      </c>
      <c r="K1394" s="111"/>
      <c r="L1394" s="222"/>
      <c r="M1394" s="7"/>
    </row>
    <row r="1395" spans="1:13" ht="15">
      <c r="A1395" s="30" t="s">
        <v>228</v>
      </c>
      <c r="B1395" s="262">
        <v>74042.710000000006</v>
      </c>
      <c r="C1395" s="219">
        <v>45154</v>
      </c>
      <c r="D1395" s="76">
        <v>45173.544444444444</v>
      </c>
      <c r="E1395" s="76">
        <v>45183</v>
      </c>
      <c r="F1395" s="273">
        <f t="shared" si="105"/>
        <v>10.272222222221899</v>
      </c>
      <c r="G1395" s="273">
        <f t="shared" si="106"/>
        <v>9.4555555555562023</v>
      </c>
      <c r="H1395" s="273">
        <f t="shared" si="107"/>
        <v>19.727777777778101</v>
      </c>
      <c r="I1395" s="303">
        <f t="shared" si="108"/>
        <v>9.9507603945610344E-4</v>
      </c>
      <c r="J1395" s="301">
        <f t="shared" si="109"/>
        <v>1.9630638978381562E-2</v>
      </c>
      <c r="K1395" s="111"/>
      <c r="L1395" s="222"/>
      <c r="M1395" s="7"/>
    </row>
    <row r="1396" spans="1:13" ht="15">
      <c r="A1396" s="30" t="s">
        <v>228</v>
      </c>
      <c r="B1396" s="262">
        <v>74051.360000000001</v>
      </c>
      <c r="C1396" s="219">
        <v>45100</v>
      </c>
      <c r="D1396" s="76">
        <v>45115.379166666666</v>
      </c>
      <c r="E1396" s="76">
        <v>45121</v>
      </c>
      <c r="F1396" s="273">
        <f t="shared" si="105"/>
        <v>8.1895833333328483</v>
      </c>
      <c r="G1396" s="273">
        <f t="shared" si="106"/>
        <v>5.6208333333343035</v>
      </c>
      <c r="H1396" s="273">
        <f t="shared" si="107"/>
        <v>13.810416666667152</v>
      </c>
      <c r="I1396" s="303">
        <f t="shared" si="108"/>
        <v>9.9519228868227686E-4</v>
      </c>
      <c r="J1396" s="301">
        <f t="shared" si="109"/>
        <v>1.3744020170156343E-2</v>
      </c>
      <c r="K1396" s="111"/>
      <c r="L1396" s="222"/>
      <c r="M1396" s="7"/>
    </row>
    <row r="1397" spans="1:13" ht="15">
      <c r="A1397" s="30" t="s">
        <v>228</v>
      </c>
      <c r="B1397" s="262">
        <v>74055.91</v>
      </c>
      <c r="C1397" s="219">
        <v>45147</v>
      </c>
      <c r="D1397" s="76">
        <v>45182.54583333333</v>
      </c>
      <c r="E1397" s="76">
        <v>45167</v>
      </c>
      <c r="F1397" s="273">
        <f t="shared" si="105"/>
        <v>18.272916666664969</v>
      </c>
      <c r="G1397" s="273">
        <f t="shared" si="106"/>
        <v>-15.545833333329938</v>
      </c>
      <c r="H1397" s="273">
        <f t="shared" si="107"/>
        <v>2.7270833333350311</v>
      </c>
      <c r="I1397" s="303">
        <f t="shared" si="108"/>
        <v>9.9525343711916593E-4</v>
      </c>
      <c r="J1397" s="301">
        <f t="shared" si="109"/>
        <v>2.7141390608120819E-3</v>
      </c>
      <c r="K1397" s="111"/>
      <c r="L1397" s="222"/>
      <c r="M1397" s="7"/>
    </row>
    <row r="1398" spans="1:13" ht="15">
      <c r="A1398" s="30" t="s">
        <v>228</v>
      </c>
      <c r="B1398" s="262">
        <v>74086.87</v>
      </c>
      <c r="C1398" s="219">
        <v>45138</v>
      </c>
      <c r="D1398" s="76">
        <v>45150.544444444444</v>
      </c>
      <c r="E1398" s="76">
        <v>45152</v>
      </c>
      <c r="F1398" s="273">
        <f t="shared" si="105"/>
        <v>6.7722222222218988</v>
      </c>
      <c r="G1398" s="273">
        <f t="shared" si="106"/>
        <v>1.4555555555562023</v>
      </c>
      <c r="H1398" s="273">
        <f t="shared" si="107"/>
        <v>8.2277777777781012</v>
      </c>
      <c r="I1398" s="303">
        <f t="shared" si="108"/>
        <v>9.9566951527434882E-4</v>
      </c>
      <c r="J1398" s="301">
        <f t="shared" si="109"/>
        <v>8.1921475117853818E-3</v>
      </c>
      <c r="K1398" s="111"/>
      <c r="L1398" s="222"/>
      <c r="M1398" s="7"/>
    </row>
    <row r="1399" spans="1:13" ht="15">
      <c r="A1399" s="30" t="s">
        <v>228</v>
      </c>
      <c r="B1399" s="262">
        <v>74123.72</v>
      </c>
      <c r="C1399" s="219">
        <v>44939</v>
      </c>
      <c r="D1399" s="76">
        <v>45021.240972222222</v>
      </c>
      <c r="E1399" s="76">
        <v>44953</v>
      </c>
      <c r="F1399" s="273">
        <f t="shared" si="105"/>
        <v>41.620486111110949</v>
      </c>
      <c r="G1399" s="273">
        <f t="shared" si="106"/>
        <v>-68.240972222221899</v>
      </c>
      <c r="H1399" s="273">
        <f t="shared" si="107"/>
        <v>-26.620486111110949</v>
      </c>
      <c r="I1399" s="303">
        <f t="shared" si="108"/>
        <v>9.9616475041706541E-4</v>
      </c>
      <c r="J1399" s="301">
        <f t="shared" si="109"/>
        <v>-2.6518389902855797E-2</v>
      </c>
      <c r="K1399" s="111"/>
      <c r="L1399" s="222"/>
      <c r="M1399" s="7"/>
    </row>
    <row r="1400" spans="1:13" ht="15">
      <c r="A1400" s="30" t="s">
        <v>228</v>
      </c>
      <c r="B1400" s="262">
        <v>74145.149999999994</v>
      </c>
      <c r="C1400" s="219">
        <v>45090</v>
      </c>
      <c r="D1400" s="76">
        <v>45102.557638888888</v>
      </c>
      <c r="E1400" s="76">
        <v>45106</v>
      </c>
      <c r="F1400" s="273">
        <f t="shared" si="105"/>
        <v>6.7788194444437977</v>
      </c>
      <c r="G1400" s="273">
        <f t="shared" si="106"/>
        <v>3.4423611111124046</v>
      </c>
      <c r="H1400" s="273">
        <f t="shared" si="107"/>
        <v>10.221180555556202</v>
      </c>
      <c r="I1400" s="303">
        <f t="shared" si="108"/>
        <v>9.96452752835204E-4</v>
      </c>
      <c r="J1400" s="301">
        <f t="shared" si="109"/>
        <v>1.0184923501809637E-2</v>
      </c>
      <c r="K1400" s="111"/>
      <c r="L1400" s="222"/>
      <c r="M1400" s="7"/>
    </row>
    <row r="1401" spans="1:13" ht="15">
      <c r="A1401" s="30" t="s">
        <v>228</v>
      </c>
      <c r="B1401" s="262">
        <v>74182.48</v>
      </c>
      <c r="C1401" s="219">
        <v>45100</v>
      </c>
      <c r="D1401" s="76">
        <v>45118.381944444445</v>
      </c>
      <c r="E1401" s="76">
        <v>45121</v>
      </c>
      <c r="F1401" s="273">
        <f t="shared" si="105"/>
        <v>9.6909722222226264</v>
      </c>
      <c r="G1401" s="273">
        <f t="shared" si="106"/>
        <v>2.6180555555547471</v>
      </c>
      <c r="H1401" s="273">
        <f t="shared" si="107"/>
        <v>12.309027777777374</v>
      </c>
      <c r="I1401" s="303">
        <f t="shared" si="108"/>
        <v>9.969544388020318E-4</v>
      </c>
      <c r="J1401" s="301">
        <f t="shared" si="109"/>
        <v>1.2271539880392661E-2</v>
      </c>
      <c r="K1401" s="111"/>
      <c r="L1401" s="222"/>
      <c r="M1401" s="7"/>
    </row>
    <row r="1402" spans="1:13" ht="15">
      <c r="A1402" s="30" t="s">
        <v>228</v>
      </c>
      <c r="B1402" s="262">
        <v>74189.72</v>
      </c>
      <c r="C1402" s="219">
        <v>44945</v>
      </c>
      <c r="D1402" s="76">
        <v>44967.254166666666</v>
      </c>
      <c r="E1402" s="76">
        <v>44971</v>
      </c>
      <c r="F1402" s="273">
        <f t="shared" si="105"/>
        <v>11.627083333332848</v>
      </c>
      <c r="G1402" s="273">
        <f t="shared" si="106"/>
        <v>3.7458333333343035</v>
      </c>
      <c r="H1402" s="273">
        <f t="shared" si="107"/>
        <v>15.372916666667152</v>
      </c>
      <c r="I1402" s="303">
        <f t="shared" si="108"/>
        <v>9.9705173873237832E-4</v>
      </c>
      <c r="J1402" s="301">
        <f t="shared" si="109"/>
        <v>1.5327593291888441E-2</v>
      </c>
      <c r="K1402" s="111"/>
      <c r="L1402" s="222"/>
      <c r="M1402" s="7"/>
    </row>
    <row r="1403" spans="1:13" ht="15">
      <c r="A1403" s="30" t="s">
        <v>228</v>
      </c>
      <c r="B1403" s="262">
        <v>74218.45</v>
      </c>
      <c r="C1403" s="219">
        <v>45154</v>
      </c>
      <c r="D1403" s="76">
        <v>45176.344444444447</v>
      </c>
      <c r="E1403" s="76">
        <v>45183</v>
      </c>
      <c r="F1403" s="273">
        <f t="shared" si="105"/>
        <v>11.672222222223354</v>
      </c>
      <c r="G1403" s="273">
        <f t="shared" si="106"/>
        <v>6.6555555555532919</v>
      </c>
      <c r="H1403" s="273">
        <f t="shared" si="107"/>
        <v>18.327777777776646</v>
      </c>
      <c r="I1403" s="303">
        <f t="shared" si="108"/>
        <v>9.974378474338773E-4</v>
      </c>
      <c r="J1403" s="301">
        <f t="shared" si="109"/>
        <v>1.8280819214911988E-2</v>
      </c>
      <c r="K1403" s="111"/>
      <c r="L1403" s="222"/>
      <c r="M1403" s="7"/>
    </row>
    <row r="1404" spans="1:13" ht="15">
      <c r="A1404" s="30" t="s">
        <v>228</v>
      </c>
      <c r="B1404" s="262">
        <v>74230.2</v>
      </c>
      <c r="C1404" s="219">
        <v>44953</v>
      </c>
      <c r="D1404" s="76">
        <v>44982.381249999999</v>
      </c>
      <c r="E1404" s="76">
        <v>44971</v>
      </c>
      <c r="F1404" s="273">
        <f t="shared" si="105"/>
        <v>15.190624999999272</v>
      </c>
      <c r="G1404" s="273">
        <f t="shared" si="106"/>
        <v>-11.381249999998545</v>
      </c>
      <c r="H1404" s="273">
        <f t="shared" si="107"/>
        <v>3.8093750000007276</v>
      </c>
      <c r="I1404" s="303">
        <f t="shared" si="108"/>
        <v>9.975957582324369E-4</v>
      </c>
      <c r="J1404" s="301">
        <f t="shared" si="109"/>
        <v>3.800216341517415E-3</v>
      </c>
      <c r="K1404" s="111"/>
      <c r="L1404" s="222"/>
      <c r="M1404" s="7"/>
    </row>
    <row r="1405" spans="1:13" ht="15">
      <c r="A1405" s="30" t="s">
        <v>228</v>
      </c>
      <c r="B1405" s="262">
        <v>74233.02</v>
      </c>
      <c r="C1405" s="219">
        <v>45097</v>
      </c>
      <c r="D1405" s="76">
        <v>45111.390972222223</v>
      </c>
      <c r="E1405" s="76">
        <v>45121</v>
      </c>
      <c r="F1405" s="273">
        <f t="shared" si="105"/>
        <v>7.695486111111677</v>
      </c>
      <c r="G1405" s="273">
        <f t="shared" si="106"/>
        <v>9.609027777776646</v>
      </c>
      <c r="H1405" s="273">
        <f t="shared" si="107"/>
        <v>17.304513888888323</v>
      </c>
      <c r="I1405" s="303">
        <f t="shared" si="108"/>
        <v>9.9763365682409115E-4</v>
      </c>
      <c r="J1405" s="301">
        <f t="shared" si="109"/>
        <v>1.7263565470534932E-2</v>
      </c>
      <c r="K1405" s="111"/>
      <c r="L1405" s="222"/>
      <c r="M1405" s="7"/>
    </row>
    <row r="1406" spans="1:13" ht="15">
      <c r="A1406" s="30" t="s">
        <v>228</v>
      </c>
      <c r="B1406" s="262">
        <v>74251.23</v>
      </c>
      <c r="C1406" s="219">
        <v>45140</v>
      </c>
      <c r="D1406" s="76">
        <v>45183.582638888889</v>
      </c>
      <c r="E1406" s="76">
        <v>45167</v>
      </c>
      <c r="F1406" s="273">
        <f t="shared" si="105"/>
        <v>22.291319444444525</v>
      </c>
      <c r="G1406" s="273">
        <f t="shared" si="106"/>
        <v>-16.582638888889051</v>
      </c>
      <c r="H1406" s="273">
        <f t="shared" si="107"/>
        <v>5.7086805555554747</v>
      </c>
      <c r="I1406" s="303">
        <f t="shared" si="108"/>
        <v>9.9787838496381604E-4</v>
      </c>
      <c r="J1406" s="301">
        <f t="shared" si="109"/>
        <v>5.6965689330520375E-3</v>
      </c>
      <c r="K1406" s="111"/>
      <c r="L1406" s="222"/>
      <c r="M1406" s="7"/>
    </row>
    <row r="1407" spans="1:13" ht="15">
      <c r="A1407" s="30" t="s">
        <v>228</v>
      </c>
      <c r="B1407" s="262">
        <v>74318.16</v>
      </c>
      <c r="C1407" s="219">
        <v>45113</v>
      </c>
      <c r="D1407" s="76">
        <v>45127.490972222222</v>
      </c>
      <c r="E1407" s="76">
        <v>45135</v>
      </c>
      <c r="F1407" s="273">
        <f t="shared" si="105"/>
        <v>7.7454861111109494</v>
      </c>
      <c r="G1407" s="273">
        <f t="shared" si="106"/>
        <v>7.5090277777781012</v>
      </c>
      <c r="H1407" s="273">
        <f t="shared" si="107"/>
        <v>15.254513888889051</v>
      </c>
      <c r="I1407" s="303">
        <f t="shared" si="108"/>
        <v>9.9877787175084486E-4</v>
      </c>
      <c r="J1407" s="301">
        <f t="shared" si="109"/>
        <v>1.5235870916538309E-2</v>
      </c>
      <c r="K1407" s="111"/>
      <c r="L1407" s="222"/>
      <c r="M1407" s="7"/>
    </row>
    <row r="1408" spans="1:13" ht="15">
      <c r="A1408" s="30" t="s">
        <v>228</v>
      </c>
      <c r="B1408" s="262">
        <v>74348.67</v>
      </c>
      <c r="C1408" s="219">
        <v>45090</v>
      </c>
      <c r="D1408" s="76">
        <v>45100.545138888891</v>
      </c>
      <c r="E1408" s="76">
        <v>45106</v>
      </c>
      <c r="F1408" s="273">
        <f t="shared" si="105"/>
        <v>5.7725694444452529</v>
      </c>
      <c r="G1408" s="273">
        <f t="shared" si="106"/>
        <v>5.4548611111094942</v>
      </c>
      <c r="H1408" s="273">
        <f t="shared" si="107"/>
        <v>11.227430555554747</v>
      </c>
      <c r="I1408" s="303">
        <f t="shared" si="108"/>
        <v>9.9918790225842348E-4</v>
      </c>
      <c r="J1408" s="301">
        <f t="shared" si="109"/>
        <v>1.1218312784556874E-2</v>
      </c>
      <c r="K1408" s="111"/>
      <c r="L1408" s="222"/>
      <c r="M1408" s="7"/>
    </row>
    <row r="1409" spans="1:13" ht="15">
      <c r="A1409" s="30" t="s">
        <v>228</v>
      </c>
      <c r="B1409" s="262">
        <v>74393.440000000002</v>
      </c>
      <c r="C1409" s="219">
        <v>44953</v>
      </c>
      <c r="D1409" s="76">
        <v>44965.339583333334</v>
      </c>
      <c r="E1409" s="76">
        <v>44971</v>
      </c>
      <c r="F1409" s="273">
        <f t="shared" si="105"/>
        <v>6.6697916666671517</v>
      </c>
      <c r="G1409" s="273">
        <f t="shared" si="106"/>
        <v>5.6604166666656965</v>
      </c>
      <c r="H1409" s="273">
        <f t="shared" si="107"/>
        <v>12.330208333332848</v>
      </c>
      <c r="I1409" s="303">
        <f t="shared" si="108"/>
        <v>9.9978957599897752E-4</v>
      </c>
      <c r="J1409" s="301">
        <f t="shared" si="109"/>
        <v>1.2327613761561908E-2</v>
      </c>
      <c r="K1409" s="111"/>
      <c r="L1409" s="222"/>
      <c r="M1409" s="7"/>
    </row>
    <row r="1410" spans="1:13" ht="15">
      <c r="A1410" s="30" t="s">
        <v>228</v>
      </c>
      <c r="B1410" s="262">
        <v>74404.22</v>
      </c>
      <c r="C1410" s="219">
        <v>45132</v>
      </c>
      <c r="D1410" s="76">
        <v>45151.547222222223</v>
      </c>
      <c r="E1410" s="76">
        <v>45152</v>
      </c>
      <c r="F1410" s="273">
        <f t="shared" si="105"/>
        <v>10.273611111111677</v>
      </c>
      <c r="G1410" s="273">
        <f t="shared" si="106"/>
        <v>0.45277777777664596</v>
      </c>
      <c r="H1410" s="273">
        <f t="shared" si="107"/>
        <v>10.726388888888323</v>
      </c>
      <c r="I1410" s="303">
        <f t="shared" si="108"/>
        <v>9.9993445075714522E-4</v>
      </c>
      <c r="J1410" s="301">
        <f t="shared" si="109"/>
        <v>1.0725685782218091E-2</v>
      </c>
      <c r="K1410" s="111"/>
      <c r="L1410" s="222"/>
      <c r="M1410" s="7"/>
    </row>
    <row r="1411" spans="1:13" ht="15">
      <c r="A1411" s="30" t="s">
        <v>228</v>
      </c>
      <c r="B1411" s="262">
        <v>74415.600000000006</v>
      </c>
      <c r="C1411" s="219">
        <v>45091</v>
      </c>
      <c r="D1411" s="76">
        <v>45103.470833333333</v>
      </c>
      <c r="E1411" s="76">
        <v>45106</v>
      </c>
      <c r="F1411" s="273">
        <f t="shared" si="105"/>
        <v>6.7354166666664241</v>
      </c>
      <c r="G1411" s="273">
        <f t="shared" si="106"/>
        <v>2.5291666666671517</v>
      </c>
      <c r="H1411" s="273">
        <f t="shared" si="107"/>
        <v>9.2645833333335759</v>
      </c>
      <c r="I1411" s="303">
        <f t="shared" si="108"/>
        <v>1.0000873890454523E-3</v>
      </c>
      <c r="J1411" s="301">
        <f t="shared" si="109"/>
        <v>9.2653929564275889E-3</v>
      </c>
      <c r="K1411" s="111"/>
      <c r="L1411" s="222"/>
      <c r="M1411" s="7"/>
    </row>
    <row r="1412" spans="1:13" ht="15">
      <c r="A1412" s="30" t="s">
        <v>228</v>
      </c>
      <c r="B1412" s="262">
        <v>74420.149999999994</v>
      </c>
      <c r="C1412" s="219">
        <v>45118</v>
      </c>
      <c r="D1412" s="76">
        <v>45134.382638888892</v>
      </c>
      <c r="E1412" s="76">
        <v>45135</v>
      </c>
      <c r="F1412" s="273">
        <f t="shared" si="105"/>
        <v>8.6913194444459805</v>
      </c>
      <c r="G1412" s="273">
        <f t="shared" si="106"/>
        <v>0.61736111110803904</v>
      </c>
      <c r="H1412" s="273">
        <f t="shared" si="107"/>
        <v>9.3086805555540195</v>
      </c>
      <c r="I1412" s="303">
        <f t="shared" si="108"/>
        <v>1.0001485374823412E-3</v>
      </c>
      <c r="J1412" s="301">
        <f t="shared" si="109"/>
        <v>9.3100632435276602E-3</v>
      </c>
      <c r="K1412" s="111"/>
      <c r="L1412" s="222"/>
      <c r="M1412" s="7"/>
    </row>
    <row r="1413" spans="1:13" ht="15">
      <c r="A1413" s="30" t="s">
        <v>228</v>
      </c>
      <c r="B1413" s="262">
        <v>74440.639999999999</v>
      </c>
      <c r="C1413" s="219">
        <v>45132</v>
      </c>
      <c r="D1413" s="76">
        <v>45150.540277777778</v>
      </c>
      <c r="E1413" s="76">
        <v>45152</v>
      </c>
      <c r="F1413" s="273">
        <f t="shared" si="105"/>
        <v>9.7701388888890506</v>
      </c>
      <c r="G1413" s="273">
        <f t="shared" si="106"/>
        <v>1.4597222222218988</v>
      </c>
      <c r="H1413" s="273">
        <f t="shared" si="107"/>
        <v>11.229861111110949</v>
      </c>
      <c r="I1413" s="303">
        <f t="shared" si="108"/>
        <v>1.0004239070365952E-3</v>
      </c>
      <c r="J1413" s="301">
        <f t="shared" si="109"/>
        <v>1.1234621528255936E-2</v>
      </c>
      <c r="K1413" s="111"/>
      <c r="L1413" s="222"/>
      <c r="M1413" s="7"/>
    </row>
    <row r="1414" spans="1:13" ht="15">
      <c r="A1414" s="30" t="s">
        <v>228</v>
      </c>
      <c r="B1414" s="262">
        <v>74447.47</v>
      </c>
      <c r="C1414" s="219">
        <v>45091</v>
      </c>
      <c r="D1414" s="76">
        <v>45101.550694444442</v>
      </c>
      <c r="E1414" s="76">
        <v>45106</v>
      </c>
      <c r="F1414" s="273">
        <f t="shared" si="105"/>
        <v>5.7753472222211713</v>
      </c>
      <c r="G1414" s="273">
        <f t="shared" si="106"/>
        <v>4.4493055555576575</v>
      </c>
      <c r="H1414" s="273">
        <f t="shared" si="107"/>
        <v>10.224652777778829</v>
      </c>
      <c r="I1414" s="303">
        <f t="shared" si="108"/>
        <v>1.0005156968880132E-3</v>
      </c>
      <c r="J1414" s="301">
        <f t="shared" si="109"/>
        <v>1.0229925599397345E-2</v>
      </c>
      <c r="K1414" s="111"/>
      <c r="L1414" s="222"/>
      <c r="M1414" s="7"/>
    </row>
    <row r="1415" spans="1:13" ht="15">
      <c r="A1415" s="30" t="s">
        <v>228</v>
      </c>
      <c r="B1415" s="262">
        <v>74520.320000000007</v>
      </c>
      <c r="C1415" s="219">
        <v>45113</v>
      </c>
      <c r="D1415" s="76">
        <v>45122.504166666666</v>
      </c>
      <c r="E1415" s="76">
        <v>45135</v>
      </c>
      <c r="F1415" s="273">
        <f t="shared" si="105"/>
        <v>5.2520833333328483</v>
      </c>
      <c r="G1415" s="273">
        <f t="shared" si="106"/>
        <v>12.495833333334303</v>
      </c>
      <c r="H1415" s="273">
        <f t="shared" si="107"/>
        <v>17.747916666667152</v>
      </c>
      <c r="I1415" s="303">
        <f t="shared" si="108"/>
        <v>1.0014947438390823E-3</v>
      </c>
      <c r="J1415" s="301">
        <f t="shared" si="109"/>
        <v>1.7774445255761197E-2</v>
      </c>
      <c r="K1415" s="111"/>
      <c r="L1415" s="222"/>
      <c r="M1415" s="7"/>
    </row>
    <row r="1416" spans="1:13" ht="15">
      <c r="A1416" s="30" t="s">
        <v>228</v>
      </c>
      <c r="B1416" s="262">
        <v>74544.899999999994</v>
      </c>
      <c r="C1416" s="219">
        <v>45114</v>
      </c>
      <c r="D1416" s="76">
        <v>45127.492361111108</v>
      </c>
      <c r="E1416" s="76">
        <v>45135</v>
      </c>
      <c r="F1416" s="273">
        <f t="shared" si="105"/>
        <v>7.2461805555540195</v>
      </c>
      <c r="G1416" s="273">
        <f t="shared" si="106"/>
        <v>7.507638888891961</v>
      </c>
      <c r="H1416" s="273">
        <f t="shared" si="107"/>
        <v>14.75381944444598</v>
      </c>
      <c r="I1416" s="303">
        <f t="shared" si="108"/>
        <v>1.0018250797904516E-3</v>
      </c>
      <c r="J1416" s="301">
        <f t="shared" si="109"/>
        <v>1.478074634214601E-2</v>
      </c>
      <c r="K1416" s="111"/>
      <c r="L1416" s="222"/>
      <c r="M1416" s="7"/>
    </row>
    <row r="1417" spans="1:13" ht="15">
      <c r="A1417" s="30" t="s">
        <v>228</v>
      </c>
      <c r="B1417" s="262">
        <v>74563.12</v>
      </c>
      <c r="C1417" s="219">
        <v>45140</v>
      </c>
      <c r="D1417" s="76">
        <v>45184.583333333336</v>
      </c>
      <c r="E1417" s="76">
        <v>45167</v>
      </c>
      <c r="F1417" s="273">
        <f t="shared" si="105"/>
        <v>22.791666666667879</v>
      </c>
      <c r="G1417" s="273">
        <f t="shared" si="106"/>
        <v>-17.583333333335759</v>
      </c>
      <c r="H1417" s="273">
        <f t="shared" si="107"/>
        <v>5.2083333333321207</v>
      </c>
      <c r="I1417" s="303">
        <f t="shared" si="108"/>
        <v>1.0020699423223456E-3</v>
      </c>
      <c r="J1417" s="301">
        <f t="shared" si="109"/>
        <v>5.2191142829276678E-3</v>
      </c>
      <c r="K1417" s="111"/>
      <c r="L1417" s="222"/>
      <c r="M1417" s="7"/>
    </row>
    <row r="1418" spans="1:13" ht="15">
      <c r="A1418" s="30" t="s">
        <v>228</v>
      </c>
      <c r="B1418" s="262">
        <v>74590.429999999993</v>
      </c>
      <c r="C1418" s="219">
        <v>45117</v>
      </c>
      <c r="D1418" s="76">
        <v>45165.349305555559</v>
      </c>
      <c r="E1418" s="76">
        <v>45135</v>
      </c>
      <c r="F1418" s="273">
        <f t="shared" ref="F1418:F1481" si="110">(D1418-C1418+1)/2</f>
        <v>24.674652777779556</v>
      </c>
      <c r="G1418" s="273">
        <f t="shared" ref="G1418:G1481" si="111">E1418-D1418</f>
        <v>-30.349305555559113</v>
      </c>
      <c r="H1418" s="273">
        <f t="shared" ref="H1418:H1481" si="112">SUM(F1418:G1418)</f>
        <v>-5.6746527777795563</v>
      </c>
      <c r="I1418" s="303">
        <f t="shared" ref="I1418:I1481" si="113">+B1418/B$1768</f>
        <v>1.0024369673358484E-3</v>
      </c>
      <c r="J1418" s="301">
        <f t="shared" ref="J1418:J1481" si="114">+I1418*H1418</f>
        <v>-5.6884817212412859E-3</v>
      </c>
      <c r="K1418" s="111"/>
      <c r="L1418" s="222"/>
      <c r="M1418" s="7"/>
    </row>
    <row r="1419" spans="1:13" ht="15">
      <c r="A1419" s="30" t="s">
        <v>228</v>
      </c>
      <c r="B1419" s="262">
        <v>74606.37</v>
      </c>
      <c r="C1419" s="219">
        <v>45112</v>
      </c>
      <c r="D1419" s="76">
        <v>45123.55972222222</v>
      </c>
      <c r="E1419" s="76">
        <v>45135</v>
      </c>
      <c r="F1419" s="273">
        <f t="shared" si="110"/>
        <v>6.2798611111102218</v>
      </c>
      <c r="G1419" s="273">
        <f t="shared" si="111"/>
        <v>11.440277777779556</v>
      </c>
      <c r="H1419" s="273">
        <f t="shared" si="112"/>
        <v>17.720138888889778</v>
      </c>
      <c r="I1419" s="303">
        <f t="shared" si="113"/>
        <v>1.0026511884532136E-3</v>
      </c>
      <c r="J1419" s="301">
        <f t="shared" si="114"/>
        <v>1.7767118316501344E-2</v>
      </c>
      <c r="K1419" s="111"/>
      <c r="L1419" s="222"/>
      <c r="M1419" s="7"/>
    </row>
    <row r="1420" spans="1:13" ht="15">
      <c r="A1420" s="30" t="s">
        <v>228</v>
      </c>
      <c r="B1420" s="262">
        <v>74607.72</v>
      </c>
      <c r="C1420" s="219">
        <v>44946</v>
      </c>
      <c r="D1420" s="76">
        <v>44967.253472222219</v>
      </c>
      <c r="E1420" s="76">
        <v>44971</v>
      </c>
      <c r="F1420" s="273">
        <f t="shared" si="110"/>
        <v>11.126736111109494</v>
      </c>
      <c r="G1420" s="273">
        <f t="shared" si="111"/>
        <v>3.7465277777810115</v>
      </c>
      <c r="H1420" s="273">
        <f t="shared" si="112"/>
        <v>14.873263888890506</v>
      </c>
      <c r="I1420" s="303">
        <f t="shared" si="113"/>
        <v>1.0026693313960268E-3</v>
      </c>
      <c r="J1420" s="301">
        <f t="shared" si="114"/>
        <v>1.4912965559150513E-2</v>
      </c>
      <c r="K1420" s="111"/>
      <c r="L1420" s="222"/>
      <c r="M1420" s="7"/>
    </row>
    <row r="1421" spans="1:13" ht="15">
      <c r="A1421" s="30" t="s">
        <v>228</v>
      </c>
      <c r="B1421" s="262">
        <v>74770.080000000002</v>
      </c>
      <c r="C1421" s="219">
        <v>44953</v>
      </c>
      <c r="D1421" s="76">
        <v>44966.318749999999</v>
      </c>
      <c r="E1421" s="76">
        <v>44971</v>
      </c>
      <c r="F1421" s="273">
        <f t="shared" si="110"/>
        <v>7.1593749999992724</v>
      </c>
      <c r="G1421" s="273">
        <f t="shared" si="111"/>
        <v>4.6812500000014552</v>
      </c>
      <c r="H1421" s="273">
        <f t="shared" si="112"/>
        <v>11.840625000000728</v>
      </c>
      <c r="I1421" s="303">
        <f t="shared" si="113"/>
        <v>1.0048513226516966E-3</v>
      </c>
      <c r="J1421" s="301">
        <f t="shared" si="114"/>
        <v>1.1898067692273476E-2</v>
      </c>
      <c r="K1421" s="111"/>
      <c r="L1421" s="222"/>
      <c r="M1421" s="7"/>
    </row>
    <row r="1422" spans="1:13" ht="15">
      <c r="A1422" s="30" t="s">
        <v>228</v>
      </c>
      <c r="B1422" s="262">
        <v>74770.28</v>
      </c>
      <c r="C1422" s="219">
        <v>45103</v>
      </c>
      <c r="D1422" s="76">
        <v>45116.37222222222</v>
      </c>
      <c r="E1422" s="76">
        <v>45121</v>
      </c>
      <c r="F1422" s="273">
        <f t="shared" si="110"/>
        <v>7.1861111111102218</v>
      </c>
      <c r="G1422" s="273">
        <f t="shared" si="111"/>
        <v>4.6277777777795563</v>
      </c>
      <c r="H1422" s="273">
        <f t="shared" si="112"/>
        <v>11.813888888889778</v>
      </c>
      <c r="I1422" s="303">
        <f t="shared" si="113"/>
        <v>1.0048540104950763E-3</v>
      </c>
      <c r="J1422" s="301">
        <f t="shared" si="114"/>
        <v>1.1871233629544115E-2</v>
      </c>
      <c r="K1422" s="111"/>
      <c r="L1422" s="222"/>
      <c r="M1422" s="7"/>
    </row>
    <row r="1423" spans="1:13" ht="15">
      <c r="A1423" s="30" t="s">
        <v>228</v>
      </c>
      <c r="B1423" s="262">
        <v>74782.399999999994</v>
      </c>
      <c r="C1423" s="219">
        <v>44952</v>
      </c>
      <c r="D1423" s="76">
        <v>45031.276388888888</v>
      </c>
      <c r="E1423" s="76">
        <v>44971</v>
      </c>
      <c r="F1423" s="273">
        <f t="shared" si="110"/>
        <v>40.138194444443798</v>
      </c>
      <c r="G1423" s="273">
        <f t="shared" si="111"/>
        <v>-60.276388888887595</v>
      </c>
      <c r="H1423" s="273">
        <f t="shared" si="112"/>
        <v>-20.138194444443798</v>
      </c>
      <c r="I1423" s="303">
        <f t="shared" si="113"/>
        <v>1.0050168938038882E-3</v>
      </c>
      <c r="J1423" s="301">
        <f t="shared" si="114"/>
        <v>-2.0239225627373621E-2</v>
      </c>
      <c r="K1423" s="111"/>
      <c r="L1423" s="222"/>
      <c r="M1423" s="7"/>
    </row>
    <row r="1424" spans="1:13" ht="15">
      <c r="A1424" s="30" t="s">
        <v>228</v>
      </c>
      <c r="B1424" s="262">
        <v>74785.759999999995</v>
      </c>
      <c r="C1424" s="219">
        <v>45139</v>
      </c>
      <c r="D1424" s="76">
        <v>45165.35</v>
      </c>
      <c r="E1424" s="76">
        <v>45167</v>
      </c>
      <c r="F1424" s="273">
        <f t="shared" si="110"/>
        <v>13.674999999999272</v>
      </c>
      <c r="G1424" s="273">
        <f t="shared" si="111"/>
        <v>1.6500000000014552</v>
      </c>
      <c r="H1424" s="273">
        <f t="shared" si="112"/>
        <v>15.325000000000728</v>
      </c>
      <c r="I1424" s="303">
        <f t="shared" si="113"/>
        <v>1.0050620495726677E-3</v>
      </c>
      <c r="J1424" s="301">
        <f t="shared" si="114"/>
        <v>1.5402575909701864E-2</v>
      </c>
      <c r="K1424" s="111"/>
      <c r="L1424" s="222"/>
      <c r="M1424" s="7"/>
    </row>
    <row r="1425" spans="1:13" ht="15">
      <c r="A1425" s="30" t="s">
        <v>228</v>
      </c>
      <c r="B1425" s="262">
        <v>74821.27</v>
      </c>
      <c r="C1425" s="219">
        <v>45118</v>
      </c>
      <c r="D1425" s="76">
        <v>45145.303472222222</v>
      </c>
      <c r="E1425" s="76">
        <v>45135</v>
      </c>
      <c r="F1425" s="273">
        <f t="shared" si="110"/>
        <v>14.151736111110949</v>
      </c>
      <c r="G1425" s="273">
        <f t="shared" si="111"/>
        <v>-10.303472222221899</v>
      </c>
      <c r="H1425" s="273">
        <f t="shared" si="112"/>
        <v>3.8482638888890506</v>
      </c>
      <c r="I1425" s="303">
        <f t="shared" si="113"/>
        <v>1.0055392761647401E-3</v>
      </c>
      <c r="J1425" s="301">
        <f t="shared" si="114"/>
        <v>3.869580485324404E-3</v>
      </c>
      <c r="K1425" s="111"/>
      <c r="L1425" s="222"/>
      <c r="M1425" s="7"/>
    </row>
    <row r="1426" spans="1:13" ht="15">
      <c r="A1426" s="30" t="s">
        <v>228</v>
      </c>
      <c r="B1426" s="262">
        <v>74914.149999999994</v>
      </c>
      <c r="C1426" s="219">
        <v>45117</v>
      </c>
      <c r="D1426" s="76">
        <v>45138.419444444444</v>
      </c>
      <c r="E1426" s="76">
        <v>45135</v>
      </c>
      <c r="F1426" s="273">
        <f t="shared" si="110"/>
        <v>11.209722222221899</v>
      </c>
      <c r="G1426" s="273">
        <f t="shared" si="111"/>
        <v>-3.4194444444437977</v>
      </c>
      <c r="H1426" s="273">
        <f t="shared" si="112"/>
        <v>7.7902777777781012</v>
      </c>
      <c r="I1426" s="303">
        <f t="shared" si="113"/>
        <v>1.0067875106302894E-3</v>
      </c>
      <c r="J1426" s="301">
        <f t="shared" si="114"/>
        <v>7.8431543710076775E-3</v>
      </c>
      <c r="K1426" s="111"/>
      <c r="L1426" s="222"/>
      <c r="M1426" s="7"/>
    </row>
    <row r="1427" spans="1:13" ht="15">
      <c r="A1427" s="30" t="s">
        <v>228</v>
      </c>
      <c r="B1427" s="262">
        <v>74919.62</v>
      </c>
      <c r="C1427" s="219">
        <v>45105</v>
      </c>
      <c r="D1427" s="76">
        <v>45130.49722222222</v>
      </c>
      <c r="E1427" s="76">
        <v>45121</v>
      </c>
      <c r="F1427" s="273">
        <f t="shared" si="110"/>
        <v>13.248611111110222</v>
      </c>
      <c r="G1427" s="273">
        <f t="shared" si="111"/>
        <v>-9.4972222222204437</v>
      </c>
      <c r="H1427" s="273">
        <f t="shared" si="112"/>
        <v>3.7513888888897782</v>
      </c>
      <c r="I1427" s="303">
        <f t="shared" si="113"/>
        <v>1.0068610231467252E-3</v>
      </c>
      <c r="J1427" s="301">
        <f t="shared" si="114"/>
        <v>3.7771272548888183E-3</v>
      </c>
      <c r="K1427" s="111"/>
      <c r="L1427" s="222"/>
      <c r="M1427" s="7"/>
    </row>
    <row r="1428" spans="1:13" ht="15">
      <c r="A1428" s="30" t="s">
        <v>228</v>
      </c>
      <c r="B1428" s="262">
        <v>74932</v>
      </c>
      <c r="C1428" s="219">
        <v>44953</v>
      </c>
      <c r="D1428" s="76">
        <v>44965.338888888888</v>
      </c>
      <c r="E1428" s="76">
        <v>44971</v>
      </c>
      <c r="F1428" s="273">
        <f t="shared" si="110"/>
        <v>6.6694444444437977</v>
      </c>
      <c r="G1428" s="273">
        <f t="shared" si="111"/>
        <v>5.6611111111124046</v>
      </c>
      <c r="H1428" s="273">
        <f t="shared" si="112"/>
        <v>12.330555555556202</v>
      </c>
      <c r="I1428" s="303">
        <f t="shared" si="113"/>
        <v>1.0070274006519309E-3</v>
      </c>
      <c r="J1428" s="301">
        <f t="shared" si="114"/>
        <v>1.2417207309705988E-2</v>
      </c>
      <c r="K1428" s="111"/>
      <c r="L1428" s="222"/>
      <c r="M1428" s="7"/>
    </row>
    <row r="1429" spans="1:13" ht="15">
      <c r="A1429" s="30" t="s">
        <v>228</v>
      </c>
      <c r="B1429" s="262">
        <v>74962.8</v>
      </c>
      <c r="C1429" s="219">
        <v>44953</v>
      </c>
      <c r="D1429" s="76">
        <v>44966.319444444445</v>
      </c>
      <c r="E1429" s="76">
        <v>44971</v>
      </c>
      <c r="F1429" s="273">
        <f t="shared" si="110"/>
        <v>7.1597222222226264</v>
      </c>
      <c r="G1429" s="273">
        <f t="shared" si="111"/>
        <v>4.6805555555547471</v>
      </c>
      <c r="H1429" s="273">
        <f t="shared" si="112"/>
        <v>11.840277777777374</v>
      </c>
      <c r="I1429" s="303">
        <f t="shared" si="113"/>
        <v>1.0074413285324102E-3</v>
      </c>
      <c r="J1429" s="301">
        <f t="shared" si="114"/>
        <v>1.1928385174636812E-2</v>
      </c>
      <c r="K1429" s="111"/>
      <c r="L1429" s="222"/>
      <c r="M1429" s="7"/>
    </row>
    <row r="1430" spans="1:13" ht="15">
      <c r="A1430" s="30" t="s">
        <v>228</v>
      </c>
      <c r="B1430" s="262">
        <v>75068.84</v>
      </c>
      <c r="C1430" s="219">
        <v>44931</v>
      </c>
      <c r="D1430" s="76">
        <v>44952.223611111112</v>
      </c>
      <c r="E1430" s="76">
        <v>44953</v>
      </c>
      <c r="F1430" s="273">
        <f t="shared" si="110"/>
        <v>11.111805555556202</v>
      </c>
      <c r="G1430" s="273">
        <f t="shared" si="111"/>
        <v>0.77638888888759539</v>
      </c>
      <c r="H1430" s="273">
        <f t="shared" si="112"/>
        <v>11.888194444443798</v>
      </c>
      <c r="I1430" s="303">
        <f t="shared" si="113"/>
        <v>1.0088664230923463E-3</v>
      </c>
      <c r="J1430" s="301">
        <f t="shared" si="114"/>
        <v>1.1993600206192317E-2</v>
      </c>
      <c r="K1430" s="111"/>
      <c r="L1430" s="222"/>
      <c r="M1430" s="7"/>
    </row>
    <row r="1431" spans="1:13" ht="15">
      <c r="A1431" s="30" t="s">
        <v>228</v>
      </c>
      <c r="B1431" s="262">
        <v>75092.160000000003</v>
      </c>
      <c r="C1431" s="219">
        <v>44946</v>
      </c>
      <c r="D1431" s="76">
        <v>44961.229861111111</v>
      </c>
      <c r="E1431" s="76">
        <v>44971</v>
      </c>
      <c r="F1431" s="273">
        <f t="shared" si="110"/>
        <v>8.1149305555554747</v>
      </c>
      <c r="G1431" s="273">
        <f t="shared" si="111"/>
        <v>9.7701388888890506</v>
      </c>
      <c r="H1431" s="273">
        <f t="shared" si="112"/>
        <v>17.885069444444525</v>
      </c>
      <c r="I1431" s="303">
        <f t="shared" si="113"/>
        <v>1.0091798256304236E-3</v>
      </c>
      <c r="J1431" s="301">
        <f t="shared" si="114"/>
        <v>1.8049251263332546E-2</v>
      </c>
      <c r="K1431" s="111"/>
      <c r="L1431" s="222"/>
      <c r="M1431" s="7"/>
    </row>
    <row r="1432" spans="1:13" ht="15">
      <c r="A1432" s="30" t="s">
        <v>228</v>
      </c>
      <c r="B1432" s="262">
        <v>75096.12</v>
      </c>
      <c r="C1432" s="219">
        <v>44946</v>
      </c>
      <c r="D1432" s="76">
        <v>44982.379861111112</v>
      </c>
      <c r="E1432" s="76">
        <v>44971</v>
      </c>
      <c r="F1432" s="273">
        <f t="shared" si="110"/>
        <v>18.689930555556202</v>
      </c>
      <c r="G1432" s="273">
        <f t="shared" si="111"/>
        <v>-11.379861111112405</v>
      </c>
      <c r="H1432" s="273">
        <f t="shared" si="112"/>
        <v>7.3100694444437977</v>
      </c>
      <c r="I1432" s="303">
        <f t="shared" si="113"/>
        <v>1.0092330449293422E-3</v>
      </c>
      <c r="J1432" s="301">
        <f t="shared" si="114"/>
        <v>7.3775636440609584E-3</v>
      </c>
      <c r="K1432" s="111"/>
      <c r="L1432" s="222"/>
      <c r="M1432" s="7"/>
    </row>
    <row r="1433" spans="1:13" ht="15">
      <c r="A1433" s="30" t="s">
        <v>228</v>
      </c>
      <c r="B1433" s="262">
        <v>75185</v>
      </c>
      <c r="C1433" s="219">
        <v>44931</v>
      </c>
      <c r="D1433" s="76">
        <v>44950.231249999997</v>
      </c>
      <c r="E1433" s="76">
        <v>44953</v>
      </c>
      <c r="F1433" s="273">
        <f t="shared" si="110"/>
        <v>10.115624999998545</v>
      </c>
      <c r="G1433" s="273">
        <f t="shared" si="111"/>
        <v>2.7687500000029104</v>
      </c>
      <c r="H1433" s="273">
        <f t="shared" si="112"/>
        <v>12.884375000001455</v>
      </c>
      <c r="I1433" s="303">
        <f t="shared" si="113"/>
        <v>1.010427522527297E-3</v>
      </c>
      <c r="J1433" s="301">
        <f t="shared" si="114"/>
        <v>1.3018727110564112E-2</v>
      </c>
      <c r="K1433" s="111"/>
      <c r="L1433" s="222"/>
      <c r="M1433" s="7"/>
    </row>
    <row r="1434" spans="1:13" ht="15">
      <c r="A1434" s="30" t="s">
        <v>228</v>
      </c>
      <c r="B1434" s="262">
        <v>75221.08</v>
      </c>
      <c r="C1434" s="219">
        <v>44931</v>
      </c>
      <c r="D1434" s="76">
        <v>44949.229861111111</v>
      </c>
      <c r="E1434" s="76">
        <v>44953</v>
      </c>
      <c r="F1434" s="273">
        <f t="shared" si="110"/>
        <v>9.6149305555554747</v>
      </c>
      <c r="G1434" s="273">
        <f t="shared" si="111"/>
        <v>3.7701388888890506</v>
      </c>
      <c r="H1434" s="273">
        <f t="shared" si="112"/>
        <v>13.385069444444525</v>
      </c>
      <c r="I1434" s="303">
        <f t="shared" si="113"/>
        <v>1.0109124094730014E-3</v>
      </c>
      <c r="J1434" s="301">
        <f t="shared" si="114"/>
        <v>1.3531132803046863E-2</v>
      </c>
      <c r="K1434" s="111"/>
      <c r="L1434" s="222"/>
      <c r="M1434" s="7"/>
    </row>
    <row r="1435" spans="1:13" ht="15">
      <c r="A1435" s="30" t="s">
        <v>228</v>
      </c>
      <c r="B1435" s="262">
        <v>75241.97</v>
      </c>
      <c r="C1435" s="219">
        <v>45132</v>
      </c>
      <c r="D1435" s="76">
        <v>45146.306944444441</v>
      </c>
      <c r="E1435" s="76">
        <v>45152</v>
      </c>
      <c r="F1435" s="273">
        <f t="shared" si="110"/>
        <v>7.6534722222204437</v>
      </c>
      <c r="G1435" s="273">
        <f t="shared" si="111"/>
        <v>5.6930555555591127</v>
      </c>
      <c r="H1435" s="273">
        <f t="shared" si="112"/>
        <v>13.346527777779556</v>
      </c>
      <c r="I1435" s="303">
        <f t="shared" si="113"/>
        <v>1.0111931547140149E-3</v>
      </c>
      <c r="J1435" s="301">
        <f t="shared" si="114"/>
        <v>1.349591752809114E-2</v>
      </c>
      <c r="K1435" s="111"/>
      <c r="L1435" s="222"/>
      <c r="M1435" s="7"/>
    </row>
    <row r="1436" spans="1:13" ht="15">
      <c r="A1436" s="30" t="s">
        <v>228</v>
      </c>
      <c r="B1436" s="262">
        <v>75262</v>
      </c>
      <c r="C1436" s="219">
        <v>44998</v>
      </c>
      <c r="D1436" s="76">
        <v>45009.241666666669</v>
      </c>
      <c r="E1436" s="76">
        <v>45014</v>
      </c>
      <c r="F1436" s="273">
        <f t="shared" si="110"/>
        <v>6.1208333333343035</v>
      </c>
      <c r="G1436" s="273">
        <f t="shared" si="111"/>
        <v>4.7583333333313931</v>
      </c>
      <c r="H1436" s="273">
        <f t="shared" si="112"/>
        <v>10.879166666665697</v>
      </c>
      <c r="I1436" s="303">
        <f t="shared" si="113"/>
        <v>1.0114623422284954E-3</v>
      </c>
      <c r="J1436" s="301">
        <f t="shared" si="114"/>
        <v>1.1003867398159858E-2</v>
      </c>
      <c r="K1436" s="111"/>
      <c r="L1436" s="222"/>
      <c r="M1436" s="7"/>
    </row>
    <row r="1437" spans="1:13" ht="15">
      <c r="A1437" s="30" t="s">
        <v>228</v>
      </c>
      <c r="B1437" s="262">
        <v>75308.639999999999</v>
      </c>
      <c r="C1437" s="219">
        <v>44995</v>
      </c>
      <c r="D1437" s="76">
        <v>45012.32708333333</v>
      </c>
      <c r="E1437" s="76">
        <v>45014</v>
      </c>
      <c r="F1437" s="273">
        <f t="shared" si="110"/>
        <v>9.1635416666649689</v>
      </c>
      <c r="G1437" s="273">
        <f t="shared" si="111"/>
        <v>1.6729166666700621</v>
      </c>
      <c r="H1437" s="273">
        <f t="shared" si="112"/>
        <v>10.836458333335031</v>
      </c>
      <c r="I1437" s="303">
        <f t="shared" si="113"/>
        <v>1.0120891473046499E-3</v>
      </c>
      <c r="J1437" s="301">
        <f t="shared" si="114"/>
        <v>1.096746187438742E-2</v>
      </c>
      <c r="K1437" s="111"/>
      <c r="L1437" s="222"/>
      <c r="M1437" s="7"/>
    </row>
    <row r="1438" spans="1:13" ht="15">
      <c r="A1438" s="30" t="s">
        <v>228</v>
      </c>
      <c r="B1438" s="262">
        <v>75345.78</v>
      </c>
      <c r="C1438" s="219">
        <v>45132</v>
      </c>
      <c r="D1438" s="76">
        <v>45147.363888888889</v>
      </c>
      <c r="E1438" s="76">
        <v>45152</v>
      </c>
      <c r="F1438" s="273">
        <f t="shared" si="110"/>
        <v>8.1819444444445253</v>
      </c>
      <c r="G1438" s="273">
        <f t="shared" si="111"/>
        <v>4.6361111111109494</v>
      </c>
      <c r="H1438" s="273">
        <f t="shared" si="112"/>
        <v>12.818055555555475</v>
      </c>
      <c r="I1438" s="303">
        <f t="shared" si="113"/>
        <v>1.0125882798202668E-3</v>
      </c>
      <c r="J1438" s="301">
        <f t="shared" si="114"/>
        <v>1.2979412825640533E-2</v>
      </c>
      <c r="K1438" s="111"/>
      <c r="L1438" s="222"/>
      <c r="M1438" s="7"/>
    </row>
    <row r="1439" spans="1:13" ht="15">
      <c r="A1439" s="30" t="s">
        <v>228</v>
      </c>
      <c r="B1439" s="262">
        <v>75351.759999999995</v>
      </c>
      <c r="C1439" s="219">
        <v>44945</v>
      </c>
      <c r="D1439" s="76">
        <v>44954.250694444447</v>
      </c>
      <c r="E1439" s="76">
        <v>44971</v>
      </c>
      <c r="F1439" s="273">
        <f t="shared" si="110"/>
        <v>5.125347222223354</v>
      </c>
      <c r="G1439" s="273">
        <f t="shared" si="111"/>
        <v>16.749305555553292</v>
      </c>
      <c r="H1439" s="273">
        <f t="shared" si="112"/>
        <v>21.874652777776646</v>
      </c>
      <c r="I1439" s="303">
        <f t="shared" si="113"/>
        <v>1.0126686463373209E-3</v>
      </c>
      <c r="J1439" s="301">
        <f t="shared" si="114"/>
        <v>2.2151775017569993E-2</v>
      </c>
      <c r="K1439" s="111"/>
      <c r="L1439" s="222"/>
      <c r="M1439" s="7"/>
    </row>
    <row r="1440" spans="1:13" ht="15">
      <c r="A1440" s="30" t="s">
        <v>228</v>
      </c>
      <c r="B1440" s="262">
        <v>75357.919999999998</v>
      </c>
      <c r="C1440" s="219">
        <v>44946</v>
      </c>
      <c r="D1440" s="76">
        <v>44964.370833333334</v>
      </c>
      <c r="E1440" s="76">
        <v>44971</v>
      </c>
      <c r="F1440" s="273">
        <f t="shared" si="110"/>
        <v>9.6854166666671517</v>
      </c>
      <c r="G1440" s="273">
        <f t="shared" si="111"/>
        <v>6.6291666666656965</v>
      </c>
      <c r="H1440" s="273">
        <f t="shared" si="112"/>
        <v>16.314583333332848</v>
      </c>
      <c r="I1440" s="303">
        <f t="shared" si="113"/>
        <v>1.0127514319134168E-3</v>
      </c>
      <c r="J1440" s="301">
        <f t="shared" si="114"/>
        <v>1.6522617631903606E-2</v>
      </c>
      <c r="K1440" s="111"/>
      <c r="L1440" s="222"/>
      <c r="M1440" s="7"/>
    </row>
    <row r="1441" spans="1:13" ht="15">
      <c r="A1441" s="30" t="s">
        <v>228</v>
      </c>
      <c r="B1441" s="262">
        <v>75411.600000000006</v>
      </c>
      <c r="C1441" s="219">
        <v>44946</v>
      </c>
      <c r="D1441" s="76">
        <v>44961.230555555558</v>
      </c>
      <c r="E1441" s="76">
        <v>44971</v>
      </c>
      <c r="F1441" s="273">
        <f t="shared" si="110"/>
        <v>8.1152777777788287</v>
      </c>
      <c r="G1441" s="273">
        <f t="shared" si="111"/>
        <v>9.7694444444423425</v>
      </c>
      <c r="H1441" s="273">
        <f t="shared" si="112"/>
        <v>17.884722222221171</v>
      </c>
      <c r="I1441" s="303">
        <f t="shared" si="113"/>
        <v>1.0134728490765381E-3</v>
      </c>
      <c r="J1441" s="301">
        <f t="shared" si="114"/>
        <v>1.8125680385496966E-2</v>
      </c>
      <c r="K1441" s="111"/>
      <c r="L1441" s="222"/>
      <c r="M1441" s="7"/>
    </row>
    <row r="1442" spans="1:13" ht="15">
      <c r="A1442" s="30" t="s">
        <v>228</v>
      </c>
      <c r="B1442" s="262">
        <v>75463.08</v>
      </c>
      <c r="C1442" s="219">
        <v>44946</v>
      </c>
      <c r="D1442" s="76">
        <v>44961.229861111111</v>
      </c>
      <c r="E1442" s="76">
        <v>44971</v>
      </c>
      <c r="F1442" s="273">
        <f t="shared" si="110"/>
        <v>8.1149305555554747</v>
      </c>
      <c r="G1442" s="273">
        <f t="shared" si="111"/>
        <v>9.7701388888890506</v>
      </c>
      <c r="H1442" s="273">
        <f t="shared" si="112"/>
        <v>17.885069444444525</v>
      </c>
      <c r="I1442" s="303">
        <f t="shared" si="113"/>
        <v>1.0141646999624822E-3</v>
      </c>
      <c r="J1442" s="301">
        <f t="shared" si="114"/>
        <v>1.8138406086933241E-2</v>
      </c>
      <c r="K1442" s="111"/>
      <c r="L1442" s="222"/>
      <c r="M1442" s="7"/>
    </row>
    <row r="1443" spans="1:13" ht="15">
      <c r="A1443" s="30" t="s">
        <v>228</v>
      </c>
      <c r="B1443" s="262">
        <v>75490.8</v>
      </c>
      <c r="C1443" s="219">
        <v>44993</v>
      </c>
      <c r="D1443" s="76">
        <v>45010.245138888888</v>
      </c>
      <c r="E1443" s="76">
        <v>45014</v>
      </c>
      <c r="F1443" s="273">
        <f t="shared" si="110"/>
        <v>9.1225694444437977</v>
      </c>
      <c r="G1443" s="273">
        <f t="shared" si="111"/>
        <v>3.7548611111124046</v>
      </c>
      <c r="H1443" s="273">
        <f t="shared" si="112"/>
        <v>12.877430555556202</v>
      </c>
      <c r="I1443" s="303">
        <f t="shared" si="113"/>
        <v>1.0145372350549135E-3</v>
      </c>
      <c r="J1443" s="301">
        <f t="shared" si="114"/>
        <v>1.3064632790445648E-2</v>
      </c>
      <c r="K1443" s="111"/>
      <c r="L1443" s="222"/>
      <c r="M1443" s="7"/>
    </row>
    <row r="1444" spans="1:13" ht="15">
      <c r="A1444" s="30" t="s">
        <v>228</v>
      </c>
      <c r="B1444" s="262">
        <v>75500.039999999994</v>
      </c>
      <c r="C1444" s="219">
        <v>44953</v>
      </c>
      <c r="D1444" s="76">
        <v>44966.320138888892</v>
      </c>
      <c r="E1444" s="76">
        <v>44971</v>
      </c>
      <c r="F1444" s="273">
        <f t="shared" si="110"/>
        <v>7.1600694444459805</v>
      </c>
      <c r="G1444" s="273">
        <f t="shared" si="111"/>
        <v>4.679861111108039</v>
      </c>
      <c r="H1444" s="273">
        <f t="shared" si="112"/>
        <v>11.83993055555402</v>
      </c>
      <c r="I1444" s="303">
        <f t="shared" si="113"/>
        <v>1.0146614134190573E-3</v>
      </c>
      <c r="J1444" s="301">
        <f t="shared" si="114"/>
        <v>1.2013520672281926E-2</v>
      </c>
      <c r="K1444" s="111"/>
      <c r="L1444" s="222"/>
      <c r="M1444" s="7"/>
    </row>
    <row r="1445" spans="1:13" ht="15">
      <c r="A1445" s="30" t="s">
        <v>228</v>
      </c>
      <c r="B1445" s="262">
        <v>75540.08</v>
      </c>
      <c r="C1445" s="219">
        <v>44993</v>
      </c>
      <c r="D1445" s="76">
        <v>45011.246527777781</v>
      </c>
      <c r="E1445" s="76">
        <v>45014</v>
      </c>
      <c r="F1445" s="273">
        <f t="shared" si="110"/>
        <v>9.6232638888905058</v>
      </c>
      <c r="G1445" s="273">
        <f t="shared" si="111"/>
        <v>2.7534722222189885</v>
      </c>
      <c r="H1445" s="273">
        <f t="shared" si="112"/>
        <v>12.376736111109494</v>
      </c>
      <c r="I1445" s="303">
        <f t="shared" si="113"/>
        <v>1.0151995196636806E-3</v>
      </c>
      <c r="J1445" s="301">
        <f t="shared" si="114"/>
        <v>1.2564856555002489E-2</v>
      </c>
      <c r="K1445" s="111"/>
      <c r="L1445" s="222"/>
      <c r="M1445" s="7"/>
    </row>
    <row r="1446" spans="1:13" ht="15">
      <c r="A1446" s="30" t="s">
        <v>228</v>
      </c>
      <c r="B1446" s="262">
        <v>75603.44</v>
      </c>
      <c r="C1446" s="219">
        <v>44993</v>
      </c>
      <c r="D1446" s="76">
        <v>45010.245138888888</v>
      </c>
      <c r="E1446" s="76">
        <v>45014</v>
      </c>
      <c r="F1446" s="273">
        <f t="shared" si="110"/>
        <v>9.1225694444437977</v>
      </c>
      <c r="G1446" s="273">
        <f t="shared" si="111"/>
        <v>3.7548611111124046</v>
      </c>
      <c r="H1446" s="273">
        <f t="shared" si="112"/>
        <v>12.877430555556202</v>
      </c>
      <c r="I1446" s="303">
        <f t="shared" si="113"/>
        <v>1.0160510284463809E-3</v>
      </c>
      <c r="J1446" s="301">
        <f t="shared" si="114"/>
        <v>1.308412655971973E-2</v>
      </c>
      <c r="K1446" s="111"/>
      <c r="L1446" s="222"/>
      <c r="M1446" s="7"/>
    </row>
    <row r="1447" spans="1:13" ht="15">
      <c r="A1447" s="30" t="s">
        <v>228</v>
      </c>
      <c r="B1447" s="262">
        <v>75621.039999999994</v>
      </c>
      <c r="C1447" s="219">
        <v>44939</v>
      </c>
      <c r="D1447" s="76">
        <v>45022.347916666666</v>
      </c>
      <c r="E1447" s="76">
        <v>44953</v>
      </c>
      <c r="F1447" s="273">
        <f t="shared" si="110"/>
        <v>42.173958333332848</v>
      </c>
      <c r="G1447" s="273">
        <f t="shared" si="111"/>
        <v>-69.347916666665697</v>
      </c>
      <c r="H1447" s="273">
        <f t="shared" si="112"/>
        <v>-27.173958333332848</v>
      </c>
      <c r="I1447" s="303">
        <f t="shared" si="113"/>
        <v>1.0162875586637976E-3</v>
      </c>
      <c r="J1447" s="301">
        <f t="shared" si="114"/>
        <v>-2.7616555773814597E-2</v>
      </c>
      <c r="K1447" s="111"/>
      <c r="L1447" s="222"/>
      <c r="M1447" s="7"/>
    </row>
    <row r="1448" spans="1:13" ht="15">
      <c r="A1448" s="30" t="s">
        <v>228</v>
      </c>
      <c r="B1448" s="262">
        <v>75640.84</v>
      </c>
      <c r="C1448" s="219">
        <v>44987</v>
      </c>
      <c r="D1448" s="76">
        <v>45010.243750000001</v>
      </c>
      <c r="E1448" s="76">
        <v>45014</v>
      </c>
      <c r="F1448" s="273">
        <f t="shared" si="110"/>
        <v>12.121875000000728</v>
      </c>
      <c r="G1448" s="273">
        <f t="shared" si="111"/>
        <v>3.7562499999985448</v>
      </c>
      <c r="H1448" s="273">
        <f t="shared" si="112"/>
        <v>15.878124999999272</v>
      </c>
      <c r="I1448" s="303">
        <f t="shared" si="113"/>
        <v>1.0165536551583916E-3</v>
      </c>
      <c r="J1448" s="301">
        <f t="shared" si="114"/>
        <v>1.6140966005811098E-2</v>
      </c>
      <c r="K1448" s="111"/>
      <c r="L1448" s="222"/>
      <c r="M1448" s="7"/>
    </row>
    <row r="1449" spans="1:13" ht="15">
      <c r="A1449" s="30" t="s">
        <v>228</v>
      </c>
      <c r="B1449" s="262">
        <v>75700.240000000005</v>
      </c>
      <c r="C1449" s="219">
        <v>44998</v>
      </c>
      <c r="D1449" s="76">
        <v>45009.243055555555</v>
      </c>
      <c r="E1449" s="76">
        <v>45014</v>
      </c>
      <c r="F1449" s="273">
        <f t="shared" si="110"/>
        <v>6.1215277777773736</v>
      </c>
      <c r="G1449" s="273">
        <f t="shared" si="111"/>
        <v>4.7569444444452529</v>
      </c>
      <c r="H1449" s="273">
        <f t="shared" si="112"/>
        <v>10.878472222222626</v>
      </c>
      <c r="I1449" s="303">
        <f t="shared" si="113"/>
        <v>1.0173519446421732E-3</v>
      </c>
      <c r="J1449" s="301">
        <f t="shared" si="114"/>
        <v>1.1067234870014053E-2</v>
      </c>
      <c r="K1449" s="111"/>
      <c r="L1449" s="222"/>
      <c r="M1449" s="7"/>
    </row>
    <row r="1450" spans="1:13" ht="15">
      <c r="A1450" s="30" t="s">
        <v>228</v>
      </c>
      <c r="B1450" s="262">
        <v>75749.63</v>
      </c>
      <c r="C1450" s="219">
        <v>45076</v>
      </c>
      <c r="D1450" s="76">
        <v>45086.351388888892</v>
      </c>
      <c r="E1450" s="76">
        <v>45091</v>
      </c>
      <c r="F1450" s="273">
        <f t="shared" si="110"/>
        <v>5.6756944444459805</v>
      </c>
      <c r="G1450" s="273">
        <f t="shared" si="111"/>
        <v>4.648611111108039</v>
      </c>
      <c r="H1450" s="273">
        <f t="shared" si="112"/>
        <v>10.32430555555402</v>
      </c>
      <c r="I1450" s="303">
        <f t="shared" si="113"/>
        <v>1.018015707564799E-3</v>
      </c>
      <c r="J1450" s="301">
        <f t="shared" si="114"/>
        <v>1.051030522525251E-2</v>
      </c>
      <c r="K1450" s="111"/>
      <c r="L1450" s="222"/>
      <c r="M1450" s="7"/>
    </row>
    <row r="1451" spans="1:13" ht="15">
      <c r="A1451" s="30" t="s">
        <v>228</v>
      </c>
      <c r="B1451" s="262">
        <v>75958.960000000006</v>
      </c>
      <c r="C1451" s="219">
        <v>44952</v>
      </c>
      <c r="D1451" s="76">
        <v>45031.277777777781</v>
      </c>
      <c r="E1451" s="76">
        <v>44971</v>
      </c>
      <c r="F1451" s="273">
        <f t="shared" si="110"/>
        <v>40.138888888890506</v>
      </c>
      <c r="G1451" s="273">
        <f t="shared" si="111"/>
        <v>-60.277777777781012</v>
      </c>
      <c r="H1451" s="273">
        <f t="shared" si="112"/>
        <v>-20.138888888890506</v>
      </c>
      <c r="I1451" s="303">
        <f t="shared" si="113"/>
        <v>1.0208289388382E-3</v>
      </c>
      <c r="J1451" s="301">
        <f t="shared" si="114"/>
        <v>-2.0558360573826512E-2</v>
      </c>
      <c r="K1451" s="111"/>
      <c r="L1451" s="222"/>
      <c r="M1451" s="7"/>
    </row>
    <row r="1452" spans="1:13" ht="15">
      <c r="A1452" s="30" t="s">
        <v>228</v>
      </c>
      <c r="B1452" s="262">
        <v>75968.639999999999</v>
      </c>
      <c r="C1452" s="219">
        <v>44945</v>
      </c>
      <c r="D1452" s="76">
        <v>44979.359027777777</v>
      </c>
      <c r="E1452" s="76">
        <v>44971</v>
      </c>
      <c r="F1452" s="273">
        <f t="shared" si="110"/>
        <v>17.679513888888323</v>
      </c>
      <c r="G1452" s="273">
        <f t="shared" si="111"/>
        <v>-8.359027777776646</v>
      </c>
      <c r="H1452" s="273">
        <f t="shared" si="112"/>
        <v>9.320486111111677</v>
      </c>
      <c r="I1452" s="303">
        <f t="shared" si="113"/>
        <v>1.020959030457779E-3</v>
      </c>
      <c r="J1452" s="301">
        <f t="shared" si="114"/>
        <v>9.5158344633957722E-3</v>
      </c>
      <c r="K1452" s="111"/>
      <c r="L1452" s="222"/>
      <c r="M1452" s="7"/>
    </row>
    <row r="1453" spans="1:13" ht="15">
      <c r="A1453" s="30" t="s">
        <v>228</v>
      </c>
      <c r="B1453" s="262">
        <v>76652.03</v>
      </c>
      <c r="C1453" s="219">
        <v>45012</v>
      </c>
      <c r="D1453" s="76">
        <v>45029.274305555555</v>
      </c>
      <c r="E1453" s="76">
        <v>45030</v>
      </c>
      <c r="F1453" s="273">
        <f t="shared" si="110"/>
        <v>9.1371527777773736</v>
      </c>
      <c r="G1453" s="273">
        <f t="shared" si="111"/>
        <v>0.72569444444525288</v>
      </c>
      <c r="H1453" s="273">
        <f t="shared" si="112"/>
        <v>9.8628472222226264</v>
      </c>
      <c r="I1453" s="303">
        <f t="shared" si="113"/>
        <v>1.0301432568941683E-3</v>
      </c>
      <c r="J1453" s="301">
        <f t="shared" si="114"/>
        <v>1.0160145559750018E-2</v>
      </c>
      <c r="K1453" s="111"/>
      <c r="L1453" s="222"/>
      <c r="M1453" s="7"/>
    </row>
    <row r="1454" spans="1:13" ht="15">
      <c r="A1454" s="30" t="s">
        <v>228</v>
      </c>
      <c r="B1454" s="262">
        <v>76695.740000000005</v>
      </c>
      <c r="C1454" s="219">
        <v>45077</v>
      </c>
      <c r="D1454" s="76">
        <v>45089.571527777778</v>
      </c>
      <c r="E1454" s="76">
        <v>45091</v>
      </c>
      <c r="F1454" s="273">
        <f t="shared" si="110"/>
        <v>6.7857638888890506</v>
      </c>
      <c r="G1454" s="273">
        <f t="shared" si="111"/>
        <v>1.4284722222218988</v>
      </c>
      <c r="H1454" s="273">
        <f t="shared" si="112"/>
        <v>8.2142361111109494</v>
      </c>
      <c r="I1454" s="303">
        <f t="shared" si="113"/>
        <v>1.0307306850648097E-3</v>
      </c>
      <c r="J1454" s="301">
        <f t="shared" si="114"/>
        <v>8.4666652140894874E-3</v>
      </c>
      <c r="K1454" s="111"/>
      <c r="L1454" s="222"/>
      <c r="M1454" s="7"/>
    </row>
    <row r="1455" spans="1:13" ht="15">
      <c r="A1455" s="30" t="s">
        <v>228</v>
      </c>
      <c r="B1455" s="262">
        <v>76823.22</v>
      </c>
      <c r="C1455" s="219">
        <v>45082</v>
      </c>
      <c r="D1455" s="76">
        <v>45107.232638888891</v>
      </c>
      <c r="E1455" s="76">
        <v>45106</v>
      </c>
      <c r="F1455" s="273">
        <f t="shared" si="110"/>
        <v>13.116319444445253</v>
      </c>
      <c r="G1455" s="273">
        <f t="shared" si="111"/>
        <v>-1.2326388888905058</v>
      </c>
      <c r="H1455" s="273">
        <f t="shared" si="112"/>
        <v>11.883680555554747</v>
      </c>
      <c r="I1455" s="303">
        <f t="shared" si="113"/>
        <v>1.0324439164350536E-3</v>
      </c>
      <c r="J1455" s="301">
        <f t="shared" si="114"/>
        <v>1.2269233694440036E-2</v>
      </c>
      <c r="K1455" s="111"/>
      <c r="L1455" s="222"/>
      <c r="M1455" s="7"/>
    </row>
    <row r="1456" spans="1:13" ht="15">
      <c r="A1456" s="30" t="s">
        <v>228</v>
      </c>
      <c r="B1456" s="262">
        <v>76906.09</v>
      </c>
      <c r="C1456" s="219">
        <v>45035</v>
      </c>
      <c r="D1456" s="76">
        <v>45065.243055555555</v>
      </c>
      <c r="E1456" s="76">
        <v>45058</v>
      </c>
      <c r="F1456" s="273">
        <f t="shared" si="110"/>
        <v>15.621527777777374</v>
      </c>
      <c r="G1456" s="273">
        <f t="shared" si="111"/>
        <v>-7.2430555555547471</v>
      </c>
      <c r="H1456" s="273">
        <f t="shared" si="112"/>
        <v>8.3784722222226264</v>
      </c>
      <c r="I1456" s="303">
        <f t="shared" si="113"/>
        <v>1.0335576243394472E-3</v>
      </c>
      <c r="J1456" s="301">
        <f t="shared" si="114"/>
        <v>8.6596338455944659E-3</v>
      </c>
      <c r="K1456" s="111"/>
      <c r="L1456" s="222"/>
      <c r="M1456" s="7"/>
    </row>
    <row r="1457" spans="1:13" ht="15">
      <c r="A1457" s="30" t="s">
        <v>228</v>
      </c>
      <c r="B1457" s="262">
        <v>76929.31</v>
      </c>
      <c r="C1457" s="219">
        <v>45082</v>
      </c>
      <c r="D1457" s="76">
        <v>45096.523611111108</v>
      </c>
      <c r="E1457" s="76">
        <v>45106</v>
      </c>
      <c r="F1457" s="273">
        <f t="shared" si="110"/>
        <v>7.7618055555540195</v>
      </c>
      <c r="G1457" s="273">
        <f t="shared" si="111"/>
        <v>9.476388888891961</v>
      </c>
      <c r="H1457" s="273">
        <f t="shared" si="112"/>
        <v>17.23819444444598</v>
      </c>
      <c r="I1457" s="303">
        <f t="shared" si="113"/>
        <v>1.0338696829558344E-3</v>
      </c>
      <c r="J1457" s="301">
        <f t="shared" si="114"/>
        <v>1.7822046625010392E-2</v>
      </c>
      <c r="K1457" s="111"/>
      <c r="L1457" s="222"/>
      <c r="M1457" s="7"/>
    </row>
    <row r="1458" spans="1:13" ht="15">
      <c r="A1458" s="30" t="s">
        <v>228</v>
      </c>
      <c r="B1458" s="262">
        <v>77144.210000000006</v>
      </c>
      <c r="C1458" s="219">
        <v>45082</v>
      </c>
      <c r="D1458" s="76">
        <v>45104.436805555553</v>
      </c>
      <c r="E1458" s="76">
        <v>45106</v>
      </c>
      <c r="F1458" s="273">
        <f t="shared" si="110"/>
        <v>11.718402777776646</v>
      </c>
      <c r="G1458" s="273">
        <f t="shared" si="111"/>
        <v>1.5631944444467081</v>
      </c>
      <c r="H1458" s="273">
        <f t="shared" si="112"/>
        <v>13.281597222223354</v>
      </c>
      <c r="I1458" s="303">
        <f t="shared" si="113"/>
        <v>1.036757770667361E-3</v>
      </c>
      <c r="J1458" s="301">
        <f t="shared" si="114"/>
        <v>1.37697991270141E-2</v>
      </c>
      <c r="K1458" s="111"/>
      <c r="L1458" s="222"/>
      <c r="M1458" s="7"/>
    </row>
    <row r="1459" spans="1:13" ht="15">
      <c r="A1459" s="30" t="s">
        <v>228</v>
      </c>
      <c r="B1459" s="262">
        <v>77177.45</v>
      </c>
      <c r="C1459" s="219">
        <v>45082</v>
      </c>
      <c r="D1459" s="76">
        <v>45106.285416666666</v>
      </c>
      <c r="E1459" s="76">
        <v>45106</v>
      </c>
      <c r="F1459" s="273">
        <f t="shared" si="110"/>
        <v>12.642708333332848</v>
      </c>
      <c r="G1459" s="273">
        <f t="shared" si="111"/>
        <v>-0.28541666666569654</v>
      </c>
      <c r="H1459" s="273">
        <f t="shared" si="112"/>
        <v>12.357291666667152</v>
      </c>
      <c r="I1459" s="303">
        <f t="shared" si="113"/>
        <v>1.0372044902370731E-3</v>
      </c>
      <c r="J1459" s="301">
        <f t="shared" si="114"/>
        <v>1.2817038403836334E-2</v>
      </c>
      <c r="K1459" s="111"/>
      <c r="L1459" s="222"/>
      <c r="M1459" s="7"/>
    </row>
    <row r="1460" spans="1:13" ht="15">
      <c r="A1460" s="30" t="s">
        <v>228</v>
      </c>
      <c r="B1460" s="262">
        <v>77187.460000000006</v>
      </c>
      <c r="C1460" s="219">
        <v>45049</v>
      </c>
      <c r="D1460" s="76">
        <v>45070.231249999997</v>
      </c>
      <c r="E1460" s="76">
        <v>45072</v>
      </c>
      <c r="F1460" s="273">
        <f t="shared" si="110"/>
        <v>11.115624999998545</v>
      </c>
      <c r="G1460" s="273">
        <f t="shared" si="111"/>
        <v>1.7687500000029104</v>
      </c>
      <c r="H1460" s="273">
        <f t="shared" si="112"/>
        <v>12.884375000001455</v>
      </c>
      <c r="I1460" s="303">
        <f t="shared" si="113"/>
        <v>1.037339016798229E-3</v>
      </c>
      <c r="J1460" s="301">
        <f t="shared" si="114"/>
        <v>1.3365464894561191E-2</v>
      </c>
      <c r="K1460" s="111"/>
      <c r="L1460" s="222"/>
      <c r="M1460" s="7"/>
    </row>
    <row r="1461" spans="1:13" ht="15">
      <c r="A1461" s="30" t="s">
        <v>228</v>
      </c>
      <c r="B1461" s="262">
        <v>77188.83</v>
      </c>
      <c r="C1461" s="219">
        <v>45023</v>
      </c>
      <c r="D1461" s="76">
        <v>45033.598611111112</v>
      </c>
      <c r="E1461" s="76">
        <v>45044</v>
      </c>
      <c r="F1461" s="273">
        <f t="shared" si="110"/>
        <v>5.7993055555562023</v>
      </c>
      <c r="G1461" s="273">
        <f t="shared" si="111"/>
        <v>10.401388888887595</v>
      </c>
      <c r="H1461" s="273">
        <f t="shared" si="112"/>
        <v>16.200694444443798</v>
      </c>
      <c r="I1461" s="303">
        <f t="shared" si="113"/>
        <v>1.0373574285253801E-3</v>
      </c>
      <c r="J1461" s="301">
        <f t="shared" si="114"/>
        <v>1.6805910729213631E-2</v>
      </c>
      <c r="K1461" s="111"/>
      <c r="L1461" s="222"/>
      <c r="M1461" s="7"/>
    </row>
    <row r="1462" spans="1:13" ht="15">
      <c r="A1462" s="30" t="s">
        <v>228</v>
      </c>
      <c r="B1462" s="262">
        <v>77254.39</v>
      </c>
      <c r="C1462" s="219">
        <v>45077</v>
      </c>
      <c r="D1462" s="76">
        <v>45086.352777777778</v>
      </c>
      <c r="E1462" s="76">
        <v>45091</v>
      </c>
      <c r="F1462" s="273">
        <f t="shared" si="110"/>
        <v>5.1763888888890506</v>
      </c>
      <c r="G1462" s="273">
        <f t="shared" si="111"/>
        <v>4.6472222222218988</v>
      </c>
      <c r="H1462" s="273">
        <f t="shared" si="112"/>
        <v>9.8236111111109494</v>
      </c>
      <c r="I1462" s="303">
        <f t="shared" si="113"/>
        <v>1.0382385035852576E-3</v>
      </c>
      <c r="J1462" s="301">
        <f t="shared" si="114"/>
        <v>1.0199251299803341E-2</v>
      </c>
      <c r="K1462" s="111"/>
      <c r="L1462" s="222"/>
      <c r="M1462" s="7"/>
    </row>
    <row r="1463" spans="1:13" ht="15">
      <c r="A1463" s="30" t="s">
        <v>228</v>
      </c>
      <c r="B1463" s="262">
        <v>77297.19</v>
      </c>
      <c r="C1463" s="219">
        <v>45012</v>
      </c>
      <c r="D1463" s="76">
        <v>45028.331250000003</v>
      </c>
      <c r="E1463" s="76">
        <v>45030</v>
      </c>
      <c r="F1463" s="273">
        <f t="shared" si="110"/>
        <v>8.6656250000014552</v>
      </c>
      <c r="G1463" s="273">
        <f t="shared" si="111"/>
        <v>1.6687499999970896</v>
      </c>
      <c r="H1463" s="273">
        <f t="shared" si="112"/>
        <v>10.334374999998545</v>
      </c>
      <c r="I1463" s="303">
        <f t="shared" si="113"/>
        <v>1.0388137020685211E-3</v>
      </c>
      <c r="J1463" s="301">
        <f t="shared" si="114"/>
        <v>1.0735490352312861E-2</v>
      </c>
      <c r="K1463" s="111"/>
      <c r="L1463" s="222"/>
      <c r="M1463" s="7"/>
    </row>
    <row r="1464" spans="1:13" ht="15">
      <c r="A1464" s="30" t="s">
        <v>228</v>
      </c>
      <c r="B1464" s="262">
        <v>77310.850000000006</v>
      </c>
      <c r="C1464" s="219">
        <v>45035</v>
      </c>
      <c r="D1464" s="76">
        <v>45068.261111111111</v>
      </c>
      <c r="E1464" s="76">
        <v>45058</v>
      </c>
      <c r="F1464" s="273">
        <f t="shared" si="110"/>
        <v>17.130555555555475</v>
      </c>
      <c r="G1464" s="273">
        <f t="shared" si="111"/>
        <v>-10.261111111110949</v>
      </c>
      <c r="H1464" s="273">
        <f t="shared" si="112"/>
        <v>6.8694444444445253</v>
      </c>
      <c r="I1464" s="303">
        <f t="shared" si="113"/>
        <v>1.0389972817713572E-3</v>
      </c>
      <c r="J1464" s="301">
        <f t="shared" si="114"/>
        <v>7.1373341050572124E-3</v>
      </c>
      <c r="K1464" s="111"/>
      <c r="L1464" s="222"/>
      <c r="M1464" s="7"/>
    </row>
    <row r="1465" spans="1:13" ht="15">
      <c r="A1465" s="30" t="s">
        <v>228</v>
      </c>
      <c r="B1465" s="262">
        <v>77329.06</v>
      </c>
      <c r="C1465" s="219">
        <v>45020</v>
      </c>
      <c r="D1465" s="76">
        <v>45034.232638888891</v>
      </c>
      <c r="E1465" s="76">
        <v>45044</v>
      </c>
      <c r="F1465" s="273">
        <f t="shared" si="110"/>
        <v>7.6163194444452529</v>
      </c>
      <c r="G1465" s="273">
        <f t="shared" si="111"/>
        <v>9.7673611111094942</v>
      </c>
      <c r="H1465" s="273">
        <f t="shared" si="112"/>
        <v>17.383680555554747</v>
      </c>
      <c r="I1465" s="303">
        <f t="shared" si="113"/>
        <v>1.0392420099110821E-3</v>
      </c>
      <c r="J1465" s="301">
        <f t="shared" si="114"/>
        <v>1.8065851120206911E-2</v>
      </c>
      <c r="K1465" s="111"/>
      <c r="L1465" s="222"/>
      <c r="M1465" s="7"/>
    </row>
    <row r="1466" spans="1:13" ht="15">
      <c r="A1466" s="30" t="s">
        <v>228</v>
      </c>
      <c r="B1466" s="262">
        <v>77348.19</v>
      </c>
      <c r="C1466" s="219">
        <v>45020</v>
      </c>
      <c r="D1466" s="76">
        <v>45035.234027777777</v>
      </c>
      <c r="E1466" s="76">
        <v>45044</v>
      </c>
      <c r="F1466" s="273">
        <f t="shared" si="110"/>
        <v>8.117013888888323</v>
      </c>
      <c r="G1466" s="273">
        <f t="shared" si="111"/>
        <v>8.765972222223354</v>
      </c>
      <c r="H1466" s="273">
        <f t="shared" si="112"/>
        <v>16.882986111111677</v>
      </c>
      <c r="I1466" s="303">
        <f t="shared" si="113"/>
        <v>1.0394991021303538E-3</v>
      </c>
      <c r="J1466" s="301">
        <f t="shared" si="114"/>
        <v>1.7549848903779822E-2</v>
      </c>
      <c r="K1466" s="111"/>
      <c r="L1466" s="222"/>
      <c r="M1466" s="7"/>
    </row>
    <row r="1467" spans="1:13" ht="15">
      <c r="A1467" s="30" t="s">
        <v>228</v>
      </c>
      <c r="B1467" s="262">
        <v>77416.479999999996</v>
      </c>
      <c r="C1467" s="219">
        <v>45035</v>
      </c>
      <c r="D1467" s="76">
        <v>45055.225694444445</v>
      </c>
      <c r="E1467" s="76">
        <v>45058</v>
      </c>
      <c r="F1467" s="273">
        <f t="shared" si="110"/>
        <v>10.612847222222626</v>
      </c>
      <c r="G1467" s="273">
        <f t="shared" si="111"/>
        <v>2.7743055555547471</v>
      </c>
      <c r="H1467" s="273">
        <f t="shared" si="112"/>
        <v>13.387152777777374</v>
      </c>
      <c r="I1467" s="303">
        <f t="shared" si="113"/>
        <v>1.0404168662523647E-3</v>
      </c>
      <c r="J1467" s="301">
        <f t="shared" si="114"/>
        <v>1.3928219541096774E-2</v>
      </c>
      <c r="K1467" s="111"/>
      <c r="L1467" s="222"/>
      <c r="M1467" s="7"/>
    </row>
    <row r="1468" spans="1:13" ht="15">
      <c r="A1468" s="30" t="s">
        <v>228</v>
      </c>
      <c r="B1468" s="262">
        <v>77422.850000000006</v>
      </c>
      <c r="C1468" s="219">
        <v>45022</v>
      </c>
      <c r="D1468" s="76">
        <v>45032.279166666667</v>
      </c>
      <c r="E1468" s="76">
        <v>45044</v>
      </c>
      <c r="F1468" s="273">
        <f t="shared" si="110"/>
        <v>5.6395833333335759</v>
      </c>
      <c r="G1468" s="273">
        <f t="shared" si="111"/>
        <v>11.720833333332848</v>
      </c>
      <c r="H1468" s="273">
        <f t="shared" si="112"/>
        <v>17.360416666666424</v>
      </c>
      <c r="I1468" s="303">
        <f t="shared" si="113"/>
        <v>1.0405024740640094E-3</v>
      </c>
      <c r="J1468" s="301">
        <f t="shared" si="114"/>
        <v>1.8063556492448479E-2</v>
      </c>
      <c r="K1468" s="111"/>
      <c r="L1468" s="222"/>
      <c r="M1468" s="7"/>
    </row>
    <row r="1469" spans="1:13" ht="15">
      <c r="A1469" s="30" t="s">
        <v>228</v>
      </c>
      <c r="B1469" s="262">
        <v>77537.59</v>
      </c>
      <c r="C1469" s="219">
        <v>45012</v>
      </c>
      <c r="D1469" s="76">
        <v>45044.26666666667</v>
      </c>
      <c r="E1469" s="76">
        <v>45030</v>
      </c>
      <c r="F1469" s="273">
        <f t="shared" si="110"/>
        <v>16.633333333335031</v>
      </c>
      <c r="G1469" s="273">
        <f t="shared" si="111"/>
        <v>-14.266666666670062</v>
      </c>
      <c r="H1469" s="273">
        <f t="shared" si="112"/>
        <v>2.3666666666649689</v>
      </c>
      <c r="I1469" s="303">
        <f t="shared" si="113"/>
        <v>1.0420444898109639E-3</v>
      </c>
      <c r="J1469" s="301">
        <f t="shared" si="114"/>
        <v>2.4661719592175124E-3</v>
      </c>
      <c r="K1469" s="111"/>
      <c r="L1469" s="222"/>
      <c r="M1469" s="7"/>
    </row>
    <row r="1470" spans="1:13" ht="15">
      <c r="A1470" s="30" t="s">
        <v>228</v>
      </c>
      <c r="B1470" s="262">
        <v>77572.19</v>
      </c>
      <c r="C1470" s="219">
        <v>45035</v>
      </c>
      <c r="D1470" s="76">
        <v>45067.243750000001</v>
      </c>
      <c r="E1470" s="76">
        <v>45058</v>
      </c>
      <c r="F1470" s="273">
        <f t="shared" si="110"/>
        <v>16.621875000000728</v>
      </c>
      <c r="G1470" s="273">
        <f t="shared" si="111"/>
        <v>-9.2437500000014552</v>
      </c>
      <c r="H1470" s="273">
        <f t="shared" si="112"/>
        <v>7.3781249999992724</v>
      </c>
      <c r="I1470" s="303">
        <f t="shared" si="113"/>
        <v>1.0425094867156583E-3</v>
      </c>
      <c r="J1470" s="301">
        <f t="shared" si="114"/>
        <v>7.6917653066732074E-3</v>
      </c>
      <c r="K1470" s="111"/>
      <c r="L1470" s="222"/>
      <c r="M1470" s="7"/>
    </row>
    <row r="1471" spans="1:13" ht="15">
      <c r="A1471" s="30" t="s">
        <v>228</v>
      </c>
      <c r="B1471" s="262">
        <v>77619.539999999994</v>
      </c>
      <c r="C1471" s="219">
        <v>45027</v>
      </c>
      <c r="D1471" s="76">
        <v>45035.234722222223</v>
      </c>
      <c r="E1471" s="76">
        <v>45044</v>
      </c>
      <c r="F1471" s="273">
        <f t="shared" si="110"/>
        <v>4.617361111111677</v>
      </c>
      <c r="G1471" s="273">
        <f t="shared" si="111"/>
        <v>8.765277777776646</v>
      </c>
      <c r="H1471" s="273">
        <f t="shared" si="112"/>
        <v>13.382638888888323</v>
      </c>
      <c r="I1471" s="303">
        <f t="shared" si="113"/>
        <v>1.0431458336358107E-3</v>
      </c>
      <c r="J1471" s="301">
        <f t="shared" si="114"/>
        <v>1.3960043999996428E-2</v>
      </c>
      <c r="K1471" s="111"/>
      <c r="L1471" s="222"/>
      <c r="M1471" s="7"/>
    </row>
    <row r="1472" spans="1:13" ht="15">
      <c r="A1472" s="30" t="s">
        <v>228</v>
      </c>
      <c r="B1472" s="262">
        <v>77670.080000000002</v>
      </c>
      <c r="C1472" s="219">
        <v>45050</v>
      </c>
      <c r="D1472" s="76">
        <v>45072.231249999997</v>
      </c>
      <c r="E1472" s="76">
        <v>45072</v>
      </c>
      <c r="F1472" s="273">
        <f t="shared" si="110"/>
        <v>11.615624999998545</v>
      </c>
      <c r="G1472" s="273">
        <f t="shared" si="111"/>
        <v>-0.23124999999708962</v>
      </c>
      <c r="H1472" s="273">
        <f t="shared" si="112"/>
        <v>11.384375000001455</v>
      </c>
      <c r="I1472" s="303">
        <f t="shared" si="113"/>
        <v>1.0438250516578702E-3</v>
      </c>
      <c r="J1472" s="301">
        <f t="shared" si="114"/>
        <v>1.1883295822469084E-2</v>
      </c>
      <c r="K1472" s="111"/>
      <c r="L1472" s="222"/>
      <c r="M1472" s="7"/>
    </row>
    <row r="1473" spans="1:13" ht="15">
      <c r="A1473" s="30" t="s">
        <v>228</v>
      </c>
      <c r="B1473" s="262">
        <v>77696.95</v>
      </c>
      <c r="C1473" s="219">
        <v>45020</v>
      </c>
      <c r="D1473" s="76">
        <v>45034.231944444444</v>
      </c>
      <c r="E1473" s="76">
        <v>45044</v>
      </c>
      <c r="F1473" s="273">
        <f t="shared" si="110"/>
        <v>7.6159722222218988</v>
      </c>
      <c r="G1473" s="273">
        <f t="shared" si="111"/>
        <v>9.7680555555562023</v>
      </c>
      <c r="H1473" s="273">
        <f t="shared" si="112"/>
        <v>17.384027777778101</v>
      </c>
      <c r="I1473" s="303">
        <f t="shared" si="113"/>
        <v>1.0441861634159376E-3</v>
      </c>
      <c r="J1473" s="301">
        <f t="shared" si="114"/>
        <v>1.8152161269994204E-2</v>
      </c>
      <c r="K1473" s="111"/>
      <c r="L1473" s="222"/>
      <c r="M1473" s="7"/>
    </row>
    <row r="1474" spans="1:13" ht="15">
      <c r="A1474" s="30" t="s">
        <v>228</v>
      </c>
      <c r="B1474" s="262">
        <v>77764.33</v>
      </c>
      <c r="C1474" s="219">
        <v>45049</v>
      </c>
      <c r="D1474" s="76">
        <v>45070.232638888891</v>
      </c>
      <c r="E1474" s="76">
        <v>45072</v>
      </c>
      <c r="F1474" s="273">
        <f t="shared" si="110"/>
        <v>11.116319444445253</v>
      </c>
      <c r="G1474" s="273">
        <f t="shared" si="111"/>
        <v>1.7673611111094942</v>
      </c>
      <c r="H1474" s="273">
        <f t="shared" si="112"/>
        <v>12.883680555554747</v>
      </c>
      <c r="I1474" s="303">
        <f t="shared" si="113"/>
        <v>1.0450916978505707E-3</v>
      </c>
      <c r="J1474" s="301">
        <f t="shared" si="114"/>
        <v>1.3464627586369094E-2</v>
      </c>
      <c r="K1474" s="111"/>
      <c r="L1474" s="222"/>
      <c r="M1474" s="7"/>
    </row>
    <row r="1475" spans="1:13" ht="15">
      <c r="A1475" s="30" t="s">
        <v>228</v>
      </c>
      <c r="B1475" s="262">
        <v>77776.62</v>
      </c>
      <c r="C1475" s="219">
        <v>45021</v>
      </c>
      <c r="D1475" s="76">
        <v>45030.271527777775</v>
      </c>
      <c r="E1475" s="76">
        <v>45044</v>
      </c>
      <c r="F1475" s="273">
        <f t="shared" si="110"/>
        <v>5.1357638888875954</v>
      </c>
      <c r="G1475" s="273">
        <f t="shared" si="111"/>
        <v>13.728472222224809</v>
      </c>
      <c r="H1475" s="273">
        <f t="shared" si="112"/>
        <v>18.864236111112405</v>
      </c>
      <c r="I1475" s="303">
        <f t="shared" si="113"/>
        <v>1.0452568658262556E-3</v>
      </c>
      <c r="J1475" s="301">
        <f t="shared" si="114"/>
        <v>1.9717972313707824E-2</v>
      </c>
      <c r="K1475" s="111"/>
      <c r="L1475" s="222"/>
      <c r="M1475" s="7"/>
    </row>
    <row r="1476" spans="1:13" ht="15">
      <c r="A1476" s="30" t="s">
        <v>227</v>
      </c>
      <c r="B1476" s="262">
        <v>77784</v>
      </c>
      <c r="C1476" s="219">
        <v>45224</v>
      </c>
      <c r="D1476" s="76">
        <v>45249.402083333334</v>
      </c>
      <c r="E1476" s="76">
        <v>45244</v>
      </c>
      <c r="F1476" s="273">
        <f t="shared" si="110"/>
        <v>13.201041666667152</v>
      </c>
      <c r="G1476" s="273">
        <f t="shared" si="111"/>
        <v>-5.4020833333343035</v>
      </c>
      <c r="H1476" s="273">
        <f t="shared" si="112"/>
        <v>7.7989583333328483</v>
      </c>
      <c r="I1476" s="303">
        <f t="shared" si="113"/>
        <v>1.0453560472469677E-3</v>
      </c>
      <c r="J1476" s="301">
        <f t="shared" si="114"/>
        <v>8.1526882559766253E-3</v>
      </c>
      <c r="K1476" s="111"/>
      <c r="L1476" s="222"/>
      <c r="M1476" s="7"/>
    </row>
    <row r="1477" spans="1:13" ht="15">
      <c r="A1477" s="30" t="s">
        <v>228</v>
      </c>
      <c r="B1477" s="262">
        <v>77897.73</v>
      </c>
      <c r="C1477" s="219">
        <v>45047</v>
      </c>
      <c r="D1477" s="76">
        <v>45054.243750000001</v>
      </c>
      <c r="E1477" s="76">
        <v>45072</v>
      </c>
      <c r="F1477" s="273">
        <f t="shared" si="110"/>
        <v>4.1218750000007276</v>
      </c>
      <c r="G1477" s="273">
        <f t="shared" si="111"/>
        <v>17.756249999998545</v>
      </c>
      <c r="H1477" s="273">
        <f t="shared" si="112"/>
        <v>21.878124999999272</v>
      </c>
      <c r="I1477" s="303">
        <f t="shared" si="113"/>
        <v>1.0468844893848548E-3</v>
      </c>
      <c r="J1477" s="301">
        <f t="shared" si="114"/>
        <v>2.2903869719322265E-2</v>
      </c>
      <c r="K1477" s="111"/>
      <c r="L1477" s="222"/>
      <c r="M1477" s="7"/>
    </row>
    <row r="1478" spans="1:13" ht="15">
      <c r="A1478" s="30" t="s">
        <v>228</v>
      </c>
      <c r="B1478" s="262">
        <v>77952.820000000007</v>
      </c>
      <c r="C1478" s="219">
        <v>45050</v>
      </c>
      <c r="D1478" s="76">
        <v>45071.229861111111</v>
      </c>
      <c r="E1478" s="76">
        <v>45072</v>
      </c>
      <c r="F1478" s="273">
        <f t="shared" si="110"/>
        <v>11.114930555555475</v>
      </c>
      <c r="G1478" s="273">
        <f t="shared" si="111"/>
        <v>0.77013888888905058</v>
      </c>
      <c r="H1478" s="273">
        <f t="shared" si="112"/>
        <v>11.885069444444525</v>
      </c>
      <c r="I1478" s="303">
        <f t="shared" si="113"/>
        <v>1.0476248558438032E-3</v>
      </c>
      <c r="J1478" s="301">
        <f t="shared" si="114"/>
        <v>1.2451094163429786E-2</v>
      </c>
      <c r="K1478" s="111"/>
      <c r="L1478" s="222"/>
      <c r="M1478" s="7"/>
    </row>
    <row r="1479" spans="1:13" ht="15">
      <c r="A1479" s="30" t="s">
        <v>228</v>
      </c>
      <c r="B1479" s="262">
        <v>77953.73</v>
      </c>
      <c r="C1479" s="219">
        <v>45026</v>
      </c>
      <c r="D1479" s="76">
        <v>45047.251388888886</v>
      </c>
      <c r="E1479" s="76">
        <v>45044</v>
      </c>
      <c r="F1479" s="273">
        <f t="shared" si="110"/>
        <v>11.12569444444307</v>
      </c>
      <c r="G1479" s="273">
        <f t="shared" si="111"/>
        <v>-3.2513888888861402</v>
      </c>
      <c r="H1479" s="273">
        <f t="shared" si="112"/>
        <v>7.8743055555569299</v>
      </c>
      <c r="I1479" s="303">
        <f t="shared" si="113"/>
        <v>1.0476370855311808E-3</v>
      </c>
      <c r="J1479" s="301">
        <f t="shared" si="114"/>
        <v>8.2494145228056478E-3</v>
      </c>
      <c r="K1479" s="111"/>
      <c r="L1479" s="222"/>
      <c r="M1479" s="7"/>
    </row>
    <row r="1480" spans="1:13" ht="15">
      <c r="A1480" s="30" t="s">
        <v>228</v>
      </c>
      <c r="B1480" s="262">
        <v>77987.429999999993</v>
      </c>
      <c r="C1480" s="219">
        <v>45021</v>
      </c>
      <c r="D1480" s="76">
        <v>45031.275694444441</v>
      </c>
      <c r="E1480" s="76">
        <v>45044</v>
      </c>
      <c r="F1480" s="273">
        <f t="shared" si="110"/>
        <v>5.6378472222204437</v>
      </c>
      <c r="G1480" s="273">
        <f t="shared" si="111"/>
        <v>12.724305555559113</v>
      </c>
      <c r="H1480" s="273">
        <f t="shared" si="112"/>
        <v>18.362152777779556</v>
      </c>
      <c r="I1480" s="303">
        <f t="shared" si="113"/>
        <v>1.0480899871406662E-3</v>
      </c>
      <c r="J1480" s="301">
        <f t="shared" si="114"/>
        <v>1.9245188468737923E-2</v>
      </c>
      <c r="K1480" s="111"/>
      <c r="L1480" s="222"/>
      <c r="M1480" s="7"/>
    </row>
    <row r="1481" spans="1:13" ht="15">
      <c r="A1481" s="30" t="s">
        <v>228</v>
      </c>
      <c r="B1481" s="262">
        <v>78017.929999999993</v>
      </c>
      <c r="C1481" s="219">
        <v>45012</v>
      </c>
      <c r="D1481" s="76">
        <v>45028.331250000003</v>
      </c>
      <c r="E1481" s="76">
        <v>45030</v>
      </c>
      <c r="F1481" s="273">
        <f t="shared" si="110"/>
        <v>8.6656250000014552</v>
      </c>
      <c r="G1481" s="273">
        <f t="shared" si="111"/>
        <v>1.6687499999970896</v>
      </c>
      <c r="H1481" s="273">
        <f t="shared" si="112"/>
        <v>10.334374999998545</v>
      </c>
      <c r="I1481" s="303">
        <f t="shared" si="113"/>
        <v>1.048499883256076E-3</v>
      </c>
      <c r="J1481" s="301">
        <f t="shared" si="114"/>
        <v>1.0835590981022984E-2</v>
      </c>
      <c r="K1481" s="111"/>
      <c r="L1481" s="222"/>
      <c r="M1481" s="7"/>
    </row>
    <row r="1482" spans="1:13" ht="15">
      <c r="A1482" s="30" t="s">
        <v>228</v>
      </c>
      <c r="B1482" s="262">
        <v>78028.86</v>
      </c>
      <c r="C1482" s="219">
        <v>45082</v>
      </c>
      <c r="D1482" s="76">
        <v>45109.384027777778</v>
      </c>
      <c r="E1482" s="76">
        <v>45106</v>
      </c>
      <c r="F1482" s="273">
        <f t="shared" ref="F1482:F1545" si="115">(D1482-C1482+1)/2</f>
        <v>14.192013888889051</v>
      </c>
      <c r="G1482" s="273">
        <f t="shared" ref="G1482:G1545" si="116">E1482-D1482</f>
        <v>-3.3840277777781012</v>
      </c>
      <c r="H1482" s="273">
        <f t="shared" ref="H1482:H1545" si="117">SUM(F1482:G1482)</f>
        <v>10.807986111110949</v>
      </c>
      <c r="I1482" s="303">
        <f t="shared" ref="I1482:I1545" si="118">+B1482/B$1768</f>
        <v>1.0486467738967788E-3</v>
      </c>
      <c r="J1482" s="301">
        <f t="shared" ref="J1482:J1545" si="119">+I1482*H1482</f>
        <v>1.133375976773769E-2</v>
      </c>
      <c r="K1482" s="111"/>
      <c r="L1482" s="222"/>
      <c r="M1482" s="7"/>
    </row>
    <row r="1483" spans="1:13" ht="15">
      <c r="A1483" s="30" t="s">
        <v>228</v>
      </c>
      <c r="B1483" s="262">
        <v>78034.78</v>
      </c>
      <c r="C1483" s="219">
        <v>45082</v>
      </c>
      <c r="D1483" s="76">
        <v>45105.345138888886</v>
      </c>
      <c r="E1483" s="76">
        <v>45106</v>
      </c>
      <c r="F1483" s="273">
        <f t="shared" si="115"/>
        <v>12.17256944444307</v>
      </c>
      <c r="G1483" s="273">
        <f t="shared" si="116"/>
        <v>0.65486111111385981</v>
      </c>
      <c r="H1483" s="273">
        <f t="shared" si="117"/>
        <v>12.82743055555693</v>
      </c>
      <c r="I1483" s="303">
        <f t="shared" si="118"/>
        <v>1.048726334060819E-3</v>
      </c>
      <c r="J1483" s="301">
        <f t="shared" si="119"/>
        <v>1.3452464221948953E-2</v>
      </c>
      <c r="K1483" s="111"/>
      <c r="L1483" s="222"/>
      <c r="M1483" s="7"/>
    </row>
    <row r="1484" spans="1:13" ht="15">
      <c r="A1484" s="30" t="s">
        <v>228</v>
      </c>
      <c r="B1484" s="262">
        <v>78051.62</v>
      </c>
      <c r="C1484" s="219">
        <v>45022</v>
      </c>
      <c r="D1484" s="76">
        <v>45030.272916666669</v>
      </c>
      <c r="E1484" s="76">
        <v>45044</v>
      </c>
      <c r="F1484" s="273">
        <f t="shared" si="115"/>
        <v>4.6364583333343035</v>
      </c>
      <c r="G1484" s="273">
        <f t="shared" si="116"/>
        <v>13.727083333331393</v>
      </c>
      <c r="H1484" s="273">
        <f t="shared" si="117"/>
        <v>18.363541666665697</v>
      </c>
      <c r="I1484" s="303">
        <f t="shared" si="118"/>
        <v>1.0489526504733927E-3</v>
      </c>
      <c r="J1484" s="301">
        <f t="shared" si="119"/>
        <v>1.9262485703327566E-2</v>
      </c>
      <c r="K1484" s="111"/>
      <c r="L1484" s="222"/>
      <c r="M1484" s="7"/>
    </row>
    <row r="1485" spans="1:13" ht="15">
      <c r="A1485" s="30" t="s">
        <v>228</v>
      </c>
      <c r="B1485" s="262">
        <v>78063.92</v>
      </c>
      <c r="C1485" s="219">
        <v>45042</v>
      </c>
      <c r="D1485" s="76">
        <v>45053.393750000003</v>
      </c>
      <c r="E1485" s="76">
        <v>45058</v>
      </c>
      <c r="F1485" s="273">
        <f t="shared" si="115"/>
        <v>6.1968750000014552</v>
      </c>
      <c r="G1485" s="273">
        <f t="shared" si="116"/>
        <v>4.6062499999970896</v>
      </c>
      <c r="H1485" s="273">
        <f t="shared" si="117"/>
        <v>10.803124999998545</v>
      </c>
      <c r="I1485" s="303">
        <f t="shared" si="118"/>
        <v>1.0491179528412465E-3</v>
      </c>
      <c r="J1485" s="301">
        <f t="shared" si="119"/>
        <v>1.1333752384286563E-2</v>
      </c>
      <c r="K1485" s="111"/>
      <c r="L1485" s="222"/>
      <c r="M1485" s="7"/>
    </row>
    <row r="1486" spans="1:13" ht="15">
      <c r="A1486" s="30" t="s">
        <v>228</v>
      </c>
      <c r="B1486" s="262">
        <v>78067.100000000006</v>
      </c>
      <c r="C1486" s="219">
        <v>45019</v>
      </c>
      <c r="D1486" s="76">
        <v>45033.600694444445</v>
      </c>
      <c r="E1486" s="76">
        <v>45044</v>
      </c>
      <c r="F1486" s="273">
        <f t="shared" si="115"/>
        <v>7.8003472222226264</v>
      </c>
      <c r="G1486" s="273">
        <f t="shared" si="116"/>
        <v>10.399305555554747</v>
      </c>
      <c r="H1486" s="273">
        <f t="shared" si="117"/>
        <v>18.199652777777374</v>
      </c>
      <c r="I1486" s="303">
        <f t="shared" si="118"/>
        <v>1.0491606895509844E-3</v>
      </c>
      <c r="J1486" s="301">
        <f t="shared" si="119"/>
        <v>1.9094360257921397E-2</v>
      </c>
      <c r="K1486" s="111"/>
      <c r="L1486" s="222"/>
      <c r="M1486" s="7"/>
    </row>
    <row r="1487" spans="1:13" ht="15">
      <c r="A1487" s="30" t="s">
        <v>228</v>
      </c>
      <c r="B1487" s="262">
        <v>78094.880000000005</v>
      </c>
      <c r="C1487" s="219">
        <v>44998</v>
      </c>
      <c r="D1487" s="76">
        <v>45011.246527777781</v>
      </c>
      <c r="E1487" s="76">
        <v>45014</v>
      </c>
      <c r="F1487" s="273">
        <f t="shared" si="115"/>
        <v>7.1232638888905058</v>
      </c>
      <c r="G1487" s="273">
        <f t="shared" si="116"/>
        <v>2.7534722222189885</v>
      </c>
      <c r="H1487" s="273">
        <f t="shared" si="117"/>
        <v>9.8767361111094942</v>
      </c>
      <c r="I1487" s="303">
        <f t="shared" si="118"/>
        <v>1.0495340309964296E-3</v>
      </c>
      <c r="J1487" s="301">
        <f t="shared" si="119"/>
        <v>1.0365970663780748E-2</v>
      </c>
      <c r="K1487" s="111"/>
      <c r="L1487" s="222"/>
      <c r="M1487" s="7"/>
    </row>
    <row r="1488" spans="1:13" ht="15">
      <c r="A1488" s="30" t="s">
        <v>228</v>
      </c>
      <c r="B1488" s="262">
        <v>78105.8</v>
      </c>
      <c r="C1488" s="219">
        <v>45078</v>
      </c>
      <c r="D1488" s="76">
        <v>45095.26666666667</v>
      </c>
      <c r="E1488" s="76">
        <v>45106</v>
      </c>
      <c r="F1488" s="273">
        <f t="shared" si="115"/>
        <v>9.1333333333350311</v>
      </c>
      <c r="G1488" s="273">
        <f t="shared" si="116"/>
        <v>10.733333333329938</v>
      </c>
      <c r="H1488" s="273">
        <f t="shared" si="117"/>
        <v>19.866666666664969</v>
      </c>
      <c r="I1488" s="303">
        <f t="shared" si="118"/>
        <v>1.0496807872449633E-3</v>
      </c>
      <c r="J1488" s="301">
        <f t="shared" si="119"/>
        <v>2.0853658306598157E-2</v>
      </c>
      <c r="K1488" s="111"/>
      <c r="L1488" s="222"/>
      <c r="M1488" s="7"/>
    </row>
    <row r="1489" spans="1:13" ht="15">
      <c r="A1489" s="30" t="s">
        <v>228</v>
      </c>
      <c r="B1489" s="262">
        <v>78113.09</v>
      </c>
      <c r="C1489" s="219">
        <v>45019</v>
      </c>
      <c r="D1489" s="76">
        <v>45034.230555555558</v>
      </c>
      <c r="E1489" s="76">
        <v>45044</v>
      </c>
      <c r="F1489" s="273">
        <f t="shared" si="115"/>
        <v>8.1152777777788287</v>
      </c>
      <c r="G1489" s="273">
        <f t="shared" si="116"/>
        <v>9.7694444444423425</v>
      </c>
      <c r="H1489" s="273">
        <f t="shared" si="117"/>
        <v>17.884722222221171</v>
      </c>
      <c r="I1489" s="303">
        <f t="shared" si="118"/>
        <v>1.0497787591361545E-3</v>
      </c>
      <c r="J1489" s="301">
        <f t="shared" si="119"/>
        <v>1.8775001501938147E-2</v>
      </c>
      <c r="K1489" s="111"/>
      <c r="L1489" s="222"/>
      <c r="M1489" s="7"/>
    </row>
    <row r="1490" spans="1:13" ht="15">
      <c r="A1490" s="30" t="s">
        <v>228</v>
      </c>
      <c r="B1490" s="262">
        <v>78130.39</v>
      </c>
      <c r="C1490" s="219">
        <v>45042</v>
      </c>
      <c r="D1490" s="76">
        <v>45054.244444444441</v>
      </c>
      <c r="E1490" s="76">
        <v>45058</v>
      </c>
      <c r="F1490" s="273">
        <f t="shared" si="115"/>
        <v>6.6222222222204437</v>
      </c>
      <c r="G1490" s="273">
        <f t="shared" si="116"/>
        <v>3.7555555555591127</v>
      </c>
      <c r="H1490" s="273">
        <f t="shared" si="117"/>
        <v>10.377777777779556</v>
      </c>
      <c r="I1490" s="303">
        <f t="shared" si="118"/>
        <v>1.0500112575885017E-3</v>
      </c>
      <c r="J1490" s="301">
        <f t="shared" si="119"/>
        <v>1.089678349542032E-2</v>
      </c>
      <c r="K1490" s="111"/>
      <c r="L1490" s="222"/>
      <c r="M1490" s="7"/>
    </row>
    <row r="1491" spans="1:13" ht="15">
      <c r="A1491" s="30" t="s">
        <v>228</v>
      </c>
      <c r="B1491" s="262">
        <v>78207.34</v>
      </c>
      <c r="C1491" s="219">
        <v>45082</v>
      </c>
      <c r="D1491" s="76">
        <v>45108.381944444445</v>
      </c>
      <c r="E1491" s="76">
        <v>45106</v>
      </c>
      <c r="F1491" s="273">
        <f t="shared" si="115"/>
        <v>13.690972222222626</v>
      </c>
      <c r="G1491" s="273">
        <f t="shared" si="116"/>
        <v>-2.3819444444452529</v>
      </c>
      <c r="H1491" s="273">
        <f t="shared" si="117"/>
        <v>11.309027777777374</v>
      </c>
      <c r="I1491" s="303">
        <f t="shared" si="118"/>
        <v>1.0510454053288551E-3</v>
      </c>
      <c r="J1491" s="301">
        <f t="shared" si="119"/>
        <v>1.1886301684569301E-2</v>
      </c>
      <c r="K1491" s="111"/>
      <c r="L1491" s="222"/>
      <c r="M1491" s="7"/>
    </row>
    <row r="1492" spans="1:13" ht="15">
      <c r="A1492" s="30" t="s">
        <v>228</v>
      </c>
      <c r="B1492" s="262">
        <v>78229.649999999994</v>
      </c>
      <c r="C1492" s="219">
        <v>45047</v>
      </c>
      <c r="D1492" s="76">
        <v>45065.243055555555</v>
      </c>
      <c r="E1492" s="76">
        <v>45072</v>
      </c>
      <c r="F1492" s="273">
        <f t="shared" si="115"/>
        <v>9.6215277777773736</v>
      </c>
      <c r="G1492" s="273">
        <f t="shared" si="116"/>
        <v>6.7569444444452529</v>
      </c>
      <c r="H1492" s="273">
        <f t="shared" si="117"/>
        <v>16.378472222222626</v>
      </c>
      <c r="I1492" s="303">
        <f t="shared" si="118"/>
        <v>1.0513452342578646E-3</v>
      </c>
      <c r="J1492" s="301">
        <f t="shared" si="119"/>
        <v>1.7219428715258576E-2</v>
      </c>
      <c r="K1492" s="111"/>
      <c r="L1492" s="222"/>
      <c r="M1492" s="7"/>
    </row>
    <row r="1493" spans="1:13" ht="15">
      <c r="A1493" s="30" t="s">
        <v>228</v>
      </c>
      <c r="B1493" s="262">
        <v>78368.06</v>
      </c>
      <c r="C1493" s="219">
        <v>45020</v>
      </c>
      <c r="D1493" s="76">
        <v>45033.599999999999</v>
      </c>
      <c r="E1493" s="76">
        <v>45044</v>
      </c>
      <c r="F1493" s="273">
        <f t="shared" si="115"/>
        <v>7.2999999999992724</v>
      </c>
      <c r="G1493" s="273">
        <f t="shared" si="116"/>
        <v>10.400000000001455</v>
      </c>
      <c r="H1493" s="273">
        <f t="shared" si="117"/>
        <v>17.700000000000728</v>
      </c>
      <c r="I1493" s="303">
        <f t="shared" si="118"/>
        <v>1.0532053562688111E-3</v>
      </c>
      <c r="J1493" s="301">
        <f t="shared" si="119"/>
        <v>1.8641734805958723E-2</v>
      </c>
      <c r="K1493" s="111"/>
      <c r="L1493" s="222"/>
      <c r="M1493" s="7"/>
    </row>
    <row r="1494" spans="1:13" ht="15">
      <c r="A1494" s="30" t="s">
        <v>228</v>
      </c>
      <c r="B1494" s="262">
        <v>78416.77</v>
      </c>
      <c r="C1494" s="219">
        <v>45027</v>
      </c>
      <c r="D1494" s="76">
        <v>45049.311111111114</v>
      </c>
      <c r="E1494" s="76">
        <v>45044</v>
      </c>
      <c r="F1494" s="273">
        <f t="shared" si="115"/>
        <v>11.65555555555693</v>
      </c>
      <c r="G1494" s="273">
        <f t="shared" si="116"/>
        <v>-5.3111111111138598</v>
      </c>
      <c r="H1494" s="273">
        <f t="shared" si="117"/>
        <v>6.3444444444430701</v>
      </c>
      <c r="I1494" s="303">
        <f t="shared" si="118"/>
        <v>1.053859980523946E-3</v>
      </c>
      <c r="J1494" s="301">
        <f t="shared" si="119"/>
        <v>6.6861560986560308E-3</v>
      </c>
      <c r="K1494" s="111"/>
      <c r="L1494" s="222"/>
      <c r="M1494" s="7"/>
    </row>
    <row r="1495" spans="1:13" ht="15">
      <c r="A1495" s="30" t="s">
        <v>228</v>
      </c>
      <c r="B1495" s="262">
        <v>78421.78</v>
      </c>
      <c r="C1495" s="219">
        <v>45027</v>
      </c>
      <c r="D1495" s="76">
        <v>45044.265972222223</v>
      </c>
      <c r="E1495" s="76">
        <v>45044</v>
      </c>
      <c r="F1495" s="273">
        <f t="shared" si="115"/>
        <v>9.132986111111677</v>
      </c>
      <c r="G1495" s="273">
        <f t="shared" si="116"/>
        <v>-0.26597222222335404</v>
      </c>
      <c r="H1495" s="273">
        <f t="shared" si="117"/>
        <v>8.867013888888323</v>
      </c>
      <c r="I1495" s="303">
        <f t="shared" si="118"/>
        <v>1.0539273110006082E-3</v>
      </c>
      <c r="J1495" s="301">
        <f t="shared" si="119"/>
        <v>9.3451881045211148E-3</v>
      </c>
      <c r="K1495" s="111"/>
      <c r="L1495" s="222"/>
      <c r="M1495" s="7"/>
    </row>
    <row r="1496" spans="1:13" ht="15">
      <c r="A1496" s="30" t="s">
        <v>228</v>
      </c>
      <c r="B1496" s="262">
        <v>78518.759999999995</v>
      </c>
      <c r="C1496" s="219">
        <v>45022</v>
      </c>
      <c r="D1496" s="76">
        <v>45032.279166666667</v>
      </c>
      <c r="E1496" s="76">
        <v>45044</v>
      </c>
      <c r="F1496" s="273">
        <f t="shared" si="115"/>
        <v>5.6395833333335759</v>
      </c>
      <c r="G1496" s="273">
        <f t="shared" si="116"/>
        <v>11.720833333332848</v>
      </c>
      <c r="H1496" s="273">
        <f t="shared" si="117"/>
        <v>17.360416666666424</v>
      </c>
      <c r="I1496" s="303">
        <f t="shared" si="118"/>
        <v>1.0552306462554423E-3</v>
      </c>
      <c r="J1496" s="301">
        <f t="shared" si="119"/>
        <v>1.8319243698430163E-2</v>
      </c>
      <c r="K1496" s="111"/>
      <c r="L1496" s="222"/>
      <c r="M1496" s="7"/>
    </row>
    <row r="1497" spans="1:13" ht="15">
      <c r="A1497" s="30" t="s">
        <v>228</v>
      </c>
      <c r="B1497" s="262">
        <v>78591.149999999994</v>
      </c>
      <c r="C1497" s="219">
        <v>45021</v>
      </c>
      <c r="D1497" s="76">
        <v>45031.273611111108</v>
      </c>
      <c r="E1497" s="76">
        <v>45044</v>
      </c>
      <c r="F1497" s="273">
        <f t="shared" si="115"/>
        <v>5.6368055555540195</v>
      </c>
      <c r="G1497" s="273">
        <f t="shared" si="116"/>
        <v>12.726388888891961</v>
      </c>
      <c r="H1497" s="273">
        <f t="shared" si="117"/>
        <v>18.36319444444598</v>
      </c>
      <c r="I1497" s="303">
        <f t="shared" si="118"/>
        <v>1.0562035111667378E-3</v>
      </c>
      <c r="J1497" s="301">
        <f t="shared" si="119"/>
        <v>1.9395270448461378E-2</v>
      </c>
      <c r="K1497" s="111"/>
      <c r="L1497" s="222"/>
      <c r="M1497" s="7"/>
    </row>
    <row r="1498" spans="1:13" ht="15">
      <c r="A1498" s="30" t="s">
        <v>228</v>
      </c>
      <c r="B1498" s="262">
        <v>78604.81</v>
      </c>
      <c r="C1498" s="219">
        <v>45020</v>
      </c>
      <c r="D1498" s="76">
        <v>45033.599305555559</v>
      </c>
      <c r="E1498" s="76">
        <v>45044</v>
      </c>
      <c r="F1498" s="273">
        <f t="shared" si="115"/>
        <v>7.2996527777795563</v>
      </c>
      <c r="G1498" s="273">
        <f t="shared" si="116"/>
        <v>10.400694444440887</v>
      </c>
      <c r="H1498" s="273">
        <f t="shared" si="117"/>
        <v>17.700347222220444</v>
      </c>
      <c r="I1498" s="303">
        <f t="shared" si="118"/>
        <v>1.0563870908695738E-3</v>
      </c>
      <c r="J1498" s="301">
        <f t="shared" si="119"/>
        <v>1.8698418309462797E-2</v>
      </c>
      <c r="K1498" s="111"/>
      <c r="L1498" s="222"/>
      <c r="M1498" s="7"/>
    </row>
    <row r="1499" spans="1:13" ht="15">
      <c r="A1499" s="30" t="s">
        <v>228</v>
      </c>
      <c r="B1499" s="262">
        <v>78658.539999999994</v>
      </c>
      <c r="C1499" s="219">
        <v>45077</v>
      </c>
      <c r="D1499" s="76">
        <v>45091.268750000003</v>
      </c>
      <c r="E1499" s="76">
        <v>45091</v>
      </c>
      <c r="F1499" s="273">
        <f t="shared" si="115"/>
        <v>7.6343750000014552</v>
      </c>
      <c r="G1499" s="273">
        <f t="shared" si="116"/>
        <v>-0.26875000000291038</v>
      </c>
      <c r="H1499" s="273">
        <f t="shared" si="117"/>
        <v>7.3656249999985448</v>
      </c>
      <c r="I1499" s="303">
        <f t="shared" si="118"/>
        <v>1.0571091799935397E-3</v>
      </c>
      <c r="J1499" s="301">
        <f t="shared" si="119"/>
        <v>7.7862698038883779E-3</v>
      </c>
      <c r="K1499" s="111"/>
      <c r="L1499" s="222"/>
      <c r="M1499" s="7"/>
    </row>
    <row r="1500" spans="1:13" ht="15">
      <c r="A1500" s="30" t="s">
        <v>228</v>
      </c>
      <c r="B1500" s="262">
        <v>78816.070000000007</v>
      </c>
      <c r="C1500" s="219">
        <v>45027</v>
      </c>
      <c r="D1500" s="76">
        <v>45048.254166666666</v>
      </c>
      <c r="E1500" s="76">
        <v>45044</v>
      </c>
      <c r="F1500" s="273">
        <f t="shared" si="115"/>
        <v>11.127083333332848</v>
      </c>
      <c r="G1500" s="273">
        <f t="shared" si="116"/>
        <v>-4.2541666666656965</v>
      </c>
      <c r="H1500" s="273">
        <f t="shared" si="117"/>
        <v>6.8729166666671517</v>
      </c>
      <c r="I1500" s="303">
        <f t="shared" si="118"/>
        <v>1.0592262598315891E-3</v>
      </c>
      <c r="J1500" s="301">
        <f t="shared" si="119"/>
        <v>7.2799738149680396E-3</v>
      </c>
      <c r="K1500" s="111"/>
      <c r="L1500" s="222"/>
      <c r="M1500" s="7"/>
    </row>
    <row r="1501" spans="1:13" ht="15">
      <c r="A1501" s="30" t="s">
        <v>228</v>
      </c>
      <c r="B1501" s="262">
        <v>79127.5</v>
      </c>
      <c r="C1501" s="219">
        <v>45082</v>
      </c>
      <c r="D1501" s="76">
        <v>45096.522222222222</v>
      </c>
      <c r="E1501" s="76">
        <v>45106</v>
      </c>
      <c r="F1501" s="273">
        <f t="shared" si="115"/>
        <v>7.7611111111109494</v>
      </c>
      <c r="G1501" s="273">
        <f t="shared" si="116"/>
        <v>9.4777777777781012</v>
      </c>
      <c r="H1501" s="273">
        <f t="shared" si="117"/>
        <v>17.238888888889051</v>
      </c>
      <c r="I1501" s="303">
        <f t="shared" si="118"/>
        <v>1.0634116351503451E-3</v>
      </c>
      <c r="J1501" s="301">
        <f t="shared" si="119"/>
        <v>1.8332035021508621E-2</v>
      </c>
      <c r="K1501" s="111"/>
      <c r="L1501" s="222"/>
      <c r="M1501" s="7"/>
    </row>
    <row r="1502" spans="1:13" ht="15">
      <c r="A1502" s="30" t="s">
        <v>228</v>
      </c>
      <c r="B1502" s="262">
        <v>79228.570000000007</v>
      </c>
      <c r="C1502" s="219">
        <v>45077</v>
      </c>
      <c r="D1502" s="76">
        <v>45089.570833333331</v>
      </c>
      <c r="E1502" s="76">
        <v>45091</v>
      </c>
      <c r="F1502" s="273">
        <f t="shared" si="115"/>
        <v>6.7854166666656965</v>
      </c>
      <c r="G1502" s="273">
        <f t="shared" si="116"/>
        <v>1.4291666666686069</v>
      </c>
      <c r="H1502" s="273">
        <f t="shared" si="117"/>
        <v>8.2145833333343035</v>
      </c>
      <c r="I1502" s="303">
        <f t="shared" si="118"/>
        <v>1.0647699368022949E-3</v>
      </c>
      <c r="J1502" s="301">
        <f t="shared" si="119"/>
        <v>8.7466413766915524E-3</v>
      </c>
      <c r="K1502" s="111"/>
      <c r="L1502" s="222"/>
      <c r="M1502" s="7"/>
    </row>
    <row r="1503" spans="1:13" ht="15">
      <c r="A1503" s="30" t="s">
        <v>227</v>
      </c>
      <c r="B1503" s="262">
        <v>79495.5</v>
      </c>
      <c r="C1503" s="219">
        <v>45258</v>
      </c>
      <c r="D1503" s="76">
        <v>45264.4375</v>
      </c>
      <c r="E1503" s="76">
        <v>45274</v>
      </c>
      <c r="F1503" s="273">
        <f t="shared" si="115"/>
        <v>3.71875</v>
      </c>
      <c r="G1503" s="273">
        <f t="shared" si="116"/>
        <v>9.5625</v>
      </c>
      <c r="H1503" s="273">
        <f t="shared" si="117"/>
        <v>13.28125</v>
      </c>
      <c r="I1503" s="303">
        <f t="shared" si="118"/>
        <v>1.0683572669690595E-3</v>
      </c>
      <c r="J1503" s="301">
        <f t="shared" si="119"/>
        <v>1.4189119951932823E-2</v>
      </c>
      <c r="K1503" s="111"/>
      <c r="L1503" s="222"/>
      <c r="M1503" s="7"/>
    </row>
    <row r="1504" spans="1:13" ht="15">
      <c r="A1504" s="30" t="s">
        <v>228</v>
      </c>
      <c r="B1504" s="262">
        <v>80007.59</v>
      </c>
      <c r="C1504" s="219">
        <v>45082</v>
      </c>
      <c r="D1504" s="76">
        <v>45097.348611111112</v>
      </c>
      <c r="E1504" s="76">
        <v>45106</v>
      </c>
      <c r="F1504" s="273">
        <f t="shared" si="115"/>
        <v>8.1743055555562023</v>
      </c>
      <c r="G1504" s="273">
        <f t="shared" si="116"/>
        <v>8.6513888888875954</v>
      </c>
      <c r="H1504" s="273">
        <f t="shared" si="117"/>
        <v>16.825694444443798</v>
      </c>
      <c r="I1504" s="303">
        <f t="shared" si="118"/>
        <v>1.0752393555507047E-3</v>
      </c>
      <c r="J1504" s="301">
        <f t="shared" si="119"/>
        <v>1.8091648851136823E-2</v>
      </c>
      <c r="K1504" s="111"/>
      <c r="L1504" s="222"/>
      <c r="M1504" s="7"/>
    </row>
    <row r="1505" spans="1:13" ht="15">
      <c r="A1505" s="30" t="s">
        <v>228</v>
      </c>
      <c r="B1505" s="262">
        <v>80453.33</v>
      </c>
      <c r="C1505" s="219">
        <v>45082</v>
      </c>
      <c r="D1505" s="76">
        <v>45096.521527777775</v>
      </c>
      <c r="E1505" s="76">
        <v>45106</v>
      </c>
      <c r="F1505" s="273">
        <f t="shared" si="115"/>
        <v>7.7607638888875954</v>
      </c>
      <c r="G1505" s="273">
        <f t="shared" si="116"/>
        <v>9.4784722222248092</v>
      </c>
      <c r="H1505" s="273">
        <f t="shared" si="117"/>
        <v>17.239236111112405</v>
      </c>
      <c r="I1505" s="303">
        <f t="shared" si="118"/>
        <v>1.0812297520911228E-3</v>
      </c>
      <c r="J1505" s="301">
        <f t="shared" si="119"/>
        <v>1.8639574986658396E-2</v>
      </c>
      <c r="K1505" s="111"/>
      <c r="L1505" s="222"/>
      <c r="M1505" s="7"/>
    </row>
    <row r="1506" spans="1:13" ht="15">
      <c r="A1506" s="30" t="s">
        <v>228</v>
      </c>
      <c r="B1506" s="262">
        <v>80613.600000000006</v>
      </c>
      <c r="C1506" s="219">
        <v>45078</v>
      </c>
      <c r="D1506" s="76">
        <v>45094.265277777777</v>
      </c>
      <c r="E1506" s="76">
        <v>45106</v>
      </c>
      <c r="F1506" s="273">
        <f t="shared" si="115"/>
        <v>8.632638888888323</v>
      </c>
      <c r="G1506" s="273">
        <f t="shared" si="116"/>
        <v>11.734722222223354</v>
      </c>
      <c r="H1506" s="273">
        <f t="shared" si="117"/>
        <v>20.367361111111677</v>
      </c>
      <c r="I1506" s="303">
        <f t="shared" si="118"/>
        <v>1.0833836553834743E-3</v>
      </c>
      <c r="J1506" s="301">
        <f t="shared" si="119"/>
        <v>2.2065666131071391E-2</v>
      </c>
      <c r="K1506" s="111"/>
      <c r="L1506" s="222"/>
      <c r="M1506" s="7"/>
    </row>
    <row r="1507" spans="1:13" ht="15">
      <c r="A1507" s="30" t="s">
        <v>228</v>
      </c>
      <c r="B1507" s="262">
        <v>81004.240000000005</v>
      </c>
      <c r="C1507" s="219">
        <v>45078</v>
      </c>
      <c r="D1507" s="76">
        <v>45109.384722222225</v>
      </c>
      <c r="E1507" s="76">
        <v>45106</v>
      </c>
      <c r="F1507" s="273">
        <f t="shared" si="115"/>
        <v>16.192361111112405</v>
      </c>
      <c r="G1507" s="273">
        <f t="shared" si="116"/>
        <v>-3.3847222222248092</v>
      </c>
      <c r="H1507" s="273">
        <f t="shared" si="117"/>
        <v>12.807638888887595</v>
      </c>
      <c r="I1507" s="303">
        <f t="shared" si="118"/>
        <v>1.088633551072775E-3</v>
      </c>
      <c r="J1507" s="301">
        <f t="shared" si="119"/>
        <v>1.3942825404467472E-2</v>
      </c>
      <c r="K1507" s="111"/>
      <c r="L1507" s="222"/>
      <c r="M1507" s="7"/>
    </row>
    <row r="1508" spans="1:13" ht="15">
      <c r="A1508" s="30" t="s">
        <v>228</v>
      </c>
      <c r="B1508" s="262">
        <v>81033.38</v>
      </c>
      <c r="C1508" s="219">
        <v>45063</v>
      </c>
      <c r="D1508" s="76">
        <v>45085.350694444445</v>
      </c>
      <c r="E1508" s="76">
        <v>45091</v>
      </c>
      <c r="F1508" s="273">
        <f t="shared" si="115"/>
        <v>11.675347222222626</v>
      </c>
      <c r="G1508" s="273">
        <f t="shared" si="116"/>
        <v>5.6493055555547471</v>
      </c>
      <c r="H1508" s="273">
        <f t="shared" si="117"/>
        <v>17.324652777777374</v>
      </c>
      <c r="I1508" s="303">
        <f t="shared" si="118"/>
        <v>1.0890251698532024E-3</v>
      </c>
      <c r="J1508" s="301">
        <f t="shared" si="119"/>
        <v>1.8866982933966759E-2</v>
      </c>
      <c r="K1508" s="111"/>
      <c r="L1508" s="222"/>
      <c r="M1508" s="7"/>
    </row>
    <row r="1509" spans="1:13" ht="15">
      <c r="A1509" s="30" t="s">
        <v>228</v>
      </c>
      <c r="B1509" s="262">
        <v>81318.399999999994</v>
      </c>
      <c r="C1509" s="219">
        <v>45069</v>
      </c>
      <c r="D1509" s="76">
        <v>45082.247916666667</v>
      </c>
      <c r="E1509" s="76">
        <v>45091</v>
      </c>
      <c r="F1509" s="273">
        <f t="shared" si="115"/>
        <v>7.1239583333335759</v>
      </c>
      <c r="G1509" s="273">
        <f t="shared" si="116"/>
        <v>8.7520833333328483</v>
      </c>
      <c r="H1509" s="273">
        <f t="shared" si="117"/>
        <v>15.876041666666424</v>
      </c>
      <c r="I1509" s="303">
        <f t="shared" si="118"/>
        <v>1.0928556154536642E-3</v>
      </c>
      <c r="J1509" s="301">
        <f t="shared" si="119"/>
        <v>1.7350221286592752E-2</v>
      </c>
      <c r="K1509" s="111"/>
      <c r="L1509" s="222"/>
      <c r="M1509" s="7"/>
    </row>
    <row r="1510" spans="1:13" ht="15">
      <c r="A1510" s="30" t="s">
        <v>228</v>
      </c>
      <c r="B1510" s="262">
        <v>81504.62</v>
      </c>
      <c r="C1510" s="219">
        <v>45069</v>
      </c>
      <c r="D1510" s="76">
        <v>45088.356249999997</v>
      </c>
      <c r="E1510" s="76">
        <v>45091</v>
      </c>
      <c r="F1510" s="273">
        <f t="shared" si="115"/>
        <v>10.178124999998545</v>
      </c>
      <c r="G1510" s="273">
        <f t="shared" si="116"/>
        <v>2.6437500000029104</v>
      </c>
      <c r="H1510" s="273">
        <f t="shared" si="117"/>
        <v>12.821875000001455</v>
      </c>
      <c r="I1510" s="303">
        <f t="shared" si="118"/>
        <v>1.0953582664245366E-3</v>
      </c>
      <c r="J1510" s="301">
        <f t="shared" si="119"/>
        <v>1.4044546772313699E-2</v>
      </c>
      <c r="K1510" s="111"/>
      <c r="L1510" s="222"/>
      <c r="M1510" s="7"/>
    </row>
    <row r="1511" spans="1:13" ht="15">
      <c r="A1511" s="30" t="s">
        <v>227</v>
      </c>
      <c r="B1511" s="262">
        <v>81561.38</v>
      </c>
      <c r="C1511" s="219">
        <v>45243</v>
      </c>
      <c r="D1511" s="76">
        <v>45257.548611111109</v>
      </c>
      <c r="E1511" s="76">
        <v>45259</v>
      </c>
      <c r="F1511" s="273">
        <f t="shared" si="115"/>
        <v>7.7743055555547471</v>
      </c>
      <c r="G1511" s="273">
        <f t="shared" si="116"/>
        <v>1.4513888888905058</v>
      </c>
      <c r="H1511" s="273">
        <f t="shared" si="117"/>
        <v>9.2256944444452529</v>
      </c>
      <c r="I1511" s="303">
        <f t="shared" si="118"/>
        <v>1.0961210763757057E-3</v>
      </c>
      <c r="J1511" s="301">
        <f t="shared" si="119"/>
        <v>1.0112478124758699E-2</v>
      </c>
      <c r="K1511" s="111"/>
      <c r="L1511" s="222"/>
      <c r="M1511" s="7"/>
    </row>
    <row r="1512" spans="1:13" ht="15">
      <c r="A1512" s="30" t="s">
        <v>230</v>
      </c>
      <c r="B1512" s="262">
        <v>81566.100000000006</v>
      </c>
      <c r="C1512" s="219">
        <v>45111</v>
      </c>
      <c r="D1512" s="76">
        <v>45121.556250000001</v>
      </c>
      <c r="E1512" s="76">
        <v>45135</v>
      </c>
      <c r="F1512" s="273">
        <f t="shared" si="115"/>
        <v>5.7781250000007276</v>
      </c>
      <c r="G1512" s="273">
        <f t="shared" si="116"/>
        <v>13.443749999998545</v>
      </c>
      <c r="H1512" s="273">
        <f t="shared" si="117"/>
        <v>19.221874999999272</v>
      </c>
      <c r="I1512" s="303">
        <f t="shared" si="118"/>
        <v>1.0961845094794676E-3</v>
      </c>
      <c r="J1512" s="301">
        <f t="shared" si="119"/>
        <v>2.1070721618149844E-2</v>
      </c>
      <c r="K1512" s="111"/>
      <c r="L1512" s="222"/>
      <c r="M1512" s="7"/>
    </row>
    <row r="1513" spans="1:13" ht="15">
      <c r="A1513" s="30" t="s">
        <v>227</v>
      </c>
      <c r="B1513" s="262">
        <v>81588.679999999993</v>
      </c>
      <c r="C1513" s="219">
        <v>45243</v>
      </c>
      <c r="D1513" s="76">
        <v>45260.317361111112</v>
      </c>
      <c r="E1513" s="76">
        <v>45259</v>
      </c>
      <c r="F1513" s="273">
        <f t="shared" si="115"/>
        <v>9.1586805555562023</v>
      </c>
      <c r="G1513" s="273">
        <f t="shared" si="116"/>
        <v>-1.3173611111124046</v>
      </c>
      <c r="H1513" s="273">
        <f t="shared" si="117"/>
        <v>7.8413194444437977</v>
      </c>
      <c r="I1513" s="303">
        <f t="shared" si="118"/>
        <v>1.0964879669970397E-3</v>
      </c>
      <c r="J1513" s="301">
        <f t="shared" si="119"/>
        <v>8.5979124162125359E-3</v>
      </c>
      <c r="K1513" s="111"/>
      <c r="L1513" s="222"/>
      <c r="M1513" s="7"/>
    </row>
    <row r="1514" spans="1:13" ht="15">
      <c r="A1514" s="30" t="s">
        <v>228</v>
      </c>
      <c r="B1514" s="262">
        <v>81667.62</v>
      </c>
      <c r="C1514" s="219">
        <v>45063</v>
      </c>
      <c r="D1514" s="76">
        <v>45084.231249999997</v>
      </c>
      <c r="E1514" s="76">
        <v>45091</v>
      </c>
      <c r="F1514" s="273">
        <f t="shared" si="115"/>
        <v>11.115624999998545</v>
      </c>
      <c r="G1514" s="273">
        <f t="shared" si="116"/>
        <v>6.7687500000029104</v>
      </c>
      <c r="H1514" s="273">
        <f t="shared" si="117"/>
        <v>17.884375000001455</v>
      </c>
      <c r="I1514" s="303">
        <f t="shared" si="118"/>
        <v>1.0975488587790215E-3</v>
      </c>
      <c r="J1514" s="301">
        <f t="shared" si="119"/>
        <v>1.962897537122766E-2</v>
      </c>
      <c r="K1514" s="111"/>
      <c r="L1514" s="222"/>
      <c r="M1514" s="7"/>
    </row>
    <row r="1515" spans="1:13" ht="15">
      <c r="A1515" s="30" t="s">
        <v>228</v>
      </c>
      <c r="B1515" s="262">
        <v>81757.31</v>
      </c>
      <c r="C1515" s="219">
        <v>45063</v>
      </c>
      <c r="D1515" s="76">
        <v>45080.254166666666</v>
      </c>
      <c r="E1515" s="76">
        <v>45091</v>
      </c>
      <c r="F1515" s="273">
        <f t="shared" si="115"/>
        <v>9.1270833333328483</v>
      </c>
      <c r="G1515" s="273">
        <f t="shared" si="116"/>
        <v>10.745833333334303</v>
      </c>
      <c r="H1515" s="273">
        <f t="shared" si="117"/>
        <v>19.872916666667152</v>
      </c>
      <c r="I1515" s="303">
        <f t="shared" si="118"/>
        <v>1.0987542221426643E-3</v>
      </c>
      <c r="J1515" s="301">
        <f t="shared" si="119"/>
        <v>2.1835451093789853E-2</v>
      </c>
      <c r="K1515" s="111"/>
      <c r="L1515" s="222"/>
      <c r="M1515" s="7"/>
    </row>
    <row r="1516" spans="1:13" ht="15">
      <c r="A1516" s="30" t="s">
        <v>227</v>
      </c>
      <c r="B1516" s="262">
        <v>81789.75</v>
      </c>
      <c r="C1516" s="219">
        <v>45081</v>
      </c>
      <c r="D1516" s="76">
        <v>45100.54791666667</v>
      </c>
      <c r="E1516" s="76">
        <v>45106</v>
      </c>
      <c r="F1516" s="273">
        <f t="shared" si="115"/>
        <v>10.273958333335031</v>
      </c>
      <c r="G1516" s="273">
        <f t="shared" si="116"/>
        <v>5.4520833333299379</v>
      </c>
      <c r="H1516" s="273">
        <f t="shared" si="117"/>
        <v>15.726041666664969</v>
      </c>
      <c r="I1516" s="303">
        <f t="shared" si="118"/>
        <v>1.0991901903388574E-3</v>
      </c>
      <c r="J1516" s="301">
        <f t="shared" si="119"/>
        <v>1.7285910732858269E-2</v>
      </c>
      <c r="K1516" s="111"/>
      <c r="L1516" s="222"/>
      <c r="M1516" s="7"/>
    </row>
    <row r="1517" spans="1:13" ht="15">
      <c r="A1517" s="30" t="s">
        <v>227</v>
      </c>
      <c r="B1517" s="262">
        <v>82115.25</v>
      </c>
      <c r="C1517" s="219">
        <v>45117</v>
      </c>
      <c r="D1517" s="76">
        <v>45145.304166666669</v>
      </c>
      <c r="E1517" s="76">
        <v>45135</v>
      </c>
      <c r="F1517" s="273">
        <f t="shared" si="115"/>
        <v>14.652083333334303</v>
      </c>
      <c r="G1517" s="273">
        <f t="shared" si="116"/>
        <v>-10.304166666668607</v>
      </c>
      <c r="H1517" s="273">
        <f t="shared" si="117"/>
        <v>4.3479166666656965</v>
      </c>
      <c r="I1517" s="303">
        <f t="shared" si="118"/>
        <v>1.1035646554393779E-3</v>
      </c>
      <c r="J1517" s="301">
        <f t="shared" si="119"/>
        <v>4.798207158128058E-3</v>
      </c>
      <c r="K1517" s="111"/>
      <c r="L1517" s="222"/>
      <c r="M1517" s="7"/>
    </row>
    <row r="1518" spans="1:13" ht="15">
      <c r="A1518" s="30" t="s">
        <v>228</v>
      </c>
      <c r="B1518" s="262">
        <v>82199.86</v>
      </c>
      <c r="C1518" s="219">
        <v>45069</v>
      </c>
      <c r="D1518" s="76">
        <v>45083.257638888892</v>
      </c>
      <c r="E1518" s="76">
        <v>45091</v>
      </c>
      <c r="F1518" s="273">
        <f t="shared" si="115"/>
        <v>7.6288194444459805</v>
      </c>
      <c r="G1518" s="273">
        <f t="shared" si="116"/>
        <v>7.742361111108039</v>
      </c>
      <c r="H1518" s="273">
        <f t="shared" si="117"/>
        <v>15.37118055555402</v>
      </c>
      <c r="I1518" s="303">
        <f t="shared" si="118"/>
        <v>1.1047017475811754E-3</v>
      </c>
      <c r="J1518" s="301">
        <f t="shared" si="119"/>
        <v>1.6980570022106307E-2</v>
      </c>
      <c r="K1518" s="111"/>
      <c r="L1518" s="222"/>
      <c r="M1518" s="7"/>
    </row>
    <row r="1519" spans="1:13" ht="15">
      <c r="A1519" s="30" t="s">
        <v>228</v>
      </c>
      <c r="B1519" s="262">
        <v>82222.17</v>
      </c>
      <c r="C1519" s="219">
        <v>45069</v>
      </c>
      <c r="D1519" s="76">
        <v>45081.257638888892</v>
      </c>
      <c r="E1519" s="76">
        <v>45091</v>
      </c>
      <c r="F1519" s="273">
        <f t="shared" si="115"/>
        <v>6.6288194444459805</v>
      </c>
      <c r="G1519" s="273">
        <f t="shared" si="116"/>
        <v>9.742361111108039</v>
      </c>
      <c r="H1519" s="273">
        <f t="shared" si="117"/>
        <v>16.37118055555402</v>
      </c>
      <c r="I1519" s="303">
        <f t="shared" si="118"/>
        <v>1.1050015765101848E-3</v>
      </c>
      <c r="J1519" s="301">
        <f t="shared" si="119"/>
        <v>1.8090180323220077E-2</v>
      </c>
      <c r="K1519" s="111"/>
      <c r="L1519" s="222"/>
      <c r="M1519" s="7"/>
    </row>
    <row r="1520" spans="1:13" ht="15">
      <c r="A1520" s="30" t="s">
        <v>227</v>
      </c>
      <c r="B1520" s="262">
        <v>82271.179999999993</v>
      </c>
      <c r="C1520" s="219">
        <v>44945</v>
      </c>
      <c r="D1520" s="76">
        <v>44962.23333333333</v>
      </c>
      <c r="E1520" s="76">
        <v>44971</v>
      </c>
      <c r="F1520" s="273">
        <f t="shared" si="115"/>
        <v>9.1166666666649689</v>
      </c>
      <c r="G1520" s="273">
        <f t="shared" si="116"/>
        <v>8.7666666666700621</v>
      </c>
      <c r="H1520" s="273">
        <f t="shared" si="117"/>
        <v>17.883333333335031</v>
      </c>
      <c r="I1520" s="303">
        <f t="shared" si="118"/>
        <v>1.1056602325303891E-3</v>
      </c>
      <c r="J1520" s="301">
        <f t="shared" si="119"/>
        <v>1.977289049175367E-2</v>
      </c>
      <c r="K1520" s="111"/>
      <c r="L1520" s="222"/>
      <c r="M1520" s="7"/>
    </row>
    <row r="1521" spans="1:13" ht="15">
      <c r="A1521" s="30" t="s">
        <v>227</v>
      </c>
      <c r="B1521" s="262">
        <v>82301.63</v>
      </c>
      <c r="C1521" s="219">
        <v>45278</v>
      </c>
      <c r="D1521" s="76">
        <v>45289.338194444441</v>
      </c>
      <c r="E1521" s="76">
        <v>45303</v>
      </c>
      <c r="F1521" s="273">
        <f t="shared" si="115"/>
        <v>6.1690972222204437</v>
      </c>
      <c r="G1521" s="273">
        <f t="shared" si="116"/>
        <v>13.661805555559113</v>
      </c>
      <c r="H1521" s="273">
        <f t="shared" si="117"/>
        <v>19.830902777779556</v>
      </c>
      <c r="I1521" s="303">
        <f t="shared" si="118"/>
        <v>1.1060694566849541E-3</v>
      </c>
      <c r="J1521" s="301">
        <f t="shared" si="119"/>
        <v>2.1934355860990781E-2</v>
      </c>
      <c r="K1521" s="111"/>
      <c r="L1521" s="222"/>
      <c r="M1521" s="7"/>
    </row>
    <row r="1522" spans="1:13" ht="15">
      <c r="A1522" s="30" t="s">
        <v>228</v>
      </c>
      <c r="B1522" s="262">
        <v>82444.36</v>
      </c>
      <c r="C1522" s="219">
        <v>45069</v>
      </c>
      <c r="D1522" s="76">
        <v>45082.24722222222</v>
      </c>
      <c r="E1522" s="76">
        <v>45091</v>
      </c>
      <c r="F1522" s="273">
        <f t="shared" si="115"/>
        <v>7.1236111111102218</v>
      </c>
      <c r="G1522" s="273">
        <f t="shared" si="116"/>
        <v>8.7527777777795563</v>
      </c>
      <c r="H1522" s="273">
        <f t="shared" si="117"/>
        <v>15.876388888889778</v>
      </c>
      <c r="I1522" s="303">
        <f t="shared" si="118"/>
        <v>1.1079876361129028E-3</v>
      </c>
      <c r="J1522" s="301">
        <f t="shared" si="119"/>
        <v>1.7590842595010141E-2</v>
      </c>
      <c r="K1522" s="111"/>
      <c r="L1522" s="222"/>
      <c r="M1522" s="7"/>
    </row>
    <row r="1523" spans="1:13" ht="15">
      <c r="A1523" s="30" t="s">
        <v>228</v>
      </c>
      <c r="B1523" s="262">
        <v>82488.52</v>
      </c>
      <c r="C1523" s="219">
        <v>45069</v>
      </c>
      <c r="D1523" s="76">
        <v>45083.256944444445</v>
      </c>
      <c r="E1523" s="76">
        <v>45091</v>
      </c>
      <c r="F1523" s="273">
        <f t="shared" si="115"/>
        <v>7.6284722222226264</v>
      </c>
      <c r="G1523" s="273">
        <f t="shared" si="116"/>
        <v>7.7430555555547471</v>
      </c>
      <c r="H1523" s="273">
        <f t="shared" si="117"/>
        <v>15.371527777777374</v>
      </c>
      <c r="I1523" s="303">
        <f t="shared" si="118"/>
        <v>1.1085811119311486E-3</v>
      </c>
      <c r="J1523" s="301">
        <f t="shared" si="119"/>
        <v>1.7040585355968977E-2</v>
      </c>
      <c r="K1523" s="111"/>
      <c r="L1523" s="222"/>
      <c r="M1523" s="7"/>
    </row>
    <row r="1524" spans="1:13" ht="15">
      <c r="A1524" s="30" t="s">
        <v>227</v>
      </c>
      <c r="B1524" s="262">
        <v>82605.600000000006</v>
      </c>
      <c r="C1524" s="219">
        <v>45252</v>
      </c>
      <c r="D1524" s="76">
        <v>45258.47152777778</v>
      </c>
      <c r="E1524" s="76">
        <v>45274</v>
      </c>
      <c r="F1524" s="273">
        <f t="shared" si="115"/>
        <v>3.7357638888897782</v>
      </c>
      <c r="G1524" s="273">
        <f t="shared" si="116"/>
        <v>15.528472222220444</v>
      </c>
      <c r="H1524" s="273">
        <f t="shared" si="117"/>
        <v>19.264236111110222</v>
      </c>
      <c r="I1524" s="303">
        <f t="shared" si="118"/>
        <v>1.1101545754456459E-3</v>
      </c>
      <c r="J1524" s="301">
        <f t="shared" si="119"/>
        <v>2.138627986121425E-2</v>
      </c>
      <c r="K1524" s="111"/>
      <c r="L1524" s="222"/>
      <c r="M1524" s="7"/>
    </row>
    <row r="1525" spans="1:13" ht="15">
      <c r="A1525" s="30" t="s">
        <v>228</v>
      </c>
      <c r="B1525" s="262">
        <v>82660.17</v>
      </c>
      <c r="C1525" s="219">
        <v>45069</v>
      </c>
      <c r="D1525" s="76">
        <v>45081.256944444445</v>
      </c>
      <c r="E1525" s="76">
        <v>45091</v>
      </c>
      <c r="F1525" s="273">
        <f t="shared" si="115"/>
        <v>6.6284722222226264</v>
      </c>
      <c r="G1525" s="273">
        <f t="shared" si="116"/>
        <v>9.7430555555547471</v>
      </c>
      <c r="H1525" s="273">
        <f t="shared" si="117"/>
        <v>16.371527777777374</v>
      </c>
      <c r="I1525" s="303">
        <f t="shared" si="118"/>
        <v>1.1108879535118069E-3</v>
      </c>
      <c r="J1525" s="301">
        <f t="shared" si="119"/>
        <v>1.8186932988916805E-2</v>
      </c>
      <c r="K1525" s="111"/>
      <c r="L1525" s="222"/>
      <c r="M1525" s="7"/>
    </row>
    <row r="1526" spans="1:13" ht="15">
      <c r="A1526" s="30" t="s">
        <v>227</v>
      </c>
      <c r="B1526" s="262">
        <v>82709.03</v>
      </c>
      <c r="C1526" s="219">
        <v>45252</v>
      </c>
      <c r="D1526" s="76">
        <v>45270.603472222225</v>
      </c>
      <c r="E1526" s="76">
        <v>45274</v>
      </c>
      <c r="F1526" s="273">
        <f t="shared" si="115"/>
        <v>9.8017361111124046</v>
      </c>
      <c r="G1526" s="273">
        <f t="shared" si="116"/>
        <v>3.3965277777751908</v>
      </c>
      <c r="H1526" s="273">
        <f t="shared" si="117"/>
        <v>13.198263888887595</v>
      </c>
      <c r="I1526" s="303">
        <f t="shared" si="118"/>
        <v>1.1115445936494765E-3</v>
      </c>
      <c r="J1526" s="301">
        <f t="shared" si="119"/>
        <v>1.4670458871252122E-2</v>
      </c>
      <c r="K1526" s="111"/>
      <c r="L1526" s="222"/>
      <c r="M1526" s="7"/>
    </row>
    <row r="1527" spans="1:13" ht="15">
      <c r="A1527" s="30" t="s">
        <v>228</v>
      </c>
      <c r="B1527" s="262">
        <v>82760.34</v>
      </c>
      <c r="C1527" s="219">
        <v>45056</v>
      </c>
      <c r="D1527" s="76">
        <v>45078.25</v>
      </c>
      <c r="E1527" s="76">
        <v>45072</v>
      </c>
      <c r="F1527" s="273">
        <f t="shared" si="115"/>
        <v>11.625</v>
      </c>
      <c r="G1527" s="273">
        <f t="shared" si="116"/>
        <v>-6.25</v>
      </c>
      <c r="H1527" s="273">
        <f t="shared" si="117"/>
        <v>5.375</v>
      </c>
      <c r="I1527" s="303">
        <f t="shared" si="118"/>
        <v>1.1122341598685478E-3</v>
      </c>
      <c r="J1527" s="301">
        <f t="shared" si="119"/>
        <v>5.978258609293444E-3</v>
      </c>
      <c r="K1527" s="111"/>
      <c r="L1527" s="222"/>
      <c r="M1527" s="7"/>
    </row>
    <row r="1528" spans="1:13" ht="15">
      <c r="A1528" s="30" t="s">
        <v>227</v>
      </c>
      <c r="B1528" s="262">
        <v>82775.7</v>
      </c>
      <c r="C1528" s="219">
        <v>45158</v>
      </c>
      <c r="D1528" s="76">
        <v>45176.345138888886</v>
      </c>
      <c r="E1528" s="76">
        <v>45183</v>
      </c>
      <c r="F1528" s="273">
        <f t="shared" si="115"/>
        <v>9.6725694444430701</v>
      </c>
      <c r="G1528" s="273">
        <f t="shared" si="116"/>
        <v>6.6548611111138598</v>
      </c>
      <c r="H1528" s="273">
        <f t="shared" si="117"/>
        <v>16.32743055555693</v>
      </c>
      <c r="I1528" s="303">
        <f t="shared" si="118"/>
        <v>1.1124405862401115E-3</v>
      </c>
      <c r="J1528" s="301">
        <f t="shared" si="119"/>
        <v>1.8163296419018461E-2</v>
      </c>
      <c r="K1528" s="111"/>
      <c r="L1528" s="222"/>
      <c r="M1528" s="7"/>
    </row>
    <row r="1529" spans="1:13" ht="15">
      <c r="A1529" s="30" t="s">
        <v>228</v>
      </c>
      <c r="B1529" s="262">
        <v>82857.77</v>
      </c>
      <c r="C1529" s="219">
        <v>45063</v>
      </c>
      <c r="D1529" s="76">
        <v>45085.35</v>
      </c>
      <c r="E1529" s="76">
        <v>45091</v>
      </c>
      <c r="F1529" s="273">
        <f t="shared" si="115"/>
        <v>11.674999999999272</v>
      </c>
      <c r="G1529" s="273">
        <f t="shared" si="116"/>
        <v>5.6500000000014552</v>
      </c>
      <c r="H1529" s="273">
        <f t="shared" si="117"/>
        <v>17.325000000000728</v>
      </c>
      <c r="I1529" s="303">
        <f t="shared" si="118"/>
        <v>1.1135435427709862E-3</v>
      </c>
      <c r="J1529" s="301">
        <f t="shared" si="119"/>
        <v>1.9292141878508147E-2</v>
      </c>
      <c r="K1529" s="111"/>
      <c r="L1529" s="222"/>
      <c r="M1529" s="7"/>
    </row>
    <row r="1530" spans="1:13" ht="15">
      <c r="A1530" s="30" t="s">
        <v>227</v>
      </c>
      <c r="B1530" s="262">
        <v>82903.28</v>
      </c>
      <c r="C1530" s="219">
        <v>45019</v>
      </c>
      <c r="D1530" s="76">
        <v>45029.273611111108</v>
      </c>
      <c r="E1530" s="76">
        <v>45044</v>
      </c>
      <c r="F1530" s="273">
        <f t="shared" si="115"/>
        <v>5.6368055555540195</v>
      </c>
      <c r="G1530" s="273">
        <f t="shared" si="116"/>
        <v>14.726388888891961</v>
      </c>
      <c r="H1530" s="273">
        <f t="shared" si="117"/>
        <v>20.36319444444598</v>
      </c>
      <c r="I1530" s="303">
        <f t="shared" si="118"/>
        <v>1.114155161532045E-3</v>
      </c>
      <c r="J1530" s="301">
        <f t="shared" si="119"/>
        <v>2.2687758195560154E-2</v>
      </c>
      <c r="K1530" s="111"/>
      <c r="L1530" s="222"/>
      <c r="M1530" s="7"/>
    </row>
    <row r="1531" spans="1:13" ht="15">
      <c r="A1531" s="30" t="s">
        <v>227</v>
      </c>
      <c r="B1531" s="262">
        <v>83159.48</v>
      </c>
      <c r="C1531" s="219">
        <v>45278</v>
      </c>
      <c r="D1531" s="76">
        <v>45287.419444444444</v>
      </c>
      <c r="E1531" s="76">
        <v>45303</v>
      </c>
      <c r="F1531" s="273">
        <f t="shared" si="115"/>
        <v>5.2097222222218988</v>
      </c>
      <c r="G1531" s="273">
        <f t="shared" si="116"/>
        <v>15.580555555556202</v>
      </c>
      <c r="H1531" s="273">
        <f t="shared" si="117"/>
        <v>20.790277777778101</v>
      </c>
      <c r="I1531" s="303">
        <f t="shared" si="118"/>
        <v>1.117598288901487E-3</v>
      </c>
      <c r="J1531" s="301">
        <f t="shared" si="119"/>
        <v>2.3235178870231413E-2</v>
      </c>
      <c r="K1531" s="111"/>
      <c r="L1531" s="222"/>
      <c r="M1531" s="7"/>
    </row>
    <row r="1532" spans="1:13" ht="15">
      <c r="A1532" s="30" t="s">
        <v>227</v>
      </c>
      <c r="B1532" s="262">
        <v>83168.399999999994</v>
      </c>
      <c r="C1532" s="219">
        <v>45229</v>
      </c>
      <c r="D1532" s="76">
        <v>45247.397916666669</v>
      </c>
      <c r="E1532" s="76">
        <v>45244</v>
      </c>
      <c r="F1532" s="273">
        <f t="shared" si="115"/>
        <v>9.6989583333343035</v>
      </c>
      <c r="G1532" s="273">
        <f t="shared" si="116"/>
        <v>-3.3979166666686069</v>
      </c>
      <c r="H1532" s="273">
        <f t="shared" si="117"/>
        <v>6.3010416666656965</v>
      </c>
      <c r="I1532" s="303">
        <f t="shared" si="118"/>
        <v>1.1177181667162233E-3</v>
      </c>
      <c r="J1532" s="301">
        <f t="shared" si="119"/>
        <v>7.0427887400681182E-3</v>
      </c>
      <c r="K1532" s="111"/>
      <c r="L1532" s="222"/>
      <c r="M1532" s="7"/>
    </row>
    <row r="1533" spans="1:13" ht="15">
      <c r="A1533" s="30" t="s">
        <v>227</v>
      </c>
      <c r="B1533" s="262">
        <v>83309.100000000006</v>
      </c>
      <c r="C1533" s="219">
        <v>44956</v>
      </c>
      <c r="D1533" s="76">
        <v>44963.36041666667</v>
      </c>
      <c r="E1533" s="76">
        <v>44971</v>
      </c>
      <c r="F1533" s="273">
        <f t="shared" si="115"/>
        <v>4.1802083333350311</v>
      </c>
      <c r="G1533" s="273">
        <f t="shared" si="116"/>
        <v>7.6395833333299379</v>
      </c>
      <c r="H1533" s="273">
        <f t="shared" si="117"/>
        <v>11.819791666664969</v>
      </c>
      <c r="I1533" s="303">
        <f t="shared" si="118"/>
        <v>1.1196090645338678E-3</v>
      </c>
      <c r="J1533" s="301">
        <f t="shared" si="119"/>
        <v>1.3233545890899971E-2</v>
      </c>
      <c r="K1533" s="111"/>
      <c r="L1533" s="222"/>
      <c r="M1533" s="7"/>
    </row>
    <row r="1534" spans="1:13" ht="15">
      <c r="A1534" s="30" t="s">
        <v>227</v>
      </c>
      <c r="B1534" s="262">
        <v>83349</v>
      </c>
      <c r="C1534" s="219">
        <v>45112</v>
      </c>
      <c r="D1534" s="76">
        <v>45123.559027777781</v>
      </c>
      <c r="E1534" s="76">
        <v>45135</v>
      </c>
      <c r="F1534" s="273">
        <f t="shared" si="115"/>
        <v>6.2795138888905058</v>
      </c>
      <c r="G1534" s="273">
        <f t="shared" si="116"/>
        <v>11.440972222218988</v>
      </c>
      <c r="H1534" s="273">
        <f t="shared" si="117"/>
        <v>17.720486111109494</v>
      </c>
      <c r="I1534" s="303">
        <f t="shared" si="118"/>
        <v>1.120145289288125E-3</v>
      </c>
      <c r="J1534" s="301">
        <f t="shared" si="119"/>
        <v>1.9849519041254947E-2</v>
      </c>
      <c r="K1534" s="111"/>
      <c r="L1534" s="222"/>
      <c r="M1534" s="7"/>
    </row>
    <row r="1535" spans="1:13" ht="15">
      <c r="A1535" s="30" t="s">
        <v>227</v>
      </c>
      <c r="B1535" s="262">
        <v>83365.8</v>
      </c>
      <c r="C1535" s="219">
        <v>45278</v>
      </c>
      <c r="D1535" s="76">
        <v>45287.419444444444</v>
      </c>
      <c r="E1535" s="76">
        <v>45303</v>
      </c>
      <c r="F1535" s="273">
        <f t="shared" si="115"/>
        <v>5.2097222222218988</v>
      </c>
      <c r="G1535" s="273">
        <f t="shared" si="116"/>
        <v>15.580555555556202</v>
      </c>
      <c r="H1535" s="273">
        <f t="shared" si="117"/>
        <v>20.790277777778101</v>
      </c>
      <c r="I1535" s="303">
        <f t="shared" si="118"/>
        <v>1.120371068132023E-3</v>
      </c>
      <c r="J1535" s="301">
        <f t="shared" si="119"/>
        <v>2.3292825720650712E-2</v>
      </c>
      <c r="K1535" s="111"/>
      <c r="L1535" s="222"/>
      <c r="M1535" s="7"/>
    </row>
    <row r="1536" spans="1:13" ht="15">
      <c r="A1536" s="30" t="s">
        <v>230</v>
      </c>
      <c r="B1536" s="262">
        <v>83449.3</v>
      </c>
      <c r="C1536" s="219">
        <v>45092</v>
      </c>
      <c r="D1536" s="76">
        <v>45099.544444444444</v>
      </c>
      <c r="E1536" s="76">
        <v>45106</v>
      </c>
      <c r="F1536" s="273">
        <f t="shared" si="115"/>
        <v>4.2722222222218988</v>
      </c>
      <c r="G1536" s="273">
        <f t="shared" si="116"/>
        <v>6.4555555555562023</v>
      </c>
      <c r="H1536" s="273">
        <f t="shared" si="117"/>
        <v>10.727777777778101</v>
      </c>
      <c r="I1536" s="303">
        <f t="shared" si="118"/>
        <v>1.1214932427430627E-3</v>
      </c>
      <c r="J1536" s="301">
        <f t="shared" si="119"/>
        <v>1.2031130287427329E-2</v>
      </c>
      <c r="K1536" s="111"/>
      <c r="L1536" s="222"/>
      <c r="M1536" s="7"/>
    </row>
    <row r="1537" spans="1:13" ht="15">
      <c r="A1537" s="30" t="s">
        <v>227</v>
      </c>
      <c r="B1537" s="262">
        <v>83457.149999999994</v>
      </c>
      <c r="C1537" s="219">
        <v>44998</v>
      </c>
      <c r="D1537" s="76">
        <v>45021.240972222222</v>
      </c>
      <c r="E1537" s="76">
        <v>45014</v>
      </c>
      <c r="F1537" s="273">
        <f t="shared" si="115"/>
        <v>12.120486111110949</v>
      </c>
      <c r="G1537" s="273">
        <f t="shared" si="116"/>
        <v>-7.2409722222218988</v>
      </c>
      <c r="H1537" s="273">
        <f t="shared" si="117"/>
        <v>4.8795138888890506</v>
      </c>
      <c r="I1537" s="303">
        <f t="shared" si="118"/>
        <v>1.1215987405957173E-3</v>
      </c>
      <c r="J1537" s="301">
        <f t="shared" si="119"/>
        <v>5.4728566324972697E-3</v>
      </c>
      <c r="K1537" s="111"/>
      <c r="L1537" s="222"/>
      <c r="M1537" s="7"/>
    </row>
    <row r="1538" spans="1:13" ht="15">
      <c r="A1538" s="30" t="s">
        <v>227</v>
      </c>
      <c r="B1538" s="262">
        <v>83548.5</v>
      </c>
      <c r="C1538" s="219">
        <v>45076</v>
      </c>
      <c r="D1538" s="76">
        <v>45084.231944444444</v>
      </c>
      <c r="E1538" s="76">
        <v>45091</v>
      </c>
      <c r="F1538" s="273">
        <f t="shared" si="115"/>
        <v>4.6159722222218988</v>
      </c>
      <c r="G1538" s="273">
        <f t="shared" si="116"/>
        <v>6.7680555555562023</v>
      </c>
      <c r="H1538" s="273">
        <f t="shared" si="117"/>
        <v>11.384027777778101</v>
      </c>
      <c r="I1538" s="303">
        <f t="shared" si="118"/>
        <v>1.1228264130594119E-3</v>
      </c>
      <c r="J1538" s="301">
        <f t="shared" si="119"/>
        <v>1.2782287075891293E-2</v>
      </c>
      <c r="K1538" s="111"/>
      <c r="L1538" s="222"/>
      <c r="M1538" s="7"/>
    </row>
    <row r="1539" spans="1:13" ht="15">
      <c r="A1539" s="30" t="s">
        <v>230</v>
      </c>
      <c r="B1539" s="262">
        <v>83612.479999999996</v>
      </c>
      <c r="C1539" s="219">
        <v>45111</v>
      </c>
      <c r="D1539" s="76">
        <v>45121.556944444441</v>
      </c>
      <c r="E1539" s="76">
        <v>45135</v>
      </c>
      <c r="F1539" s="273">
        <f t="shared" si="115"/>
        <v>5.7784722222204437</v>
      </c>
      <c r="G1539" s="273">
        <f t="shared" si="116"/>
        <v>13.443055555559113</v>
      </c>
      <c r="H1539" s="273">
        <f t="shared" si="117"/>
        <v>19.221527777779556</v>
      </c>
      <c r="I1539" s="303">
        <f t="shared" si="118"/>
        <v>1.1236862541565893E-3</v>
      </c>
      <c r="J1539" s="301">
        <f t="shared" si="119"/>
        <v>2.159896654777994E-2</v>
      </c>
      <c r="K1539" s="111"/>
      <c r="L1539" s="222"/>
      <c r="M1539" s="7"/>
    </row>
    <row r="1540" spans="1:13" ht="15">
      <c r="A1540" s="30" t="s">
        <v>230</v>
      </c>
      <c r="B1540" s="262">
        <v>83652.600000000006</v>
      </c>
      <c r="C1540" s="219">
        <v>45111</v>
      </c>
      <c r="D1540" s="76">
        <v>45122.50277777778</v>
      </c>
      <c r="E1540" s="76">
        <v>45135</v>
      </c>
      <c r="F1540" s="273">
        <f t="shared" si="115"/>
        <v>6.2513888888897782</v>
      </c>
      <c r="G1540" s="273">
        <f t="shared" si="116"/>
        <v>12.497222222220444</v>
      </c>
      <c r="H1540" s="273">
        <f t="shared" si="117"/>
        <v>18.748611111110222</v>
      </c>
      <c r="I1540" s="303">
        <f t="shared" si="118"/>
        <v>1.1242254355385646E-3</v>
      </c>
      <c r="J1540" s="301">
        <f t="shared" si="119"/>
        <v>2.107766549213106E-2</v>
      </c>
      <c r="K1540" s="111"/>
      <c r="L1540" s="222"/>
      <c r="M1540" s="7"/>
    </row>
    <row r="1541" spans="1:13" ht="15">
      <c r="A1541" s="30" t="s">
        <v>227</v>
      </c>
      <c r="B1541" s="262">
        <v>83701.279999999999</v>
      </c>
      <c r="C1541" s="219">
        <v>45149</v>
      </c>
      <c r="D1541" s="76">
        <v>45167.509027777778</v>
      </c>
      <c r="E1541" s="76">
        <v>45167</v>
      </c>
      <c r="F1541" s="273">
        <f t="shared" si="115"/>
        <v>9.7545138888890506</v>
      </c>
      <c r="G1541" s="273">
        <f t="shared" si="116"/>
        <v>-0.50902777777810115</v>
      </c>
      <c r="H1541" s="273">
        <f t="shared" si="117"/>
        <v>9.2454861111109494</v>
      </c>
      <c r="I1541" s="303">
        <f t="shared" si="118"/>
        <v>1.1248796566171921E-3</v>
      </c>
      <c r="J1541" s="301">
        <f t="shared" si="119"/>
        <v>1.0400059241925504E-2</v>
      </c>
      <c r="K1541" s="111"/>
      <c r="L1541" s="222"/>
      <c r="M1541" s="7"/>
    </row>
    <row r="1542" spans="1:13" ht="15">
      <c r="A1542" s="30" t="s">
        <v>227</v>
      </c>
      <c r="B1542" s="262">
        <v>83815.73</v>
      </c>
      <c r="C1542" s="219">
        <v>44956</v>
      </c>
      <c r="D1542" s="76">
        <v>44964.368055555555</v>
      </c>
      <c r="E1542" s="76">
        <v>44971</v>
      </c>
      <c r="F1542" s="273">
        <f t="shared" si="115"/>
        <v>4.6840277777773736</v>
      </c>
      <c r="G1542" s="273">
        <f t="shared" si="116"/>
        <v>6.6319444444452529</v>
      </c>
      <c r="H1542" s="273">
        <f t="shared" si="117"/>
        <v>11.315972222222626</v>
      </c>
      <c r="I1542" s="303">
        <f t="shared" si="118"/>
        <v>1.1264177749912461E-3</v>
      </c>
      <c r="J1542" s="301">
        <f t="shared" si="119"/>
        <v>1.2746512252418758E-2</v>
      </c>
      <c r="K1542" s="111"/>
      <c r="L1542" s="222"/>
      <c r="M1542" s="7"/>
    </row>
    <row r="1543" spans="1:13" ht="15">
      <c r="A1543" s="30" t="s">
        <v>227</v>
      </c>
      <c r="B1543" s="262">
        <v>83824.649999999994</v>
      </c>
      <c r="C1543" s="219">
        <v>44950</v>
      </c>
      <c r="D1543" s="76">
        <v>44962.232638888891</v>
      </c>
      <c r="E1543" s="76">
        <v>44971</v>
      </c>
      <c r="F1543" s="273">
        <f t="shared" si="115"/>
        <v>6.6163194444452529</v>
      </c>
      <c r="G1543" s="273">
        <f t="shared" si="116"/>
        <v>8.7673611111094942</v>
      </c>
      <c r="H1543" s="273">
        <f t="shared" si="117"/>
        <v>15.383680555554747</v>
      </c>
      <c r="I1543" s="303">
        <f t="shared" si="118"/>
        <v>1.1265376528059824E-3</v>
      </c>
      <c r="J1543" s="301">
        <f t="shared" si="119"/>
        <v>1.7330295384571676E-2</v>
      </c>
      <c r="K1543" s="111"/>
      <c r="L1543" s="222"/>
      <c r="M1543" s="7"/>
    </row>
    <row r="1544" spans="1:13" ht="15">
      <c r="A1544" s="30" t="s">
        <v>230</v>
      </c>
      <c r="B1544" s="262">
        <v>83914.75</v>
      </c>
      <c r="C1544" s="219">
        <v>45107</v>
      </c>
      <c r="D1544" s="76">
        <v>45118.384722222225</v>
      </c>
      <c r="E1544" s="76">
        <v>45121</v>
      </c>
      <c r="F1544" s="273">
        <f t="shared" si="115"/>
        <v>6.1923611111124046</v>
      </c>
      <c r="G1544" s="273">
        <f t="shared" si="116"/>
        <v>2.6152777777751908</v>
      </c>
      <c r="H1544" s="273">
        <f t="shared" si="117"/>
        <v>8.8076388888875954</v>
      </c>
      <c r="I1544" s="303">
        <f t="shared" si="118"/>
        <v>1.1277485262485537E-3</v>
      </c>
      <c r="J1544" s="301">
        <f t="shared" si="119"/>
        <v>9.9328017766724345E-3</v>
      </c>
      <c r="K1544" s="111"/>
      <c r="L1544" s="222"/>
      <c r="M1544" s="7"/>
    </row>
    <row r="1545" spans="1:13" ht="15">
      <c r="A1545" s="30" t="s">
        <v>227</v>
      </c>
      <c r="B1545" s="262">
        <v>83937.53</v>
      </c>
      <c r="C1545" s="219">
        <v>45265</v>
      </c>
      <c r="D1545" s="76">
        <v>45275.461805555555</v>
      </c>
      <c r="E1545" s="76">
        <v>45289</v>
      </c>
      <c r="F1545" s="273">
        <f t="shared" si="115"/>
        <v>5.7309027777773736</v>
      </c>
      <c r="G1545" s="273">
        <f t="shared" si="116"/>
        <v>13.538194444445253</v>
      </c>
      <c r="H1545" s="273">
        <f t="shared" si="117"/>
        <v>19.269097222222626</v>
      </c>
      <c r="I1545" s="303">
        <f t="shared" si="118"/>
        <v>1.1280546716095055E-3</v>
      </c>
      <c r="J1545" s="301">
        <f t="shared" si="119"/>
        <v>2.1736595139225979E-2</v>
      </c>
      <c r="K1545" s="111"/>
      <c r="L1545" s="222"/>
      <c r="M1545" s="7"/>
    </row>
    <row r="1546" spans="1:13" ht="15">
      <c r="A1546" s="30" t="s">
        <v>227</v>
      </c>
      <c r="B1546" s="262">
        <v>83983.73</v>
      </c>
      <c r="C1546" s="219">
        <v>45040</v>
      </c>
      <c r="D1546" s="76">
        <v>45070.231944444444</v>
      </c>
      <c r="E1546" s="76">
        <v>45058</v>
      </c>
      <c r="F1546" s="273">
        <f t="shared" ref="F1546:F1609" si="120">(D1546-C1546+1)/2</f>
        <v>15.615972222221899</v>
      </c>
      <c r="G1546" s="273">
        <f t="shared" ref="G1546:G1609" si="121">E1546-D1546</f>
        <v>-12.231944444443798</v>
      </c>
      <c r="H1546" s="273">
        <f t="shared" ref="H1546:H1609" si="122">SUM(F1546:G1546)</f>
        <v>3.3840277777781012</v>
      </c>
      <c r="I1546" s="303">
        <f t="shared" ref="I1546:I1609" si="123">+B1546/B$1768</f>
        <v>1.1286755634302246E-3</v>
      </c>
      <c r="J1546" s="301">
        <f t="shared" ref="J1546:J1609" si="124">+I1546*H1546</f>
        <v>3.8194694587472293E-3</v>
      </c>
      <c r="K1546" s="111"/>
      <c r="L1546" s="222"/>
      <c r="M1546" s="7"/>
    </row>
    <row r="1547" spans="1:13" ht="15">
      <c r="A1547" s="30" t="s">
        <v>228</v>
      </c>
      <c r="B1547" s="262">
        <v>84094.37</v>
      </c>
      <c r="C1547" s="219">
        <v>45056</v>
      </c>
      <c r="D1547" s="76">
        <v>45078.249305555553</v>
      </c>
      <c r="E1547" s="76">
        <v>45072</v>
      </c>
      <c r="F1547" s="273">
        <f t="shared" si="120"/>
        <v>11.624652777776646</v>
      </c>
      <c r="G1547" s="273">
        <f t="shared" si="121"/>
        <v>-6.2493055555532919</v>
      </c>
      <c r="H1547" s="273">
        <f t="shared" si="122"/>
        <v>5.375347222223354</v>
      </c>
      <c r="I1547" s="303">
        <f t="shared" si="123"/>
        <v>1.1301624783878945E-3</v>
      </c>
      <c r="J1547" s="301">
        <f t="shared" si="124"/>
        <v>6.0750157388634301E-3</v>
      </c>
      <c r="K1547" s="111"/>
      <c r="L1547" s="222"/>
      <c r="M1547" s="7"/>
    </row>
    <row r="1548" spans="1:13" ht="15">
      <c r="A1548" s="30" t="s">
        <v>230</v>
      </c>
      <c r="B1548" s="262">
        <v>84160.85</v>
      </c>
      <c r="C1548" s="219">
        <v>45075</v>
      </c>
      <c r="D1548" s="76">
        <v>45087.354166666664</v>
      </c>
      <c r="E1548" s="76">
        <v>45091</v>
      </c>
      <c r="F1548" s="273">
        <f t="shared" si="120"/>
        <v>6.6770833333321207</v>
      </c>
      <c r="G1548" s="273">
        <f t="shared" si="121"/>
        <v>3.6458333333357587</v>
      </c>
      <c r="H1548" s="273">
        <f t="shared" si="122"/>
        <v>10.322916666667879</v>
      </c>
      <c r="I1548" s="303">
        <f t="shared" si="123"/>
        <v>1.1310559175273188E-3</v>
      </c>
      <c r="J1548" s="301">
        <f t="shared" si="124"/>
        <v>1.167579598197609E-2</v>
      </c>
      <c r="K1548" s="111"/>
      <c r="L1548" s="222"/>
      <c r="M1548" s="7"/>
    </row>
    <row r="1549" spans="1:13" ht="15">
      <c r="A1549" s="30" t="s">
        <v>230</v>
      </c>
      <c r="B1549" s="262">
        <v>84182.25</v>
      </c>
      <c r="C1549" s="219">
        <v>45091</v>
      </c>
      <c r="D1549" s="76">
        <v>45113.357638888891</v>
      </c>
      <c r="E1549" s="76">
        <v>45106</v>
      </c>
      <c r="F1549" s="273">
        <f t="shared" si="120"/>
        <v>11.678819444445253</v>
      </c>
      <c r="G1549" s="273">
        <f t="shared" si="121"/>
        <v>-7.3576388888905058</v>
      </c>
      <c r="H1549" s="273">
        <f t="shared" si="122"/>
        <v>4.3211805555547471</v>
      </c>
      <c r="I1549" s="303">
        <f t="shared" si="123"/>
        <v>1.1313435167689507E-3</v>
      </c>
      <c r="J1549" s="301">
        <f t="shared" si="124"/>
        <v>4.8887396063149154E-3</v>
      </c>
      <c r="K1549" s="111"/>
      <c r="L1549" s="222"/>
      <c r="M1549" s="7"/>
    </row>
    <row r="1550" spans="1:13" ht="15">
      <c r="A1550" s="30" t="s">
        <v>227</v>
      </c>
      <c r="B1550" s="262">
        <v>84210</v>
      </c>
      <c r="C1550" s="219">
        <v>45124</v>
      </c>
      <c r="D1550" s="76">
        <v>45134.381944444445</v>
      </c>
      <c r="E1550" s="76">
        <v>45152</v>
      </c>
      <c r="F1550" s="273">
        <f t="shared" si="120"/>
        <v>5.6909722222226264</v>
      </c>
      <c r="G1550" s="273">
        <f t="shared" si="121"/>
        <v>17.618055555554747</v>
      </c>
      <c r="H1550" s="273">
        <f t="shared" si="122"/>
        <v>23.309027777777374</v>
      </c>
      <c r="I1550" s="303">
        <f t="shared" si="123"/>
        <v>1.1317164550378889E-3</v>
      </c>
      <c r="J1550" s="301">
        <f t="shared" si="124"/>
        <v>2.6379210287045891E-2</v>
      </c>
      <c r="K1550" s="111"/>
      <c r="L1550" s="222"/>
      <c r="M1550" s="7"/>
    </row>
    <row r="1551" spans="1:13" ht="15">
      <c r="A1551" s="30" t="s">
        <v>227</v>
      </c>
      <c r="B1551" s="262">
        <v>84246.23</v>
      </c>
      <c r="C1551" s="219">
        <v>45286</v>
      </c>
      <c r="D1551" s="76">
        <v>45292.466666666667</v>
      </c>
      <c r="E1551" s="76">
        <v>45303</v>
      </c>
      <c r="F1551" s="273">
        <f t="shared" si="120"/>
        <v>3.7333333333335759</v>
      </c>
      <c r="G1551" s="273">
        <f t="shared" si="121"/>
        <v>10.533333333332848</v>
      </c>
      <c r="H1551" s="273">
        <f t="shared" si="122"/>
        <v>14.266666666666424</v>
      </c>
      <c r="I1551" s="303">
        <f t="shared" si="123"/>
        <v>1.132203357866128E-3</v>
      </c>
      <c r="J1551" s="301">
        <f t="shared" si="124"/>
        <v>1.6152767905556486E-2</v>
      </c>
      <c r="K1551" s="111"/>
      <c r="L1551" s="222"/>
      <c r="M1551" s="7"/>
    </row>
    <row r="1552" spans="1:13" ht="15">
      <c r="A1552" s="30" t="s">
        <v>230</v>
      </c>
      <c r="B1552" s="262">
        <v>84278.55</v>
      </c>
      <c r="C1552" s="219">
        <v>45111</v>
      </c>
      <c r="D1552" s="76">
        <v>45120.554861111108</v>
      </c>
      <c r="E1552" s="76">
        <v>45135</v>
      </c>
      <c r="F1552" s="273">
        <f t="shared" si="120"/>
        <v>5.2774305555540195</v>
      </c>
      <c r="G1552" s="273">
        <f t="shared" si="121"/>
        <v>14.445138888891961</v>
      </c>
      <c r="H1552" s="273">
        <f t="shared" si="122"/>
        <v>19.72256944444598</v>
      </c>
      <c r="I1552" s="303">
        <f t="shared" si="123"/>
        <v>1.1326377133562937E-3</v>
      </c>
      <c r="J1552" s="301">
        <f t="shared" si="124"/>
        <v>2.2338525957068003E-2</v>
      </c>
      <c r="K1552" s="111"/>
      <c r="L1552" s="222"/>
      <c r="M1552" s="7"/>
    </row>
    <row r="1553" spans="1:13" ht="15">
      <c r="A1553" s="30" t="s">
        <v>227</v>
      </c>
      <c r="B1553" s="262">
        <v>84353.85</v>
      </c>
      <c r="C1553" s="219">
        <v>45145</v>
      </c>
      <c r="D1553" s="76">
        <v>45159.386805555558</v>
      </c>
      <c r="E1553" s="76">
        <v>45167</v>
      </c>
      <c r="F1553" s="273">
        <f t="shared" si="120"/>
        <v>7.6934027777788287</v>
      </c>
      <c r="G1553" s="273">
        <f t="shared" si="121"/>
        <v>7.6131944444423425</v>
      </c>
      <c r="H1553" s="273">
        <f t="shared" si="122"/>
        <v>15.306597222221171</v>
      </c>
      <c r="I1553" s="303">
        <f t="shared" si="123"/>
        <v>1.1336496863887642E-3</v>
      </c>
      <c r="J1553" s="301">
        <f t="shared" si="124"/>
        <v>1.735231914065016E-2</v>
      </c>
      <c r="K1553" s="111"/>
      <c r="L1553" s="222"/>
      <c r="M1553" s="7"/>
    </row>
    <row r="1554" spans="1:13" ht="15">
      <c r="A1554" s="30" t="s">
        <v>227</v>
      </c>
      <c r="B1554" s="262">
        <v>84431.03</v>
      </c>
      <c r="C1554" s="219">
        <v>45236</v>
      </c>
      <c r="D1554" s="76">
        <v>45252.541666666664</v>
      </c>
      <c r="E1554" s="76">
        <v>45259</v>
      </c>
      <c r="F1554" s="273">
        <f t="shared" si="120"/>
        <v>8.7708333333321207</v>
      </c>
      <c r="G1554" s="273">
        <f t="shared" si="121"/>
        <v>6.4583333333357587</v>
      </c>
      <c r="H1554" s="273">
        <f t="shared" si="122"/>
        <v>15.229166666667879</v>
      </c>
      <c r="I1554" s="303">
        <f t="shared" si="123"/>
        <v>1.1346869251490043E-3</v>
      </c>
      <c r="J1554" s="301">
        <f t="shared" si="124"/>
        <v>1.7280336297583087E-2</v>
      </c>
      <c r="K1554" s="111"/>
      <c r="L1554" s="222"/>
      <c r="M1554" s="7"/>
    </row>
    <row r="1555" spans="1:13" ht="15">
      <c r="A1555" s="30" t="s">
        <v>230</v>
      </c>
      <c r="B1555" s="262">
        <v>84481.85</v>
      </c>
      <c r="C1555" s="219">
        <v>45072</v>
      </c>
      <c r="D1555" s="76">
        <v>45081.255555555559</v>
      </c>
      <c r="E1555" s="76">
        <v>45091</v>
      </c>
      <c r="F1555" s="273">
        <f t="shared" si="120"/>
        <v>5.1277777777795563</v>
      </c>
      <c r="G1555" s="273">
        <f t="shared" si="121"/>
        <v>9.7444444444408873</v>
      </c>
      <c r="H1555" s="273">
        <f t="shared" si="122"/>
        <v>14.872222222220444</v>
      </c>
      <c r="I1555" s="303">
        <f t="shared" si="123"/>
        <v>1.1353699061517953E-3</v>
      </c>
      <c r="J1555" s="301">
        <f t="shared" si="124"/>
        <v>1.6885473548711071E-2</v>
      </c>
      <c r="K1555" s="111"/>
      <c r="L1555" s="222"/>
      <c r="M1555" s="7"/>
    </row>
    <row r="1556" spans="1:13" ht="15">
      <c r="A1556" s="30" t="s">
        <v>227</v>
      </c>
      <c r="B1556" s="262">
        <v>84528.15</v>
      </c>
      <c r="C1556" s="219">
        <v>45229</v>
      </c>
      <c r="D1556" s="76">
        <v>45246.342361111114</v>
      </c>
      <c r="E1556" s="76">
        <v>45244</v>
      </c>
      <c r="F1556" s="273">
        <f t="shared" si="120"/>
        <v>9.1711805555569299</v>
      </c>
      <c r="G1556" s="273">
        <f t="shared" si="121"/>
        <v>-2.3423611111138598</v>
      </c>
      <c r="H1556" s="273">
        <f t="shared" si="122"/>
        <v>6.8288194444430701</v>
      </c>
      <c r="I1556" s="303">
        <f t="shared" si="123"/>
        <v>1.1359921418942042E-3</v>
      </c>
      <c r="J1556" s="301">
        <f t="shared" si="124"/>
        <v>7.7574852273016729E-3</v>
      </c>
      <c r="K1556" s="111"/>
      <c r="L1556" s="222"/>
      <c r="M1556" s="7"/>
    </row>
    <row r="1557" spans="1:13" ht="15">
      <c r="A1557" s="30" t="s">
        <v>227</v>
      </c>
      <c r="B1557" s="262">
        <v>84539.18</v>
      </c>
      <c r="C1557" s="219">
        <v>45068</v>
      </c>
      <c r="D1557" s="76">
        <v>45074.302083333336</v>
      </c>
      <c r="E1557" s="76">
        <v>45091</v>
      </c>
      <c r="F1557" s="273">
        <f t="shared" si="120"/>
        <v>3.6510416666678793</v>
      </c>
      <c r="G1557" s="273">
        <f t="shared" si="121"/>
        <v>16.697916666664241</v>
      </c>
      <c r="H1557" s="273">
        <f t="shared" si="122"/>
        <v>20.348958333332121</v>
      </c>
      <c r="I1557" s="303">
        <f t="shared" si="123"/>
        <v>1.1361403764565965E-3</v>
      </c>
      <c r="J1557" s="301">
        <f t="shared" si="124"/>
        <v>2.3119273181331553E-2</v>
      </c>
      <c r="K1557" s="111"/>
      <c r="L1557" s="222"/>
      <c r="M1557" s="7"/>
    </row>
    <row r="1558" spans="1:13" ht="15">
      <c r="A1558" s="30" t="s">
        <v>230</v>
      </c>
      <c r="B1558" s="262">
        <v>84615.6</v>
      </c>
      <c r="C1558" s="219">
        <v>45111</v>
      </c>
      <c r="D1558" s="76">
        <v>45120.554166666669</v>
      </c>
      <c r="E1558" s="76">
        <v>45135</v>
      </c>
      <c r="F1558" s="273">
        <f t="shared" si="120"/>
        <v>5.2770833333343035</v>
      </c>
      <c r="G1558" s="273">
        <f t="shared" si="121"/>
        <v>14.445833333331393</v>
      </c>
      <c r="H1558" s="273">
        <f t="shared" si="122"/>
        <v>19.722916666665697</v>
      </c>
      <c r="I1558" s="303">
        <f t="shared" si="123"/>
        <v>1.1371674014119938E-3</v>
      </c>
      <c r="J1558" s="301">
        <f t="shared" si="124"/>
        <v>2.2428257894097532E-2</v>
      </c>
      <c r="K1558" s="111"/>
      <c r="L1558" s="222"/>
      <c r="M1558" s="7"/>
    </row>
    <row r="1559" spans="1:13" ht="15">
      <c r="A1559" s="30" t="s">
        <v>227</v>
      </c>
      <c r="B1559" s="262">
        <v>84675.68</v>
      </c>
      <c r="C1559" s="219">
        <v>45265</v>
      </c>
      <c r="D1559" s="76">
        <v>45271.436805555553</v>
      </c>
      <c r="E1559" s="76">
        <v>45289</v>
      </c>
      <c r="F1559" s="273">
        <f t="shared" si="120"/>
        <v>3.718402777776646</v>
      </c>
      <c r="G1559" s="273">
        <f t="shared" si="121"/>
        <v>17.563194444446708</v>
      </c>
      <c r="H1559" s="273">
        <f t="shared" si="122"/>
        <v>21.281597222223354</v>
      </c>
      <c r="I1559" s="303">
        <f t="shared" si="123"/>
        <v>1.1379748295632665E-3</v>
      </c>
      <c r="J1559" s="301">
        <f t="shared" si="124"/>
        <v>2.4217921971793708E-2</v>
      </c>
      <c r="K1559" s="111"/>
      <c r="L1559" s="222"/>
      <c r="M1559" s="7"/>
    </row>
    <row r="1560" spans="1:13" ht="15">
      <c r="A1560" s="30" t="s">
        <v>230</v>
      </c>
      <c r="B1560" s="262">
        <v>84765.4</v>
      </c>
      <c r="C1560" s="219">
        <v>45111</v>
      </c>
      <c r="D1560" s="76">
        <v>45121.557638888888</v>
      </c>
      <c r="E1560" s="76">
        <v>45135</v>
      </c>
      <c r="F1560" s="273">
        <f t="shared" si="120"/>
        <v>5.7788194444437977</v>
      </c>
      <c r="G1560" s="273">
        <f t="shared" si="121"/>
        <v>13.442361111112405</v>
      </c>
      <c r="H1560" s="273">
        <f t="shared" si="122"/>
        <v>19.221180555556202</v>
      </c>
      <c r="I1560" s="303">
        <f t="shared" si="123"/>
        <v>1.139180596103416E-3</v>
      </c>
      <c r="J1560" s="301">
        <f t="shared" si="124"/>
        <v>2.1896395923089902E-2</v>
      </c>
      <c r="K1560" s="111"/>
      <c r="L1560" s="222"/>
      <c r="M1560" s="7"/>
    </row>
    <row r="1561" spans="1:13" ht="15">
      <c r="A1561" s="30" t="s">
        <v>227</v>
      </c>
      <c r="B1561" s="262">
        <v>84795.38</v>
      </c>
      <c r="C1561" s="219">
        <v>45271</v>
      </c>
      <c r="D1561" s="76">
        <v>45279.511805555558</v>
      </c>
      <c r="E1561" s="76">
        <v>45289</v>
      </c>
      <c r="F1561" s="273">
        <f t="shared" si="120"/>
        <v>4.7559027777788287</v>
      </c>
      <c r="G1561" s="273">
        <f t="shared" si="121"/>
        <v>9.4881944444423425</v>
      </c>
      <c r="H1561" s="273">
        <f t="shared" si="122"/>
        <v>14.244097222221171</v>
      </c>
      <c r="I1561" s="303">
        <f t="shared" si="123"/>
        <v>1.1395835038260386E-3</v>
      </c>
      <c r="J1561" s="301">
        <f t="shared" si="124"/>
        <v>1.6232338221337544E-2</v>
      </c>
      <c r="K1561" s="111"/>
      <c r="L1561" s="222"/>
      <c r="M1561" s="7"/>
    </row>
    <row r="1562" spans="1:13" ht="15">
      <c r="A1562" s="30" t="s">
        <v>230</v>
      </c>
      <c r="B1562" s="262">
        <v>84990.1</v>
      </c>
      <c r="C1562" s="219">
        <v>45084</v>
      </c>
      <c r="D1562" s="76">
        <v>45096.519444444442</v>
      </c>
      <c r="E1562" s="76">
        <v>45106</v>
      </c>
      <c r="F1562" s="273">
        <f t="shared" si="120"/>
        <v>6.7597222222211713</v>
      </c>
      <c r="G1562" s="273">
        <f t="shared" si="121"/>
        <v>9.4805555555576575</v>
      </c>
      <c r="H1562" s="273">
        <f t="shared" si="122"/>
        <v>16.240277777778829</v>
      </c>
      <c r="I1562" s="303">
        <f t="shared" si="123"/>
        <v>1.1422003881405498E-3</v>
      </c>
      <c r="J1562" s="301">
        <f t="shared" si="124"/>
        <v>1.8549651581289323E-2</v>
      </c>
      <c r="K1562" s="111"/>
      <c r="L1562" s="222"/>
      <c r="M1562" s="7"/>
    </row>
    <row r="1563" spans="1:13" ht="15">
      <c r="A1563" s="30" t="s">
        <v>227</v>
      </c>
      <c r="B1563" s="262">
        <v>85059.98</v>
      </c>
      <c r="C1563" s="219">
        <v>45271</v>
      </c>
      <c r="D1563" s="76">
        <v>45284.414583333331</v>
      </c>
      <c r="E1563" s="76">
        <v>45289</v>
      </c>
      <c r="F1563" s="273">
        <f t="shared" si="120"/>
        <v>7.2072916666656965</v>
      </c>
      <c r="G1563" s="273">
        <f t="shared" si="121"/>
        <v>4.5854166666686069</v>
      </c>
      <c r="H1563" s="273">
        <f t="shared" si="122"/>
        <v>11.792708333334303</v>
      </c>
      <c r="I1563" s="303">
        <f t="shared" si="123"/>
        <v>1.1431395206174294E-3</v>
      </c>
      <c r="J1563" s="301">
        <f t="shared" si="124"/>
        <v>1.3480710950948941E-2</v>
      </c>
      <c r="K1563" s="111"/>
      <c r="L1563" s="222"/>
      <c r="M1563" s="7"/>
    </row>
    <row r="1564" spans="1:13" ht="15">
      <c r="A1564" s="30" t="s">
        <v>227</v>
      </c>
      <c r="B1564" s="262">
        <v>85107.23</v>
      </c>
      <c r="C1564" s="219">
        <v>45103</v>
      </c>
      <c r="D1564" s="76">
        <v>45129.495833333334</v>
      </c>
      <c r="E1564" s="76">
        <v>45121</v>
      </c>
      <c r="F1564" s="273">
        <f t="shared" si="120"/>
        <v>13.747916666667152</v>
      </c>
      <c r="G1564" s="273">
        <f t="shared" si="121"/>
        <v>-8.4958333333343035</v>
      </c>
      <c r="H1564" s="273">
        <f t="shared" si="122"/>
        <v>5.2520833333328483</v>
      </c>
      <c r="I1564" s="303">
        <f t="shared" si="123"/>
        <v>1.1437745236158921E-3</v>
      </c>
      <c r="J1564" s="301">
        <f t="shared" si="124"/>
        <v>6.007199112573745E-3</v>
      </c>
      <c r="K1564" s="111"/>
      <c r="L1564" s="222"/>
      <c r="M1564" s="7"/>
    </row>
    <row r="1565" spans="1:13" ht="15">
      <c r="A1565" s="30" t="s">
        <v>227</v>
      </c>
      <c r="B1565" s="262">
        <v>85258.43</v>
      </c>
      <c r="C1565" s="219">
        <v>45138</v>
      </c>
      <c r="D1565" s="76">
        <v>45152.550694444442</v>
      </c>
      <c r="E1565" s="76">
        <v>45152</v>
      </c>
      <c r="F1565" s="273">
        <f t="shared" si="120"/>
        <v>7.7753472222211713</v>
      </c>
      <c r="G1565" s="273">
        <f t="shared" si="121"/>
        <v>-0.5506944444423425</v>
      </c>
      <c r="H1565" s="273">
        <f t="shared" si="122"/>
        <v>7.2246527777788287</v>
      </c>
      <c r="I1565" s="303">
        <f t="shared" si="123"/>
        <v>1.1458065332109726E-3</v>
      </c>
      <c r="J1565" s="301">
        <f t="shared" si="124"/>
        <v>8.2780543529597829E-3</v>
      </c>
      <c r="K1565" s="111"/>
      <c r="L1565" s="222"/>
      <c r="M1565" s="7"/>
    </row>
    <row r="1566" spans="1:13" ht="15">
      <c r="A1566" s="30" t="s">
        <v>227</v>
      </c>
      <c r="B1566" s="262">
        <v>85262.1</v>
      </c>
      <c r="C1566" s="219">
        <v>45258</v>
      </c>
      <c r="D1566" s="76">
        <v>45263.43472222222</v>
      </c>
      <c r="E1566" s="76">
        <v>45274</v>
      </c>
      <c r="F1566" s="273">
        <f t="shared" si="120"/>
        <v>3.2173611111102218</v>
      </c>
      <c r="G1566" s="273">
        <f t="shared" si="121"/>
        <v>10.565277777779556</v>
      </c>
      <c r="H1566" s="273">
        <f t="shared" si="122"/>
        <v>13.782638888889778</v>
      </c>
      <c r="I1566" s="303">
        <f t="shared" si="123"/>
        <v>1.1458558551369908E-3</v>
      </c>
      <c r="J1566" s="301">
        <f t="shared" si="124"/>
        <v>1.579291747007314E-2</v>
      </c>
      <c r="K1566" s="111"/>
      <c r="L1566" s="222"/>
      <c r="M1566" s="7"/>
    </row>
    <row r="1567" spans="1:13" ht="15">
      <c r="A1567" s="30" t="s">
        <v>227</v>
      </c>
      <c r="B1567" s="262">
        <v>85307.25</v>
      </c>
      <c r="C1567" s="219">
        <v>45224</v>
      </c>
      <c r="D1567" s="76">
        <v>45250.568749999999</v>
      </c>
      <c r="E1567" s="76">
        <v>45244</v>
      </c>
      <c r="F1567" s="273">
        <f t="shared" si="120"/>
        <v>13.784374999999272</v>
      </c>
      <c r="G1567" s="273">
        <f t="shared" si="121"/>
        <v>-6.5687499999985448</v>
      </c>
      <c r="H1567" s="273">
        <f t="shared" si="122"/>
        <v>7.2156250000007276</v>
      </c>
      <c r="I1567" s="303">
        <f t="shared" si="123"/>
        <v>1.1464626357799662E-3</v>
      </c>
      <c r="J1567" s="301">
        <f t="shared" si="124"/>
        <v>8.2724444563006521E-3</v>
      </c>
      <c r="K1567" s="111"/>
      <c r="L1567" s="222"/>
      <c r="M1567" s="7"/>
    </row>
    <row r="1568" spans="1:13" ht="15">
      <c r="A1568" s="30" t="s">
        <v>227</v>
      </c>
      <c r="B1568" s="262">
        <v>85454.78</v>
      </c>
      <c r="C1568" s="219">
        <v>45088</v>
      </c>
      <c r="D1568" s="76">
        <v>45101.552083333336</v>
      </c>
      <c r="E1568" s="76">
        <v>45106</v>
      </c>
      <c r="F1568" s="273">
        <f t="shared" si="120"/>
        <v>7.2760416666678793</v>
      </c>
      <c r="G1568" s="273">
        <f t="shared" si="121"/>
        <v>4.4479166666642413</v>
      </c>
      <c r="H1568" s="273">
        <f t="shared" si="122"/>
        <v>11.723958333332121</v>
      </c>
      <c r="I1568" s="303">
        <f t="shared" si="123"/>
        <v>1.1484453234490285E-3</v>
      </c>
      <c r="J1568" s="301">
        <f t="shared" si="124"/>
        <v>1.3464325120226541E-2</v>
      </c>
      <c r="K1568" s="111"/>
      <c r="L1568" s="222"/>
      <c r="M1568" s="7"/>
    </row>
    <row r="1569" spans="1:13" ht="15">
      <c r="A1569" s="30" t="s">
        <v>227</v>
      </c>
      <c r="B1569" s="262">
        <v>85642.2</v>
      </c>
      <c r="C1569" s="219">
        <v>45271</v>
      </c>
      <c r="D1569" s="76">
        <v>45278</v>
      </c>
      <c r="E1569" s="76">
        <v>45289</v>
      </c>
      <c r="F1569" s="273">
        <f t="shared" si="120"/>
        <v>4</v>
      </c>
      <c r="G1569" s="273">
        <f t="shared" si="121"/>
        <v>11</v>
      </c>
      <c r="H1569" s="273">
        <f t="shared" si="122"/>
        <v>15</v>
      </c>
      <c r="I1569" s="303">
        <f t="shared" si="123"/>
        <v>1.1509641014801793E-3</v>
      </c>
      <c r="J1569" s="301">
        <f t="shared" si="124"/>
        <v>1.7264461522202689E-2</v>
      </c>
      <c r="K1569" s="111"/>
      <c r="L1569" s="222"/>
      <c r="M1569" s="7"/>
    </row>
    <row r="1570" spans="1:13" ht="15">
      <c r="A1570" s="30" t="s">
        <v>230</v>
      </c>
      <c r="B1570" s="262">
        <v>85653.5</v>
      </c>
      <c r="C1570" s="219">
        <v>45107</v>
      </c>
      <c r="D1570" s="76">
        <v>45118.384027777778</v>
      </c>
      <c r="E1570" s="76">
        <v>45121</v>
      </c>
      <c r="F1570" s="273">
        <f t="shared" si="120"/>
        <v>6.1920138888890506</v>
      </c>
      <c r="G1570" s="273">
        <f t="shared" si="121"/>
        <v>2.6159722222218988</v>
      </c>
      <c r="H1570" s="273">
        <f t="shared" si="122"/>
        <v>8.8079861111109494</v>
      </c>
      <c r="I1570" s="303">
        <f t="shared" si="123"/>
        <v>1.1511159646311344E-3</v>
      </c>
      <c r="J1570" s="301">
        <f t="shared" si="124"/>
        <v>1.0139013428749115E-2</v>
      </c>
      <c r="K1570" s="111"/>
      <c r="L1570" s="222"/>
      <c r="M1570" s="7"/>
    </row>
    <row r="1571" spans="1:13" ht="15">
      <c r="A1571" s="30" t="s">
        <v>230</v>
      </c>
      <c r="B1571" s="262">
        <v>85878.2</v>
      </c>
      <c r="C1571" s="219">
        <v>45107</v>
      </c>
      <c r="D1571" s="76">
        <v>45117.375694444447</v>
      </c>
      <c r="E1571" s="76">
        <v>45121</v>
      </c>
      <c r="F1571" s="273">
        <f t="shared" si="120"/>
        <v>5.687847222223354</v>
      </c>
      <c r="G1571" s="273">
        <f t="shared" si="121"/>
        <v>3.6243055555532919</v>
      </c>
      <c r="H1571" s="273">
        <f t="shared" si="122"/>
        <v>9.312152777776646</v>
      </c>
      <c r="I1571" s="303">
        <f t="shared" si="123"/>
        <v>1.1541357566682679E-3</v>
      </c>
      <c r="J1571" s="301">
        <f t="shared" si="124"/>
        <v>1.0747488492389762E-2</v>
      </c>
      <c r="K1571" s="111"/>
      <c r="L1571" s="222"/>
      <c r="M1571" s="7"/>
    </row>
    <row r="1572" spans="1:13" ht="15">
      <c r="A1572" s="30" t="s">
        <v>227</v>
      </c>
      <c r="B1572" s="262">
        <v>85964.55</v>
      </c>
      <c r="C1572" s="219">
        <v>45236</v>
      </c>
      <c r="D1572" s="76">
        <v>45257.54583333333</v>
      </c>
      <c r="E1572" s="76">
        <v>45259</v>
      </c>
      <c r="F1572" s="273">
        <f t="shared" si="120"/>
        <v>11.272916666664969</v>
      </c>
      <c r="G1572" s="273">
        <f t="shared" si="121"/>
        <v>1.4541666666700621</v>
      </c>
      <c r="H1572" s="273">
        <f t="shared" si="122"/>
        <v>12.727083333335031</v>
      </c>
      <c r="I1572" s="303">
        <f t="shared" si="123"/>
        <v>1.155296233047469E-3</v>
      </c>
      <c r="J1572" s="301">
        <f t="shared" si="124"/>
        <v>1.4703551432683187E-2</v>
      </c>
      <c r="K1572" s="111"/>
      <c r="L1572" s="222"/>
      <c r="M1572" s="7"/>
    </row>
    <row r="1573" spans="1:13" ht="15">
      <c r="A1573" s="30" t="s">
        <v>227</v>
      </c>
      <c r="B1573" s="262">
        <v>86086.88</v>
      </c>
      <c r="C1573" s="219">
        <v>45158</v>
      </c>
      <c r="D1573" s="76">
        <v>45183.581944444442</v>
      </c>
      <c r="E1573" s="76">
        <v>45183</v>
      </c>
      <c r="F1573" s="273">
        <f t="shared" si="120"/>
        <v>13.290972222221171</v>
      </c>
      <c r="G1573" s="273">
        <f t="shared" si="121"/>
        <v>-0.5819444444423425</v>
      </c>
      <c r="H1573" s="273">
        <f t="shared" si="122"/>
        <v>12.709027777778829</v>
      </c>
      <c r="I1573" s="303">
        <f t="shared" si="123"/>
        <v>1.1569402524506847E-3</v>
      </c>
      <c r="J1573" s="301">
        <f t="shared" si="124"/>
        <v>1.4703585805626203E-2</v>
      </c>
      <c r="K1573" s="111"/>
      <c r="L1573" s="222"/>
      <c r="M1573" s="7"/>
    </row>
    <row r="1574" spans="1:13" ht="15">
      <c r="A1574" s="30" t="s">
        <v>227</v>
      </c>
      <c r="B1574" s="262">
        <v>86263.8</v>
      </c>
      <c r="C1574" s="219">
        <v>45138</v>
      </c>
      <c r="D1574" s="76">
        <v>45151.54583333333</v>
      </c>
      <c r="E1574" s="76">
        <v>45152</v>
      </c>
      <c r="F1574" s="273">
        <f t="shared" si="120"/>
        <v>7.2729166666649689</v>
      </c>
      <c r="G1574" s="273">
        <f t="shared" si="121"/>
        <v>0.45416666667006211</v>
      </c>
      <c r="H1574" s="273">
        <f t="shared" si="122"/>
        <v>7.7270833333350311</v>
      </c>
      <c r="I1574" s="303">
        <f t="shared" si="123"/>
        <v>1.1593179187043992E-3</v>
      </c>
      <c r="J1574" s="301">
        <f t="shared" si="124"/>
        <v>8.9581461676574194E-3</v>
      </c>
      <c r="K1574" s="111"/>
      <c r="L1574" s="222"/>
      <c r="M1574" s="7"/>
    </row>
    <row r="1575" spans="1:13" ht="15">
      <c r="A1575" s="30" t="s">
        <v>227</v>
      </c>
      <c r="B1575" s="262">
        <v>86304.75</v>
      </c>
      <c r="C1575" s="219">
        <v>45132</v>
      </c>
      <c r="D1575" s="76">
        <v>45151.546527777777</v>
      </c>
      <c r="E1575" s="76">
        <v>45152</v>
      </c>
      <c r="F1575" s="273">
        <f t="shared" si="120"/>
        <v>10.273263888888323</v>
      </c>
      <c r="G1575" s="273">
        <f t="shared" si="121"/>
        <v>0.45347222222335404</v>
      </c>
      <c r="H1575" s="273">
        <f t="shared" si="122"/>
        <v>10.726736111111677</v>
      </c>
      <c r="I1575" s="303">
        <f t="shared" si="123"/>
        <v>1.1598682546364002E-3</v>
      </c>
      <c r="J1575" s="301">
        <f t="shared" si="124"/>
        <v>1.2441600691140347E-2</v>
      </c>
      <c r="K1575" s="111"/>
      <c r="L1575" s="222"/>
      <c r="M1575" s="7"/>
    </row>
    <row r="1576" spans="1:13" ht="15">
      <c r="A1576" s="30" t="s">
        <v>227</v>
      </c>
      <c r="B1576" s="262">
        <v>86384.55</v>
      </c>
      <c r="C1576" s="219">
        <v>44945</v>
      </c>
      <c r="D1576" s="76">
        <v>44963.363194444442</v>
      </c>
      <c r="E1576" s="76">
        <v>44971</v>
      </c>
      <c r="F1576" s="273">
        <f t="shared" si="120"/>
        <v>9.6815972222211713</v>
      </c>
      <c r="G1576" s="273">
        <f t="shared" si="121"/>
        <v>7.6368055555576575</v>
      </c>
      <c r="H1576" s="273">
        <f t="shared" si="122"/>
        <v>17.318402777778829</v>
      </c>
      <c r="I1576" s="303">
        <f t="shared" si="123"/>
        <v>1.1609407041449147E-3</v>
      </c>
      <c r="J1576" s="301">
        <f t="shared" si="124"/>
        <v>2.01056387154998E-2</v>
      </c>
      <c r="K1576" s="111"/>
      <c r="L1576" s="222"/>
      <c r="M1576" s="7"/>
    </row>
    <row r="1577" spans="1:13" ht="15">
      <c r="A1577" s="30" t="s">
        <v>227</v>
      </c>
      <c r="B1577" s="262">
        <v>86481.15</v>
      </c>
      <c r="C1577" s="219">
        <v>45145</v>
      </c>
      <c r="D1577" s="76">
        <v>45159.388888888891</v>
      </c>
      <c r="E1577" s="76">
        <v>45167</v>
      </c>
      <c r="F1577" s="273">
        <f t="shared" si="120"/>
        <v>7.6944444444452529</v>
      </c>
      <c r="G1577" s="273">
        <f t="shared" si="121"/>
        <v>7.6111111111094942</v>
      </c>
      <c r="H1577" s="273">
        <f t="shared" si="122"/>
        <v>15.305555555554747</v>
      </c>
      <c r="I1577" s="303">
        <f t="shared" si="123"/>
        <v>1.1622389324973273E-3</v>
      </c>
      <c r="J1577" s="301">
        <f t="shared" si="124"/>
        <v>1.7788712550166487E-2</v>
      </c>
      <c r="K1577" s="111"/>
      <c r="L1577" s="222"/>
      <c r="M1577" s="7"/>
    </row>
    <row r="1578" spans="1:13" ht="15">
      <c r="A1578" s="30" t="s">
        <v>227</v>
      </c>
      <c r="B1578" s="262">
        <v>86544.68</v>
      </c>
      <c r="C1578" s="219">
        <v>45265</v>
      </c>
      <c r="D1578" s="76">
        <v>45279.512499999997</v>
      </c>
      <c r="E1578" s="76">
        <v>45289</v>
      </c>
      <c r="F1578" s="273">
        <f t="shared" si="120"/>
        <v>7.7562499999985448</v>
      </c>
      <c r="G1578" s="273">
        <f t="shared" si="121"/>
        <v>9.4875000000029104</v>
      </c>
      <c r="H1578" s="273">
        <f t="shared" si="122"/>
        <v>17.243750000001455</v>
      </c>
      <c r="I1578" s="303">
        <f t="shared" si="123"/>
        <v>1.1630927259469004E-3</v>
      </c>
      <c r="J1578" s="301">
        <f t="shared" si="124"/>
        <v>2.0056080193048557E-2</v>
      </c>
      <c r="K1578" s="111"/>
      <c r="L1578" s="222"/>
      <c r="M1578" s="7"/>
    </row>
    <row r="1579" spans="1:13" ht="15">
      <c r="A1579" s="30" t="s">
        <v>230</v>
      </c>
      <c r="B1579" s="262">
        <v>86659.3</v>
      </c>
      <c r="C1579" s="219">
        <v>45068</v>
      </c>
      <c r="D1579" s="76">
        <v>45097.348611111112</v>
      </c>
      <c r="E1579" s="76">
        <v>45091</v>
      </c>
      <c r="F1579" s="273">
        <f t="shared" si="120"/>
        <v>15.174305555556202</v>
      </c>
      <c r="G1579" s="273">
        <f t="shared" si="121"/>
        <v>-6.3486111111124046</v>
      </c>
      <c r="H1579" s="273">
        <f t="shared" si="122"/>
        <v>8.8256944444437977</v>
      </c>
      <c r="I1579" s="303">
        <f t="shared" si="123"/>
        <v>1.1646331289878274E-3</v>
      </c>
      <c r="J1579" s="301">
        <f t="shared" si="124"/>
        <v>1.0278696136323064E-2</v>
      </c>
      <c r="K1579" s="111"/>
      <c r="L1579" s="222"/>
      <c r="M1579" s="7"/>
    </row>
    <row r="1580" spans="1:13" ht="15">
      <c r="A1580" s="30" t="s">
        <v>227</v>
      </c>
      <c r="B1580" s="262">
        <v>86791.95</v>
      </c>
      <c r="C1580" s="219">
        <v>45138</v>
      </c>
      <c r="D1580" s="76">
        <v>45163.300694444442</v>
      </c>
      <c r="E1580" s="76">
        <v>45152</v>
      </c>
      <c r="F1580" s="273">
        <f t="shared" si="120"/>
        <v>13.150347222221171</v>
      </c>
      <c r="G1580" s="273">
        <f t="shared" si="121"/>
        <v>-11.300694444442343</v>
      </c>
      <c r="H1580" s="273">
        <f t="shared" si="122"/>
        <v>1.8496527777788287</v>
      </c>
      <c r="I1580" s="303">
        <f t="shared" si="123"/>
        <v>1.1664158411094372E-3</v>
      </c>
      <c r="J1580" s="301">
        <f t="shared" si="124"/>
        <v>2.1574643005532993E-3</v>
      </c>
      <c r="K1580" s="111"/>
      <c r="L1580" s="222"/>
      <c r="M1580" s="7"/>
    </row>
    <row r="1581" spans="1:13" ht="15">
      <c r="A1581" s="30" t="s">
        <v>230</v>
      </c>
      <c r="B1581" s="262">
        <v>86819.8</v>
      </c>
      <c r="C1581" s="219">
        <v>45100</v>
      </c>
      <c r="D1581" s="76">
        <v>45110.387499999997</v>
      </c>
      <c r="E1581" s="76">
        <v>45121</v>
      </c>
      <c r="F1581" s="273">
        <f t="shared" si="120"/>
        <v>5.6937499999985448</v>
      </c>
      <c r="G1581" s="273">
        <f t="shared" si="121"/>
        <v>10.61250000000291</v>
      </c>
      <c r="H1581" s="273">
        <f t="shared" si="122"/>
        <v>16.306250000001455</v>
      </c>
      <c r="I1581" s="303">
        <f t="shared" si="123"/>
        <v>1.1667901233000655E-3</v>
      </c>
      <c r="J1581" s="301">
        <f t="shared" si="124"/>
        <v>1.9025971448063391E-2</v>
      </c>
      <c r="K1581" s="111"/>
      <c r="L1581" s="222"/>
      <c r="M1581" s="7"/>
    </row>
    <row r="1582" spans="1:13" ht="15">
      <c r="A1582" s="30" t="s">
        <v>227</v>
      </c>
      <c r="B1582" s="262">
        <v>86882.25</v>
      </c>
      <c r="C1582" s="219">
        <v>44952</v>
      </c>
      <c r="D1582" s="76">
        <v>44964.368055555555</v>
      </c>
      <c r="E1582" s="76">
        <v>44971</v>
      </c>
      <c r="F1582" s="273">
        <f t="shared" si="120"/>
        <v>6.6840277777773736</v>
      </c>
      <c r="G1582" s="273">
        <f t="shared" si="121"/>
        <v>6.6319444444452529</v>
      </c>
      <c r="H1582" s="273">
        <f t="shared" si="122"/>
        <v>13.315972222222626</v>
      </c>
      <c r="I1582" s="303">
        <f t="shared" si="123"/>
        <v>1.1676294023953882E-3</v>
      </c>
      <c r="J1582" s="301">
        <f t="shared" si="124"/>
        <v>1.5548120688147394E-2</v>
      </c>
      <c r="K1582" s="111"/>
      <c r="L1582" s="222"/>
      <c r="M1582" s="7"/>
    </row>
    <row r="1583" spans="1:13" ht="15">
      <c r="A1583" s="30" t="s">
        <v>227</v>
      </c>
      <c r="B1583" s="262">
        <v>86993.55</v>
      </c>
      <c r="C1583" s="219">
        <v>45065</v>
      </c>
      <c r="D1583" s="76">
        <v>45075.258333333331</v>
      </c>
      <c r="E1583" s="76">
        <v>45091</v>
      </c>
      <c r="F1583" s="273">
        <f t="shared" si="120"/>
        <v>5.6291666666656965</v>
      </c>
      <c r="G1583" s="273">
        <f t="shared" si="121"/>
        <v>15.741666666668607</v>
      </c>
      <c r="H1583" s="273">
        <f t="shared" si="122"/>
        <v>21.370833333334303</v>
      </c>
      <c r="I1583" s="303">
        <f t="shared" si="123"/>
        <v>1.1691251872362114E-3</v>
      </c>
      <c r="J1583" s="301">
        <f t="shared" si="124"/>
        <v>2.4985179522228333E-2</v>
      </c>
      <c r="K1583" s="111"/>
      <c r="L1583" s="222"/>
      <c r="M1583" s="7"/>
    </row>
    <row r="1584" spans="1:13" ht="15">
      <c r="A1584" s="30" t="s">
        <v>227</v>
      </c>
      <c r="B1584" s="262">
        <v>87557.4</v>
      </c>
      <c r="C1584" s="219">
        <v>45286</v>
      </c>
      <c r="D1584" s="76">
        <v>45294.478472222225</v>
      </c>
      <c r="E1584" s="76">
        <v>45303</v>
      </c>
      <c r="F1584" s="273">
        <f t="shared" si="120"/>
        <v>4.7392361111124046</v>
      </c>
      <c r="G1584" s="273">
        <f t="shared" si="121"/>
        <v>8.5215277777751908</v>
      </c>
      <c r="H1584" s="273">
        <f t="shared" si="122"/>
        <v>13.260763888887595</v>
      </c>
      <c r="I1584" s="303">
        <f t="shared" si="123"/>
        <v>1.1767028896845322E-3</v>
      </c>
      <c r="J1584" s="301">
        <f t="shared" si="124"/>
        <v>1.5603979187478328E-2</v>
      </c>
      <c r="K1584" s="111"/>
      <c r="L1584" s="222"/>
      <c r="M1584" s="7"/>
    </row>
    <row r="1585" spans="1:13" ht="15">
      <c r="A1585" s="30" t="s">
        <v>227</v>
      </c>
      <c r="B1585" s="262">
        <v>87609.9</v>
      </c>
      <c r="C1585" s="219">
        <v>45081</v>
      </c>
      <c r="D1585" s="76">
        <v>45100.549305555556</v>
      </c>
      <c r="E1585" s="76">
        <v>45106</v>
      </c>
      <c r="F1585" s="273">
        <f t="shared" si="120"/>
        <v>10.274652777778101</v>
      </c>
      <c r="G1585" s="273">
        <f t="shared" si="121"/>
        <v>5.4506944444437977</v>
      </c>
      <c r="H1585" s="273">
        <f t="shared" si="122"/>
        <v>15.725347222221899</v>
      </c>
      <c r="I1585" s="303">
        <f t="shared" si="123"/>
        <v>1.177408448571713E-3</v>
      </c>
      <c r="J1585" s="301">
        <f t="shared" si="124"/>
        <v>1.8515156676167783E-2</v>
      </c>
      <c r="K1585" s="111"/>
      <c r="L1585" s="222"/>
      <c r="M1585" s="7"/>
    </row>
    <row r="1586" spans="1:13" ht="15">
      <c r="A1586" s="30" t="s">
        <v>227</v>
      </c>
      <c r="B1586" s="262">
        <v>87810.45</v>
      </c>
      <c r="C1586" s="219">
        <v>44945</v>
      </c>
      <c r="D1586" s="76">
        <v>44962.23333333333</v>
      </c>
      <c r="E1586" s="76">
        <v>44971</v>
      </c>
      <c r="F1586" s="273">
        <f t="shared" si="120"/>
        <v>9.1166666666649689</v>
      </c>
      <c r="G1586" s="273">
        <f t="shared" si="121"/>
        <v>8.7666666666700621</v>
      </c>
      <c r="H1586" s="273">
        <f t="shared" si="122"/>
        <v>17.883333333335031</v>
      </c>
      <c r="I1586" s="303">
        <f t="shared" si="123"/>
        <v>1.1801036835207433E-3</v>
      </c>
      <c r="J1586" s="301">
        <f t="shared" si="124"/>
        <v>2.1104187540297963E-2</v>
      </c>
      <c r="K1586" s="111"/>
      <c r="L1586" s="222"/>
      <c r="M1586" s="7"/>
    </row>
    <row r="1587" spans="1:13" ht="15">
      <c r="A1587" s="30" t="s">
        <v>227</v>
      </c>
      <c r="B1587" s="262">
        <v>88096.58</v>
      </c>
      <c r="C1587" s="219">
        <v>45067</v>
      </c>
      <c r="D1587" s="76">
        <v>45075.259027777778</v>
      </c>
      <c r="E1587" s="76">
        <v>45091</v>
      </c>
      <c r="F1587" s="273">
        <f t="shared" si="120"/>
        <v>4.6295138888890506</v>
      </c>
      <c r="G1587" s="273">
        <f t="shared" si="121"/>
        <v>15.740972222221899</v>
      </c>
      <c r="H1587" s="273">
        <f t="shared" si="122"/>
        <v>20.370486111110949</v>
      </c>
      <c r="I1587" s="303">
        <f t="shared" si="123"/>
        <v>1.1839490466519628E-3</v>
      </c>
      <c r="J1587" s="301">
        <f t="shared" si="124"/>
        <v>2.4117617611086859E-2</v>
      </c>
      <c r="K1587" s="111"/>
      <c r="L1587" s="222"/>
      <c r="M1587" s="7"/>
    </row>
    <row r="1588" spans="1:13" ht="15">
      <c r="A1588" s="30" t="s">
        <v>227</v>
      </c>
      <c r="B1588" s="262">
        <v>88143.83</v>
      </c>
      <c r="C1588" s="219">
        <v>45040</v>
      </c>
      <c r="D1588" s="76">
        <v>45071.229861111111</v>
      </c>
      <c r="E1588" s="76">
        <v>45058</v>
      </c>
      <c r="F1588" s="273">
        <f t="shared" si="120"/>
        <v>16.114930555555475</v>
      </c>
      <c r="G1588" s="273">
        <f t="shared" si="121"/>
        <v>-13.229861111110949</v>
      </c>
      <c r="H1588" s="273">
        <f t="shared" si="122"/>
        <v>2.8850694444445253</v>
      </c>
      <c r="I1588" s="303">
        <f t="shared" si="123"/>
        <v>1.1845840496504255E-3</v>
      </c>
      <c r="J1588" s="301">
        <f t="shared" si="124"/>
        <v>3.4176072460227989E-3</v>
      </c>
      <c r="K1588" s="111"/>
      <c r="L1588" s="222"/>
      <c r="M1588" s="7"/>
    </row>
    <row r="1589" spans="1:13" ht="15">
      <c r="A1589" s="30" t="s">
        <v>227</v>
      </c>
      <c r="B1589" s="262">
        <v>88514.48</v>
      </c>
      <c r="C1589" s="219">
        <v>44956</v>
      </c>
      <c r="D1589" s="76">
        <v>44965.338194444441</v>
      </c>
      <c r="E1589" s="76">
        <v>44971</v>
      </c>
      <c r="F1589" s="273">
        <f t="shared" si="120"/>
        <v>5.1690972222204437</v>
      </c>
      <c r="G1589" s="273">
        <f t="shared" si="121"/>
        <v>5.6618055555591127</v>
      </c>
      <c r="H1589" s="273">
        <f t="shared" si="122"/>
        <v>10.830902777779556</v>
      </c>
      <c r="I1589" s="303">
        <f t="shared" si="123"/>
        <v>1.1895652953939214E-3</v>
      </c>
      <c r="J1589" s="301">
        <f t="shared" si="124"/>
        <v>1.2884066062232183E-2</v>
      </c>
      <c r="K1589" s="111"/>
      <c r="L1589" s="222"/>
      <c r="M1589" s="7"/>
    </row>
    <row r="1590" spans="1:13" ht="15">
      <c r="A1590" s="30" t="s">
        <v>227</v>
      </c>
      <c r="B1590" s="262">
        <v>88550.7</v>
      </c>
      <c r="C1590" s="219">
        <v>45055</v>
      </c>
      <c r="D1590" s="76">
        <v>45070.231944444444</v>
      </c>
      <c r="E1590" s="76">
        <v>45072</v>
      </c>
      <c r="F1590" s="273">
        <f t="shared" si="120"/>
        <v>8.1159722222218988</v>
      </c>
      <c r="G1590" s="273">
        <f t="shared" si="121"/>
        <v>1.7680555555562023</v>
      </c>
      <c r="H1590" s="273">
        <f t="shared" si="122"/>
        <v>9.8840277777781012</v>
      </c>
      <c r="I1590" s="303">
        <f t="shared" si="123"/>
        <v>1.1900520638299917E-3</v>
      </c>
      <c r="J1590" s="301">
        <f t="shared" si="124"/>
        <v>1.1762507655897796E-2</v>
      </c>
      <c r="K1590" s="111"/>
      <c r="L1590" s="222"/>
      <c r="M1590" s="7"/>
    </row>
    <row r="1591" spans="1:13" ht="15">
      <c r="A1591" s="30" t="s">
        <v>227</v>
      </c>
      <c r="B1591" s="262">
        <v>88955.48</v>
      </c>
      <c r="C1591" s="219">
        <v>44984</v>
      </c>
      <c r="D1591" s="76">
        <v>45019.23541666667</v>
      </c>
      <c r="E1591" s="76">
        <v>44999</v>
      </c>
      <c r="F1591" s="273">
        <f t="shared" si="120"/>
        <v>18.117708333335031</v>
      </c>
      <c r="G1591" s="273">
        <f t="shared" si="121"/>
        <v>-20.235416666670062</v>
      </c>
      <c r="H1591" s="273">
        <f t="shared" si="122"/>
        <v>-2.1177083333350311</v>
      </c>
      <c r="I1591" s="303">
        <f t="shared" si="123"/>
        <v>1.1954919900462396E-3</v>
      </c>
      <c r="J1591" s="301">
        <f t="shared" si="124"/>
        <v>-2.5317033497562016E-3</v>
      </c>
      <c r="K1591" s="111"/>
      <c r="L1591" s="222"/>
      <c r="M1591" s="7"/>
    </row>
    <row r="1592" spans="1:13" ht="15">
      <c r="A1592" s="30" t="s">
        <v>227</v>
      </c>
      <c r="B1592" s="262">
        <v>88994.28</v>
      </c>
      <c r="C1592" s="219">
        <v>44984</v>
      </c>
      <c r="D1592" s="76">
        <v>45019.23541666667</v>
      </c>
      <c r="E1592" s="76">
        <v>45014</v>
      </c>
      <c r="F1592" s="273">
        <f t="shared" si="120"/>
        <v>18.117708333335031</v>
      </c>
      <c r="G1592" s="273">
        <f t="shared" si="121"/>
        <v>-5.2354166666700621</v>
      </c>
      <c r="H1592" s="273">
        <f t="shared" si="122"/>
        <v>12.882291666664969</v>
      </c>
      <c r="I1592" s="303">
        <f t="shared" si="123"/>
        <v>1.1960134316619084E-3</v>
      </c>
      <c r="J1592" s="301">
        <f t="shared" si="124"/>
        <v>1.5407393863917575E-2</v>
      </c>
      <c r="K1592" s="111"/>
      <c r="L1592" s="222"/>
      <c r="M1592" s="7"/>
    </row>
    <row r="1593" spans="1:13" ht="15">
      <c r="A1593" s="30" t="s">
        <v>227</v>
      </c>
      <c r="B1593" s="262">
        <v>89208</v>
      </c>
      <c r="C1593" s="219">
        <v>44952</v>
      </c>
      <c r="D1593" s="76">
        <v>44965.338888888888</v>
      </c>
      <c r="E1593" s="76">
        <v>44971</v>
      </c>
      <c r="F1593" s="273">
        <f t="shared" si="120"/>
        <v>7.1694444444437977</v>
      </c>
      <c r="G1593" s="273">
        <f t="shared" si="121"/>
        <v>5.6611111111124046</v>
      </c>
      <c r="H1593" s="273">
        <f t="shared" si="122"/>
        <v>12.830555555556202</v>
      </c>
      <c r="I1593" s="303">
        <f t="shared" si="123"/>
        <v>1.1988856610974945E-3</v>
      </c>
      <c r="J1593" s="301">
        <f t="shared" si="124"/>
        <v>1.5382369079471127E-2</v>
      </c>
      <c r="K1593" s="111"/>
      <c r="L1593" s="222"/>
      <c r="M1593" s="7"/>
    </row>
    <row r="1594" spans="1:13" ht="15">
      <c r="A1594" s="30" t="s">
        <v>227</v>
      </c>
      <c r="B1594" s="262">
        <v>89695.73</v>
      </c>
      <c r="C1594" s="219">
        <v>45096</v>
      </c>
      <c r="D1594" s="76">
        <v>45113.359027777777</v>
      </c>
      <c r="E1594" s="76">
        <v>45121</v>
      </c>
      <c r="F1594" s="273">
        <f t="shared" si="120"/>
        <v>9.179513888888323</v>
      </c>
      <c r="G1594" s="273">
        <f t="shared" si="121"/>
        <v>7.640972222223354</v>
      </c>
      <c r="H1594" s="273">
        <f t="shared" si="122"/>
        <v>16.820486111111677</v>
      </c>
      <c r="I1594" s="303">
        <f t="shared" si="123"/>
        <v>1.2054403703554877E-3</v>
      </c>
      <c r="J1594" s="301">
        <f t="shared" si="124"/>
        <v>2.0276093007337796E-2</v>
      </c>
      <c r="K1594" s="111"/>
      <c r="L1594" s="222"/>
      <c r="M1594" s="7"/>
    </row>
    <row r="1595" spans="1:13" ht="15">
      <c r="A1595" s="30" t="s">
        <v>227</v>
      </c>
      <c r="B1595" s="262">
        <v>90354.08</v>
      </c>
      <c r="C1595" s="219">
        <v>44998</v>
      </c>
      <c r="D1595" s="76">
        <v>45022.347222222219</v>
      </c>
      <c r="E1595" s="76">
        <v>45014</v>
      </c>
      <c r="F1595" s="273">
        <f t="shared" si="120"/>
        <v>12.673611111109494</v>
      </c>
      <c r="G1595" s="273">
        <f t="shared" si="121"/>
        <v>-8.3472222222189885</v>
      </c>
      <c r="H1595" s="273">
        <f t="shared" si="122"/>
        <v>4.3263888888905058</v>
      </c>
      <c r="I1595" s="303">
        <f t="shared" si="123"/>
        <v>1.2142880788007342E-3</v>
      </c>
      <c r="J1595" s="301">
        <f t="shared" si="124"/>
        <v>5.2534824520356956E-3</v>
      </c>
      <c r="K1595" s="111"/>
      <c r="L1595" s="222"/>
      <c r="M1595" s="7"/>
    </row>
    <row r="1596" spans="1:13" ht="15">
      <c r="A1596" s="30" t="s">
        <v>227</v>
      </c>
      <c r="B1596" s="262">
        <v>91339.5</v>
      </c>
      <c r="C1596" s="219">
        <v>45112</v>
      </c>
      <c r="D1596" s="76">
        <v>45129.495138888888</v>
      </c>
      <c r="E1596" s="76">
        <v>45135</v>
      </c>
      <c r="F1596" s="273">
        <f t="shared" si="120"/>
        <v>9.2475694444437977</v>
      </c>
      <c r="G1596" s="273">
        <f t="shared" si="121"/>
        <v>5.5048611111124046</v>
      </c>
      <c r="H1596" s="273">
        <f t="shared" si="122"/>
        <v>14.752430555556202</v>
      </c>
      <c r="I1596" s="303">
        <f t="shared" si="123"/>
        <v>1.227531351917032E-3</v>
      </c>
      <c r="J1596" s="301">
        <f t="shared" si="124"/>
        <v>1.8109071023924037E-2</v>
      </c>
      <c r="K1596" s="111"/>
      <c r="L1596" s="222"/>
      <c r="M1596" s="7"/>
    </row>
    <row r="1597" spans="1:13" ht="15">
      <c r="A1597" s="30" t="s">
        <v>227</v>
      </c>
      <c r="B1597" s="262">
        <v>91607.25</v>
      </c>
      <c r="C1597" s="219">
        <v>45076</v>
      </c>
      <c r="D1597" s="76">
        <v>45084.231944444444</v>
      </c>
      <c r="E1597" s="76">
        <v>45091</v>
      </c>
      <c r="F1597" s="273">
        <f t="shared" si="120"/>
        <v>4.6159722222218988</v>
      </c>
      <c r="G1597" s="273">
        <f t="shared" si="121"/>
        <v>6.7680555555562023</v>
      </c>
      <c r="H1597" s="273">
        <f t="shared" si="122"/>
        <v>11.384027777778101</v>
      </c>
      <c r="I1597" s="303">
        <f t="shared" si="123"/>
        <v>1.2311297022416538E-3</v>
      </c>
      <c r="J1597" s="301">
        <f t="shared" si="124"/>
        <v>1.4015214728366669E-2</v>
      </c>
      <c r="K1597" s="111"/>
      <c r="L1597" s="222"/>
      <c r="M1597" s="7"/>
    </row>
    <row r="1598" spans="1:13" ht="15">
      <c r="A1598" s="30" t="s">
        <v>227</v>
      </c>
      <c r="B1598" s="262">
        <v>93909.75</v>
      </c>
      <c r="C1598" s="219">
        <v>44930</v>
      </c>
      <c r="D1598" s="76">
        <v>44966.320833333331</v>
      </c>
      <c r="E1598" s="76">
        <v>44953</v>
      </c>
      <c r="F1598" s="273">
        <f t="shared" si="120"/>
        <v>18.660416666665697</v>
      </c>
      <c r="G1598" s="273">
        <f t="shared" si="121"/>
        <v>-13.320833333331393</v>
      </c>
      <c r="H1598" s="273">
        <f t="shared" si="122"/>
        <v>5.3395833333343035</v>
      </c>
      <c r="I1598" s="303">
        <f t="shared" si="123"/>
        <v>1.2620734991508657E-3</v>
      </c>
      <c r="J1598" s="301">
        <f t="shared" si="124"/>
        <v>6.7389466215088678E-3</v>
      </c>
      <c r="K1598" s="111"/>
      <c r="L1598" s="222"/>
      <c r="M1598" s="7"/>
    </row>
    <row r="1599" spans="1:13" ht="15">
      <c r="A1599" s="30" t="s">
        <v>227</v>
      </c>
      <c r="B1599" s="262">
        <v>93970.25</v>
      </c>
      <c r="C1599" s="219">
        <v>44930</v>
      </c>
      <c r="D1599" s="76">
        <v>44977.304861111108</v>
      </c>
      <c r="E1599" s="76">
        <v>44953</v>
      </c>
      <c r="F1599" s="273">
        <f t="shared" si="120"/>
        <v>24.15243055555402</v>
      </c>
      <c r="G1599" s="273">
        <f t="shared" si="121"/>
        <v>-24.304861111108039</v>
      </c>
      <c r="H1599" s="273">
        <f t="shared" si="122"/>
        <v>-0.15243055555401952</v>
      </c>
      <c r="I1599" s="303">
        <f t="shared" si="123"/>
        <v>1.2628865717732359E-3</v>
      </c>
      <c r="J1599" s="301">
        <f t="shared" si="124"/>
        <v>-1.925025017371055E-4</v>
      </c>
      <c r="K1599" s="111"/>
      <c r="L1599" s="222"/>
      <c r="M1599" s="7"/>
    </row>
    <row r="1600" spans="1:13" ht="15">
      <c r="A1600" s="30" t="s">
        <v>230</v>
      </c>
      <c r="B1600" s="262">
        <v>136582</v>
      </c>
      <c r="C1600" s="219">
        <v>45078</v>
      </c>
      <c r="D1600" s="76">
        <v>45092.270833333336</v>
      </c>
      <c r="E1600" s="76">
        <v>45106</v>
      </c>
      <c r="F1600" s="273">
        <f t="shared" si="120"/>
        <v>7.6354166666678793</v>
      </c>
      <c r="G1600" s="273">
        <f t="shared" si="121"/>
        <v>13.729166666664241</v>
      </c>
      <c r="H1600" s="273">
        <f t="shared" si="122"/>
        <v>21.364583333332121</v>
      </c>
      <c r="I1600" s="303">
        <f t="shared" si="123"/>
        <v>1.8355551224555867E-3</v>
      </c>
      <c r="J1600" s="301">
        <f t="shared" si="124"/>
        <v>3.9215870376627028E-2</v>
      </c>
      <c r="K1600" s="111"/>
      <c r="L1600" s="222"/>
      <c r="M1600" s="7"/>
    </row>
    <row r="1601" spans="1:13" ht="15">
      <c r="A1601" s="30" t="s">
        <v>230</v>
      </c>
      <c r="B1601" s="262">
        <v>138499.6</v>
      </c>
      <c r="C1601" s="219">
        <v>45039</v>
      </c>
      <c r="D1601" s="76">
        <v>45065.241666666669</v>
      </c>
      <c r="E1601" s="76">
        <v>45058</v>
      </c>
      <c r="F1601" s="273">
        <f t="shared" si="120"/>
        <v>13.620833333334303</v>
      </c>
      <c r="G1601" s="273">
        <f t="shared" si="121"/>
        <v>-7.2416666666686069</v>
      </c>
      <c r="H1601" s="273">
        <f t="shared" si="122"/>
        <v>6.3791666666656965</v>
      </c>
      <c r="I1601" s="303">
        <f t="shared" si="123"/>
        <v>1.8613261647804965E-3</v>
      </c>
      <c r="J1601" s="301">
        <f t="shared" si="124"/>
        <v>1.1873709826160445E-2</v>
      </c>
      <c r="K1601" s="111"/>
      <c r="L1601" s="222"/>
      <c r="M1601" s="7"/>
    </row>
    <row r="1602" spans="1:13" ht="15">
      <c r="A1602" s="30" t="s">
        <v>230</v>
      </c>
      <c r="B1602" s="262">
        <v>141000</v>
      </c>
      <c r="C1602" s="219">
        <v>45077</v>
      </c>
      <c r="D1602" s="76">
        <v>45104.438194444447</v>
      </c>
      <c r="E1602" s="76">
        <v>45091</v>
      </c>
      <c r="F1602" s="273">
        <f t="shared" si="120"/>
        <v>14.219097222223354</v>
      </c>
      <c r="G1602" s="273">
        <f t="shared" si="121"/>
        <v>-13.438194444446708</v>
      </c>
      <c r="H1602" s="273">
        <f t="shared" si="122"/>
        <v>0.78090277777664596</v>
      </c>
      <c r="I1602" s="303">
        <f t="shared" si="123"/>
        <v>1.8949295827139574E-3</v>
      </c>
      <c r="J1602" s="301">
        <f t="shared" si="124"/>
        <v>1.47975577483247E-3</v>
      </c>
      <c r="K1602" s="111"/>
      <c r="L1602" s="222"/>
      <c r="M1602" s="7"/>
    </row>
    <row r="1603" spans="1:13" ht="15">
      <c r="A1603" s="30" t="s">
        <v>230</v>
      </c>
      <c r="B1603" s="262">
        <v>141000</v>
      </c>
      <c r="C1603" s="219">
        <v>45077</v>
      </c>
      <c r="D1603" s="76">
        <v>45104.4375</v>
      </c>
      <c r="E1603" s="76">
        <v>45091</v>
      </c>
      <c r="F1603" s="273">
        <f t="shared" si="120"/>
        <v>14.21875</v>
      </c>
      <c r="G1603" s="273">
        <f t="shared" si="121"/>
        <v>-13.4375</v>
      </c>
      <c r="H1603" s="273">
        <f t="shared" si="122"/>
        <v>0.78125</v>
      </c>
      <c r="I1603" s="303">
        <f t="shared" si="123"/>
        <v>1.8949295827139574E-3</v>
      </c>
      <c r="J1603" s="301">
        <f t="shared" si="124"/>
        <v>1.4804137364952793E-3</v>
      </c>
      <c r="K1603" s="111"/>
      <c r="L1603" s="222"/>
      <c r="M1603" s="7"/>
    </row>
    <row r="1604" spans="1:13" ht="15">
      <c r="A1604" s="30" t="s">
        <v>230</v>
      </c>
      <c r="B1604" s="262">
        <v>141000</v>
      </c>
      <c r="C1604" s="219">
        <v>45077</v>
      </c>
      <c r="D1604" s="76">
        <v>45093.272222222222</v>
      </c>
      <c r="E1604" s="76">
        <v>45091</v>
      </c>
      <c r="F1604" s="273">
        <f t="shared" si="120"/>
        <v>8.6361111111109494</v>
      </c>
      <c r="G1604" s="273">
        <f t="shared" si="121"/>
        <v>-2.2722222222218988</v>
      </c>
      <c r="H1604" s="273">
        <f t="shared" si="122"/>
        <v>6.3638888888890506</v>
      </c>
      <c r="I1604" s="303">
        <f t="shared" si="123"/>
        <v>1.8949295827139574E-3</v>
      </c>
      <c r="J1604" s="301">
        <f t="shared" si="124"/>
        <v>1.2059121316660518E-2</v>
      </c>
      <c r="K1604" s="111"/>
      <c r="L1604" s="222"/>
      <c r="M1604" s="7"/>
    </row>
    <row r="1605" spans="1:13" ht="15">
      <c r="A1605" s="30" t="s">
        <v>230</v>
      </c>
      <c r="B1605" s="262">
        <v>141000</v>
      </c>
      <c r="C1605" s="219">
        <v>45230</v>
      </c>
      <c r="D1605" s="76">
        <v>45248.399305555555</v>
      </c>
      <c r="E1605" s="76">
        <v>45244</v>
      </c>
      <c r="F1605" s="273">
        <f t="shared" si="120"/>
        <v>9.6996527777773736</v>
      </c>
      <c r="G1605" s="273">
        <f t="shared" si="121"/>
        <v>-4.3993055555547471</v>
      </c>
      <c r="H1605" s="273">
        <f t="shared" si="122"/>
        <v>5.3003472222226264</v>
      </c>
      <c r="I1605" s="303">
        <f t="shared" si="123"/>
        <v>1.8949295827139574E-3</v>
      </c>
      <c r="J1605" s="301">
        <f t="shared" si="124"/>
        <v>1.0043784750045404E-2</v>
      </c>
      <c r="K1605" s="111"/>
      <c r="L1605" s="222"/>
      <c r="M1605" s="7"/>
    </row>
    <row r="1606" spans="1:13" ht="15">
      <c r="A1606" s="30" t="s">
        <v>230</v>
      </c>
      <c r="B1606" s="262">
        <v>142189.1</v>
      </c>
      <c r="C1606" s="219">
        <v>45012</v>
      </c>
      <c r="D1606" s="76">
        <v>45030.274305555555</v>
      </c>
      <c r="E1606" s="76">
        <v>45030</v>
      </c>
      <c r="F1606" s="273">
        <f t="shared" si="120"/>
        <v>9.6371527777773736</v>
      </c>
      <c r="G1606" s="273">
        <f t="shared" si="121"/>
        <v>-0.27430555555474712</v>
      </c>
      <c r="H1606" s="273">
        <f t="shared" si="122"/>
        <v>9.3628472222226264</v>
      </c>
      <c r="I1606" s="303">
        <f t="shared" si="123"/>
        <v>1.9109101555281785E-3</v>
      </c>
      <c r="J1606" s="301">
        <f t="shared" si="124"/>
        <v>1.7891559841604013E-2</v>
      </c>
      <c r="K1606" s="111"/>
      <c r="L1606" s="222"/>
      <c r="M1606" s="7"/>
    </row>
    <row r="1607" spans="1:13" ht="15">
      <c r="A1607" s="30" t="s">
        <v>230</v>
      </c>
      <c r="B1607" s="262">
        <v>143439.29999999999</v>
      </c>
      <c r="C1607" s="219">
        <v>44973</v>
      </c>
      <c r="D1607" s="76">
        <v>45028.332638888889</v>
      </c>
      <c r="E1607" s="76">
        <v>44999</v>
      </c>
      <c r="F1607" s="273">
        <f t="shared" si="120"/>
        <v>28.166319444444525</v>
      </c>
      <c r="G1607" s="273">
        <f t="shared" si="121"/>
        <v>-29.332638888889051</v>
      </c>
      <c r="H1607" s="273">
        <f t="shared" si="122"/>
        <v>-1.1663194444445253</v>
      </c>
      <c r="I1607" s="303">
        <f t="shared" si="123"/>
        <v>1.9277118644949087E-3</v>
      </c>
      <c r="J1607" s="301">
        <f t="shared" si="124"/>
        <v>-2.2483278308468219E-3</v>
      </c>
      <c r="K1607" s="111"/>
      <c r="L1607" s="222"/>
      <c r="M1607" s="7"/>
    </row>
    <row r="1608" spans="1:13" ht="15">
      <c r="A1608" s="30" t="s">
        <v>230</v>
      </c>
      <c r="B1608" s="262">
        <v>144149</v>
      </c>
      <c r="C1608" s="219">
        <v>44973</v>
      </c>
      <c r="D1608" s="76">
        <v>44993.276388888888</v>
      </c>
      <c r="E1608" s="76">
        <v>44999</v>
      </c>
      <c r="F1608" s="273">
        <f t="shared" si="120"/>
        <v>10.638194444443798</v>
      </c>
      <c r="G1608" s="273">
        <f t="shared" si="121"/>
        <v>5.7236111111124046</v>
      </c>
      <c r="H1608" s="273">
        <f t="shared" si="122"/>
        <v>16.361805555556202</v>
      </c>
      <c r="I1608" s="303">
        <f t="shared" si="123"/>
        <v>1.9372496767279025E-3</v>
      </c>
      <c r="J1608" s="301">
        <f t="shared" si="124"/>
        <v>3.1696902523186049E-2</v>
      </c>
      <c r="K1608" s="111"/>
      <c r="L1608" s="222"/>
      <c r="M1608" s="7"/>
    </row>
    <row r="1609" spans="1:13" ht="15">
      <c r="A1609" s="30" t="s">
        <v>230</v>
      </c>
      <c r="B1609" s="262">
        <v>144384</v>
      </c>
      <c r="C1609" s="219">
        <v>45039</v>
      </c>
      <c r="D1609" s="76">
        <v>45056.228472222225</v>
      </c>
      <c r="E1609" s="76">
        <v>45058</v>
      </c>
      <c r="F1609" s="273">
        <f t="shared" si="120"/>
        <v>9.1142361111124046</v>
      </c>
      <c r="G1609" s="273">
        <f t="shared" si="121"/>
        <v>1.7715277777751908</v>
      </c>
      <c r="H1609" s="273">
        <f t="shared" si="122"/>
        <v>10.885763888887595</v>
      </c>
      <c r="I1609" s="303">
        <f t="shared" si="123"/>
        <v>1.9404078926990923E-3</v>
      </c>
      <c r="J1609" s="301">
        <f t="shared" si="124"/>
        <v>2.1122822168056256E-2</v>
      </c>
      <c r="K1609" s="111"/>
      <c r="L1609" s="222"/>
      <c r="M1609" s="7"/>
    </row>
    <row r="1610" spans="1:13" ht="15">
      <c r="A1610" s="30" t="s">
        <v>230</v>
      </c>
      <c r="B1610" s="262">
        <v>144543.79999999999</v>
      </c>
      <c r="C1610" s="219">
        <v>45013</v>
      </c>
      <c r="D1610" s="76">
        <v>45025.333333333336</v>
      </c>
      <c r="E1610" s="76">
        <v>45030</v>
      </c>
      <c r="F1610" s="273">
        <f t="shared" ref="F1610:F1673" si="125">(D1610-C1610+1)/2</f>
        <v>6.6666666666678793</v>
      </c>
      <c r="G1610" s="273">
        <f t="shared" ref="G1610:G1673" si="126">E1610-D1610</f>
        <v>4.6666666666642413</v>
      </c>
      <c r="H1610" s="273">
        <f t="shared" ref="H1610:H1673" si="127">SUM(F1610:G1610)</f>
        <v>11.333333333332121</v>
      </c>
      <c r="I1610" s="303">
        <f t="shared" ref="I1610:I1673" si="128">+B1610/B$1768</f>
        <v>1.9425554795595014E-3</v>
      </c>
      <c r="J1610" s="301">
        <f t="shared" ref="J1610:J1673" si="129">+I1610*H1610</f>
        <v>2.2015628768338659E-2</v>
      </c>
      <c r="K1610" s="111"/>
      <c r="L1610" s="222"/>
      <c r="M1610" s="7"/>
    </row>
    <row r="1611" spans="1:13" ht="15">
      <c r="A1611" s="30" t="s">
        <v>230</v>
      </c>
      <c r="B1611" s="262">
        <v>144684.79999999999</v>
      </c>
      <c r="C1611" s="219">
        <v>45123</v>
      </c>
      <c r="D1611" s="76">
        <v>45141.425000000003</v>
      </c>
      <c r="E1611" s="76">
        <v>45152</v>
      </c>
      <c r="F1611" s="273">
        <f t="shared" si="125"/>
        <v>9.7125000000014552</v>
      </c>
      <c r="G1611" s="273">
        <f t="shared" si="126"/>
        <v>10.57499999999709</v>
      </c>
      <c r="H1611" s="273">
        <f t="shared" si="127"/>
        <v>20.287499999998545</v>
      </c>
      <c r="I1611" s="303">
        <f t="shared" si="128"/>
        <v>1.9444504091422152E-3</v>
      </c>
      <c r="J1611" s="301">
        <f t="shared" si="129"/>
        <v>3.9448037675469859E-2</v>
      </c>
      <c r="K1611" s="111"/>
      <c r="L1611" s="222"/>
      <c r="M1611" s="7"/>
    </row>
    <row r="1612" spans="1:13" ht="15">
      <c r="A1612" s="30" t="s">
        <v>230</v>
      </c>
      <c r="B1612" s="262">
        <v>144872.79999999999</v>
      </c>
      <c r="C1612" s="219">
        <v>45045</v>
      </c>
      <c r="D1612" s="76">
        <v>45055.222222222219</v>
      </c>
      <c r="E1612" s="76">
        <v>45058</v>
      </c>
      <c r="F1612" s="273">
        <f t="shared" si="125"/>
        <v>5.6111111111094942</v>
      </c>
      <c r="G1612" s="273">
        <f t="shared" si="126"/>
        <v>2.7777777777810115</v>
      </c>
      <c r="H1612" s="273">
        <f t="shared" si="127"/>
        <v>8.3888888888905058</v>
      </c>
      <c r="I1612" s="303">
        <f t="shared" si="128"/>
        <v>1.9469769819191673E-3</v>
      </c>
      <c r="J1612" s="301">
        <f t="shared" si="129"/>
        <v>1.6332973570547273E-2</v>
      </c>
      <c r="K1612" s="111"/>
      <c r="L1612" s="222"/>
      <c r="M1612" s="7"/>
    </row>
    <row r="1613" spans="1:13" ht="15">
      <c r="A1613" s="30" t="s">
        <v>230</v>
      </c>
      <c r="B1613" s="262">
        <v>144901</v>
      </c>
      <c r="C1613" s="219">
        <v>45132</v>
      </c>
      <c r="D1613" s="76">
        <v>45163.299305555556</v>
      </c>
      <c r="E1613" s="76">
        <v>45152</v>
      </c>
      <c r="F1613" s="273">
        <f t="shared" si="125"/>
        <v>16.149652777778101</v>
      </c>
      <c r="G1613" s="273">
        <f t="shared" si="126"/>
        <v>-11.299305555556202</v>
      </c>
      <c r="H1613" s="273">
        <f t="shared" si="127"/>
        <v>4.8503472222218988</v>
      </c>
      <c r="I1613" s="303">
        <f t="shared" si="128"/>
        <v>1.9473559678357102E-3</v>
      </c>
      <c r="J1613" s="301">
        <f t="shared" si="129"/>
        <v>9.4453526092691739E-3</v>
      </c>
      <c r="K1613" s="111"/>
      <c r="L1613" s="222"/>
      <c r="M1613" s="7"/>
    </row>
    <row r="1614" spans="1:13" ht="15">
      <c r="A1614" s="30" t="s">
        <v>230</v>
      </c>
      <c r="B1614" s="262">
        <v>145004.4</v>
      </c>
      <c r="C1614" s="219">
        <v>44962</v>
      </c>
      <c r="D1614" s="76">
        <v>44984.40625</v>
      </c>
      <c r="E1614" s="76">
        <v>44984</v>
      </c>
      <c r="F1614" s="273">
        <f t="shared" si="125"/>
        <v>11.703125</v>
      </c>
      <c r="G1614" s="273">
        <f t="shared" si="126"/>
        <v>-0.40625</v>
      </c>
      <c r="H1614" s="273">
        <f t="shared" si="127"/>
        <v>11.296875</v>
      </c>
      <c r="I1614" s="303">
        <f t="shared" si="128"/>
        <v>1.9487455828630337E-3</v>
      </c>
      <c r="J1614" s="301">
        <f t="shared" si="129"/>
        <v>2.2014735256405835E-2</v>
      </c>
      <c r="K1614" s="111"/>
      <c r="L1614" s="222"/>
      <c r="M1614" s="7"/>
    </row>
    <row r="1615" spans="1:13" ht="15">
      <c r="A1615" s="30" t="s">
        <v>230</v>
      </c>
      <c r="B1615" s="262">
        <v>145060.79999999999</v>
      </c>
      <c r="C1615" s="219">
        <v>44973</v>
      </c>
      <c r="D1615" s="76">
        <v>44994.288194444445</v>
      </c>
      <c r="E1615" s="76">
        <v>44999</v>
      </c>
      <c r="F1615" s="273">
        <f t="shared" si="125"/>
        <v>11.144097222222626</v>
      </c>
      <c r="G1615" s="273">
        <f t="shared" si="126"/>
        <v>4.7118055555547471</v>
      </c>
      <c r="H1615" s="273">
        <f t="shared" si="127"/>
        <v>15.855902777777374</v>
      </c>
      <c r="I1615" s="303">
        <f t="shared" si="128"/>
        <v>1.9495035546961191E-3</v>
      </c>
      <c r="J1615" s="301">
        <f t="shared" si="129"/>
        <v>3.091113882819306E-2</v>
      </c>
      <c r="K1615" s="111"/>
      <c r="L1615" s="222"/>
      <c r="M1615" s="7"/>
    </row>
    <row r="1616" spans="1:13" ht="15">
      <c r="A1616" s="30" t="s">
        <v>230</v>
      </c>
      <c r="B1616" s="262">
        <v>145855.1</v>
      </c>
      <c r="C1616" s="219">
        <v>45039</v>
      </c>
      <c r="D1616" s="76">
        <v>45059.25</v>
      </c>
      <c r="E1616" s="76">
        <v>45058</v>
      </c>
      <c r="F1616" s="273">
        <f t="shared" si="125"/>
        <v>10.625</v>
      </c>
      <c r="G1616" s="273">
        <f t="shared" si="126"/>
        <v>-1.25</v>
      </c>
      <c r="H1616" s="273">
        <f t="shared" si="127"/>
        <v>9.375</v>
      </c>
      <c r="I1616" s="303">
        <f t="shared" si="128"/>
        <v>1.9601783246787413E-3</v>
      </c>
      <c r="J1616" s="301">
        <f t="shared" si="129"/>
        <v>1.8376671793863198E-2</v>
      </c>
      <c r="K1616" s="111"/>
      <c r="L1616" s="222"/>
      <c r="M1616" s="7"/>
    </row>
    <row r="1617" spans="1:13" ht="15">
      <c r="A1617" s="30" t="s">
        <v>230</v>
      </c>
      <c r="B1617" s="262">
        <v>145869.20000000001</v>
      </c>
      <c r="C1617" s="219">
        <v>44967</v>
      </c>
      <c r="D1617" s="76">
        <v>44993.275694444441</v>
      </c>
      <c r="E1617" s="76">
        <v>44984</v>
      </c>
      <c r="F1617" s="273">
        <f t="shared" si="125"/>
        <v>13.637847222220444</v>
      </c>
      <c r="G1617" s="273">
        <f t="shared" si="126"/>
        <v>-9.2756944444408873</v>
      </c>
      <c r="H1617" s="273">
        <f t="shared" si="127"/>
        <v>4.3621527777795563</v>
      </c>
      <c r="I1617" s="303">
        <f t="shared" si="128"/>
        <v>1.960367817637013E-3</v>
      </c>
      <c r="J1617" s="301">
        <f t="shared" si="129"/>
        <v>8.5514239211749426E-3</v>
      </c>
      <c r="K1617" s="111"/>
      <c r="L1617" s="222"/>
      <c r="M1617" s="7"/>
    </row>
    <row r="1618" spans="1:13" ht="15">
      <c r="A1618" s="30" t="s">
        <v>230</v>
      </c>
      <c r="B1618" s="262">
        <v>146179.4</v>
      </c>
      <c r="C1618" s="219">
        <v>45242</v>
      </c>
      <c r="D1618" s="76">
        <v>45264.4375</v>
      </c>
      <c r="E1618" s="76">
        <v>45259</v>
      </c>
      <c r="F1618" s="273">
        <f t="shared" si="125"/>
        <v>11.71875</v>
      </c>
      <c r="G1618" s="273">
        <f t="shared" si="126"/>
        <v>-5.4375</v>
      </c>
      <c r="H1618" s="273">
        <f t="shared" si="127"/>
        <v>6.28125</v>
      </c>
      <c r="I1618" s="303">
        <f t="shared" si="128"/>
        <v>1.9645366627189832E-3</v>
      </c>
      <c r="J1618" s="301">
        <f t="shared" si="129"/>
        <v>1.2339745912703613E-2</v>
      </c>
      <c r="K1618" s="111"/>
      <c r="L1618" s="222"/>
      <c r="M1618" s="7"/>
    </row>
    <row r="1619" spans="1:13" ht="15">
      <c r="A1619" s="30" t="s">
        <v>230</v>
      </c>
      <c r="B1619" s="262">
        <v>146179.4</v>
      </c>
      <c r="C1619" s="219">
        <v>45013</v>
      </c>
      <c r="D1619" s="76">
        <v>45029.272222222222</v>
      </c>
      <c r="E1619" s="76">
        <v>45030</v>
      </c>
      <c r="F1619" s="273">
        <f t="shared" si="125"/>
        <v>8.6361111111109494</v>
      </c>
      <c r="G1619" s="273">
        <f t="shared" si="126"/>
        <v>0.72777777777810115</v>
      </c>
      <c r="H1619" s="273">
        <f t="shared" si="127"/>
        <v>9.3638888888890506</v>
      </c>
      <c r="I1619" s="303">
        <f t="shared" si="128"/>
        <v>1.9645366627189832E-3</v>
      </c>
      <c r="J1619" s="301">
        <f t="shared" si="129"/>
        <v>1.8395703027849462E-2</v>
      </c>
      <c r="K1619" s="111"/>
      <c r="L1619" s="222"/>
      <c r="M1619" s="7"/>
    </row>
    <row r="1620" spans="1:13" ht="15">
      <c r="A1620" s="30" t="s">
        <v>230</v>
      </c>
      <c r="B1620" s="262">
        <v>146207.6</v>
      </c>
      <c r="C1620" s="219">
        <v>44962</v>
      </c>
      <c r="D1620" s="76">
        <v>44983.384027777778</v>
      </c>
      <c r="E1620" s="76">
        <v>44984</v>
      </c>
      <c r="F1620" s="273">
        <f t="shared" si="125"/>
        <v>11.192013888889051</v>
      </c>
      <c r="G1620" s="273">
        <f t="shared" si="126"/>
        <v>0.61597222222189885</v>
      </c>
      <c r="H1620" s="273">
        <f t="shared" si="127"/>
        <v>11.807986111110949</v>
      </c>
      <c r="I1620" s="303">
        <f t="shared" si="128"/>
        <v>1.9649156486355262E-3</v>
      </c>
      <c r="J1620" s="301">
        <f t="shared" si="129"/>
        <v>2.3201696688592854E-2</v>
      </c>
      <c r="K1620" s="111"/>
      <c r="L1620" s="222"/>
      <c r="M1620" s="7"/>
    </row>
    <row r="1621" spans="1:13" ht="15">
      <c r="A1621" s="30" t="s">
        <v>230</v>
      </c>
      <c r="B1621" s="262">
        <v>146433.20000000001</v>
      </c>
      <c r="C1621" s="219">
        <v>45043</v>
      </c>
      <c r="D1621" s="76">
        <v>45058.23333333333</v>
      </c>
      <c r="E1621" s="76">
        <v>45058</v>
      </c>
      <c r="F1621" s="273">
        <f t="shared" si="125"/>
        <v>8.1166666666649689</v>
      </c>
      <c r="G1621" s="273">
        <f t="shared" si="126"/>
        <v>-0.23333333332993789</v>
      </c>
      <c r="H1621" s="273">
        <f t="shared" si="127"/>
        <v>7.8833333333350311</v>
      </c>
      <c r="I1621" s="303">
        <f t="shared" si="128"/>
        <v>1.9679475359678689E-3</v>
      </c>
      <c r="J1621" s="301">
        <f t="shared" si="129"/>
        <v>1.5513986408550041E-2</v>
      </c>
      <c r="K1621" s="111"/>
      <c r="L1621" s="222"/>
      <c r="M1621" s="7"/>
    </row>
    <row r="1622" spans="1:13" ht="15">
      <c r="A1622" s="30" t="s">
        <v>230</v>
      </c>
      <c r="B1622" s="262">
        <v>146696.4</v>
      </c>
      <c r="C1622" s="219">
        <v>45123</v>
      </c>
      <c r="D1622" s="76">
        <v>45137.390972222223</v>
      </c>
      <c r="E1622" s="76">
        <v>45152</v>
      </c>
      <c r="F1622" s="273">
        <f t="shared" si="125"/>
        <v>7.695486111111677</v>
      </c>
      <c r="G1622" s="273">
        <f t="shared" si="126"/>
        <v>14.609027777776646</v>
      </c>
      <c r="H1622" s="273">
        <f t="shared" si="127"/>
        <v>22.304513888888323</v>
      </c>
      <c r="I1622" s="303">
        <f t="shared" si="128"/>
        <v>1.9714847378556012E-3</v>
      </c>
      <c r="J1622" s="301">
        <f t="shared" si="129"/>
        <v>4.3973008717231608E-2</v>
      </c>
      <c r="K1622" s="111"/>
      <c r="L1622" s="222"/>
      <c r="M1622" s="7"/>
    </row>
    <row r="1623" spans="1:13" ht="15">
      <c r="A1623" s="30" t="s">
        <v>230</v>
      </c>
      <c r="B1623" s="262">
        <v>146884.4</v>
      </c>
      <c r="C1623" s="219">
        <v>45091</v>
      </c>
      <c r="D1623" s="76">
        <v>45103.472916666666</v>
      </c>
      <c r="E1623" s="76">
        <v>45106</v>
      </c>
      <c r="F1623" s="273">
        <f t="shared" si="125"/>
        <v>6.7364583333328483</v>
      </c>
      <c r="G1623" s="273">
        <f t="shared" si="126"/>
        <v>2.5270833333343035</v>
      </c>
      <c r="H1623" s="273">
        <f t="shared" si="127"/>
        <v>9.2635416666671517</v>
      </c>
      <c r="I1623" s="303">
        <f t="shared" si="128"/>
        <v>1.974011310632553E-3</v>
      </c>
      <c r="J1623" s="301">
        <f t="shared" si="129"/>
        <v>1.828633602651689E-2</v>
      </c>
      <c r="K1623" s="111"/>
      <c r="L1623" s="222"/>
      <c r="M1623" s="7"/>
    </row>
    <row r="1624" spans="1:13" ht="15">
      <c r="A1624" s="30" t="s">
        <v>230</v>
      </c>
      <c r="B1624" s="262">
        <v>146950.20000000001</v>
      </c>
      <c r="C1624" s="219">
        <v>45105</v>
      </c>
      <c r="D1624" s="76">
        <v>45119.294444444444</v>
      </c>
      <c r="E1624" s="76">
        <v>45121</v>
      </c>
      <c r="F1624" s="273">
        <f t="shared" si="125"/>
        <v>7.6472222222218988</v>
      </c>
      <c r="G1624" s="273">
        <f t="shared" si="126"/>
        <v>1.7055555555562023</v>
      </c>
      <c r="H1624" s="273">
        <f t="shared" si="127"/>
        <v>9.3527777777781012</v>
      </c>
      <c r="I1624" s="303">
        <f t="shared" si="128"/>
        <v>1.9748956111044864E-3</v>
      </c>
      <c r="J1624" s="301">
        <f t="shared" si="129"/>
        <v>1.8470759784969544E-2</v>
      </c>
      <c r="K1624" s="111"/>
      <c r="L1624" s="222"/>
      <c r="M1624" s="7"/>
    </row>
    <row r="1625" spans="1:13" ht="15">
      <c r="A1625" s="30" t="s">
        <v>230</v>
      </c>
      <c r="B1625" s="262">
        <v>146997.20000000001</v>
      </c>
      <c r="C1625" s="219">
        <v>45287</v>
      </c>
      <c r="D1625" s="76">
        <v>45303.390972222223</v>
      </c>
      <c r="E1625" s="76">
        <v>45303</v>
      </c>
      <c r="F1625" s="273">
        <f t="shared" si="125"/>
        <v>8.695486111111677</v>
      </c>
      <c r="G1625" s="273">
        <f t="shared" si="126"/>
        <v>-0.39097222222335404</v>
      </c>
      <c r="H1625" s="273">
        <f t="shared" si="127"/>
        <v>8.304513888888323</v>
      </c>
      <c r="I1625" s="303">
        <f t="shared" si="128"/>
        <v>1.9755272542987244E-3</v>
      </c>
      <c r="J1625" s="301">
        <f t="shared" si="129"/>
        <v>1.6405793521201171E-2</v>
      </c>
      <c r="K1625" s="111"/>
      <c r="L1625" s="222"/>
      <c r="M1625" s="7"/>
    </row>
    <row r="1626" spans="1:13" ht="15">
      <c r="A1626" s="30" t="s">
        <v>230</v>
      </c>
      <c r="B1626" s="262">
        <v>147044.20000000001</v>
      </c>
      <c r="C1626" s="219">
        <v>45091</v>
      </c>
      <c r="D1626" s="76">
        <v>45099.543055555558</v>
      </c>
      <c r="E1626" s="76">
        <v>45106</v>
      </c>
      <c r="F1626" s="273">
        <f t="shared" si="125"/>
        <v>4.7715277777788287</v>
      </c>
      <c r="G1626" s="273">
        <f t="shared" si="126"/>
        <v>6.4569444444423425</v>
      </c>
      <c r="H1626" s="273">
        <f t="shared" si="127"/>
        <v>11.228472222221171</v>
      </c>
      <c r="I1626" s="303">
        <f t="shared" si="128"/>
        <v>1.9761588974929623E-3</v>
      </c>
      <c r="J1626" s="301">
        <f t="shared" si="129"/>
        <v>2.2189245287194941E-2</v>
      </c>
      <c r="K1626" s="111"/>
      <c r="L1626" s="222"/>
      <c r="M1626" s="7"/>
    </row>
    <row r="1627" spans="1:13" ht="15">
      <c r="A1627" s="30" t="s">
        <v>230</v>
      </c>
      <c r="B1627" s="262">
        <v>147100.6</v>
      </c>
      <c r="C1627" s="219">
        <v>45078</v>
      </c>
      <c r="D1627" s="76">
        <v>45095.267361111109</v>
      </c>
      <c r="E1627" s="76">
        <v>45106</v>
      </c>
      <c r="F1627" s="273">
        <f t="shared" si="125"/>
        <v>9.1336805555547471</v>
      </c>
      <c r="G1627" s="273">
        <f t="shared" si="126"/>
        <v>10.732638888890506</v>
      </c>
      <c r="H1627" s="273">
        <f t="shared" si="127"/>
        <v>19.866319444445253</v>
      </c>
      <c r="I1627" s="303">
        <f t="shared" si="128"/>
        <v>1.9769168693260478E-3</v>
      </c>
      <c r="J1627" s="301">
        <f t="shared" si="129"/>
        <v>3.9274062041143899E-2</v>
      </c>
      <c r="K1627" s="111"/>
      <c r="L1627" s="222"/>
      <c r="M1627" s="7"/>
    </row>
    <row r="1628" spans="1:13" ht="15">
      <c r="A1628" s="30" t="s">
        <v>230</v>
      </c>
      <c r="B1628" s="262">
        <v>147138.20000000001</v>
      </c>
      <c r="C1628" s="219">
        <v>45258</v>
      </c>
      <c r="D1628" s="76">
        <v>45306.408333333333</v>
      </c>
      <c r="E1628" s="76">
        <v>45274</v>
      </c>
      <c r="F1628" s="273">
        <f t="shared" si="125"/>
        <v>24.704166666666424</v>
      </c>
      <c r="G1628" s="273">
        <f t="shared" si="126"/>
        <v>-32.408333333332848</v>
      </c>
      <c r="H1628" s="273">
        <f t="shared" si="127"/>
        <v>-7.7041666666664241</v>
      </c>
      <c r="I1628" s="303">
        <f t="shared" si="128"/>
        <v>1.9774221838814387E-3</v>
      </c>
      <c r="J1628" s="301">
        <f t="shared" si="129"/>
        <v>-1.5234390074986105E-2</v>
      </c>
      <c r="K1628" s="111"/>
      <c r="L1628" s="222"/>
      <c r="M1628" s="7"/>
    </row>
    <row r="1629" spans="1:13" ht="15">
      <c r="A1629" s="30" t="s">
        <v>230</v>
      </c>
      <c r="B1629" s="262">
        <v>147204</v>
      </c>
      <c r="C1629" s="219">
        <v>45117</v>
      </c>
      <c r="D1629" s="76">
        <v>45136.388888888891</v>
      </c>
      <c r="E1629" s="76">
        <v>45135</v>
      </c>
      <c r="F1629" s="273">
        <f t="shared" si="125"/>
        <v>10.194444444445253</v>
      </c>
      <c r="G1629" s="273">
        <f t="shared" si="126"/>
        <v>-1.3888888888905058</v>
      </c>
      <c r="H1629" s="273">
        <f t="shared" si="127"/>
        <v>8.8055555555547471</v>
      </c>
      <c r="I1629" s="303">
        <f t="shared" si="128"/>
        <v>1.9783064843533716E-3</v>
      </c>
      <c r="J1629" s="301">
        <f t="shared" si="129"/>
        <v>1.7420087653887813E-2</v>
      </c>
      <c r="K1629" s="111"/>
      <c r="L1629" s="222"/>
      <c r="M1629" s="7"/>
    </row>
    <row r="1630" spans="1:13" ht="15">
      <c r="A1630" s="30" t="s">
        <v>230</v>
      </c>
      <c r="B1630" s="262">
        <v>147213.4</v>
      </c>
      <c r="C1630" s="219">
        <v>45105</v>
      </c>
      <c r="D1630" s="76">
        <v>45131.507638888892</v>
      </c>
      <c r="E1630" s="76">
        <v>45121</v>
      </c>
      <c r="F1630" s="273">
        <f t="shared" si="125"/>
        <v>13.75381944444598</v>
      </c>
      <c r="G1630" s="273">
        <f t="shared" si="126"/>
        <v>-10.507638888891961</v>
      </c>
      <c r="H1630" s="273">
        <f t="shared" si="127"/>
        <v>3.2461805555540195</v>
      </c>
      <c r="I1630" s="303">
        <f t="shared" si="128"/>
        <v>1.9784328129922191E-3</v>
      </c>
      <c r="J1630" s="301">
        <f t="shared" si="129"/>
        <v>6.4223501280053835E-3</v>
      </c>
      <c r="K1630" s="111"/>
      <c r="L1630" s="222"/>
      <c r="M1630" s="7"/>
    </row>
    <row r="1631" spans="1:13" ht="15">
      <c r="A1631" s="30" t="s">
        <v>230</v>
      </c>
      <c r="B1631" s="262">
        <v>147222.79999999999</v>
      </c>
      <c r="C1631" s="219">
        <v>45123</v>
      </c>
      <c r="D1631" s="76">
        <v>45136.390277777777</v>
      </c>
      <c r="E1631" s="76">
        <v>45152</v>
      </c>
      <c r="F1631" s="273">
        <f t="shared" si="125"/>
        <v>7.195138888888323</v>
      </c>
      <c r="G1631" s="273">
        <f t="shared" si="126"/>
        <v>15.609722222223354</v>
      </c>
      <c r="H1631" s="273">
        <f t="shared" si="127"/>
        <v>22.804861111111677</v>
      </c>
      <c r="I1631" s="303">
        <f t="shared" si="128"/>
        <v>1.9785591416310666E-3</v>
      </c>
      <c r="J1631" s="301">
        <f t="shared" si="129"/>
        <v>4.5120766425016813E-2</v>
      </c>
      <c r="K1631" s="111"/>
      <c r="L1631" s="222"/>
      <c r="M1631" s="7"/>
    </row>
    <row r="1632" spans="1:13" ht="15">
      <c r="A1632" s="30" t="s">
        <v>230</v>
      </c>
      <c r="B1632" s="262">
        <v>147269.79999999999</v>
      </c>
      <c r="C1632" s="219">
        <v>45230</v>
      </c>
      <c r="D1632" s="76">
        <v>45254.552083333336</v>
      </c>
      <c r="E1632" s="76">
        <v>45244</v>
      </c>
      <c r="F1632" s="273">
        <f t="shared" si="125"/>
        <v>12.776041666667879</v>
      </c>
      <c r="G1632" s="273">
        <f t="shared" si="126"/>
        <v>-10.552083333335759</v>
      </c>
      <c r="H1632" s="273">
        <f t="shared" si="127"/>
        <v>2.2239583333321207</v>
      </c>
      <c r="I1632" s="303">
        <f t="shared" si="128"/>
        <v>1.9791907848253046E-3</v>
      </c>
      <c r="J1632" s="301">
        <f t="shared" si="129"/>
        <v>4.4016378391663761E-3</v>
      </c>
      <c r="K1632" s="111"/>
      <c r="L1632" s="222"/>
      <c r="M1632" s="7"/>
    </row>
    <row r="1633" spans="1:13" ht="15">
      <c r="A1633" s="30" t="s">
        <v>230</v>
      </c>
      <c r="B1633" s="262">
        <v>147316.79999999999</v>
      </c>
      <c r="C1633" s="219">
        <v>45123</v>
      </c>
      <c r="D1633" s="76">
        <v>45135.420138888891</v>
      </c>
      <c r="E1633" s="76">
        <v>45152</v>
      </c>
      <c r="F1633" s="273">
        <f t="shared" si="125"/>
        <v>6.7100694444452529</v>
      </c>
      <c r="G1633" s="273">
        <f t="shared" si="126"/>
        <v>16.579861111109494</v>
      </c>
      <c r="H1633" s="273">
        <f t="shared" si="127"/>
        <v>23.289930555554747</v>
      </c>
      <c r="I1633" s="303">
        <f t="shared" si="128"/>
        <v>1.9798224280195426E-3</v>
      </c>
      <c r="J1633" s="301">
        <f t="shared" si="129"/>
        <v>4.6109926860904933E-2</v>
      </c>
      <c r="K1633" s="111"/>
      <c r="L1633" s="222"/>
      <c r="M1633" s="7"/>
    </row>
    <row r="1634" spans="1:13" ht="15">
      <c r="A1634" s="30" t="s">
        <v>230</v>
      </c>
      <c r="B1634" s="262">
        <v>147424.9</v>
      </c>
      <c r="C1634" s="219">
        <v>45106</v>
      </c>
      <c r="D1634" s="76">
        <v>45131.506944444445</v>
      </c>
      <c r="E1634" s="76">
        <v>45121</v>
      </c>
      <c r="F1634" s="273">
        <f t="shared" si="125"/>
        <v>13.253472222222626</v>
      </c>
      <c r="G1634" s="273">
        <f t="shared" si="126"/>
        <v>-10.506944444445253</v>
      </c>
      <c r="H1634" s="273">
        <f t="shared" si="127"/>
        <v>2.7465277777773736</v>
      </c>
      <c r="I1634" s="303">
        <f t="shared" si="128"/>
        <v>1.9812752073662897E-3</v>
      </c>
      <c r="J1634" s="301">
        <f t="shared" si="129"/>
        <v>5.4416273924531404E-3</v>
      </c>
      <c r="K1634" s="111"/>
      <c r="L1634" s="222"/>
      <c r="M1634" s="7"/>
    </row>
    <row r="1635" spans="1:13" ht="15">
      <c r="A1635" s="30" t="s">
        <v>230</v>
      </c>
      <c r="B1635" s="262">
        <v>147439</v>
      </c>
      <c r="C1635" s="219">
        <v>45160</v>
      </c>
      <c r="D1635" s="76">
        <v>45174.547222222223</v>
      </c>
      <c r="E1635" s="76">
        <v>45183</v>
      </c>
      <c r="F1635" s="273">
        <f t="shared" si="125"/>
        <v>7.773611111111677</v>
      </c>
      <c r="G1635" s="273">
        <f t="shared" si="126"/>
        <v>8.452777777776646</v>
      </c>
      <c r="H1635" s="273">
        <f t="shared" si="127"/>
        <v>16.226388888888323</v>
      </c>
      <c r="I1635" s="303">
        <f t="shared" si="128"/>
        <v>1.9814647003245614E-3</v>
      </c>
      <c r="J1635" s="301">
        <f t="shared" si="129"/>
        <v>3.2152016797070894E-2</v>
      </c>
      <c r="K1635" s="111"/>
      <c r="L1635" s="222"/>
      <c r="M1635" s="7"/>
    </row>
    <row r="1636" spans="1:13" ht="15">
      <c r="A1636" s="30" t="s">
        <v>230</v>
      </c>
      <c r="B1636" s="262">
        <v>147471.9</v>
      </c>
      <c r="C1636" s="219">
        <v>45099</v>
      </c>
      <c r="D1636" s="76">
        <v>45113.357638888891</v>
      </c>
      <c r="E1636" s="76">
        <v>45121</v>
      </c>
      <c r="F1636" s="273">
        <f t="shared" si="125"/>
        <v>7.6788194444452529</v>
      </c>
      <c r="G1636" s="273">
        <f t="shared" si="126"/>
        <v>7.6423611111094942</v>
      </c>
      <c r="H1636" s="273">
        <f t="shared" si="127"/>
        <v>15.321180555554747</v>
      </c>
      <c r="I1636" s="303">
        <f t="shared" si="128"/>
        <v>1.9819068505605281E-3</v>
      </c>
      <c r="J1636" s="301">
        <f t="shared" si="129"/>
        <v>3.0365152701728713E-2</v>
      </c>
      <c r="K1636" s="111"/>
      <c r="L1636" s="222"/>
      <c r="M1636" s="7"/>
    </row>
    <row r="1637" spans="1:13" ht="15">
      <c r="A1637" s="30" t="s">
        <v>230</v>
      </c>
      <c r="B1637" s="262">
        <v>147500.1</v>
      </c>
      <c r="C1637" s="219">
        <v>45012</v>
      </c>
      <c r="D1637" s="76">
        <v>45027.32916666667</v>
      </c>
      <c r="E1637" s="76">
        <v>45030</v>
      </c>
      <c r="F1637" s="273">
        <f t="shared" si="125"/>
        <v>8.1645833333350311</v>
      </c>
      <c r="G1637" s="273">
        <f t="shared" si="126"/>
        <v>2.6708333333299379</v>
      </c>
      <c r="H1637" s="273">
        <f t="shared" si="127"/>
        <v>10.835416666664969</v>
      </c>
      <c r="I1637" s="303">
        <f t="shared" si="128"/>
        <v>1.9822858364770711E-3</v>
      </c>
      <c r="J1637" s="301">
        <f t="shared" si="129"/>
        <v>2.1478892990657566E-2</v>
      </c>
      <c r="K1637" s="111"/>
      <c r="L1637" s="222"/>
      <c r="M1637" s="7"/>
    </row>
    <row r="1638" spans="1:13" ht="15">
      <c r="A1638" s="30" t="s">
        <v>230</v>
      </c>
      <c r="B1638" s="262">
        <v>147580</v>
      </c>
      <c r="C1638" s="219">
        <v>45039</v>
      </c>
      <c r="D1638" s="76">
        <v>45057.229166666664</v>
      </c>
      <c r="E1638" s="76">
        <v>45058</v>
      </c>
      <c r="F1638" s="273">
        <f t="shared" si="125"/>
        <v>9.6145833333321207</v>
      </c>
      <c r="G1638" s="273">
        <f t="shared" si="126"/>
        <v>0.77083333333575865</v>
      </c>
      <c r="H1638" s="273">
        <f t="shared" si="127"/>
        <v>10.385416666667879</v>
      </c>
      <c r="I1638" s="303">
        <f t="shared" si="128"/>
        <v>1.9833596299072753E-3</v>
      </c>
      <c r="J1638" s="301">
        <f t="shared" si="129"/>
        <v>2.0598016156435254E-2</v>
      </c>
      <c r="K1638" s="111"/>
      <c r="L1638" s="222"/>
      <c r="M1638" s="7"/>
    </row>
    <row r="1639" spans="1:13" ht="15">
      <c r="A1639" s="30" t="s">
        <v>230</v>
      </c>
      <c r="B1639" s="262">
        <v>147730.4</v>
      </c>
      <c r="C1639" s="219">
        <v>45151</v>
      </c>
      <c r="D1639" s="76">
        <v>45160.386111111111</v>
      </c>
      <c r="E1639" s="76">
        <v>45167</v>
      </c>
      <c r="F1639" s="273">
        <f t="shared" si="125"/>
        <v>5.1930555555554747</v>
      </c>
      <c r="G1639" s="273">
        <f t="shared" si="126"/>
        <v>6.6138888888890506</v>
      </c>
      <c r="H1639" s="273">
        <f t="shared" si="127"/>
        <v>11.806944444444525</v>
      </c>
      <c r="I1639" s="303">
        <f t="shared" si="128"/>
        <v>1.9853808881288367E-3</v>
      </c>
      <c r="J1639" s="301">
        <f t="shared" si="129"/>
        <v>2.3441281847199107E-2</v>
      </c>
      <c r="K1639" s="111"/>
      <c r="L1639" s="222"/>
      <c r="M1639" s="7"/>
    </row>
    <row r="1640" spans="1:13" ht="15">
      <c r="A1640" s="30" t="s">
        <v>230</v>
      </c>
      <c r="B1640" s="262">
        <v>147815</v>
      </c>
      <c r="C1640" s="219">
        <v>45085</v>
      </c>
      <c r="D1640" s="76">
        <v>45097.34652777778</v>
      </c>
      <c r="E1640" s="76">
        <v>45106</v>
      </c>
      <c r="F1640" s="273">
        <f t="shared" si="125"/>
        <v>6.6732638888897782</v>
      </c>
      <c r="G1640" s="273">
        <f t="shared" si="126"/>
        <v>8.6534722222204437</v>
      </c>
      <c r="H1640" s="273">
        <f t="shared" si="127"/>
        <v>15.326736111110222</v>
      </c>
      <c r="I1640" s="303">
        <f t="shared" si="128"/>
        <v>1.9865178458784655E-3</v>
      </c>
      <c r="J1640" s="301">
        <f t="shared" si="129"/>
        <v>3.0446834803790367E-2</v>
      </c>
      <c r="K1640" s="111"/>
      <c r="L1640" s="222"/>
      <c r="M1640" s="7"/>
    </row>
    <row r="1641" spans="1:13" ht="15">
      <c r="A1641" s="30" t="s">
        <v>230</v>
      </c>
      <c r="B1641" s="262">
        <v>147974.79999999999</v>
      </c>
      <c r="C1641" s="219">
        <v>44962</v>
      </c>
      <c r="D1641" s="76">
        <v>44984.406944444447</v>
      </c>
      <c r="E1641" s="76">
        <v>44984</v>
      </c>
      <c r="F1641" s="273">
        <f t="shared" si="125"/>
        <v>11.703472222223354</v>
      </c>
      <c r="G1641" s="273">
        <f t="shared" si="126"/>
        <v>-0.40694444444670808</v>
      </c>
      <c r="H1641" s="273">
        <f t="shared" si="127"/>
        <v>11.296527777776646</v>
      </c>
      <c r="I1641" s="303">
        <f t="shared" si="128"/>
        <v>1.9886654327388744E-3</v>
      </c>
      <c r="J1641" s="301">
        <f t="shared" si="129"/>
        <v>2.246501430163891E-2</v>
      </c>
      <c r="K1641" s="111"/>
      <c r="L1641" s="222"/>
      <c r="M1641" s="7"/>
    </row>
    <row r="1642" spans="1:13" ht="15">
      <c r="A1642" s="30" t="s">
        <v>230</v>
      </c>
      <c r="B1642" s="262">
        <v>148012.4</v>
      </c>
      <c r="C1642" s="219">
        <v>45278</v>
      </c>
      <c r="D1642" s="76">
        <v>45296.627083333333</v>
      </c>
      <c r="E1642" s="76">
        <v>45303</v>
      </c>
      <c r="F1642" s="273">
        <f t="shared" si="125"/>
        <v>9.8135416666664241</v>
      </c>
      <c r="G1642" s="273">
        <f t="shared" si="126"/>
        <v>6.3729166666671517</v>
      </c>
      <c r="H1642" s="273">
        <f t="shared" si="127"/>
        <v>16.186458333333576</v>
      </c>
      <c r="I1642" s="303">
        <f t="shared" si="128"/>
        <v>1.9891707472942648E-3</v>
      </c>
      <c r="J1642" s="301">
        <f t="shared" si="129"/>
        <v>3.2197629418964632E-2</v>
      </c>
      <c r="K1642" s="111"/>
      <c r="L1642" s="222"/>
      <c r="M1642" s="7"/>
    </row>
    <row r="1643" spans="1:13" ht="15">
      <c r="A1643" s="30" t="s">
        <v>230</v>
      </c>
      <c r="B1643" s="262">
        <v>148059.4</v>
      </c>
      <c r="C1643" s="219">
        <v>45059</v>
      </c>
      <c r="D1643" s="76">
        <v>45078.250694444447</v>
      </c>
      <c r="E1643" s="76">
        <v>45072</v>
      </c>
      <c r="F1643" s="273">
        <f t="shared" si="125"/>
        <v>10.125347222223354</v>
      </c>
      <c r="G1643" s="273">
        <f t="shared" si="126"/>
        <v>-6.2506944444467081</v>
      </c>
      <c r="H1643" s="273">
        <f t="shared" si="127"/>
        <v>3.874652777776646</v>
      </c>
      <c r="I1643" s="303">
        <f t="shared" si="128"/>
        <v>1.9898023904885028E-3</v>
      </c>
      <c r="J1643" s="301">
        <f t="shared" si="129"/>
        <v>7.7097933595328873E-3</v>
      </c>
      <c r="K1643" s="111"/>
      <c r="L1643" s="222"/>
      <c r="M1643" s="7"/>
    </row>
    <row r="1644" spans="1:13" ht="15">
      <c r="A1644" s="30" t="s">
        <v>230</v>
      </c>
      <c r="B1644" s="262">
        <v>148111.1</v>
      </c>
      <c r="C1644" s="219">
        <v>45084</v>
      </c>
      <c r="D1644" s="76">
        <v>45093.272916666669</v>
      </c>
      <c r="E1644" s="76">
        <v>45106</v>
      </c>
      <c r="F1644" s="273">
        <f t="shared" si="125"/>
        <v>5.1364583333343035</v>
      </c>
      <c r="G1644" s="273">
        <f t="shared" si="126"/>
        <v>12.727083333331393</v>
      </c>
      <c r="H1644" s="273">
        <f t="shared" si="127"/>
        <v>17.863541666665697</v>
      </c>
      <c r="I1644" s="303">
        <f t="shared" si="128"/>
        <v>1.9904971980021645E-3</v>
      </c>
      <c r="J1644" s="301">
        <f t="shared" si="129"/>
        <v>3.5557329633892985E-2</v>
      </c>
      <c r="K1644" s="111"/>
      <c r="L1644" s="222"/>
      <c r="M1644" s="7"/>
    </row>
    <row r="1645" spans="1:13" ht="15">
      <c r="A1645" s="30" t="s">
        <v>230</v>
      </c>
      <c r="B1645" s="262">
        <v>148125.20000000001</v>
      </c>
      <c r="C1645" s="219">
        <v>45059</v>
      </c>
      <c r="D1645" s="76">
        <v>45073.232638888891</v>
      </c>
      <c r="E1645" s="76">
        <v>45072</v>
      </c>
      <c r="F1645" s="273">
        <f t="shared" si="125"/>
        <v>7.6163194444452529</v>
      </c>
      <c r="G1645" s="273">
        <f t="shared" si="126"/>
        <v>-1.2326388888905058</v>
      </c>
      <c r="H1645" s="273">
        <f t="shared" si="127"/>
        <v>6.3836805555547471</v>
      </c>
      <c r="I1645" s="303">
        <f t="shared" si="128"/>
        <v>1.9906866909604362E-3</v>
      </c>
      <c r="J1645" s="301">
        <f t="shared" si="129"/>
        <v>1.2707907921285759E-2</v>
      </c>
      <c r="K1645" s="111"/>
      <c r="L1645" s="222"/>
      <c r="M1645" s="7"/>
    </row>
    <row r="1646" spans="1:13" ht="15">
      <c r="A1646" s="30" t="s">
        <v>230</v>
      </c>
      <c r="B1646" s="262">
        <v>148162.79999999999</v>
      </c>
      <c r="C1646" s="219">
        <v>45123</v>
      </c>
      <c r="D1646" s="76">
        <v>45141.424305555556</v>
      </c>
      <c r="E1646" s="76">
        <v>45152</v>
      </c>
      <c r="F1646" s="273">
        <f t="shared" si="125"/>
        <v>9.7121527777781012</v>
      </c>
      <c r="G1646" s="273">
        <f t="shared" si="126"/>
        <v>10.575694444443798</v>
      </c>
      <c r="H1646" s="273">
        <f t="shared" si="127"/>
        <v>20.287847222221899</v>
      </c>
      <c r="I1646" s="303">
        <f t="shared" si="128"/>
        <v>1.9911920055158262E-3</v>
      </c>
      <c r="J1646" s="301">
        <f t="shared" si="129"/>
        <v>4.0396999198014705E-2</v>
      </c>
      <c r="K1646" s="111"/>
      <c r="L1646" s="222"/>
      <c r="M1646" s="7"/>
    </row>
    <row r="1647" spans="1:13" ht="15">
      <c r="A1647" s="30" t="s">
        <v>230</v>
      </c>
      <c r="B1647" s="262">
        <v>148191</v>
      </c>
      <c r="C1647" s="219">
        <v>45051</v>
      </c>
      <c r="D1647" s="76">
        <v>45085.340277777781</v>
      </c>
      <c r="E1647" s="76">
        <v>45072</v>
      </c>
      <c r="F1647" s="273">
        <f t="shared" si="125"/>
        <v>17.670138888890506</v>
      </c>
      <c r="G1647" s="273">
        <f t="shared" si="126"/>
        <v>-13.340277777781012</v>
      </c>
      <c r="H1647" s="273">
        <f t="shared" si="127"/>
        <v>4.3298611111094942</v>
      </c>
      <c r="I1647" s="303">
        <f t="shared" si="128"/>
        <v>1.9915709914323692E-3</v>
      </c>
      <c r="J1647" s="301">
        <f t="shared" si="129"/>
        <v>8.6232257858167953E-3</v>
      </c>
      <c r="K1647" s="111"/>
      <c r="L1647" s="222"/>
      <c r="M1647" s="7"/>
    </row>
    <row r="1648" spans="1:13" ht="15">
      <c r="A1648" s="30" t="s">
        <v>230</v>
      </c>
      <c r="B1648" s="262">
        <v>148238</v>
      </c>
      <c r="C1648" s="219">
        <v>45059</v>
      </c>
      <c r="D1648" s="76">
        <v>45073.232638888891</v>
      </c>
      <c r="E1648" s="76">
        <v>45072</v>
      </c>
      <c r="F1648" s="273">
        <f t="shared" si="125"/>
        <v>7.6163194444452529</v>
      </c>
      <c r="G1648" s="273">
        <f t="shared" si="126"/>
        <v>-1.2326388888905058</v>
      </c>
      <c r="H1648" s="273">
        <f t="shared" si="127"/>
        <v>6.3836805555547471</v>
      </c>
      <c r="I1648" s="303">
        <f t="shared" si="128"/>
        <v>1.9922026346266071E-3</v>
      </c>
      <c r="J1648" s="301">
        <f t="shared" si="129"/>
        <v>1.271758522139081E-2</v>
      </c>
      <c r="K1648" s="111"/>
      <c r="L1648" s="222"/>
      <c r="M1648" s="7"/>
    </row>
    <row r="1649" spans="1:13" ht="15">
      <c r="A1649" s="30" t="s">
        <v>230</v>
      </c>
      <c r="B1649" s="262">
        <v>148238</v>
      </c>
      <c r="C1649" s="219">
        <v>45123</v>
      </c>
      <c r="D1649" s="76">
        <v>45135.384722222225</v>
      </c>
      <c r="E1649" s="76">
        <v>45152</v>
      </c>
      <c r="F1649" s="273">
        <f t="shared" si="125"/>
        <v>6.6923611111124046</v>
      </c>
      <c r="G1649" s="273">
        <f t="shared" si="126"/>
        <v>16.615277777775191</v>
      </c>
      <c r="H1649" s="273">
        <f t="shared" si="127"/>
        <v>23.307638888887595</v>
      </c>
      <c r="I1649" s="303">
        <f t="shared" si="128"/>
        <v>1.9922026346266071E-3</v>
      </c>
      <c r="J1649" s="301">
        <f t="shared" si="129"/>
        <v>4.6433539601367431E-2</v>
      </c>
      <c r="K1649" s="111"/>
      <c r="L1649" s="222"/>
      <c r="M1649" s="7"/>
    </row>
    <row r="1650" spans="1:13" ht="15">
      <c r="A1650" s="30" t="s">
        <v>230</v>
      </c>
      <c r="B1650" s="262">
        <v>148275.6</v>
      </c>
      <c r="C1650" s="219">
        <v>44964</v>
      </c>
      <c r="D1650" s="76">
        <v>44983.384722222225</v>
      </c>
      <c r="E1650" s="76">
        <v>44984</v>
      </c>
      <c r="F1650" s="273">
        <f t="shared" si="125"/>
        <v>10.192361111112405</v>
      </c>
      <c r="G1650" s="273">
        <f t="shared" si="126"/>
        <v>0.61527777777519077</v>
      </c>
      <c r="H1650" s="273">
        <f t="shared" si="127"/>
        <v>10.807638888887595</v>
      </c>
      <c r="I1650" s="303">
        <f t="shared" si="128"/>
        <v>1.9927079491819976E-3</v>
      </c>
      <c r="J1650" s="301">
        <f t="shared" si="129"/>
        <v>2.1536467925774804E-2</v>
      </c>
      <c r="K1650" s="111"/>
      <c r="L1650" s="222"/>
      <c r="M1650" s="7"/>
    </row>
    <row r="1651" spans="1:13" ht="15">
      <c r="A1651" s="30" t="s">
        <v>230</v>
      </c>
      <c r="B1651" s="262">
        <v>148294.39999999999</v>
      </c>
      <c r="C1651" s="219">
        <v>44964</v>
      </c>
      <c r="D1651" s="76">
        <v>45020.238194444442</v>
      </c>
      <c r="E1651" s="76">
        <v>44984</v>
      </c>
      <c r="F1651" s="273">
        <f t="shared" si="125"/>
        <v>28.619097222221171</v>
      </c>
      <c r="G1651" s="273">
        <f t="shared" si="126"/>
        <v>-36.238194444442343</v>
      </c>
      <c r="H1651" s="273">
        <f t="shared" si="127"/>
        <v>-7.6190972222211713</v>
      </c>
      <c r="I1651" s="303">
        <f t="shared" si="128"/>
        <v>1.9929606064596926E-3</v>
      </c>
      <c r="J1651" s="301">
        <f t="shared" si="129"/>
        <v>-1.5184560620673264E-2</v>
      </c>
      <c r="K1651" s="111"/>
      <c r="L1651" s="222"/>
      <c r="M1651" s="7"/>
    </row>
    <row r="1652" spans="1:13" ht="15">
      <c r="A1652" s="30" t="s">
        <v>230</v>
      </c>
      <c r="B1652" s="262">
        <v>148369.60000000001</v>
      </c>
      <c r="C1652" s="219">
        <v>45012</v>
      </c>
      <c r="D1652" s="76">
        <v>45030.275000000001</v>
      </c>
      <c r="E1652" s="76">
        <v>45030</v>
      </c>
      <c r="F1652" s="273">
        <f t="shared" si="125"/>
        <v>9.6375000000007276</v>
      </c>
      <c r="G1652" s="273">
        <f t="shared" si="126"/>
        <v>-0.27500000000145519</v>
      </c>
      <c r="H1652" s="273">
        <f t="shared" si="127"/>
        <v>9.3624999999992724</v>
      </c>
      <c r="I1652" s="303">
        <f t="shared" si="128"/>
        <v>1.9939712355704735E-3</v>
      </c>
      <c r="J1652" s="301">
        <f t="shared" si="129"/>
        <v>1.8668555693027108E-2</v>
      </c>
      <c r="K1652" s="111"/>
      <c r="L1652" s="222"/>
      <c r="M1652" s="7"/>
    </row>
    <row r="1653" spans="1:13" ht="15">
      <c r="A1653" s="30" t="s">
        <v>230</v>
      </c>
      <c r="B1653" s="262">
        <v>148426</v>
      </c>
      <c r="C1653" s="219">
        <v>45091</v>
      </c>
      <c r="D1653" s="76">
        <v>45101.554166666669</v>
      </c>
      <c r="E1653" s="76">
        <v>45106</v>
      </c>
      <c r="F1653" s="273">
        <f t="shared" si="125"/>
        <v>5.7770833333343035</v>
      </c>
      <c r="G1653" s="273">
        <f t="shared" si="126"/>
        <v>4.4458333333313931</v>
      </c>
      <c r="H1653" s="273">
        <f t="shared" si="127"/>
        <v>10.222916666665697</v>
      </c>
      <c r="I1653" s="303">
        <f t="shared" si="128"/>
        <v>1.9947292074035589E-3</v>
      </c>
      <c r="J1653" s="301">
        <f t="shared" si="129"/>
        <v>2.0391950459850698E-2</v>
      </c>
      <c r="K1653" s="111"/>
      <c r="L1653" s="222"/>
      <c r="M1653" s="7"/>
    </row>
    <row r="1654" spans="1:13" ht="15">
      <c r="A1654" s="30" t="s">
        <v>230</v>
      </c>
      <c r="B1654" s="262">
        <v>148482.4</v>
      </c>
      <c r="C1654" s="219">
        <v>45123</v>
      </c>
      <c r="D1654" s="76">
        <v>45131.506249999999</v>
      </c>
      <c r="E1654" s="76">
        <v>45152</v>
      </c>
      <c r="F1654" s="273">
        <f t="shared" si="125"/>
        <v>4.7531249999992724</v>
      </c>
      <c r="G1654" s="273">
        <f t="shared" si="126"/>
        <v>20.493750000001455</v>
      </c>
      <c r="H1654" s="273">
        <f t="shared" si="127"/>
        <v>25.246875000000728</v>
      </c>
      <c r="I1654" s="303">
        <f t="shared" si="128"/>
        <v>1.9954871792366444E-3</v>
      </c>
      <c r="J1654" s="301">
        <f t="shared" si="129"/>
        <v>5.0379815378291608E-2</v>
      </c>
      <c r="K1654" s="111"/>
      <c r="L1654" s="222"/>
      <c r="M1654" s="7"/>
    </row>
    <row r="1655" spans="1:13" ht="15">
      <c r="A1655" s="30" t="s">
        <v>230</v>
      </c>
      <c r="B1655" s="262">
        <v>148632.79999999999</v>
      </c>
      <c r="C1655" s="219">
        <v>45160</v>
      </c>
      <c r="D1655" s="76">
        <v>45174.54791666667</v>
      </c>
      <c r="E1655" s="76">
        <v>45183</v>
      </c>
      <c r="F1655" s="273">
        <f t="shared" si="125"/>
        <v>7.7739583333350311</v>
      </c>
      <c r="G1655" s="273">
        <f t="shared" si="126"/>
        <v>8.4520833333299379</v>
      </c>
      <c r="H1655" s="273">
        <f t="shared" si="127"/>
        <v>16.226041666664969</v>
      </c>
      <c r="I1655" s="303">
        <f t="shared" si="128"/>
        <v>1.9975084374582062E-3</v>
      </c>
      <c r="J1655" s="301">
        <f t="shared" si="129"/>
        <v>3.2411655135711689E-2</v>
      </c>
      <c r="K1655" s="111"/>
      <c r="L1655" s="222"/>
      <c r="M1655" s="7"/>
    </row>
    <row r="1656" spans="1:13" ht="15">
      <c r="A1656" s="30" t="s">
        <v>230</v>
      </c>
      <c r="B1656" s="262">
        <v>148910.1</v>
      </c>
      <c r="C1656" s="219">
        <v>45151</v>
      </c>
      <c r="D1656" s="76">
        <v>45181.327777777777</v>
      </c>
      <c r="E1656" s="76">
        <v>45167</v>
      </c>
      <c r="F1656" s="273">
        <f t="shared" si="125"/>
        <v>15.663888888888323</v>
      </c>
      <c r="G1656" s="273">
        <f t="shared" si="126"/>
        <v>-14.327777777776646</v>
      </c>
      <c r="H1656" s="273">
        <f t="shared" si="127"/>
        <v>1.336111111111677</v>
      </c>
      <c r="I1656" s="303">
        <f t="shared" si="128"/>
        <v>2.0012351323042106E-3</v>
      </c>
      <c r="J1656" s="301">
        <f t="shared" si="129"/>
        <v>2.6738724962187027E-3</v>
      </c>
      <c r="K1656" s="111"/>
      <c r="L1656" s="222"/>
      <c r="M1656" s="7"/>
    </row>
    <row r="1657" spans="1:13" ht="15">
      <c r="A1657" s="30" t="s">
        <v>230</v>
      </c>
      <c r="B1657" s="262">
        <v>148910.1</v>
      </c>
      <c r="C1657" s="219">
        <v>45099</v>
      </c>
      <c r="D1657" s="76">
        <v>45113.356944444444</v>
      </c>
      <c r="E1657" s="76">
        <v>45121</v>
      </c>
      <c r="F1657" s="273">
        <f t="shared" si="125"/>
        <v>7.6784722222218988</v>
      </c>
      <c r="G1657" s="273">
        <f t="shared" si="126"/>
        <v>7.6430555555562023</v>
      </c>
      <c r="H1657" s="273">
        <f t="shared" si="127"/>
        <v>15.321527777778101</v>
      </c>
      <c r="I1657" s="303">
        <f t="shared" si="128"/>
        <v>2.0012351323042106E-3</v>
      </c>
      <c r="J1657" s="301">
        <f t="shared" si="129"/>
        <v>3.0661979669464396E-2</v>
      </c>
      <c r="K1657" s="111"/>
      <c r="L1657" s="222"/>
      <c r="M1657" s="7"/>
    </row>
    <row r="1658" spans="1:13" ht="15">
      <c r="A1658" s="30" t="s">
        <v>230</v>
      </c>
      <c r="B1658" s="262">
        <v>149093.4</v>
      </c>
      <c r="C1658" s="219">
        <v>44979</v>
      </c>
      <c r="D1658" s="76">
        <v>45023.238888888889</v>
      </c>
      <c r="E1658" s="76">
        <v>44999</v>
      </c>
      <c r="F1658" s="273">
        <f t="shared" si="125"/>
        <v>22.619444444444525</v>
      </c>
      <c r="G1658" s="273">
        <f t="shared" si="126"/>
        <v>-24.238888888889051</v>
      </c>
      <c r="H1658" s="273">
        <f t="shared" si="127"/>
        <v>-1.6194444444445253</v>
      </c>
      <c r="I1658" s="303">
        <f t="shared" si="128"/>
        <v>2.0036985407617383E-3</v>
      </c>
      <c r="J1658" s="301">
        <f t="shared" si="129"/>
        <v>-3.2448784701781994E-3</v>
      </c>
      <c r="K1658" s="111"/>
      <c r="L1658" s="222"/>
      <c r="M1658" s="7"/>
    </row>
    <row r="1659" spans="1:13" ht="15">
      <c r="A1659" s="30" t="s">
        <v>230</v>
      </c>
      <c r="B1659" s="262">
        <v>149102.79999999999</v>
      </c>
      <c r="C1659" s="219">
        <v>45246</v>
      </c>
      <c r="D1659" s="76">
        <v>45267.604861111111</v>
      </c>
      <c r="E1659" s="76">
        <v>45274</v>
      </c>
      <c r="F1659" s="273">
        <f t="shared" si="125"/>
        <v>11.302430555555475</v>
      </c>
      <c r="G1659" s="273">
        <f t="shared" si="126"/>
        <v>6.3951388888890506</v>
      </c>
      <c r="H1659" s="273">
        <f t="shared" si="127"/>
        <v>17.697569444444525</v>
      </c>
      <c r="I1659" s="303">
        <f t="shared" si="128"/>
        <v>2.0038248694005858E-3</v>
      </c>
      <c r="J1659" s="301">
        <f t="shared" si="129"/>
        <v>3.546282978072185E-2</v>
      </c>
      <c r="K1659" s="111"/>
      <c r="L1659" s="222"/>
      <c r="M1659" s="7"/>
    </row>
    <row r="1660" spans="1:13" ht="15">
      <c r="A1660" s="30" t="s">
        <v>230</v>
      </c>
      <c r="B1660" s="262">
        <v>149149.79999999999</v>
      </c>
      <c r="C1660" s="219">
        <v>45016</v>
      </c>
      <c r="D1660" s="76">
        <v>45029.271527777775</v>
      </c>
      <c r="E1660" s="76">
        <v>45030</v>
      </c>
      <c r="F1660" s="273">
        <f t="shared" si="125"/>
        <v>7.1357638888875954</v>
      </c>
      <c r="G1660" s="273">
        <f t="shared" si="126"/>
        <v>0.72847222222480923</v>
      </c>
      <c r="H1660" s="273">
        <f t="shared" si="127"/>
        <v>7.8642361111124046</v>
      </c>
      <c r="I1660" s="303">
        <f t="shared" si="128"/>
        <v>2.0044565125948237E-3</v>
      </c>
      <c r="J1660" s="301">
        <f t="shared" si="129"/>
        <v>1.5763519289502648E-2</v>
      </c>
      <c r="K1660" s="111"/>
      <c r="L1660" s="222"/>
      <c r="M1660" s="7"/>
    </row>
    <row r="1661" spans="1:13" ht="15">
      <c r="A1661" s="30" t="s">
        <v>230</v>
      </c>
      <c r="B1661" s="262">
        <v>149225</v>
      </c>
      <c r="C1661" s="219">
        <v>45090</v>
      </c>
      <c r="D1661" s="76">
        <v>45103.474305555559</v>
      </c>
      <c r="E1661" s="76">
        <v>45106</v>
      </c>
      <c r="F1661" s="273">
        <f t="shared" si="125"/>
        <v>7.2371527777795563</v>
      </c>
      <c r="G1661" s="273">
        <f t="shared" si="126"/>
        <v>2.5256944444408873</v>
      </c>
      <c r="H1661" s="273">
        <f t="shared" si="127"/>
        <v>9.7628472222204437</v>
      </c>
      <c r="I1661" s="303">
        <f t="shared" si="128"/>
        <v>2.0054671417056051E-3</v>
      </c>
      <c r="J1661" s="301">
        <f t="shared" si="129"/>
        <v>1.957906931365494E-2</v>
      </c>
      <c r="K1661" s="111"/>
      <c r="L1661" s="222"/>
      <c r="M1661" s="7"/>
    </row>
    <row r="1662" spans="1:13" ht="15">
      <c r="A1662" s="30" t="s">
        <v>230</v>
      </c>
      <c r="B1662" s="262">
        <v>149229.70000000001</v>
      </c>
      <c r="C1662" s="219">
        <v>44974</v>
      </c>
      <c r="D1662" s="76">
        <v>45013.25277777778</v>
      </c>
      <c r="E1662" s="76">
        <v>44999</v>
      </c>
      <c r="F1662" s="273">
        <f t="shared" si="125"/>
        <v>20.126388888889778</v>
      </c>
      <c r="G1662" s="273">
        <f t="shared" si="126"/>
        <v>-14.252777777779556</v>
      </c>
      <c r="H1662" s="273">
        <f t="shared" si="127"/>
        <v>5.8736111111102218</v>
      </c>
      <c r="I1662" s="303">
        <f t="shared" si="128"/>
        <v>2.0055303060250288E-3</v>
      </c>
      <c r="J1662" s="301">
        <f t="shared" si="129"/>
        <v>1.1779705089136892E-2</v>
      </c>
      <c r="K1662" s="111"/>
      <c r="L1662" s="222"/>
      <c r="M1662" s="7"/>
    </row>
    <row r="1663" spans="1:13" ht="15">
      <c r="A1663" s="30" t="s">
        <v>230</v>
      </c>
      <c r="B1663" s="262">
        <v>149309.6</v>
      </c>
      <c r="C1663" s="219">
        <v>45090</v>
      </c>
      <c r="D1663" s="76">
        <v>45102.558333333334</v>
      </c>
      <c r="E1663" s="76">
        <v>45106</v>
      </c>
      <c r="F1663" s="273">
        <f t="shared" si="125"/>
        <v>6.7791666666671517</v>
      </c>
      <c r="G1663" s="273">
        <f t="shared" si="126"/>
        <v>3.4416666666656965</v>
      </c>
      <c r="H1663" s="273">
        <f t="shared" si="127"/>
        <v>10.220833333332848</v>
      </c>
      <c r="I1663" s="303">
        <f t="shared" si="128"/>
        <v>2.0066040994552335E-3</v>
      </c>
      <c r="J1663" s="301">
        <f t="shared" si="129"/>
        <v>2.0509166066514394E-2</v>
      </c>
      <c r="K1663" s="111"/>
      <c r="L1663" s="222"/>
      <c r="M1663" s="7"/>
    </row>
    <row r="1664" spans="1:13" ht="15">
      <c r="A1664" s="30" t="s">
        <v>230</v>
      </c>
      <c r="B1664" s="262">
        <v>149328.4</v>
      </c>
      <c r="C1664" s="219">
        <v>44964</v>
      </c>
      <c r="D1664" s="76">
        <v>44984.40902777778</v>
      </c>
      <c r="E1664" s="76">
        <v>44984</v>
      </c>
      <c r="F1664" s="273">
        <f t="shared" si="125"/>
        <v>10.704513888889778</v>
      </c>
      <c r="G1664" s="273">
        <f t="shared" si="126"/>
        <v>-0.40902777777955635</v>
      </c>
      <c r="H1664" s="273">
        <f t="shared" si="127"/>
        <v>10.295486111110222</v>
      </c>
      <c r="I1664" s="303">
        <f t="shared" si="128"/>
        <v>2.0068567567329285E-3</v>
      </c>
      <c r="J1664" s="301">
        <f t="shared" si="129"/>
        <v>2.0661565865931569E-2</v>
      </c>
      <c r="K1664" s="111"/>
      <c r="L1664" s="222"/>
      <c r="M1664" s="7"/>
    </row>
    <row r="1665" spans="1:13" ht="15">
      <c r="A1665" s="30" t="s">
        <v>230</v>
      </c>
      <c r="B1665" s="262">
        <v>149521.1</v>
      </c>
      <c r="C1665" s="219">
        <v>44973</v>
      </c>
      <c r="D1665" s="76">
        <v>45009.240972222222</v>
      </c>
      <c r="E1665" s="76">
        <v>44999</v>
      </c>
      <c r="F1665" s="273">
        <f t="shared" si="125"/>
        <v>18.620486111110949</v>
      </c>
      <c r="G1665" s="273">
        <f t="shared" si="126"/>
        <v>-10.240972222221899</v>
      </c>
      <c r="H1665" s="273">
        <f t="shared" si="127"/>
        <v>8.3795138888890506</v>
      </c>
      <c r="I1665" s="303">
        <f t="shared" si="128"/>
        <v>2.0094464938293041E-3</v>
      </c>
      <c r="J1665" s="301">
        <f t="shared" si="129"/>
        <v>1.683818480402206E-2</v>
      </c>
      <c r="K1665" s="111"/>
      <c r="L1665" s="222"/>
      <c r="M1665" s="7"/>
    </row>
    <row r="1666" spans="1:13" ht="15">
      <c r="A1666" s="30" t="s">
        <v>230</v>
      </c>
      <c r="B1666" s="262">
        <v>149610.4</v>
      </c>
      <c r="C1666" s="219">
        <v>45130</v>
      </c>
      <c r="D1666" s="76">
        <v>45163.342361111114</v>
      </c>
      <c r="E1666" s="76">
        <v>45152</v>
      </c>
      <c r="F1666" s="273">
        <f t="shared" si="125"/>
        <v>17.17118055555693</v>
      </c>
      <c r="G1666" s="273">
        <f t="shared" si="126"/>
        <v>-11.34236111111386</v>
      </c>
      <c r="H1666" s="273">
        <f t="shared" si="127"/>
        <v>5.8288194444430701</v>
      </c>
      <c r="I1666" s="303">
        <f t="shared" si="128"/>
        <v>2.0106466158983562E-3</v>
      </c>
      <c r="J1666" s="301">
        <f t="shared" si="129"/>
        <v>1.1719696090651996E-2</v>
      </c>
      <c r="K1666" s="111"/>
      <c r="L1666" s="222"/>
      <c r="M1666" s="7"/>
    </row>
    <row r="1667" spans="1:13" ht="15">
      <c r="A1667" s="30" t="s">
        <v>230</v>
      </c>
      <c r="B1667" s="262">
        <v>149629.20000000001</v>
      </c>
      <c r="C1667" s="219">
        <v>45133</v>
      </c>
      <c r="D1667" s="76">
        <v>45144.549305555556</v>
      </c>
      <c r="E1667" s="76">
        <v>45152</v>
      </c>
      <c r="F1667" s="273">
        <f t="shared" si="125"/>
        <v>6.2746527777781012</v>
      </c>
      <c r="G1667" s="273">
        <f t="shared" si="126"/>
        <v>7.4506944444437977</v>
      </c>
      <c r="H1667" s="273">
        <f t="shared" si="127"/>
        <v>13.725347222221899</v>
      </c>
      <c r="I1667" s="303">
        <f t="shared" si="128"/>
        <v>2.0108992731760517E-3</v>
      </c>
      <c r="J1667" s="301">
        <f t="shared" si="129"/>
        <v>2.7600290753254958E-2</v>
      </c>
      <c r="K1667" s="111"/>
      <c r="L1667" s="222"/>
      <c r="M1667" s="7"/>
    </row>
    <row r="1668" spans="1:13" ht="15">
      <c r="A1668" s="30" t="s">
        <v>230</v>
      </c>
      <c r="B1668" s="262">
        <v>149638.6</v>
      </c>
      <c r="C1668" s="219">
        <v>45142</v>
      </c>
      <c r="D1668" s="76">
        <v>45166.39166666667</v>
      </c>
      <c r="E1668" s="76">
        <v>45167</v>
      </c>
      <c r="F1668" s="273">
        <f t="shared" si="125"/>
        <v>12.695833333335031</v>
      </c>
      <c r="G1668" s="273">
        <f t="shared" si="126"/>
        <v>0.60833333332993789</v>
      </c>
      <c r="H1668" s="273">
        <f t="shared" si="127"/>
        <v>13.304166666664969</v>
      </c>
      <c r="I1668" s="303">
        <f t="shared" si="128"/>
        <v>2.0110256018148992E-3</v>
      </c>
      <c r="J1668" s="301">
        <f t="shared" si="129"/>
        <v>2.6755019777475641E-2</v>
      </c>
      <c r="K1668" s="111"/>
      <c r="L1668" s="222"/>
      <c r="M1668" s="7"/>
    </row>
    <row r="1669" spans="1:13" ht="15">
      <c r="A1669" s="30" t="s">
        <v>230</v>
      </c>
      <c r="B1669" s="262">
        <v>149685.6</v>
      </c>
      <c r="C1669" s="219">
        <v>45045</v>
      </c>
      <c r="D1669" s="76">
        <v>45053.299305555556</v>
      </c>
      <c r="E1669" s="76">
        <v>45058</v>
      </c>
      <c r="F1669" s="273">
        <f t="shared" si="125"/>
        <v>4.6496527777781012</v>
      </c>
      <c r="G1669" s="273">
        <f t="shared" si="126"/>
        <v>4.7006944444437977</v>
      </c>
      <c r="H1669" s="273">
        <f t="shared" si="127"/>
        <v>9.3503472222218988</v>
      </c>
      <c r="I1669" s="303">
        <f t="shared" si="128"/>
        <v>2.0116572450091371E-3</v>
      </c>
      <c r="J1669" s="301">
        <f t="shared" si="129"/>
        <v>1.8809693732933744E-2</v>
      </c>
      <c r="K1669" s="111"/>
      <c r="L1669" s="222"/>
      <c r="M1669" s="7"/>
    </row>
    <row r="1670" spans="1:13" ht="15">
      <c r="A1670" s="30" t="s">
        <v>230</v>
      </c>
      <c r="B1670" s="262">
        <v>149695</v>
      </c>
      <c r="C1670" s="219">
        <v>45130</v>
      </c>
      <c r="D1670" s="76">
        <v>45164.34375</v>
      </c>
      <c r="E1670" s="76">
        <v>45152</v>
      </c>
      <c r="F1670" s="273">
        <f t="shared" si="125"/>
        <v>17.671875</v>
      </c>
      <c r="G1670" s="273">
        <f t="shared" si="126"/>
        <v>-12.34375</v>
      </c>
      <c r="H1670" s="273">
        <f t="shared" si="127"/>
        <v>5.328125</v>
      </c>
      <c r="I1670" s="303">
        <f t="shared" si="128"/>
        <v>2.0117835736479846E-3</v>
      </c>
      <c r="J1670" s="301">
        <f t="shared" si="129"/>
        <v>1.0719034353343168E-2</v>
      </c>
      <c r="K1670" s="111"/>
      <c r="L1670" s="222"/>
      <c r="M1670" s="7"/>
    </row>
    <row r="1671" spans="1:13" ht="15">
      <c r="A1671" s="30" t="s">
        <v>230</v>
      </c>
      <c r="B1671" s="262">
        <v>149742</v>
      </c>
      <c r="C1671" s="219">
        <v>45071</v>
      </c>
      <c r="D1671" s="76">
        <v>45080.25277777778</v>
      </c>
      <c r="E1671" s="76">
        <v>45091</v>
      </c>
      <c r="F1671" s="273">
        <f t="shared" si="125"/>
        <v>5.1263888888897782</v>
      </c>
      <c r="G1671" s="273">
        <f t="shared" si="126"/>
        <v>10.747222222220444</v>
      </c>
      <c r="H1671" s="273">
        <f t="shared" si="127"/>
        <v>15.873611111110222</v>
      </c>
      <c r="I1671" s="303">
        <f t="shared" si="128"/>
        <v>2.0124152168422226E-3</v>
      </c>
      <c r="J1671" s="301">
        <f t="shared" si="129"/>
        <v>3.1944296546233993E-2</v>
      </c>
      <c r="K1671" s="111"/>
      <c r="L1671" s="222"/>
      <c r="M1671" s="7"/>
    </row>
    <row r="1672" spans="1:13" ht="15">
      <c r="A1672" s="30" t="s">
        <v>230</v>
      </c>
      <c r="B1672" s="262">
        <v>149854.79999999999</v>
      </c>
      <c r="C1672" s="219">
        <v>45039</v>
      </c>
      <c r="D1672" s="76">
        <v>45060.42291666667</v>
      </c>
      <c r="E1672" s="76">
        <v>45058</v>
      </c>
      <c r="F1672" s="273">
        <f t="shared" si="125"/>
        <v>11.211458333335031</v>
      </c>
      <c r="G1672" s="273">
        <f t="shared" si="126"/>
        <v>-2.4229166666700621</v>
      </c>
      <c r="H1672" s="273">
        <f t="shared" si="127"/>
        <v>8.7885416666649689</v>
      </c>
      <c r="I1672" s="303">
        <f t="shared" si="128"/>
        <v>2.0139311605083935E-3</v>
      </c>
      <c r="J1672" s="301">
        <f t="shared" si="129"/>
        <v>1.7699517917922951E-2</v>
      </c>
      <c r="K1672" s="111"/>
      <c r="L1672" s="222"/>
      <c r="M1672" s="7"/>
    </row>
    <row r="1673" spans="1:13" ht="15">
      <c r="A1673" s="30" t="s">
        <v>230</v>
      </c>
      <c r="B1673" s="262">
        <v>149911.20000000001</v>
      </c>
      <c r="C1673" s="219">
        <v>45248</v>
      </c>
      <c r="D1673" s="76">
        <v>45267.590277777781</v>
      </c>
      <c r="E1673" s="76">
        <v>45274</v>
      </c>
      <c r="F1673" s="273">
        <f t="shared" si="125"/>
        <v>10.295138888890506</v>
      </c>
      <c r="G1673" s="273">
        <f t="shared" si="126"/>
        <v>6.4097222222189885</v>
      </c>
      <c r="H1673" s="273">
        <f t="shared" si="127"/>
        <v>16.704861111109494</v>
      </c>
      <c r="I1673" s="303">
        <f t="shared" si="128"/>
        <v>2.0146891323414794E-3</v>
      </c>
      <c r="J1673" s="301">
        <f t="shared" si="129"/>
        <v>3.3655102137826111E-2</v>
      </c>
      <c r="K1673" s="111"/>
      <c r="L1673" s="222"/>
      <c r="M1673" s="7"/>
    </row>
    <row r="1674" spans="1:13" ht="15">
      <c r="A1674" s="30" t="s">
        <v>230</v>
      </c>
      <c r="B1674" s="262">
        <v>149948.79999999999</v>
      </c>
      <c r="C1674" s="219">
        <v>45144</v>
      </c>
      <c r="D1674" s="76">
        <v>45165.347222222219</v>
      </c>
      <c r="E1674" s="76">
        <v>45167</v>
      </c>
      <c r="F1674" s="273">
        <f t="shared" ref="F1674:F1737" si="130">(D1674-C1674+1)/2</f>
        <v>11.173611111109494</v>
      </c>
      <c r="G1674" s="273">
        <f t="shared" ref="G1674:G1737" si="131">E1674-D1674</f>
        <v>1.6527777777810115</v>
      </c>
      <c r="H1674" s="273">
        <f t="shared" ref="H1674:H1737" si="132">SUM(F1674:G1674)</f>
        <v>12.826388888890506</v>
      </c>
      <c r="I1674" s="303">
        <f t="shared" ref="I1674:I1737" si="133">+B1674/B$1768</f>
        <v>2.0151944468968699E-3</v>
      </c>
      <c r="J1674" s="301">
        <f t="shared" ref="J1674:J1737" si="134">+I1674*H1674</f>
        <v>2.584766766263186E-2</v>
      </c>
      <c r="K1674" s="111"/>
      <c r="L1674" s="222"/>
      <c r="M1674" s="7"/>
    </row>
    <row r="1675" spans="1:13" ht="15">
      <c r="A1675" s="30" t="s">
        <v>230</v>
      </c>
      <c r="B1675" s="262">
        <v>149981.70000000001</v>
      </c>
      <c r="C1675" s="219">
        <v>44974</v>
      </c>
      <c r="D1675" s="76">
        <v>44986.24722222222</v>
      </c>
      <c r="E1675" s="76">
        <v>44999</v>
      </c>
      <c r="F1675" s="273">
        <f t="shared" si="130"/>
        <v>6.6236111111102218</v>
      </c>
      <c r="G1675" s="273">
        <f t="shared" si="131"/>
        <v>12.752777777779556</v>
      </c>
      <c r="H1675" s="273">
        <f t="shared" si="132"/>
        <v>19.376388888889778</v>
      </c>
      <c r="I1675" s="303">
        <f t="shared" si="133"/>
        <v>2.0156365971328366E-3</v>
      </c>
      <c r="J1675" s="301">
        <f t="shared" si="134"/>
        <v>3.9055758564724298E-2</v>
      </c>
      <c r="K1675" s="111"/>
      <c r="L1675" s="222"/>
      <c r="M1675" s="7"/>
    </row>
    <row r="1676" spans="1:13" ht="15">
      <c r="A1676" s="30" t="s">
        <v>230</v>
      </c>
      <c r="B1676" s="262">
        <v>150061.6</v>
      </c>
      <c r="C1676" s="219">
        <v>45072</v>
      </c>
      <c r="D1676" s="76">
        <v>45091.268055555556</v>
      </c>
      <c r="E1676" s="76">
        <v>45091</v>
      </c>
      <c r="F1676" s="273">
        <f t="shared" si="130"/>
        <v>10.134027777778101</v>
      </c>
      <c r="G1676" s="273">
        <f t="shared" si="131"/>
        <v>-0.26805555555620231</v>
      </c>
      <c r="H1676" s="273">
        <f t="shared" si="132"/>
        <v>9.8659722222218988</v>
      </c>
      <c r="I1676" s="303">
        <f t="shared" si="133"/>
        <v>2.0167103905630412E-3</v>
      </c>
      <c r="J1676" s="301">
        <f t="shared" si="134"/>
        <v>1.9896808693561242E-2</v>
      </c>
      <c r="K1676" s="111"/>
      <c r="L1676" s="222"/>
      <c r="M1676" s="7"/>
    </row>
    <row r="1677" spans="1:13" ht="15">
      <c r="A1677" s="30" t="s">
        <v>230</v>
      </c>
      <c r="B1677" s="262">
        <v>150183.79999999999</v>
      </c>
      <c r="C1677" s="219">
        <v>45085</v>
      </c>
      <c r="D1677" s="76">
        <v>45096.520833333336</v>
      </c>
      <c r="E1677" s="76">
        <v>45106</v>
      </c>
      <c r="F1677" s="273">
        <f t="shared" si="130"/>
        <v>6.2604166666678793</v>
      </c>
      <c r="G1677" s="273">
        <f t="shared" si="131"/>
        <v>9.4791666666642413</v>
      </c>
      <c r="H1677" s="273">
        <f t="shared" si="132"/>
        <v>15.739583333332121</v>
      </c>
      <c r="I1677" s="303">
        <f t="shared" si="133"/>
        <v>2.0183526628680597E-3</v>
      </c>
      <c r="J1677" s="301">
        <f t="shared" si="134"/>
        <v>3.1768029933264615E-2</v>
      </c>
      <c r="K1677" s="111"/>
      <c r="L1677" s="222"/>
      <c r="M1677" s="7"/>
    </row>
    <row r="1678" spans="1:13" ht="15">
      <c r="A1678" s="30" t="s">
        <v>230</v>
      </c>
      <c r="B1678" s="262">
        <v>150268.4</v>
      </c>
      <c r="C1678" s="219">
        <v>45230</v>
      </c>
      <c r="D1678" s="76">
        <v>45250.568055555559</v>
      </c>
      <c r="E1678" s="76">
        <v>45244</v>
      </c>
      <c r="F1678" s="273">
        <f t="shared" si="130"/>
        <v>10.784027777779556</v>
      </c>
      <c r="G1678" s="273">
        <f t="shared" si="131"/>
        <v>-6.5680555555591127</v>
      </c>
      <c r="H1678" s="273">
        <f t="shared" si="132"/>
        <v>4.2159722222204437</v>
      </c>
      <c r="I1678" s="303">
        <f t="shared" si="133"/>
        <v>2.0194896206176881E-3</v>
      </c>
      <c r="J1678" s="301">
        <f t="shared" si="134"/>
        <v>8.5141121435866746E-3</v>
      </c>
      <c r="K1678" s="111"/>
      <c r="L1678" s="222"/>
      <c r="M1678" s="7"/>
    </row>
    <row r="1679" spans="1:13" ht="15">
      <c r="A1679" s="30" t="s">
        <v>230</v>
      </c>
      <c r="B1679" s="262">
        <v>150296.6</v>
      </c>
      <c r="C1679" s="219">
        <v>45043</v>
      </c>
      <c r="D1679" s="76">
        <v>45055.222916666666</v>
      </c>
      <c r="E1679" s="76">
        <v>45058</v>
      </c>
      <c r="F1679" s="273">
        <f t="shared" si="130"/>
        <v>6.6114583333328483</v>
      </c>
      <c r="G1679" s="273">
        <f t="shared" si="131"/>
        <v>2.7770833333343035</v>
      </c>
      <c r="H1679" s="273">
        <f t="shared" si="132"/>
        <v>9.3885416666671517</v>
      </c>
      <c r="I1679" s="303">
        <f t="shared" si="133"/>
        <v>2.019868606534231E-3</v>
      </c>
      <c r="J1679" s="301">
        <f t="shared" si="134"/>
        <v>1.8963620573639546E-2</v>
      </c>
      <c r="K1679" s="111"/>
      <c r="L1679" s="222"/>
      <c r="M1679" s="7"/>
    </row>
    <row r="1680" spans="1:13" ht="15">
      <c r="A1680" s="30" t="s">
        <v>230</v>
      </c>
      <c r="B1680" s="262">
        <v>150475.20000000001</v>
      </c>
      <c r="C1680" s="219">
        <v>45105</v>
      </c>
      <c r="D1680" s="76">
        <v>45119.29583333333</v>
      </c>
      <c r="E1680" s="76">
        <v>45121</v>
      </c>
      <c r="F1680" s="273">
        <f t="shared" si="130"/>
        <v>7.6479166666649689</v>
      </c>
      <c r="G1680" s="273">
        <f t="shared" si="131"/>
        <v>1.7041666666700621</v>
      </c>
      <c r="H1680" s="273">
        <f t="shared" si="132"/>
        <v>9.3520833333350311</v>
      </c>
      <c r="I1680" s="303">
        <f t="shared" si="133"/>
        <v>2.0222688506723353E-3</v>
      </c>
      <c r="J1680" s="301">
        <f t="shared" si="134"/>
        <v>1.8912426813895336E-2</v>
      </c>
      <c r="K1680" s="111"/>
      <c r="L1680" s="222"/>
      <c r="M1680" s="7"/>
    </row>
    <row r="1681" spans="1:13" ht="15">
      <c r="A1681" s="30" t="s">
        <v>230</v>
      </c>
      <c r="B1681" s="262">
        <v>150541</v>
      </c>
      <c r="C1681" s="219">
        <v>45117</v>
      </c>
      <c r="D1681" s="76">
        <v>45135.388194444444</v>
      </c>
      <c r="E1681" s="76">
        <v>45135</v>
      </c>
      <c r="F1681" s="273">
        <f t="shared" si="130"/>
        <v>9.6940972222218988</v>
      </c>
      <c r="G1681" s="273">
        <f t="shared" si="131"/>
        <v>-0.38819444444379769</v>
      </c>
      <c r="H1681" s="273">
        <f t="shared" si="132"/>
        <v>9.3059027777781012</v>
      </c>
      <c r="I1681" s="303">
        <f t="shared" si="133"/>
        <v>2.0231531511442683E-3</v>
      </c>
      <c r="J1681" s="301">
        <f t="shared" si="134"/>
        <v>1.8827266529103964E-2</v>
      </c>
      <c r="K1681" s="111"/>
      <c r="L1681" s="222"/>
      <c r="M1681" s="7"/>
    </row>
    <row r="1682" spans="1:13" ht="15">
      <c r="A1682" s="30" t="s">
        <v>230</v>
      </c>
      <c r="B1682" s="262">
        <v>150550.39999999999</v>
      </c>
      <c r="C1682" s="219">
        <v>44975</v>
      </c>
      <c r="D1682" s="76">
        <v>45011.24722222222</v>
      </c>
      <c r="E1682" s="76">
        <v>44999</v>
      </c>
      <c r="F1682" s="273">
        <f t="shared" si="130"/>
        <v>18.623611111110222</v>
      </c>
      <c r="G1682" s="273">
        <f t="shared" si="131"/>
        <v>-12.247222222220444</v>
      </c>
      <c r="H1682" s="273">
        <f t="shared" si="132"/>
        <v>6.3763888888897782</v>
      </c>
      <c r="I1682" s="303">
        <f t="shared" si="133"/>
        <v>2.0232794797831158E-3</v>
      </c>
      <c r="J1682" s="301">
        <f t="shared" si="134"/>
        <v>1.290121679400775E-2</v>
      </c>
      <c r="K1682" s="111"/>
      <c r="L1682" s="222"/>
      <c r="M1682" s="7"/>
    </row>
    <row r="1683" spans="1:13" ht="15">
      <c r="A1683" s="30" t="s">
        <v>230</v>
      </c>
      <c r="B1683" s="262">
        <v>150578.6</v>
      </c>
      <c r="C1683" s="219">
        <v>45045</v>
      </c>
      <c r="D1683" s="76">
        <v>45054.243750000001</v>
      </c>
      <c r="E1683" s="76">
        <v>45058</v>
      </c>
      <c r="F1683" s="273">
        <f t="shared" si="130"/>
        <v>5.1218750000007276</v>
      </c>
      <c r="G1683" s="273">
        <f t="shared" si="131"/>
        <v>3.7562499999985448</v>
      </c>
      <c r="H1683" s="273">
        <f t="shared" si="132"/>
        <v>8.8781249999992724</v>
      </c>
      <c r="I1683" s="303">
        <f t="shared" si="133"/>
        <v>2.0236584656996588E-3</v>
      </c>
      <c r="J1683" s="301">
        <f t="shared" si="134"/>
        <v>1.796629281578831E-2</v>
      </c>
      <c r="K1683" s="111"/>
      <c r="L1683" s="222"/>
      <c r="M1683" s="7"/>
    </row>
    <row r="1684" spans="1:13" ht="15">
      <c r="A1684" s="30" t="s">
        <v>230</v>
      </c>
      <c r="B1684" s="262">
        <v>150700.79999999999</v>
      </c>
      <c r="C1684" s="219">
        <v>45230</v>
      </c>
      <c r="D1684" s="76">
        <v>45260.322222222225</v>
      </c>
      <c r="E1684" s="76">
        <v>45244</v>
      </c>
      <c r="F1684" s="273">
        <f t="shared" si="130"/>
        <v>15.661111111112405</v>
      </c>
      <c r="G1684" s="273">
        <f t="shared" si="131"/>
        <v>-16.322222222224809</v>
      </c>
      <c r="H1684" s="273">
        <f t="shared" si="132"/>
        <v>-0.66111111111240461</v>
      </c>
      <c r="I1684" s="303">
        <f t="shared" si="133"/>
        <v>2.0253007380046776E-3</v>
      </c>
      <c r="J1684" s="301">
        <f t="shared" si="134"/>
        <v>-1.3389488212390455E-3</v>
      </c>
      <c r="K1684" s="111"/>
      <c r="L1684" s="222"/>
      <c r="M1684" s="7"/>
    </row>
    <row r="1685" spans="1:13" ht="15">
      <c r="A1685" s="30" t="s">
        <v>230</v>
      </c>
      <c r="B1685" s="262">
        <v>150776</v>
      </c>
      <c r="C1685" s="219">
        <v>45090</v>
      </c>
      <c r="D1685" s="76">
        <v>45102.560416666667</v>
      </c>
      <c r="E1685" s="76">
        <v>45106</v>
      </c>
      <c r="F1685" s="273">
        <f t="shared" si="130"/>
        <v>6.7802083333335759</v>
      </c>
      <c r="G1685" s="273">
        <f t="shared" si="131"/>
        <v>3.4395833333328483</v>
      </c>
      <c r="H1685" s="273">
        <f t="shared" si="132"/>
        <v>10.219791666666424</v>
      </c>
      <c r="I1685" s="303">
        <f t="shared" si="133"/>
        <v>2.0263113671154585E-3</v>
      </c>
      <c r="J1685" s="301">
        <f t="shared" si="134"/>
        <v>2.0708480023718012E-2</v>
      </c>
      <c r="K1685" s="111"/>
      <c r="L1685" s="222"/>
      <c r="M1685" s="7"/>
    </row>
    <row r="1686" spans="1:13" ht="15">
      <c r="A1686" s="30" t="s">
        <v>230</v>
      </c>
      <c r="B1686" s="262">
        <v>150907.6</v>
      </c>
      <c r="C1686" s="219">
        <v>45123</v>
      </c>
      <c r="D1686" s="76">
        <v>45136.38958333333</v>
      </c>
      <c r="E1686" s="76">
        <v>45152</v>
      </c>
      <c r="F1686" s="273">
        <f t="shared" si="130"/>
        <v>7.1947916666649689</v>
      </c>
      <c r="G1686" s="273">
        <f t="shared" si="131"/>
        <v>15.610416666670062</v>
      </c>
      <c r="H1686" s="273">
        <f t="shared" si="132"/>
        <v>22.805208333335031</v>
      </c>
      <c r="I1686" s="303">
        <f t="shared" si="133"/>
        <v>2.0280799680593249E-3</v>
      </c>
      <c r="J1686" s="301">
        <f t="shared" si="134"/>
        <v>4.6250786188256357E-2</v>
      </c>
      <c r="K1686" s="111"/>
      <c r="L1686" s="222"/>
      <c r="M1686" s="7"/>
    </row>
    <row r="1687" spans="1:13" ht="15">
      <c r="A1687" s="30" t="s">
        <v>230</v>
      </c>
      <c r="B1687" s="262">
        <v>150940.5</v>
      </c>
      <c r="C1687" s="219">
        <v>45099</v>
      </c>
      <c r="D1687" s="76">
        <v>45112.354861111111</v>
      </c>
      <c r="E1687" s="76">
        <v>45121</v>
      </c>
      <c r="F1687" s="273">
        <f t="shared" si="130"/>
        <v>7.1774305555554747</v>
      </c>
      <c r="G1687" s="273">
        <f t="shared" si="131"/>
        <v>8.6451388888890506</v>
      </c>
      <c r="H1687" s="273">
        <f t="shared" si="132"/>
        <v>15.822569444444525</v>
      </c>
      <c r="I1687" s="303">
        <f t="shared" si="133"/>
        <v>2.0285221182952911E-3</v>
      </c>
      <c r="J1687" s="301">
        <f t="shared" si="134"/>
        <v>3.2096432086318953E-2</v>
      </c>
      <c r="K1687" s="111"/>
      <c r="L1687" s="222"/>
      <c r="M1687" s="7"/>
    </row>
    <row r="1688" spans="1:13" ht="15">
      <c r="A1688" s="30" t="s">
        <v>230</v>
      </c>
      <c r="B1688" s="262">
        <v>150954.6</v>
      </c>
      <c r="C1688" s="219">
        <v>45072</v>
      </c>
      <c r="D1688" s="76">
        <v>45094.263888888891</v>
      </c>
      <c r="E1688" s="76">
        <v>45091</v>
      </c>
      <c r="F1688" s="273">
        <f t="shared" si="130"/>
        <v>11.631944444445253</v>
      </c>
      <c r="G1688" s="273">
        <f t="shared" si="131"/>
        <v>-3.2638888888905058</v>
      </c>
      <c r="H1688" s="273">
        <f t="shared" si="132"/>
        <v>8.3680555555547471</v>
      </c>
      <c r="I1688" s="303">
        <f t="shared" si="133"/>
        <v>2.0287116112535628E-3</v>
      </c>
      <c r="J1688" s="301">
        <f t="shared" si="134"/>
        <v>1.6976371469168798E-2</v>
      </c>
      <c r="K1688" s="111"/>
      <c r="L1688" s="222"/>
      <c r="M1688" s="7"/>
    </row>
    <row r="1689" spans="1:13" ht="15">
      <c r="A1689" s="30" t="s">
        <v>230</v>
      </c>
      <c r="B1689" s="262">
        <v>151001.60000000001</v>
      </c>
      <c r="C1689" s="219">
        <v>45258</v>
      </c>
      <c r="D1689" s="76">
        <v>45305.400694444441</v>
      </c>
      <c r="E1689" s="76">
        <v>45274</v>
      </c>
      <c r="F1689" s="273">
        <f t="shared" si="130"/>
        <v>24.200347222220444</v>
      </c>
      <c r="G1689" s="273">
        <f t="shared" si="131"/>
        <v>-31.400694444440887</v>
      </c>
      <c r="H1689" s="273">
        <f t="shared" si="132"/>
        <v>-7.2003472222204437</v>
      </c>
      <c r="I1689" s="303">
        <f t="shared" si="133"/>
        <v>2.0293432544478008E-3</v>
      </c>
      <c r="J1689" s="301">
        <f t="shared" si="134"/>
        <v>-1.4611976065095017E-2</v>
      </c>
      <c r="K1689" s="111"/>
      <c r="L1689" s="222"/>
      <c r="M1689" s="7"/>
    </row>
    <row r="1690" spans="1:13" ht="15">
      <c r="A1690" s="30" t="s">
        <v>230</v>
      </c>
      <c r="B1690" s="262">
        <v>151123.79999999999</v>
      </c>
      <c r="C1690" s="219">
        <v>45130</v>
      </c>
      <c r="D1690" s="76">
        <v>45147.365277777775</v>
      </c>
      <c r="E1690" s="76">
        <v>45152</v>
      </c>
      <c r="F1690" s="273">
        <f t="shared" si="130"/>
        <v>9.1826388888875954</v>
      </c>
      <c r="G1690" s="273">
        <f t="shared" si="131"/>
        <v>4.6347222222248092</v>
      </c>
      <c r="H1690" s="273">
        <f t="shared" si="132"/>
        <v>13.817361111112405</v>
      </c>
      <c r="I1690" s="303">
        <f t="shared" si="133"/>
        <v>2.0309855267528192E-3</v>
      </c>
      <c r="J1690" s="301">
        <f t="shared" si="134"/>
        <v>2.8062860434586546E-2</v>
      </c>
      <c r="K1690" s="111"/>
      <c r="L1690" s="222"/>
      <c r="M1690" s="7"/>
    </row>
    <row r="1691" spans="1:13" ht="15">
      <c r="A1691" s="30" t="s">
        <v>230</v>
      </c>
      <c r="B1691" s="262">
        <v>151189.6</v>
      </c>
      <c r="C1691" s="219">
        <v>45123</v>
      </c>
      <c r="D1691" s="76">
        <v>45138.418749999997</v>
      </c>
      <c r="E1691" s="76">
        <v>45152</v>
      </c>
      <c r="F1691" s="273">
        <f t="shared" si="130"/>
        <v>8.2093749999985448</v>
      </c>
      <c r="G1691" s="273">
        <f t="shared" si="131"/>
        <v>13.58125000000291</v>
      </c>
      <c r="H1691" s="273">
        <f t="shared" si="132"/>
        <v>21.790625000001455</v>
      </c>
      <c r="I1691" s="303">
        <f t="shared" si="133"/>
        <v>2.0318698272247526E-3</v>
      </c>
      <c r="J1691" s="301">
        <f t="shared" si="134"/>
        <v>4.427571345387233E-2</v>
      </c>
      <c r="K1691" s="111"/>
      <c r="L1691" s="222"/>
      <c r="M1691" s="7"/>
    </row>
    <row r="1692" spans="1:13" ht="15">
      <c r="A1692" s="30" t="s">
        <v>230</v>
      </c>
      <c r="B1692" s="262">
        <v>151377.60000000001</v>
      </c>
      <c r="C1692" s="219">
        <v>45038</v>
      </c>
      <c r="D1692" s="76">
        <v>45060.424305555556</v>
      </c>
      <c r="E1692" s="76">
        <v>45058</v>
      </c>
      <c r="F1692" s="273">
        <f t="shared" si="130"/>
        <v>11.712152777778101</v>
      </c>
      <c r="G1692" s="273">
        <f t="shared" si="131"/>
        <v>-2.4243055555562023</v>
      </c>
      <c r="H1692" s="273">
        <f t="shared" si="132"/>
        <v>9.2878472222218988</v>
      </c>
      <c r="I1692" s="303">
        <f t="shared" si="133"/>
        <v>2.0343964000017049E-3</v>
      </c>
      <c r="J1692" s="301">
        <f t="shared" si="134"/>
        <v>1.8895162952654067E-2</v>
      </c>
      <c r="K1692" s="111"/>
      <c r="L1692" s="222"/>
      <c r="M1692" s="7"/>
    </row>
    <row r="1693" spans="1:13" ht="15">
      <c r="A1693" s="30" t="s">
        <v>230</v>
      </c>
      <c r="B1693" s="262">
        <v>151471.6</v>
      </c>
      <c r="C1693" s="219">
        <v>45099</v>
      </c>
      <c r="D1693" s="76">
        <v>45109.385416666664</v>
      </c>
      <c r="E1693" s="76">
        <v>45121</v>
      </c>
      <c r="F1693" s="273">
        <f t="shared" si="130"/>
        <v>5.6927083333321207</v>
      </c>
      <c r="G1693" s="273">
        <f t="shared" si="131"/>
        <v>11.614583333335759</v>
      </c>
      <c r="H1693" s="273">
        <f t="shared" si="132"/>
        <v>17.307291666667879</v>
      </c>
      <c r="I1693" s="303">
        <f t="shared" si="133"/>
        <v>2.0356596863901808E-3</v>
      </c>
      <c r="J1693" s="301">
        <f t="shared" si="134"/>
        <v>3.5231755926432524E-2</v>
      </c>
      <c r="K1693" s="111"/>
      <c r="L1693" s="222"/>
      <c r="M1693" s="7"/>
    </row>
    <row r="1694" spans="1:13" ht="15">
      <c r="A1694" s="30" t="s">
        <v>230</v>
      </c>
      <c r="B1694" s="262">
        <v>151734.79999999999</v>
      </c>
      <c r="C1694" s="219">
        <v>44974</v>
      </c>
      <c r="D1694" s="76">
        <v>45011.247916666667</v>
      </c>
      <c r="E1694" s="76">
        <v>44999</v>
      </c>
      <c r="F1694" s="273">
        <f t="shared" si="130"/>
        <v>19.123958333333576</v>
      </c>
      <c r="G1694" s="273">
        <f t="shared" si="131"/>
        <v>-12.247916666667152</v>
      </c>
      <c r="H1694" s="273">
        <f t="shared" si="132"/>
        <v>6.8760416666664241</v>
      </c>
      <c r="I1694" s="303">
        <f t="shared" si="133"/>
        <v>2.0391968882779131E-3</v>
      </c>
      <c r="J1694" s="301">
        <f t="shared" si="134"/>
        <v>1.4021602770335448E-2</v>
      </c>
      <c r="K1694" s="111"/>
      <c r="L1694" s="222"/>
      <c r="M1694" s="7"/>
    </row>
    <row r="1695" spans="1:13" ht="15">
      <c r="A1695" s="30" t="s">
        <v>230</v>
      </c>
      <c r="B1695" s="262">
        <v>151763</v>
      </c>
      <c r="C1695" s="219">
        <v>45084</v>
      </c>
      <c r="D1695" s="76">
        <v>45109.385416666664</v>
      </c>
      <c r="E1695" s="76">
        <v>45106</v>
      </c>
      <c r="F1695" s="273">
        <f t="shared" si="130"/>
        <v>13.192708333332121</v>
      </c>
      <c r="G1695" s="273">
        <f t="shared" si="131"/>
        <v>-3.3854166666642413</v>
      </c>
      <c r="H1695" s="273">
        <f t="shared" si="132"/>
        <v>9.8072916666678793</v>
      </c>
      <c r="I1695" s="303">
        <f t="shared" si="133"/>
        <v>2.039575874194456E-3</v>
      </c>
      <c r="J1695" s="301">
        <f t="shared" si="134"/>
        <v>2.0002715474524143E-2</v>
      </c>
      <c r="K1695" s="111"/>
      <c r="L1695" s="222"/>
      <c r="M1695" s="7"/>
    </row>
    <row r="1696" spans="1:13" ht="15">
      <c r="A1696" s="30" t="s">
        <v>230</v>
      </c>
      <c r="B1696" s="262">
        <v>151889.9</v>
      </c>
      <c r="C1696" s="219">
        <v>45013</v>
      </c>
      <c r="D1696" s="76">
        <v>45027.329861111109</v>
      </c>
      <c r="E1696" s="76">
        <v>45030</v>
      </c>
      <c r="F1696" s="273">
        <f t="shared" si="130"/>
        <v>7.6649305555547471</v>
      </c>
      <c r="G1696" s="273">
        <f t="shared" si="131"/>
        <v>2.6701388888905058</v>
      </c>
      <c r="H1696" s="273">
        <f t="shared" si="132"/>
        <v>10.335069444445253</v>
      </c>
      <c r="I1696" s="303">
        <f t="shared" si="133"/>
        <v>2.0412813108188987E-3</v>
      </c>
      <c r="J1696" s="301">
        <f t="shared" si="134"/>
        <v>2.1096784102961553E-2</v>
      </c>
      <c r="K1696" s="111"/>
      <c r="L1696" s="222"/>
      <c r="M1696" s="7"/>
    </row>
    <row r="1697" spans="1:13" ht="15">
      <c r="A1697" s="30" t="s">
        <v>230</v>
      </c>
      <c r="B1697" s="262">
        <v>151979.20000000001</v>
      </c>
      <c r="C1697" s="219">
        <v>45288</v>
      </c>
      <c r="D1697" s="76">
        <v>45297.373611111114</v>
      </c>
      <c r="E1697" s="76">
        <v>45303</v>
      </c>
      <c r="F1697" s="273">
        <f t="shared" si="130"/>
        <v>5.1868055555569299</v>
      </c>
      <c r="G1697" s="273">
        <f t="shared" si="131"/>
        <v>5.6263888888861402</v>
      </c>
      <c r="H1697" s="273">
        <f t="shared" si="132"/>
        <v>10.81319444444307</v>
      </c>
      <c r="I1697" s="303">
        <f t="shared" si="133"/>
        <v>2.0424814328879508E-3</v>
      </c>
      <c r="J1697" s="301">
        <f t="shared" si="134"/>
        <v>2.208574888298211E-2</v>
      </c>
      <c r="K1697" s="111"/>
      <c r="L1697" s="222"/>
      <c r="M1697" s="7"/>
    </row>
    <row r="1698" spans="1:13" ht="15">
      <c r="A1698" s="30" t="s">
        <v>230</v>
      </c>
      <c r="B1698" s="262">
        <v>152242.4</v>
      </c>
      <c r="C1698" s="219">
        <v>45277</v>
      </c>
      <c r="D1698" s="76">
        <v>45295.410416666666</v>
      </c>
      <c r="E1698" s="76">
        <v>45303</v>
      </c>
      <c r="F1698" s="273">
        <f t="shared" si="130"/>
        <v>9.7052083333328483</v>
      </c>
      <c r="G1698" s="273">
        <f t="shared" si="131"/>
        <v>7.5895833333343035</v>
      </c>
      <c r="H1698" s="273">
        <f t="shared" si="132"/>
        <v>17.294791666667152</v>
      </c>
      <c r="I1698" s="303">
        <f t="shared" si="133"/>
        <v>2.0460186347756835E-3</v>
      </c>
      <c r="J1698" s="301">
        <f t="shared" si="134"/>
        <v>3.5385466034564196E-2</v>
      </c>
      <c r="K1698" s="111"/>
      <c r="L1698" s="222"/>
      <c r="M1698" s="7"/>
    </row>
    <row r="1699" spans="1:13" ht="15">
      <c r="A1699" s="30" t="s">
        <v>230</v>
      </c>
      <c r="B1699" s="262">
        <v>152317.6</v>
      </c>
      <c r="C1699" s="219">
        <v>45030</v>
      </c>
      <c r="D1699" s="76">
        <v>45044.26666666667</v>
      </c>
      <c r="E1699" s="76">
        <v>45044</v>
      </c>
      <c r="F1699" s="273">
        <f t="shared" si="130"/>
        <v>7.6333333333350311</v>
      </c>
      <c r="G1699" s="273">
        <f t="shared" si="131"/>
        <v>-0.26666666667006211</v>
      </c>
      <c r="H1699" s="273">
        <f t="shared" si="132"/>
        <v>7.3666666666649689</v>
      </c>
      <c r="I1699" s="303">
        <f t="shared" si="133"/>
        <v>2.0470292638864645E-3</v>
      </c>
      <c r="J1699" s="301">
        <f t="shared" si="134"/>
        <v>1.5079782243960145E-2</v>
      </c>
      <c r="K1699" s="111"/>
      <c r="L1699" s="222"/>
      <c r="M1699" s="7"/>
    </row>
    <row r="1700" spans="1:13" ht="15">
      <c r="A1700" s="30" t="s">
        <v>230</v>
      </c>
      <c r="B1700" s="262">
        <v>152421</v>
      </c>
      <c r="C1700" s="219">
        <v>45049</v>
      </c>
      <c r="D1700" s="76">
        <v>45069.230555555558</v>
      </c>
      <c r="E1700" s="76">
        <v>45072</v>
      </c>
      <c r="F1700" s="273">
        <f t="shared" si="130"/>
        <v>10.615277777778829</v>
      </c>
      <c r="G1700" s="273">
        <f t="shared" si="131"/>
        <v>2.7694444444423425</v>
      </c>
      <c r="H1700" s="273">
        <f t="shared" si="132"/>
        <v>13.384722222221171</v>
      </c>
      <c r="I1700" s="303">
        <f t="shared" si="133"/>
        <v>2.0484188789137879E-3</v>
      </c>
      <c r="J1700" s="301">
        <f t="shared" si="134"/>
        <v>2.7417517689014754E-2</v>
      </c>
      <c r="K1700" s="111"/>
      <c r="L1700" s="222"/>
      <c r="M1700" s="7"/>
    </row>
    <row r="1701" spans="1:13" ht="15">
      <c r="A1701" s="30" t="s">
        <v>230</v>
      </c>
      <c r="B1701" s="262">
        <v>152449.20000000001</v>
      </c>
      <c r="C1701" s="219">
        <v>45030</v>
      </c>
      <c r="D1701" s="76">
        <v>45052.296527777777</v>
      </c>
      <c r="E1701" s="76">
        <v>45044</v>
      </c>
      <c r="F1701" s="273">
        <f t="shared" si="130"/>
        <v>11.648263888888323</v>
      </c>
      <c r="G1701" s="273">
        <f t="shared" si="131"/>
        <v>-8.296527777776646</v>
      </c>
      <c r="H1701" s="273">
        <f t="shared" si="132"/>
        <v>3.351736111111677</v>
      </c>
      <c r="I1701" s="303">
        <f t="shared" si="133"/>
        <v>2.0487978648303308E-3</v>
      </c>
      <c r="J1701" s="301">
        <f t="shared" si="134"/>
        <v>6.8670297879203203E-3</v>
      </c>
      <c r="K1701" s="111"/>
      <c r="L1701" s="222"/>
      <c r="M1701" s="7"/>
    </row>
    <row r="1702" spans="1:13" ht="15">
      <c r="A1702" s="30" t="s">
        <v>230</v>
      </c>
      <c r="B1702" s="262">
        <v>152486.79999999999</v>
      </c>
      <c r="C1702" s="219">
        <v>45078</v>
      </c>
      <c r="D1702" s="76">
        <v>45092.270138888889</v>
      </c>
      <c r="E1702" s="76">
        <v>45106</v>
      </c>
      <c r="F1702" s="273">
        <f t="shared" si="130"/>
        <v>7.6350694444445253</v>
      </c>
      <c r="G1702" s="273">
        <f t="shared" si="131"/>
        <v>13.729861111110949</v>
      </c>
      <c r="H1702" s="273">
        <f t="shared" si="132"/>
        <v>21.364930555555475</v>
      </c>
      <c r="I1702" s="303">
        <f t="shared" si="133"/>
        <v>2.0493031793857208E-3</v>
      </c>
      <c r="J1702" s="301">
        <f t="shared" si="134"/>
        <v>4.378322011485497E-2</v>
      </c>
      <c r="K1702" s="111"/>
      <c r="L1702" s="222"/>
      <c r="M1702" s="7"/>
    </row>
    <row r="1703" spans="1:13" ht="15">
      <c r="A1703" s="30" t="s">
        <v>230</v>
      </c>
      <c r="B1703" s="262">
        <v>152599.6</v>
      </c>
      <c r="C1703" s="219">
        <v>45230</v>
      </c>
      <c r="D1703" s="76">
        <v>45246.341666666667</v>
      </c>
      <c r="E1703" s="76">
        <v>45244</v>
      </c>
      <c r="F1703" s="273">
        <f t="shared" si="130"/>
        <v>8.6708333333335759</v>
      </c>
      <c r="G1703" s="273">
        <f t="shared" si="131"/>
        <v>-2.3416666666671517</v>
      </c>
      <c r="H1703" s="273">
        <f t="shared" si="132"/>
        <v>6.3291666666664241</v>
      </c>
      <c r="I1703" s="303">
        <f t="shared" si="133"/>
        <v>2.0508191230518922E-3</v>
      </c>
      <c r="J1703" s="301">
        <f t="shared" si="134"/>
        <v>1.2979976032982104E-2</v>
      </c>
      <c r="K1703" s="111"/>
      <c r="L1703" s="222"/>
      <c r="M1703" s="7"/>
    </row>
    <row r="1704" spans="1:13" ht="15">
      <c r="A1704" s="30" t="s">
        <v>230</v>
      </c>
      <c r="B1704" s="262">
        <v>152618.4</v>
      </c>
      <c r="C1704" s="219">
        <v>45030</v>
      </c>
      <c r="D1704" s="76">
        <v>45052.297222222223</v>
      </c>
      <c r="E1704" s="76">
        <v>45044</v>
      </c>
      <c r="F1704" s="273">
        <f t="shared" si="130"/>
        <v>11.648611111111677</v>
      </c>
      <c r="G1704" s="273">
        <f t="shared" si="131"/>
        <v>-8.297222222223354</v>
      </c>
      <c r="H1704" s="273">
        <f t="shared" si="132"/>
        <v>3.351388888888323</v>
      </c>
      <c r="I1704" s="303">
        <f t="shared" si="133"/>
        <v>2.0510717803295872E-3</v>
      </c>
      <c r="J1704" s="301">
        <f t="shared" si="134"/>
        <v>6.87393917490897E-3</v>
      </c>
      <c r="K1704" s="111"/>
      <c r="L1704" s="222"/>
      <c r="M1704" s="7"/>
    </row>
    <row r="1705" spans="1:13" ht="15">
      <c r="A1705" s="30" t="s">
        <v>230</v>
      </c>
      <c r="B1705" s="262">
        <v>152693.6</v>
      </c>
      <c r="C1705" s="219">
        <v>44981</v>
      </c>
      <c r="D1705" s="76">
        <v>45019.234722222223</v>
      </c>
      <c r="E1705" s="76">
        <v>44999</v>
      </c>
      <c r="F1705" s="273">
        <f t="shared" si="130"/>
        <v>19.617361111111677</v>
      </c>
      <c r="G1705" s="273">
        <f t="shared" si="131"/>
        <v>-20.234722222223354</v>
      </c>
      <c r="H1705" s="273">
        <f t="shared" si="132"/>
        <v>-0.61736111111167702</v>
      </c>
      <c r="I1705" s="303">
        <f t="shared" si="133"/>
        <v>2.0520824094403681E-3</v>
      </c>
      <c r="J1705" s="301">
        <f t="shared" si="134"/>
        <v>-1.266875876384833E-3</v>
      </c>
      <c r="K1705" s="111"/>
      <c r="L1705" s="222"/>
      <c r="M1705" s="7"/>
    </row>
    <row r="1706" spans="1:13" ht="15">
      <c r="A1706" s="30" t="s">
        <v>230</v>
      </c>
      <c r="B1706" s="262">
        <v>152712.4</v>
      </c>
      <c r="C1706" s="219">
        <v>45130</v>
      </c>
      <c r="D1706" s="76">
        <v>45152.55</v>
      </c>
      <c r="E1706" s="76">
        <v>45152</v>
      </c>
      <c r="F1706" s="273">
        <f t="shared" si="130"/>
        <v>11.775000000001455</v>
      </c>
      <c r="G1706" s="273">
        <f t="shared" si="131"/>
        <v>-0.55000000000291038</v>
      </c>
      <c r="H1706" s="273">
        <f t="shared" si="132"/>
        <v>11.224999999998545</v>
      </c>
      <c r="I1706" s="303">
        <f t="shared" si="133"/>
        <v>2.0523350667180635E-3</v>
      </c>
      <c r="J1706" s="301">
        <f t="shared" si="134"/>
        <v>2.3037461123907275E-2</v>
      </c>
      <c r="K1706" s="111"/>
      <c r="L1706" s="222"/>
      <c r="M1706" s="7"/>
    </row>
    <row r="1707" spans="1:13" ht="15">
      <c r="A1707" s="30" t="s">
        <v>230</v>
      </c>
      <c r="B1707" s="262">
        <v>152731.20000000001</v>
      </c>
      <c r="C1707" s="219">
        <v>45255</v>
      </c>
      <c r="D1707" s="76">
        <v>45276.463194444441</v>
      </c>
      <c r="E1707" s="76">
        <v>45274</v>
      </c>
      <c r="F1707" s="273">
        <f t="shared" si="130"/>
        <v>11.231597222220444</v>
      </c>
      <c r="G1707" s="273">
        <f t="shared" si="131"/>
        <v>-2.4631944444408873</v>
      </c>
      <c r="H1707" s="273">
        <f t="shared" si="132"/>
        <v>8.7684027777795563</v>
      </c>
      <c r="I1707" s="303">
        <f t="shared" si="133"/>
        <v>2.0525877239957586E-3</v>
      </c>
      <c r="J1707" s="301">
        <f t="shared" si="134"/>
        <v>1.7997915900720626E-2</v>
      </c>
      <c r="K1707" s="111"/>
      <c r="L1707" s="222"/>
      <c r="M1707" s="7"/>
    </row>
    <row r="1708" spans="1:13" ht="15">
      <c r="A1708" s="30" t="s">
        <v>230</v>
      </c>
      <c r="B1708" s="262">
        <v>152825.20000000001</v>
      </c>
      <c r="C1708" s="219">
        <v>44964</v>
      </c>
      <c r="D1708" s="76">
        <v>44984.408333333333</v>
      </c>
      <c r="E1708" s="76">
        <v>44984</v>
      </c>
      <c r="F1708" s="273">
        <f t="shared" si="130"/>
        <v>10.704166666666424</v>
      </c>
      <c r="G1708" s="273">
        <f t="shared" si="131"/>
        <v>-0.40833333333284827</v>
      </c>
      <c r="H1708" s="273">
        <f t="shared" si="132"/>
        <v>10.295833333333576</v>
      </c>
      <c r="I1708" s="303">
        <f t="shared" si="133"/>
        <v>2.0538510103842349E-3</v>
      </c>
      <c r="J1708" s="301">
        <f t="shared" si="134"/>
        <v>2.1146107694414849E-2</v>
      </c>
      <c r="K1708" s="111"/>
      <c r="L1708" s="222"/>
      <c r="M1708" s="7"/>
    </row>
    <row r="1709" spans="1:13" ht="15">
      <c r="A1709" s="30" t="s">
        <v>230</v>
      </c>
      <c r="B1709" s="262">
        <v>152844</v>
      </c>
      <c r="C1709" s="219">
        <v>45015</v>
      </c>
      <c r="D1709" s="76">
        <v>45051.295138888891</v>
      </c>
      <c r="E1709" s="76">
        <v>45030</v>
      </c>
      <c r="F1709" s="273">
        <f t="shared" si="130"/>
        <v>18.647569444445253</v>
      </c>
      <c r="G1709" s="273">
        <f t="shared" si="131"/>
        <v>-21.295138888890506</v>
      </c>
      <c r="H1709" s="273">
        <f t="shared" si="132"/>
        <v>-2.6475694444452529</v>
      </c>
      <c r="I1709" s="303">
        <f t="shared" si="133"/>
        <v>2.0541036676619299E-3</v>
      </c>
      <c r="J1709" s="301">
        <f t="shared" si="134"/>
        <v>-5.4383821062246518E-3</v>
      </c>
      <c r="K1709" s="111"/>
      <c r="L1709" s="222"/>
      <c r="M1709" s="7"/>
    </row>
    <row r="1710" spans="1:13" ht="15">
      <c r="A1710" s="30" t="s">
        <v>230</v>
      </c>
      <c r="B1710" s="262">
        <v>152919.20000000001</v>
      </c>
      <c r="C1710" s="219">
        <v>45288</v>
      </c>
      <c r="D1710" s="76">
        <v>45298.381249999999</v>
      </c>
      <c r="E1710" s="76">
        <v>45303</v>
      </c>
      <c r="F1710" s="273">
        <f t="shared" si="130"/>
        <v>5.6906249999992724</v>
      </c>
      <c r="G1710" s="273">
        <f t="shared" si="131"/>
        <v>4.6187500000014552</v>
      </c>
      <c r="H1710" s="273">
        <f t="shared" si="132"/>
        <v>10.309375000000728</v>
      </c>
      <c r="I1710" s="303">
        <f t="shared" si="133"/>
        <v>2.0551142967727108E-3</v>
      </c>
      <c r="J1710" s="301">
        <f t="shared" si="134"/>
        <v>2.118694395329266E-2</v>
      </c>
      <c r="K1710" s="111"/>
      <c r="L1710" s="222"/>
      <c r="M1710" s="7"/>
    </row>
    <row r="1711" spans="1:13" ht="15">
      <c r="A1711" s="30" t="s">
        <v>230</v>
      </c>
      <c r="B1711" s="262">
        <v>152994.4</v>
      </c>
      <c r="C1711" s="219">
        <v>44964</v>
      </c>
      <c r="D1711" s="76">
        <v>44982.383333333331</v>
      </c>
      <c r="E1711" s="76">
        <v>44984</v>
      </c>
      <c r="F1711" s="273">
        <f t="shared" si="130"/>
        <v>9.6916666666656965</v>
      </c>
      <c r="G1711" s="273">
        <f t="shared" si="131"/>
        <v>1.6166666666686069</v>
      </c>
      <c r="H1711" s="273">
        <f t="shared" si="132"/>
        <v>11.308333333334303</v>
      </c>
      <c r="I1711" s="303">
        <f t="shared" si="133"/>
        <v>2.0561249258834913E-3</v>
      </c>
      <c r="J1711" s="301">
        <f t="shared" si="134"/>
        <v>2.325134603686781E-2</v>
      </c>
      <c r="K1711" s="111"/>
      <c r="L1711" s="222"/>
      <c r="M1711" s="7"/>
    </row>
    <row r="1712" spans="1:13" ht="15">
      <c r="A1712" s="30" t="s">
        <v>230</v>
      </c>
      <c r="B1712" s="262">
        <v>153050.79999999999</v>
      </c>
      <c r="C1712" s="219">
        <v>45099</v>
      </c>
      <c r="D1712" s="76">
        <v>45110.386111111111</v>
      </c>
      <c r="E1712" s="76">
        <v>45121</v>
      </c>
      <c r="F1712" s="273">
        <f t="shared" si="130"/>
        <v>6.1930555555554747</v>
      </c>
      <c r="G1712" s="273">
        <f t="shared" si="131"/>
        <v>10.613888888889051</v>
      </c>
      <c r="H1712" s="273">
        <f t="shared" si="132"/>
        <v>16.806944444444525</v>
      </c>
      <c r="I1712" s="303">
        <f t="shared" si="133"/>
        <v>2.0568828977165768E-3</v>
      </c>
      <c r="J1712" s="301">
        <f t="shared" si="134"/>
        <v>3.4569916590650576E-2</v>
      </c>
      <c r="K1712" s="111"/>
      <c r="L1712" s="222"/>
      <c r="M1712" s="7"/>
    </row>
    <row r="1713" spans="1:13" ht="15">
      <c r="A1713" s="30" t="s">
        <v>230</v>
      </c>
      <c r="B1713" s="262">
        <v>153060.20000000001</v>
      </c>
      <c r="C1713" s="219">
        <v>45059</v>
      </c>
      <c r="D1713" s="76">
        <v>45074.302083333336</v>
      </c>
      <c r="E1713" s="76">
        <v>45072</v>
      </c>
      <c r="F1713" s="273">
        <f t="shared" si="130"/>
        <v>8.1510416666678793</v>
      </c>
      <c r="G1713" s="273">
        <f t="shared" si="131"/>
        <v>-2.3020833333357587</v>
      </c>
      <c r="H1713" s="273">
        <f t="shared" si="132"/>
        <v>5.8489583333321207</v>
      </c>
      <c r="I1713" s="303">
        <f t="shared" si="133"/>
        <v>2.0570092263554247E-3</v>
      </c>
      <c r="J1713" s="301">
        <f t="shared" si="134"/>
        <v>1.2031361256232619E-2</v>
      </c>
      <c r="K1713" s="111"/>
      <c r="L1713" s="222"/>
      <c r="M1713" s="7"/>
    </row>
    <row r="1714" spans="1:13" ht="15">
      <c r="A1714" s="30" t="s">
        <v>230</v>
      </c>
      <c r="B1714" s="262">
        <v>153069.6</v>
      </c>
      <c r="C1714" s="219">
        <v>45040</v>
      </c>
      <c r="D1714" s="76">
        <v>45058.231944444444</v>
      </c>
      <c r="E1714" s="76">
        <v>45058</v>
      </c>
      <c r="F1714" s="273">
        <f t="shared" si="130"/>
        <v>9.6159722222218988</v>
      </c>
      <c r="G1714" s="273">
        <f t="shared" si="131"/>
        <v>-0.23194444444379769</v>
      </c>
      <c r="H1714" s="273">
        <f t="shared" si="132"/>
        <v>9.3840277777781012</v>
      </c>
      <c r="I1714" s="303">
        <f t="shared" si="133"/>
        <v>2.0571355549942722E-3</v>
      </c>
      <c r="J1714" s="301">
        <f t="shared" si="134"/>
        <v>1.9304217190721222E-2</v>
      </c>
      <c r="K1714" s="111"/>
      <c r="L1714" s="222"/>
      <c r="M1714" s="7"/>
    </row>
    <row r="1715" spans="1:13" ht="15">
      <c r="A1715" s="30" t="s">
        <v>230</v>
      </c>
      <c r="B1715" s="262">
        <v>153163.6</v>
      </c>
      <c r="C1715" s="219">
        <v>45288</v>
      </c>
      <c r="D1715" s="76">
        <v>45297.373611111114</v>
      </c>
      <c r="E1715" s="76">
        <v>45303</v>
      </c>
      <c r="F1715" s="273">
        <f t="shared" si="130"/>
        <v>5.1868055555569299</v>
      </c>
      <c r="G1715" s="273">
        <f t="shared" si="131"/>
        <v>5.6263888888861402</v>
      </c>
      <c r="H1715" s="273">
        <f t="shared" si="132"/>
        <v>10.81319444444307</v>
      </c>
      <c r="I1715" s="303">
        <f t="shared" si="133"/>
        <v>2.0583988413827481E-3</v>
      </c>
      <c r="J1715" s="301">
        <f t="shared" si="134"/>
        <v>2.2257866916087984E-2</v>
      </c>
      <c r="K1715" s="111"/>
      <c r="L1715" s="222"/>
      <c r="M1715" s="7"/>
    </row>
    <row r="1716" spans="1:13" ht="15">
      <c r="A1716" s="30" t="s">
        <v>230</v>
      </c>
      <c r="B1716" s="262">
        <v>153220</v>
      </c>
      <c r="C1716" s="219">
        <v>45043</v>
      </c>
      <c r="D1716" s="76">
        <v>45058.231944444444</v>
      </c>
      <c r="E1716" s="76">
        <v>45058</v>
      </c>
      <c r="F1716" s="273">
        <f t="shared" si="130"/>
        <v>8.1159722222218988</v>
      </c>
      <c r="G1716" s="273">
        <f t="shared" si="131"/>
        <v>-0.23194444444379769</v>
      </c>
      <c r="H1716" s="273">
        <f t="shared" si="132"/>
        <v>7.8840277777781012</v>
      </c>
      <c r="I1716" s="303">
        <f t="shared" si="133"/>
        <v>2.0591568132158336E-3</v>
      </c>
      <c r="J1716" s="301">
        <f t="shared" si="134"/>
        <v>1.6234449514194664E-2</v>
      </c>
      <c r="K1716" s="111"/>
      <c r="L1716" s="222"/>
      <c r="M1716" s="7"/>
    </row>
    <row r="1717" spans="1:13" ht="15">
      <c r="A1717" s="30" t="s">
        <v>230</v>
      </c>
      <c r="B1717" s="262">
        <v>153332.79999999999</v>
      </c>
      <c r="C1717" s="219">
        <v>45039</v>
      </c>
      <c r="D1717" s="76">
        <v>45059.252083333333</v>
      </c>
      <c r="E1717" s="76">
        <v>45058</v>
      </c>
      <c r="F1717" s="273">
        <f t="shared" si="130"/>
        <v>10.626041666666424</v>
      </c>
      <c r="G1717" s="273">
        <f t="shared" si="131"/>
        <v>-1.2520833333328483</v>
      </c>
      <c r="H1717" s="273">
        <f t="shared" si="132"/>
        <v>9.3739583333335759</v>
      </c>
      <c r="I1717" s="303">
        <f t="shared" si="133"/>
        <v>2.0606727568820045E-3</v>
      </c>
      <c r="J1717" s="301">
        <f t="shared" si="134"/>
        <v>1.931666056164754E-2</v>
      </c>
      <c r="K1717" s="111"/>
      <c r="L1717" s="222"/>
      <c r="M1717" s="7"/>
    </row>
    <row r="1718" spans="1:13" ht="15">
      <c r="A1718" s="30" t="s">
        <v>230</v>
      </c>
      <c r="B1718" s="262">
        <v>153351.6</v>
      </c>
      <c r="C1718" s="219">
        <v>45151</v>
      </c>
      <c r="D1718" s="76">
        <v>45160.385416666664</v>
      </c>
      <c r="E1718" s="76">
        <v>45167</v>
      </c>
      <c r="F1718" s="273">
        <f t="shared" si="130"/>
        <v>5.1927083333321207</v>
      </c>
      <c r="G1718" s="273">
        <f t="shared" si="131"/>
        <v>6.6145833333357587</v>
      </c>
      <c r="H1718" s="273">
        <f t="shared" si="132"/>
        <v>11.807291666667879</v>
      </c>
      <c r="I1718" s="303">
        <f t="shared" si="133"/>
        <v>2.0609254141596999E-3</v>
      </c>
      <c r="J1718" s="301">
        <f t="shared" si="134"/>
        <v>2.4333947468231872E-2</v>
      </c>
      <c r="K1718" s="111"/>
      <c r="L1718" s="222"/>
      <c r="M1718" s="7"/>
    </row>
    <row r="1719" spans="1:13" ht="15">
      <c r="A1719" s="30" t="s">
        <v>230</v>
      </c>
      <c r="B1719" s="262">
        <v>153412.70000000001</v>
      </c>
      <c r="C1719" s="219">
        <v>45130</v>
      </c>
      <c r="D1719" s="76">
        <v>45152.549305555556</v>
      </c>
      <c r="E1719" s="76">
        <v>45152</v>
      </c>
      <c r="F1719" s="273">
        <f t="shared" si="130"/>
        <v>11.774652777778101</v>
      </c>
      <c r="G1719" s="273">
        <f t="shared" si="131"/>
        <v>-0.54930555555620231</v>
      </c>
      <c r="H1719" s="273">
        <f t="shared" si="132"/>
        <v>11.225347222221899</v>
      </c>
      <c r="I1719" s="303">
        <f t="shared" si="133"/>
        <v>2.0617465503122096E-3</v>
      </c>
      <c r="J1719" s="301">
        <f t="shared" si="134"/>
        <v>2.3143820911472743E-2</v>
      </c>
      <c r="K1719" s="111"/>
      <c r="L1719" s="222"/>
      <c r="M1719" s="7"/>
    </row>
    <row r="1720" spans="1:13" ht="15">
      <c r="A1720" s="30" t="s">
        <v>230</v>
      </c>
      <c r="B1720" s="262">
        <v>153492.6</v>
      </c>
      <c r="C1720" s="219">
        <v>45040</v>
      </c>
      <c r="D1720" s="76">
        <v>45058.232638888891</v>
      </c>
      <c r="E1720" s="76">
        <v>45058</v>
      </c>
      <c r="F1720" s="273">
        <f t="shared" si="130"/>
        <v>9.6163194444452529</v>
      </c>
      <c r="G1720" s="273">
        <f t="shared" si="131"/>
        <v>-0.23263888889050577</v>
      </c>
      <c r="H1720" s="273">
        <f t="shared" si="132"/>
        <v>9.3836805555547471</v>
      </c>
      <c r="I1720" s="303">
        <f t="shared" si="133"/>
        <v>2.0628203437424142E-3</v>
      </c>
      <c r="J1720" s="301">
        <f t="shared" si="134"/>
        <v>1.9356847149178451E-2</v>
      </c>
      <c r="K1720" s="111"/>
      <c r="L1720" s="222"/>
      <c r="M1720" s="7"/>
    </row>
    <row r="1721" spans="1:13" ht="15">
      <c r="A1721" s="30" t="s">
        <v>230</v>
      </c>
      <c r="B1721" s="262">
        <v>153596</v>
      </c>
      <c r="C1721" s="219">
        <v>45059</v>
      </c>
      <c r="D1721" s="76">
        <v>45072.231944444444</v>
      </c>
      <c r="E1721" s="76">
        <v>45072</v>
      </c>
      <c r="F1721" s="273">
        <f t="shared" si="130"/>
        <v>7.1159722222218988</v>
      </c>
      <c r="G1721" s="273">
        <f t="shared" si="131"/>
        <v>-0.23194444444379769</v>
      </c>
      <c r="H1721" s="273">
        <f t="shared" si="132"/>
        <v>6.8840277777781012</v>
      </c>
      <c r="I1721" s="303">
        <f t="shared" si="133"/>
        <v>2.0642099587697377E-3</v>
      </c>
      <c r="J1721" s="301">
        <f t="shared" si="134"/>
        <v>1.4210078695337063E-2</v>
      </c>
      <c r="K1721" s="111"/>
      <c r="L1721" s="222"/>
      <c r="M1721" s="7"/>
    </row>
    <row r="1722" spans="1:13" ht="15">
      <c r="A1722" s="30" t="s">
        <v>230</v>
      </c>
      <c r="B1722" s="262">
        <v>153746.4</v>
      </c>
      <c r="C1722" s="219">
        <v>45071</v>
      </c>
      <c r="D1722" s="76">
        <v>45079.251388888886</v>
      </c>
      <c r="E1722" s="76">
        <v>45091</v>
      </c>
      <c r="F1722" s="273">
        <f t="shared" si="130"/>
        <v>4.6256944444430701</v>
      </c>
      <c r="G1722" s="273">
        <f t="shared" si="131"/>
        <v>11.74861111111386</v>
      </c>
      <c r="H1722" s="273">
        <f t="shared" si="132"/>
        <v>16.37430555555693</v>
      </c>
      <c r="I1722" s="303">
        <f t="shared" si="133"/>
        <v>2.066231216991299E-3</v>
      </c>
      <c r="J1722" s="301">
        <f t="shared" si="134"/>
        <v>3.3833101295445783E-2</v>
      </c>
      <c r="K1722" s="111"/>
      <c r="L1722" s="222"/>
      <c r="M1722" s="7"/>
    </row>
    <row r="1723" spans="1:13" ht="15">
      <c r="A1723" s="30" t="s">
        <v>230</v>
      </c>
      <c r="B1723" s="262">
        <v>154141.20000000001</v>
      </c>
      <c r="C1723" s="219">
        <v>45130</v>
      </c>
      <c r="D1723" s="76">
        <v>45162.338194444441</v>
      </c>
      <c r="E1723" s="76">
        <v>45152</v>
      </c>
      <c r="F1723" s="273">
        <f t="shared" si="130"/>
        <v>16.669097222220444</v>
      </c>
      <c r="G1723" s="273">
        <f t="shared" si="131"/>
        <v>-10.338194444440887</v>
      </c>
      <c r="H1723" s="273">
        <f t="shared" si="132"/>
        <v>6.3309027777795563</v>
      </c>
      <c r="I1723" s="303">
        <f t="shared" si="133"/>
        <v>2.0715370198228981E-3</v>
      </c>
      <c r="J1723" s="301">
        <f t="shared" si="134"/>
        <v>1.3114699473069969E-2</v>
      </c>
      <c r="K1723" s="111"/>
      <c r="L1723" s="222"/>
      <c r="M1723" s="7"/>
    </row>
    <row r="1724" spans="1:13" ht="15">
      <c r="A1724" s="30" t="s">
        <v>230</v>
      </c>
      <c r="B1724" s="262">
        <v>154423.20000000001</v>
      </c>
      <c r="C1724" s="219">
        <v>45040</v>
      </c>
      <c r="D1724" s="76">
        <v>45059.250694444447</v>
      </c>
      <c r="E1724" s="76">
        <v>45058</v>
      </c>
      <c r="F1724" s="273">
        <f t="shared" si="130"/>
        <v>10.125347222223354</v>
      </c>
      <c r="G1724" s="273">
        <f t="shared" si="131"/>
        <v>-1.2506944444467081</v>
      </c>
      <c r="H1724" s="273">
        <f t="shared" si="132"/>
        <v>8.874652777776646</v>
      </c>
      <c r="I1724" s="303">
        <f t="shared" si="133"/>
        <v>2.0753268789883263E-3</v>
      </c>
      <c r="J1724" s="301">
        <f t="shared" si="134"/>
        <v>1.8417805451408288E-2</v>
      </c>
      <c r="K1724" s="111"/>
      <c r="L1724" s="222"/>
      <c r="M1724" s="7"/>
    </row>
    <row r="1725" spans="1:13" ht="15">
      <c r="A1725" s="30" t="s">
        <v>230</v>
      </c>
      <c r="B1725" s="262">
        <v>154564.20000000001</v>
      </c>
      <c r="C1725" s="219">
        <v>45258</v>
      </c>
      <c r="D1725" s="76">
        <v>45276.462500000001</v>
      </c>
      <c r="E1725" s="76">
        <v>45274</v>
      </c>
      <c r="F1725" s="273">
        <f t="shared" si="130"/>
        <v>9.7312500000007276</v>
      </c>
      <c r="G1725" s="273">
        <f t="shared" si="131"/>
        <v>-2.4625000000014552</v>
      </c>
      <c r="H1725" s="273">
        <f t="shared" si="132"/>
        <v>7.2687499999992724</v>
      </c>
      <c r="I1725" s="303">
        <f t="shared" si="133"/>
        <v>2.0772218085710402E-3</v>
      </c>
      <c r="J1725" s="301">
        <f t="shared" si="134"/>
        <v>1.5098806021049236E-2</v>
      </c>
      <c r="K1725" s="111"/>
      <c r="L1725" s="222"/>
      <c r="M1725" s="7"/>
    </row>
    <row r="1726" spans="1:13" ht="15">
      <c r="A1726" s="30" t="s">
        <v>230</v>
      </c>
      <c r="B1726" s="262">
        <v>154592.4</v>
      </c>
      <c r="C1726" s="219">
        <v>45255</v>
      </c>
      <c r="D1726" s="76">
        <v>45277.463888888888</v>
      </c>
      <c r="E1726" s="76">
        <v>45274</v>
      </c>
      <c r="F1726" s="273">
        <f t="shared" si="130"/>
        <v>11.731944444443798</v>
      </c>
      <c r="G1726" s="273">
        <f t="shared" si="131"/>
        <v>-3.4638888888875954</v>
      </c>
      <c r="H1726" s="273">
        <f t="shared" si="132"/>
        <v>8.2680555555562023</v>
      </c>
      <c r="I1726" s="303">
        <f t="shared" si="133"/>
        <v>2.0776007944875827E-3</v>
      </c>
      <c r="J1726" s="301">
        <f t="shared" si="134"/>
        <v>1.7177718791091038E-2</v>
      </c>
      <c r="K1726" s="111"/>
      <c r="L1726" s="222"/>
      <c r="M1726" s="7"/>
    </row>
    <row r="1727" spans="1:13" ht="15">
      <c r="A1727" s="30" t="s">
        <v>230</v>
      </c>
      <c r="B1727" s="262">
        <v>154639.4</v>
      </c>
      <c r="C1727" s="219">
        <v>44979</v>
      </c>
      <c r="D1727" s="76">
        <v>45028.331944444442</v>
      </c>
      <c r="E1727" s="76">
        <v>44999</v>
      </c>
      <c r="F1727" s="273">
        <f t="shared" si="130"/>
        <v>25.165972222221171</v>
      </c>
      <c r="G1727" s="273">
        <f t="shared" si="131"/>
        <v>-29.331944444442343</v>
      </c>
      <c r="H1727" s="273">
        <f t="shared" si="132"/>
        <v>-4.1659722222211713</v>
      </c>
      <c r="I1727" s="303">
        <f t="shared" si="133"/>
        <v>2.0782324376818206E-3</v>
      </c>
      <c r="J1727" s="301">
        <f t="shared" si="134"/>
        <v>-8.6578586067014556E-3</v>
      </c>
      <c r="K1727" s="111"/>
      <c r="L1727" s="222"/>
      <c r="M1727" s="7"/>
    </row>
    <row r="1728" spans="1:13" ht="15">
      <c r="A1728" s="30" t="s">
        <v>230</v>
      </c>
      <c r="B1728" s="262">
        <v>154709.9</v>
      </c>
      <c r="C1728" s="219">
        <v>45049</v>
      </c>
      <c r="D1728" s="76">
        <v>45068.262499999997</v>
      </c>
      <c r="E1728" s="76">
        <v>45072</v>
      </c>
      <c r="F1728" s="273">
        <f t="shared" si="130"/>
        <v>10.131249999998545</v>
      </c>
      <c r="G1728" s="273">
        <f t="shared" si="131"/>
        <v>3.7375000000029104</v>
      </c>
      <c r="H1728" s="273">
        <f t="shared" si="132"/>
        <v>13.868750000001455</v>
      </c>
      <c r="I1728" s="303">
        <f t="shared" si="133"/>
        <v>2.0791799024731778E-3</v>
      </c>
      <c r="J1728" s="301">
        <f t="shared" si="134"/>
        <v>2.883562627242791E-2</v>
      </c>
      <c r="K1728" s="111"/>
      <c r="L1728" s="222"/>
      <c r="M1728" s="7"/>
    </row>
    <row r="1729" spans="1:13" ht="15">
      <c r="A1729" s="30" t="s">
        <v>230</v>
      </c>
      <c r="B1729" s="262">
        <v>154771</v>
      </c>
      <c r="C1729" s="219">
        <v>44981</v>
      </c>
      <c r="D1729" s="76">
        <v>45012.326388888891</v>
      </c>
      <c r="E1729" s="76">
        <v>44999</v>
      </c>
      <c r="F1729" s="273">
        <f t="shared" si="130"/>
        <v>16.163194444445253</v>
      </c>
      <c r="G1729" s="273">
        <f t="shared" si="131"/>
        <v>-13.326388888890506</v>
      </c>
      <c r="H1729" s="273">
        <f t="shared" si="132"/>
        <v>2.8368055555547471</v>
      </c>
      <c r="I1729" s="303">
        <f t="shared" si="133"/>
        <v>2.080001038625687E-3</v>
      </c>
      <c r="J1729" s="301">
        <f t="shared" si="134"/>
        <v>5.9005585019329928E-3</v>
      </c>
      <c r="K1729" s="111"/>
      <c r="L1729" s="222"/>
      <c r="M1729" s="7"/>
    </row>
    <row r="1730" spans="1:13" ht="15">
      <c r="A1730" s="30" t="s">
        <v>230</v>
      </c>
      <c r="B1730" s="262">
        <v>154893.20000000001</v>
      </c>
      <c r="C1730" s="219">
        <v>45068</v>
      </c>
      <c r="D1730" s="76">
        <v>45105.37222222222</v>
      </c>
      <c r="E1730" s="76">
        <v>45091</v>
      </c>
      <c r="F1730" s="273">
        <f t="shared" si="130"/>
        <v>19.186111111110222</v>
      </c>
      <c r="G1730" s="273">
        <f t="shared" si="131"/>
        <v>-14.372222222220444</v>
      </c>
      <c r="H1730" s="273">
        <f t="shared" si="132"/>
        <v>4.8138888888897782</v>
      </c>
      <c r="I1730" s="303">
        <f t="shared" si="133"/>
        <v>2.0816433109307063E-3</v>
      </c>
      <c r="J1730" s="301">
        <f t="shared" si="134"/>
        <v>1.0020799605121056E-2</v>
      </c>
      <c r="K1730" s="111"/>
      <c r="L1730" s="222"/>
      <c r="M1730" s="7"/>
    </row>
    <row r="1731" spans="1:13" ht="15">
      <c r="A1731" s="30" t="s">
        <v>230</v>
      </c>
      <c r="B1731" s="262">
        <v>155043.6</v>
      </c>
      <c r="C1731" s="219">
        <v>45099</v>
      </c>
      <c r="D1731" s="76">
        <v>45110.276388888888</v>
      </c>
      <c r="E1731" s="76">
        <v>45121</v>
      </c>
      <c r="F1731" s="273">
        <f t="shared" si="130"/>
        <v>6.1381944444437977</v>
      </c>
      <c r="G1731" s="273">
        <f t="shared" si="131"/>
        <v>10.723611111112405</v>
      </c>
      <c r="H1731" s="273">
        <f t="shared" si="132"/>
        <v>16.861805555556202</v>
      </c>
      <c r="I1731" s="303">
        <f t="shared" si="133"/>
        <v>2.0836645691522677E-3</v>
      </c>
      <c r="J1731" s="301">
        <f t="shared" si="134"/>
        <v>3.5134346808047327E-2</v>
      </c>
      <c r="K1731" s="111"/>
      <c r="L1731" s="222"/>
      <c r="M1731" s="7"/>
    </row>
    <row r="1732" spans="1:13" ht="15">
      <c r="A1732" s="30" t="s">
        <v>230</v>
      </c>
      <c r="B1732" s="262">
        <v>155194</v>
      </c>
      <c r="C1732" s="219">
        <v>44982</v>
      </c>
      <c r="D1732" s="76">
        <v>45008.240277777775</v>
      </c>
      <c r="E1732" s="76">
        <v>44999</v>
      </c>
      <c r="F1732" s="273">
        <f t="shared" si="130"/>
        <v>13.620138888887595</v>
      </c>
      <c r="G1732" s="273">
        <f t="shared" si="131"/>
        <v>-9.2402777777751908</v>
      </c>
      <c r="H1732" s="273">
        <f t="shared" si="132"/>
        <v>4.3798611111124046</v>
      </c>
      <c r="I1732" s="303">
        <f t="shared" si="133"/>
        <v>2.0856858273738291E-3</v>
      </c>
      <c r="J1732" s="301">
        <f t="shared" si="134"/>
        <v>9.1350142453129335E-3</v>
      </c>
      <c r="K1732" s="111"/>
      <c r="L1732" s="222"/>
      <c r="M1732" s="7"/>
    </row>
    <row r="1733" spans="1:13" ht="15">
      <c r="A1733" s="30" t="s">
        <v>230</v>
      </c>
      <c r="B1733" s="262">
        <v>155325.6</v>
      </c>
      <c r="C1733" s="219">
        <v>45090</v>
      </c>
      <c r="D1733" s="76">
        <v>45102.561111111114</v>
      </c>
      <c r="E1733" s="76">
        <v>45106</v>
      </c>
      <c r="F1733" s="273">
        <f t="shared" si="130"/>
        <v>6.7805555555569299</v>
      </c>
      <c r="G1733" s="273">
        <f t="shared" si="131"/>
        <v>3.4388888888861402</v>
      </c>
      <c r="H1733" s="273">
        <f t="shared" si="132"/>
        <v>10.21944444444307</v>
      </c>
      <c r="I1733" s="303">
        <f t="shared" si="133"/>
        <v>2.0874544283176954E-3</v>
      </c>
      <c r="J1733" s="301">
        <f t="shared" si="134"/>
        <v>2.1332624560499357E-2</v>
      </c>
      <c r="K1733" s="111"/>
      <c r="L1733" s="222"/>
      <c r="M1733" s="7"/>
    </row>
    <row r="1734" spans="1:13" ht="15">
      <c r="A1734" s="30" t="s">
        <v>230</v>
      </c>
      <c r="B1734" s="262">
        <v>155372.6</v>
      </c>
      <c r="C1734" s="219">
        <v>45038</v>
      </c>
      <c r="D1734" s="76">
        <v>45060.42291666667</v>
      </c>
      <c r="E1734" s="76">
        <v>45058</v>
      </c>
      <c r="F1734" s="273">
        <f t="shared" si="130"/>
        <v>11.711458333335031</v>
      </c>
      <c r="G1734" s="273">
        <f t="shared" si="131"/>
        <v>-2.4229166666700621</v>
      </c>
      <c r="H1734" s="273">
        <f t="shared" si="132"/>
        <v>9.2885416666649689</v>
      </c>
      <c r="I1734" s="303">
        <f t="shared" si="133"/>
        <v>2.0880860715119334E-3</v>
      </c>
      <c r="J1734" s="301">
        <f t="shared" si="134"/>
        <v>1.9395274478821362E-2</v>
      </c>
      <c r="K1734" s="111"/>
      <c r="L1734" s="222"/>
      <c r="M1734" s="7"/>
    </row>
    <row r="1735" spans="1:13" ht="15">
      <c r="A1735" s="30" t="s">
        <v>230</v>
      </c>
      <c r="B1735" s="262">
        <v>155570</v>
      </c>
      <c r="C1735" s="219">
        <v>45068</v>
      </c>
      <c r="D1735" s="76">
        <v>45108.381249999999</v>
      </c>
      <c r="E1735" s="76">
        <v>45091</v>
      </c>
      <c r="F1735" s="273">
        <f t="shared" si="130"/>
        <v>20.690624999999272</v>
      </c>
      <c r="G1735" s="273">
        <f t="shared" si="131"/>
        <v>-17.381249999998545</v>
      </c>
      <c r="H1735" s="273">
        <f t="shared" si="132"/>
        <v>3.3093750000007276</v>
      </c>
      <c r="I1735" s="303">
        <f t="shared" si="133"/>
        <v>2.0907389729277331E-3</v>
      </c>
      <c r="J1735" s="301">
        <f t="shared" si="134"/>
        <v>6.9190392885342383E-3</v>
      </c>
      <c r="K1735" s="111"/>
      <c r="L1735" s="222"/>
      <c r="M1735" s="7"/>
    </row>
    <row r="1736" spans="1:13" ht="15">
      <c r="A1736" s="30" t="s">
        <v>230</v>
      </c>
      <c r="B1736" s="262">
        <v>155617</v>
      </c>
      <c r="C1736" s="219">
        <v>45106</v>
      </c>
      <c r="D1736" s="76">
        <v>45130.496527777781</v>
      </c>
      <c r="E1736" s="76">
        <v>45121</v>
      </c>
      <c r="F1736" s="273">
        <f t="shared" si="130"/>
        <v>12.748263888890506</v>
      </c>
      <c r="G1736" s="273">
        <f t="shared" si="131"/>
        <v>-9.4965277777810115</v>
      </c>
      <c r="H1736" s="273">
        <f t="shared" si="132"/>
        <v>3.2517361111094942</v>
      </c>
      <c r="I1736" s="303">
        <f t="shared" si="133"/>
        <v>2.0913706161219711E-3</v>
      </c>
      <c r="J1736" s="301">
        <f t="shared" si="134"/>
        <v>6.8005853541571251E-3</v>
      </c>
      <c r="K1736" s="111"/>
      <c r="L1736" s="222"/>
      <c r="M1736" s="7"/>
    </row>
    <row r="1737" spans="1:13" ht="15">
      <c r="A1737" s="30" t="s">
        <v>230</v>
      </c>
      <c r="B1737" s="262">
        <v>155729.79999999999</v>
      </c>
      <c r="C1737" s="219">
        <v>45242</v>
      </c>
      <c r="D1737" s="76">
        <v>45265.407638888886</v>
      </c>
      <c r="E1737" s="76">
        <v>45259</v>
      </c>
      <c r="F1737" s="273">
        <f t="shared" si="130"/>
        <v>12.20381944444307</v>
      </c>
      <c r="G1737" s="273">
        <f t="shared" si="131"/>
        <v>-6.4076388888861402</v>
      </c>
      <c r="H1737" s="273">
        <f t="shared" si="132"/>
        <v>5.7961805555569299</v>
      </c>
      <c r="I1737" s="303">
        <f t="shared" si="133"/>
        <v>2.092886559788142E-3</v>
      </c>
      <c r="J1737" s="301">
        <f t="shared" si="134"/>
        <v>1.2130748382830465E-2</v>
      </c>
      <c r="K1737" s="111"/>
      <c r="L1737" s="222"/>
      <c r="M1737" s="7"/>
    </row>
    <row r="1738" spans="1:13" ht="15">
      <c r="A1738" s="30" t="s">
        <v>230</v>
      </c>
      <c r="B1738" s="262">
        <v>155955.4</v>
      </c>
      <c r="C1738" s="219">
        <v>45154</v>
      </c>
      <c r="D1738" s="76">
        <v>45165.348611111112</v>
      </c>
      <c r="E1738" s="76">
        <v>45183</v>
      </c>
      <c r="F1738" s="273">
        <f t="shared" ref="F1738:F1765" si="135">(D1738-C1738+1)/2</f>
        <v>6.1743055555562023</v>
      </c>
      <c r="G1738" s="273">
        <f t="shared" ref="G1738:G1765" si="136">E1738-D1738</f>
        <v>17.651388888887595</v>
      </c>
      <c r="H1738" s="273">
        <f t="shared" ref="H1738:H1765" si="137">SUM(F1738:G1738)</f>
        <v>23.825694444443798</v>
      </c>
      <c r="I1738" s="303">
        <f t="shared" ref="I1738:I1765" si="138">+B1738/B$1768</f>
        <v>2.0959184471204843E-3</v>
      </c>
      <c r="J1738" s="301">
        <f t="shared" ref="J1738:J1765" si="139">+I1738*H1738</f>
        <v>4.9936712501565797E-2</v>
      </c>
      <c r="K1738" s="111"/>
      <c r="L1738" s="222"/>
      <c r="M1738" s="7"/>
    </row>
    <row r="1739" spans="1:13" ht="15">
      <c r="A1739" s="30" t="s">
        <v>230</v>
      </c>
      <c r="B1739" s="262">
        <v>156082.29999999999</v>
      </c>
      <c r="C1739" s="219">
        <v>45106</v>
      </c>
      <c r="D1739" s="76">
        <v>45130.49722222222</v>
      </c>
      <c r="E1739" s="76">
        <v>45121</v>
      </c>
      <c r="F1739" s="273">
        <f t="shared" si="135"/>
        <v>12.748611111110222</v>
      </c>
      <c r="G1739" s="273">
        <f t="shared" si="136"/>
        <v>-9.4972222222204437</v>
      </c>
      <c r="H1739" s="273">
        <f t="shared" si="137"/>
        <v>3.2513888888897782</v>
      </c>
      <c r="I1739" s="303">
        <f t="shared" si="138"/>
        <v>2.0976238837449269E-3</v>
      </c>
      <c r="J1739" s="301">
        <f t="shared" si="139"/>
        <v>6.8201909886780789E-3</v>
      </c>
      <c r="K1739" s="111"/>
      <c r="L1739" s="222"/>
      <c r="M1739" s="7"/>
    </row>
    <row r="1740" spans="1:13" ht="15">
      <c r="A1740" s="30" t="s">
        <v>230</v>
      </c>
      <c r="B1740" s="262">
        <v>156096.4</v>
      </c>
      <c r="C1740" s="219">
        <v>44981</v>
      </c>
      <c r="D1740" s="76">
        <v>45021.240277777775</v>
      </c>
      <c r="E1740" s="76">
        <v>44999</v>
      </c>
      <c r="F1740" s="273">
        <f t="shared" si="135"/>
        <v>20.620138888887595</v>
      </c>
      <c r="G1740" s="273">
        <f t="shared" si="136"/>
        <v>-22.240277777775191</v>
      </c>
      <c r="H1740" s="273">
        <f t="shared" si="137"/>
        <v>-1.6201388888875954</v>
      </c>
      <c r="I1740" s="303">
        <f t="shared" si="138"/>
        <v>2.0978133767031982E-3</v>
      </c>
      <c r="J1740" s="301">
        <f t="shared" si="139"/>
        <v>-3.398749033225454E-3</v>
      </c>
      <c r="K1740" s="111"/>
      <c r="L1740" s="222"/>
      <c r="M1740" s="7"/>
    </row>
    <row r="1741" spans="1:13" ht="15">
      <c r="A1741" s="30" t="s">
        <v>230</v>
      </c>
      <c r="B1741" s="262">
        <v>156143.4</v>
      </c>
      <c r="C1741" s="219">
        <v>44979</v>
      </c>
      <c r="D1741" s="76">
        <v>45028.331944444442</v>
      </c>
      <c r="E1741" s="76">
        <v>44999</v>
      </c>
      <c r="F1741" s="273">
        <f t="shared" si="135"/>
        <v>25.165972222221171</v>
      </c>
      <c r="G1741" s="273">
        <f t="shared" si="136"/>
        <v>-29.331944444442343</v>
      </c>
      <c r="H1741" s="273">
        <f t="shared" si="137"/>
        <v>-4.1659722222211713</v>
      </c>
      <c r="I1741" s="303">
        <f t="shared" si="138"/>
        <v>2.0984450198974361E-3</v>
      </c>
      <c r="J1741" s="301">
        <f t="shared" si="139"/>
        <v>-8.7420636627510723E-3</v>
      </c>
      <c r="K1741" s="111"/>
      <c r="L1741" s="222"/>
      <c r="M1741" s="7"/>
    </row>
    <row r="1742" spans="1:13" ht="15">
      <c r="A1742" s="30" t="s">
        <v>230</v>
      </c>
      <c r="B1742" s="262">
        <v>156369</v>
      </c>
      <c r="C1742" s="219">
        <v>45049</v>
      </c>
      <c r="D1742" s="76">
        <v>45069.229861111111</v>
      </c>
      <c r="E1742" s="76">
        <v>45072</v>
      </c>
      <c r="F1742" s="273">
        <f t="shared" si="135"/>
        <v>10.614930555555475</v>
      </c>
      <c r="G1742" s="273">
        <f t="shared" si="136"/>
        <v>2.7701388888890506</v>
      </c>
      <c r="H1742" s="273">
        <f t="shared" si="137"/>
        <v>13.385069444444525</v>
      </c>
      <c r="I1742" s="303">
        <f t="shared" si="138"/>
        <v>2.1014769072297788E-3</v>
      </c>
      <c r="J1742" s="301">
        <f t="shared" si="139"/>
        <v>2.8128414339167095E-2</v>
      </c>
      <c r="K1742" s="111"/>
      <c r="L1742" s="222"/>
      <c r="M1742" s="7"/>
    </row>
    <row r="1743" spans="1:13" ht="15">
      <c r="A1743" s="30" t="s">
        <v>230</v>
      </c>
      <c r="B1743" s="262">
        <v>156387.79999999999</v>
      </c>
      <c r="C1743" s="219">
        <v>45154</v>
      </c>
      <c r="D1743" s="76">
        <v>45175.551388888889</v>
      </c>
      <c r="E1743" s="76">
        <v>45183</v>
      </c>
      <c r="F1743" s="273">
        <f t="shared" si="135"/>
        <v>11.275694444444525</v>
      </c>
      <c r="G1743" s="273">
        <f t="shared" si="136"/>
        <v>7.4486111111109494</v>
      </c>
      <c r="H1743" s="273">
        <f t="shared" si="137"/>
        <v>18.724305555555475</v>
      </c>
      <c r="I1743" s="303">
        <f t="shared" si="138"/>
        <v>2.1017295645074738E-3</v>
      </c>
      <c r="J1743" s="301">
        <f t="shared" si="139"/>
        <v>3.935342656098248E-2</v>
      </c>
      <c r="K1743" s="111"/>
      <c r="L1743" s="222"/>
      <c r="M1743" s="7"/>
    </row>
    <row r="1744" spans="1:13" ht="15">
      <c r="A1744" s="30" t="s">
        <v>230</v>
      </c>
      <c r="B1744" s="262">
        <v>156528.79999999999</v>
      </c>
      <c r="C1744" s="219">
        <v>45130</v>
      </c>
      <c r="D1744" s="76">
        <v>45153.568749999999</v>
      </c>
      <c r="E1744" s="76">
        <v>45152</v>
      </c>
      <c r="F1744" s="273">
        <f t="shared" si="135"/>
        <v>12.284374999999272</v>
      </c>
      <c r="G1744" s="273">
        <f t="shared" si="136"/>
        <v>-1.5687499999985448</v>
      </c>
      <c r="H1744" s="273">
        <f t="shared" si="137"/>
        <v>10.715625000000728</v>
      </c>
      <c r="I1744" s="303">
        <f t="shared" si="138"/>
        <v>2.1036244940901877E-3</v>
      </c>
      <c r="J1744" s="301">
        <f t="shared" si="139"/>
        <v>2.2541651219486699E-2</v>
      </c>
      <c r="K1744" s="111"/>
      <c r="L1744" s="222"/>
      <c r="M1744" s="7"/>
    </row>
    <row r="1745" spans="1:13" ht="15">
      <c r="A1745" s="30" t="s">
        <v>230</v>
      </c>
      <c r="B1745" s="262">
        <v>156862.5</v>
      </c>
      <c r="C1745" s="219">
        <v>44964</v>
      </c>
      <c r="D1745" s="76">
        <v>44983.385416666664</v>
      </c>
      <c r="E1745" s="76">
        <v>44984</v>
      </c>
      <c r="F1745" s="273">
        <f t="shared" si="135"/>
        <v>10.192708333332121</v>
      </c>
      <c r="G1745" s="273">
        <f t="shared" si="136"/>
        <v>0.61458333333575865</v>
      </c>
      <c r="H1745" s="273">
        <f t="shared" si="137"/>
        <v>10.807291666667879</v>
      </c>
      <c r="I1745" s="303">
        <f t="shared" si="138"/>
        <v>2.1081091607692776E-3</v>
      </c>
      <c r="J1745" s="301">
        <f t="shared" si="139"/>
        <v>2.2782950565608029E-2</v>
      </c>
      <c r="K1745" s="111"/>
      <c r="L1745" s="222"/>
      <c r="M1745" s="7"/>
    </row>
    <row r="1746" spans="1:13" ht="15">
      <c r="A1746" s="30" t="s">
        <v>230</v>
      </c>
      <c r="B1746" s="262">
        <v>156867.20000000001</v>
      </c>
      <c r="C1746" s="219">
        <v>45068</v>
      </c>
      <c r="D1746" s="76">
        <v>45105.372916666667</v>
      </c>
      <c r="E1746" s="76">
        <v>45091</v>
      </c>
      <c r="F1746" s="273">
        <f t="shared" si="135"/>
        <v>19.186458333333576</v>
      </c>
      <c r="G1746" s="273">
        <f t="shared" si="136"/>
        <v>-14.372916666667152</v>
      </c>
      <c r="H1746" s="273">
        <f t="shared" si="137"/>
        <v>4.8135416666664241</v>
      </c>
      <c r="I1746" s="303">
        <f t="shared" si="138"/>
        <v>2.1081723250887014E-3</v>
      </c>
      <c r="J1746" s="301">
        <f t="shared" si="139"/>
        <v>1.0147775327327498E-2</v>
      </c>
      <c r="K1746" s="111"/>
      <c r="L1746" s="222"/>
      <c r="M1746" s="7"/>
    </row>
    <row r="1747" spans="1:13" ht="15">
      <c r="A1747" s="30" t="s">
        <v>230</v>
      </c>
      <c r="B1747" s="262">
        <v>157017.60000000001</v>
      </c>
      <c r="C1747" s="219">
        <v>45038</v>
      </c>
      <c r="D1747" s="76">
        <v>45050.295138888891</v>
      </c>
      <c r="E1747" s="76">
        <v>45058</v>
      </c>
      <c r="F1747" s="273">
        <f t="shared" si="135"/>
        <v>6.6475694444452529</v>
      </c>
      <c r="G1747" s="273">
        <f t="shared" si="136"/>
        <v>7.7048611111094942</v>
      </c>
      <c r="H1747" s="273">
        <f t="shared" si="137"/>
        <v>14.352430555554747</v>
      </c>
      <c r="I1747" s="303">
        <f t="shared" si="138"/>
        <v>2.1101935833102632E-3</v>
      </c>
      <c r="J1747" s="301">
        <f t="shared" si="139"/>
        <v>3.0286406863237782E-2</v>
      </c>
      <c r="K1747" s="111"/>
      <c r="L1747" s="222"/>
      <c r="M1747" s="7"/>
    </row>
    <row r="1748" spans="1:13" ht="15">
      <c r="A1748" s="30" t="s">
        <v>230</v>
      </c>
      <c r="B1748" s="262">
        <v>157092.79999999999</v>
      </c>
      <c r="C1748" s="219">
        <v>45130</v>
      </c>
      <c r="D1748" s="76">
        <v>45151.548611111109</v>
      </c>
      <c r="E1748" s="76">
        <v>45152</v>
      </c>
      <c r="F1748" s="273">
        <f t="shared" si="135"/>
        <v>11.274305555554747</v>
      </c>
      <c r="G1748" s="273">
        <f t="shared" si="136"/>
        <v>0.45138888889050577</v>
      </c>
      <c r="H1748" s="273">
        <f t="shared" si="137"/>
        <v>11.725694444445253</v>
      </c>
      <c r="I1748" s="303">
        <f t="shared" si="138"/>
        <v>2.1112042124210436E-3</v>
      </c>
      <c r="J1748" s="301">
        <f t="shared" si="139"/>
        <v>2.4755335504674847E-2</v>
      </c>
      <c r="K1748" s="111"/>
      <c r="L1748" s="222"/>
      <c r="M1748" s="7"/>
    </row>
    <row r="1749" spans="1:13" ht="15">
      <c r="A1749" s="30" t="s">
        <v>230</v>
      </c>
      <c r="B1749" s="262">
        <v>157365.4</v>
      </c>
      <c r="C1749" s="219">
        <v>45071</v>
      </c>
      <c r="D1749" s="76">
        <v>45080.253472222219</v>
      </c>
      <c r="E1749" s="76">
        <v>45091</v>
      </c>
      <c r="F1749" s="273">
        <f t="shared" si="135"/>
        <v>5.1267361111094942</v>
      </c>
      <c r="G1749" s="273">
        <f t="shared" si="136"/>
        <v>10.746527777781012</v>
      </c>
      <c r="H1749" s="273">
        <f t="shared" si="137"/>
        <v>15.873263888890506</v>
      </c>
      <c r="I1749" s="303">
        <f t="shared" si="138"/>
        <v>2.1148677429476239E-3</v>
      </c>
      <c r="J1749" s="301">
        <f t="shared" si="139"/>
        <v>3.3569853773909884E-2</v>
      </c>
      <c r="K1749" s="111"/>
      <c r="L1749" s="222"/>
      <c r="M1749" s="7"/>
    </row>
    <row r="1750" spans="1:13" ht="15">
      <c r="A1750" s="30" t="s">
        <v>230</v>
      </c>
      <c r="B1750" s="262">
        <v>157741.4</v>
      </c>
      <c r="C1750" s="219">
        <v>45100</v>
      </c>
      <c r="D1750" s="76">
        <v>45111.390277777777</v>
      </c>
      <c r="E1750" s="76">
        <v>45121</v>
      </c>
      <c r="F1750" s="273">
        <f t="shared" si="135"/>
        <v>6.195138888888323</v>
      </c>
      <c r="G1750" s="273">
        <f t="shared" si="136"/>
        <v>9.609722222223354</v>
      </c>
      <c r="H1750" s="273">
        <f t="shared" si="137"/>
        <v>15.804861111111677</v>
      </c>
      <c r="I1750" s="303">
        <f t="shared" si="138"/>
        <v>2.119920888501528E-3</v>
      </c>
      <c r="J1750" s="301">
        <f t="shared" si="139"/>
        <v>3.3505055209311116E-2</v>
      </c>
      <c r="K1750" s="111"/>
      <c r="L1750" s="222"/>
      <c r="M1750" s="7"/>
    </row>
    <row r="1751" spans="1:13" ht="15">
      <c r="A1751" s="30" t="s">
        <v>230</v>
      </c>
      <c r="B1751" s="262">
        <v>157746.1</v>
      </c>
      <c r="C1751" s="219">
        <v>45015</v>
      </c>
      <c r="D1751" s="76">
        <v>45029.272916666669</v>
      </c>
      <c r="E1751" s="76">
        <v>45030</v>
      </c>
      <c r="F1751" s="273">
        <f t="shared" si="135"/>
        <v>7.6364583333343035</v>
      </c>
      <c r="G1751" s="273">
        <f t="shared" si="136"/>
        <v>0.72708333333139308</v>
      </c>
      <c r="H1751" s="273">
        <f t="shared" si="137"/>
        <v>8.3635416666656965</v>
      </c>
      <c r="I1751" s="303">
        <f t="shared" si="138"/>
        <v>2.1199840528209517E-3</v>
      </c>
      <c r="J1751" s="301">
        <f t="shared" si="139"/>
        <v>1.7730574958434841E-2</v>
      </c>
      <c r="K1751" s="111"/>
      <c r="L1751" s="222"/>
      <c r="M1751" s="7"/>
    </row>
    <row r="1752" spans="1:13" ht="15">
      <c r="A1752" s="30" t="s">
        <v>230</v>
      </c>
      <c r="B1752" s="262">
        <v>158418.20000000001</v>
      </c>
      <c r="C1752" s="219">
        <v>45242</v>
      </c>
      <c r="D1752" s="76">
        <v>45270.602083333331</v>
      </c>
      <c r="E1752" s="76">
        <v>45259</v>
      </c>
      <c r="F1752" s="273">
        <f t="shared" si="135"/>
        <v>14.801041666665697</v>
      </c>
      <c r="G1752" s="273">
        <f t="shared" si="136"/>
        <v>-11.602083333331393</v>
      </c>
      <c r="H1752" s="273">
        <f t="shared" si="137"/>
        <v>3.1989583333343035</v>
      </c>
      <c r="I1752" s="303">
        <f t="shared" si="138"/>
        <v>2.1290165504985552E-3</v>
      </c>
      <c r="J1752" s="301">
        <f t="shared" si="139"/>
        <v>6.8106352360240065E-3</v>
      </c>
      <c r="K1752" s="111"/>
      <c r="L1752" s="222"/>
      <c r="M1752" s="7"/>
    </row>
    <row r="1753" spans="1:13" ht="15">
      <c r="A1753" s="30" t="s">
        <v>230</v>
      </c>
      <c r="B1753" s="262">
        <v>159442.79999999999</v>
      </c>
      <c r="C1753" s="219">
        <v>45130</v>
      </c>
      <c r="D1753" s="76">
        <v>45143.54791666667</v>
      </c>
      <c r="E1753" s="76">
        <v>45152</v>
      </c>
      <c r="F1753" s="273">
        <f t="shared" si="135"/>
        <v>7.2739583333350311</v>
      </c>
      <c r="G1753" s="273">
        <f t="shared" si="136"/>
        <v>8.4520833333299379</v>
      </c>
      <c r="H1753" s="273">
        <f t="shared" si="137"/>
        <v>15.726041666664969</v>
      </c>
      <c r="I1753" s="303">
        <f t="shared" si="138"/>
        <v>2.1427863721329428E-3</v>
      </c>
      <c r="J1753" s="301">
        <f t="shared" si="139"/>
        <v>3.3697547770924527E-2</v>
      </c>
      <c r="K1753" s="111"/>
      <c r="L1753" s="222"/>
      <c r="M1753" s="7"/>
    </row>
    <row r="1754" spans="1:13" ht="15">
      <c r="A1754" s="30" t="s">
        <v>230</v>
      </c>
      <c r="B1754" s="262">
        <v>159461.6</v>
      </c>
      <c r="C1754" s="219">
        <v>45100</v>
      </c>
      <c r="D1754" s="76">
        <v>45113.35833333333</v>
      </c>
      <c r="E1754" s="76">
        <v>45121</v>
      </c>
      <c r="F1754" s="273">
        <f t="shared" si="135"/>
        <v>7.1791666666649689</v>
      </c>
      <c r="G1754" s="273">
        <f t="shared" si="136"/>
        <v>7.6416666666700621</v>
      </c>
      <c r="H1754" s="273">
        <f t="shared" si="137"/>
        <v>14.820833333335031</v>
      </c>
      <c r="I1754" s="303">
        <f t="shared" si="138"/>
        <v>2.1430390294106382E-3</v>
      </c>
      <c r="J1754" s="301">
        <f t="shared" si="139"/>
        <v>3.1761624281727137E-2</v>
      </c>
      <c r="K1754" s="111"/>
      <c r="L1754" s="222"/>
      <c r="M1754" s="7"/>
    </row>
    <row r="1755" spans="1:13" ht="15">
      <c r="A1755" s="30" t="s">
        <v>230</v>
      </c>
      <c r="B1755" s="262">
        <v>159912.79999999999</v>
      </c>
      <c r="C1755" s="219">
        <v>45068</v>
      </c>
      <c r="D1755" s="76">
        <v>45081.256249999999</v>
      </c>
      <c r="E1755" s="76">
        <v>45091</v>
      </c>
      <c r="F1755" s="273">
        <f t="shared" si="135"/>
        <v>7.1281249999992724</v>
      </c>
      <c r="G1755" s="273">
        <f t="shared" si="136"/>
        <v>9.7437500000014552</v>
      </c>
      <c r="H1755" s="273">
        <f t="shared" si="137"/>
        <v>16.871875000000728</v>
      </c>
      <c r="I1755" s="303">
        <f t="shared" si="138"/>
        <v>2.1491028040753228E-3</v>
      </c>
      <c r="J1755" s="301">
        <f t="shared" si="139"/>
        <v>3.6259393872509899E-2</v>
      </c>
      <c r="K1755" s="111"/>
      <c r="L1755" s="222"/>
      <c r="M1755" s="7"/>
    </row>
    <row r="1756" spans="1:13" ht="15">
      <c r="A1756" s="30" t="s">
        <v>229</v>
      </c>
      <c r="B1756" s="262">
        <v>183065.2</v>
      </c>
      <c r="C1756" s="219">
        <v>45231</v>
      </c>
      <c r="D1756" s="76">
        <v>45248.398611111108</v>
      </c>
      <c r="E1756" s="76">
        <v>45259</v>
      </c>
      <c r="F1756" s="273">
        <f t="shared" si="135"/>
        <v>9.1993055555540195</v>
      </c>
      <c r="G1756" s="273">
        <f t="shared" si="136"/>
        <v>10.601388888891961</v>
      </c>
      <c r="H1756" s="273">
        <f t="shared" si="137"/>
        <v>19.80069444444598</v>
      </c>
      <c r="I1756" s="303">
        <f t="shared" si="138"/>
        <v>2.4602529294003345E-3</v>
      </c>
      <c r="J1756" s="301">
        <f t="shared" si="139"/>
        <v>4.8714716511109153E-2</v>
      </c>
      <c r="K1756" s="111"/>
      <c r="L1756" s="222"/>
      <c r="M1756" s="7"/>
    </row>
    <row r="1757" spans="1:13" ht="15">
      <c r="A1757" s="30" t="s">
        <v>229</v>
      </c>
      <c r="B1757" s="262">
        <v>183407.4</v>
      </c>
      <c r="C1757" s="219">
        <v>45086</v>
      </c>
      <c r="D1757" s="76">
        <v>45093.272916666669</v>
      </c>
      <c r="E1757" s="76">
        <v>45106</v>
      </c>
      <c r="F1757" s="273">
        <f t="shared" si="135"/>
        <v>4.1364583333343035</v>
      </c>
      <c r="G1757" s="273">
        <f t="shared" si="136"/>
        <v>12.727083333331393</v>
      </c>
      <c r="H1757" s="273">
        <f t="shared" si="137"/>
        <v>16.863541666665697</v>
      </c>
      <c r="I1757" s="303">
        <f t="shared" si="138"/>
        <v>2.4648518294230629E-3</v>
      </c>
      <c r="J1757" s="301">
        <f t="shared" si="139"/>
        <v>4.1566131527632992E-2</v>
      </c>
      <c r="K1757" s="111"/>
      <c r="L1757" s="222"/>
      <c r="M1757" s="7"/>
    </row>
    <row r="1758" spans="1:13" ht="15">
      <c r="A1758" s="30" t="s">
        <v>229</v>
      </c>
      <c r="B1758" s="262">
        <v>183596.2</v>
      </c>
      <c r="C1758" s="219">
        <v>45119</v>
      </c>
      <c r="D1758" s="76">
        <v>45128.493055555555</v>
      </c>
      <c r="E1758" s="76">
        <v>45135</v>
      </c>
      <c r="F1758" s="273">
        <f t="shared" si="135"/>
        <v>5.2465277777773736</v>
      </c>
      <c r="G1758" s="273">
        <f t="shared" si="136"/>
        <v>6.5069444444452529</v>
      </c>
      <c r="H1758" s="273">
        <f t="shared" si="137"/>
        <v>11.753472222222626</v>
      </c>
      <c r="I1758" s="303">
        <f t="shared" si="138"/>
        <v>2.4673891535735341E-3</v>
      </c>
      <c r="J1758" s="301">
        <f t="shared" si="139"/>
        <v>2.9000389877939931E-2</v>
      </c>
      <c r="K1758" s="111"/>
      <c r="L1758" s="222"/>
      <c r="M1758" s="7"/>
    </row>
    <row r="1759" spans="1:13" ht="15">
      <c r="A1759" s="30" t="s">
        <v>229</v>
      </c>
      <c r="B1759" s="262">
        <v>185926.7</v>
      </c>
      <c r="C1759" s="219">
        <v>44931</v>
      </c>
      <c r="D1759" s="76">
        <v>44954.25</v>
      </c>
      <c r="E1759" s="76">
        <v>44953</v>
      </c>
      <c r="F1759" s="273">
        <f t="shared" si="135"/>
        <v>12.125</v>
      </c>
      <c r="G1759" s="273">
        <f t="shared" si="136"/>
        <v>-1.25</v>
      </c>
      <c r="H1759" s="273">
        <f t="shared" si="137"/>
        <v>10.875</v>
      </c>
      <c r="I1759" s="303">
        <f t="shared" si="138"/>
        <v>2.4987092485559089E-3</v>
      </c>
      <c r="J1759" s="301">
        <f t="shared" si="139"/>
        <v>2.7173463078045509E-2</v>
      </c>
      <c r="K1759" s="111"/>
      <c r="L1759" s="222"/>
      <c r="M1759" s="7"/>
    </row>
    <row r="1760" spans="1:13" ht="15">
      <c r="A1760" s="30" t="s">
        <v>229</v>
      </c>
      <c r="B1760" s="262">
        <v>186654.76</v>
      </c>
      <c r="C1760" s="219">
        <v>45261</v>
      </c>
      <c r="D1760" s="76">
        <v>45298.37777777778</v>
      </c>
      <c r="E1760" s="76">
        <v>45289</v>
      </c>
      <c r="F1760" s="273">
        <f t="shared" si="135"/>
        <v>19.188888888889778</v>
      </c>
      <c r="G1760" s="273">
        <f t="shared" si="136"/>
        <v>-9.3777777777795563</v>
      </c>
      <c r="H1760" s="273">
        <f t="shared" si="137"/>
        <v>9.8111111111102218</v>
      </c>
      <c r="I1760" s="303">
        <f t="shared" si="138"/>
        <v>2.5084938048111623E-3</v>
      </c>
      <c r="J1760" s="301">
        <f t="shared" si="139"/>
        <v>2.4611111440533951E-2</v>
      </c>
      <c r="K1760" s="111"/>
      <c r="L1760" s="222"/>
      <c r="M1760" s="7"/>
    </row>
    <row r="1761" spans="1:13" ht="15">
      <c r="A1761" s="30" t="s">
        <v>229</v>
      </c>
      <c r="B1761" s="262">
        <v>186853</v>
      </c>
      <c r="C1761" s="219">
        <v>45274</v>
      </c>
      <c r="D1761" s="76">
        <v>45296.619444444441</v>
      </c>
      <c r="E1761" s="76">
        <v>45289</v>
      </c>
      <c r="F1761" s="273">
        <f t="shared" si="135"/>
        <v>11.809722222220444</v>
      </c>
      <c r="G1761" s="273">
        <f t="shared" si="136"/>
        <v>-7.6194444444408873</v>
      </c>
      <c r="H1761" s="273">
        <f t="shared" si="137"/>
        <v>4.1902777777795563</v>
      </c>
      <c r="I1761" s="303">
        <f t="shared" si="138"/>
        <v>2.5111579951691567E-3</v>
      </c>
      <c r="J1761" s="301">
        <f t="shared" si="139"/>
        <v>1.052244954365078E-2</v>
      </c>
      <c r="K1761" s="111"/>
      <c r="L1761" s="222"/>
      <c r="M1761" s="7"/>
    </row>
    <row r="1762" spans="1:13" ht="15">
      <c r="A1762" s="30" t="s">
        <v>229</v>
      </c>
      <c r="B1762" s="262">
        <v>189083.2</v>
      </c>
      <c r="C1762" s="219">
        <v>45140</v>
      </c>
      <c r="D1762" s="76">
        <v>45156.418749999997</v>
      </c>
      <c r="E1762" s="76">
        <v>45167</v>
      </c>
      <c r="F1762" s="273">
        <f t="shared" si="135"/>
        <v>8.7093749999985448</v>
      </c>
      <c r="G1762" s="273">
        <f t="shared" si="136"/>
        <v>10.58125000000291</v>
      </c>
      <c r="H1762" s="273">
        <f t="shared" si="137"/>
        <v>19.290625000001455</v>
      </c>
      <c r="I1762" s="303">
        <f t="shared" si="138"/>
        <v>2.5411301366965941E-3</v>
      </c>
      <c r="J1762" s="301">
        <f t="shared" si="139"/>
        <v>4.9019988543216431E-2</v>
      </c>
      <c r="K1762" s="111"/>
      <c r="L1762" s="222"/>
      <c r="M1762" s="7"/>
    </row>
    <row r="1763" spans="1:13" ht="15">
      <c r="A1763" s="30" t="s">
        <v>229</v>
      </c>
      <c r="B1763" s="262">
        <v>190101.54</v>
      </c>
      <c r="C1763" s="219">
        <v>45280</v>
      </c>
      <c r="D1763" s="76">
        <v>45285.416666666664</v>
      </c>
      <c r="E1763" s="76">
        <v>45303</v>
      </c>
      <c r="F1763" s="273">
        <f t="shared" si="135"/>
        <v>3.2083333333321207</v>
      </c>
      <c r="G1763" s="273">
        <f t="shared" si="136"/>
        <v>17.583333333335759</v>
      </c>
      <c r="H1763" s="273">
        <f t="shared" si="137"/>
        <v>20.791666666667879</v>
      </c>
      <c r="I1763" s="303">
        <f t="shared" si="138"/>
        <v>2.5548158288331963E-3</v>
      </c>
      <c r="J1763" s="301">
        <f t="shared" si="139"/>
        <v>5.3118879107826637E-2</v>
      </c>
      <c r="K1763" s="111"/>
      <c r="L1763" s="222"/>
      <c r="M1763" s="7"/>
    </row>
    <row r="1764" spans="1:13" ht="15">
      <c r="A1764" s="30" t="s">
        <v>229</v>
      </c>
      <c r="B1764" s="262">
        <v>190286.8</v>
      </c>
      <c r="C1764" s="219">
        <v>45048</v>
      </c>
      <c r="D1764" s="76">
        <v>45059.251388888886</v>
      </c>
      <c r="E1764" s="76">
        <v>45072</v>
      </c>
      <c r="F1764" s="273">
        <f t="shared" si="135"/>
        <v>6.1256944444430701</v>
      </c>
      <c r="G1764" s="273">
        <f t="shared" si="136"/>
        <v>12.74861111111386</v>
      </c>
      <c r="H1764" s="273">
        <f t="shared" si="137"/>
        <v>18.87430555555693</v>
      </c>
      <c r="I1764" s="303">
        <f t="shared" si="138"/>
        <v>2.5573055781558458E-3</v>
      </c>
      <c r="J1764" s="301">
        <f t="shared" si="139"/>
        <v>4.8267366881043605E-2</v>
      </c>
      <c r="K1764" s="111"/>
      <c r="L1764" s="222"/>
      <c r="M1764" s="7"/>
    </row>
    <row r="1765" spans="1:13" ht="15">
      <c r="A1765" s="30" t="s">
        <v>229</v>
      </c>
      <c r="B1765" s="262">
        <v>190888.6</v>
      </c>
      <c r="C1765" s="219">
        <v>44943</v>
      </c>
      <c r="D1765" s="76">
        <v>44953.247916666667</v>
      </c>
      <c r="E1765" s="76">
        <v>44971</v>
      </c>
      <c r="F1765" s="273">
        <f t="shared" si="135"/>
        <v>5.6239583333335759</v>
      </c>
      <c r="G1765" s="273">
        <f t="shared" si="136"/>
        <v>17.752083333332848</v>
      </c>
      <c r="H1765" s="273">
        <f t="shared" si="137"/>
        <v>23.376041666666424</v>
      </c>
      <c r="I1765" s="303">
        <f t="shared" si="138"/>
        <v>2.5653932988854719E-3</v>
      </c>
      <c r="J1765" s="301">
        <f t="shared" si="139"/>
        <v>5.9968740646133625E-2</v>
      </c>
      <c r="K1765" s="111"/>
      <c r="L1765" s="222"/>
      <c r="M1765" s="7"/>
    </row>
    <row r="1766" spans="1:13" ht="15">
      <c r="A1766" s="193"/>
      <c r="B1766" s="267"/>
      <c r="C1766" s="219"/>
      <c r="D1766" s="76"/>
      <c r="E1766" s="23"/>
      <c r="F1766" s="23"/>
      <c r="G1766" s="23"/>
      <c r="H1766" s="46"/>
      <c r="I1766" s="221"/>
      <c r="J1766" s="7"/>
      <c r="K1766" s="111"/>
      <c r="L1766" s="222"/>
      <c r="M1766" s="7"/>
    </row>
    <row r="1768" spans="1:13" ht="13.5" thickBot="1">
      <c r="B1768" s="268">
        <f>SUM(B10:B1765)</f>
        <v>74409097.460000008</v>
      </c>
      <c r="J1768" s="223">
        <f>SUM(J10:J1765)</f>
        <v>13.282087891092193</v>
      </c>
    </row>
    <row r="1769" spans="1:13" ht="13.5" thickTop="1"/>
  </sheetData>
  <printOptions horizontalCentered="1"/>
  <pageMargins left="0" right="0" top="0.5" bottom="0.5" header="0.5" footer="0"/>
  <pageSetup scale="60" fitToHeight="2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48093-D05D-425C-874B-C18DB5AA1755}">
  <dimension ref="A1:J12"/>
  <sheetViews>
    <sheetView view="pageBreakPreview" zoomScale="60" zoomScaleNormal="100" workbookViewId="0">
      <selection activeCell="S23" sqref="S23"/>
    </sheetView>
  </sheetViews>
  <sheetFormatPr defaultColWidth="9.140625" defaultRowHeight="12.75"/>
  <cols>
    <col min="1" max="1" width="39.7109375" style="30" bestFit="1" customWidth="1"/>
    <col min="2" max="2" width="19.42578125" style="30" customWidth="1"/>
    <col min="3" max="3" width="16.28515625" style="30" customWidth="1"/>
    <col min="4" max="4" width="12.7109375" style="30" customWidth="1"/>
    <col min="5" max="8" width="10.7109375" style="30" customWidth="1"/>
    <col min="9" max="9" width="11.28515625" style="30" bestFit="1" customWidth="1"/>
    <col min="10" max="10" width="18.42578125" style="30" customWidth="1"/>
    <col min="11" max="11" width="10.7109375" style="30" customWidth="1"/>
    <col min="12" max="12" width="10.85546875" style="30" customWidth="1"/>
    <col min="13" max="16384" width="9.140625" style="30"/>
  </cols>
  <sheetData>
    <row r="1" spans="1:10" s="42" customFormat="1">
      <c r="A1" s="40" t="str">
        <f>'Revenue Lag'!A1</f>
        <v>DUKE ENERGY KENTUCKY</v>
      </c>
      <c r="B1" s="41"/>
      <c r="C1" s="41"/>
      <c r="D1" s="41"/>
    </row>
    <row r="2" spans="1:10" s="42" customFormat="1">
      <c r="A2" s="2" t="s">
        <v>110</v>
      </c>
      <c r="B2" s="41"/>
      <c r="C2" s="41"/>
      <c r="D2" s="41"/>
    </row>
    <row r="3" spans="1:10" s="42" customFormat="1">
      <c r="A3" s="40" t="s">
        <v>231</v>
      </c>
      <c r="B3" s="41"/>
      <c r="C3" s="41"/>
      <c r="D3" s="41"/>
    </row>
    <row r="4" spans="1:10" s="42" customFormat="1">
      <c r="A4" s="43"/>
      <c r="B4" s="41"/>
      <c r="C4" s="41"/>
      <c r="D4" s="41"/>
    </row>
    <row r="5" spans="1:10" s="42" customFormat="1">
      <c r="A5" s="43"/>
      <c r="B5" s="41"/>
      <c r="C5" s="41"/>
      <c r="D5" s="41"/>
    </row>
    <row r="6" spans="1:10" s="42" customFormat="1">
      <c r="A6" s="29" t="s">
        <v>204</v>
      </c>
      <c r="B6" s="1">
        <f>J12</f>
        <v>577.5</v>
      </c>
      <c r="C6" s="168" t="s">
        <v>117</v>
      </c>
    </row>
    <row r="8" spans="1:10" s="42" customFormat="1" ht="25.5">
      <c r="A8" s="44" t="s">
        <v>205</v>
      </c>
      <c r="B8" s="44" t="s">
        <v>206</v>
      </c>
      <c r="C8" s="44" t="s">
        <v>207</v>
      </c>
      <c r="D8" s="44" t="s">
        <v>208</v>
      </c>
      <c r="E8" s="44" t="s">
        <v>209</v>
      </c>
      <c r="F8" s="44" t="s">
        <v>210</v>
      </c>
      <c r="G8" s="44" t="s">
        <v>211</v>
      </c>
      <c r="H8" s="44" t="s">
        <v>212</v>
      </c>
      <c r="I8" s="44" t="s">
        <v>213</v>
      </c>
      <c r="J8" s="44" t="s">
        <v>214</v>
      </c>
    </row>
    <row r="9" spans="1:10" s="31" customForma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</row>
    <row r="10" spans="1:10" s="7" customFormat="1">
      <c r="A10" s="30" t="s">
        <v>232</v>
      </c>
      <c r="B10" s="132">
        <v>450656</v>
      </c>
      <c r="C10" s="219">
        <v>44197</v>
      </c>
      <c r="D10" s="219">
        <v>44561</v>
      </c>
      <c r="E10" s="219">
        <v>44956</v>
      </c>
      <c r="F10" s="277">
        <f>(D10-C10+1)/2</f>
        <v>182.5</v>
      </c>
      <c r="G10" s="273">
        <f>E10-D10</f>
        <v>395</v>
      </c>
      <c r="H10" s="273">
        <f>SUM(F10:G10)</f>
        <v>577.5</v>
      </c>
      <c r="I10" s="285">
        <f>+B10/B$12</f>
        <v>1</v>
      </c>
      <c r="J10" s="22">
        <f>+H10*I10</f>
        <v>577.5</v>
      </c>
    </row>
    <row r="11" spans="1:10">
      <c r="B11" s="194"/>
      <c r="C11" s="49"/>
      <c r="D11" s="49"/>
      <c r="E11" s="49"/>
      <c r="F11" s="23"/>
      <c r="G11" s="23"/>
      <c r="H11" s="23"/>
      <c r="I11" s="46"/>
      <c r="J11" s="22"/>
    </row>
    <row r="12" spans="1:10" ht="13.5" thickBot="1">
      <c r="B12" s="192">
        <f>SUM(B10:B10)</f>
        <v>450656</v>
      </c>
      <c r="J12" s="47">
        <f>SUM(J10:J10)</f>
        <v>577.5</v>
      </c>
    </row>
  </sheetData>
  <printOptions horizontalCentered="1"/>
  <pageMargins left="0" right="0" top="0.5" bottom="0.5" header="0.5" footer="0"/>
  <pageSetup scale="60" fitToHeight="2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1EFE5-0176-4B4A-81F1-CF5351D89847}">
  <dimension ref="A1:P71"/>
  <sheetViews>
    <sheetView view="pageBreakPreview" zoomScaleNormal="100" zoomScaleSheetLayoutView="100" workbookViewId="0">
      <selection activeCell="S23" sqref="S23"/>
    </sheetView>
  </sheetViews>
  <sheetFormatPr defaultColWidth="11" defaultRowHeight="12.75"/>
  <cols>
    <col min="1" max="1" width="4.5703125" style="200" customWidth="1"/>
    <col min="2" max="2" width="5.85546875" style="200" customWidth="1"/>
    <col min="3" max="3" width="47.7109375" style="200" customWidth="1"/>
    <col min="4" max="4" width="15.7109375" style="200" customWidth="1"/>
    <col min="5" max="7" width="13.42578125" style="200" customWidth="1"/>
    <col min="8" max="8" width="18.85546875" style="200" customWidth="1"/>
    <col min="9" max="9" width="13.42578125" style="200" customWidth="1"/>
    <col min="10" max="16384" width="11" style="200"/>
  </cols>
  <sheetData>
    <row r="1" spans="1:11">
      <c r="A1" s="7"/>
      <c r="B1" s="7"/>
      <c r="C1" s="7"/>
      <c r="D1" s="7"/>
      <c r="E1" s="300" t="s">
        <v>233</v>
      </c>
      <c r="F1" s="79"/>
      <c r="G1" s="79"/>
      <c r="H1" s="7"/>
      <c r="I1" s="7"/>
      <c r="J1" s="7"/>
      <c r="K1" s="7"/>
    </row>
    <row r="2" spans="1:11">
      <c r="A2" s="7"/>
      <c r="B2" s="7"/>
      <c r="C2" s="7"/>
      <c r="D2" s="7"/>
      <c r="E2" s="300" t="s">
        <v>234</v>
      </c>
      <c r="F2" s="79"/>
      <c r="G2" s="79"/>
      <c r="H2" s="7"/>
      <c r="I2" s="76"/>
      <c r="J2" s="7"/>
      <c r="K2" s="7"/>
    </row>
    <row r="3" spans="1:11">
      <c r="A3" s="7"/>
      <c r="B3" s="7"/>
      <c r="C3" s="7"/>
      <c r="D3" s="7"/>
      <c r="E3" s="300" t="s">
        <v>235</v>
      </c>
      <c r="F3" s="79"/>
      <c r="G3" s="79"/>
      <c r="H3" s="7"/>
      <c r="I3" s="201"/>
      <c r="J3" s="7"/>
      <c r="K3" s="7"/>
    </row>
    <row r="4" spans="1:11">
      <c r="A4" s="7"/>
      <c r="B4" s="7"/>
      <c r="C4" s="7"/>
      <c r="D4" s="7"/>
      <c r="E4" s="300" t="s">
        <v>236</v>
      </c>
      <c r="F4" s="79"/>
      <c r="G4" s="79"/>
      <c r="H4" s="7"/>
      <c r="I4" s="7"/>
      <c r="J4" s="7"/>
      <c r="K4" s="7"/>
    </row>
    <row r="5" spans="1:11">
      <c r="A5" s="7"/>
      <c r="B5" s="7"/>
      <c r="C5" s="7"/>
      <c r="D5" s="7"/>
      <c r="E5" s="7"/>
      <c r="F5" s="7"/>
      <c r="G5" s="7"/>
      <c r="H5" s="7"/>
      <c r="I5" s="7"/>
      <c r="J5" s="7"/>
      <c r="K5" s="7"/>
    </row>
    <row r="6" spans="1:11">
      <c r="A6" s="7"/>
      <c r="B6" s="7"/>
      <c r="C6" s="8"/>
      <c r="D6" s="7"/>
      <c r="E6" s="202"/>
      <c r="F6" s="79"/>
      <c r="G6" s="79"/>
      <c r="H6" s="79"/>
      <c r="I6" s="79"/>
      <c r="J6" s="7"/>
      <c r="K6" s="7"/>
    </row>
    <row r="7" spans="1:11">
      <c r="A7" s="8" t="s">
        <v>7</v>
      </c>
      <c r="B7" s="7"/>
      <c r="C7" s="8"/>
      <c r="D7" s="7"/>
      <c r="E7" s="8"/>
      <c r="F7" s="8" t="s">
        <v>237</v>
      </c>
      <c r="G7" s="7"/>
      <c r="H7" s="8" t="s">
        <v>10</v>
      </c>
      <c r="I7" s="203"/>
      <c r="J7" s="7"/>
      <c r="K7" s="7"/>
    </row>
    <row r="8" spans="1:11">
      <c r="A8" s="204" t="s">
        <v>11</v>
      </c>
      <c r="B8" s="7"/>
      <c r="C8" s="205" t="s">
        <v>238</v>
      </c>
      <c r="D8" s="204" t="s">
        <v>14</v>
      </c>
      <c r="E8" s="204"/>
      <c r="F8" s="204" t="s">
        <v>13</v>
      </c>
      <c r="G8" s="7"/>
      <c r="H8" s="204" t="s">
        <v>239</v>
      </c>
      <c r="I8" s="205"/>
      <c r="J8" s="7"/>
      <c r="K8" s="7"/>
    </row>
    <row r="9" spans="1:11">
      <c r="A9" s="8">
        <v>1</v>
      </c>
      <c r="B9" s="7"/>
      <c r="C9" s="8" t="s">
        <v>141</v>
      </c>
      <c r="D9" s="8" t="s">
        <v>142</v>
      </c>
      <c r="E9" s="7"/>
      <c r="F9" s="8" t="s">
        <v>143</v>
      </c>
      <c r="G9" s="7"/>
      <c r="H9" s="8" t="s">
        <v>144</v>
      </c>
      <c r="I9" s="7"/>
      <c r="J9" s="7"/>
      <c r="K9" s="7"/>
    </row>
    <row r="10" spans="1:11">
      <c r="A10" s="8">
        <v>2</v>
      </c>
      <c r="B10" s="7"/>
      <c r="C10" s="202" t="s">
        <v>240</v>
      </c>
      <c r="D10" s="206">
        <f>'[6]Biweekly Earnings 23 - DEK'!$D$34</f>
        <v>9666149.3134594075</v>
      </c>
      <c r="E10" s="7"/>
      <c r="F10" s="80">
        <f t="shared" ref="F10" si="0">+H10/D10</f>
        <v>11.5</v>
      </c>
      <c r="G10" s="7"/>
      <c r="H10" s="206">
        <f>'[6]Biweekly Earnings 23 - DEK'!$K$34</f>
        <v>111160717.10478319</v>
      </c>
      <c r="I10" s="7"/>
      <c r="J10" s="7"/>
      <c r="K10" s="7"/>
    </row>
    <row r="11" spans="1:11">
      <c r="A11" s="8">
        <v>3</v>
      </c>
      <c r="B11" s="7"/>
      <c r="C11" s="202" t="s">
        <v>241</v>
      </c>
      <c r="D11" s="210">
        <f>'[6]Biweekly Earnings 23 - DEK'!$D$33</f>
        <v>354220.82654059253</v>
      </c>
      <c r="E11" s="7"/>
      <c r="F11" s="80">
        <f>+H11/D11</f>
        <v>251</v>
      </c>
      <c r="G11" s="7"/>
      <c r="H11" s="210">
        <f>'[6]Biweekly Earnings 23 - DEK'!$K$33</f>
        <v>88909427.461688727</v>
      </c>
      <c r="I11" s="7"/>
      <c r="J11" s="7"/>
      <c r="K11" s="7"/>
    </row>
    <row r="12" spans="1:11">
      <c r="A12" s="8">
        <v>4</v>
      </c>
      <c r="B12" s="7"/>
      <c r="C12" s="202" t="s">
        <v>242</v>
      </c>
      <c r="D12" s="210">
        <f>'[6]Semi-monthly Earnings 23 - DEK'!$D$32</f>
        <v>398433.70852863538</v>
      </c>
      <c r="E12" s="7"/>
      <c r="F12" s="80">
        <f t="shared" ref="F12:F13" si="1">+H12/D12</f>
        <v>6.6391113203473715</v>
      </c>
      <c r="G12" s="7"/>
      <c r="H12" s="210">
        <f>'[6]Semi-monthly Earnings 23 - DEK'!$K$32</f>
        <v>2645245.7447004481</v>
      </c>
      <c r="I12" s="7"/>
      <c r="J12" s="7"/>
      <c r="K12" s="7"/>
    </row>
    <row r="13" spans="1:11">
      <c r="A13" s="8">
        <v>5</v>
      </c>
      <c r="B13" s="7"/>
      <c r="C13" s="202" t="s">
        <v>243</v>
      </c>
      <c r="D13" s="210">
        <f>'[6]Semi-monthly Earnings 23 - DEK'!$D$31</f>
        <v>39848.631471364584</v>
      </c>
      <c r="E13" s="7"/>
      <c r="F13" s="80">
        <f t="shared" si="1"/>
        <v>256</v>
      </c>
      <c r="G13" s="7"/>
      <c r="H13" s="210">
        <f>'[6]Semi-monthly Earnings 23 - DEK'!$K$31</f>
        <v>10201249.656669334</v>
      </c>
      <c r="I13" s="7"/>
      <c r="J13" s="7"/>
      <c r="K13" s="7"/>
    </row>
    <row r="14" spans="1:11">
      <c r="A14" s="8">
        <v>6</v>
      </c>
      <c r="B14" s="7"/>
      <c r="C14" s="202" t="s">
        <v>244</v>
      </c>
      <c r="D14" s="210">
        <f>'[6]Biweekly Deductions 23 - DEK'!$K$1018</f>
        <v>4510350.6800000044</v>
      </c>
      <c r="E14" s="7"/>
      <c r="F14" s="80">
        <f>+H14/D14</f>
        <v>11.969287115386779</v>
      </c>
      <c r="G14" s="7"/>
      <c r="H14" s="210">
        <f>'[6]Biweekly Deductions 23 - DEK'!$N$1018</f>
        <v>53985682.280000046</v>
      </c>
      <c r="I14" s="7"/>
      <c r="J14" s="7"/>
      <c r="K14" s="7"/>
    </row>
    <row r="15" spans="1:11">
      <c r="A15" s="8">
        <v>7</v>
      </c>
      <c r="B15" s="7"/>
      <c r="C15" s="202" t="s">
        <v>245</v>
      </c>
      <c r="D15" s="210">
        <f>'[6]Biweekly Deductions 23 - DEK'!$K$1015</f>
        <v>148359.78999999998</v>
      </c>
      <c r="E15" s="7"/>
      <c r="F15" s="80">
        <f>+H15/D15</f>
        <v>250.5</v>
      </c>
      <c r="G15" s="7"/>
      <c r="H15" s="210">
        <f>'[6]Biweekly Deductions 23 - DEK'!$N$1015</f>
        <v>37164127.394999996</v>
      </c>
      <c r="I15" s="7"/>
      <c r="J15" s="7"/>
      <c r="K15" s="7"/>
    </row>
    <row r="16" spans="1:11">
      <c r="A16" s="8">
        <v>8</v>
      </c>
      <c r="B16" s="7"/>
      <c r="C16" s="202" t="s">
        <v>246</v>
      </c>
      <c r="D16" s="210">
        <f>'[6]Semi-monthly Deductions 23-DEK'!$K$440</f>
        <v>194036.46000000014</v>
      </c>
      <c r="E16" s="7"/>
      <c r="F16" s="80">
        <f>+H16/D16</f>
        <v>6.8298430872218487</v>
      </c>
      <c r="G16" s="7"/>
      <c r="H16" s="210">
        <f>'[6]Semi-monthly Deductions 23-DEK'!$N$440</f>
        <v>1325238.5749999997</v>
      </c>
      <c r="I16" s="7"/>
      <c r="J16" s="7"/>
      <c r="K16" s="7"/>
    </row>
    <row r="17" spans="1:16">
      <c r="A17" s="8">
        <v>9</v>
      </c>
      <c r="B17" s="7"/>
      <c r="C17" s="202" t="s">
        <v>247</v>
      </c>
      <c r="D17" s="210">
        <f>'[6]Semi-monthly Deductions 23-DEK'!$K$437</f>
        <v>12464.11</v>
      </c>
      <c r="E17" s="7"/>
      <c r="F17" s="80">
        <f>+H17/D17</f>
        <v>255.5</v>
      </c>
      <c r="G17" s="7"/>
      <c r="H17" s="210">
        <f>'[6]Semi-monthly Deductions 23-DEK'!$N$437</f>
        <v>3184580.105</v>
      </c>
      <c r="I17" s="7"/>
      <c r="J17" s="7"/>
      <c r="K17" s="7"/>
    </row>
    <row r="18" spans="1:16">
      <c r="A18" s="8">
        <v>10</v>
      </c>
      <c r="B18" s="7"/>
      <c r="C18" s="202" t="s">
        <v>248</v>
      </c>
      <c r="D18" s="210">
        <f>'[6]Biweekly Tax 23 - DEK'!$L$1441</f>
        <v>4921773.937233218</v>
      </c>
      <c r="E18" s="7"/>
      <c r="F18" s="80">
        <f>+H18/D18</f>
        <v>15.035088579881766</v>
      </c>
      <c r="G18" s="7"/>
      <c r="H18" s="210">
        <f>'[6]Biweekly Tax 23 - DEK'!$Q$1441</f>
        <v>73999307.11645487</v>
      </c>
      <c r="I18" s="7"/>
      <c r="J18" s="7"/>
      <c r="K18" s="7"/>
    </row>
    <row r="19" spans="1:16">
      <c r="A19" s="8">
        <v>11</v>
      </c>
      <c r="B19" s="7"/>
      <c r="C19" s="202" t="s">
        <v>249</v>
      </c>
      <c r="D19" s="210">
        <f>'[6]Biweekly Tax 23 - DEK'!$L$1438</f>
        <v>213704.79276677384</v>
      </c>
      <c r="E19" s="7"/>
      <c r="F19" s="80">
        <f t="shared" ref="F19:F21" si="2">+H19/D19</f>
        <v>253.02999999999884</v>
      </c>
      <c r="G19" s="7"/>
      <c r="H19" s="210">
        <f>'[6]Biweekly Tax 23 - DEK'!$Q$1438</f>
        <v>54073723.713776536</v>
      </c>
      <c r="I19" s="7"/>
      <c r="J19" s="7"/>
      <c r="K19" s="7"/>
    </row>
    <row r="20" spans="1:16">
      <c r="A20" s="8">
        <v>12</v>
      </c>
      <c r="B20" s="7"/>
      <c r="C20" s="202" t="s">
        <v>250</v>
      </c>
      <c r="D20" s="210">
        <f>'[6]Semi-monthly Tax 23 - DEK'!$L$402</f>
        <v>210821.27939512918</v>
      </c>
      <c r="E20" s="7"/>
      <c r="F20" s="80">
        <f t="shared" si="2"/>
        <v>11.569336407392395</v>
      </c>
      <c r="G20" s="7"/>
      <c r="H20" s="210">
        <f>'[6]Semi-monthly Tax 23 - DEK'!$Q$402</f>
        <v>2439062.3031591121</v>
      </c>
      <c r="I20" s="7"/>
      <c r="J20" s="7"/>
      <c r="K20" s="7"/>
    </row>
    <row r="21" spans="1:16">
      <c r="A21" s="8">
        <v>13</v>
      </c>
      <c r="B21" s="7"/>
      <c r="C21" s="202" t="s">
        <v>251</v>
      </c>
      <c r="D21" s="210">
        <f>'[6]Semi-monthly Tax 23 - DEK'!$L$399</f>
        <v>27548.180604870613</v>
      </c>
      <c r="E21" s="7"/>
      <c r="F21" s="80">
        <f t="shared" si="2"/>
        <v>262.4800000000032</v>
      </c>
      <c r="G21" s="7"/>
      <c r="H21" s="210">
        <f>'[6]Semi-monthly Tax 23 - DEK'!$Q$399</f>
        <v>7230846.4451665264</v>
      </c>
      <c r="I21" s="7"/>
      <c r="J21" s="7"/>
      <c r="K21" s="7"/>
    </row>
    <row r="22" spans="1:16">
      <c r="A22" s="8">
        <v>14</v>
      </c>
      <c r="B22" s="7"/>
      <c r="C22" s="202" t="s">
        <v>252</v>
      </c>
      <c r="D22" s="211">
        <f>SUM(D10:D21)</f>
        <v>20697711.709999993</v>
      </c>
      <c r="E22" s="7"/>
      <c r="F22" s="80"/>
      <c r="G22" s="7"/>
      <c r="H22" s="211">
        <f>SUM(H10:H21)</f>
        <v>446319207.90139878</v>
      </c>
      <c r="I22" s="7"/>
      <c r="J22" s="7"/>
      <c r="K22" s="7"/>
      <c r="M22" s="8"/>
      <c r="N22" s="8"/>
      <c r="O22" s="8"/>
      <c r="P22" s="8"/>
    </row>
    <row r="23" spans="1:16" ht="15">
      <c r="A23" s="8">
        <v>15</v>
      </c>
      <c r="B23" s="7"/>
      <c r="C23" s="212"/>
      <c r="D23" s="206"/>
      <c r="E23" s="7"/>
      <c r="F23" s="80"/>
      <c r="G23" s="7"/>
      <c r="H23" s="206"/>
      <c r="I23" s="212"/>
      <c r="J23" s="7"/>
      <c r="K23" s="7"/>
    </row>
    <row r="24" spans="1:16" ht="15">
      <c r="A24" s="8">
        <v>16</v>
      </c>
      <c r="B24" s="7"/>
      <c r="C24" s="202" t="s">
        <v>253</v>
      </c>
      <c r="D24" s="206">
        <f>+D10+D12+D14+D16+D18+D20</f>
        <v>19901565.378616396</v>
      </c>
      <c r="E24" s="7"/>
      <c r="F24" s="80">
        <f>+H24/D24</f>
        <v>12.338489382746697</v>
      </c>
      <c r="G24" s="7"/>
      <c r="H24" s="206">
        <f>+H10+H12+H14+H16+H18+H20</f>
        <v>245555253.12409768</v>
      </c>
      <c r="I24" s="212"/>
      <c r="J24" s="7"/>
      <c r="K24" s="7"/>
    </row>
    <row r="25" spans="1:16" ht="15">
      <c r="A25" s="8">
        <v>17</v>
      </c>
      <c r="B25" s="7"/>
      <c r="C25" s="202" t="s">
        <v>254</v>
      </c>
      <c r="D25" s="206">
        <f>+D11+D13+D15+D17+D19+D21</f>
        <v>796146.33138360165</v>
      </c>
      <c r="E25" s="7"/>
      <c r="F25" s="80">
        <f t="shared" ref="F25:F26" si="3">+H25/D25</f>
        <v>252.16966638331266</v>
      </c>
      <c r="G25" s="7"/>
      <c r="H25" s="206">
        <f>+H11+H13+H15+H17+H19+H21</f>
        <v>200763954.7773011</v>
      </c>
      <c r="I25" s="212"/>
      <c r="J25" s="7"/>
      <c r="K25" s="7"/>
    </row>
    <row r="26" spans="1:16" ht="15">
      <c r="A26" s="8">
        <v>18</v>
      </c>
      <c r="B26" s="7"/>
      <c r="C26" s="202" t="s">
        <v>255</v>
      </c>
      <c r="D26" s="206">
        <f>SUM(D18:D21)</f>
        <v>5373848.189999992</v>
      </c>
      <c r="E26" s="7"/>
      <c r="F26" s="80">
        <f t="shared" si="3"/>
        <v>25.632086115658815</v>
      </c>
      <c r="G26" s="7"/>
      <c r="H26" s="206">
        <f>SUM(H18:H21)</f>
        <v>137742939.57855704</v>
      </c>
      <c r="I26" s="212"/>
      <c r="J26" s="7"/>
      <c r="K26" s="7"/>
    </row>
    <row r="27" spans="1:16" ht="15">
      <c r="A27" s="8">
        <v>19</v>
      </c>
      <c r="B27" s="7"/>
      <c r="C27" s="212"/>
      <c r="D27" s="206"/>
      <c r="E27" s="7"/>
      <c r="F27" s="80"/>
      <c r="G27" s="7"/>
      <c r="H27" s="206"/>
      <c r="I27" s="212"/>
      <c r="J27" s="7"/>
      <c r="K27" s="7"/>
    </row>
    <row r="28" spans="1:16">
      <c r="A28" s="8">
        <v>20</v>
      </c>
      <c r="B28" s="7"/>
      <c r="C28" s="205" t="s">
        <v>256</v>
      </c>
      <c r="D28" s="206"/>
      <c r="E28" s="7"/>
      <c r="F28" s="80"/>
      <c r="G28" s="7"/>
      <c r="H28" s="206"/>
      <c r="I28" s="7"/>
      <c r="J28" s="7"/>
      <c r="K28" s="7"/>
    </row>
    <row r="29" spans="1:16" ht="15">
      <c r="A29" s="8">
        <v>21</v>
      </c>
      <c r="B29" s="7"/>
      <c r="C29" s="212"/>
      <c r="D29" s="212"/>
      <c r="E29" s="212"/>
      <c r="F29" s="212"/>
      <c r="G29" s="212"/>
      <c r="H29" s="212"/>
      <c r="I29" s="212"/>
      <c r="J29" s="212"/>
      <c r="K29" s="212"/>
    </row>
    <row r="30" spans="1:16" ht="15">
      <c r="A30" s="8">
        <v>22</v>
      </c>
      <c r="B30" s="7"/>
      <c r="C30" s="202" t="s">
        <v>240</v>
      </c>
      <c r="D30" s="206">
        <f>'[7]Biweekly Earnings 23 - DEBS'!$D$63</f>
        <v>88791442.959999993</v>
      </c>
      <c r="E30" s="7"/>
      <c r="F30" s="80">
        <f t="shared" ref="F30" si="4">+H30/D30</f>
        <v>11.580024796119158</v>
      </c>
      <c r="G30" s="7"/>
      <c r="H30" s="206">
        <f>'[7]Biweekly Earnings 23 - DEBS'!$K$63</f>
        <v>1028207111.1599997</v>
      </c>
      <c r="I30" s="212"/>
      <c r="J30" s="212"/>
      <c r="K30" s="212"/>
    </row>
    <row r="31" spans="1:16" ht="15">
      <c r="A31" s="8">
        <v>23</v>
      </c>
      <c r="B31" s="7"/>
      <c r="C31" s="202" t="s">
        <v>241</v>
      </c>
      <c r="D31" s="210">
        <f>'[7]Biweekly Earnings 23 - DEBS'!$D$59+'[7]Biweekly Earnings 23 - DEBS'!$D$60</f>
        <v>4080208.0100000002</v>
      </c>
      <c r="E31" s="7"/>
      <c r="F31" s="80">
        <f>+H31/D31</f>
        <v>250.99999999999997</v>
      </c>
      <c r="G31" s="7"/>
      <c r="H31" s="210">
        <f>'[7]Biweekly Earnings 23 - DEBS'!$K$59+'[7]Biweekly Earnings 23 - DEBS'!$K$60</f>
        <v>1024132210.51</v>
      </c>
      <c r="I31" s="212"/>
      <c r="J31" s="212"/>
      <c r="K31" s="212"/>
    </row>
    <row r="32" spans="1:16" ht="15">
      <c r="A32" s="8">
        <v>24</v>
      </c>
      <c r="B32" s="7"/>
      <c r="C32" s="202" t="s">
        <v>242</v>
      </c>
      <c r="D32" s="210">
        <f>'[7]Semi-monthly Earnings 23 - DEBS'!$D$34</f>
        <v>427152473.18999994</v>
      </c>
      <c r="E32" s="7"/>
      <c r="F32" s="80">
        <f t="shared" ref="F32:F33" si="5">+H32/D32</f>
        <v>6.6505140511650582</v>
      </c>
      <c r="G32" s="7"/>
      <c r="H32" s="210">
        <f>'[7]Semi-monthly Earnings 23 - DEBS'!$K$34</f>
        <v>2840783524.9400005</v>
      </c>
      <c r="I32" s="212"/>
      <c r="J32" s="212"/>
      <c r="K32" s="212"/>
    </row>
    <row r="33" spans="1:11" ht="15">
      <c r="A33" s="8">
        <v>25</v>
      </c>
      <c r="B33" s="7"/>
      <c r="C33" s="202" t="s">
        <v>243</v>
      </c>
      <c r="D33" s="210">
        <f>'[7]Semi-monthly Earnings 23 - DEBS'!$D$31</f>
        <v>69480020.969999999</v>
      </c>
      <c r="E33" s="7"/>
      <c r="F33" s="80">
        <f t="shared" si="5"/>
        <v>256</v>
      </c>
      <c r="G33" s="7"/>
      <c r="H33" s="210">
        <f>'[7]Semi-monthly Earnings 23 - DEBS'!$K$31</f>
        <v>17786885368.32</v>
      </c>
      <c r="I33" s="212"/>
      <c r="J33" s="212"/>
      <c r="K33" s="212"/>
    </row>
    <row r="34" spans="1:11" ht="15">
      <c r="A34" s="8">
        <v>26</v>
      </c>
      <c r="B34" s="7"/>
      <c r="C34" s="202" t="s">
        <v>244</v>
      </c>
      <c r="D34" s="210">
        <f>'[7]Biweekly Deductions 23 - DEBS'!$K$2200</f>
        <v>37727874.830000013</v>
      </c>
      <c r="E34" s="7"/>
      <c r="F34" s="80">
        <f>+H34/D34</f>
        <v>12.124377136431471</v>
      </c>
      <c r="G34" s="7"/>
      <c r="H34" s="210">
        <f>'[7]Biweekly Deductions 23 - DEBS'!$N$2200</f>
        <v>457426982.99500054</v>
      </c>
      <c r="I34" s="212"/>
      <c r="J34" s="212"/>
      <c r="K34" s="212"/>
    </row>
    <row r="35" spans="1:11" ht="15">
      <c r="A35" s="8">
        <v>27</v>
      </c>
      <c r="B35" s="7"/>
      <c r="C35" s="202" t="s">
        <v>245</v>
      </c>
      <c r="D35" s="210">
        <f>'[7]Biweekly Deductions 23 - DEBS'!$K$2197</f>
        <v>922273.73000000103</v>
      </c>
      <c r="E35" s="7"/>
      <c r="F35" s="80">
        <f>+H35/D35</f>
        <v>250.5</v>
      </c>
      <c r="G35" s="7"/>
      <c r="H35" s="210">
        <f>'[7]Biweekly Deductions 23 - DEBS'!$N$2197</f>
        <v>231029569.36500025</v>
      </c>
      <c r="I35" s="212"/>
      <c r="J35" s="212"/>
      <c r="K35" s="212"/>
    </row>
    <row r="36" spans="1:11" ht="15">
      <c r="A36" s="8">
        <v>28</v>
      </c>
      <c r="B36" s="7"/>
      <c r="C36" s="202" t="s">
        <v>246</v>
      </c>
      <c r="D36" s="210">
        <f>'[7]Semi-monthly Deduct 23 - DEBS'!$K$818</f>
        <v>175076168.44999993</v>
      </c>
      <c r="E36" s="7"/>
      <c r="F36" s="80">
        <f>+H36/D36</f>
        <v>6.9883740740786271</v>
      </c>
      <c r="G36" s="7"/>
      <c r="H36" s="210">
        <f>'[7]Semi-monthly Deduct 23 - DEBS'!$N$818</f>
        <v>1223497756.5850019</v>
      </c>
      <c r="I36" s="212"/>
      <c r="J36" s="212"/>
      <c r="K36" s="212"/>
    </row>
    <row r="37" spans="1:11" ht="15">
      <c r="A37" s="8">
        <v>29</v>
      </c>
      <c r="B37" s="7"/>
      <c r="C37" s="202" t="s">
        <v>247</v>
      </c>
      <c r="D37" s="210">
        <f>'[7]Semi-monthly Deduct 23 - DEBS'!$K$815</f>
        <v>17344510.119999982</v>
      </c>
      <c r="E37" s="7"/>
      <c r="F37" s="80">
        <f>+H37/D37</f>
        <v>255.49999999999997</v>
      </c>
      <c r="G37" s="7"/>
      <c r="H37" s="210">
        <f>'[7]Semi-monthly Deduct 23 - DEBS'!$N$815</f>
        <v>4431522335.6599951</v>
      </c>
      <c r="I37" s="212"/>
      <c r="J37" s="212"/>
      <c r="K37" s="212"/>
    </row>
    <row r="38" spans="1:11" ht="15">
      <c r="A38" s="8">
        <v>30</v>
      </c>
      <c r="B38" s="7"/>
      <c r="C38" s="202" t="s">
        <v>248</v>
      </c>
      <c r="D38" s="210">
        <f>'[7]Biweekly Tax 23 - DEBS'!$L$5065</f>
        <v>39392543.833234109</v>
      </c>
      <c r="E38" s="7"/>
      <c r="F38" s="80">
        <f>+H38/D38</f>
        <v>13.524395078460065</v>
      </c>
      <c r="G38" s="7"/>
      <c r="H38" s="210">
        <f>'[7]Biweekly Tax 23 - DEBS'!$Q$5065</f>
        <v>532760325.94621378</v>
      </c>
      <c r="I38" s="212"/>
      <c r="J38" s="212"/>
      <c r="K38" s="212"/>
    </row>
    <row r="39" spans="1:11" ht="15">
      <c r="A39" s="8">
        <v>31</v>
      </c>
      <c r="B39" s="7"/>
      <c r="C39" s="202" t="s">
        <v>249</v>
      </c>
      <c r="D39" s="210">
        <f>'[7]Biweekly Tax 23 - DEBS'!$L$5062</f>
        <v>2095542.1267659068</v>
      </c>
      <c r="E39" s="7"/>
      <c r="F39" s="80">
        <f t="shared" ref="F39:F41" si="6">+H39/D39</f>
        <v>251.81999999999971</v>
      </c>
      <c r="G39" s="7"/>
      <c r="H39" s="210">
        <f>'[7]Biweekly Tax 23 - DEBS'!$Q$5062</f>
        <v>527699418.36219007</v>
      </c>
      <c r="I39" s="212"/>
      <c r="J39" s="212"/>
      <c r="K39" s="212"/>
    </row>
    <row r="40" spans="1:11" ht="15">
      <c r="A40" s="8">
        <v>32</v>
      </c>
      <c r="B40" s="7"/>
      <c r="C40" s="202" t="s">
        <v>250</v>
      </c>
      <c r="D40" s="210">
        <f>'[7]Semi-monthly Tax 23 - DEBS'!$L$5700</f>
        <v>202887788.53490543</v>
      </c>
      <c r="E40" s="7"/>
      <c r="F40" s="80">
        <f t="shared" si="6"/>
        <v>7.7920077550473801</v>
      </c>
      <c r="G40" s="7"/>
      <c r="H40" s="210">
        <f>'[7]Semi-monthly Tax 23 - DEBS'!$Q$5700</f>
        <v>1580903221.668396</v>
      </c>
      <c r="I40" s="212"/>
      <c r="J40" s="212"/>
      <c r="K40" s="212"/>
    </row>
    <row r="41" spans="1:11">
      <c r="A41" s="8">
        <v>33</v>
      </c>
      <c r="B41" s="7"/>
      <c r="C41" s="202" t="s">
        <v>251</v>
      </c>
      <c r="D41" s="210">
        <f>'[7]Semi-monthly Tax 23 - DEBS'!$L$5697</f>
        <v>42993530.625094965</v>
      </c>
      <c r="E41" s="7"/>
      <c r="F41" s="80">
        <f t="shared" si="6"/>
        <v>256.55999999999767</v>
      </c>
      <c r="G41" s="7"/>
      <c r="H41" s="210">
        <f>'[7]Semi-monthly Tax 23 - DEBS'!$Q$5697</f>
        <v>11030420217.174265</v>
      </c>
      <c r="I41" s="7"/>
      <c r="J41" s="7"/>
      <c r="K41" s="7"/>
    </row>
    <row r="42" spans="1:11">
      <c r="A42" s="8">
        <v>34</v>
      </c>
      <c r="B42" s="7"/>
      <c r="C42" s="202" t="s">
        <v>252</v>
      </c>
      <c r="D42" s="211">
        <f>SUM(D30:D41)</f>
        <v>1107944377.3800004</v>
      </c>
      <c r="E42" s="7"/>
      <c r="F42" s="80"/>
      <c r="G42" s="7"/>
      <c r="H42" s="211">
        <f>SUM(H30:H41)</f>
        <v>42695268042.686066</v>
      </c>
      <c r="I42" s="7"/>
      <c r="J42" s="7"/>
      <c r="K42" s="7"/>
    </row>
    <row r="43" spans="1:11" ht="15">
      <c r="A43" s="8">
        <v>35</v>
      </c>
      <c r="B43" s="7"/>
      <c r="C43" s="212"/>
      <c r="D43" s="206"/>
      <c r="E43" s="7"/>
      <c r="F43" s="80"/>
      <c r="G43" s="7"/>
      <c r="H43" s="206"/>
      <c r="I43" s="7"/>
      <c r="J43" s="7"/>
      <c r="K43" s="7"/>
    </row>
    <row r="44" spans="1:11">
      <c r="A44" s="8">
        <v>36</v>
      </c>
      <c r="B44" s="7"/>
      <c r="C44" s="202" t="s">
        <v>253</v>
      </c>
      <c r="D44" s="206">
        <f>+D30+D32+D34+D36+D38+D40</f>
        <v>971028291.79813933</v>
      </c>
      <c r="E44" s="7"/>
      <c r="F44" s="80">
        <f t="shared" ref="F44:F45" si="7">+H44/D44</f>
        <v>7.8922303171036168</v>
      </c>
      <c r="G44" s="7"/>
      <c r="H44" s="206">
        <f>+H30+H32+H34+H36+H38+H40</f>
        <v>7663578923.2946129</v>
      </c>
      <c r="I44" s="7"/>
      <c r="J44" s="7"/>
      <c r="K44" s="7"/>
    </row>
    <row r="45" spans="1:11">
      <c r="A45" s="8">
        <v>37</v>
      </c>
      <c r="B45" s="7"/>
      <c r="C45" s="202" t="s">
        <v>254</v>
      </c>
      <c r="D45" s="206">
        <f>+D31+D33+D35+D37+D39+D41</f>
        <v>136916085.58186084</v>
      </c>
      <c r="E45" s="7"/>
      <c r="F45" s="80">
        <f t="shared" si="7"/>
        <v>255.86247934649236</v>
      </c>
      <c r="G45" s="7"/>
      <c r="H45" s="206">
        <f>+H31+H33+H35+H37+H39+H41</f>
        <v>35031689119.391449</v>
      </c>
      <c r="I45" s="7"/>
      <c r="J45" s="7"/>
      <c r="K45" s="7"/>
    </row>
    <row r="46" spans="1:11">
      <c r="A46" s="8">
        <v>38</v>
      </c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>
      <c r="A47" s="8">
        <v>39</v>
      </c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>
      <c r="A48" s="8">
        <v>40</v>
      </c>
      <c r="B48" s="7"/>
      <c r="C48" s="202"/>
      <c r="D48" s="206"/>
      <c r="E48" s="7"/>
      <c r="F48" s="80"/>
      <c r="G48" s="7"/>
      <c r="H48" s="206"/>
      <c r="I48" s="7"/>
      <c r="J48" s="7"/>
      <c r="K48" s="7"/>
    </row>
    <row r="49" spans="1:11">
      <c r="A49" s="7"/>
      <c r="B49" s="7"/>
      <c r="C49" s="7"/>
      <c r="D49" s="206"/>
      <c r="E49" s="7"/>
      <c r="F49" s="80"/>
      <c r="G49" s="7"/>
      <c r="H49" s="206"/>
      <c r="I49" s="7"/>
      <c r="J49" s="7"/>
      <c r="K49" s="7"/>
    </row>
    <row r="50" spans="1:11">
      <c r="A50" s="7"/>
      <c r="B50" s="7"/>
      <c r="C50" s="7"/>
      <c r="D50" s="206"/>
      <c r="E50" s="7"/>
      <c r="F50" s="80"/>
      <c r="G50" s="7"/>
      <c r="H50" s="206"/>
      <c r="I50" s="7"/>
      <c r="J50" s="7"/>
      <c r="K50" s="7"/>
    </row>
    <row r="51" spans="1:11">
      <c r="A51" s="7"/>
      <c r="B51" s="7"/>
      <c r="C51" s="7"/>
      <c r="D51" s="206"/>
      <c r="E51" s="7"/>
      <c r="F51" s="80"/>
      <c r="G51" s="7"/>
      <c r="H51" s="206"/>
      <c r="I51" s="7"/>
      <c r="J51" s="7"/>
      <c r="K51" s="7"/>
    </row>
    <row r="52" spans="1:11">
      <c r="A52" s="7"/>
      <c r="B52" s="7"/>
      <c r="C52" s="7"/>
      <c r="D52" s="206"/>
      <c r="E52" s="7"/>
      <c r="F52" s="80"/>
      <c r="G52" s="7"/>
      <c r="H52" s="206"/>
      <c r="I52" s="7"/>
      <c r="J52" s="7"/>
      <c r="K52" s="7"/>
    </row>
    <row r="53" spans="1:11">
      <c r="A53" s="7"/>
      <c r="B53" s="7"/>
      <c r="C53" s="7"/>
      <c r="D53" s="206"/>
      <c r="E53" s="7"/>
      <c r="F53" s="80"/>
      <c r="G53" s="7"/>
      <c r="H53" s="206"/>
      <c r="I53" s="7"/>
      <c r="J53" s="7"/>
      <c r="K53" s="7"/>
    </row>
    <row r="54" spans="1:11">
      <c r="A54" s="7"/>
      <c r="B54" s="7"/>
      <c r="C54" s="7"/>
      <c r="D54" s="206"/>
      <c r="E54" s="7"/>
      <c r="F54" s="80"/>
      <c r="G54" s="7"/>
      <c r="H54" s="206"/>
      <c r="I54" s="7"/>
      <c r="J54" s="7"/>
      <c r="K54" s="7"/>
    </row>
    <row r="55" spans="1:11">
      <c r="A55" s="7"/>
      <c r="B55" s="7"/>
      <c r="C55" s="7"/>
      <c r="D55" s="206"/>
      <c r="E55" s="7"/>
      <c r="F55" s="80"/>
      <c r="G55" s="7"/>
      <c r="H55" s="206"/>
      <c r="I55" s="7"/>
      <c r="J55" s="7"/>
      <c r="K55" s="7"/>
    </row>
    <row r="56" spans="1:11">
      <c r="A56" s="7"/>
      <c r="B56" s="7"/>
      <c r="C56" s="7"/>
      <c r="D56" s="206"/>
      <c r="E56" s="7"/>
      <c r="F56" s="80"/>
      <c r="G56" s="7"/>
      <c r="H56" s="206"/>
      <c r="I56" s="7"/>
      <c r="J56" s="7"/>
      <c r="K56" s="7"/>
    </row>
    <row r="57" spans="1:11">
      <c r="A57" s="7"/>
      <c r="B57" s="7"/>
      <c r="C57" s="7"/>
      <c r="D57" s="206"/>
      <c r="E57" s="7"/>
      <c r="F57" s="80"/>
      <c r="G57" s="7"/>
      <c r="H57" s="206"/>
      <c r="I57" s="7"/>
      <c r="J57" s="7"/>
      <c r="K57" s="7"/>
    </row>
    <row r="58" spans="1:11">
      <c r="A58" s="7"/>
      <c r="B58" s="7"/>
      <c r="C58" s="7"/>
      <c r="D58" s="206"/>
      <c r="E58" s="7"/>
      <c r="F58" s="80"/>
      <c r="G58" s="7"/>
      <c r="H58" s="206"/>
      <c r="I58" s="7"/>
      <c r="J58" s="7"/>
      <c r="K58" s="7"/>
    </row>
    <row r="59" spans="1:11">
      <c r="A59" s="7"/>
      <c r="B59" s="7"/>
      <c r="C59" s="7"/>
      <c r="D59" s="206"/>
      <c r="E59" s="7"/>
      <c r="F59" s="80"/>
      <c r="G59" s="7"/>
      <c r="H59" s="206"/>
      <c r="I59" s="7"/>
      <c r="J59" s="7"/>
      <c r="K59" s="7"/>
    </row>
    <row r="60" spans="1:11">
      <c r="A60" s="7"/>
      <c r="B60" s="7"/>
      <c r="C60" s="7"/>
      <c r="D60" s="206"/>
      <c r="E60" s="7"/>
      <c r="F60" s="80"/>
      <c r="G60" s="7"/>
      <c r="H60" s="206"/>
      <c r="I60" s="7"/>
      <c r="J60" s="7"/>
      <c r="K60" s="7"/>
    </row>
    <row r="61" spans="1:11">
      <c r="A61" s="7"/>
      <c r="B61" s="7"/>
      <c r="C61" s="7"/>
      <c r="D61" s="206"/>
      <c r="E61" s="7"/>
      <c r="F61" s="80"/>
      <c r="G61" s="7"/>
      <c r="H61" s="206"/>
      <c r="I61" s="7"/>
      <c r="J61" s="7"/>
      <c r="K61" s="7"/>
    </row>
    <row r="62" spans="1:11">
      <c r="A62" s="7"/>
      <c r="B62" s="7"/>
      <c r="C62" s="7"/>
      <c r="D62" s="206"/>
      <c r="E62" s="7"/>
      <c r="F62" s="80"/>
      <c r="G62" s="7"/>
      <c r="H62" s="206"/>
      <c r="I62" s="7"/>
      <c r="J62" s="7"/>
      <c r="K62" s="7"/>
    </row>
    <row r="63" spans="1:11">
      <c r="A63" s="7"/>
      <c r="B63" s="7"/>
      <c r="C63" s="7"/>
      <c r="D63" s="206"/>
      <c r="E63" s="7"/>
      <c r="F63" s="80"/>
      <c r="G63" s="7"/>
      <c r="H63" s="206"/>
      <c r="I63" s="7"/>
      <c r="J63" s="7"/>
      <c r="K63" s="7"/>
    </row>
    <row r="64" spans="1:11">
      <c r="A64" s="7"/>
      <c r="B64" s="7"/>
      <c r="C64" s="7"/>
      <c r="D64" s="206"/>
      <c r="E64" s="7"/>
      <c r="F64" s="80"/>
      <c r="G64" s="7"/>
      <c r="H64" s="206"/>
      <c r="I64" s="7"/>
      <c r="J64" s="7"/>
      <c r="K64" s="7"/>
    </row>
    <row r="65" spans="1:11">
      <c r="A65" s="7"/>
      <c r="B65" s="7"/>
      <c r="C65" s="7"/>
      <c r="D65" s="206"/>
      <c r="E65" s="7"/>
      <c r="F65" s="80"/>
      <c r="G65" s="7"/>
      <c r="H65" s="206"/>
      <c r="I65" s="7"/>
      <c r="J65" s="7"/>
      <c r="K65" s="7"/>
    </row>
    <row r="66" spans="1:11">
      <c r="A66" s="7"/>
      <c r="B66" s="7"/>
      <c r="C66" s="7"/>
      <c r="D66" s="206"/>
      <c r="E66" s="7"/>
      <c r="F66" s="80"/>
      <c r="G66" s="7"/>
      <c r="H66" s="206"/>
      <c r="I66" s="7"/>
      <c r="J66" s="7"/>
      <c r="K66" s="7"/>
    </row>
    <row r="67" spans="1:11">
      <c r="A67" s="7"/>
      <c r="B67" s="7"/>
      <c r="C67" s="7"/>
      <c r="D67" s="206"/>
      <c r="E67" s="7"/>
      <c r="F67" s="80"/>
      <c r="G67" s="7"/>
      <c r="H67" s="206"/>
      <c r="I67" s="7"/>
      <c r="J67" s="7"/>
      <c r="K67" s="7"/>
    </row>
    <row r="68" spans="1:11">
      <c r="A68" s="7"/>
      <c r="B68" s="7"/>
      <c r="C68" s="7"/>
      <c r="D68" s="206"/>
      <c r="E68" s="7"/>
      <c r="F68" s="80"/>
      <c r="G68" s="7"/>
      <c r="H68" s="206"/>
      <c r="I68" s="7"/>
      <c r="J68" s="7"/>
      <c r="K68" s="7"/>
    </row>
    <row r="69" spans="1:11">
      <c r="A69" s="7"/>
      <c r="B69" s="7"/>
      <c r="C69" s="7"/>
      <c r="D69" s="206"/>
      <c r="E69" s="7"/>
      <c r="F69" s="80"/>
      <c r="G69" s="7"/>
      <c r="H69" s="206"/>
      <c r="I69" s="7"/>
      <c r="J69" s="7"/>
      <c r="K69" s="7"/>
    </row>
    <row r="70" spans="1:11">
      <c r="A70" s="7"/>
      <c r="B70" s="7"/>
      <c r="C70" s="7"/>
      <c r="D70" s="206"/>
      <c r="E70" s="7"/>
      <c r="F70" s="80"/>
      <c r="G70" s="7"/>
      <c r="H70" s="206"/>
      <c r="I70" s="7"/>
      <c r="J70" s="7"/>
      <c r="K70" s="7"/>
    </row>
    <row r="71" spans="1:11">
      <c r="A71" s="7"/>
      <c r="B71" s="7"/>
      <c r="C71" s="7"/>
      <c r="D71" s="206"/>
      <c r="E71" s="7"/>
      <c r="F71" s="80"/>
      <c r="G71" s="7"/>
      <c r="H71" s="206"/>
      <c r="I71" s="7"/>
      <c r="J71" s="7"/>
      <c r="K71" s="7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AE70A-BD25-43C0-974E-7CAAF57017E4}">
  <dimension ref="A1:J16"/>
  <sheetViews>
    <sheetView view="pageBreakPreview" zoomScale="60" zoomScaleNormal="87" workbookViewId="0">
      <selection activeCell="S23" sqref="S23"/>
    </sheetView>
  </sheetViews>
  <sheetFormatPr defaultRowHeight="12.75"/>
  <cols>
    <col min="1" max="1" width="18.7109375" style="310" customWidth="1"/>
    <col min="2" max="2" width="14.7109375" style="310" customWidth="1"/>
    <col min="3" max="4" width="18.42578125" style="310" customWidth="1"/>
    <col min="5" max="5" width="12.5703125" style="310" customWidth="1"/>
    <col min="6" max="7" width="18.42578125" style="310" customWidth="1"/>
    <col min="8" max="8" width="13" style="310" customWidth="1"/>
    <col min="9" max="9" width="18.5703125" style="310" customWidth="1"/>
    <col min="10" max="16384" width="9.140625" style="310"/>
  </cols>
  <sheetData>
    <row r="1" spans="1:10">
      <c r="A1" s="308"/>
      <c r="B1" s="308"/>
      <c r="C1" s="309" t="s">
        <v>0</v>
      </c>
      <c r="D1" s="309"/>
      <c r="E1" s="309"/>
      <c r="F1" s="308"/>
      <c r="G1" s="308"/>
      <c r="H1" s="308"/>
      <c r="I1" s="308"/>
    </row>
    <row r="2" spans="1:10">
      <c r="A2" s="308"/>
      <c r="B2" s="308"/>
      <c r="C2" s="309" t="s">
        <v>234</v>
      </c>
      <c r="D2" s="309"/>
      <c r="E2" s="309"/>
      <c r="F2" s="308"/>
      <c r="G2" s="308"/>
      <c r="H2" s="311"/>
      <c r="I2" s="308"/>
    </row>
    <row r="3" spans="1:10">
      <c r="A3" s="308"/>
      <c r="B3" s="308"/>
      <c r="C3" s="309" t="s">
        <v>235</v>
      </c>
      <c r="D3" s="309"/>
      <c r="E3" s="309"/>
      <c r="F3" s="308"/>
      <c r="G3" s="308"/>
      <c r="H3" s="312"/>
      <c r="I3" s="308"/>
    </row>
    <row r="4" spans="1:10">
      <c r="A4" s="308"/>
      <c r="B4" s="308"/>
      <c r="C4" s="309" t="s">
        <v>257</v>
      </c>
      <c r="D4" s="309"/>
      <c r="E4" s="309"/>
      <c r="F4" s="308"/>
      <c r="G4" s="308"/>
      <c r="H4" s="308"/>
      <c r="I4" s="308"/>
    </row>
    <row r="5" spans="1:10">
      <c r="A5" s="308"/>
      <c r="B5" s="308"/>
      <c r="C5" s="308"/>
      <c r="D5" s="308"/>
      <c r="E5" s="308"/>
      <c r="F5" s="308"/>
      <c r="G5" s="308"/>
      <c r="H5" s="308"/>
      <c r="I5" s="308"/>
    </row>
    <row r="6" spans="1:10">
      <c r="A6" s="313"/>
      <c r="B6" s="308"/>
      <c r="C6" s="308"/>
      <c r="D6" s="308"/>
      <c r="E6" s="308"/>
      <c r="F6" s="308"/>
      <c r="G6" s="308"/>
      <c r="H6" s="308"/>
      <c r="I6" s="313"/>
    </row>
    <row r="7" spans="1:10">
      <c r="A7" s="313"/>
      <c r="B7" s="314"/>
      <c r="C7" s="315"/>
      <c r="D7" s="315"/>
      <c r="E7" s="313" t="s">
        <v>159</v>
      </c>
      <c r="F7" s="316" t="s">
        <v>258</v>
      </c>
      <c r="G7" s="308"/>
      <c r="H7" s="313" t="s">
        <v>237</v>
      </c>
      <c r="I7" s="313" t="s">
        <v>10</v>
      </c>
    </row>
    <row r="8" spans="1:10">
      <c r="A8" s="44" t="s">
        <v>259</v>
      </c>
      <c r="B8" s="44" t="s">
        <v>14</v>
      </c>
      <c r="C8" s="44" t="s">
        <v>207</v>
      </c>
      <c r="D8" s="44" t="s">
        <v>208</v>
      </c>
      <c r="E8" s="44" t="s">
        <v>13</v>
      </c>
      <c r="F8" s="44" t="s">
        <v>260</v>
      </c>
      <c r="G8" s="44" t="s">
        <v>261</v>
      </c>
      <c r="H8" s="44" t="s">
        <v>13</v>
      </c>
      <c r="I8" s="44" t="s">
        <v>239</v>
      </c>
    </row>
    <row r="9" spans="1:10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/>
    </row>
    <row r="10" spans="1:10">
      <c r="A10" s="323" t="s">
        <v>262</v>
      </c>
      <c r="B10" s="318"/>
      <c r="C10" s="324">
        <v>43831</v>
      </c>
      <c r="D10" s="324">
        <v>44927</v>
      </c>
      <c r="E10" s="22">
        <f>+D10-C10+1</f>
        <v>1097</v>
      </c>
      <c r="F10" s="324">
        <f>C10+(E10/2)</f>
        <v>44379.5</v>
      </c>
      <c r="G10" s="324">
        <v>44979.5</v>
      </c>
      <c r="H10" s="320">
        <f>+G10-F10</f>
        <v>600</v>
      </c>
      <c r="I10" s="318">
        <f>+H10*B10</f>
        <v>0</v>
      </c>
    </row>
    <row r="11" spans="1:10">
      <c r="A11" s="317"/>
      <c r="B11" s="318"/>
      <c r="C11" s="319"/>
      <c r="D11" s="319"/>
      <c r="E11" s="320"/>
      <c r="F11" s="321"/>
      <c r="G11" s="319"/>
      <c r="H11" s="320"/>
      <c r="I11" s="318"/>
    </row>
    <row r="12" spans="1:10">
      <c r="A12" s="322"/>
      <c r="B12" s="318"/>
      <c r="C12" s="319"/>
      <c r="D12" s="319"/>
      <c r="E12" s="320"/>
      <c r="F12" s="321"/>
      <c r="G12" s="319"/>
      <c r="H12" s="320"/>
      <c r="I12" s="318"/>
    </row>
    <row r="13" spans="1:10">
      <c r="A13" s="317"/>
      <c r="B13" s="318"/>
      <c r="C13" s="319"/>
      <c r="D13" s="319"/>
      <c r="E13" s="320"/>
      <c r="F13" s="321"/>
      <c r="G13" s="319"/>
      <c r="H13" s="320"/>
      <c r="I13" s="318"/>
    </row>
    <row r="14" spans="1:10">
      <c r="A14" s="322"/>
      <c r="B14" s="318"/>
      <c r="C14" s="319"/>
      <c r="D14" s="319"/>
      <c r="E14" s="320"/>
      <c r="F14" s="321"/>
      <c r="G14" s="319"/>
      <c r="H14" s="320"/>
      <c r="I14" s="318"/>
    </row>
    <row r="15" spans="1:10">
      <c r="A15" s="317"/>
      <c r="B15" s="318"/>
      <c r="C15" s="319"/>
      <c r="D15" s="319"/>
      <c r="E15" s="320"/>
      <c r="F15" s="321"/>
      <c r="G15" s="319"/>
      <c r="H15" s="320"/>
      <c r="I15" s="318"/>
    </row>
    <row r="16" spans="1:10">
      <c r="A16" s="322"/>
      <c r="B16" s="318"/>
      <c r="C16" s="319"/>
      <c r="D16" s="319"/>
      <c r="E16" s="320"/>
      <c r="F16" s="321"/>
      <c r="G16" s="319"/>
      <c r="H16" s="320"/>
      <c r="I16" s="318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0B9F-BCC7-447A-A477-1EBF0947FF4A}">
  <dimension ref="A1:K3694"/>
  <sheetViews>
    <sheetView view="pageBreakPreview" zoomScaleNormal="100" zoomScaleSheetLayoutView="100" workbookViewId="0">
      <selection activeCell="S23" sqref="S23"/>
    </sheetView>
  </sheetViews>
  <sheetFormatPr defaultColWidth="9.140625" defaultRowHeight="12.75"/>
  <cols>
    <col min="1" max="1" width="39.7109375" style="30" bestFit="1" customWidth="1"/>
    <col min="2" max="2" width="19.42578125" style="30" customWidth="1"/>
    <col min="3" max="3" width="16.28515625" style="30" customWidth="1"/>
    <col min="4" max="4" width="12.7109375" style="30" customWidth="1"/>
    <col min="5" max="8" width="10.7109375" style="30" customWidth="1"/>
    <col min="9" max="9" width="11.28515625" style="30" bestFit="1" customWidth="1"/>
    <col min="10" max="10" width="18.42578125" style="230" customWidth="1"/>
    <col min="11" max="11" width="10.7109375" style="30" customWidth="1"/>
    <col min="12" max="12" width="10.85546875" style="30" customWidth="1"/>
    <col min="13" max="16384" width="9.140625" style="30"/>
  </cols>
  <sheetData>
    <row r="1" spans="1:10" s="42" customFormat="1">
      <c r="A1" s="40" t="str">
        <f>'Revenue Lag'!A1</f>
        <v>DUKE ENERGY KENTUCKY</v>
      </c>
      <c r="B1" s="41"/>
      <c r="C1" s="41"/>
      <c r="D1" s="41"/>
      <c r="J1" s="227"/>
    </row>
    <row r="2" spans="1:10" s="42" customFormat="1">
      <c r="A2" s="2" t="s">
        <v>110</v>
      </c>
      <c r="B2" s="41"/>
      <c r="C2" s="41"/>
      <c r="D2" s="41"/>
      <c r="J2" s="227"/>
    </row>
    <row r="3" spans="1:10" s="42" customFormat="1">
      <c r="A3" s="40" t="s">
        <v>263</v>
      </c>
      <c r="B3" s="41"/>
      <c r="C3" s="41"/>
      <c r="D3" s="41"/>
      <c r="J3" s="227"/>
    </row>
    <row r="4" spans="1:10" s="42" customFormat="1">
      <c r="A4" s="43"/>
      <c r="B4" s="41"/>
      <c r="C4" s="41"/>
      <c r="D4" s="41"/>
      <c r="J4" s="227"/>
    </row>
    <row r="5" spans="1:10" s="42" customFormat="1">
      <c r="A5" s="43"/>
      <c r="B5" s="41"/>
      <c r="C5" s="41"/>
      <c r="D5" s="41"/>
      <c r="J5" s="227"/>
    </row>
    <row r="6" spans="1:10" s="42" customFormat="1">
      <c r="A6" s="29" t="s">
        <v>204</v>
      </c>
      <c r="B6" s="114">
        <f>J3693</f>
        <v>9.2589639029940383</v>
      </c>
      <c r="C6" s="168" t="s">
        <v>117</v>
      </c>
      <c r="J6" s="227"/>
    </row>
    <row r="8" spans="1:10" s="42" customFormat="1" ht="25.5">
      <c r="A8" s="44" t="s">
        <v>205</v>
      </c>
      <c r="B8" s="44" t="s">
        <v>206</v>
      </c>
      <c r="C8" s="44" t="s">
        <v>207</v>
      </c>
      <c r="D8" s="44" t="s">
        <v>208</v>
      </c>
      <c r="E8" s="44" t="s">
        <v>209</v>
      </c>
      <c r="F8" s="44" t="s">
        <v>210</v>
      </c>
      <c r="G8" s="44" t="s">
        <v>211</v>
      </c>
      <c r="H8" s="44" t="s">
        <v>212</v>
      </c>
      <c r="I8" s="44" t="s">
        <v>213</v>
      </c>
      <c r="J8" s="228" t="s">
        <v>214</v>
      </c>
    </row>
    <row r="9" spans="1:10" s="31" customForma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</row>
    <row r="10" spans="1:10" s="7" customFormat="1">
      <c r="A10" s="30" t="s">
        <v>264</v>
      </c>
      <c r="B10" s="132">
        <v>7.5</v>
      </c>
      <c r="C10" s="219">
        <v>45063</v>
      </c>
      <c r="D10" s="49">
        <v>45063.255555555559</v>
      </c>
      <c r="E10" s="219">
        <v>45071</v>
      </c>
      <c r="F10" s="273">
        <f>(D10-C10+1)/2</f>
        <v>0.62777777777955635</v>
      </c>
      <c r="G10" s="273">
        <f>E10-D10</f>
        <v>7.7444444444408873</v>
      </c>
      <c r="H10" s="273">
        <f t="shared" ref="H10:H73" si="0">SUM(F10:G10)</f>
        <v>8.3722222222204437</v>
      </c>
      <c r="I10" s="77">
        <f t="shared" ref="I10:I73" si="1">+B10/B$3693</f>
        <v>6.9960573000823536E-7</v>
      </c>
      <c r="J10" s="229">
        <f t="shared" ref="J10:J73" si="2">+H10*I10</f>
        <v>5.8572546395677036E-6</v>
      </c>
    </row>
    <row r="11" spans="1:10" s="7" customFormat="1">
      <c r="A11" s="30" t="s">
        <v>264</v>
      </c>
      <c r="B11" s="63">
        <v>453.93</v>
      </c>
      <c r="C11" s="219">
        <v>45063</v>
      </c>
      <c r="D11" s="49">
        <v>45063.255555555559</v>
      </c>
      <c r="E11" s="219">
        <v>45071</v>
      </c>
      <c r="F11" s="273">
        <f t="shared" ref="F11:F74" si="3">(D11-C11+1)/2</f>
        <v>0.62777777777955635</v>
      </c>
      <c r="G11" s="273">
        <f t="shared" ref="G11:G74" si="4">E11-D11</f>
        <v>7.7444444444408873</v>
      </c>
      <c r="H11" s="273">
        <f t="shared" si="0"/>
        <v>8.3722222222204437</v>
      </c>
      <c r="I11" s="77">
        <f t="shared" si="1"/>
        <v>4.2342937203018434E-5</v>
      </c>
      <c r="J11" s="229">
        <f t="shared" si="2"/>
        <v>3.5450447980519569E-4</v>
      </c>
    </row>
    <row r="12" spans="1:10" s="7" customFormat="1">
      <c r="A12" s="30" t="s">
        <v>264</v>
      </c>
      <c r="B12" s="63">
        <v>29.26</v>
      </c>
      <c r="C12" s="219">
        <v>45063</v>
      </c>
      <c r="D12" s="49">
        <v>45063.255555555559</v>
      </c>
      <c r="E12" s="219">
        <v>45071</v>
      </c>
      <c r="F12" s="273">
        <f t="shared" si="3"/>
        <v>0.62777777777955635</v>
      </c>
      <c r="G12" s="273">
        <f t="shared" si="4"/>
        <v>7.7444444444408873</v>
      </c>
      <c r="H12" s="273">
        <f t="shared" si="0"/>
        <v>8.3722222222204437</v>
      </c>
      <c r="I12" s="77">
        <f t="shared" si="1"/>
        <v>2.7293951546721288E-6</v>
      </c>
      <c r="J12" s="229">
        <f t="shared" si="2"/>
        <v>2.2851102767166801E-5</v>
      </c>
    </row>
    <row r="13" spans="1:10" s="7" customFormat="1">
      <c r="A13" s="30" t="s">
        <v>264</v>
      </c>
      <c r="B13" s="63">
        <v>452.66</v>
      </c>
      <c r="C13" s="219">
        <v>45063</v>
      </c>
      <c r="D13" s="49">
        <v>45063.265277777777</v>
      </c>
      <c r="E13" s="219">
        <v>45071</v>
      </c>
      <c r="F13" s="273">
        <f t="shared" si="3"/>
        <v>0.63263888888832298</v>
      </c>
      <c r="G13" s="273">
        <f t="shared" si="4"/>
        <v>7.734722222223354</v>
      </c>
      <c r="H13" s="273">
        <f t="shared" si="0"/>
        <v>8.367361111111677</v>
      </c>
      <c r="I13" s="77">
        <f t="shared" si="1"/>
        <v>4.222447063273704E-5</v>
      </c>
      <c r="J13" s="229">
        <f t="shared" si="2"/>
        <v>3.5330739350964097E-4</v>
      </c>
    </row>
    <row r="14" spans="1:10" s="7" customFormat="1">
      <c r="A14" s="30" t="s">
        <v>264</v>
      </c>
      <c r="B14" s="63">
        <v>20304.240000000002</v>
      </c>
      <c r="C14" s="219">
        <v>45064</v>
      </c>
      <c r="D14" s="49">
        <v>45064.368055555555</v>
      </c>
      <c r="E14" s="219">
        <v>45071</v>
      </c>
      <c r="F14" s="273">
        <f t="shared" si="3"/>
        <v>0.68402777777737356</v>
      </c>
      <c r="G14" s="273">
        <f t="shared" si="4"/>
        <v>6.6319444444452529</v>
      </c>
      <c r="H14" s="273">
        <f t="shared" si="0"/>
        <v>7.3159722222226264</v>
      </c>
      <c r="I14" s="77">
        <f t="shared" si="1"/>
        <v>1.893995019661655E-3</v>
      </c>
      <c r="J14" s="229">
        <f t="shared" si="2"/>
        <v>1.3856414952872665E-2</v>
      </c>
    </row>
    <row r="15" spans="1:10" s="7" customFormat="1">
      <c r="A15" s="30" t="s">
        <v>264</v>
      </c>
      <c r="B15" s="63">
        <v>449.82</v>
      </c>
      <c r="C15" s="219">
        <v>45064</v>
      </c>
      <c r="D15" s="49">
        <v>45064.368055555555</v>
      </c>
      <c r="E15" s="219">
        <v>45071</v>
      </c>
      <c r="F15" s="273">
        <f t="shared" si="3"/>
        <v>0.68402777777737356</v>
      </c>
      <c r="G15" s="273">
        <f t="shared" si="4"/>
        <v>6.6319444444452529</v>
      </c>
      <c r="H15" s="273">
        <f t="shared" si="0"/>
        <v>7.3159722222226264</v>
      </c>
      <c r="I15" s="77">
        <f t="shared" si="1"/>
        <v>4.1959553262973923E-5</v>
      </c>
      <c r="J15" s="229">
        <f t="shared" si="2"/>
        <v>3.0697492612878798E-4</v>
      </c>
    </row>
    <row r="16" spans="1:10" s="7" customFormat="1">
      <c r="A16" s="30" t="s">
        <v>264</v>
      </c>
      <c r="B16" s="63">
        <v>15.86</v>
      </c>
      <c r="C16" s="219">
        <v>45064</v>
      </c>
      <c r="D16" s="49">
        <v>45064.368750000001</v>
      </c>
      <c r="E16" s="219">
        <v>45071</v>
      </c>
      <c r="F16" s="273">
        <f t="shared" si="3"/>
        <v>0.6843750000007276</v>
      </c>
      <c r="G16" s="273">
        <f t="shared" si="4"/>
        <v>6.6312499999985448</v>
      </c>
      <c r="H16" s="273">
        <f t="shared" si="0"/>
        <v>7.3156249999992724</v>
      </c>
      <c r="I16" s="77">
        <f t="shared" si="1"/>
        <v>1.4794329170574149E-6</v>
      </c>
      <c r="J16" s="229">
        <f t="shared" si="2"/>
        <v>1.0822976433847074E-5</v>
      </c>
    </row>
    <row r="17" spans="1:10" s="7" customFormat="1">
      <c r="A17" s="30" t="s">
        <v>264</v>
      </c>
      <c r="B17" s="63">
        <v>448.67</v>
      </c>
      <c r="C17" s="219">
        <v>45065</v>
      </c>
      <c r="D17" s="49">
        <v>45065.385416666664</v>
      </c>
      <c r="E17" s="219">
        <v>45078</v>
      </c>
      <c r="F17" s="273">
        <f t="shared" si="3"/>
        <v>0.69270833333212067</v>
      </c>
      <c r="G17" s="273">
        <f t="shared" si="4"/>
        <v>12.614583333335759</v>
      </c>
      <c r="H17" s="273">
        <f t="shared" si="0"/>
        <v>13.307291666667879</v>
      </c>
      <c r="I17" s="77">
        <f t="shared" si="1"/>
        <v>4.185228038437266E-5</v>
      </c>
      <c r="J17" s="229">
        <f t="shared" si="2"/>
        <v>5.569405019900098E-4</v>
      </c>
    </row>
    <row r="18" spans="1:10" s="7" customFormat="1">
      <c r="A18" s="30" t="s">
        <v>264</v>
      </c>
      <c r="B18" s="63">
        <v>15.87</v>
      </c>
      <c r="C18" s="219">
        <v>45065</v>
      </c>
      <c r="D18" s="49">
        <v>45065.385416666664</v>
      </c>
      <c r="E18" s="219">
        <v>45078</v>
      </c>
      <c r="F18" s="273">
        <f t="shared" si="3"/>
        <v>0.69270833333212067</v>
      </c>
      <c r="G18" s="273">
        <f t="shared" si="4"/>
        <v>12.614583333335759</v>
      </c>
      <c r="H18" s="273">
        <f t="shared" si="0"/>
        <v>13.307291666667879</v>
      </c>
      <c r="I18" s="77">
        <f t="shared" si="1"/>
        <v>1.4803657246974258E-6</v>
      </c>
      <c r="J18" s="229">
        <f t="shared" si="2"/>
        <v>1.9699658471886811E-5</v>
      </c>
    </row>
    <row r="19" spans="1:10" s="7" customFormat="1">
      <c r="A19" s="30" t="s">
        <v>264</v>
      </c>
      <c r="B19" s="63">
        <v>28.92</v>
      </c>
      <c r="C19" s="219">
        <v>45065</v>
      </c>
      <c r="D19" s="49">
        <v>45065.385416666664</v>
      </c>
      <c r="E19" s="219">
        <v>45078</v>
      </c>
      <c r="F19" s="273">
        <f t="shared" si="3"/>
        <v>0.69270833333212067</v>
      </c>
      <c r="G19" s="273">
        <f t="shared" si="4"/>
        <v>12.614583333335759</v>
      </c>
      <c r="H19" s="273">
        <f t="shared" si="0"/>
        <v>13.307291666667879</v>
      </c>
      <c r="I19" s="77">
        <f t="shared" si="1"/>
        <v>2.6976796949117554E-6</v>
      </c>
      <c r="J19" s="229">
        <f t="shared" si="2"/>
        <v>3.5898810523438352E-5</v>
      </c>
    </row>
    <row r="20" spans="1:10" s="7" customFormat="1">
      <c r="A20" s="30" t="s">
        <v>264</v>
      </c>
      <c r="B20" s="63">
        <v>449.03</v>
      </c>
      <c r="C20" s="219">
        <v>45065</v>
      </c>
      <c r="D20" s="49">
        <v>45065.384722222225</v>
      </c>
      <c r="E20" s="219">
        <v>45078</v>
      </c>
      <c r="F20" s="273">
        <f t="shared" si="3"/>
        <v>0.69236111111240461</v>
      </c>
      <c r="G20" s="273">
        <f t="shared" si="4"/>
        <v>12.615277777775191</v>
      </c>
      <c r="H20" s="273">
        <f t="shared" si="0"/>
        <v>13.307638888887595</v>
      </c>
      <c r="I20" s="77">
        <f t="shared" si="1"/>
        <v>4.188586145941305E-5</v>
      </c>
      <c r="J20" s="229">
        <f t="shared" si="2"/>
        <v>5.5740191885184326E-4</v>
      </c>
    </row>
    <row r="21" spans="1:10" s="7" customFormat="1">
      <c r="A21" s="30" t="s">
        <v>264</v>
      </c>
      <c r="B21" s="63">
        <v>449.45</v>
      </c>
      <c r="C21" s="219">
        <v>45065</v>
      </c>
      <c r="D21" s="49">
        <v>45065.384027777778</v>
      </c>
      <c r="E21" s="219">
        <v>45078</v>
      </c>
      <c r="F21" s="273">
        <f t="shared" si="3"/>
        <v>0.69201388888905058</v>
      </c>
      <c r="G21" s="273">
        <f t="shared" si="4"/>
        <v>12.615972222221899</v>
      </c>
      <c r="H21" s="273">
        <f t="shared" si="0"/>
        <v>13.307986111110949</v>
      </c>
      <c r="I21" s="77">
        <f t="shared" si="1"/>
        <v>4.1925039380293517E-5</v>
      </c>
      <c r="J21" s="229">
        <f t="shared" si="2"/>
        <v>5.5793784178072574E-4</v>
      </c>
    </row>
    <row r="22" spans="1:10" s="7" customFormat="1">
      <c r="A22" s="30" t="s">
        <v>264</v>
      </c>
      <c r="B22" s="63">
        <v>115.15</v>
      </c>
      <c r="C22" s="219">
        <v>45065</v>
      </c>
      <c r="D22" s="49">
        <v>45065.384027777778</v>
      </c>
      <c r="E22" s="219">
        <v>45078</v>
      </c>
      <c r="F22" s="273">
        <f t="shared" si="3"/>
        <v>0.69201388888905058</v>
      </c>
      <c r="G22" s="273">
        <f t="shared" si="4"/>
        <v>12.615972222221899</v>
      </c>
      <c r="H22" s="273">
        <f t="shared" si="0"/>
        <v>13.307986111110949</v>
      </c>
      <c r="I22" s="77">
        <f t="shared" si="1"/>
        <v>1.074127997472644E-5</v>
      </c>
      <c r="J22" s="229">
        <f t="shared" si="2"/>
        <v>1.4294480471921362E-4</v>
      </c>
    </row>
    <row r="23" spans="1:10" s="7" customFormat="1">
      <c r="A23" s="30" t="s">
        <v>264</v>
      </c>
      <c r="B23" s="63">
        <v>20253.93</v>
      </c>
      <c r="C23" s="219">
        <v>45062</v>
      </c>
      <c r="D23" s="49">
        <v>45062.379861111112</v>
      </c>
      <c r="E23" s="219">
        <v>45078</v>
      </c>
      <c r="F23" s="273">
        <f t="shared" si="3"/>
        <v>0.68993055555620231</v>
      </c>
      <c r="G23" s="273">
        <f t="shared" si="4"/>
        <v>15.620138888887595</v>
      </c>
      <c r="H23" s="273">
        <f t="shared" si="0"/>
        <v>16.310069444443798</v>
      </c>
      <c r="I23" s="77">
        <f t="shared" si="1"/>
        <v>1.8893020644247596E-3</v>
      </c>
      <c r="J23" s="229">
        <f t="shared" si="2"/>
        <v>3.0814647872298859E-2</v>
      </c>
    </row>
    <row r="24" spans="1:10" s="7" customFormat="1">
      <c r="A24" s="30" t="s">
        <v>264</v>
      </c>
      <c r="B24" s="63">
        <v>28.95</v>
      </c>
      <c r="C24" s="219">
        <v>45070</v>
      </c>
      <c r="D24" s="49">
        <v>45070.387499999997</v>
      </c>
      <c r="E24" s="219">
        <v>45078</v>
      </c>
      <c r="F24" s="273">
        <f t="shared" si="3"/>
        <v>0.69374999999854481</v>
      </c>
      <c r="G24" s="273">
        <f t="shared" si="4"/>
        <v>7.6125000000029104</v>
      </c>
      <c r="H24" s="273">
        <f t="shared" si="0"/>
        <v>8.3062500000014552</v>
      </c>
      <c r="I24" s="77">
        <f t="shared" si="1"/>
        <v>2.7004781178317884E-6</v>
      </c>
      <c r="J24" s="229">
        <f t="shared" si="2"/>
        <v>2.2430846366244224E-5</v>
      </c>
    </row>
    <row r="25" spans="1:10" s="7" customFormat="1">
      <c r="A25" s="30" t="s">
        <v>264</v>
      </c>
      <c r="B25" s="63">
        <v>15.99</v>
      </c>
      <c r="C25" s="219">
        <v>45077</v>
      </c>
      <c r="D25" s="49">
        <v>45077.333333333336</v>
      </c>
      <c r="E25" s="219">
        <v>45085</v>
      </c>
      <c r="F25" s="273">
        <f t="shared" si="3"/>
        <v>0.66666666666787933</v>
      </c>
      <c r="G25" s="273">
        <f t="shared" si="4"/>
        <v>7.6666666666642413</v>
      </c>
      <c r="H25" s="273">
        <f t="shared" si="0"/>
        <v>8.3333333333321207</v>
      </c>
      <c r="I25" s="77">
        <f t="shared" si="1"/>
        <v>1.4915594163775577E-6</v>
      </c>
      <c r="J25" s="229">
        <f t="shared" si="2"/>
        <v>1.2429661803144505E-5</v>
      </c>
    </row>
    <row r="26" spans="1:10" s="7" customFormat="1">
      <c r="A26" s="30" t="s">
        <v>264</v>
      </c>
      <c r="B26" s="63">
        <v>29.12</v>
      </c>
      <c r="C26" s="219">
        <v>45077</v>
      </c>
      <c r="D26" s="49">
        <v>45077.334027777775</v>
      </c>
      <c r="E26" s="219">
        <v>45085</v>
      </c>
      <c r="F26" s="273">
        <f t="shared" si="3"/>
        <v>0.66701388888759539</v>
      </c>
      <c r="G26" s="273">
        <f t="shared" si="4"/>
        <v>7.6659722222248092</v>
      </c>
      <c r="H26" s="273">
        <f t="shared" si="0"/>
        <v>8.3329861111124046</v>
      </c>
      <c r="I26" s="77">
        <f t="shared" si="1"/>
        <v>2.7163358477119751E-6</v>
      </c>
      <c r="J26" s="229">
        <f t="shared" si="2"/>
        <v>2.263518889210063E-5</v>
      </c>
    </row>
    <row r="27" spans="1:10" s="7" customFormat="1">
      <c r="A27" s="30" t="s">
        <v>264</v>
      </c>
      <c r="B27" s="63">
        <v>7.92</v>
      </c>
      <c r="C27" s="219">
        <v>45090</v>
      </c>
      <c r="D27" s="49">
        <v>45090.400000000001</v>
      </c>
      <c r="E27" s="219">
        <v>45099</v>
      </c>
      <c r="F27" s="273">
        <f t="shared" si="3"/>
        <v>0.7000000000007276</v>
      </c>
      <c r="G27" s="273">
        <f t="shared" si="4"/>
        <v>8.5999999999985448</v>
      </c>
      <c r="H27" s="273">
        <f t="shared" si="0"/>
        <v>9.2999999999992724</v>
      </c>
      <c r="I27" s="77">
        <f t="shared" si="1"/>
        <v>7.3878365088869649E-7</v>
      </c>
      <c r="J27" s="229">
        <f t="shared" si="2"/>
        <v>6.8706879532643395E-6</v>
      </c>
    </row>
    <row r="28" spans="1:10" s="7" customFormat="1">
      <c r="A28" s="30" t="s">
        <v>264</v>
      </c>
      <c r="B28" s="63">
        <v>479.4</v>
      </c>
      <c r="C28" s="219">
        <v>45090</v>
      </c>
      <c r="D28" s="49">
        <v>45090.400000000001</v>
      </c>
      <c r="E28" s="219">
        <v>45099</v>
      </c>
      <c r="F28" s="273">
        <f t="shared" si="3"/>
        <v>0.7000000000007276</v>
      </c>
      <c r="G28" s="273">
        <f t="shared" si="4"/>
        <v>8.5999999999985448</v>
      </c>
      <c r="H28" s="273">
        <f t="shared" si="0"/>
        <v>9.2999999999992724</v>
      </c>
      <c r="I28" s="77">
        <f t="shared" si="1"/>
        <v>4.4718798262126398E-5</v>
      </c>
      <c r="J28" s="229">
        <f t="shared" si="2"/>
        <v>4.1588482383774297E-4</v>
      </c>
    </row>
    <row r="29" spans="1:10" s="7" customFormat="1">
      <c r="A29" s="30" t="s">
        <v>264</v>
      </c>
      <c r="B29" s="63">
        <v>454.96</v>
      </c>
      <c r="C29" s="219">
        <v>45092</v>
      </c>
      <c r="D29" s="49">
        <v>45092.290277777778</v>
      </c>
      <c r="E29" s="219">
        <v>45099</v>
      </c>
      <c r="F29" s="273">
        <f t="shared" si="3"/>
        <v>0.64513888888905058</v>
      </c>
      <c r="G29" s="273">
        <f t="shared" si="4"/>
        <v>6.7097222222218988</v>
      </c>
      <c r="H29" s="273">
        <f t="shared" si="0"/>
        <v>7.3548611111109494</v>
      </c>
      <c r="I29" s="77">
        <f t="shared" si="1"/>
        <v>4.2439016389939561E-5</v>
      </c>
      <c r="J29" s="229">
        <f t="shared" si="2"/>
        <v>3.1213307124016668E-4</v>
      </c>
    </row>
    <row r="30" spans="1:10" s="7" customFormat="1">
      <c r="A30" s="30" t="s">
        <v>264</v>
      </c>
      <c r="B30" s="63">
        <v>448.79</v>
      </c>
      <c r="C30" s="219">
        <v>45093</v>
      </c>
      <c r="D30" s="49">
        <v>45093.300694444442</v>
      </c>
      <c r="E30" s="219">
        <v>45099</v>
      </c>
      <c r="F30" s="273">
        <f t="shared" si="3"/>
        <v>0.65034722222117125</v>
      </c>
      <c r="G30" s="273">
        <f t="shared" si="4"/>
        <v>5.6993055555576575</v>
      </c>
      <c r="H30" s="273">
        <f t="shared" si="0"/>
        <v>6.3496527777788287</v>
      </c>
      <c r="I30" s="77">
        <f t="shared" si="1"/>
        <v>4.186347407605279E-5</v>
      </c>
      <c r="J30" s="229">
        <f t="shared" si="2"/>
        <v>2.6581852445448057E-4</v>
      </c>
    </row>
    <row r="31" spans="1:10" s="7" customFormat="1">
      <c r="A31" s="30" t="s">
        <v>264</v>
      </c>
      <c r="B31" s="63">
        <v>18665.28</v>
      </c>
      <c r="C31" s="219">
        <v>45098</v>
      </c>
      <c r="D31" s="49">
        <v>45098.357638888891</v>
      </c>
      <c r="E31" s="219">
        <v>45106</v>
      </c>
      <c r="F31" s="273">
        <f t="shared" si="3"/>
        <v>0.67881944444525288</v>
      </c>
      <c r="G31" s="273">
        <f t="shared" si="4"/>
        <v>7.6423611111094942</v>
      </c>
      <c r="H31" s="273">
        <f t="shared" si="0"/>
        <v>8.3211805555547471</v>
      </c>
      <c r="I31" s="77">
        <f t="shared" si="1"/>
        <v>1.7411115786944151E-3</v>
      </c>
      <c r="J31" s="229">
        <f t="shared" si="2"/>
        <v>1.4488103813683196E-2</v>
      </c>
    </row>
    <row r="32" spans="1:10" s="7" customFormat="1">
      <c r="A32" s="30" t="s">
        <v>264</v>
      </c>
      <c r="B32" s="63">
        <v>18072.57</v>
      </c>
      <c r="C32" s="219">
        <v>45105</v>
      </c>
      <c r="D32" s="49">
        <v>45105.424305555556</v>
      </c>
      <c r="E32" s="219">
        <v>45113</v>
      </c>
      <c r="F32" s="273">
        <f t="shared" si="3"/>
        <v>0.71215277777810115</v>
      </c>
      <c r="G32" s="273">
        <f t="shared" si="4"/>
        <v>7.5756944444437977</v>
      </c>
      <c r="H32" s="273">
        <f t="shared" si="0"/>
        <v>8.2878472222218988</v>
      </c>
      <c r="I32" s="77">
        <f t="shared" si="1"/>
        <v>1.6858231370633244E-3</v>
      </c>
      <c r="J32" s="229">
        <f t="shared" si="2"/>
        <v>1.3971844603667681E-2</v>
      </c>
    </row>
    <row r="33" spans="1:10" s="7" customFormat="1">
      <c r="A33" s="30" t="s">
        <v>264</v>
      </c>
      <c r="B33" s="63">
        <v>7.45</v>
      </c>
      <c r="C33" s="219">
        <v>45105</v>
      </c>
      <c r="D33" s="49">
        <v>45105.424305555556</v>
      </c>
      <c r="E33" s="219">
        <v>45113</v>
      </c>
      <c r="F33" s="273">
        <f t="shared" si="3"/>
        <v>0.71215277777810115</v>
      </c>
      <c r="G33" s="273">
        <f t="shared" si="4"/>
        <v>7.5756944444437977</v>
      </c>
      <c r="H33" s="273">
        <f t="shared" si="0"/>
        <v>8.2878472222218988</v>
      </c>
      <c r="I33" s="77">
        <f t="shared" si="1"/>
        <v>6.9494169180818044E-7</v>
      </c>
      <c r="J33" s="229">
        <f t="shared" si="2"/>
        <v>5.7595705700586152E-6</v>
      </c>
    </row>
    <row r="34" spans="1:10" s="7" customFormat="1">
      <c r="A34" s="30" t="s">
        <v>264</v>
      </c>
      <c r="B34" s="63">
        <v>7.44</v>
      </c>
      <c r="C34" s="219">
        <v>45078</v>
      </c>
      <c r="D34" s="49">
        <v>45078.329861111109</v>
      </c>
      <c r="E34" s="219">
        <v>45085</v>
      </c>
      <c r="F34" s="273">
        <f t="shared" si="3"/>
        <v>0.66493055555474712</v>
      </c>
      <c r="G34" s="273">
        <f t="shared" si="4"/>
        <v>6.6701388888905058</v>
      </c>
      <c r="H34" s="273">
        <f t="shared" si="0"/>
        <v>7.3350694444452529</v>
      </c>
      <c r="I34" s="77">
        <f t="shared" si="1"/>
        <v>6.9400888416816948E-7</v>
      </c>
      <c r="J34" s="229">
        <f t="shared" si="2"/>
        <v>5.0906033604354845E-6</v>
      </c>
    </row>
    <row r="35" spans="1:10" s="7" customFormat="1">
      <c r="A35" s="30" t="s">
        <v>264</v>
      </c>
      <c r="B35" s="63">
        <v>450.36</v>
      </c>
      <c r="C35" s="219">
        <v>45078</v>
      </c>
      <c r="D35" s="49">
        <v>45078.329861111109</v>
      </c>
      <c r="E35" s="219">
        <v>45085</v>
      </c>
      <c r="F35" s="273">
        <f t="shared" si="3"/>
        <v>0.66493055555474712</v>
      </c>
      <c r="G35" s="273">
        <f t="shared" si="4"/>
        <v>6.6701388888905058</v>
      </c>
      <c r="H35" s="273">
        <f t="shared" si="0"/>
        <v>7.3350694444452529</v>
      </c>
      <c r="I35" s="77">
        <f t="shared" si="1"/>
        <v>4.2009924875534513E-5</v>
      </c>
      <c r="J35" s="229">
        <f t="shared" si="2"/>
        <v>3.0814571631797375E-4</v>
      </c>
    </row>
    <row r="36" spans="1:10" s="7" customFormat="1">
      <c r="A36" s="30" t="s">
        <v>264</v>
      </c>
      <c r="B36" s="63">
        <v>115.52</v>
      </c>
      <c r="C36" s="219">
        <v>45078</v>
      </c>
      <c r="D36" s="49">
        <v>45078.330555555556</v>
      </c>
      <c r="E36" s="219">
        <v>45085</v>
      </c>
      <c r="F36" s="273">
        <f t="shared" si="3"/>
        <v>0.66527777777810115</v>
      </c>
      <c r="G36" s="273">
        <f t="shared" si="4"/>
        <v>6.6694444444437977</v>
      </c>
      <c r="H36" s="273">
        <f t="shared" si="0"/>
        <v>7.3347222222218988</v>
      </c>
      <c r="I36" s="77">
        <f t="shared" si="1"/>
        <v>1.0775793857406845E-5</v>
      </c>
      <c r="J36" s="229">
        <f t="shared" si="2"/>
        <v>7.9037454668004224E-5</v>
      </c>
    </row>
    <row r="37" spans="1:10" s="7" customFormat="1">
      <c r="A37" s="30" t="s">
        <v>264</v>
      </c>
      <c r="B37" s="63">
        <v>15.87</v>
      </c>
      <c r="C37" s="219">
        <v>45084</v>
      </c>
      <c r="D37" s="49">
        <v>45085.359027777777</v>
      </c>
      <c r="E37" s="219">
        <v>45092</v>
      </c>
      <c r="F37" s="273">
        <f t="shared" si="3"/>
        <v>1.179513888888323</v>
      </c>
      <c r="G37" s="273">
        <f t="shared" si="4"/>
        <v>6.640972222223354</v>
      </c>
      <c r="H37" s="273">
        <f t="shared" si="0"/>
        <v>7.820486111111677</v>
      </c>
      <c r="I37" s="77">
        <f t="shared" si="1"/>
        <v>1.4803657246974258E-6</v>
      </c>
      <c r="J37" s="229">
        <f t="shared" si="2"/>
        <v>1.157717958936199E-5</v>
      </c>
    </row>
    <row r="38" spans="1:10" s="7" customFormat="1">
      <c r="A38" s="30" t="s">
        <v>264</v>
      </c>
      <c r="B38" s="63">
        <v>29.04</v>
      </c>
      <c r="C38" s="219">
        <v>45085</v>
      </c>
      <c r="D38" s="49">
        <v>45085.356249999997</v>
      </c>
      <c r="E38" s="219">
        <v>45092</v>
      </c>
      <c r="F38" s="273">
        <f t="shared" si="3"/>
        <v>0.67812499999854481</v>
      </c>
      <c r="G38" s="273">
        <f t="shared" si="4"/>
        <v>6.6437500000029104</v>
      </c>
      <c r="H38" s="273">
        <f t="shared" si="0"/>
        <v>7.3218750000014552</v>
      </c>
      <c r="I38" s="77">
        <f t="shared" si="1"/>
        <v>2.708873386591887E-6</v>
      </c>
      <c r="J38" s="229">
        <f t="shared" si="2"/>
        <v>1.9834032327456413E-5</v>
      </c>
    </row>
    <row r="39" spans="1:10" s="7" customFormat="1">
      <c r="A39" s="30" t="s">
        <v>264</v>
      </c>
      <c r="B39" s="63">
        <v>449.27</v>
      </c>
      <c r="C39" s="219">
        <v>45083</v>
      </c>
      <c r="D39" s="49">
        <v>45083.328472222223</v>
      </c>
      <c r="E39" s="219">
        <v>45092</v>
      </c>
      <c r="F39" s="273">
        <f t="shared" si="3"/>
        <v>0.66423611111167702</v>
      </c>
      <c r="G39" s="273">
        <f t="shared" si="4"/>
        <v>8.671527777776646</v>
      </c>
      <c r="H39" s="273">
        <f t="shared" si="0"/>
        <v>9.335763888888323</v>
      </c>
      <c r="I39" s="77">
        <f t="shared" si="1"/>
        <v>4.1908248842773318E-5</v>
      </c>
      <c r="J39" s="229">
        <f t="shared" si="2"/>
        <v>3.9124551619290897E-4</v>
      </c>
    </row>
    <row r="40" spans="1:10" s="7" customFormat="1">
      <c r="A40" s="30" t="s">
        <v>264</v>
      </c>
      <c r="B40" s="63">
        <v>15.89</v>
      </c>
      <c r="C40" s="219">
        <v>45083</v>
      </c>
      <c r="D40" s="49">
        <v>45083.328472222223</v>
      </c>
      <c r="E40" s="219">
        <v>45092</v>
      </c>
      <c r="F40" s="273">
        <f t="shared" si="3"/>
        <v>0.66423611111167702</v>
      </c>
      <c r="G40" s="273">
        <f t="shared" si="4"/>
        <v>8.671527777776646</v>
      </c>
      <c r="H40" s="273">
        <f t="shared" si="0"/>
        <v>9.335763888888323</v>
      </c>
      <c r="I40" s="77">
        <f t="shared" si="1"/>
        <v>1.4822313399774479E-6</v>
      </c>
      <c r="J40" s="229">
        <f t="shared" si="2"/>
        <v>1.3837761818740009E-5</v>
      </c>
    </row>
    <row r="41" spans="1:10" s="7" customFormat="1">
      <c r="A41" s="30" t="s">
        <v>264</v>
      </c>
      <c r="B41" s="63">
        <v>448.97</v>
      </c>
      <c r="C41" s="219">
        <v>45083</v>
      </c>
      <c r="D41" s="49">
        <v>45083.32916666667</v>
      </c>
      <c r="E41" s="219">
        <v>45092</v>
      </c>
      <c r="F41" s="273">
        <f t="shared" si="3"/>
        <v>0.66458333333503106</v>
      </c>
      <c r="G41" s="273">
        <f t="shared" si="4"/>
        <v>8.6708333333299379</v>
      </c>
      <c r="H41" s="273">
        <f t="shared" si="0"/>
        <v>9.3354166666649689</v>
      </c>
      <c r="I41" s="77">
        <f t="shared" si="1"/>
        <v>4.1880264613572989E-5</v>
      </c>
      <c r="J41" s="229">
        <f t="shared" si="2"/>
        <v>3.909697202778884E-4</v>
      </c>
    </row>
    <row r="42" spans="1:10" s="7" customFormat="1">
      <c r="A42" s="30" t="s">
        <v>264</v>
      </c>
      <c r="B42" s="63">
        <v>23468.25</v>
      </c>
      <c r="C42" s="219">
        <v>44928</v>
      </c>
      <c r="D42" s="49">
        <v>44928.301388888889</v>
      </c>
      <c r="E42" s="219">
        <v>44938</v>
      </c>
      <c r="F42" s="273">
        <f t="shared" si="3"/>
        <v>0.65069444444452529</v>
      </c>
      <c r="G42" s="273">
        <f t="shared" si="4"/>
        <v>9.6986111111109494</v>
      </c>
      <c r="H42" s="273">
        <f t="shared" si="0"/>
        <v>10.349305555555475</v>
      </c>
      <c r="I42" s="77">
        <f t="shared" si="1"/>
        <v>2.1891362897687693E-3</v>
      </c>
      <c r="J42" s="229">
        <f t="shared" si="2"/>
        <v>2.2656040365572023E-2</v>
      </c>
    </row>
    <row r="43" spans="1:10" s="7" customFormat="1">
      <c r="A43" s="30" t="s">
        <v>264</v>
      </c>
      <c r="B43" s="63">
        <v>200.8</v>
      </c>
      <c r="C43" s="219">
        <v>44929</v>
      </c>
      <c r="D43" s="49">
        <v>44929.287499999999</v>
      </c>
      <c r="E43" s="219">
        <v>44938</v>
      </c>
      <c r="F43" s="273">
        <f t="shared" si="3"/>
        <v>0.6437499999992724</v>
      </c>
      <c r="G43" s="273">
        <f t="shared" si="4"/>
        <v>8.7125000000014552</v>
      </c>
      <c r="H43" s="273">
        <f t="shared" si="0"/>
        <v>9.3562500000007276</v>
      </c>
      <c r="I43" s="77">
        <f t="shared" si="1"/>
        <v>1.8730777411420488E-5</v>
      </c>
      <c r="J43" s="229">
        <f t="shared" si="2"/>
        <v>1.7524983615561658E-4</v>
      </c>
    </row>
    <row r="44" spans="1:10" s="7" customFormat="1">
      <c r="A44" s="30" t="s">
        <v>264</v>
      </c>
      <c r="B44" s="63">
        <v>29.31</v>
      </c>
      <c r="C44" s="219">
        <v>44929</v>
      </c>
      <c r="D44" s="49">
        <v>44929.288194444445</v>
      </c>
      <c r="E44" s="219">
        <v>44938</v>
      </c>
      <c r="F44" s="273">
        <f t="shared" si="3"/>
        <v>0.64409722222262644</v>
      </c>
      <c r="G44" s="273">
        <f t="shared" si="4"/>
        <v>8.7118055555547471</v>
      </c>
      <c r="H44" s="273">
        <f t="shared" si="0"/>
        <v>9.3559027777773736</v>
      </c>
      <c r="I44" s="77">
        <f t="shared" si="1"/>
        <v>2.7340591928721835E-6</v>
      </c>
      <c r="J44" s="229">
        <f t="shared" si="2"/>
        <v>2.5579591997200627E-5</v>
      </c>
    </row>
    <row r="45" spans="1:10" s="7" customFormat="1">
      <c r="A45" s="30" t="s">
        <v>264</v>
      </c>
      <c r="B45" s="63">
        <v>7.52</v>
      </c>
      <c r="C45" s="219">
        <v>44929</v>
      </c>
      <c r="D45" s="49">
        <v>44929.289583333331</v>
      </c>
      <c r="E45" s="219">
        <v>44938</v>
      </c>
      <c r="F45" s="273">
        <f t="shared" si="3"/>
        <v>0.64479166666569654</v>
      </c>
      <c r="G45" s="273">
        <f t="shared" si="4"/>
        <v>8.7104166666686069</v>
      </c>
      <c r="H45" s="273">
        <f t="shared" si="0"/>
        <v>9.3552083333343035</v>
      </c>
      <c r="I45" s="77">
        <f t="shared" si="1"/>
        <v>7.0147134528825728E-7</v>
      </c>
      <c r="J45" s="229">
        <f t="shared" si="2"/>
        <v>6.5624105750359294E-6</v>
      </c>
    </row>
    <row r="46" spans="1:10" s="7" customFormat="1">
      <c r="A46" s="30" t="s">
        <v>264</v>
      </c>
      <c r="B46" s="63">
        <v>187.9</v>
      </c>
      <c r="C46" s="219">
        <v>44930</v>
      </c>
      <c r="D46" s="49">
        <v>44930.291666666664</v>
      </c>
      <c r="E46" s="219">
        <v>44938</v>
      </c>
      <c r="F46" s="273">
        <f t="shared" si="3"/>
        <v>0.64583333333212067</v>
      </c>
      <c r="G46" s="273">
        <f t="shared" si="4"/>
        <v>7.7083333333357587</v>
      </c>
      <c r="H46" s="273">
        <f t="shared" si="0"/>
        <v>8.3541666666678793</v>
      </c>
      <c r="I46" s="77">
        <f t="shared" si="1"/>
        <v>1.7527455555806321E-5</v>
      </c>
      <c r="J46" s="229">
        <f t="shared" si="2"/>
        <v>1.464272849558199E-4</v>
      </c>
    </row>
    <row r="47" spans="1:10" s="7" customFormat="1">
      <c r="A47" s="30" t="s">
        <v>264</v>
      </c>
      <c r="B47" s="63">
        <v>395.34</v>
      </c>
      <c r="C47" s="219">
        <v>44932</v>
      </c>
      <c r="D47" s="49">
        <v>44932.509722222225</v>
      </c>
      <c r="E47" s="219">
        <v>44938</v>
      </c>
      <c r="F47" s="273">
        <f t="shared" si="3"/>
        <v>0.75486111111240461</v>
      </c>
      <c r="G47" s="273">
        <f t="shared" si="4"/>
        <v>5.4902777777751908</v>
      </c>
      <c r="H47" s="273">
        <f t="shared" si="0"/>
        <v>6.2451388888875954</v>
      </c>
      <c r="I47" s="77">
        <f t="shared" si="1"/>
        <v>3.6877617240194096E-5</v>
      </c>
      <c r="J47" s="229">
        <f t="shared" si="2"/>
        <v>2.303058415562478E-4</v>
      </c>
    </row>
    <row r="48" spans="1:10" s="7" customFormat="1">
      <c r="A48" s="30" t="s">
        <v>264</v>
      </c>
      <c r="B48" s="63">
        <v>16.079999999999998</v>
      </c>
      <c r="C48" s="219">
        <v>44932</v>
      </c>
      <c r="D48" s="49">
        <v>44932.509722222225</v>
      </c>
      <c r="E48" s="219">
        <v>44938</v>
      </c>
      <c r="F48" s="273">
        <f t="shared" si="3"/>
        <v>0.75486111111240461</v>
      </c>
      <c r="G48" s="273">
        <f t="shared" si="4"/>
        <v>5.4902777777751908</v>
      </c>
      <c r="H48" s="273">
        <f t="shared" si="0"/>
        <v>6.2451388888875954</v>
      </c>
      <c r="I48" s="77">
        <f t="shared" si="1"/>
        <v>1.4999546851376563E-6</v>
      </c>
      <c r="J48" s="229">
        <f t="shared" si="2"/>
        <v>9.3674253357223264E-6</v>
      </c>
    </row>
    <row r="49" spans="1:11" s="7" customFormat="1">
      <c r="A49" s="30" t="s">
        <v>264</v>
      </c>
      <c r="B49" s="63">
        <v>29.39</v>
      </c>
      <c r="C49" s="219">
        <v>44928</v>
      </c>
      <c r="D49" s="49">
        <v>44928.547222222223</v>
      </c>
      <c r="E49" s="219">
        <v>44938</v>
      </c>
      <c r="F49" s="273">
        <f t="shared" si="3"/>
        <v>0.77361111111167702</v>
      </c>
      <c r="G49" s="273">
        <f t="shared" si="4"/>
        <v>9.452777777776646</v>
      </c>
      <c r="H49" s="273">
        <f t="shared" si="0"/>
        <v>10.226388888888323</v>
      </c>
      <c r="I49" s="77">
        <f t="shared" si="1"/>
        <v>2.7415216539922716E-6</v>
      </c>
      <c r="J49" s="229">
        <f t="shared" si="2"/>
        <v>2.8035866581033303E-5</v>
      </c>
    </row>
    <row r="50" spans="1:11" s="7" customFormat="1">
      <c r="A50" s="30" t="s">
        <v>264</v>
      </c>
      <c r="B50" s="63">
        <v>188.43</v>
      </c>
      <c r="C50" s="219">
        <v>44929</v>
      </c>
      <c r="D50" s="49">
        <v>44929.550694444442</v>
      </c>
      <c r="E50" s="219">
        <v>44938</v>
      </c>
      <c r="F50" s="273">
        <f t="shared" si="3"/>
        <v>0.77534722222117125</v>
      </c>
      <c r="G50" s="273">
        <f t="shared" si="4"/>
        <v>8.4493055555576575</v>
      </c>
      <c r="H50" s="273">
        <f t="shared" si="0"/>
        <v>9.2246527777788287</v>
      </c>
      <c r="I50" s="77">
        <f t="shared" si="1"/>
        <v>1.7576894360726905E-5</v>
      </c>
      <c r="J50" s="229">
        <f t="shared" si="2"/>
        <v>1.6214074738940448E-4</v>
      </c>
    </row>
    <row r="51" spans="1:11" s="7" customFormat="1">
      <c r="A51" s="30" t="s">
        <v>264</v>
      </c>
      <c r="B51" s="63">
        <v>188.8</v>
      </c>
      <c r="C51" s="219">
        <v>44930</v>
      </c>
      <c r="D51" s="49">
        <v>44930.579861111109</v>
      </c>
      <c r="E51" s="219">
        <v>44938</v>
      </c>
      <c r="F51" s="273">
        <f t="shared" si="3"/>
        <v>0.78993055555474712</v>
      </c>
      <c r="G51" s="273">
        <f t="shared" si="4"/>
        <v>7.4201388888905058</v>
      </c>
      <c r="H51" s="273">
        <f t="shared" si="0"/>
        <v>8.2100694444452529</v>
      </c>
      <c r="I51" s="77">
        <f t="shared" si="1"/>
        <v>1.7611408243407312E-5</v>
      </c>
      <c r="J51" s="229">
        <f t="shared" si="2"/>
        <v>1.4459088469284963E-4</v>
      </c>
    </row>
    <row r="52" spans="1:11" s="7" customFormat="1">
      <c r="A52" s="30" t="s">
        <v>264</v>
      </c>
      <c r="B52" s="63">
        <v>29.41</v>
      </c>
      <c r="C52" s="219">
        <v>44928</v>
      </c>
      <c r="D52" s="49">
        <v>44928.548611111109</v>
      </c>
      <c r="E52" s="219">
        <v>44938</v>
      </c>
      <c r="F52" s="273">
        <f t="shared" si="3"/>
        <v>0.77430555555474712</v>
      </c>
      <c r="G52" s="273">
        <f t="shared" si="4"/>
        <v>9.4513888888905058</v>
      </c>
      <c r="H52" s="273">
        <f t="shared" si="0"/>
        <v>10.225694444445253</v>
      </c>
      <c r="I52" s="77">
        <f t="shared" si="1"/>
        <v>2.7433872692722933E-6</v>
      </c>
      <c r="J52" s="229">
        <f t="shared" si="2"/>
        <v>2.8053039958359522E-5</v>
      </c>
    </row>
    <row r="53" spans="1:11">
      <c r="A53" s="30" t="s">
        <v>264</v>
      </c>
      <c r="B53" s="63">
        <v>316.60000000000002</v>
      </c>
      <c r="C53" s="219">
        <v>44929</v>
      </c>
      <c r="D53" s="49">
        <v>44929.551388888889</v>
      </c>
      <c r="E53" s="219">
        <v>44938</v>
      </c>
      <c r="F53" s="273">
        <f t="shared" si="3"/>
        <v>0.77569444444452529</v>
      </c>
      <c r="G53" s="273">
        <f t="shared" si="4"/>
        <v>8.4486111111109494</v>
      </c>
      <c r="H53" s="273">
        <f t="shared" si="0"/>
        <v>9.2243055555554747</v>
      </c>
      <c r="I53" s="77">
        <f t="shared" si="1"/>
        <v>2.9532689882747643E-5</v>
      </c>
      <c r="J53" s="229">
        <f t="shared" si="2"/>
        <v>2.7241855535592603E-4</v>
      </c>
      <c r="K53" s="7"/>
    </row>
    <row r="54" spans="1:11">
      <c r="A54" s="30" t="s">
        <v>264</v>
      </c>
      <c r="B54" s="63">
        <v>30.17</v>
      </c>
      <c r="C54" s="219">
        <v>44929</v>
      </c>
      <c r="D54" s="49">
        <v>44929.552083333336</v>
      </c>
      <c r="E54" s="219">
        <v>44938</v>
      </c>
      <c r="F54" s="273">
        <f t="shared" si="3"/>
        <v>0.77604166666787933</v>
      </c>
      <c r="G54" s="273">
        <f t="shared" si="4"/>
        <v>8.4479166666642413</v>
      </c>
      <c r="H54" s="273">
        <f t="shared" si="0"/>
        <v>9.2239583333321207</v>
      </c>
      <c r="I54" s="77">
        <f t="shared" si="1"/>
        <v>2.8142806499131281E-6</v>
      </c>
      <c r="J54" s="229">
        <f t="shared" si="2"/>
        <v>2.5958807453101534E-5</v>
      </c>
    </row>
    <row r="55" spans="1:11">
      <c r="A55" s="30" t="s">
        <v>264</v>
      </c>
      <c r="B55" s="63">
        <v>193.55</v>
      </c>
      <c r="C55" s="219">
        <v>44929</v>
      </c>
      <c r="D55" s="49">
        <v>44930.580555555556</v>
      </c>
      <c r="E55" s="219">
        <v>44938</v>
      </c>
      <c r="F55" s="273">
        <f t="shared" si="3"/>
        <v>1.2902777777781012</v>
      </c>
      <c r="G55" s="273">
        <f t="shared" si="4"/>
        <v>7.4194444444437977</v>
      </c>
      <c r="H55" s="273">
        <f t="shared" si="0"/>
        <v>8.7097222222218988</v>
      </c>
      <c r="I55" s="77">
        <f t="shared" si="1"/>
        <v>1.8054491872412528E-5</v>
      </c>
      <c r="J55" s="229">
        <f t="shared" si="2"/>
        <v>1.5724960907207604E-4</v>
      </c>
    </row>
    <row r="56" spans="1:11">
      <c r="A56" s="30" t="s">
        <v>264</v>
      </c>
      <c r="B56" s="63">
        <v>3368.76</v>
      </c>
      <c r="C56" s="219">
        <v>44931</v>
      </c>
      <c r="D56" s="49">
        <v>44931.584027777775</v>
      </c>
      <c r="E56" s="219">
        <v>44938</v>
      </c>
      <c r="F56" s="273">
        <f t="shared" si="3"/>
        <v>0.79201388888759539</v>
      </c>
      <c r="G56" s="273">
        <f t="shared" si="4"/>
        <v>6.4159722222248092</v>
      </c>
      <c r="H56" s="273">
        <f t="shared" si="0"/>
        <v>7.2079861111124046</v>
      </c>
      <c r="I56" s="77">
        <f t="shared" si="1"/>
        <v>3.1424050653633905E-4</v>
      </c>
      <c r="J56" s="229">
        <f t="shared" si="2"/>
        <v>2.2650412066628589E-3</v>
      </c>
    </row>
    <row r="57" spans="1:11">
      <c r="A57" s="30" t="s">
        <v>264</v>
      </c>
      <c r="B57" s="63">
        <v>322.10000000000002</v>
      </c>
      <c r="C57" s="219">
        <v>44926</v>
      </c>
      <c r="D57" s="49">
        <v>44928.586111111108</v>
      </c>
      <c r="E57" s="219">
        <v>44938</v>
      </c>
      <c r="F57" s="273">
        <f t="shared" si="3"/>
        <v>1.7930555555540195</v>
      </c>
      <c r="G57" s="273">
        <f t="shared" si="4"/>
        <v>9.413888888891961</v>
      </c>
      <c r="H57" s="273">
        <f t="shared" si="0"/>
        <v>11.20694444444598</v>
      </c>
      <c r="I57" s="77">
        <f t="shared" si="1"/>
        <v>3.0045734084753682E-5</v>
      </c>
      <c r="J57" s="229">
        <f t="shared" si="2"/>
        <v>3.3672087268043149E-4</v>
      </c>
    </row>
    <row r="58" spans="1:11">
      <c r="A58" s="30" t="s">
        <v>264</v>
      </c>
      <c r="B58" s="63">
        <v>13.53</v>
      </c>
      <c r="C58" s="219">
        <v>44931</v>
      </c>
      <c r="D58" s="49">
        <v>44931.584722222222</v>
      </c>
      <c r="E58" s="219">
        <v>44938</v>
      </c>
      <c r="F58" s="273">
        <f t="shared" si="3"/>
        <v>0.79236111111094942</v>
      </c>
      <c r="G58" s="273">
        <f t="shared" si="4"/>
        <v>6.4152777777781012</v>
      </c>
      <c r="H58" s="273">
        <f t="shared" si="0"/>
        <v>7.2076388888890506</v>
      </c>
      <c r="I58" s="77">
        <f t="shared" si="1"/>
        <v>1.2620887369348565E-6</v>
      </c>
      <c r="J58" s="229">
        <f t="shared" si="2"/>
        <v>9.0966798615605344E-6</v>
      </c>
    </row>
    <row r="59" spans="1:11">
      <c r="A59" s="30" t="s">
        <v>264</v>
      </c>
      <c r="B59" s="63">
        <v>6.32</v>
      </c>
      <c r="C59" s="219">
        <v>44931</v>
      </c>
      <c r="D59" s="49">
        <v>44931.584722222222</v>
      </c>
      <c r="E59" s="219">
        <v>44938</v>
      </c>
      <c r="F59" s="273">
        <f t="shared" si="3"/>
        <v>0.79236111111094942</v>
      </c>
      <c r="G59" s="273">
        <f t="shared" si="4"/>
        <v>6.4152777777781012</v>
      </c>
      <c r="H59" s="273">
        <f t="shared" si="0"/>
        <v>7.2076388888890506</v>
      </c>
      <c r="I59" s="77">
        <f t="shared" si="1"/>
        <v>5.8953442848693963E-7</v>
      </c>
      <c r="J59" s="229">
        <f t="shared" si="2"/>
        <v>4.2491512731014471E-6</v>
      </c>
    </row>
    <row r="60" spans="1:11">
      <c r="A60" s="30" t="s">
        <v>264</v>
      </c>
      <c r="B60" s="63">
        <v>315.88</v>
      </c>
      <c r="C60" s="219">
        <v>44931</v>
      </c>
      <c r="D60" s="49">
        <v>44931.585416666669</v>
      </c>
      <c r="E60" s="219">
        <v>44938</v>
      </c>
      <c r="F60" s="273">
        <f t="shared" si="3"/>
        <v>0.79270833333430346</v>
      </c>
      <c r="G60" s="273">
        <f t="shared" si="4"/>
        <v>6.4145833333313931</v>
      </c>
      <c r="H60" s="273">
        <f t="shared" si="0"/>
        <v>7.2072916666656965</v>
      </c>
      <c r="I60" s="77">
        <f t="shared" si="1"/>
        <v>2.9465527732666848E-5</v>
      </c>
      <c r="J60" s="229">
        <f t="shared" si="2"/>
        <v>2.1236665248155676E-4</v>
      </c>
    </row>
    <row r="61" spans="1:11">
      <c r="A61" s="30" t="s">
        <v>264</v>
      </c>
      <c r="B61" s="63">
        <v>21433.5</v>
      </c>
      <c r="C61" s="219">
        <v>44931</v>
      </c>
      <c r="D61" s="49">
        <v>44931.595138888886</v>
      </c>
      <c r="E61" s="219">
        <v>44938</v>
      </c>
      <c r="F61" s="273">
        <f t="shared" si="3"/>
        <v>0.7975694444430701</v>
      </c>
      <c r="G61" s="273">
        <f t="shared" si="4"/>
        <v>6.4048611111138598</v>
      </c>
      <c r="H61" s="273">
        <f t="shared" si="0"/>
        <v>7.2024305555569299</v>
      </c>
      <c r="I61" s="77">
        <f t="shared" si="1"/>
        <v>1.9993332552175349E-3</v>
      </c>
      <c r="J61" s="229">
        <f t="shared" si="2"/>
        <v>1.4400058928119875E-2</v>
      </c>
    </row>
    <row r="62" spans="1:11">
      <c r="A62" s="30" t="s">
        <v>264</v>
      </c>
      <c r="B62" s="63">
        <v>16.38</v>
      </c>
      <c r="C62" s="219">
        <v>44931</v>
      </c>
      <c r="D62" s="49">
        <v>44931.595138888886</v>
      </c>
      <c r="E62" s="219">
        <v>44938</v>
      </c>
      <c r="F62" s="273">
        <f t="shared" si="3"/>
        <v>0.7975694444430701</v>
      </c>
      <c r="G62" s="273">
        <f t="shared" si="4"/>
        <v>6.4048611111138598</v>
      </c>
      <c r="H62" s="273">
        <f t="shared" si="0"/>
        <v>7.2024305555569299</v>
      </c>
      <c r="I62" s="77">
        <f t="shared" si="1"/>
        <v>1.5279389143379858E-6</v>
      </c>
      <c r="J62" s="229">
        <f t="shared" si="2"/>
        <v>1.1004873923652391E-5</v>
      </c>
    </row>
    <row r="63" spans="1:11">
      <c r="A63" s="30" t="s">
        <v>264</v>
      </c>
      <c r="B63" s="63">
        <v>317.23</v>
      </c>
      <c r="C63" s="219">
        <v>44928</v>
      </c>
      <c r="D63" s="49">
        <v>44928.602083333331</v>
      </c>
      <c r="E63" s="219">
        <v>44938</v>
      </c>
      <c r="F63" s="273">
        <f t="shared" si="3"/>
        <v>0.80104166666569654</v>
      </c>
      <c r="G63" s="273">
        <f t="shared" si="4"/>
        <v>9.3979166666686069</v>
      </c>
      <c r="H63" s="273">
        <f t="shared" si="0"/>
        <v>10.198958333334303</v>
      </c>
      <c r="I63" s="77">
        <f t="shared" si="1"/>
        <v>2.9591456764068332E-5</v>
      </c>
      <c r="J63" s="229">
        <f t="shared" si="2"/>
        <v>3.0180203455939646E-4</v>
      </c>
    </row>
    <row r="64" spans="1:11">
      <c r="A64" s="30" t="s">
        <v>264</v>
      </c>
      <c r="B64" s="63">
        <v>29.25</v>
      </c>
      <c r="C64" s="219">
        <v>44931</v>
      </c>
      <c r="D64" s="49">
        <v>44931.586111111108</v>
      </c>
      <c r="E64" s="219">
        <v>44938</v>
      </c>
      <c r="F64" s="273">
        <f t="shared" si="3"/>
        <v>0.79305555555401952</v>
      </c>
      <c r="G64" s="273">
        <f t="shared" si="4"/>
        <v>6.413888888891961</v>
      </c>
      <c r="H64" s="273">
        <f t="shared" si="0"/>
        <v>7.2069444444459805</v>
      </c>
      <c r="I64" s="77">
        <f t="shared" si="1"/>
        <v>2.7284623470321179E-6</v>
      </c>
      <c r="J64" s="229">
        <f t="shared" si="2"/>
        <v>1.9663876553823163E-5</v>
      </c>
    </row>
    <row r="65" spans="1:10">
      <c r="A65" s="30" t="s">
        <v>264</v>
      </c>
      <c r="B65" s="63">
        <v>7.3</v>
      </c>
      <c r="C65" s="219">
        <v>44932</v>
      </c>
      <c r="D65" s="49">
        <v>44932.598611111112</v>
      </c>
      <c r="E65" s="219">
        <v>44938</v>
      </c>
      <c r="F65" s="273">
        <f t="shared" si="3"/>
        <v>0.79930555555620231</v>
      </c>
      <c r="G65" s="273">
        <f t="shared" si="4"/>
        <v>5.4013888888875954</v>
      </c>
      <c r="H65" s="273">
        <f t="shared" si="0"/>
        <v>6.2006944444437977</v>
      </c>
      <c r="I65" s="77">
        <f t="shared" si="1"/>
        <v>6.8094957720801569E-7</v>
      </c>
      <c r="J65" s="229">
        <f t="shared" si="2"/>
        <v>4.2223602603400954E-6</v>
      </c>
    </row>
    <row r="66" spans="1:10">
      <c r="A66" s="30" t="s">
        <v>264</v>
      </c>
      <c r="B66" s="63">
        <v>306.68</v>
      </c>
      <c r="C66" s="219">
        <v>44932</v>
      </c>
      <c r="D66" s="49">
        <v>44932.598611111112</v>
      </c>
      <c r="E66" s="219">
        <v>44938</v>
      </c>
      <c r="F66" s="273">
        <f t="shared" si="3"/>
        <v>0.79930555555620231</v>
      </c>
      <c r="G66" s="273">
        <f t="shared" si="4"/>
        <v>5.4013888888875954</v>
      </c>
      <c r="H66" s="273">
        <f t="shared" si="0"/>
        <v>6.2006944444437977</v>
      </c>
      <c r="I66" s="77">
        <f t="shared" si="1"/>
        <v>2.8607344703856749E-5</v>
      </c>
      <c r="J66" s="229">
        <f t="shared" si="2"/>
        <v>1.7738540337549326E-4</v>
      </c>
    </row>
    <row r="67" spans="1:10">
      <c r="A67" s="30" t="s">
        <v>264</v>
      </c>
      <c r="B67" s="63">
        <v>21889.07</v>
      </c>
      <c r="C67" s="219">
        <v>44932</v>
      </c>
      <c r="D67" s="49">
        <v>44932.598611111112</v>
      </c>
      <c r="E67" s="219">
        <v>44938</v>
      </c>
      <c r="F67" s="273">
        <f t="shared" si="3"/>
        <v>0.79930555555620231</v>
      </c>
      <c r="G67" s="273">
        <f t="shared" si="4"/>
        <v>5.4013888888875954</v>
      </c>
      <c r="H67" s="273">
        <f t="shared" si="0"/>
        <v>6.2006944444437977</v>
      </c>
      <c r="I67" s="77">
        <f t="shared" si="1"/>
        <v>2.0418291728735152E-3</v>
      </c>
      <c r="J67" s="229">
        <f t="shared" si="2"/>
        <v>1.266075880874008E-2</v>
      </c>
    </row>
    <row r="68" spans="1:10">
      <c r="A68" s="30" t="s">
        <v>264</v>
      </c>
      <c r="B68" s="63">
        <v>188.6</v>
      </c>
      <c r="C68" s="219">
        <v>44928</v>
      </c>
      <c r="D68" s="49">
        <v>44928.603472222225</v>
      </c>
      <c r="E68" s="219">
        <v>44938</v>
      </c>
      <c r="F68" s="273">
        <f t="shared" si="3"/>
        <v>0.80173611111240461</v>
      </c>
      <c r="G68" s="273">
        <f t="shared" si="4"/>
        <v>9.3965277777751908</v>
      </c>
      <c r="H68" s="273">
        <f t="shared" si="0"/>
        <v>10.198263888887595</v>
      </c>
      <c r="I68" s="77">
        <f t="shared" si="1"/>
        <v>1.7592752090607091E-5</v>
      </c>
      <c r="J68" s="229">
        <f t="shared" si="2"/>
        <v>1.7941552835179004E-4</v>
      </c>
    </row>
    <row r="69" spans="1:10">
      <c r="A69" s="30" t="s">
        <v>264</v>
      </c>
      <c r="B69" s="63">
        <v>16.14</v>
      </c>
      <c r="C69" s="219">
        <v>44928</v>
      </c>
      <c r="D69" s="49">
        <v>44928.604861111111</v>
      </c>
      <c r="E69" s="219">
        <v>44938</v>
      </c>
      <c r="F69" s="273">
        <f t="shared" si="3"/>
        <v>0.80243055555547471</v>
      </c>
      <c r="G69" s="273">
        <f t="shared" si="4"/>
        <v>9.3951388888890506</v>
      </c>
      <c r="H69" s="273">
        <f t="shared" si="0"/>
        <v>10.197569444444525</v>
      </c>
      <c r="I69" s="77">
        <f t="shared" si="1"/>
        <v>1.5055515309777225E-6</v>
      </c>
      <c r="J69" s="229">
        <f t="shared" si="2"/>
        <v>1.5352966289335098E-5</v>
      </c>
    </row>
    <row r="70" spans="1:10">
      <c r="A70" s="30" t="s">
        <v>264</v>
      </c>
      <c r="B70" s="63">
        <v>118.62</v>
      </c>
      <c r="C70" s="219">
        <v>44928</v>
      </c>
      <c r="D70" s="49">
        <v>44928.604861111111</v>
      </c>
      <c r="E70" s="219">
        <v>44938</v>
      </c>
      <c r="F70" s="273">
        <f t="shared" si="3"/>
        <v>0.80243055555547471</v>
      </c>
      <c r="G70" s="273">
        <f t="shared" si="4"/>
        <v>9.3951388888890506</v>
      </c>
      <c r="H70" s="273">
        <f t="shared" si="0"/>
        <v>10.197569444444525</v>
      </c>
      <c r="I70" s="77">
        <f t="shared" si="1"/>
        <v>1.1064964225810251E-5</v>
      </c>
      <c r="J70" s="229">
        <f t="shared" si="2"/>
        <v>1.1283574109299439E-4</v>
      </c>
    </row>
    <row r="71" spans="1:10">
      <c r="A71" s="30" t="s">
        <v>264</v>
      </c>
      <c r="B71" s="63">
        <v>118.62</v>
      </c>
      <c r="C71" s="219">
        <v>44930</v>
      </c>
      <c r="D71" s="49">
        <v>44930.564583333333</v>
      </c>
      <c r="E71" s="219">
        <v>44938</v>
      </c>
      <c r="F71" s="273">
        <f t="shared" si="3"/>
        <v>0.78229166666642413</v>
      </c>
      <c r="G71" s="273">
        <f t="shared" si="4"/>
        <v>7.4354166666671517</v>
      </c>
      <c r="H71" s="273">
        <f t="shared" si="0"/>
        <v>8.2177083333335759</v>
      </c>
      <c r="I71" s="77">
        <f t="shared" si="1"/>
        <v>1.1064964225810251E-5</v>
      </c>
      <c r="J71" s="229">
        <f t="shared" si="2"/>
        <v>9.0928648726478793E-5</v>
      </c>
    </row>
    <row r="72" spans="1:10">
      <c r="A72" s="30" t="s">
        <v>264</v>
      </c>
      <c r="B72" s="63">
        <v>314.83</v>
      </c>
      <c r="C72" s="219">
        <v>44932</v>
      </c>
      <c r="D72" s="49">
        <v>44932.598611111112</v>
      </c>
      <c r="E72" s="219">
        <v>44938</v>
      </c>
      <c r="F72" s="273">
        <f t="shared" si="3"/>
        <v>0.79930555555620231</v>
      </c>
      <c r="G72" s="273">
        <f t="shared" si="4"/>
        <v>5.4013888888875954</v>
      </c>
      <c r="H72" s="273">
        <f t="shared" si="0"/>
        <v>6.2006944444437977</v>
      </c>
      <c r="I72" s="77">
        <f t="shared" si="1"/>
        <v>2.9367582930465697E-5</v>
      </c>
      <c r="J72" s="229">
        <f t="shared" si="2"/>
        <v>1.8209940832368115E-4</v>
      </c>
    </row>
    <row r="73" spans="1:10">
      <c r="A73" s="30" t="s">
        <v>264</v>
      </c>
      <c r="B73" s="63">
        <v>118.56</v>
      </c>
      <c r="C73" s="219">
        <v>44927</v>
      </c>
      <c r="D73" s="49">
        <v>44927.538194444445</v>
      </c>
      <c r="E73" s="219">
        <v>44938</v>
      </c>
      <c r="F73" s="273">
        <f t="shared" si="3"/>
        <v>0.76909722222262644</v>
      </c>
      <c r="G73" s="273">
        <f t="shared" si="4"/>
        <v>10.461805555554747</v>
      </c>
      <c r="H73" s="273">
        <f t="shared" si="0"/>
        <v>11.230902777777374</v>
      </c>
      <c r="I73" s="77">
        <f t="shared" si="1"/>
        <v>1.1059367379970184E-5</v>
      </c>
      <c r="J73" s="229">
        <f t="shared" si="2"/>
        <v>1.2420667982816761E-4</v>
      </c>
    </row>
    <row r="74" spans="1:10">
      <c r="A74" s="30" t="s">
        <v>264</v>
      </c>
      <c r="B74" s="63">
        <v>29.39</v>
      </c>
      <c r="C74" s="219">
        <v>44927</v>
      </c>
      <c r="D74" s="49">
        <v>44927.538194444445</v>
      </c>
      <c r="E74" s="219">
        <v>44938</v>
      </c>
      <c r="F74" s="273">
        <f t="shared" si="3"/>
        <v>0.76909722222262644</v>
      </c>
      <c r="G74" s="273">
        <f t="shared" si="4"/>
        <v>10.461805555554747</v>
      </c>
      <c r="H74" s="273">
        <f t="shared" ref="H74:H137" si="5">SUM(F74:G74)</f>
        <v>11.230902777777374</v>
      </c>
      <c r="I74" s="77">
        <f t="shared" ref="I74:I137" si="6">+B74/B$3693</f>
        <v>2.7415216539922716E-6</v>
      </c>
      <c r="J74" s="229">
        <f t="shared" ref="J74:J137" si="7">+H74*I74</f>
        <v>3.0789763159158622E-5</v>
      </c>
    </row>
    <row r="75" spans="1:10">
      <c r="A75" s="30" t="s">
        <v>264</v>
      </c>
      <c r="B75" s="63">
        <v>16.55</v>
      </c>
      <c r="C75" s="219">
        <v>44928</v>
      </c>
      <c r="D75" s="49">
        <v>44928.606944444444</v>
      </c>
      <c r="E75" s="219">
        <v>44938</v>
      </c>
      <c r="F75" s="273">
        <f t="shared" ref="F75:F138" si="8">(D75-C75+1)/2</f>
        <v>0.80347222222189885</v>
      </c>
      <c r="G75" s="273">
        <f t="shared" ref="G75:G138" si="9">E75-D75</f>
        <v>9.3930555555562023</v>
      </c>
      <c r="H75" s="273">
        <f t="shared" si="5"/>
        <v>10.196527777778101</v>
      </c>
      <c r="I75" s="77">
        <f t="shared" si="6"/>
        <v>1.5437966442181727E-6</v>
      </c>
      <c r="J75" s="229">
        <f t="shared" si="7"/>
        <v>1.5741365366011213E-5</v>
      </c>
    </row>
    <row r="76" spans="1:10">
      <c r="A76" s="30" t="s">
        <v>264</v>
      </c>
      <c r="B76" s="63">
        <v>324.83</v>
      </c>
      <c r="C76" s="219">
        <v>44928</v>
      </c>
      <c r="D76" s="49">
        <v>44928.606944444444</v>
      </c>
      <c r="E76" s="219">
        <v>44938</v>
      </c>
      <c r="F76" s="273">
        <f t="shared" si="8"/>
        <v>0.80347222222189885</v>
      </c>
      <c r="G76" s="273">
        <f t="shared" si="9"/>
        <v>9.3930555555562023</v>
      </c>
      <c r="H76" s="273">
        <f t="shared" si="5"/>
        <v>10.196527777778101</v>
      </c>
      <c r="I76" s="77">
        <f t="shared" si="6"/>
        <v>3.0300390570476674E-5</v>
      </c>
      <c r="J76" s="229">
        <f t="shared" si="7"/>
        <v>3.0895877412939103E-4</v>
      </c>
    </row>
    <row r="77" spans="1:10">
      <c r="A77" s="30" t="s">
        <v>264</v>
      </c>
      <c r="B77" s="63">
        <v>23042.28</v>
      </c>
      <c r="C77" s="219">
        <v>44928</v>
      </c>
      <c r="D77" s="49">
        <v>44928.607638888891</v>
      </c>
      <c r="E77" s="219">
        <v>44938</v>
      </c>
      <c r="F77" s="273">
        <f t="shared" si="8"/>
        <v>0.80381944444525288</v>
      </c>
      <c r="G77" s="273">
        <f t="shared" si="9"/>
        <v>9.3923611111094942</v>
      </c>
      <c r="H77" s="273">
        <f t="shared" si="5"/>
        <v>10.196180555554747</v>
      </c>
      <c r="I77" s="77">
        <f t="shared" si="6"/>
        <v>2.1494014827272215E-3</v>
      </c>
      <c r="J77" s="229">
        <f t="shared" si="7"/>
        <v>2.1915685604263838E-2</v>
      </c>
    </row>
    <row r="78" spans="1:10">
      <c r="A78" s="30" t="s">
        <v>264</v>
      </c>
      <c r="B78" s="63">
        <v>118.51</v>
      </c>
      <c r="C78" s="219">
        <v>44930</v>
      </c>
      <c r="D78" s="49">
        <v>44930.566666666666</v>
      </c>
      <c r="E78" s="219">
        <v>44938</v>
      </c>
      <c r="F78" s="273">
        <f t="shared" si="8"/>
        <v>0.78333333333284827</v>
      </c>
      <c r="G78" s="273">
        <f t="shared" si="9"/>
        <v>7.4333333333343035</v>
      </c>
      <c r="H78" s="273">
        <f t="shared" si="5"/>
        <v>8.2166666666671517</v>
      </c>
      <c r="I78" s="77">
        <f t="shared" si="6"/>
        <v>1.105470334177013E-5</v>
      </c>
      <c r="J78" s="229">
        <f t="shared" si="7"/>
        <v>9.0832812458216589E-5</v>
      </c>
    </row>
    <row r="79" spans="1:10">
      <c r="A79" s="30" t="s">
        <v>264</v>
      </c>
      <c r="B79" s="63">
        <v>118.67</v>
      </c>
      <c r="C79" s="219">
        <v>44930</v>
      </c>
      <c r="D79" s="49">
        <v>44930.567361111112</v>
      </c>
      <c r="E79" s="219">
        <v>44938</v>
      </c>
      <c r="F79" s="273">
        <f t="shared" si="8"/>
        <v>0.78368055555620231</v>
      </c>
      <c r="G79" s="273">
        <f t="shared" si="9"/>
        <v>7.4326388888875954</v>
      </c>
      <c r="H79" s="273">
        <f t="shared" si="5"/>
        <v>8.2163194444437977</v>
      </c>
      <c r="I79" s="77">
        <f t="shared" si="6"/>
        <v>1.1069628264010305E-5</v>
      </c>
      <c r="J79" s="229">
        <f t="shared" si="7"/>
        <v>9.0951601948352509E-5</v>
      </c>
    </row>
    <row r="80" spans="1:10">
      <c r="A80" s="30" t="s">
        <v>264</v>
      </c>
      <c r="B80" s="63">
        <v>29.4</v>
      </c>
      <c r="C80" s="219">
        <v>44930</v>
      </c>
      <c r="D80" s="49">
        <v>44930.568749999999</v>
      </c>
      <c r="E80" s="219">
        <v>44938</v>
      </c>
      <c r="F80" s="273">
        <f t="shared" si="8"/>
        <v>0.7843749999992724</v>
      </c>
      <c r="G80" s="273">
        <f t="shared" si="9"/>
        <v>7.4312500000014552</v>
      </c>
      <c r="H80" s="273">
        <f t="shared" si="5"/>
        <v>8.2156250000007276</v>
      </c>
      <c r="I80" s="77">
        <f t="shared" si="6"/>
        <v>2.7424544616322824E-6</v>
      </c>
      <c r="J80" s="229">
        <f t="shared" si="7"/>
        <v>2.2530977436349716E-5</v>
      </c>
    </row>
    <row r="81" spans="1:10">
      <c r="A81" s="30" t="s">
        <v>264</v>
      </c>
      <c r="B81" s="63">
        <v>21932.87</v>
      </c>
      <c r="C81" s="219">
        <v>44932</v>
      </c>
      <c r="D81" s="49">
        <v>44932.613194444442</v>
      </c>
      <c r="E81" s="219">
        <v>44938</v>
      </c>
      <c r="F81" s="273">
        <f t="shared" si="8"/>
        <v>0.80659722222117125</v>
      </c>
      <c r="G81" s="273">
        <f t="shared" si="9"/>
        <v>5.3868055555576575</v>
      </c>
      <c r="H81" s="273">
        <f t="shared" si="5"/>
        <v>6.1934027777788287</v>
      </c>
      <c r="I81" s="77">
        <f t="shared" si="6"/>
        <v>2.045914870336763E-3</v>
      </c>
      <c r="J81" s="229">
        <f t="shared" si="7"/>
        <v>1.267117484104272E-2</v>
      </c>
    </row>
    <row r="82" spans="1:10">
      <c r="A82" s="30" t="s">
        <v>264</v>
      </c>
      <c r="B82" s="63">
        <v>16.07</v>
      </c>
      <c r="C82" s="219">
        <v>44932</v>
      </c>
      <c r="D82" s="49">
        <v>44932.613194444442</v>
      </c>
      <c r="E82" s="219">
        <v>44938</v>
      </c>
      <c r="F82" s="273">
        <f t="shared" si="8"/>
        <v>0.80659722222117125</v>
      </c>
      <c r="G82" s="273">
        <f t="shared" si="9"/>
        <v>5.3868055555576575</v>
      </c>
      <c r="H82" s="273">
        <f t="shared" si="5"/>
        <v>6.1934027777788287</v>
      </c>
      <c r="I82" s="77">
        <f t="shared" si="6"/>
        <v>1.4990218774976456E-6</v>
      </c>
      <c r="J82" s="229">
        <f t="shared" si="7"/>
        <v>9.2840462600451528E-6</v>
      </c>
    </row>
    <row r="83" spans="1:10">
      <c r="A83" s="30" t="s">
        <v>264</v>
      </c>
      <c r="B83" s="63">
        <v>22511.05</v>
      </c>
      <c r="C83" s="219">
        <v>44932</v>
      </c>
      <c r="D83" s="49">
        <v>44932.613888888889</v>
      </c>
      <c r="E83" s="219">
        <v>44938</v>
      </c>
      <c r="F83" s="273">
        <f t="shared" si="8"/>
        <v>0.80694444444452529</v>
      </c>
      <c r="G83" s="273">
        <f t="shared" si="9"/>
        <v>5.3861111111109494</v>
      </c>
      <c r="H83" s="273">
        <f t="shared" si="5"/>
        <v>6.1930555555554747</v>
      </c>
      <c r="I83" s="77">
        <f t="shared" si="6"/>
        <v>2.099847942466918E-3</v>
      </c>
      <c r="J83" s="229">
        <f t="shared" si="7"/>
        <v>1.3004474965916479E-2</v>
      </c>
    </row>
    <row r="84" spans="1:10">
      <c r="A84" s="30" t="s">
        <v>264</v>
      </c>
      <c r="B84" s="63">
        <v>29.42</v>
      </c>
      <c r="C84" s="219">
        <v>44928</v>
      </c>
      <c r="D84" s="49">
        <v>44928.60833333333</v>
      </c>
      <c r="E84" s="219">
        <v>44938</v>
      </c>
      <c r="F84" s="273">
        <f t="shared" si="8"/>
        <v>0.80416666666496894</v>
      </c>
      <c r="G84" s="273">
        <f t="shared" si="9"/>
        <v>9.3916666666700621</v>
      </c>
      <c r="H84" s="273">
        <f t="shared" si="5"/>
        <v>10.195833333335031</v>
      </c>
      <c r="I84" s="77">
        <f t="shared" si="6"/>
        <v>2.7443200769123046E-6</v>
      </c>
      <c r="J84" s="229">
        <f t="shared" si="7"/>
        <v>2.7980630117523033E-5</v>
      </c>
    </row>
    <row r="85" spans="1:10">
      <c r="A85" s="30" t="s">
        <v>264</v>
      </c>
      <c r="B85" s="63">
        <v>7.51</v>
      </c>
      <c r="C85" s="219">
        <v>44929</v>
      </c>
      <c r="D85" s="49">
        <v>44929.453472222223</v>
      </c>
      <c r="E85" s="219">
        <v>44938</v>
      </c>
      <c r="F85" s="273">
        <f t="shared" si="8"/>
        <v>0.72673611111167702</v>
      </c>
      <c r="G85" s="273">
        <f t="shared" si="9"/>
        <v>8.546527777776646</v>
      </c>
      <c r="H85" s="273">
        <f t="shared" si="5"/>
        <v>9.273263888888323</v>
      </c>
      <c r="I85" s="77">
        <f t="shared" si="6"/>
        <v>7.0053853764824632E-7</v>
      </c>
      <c r="J85" s="229">
        <f t="shared" si="7"/>
        <v>6.4962787239481153E-6</v>
      </c>
    </row>
    <row r="86" spans="1:10">
      <c r="A86" s="30" t="s">
        <v>264</v>
      </c>
      <c r="B86" s="63">
        <v>16.14</v>
      </c>
      <c r="C86" s="219">
        <v>44929</v>
      </c>
      <c r="D86" s="49">
        <v>44929.454861111109</v>
      </c>
      <c r="E86" s="219">
        <v>44938</v>
      </c>
      <c r="F86" s="273">
        <f t="shared" si="8"/>
        <v>0.72743055555474712</v>
      </c>
      <c r="G86" s="273">
        <f t="shared" si="9"/>
        <v>8.5451388888905058</v>
      </c>
      <c r="H86" s="273">
        <f t="shared" si="5"/>
        <v>9.2725694444452529</v>
      </c>
      <c r="I86" s="77">
        <f t="shared" si="6"/>
        <v>1.5055515309777225E-6</v>
      </c>
      <c r="J86" s="229">
        <f t="shared" si="7"/>
        <v>1.39603311231818E-5</v>
      </c>
    </row>
    <row r="87" spans="1:10">
      <c r="A87" s="30" t="s">
        <v>264</v>
      </c>
      <c r="B87" s="63">
        <v>7.53</v>
      </c>
      <c r="C87" s="219">
        <v>44930</v>
      </c>
      <c r="D87" s="49">
        <v>44930.570833333331</v>
      </c>
      <c r="E87" s="219">
        <v>44938</v>
      </c>
      <c r="F87" s="273">
        <f t="shared" si="8"/>
        <v>0.78541666666569654</v>
      </c>
      <c r="G87" s="273">
        <f t="shared" si="9"/>
        <v>7.4291666666686069</v>
      </c>
      <c r="H87" s="273">
        <f t="shared" si="5"/>
        <v>8.2145833333343035</v>
      </c>
      <c r="I87" s="77">
        <f t="shared" si="6"/>
        <v>7.0240415292826824E-7</v>
      </c>
      <c r="J87" s="229">
        <f t="shared" si="7"/>
        <v>5.7699574479093518E-6</v>
      </c>
    </row>
    <row r="88" spans="1:10">
      <c r="A88" s="30" t="s">
        <v>264</v>
      </c>
      <c r="B88" s="63">
        <v>316.89</v>
      </c>
      <c r="C88" s="219">
        <v>44930</v>
      </c>
      <c r="D88" s="49">
        <v>44930.571527777778</v>
      </c>
      <c r="E88" s="219">
        <v>44938</v>
      </c>
      <c r="F88" s="273">
        <f t="shared" si="8"/>
        <v>0.78576388888905058</v>
      </c>
      <c r="G88" s="273">
        <f t="shared" si="9"/>
        <v>7.4284722222218988</v>
      </c>
      <c r="H88" s="273">
        <f t="shared" si="5"/>
        <v>8.2142361111109494</v>
      </c>
      <c r="I88" s="77">
        <f t="shared" si="6"/>
        <v>2.9559741304307957E-5</v>
      </c>
      <c r="J88" s="229">
        <f t="shared" si="7"/>
        <v>2.428106944569443E-4</v>
      </c>
    </row>
    <row r="89" spans="1:10">
      <c r="A89" s="30" t="s">
        <v>264</v>
      </c>
      <c r="B89" s="63">
        <v>29.44</v>
      </c>
      <c r="C89" s="219">
        <v>44932</v>
      </c>
      <c r="D89" s="49">
        <v>44932.614583333336</v>
      </c>
      <c r="E89" s="219">
        <v>44938</v>
      </c>
      <c r="F89" s="273">
        <f t="shared" si="8"/>
        <v>0.80729166666787933</v>
      </c>
      <c r="G89" s="273">
        <f t="shared" si="9"/>
        <v>5.3854166666642413</v>
      </c>
      <c r="H89" s="273">
        <f t="shared" si="5"/>
        <v>6.1927083333321207</v>
      </c>
      <c r="I89" s="77">
        <f t="shared" si="6"/>
        <v>2.7461856921923263E-6</v>
      </c>
      <c r="J89" s="229">
        <f t="shared" si="7"/>
        <v>1.7006327020916856E-5</v>
      </c>
    </row>
    <row r="90" spans="1:10">
      <c r="A90" s="30" t="s">
        <v>264</v>
      </c>
      <c r="B90" s="63">
        <v>29.37</v>
      </c>
      <c r="C90" s="219">
        <v>44930</v>
      </c>
      <c r="D90" s="49">
        <v>44930.571527777778</v>
      </c>
      <c r="E90" s="219">
        <v>44938</v>
      </c>
      <c r="F90" s="273">
        <f t="shared" si="8"/>
        <v>0.78576388888905058</v>
      </c>
      <c r="G90" s="273">
        <f t="shared" si="9"/>
        <v>7.4284722222218988</v>
      </c>
      <c r="H90" s="273">
        <f t="shared" si="5"/>
        <v>8.2142361111109494</v>
      </c>
      <c r="I90" s="77">
        <f t="shared" si="6"/>
        <v>2.7396560387122494E-6</v>
      </c>
      <c r="J90" s="229">
        <f t="shared" si="7"/>
        <v>2.2504181565213338E-5</v>
      </c>
    </row>
    <row r="91" spans="1:10">
      <c r="A91" s="30" t="s">
        <v>264</v>
      </c>
      <c r="B91" s="63">
        <v>29.42</v>
      </c>
      <c r="C91" s="219">
        <v>44932</v>
      </c>
      <c r="D91" s="49">
        <v>44932.614583333336</v>
      </c>
      <c r="E91" s="219">
        <v>44938</v>
      </c>
      <c r="F91" s="273">
        <f t="shared" si="8"/>
        <v>0.80729166666787933</v>
      </c>
      <c r="G91" s="273">
        <f t="shared" si="9"/>
        <v>5.3854166666642413</v>
      </c>
      <c r="H91" s="273">
        <f t="shared" si="5"/>
        <v>6.1927083333321207</v>
      </c>
      <c r="I91" s="77">
        <f t="shared" si="6"/>
        <v>2.7443200769123046E-6</v>
      </c>
      <c r="J91" s="229">
        <f t="shared" si="7"/>
        <v>1.6994773809625473E-5</v>
      </c>
    </row>
    <row r="92" spans="1:10">
      <c r="A92" s="30" t="s">
        <v>264</v>
      </c>
      <c r="B92" s="63">
        <v>29.31</v>
      </c>
      <c r="C92" s="219">
        <v>44932</v>
      </c>
      <c r="D92" s="49">
        <v>44932.615277777775</v>
      </c>
      <c r="E92" s="219">
        <v>44938</v>
      </c>
      <c r="F92" s="273">
        <f t="shared" si="8"/>
        <v>0.80763888888759539</v>
      </c>
      <c r="G92" s="273">
        <f t="shared" si="9"/>
        <v>5.3847222222248092</v>
      </c>
      <c r="H92" s="273">
        <f t="shared" si="5"/>
        <v>6.1923611111124046</v>
      </c>
      <c r="I92" s="77">
        <f t="shared" si="6"/>
        <v>2.7340591928721835E-6</v>
      </c>
      <c r="J92" s="229">
        <f t="shared" si="7"/>
        <v>1.6930281821421077E-5</v>
      </c>
    </row>
    <row r="93" spans="1:10">
      <c r="A93" s="30" t="s">
        <v>264</v>
      </c>
      <c r="B93" s="63">
        <v>188.68</v>
      </c>
      <c r="C93" s="219">
        <v>44930</v>
      </c>
      <c r="D93" s="49">
        <v>44930.572222222225</v>
      </c>
      <c r="E93" s="219">
        <v>44938</v>
      </c>
      <c r="F93" s="273">
        <f t="shared" si="8"/>
        <v>0.78611111111240461</v>
      </c>
      <c r="G93" s="273">
        <f t="shared" si="9"/>
        <v>7.4277777777751908</v>
      </c>
      <c r="H93" s="273">
        <f t="shared" si="5"/>
        <v>8.2138888888875954</v>
      </c>
      <c r="I93" s="77">
        <f t="shared" si="6"/>
        <v>1.7600214551727178E-5</v>
      </c>
      <c r="J93" s="229">
        <f t="shared" si="7"/>
        <v>1.4456620674846963E-4</v>
      </c>
    </row>
    <row r="94" spans="1:10">
      <c r="A94" s="30" t="s">
        <v>264</v>
      </c>
      <c r="B94" s="63">
        <v>21700.67</v>
      </c>
      <c r="C94" s="219">
        <v>44930</v>
      </c>
      <c r="D94" s="49">
        <v>44930.572916666664</v>
      </c>
      <c r="E94" s="219">
        <v>44938</v>
      </c>
      <c r="F94" s="273">
        <f t="shared" si="8"/>
        <v>0.78645833333212067</v>
      </c>
      <c r="G94" s="273">
        <f t="shared" si="9"/>
        <v>7.4270833333357587</v>
      </c>
      <c r="H94" s="273">
        <f t="shared" si="5"/>
        <v>8.2135416666678793</v>
      </c>
      <c r="I94" s="77">
        <f t="shared" si="6"/>
        <v>2.0242550769357082E-3</v>
      </c>
      <c r="J94" s="229">
        <f t="shared" si="7"/>
        <v>1.6626303418375434E-2</v>
      </c>
    </row>
    <row r="95" spans="1:10">
      <c r="A95" s="30" t="s">
        <v>264</v>
      </c>
      <c r="B95" s="63">
        <v>316.51</v>
      </c>
      <c r="C95" s="219">
        <v>44930</v>
      </c>
      <c r="D95" s="49">
        <v>44930.572916666664</v>
      </c>
      <c r="E95" s="219">
        <v>44938</v>
      </c>
      <c r="F95" s="273">
        <f t="shared" si="8"/>
        <v>0.78645833333212067</v>
      </c>
      <c r="G95" s="273">
        <f t="shared" si="9"/>
        <v>7.4270833333357587</v>
      </c>
      <c r="H95" s="273">
        <f t="shared" si="5"/>
        <v>8.2135416666678793</v>
      </c>
      <c r="I95" s="77">
        <f t="shared" si="6"/>
        <v>2.9524294613987541E-5</v>
      </c>
      <c r="J95" s="229">
        <f t="shared" si="7"/>
        <v>2.4249902399096473E-4</v>
      </c>
    </row>
    <row r="96" spans="1:10">
      <c r="A96" s="30" t="s">
        <v>264</v>
      </c>
      <c r="B96" s="63">
        <v>29.42</v>
      </c>
      <c r="C96" s="219">
        <v>44931</v>
      </c>
      <c r="D96" s="49">
        <v>44931.588888888888</v>
      </c>
      <c r="E96" s="219">
        <v>44938</v>
      </c>
      <c r="F96" s="273">
        <f t="shared" si="8"/>
        <v>0.79444444444379769</v>
      </c>
      <c r="G96" s="273">
        <f t="shared" si="9"/>
        <v>6.4111111111124046</v>
      </c>
      <c r="H96" s="273">
        <f t="shared" si="5"/>
        <v>7.2055555555562023</v>
      </c>
      <c r="I96" s="77">
        <f t="shared" si="6"/>
        <v>2.7443200769123046E-6</v>
      </c>
      <c r="J96" s="229">
        <f t="shared" si="7"/>
        <v>1.9774350776419881E-5</v>
      </c>
    </row>
    <row r="97" spans="1:10">
      <c r="A97" s="30" t="s">
        <v>264</v>
      </c>
      <c r="B97" s="63">
        <v>21013.45</v>
      </c>
      <c r="C97" s="219">
        <v>44931</v>
      </c>
      <c r="D97" s="49">
        <v>44931.589583333334</v>
      </c>
      <c r="E97" s="219">
        <v>44938</v>
      </c>
      <c r="F97" s="273">
        <f t="shared" si="8"/>
        <v>0.79479166666715173</v>
      </c>
      <c r="G97" s="273">
        <f t="shared" si="9"/>
        <v>6.4104166666656965</v>
      </c>
      <c r="H97" s="273">
        <f t="shared" si="5"/>
        <v>7.2052083333328483</v>
      </c>
      <c r="I97" s="77">
        <f t="shared" si="6"/>
        <v>1.9601506702988736E-3</v>
      </c>
      <c r="J97" s="229">
        <f t="shared" si="7"/>
        <v>1.4123293944225412E-2</v>
      </c>
    </row>
    <row r="98" spans="1:10">
      <c r="A98" s="30" t="s">
        <v>264</v>
      </c>
      <c r="B98" s="63">
        <v>317.56</v>
      </c>
      <c r="C98" s="219">
        <v>44932</v>
      </c>
      <c r="D98" s="49">
        <v>44932.615972222222</v>
      </c>
      <c r="E98" s="219">
        <v>44938</v>
      </c>
      <c r="F98" s="273">
        <f t="shared" si="8"/>
        <v>0.80798611111094942</v>
      </c>
      <c r="G98" s="273">
        <f t="shared" si="9"/>
        <v>5.3840277777781012</v>
      </c>
      <c r="H98" s="273">
        <f t="shared" si="5"/>
        <v>6.1920138888890506</v>
      </c>
      <c r="I98" s="77">
        <f t="shared" si="6"/>
        <v>2.9622239416188696E-5</v>
      </c>
      <c r="J98" s="229">
        <f t="shared" si="7"/>
        <v>1.8342131788503708E-4</v>
      </c>
    </row>
    <row r="99" spans="1:10">
      <c r="A99" s="30" t="s">
        <v>264</v>
      </c>
      <c r="B99" s="63">
        <v>7.71</v>
      </c>
      <c r="C99" s="219">
        <v>44932</v>
      </c>
      <c r="D99" s="49">
        <v>44932.616666666669</v>
      </c>
      <c r="E99" s="219">
        <v>44938</v>
      </c>
      <c r="F99" s="273">
        <f t="shared" si="8"/>
        <v>0.80833333333430346</v>
      </c>
      <c r="G99" s="273">
        <f t="shared" si="9"/>
        <v>5.3833333333313931</v>
      </c>
      <c r="H99" s="273">
        <f t="shared" si="5"/>
        <v>6.1916666666656965</v>
      </c>
      <c r="I99" s="77">
        <f t="shared" si="6"/>
        <v>7.1919469044846587E-7</v>
      </c>
      <c r="J99" s="229">
        <f t="shared" si="7"/>
        <v>4.4530137916927198E-6</v>
      </c>
    </row>
    <row r="100" spans="1:10">
      <c r="A100" s="30" t="s">
        <v>264</v>
      </c>
      <c r="B100" s="63">
        <v>118.62</v>
      </c>
      <c r="C100" s="219">
        <v>44929</v>
      </c>
      <c r="D100" s="49">
        <v>44929.457638888889</v>
      </c>
      <c r="E100" s="219">
        <v>44938</v>
      </c>
      <c r="F100" s="273">
        <f t="shared" si="8"/>
        <v>0.72881944444452529</v>
      </c>
      <c r="G100" s="273">
        <f t="shared" si="9"/>
        <v>8.5423611111109494</v>
      </c>
      <c r="H100" s="273">
        <f t="shared" si="5"/>
        <v>9.2711805555554747</v>
      </c>
      <c r="I100" s="77">
        <f t="shared" si="6"/>
        <v>1.1064964225810251E-5</v>
      </c>
      <c r="J100" s="229">
        <f t="shared" si="7"/>
        <v>1.0258528117824893E-4</v>
      </c>
    </row>
    <row r="101" spans="1:10">
      <c r="A101" s="30" t="s">
        <v>264</v>
      </c>
      <c r="B101" s="63">
        <v>188.53</v>
      </c>
      <c r="C101" s="219">
        <v>44929</v>
      </c>
      <c r="D101" s="49">
        <v>44929.457638888889</v>
      </c>
      <c r="E101" s="219">
        <v>44938</v>
      </c>
      <c r="F101" s="273">
        <f t="shared" si="8"/>
        <v>0.72881944444452529</v>
      </c>
      <c r="G101" s="273">
        <f t="shared" si="9"/>
        <v>8.5423611111109494</v>
      </c>
      <c r="H101" s="273">
        <f t="shared" si="5"/>
        <v>9.2711805555554747</v>
      </c>
      <c r="I101" s="77">
        <f t="shared" si="6"/>
        <v>1.7586222437127014E-5</v>
      </c>
      <c r="J101" s="229">
        <f t="shared" si="7"/>
        <v>1.6304504350476539E-4</v>
      </c>
    </row>
    <row r="102" spans="1:10">
      <c r="A102" s="30" t="s">
        <v>264</v>
      </c>
      <c r="B102" s="63">
        <v>118.38</v>
      </c>
      <c r="C102" s="219">
        <v>44930</v>
      </c>
      <c r="D102" s="49">
        <v>44930.574305555558</v>
      </c>
      <c r="E102" s="219">
        <v>44938</v>
      </c>
      <c r="F102" s="273">
        <f t="shared" si="8"/>
        <v>0.78715277777882875</v>
      </c>
      <c r="G102" s="273">
        <f t="shared" si="9"/>
        <v>7.4256944444423425</v>
      </c>
      <c r="H102" s="273">
        <f t="shared" si="5"/>
        <v>8.2128472222211713</v>
      </c>
      <c r="I102" s="77">
        <f t="shared" si="6"/>
        <v>1.1042576842449985E-5</v>
      </c>
      <c r="J102" s="229">
        <f t="shared" si="7"/>
        <v>9.069099654667919E-5</v>
      </c>
    </row>
    <row r="103" spans="1:10">
      <c r="A103" s="30" t="s">
        <v>264</v>
      </c>
      <c r="B103" s="63">
        <v>29.27</v>
      </c>
      <c r="C103" s="219">
        <v>44931</v>
      </c>
      <c r="D103" s="49">
        <v>44931.589583333334</v>
      </c>
      <c r="E103" s="219">
        <v>44938</v>
      </c>
      <c r="F103" s="273">
        <f t="shared" si="8"/>
        <v>0.79479166666715173</v>
      </c>
      <c r="G103" s="273">
        <f t="shared" si="9"/>
        <v>6.4104166666656965</v>
      </c>
      <c r="H103" s="273">
        <f t="shared" si="5"/>
        <v>7.2052083333328483</v>
      </c>
      <c r="I103" s="77">
        <f t="shared" si="6"/>
        <v>2.7303279623121396E-6</v>
      </c>
      <c r="J103" s="229">
        <f t="shared" si="7"/>
        <v>1.9672581786783124E-5</v>
      </c>
    </row>
    <row r="104" spans="1:10">
      <c r="A104" s="30" t="s">
        <v>264</v>
      </c>
      <c r="B104" s="63">
        <v>118.75</v>
      </c>
      <c r="C104" s="219">
        <v>44932</v>
      </c>
      <c r="D104" s="49">
        <v>44932.617361111108</v>
      </c>
      <c r="E104" s="219">
        <v>44938</v>
      </c>
      <c r="F104" s="273">
        <f t="shared" si="8"/>
        <v>0.80868055555401952</v>
      </c>
      <c r="G104" s="273">
        <f t="shared" si="9"/>
        <v>5.382638888891961</v>
      </c>
      <c r="H104" s="273">
        <f t="shared" si="5"/>
        <v>6.1913194444459805</v>
      </c>
      <c r="I104" s="77">
        <f t="shared" si="6"/>
        <v>1.1077090725130392E-5</v>
      </c>
      <c r="J104" s="229">
        <f t="shared" si="7"/>
        <v>6.8581807194392015E-5</v>
      </c>
    </row>
    <row r="105" spans="1:10">
      <c r="A105" s="30" t="s">
        <v>264</v>
      </c>
      <c r="B105" s="63">
        <v>118.6</v>
      </c>
      <c r="C105" s="219">
        <v>44929</v>
      </c>
      <c r="D105" s="49">
        <v>44929.459722222222</v>
      </c>
      <c r="E105" s="219">
        <v>44938</v>
      </c>
      <c r="F105" s="273">
        <f t="shared" si="8"/>
        <v>0.72986111111094942</v>
      </c>
      <c r="G105" s="273">
        <f t="shared" si="9"/>
        <v>8.5402777777781012</v>
      </c>
      <c r="H105" s="273">
        <f t="shared" si="5"/>
        <v>9.2701388888890506</v>
      </c>
      <c r="I105" s="77">
        <f t="shared" si="6"/>
        <v>1.1063098610530227E-5</v>
      </c>
      <c r="J105" s="229">
        <f t="shared" si="7"/>
        <v>1.0255646066109068E-4</v>
      </c>
    </row>
    <row r="106" spans="1:10">
      <c r="A106" s="30" t="s">
        <v>264</v>
      </c>
      <c r="B106" s="63">
        <v>7.55</v>
      </c>
      <c r="C106" s="219">
        <v>44930</v>
      </c>
      <c r="D106" s="49">
        <v>44930.574999999997</v>
      </c>
      <c r="E106" s="219">
        <v>44938</v>
      </c>
      <c r="F106" s="273">
        <f t="shared" si="8"/>
        <v>0.78749999999854481</v>
      </c>
      <c r="G106" s="273">
        <f t="shared" si="9"/>
        <v>7.4250000000029104</v>
      </c>
      <c r="H106" s="273">
        <f t="shared" si="5"/>
        <v>8.2125000000014552</v>
      </c>
      <c r="I106" s="77">
        <f t="shared" si="6"/>
        <v>7.0426976820829016E-7</v>
      </c>
      <c r="J106" s="229">
        <f t="shared" si="7"/>
        <v>5.7838154714116075E-6</v>
      </c>
    </row>
    <row r="107" spans="1:10">
      <c r="A107" s="30" t="s">
        <v>264</v>
      </c>
      <c r="B107" s="63">
        <v>324.91000000000003</v>
      </c>
      <c r="C107" s="219">
        <v>44930</v>
      </c>
      <c r="D107" s="49">
        <v>44930.576388888891</v>
      </c>
      <c r="E107" s="219">
        <v>44938</v>
      </c>
      <c r="F107" s="273">
        <f t="shared" si="8"/>
        <v>0.78819444444525288</v>
      </c>
      <c r="G107" s="273">
        <f t="shared" si="9"/>
        <v>7.4236111111094942</v>
      </c>
      <c r="H107" s="273">
        <f t="shared" si="5"/>
        <v>8.2118055555547471</v>
      </c>
      <c r="I107" s="77">
        <f t="shared" si="6"/>
        <v>3.0307853031596768E-5</v>
      </c>
      <c r="J107" s="229">
        <f t="shared" si="7"/>
        <v>2.488821959018031E-4</v>
      </c>
    </row>
    <row r="108" spans="1:10">
      <c r="A108" s="30" t="s">
        <v>264</v>
      </c>
      <c r="B108" s="63">
        <v>16.12</v>
      </c>
      <c r="C108" s="219">
        <v>44931</v>
      </c>
      <c r="D108" s="49">
        <v>44931.592361111114</v>
      </c>
      <c r="E108" s="219">
        <v>44938</v>
      </c>
      <c r="F108" s="273">
        <f t="shared" si="8"/>
        <v>0.7961805555569299</v>
      </c>
      <c r="G108" s="273">
        <f t="shared" si="9"/>
        <v>6.4076388888861402</v>
      </c>
      <c r="H108" s="273">
        <f t="shared" si="5"/>
        <v>7.2038194444430701</v>
      </c>
      <c r="I108" s="77">
        <f t="shared" si="6"/>
        <v>1.5036859156977006E-6</v>
      </c>
      <c r="J108" s="229">
        <f t="shared" si="7"/>
        <v>1.0832281837838279E-5</v>
      </c>
    </row>
    <row r="109" spans="1:10">
      <c r="A109" s="30" t="s">
        <v>264</v>
      </c>
      <c r="B109" s="63">
        <v>118.54</v>
      </c>
      <c r="C109" s="219">
        <v>44930</v>
      </c>
      <c r="D109" s="49">
        <v>44930.57708333333</v>
      </c>
      <c r="E109" s="219">
        <v>44938</v>
      </c>
      <c r="F109" s="273">
        <f t="shared" si="8"/>
        <v>0.78854166666496894</v>
      </c>
      <c r="G109" s="273">
        <f t="shared" si="9"/>
        <v>7.4229166666700621</v>
      </c>
      <c r="H109" s="273">
        <f t="shared" si="5"/>
        <v>8.2114583333350311</v>
      </c>
      <c r="I109" s="77">
        <f t="shared" si="6"/>
        <v>1.1057501764690162E-5</v>
      </c>
      <c r="J109" s="229">
        <f t="shared" si="7"/>
        <v>9.0798215011531847E-5</v>
      </c>
    </row>
    <row r="110" spans="1:10">
      <c r="A110" s="30" t="s">
        <v>264</v>
      </c>
      <c r="B110" s="63">
        <v>118.51</v>
      </c>
      <c r="C110" s="219">
        <v>44930</v>
      </c>
      <c r="D110" s="49">
        <v>44930.577777777777</v>
      </c>
      <c r="E110" s="219">
        <v>44938</v>
      </c>
      <c r="F110" s="273">
        <f t="shared" si="8"/>
        <v>0.78888888888832298</v>
      </c>
      <c r="G110" s="273">
        <f t="shared" si="9"/>
        <v>7.422222222223354</v>
      </c>
      <c r="H110" s="273">
        <f t="shared" si="5"/>
        <v>8.211111111111677</v>
      </c>
      <c r="I110" s="77">
        <f t="shared" si="6"/>
        <v>1.105470334177013E-5</v>
      </c>
      <c r="J110" s="229">
        <f t="shared" si="7"/>
        <v>9.07713974396521E-5</v>
      </c>
    </row>
    <row r="111" spans="1:10">
      <c r="A111" s="30" t="s">
        <v>264</v>
      </c>
      <c r="B111" s="63">
        <v>7.53</v>
      </c>
      <c r="C111" s="219">
        <v>44931</v>
      </c>
      <c r="D111" s="49">
        <v>44931.592361111114</v>
      </c>
      <c r="E111" s="219">
        <v>44938</v>
      </c>
      <c r="F111" s="273">
        <f t="shared" si="8"/>
        <v>0.7961805555569299</v>
      </c>
      <c r="G111" s="273">
        <f t="shared" si="9"/>
        <v>6.4076388888861402</v>
      </c>
      <c r="H111" s="273">
        <f t="shared" si="5"/>
        <v>7.2038194444430701</v>
      </c>
      <c r="I111" s="77">
        <f t="shared" si="6"/>
        <v>7.0240415292826824E-7</v>
      </c>
      <c r="J111" s="229">
        <f t="shared" si="7"/>
        <v>5.0599926947222224E-6</v>
      </c>
    </row>
    <row r="112" spans="1:10">
      <c r="A112" s="30" t="s">
        <v>264</v>
      </c>
      <c r="B112" s="63">
        <v>116.78</v>
      </c>
      <c r="C112" s="219">
        <v>44928</v>
      </c>
      <c r="D112" s="49">
        <v>44928.302083333336</v>
      </c>
      <c r="E112" s="219">
        <v>44945</v>
      </c>
      <c r="F112" s="273">
        <f t="shared" si="8"/>
        <v>0.65104166666787933</v>
      </c>
      <c r="G112" s="273">
        <f t="shared" si="9"/>
        <v>16.697916666664241</v>
      </c>
      <c r="H112" s="273">
        <f t="shared" si="5"/>
        <v>17.348958333332121</v>
      </c>
      <c r="I112" s="77">
        <f t="shared" si="6"/>
        <v>1.0893327620048229E-5</v>
      </c>
      <c r="J112" s="229">
        <f t="shared" si="7"/>
        <v>1.8898788699155269E-4</v>
      </c>
    </row>
    <row r="113" spans="1:10">
      <c r="A113" s="30" t="s">
        <v>264</v>
      </c>
      <c r="B113" s="63">
        <v>116.51</v>
      </c>
      <c r="C113" s="219">
        <v>44929</v>
      </c>
      <c r="D113" s="49">
        <v>44929.289583333331</v>
      </c>
      <c r="E113" s="219">
        <v>44945</v>
      </c>
      <c r="F113" s="273">
        <f t="shared" si="8"/>
        <v>0.64479166666569654</v>
      </c>
      <c r="G113" s="273">
        <f t="shared" si="9"/>
        <v>15.710416666668607</v>
      </c>
      <c r="H113" s="273">
        <f t="shared" si="5"/>
        <v>16.355208333334303</v>
      </c>
      <c r="I113" s="77">
        <f t="shared" si="6"/>
        <v>1.0868141813767933E-5</v>
      </c>
      <c r="J113" s="229">
        <f t="shared" si="7"/>
        <v>1.7775072356039629E-4</v>
      </c>
    </row>
    <row r="114" spans="1:10">
      <c r="A114" s="30" t="s">
        <v>264</v>
      </c>
      <c r="B114" s="63">
        <v>116.5</v>
      </c>
      <c r="C114" s="219">
        <v>44932</v>
      </c>
      <c r="D114" s="49">
        <v>44932.509722222225</v>
      </c>
      <c r="E114" s="219">
        <v>44945</v>
      </c>
      <c r="F114" s="273">
        <f t="shared" si="8"/>
        <v>0.75486111111240461</v>
      </c>
      <c r="G114" s="273">
        <f t="shared" si="9"/>
        <v>12.490277777775191</v>
      </c>
      <c r="H114" s="273">
        <f t="shared" si="5"/>
        <v>13.245138888887595</v>
      </c>
      <c r="I114" s="77">
        <f t="shared" si="6"/>
        <v>1.0867209006127922E-5</v>
      </c>
      <c r="J114" s="229">
        <f t="shared" si="7"/>
        <v>1.4393769262073446E-4</v>
      </c>
    </row>
    <row r="115" spans="1:10">
      <c r="A115" s="30" t="s">
        <v>264</v>
      </c>
      <c r="B115" s="63">
        <v>173.28</v>
      </c>
      <c r="C115" s="219">
        <v>44931</v>
      </c>
      <c r="D115" s="49">
        <v>44931.586111111108</v>
      </c>
      <c r="E115" s="219">
        <v>44945</v>
      </c>
      <c r="F115" s="273">
        <f t="shared" si="8"/>
        <v>0.79305555555401952</v>
      </c>
      <c r="G115" s="273">
        <f t="shared" si="9"/>
        <v>13.413888888891961</v>
      </c>
      <c r="H115" s="273">
        <f t="shared" si="5"/>
        <v>14.20694444444598</v>
      </c>
      <c r="I115" s="77">
        <f t="shared" si="6"/>
        <v>1.616369078611027E-5</v>
      </c>
      <c r="J115" s="229">
        <f t="shared" si="7"/>
        <v>2.29636657015472E-4</v>
      </c>
    </row>
    <row r="116" spans="1:10">
      <c r="A116" s="30" t="s">
        <v>264</v>
      </c>
      <c r="B116" s="63">
        <v>174.26</v>
      </c>
      <c r="C116" s="219">
        <v>44931</v>
      </c>
      <c r="D116" s="49">
        <v>44931.588888888888</v>
      </c>
      <c r="E116" s="219">
        <v>44945</v>
      </c>
      <c r="F116" s="273">
        <f t="shared" si="8"/>
        <v>0.79444444444379769</v>
      </c>
      <c r="G116" s="273">
        <f t="shared" si="9"/>
        <v>13.411111111112405</v>
      </c>
      <c r="H116" s="273">
        <f t="shared" si="5"/>
        <v>14.205555555556202</v>
      </c>
      <c r="I116" s="77">
        <f t="shared" si="6"/>
        <v>1.6255105934831344E-5</v>
      </c>
      <c r="J116" s="229">
        <f t="shared" si="7"/>
        <v>2.30912810418698E-4</v>
      </c>
    </row>
    <row r="117" spans="1:10">
      <c r="A117" s="30" t="s">
        <v>264</v>
      </c>
      <c r="B117" s="63">
        <v>173.34</v>
      </c>
      <c r="C117" s="219">
        <v>44931</v>
      </c>
      <c r="D117" s="49">
        <v>44931.589583333334</v>
      </c>
      <c r="E117" s="219">
        <v>44945</v>
      </c>
      <c r="F117" s="273">
        <f t="shared" si="8"/>
        <v>0.79479166666715173</v>
      </c>
      <c r="G117" s="273">
        <f t="shared" si="9"/>
        <v>13.410416666665697</v>
      </c>
      <c r="H117" s="273">
        <f t="shared" si="5"/>
        <v>14.205208333332848</v>
      </c>
      <c r="I117" s="77">
        <f t="shared" si="6"/>
        <v>1.6169287631950335E-5</v>
      </c>
      <c r="J117" s="229">
        <f t="shared" si="7"/>
        <v>2.2968809941343666E-4</v>
      </c>
    </row>
    <row r="118" spans="1:10">
      <c r="A118" s="30" t="s">
        <v>264</v>
      </c>
      <c r="B118" s="63">
        <v>178.28</v>
      </c>
      <c r="C118" s="219">
        <v>44931</v>
      </c>
      <c r="D118" s="49">
        <v>44931.591666666667</v>
      </c>
      <c r="E118" s="219">
        <v>44945</v>
      </c>
      <c r="F118" s="273">
        <f t="shared" si="8"/>
        <v>0.79583333333357587</v>
      </c>
      <c r="G118" s="273">
        <f t="shared" si="9"/>
        <v>13.408333333332848</v>
      </c>
      <c r="H118" s="273">
        <f t="shared" si="5"/>
        <v>14.204166666666424</v>
      </c>
      <c r="I118" s="77">
        <f t="shared" si="6"/>
        <v>1.6630094606115759E-5</v>
      </c>
      <c r="J118" s="229">
        <f t="shared" si="7"/>
        <v>2.3621663546769857E-4</v>
      </c>
    </row>
    <row r="119" spans="1:10">
      <c r="A119" s="30" t="s">
        <v>264</v>
      </c>
      <c r="B119" s="63">
        <v>116.93</v>
      </c>
      <c r="C119" s="219">
        <v>44932</v>
      </c>
      <c r="D119" s="49">
        <v>44932.614583333336</v>
      </c>
      <c r="E119" s="219">
        <v>44945</v>
      </c>
      <c r="F119" s="273">
        <f t="shared" si="8"/>
        <v>0.80729166666787933</v>
      </c>
      <c r="G119" s="273">
        <f t="shared" si="9"/>
        <v>12.385416666664241</v>
      </c>
      <c r="H119" s="273">
        <f t="shared" si="5"/>
        <v>13.192708333332121</v>
      </c>
      <c r="I119" s="77">
        <f t="shared" si="6"/>
        <v>1.0907319734648394E-5</v>
      </c>
      <c r="J119" s="229">
        <f t="shared" si="7"/>
        <v>1.4389708795761375E-4</v>
      </c>
    </row>
    <row r="120" spans="1:10">
      <c r="A120" s="30" t="s">
        <v>264</v>
      </c>
      <c r="B120" s="63">
        <v>174.38</v>
      </c>
      <c r="C120" s="219">
        <v>44932</v>
      </c>
      <c r="D120" s="49">
        <v>44932.614583333336</v>
      </c>
      <c r="E120" s="219">
        <v>44945</v>
      </c>
      <c r="F120" s="273">
        <f t="shared" si="8"/>
        <v>0.80729166666787933</v>
      </c>
      <c r="G120" s="273">
        <f t="shared" si="9"/>
        <v>12.385416666664241</v>
      </c>
      <c r="H120" s="273">
        <f t="shared" si="5"/>
        <v>13.192708333332121</v>
      </c>
      <c r="I120" s="77">
        <f t="shared" si="6"/>
        <v>1.6266299626511475E-5</v>
      </c>
      <c r="J120" s="229">
        <f t="shared" si="7"/>
        <v>2.1459654663515509E-4</v>
      </c>
    </row>
    <row r="121" spans="1:10">
      <c r="A121" s="30" t="s">
        <v>264</v>
      </c>
      <c r="B121" s="63">
        <v>174.69</v>
      </c>
      <c r="C121" s="219">
        <v>44932</v>
      </c>
      <c r="D121" s="49">
        <v>44932.609722222223</v>
      </c>
      <c r="E121" s="219">
        <v>44945</v>
      </c>
      <c r="F121" s="273">
        <f t="shared" si="8"/>
        <v>0.80486111111167702</v>
      </c>
      <c r="G121" s="273">
        <f t="shared" si="9"/>
        <v>12.390277777776646</v>
      </c>
      <c r="H121" s="273">
        <f t="shared" si="5"/>
        <v>13.195138888888323</v>
      </c>
      <c r="I121" s="77">
        <f t="shared" si="6"/>
        <v>1.6295216663351816E-5</v>
      </c>
      <c r="J121" s="229">
        <f t="shared" si="7"/>
        <v>2.1501764709745458E-4</v>
      </c>
    </row>
    <row r="122" spans="1:10">
      <c r="A122" s="30" t="s">
        <v>264</v>
      </c>
      <c r="B122" s="63">
        <v>116.89</v>
      </c>
      <c r="C122" s="219">
        <v>44928</v>
      </c>
      <c r="D122" s="49">
        <v>44928.604861111111</v>
      </c>
      <c r="E122" s="219">
        <v>44945</v>
      </c>
      <c r="F122" s="273">
        <f t="shared" si="8"/>
        <v>0.80243055555547471</v>
      </c>
      <c r="G122" s="273">
        <f t="shared" si="9"/>
        <v>16.395138888889051</v>
      </c>
      <c r="H122" s="273">
        <f t="shared" si="5"/>
        <v>17.197569444444525</v>
      </c>
      <c r="I122" s="77">
        <f t="shared" si="6"/>
        <v>1.0903588504088351E-5</v>
      </c>
      <c r="J122" s="229">
        <f t="shared" si="7"/>
        <v>1.8751522049270642E-4</v>
      </c>
    </row>
    <row r="123" spans="1:10">
      <c r="A123" s="30" t="s">
        <v>264</v>
      </c>
      <c r="B123" s="63">
        <v>116.92</v>
      </c>
      <c r="C123" s="219">
        <v>44928</v>
      </c>
      <c r="D123" s="49">
        <v>44928.60833333333</v>
      </c>
      <c r="E123" s="219">
        <v>44945</v>
      </c>
      <c r="F123" s="273">
        <f t="shared" si="8"/>
        <v>0.80416666666496894</v>
      </c>
      <c r="G123" s="273">
        <f t="shared" si="9"/>
        <v>16.391666666670062</v>
      </c>
      <c r="H123" s="273">
        <f t="shared" si="5"/>
        <v>17.195833333335031</v>
      </c>
      <c r="I123" s="77">
        <f t="shared" si="6"/>
        <v>1.0906386927008383E-5</v>
      </c>
      <c r="J123" s="229">
        <f t="shared" si="7"/>
        <v>1.8754441186570017E-4</v>
      </c>
    </row>
    <row r="124" spans="1:10">
      <c r="A124" s="30" t="s">
        <v>264</v>
      </c>
      <c r="B124" s="63">
        <v>116.92</v>
      </c>
      <c r="C124" s="219">
        <v>44929</v>
      </c>
      <c r="D124" s="49">
        <v>44929.454861111109</v>
      </c>
      <c r="E124" s="219">
        <v>44945</v>
      </c>
      <c r="F124" s="273">
        <f t="shared" si="8"/>
        <v>0.72743055555474712</v>
      </c>
      <c r="G124" s="273">
        <f t="shared" si="9"/>
        <v>15.545138888890506</v>
      </c>
      <c r="H124" s="273">
        <f t="shared" si="5"/>
        <v>16.272569444445253</v>
      </c>
      <c r="I124" s="77">
        <f t="shared" si="6"/>
        <v>1.0906386927008383E-5</v>
      </c>
      <c r="J124" s="229">
        <f t="shared" si="7"/>
        <v>1.7747493865773376E-4</v>
      </c>
    </row>
    <row r="125" spans="1:10">
      <c r="A125" s="30" t="s">
        <v>264</v>
      </c>
      <c r="B125" s="63">
        <v>173.94</v>
      </c>
      <c r="C125" s="219">
        <v>44929</v>
      </c>
      <c r="D125" s="49">
        <v>44929.456250000003</v>
      </c>
      <c r="E125" s="219">
        <v>44945</v>
      </c>
      <c r="F125" s="273">
        <f t="shared" si="8"/>
        <v>0.72812500000145519</v>
      </c>
      <c r="G125" s="273">
        <f t="shared" si="9"/>
        <v>15.54374999999709</v>
      </c>
      <c r="H125" s="273">
        <f t="shared" si="5"/>
        <v>16.271874999998545</v>
      </c>
      <c r="I125" s="77">
        <f t="shared" si="6"/>
        <v>1.6225256090350994E-5</v>
      </c>
      <c r="J125" s="229">
        <f t="shared" si="7"/>
        <v>2.6401533894515649E-4</v>
      </c>
    </row>
    <row r="126" spans="1:10">
      <c r="A126" s="30" t="s">
        <v>264</v>
      </c>
      <c r="B126" s="63">
        <v>116.87</v>
      </c>
      <c r="C126" s="219">
        <v>44929</v>
      </c>
      <c r="D126" s="49">
        <v>44929.459722222222</v>
      </c>
      <c r="E126" s="219">
        <v>44945</v>
      </c>
      <c r="F126" s="273">
        <f t="shared" si="8"/>
        <v>0.72986111111094942</v>
      </c>
      <c r="G126" s="273">
        <f t="shared" si="9"/>
        <v>15.540277777778101</v>
      </c>
      <c r="H126" s="273">
        <f t="shared" si="5"/>
        <v>16.270138888889051</v>
      </c>
      <c r="I126" s="77">
        <f t="shared" si="6"/>
        <v>1.0901722888808329E-5</v>
      </c>
      <c r="J126" s="229">
        <f t="shared" si="7"/>
        <v>1.7737254552909227E-4</v>
      </c>
    </row>
    <row r="127" spans="1:10">
      <c r="A127" s="30" t="s">
        <v>264</v>
      </c>
      <c r="B127" s="63">
        <v>116.79</v>
      </c>
      <c r="C127" s="219">
        <v>44929</v>
      </c>
      <c r="D127" s="49">
        <v>44929.461111111108</v>
      </c>
      <c r="E127" s="219">
        <v>44945</v>
      </c>
      <c r="F127" s="273">
        <f t="shared" si="8"/>
        <v>0.73055555555401952</v>
      </c>
      <c r="G127" s="273">
        <f t="shared" si="9"/>
        <v>15.538888888891961</v>
      </c>
      <c r="H127" s="273">
        <f t="shared" si="5"/>
        <v>16.26944444444598</v>
      </c>
      <c r="I127" s="77">
        <f t="shared" si="6"/>
        <v>1.089426042768824E-5</v>
      </c>
      <c r="J127" s="229">
        <f t="shared" si="7"/>
        <v>1.7724356479160012E-4</v>
      </c>
    </row>
    <row r="128" spans="1:10">
      <c r="A128" s="30" t="s">
        <v>264</v>
      </c>
      <c r="B128" s="63">
        <v>116.79</v>
      </c>
      <c r="C128" s="219">
        <v>44929</v>
      </c>
      <c r="D128" s="49">
        <v>44929.55</v>
      </c>
      <c r="E128" s="219">
        <v>44945</v>
      </c>
      <c r="F128" s="273">
        <f t="shared" si="8"/>
        <v>0.77500000000145519</v>
      </c>
      <c r="G128" s="273">
        <f t="shared" si="9"/>
        <v>15.44999999999709</v>
      </c>
      <c r="H128" s="273">
        <f t="shared" si="5"/>
        <v>16.224999999998545</v>
      </c>
      <c r="I128" s="77">
        <f t="shared" si="6"/>
        <v>1.089426042768824E-5</v>
      </c>
      <c r="J128" s="229">
        <f t="shared" si="7"/>
        <v>1.7675937543922584E-4</v>
      </c>
    </row>
    <row r="129" spans="1:10">
      <c r="A129" s="30" t="s">
        <v>264</v>
      </c>
      <c r="B129" s="63">
        <v>116.82</v>
      </c>
      <c r="C129" s="219">
        <v>44927</v>
      </c>
      <c r="D129" s="49">
        <v>44927.538194444445</v>
      </c>
      <c r="E129" s="219">
        <v>44945</v>
      </c>
      <c r="F129" s="273">
        <f t="shared" si="8"/>
        <v>0.76909722222262644</v>
      </c>
      <c r="G129" s="273">
        <f t="shared" si="9"/>
        <v>17.461805555554747</v>
      </c>
      <c r="H129" s="273">
        <f t="shared" si="5"/>
        <v>18.230902777777374</v>
      </c>
      <c r="I129" s="77">
        <f t="shared" si="6"/>
        <v>1.0897058850608273E-5</v>
      </c>
      <c r="J129" s="229">
        <f t="shared" si="7"/>
        <v>1.9866322046915787E-4</v>
      </c>
    </row>
    <row r="130" spans="1:10">
      <c r="A130" s="30" t="s">
        <v>264</v>
      </c>
      <c r="B130" s="63">
        <v>116.93</v>
      </c>
      <c r="C130" s="219">
        <v>44928</v>
      </c>
      <c r="D130" s="49">
        <v>44928.603472222225</v>
      </c>
      <c r="E130" s="219">
        <v>44945</v>
      </c>
      <c r="F130" s="273">
        <f t="shared" si="8"/>
        <v>0.80173611111240461</v>
      </c>
      <c r="G130" s="273">
        <f t="shared" si="9"/>
        <v>16.396527777775191</v>
      </c>
      <c r="H130" s="273">
        <f t="shared" si="5"/>
        <v>17.198263888887595</v>
      </c>
      <c r="I130" s="77">
        <f t="shared" si="6"/>
        <v>1.0907319734648394E-5</v>
      </c>
      <c r="J130" s="229">
        <f t="shared" si="7"/>
        <v>1.8758696311695449E-4</v>
      </c>
    </row>
    <row r="131" spans="1:10">
      <c r="A131" s="30" t="s">
        <v>264</v>
      </c>
      <c r="B131" s="63">
        <v>174.34</v>
      </c>
      <c r="C131" s="219">
        <v>44930</v>
      </c>
      <c r="D131" s="49">
        <v>44930.572222222225</v>
      </c>
      <c r="E131" s="219">
        <v>44945</v>
      </c>
      <c r="F131" s="273">
        <f t="shared" si="8"/>
        <v>0.78611111111240461</v>
      </c>
      <c r="G131" s="273">
        <f t="shared" si="9"/>
        <v>14.427777777775191</v>
      </c>
      <c r="H131" s="273">
        <f t="shared" si="5"/>
        <v>15.213888888887595</v>
      </c>
      <c r="I131" s="77">
        <f t="shared" si="6"/>
        <v>1.6262568395951435E-5</v>
      </c>
      <c r="J131" s="229">
        <f t="shared" si="7"/>
        <v>2.4741690862394012E-4</v>
      </c>
    </row>
    <row r="132" spans="1:10">
      <c r="A132" s="30" t="s">
        <v>264</v>
      </c>
      <c r="B132" s="63">
        <v>174.38</v>
      </c>
      <c r="C132" s="219">
        <v>44930</v>
      </c>
      <c r="D132" s="49">
        <v>44930.574999999997</v>
      </c>
      <c r="E132" s="219">
        <v>44945</v>
      </c>
      <c r="F132" s="273">
        <f t="shared" si="8"/>
        <v>0.78749999999854481</v>
      </c>
      <c r="G132" s="273">
        <f t="shared" si="9"/>
        <v>14.42500000000291</v>
      </c>
      <c r="H132" s="273">
        <f t="shared" si="5"/>
        <v>15.212500000001455</v>
      </c>
      <c r="I132" s="77">
        <f t="shared" si="6"/>
        <v>1.6266299626511475E-5</v>
      </c>
      <c r="J132" s="229">
        <f t="shared" si="7"/>
        <v>2.4745108306832949E-4</v>
      </c>
    </row>
    <row r="133" spans="1:10">
      <c r="A133" s="30" t="s">
        <v>264</v>
      </c>
      <c r="B133" s="63">
        <v>178.7</v>
      </c>
      <c r="C133" s="219">
        <v>44930</v>
      </c>
      <c r="D133" s="49">
        <v>44930.576388888891</v>
      </c>
      <c r="E133" s="219">
        <v>44945</v>
      </c>
      <c r="F133" s="273">
        <f t="shared" si="8"/>
        <v>0.78819444444525288</v>
      </c>
      <c r="G133" s="273">
        <f t="shared" si="9"/>
        <v>14.423611111109494</v>
      </c>
      <c r="H133" s="273">
        <f t="shared" si="5"/>
        <v>15.211805555554747</v>
      </c>
      <c r="I133" s="77">
        <f t="shared" si="6"/>
        <v>1.6669272526996219E-5</v>
      </c>
      <c r="J133" s="229">
        <f t="shared" si="7"/>
        <v>2.535697324332172E-4</v>
      </c>
    </row>
    <row r="134" spans="1:10">
      <c r="A134" s="30" t="s">
        <v>264</v>
      </c>
      <c r="B134" s="63">
        <v>174.08</v>
      </c>
      <c r="C134" s="219">
        <v>44930</v>
      </c>
      <c r="D134" s="49">
        <v>44930.57708333333</v>
      </c>
      <c r="E134" s="219">
        <v>44945</v>
      </c>
      <c r="F134" s="273">
        <f t="shared" si="8"/>
        <v>0.78854166666496894</v>
      </c>
      <c r="G134" s="273">
        <f t="shared" si="9"/>
        <v>14.422916666670062</v>
      </c>
      <c r="H134" s="273">
        <f t="shared" si="5"/>
        <v>15.211458333335031</v>
      </c>
      <c r="I134" s="77">
        <f t="shared" si="6"/>
        <v>1.6238315397311149E-5</v>
      </c>
      <c r="J134" s="229">
        <f t="shared" si="7"/>
        <v>2.4700845806975124E-4</v>
      </c>
    </row>
    <row r="135" spans="1:10">
      <c r="A135" s="30" t="s">
        <v>264</v>
      </c>
      <c r="B135" s="63">
        <v>174.35</v>
      </c>
      <c r="C135" s="219">
        <v>44930</v>
      </c>
      <c r="D135" s="49">
        <v>44930.57916666667</v>
      </c>
      <c r="E135" s="219">
        <v>44945</v>
      </c>
      <c r="F135" s="273">
        <f t="shared" si="8"/>
        <v>0.78958333333503106</v>
      </c>
      <c r="G135" s="273">
        <f t="shared" si="9"/>
        <v>14.420833333329938</v>
      </c>
      <c r="H135" s="273">
        <f t="shared" si="5"/>
        <v>15.210416666664969</v>
      </c>
      <c r="I135" s="77">
        <f t="shared" si="6"/>
        <v>1.6263501203591444E-5</v>
      </c>
      <c r="J135" s="229">
        <f t="shared" si="7"/>
        <v>2.4737462976543307E-4</v>
      </c>
    </row>
    <row r="136" spans="1:10">
      <c r="A136" s="30" t="s">
        <v>264</v>
      </c>
      <c r="B136" s="63">
        <v>187.85</v>
      </c>
      <c r="C136" s="219">
        <v>44935</v>
      </c>
      <c r="D136" s="49">
        <v>44935.628472222219</v>
      </c>
      <c r="E136" s="219">
        <v>44945</v>
      </c>
      <c r="F136" s="273">
        <f t="shared" si="8"/>
        <v>0.81423611110949423</v>
      </c>
      <c r="G136" s="273">
        <f t="shared" si="9"/>
        <v>9.3715277777810115</v>
      </c>
      <c r="H136" s="273">
        <f t="shared" si="5"/>
        <v>10.185763888890506</v>
      </c>
      <c r="I136" s="77">
        <f t="shared" si="6"/>
        <v>1.7522791517606265E-5</v>
      </c>
      <c r="J136" s="229">
        <f t="shared" si="7"/>
        <v>1.7848301707259077E-4</v>
      </c>
    </row>
    <row r="137" spans="1:10">
      <c r="A137" s="30" t="s">
        <v>264</v>
      </c>
      <c r="B137" s="63">
        <v>188</v>
      </c>
      <c r="C137" s="219">
        <v>44936</v>
      </c>
      <c r="D137" s="49">
        <v>44936.523611111108</v>
      </c>
      <c r="E137" s="219">
        <v>44945</v>
      </c>
      <c r="F137" s="273">
        <f t="shared" si="8"/>
        <v>0.76180555555401952</v>
      </c>
      <c r="G137" s="273">
        <f t="shared" si="9"/>
        <v>8.476388888891961</v>
      </c>
      <c r="H137" s="273">
        <f t="shared" si="5"/>
        <v>9.2381944444459805</v>
      </c>
      <c r="I137" s="77">
        <f t="shared" si="6"/>
        <v>1.7536783632206433E-5</v>
      </c>
      <c r="J137" s="229">
        <f t="shared" si="7"/>
        <v>1.6200821712450067E-4</v>
      </c>
    </row>
    <row r="138" spans="1:10">
      <c r="A138" s="30" t="s">
        <v>264</v>
      </c>
      <c r="B138" s="63">
        <v>116.39</v>
      </c>
      <c r="C138" s="219">
        <v>44937</v>
      </c>
      <c r="D138" s="49">
        <v>44937.395138888889</v>
      </c>
      <c r="E138" s="219">
        <v>44945</v>
      </c>
      <c r="F138" s="273">
        <f t="shared" si="8"/>
        <v>0.69756944444452529</v>
      </c>
      <c r="G138" s="273">
        <f t="shared" si="9"/>
        <v>7.6048611111109494</v>
      </c>
      <c r="H138" s="273">
        <f t="shared" ref="H138:H201" si="10">SUM(F138:G138)</f>
        <v>8.3024305555554747</v>
      </c>
      <c r="I138" s="77">
        <f t="shared" ref="I138:I201" si="11">+B138/B$3693</f>
        <v>1.0856948122087801E-5</v>
      </c>
      <c r="J138" s="229">
        <f t="shared" ref="J138:J201" si="12">+H138*I138</f>
        <v>9.0139057828902391E-5</v>
      </c>
    </row>
    <row r="139" spans="1:10">
      <c r="A139" s="30" t="s">
        <v>264</v>
      </c>
      <c r="B139" s="63">
        <v>488.64</v>
      </c>
      <c r="C139" s="219">
        <v>44937</v>
      </c>
      <c r="D139" s="49">
        <v>44937.395833333336</v>
      </c>
      <c r="E139" s="219">
        <v>44945</v>
      </c>
      <c r="F139" s="273">
        <f t="shared" ref="F139:F202" si="13">(D139-C139+1)/2</f>
        <v>0.69791666666787933</v>
      </c>
      <c r="G139" s="273">
        <f t="shared" ref="G139:G202" si="14">E139-D139</f>
        <v>7.6041666666642413</v>
      </c>
      <c r="H139" s="273">
        <f t="shared" si="10"/>
        <v>8.3020833333321207</v>
      </c>
      <c r="I139" s="77">
        <f t="shared" si="11"/>
        <v>4.5580712521496544E-5</v>
      </c>
      <c r="J139" s="229">
        <f t="shared" si="12"/>
        <v>3.7841487374611917E-4</v>
      </c>
    </row>
    <row r="140" spans="1:10">
      <c r="A140" s="30" t="s">
        <v>264</v>
      </c>
      <c r="B140" s="63">
        <v>29.27</v>
      </c>
      <c r="C140" s="219">
        <v>44937</v>
      </c>
      <c r="D140" s="49">
        <v>44937.395833333336</v>
      </c>
      <c r="E140" s="219">
        <v>44945</v>
      </c>
      <c r="F140" s="273">
        <f t="shared" si="13"/>
        <v>0.69791666666787933</v>
      </c>
      <c r="G140" s="273">
        <f t="shared" si="14"/>
        <v>7.6041666666642413</v>
      </c>
      <c r="H140" s="273">
        <f t="shared" si="10"/>
        <v>8.3020833333321207</v>
      </c>
      <c r="I140" s="77">
        <f t="shared" si="11"/>
        <v>2.7303279623121396E-6</v>
      </c>
      <c r="J140" s="229">
        <f t="shared" si="12"/>
        <v>2.2667410270442265E-5</v>
      </c>
    </row>
    <row r="141" spans="1:10">
      <c r="A141" s="30" t="s">
        <v>264</v>
      </c>
      <c r="B141" s="63">
        <v>121.42</v>
      </c>
      <c r="C141" s="219">
        <v>44935</v>
      </c>
      <c r="D141" s="49">
        <v>44935.629166666666</v>
      </c>
      <c r="E141" s="219">
        <v>44945</v>
      </c>
      <c r="F141" s="273">
        <f t="shared" si="13"/>
        <v>0.81458333333284827</v>
      </c>
      <c r="G141" s="273">
        <f t="shared" si="14"/>
        <v>9.3708333333343035</v>
      </c>
      <c r="H141" s="273">
        <f t="shared" si="10"/>
        <v>10.185416666667152</v>
      </c>
      <c r="I141" s="77">
        <f t="shared" si="11"/>
        <v>1.1326150365013324E-5</v>
      </c>
      <c r="J141" s="229">
        <f t="shared" si="12"/>
        <v>1.1536156069698496E-4</v>
      </c>
    </row>
    <row r="142" spans="1:10">
      <c r="A142" s="30" t="s">
        <v>264</v>
      </c>
      <c r="B142" s="63">
        <v>16.18</v>
      </c>
      <c r="C142" s="219">
        <v>44937</v>
      </c>
      <c r="D142" s="49">
        <v>44937.390972222223</v>
      </c>
      <c r="E142" s="219">
        <v>44945</v>
      </c>
      <c r="F142" s="273">
        <f t="shared" si="13"/>
        <v>0.69548611111167702</v>
      </c>
      <c r="G142" s="273">
        <f t="shared" si="14"/>
        <v>7.609027777776646</v>
      </c>
      <c r="H142" s="273">
        <f t="shared" si="10"/>
        <v>8.304513888888323</v>
      </c>
      <c r="I142" s="77">
        <f t="shared" si="11"/>
        <v>1.5092827615377663E-6</v>
      </c>
      <c r="J142" s="229">
        <f t="shared" si="12"/>
        <v>1.2533859655450103E-5</v>
      </c>
    </row>
    <row r="143" spans="1:10">
      <c r="A143" s="30" t="s">
        <v>264</v>
      </c>
      <c r="B143" s="63">
        <v>29.33</v>
      </c>
      <c r="C143" s="219">
        <v>44936</v>
      </c>
      <c r="D143" s="49">
        <v>44936.523611111108</v>
      </c>
      <c r="E143" s="219">
        <v>44945</v>
      </c>
      <c r="F143" s="273">
        <f t="shared" si="13"/>
        <v>0.76180555555401952</v>
      </c>
      <c r="G143" s="273">
        <f t="shared" si="14"/>
        <v>8.476388888891961</v>
      </c>
      <c r="H143" s="273">
        <f t="shared" si="10"/>
        <v>9.2381944444459805</v>
      </c>
      <c r="I143" s="77">
        <f t="shared" si="11"/>
        <v>2.7359248081522056E-6</v>
      </c>
      <c r="J143" s="229">
        <f t="shared" si="12"/>
        <v>2.5275005363093641E-5</v>
      </c>
    </row>
    <row r="144" spans="1:10">
      <c r="A144" s="30" t="s">
        <v>264</v>
      </c>
      <c r="B144" s="63">
        <v>23700.959999999999</v>
      </c>
      <c r="C144" s="219">
        <v>44937</v>
      </c>
      <c r="D144" s="49">
        <v>44937.390972222223</v>
      </c>
      <c r="E144" s="219">
        <v>44945</v>
      </c>
      <c r="F144" s="273">
        <f t="shared" si="13"/>
        <v>0.69548611111167702</v>
      </c>
      <c r="G144" s="273">
        <f t="shared" si="14"/>
        <v>7.609027777776646</v>
      </c>
      <c r="H144" s="273">
        <f t="shared" si="10"/>
        <v>8.304513888888323</v>
      </c>
      <c r="I144" s="77">
        <f t="shared" si="11"/>
        <v>2.2108436563594647E-3</v>
      </c>
      <c r="J144" s="229">
        <f t="shared" si="12"/>
        <v>1.8359981850397819E-2</v>
      </c>
    </row>
    <row r="145" spans="1:10">
      <c r="A145" s="30" t="s">
        <v>264</v>
      </c>
      <c r="B145" s="63">
        <v>7.55</v>
      </c>
      <c r="C145" s="219">
        <v>44937</v>
      </c>
      <c r="D145" s="49">
        <v>44937.390972222223</v>
      </c>
      <c r="E145" s="219">
        <v>44945</v>
      </c>
      <c r="F145" s="273">
        <f t="shared" si="13"/>
        <v>0.69548611111167702</v>
      </c>
      <c r="G145" s="273">
        <f t="shared" si="14"/>
        <v>7.609027777776646</v>
      </c>
      <c r="H145" s="273">
        <f t="shared" si="10"/>
        <v>8.304513888888323</v>
      </c>
      <c r="I145" s="77">
        <f t="shared" si="11"/>
        <v>7.0426976820829016E-7</v>
      </c>
      <c r="J145" s="229">
        <f t="shared" si="12"/>
        <v>5.8486180716099055E-6</v>
      </c>
    </row>
    <row r="146" spans="1:10">
      <c r="A146" s="30" t="s">
        <v>264</v>
      </c>
      <c r="B146" s="63">
        <v>30.19</v>
      </c>
      <c r="C146" s="219">
        <v>44937</v>
      </c>
      <c r="D146" s="49">
        <v>44937.395833333336</v>
      </c>
      <c r="E146" s="219">
        <v>44945</v>
      </c>
      <c r="F146" s="273">
        <f t="shared" si="13"/>
        <v>0.69791666666787933</v>
      </c>
      <c r="G146" s="273">
        <f t="shared" si="14"/>
        <v>7.6041666666642413</v>
      </c>
      <c r="H146" s="273">
        <f t="shared" si="10"/>
        <v>8.3020833333321207</v>
      </c>
      <c r="I146" s="77">
        <f t="shared" si="11"/>
        <v>2.8161462651931498E-6</v>
      </c>
      <c r="J146" s="229">
        <f t="shared" si="12"/>
        <v>2.3379880972485548E-5</v>
      </c>
    </row>
    <row r="147" spans="1:10">
      <c r="A147" s="30" t="s">
        <v>264</v>
      </c>
      <c r="B147" s="63">
        <v>23666.43</v>
      </c>
      <c r="C147" s="219">
        <v>44937</v>
      </c>
      <c r="D147" s="49">
        <v>44937.396527777775</v>
      </c>
      <c r="E147" s="219">
        <v>44945</v>
      </c>
      <c r="F147" s="273">
        <f t="shared" si="13"/>
        <v>0.69826388888759539</v>
      </c>
      <c r="G147" s="273">
        <f t="shared" si="14"/>
        <v>7.6034722222248092</v>
      </c>
      <c r="H147" s="273">
        <f t="shared" si="10"/>
        <v>8.3017361111124046</v>
      </c>
      <c r="I147" s="77">
        <f t="shared" si="11"/>
        <v>2.2076226715785066E-3</v>
      </c>
      <c r="J147" s="229">
        <f t="shared" si="12"/>
        <v>1.8327100852353728E-2</v>
      </c>
    </row>
    <row r="148" spans="1:10">
      <c r="A148" s="30" t="s">
        <v>264</v>
      </c>
      <c r="B148" s="63">
        <v>118.59</v>
      </c>
      <c r="C148" s="219">
        <v>44937</v>
      </c>
      <c r="D148" s="49">
        <v>44937.396527777775</v>
      </c>
      <c r="E148" s="219">
        <v>44945</v>
      </c>
      <c r="F148" s="273">
        <f t="shared" si="13"/>
        <v>0.69826388888759539</v>
      </c>
      <c r="G148" s="273">
        <f t="shared" si="14"/>
        <v>7.6034722222248092</v>
      </c>
      <c r="H148" s="273">
        <f t="shared" si="10"/>
        <v>8.3017361111124046</v>
      </c>
      <c r="I148" s="77">
        <f t="shared" si="11"/>
        <v>1.1062165802890216E-5</v>
      </c>
      <c r="J148" s="229">
        <f t="shared" si="12"/>
        <v>9.1835181312966462E-5</v>
      </c>
    </row>
    <row r="149" spans="1:10">
      <c r="A149" s="30" t="s">
        <v>264</v>
      </c>
      <c r="B149" s="63">
        <v>22628.62</v>
      </c>
      <c r="C149" s="219">
        <v>44935</v>
      </c>
      <c r="D149" s="49">
        <v>44935.629861111112</v>
      </c>
      <c r="E149" s="219">
        <v>44945</v>
      </c>
      <c r="F149" s="273">
        <f t="shared" si="13"/>
        <v>0.81493055555620231</v>
      </c>
      <c r="G149" s="273">
        <f t="shared" si="14"/>
        <v>9.3701388888875954</v>
      </c>
      <c r="H149" s="273">
        <f t="shared" si="10"/>
        <v>10.185069444443798</v>
      </c>
      <c r="I149" s="77">
        <f t="shared" si="11"/>
        <v>2.1108149618905272E-3</v>
      </c>
      <c r="J149" s="229">
        <f t="shared" si="12"/>
        <v>2.1498796971226006E-2</v>
      </c>
    </row>
    <row r="150" spans="1:10">
      <c r="A150" s="30" t="s">
        <v>264</v>
      </c>
      <c r="B150" s="63">
        <v>7.56</v>
      </c>
      <c r="C150" s="219">
        <v>44935</v>
      </c>
      <c r="D150" s="49">
        <v>44935.629861111112</v>
      </c>
      <c r="E150" s="219">
        <v>44945</v>
      </c>
      <c r="F150" s="273">
        <f t="shared" si="13"/>
        <v>0.81493055555620231</v>
      </c>
      <c r="G150" s="273">
        <f t="shared" si="14"/>
        <v>9.3701388888875954</v>
      </c>
      <c r="H150" s="273">
        <f t="shared" si="10"/>
        <v>10.185069444443798</v>
      </c>
      <c r="I150" s="77">
        <f t="shared" si="11"/>
        <v>7.0520257584830113E-7</v>
      </c>
      <c r="J150" s="229">
        <f t="shared" si="12"/>
        <v>7.1825372074155919E-6</v>
      </c>
    </row>
    <row r="151" spans="1:10">
      <c r="A151" s="30" t="s">
        <v>264</v>
      </c>
      <c r="B151" s="63">
        <v>7.51</v>
      </c>
      <c r="C151" s="219">
        <v>44937</v>
      </c>
      <c r="D151" s="49">
        <v>44937.397222222222</v>
      </c>
      <c r="E151" s="219">
        <v>44945</v>
      </c>
      <c r="F151" s="273">
        <f t="shared" si="13"/>
        <v>0.69861111111094942</v>
      </c>
      <c r="G151" s="273">
        <f t="shared" si="14"/>
        <v>7.6027777777781012</v>
      </c>
      <c r="H151" s="273">
        <f t="shared" si="10"/>
        <v>8.3013888888890506</v>
      </c>
      <c r="I151" s="77">
        <f t="shared" si="11"/>
        <v>7.0053853764824632E-7</v>
      </c>
      <c r="J151" s="229">
        <f t="shared" si="12"/>
        <v>5.8154428326717359E-6</v>
      </c>
    </row>
    <row r="152" spans="1:10">
      <c r="A152" s="30" t="s">
        <v>264</v>
      </c>
      <c r="B152" s="63">
        <v>29.48</v>
      </c>
      <c r="C152" s="219">
        <v>44935</v>
      </c>
      <c r="D152" s="49">
        <v>44935.629861111112</v>
      </c>
      <c r="E152" s="219">
        <v>44945</v>
      </c>
      <c r="F152" s="273">
        <f t="shared" si="13"/>
        <v>0.81493055555620231</v>
      </c>
      <c r="G152" s="273">
        <f t="shared" si="14"/>
        <v>9.3701388888875954</v>
      </c>
      <c r="H152" s="273">
        <f t="shared" si="10"/>
        <v>10.185069444443798</v>
      </c>
      <c r="I152" s="77">
        <f t="shared" si="11"/>
        <v>2.7499169227523701E-6</v>
      </c>
      <c r="J152" s="229">
        <f t="shared" si="12"/>
        <v>2.8008094824684082E-5</v>
      </c>
    </row>
    <row r="153" spans="1:10">
      <c r="A153" s="30" t="s">
        <v>264</v>
      </c>
      <c r="B153" s="63">
        <v>7.57</v>
      </c>
      <c r="C153" s="219">
        <v>44935</v>
      </c>
      <c r="D153" s="49">
        <v>44935.630555555559</v>
      </c>
      <c r="E153" s="219">
        <v>44945</v>
      </c>
      <c r="F153" s="273">
        <f t="shared" si="13"/>
        <v>0.81527777777955635</v>
      </c>
      <c r="G153" s="273">
        <f t="shared" si="14"/>
        <v>9.3694444444408873</v>
      </c>
      <c r="H153" s="273">
        <f t="shared" si="10"/>
        <v>10.184722222220444</v>
      </c>
      <c r="I153" s="77">
        <f t="shared" si="11"/>
        <v>7.0613538348831219E-7</v>
      </c>
      <c r="J153" s="229">
        <f t="shared" si="12"/>
        <v>7.1917927321095677E-6</v>
      </c>
    </row>
    <row r="154" spans="1:10">
      <c r="A154" s="30" t="s">
        <v>264</v>
      </c>
      <c r="B154" s="63">
        <v>29.51</v>
      </c>
      <c r="C154" s="219">
        <v>44935</v>
      </c>
      <c r="D154" s="49">
        <v>44935.630555555559</v>
      </c>
      <c r="E154" s="219">
        <v>44945</v>
      </c>
      <c r="F154" s="273">
        <f t="shared" si="13"/>
        <v>0.81527777777955635</v>
      </c>
      <c r="G154" s="273">
        <f t="shared" si="14"/>
        <v>9.3694444444408873</v>
      </c>
      <c r="H154" s="273">
        <f t="shared" si="10"/>
        <v>10.184722222220444</v>
      </c>
      <c r="I154" s="77">
        <f t="shared" si="11"/>
        <v>2.7527153456724035E-6</v>
      </c>
      <c r="J154" s="229">
        <f t="shared" si="12"/>
        <v>2.8035641152516958E-5</v>
      </c>
    </row>
    <row r="155" spans="1:10">
      <c r="A155" s="30" t="s">
        <v>264</v>
      </c>
      <c r="B155" s="63">
        <v>15.93</v>
      </c>
      <c r="C155" s="219">
        <v>44937</v>
      </c>
      <c r="D155" s="49">
        <v>44937.392361111109</v>
      </c>
      <c r="E155" s="219">
        <v>44945</v>
      </c>
      <c r="F155" s="273">
        <f t="shared" si="13"/>
        <v>0.69618055555474712</v>
      </c>
      <c r="G155" s="273">
        <f t="shared" si="14"/>
        <v>7.6076388888905058</v>
      </c>
      <c r="H155" s="273">
        <f t="shared" si="10"/>
        <v>8.3038194444452529</v>
      </c>
      <c r="I155" s="77">
        <f t="shared" si="11"/>
        <v>1.4859625705374917E-6</v>
      </c>
      <c r="J155" s="229">
        <f t="shared" si="12"/>
        <v>1.2339164886947075E-5</v>
      </c>
    </row>
    <row r="156" spans="1:10">
      <c r="A156" s="30" t="s">
        <v>264</v>
      </c>
      <c r="B156" s="63">
        <v>484.73</v>
      </c>
      <c r="C156" s="219">
        <v>44937</v>
      </c>
      <c r="D156" s="49">
        <v>44937.392361111109</v>
      </c>
      <c r="E156" s="219">
        <v>44945</v>
      </c>
      <c r="F156" s="273">
        <f t="shared" si="13"/>
        <v>0.69618055555474712</v>
      </c>
      <c r="G156" s="273">
        <f t="shared" si="14"/>
        <v>7.6076388888905058</v>
      </c>
      <c r="H156" s="273">
        <f t="shared" si="10"/>
        <v>8.3038194444452529</v>
      </c>
      <c r="I156" s="77">
        <f t="shared" si="11"/>
        <v>4.5215984734252257E-5</v>
      </c>
      <c r="J156" s="229">
        <f t="shared" si="12"/>
        <v>3.7546537323602359E-4</v>
      </c>
    </row>
    <row r="157" spans="1:10">
      <c r="A157" s="30" t="s">
        <v>264</v>
      </c>
      <c r="B157" s="63">
        <v>16.2</v>
      </c>
      <c r="C157" s="219">
        <v>44937</v>
      </c>
      <c r="D157" s="49">
        <v>44937.397916666669</v>
      </c>
      <c r="E157" s="219">
        <v>44945</v>
      </c>
      <c r="F157" s="273">
        <f t="shared" si="13"/>
        <v>0.69895833333430346</v>
      </c>
      <c r="G157" s="273">
        <f t="shared" si="14"/>
        <v>7.6020833333313931</v>
      </c>
      <c r="H157" s="273">
        <f t="shared" si="10"/>
        <v>8.3010416666656965</v>
      </c>
      <c r="I157" s="77">
        <f t="shared" si="11"/>
        <v>1.5111483768177882E-6</v>
      </c>
      <c r="J157" s="229">
        <f t="shared" si="12"/>
        <v>1.2544105640478696E-5</v>
      </c>
    </row>
    <row r="158" spans="1:10">
      <c r="A158" s="30" t="s">
        <v>264</v>
      </c>
      <c r="B158" s="63">
        <v>7.55</v>
      </c>
      <c r="C158" s="219">
        <v>44936</v>
      </c>
      <c r="D158" s="49">
        <v>44936.513888888891</v>
      </c>
      <c r="E158" s="219">
        <v>44945</v>
      </c>
      <c r="F158" s="273">
        <f t="shared" si="13"/>
        <v>0.75694444444525288</v>
      </c>
      <c r="G158" s="273">
        <f t="shared" si="14"/>
        <v>8.4861111111094942</v>
      </c>
      <c r="H158" s="273">
        <f t="shared" si="10"/>
        <v>9.2430555555547471</v>
      </c>
      <c r="I158" s="77">
        <f t="shared" si="11"/>
        <v>7.0426976820829016E-7</v>
      </c>
      <c r="J158" s="229">
        <f t="shared" si="12"/>
        <v>6.5096045936468904E-6</v>
      </c>
    </row>
    <row r="159" spans="1:10">
      <c r="A159" s="30" t="s">
        <v>264</v>
      </c>
      <c r="B159" s="63">
        <v>22804.69</v>
      </c>
      <c r="C159" s="219">
        <v>44935</v>
      </c>
      <c r="D159" s="49">
        <v>44936.51458333333</v>
      </c>
      <c r="E159" s="219">
        <v>44945</v>
      </c>
      <c r="F159" s="273">
        <f t="shared" si="13"/>
        <v>1.2572916666649689</v>
      </c>
      <c r="G159" s="273">
        <f t="shared" si="14"/>
        <v>8.4854166666700621</v>
      </c>
      <c r="H159" s="273">
        <f t="shared" si="10"/>
        <v>9.7427083333350311</v>
      </c>
      <c r="I159" s="77">
        <f t="shared" si="11"/>
        <v>2.1272389060082004E-3</v>
      </c>
      <c r="J159" s="229">
        <f t="shared" si="12"/>
        <v>2.0725068216560588E-2</v>
      </c>
    </row>
    <row r="160" spans="1:10">
      <c r="A160" s="30" t="s">
        <v>264</v>
      </c>
      <c r="B160" s="63">
        <v>7.74</v>
      </c>
      <c r="C160" s="219">
        <v>44937</v>
      </c>
      <c r="D160" s="49">
        <v>44937.393055555556</v>
      </c>
      <c r="E160" s="219">
        <v>44945</v>
      </c>
      <c r="F160" s="273">
        <f t="shared" si="13"/>
        <v>0.69652777777810115</v>
      </c>
      <c r="G160" s="273">
        <f t="shared" si="14"/>
        <v>7.6069444444437977</v>
      </c>
      <c r="H160" s="273">
        <f t="shared" si="10"/>
        <v>8.3034722222218988</v>
      </c>
      <c r="I160" s="77">
        <f t="shared" si="11"/>
        <v>7.2199311336849886E-7</v>
      </c>
      <c r="J160" s="229">
        <f t="shared" si="12"/>
        <v>5.9950497614908367E-6</v>
      </c>
    </row>
    <row r="161" spans="1:10">
      <c r="A161" s="30" t="s">
        <v>264</v>
      </c>
      <c r="B161" s="63">
        <v>503.61</v>
      </c>
      <c r="C161" s="219">
        <v>44937</v>
      </c>
      <c r="D161" s="49">
        <v>44937.393055555556</v>
      </c>
      <c r="E161" s="219">
        <v>44945</v>
      </c>
      <c r="F161" s="273">
        <f t="shared" si="13"/>
        <v>0.69652777777810115</v>
      </c>
      <c r="G161" s="273">
        <f t="shared" si="14"/>
        <v>7.6069444444437977</v>
      </c>
      <c r="H161" s="273">
        <f t="shared" si="10"/>
        <v>8.3034722222218988</v>
      </c>
      <c r="I161" s="77">
        <f t="shared" si="11"/>
        <v>4.6977125558592983E-5</v>
      </c>
      <c r="J161" s="229">
        <f t="shared" si="12"/>
        <v>3.9007325715560725E-4</v>
      </c>
    </row>
    <row r="162" spans="1:10">
      <c r="A162" s="30" t="s">
        <v>264</v>
      </c>
      <c r="B162" s="63">
        <v>119.91</v>
      </c>
      <c r="C162" s="219">
        <v>44937</v>
      </c>
      <c r="D162" s="49">
        <v>44937.393055555556</v>
      </c>
      <c r="E162" s="219">
        <v>44945</v>
      </c>
      <c r="F162" s="273">
        <f t="shared" si="13"/>
        <v>0.69652777777810115</v>
      </c>
      <c r="G162" s="273">
        <f t="shared" si="14"/>
        <v>7.6069444444437977</v>
      </c>
      <c r="H162" s="273">
        <f t="shared" si="10"/>
        <v>8.3034722222218988</v>
      </c>
      <c r="I162" s="77">
        <f t="shared" si="11"/>
        <v>1.1185296411371666E-5</v>
      </c>
      <c r="J162" s="229">
        <f t="shared" si="12"/>
        <v>9.287679804914292E-5</v>
      </c>
    </row>
    <row r="163" spans="1:10">
      <c r="A163" s="30" t="s">
        <v>264</v>
      </c>
      <c r="B163" s="63">
        <v>23553.42</v>
      </c>
      <c r="C163" s="219">
        <v>44937</v>
      </c>
      <c r="D163" s="49">
        <v>44937.393750000003</v>
      </c>
      <c r="E163" s="219">
        <v>44945</v>
      </c>
      <c r="F163" s="273">
        <f t="shared" si="13"/>
        <v>0.69687500000145519</v>
      </c>
      <c r="G163" s="273">
        <f t="shared" si="14"/>
        <v>7.6062499999970896</v>
      </c>
      <c r="H163" s="273">
        <f t="shared" si="10"/>
        <v>8.3031249999985448</v>
      </c>
      <c r="I163" s="77">
        <f t="shared" si="11"/>
        <v>2.1970810124387423E-3</v>
      </c>
      <c r="J163" s="229">
        <f t="shared" si="12"/>
        <v>1.8242638281402237E-2</v>
      </c>
    </row>
    <row r="164" spans="1:10">
      <c r="A164" s="30" t="s">
        <v>264</v>
      </c>
      <c r="B164" s="63">
        <v>502.05</v>
      </c>
      <c r="C164" s="219">
        <v>44937</v>
      </c>
      <c r="D164" s="49">
        <v>44937.398611111108</v>
      </c>
      <c r="E164" s="219">
        <v>44945</v>
      </c>
      <c r="F164" s="273">
        <f t="shared" si="13"/>
        <v>0.69930555555401952</v>
      </c>
      <c r="G164" s="273">
        <f t="shared" si="14"/>
        <v>7.601388888891961</v>
      </c>
      <c r="H164" s="273">
        <f t="shared" si="10"/>
        <v>8.3006944444459805</v>
      </c>
      <c r="I164" s="77">
        <f t="shared" si="11"/>
        <v>4.6831607566751276E-5</v>
      </c>
      <c r="J164" s="229">
        <f t="shared" si="12"/>
        <v>3.8873486475380666E-4</v>
      </c>
    </row>
    <row r="165" spans="1:10">
      <c r="A165" s="30" t="s">
        <v>264</v>
      </c>
      <c r="B165" s="63">
        <v>189.28</v>
      </c>
      <c r="C165" s="219">
        <v>44935</v>
      </c>
      <c r="D165" s="49">
        <v>44935.62222222222</v>
      </c>
      <c r="E165" s="219">
        <v>44945</v>
      </c>
      <c r="F165" s="273">
        <f t="shared" si="13"/>
        <v>0.81111111111022183</v>
      </c>
      <c r="G165" s="273">
        <f t="shared" si="14"/>
        <v>9.3777777777795563</v>
      </c>
      <c r="H165" s="273">
        <f t="shared" si="10"/>
        <v>10.188888888889778</v>
      </c>
      <c r="I165" s="77">
        <f t="shared" si="11"/>
        <v>1.7656183010127836E-5</v>
      </c>
      <c r="J165" s="229">
        <f t="shared" si="12"/>
        <v>1.7989688689209598E-4</v>
      </c>
    </row>
    <row r="166" spans="1:10">
      <c r="A166" s="30" t="s">
        <v>264</v>
      </c>
      <c r="B166" s="63">
        <v>492.68</v>
      </c>
      <c r="C166" s="219">
        <v>44935</v>
      </c>
      <c r="D166" s="49">
        <v>44935.622916666667</v>
      </c>
      <c r="E166" s="219">
        <v>44945</v>
      </c>
      <c r="F166" s="273">
        <f t="shared" si="13"/>
        <v>0.81145833333357587</v>
      </c>
      <c r="G166" s="273">
        <f t="shared" si="14"/>
        <v>9.3770833333328483</v>
      </c>
      <c r="H166" s="273">
        <f t="shared" si="10"/>
        <v>10.188541666666424</v>
      </c>
      <c r="I166" s="77">
        <f t="shared" si="11"/>
        <v>4.5957566808060984E-5</v>
      </c>
      <c r="J166" s="229">
        <f t="shared" si="12"/>
        <v>4.6824058432253521E-4</v>
      </c>
    </row>
    <row r="167" spans="1:10">
      <c r="A167" s="30" t="s">
        <v>264</v>
      </c>
      <c r="B167" s="63">
        <v>29.52</v>
      </c>
      <c r="C167" s="219">
        <v>44935</v>
      </c>
      <c r="D167" s="49">
        <v>44935.622916666667</v>
      </c>
      <c r="E167" s="219">
        <v>44945</v>
      </c>
      <c r="F167" s="273">
        <f t="shared" si="13"/>
        <v>0.81145833333357587</v>
      </c>
      <c r="G167" s="273">
        <f t="shared" si="14"/>
        <v>9.3770833333328483</v>
      </c>
      <c r="H167" s="273">
        <f t="shared" si="10"/>
        <v>10.188541666666424</v>
      </c>
      <c r="I167" s="77">
        <f t="shared" si="11"/>
        <v>2.753648153312414E-6</v>
      </c>
      <c r="J167" s="229">
        <f t="shared" si="12"/>
        <v>2.8055658945362585E-5</v>
      </c>
    </row>
    <row r="168" spans="1:10">
      <c r="A168" s="30" t="s">
        <v>264</v>
      </c>
      <c r="B168" s="63">
        <v>489.62</v>
      </c>
      <c r="C168" s="219">
        <v>44936</v>
      </c>
      <c r="D168" s="49">
        <v>44936.515972222223</v>
      </c>
      <c r="E168" s="219">
        <v>44945</v>
      </c>
      <c r="F168" s="273">
        <f t="shared" si="13"/>
        <v>0.75798611111167702</v>
      </c>
      <c r="G168" s="273">
        <f t="shared" si="14"/>
        <v>8.484027777776646</v>
      </c>
      <c r="H168" s="273">
        <f t="shared" si="10"/>
        <v>9.242013888888323</v>
      </c>
      <c r="I168" s="77">
        <f t="shared" si="11"/>
        <v>4.5672127670217625E-5</v>
      </c>
      <c r="J168" s="229">
        <f t="shared" si="12"/>
        <v>4.2210243826323196E-4</v>
      </c>
    </row>
    <row r="169" spans="1:10">
      <c r="A169" s="30" t="s">
        <v>264</v>
      </c>
      <c r="B169" s="63">
        <v>29.33</v>
      </c>
      <c r="C169" s="219">
        <v>44936</v>
      </c>
      <c r="D169" s="49">
        <v>44936.515972222223</v>
      </c>
      <c r="E169" s="219">
        <v>44945</v>
      </c>
      <c r="F169" s="273">
        <f t="shared" si="13"/>
        <v>0.75798611111167702</v>
      </c>
      <c r="G169" s="273">
        <f t="shared" si="14"/>
        <v>8.484027777776646</v>
      </c>
      <c r="H169" s="273">
        <f t="shared" si="10"/>
        <v>9.242013888888323</v>
      </c>
      <c r="I169" s="77">
        <f t="shared" si="11"/>
        <v>2.7359248081522056E-6</v>
      </c>
      <c r="J169" s="229">
        <f t="shared" si="12"/>
        <v>2.5285455075896806E-5</v>
      </c>
    </row>
    <row r="170" spans="1:10">
      <c r="A170" s="30" t="s">
        <v>264</v>
      </c>
      <c r="B170" s="63">
        <v>118.31</v>
      </c>
      <c r="C170" s="219">
        <v>44936</v>
      </c>
      <c r="D170" s="49">
        <v>44936.51666666667</v>
      </c>
      <c r="E170" s="219">
        <v>44945</v>
      </c>
      <c r="F170" s="273">
        <f t="shared" si="13"/>
        <v>0.75833333333503106</v>
      </c>
      <c r="G170" s="273">
        <f t="shared" si="14"/>
        <v>8.4833333333299379</v>
      </c>
      <c r="H170" s="273">
        <f t="shared" si="10"/>
        <v>9.2416666666649689</v>
      </c>
      <c r="I170" s="77">
        <f t="shared" si="11"/>
        <v>1.1036047188969909E-5</v>
      </c>
      <c r="J170" s="229">
        <f t="shared" si="12"/>
        <v>1.0199146943804484E-4</v>
      </c>
    </row>
    <row r="171" spans="1:10">
      <c r="A171" s="30" t="s">
        <v>264</v>
      </c>
      <c r="B171" s="63">
        <v>23439.759999999998</v>
      </c>
      <c r="C171" s="219">
        <v>44936</v>
      </c>
      <c r="D171" s="49">
        <v>44936.517361111109</v>
      </c>
      <c r="E171" s="219">
        <v>44945</v>
      </c>
      <c r="F171" s="273">
        <f t="shared" si="13"/>
        <v>0.75868055555474712</v>
      </c>
      <c r="G171" s="273">
        <f t="shared" si="14"/>
        <v>8.4826388888905058</v>
      </c>
      <c r="H171" s="273">
        <f t="shared" si="10"/>
        <v>9.2413194444452529</v>
      </c>
      <c r="I171" s="77">
        <f t="shared" si="11"/>
        <v>2.1864787208023778E-3</v>
      </c>
      <c r="J171" s="229">
        <f t="shared" si="12"/>
        <v>2.0205948317416796E-2</v>
      </c>
    </row>
    <row r="172" spans="1:10">
      <c r="A172" s="30" t="s">
        <v>264</v>
      </c>
      <c r="B172" s="63">
        <v>491.64</v>
      </c>
      <c r="C172" s="219">
        <v>44935</v>
      </c>
      <c r="D172" s="49">
        <v>44937.4</v>
      </c>
      <c r="E172" s="219">
        <v>44945</v>
      </c>
      <c r="F172" s="273">
        <f t="shared" si="13"/>
        <v>1.7000000000007276</v>
      </c>
      <c r="G172" s="273">
        <f t="shared" si="14"/>
        <v>7.5999999999985448</v>
      </c>
      <c r="H172" s="273">
        <f t="shared" si="10"/>
        <v>9.2999999999992724</v>
      </c>
      <c r="I172" s="77">
        <f t="shared" si="11"/>
        <v>4.5860554813499841E-5</v>
      </c>
      <c r="J172" s="229">
        <f t="shared" si="12"/>
        <v>4.2650315976551517E-4</v>
      </c>
    </row>
    <row r="173" spans="1:10">
      <c r="A173" s="30" t="s">
        <v>264</v>
      </c>
      <c r="B173" s="63">
        <v>22502.89</v>
      </c>
      <c r="C173" s="219">
        <v>44935</v>
      </c>
      <c r="D173" s="49">
        <v>44935.627083333333</v>
      </c>
      <c r="E173" s="219">
        <v>44945</v>
      </c>
      <c r="F173" s="273">
        <f t="shared" si="13"/>
        <v>0.81354166666642413</v>
      </c>
      <c r="G173" s="273">
        <f t="shared" si="14"/>
        <v>9.3729166666671517</v>
      </c>
      <c r="H173" s="273">
        <f t="shared" si="10"/>
        <v>10.186458333333576</v>
      </c>
      <c r="I173" s="77">
        <f t="shared" si="11"/>
        <v>2.0990867714326691E-3</v>
      </c>
      <c r="J173" s="229">
        <f t="shared" si="12"/>
        <v>2.1382259935250583E-2</v>
      </c>
    </row>
    <row r="174" spans="1:10">
      <c r="A174" s="30" t="s">
        <v>264</v>
      </c>
      <c r="B174" s="63">
        <v>7.52</v>
      </c>
      <c r="C174" s="219">
        <v>44935</v>
      </c>
      <c r="D174" s="49">
        <v>44935.627083333333</v>
      </c>
      <c r="E174" s="219">
        <v>44945</v>
      </c>
      <c r="F174" s="273">
        <f t="shared" si="13"/>
        <v>0.81354166666642413</v>
      </c>
      <c r="G174" s="273">
        <f t="shared" si="14"/>
        <v>9.3729166666671517</v>
      </c>
      <c r="H174" s="273">
        <f t="shared" si="10"/>
        <v>10.186458333333576</v>
      </c>
      <c r="I174" s="77">
        <f t="shared" si="11"/>
        <v>7.0147134528825728E-7</v>
      </c>
      <c r="J174" s="229">
        <f t="shared" si="12"/>
        <v>7.1455086308062828E-6</v>
      </c>
    </row>
    <row r="175" spans="1:10">
      <c r="A175" s="30" t="s">
        <v>264</v>
      </c>
      <c r="B175" s="63">
        <v>489.36</v>
      </c>
      <c r="C175" s="219">
        <v>44935</v>
      </c>
      <c r="D175" s="49">
        <v>44935.627083333333</v>
      </c>
      <c r="E175" s="219">
        <v>44945</v>
      </c>
      <c r="F175" s="273">
        <f t="shared" si="13"/>
        <v>0.81354166666642413</v>
      </c>
      <c r="G175" s="273">
        <f t="shared" si="14"/>
        <v>9.3729166666671517</v>
      </c>
      <c r="H175" s="273">
        <f t="shared" si="10"/>
        <v>10.186458333333576</v>
      </c>
      <c r="I175" s="77">
        <f t="shared" si="11"/>
        <v>4.5647874671577339E-5</v>
      </c>
      <c r="J175" s="229">
        <f t="shared" si="12"/>
        <v>4.6499017334725564E-4</v>
      </c>
    </row>
    <row r="176" spans="1:10">
      <c r="A176" s="30" t="s">
        <v>264</v>
      </c>
      <c r="B176" s="63">
        <v>16.16</v>
      </c>
      <c r="C176" s="219">
        <v>44935</v>
      </c>
      <c r="D176" s="49">
        <v>44936.518055555556</v>
      </c>
      <c r="E176" s="219">
        <v>44945</v>
      </c>
      <c r="F176" s="273">
        <f t="shared" si="13"/>
        <v>1.2590277777781012</v>
      </c>
      <c r="G176" s="273">
        <f t="shared" si="14"/>
        <v>8.4819444444437977</v>
      </c>
      <c r="H176" s="273">
        <f t="shared" si="10"/>
        <v>9.7409722222218988</v>
      </c>
      <c r="I176" s="77">
        <f t="shared" si="11"/>
        <v>1.5074171462577444E-6</v>
      </c>
      <c r="J176" s="229">
        <f t="shared" si="12"/>
        <v>1.4683708548997693E-5</v>
      </c>
    </row>
    <row r="177" spans="1:10">
      <c r="A177" s="30" t="s">
        <v>264</v>
      </c>
      <c r="B177" s="63">
        <v>29.07</v>
      </c>
      <c r="C177" s="219">
        <v>44936</v>
      </c>
      <c r="D177" s="49">
        <v>44936.519444444442</v>
      </c>
      <c r="E177" s="219">
        <v>44945</v>
      </c>
      <c r="F177" s="273">
        <f t="shared" si="13"/>
        <v>0.75972222222117125</v>
      </c>
      <c r="G177" s="273">
        <f t="shared" si="14"/>
        <v>8.4805555555576575</v>
      </c>
      <c r="H177" s="273">
        <f t="shared" si="10"/>
        <v>9.2402777777788287</v>
      </c>
      <c r="I177" s="77">
        <f t="shared" si="11"/>
        <v>2.71167180951192E-6</v>
      </c>
      <c r="J177" s="229">
        <f t="shared" si="12"/>
        <v>2.5056600762062298E-5</v>
      </c>
    </row>
    <row r="178" spans="1:10">
      <c r="A178" s="30" t="s">
        <v>264</v>
      </c>
      <c r="B178" s="63">
        <v>16.21</v>
      </c>
      <c r="C178" s="219">
        <v>44936</v>
      </c>
      <c r="D178" s="49">
        <v>44936.520138888889</v>
      </c>
      <c r="E178" s="219">
        <v>44945</v>
      </c>
      <c r="F178" s="273">
        <f t="shared" si="13"/>
        <v>0.76006944444452529</v>
      </c>
      <c r="G178" s="273">
        <f t="shared" si="14"/>
        <v>8.4798611111109494</v>
      </c>
      <c r="H178" s="273">
        <f t="shared" si="10"/>
        <v>9.2399305555554747</v>
      </c>
      <c r="I178" s="77">
        <f t="shared" si="11"/>
        <v>1.5120811844577993E-6</v>
      </c>
      <c r="J178" s="229">
        <f t="shared" si="12"/>
        <v>1.3971525138752133E-5</v>
      </c>
    </row>
    <row r="179" spans="1:10">
      <c r="A179" s="30" t="s">
        <v>264</v>
      </c>
      <c r="B179" s="63">
        <v>119.12</v>
      </c>
      <c r="C179" s="219">
        <v>44936</v>
      </c>
      <c r="D179" s="49">
        <v>44936.520138888889</v>
      </c>
      <c r="E179" s="219">
        <v>44945</v>
      </c>
      <c r="F179" s="273">
        <f t="shared" si="13"/>
        <v>0.76006944444452529</v>
      </c>
      <c r="G179" s="273">
        <f t="shared" si="14"/>
        <v>8.4798611111109494</v>
      </c>
      <c r="H179" s="273">
        <f t="shared" si="10"/>
        <v>9.2399305555554747</v>
      </c>
      <c r="I179" s="77">
        <f t="shared" si="11"/>
        <v>1.1111604607810799E-5</v>
      </c>
      <c r="J179" s="229">
        <f t="shared" si="12"/>
        <v>1.0267045493696201E-4</v>
      </c>
    </row>
    <row r="180" spans="1:10">
      <c r="A180" s="30" t="s">
        <v>264</v>
      </c>
      <c r="B180" s="63">
        <v>117.38</v>
      </c>
      <c r="C180" s="219">
        <v>44936</v>
      </c>
      <c r="D180" s="49">
        <v>44936.520138888889</v>
      </c>
      <c r="E180" s="219">
        <v>44945</v>
      </c>
      <c r="F180" s="273">
        <f t="shared" si="13"/>
        <v>0.76006944444452529</v>
      </c>
      <c r="G180" s="273">
        <f t="shared" si="14"/>
        <v>8.4798611111109494</v>
      </c>
      <c r="H180" s="273">
        <f t="shared" si="10"/>
        <v>9.2399305555554747</v>
      </c>
      <c r="I180" s="77">
        <f t="shared" si="11"/>
        <v>1.0949296078448888E-5</v>
      </c>
      <c r="J180" s="229">
        <f t="shared" si="12"/>
        <v>1.0117073539708361E-4</v>
      </c>
    </row>
    <row r="181" spans="1:10">
      <c r="A181" s="30" t="s">
        <v>264</v>
      </c>
      <c r="B181" s="63">
        <v>188.08</v>
      </c>
      <c r="C181" s="219">
        <v>44936</v>
      </c>
      <c r="D181" s="49">
        <v>44936.520833333336</v>
      </c>
      <c r="E181" s="219">
        <v>44945</v>
      </c>
      <c r="F181" s="273">
        <f t="shared" si="13"/>
        <v>0.76041666666787933</v>
      </c>
      <c r="G181" s="273">
        <f t="shared" si="14"/>
        <v>8.4791666666642413</v>
      </c>
      <c r="H181" s="273">
        <f t="shared" si="10"/>
        <v>9.2395833333321207</v>
      </c>
      <c r="I181" s="77">
        <f t="shared" si="11"/>
        <v>1.754424609332652E-5</v>
      </c>
      <c r="J181" s="229">
        <f t="shared" si="12"/>
        <v>1.6210152379977688E-4</v>
      </c>
    </row>
    <row r="182" spans="1:10">
      <c r="A182" s="30" t="s">
        <v>264</v>
      </c>
      <c r="B182" s="63">
        <v>16.09</v>
      </c>
      <c r="C182" s="219">
        <v>44935</v>
      </c>
      <c r="D182" s="49">
        <v>44935.620138888888</v>
      </c>
      <c r="E182" s="219">
        <v>44945</v>
      </c>
      <c r="F182" s="273">
        <f t="shared" si="13"/>
        <v>0.81006944444379769</v>
      </c>
      <c r="G182" s="273">
        <f t="shared" si="14"/>
        <v>9.3798611111124046</v>
      </c>
      <c r="H182" s="273">
        <f t="shared" si="10"/>
        <v>10.189930555556202</v>
      </c>
      <c r="I182" s="77">
        <f t="shared" si="11"/>
        <v>1.5008874927776676E-6</v>
      </c>
      <c r="J182" s="229">
        <f t="shared" si="12"/>
        <v>1.5293939323107293E-5</v>
      </c>
    </row>
    <row r="183" spans="1:10">
      <c r="A183" s="30" t="s">
        <v>264</v>
      </c>
      <c r="B183" s="63">
        <v>22822.92</v>
      </c>
      <c r="C183" s="219">
        <v>44936</v>
      </c>
      <c r="D183" s="49">
        <v>44936.522222222222</v>
      </c>
      <c r="E183" s="219">
        <v>44945</v>
      </c>
      <c r="F183" s="273">
        <f t="shared" si="13"/>
        <v>0.76111111111094942</v>
      </c>
      <c r="G183" s="273">
        <f t="shared" si="14"/>
        <v>8.4777777777781012</v>
      </c>
      <c r="H183" s="273">
        <f t="shared" si="10"/>
        <v>9.2388888888890506</v>
      </c>
      <c r="I183" s="77">
        <f t="shared" si="11"/>
        <v>2.1289394143359404E-3</v>
      </c>
      <c r="J183" s="229">
        <f t="shared" si="12"/>
        <v>1.9669034700226282E-2</v>
      </c>
    </row>
    <row r="184" spans="1:10">
      <c r="A184" s="30" t="s">
        <v>264</v>
      </c>
      <c r="B184" s="63">
        <v>116.42</v>
      </c>
      <c r="C184" s="219">
        <v>44936</v>
      </c>
      <c r="D184" s="49">
        <v>44936.522222222222</v>
      </c>
      <c r="E184" s="219">
        <v>44945</v>
      </c>
      <c r="F184" s="273">
        <f t="shared" si="13"/>
        <v>0.76111111111094942</v>
      </c>
      <c r="G184" s="273">
        <f t="shared" si="14"/>
        <v>8.4777777777781012</v>
      </c>
      <c r="H184" s="273">
        <f t="shared" si="10"/>
        <v>9.2388888888890506</v>
      </c>
      <c r="I184" s="77">
        <f t="shared" si="11"/>
        <v>1.0859746545007834E-5</v>
      </c>
      <c r="J184" s="229">
        <f t="shared" si="12"/>
        <v>1.0033199169082413E-4</v>
      </c>
    </row>
    <row r="185" spans="1:10">
      <c r="A185" s="30" t="s">
        <v>264</v>
      </c>
      <c r="B185" s="63">
        <v>7.55</v>
      </c>
      <c r="C185" s="219">
        <v>44936</v>
      </c>
      <c r="D185" s="49">
        <v>44936.522916666669</v>
      </c>
      <c r="E185" s="219">
        <v>44945</v>
      </c>
      <c r="F185" s="273">
        <f t="shared" si="13"/>
        <v>0.76145833333430346</v>
      </c>
      <c r="G185" s="273">
        <f t="shared" si="14"/>
        <v>8.4770833333313931</v>
      </c>
      <c r="H185" s="273">
        <f t="shared" si="10"/>
        <v>9.2385416666656965</v>
      </c>
      <c r="I185" s="77">
        <f t="shared" si="11"/>
        <v>7.0426976820829016E-7</v>
      </c>
      <c r="J185" s="229">
        <f t="shared" si="12"/>
        <v>6.5064255981652807E-6</v>
      </c>
    </row>
    <row r="186" spans="1:10">
      <c r="A186" s="30" t="s">
        <v>264</v>
      </c>
      <c r="B186" s="63">
        <v>29.45</v>
      </c>
      <c r="C186" s="219">
        <v>44936</v>
      </c>
      <c r="D186" s="49">
        <v>44936.522916666669</v>
      </c>
      <c r="E186" s="219">
        <v>44945</v>
      </c>
      <c r="F186" s="273">
        <f t="shared" si="13"/>
        <v>0.76145833333430346</v>
      </c>
      <c r="G186" s="273">
        <f t="shared" si="14"/>
        <v>8.4770833333313931</v>
      </c>
      <c r="H186" s="273">
        <f t="shared" si="10"/>
        <v>9.2385416666656965</v>
      </c>
      <c r="I186" s="77">
        <f t="shared" si="11"/>
        <v>2.7471184998323371E-6</v>
      </c>
      <c r="J186" s="229">
        <f t="shared" si="12"/>
        <v>2.537936872396921E-5</v>
      </c>
    </row>
    <row r="187" spans="1:10">
      <c r="A187" s="30" t="s">
        <v>264</v>
      </c>
      <c r="B187" s="63">
        <v>7.51</v>
      </c>
      <c r="C187" s="219">
        <v>44935</v>
      </c>
      <c r="D187" s="49">
        <v>44935.628472222219</v>
      </c>
      <c r="E187" s="219">
        <v>44945</v>
      </c>
      <c r="F187" s="273">
        <f t="shared" si="13"/>
        <v>0.81423611110949423</v>
      </c>
      <c r="G187" s="273">
        <f t="shared" si="14"/>
        <v>9.3715277777810115</v>
      </c>
      <c r="H187" s="273">
        <f t="shared" si="10"/>
        <v>10.185763888890506</v>
      </c>
      <c r="I187" s="77">
        <f t="shared" si="11"/>
        <v>7.0053853764824632E-7</v>
      </c>
      <c r="J187" s="229">
        <f t="shared" si="12"/>
        <v>7.135520139553669E-6</v>
      </c>
    </row>
    <row r="188" spans="1:10">
      <c r="A188" s="30" t="s">
        <v>264</v>
      </c>
      <c r="B188" s="63">
        <v>489.16</v>
      </c>
      <c r="C188" s="219">
        <v>44935</v>
      </c>
      <c r="D188" s="49">
        <v>44935.628472222219</v>
      </c>
      <c r="E188" s="219">
        <v>44945</v>
      </c>
      <c r="F188" s="273">
        <f t="shared" si="13"/>
        <v>0.81423611110949423</v>
      </c>
      <c r="G188" s="273">
        <f t="shared" si="14"/>
        <v>9.3715277777810115</v>
      </c>
      <c r="H188" s="273">
        <f t="shared" si="10"/>
        <v>10.185763888890506</v>
      </c>
      <c r="I188" s="77">
        <f t="shared" si="11"/>
        <v>4.5629218518777122E-5</v>
      </c>
      <c r="J188" s="229">
        <f t="shared" si="12"/>
        <v>4.6476844626685393E-4</v>
      </c>
    </row>
    <row r="189" spans="1:10">
      <c r="A189" s="30" t="s">
        <v>264</v>
      </c>
      <c r="B189" s="63">
        <v>187.7</v>
      </c>
      <c r="C189" s="219">
        <v>44937</v>
      </c>
      <c r="D189" s="49">
        <v>44937.394444444442</v>
      </c>
      <c r="E189" s="219">
        <v>44945</v>
      </c>
      <c r="F189" s="273">
        <f t="shared" si="13"/>
        <v>0.69722222222117125</v>
      </c>
      <c r="G189" s="273">
        <f t="shared" si="14"/>
        <v>7.6055555555576575</v>
      </c>
      <c r="H189" s="273">
        <f t="shared" si="10"/>
        <v>8.3027777777788287</v>
      </c>
      <c r="I189" s="77">
        <f t="shared" si="11"/>
        <v>1.7508799403006101E-5</v>
      </c>
      <c r="J189" s="229">
        <f t="shared" si="12"/>
        <v>1.4537167059886627E-4</v>
      </c>
    </row>
    <row r="190" spans="1:10">
      <c r="A190" s="30" t="s">
        <v>264</v>
      </c>
      <c r="B190" s="63">
        <v>29.28</v>
      </c>
      <c r="C190" s="219">
        <v>44937</v>
      </c>
      <c r="D190" s="49">
        <v>44937.394444444442</v>
      </c>
      <c r="E190" s="219">
        <v>44945</v>
      </c>
      <c r="F190" s="273">
        <f t="shared" si="13"/>
        <v>0.69722222222117125</v>
      </c>
      <c r="G190" s="273">
        <f t="shared" si="14"/>
        <v>7.6055555555576575</v>
      </c>
      <c r="H190" s="273">
        <f t="shared" si="10"/>
        <v>8.3027777777788287</v>
      </c>
      <c r="I190" s="77">
        <f t="shared" si="11"/>
        <v>2.7312607699521509E-6</v>
      </c>
      <c r="J190" s="229">
        <f t="shared" si="12"/>
        <v>2.2677051226077813E-5</v>
      </c>
    </row>
    <row r="191" spans="1:10">
      <c r="A191" s="30" t="s">
        <v>264</v>
      </c>
      <c r="B191" s="63">
        <v>16.03</v>
      </c>
      <c r="C191" s="219">
        <v>44937</v>
      </c>
      <c r="D191" s="49">
        <v>44937.512499999997</v>
      </c>
      <c r="E191" s="219">
        <v>44945</v>
      </c>
      <c r="F191" s="273">
        <f t="shared" si="13"/>
        <v>0.75624999999854481</v>
      </c>
      <c r="G191" s="273">
        <f t="shared" si="14"/>
        <v>7.4875000000029104</v>
      </c>
      <c r="H191" s="273">
        <f t="shared" si="10"/>
        <v>8.2437500000014552</v>
      </c>
      <c r="I191" s="77">
        <f t="shared" si="11"/>
        <v>1.4952906469376018E-6</v>
      </c>
      <c r="J191" s="229">
        <f t="shared" si="12"/>
        <v>1.2326802270694031E-5</v>
      </c>
    </row>
    <row r="192" spans="1:10">
      <c r="A192" s="30" t="s">
        <v>265</v>
      </c>
      <c r="B192" s="63">
        <v>183.27</v>
      </c>
      <c r="C192" s="219">
        <v>44936</v>
      </c>
      <c r="D192" s="49">
        <v>44936.513194444444</v>
      </c>
      <c r="E192" s="219">
        <v>44946</v>
      </c>
      <c r="F192" s="273">
        <f t="shared" si="13"/>
        <v>0.75659722222189885</v>
      </c>
      <c r="G192" s="273">
        <f t="shared" si="14"/>
        <v>9.4868055555562023</v>
      </c>
      <c r="H192" s="273">
        <f t="shared" si="10"/>
        <v>10.243402777778101</v>
      </c>
      <c r="I192" s="77">
        <f t="shared" si="11"/>
        <v>1.7095565618481239E-5</v>
      </c>
      <c r="J192" s="229">
        <f t="shared" si="12"/>
        <v>1.7511676434403854E-4</v>
      </c>
    </row>
    <row r="193" spans="1:10">
      <c r="A193" s="30" t="s">
        <v>265</v>
      </c>
      <c r="B193" s="63">
        <v>7.37</v>
      </c>
      <c r="C193" s="219">
        <v>44937</v>
      </c>
      <c r="D193" s="49">
        <v>44937.38958333333</v>
      </c>
      <c r="E193" s="219">
        <v>44946</v>
      </c>
      <c r="F193" s="273">
        <f t="shared" si="13"/>
        <v>0.69479166666496894</v>
      </c>
      <c r="G193" s="273">
        <f t="shared" si="14"/>
        <v>8.6104166666700621</v>
      </c>
      <c r="H193" s="273">
        <f t="shared" si="10"/>
        <v>9.3052083333350311</v>
      </c>
      <c r="I193" s="77">
        <f t="shared" si="11"/>
        <v>6.8747923068809253E-7</v>
      </c>
      <c r="J193" s="229">
        <f t="shared" si="12"/>
        <v>6.3971374663935945E-6</v>
      </c>
    </row>
    <row r="194" spans="1:10">
      <c r="A194" s="30" t="s">
        <v>265</v>
      </c>
      <c r="B194" s="63">
        <v>28.75</v>
      </c>
      <c r="C194" s="219">
        <v>44937</v>
      </c>
      <c r="D194" s="49">
        <v>44937.390277777777</v>
      </c>
      <c r="E194" s="219">
        <v>44946</v>
      </c>
      <c r="F194" s="273">
        <f t="shared" si="13"/>
        <v>0.69513888888832298</v>
      </c>
      <c r="G194" s="273">
        <f t="shared" si="14"/>
        <v>8.609722222223354</v>
      </c>
      <c r="H194" s="273">
        <f t="shared" si="10"/>
        <v>9.304861111111677</v>
      </c>
      <c r="I194" s="77">
        <f t="shared" si="11"/>
        <v>2.6818219650315688E-6</v>
      </c>
      <c r="J194" s="229">
        <f t="shared" si="12"/>
        <v>2.4953980909347342E-5</v>
      </c>
    </row>
    <row r="195" spans="1:10">
      <c r="A195" s="30" t="s">
        <v>264</v>
      </c>
      <c r="B195" s="63">
        <v>68.37</v>
      </c>
      <c r="C195" s="219">
        <v>44935</v>
      </c>
      <c r="D195" s="49">
        <v>44936.51458333333</v>
      </c>
      <c r="E195" s="219">
        <v>44946</v>
      </c>
      <c r="F195" s="273">
        <f t="shared" si="13"/>
        <v>1.2572916666649689</v>
      </c>
      <c r="G195" s="273">
        <f t="shared" si="14"/>
        <v>9.4854166666700621</v>
      </c>
      <c r="H195" s="273">
        <f t="shared" si="10"/>
        <v>10.742708333335031</v>
      </c>
      <c r="I195" s="77">
        <f t="shared" si="11"/>
        <v>6.3776058347550735E-6</v>
      </c>
      <c r="J195" s="229">
        <f t="shared" si="12"/>
        <v>6.8512759347749444E-5</v>
      </c>
    </row>
    <row r="196" spans="1:10">
      <c r="A196" s="30" t="s">
        <v>264</v>
      </c>
      <c r="B196" s="63">
        <v>69.02</v>
      </c>
      <c r="C196" s="219">
        <v>44935</v>
      </c>
      <c r="D196" s="49">
        <v>44935.628472222219</v>
      </c>
      <c r="E196" s="219">
        <v>44946</v>
      </c>
      <c r="F196" s="273">
        <f t="shared" si="13"/>
        <v>0.81423611110949423</v>
      </c>
      <c r="G196" s="273">
        <f t="shared" si="14"/>
        <v>10.371527777781012</v>
      </c>
      <c r="H196" s="273">
        <f t="shared" si="10"/>
        <v>11.185763888890506</v>
      </c>
      <c r="I196" s="77">
        <f t="shared" si="11"/>
        <v>6.4382383313557867E-6</v>
      </c>
      <c r="J196" s="229">
        <f t="shared" si="12"/>
        <v>7.2016613834950232E-5</v>
      </c>
    </row>
    <row r="197" spans="1:10">
      <c r="A197" s="30" t="s">
        <v>264</v>
      </c>
      <c r="B197" s="63">
        <v>68.72</v>
      </c>
      <c r="C197" s="219">
        <v>44928</v>
      </c>
      <c r="D197" s="49">
        <v>44928.60833333333</v>
      </c>
      <c r="E197" s="219">
        <v>44946</v>
      </c>
      <c r="F197" s="273">
        <f t="shared" si="13"/>
        <v>0.80416666666496894</v>
      </c>
      <c r="G197" s="273">
        <f t="shared" si="14"/>
        <v>17.391666666670062</v>
      </c>
      <c r="H197" s="273">
        <f t="shared" si="10"/>
        <v>18.195833333335031</v>
      </c>
      <c r="I197" s="77">
        <f t="shared" si="11"/>
        <v>6.4102541021554577E-6</v>
      </c>
      <c r="J197" s="229">
        <f t="shared" si="12"/>
        <v>1.166399152671479E-4</v>
      </c>
    </row>
    <row r="198" spans="1:10">
      <c r="A198" s="30" t="s">
        <v>264</v>
      </c>
      <c r="B198" s="63">
        <v>68.64</v>
      </c>
      <c r="C198" s="219">
        <v>44929</v>
      </c>
      <c r="D198" s="49">
        <v>44929.461111111108</v>
      </c>
      <c r="E198" s="219">
        <v>44946</v>
      </c>
      <c r="F198" s="273">
        <f t="shared" si="13"/>
        <v>0.73055555555401952</v>
      </c>
      <c r="G198" s="273">
        <f t="shared" si="14"/>
        <v>16.538888888891961</v>
      </c>
      <c r="H198" s="273">
        <f t="shared" si="10"/>
        <v>17.26944444444598</v>
      </c>
      <c r="I198" s="77">
        <f t="shared" si="11"/>
        <v>6.40279164103537E-6</v>
      </c>
      <c r="J198" s="229">
        <f t="shared" si="12"/>
        <v>1.1057265453422344E-4</v>
      </c>
    </row>
    <row r="199" spans="1:10">
      <c r="A199" s="30" t="s">
        <v>264</v>
      </c>
      <c r="B199" s="63">
        <v>68.64</v>
      </c>
      <c r="C199" s="219">
        <v>44929</v>
      </c>
      <c r="D199" s="49">
        <v>44929.55</v>
      </c>
      <c r="E199" s="219">
        <v>44946</v>
      </c>
      <c r="F199" s="273">
        <f t="shared" si="13"/>
        <v>0.77500000000145519</v>
      </c>
      <c r="G199" s="273">
        <f t="shared" si="14"/>
        <v>16.44999999999709</v>
      </c>
      <c r="H199" s="273">
        <f t="shared" si="10"/>
        <v>17.224999999998545</v>
      </c>
      <c r="I199" s="77">
        <f t="shared" si="11"/>
        <v>6.40279164103537E-6</v>
      </c>
      <c r="J199" s="229">
        <f t="shared" si="12"/>
        <v>1.1028808601682493E-4</v>
      </c>
    </row>
    <row r="200" spans="1:10">
      <c r="A200" s="30" t="s">
        <v>264</v>
      </c>
      <c r="B200" s="63">
        <v>68.72</v>
      </c>
      <c r="C200" s="219">
        <v>44930</v>
      </c>
      <c r="D200" s="49">
        <v>44930.567361111112</v>
      </c>
      <c r="E200" s="219">
        <v>44946</v>
      </c>
      <c r="F200" s="273">
        <f t="shared" si="13"/>
        <v>0.78368055555620231</v>
      </c>
      <c r="G200" s="273">
        <f t="shared" si="14"/>
        <v>15.432638888887595</v>
      </c>
      <c r="H200" s="273">
        <f t="shared" si="10"/>
        <v>16.216319444443798</v>
      </c>
      <c r="I200" s="77">
        <f t="shared" si="11"/>
        <v>6.4102541021554577E-6</v>
      </c>
      <c r="J200" s="229">
        <f t="shared" si="12"/>
        <v>1.0395072824060917E-4</v>
      </c>
    </row>
    <row r="201" spans="1:10">
      <c r="A201" s="30" t="s">
        <v>264</v>
      </c>
      <c r="B201" s="63">
        <v>70.53</v>
      </c>
      <c r="C201" s="219">
        <v>44929</v>
      </c>
      <c r="D201" s="49">
        <v>44930.580555555556</v>
      </c>
      <c r="E201" s="219">
        <v>44946</v>
      </c>
      <c r="F201" s="273">
        <f t="shared" si="13"/>
        <v>1.2902777777781012</v>
      </c>
      <c r="G201" s="273">
        <f t="shared" si="14"/>
        <v>15.419444444443798</v>
      </c>
      <c r="H201" s="273">
        <f t="shared" si="10"/>
        <v>16.709722222221899</v>
      </c>
      <c r="I201" s="77">
        <f t="shared" si="11"/>
        <v>6.5790922849974446E-6</v>
      </c>
      <c r="J201" s="229">
        <f t="shared" si="12"/>
        <v>1.0993480455667045E-4</v>
      </c>
    </row>
    <row r="202" spans="1:10">
      <c r="A202" s="30" t="s">
        <v>264</v>
      </c>
      <c r="B202" s="63">
        <v>70.17</v>
      </c>
      <c r="C202" s="219">
        <v>44931</v>
      </c>
      <c r="D202" s="49">
        <v>44931.587500000001</v>
      </c>
      <c r="E202" s="219">
        <v>44946</v>
      </c>
      <c r="F202" s="273">
        <f t="shared" si="13"/>
        <v>0.7937500000007276</v>
      </c>
      <c r="G202" s="273">
        <f t="shared" si="14"/>
        <v>14.412499999998545</v>
      </c>
      <c r="H202" s="273">
        <f t="shared" ref="H202:H265" si="15">SUM(F202:G202)</f>
        <v>15.206249999999272</v>
      </c>
      <c r="I202" s="77">
        <f t="shared" ref="I202:I265" si="16">+B202/B$3693</f>
        <v>6.5455112099570496E-6</v>
      </c>
      <c r="J202" s="229">
        <f t="shared" ref="J202:J265" si="17">+H202*I202</f>
        <v>9.9532679836404628E-5</v>
      </c>
    </row>
    <row r="203" spans="1:10">
      <c r="A203" s="30" t="s">
        <v>264</v>
      </c>
      <c r="B203" s="63">
        <v>68.55</v>
      </c>
      <c r="C203" s="219">
        <v>44931</v>
      </c>
      <c r="D203" s="49">
        <v>44931.59097222222</v>
      </c>
      <c r="E203" s="219">
        <v>44946</v>
      </c>
      <c r="F203" s="273">
        <f t="shared" ref="F203:F266" si="18">(D203-C203+1)/2</f>
        <v>0.79548611111022183</v>
      </c>
      <c r="G203" s="273">
        <f t="shared" ref="G203:G266" si="19">E203-D203</f>
        <v>14.409027777779556</v>
      </c>
      <c r="H203" s="273">
        <f t="shared" si="15"/>
        <v>15.204513888889778</v>
      </c>
      <c r="I203" s="77">
        <f t="shared" si="16"/>
        <v>6.3943963722752706E-6</v>
      </c>
      <c r="J203" s="229">
        <f t="shared" si="17"/>
        <v>9.7223688453325761E-5</v>
      </c>
    </row>
    <row r="204" spans="1:10">
      <c r="A204" s="30" t="s">
        <v>264</v>
      </c>
      <c r="B204" s="63">
        <v>68.61</v>
      </c>
      <c r="C204" s="219">
        <v>44931</v>
      </c>
      <c r="D204" s="49">
        <v>44931.592361111114</v>
      </c>
      <c r="E204" s="219">
        <v>44946</v>
      </c>
      <c r="F204" s="273">
        <f t="shared" si="18"/>
        <v>0.7961805555569299</v>
      </c>
      <c r="G204" s="273">
        <f t="shared" si="19"/>
        <v>14.40763888888614</v>
      </c>
      <c r="H204" s="273">
        <f t="shared" si="15"/>
        <v>15.20381944444307</v>
      </c>
      <c r="I204" s="77">
        <f t="shared" si="16"/>
        <v>6.3999932181153365E-6</v>
      </c>
      <c r="J204" s="229">
        <f t="shared" si="17"/>
        <v>9.7304341333885732E-5</v>
      </c>
    </row>
    <row r="205" spans="1:10">
      <c r="A205" s="30" t="s">
        <v>264</v>
      </c>
      <c r="B205" s="63">
        <v>68.8</v>
      </c>
      <c r="C205" s="219">
        <v>44931</v>
      </c>
      <c r="D205" s="49">
        <v>44931.593055555553</v>
      </c>
      <c r="E205" s="219">
        <v>44946</v>
      </c>
      <c r="F205" s="273">
        <f t="shared" si="18"/>
        <v>0.79652777777664596</v>
      </c>
      <c r="G205" s="273">
        <f t="shared" si="19"/>
        <v>14.406944444446708</v>
      </c>
      <c r="H205" s="273">
        <f t="shared" si="15"/>
        <v>15.203472222223354</v>
      </c>
      <c r="I205" s="77">
        <f t="shared" si="16"/>
        <v>6.4177165632755454E-6</v>
      </c>
      <c r="J205" s="229">
        <f t="shared" si="17"/>
        <v>9.7571575499862478E-5</v>
      </c>
    </row>
    <row r="206" spans="1:10">
      <c r="A206" s="30" t="s">
        <v>264</v>
      </c>
      <c r="B206" s="63">
        <v>68.89</v>
      </c>
      <c r="C206" s="219">
        <v>44931</v>
      </c>
      <c r="D206" s="49">
        <v>44931.594444444447</v>
      </c>
      <c r="E206" s="219">
        <v>44946</v>
      </c>
      <c r="F206" s="273">
        <f t="shared" si="18"/>
        <v>0.79722222222335404</v>
      </c>
      <c r="G206" s="273">
        <f t="shared" si="19"/>
        <v>14.405555555553292</v>
      </c>
      <c r="H206" s="273">
        <f t="shared" si="15"/>
        <v>15.202777777776646</v>
      </c>
      <c r="I206" s="77">
        <f t="shared" si="16"/>
        <v>6.4261118320356439E-6</v>
      </c>
      <c r="J206" s="229">
        <f t="shared" si="17"/>
        <v>9.7694750157579057E-5</v>
      </c>
    </row>
    <row r="207" spans="1:10">
      <c r="A207" s="30" t="s">
        <v>264</v>
      </c>
      <c r="B207" s="63">
        <v>70.23</v>
      </c>
      <c r="C207" s="219">
        <v>44932</v>
      </c>
      <c r="D207" s="49">
        <v>44932.613888888889</v>
      </c>
      <c r="E207" s="219">
        <v>44946</v>
      </c>
      <c r="F207" s="273">
        <f t="shared" si="18"/>
        <v>0.80694444444452529</v>
      </c>
      <c r="G207" s="273">
        <f t="shared" si="19"/>
        <v>13.386111111110949</v>
      </c>
      <c r="H207" s="273">
        <f t="shared" si="15"/>
        <v>14.193055555555475</v>
      </c>
      <c r="I207" s="77">
        <f t="shared" si="16"/>
        <v>6.5511080557971155E-6</v>
      </c>
      <c r="J207" s="229">
        <f t="shared" si="17"/>
        <v>9.2980240586375482E-5</v>
      </c>
    </row>
    <row r="208" spans="1:10">
      <c r="A208" s="30" t="s">
        <v>264</v>
      </c>
      <c r="B208" s="63">
        <v>68.72</v>
      </c>
      <c r="C208" s="219">
        <v>44932</v>
      </c>
      <c r="D208" s="49">
        <v>44932.614583333336</v>
      </c>
      <c r="E208" s="219">
        <v>44946</v>
      </c>
      <c r="F208" s="273">
        <f t="shared" si="18"/>
        <v>0.80729166666787933</v>
      </c>
      <c r="G208" s="273">
        <f t="shared" si="19"/>
        <v>13.385416666664241</v>
      </c>
      <c r="H208" s="273">
        <f t="shared" si="15"/>
        <v>14.192708333332121</v>
      </c>
      <c r="I208" s="77">
        <f t="shared" si="16"/>
        <v>6.4102541021554577E-6</v>
      </c>
      <c r="J208" s="229">
        <f t="shared" si="17"/>
        <v>9.0978866814438175E-5</v>
      </c>
    </row>
    <row r="209" spans="1:10">
      <c r="A209" s="30" t="s">
        <v>264</v>
      </c>
      <c r="B209" s="63">
        <v>70.709999999999994</v>
      </c>
      <c r="C209" s="219">
        <v>44935</v>
      </c>
      <c r="D209" s="49">
        <v>44935.62777777778</v>
      </c>
      <c r="E209" s="219">
        <v>44946</v>
      </c>
      <c r="F209" s="273">
        <f t="shared" si="18"/>
        <v>0.81388888888977817</v>
      </c>
      <c r="G209" s="273">
        <f t="shared" si="19"/>
        <v>10.372222222220444</v>
      </c>
      <c r="H209" s="273">
        <f t="shared" si="15"/>
        <v>11.186111111110222</v>
      </c>
      <c r="I209" s="77">
        <f t="shared" si="16"/>
        <v>6.5958828225176417E-6</v>
      </c>
      <c r="J209" s="229">
        <f t="shared" si="17"/>
        <v>7.3782278128545645E-5</v>
      </c>
    </row>
    <row r="210" spans="1:10">
      <c r="A210" s="30" t="s">
        <v>265</v>
      </c>
      <c r="B210" s="63">
        <v>28.68</v>
      </c>
      <c r="C210" s="219">
        <v>44938</v>
      </c>
      <c r="D210" s="49">
        <v>44938.460416666669</v>
      </c>
      <c r="E210" s="219">
        <v>44949</v>
      </c>
      <c r="F210" s="273">
        <f t="shared" si="18"/>
        <v>0.73020833333430346</v>
      </c>
      <c r="G210" s="273">
        <f t="shared" si="19"/>
        <v>10.539583333331393</v>
      </c>
      <c r="H210" s="273">
        <f t="shared" si="15"/>
        <v>11.269791666665697</v>
      </c>
      <c r="I210" s="77">
        <f t="shared" si="16"/>
        <v>2.6752923115514919E-6</v>
      </c>
      <c r="J210" s="229">
        <f t="shared" si="17"/>
        <v>3.014998699861781E-5</v>
      </c>
    </row>
    <row r="211" spans="1:10">
      <c r="A211" s="30" t="s">
        <v>265</v>
      </c>
      <c r="B211" s="63">
        <v>7.36</v>
      </c>
      <c r="C211" s="219">
        <v>44938</v>
      </c>
      <c r="D211" s="49">
        <v>44938.461805555555</v>
      </c>
      <c r="E211" s="219">
        <v>44949</v>
      </c>
      <c r="F211" s="273">
        <f t="shared" si="18"/>
        <v>0.73090277777737356</v>
      </c>
      <c r="G211" s="273">
        <f t="shared" si="19"/>
        <v>10.538194444445253</v>
      </c>
      <c r="H211" s="273">
        <f t="shared" si="15"/>
        <v>11.269097222222626</v>
      </c>
      <c r="I211" s="77">
        <f t="shared" si="16"/>
        <v>6.8654642304808157E-7</v>
      </c>
      <c r="J211" s="229">
        <f t="shared" si="17"/>
        <v>7.7367583888980155E-6</v>
      </c>
    </row>
    <row r="212" spans="1:10">
      <c r="A212" s="30" t="s">
        <v>265</v>
      </c>
      <c r="B212" s="63">
        <v>28.69</v>
      </c>
      <c r="C212" s="219">
        <v>44939</v>
      </c>
      <c r="D212" s="49">
        <v>44939.463194444441</v>
      </c>
      <c r="E212" s="219">
        <v>44949</v>
      </c>
      <c r="F212" s="273">
        <f t="shared" si="18"/>
        <v>0.73159722222044365</v>
      </c>
      <c r="G212" s="273">
        <f t="shared" si="19"/>
        <v>9.5368055555591127</v>
      </c>
      <c r="H212" s="273">
        <f t="shared" si="15"/>
        <v>10.268402777779556</v>
      </c>
      <c r="I212" s="77">
        <f t="shared" si="16"/>
        <v>2.6762251191915028E-6</v>
      </c>
      <c r="J212" s="229">
        <f t="shared" si="17"/>
        <v>2.7480557447869452E-5</v>
      </c>
    </row>
    <row r="213" spans="1:10">
      <c r="A213" s="30" t="s">
        <v>265</v>
      </c>
      <c r="B213" s="63">
        <v>7.37</v>
      </c>
      <c r="C213" s="219">
        <v>44940</v>
      </c>
      <c r="D213" s="49">
        <v>44940.465277777781</v>
      </c>
      <c r="E213" s="219">
        <v>44949</v>
      </c>
      <c r="F213" s="273">
        <f t="shared" si="18"/>
        <v>0.73263888889050577</v>
      </c>
      <c r="G213" s="273">
        <f t="shared" si="19"/>
        <v>8.5347222222189885</v>
      </c>
      <c r="H213" s="273">
        <f t="shared" si="15"/>
        <v>9.2673611111094942</v>
      </c>
      <c r="I213" s="77">
        <f t="shared" si="16"/>
        <v>6.8747923068809253E-7</v>
      </c>
      <c r="J213" s="229">
        <f t="shared" si="17"/>
        <v>6.3711182871743014E-6</v>
      </c>
    </row>
    <row r="214" spans="1:10">
      <c r="A214" s="30" t="s">
        <v>264</v>
      </c>
      <c r="B214" s="63">
        <v>117.26</v>
      </c>
      <c r="C214" s="219">
        <v>44938</v>
      </c>
      <c r="D214" s="49">
        <v>44938.538888888892</v>
      </c>
      <c r="E214" s="219">
        <v>44950</v>
      </c>
      <c r="F214" s="273">
        <f t="shared" si="18"/>
        <v>0.76944444444598048</v>
      </c>
      <c r="G214" s="273">
        <f t="shared" si="19"/>
        <v>11.461111111108039</v>
      </c>
      <c r="H214" s="273">
        <f t="shared" si="15"/>
        <v>12.23055555555402</v>
      </c>
      <c r="I214" s="77">
        <f t="shared" si="16"/>
        <v>1.0938102386768757E-5</v>
      </c>
      <c r="J214" s="229">
        <f t="shared" si="17"/>
        <v>1.337790689137133E-4</v>
      </c>
    </row>
    <row r="215" spans="1:10">
      <c r="A215" s="30" t="s">
        <v>264</v>
      </c>
      <c r="B215" s="63">
        <v>490.66</v>
      </c>
      <c r="C215" s="219">
        <v>44938</v>
      </c>
      <c r="D215" s="49">
        <v>44938.552083333336</v>
      </c>
      <c r="E215" s="219">
        <v>44950</v>
      </c>
      <c r="F215" s="273">
        <f t="shared" si="18"/>
        <v>0.77604166666787933</v>
      </c>
      <c r="G215" s="273">
        <f t="shared" si="19"/>
        <v>11.447916666664241</v>
      </c>
      <c r="H215" s="273">
        <f t="shared" si="15"/>
        <v>12.223958333332121</v>
      </c>
      <c r="I215" s="77">
        <f t="shared" si="16"/>
        <v>4.5769139664778767E-5</v>
      </c>
      <c r="J215" s="229">
        <f t="shared" si="17"/>
        <v>5.5948005621471409E-4</v>
      </c>
    </row>
    <row r="216" spans="1:10">
      <c r="A216" s="30" t="s">
        <v>264</v>
      </c>
      <c r="B216" s="63">
        <v>16.14</v>
      </c>
      <c r="C216" s="219">
        <v>44938</v>
      </c>
      <c r="D216" s="49">
        <v>44938.552777777775</v>
      </c>
      <c r="E216" s="219">
        <v>44950</v>
      </c>
      <c r="F216" s="273">
        <f t="shared" si="18"/>
        <v>0.77638888888759539</v>
      </c>
      <c r="G216" s="273">
        <f t="shared" si="19"/>
        <v>11.447222222224809</v>
      </c>
      <c r="H216" s="273">
        <f t="shared" si="15"/>
        <v>12.223611111112405</v>
      </c>
      <c r="I216" s="77">
        <f t="shared" si="16"/>
        <v>1.5055515309777225E-6</v>
      </c>
      <c r="J216" s="229">
        <f t="shared" si="17"/>
        <v>1.8403276422411582E-5</v>
      </c>
    </row>
    <row r="217" spans="1:10">
      <c r="A217" s="30" t="s">
        <v>264</v>
      </c>
      <c r="B217" s="63">
        <v>16.16</v>
      </c>
      <c r="C217" s="219">
        <v>44939</v>
      </c>
      <c r="D217" s="49">
        <v>44939.575694444444</v>
      </c>
      <c r="E217" s="219">
        <v>44950</v>
      </c>
      <c r="F217" s="273">
        <f t="shared" si="18"/>
        <v>0.78784722222189885</v>
      </c>
      <c r="G217" s="273">
        <f t="shared" si="19"/>
        <v>10.424305555556202</v>
      </c>
      <c r="H217" s="273">
        <f t="shared" si="15"/>
        <v>11.212152777778101</v>
      </c>
      <c r="I217" s="77">
        <f t="shared" si="16"/>
        <v>1.5074171462577444E-6</v>
      </c>
      <c r="J217" s="229">
        <f t="shared" si="17"/>
        <v>1.6901391343684105E-5</v>
      </c>
    </row>
    <row r="218" spans="1:10">
      <c r="A218" s="30" t="s">
        <v>264</v>
      </c>
      <c r="B218" s="63">
        <v>491.64</v>
      </c>
      <c r="C218" s="219">
        <v>44939</v>
      </c>
      <c r="D218" s="49">
        <v>44939.575694444444</v>
      </c>
      <c r="E218" s="219">
        <v>44950</v>
      </c>
      <c r="F218" s="273">
        <f t="shared" si="18"/>
        <v>0.78784722222189885</v>
      </c>
      <c r="G218" s="273">
        <f t="shared" si="19"/>
        <v>10.424305555556202</v>
      </c>
      <c r="H218" s="273">
        <f t="shared" si="15"/>
        <v>11.212152777778101</v>
      </c>
      <c r="I218" s="77">
        <f t="shared" si="16"/>
        <v>4.5860554813499841E-5</v>
      </c>
      <c r="J218" s="229">
        <f t="shared" si="17"/>
        <v>5.1419554704262708E-4</v>
      </c>
    </row>
    <row r="219" spans="1:10">
      <c r="A219" s="30" t="s">
        <v>264</v>
      </c>
      <c r="B219" s="63">
        <v>63.27</v>
      </c>
      <c r="C219" s="219">
        <v>44938</v>
      </c>
      <c r="D219" s="49">
        <v>44938.540972222225</v>
      </c>
      <c r="E219" s="219">
        <v>44950</v>
      </c>
      <c r="F219" s="273">
        <f t="shared" si="18"/>
        <v>0.77048611111240461</v>
      </c>
      <c r="G219" s="273">
        <f t="shared" si="19"/>
        <v>11.459027777775191</v>
      </c>
      <c r="H219" s="273">
        <f t="shared" si="15"/>
        <v>12.229513888887595</v>
      </c>
      <c r="I219" s="77">
        <f t="shared" si="16"/>
        <v>5.9018739383494734E-6</v>
      </c>
      <c r="J219" s="229">
        <f t="shared" si="17"/>
        <v>7.2177049299508618E-5</v>
      </c>
    </row>
    <row r="220" spans="1:10">
      <c r="A220" s="30" t="s">
        <v>264</v>
      </c>
      <c r="B220" s="63">
        <v>16740.810000000001</v>
      </c>
      <c r="C220" s="219">
        <v>44938</v>
      </c>
      <c r="D220" s="49">
        <v>44938.541666666664</v>
      </c>
      <c r="E220" s="219">
        <v>44950</v>
      </c>
      <c r="F220" s="273">
        <f t="shared" si="18"/>
        <v>0.77083333333212067</v>
      </c>
      <c r="G220" s="273">
        <f t="shared" si="19"/>
        <v>11.458333333335759</v>
      </c>
      <c r="H220" s="273">
        <f t="shared" si="15"/>
        <v>12.229166666667879</v>
      </c>
      <c r="I220" s="77">
        <f t="shared" si="16"/>
        <v>1.5615955467972221E-3</v>
      </c>
      <c r="J220" s="229">
        <f t="shared" si="17"/>
        <v>1.9097012207709589E-2</v>
      </c>
    </row>
    <row r="221" spans="1:10">
      <c r="A221" s="30" t="s">
        <v>264</v>
      </c>
      <c r="B221" s="63">
        <v>5.0999999999999996</v>
      </c>
      <c r="C221" s="219">
        <v>44938</v>
      </c>
      <c r="D221" s="49">
        <v>44938.541666666664</v>
      </c>
      <c r="E221" s="219">
        <v>44950</v>
      </c>
      <c r="F221" s="273">
        <f t="shared" si="18"/>
        <v>0.77083333333212067</v>
      </c>
      <c r="G221" s="273">
        <f t="shared" si="19"/>
        <v>11.458333333335759</v>
      </c>
      <c r="H221" s="273">
        <f t="shared" si="15"/>
        <v>12.229166666667879</v>
      </c>
      <c r="I221" s="77">
        <f t="shared" si="16"/>
        <v>4.7573189640559996E-7</v>
      </c>
      <c r="J221" s="229">
        <f t="shared" si="17"/>
        <v>5.8178046497940593E-6</v>
      </c>
    </row>
    <row r="222" spans="1:10">
      <c r="A222" s="30" t="s">
        <v>264</v>
      </c>
      <c r="B222" s="63">
        <v>331.88</v>
      </c>
      <c r="C222" s="219">
        <v>44938</v>
      </c>
      <c r="D222" s="49">
        <v>44938.541666666664</v>
      </c>
      <c r="E222" s="219">
        <v>44950</v>
      </c>
      <c r="F222" s="273">
        <f t="shared" si="18"/>
        <v>0.77083333333212067</v>
      </c>
      <c r="G222" s="273">
        <f t="shared" si="19"/>
        <v>11.458333333335759</v>
      </c>
      <c r="H222" s="273">
        <f t="shared" si="15"/>
        <v>12.229166666667879</v>
      </c>
      <c r="I222" s="77">
        <f t="shared" si="16"/>
        <v>3.0958019956684414E-5</v>
      </c>
      <c r="J222" s="229">
        <f t="shared" si="17"/>
        <v>3.7859078572032403E-4</v>
      </c>
    </row>
    <row r="223" spans="1:10">
      <c r="A223" s="30" t="s">
        <v>264</v>
      </c>
      <c r="B223" s="63">
        <v>484.67</v>
      </c>
      <c r="C223" s="219">
        <v>44939</v>
      </c>
      <c r="D223" s="49">
        <v>44939.56527777778</v>
      </c>
      <c r="E223" s="219">
        <v>44950</v>
      </c>
      <c r="F223" s="273">
        <f t="shared" si="18"/>
        <v>0.78263888888977817</v>
      </c>
      <c r="G223" s="273">
        <f t="shared" si="19"/>
        <v>10.434722222220444</v>
      </c>
      <c r="H223" s="273">
        <f t="shared" si="15"/>
        <v>11.217361111110222</v>
      </c>
      <c r="I223" s="77">
        <f t="shared" si="16"/>
        <v>4.5210387888412188E-5</v>
      </c>
      <c r="J223" s="229">
        <f t="shared" si="17"/>
        <v>5.0714124691768347E-4</v>
      </c>
    </row>
    <row r="224" spans="1:10">
      <c r="A224" s="30" t="s">
        <v>264</v>
      </c>
      <c r="B224" s="63">
        <v>16.12</v>
      </c>
      <c r="C224" s="219">
        <v>44939</v>
      </c>
      <c r="D224" s="49">
        <v>44939.578472222223</v>
      </c>
      <c r="E224" s="219">
        <v>44950</v>
      </c>
      <c r="F224" s="273">
        <f t="shared" si="18"/>
        <v>0.78923611111167702</v>
      </c>
      <c r="G224" s="273">
        <f t="shared" si="19"/>
        <v>10.421527777776646</v>
      </c>
      <c r="H224" s="273">
        <f t="shared" si="15"/>
        <v>11.210763888888323</v>
      </c>
      <c r="I224" s="77">
        <f t="shared" si="16"/>
        <v>1.5036859156977006E-6</v>
      </c>
      <c r="J224" s="229">
        <f t="shared" si="17"/>
        <v>1.6857467763933752E-5</v>
      </c>
    </row>
    <row r="225" spans="1:10">
      <c r="A225" s="30" t="s">
        <v>264</v>
      </c>
      <c r="B225" s="63">
        <v>188.3</v>
      </c>
      <c r="C225" s="219">
        <v>44939</v>
      </c>
      <c r="D225" s="49">
        <v>44939.578472222223</v>
      </c>
      <c r="E225" s="219">
        <v>44950</v>
      </c>
      <c r="F225" s="273">
        <f t="shared" si="18"/>
        <v>0.78923611111167702</v>
      </c>
      <c r="G225" s="273">
        <f t="shared" si="19"/>
        <v>10.421527777776646</v>
      </c>
      <c r="H225" s="273">
        <f t="shared" si="15"/>
        <v>11.210763888888323</v>
      </c>
      <c r="I225" s="77">
        <f t="shared" si="16"/>
        <v>1.7564767861406762E-5</v>
      </c>
      <c r="J225" s="229">
        <f t="shared" si="17"/>
        <v>1.969144652573651E-4</v>
      </c>
    </row>
    <row r="226" spans="1:10">
      <c r="A226" s="30" t="s">
        <v>264</v>
      </c>
      <c r="B226" s="63">
        <v>16.09</v>
      </c>
      <c r="C226" s="219">
        <v>44939</v>
      </c>
      <c r="D226" s="49">
        <v>44939.57916666667</v>
      </c>
      <c r="E226" s="219">
        <v>44950</v>
      </c>
      <c r="F226" s="273">
        <f t="shared" si="18"/>
        <v>0.78958333333503106</v>
      </c>
      <c r="G226" s="273">
        <f t="shared" si="19"/>
        <v>10.420833333329938</v>
      </c>
      <c r="H226" s="273">
        <f t="shared" si="15"/>
        <v>11.210416666664969</v>
      </c>
      <c r="I226" s="77">
        <f t="shared" si="16"/>
        <v>1.5008874927776676E-6</v>
      </c>
      <c r="J226" s="229">
        <f t="shared" si="17"/>
        <v>1.6825574163823764E-5</v>
      </c>
    </row>
    <row r="227" spans="1:10">
      <c r="A227" s="30" t="s">
        <v>264</v>
      </c>
      <c r="B227" s="63">
        <v>186.72</v>
      </c>
      <c r="C227" s="219">
        <v>44939</v>
      </c>
      <c r="D227" s="49">
        <v>44939.57916666667</v>
      </c>
      <c r="E227" s="219">
        <v>44950</v>
      </c>
      <c r="F227" s="273">
        <f t="shared" si="18"/>
        <v>0.78958333333503106</v>
      </c>
      <c r="G227" s="273">
        <f t="shared" si="19"/>
        <v>10.420833333329938</v>
      </c>
      <c r="H227" s="273">
        <f t="shared" si="15"/>
        <v>11.210416666664969</v>
      </c>
      <c r="I227" s="77">
        <f t="shared" si="16"/>
        <v>1.7417384254285027E-5</v>
      </c>
      <c r="J227" s="229">
        <f t="shared" si="17"/>
        <v>1.9525613473394486E-4</v>
      </c>
    </row>
    <row r="228" spans="1:10">
      <c r="A228" s="30" t="s">
        <v>264</v>
      </c>
      <c r="B228" s="63">
        <v>192.14</v>
      </c>
      <c r="C228" s="219">
        <v>44938</v>
      </c>
      <c r="D228" s="49">
        <v>44938.542361111111</v>
      </c>
      <c r="E228" s="219">
        <v>44950</v>
      </c>
      <c r="F228" s="273">
        <f t="shared" si="18"/>
        <v>0.77118055555547471</v>
      </c>
      <c r="G228" s="273">
        <f t="shared" si="19"/>
        <v>11.457638888889051</v>
      </c>
      <c r="H228" s="273">
        <f t="shared" si="15"/>
        <v>12.228819444444525</v>
      </c>
      <c r="I228" s="77">
        <f t="shared" si="16"/>
        <v>1.7922965995170975E-5</v>
      </c>
      <c r="J228" s="229">
        <f t="shared" si="17"/>
        <v>2.1917671506386485E-4</v>
      </c>
    </row>
    <row r="229" spans="1:10">
      <c r="A229" s="30" t="s">
        <v>264</v>
      </c>
      <c r="B229" s="63">
        <v>7.61</v>
      </c>
      <c r="C229" s="219">
        <v>44938</v>
      </c>
      <c r="D229" s="49">
        <v>44938.543055555558</v>
      </c>
      <c r="E229" s="219">
        <v>44950</v>
      </c>
      <c r="F229" s="273">
        <f t="shared" si="18"/>
        <v>0.77152777777882875</v>
      </c>
      <c r="G229" s="273">
        <f t="shared" si="19"/>
        <v>11.456944444442343</v>
      </c>
      <c r="H229" s="273">
        <f t="shared" si="15"/>
        <v>12.228472222221171</v>
      </c>
      <c r="I229" s="77">
        <f t="shared" si="16"/>
        <v>7.0986661404835615E-7</v>
      </c>
      <c r="J229" s="229">
        <f t="shared" si="17"/>
        <v>8.6805841713725198E-6</v>
      </c>
    </row>
    <row r="230" spans="1:10">
      <c r="A230" s="30" t="s">
        <v>264</v>
      </c>
      <c r="B230" s="63">
        <v>187.77</v>
      </c>
      <c r="C230" s="219">
        <v>44939</v>
      </c>
      <c r="D230" s="49">
        <v>44939.579861111109</v>
      </c>
      <c r="E230" s="219">
        <v>44950</v>
      </c>
      <c r="F230" s="273">
        <f t="shared" si="18"/>
        <v>0.78993055555474712</v>
      </c>
      <c r="G230" s="273">
        <f t="shared" si="19"/>
        <v>10.420138888890506</v>
      </c>
      <c r="H230" s="273">
        <f t="shared" si="15"/>
        <v>11.210069444445253</v>
      </c>
      <c r="I230" s="77">
        <f t="shared" si="16"/>
        <v>1.7515329056486182E-5</v>
      </c>
      <c r="J230" s="229">
        <f t="shared" si="17"/>
        <v>1.9634805506551985E-4</v>
      </c>
    </row>
    <row r="231" spans="1:10">
      <c r="A231" s="30" t="s">
        <v>264</v>
      </c>
      <c r="B231" s="63">
        <v>7.74</v>
      </c>
      <c r="C231" s="219">
        <v>44938</v>
      </c>
      <c r="D231" s="49">
        <v>44938.547222222223</v>
      </c>
      <c r="E231" s="219">
        <v>44950</v>
      </c>
      <c r="F231" s="273">
        <f t="shared" si="18"/>
        <v>0.77361111111167702</v>
      </c>
      <c r="G231" s="273">
        <f t="shared" si="19"/>
        <v>11.452777777776646</v>
      </c>
      <c r="H231" s="273">
        <f t="shared" si="15"/>
        <v>12.226388888888323</v>
      </c>
      <c r="I231" s="77">
        <f t="shared" si="16"/>
        <v>7.2199311336849886E-7</v>
      </c>
      <c r="J231" s="229">
        <f t="shared" si="17"/>
        <v>8.8273685791425015E-6</v>
      </c>
    </row>
    <row r="232" spans="1:10">
      <c r="A232" s="30" t="s">
        <v>264</v>
      </c>
      <c r="B232" s="63">
        <v>193.48</v>
      </c>
      <c r="C232" s="219">
        <v>44938</v>
      </c>
      <c r="D232" s="49">
        <v>44938.547222222223</v>
      </c>
      <c r="E232" s="219">
        <v>44950</v>
      </c>
      <c r="F232" s="273">
        <f t="shared" si="18"/>
        <v>0.77361111111167702</v>
      </c>
      <c r="G232" s="273">
        <f t="shared" si="19"/>
        <v>11.452777777776646</v>
      </c>
      <c r="H232" s="273">
        <f t="shared" si="15"/>
        <v>12.226388888888323</v>
      </c>
      <c r="I232" s="77">
        <f t="shared" si="16"/>
        <v>1.8047962218932447E-5</v>
      </c>
      <c r="J232" s="229">
        <f t="shared" si="17"/>
        <v>2.2066140474063191E-4</v>
      </c>
    </row>
    <row r="233" spans="1:10">
      <c r="A233" s="30" t="s">
        <v>264</v>
      </c>
      <c r="B233" s="63">
        <v>487.34</v>
      </c>
      <c r="C233" s="219">
        <v>44938</v>
      </c>
      <c r="D233" s="49">
        <v>44938.536111111112</v>
      </c>
      <c r="E233" s="219">
        <v>44950</v>
      </c>
      <c r="F233" s="273">
        <f t="shared" si="18"/>
        <v>0.76805555555620231</v>
      </c>
      <c r="G233" s="273">
        <f t="shared" si="19"/>
        <v>11.463888888887595</v>
      </c>
      <c r="H233" s="273">
        <f t="shared" si="15"/>
        <v>12.231944444443798</v>
      </c>
      <c r="I233" s="77">
        <f t="shared" si="16"/>
        <v>4.5459447528295116E-5</v>
      </c>
      <c r="J233" s="229">
        <f t="shared" si="17"/>
        <v>5.5605743664121374E-4</v>
      </c>
    </row>
    <row r="234" spans="1:10">
      <c r="A234" s="30" t="s">
        <v>264</v>
      </c>
      <c r="B234" s="63">
        <v>116.03</v>
      </c>
      <c r="C234" s="219">
        <v>44938</v>
      </c>
      <c r="D234" s="49">
        <v>44938.536111111112</v>
      </c>
      <c r="E234" s="219">
        <v>44950</v>
      </c>
      <c r="F234" s="273">
        <f t="shared" si="18"/>
        <v>0.76805555555620231</v>
      </c>
      <c r="G234" s="273">
        <f t="shared" si="19"/>
        <v>11.463888888887595</v>
      </c>
      <c r="H234" s="273">
        <f t="shared" si="15"/>
        <v>12.231944444443798</v>
      </c>
      <c r="I234" s="77">
        <f t="shared" si="16"/>
        <v>1.0823367047047405E-5</v>
      </c>
      <c r="J234" s="229">
        <f t="shared" si="17"/>
        <v>1.3239082442130759E-4</v>
      </c>
    </row>
    <row r="235" spans="1:10">
      <c r="A235" s="30" t="s">
        <v>264</v>
      </c>
      <c r="B235" s="63">
        <v>24786.12</v>
      </c>
      <c r="C235" s="219">
        <v>44938</v>
      </c>
      <c r="D235" s="49">
        <v>44938.537499999999</v>
      </c>
      <c r="E235" s="219">
        <v>44950</v>
      </c>
      <c r="F235" s="273">
        <f t="shared" si="18"/>
        <v>0.7687499999992724</v>
      </c>
      <c r="G235" s="273">
        <f t="shared" si="19"/>
        <v>11.462500000001455</v>
      </c>
      <c r="H235" s="273">
        <f t="shared" si="15"/>
        <v>12.231250000000728</v>
      </c>
      <c r="I235" s="77">
        <f t="shared" si="16"/>
        <v>2.312068210222896E-3</v>
      </c>
      <c r="J235" s="229">
        <f t="shared" si="17"/>
        <v>2.8279484296290479E-2</v>
      </c>
    </row>
    <row r="236" spans="1:10">
      <c r="A236" s="30" t="s">
        <v>264</v>
      </c>
      <c r="B236" s="63">
        <v>186.57</v>
      </c>
      <c r="C236" s="219">
        <v>44938</v>
      </c>
      <c r="D236" s="49">
        <v>44938.54583333333</v>
      </c>
      <c r="E236" s="219">
        <v>44950</v>
      </c>
      <c r="F236" s="273">
        <f t="shared" si="18"/>
        <v>0.77291666666496894</v>
      </c>
      <c r="G236" s="273">
        <f t="shared" si="19"/>
        <v>11.454166666670062</v>
      </c>
      <c r="H236" s="273">
        <f t="shared" si="15"/>
        <v>12.227083333335031</v>
      </c>
      <c r="I236" s="77">
        <f t="shared" si="16"/>
        <v>1.7403392139684862E-5</v>
      </c>
      <c r="J236" s="229">
        <f t="shared" si="17"/>
        <v>2.1279272597463466E-4</v>
      </c>
    </row>
    <row r="237" spans="1:10">
      <c r="A237" s="30" t="s">
        <v>264</v>
      </c>
      <c r="B237" s="63">
        <v>7.5</v>
      </c>
      <c r="C237" s="219">
        <v>44938</v>
      </c>
      <c r="D237" s="49">
        <v>44938.549305555556</v>
      </c>
      <c r="E237" s="219">
        <v>44950</v>
      </c>
      <c r="F237" s="273">
        <f t="shared" si="18"/>
        <v>0.77465277777810115</v>
      </c>
      <c r="G237" s="273">
        <f t="shared" si="19"/>
        <v>11.450694444443798</v>
      </c>
      <c r="H237" s="273">
        <f t="shared" si="15"/>
        <v>12.225347222221899</v>
      </c>
      <c r="I237" s="77">
        <f t="shared" si="16"/>
        <v>6.9960573000823536E-7</v>
      </c>
      <c r="J237" s="229">
        <f t="shared" si="17"/>
        <v>8.5529229680067036E-6</v>
      </c>
    </row>
    <row r="238" spans="1:10">
      <c r="A238" s="30" t="s">
        <v>264</v>
      </c>
      <c r="B238" s="63">
        <v>504.26</v>
      </c>
      <c r="C238" s="219">
        <v>44939</v>
      </c>
      <c r="D238" s="49">
        <v>44939.570138888892</v>
      </c>
      <c r="E238" s="219">
        <v>44950</v>
      </c>
      <c r="F238" s="273">
        <f t="shared" si="18"/>
        <v>0.78506944444598048</v>
      </c>
      <c r="G238" s="273">
        <f t="shared" si="19"/>
        <v>10.429861111108039</v>
      </c>
      <c r="H238" s="273">
        <f t="shared" si="15"/>
        <v>11.21493055555402</v>
      </c>
      <c r="I238" s="77">
        <f t="shared" si="16"/>
        <v>4.7037758055193701E-5</v>
      </c>
      <c r="J238" s="229">
        <f t="shared" si="17"/>
        <v>5.2752519007794908E-4</v>
      </c>
    </row>
    <row r="239" spans="1:10">
      <c r="A239" s="30" t="s">
        <v>264</v>
      </c>
      <c r="B239" s="63">
        <v>192.41</v>
      </c>
      <c r="C239" s="219">
        <v>44939</v>
      </c>
      <c r="D239" s="49">
        <v>44939.570138888892</v>
      </c>
      <c r="E239" s="219">
        <v>44950</v>
      </c>
      <c r="F239" s="273">
        <f t="shared" si="18"/>
        <v>0.78506944444598048</v>
      </c>
      <c r="G239" s="273">
        <f t="shared" si="19"/>
        <v>10.429861111108039</v>
      </c>
      <c r="H239" s="273">
        <f t="shared" si="15"/>
        <v>11.21493055555402</v>
      </c>
      <c r="I239" s="77">
        <f t="shared" si="16"/>
        <v>1.7948151801451273E-5</v>
      </c>
      <c r="J239" s="229">
        <f t="shared" si="17"/>
        <v>2.012872760538178E-4</v>
      </c>
    </row>
    <row r="240" spans="1:10">
      <c r="A240" s="30" t="s">
        <v>264</v>
      </c>
      <c r="B240" s="63">
        <v>16.149999999999999</v>
      </c>
      <c r="C240" s="219">
        <v>44939</v>
      </c>
      <c r="D240" s="49">
        <v>44939.571527777778</v>
      </c>
      <c r="E240" s="219">
        <v>44950</v>
      </c>
      <c r="F240" s="273">
        <f t="shared" si="18"/>
        <v>0.78576388888905058</v>
      </c>
      <c r="G240" s="273">
        <f t="shared" si="19"/>
        <v>10.428472222221899</v>
      </c>
      <c r="H240" s="273">
        <f t="shared" si="15"/>
        <v>11.214236111110949</v>
      </c>
      <c r="I240" s="77">
        <f t="shared" si="16"/>
        <v>1.5064843386177333E-6</v>
      </c>
      <c r="J240" s="229">
        <f t="shared" si="17"/>
        <v>1.689407107095008E-5</v>
      </c>
    </row>
    <row r="241" spans="1:10">
      <c r="A241" s="30" t="s">
        <v>264</v>
      </c>
      <c r="B241" s="63">
        <v>117.01</v>
      </c>
      <c r="C241" s="219">
        <v>44939</v>
      </c>
      <c r="D241" s="49">
        <v>44939.571527777778</v>
      </c>
      <c r="E241" s="219">
        <v>44950</v>
      </c>
      <c r="F241" s="273">
        <f t="shared" si="18"/>
        <v>0.78576388888905058</v>
      </c>
      <c r="G241" s="273">
        <f t="shared" si="19"/>
        <v>10.428472222221899</v>
      </c>
      <c r="H241" s="273">
        <f t="shared" si="15"/>
        <v>11.214236111110949</v>
      </c>
      <c r="I241" s="77">
        <f t="shared" si="16"/>
        <v>1.0914782195768482E-5</v>
      </c>
      <c r="J241" s="229">
        <f t="shared" si="17"/>
        <v>1.2240094464469777E-4</v>
      </c>
    </row>
    <row r="242" spans="1:10">
      <c r="A242" s="30" t="s">
        <v>264</v>
      </c>
      <c r="B242" s="63">
        <v>491.05</v>
      </c>
      <c r="C242" s="219">
        <v>44939</v>
      </c>
      <c r="D242" s="49">
        <v>44939.567361111112</v>
      </c>
      <c r="E242" s="219">
        <v>44950</v>
      </c>
      <c r="F242" s="273">
        <f t="shared" si="18"/>
        <v>0.78368055555620231</v>
      </c>
      <c r="G242" s="273">
        <f t="shared" si="19"/>
        <v>10.432638888887595</v>
      </c>
      <c r="H242" s="273">
        <f t="shared" si="15"/>
        <v>11.216319444443798</v>
      </c>
      <c r="I242" s="77">
        <f t="shared" si="16"/>
        <v>4.5805519162739192E-5</v>
      </c>
      <c r="J242" s="229">
        <f t="shared" si="17"/>
        <v>5.1376933524787457E-4</v>
      </c>
    </row>
    <row r="243" spans="1:10">
      <c r="A243" s="30" t="s">
        <v>264</v>
      </c>
      <c r="B243" s="63">
        <v>117.01</v>
      </c>
      <c r="C243" s="219">
        <v>44939</v>
      </c>
      <c r="D243" s="49">
        <v>44939.569444444445</v>
      </c>
      <c r="E243" s="219">
        <v>44950</v>
      </c>
      <c r="F243" s="273">
        <f t="shared" si="18"/>
        <v>0.78472222222262644</v>
      </c>
      <c r="G243" s="273">
        <f t="shared" si="19"/>
        <v>10.430555555554747</v>
      </c>
      <c r="H243" s="273">
        <f t="shared" si="15"/>
        <v>11.215277777777374</v>
      </c>
      <c r="I243" s="77">
        <f t="shared" si="16"/>
        <v>1.0914782195768482E-5</v>
      </c>
      <c r="J243" s="229">
        <f t="shared" si="17"/>
        <v>1.224123142094824E-4</v>
      </c>
    </row>
    <row r="244" spans="1:10">
      <c r="A244" s="30" t="s">
        <v>264</v>
      </c>
      <c r="B244" s="63">
        <v>29.44</v>
      </c>
      <c r="C244" s="219">
        <v>44939</v>
      </c>
      <c r="D244" s="49">
        <v>44939.569444444445</v>
      </c>
      <c r="E244" s="219">
        <v>44950</v>
      </c>
      <c r="F244" s="273">
        <f t="shared" si="18"/>
        <v>0.78472222222262644</v>
      </c>
      <c r="G244" s="273">
        <f t="shared" si="19"/>
        <v>10.430555555554747</v>
      </c>
      <c r="H244" s="273">
        <f t="shared" si="15"/>
        <v>11.215277777777374</v>
      </c>
      <c r="I244" s="77">
        <f t="shared" si="16"/>
        <v>2.7461856921923263E-6</v>
      </c>
      <c r="J244" s="229">
        <f t="shared" si="17"/>
        <v>3.0799235367294774E-5</v>
      </c>
    </row>
    <row r="245" spans="1:10">
      <c r="A245" s="30" t="s">
        <v>264</v>
      </c>
      <c r="B245" s="63">
        <v>116.95</v>
      </c>
      <c r="C245" s="219">
        <v>44939</v>
      </c>
      <c r="D245" s="49">
        <v>44939.568749999999</v>
      </c>
      <c r="E245" s="219">
        <v>44950</v>
      </c>
      <c r="F245" s="273">
        <f t="shared" si="18"/>
        <v>0.7843749999992724</v>
      </c>
      <c r="G245" s="273">
        <f t="shared" si="19"/>
        <v>10.431250000001455</v>
      </c>
      <c r="H245" s="273">
        <f t="shared" si="15"/>
        <v>11.215625000000728</v>
      </c>
      <c r="I245" s="77">
        <f t="shared" si="16"/>
        <v>1.0909185349928416E-5</v>
      </c>
      <c r="J245" s="229">
        <f t="shared" si="17"/>
        <v>1.2235333194029883E-4</v>
      </c>
    </row>
    <row r="246" spans="1:10">
      <c r="A246" s="30" t="s">
        <v>264</v>
      </c>
      <c r="B246" s="63">
        <v>7.74</v>
      </c>
      <c r="C246" s="219">
        <v>44938</v>
      </c>
      <c r="D246" s="49">
        <v>44938.551388888889</v>
      </c>
      <c r="E246" s="219">
        <v>44950</v>
      </c>
      <c r="F246" s="273">
        <f t="shared" si="18"/>
        <v>0.77569444444452529</v>
      </c>
      <c r="G246" s="273">
        <f t="shared" si="19"/>
        <v>11.448611111110949</v>
      </c>
      <c r="H246" s="273">
        <f t="shared" si="15"/>
        <v>12.224305555555475</v>
      </c>
      <c r="I246" s="77">
        <f t="shared" si="16"/>
        <v>7.2199311336849886E-7</v>
      </c>
      <c r="J246" s="229">
        <f t="shared" si="17"/>
        <v>8.8258644268233338E-6</v>
      </c>
    </row>
    <row r="247" spans="1:10">
      <c r="A247" s="30" t="s">
        <v>264</v>
      </c>
      <c r="B247" s="63">
        <v>120.17</v>
      </c>
      <c r="C247" s="219">
        <v>44939</v>
      </c>
      <c r="D247" s="49">
        <v>44939.574999999997</v>
      </c>
      <c r="E247" s="219">
        <v>44950</v>
      </c>
      <c r="F247" s="273">
        <f t="shared" si="18"/>
        <v>0.78749999999854481</v>
      </c>
      <c r="G247" s="273">
        <f t="shared" si="19"/>
        <v>10.42500000000291</v>
      </c>
      <c r="H247" s="273">
        <f t="shared" si="15"/>
        <v>11.212500000001455</v>
      </c>
      <c r="I247" s="77">
        <f t="shared" si="16"/>
        <v>1.1209549410011952E-5</v>
      </c>
      <c r="J247" s="229">
        <f t="shared" si="17"/>
        <v>1.2568707275977531E-4</v>
      </c>
    </row>
    <row r="248" spans="1:10">
      <c r="A248" s="30" t="s">
        <v>264</v>
      </c>
      <c r="B248" s="63">
        <v>188.51</v>
      </c>
      <c r="C248" s="219">
        <v>44940</v>
      </c>
      <c r="D248" s="49">
        <v>44940.589583333334</v>
      </c>
      <c r="E248" s="219">
        <v>44952</v>
      </c>
      <c r="F248" s="273">
        <f t="shared" si="18"/>
        <v>0.79479166666715173</v>
      </c>
      <c r="G248" s="273">
        <f t="shared" si="19"/>
        <v>11.410416666665697</v>
      </c>
      <c r="H248" s="273">
        <f t="shared" si="15"/>
        <v>12.205208333332848</v>
      </c>
      <c r="I248" s="77">
        <f t="shared" si="16"/>
        <v>1.7584356821846992E-5</v>
      </c>
      <c r="J248" s="229">
        <f t="shared" si="17"/>
        <v>2.1462073841830524E-4</v>
      </c>
    </row>
    <row r="249" spans="1:10">
      <c r="A249" s="30" t="s">
        <v>264</v>
      </c>
      <c r="B249" s="63">
        <v>7.59</v>
      </c>
      <c r="C249" s="219">
        <v>44940</v>
      </c>
      <c r="D249" s="49">
        <v>44940.589583333334</v>
      </c>
      <c r="E249" s="219">
        <v>44952</v>
      </c>
      <c r="F249" s="273">
        <f t="shared" si="18"/>
        <v>0.79479166666715173</v>
      </c>
      <c r="G249" s="273">
        <f t="shared" si="19"/>
        <v>11.410416666665697</v>
      </c>
      <c r="H249" s="273">
        <f t="shared" si="15"/>
        <v>12.205208333332848</v>
      </c>
      <c r="I249" s="77">
        <f t="shared" si="16"/>
        <v>7.0800099876833412E-7</v>
      </c>
      <c r="J249" s="229">
        <f t="shared" si="17"/>
        <v>8.6412996901752512E-6</v>
      </c>
    </row>
    <row r="250" spans="1:10">
      <c r="A250" s="30" t="s">
        <v>264</v>
      </c>
      <c r="B250" s="63">
        <v>26549.62</v>
      </c>
      <c r="C250" s="219">
        <v>44944</v>
      </c>
      <c r="D250" s="49">
        <v>44944.488888888889</v>
      </c>
      <c r="E250" s="219">
        <v>44952</v>
      </c>
      <c r="F250" s="273">
        <f t="shared" si="18"/>
        <v>0.74444444444452529</v>
      </c>
      <c r="G250" s="273">
        <f t="shared" si="19"/>
        <v>7.5111111111109494</v>
      </c>
      <c r="H250" s="273">
        <f t="shared" si="15"/>
        <v>8.2555555555554747</v>
      </c>
      <c r="I250" s="77">
        <f t="shared" si="16"/>
        <v>2.4765688375388323E-3</v>
      </c>
      <c r="J250" s="229">
        <f t="shared" si="17"/>
        <v>2.0445451625459271E-2</v>
      </c>
    </row>
    <row r="251" spans="1:10">
      <c r="A251" s="30" t="s">
        <v>264</v>
      </c>
      <c r="B251" s="63">
        <v>16.579999999999998</v>
      </c>
      <c r="C251" s="219">
        <v>44944</v>
      </c>
      <c r="D251" s="49">
        <v>44944.488888888889</v>
      </c>
      <c r="E251" s="219">
        <v>44952</v>
      </c>
      <c r="F251" s="273">
        <f t="shared" si="18"/>
        <v>0.74444444444452529</v>
      </c>
      <c r="G251" s="273">
        <f t="shared" si="19"/>
        <v>7.5111111111109494</v>
      </c>
      <c r="H251" s="273">
        <f t="shared" si="15"/>
        <v>8.2555555555554747</v>
      </c>
      <c r="I251" s="77">
        <f t="shared" si="16"/>
        <v>1.5465950671382054E-6</v>
      </c>
      <c r="J251" s="229">
        <f t="shared" si="17"/>
        <v>1.2768001498707503E-5</v>
      </c>
    </row>
    <row r="252" spans="1:10">
      <c r="A252" s="30" t="s">
        <v>264</v>
      </c>
      <c r="B252" s="63">
        <v>504.46</v>
      </c>
      <c r="C252" s="219">
        <v>44944</v>
      </c>
      <c r="D252" s="49">
        <v>44944.488888888889</v>
      </c>
      <c r="E252" s="219">
        <v>44952</v>
      </c>
      <c r="F252" s="273">
        <f t="shared" si="18"/>
        <v>0.74444444444452529</v>
      </c>
      <c r="G252" s="273">
        <f t="shared" si="19"/>
        <v>7.5111111111109494</v>
      </c>
      <c r="H252" s="273">
        <f t="shared" si="15"/>
        <v>8.2555555555554747</v>
      </c>
      <c r="I252" s="77">
        <f t="shared" si="16"/>
        <v>4.7056414207993918E-5</v>
      </c>
      <c r="J252" s="229">
        <f t="shared" si="17"/>
        <v>3.8847684173932376E-4</v>
      </c>
    </row>
    <row r="253" spans="1:10">
      <c r="A253" s="30" t="s">
        <v>264</v>
      </c>
      <c r="B253" s="63">
        <v>193.73</v>
      </c>
      <c r="C253" s="219">
        <v>44944</v>
      </c>
      <c r="D253" s="49">
        <v>44944.488888888889</v>
      </c>
      <c r="E253" s="219">
        <v>44952</v>
      </c>
      <c r="F253" s="273">
        <f t="shared" si="18"/>
        <v>0.74444444444452529</v>
      </c>
      <c r="G253" s="273">
        <f t="shared" si="19"/>
        <v>7.5111111111109494</v>
      </c>
      <c r="H253" s="273">
        <f t="shared" si="15"/>
        <v>8.2555555555554747</v>
      </c>
      <c r="I253" s="77">
        <f t="shared" si="16"/>
        <v>1.8071282409932723E-5</v>
      </c>
      <c r="J253" s="229">
        <f t="shared" si="17"/>
        <v>1.4918847589533201E-4</v>
      </c>
    </row>
    <row r="254" spans="1:10">
      <c r="A254" s="30" t="s">
        <v>264</v>
      </c>
      <c r="B254" s="63">
        <v>7.52</v>
      </c>
      <c r="C254" s="219">
        <v>44939</v>
      </c>
      <c r="D254" s="49">
        <v>44940.59097222222</v>
      </c>
      <c r="E254" s="219">
        <v>44952</v>
      </c>
      <c r="F254" s="273">
        <f t="shared" si="18"/>
        <v>1.2954861111102218</v>
      </c>
      <c r="G254" s="273">
        <f t="shared" si="19"/>
        <v>11.409027777779556</v>
      </c>
      <c r="H254" s="273">
        <f t="shared" si="15"/>
        <v>12.704513888889778</v>
      </c>
      <c r="I254" s="77">
        <f t="shared" si="16"/>
        <v>7.0147134528825728E-7</v>
      </c>
      <c r="J254" s="229">
        <f t="shared" si="17"/>
        <v>8.9118524488728611E-6</v>
      </c>
    </row>
    <row r="255" spans="1:10">
      <c r="A255" s="30" t="s">
        <v>264</v>
      </c>
      <c r="B255" s="63">
        <v>462.99</v>
      </c>
      <c r="C255" s="219">
        <v>44942</v>
      </c>
      <c r="D255" s="49">
        <v>44943.469444444447</v>
      </c>
      <c r="E255" s="219">
        <v>44952</v>
      </c>
      <c r="F255" s="273">
        <f t="shared" si="18"/>
        <v>1.234722222223354</v>
      </c>
      <c r="G255" s="273">
        <f t="shared" si="19"/>
        <v>8.5305555555532919</v>
      </c>
      <c r="H255" s="273">
        <f t="shared" si="15"/>
        <v>9.765277777776646</v>
      </c>
      <c r="I255" s="77">
        <f t="shared" si="16"/>
        <v>4.3188060924868382E-5</v>
      </c>
      <c r="J255" s="229">
        <f t="shared" si="17"/>
        <v>4.217434116148811E-4</v>
      </c>
    </row>
    <row r="256" spans="1:10">
      <c r="A256" s="30" t="s">
        <v>264</v>
      </c>
      <c r="B256" s="63">
        <v>26542.77</v>
      </c>
      <c r="C256" s="219">
        <v>44944</v>
      </c>
      <c r="D256" s="49">
        <v>44944.490277777775</v>
      </c>
      <c r="E256" s="219">
        <v>44952</v>
      </c>
      <c r="F256" s="273">
        <f t="shared" si="18"/>
        <v>0.74513888888759539</v>
      </c>
      <c r="G256" s="273">
        <f t="shared" si="19"/>
        <v>7.5097222222248092</v>
      </c>
      <c r="H256" s="273">
        <f t="shared" si="15"/>
        <v>8.2548611111124046</v>
      </c>
      <c r="I256" s="77">
        <f t="shared" si="16"/>
        <v>2.475929864305425E-3</v>
      </c>
      <c r="J256" s="229">
        <f t="shared" si="17"/>
        <v>2.0438457150696667E-2</v>
      </c>
    </row>
    <row r="257" spans="1:10">
      <c r="A257" s="30" t="s">
        <v>264</v>
      </c>
      <c r="B257" s="63">
        <v>116.85</v>
      </c>
      <c r="C257" s="219">
        <v>44945</v>
      </c>
      <c r="D257" s="49">
        <v>44945.51458333333</v>
      </c>
      <c r="E257" s="219">
        <v>44952</v>
      </c>
      <c r="F257" s="273">
        <f t="shared" si="18"/>
        <v>0.75729166666496894</v>
      </c>
      <c r="G257" s="273">
        <f t="shared" si="19"/>
        <v>6.4854166666700621</v>
      </c>
      <c r="H257" s="273">
        <f t="shared" si="15"/>
        <v>7.2427083333350311</v>
      </c>
      <c r="I257" s="77">
        <f t="shared" si="16"/>
        <v>1.0899857273528305E-5</v>
      </c>
      <c r="J257" s="229">
        <f t="shared" si="17"/>
        <v>7.8944487107145914E-5</v>
      </c>
    </row>
    <row r="258" spans="1:10">
      <c r="A258" s="30" t="s">
        <v>264</v>
      </c>
      <c r="B258" s="63">
        <v>25397.58</v>
      </c>
      <c r="C258" s="219">
        <v>44940</v>
      </c>
      <c r="D258" s="49">
        <v>44940.591666666667</v>
      </c>
      <c r="E258" s="219">
        <v>44952</v>
      </c>
      <c r="F258" s="273">
        <f t="shared" si="18"/>
        <v>0.79583333333357587</v>
      </c>
      <c r="G258" s="273">
        <f t="shared" si="19"/>
        <v>11.408333333332848</v>
      </c>
      <c r="H258" s="273">
        <f t="shared" si="15"/>
        <v>12.204166666666424</v>
      </c>
      <c r="I258" s="77">
        <f t="shared" si="16"/>
        <v>2.3691056661790076E-3</v>
      </c>
      <c r="J258" s="229">
        <f t="shared" si="17"/>
        <v>2.8912960400992397E-2</v>
      </c>
    </row>
    <row r="259" spans="1:10">
      <c r="A259" s="30" t="s">
        <v>264</v>
      </c>
      <c r="B259" s="63">
        <v>7.53</v>
      </c>
      <c r="C259" s="219">
        <v>44940</v>
      </c>
      <c r="D259" s="49">
        <v>44940.591666666667</v>
      </c>
      <c r="E259" s="219">
        <v>44952</v>
      </c>
      <c r="F259" s="273">
        <f t="shared" si="18"/>
        <v>0.79583333333357587</v>
      </c>
      <c r="G259" s="273">
        <f t="shared" si="19"/>
        <v>11.408333333332848</v>
      </c>
      <c r="H259" s="273">
        <f t="shared" si="15"/>
        <v>12.204166666666424</v>
      </c>
      <c r="I259" s="77">
        <f t="shared" si="16"/>
        <v>7.0240415292826824E-7</v>
      </c>
      <c r="J259" s="229">
        <f t="shared" si="17"/>
        <v>8.5722573496952364E-6</v>
      </c>
    </row>
    <row r="260" spans="1:10">
      <c r="A260" s="30" t="s">
        <v>264</v>
      </c>
      <c r="B260" s="63">
        <v>26160.46</v>
      </c>
      <c r="C260" s="219">
        <v>44943</v>
      </c>
      <c r="D260" s="49">
        <v>44943.470833333333</v>
      </c>
      <c r="E260" s="219">
        <v>44952</v>
      </c>
      <c r="F260" s="273">
        <f t="shared" si="18"/>
        <v>0.73541666666642413</v>
      </c>
      <c r="G260" s="273">
        <f t="shared" si="19"/>
        <v>8.5291666666671517</v>
      </c>
      <c r="H260" s="273">
        <f t="shared" si="15"/>
        <v>9.2645833333335759</v>
      </c>
      <c r="I260" s="77">
        <f t="shared" si="16"/>
        <v>2.4402676954201653E-3</v>
      </c>
      <c r="J260" s="229">
        <f t="shared" si="17"/>
        <v>2.2608063419861997E-2</v>
      </c>
    </row>
    <row r="261" spans="1:10">
      <c r="A261" s="30" t="s">
        <v>264</v>
      </c>
      <c r="B261" s="63">
        <v>7.59</v>
      </c>
      <c r="C261" s="219">
        <v>44940</v>
      </c>
      <c r="D261" s="49">
        <v>44940.593055555553</v>
      </c>
      <c r="E261" s="219">
        <v>44952</v>
      </c>
      <c r="F261" s="273">
        <f t="shared" si="18"/>
        <v>0.79652777777664596</v>
      </c>
      <c r="G261" s="273">
        <f t="shared" si="19"/>
        <v>11.406944444446708</v>
      </c>
      <c r="H261" s="273">
        <f t="shared" si="15"/>
        <v>12.203472222223354</v>
      </c>
      <c r="I261" s="77">
        <f t="shared" si="16"/>
        <v>7.0800099876833412E-7</v>
      </c>
      <c r="J261" s="229">
        <f t="shared" si="17"/>
        <v>8.6400705217757566E-6</v>
      </c>
    </row>
    <row r="262" spans="1:10">
      <c r="A262" s="30" t="s">
        <v>264</v>
      </c>
      <c r="B262" s="63">
        <v>16.329999999999998</v>
      </c>
      <c r="C262" s="219">
        <v>44943</v>
      </c>
      <c r="D262" s="49">
        <v>44943.470833333333</v>
      </c>
      <c r="E262" s="219">
        <v>44952</v>
      </c>
      <c r="F262" s="273">
        <f t="shared" si="18"/>
        <v>0.73541666666642413</v>
      </c>
      <c r="G262" s="273">
        <f t="shared" si="19"/>
        <v>8.5291666666671517</v>
      </c>
      <c r="H262" s="273">
        <f t="shared" si="15"/>
        <v>9.2645833333335759</v>
      </c>
      <c r="I262" s="77">
        <f t="shared" si="16"/>
        <v>1.5232748761379309E-6</v>
      </c>
      <c r="J262" s="229">
        <f t="shared" si="17"/>
        <v>1.4112507029553242E-5</v>
      </c>
    </row>
    <row r="263" spans="1:10">
      <c r="A263" s="30" t="s">
        <v>264</v>
      </c>
      <c r="B263" s="63">
        <v>190.83</v>
      </c>
      <c r="C263" s="219">
        <v>44943</v>
      </c>
      <c r="D263" s="49">
        <v>44943.470833333333</v>
      </c>
      <c r="E263" s="219">
        <v>44952</v>
      </c>
      <c r="F263" s="273">
        <f t="shared" si="18"/>
        <v>0.73541666666642413</v>
      </c>
      <c r="G263" s="273">
        <f t="shared" si="19"/>
        <v>8.5291666666671517</v>
      </c>
      <c r="H263" s="273">
        <f t="shared" si="15"/>
        <v>9.2645833333335759</v>
      </c>
      <c r="I263" s="77">
        <f t="shared" si="16"/>
        <v>1.7800768194329541E-5</v>
      </c>
      <c r="J263" s="229">
        <f t="shared" si="17"/>
        <v>1.6491670033371987E-4</v>
      </c>
    </row>
    <row r="264" spans="1:10">
      <c r="A264" s="30" t="s">
        <v>264</v>
      </c>
      <c r="B264" s="63">
        <v>25340.23</v>
      </c>
      <c r="C264" s="219">
        <v>44940</v>
      </c>
      <c r="D264" s="49">
        <v>44940.594444444447</v>
      </c>
      <c r="E264" s="219">
        <v>44952</v>
      </c>
      <c r="F264" s="273">
        <f t="shared" si="18"/>
        <v>0.79722222222335404</v>
      </c>
      <c r="G264" s="273">
        <f t="shared" si="19"/>
        <v>11.405555555553292</v>
      </c>
      <c r="H264" s="273">
        <f t="shared" si="15"/>
        <v>12.202777777776646</v>
      </c>
      <c r="I264" s="77">
        <f t="shared" si="16"/>
        <v>2.3637560143635445E-3</v>
      </c>
      <c r="J264" s="229">
        <f t="shared" si="17"/>
        <v>2.8844389364161355E-2</v>
      </c>
    </row>
    <row r="265" spans="1:10">
      <c r="A265" s="30" t="s">
        <v>264</v>
      </c>
      <c r="B265" s="63">
        <v>25452.14</v>
      </c>
      <c r="C265" s="219">
        <v>44943</v>
      </c>
      <c r="D265" s="49">
        <v>44943.47152777778</v>
      </c>
      <c r="E265" s="219">
        <v>44952</v>
      </c>
      <c r="F265" s="273">
        <f t="shared" si="18"/>
        <v>0.73576388888977817</v>
      </c>
      <c r="G265" s="273">
        <f t="shared" si="19"/>
        <v>8.5284722222204437</v>
      </c>
      <c r="H265" s="273">
        <f t="shared" si="15"/>
        <v>9.2642361111102218</v>
      </c>
      <c r="I265" s="77">
        <f t="shared" si="16"/>
        <v>2.3741950646629074E-3</v>
      </c>
      <c r="J265" s="229">
        <f t="shared" si="17"/>
        <v>2.1995103652869774E-2</v>
      </c>
    </row>
    <row r="266" spans="1:10">
      <c r="A266" s="30" t="s">
        <v>264</v>
      </c>
      <c r="B266" s="63">
        <v>25340.23</v>
      </c>
      <c r="C266" s="219">
        <v>44940</v>
      </c>
      <c r="D266" s="49">
        <v>44940.595138888886</v>
      </c>
      <c r="E266" s="219">
        <v>44952</v>
      </c>
      <c r="F266" s="273">
        <f t="shared" si="18"/>
        <v>0.7975694444430701</v>
      </c>
      <c r="G266" s="273">
        <f t="shared" si="19"/>
        <v>11.40486111111386</v>
      </c>
      <c r="H266" s="273">
        <f t="shared" ref="H266:H327" si="20">SUM(F266:G266)</f>
        <v>12.20243055555693</v>
      </c>
      <c r="I266" s="77">
        <f t="shared" ref="I266:I329" si="21">+B266/B$3693</f>
        <v>2.3637560143635445E-3</v>
      </c>
      <c r="J266" s="229">
        <f t="shared" ref="J266:J327" si="22">+H266*I266</f>
        <v>2.8843568615551179E-2</v>
      </c>
    </row>
    <row r="267" spans="1:10">
      <c r="A267" s="30" t="s">
        <v>264</v>
      </c>
      <c r="B267" s="63">
        <v>7.51</v>
      </c>
      <c r="C267" s="219">
        <v>44940</v>
      </c>
      <c r="D267" s="49">
        <v>44940.595138888886</v>
      </c>
      <c r="E267" s="219">
        <v>44952</v>
      </c>
      <c r="F267" s="273">
        <f t="shared" ref="F267:F328" si="23">(D267-C267+1)/2</f>
        <v>0.7975694444430701</v>
      </c>
      <c r="G267" s="273">
        <f t="shared" ref="G267:G328" si="24">E267-D267</f>
        <v>11.40486111111386</v>
      </c>
      <c r="H267" s="273">
        <f t="shared" si="20"/>
        <v>12.20243055555693</v>
      </c>
      <c r="I267" s="77">
        <f t="shared" si="21"/>
        <v>7.0053853764824632E-7</v>
      </c>
      <c r="J267" s="229">
        <f t="shared" si="22"/>
        <v>8.5482728571441295E-6</v>
      </c>
    </row>
    <row r="268" spans="1:10">
      <c r="A268" s="30" t="s">
        <v>264</v>
      </c>
      <c r="B268" s="63">
        <v>116.44</v>
      </c>
      <c r="C268" s="219">
        <v>44940</v>
      </c>
      <c r="D268" s="49">
        <v>44940.595138888886</v>
      </c>
      <c r="E268" s="219">
        <v>44952</v>
      </c>
      <c r="F268" s="273">
        <f t="shared" si="23"/>
        <v>0.7975694444430701</v>
      </c>
      <c r="G268" s="273">
        <f t="shared" si="24"/>
        <v>11.40486111111386</v>
      </c>
      <c r="H268" s="273">
        <f t="shared" si="20"/>
        <v>12.20243055555693</v>
      </c>
      <c r="I268" s="77">
        <f t="shared" si="21"/>
        <v>1.0861612160287855E-5</v>
      </c>
      <c r="J268" s="229">
        <f t="shared" si="22"/>
        <v>1.3253806810730525E-4</v>
      </c>
    </row>
    <row r="269" spans="1:10">
      <c r="A269" s="30" t="s">
        <v>264</v>
      </c>
      <c r="B269" s="63">
        <v>188.33</v>
      </c>
      <c r="C269" s="219">
        <v>44943</v>
      </c>
      <c r="D269" s="49">
        <v>44943.472222222219</v>
      </c>
      <c r="E269" s="219">
        <v>44952</v>
      </c>
      <c r="F269" s="273">
        <f t="shared" si="23"/>
        <v>0.73611111110949423</v>
      </c>
      <c r="G269" s="273">
        <f t="shared" si="24"/>
        <v>8.5277777777810115</v>
      </c>
      <c r="H269" s="273">
        <f t="shared" si="20"/>
        <v>9.2638888888905058</v>
      </c>
      <c r="I269" s="77">
        <f t="shared" si="21"/>
        <v>1.7567566284326797E-5</v>
      </c>
      <c r="J269" s="229">
        <f t="shared" si="22"/>
        <v>1.6274398210622249E-4</v>
      </c>
    </row>
    <row r="270" spans="1:10">
      <c r="A270" s="30" t="s">
        <v>264</v>
      </c>
      <c r="B270" s="63">
        <v>7.53</v>
      </c>
      <c r="C270" s="219">
        <v>44943</v>
      </c>
      <c r="D270" s="49">
        <v>44943.472916666666</v>
      </c>
      <c r="E270" s="219">
        <v>44952</v>
      </c>
      <c r="F270" s="273">
        <f t="shared" si="23"/>
        <v>0.73645833333284827</v>
      </c>
      <c r="G270" s="273">
        <f t="shared" si="24"/>
        <v>8.5270833333343035</v>
      </c>
      <c r="H270" s="273">
        <f t="shared" si="20"/>
        <v>9.2635416666671517</v>
      </c>
      <c r="I270" s="77">
        <f t="shared" si="21"/>
        <v>7.0240415292826824E-7</v>
      </c>
      <c r="J270" s="229">
        <f t="shared" si="22"/>
        <v>6.5067501374910588E-6</v>
      </c>
    </row>
    <row r="271" spans="1:10">
      <c r="A271" s="30" t="s">
        <v>264</v>
      </c>
      <c r="B271" s="63">
        <v>187.83</v>
      </c>
      <c r="C271" s="219">
        <v>44940</v>
      </c>
      <c r="D271" s="49">
        <v>44940.595833333333</v>
      </c>
      <c r="E271" s="219">
        <v>44952</v>
      </c>
      <c r="F271" s="273">
        <f t="shared" si="23"/>
        <v>0.79791666666642413</v>
      </c>
      <c r="G271" s="273">
        <f t="shared" si="24"/>
        <v>11.404166666667152</v>
      </c>
      <c r="H271" s="273">
        <f t="shared" si="20"/>
        <v>12.202083333333576</v>
      </c>
      <c r="I271" s="77">
        <f t="shared" si="21"/>
        <v>1.7520925902326247E-5</v>
      </c>
      <c r="J271" s="229">
        <f t="shared" si="22"/>
        <v>2.1379179793734764E-4</v>
      </c>
    </row>
    <row r="272" spans="1:10">
      <c r="A272" s="30" t="s">
        <v>264</v>
      </c>
      <c r="B272" s="63">
        <v>116.45</v>
      </c>
      <c r="C272" s="219">
        <v>44940</v>
      </c>
      <c r="D272" s="49">
        <v>44940.595833333333</v>
      </c>
      <c r="E272" s="219">
        <v>44952</v>
      </c>
      <c r="F272" s="273">
        <f t="shared" si="23"/>
        <v>0.79791666666642413</v>
      </c>
      <c r="G272" s="273">
        <f t="shared" si="24"/>
        <v>11.404166666667152</v>
      </c>
      <c r="H272" s="273">
        <f t="shared" si="20"/>
        <v>12.202083333333576</v>
      </c>
      <c r="I272" s="77">
        <f t="shared" si="21"/>
        <v>1.0862544967927868E-5</v>
      </c>
      <c r="J272" s="229">
        <f t="shared" si="22"/>
        <v>1.3254567891073915E-4</v>
      </c>
    </row>
    <row r="273" spans="1:10">
      <c r="A273" s="30" t="s">
        <v>264</v>
      </c>
      <c r="B273" s="63">
        <v>25330.11</v>
      </c>
      <c r="C273" s="219">
        <v>44940</v>
      </c>
      <c r="D273" s="49">
        <v>44940.59652777778</v>
      </c>
      <c r="E273" s="219">
        <v>44952</v>
      </c>
      <c r="F273" s="273">
        <f t="shared" si="23"/>
        <v>0.79826388888977817</v>
      </c>
      <c r="G273" s="273">
        <f t="shared" si="24"/>
        <v>11.403472222220444</v>
      </c>
      <c r="H273" s="273">
        <f t="shared" si="20"/>
        <v>12.201736111110222</v>
      </c>
      <c r="I273" s="77">
        <f t="shared" si="21"/>
        <v>2.3628120130318535E-3</v>
      </c>
      <c r="J273" s="229">
        <f t="shared" si="22"/>
        <v>2.8830408663175804E-2</v>
      </c>
    </row>
    <row r="274" spans="1:10">
      <c r="A274" s="30" t="s">
        <v>264</v>
      </c>
      <c r="B274" s="63">
        <v>491.96</v>
      </c>
      <c r="C274" s="219">
        <v>44944</v>
      </c>
      <c r="D274" s="49">
        <v>44944.492361111108</v>
      </c>
      <c r="E274" s="219">
        <v>44952</v>
      </c>
      <c r="F274" s="273">
        <f t="shared" si="23"/>
        <v>0.74618055555401952</v>
      </c>
      <c r="G274" s="273">
        <f t="shared" si="24"/>
        <v>7.507638888891961</v>
      </c>
      <c r="H274" s="273">
        <f t="shared" si="20"/>
        <v>8.2538194444459805</v>
      </c>
      <c r="I274" s="77">
        <f t="shared" si="21"/>
        <v>4.5890404657980189E-5</v>
      </c>
      <c r="J274" s="229">
        <f t="shared" si="22"/>
        <v>3.7877111427953128E-4</v>
      </c>
    </row>
    <row r="275" spans="1:10">
      <c r="A275" s="30" t="s">
        <v>264</v>
      </c>
      <c r="B275" s="63">
        <v>181.35</v>
      </c>
      <c r="C275" s="219">
        <v>44942</v>
      </c>
      <c r="D275" s="49">
        <v>44942.423611111109</v>
      </c>
      <c r="E275" s="219">
        <v>44952</v>
      </c>
      <c r="F275" s="273">
        <f t="shared" si="23"/>
        <v>0.71180555555474712</v>
      </c>
      <c r="G275" s="273">
        <f t="shared" si="24"/>
        <v>9.5763888888905058</v>
      </c>
      <c r="H275" s="273">
        <f t="shared" si="20"/>
        <v>10.288194444445253</v>
      </c>
      <c r="I275" s="77">
        <f t="shared" si="21"/>
        <v>1.6916466551599131E-5</v>
      </c>
      <c r="J275" s="229">
        <f t="shared" si="22"/>
        <v>1.7403989719580611E-4</v>
      </c>
    </row>
    <row r="276" spans="1:10">
      <c r="A276" s="30" t="s">
        <v>264</v>
      </c>
      <c r="B276" s="63">
        <v>29.29</v>
      </c>
      <c r="C276" s="219">
        <v>44943</v>
      </c>
      <c r="D276" s="49">
        <v>44943.473611111112</v>
      </c>
      <c r="E276" s="219">
        <v>44952</v>
      </c>
      <c r="F276" s="273">
        <f t="shared" si="23"/>
        <v>0.73680555555620231</v>
      </c>
      <c r="G276" s="273">
        <f t="shared" si="24"/>
        <v>8.5263888888875954</v>
      </c>
      <c r="H276" s="273">
        <f t="shared" si="20"/>
        <v>9.2631944444437977</v>
      </c>
      <c r="I276" s="77">
        <f t="shared" si="21"/>
        <v>2.7321935775921618E-6</v>
      </c>
      <c r="J276" s="229">
        <f t="shared" si="22"/>
        <v>2.5308840369096738E-5</v>
      </c>
    </row>
    <row r="277" spans="1:10">
      <c r="A277" s="30" t="s">
        <v>264</v>
      </c>
      <c r="B277" s="63">
        <v>7.45</v>
      </c>
      <c r="C277" s="219">
        <v>44945</v>
      </c>
      <c r="D277" s="49">
        <v>44945.505555555559</v>
      </c>
      <c r="E277" s="219">
        <v>44952</v>
      </c>
      <c r="F277" s="273">
        <f t="shared" si="23"/>
        <v>0.75277777777955635</v>
      </c>
      <c r="G277" s="273">
        <f t="shared" si="24"/>
        <v>6.4944444444408873</v>
      </c>
      <c r="H277" s="273">
        <f t="shared" si="20"/>
        <v>7.2472222222204437</v>
      </c>
      <c r="I277" s="77">
        <f t="shared" si="21"/>
        <v>6.9494169180818044E-7</v>
      </c>
      <c r="J277" s="229">
        <f t="shared" si="22"/>
        <v>5.0363968720197158E-6</v>
      </c>
    </row>
    <row r="278" spans="1:10">
      <c r="A278" s="30" t="s">
        <v>264</v>
      </c>
      <c r="B278" s="63">
        <v>7.52</v>
      </c>
      <c r="C278" s="219">
        <v>44942</v>
      </c>
      <c r="D278" s="49">
        <v>44942.424305555556</v>
      </c>
      <c r="E278" s="219">
        <v>44952</v>
      </c>
      <c r="F278" s="273">
        <f t="shared" si="23"/>
        <v>0.71215277777810115</v>
      </c>
      <c r="G278" s="273">
        <f t="shared" si="24"/>
        <v>9.5756944444437977</v>
      </c>
      <c r="H278" s="273">
        <f t="shared" si="20"/>
        <v>10.287847222221899</v>
      </c>
      <c r="I278" s="77">
        <f t="shared" si="21"/>
        <v>7.0147134528825728E-7</v>
      </c>
      <c r="J278" s="229">
        <f t="shared" si="22"/>
        <v>7.2166300310920562E-6</v>
      </c>
    </row>
    <row r="279" spans="1:10">
      <c r="A279" s="30" t="s">
        <v>264</v>
      </c>
      <c r="B279" s="63">
        <v>489.75</v>
      </c>
      <c r="C279" s="219">
        <v>44942</v>
      </c>
      <c r="D279" s="49">
        <v>44942.424305555556</v>
      </c>
      <c r="E279" s="219">
        <v>44952</v>
      </c>
      <c r="F279" s="273">
        <f t="shared" si="23"/>
        <v>0.71215277777810115</v>
      </c>
      <c r="G279" s="273">
        <f t="shared" si="24"/>
        <v>9.5756944444437977</v>
      </c>
      <c r="H279" s="273">
        <f t="shared" si="20"/>
        <v>10.287847222221899</v>
      </c>
      <c r="I279" s="77">
        <f t="shared" si="21"/>
        <v>4.5684254169537764E-5</v>
      </c>
      <c r="J279" s="229">
        <f t="shared" si="22"/>
        <v>4.6999262735735831E-4</v>
      </c>
    </row>
    <row r="280" spans="1:10">
      <c r="A280" s="30" t="s">
        <v>264</v>
      </c>
      <c r="B280" s="63">
        <v>119.57</v>
      </c>
      <c r="C280" s="219">
        <v>44943</v>
      </c>
      <c r="D280" s="49">
        <v>44943.474305555559</v>
      </c>
      <c r="E280" s="219">
        <v>44952</v>
      </c>
      <c r="F280" s="273">
        <f t="shared" si="23"/>
        <v>0.73715277777955635</v>
      </c>
      <c r="G280" s="273">
        <f t="shared" si="24"/>
        <v>8.5256944444408873</v>
      </c>
      <c r="H280" s="273">
        <f t="shared" si="20"/>
        <v>9.2628472222204437</v>
      </c>
      <c r="I280" s="77">
        <f t="shared" si="21"/>
        <v>1.1153580951611292E-5</v>
      </c>
      <c r="J280" s="229">
        <f t="shared" si="22"/>
        <v>1.0331391633544351E-4</v>
      </c>
    </row>
    <row r="281" spans="1:10">
      <c r="A281" s="30" t="s">
        <v>264</v>
      </c>
      <c r="B281" s="63">
        <v>7.57</v>
      </c>
      <c r="C281" s="219">
        <v>44943</v>
      </c>
      <c r="D281" s="49">
        <v>44943.474999999999</v>
      </c>
      <c r="E281" s="219">
        <v>44952</v>
      </c>
      <c r="F281" s="273">
        <f t="shared" si="23"/>
        <v>0.7374999999992724</v>
      </c>
      <c r="G281" s="273">
        <f t="shared" si="24"/>
        <v>8.5250000000014552</v>
      </c>
      <c r="H281" s="273">
        <f t="shared" si="20"/>
        <v>9.2625000000007276</v>
      </c>
      <c r="I281" s="77">
        <f t="shared" si="21"/>
        <v>7.0613538348831219E-7</v>
      </c>
      <c r="J281" s="229">
        <f t="shared" si="22"/>
        <v>6.5405789895610056E-6</v>
      </c>
    </row>
    <row r="282" spans="1:10">
      <c r="A282" s="30" t="s">
        <v>264</v>
      </c>
      <c r="B282" s="63">
        <v>116.79</v>
      </c>
      <c r="C282" s="219">
        <v>44945</v>
      </c>
      <c r="D282" s="49">
        <v>44945.506944444445</v>
      </c>
      <c r="E282" s="219">
        <v>44952</v>
      </c>
      <c r="F282" s="273">
        <f t="shared" si="23"/>
        <v>0.75347222222262644</v>
      </c>
      <c r="G282" s="273">
        <f t="shared" si="24"/>
        <v>6.4930555555547471</v>
      </c>
      <c r="H282" s="273">
        <f t="shared" si="20"/>
        <v>7.2465277777773736</v>
      </c>
      <c r="I282" s="77">
        <f t="shared" si="21"/>
        <v>1.089426042768824E-5</v>
      </c>
      <c r="J282" s="229">
        <f t="shared" si="22"/>
        <v>7.8945560807583637E-5</v>
      </c>
    </row>
    <row r="283" spans="1:10">
      <c r="A283" s="30" t="s">
        <v>264</v>
      </c>
      <c r="B283" s="63">
        <v>29.58</v>
      </c>
      <c r="C283" s="219">
        <v>44942</v>
      </c>
      <c r="D283" s="49">
        <v>44942.425000000003</v>
      </c>
      <c r="E283" s="219">
        <v>44952</v>
      </c>
      <c r="F283" s="273">
        <f t="shared" si="23"/>
        <v>0.71250000000145519</v>
      </c>
      <c r="G283" s="273">
        <f t="shared" si="24"/>
        <v>9.5749999999970896</v>
      </c>
      <c r="H283" s="273">
        <f t="shared" si="20"/>
        <v>10.287499999998545</v>
      </c>
      <c r="I283" s="77">
        <f t="shared" si="21"/>
        <v>2.75924499915248E-6</v>
      </c>
      <c r="J283" s="229">
        <f t="shared" si="22"/>
        <v>2.8385732928777121E-5</v>
      </c>
    </row>
    <row r="284" spans="1:10">
      <c r="A284" s="30" t="s">
        <v>264</v>
      </c>
      <c r="B284" s="63">
        <v>189.55</v>
      </c>
      <c r="C284" s="219">
        <v>44942</v>
      </c>
      <c r="D284" s="49">
        <v>44942.425694444442</v>
      </c>
      <c r="E284" s="219">
        <v>44952</v>
      </c>
      <c r="F284" s="273">
        <f t="shared" si="23"/>
        <v>0.71284722222117125</v>
      </c>
      <c r="G284" s="273">
        <f t="shared" si="24"/>
        <v>9.5743055555576575</v>
      </c>
      <c r="H284" s="273">
        <f t="shared" si="20"/>
        <v>10.287152777778829</v>
      </c>
      <c r="I284" s="77">
        <f t="shared" si="21"/>
        <v>1.7681368816408135E-5</v>
      </c>
      <c r="J284" s="229">
        <f t="shared" si="22"/>
        <v>1.8189094233464489E-4</v>
      </c>
    </row>
    <row r="285" spans="1:10">
      <c r="A285" s="30" t="s">
        <v>264</v>
      </c>
      <c r="B285" s="63">
        <v>117.52</v>
      </c>
      <c r="C285" s="219">
        <v>44942</v>
      </c>
      <c r="D285" s="49">
        <v>44942.425694444442</v>
      </c>
      <c r="E285" s="219">
        <v>44952</v>
      </c>
      <c r="F285" s="273">
        <f t="shared" si="23"/>
        <v>0.71284722222117125</v>
      </c>
      <c r="G285" s="273">
        <f t="shared" si="24"/>
        <v>9.5743055555576575</v>
      </c>
      <c r="H285" s="273">
        <f t="shared" si="20"/>
        <v>10.287152777778829</v>
      </c>
      <c r="I285" s="77">
        <f t="shared" si="21"/>
        <v>1.0962355385409041E-5</v>
      </c>
      <c r="J285" s="229">
        <f t="shared" si="22"/>
        <v>1.1277142465400933E-4</v>
      </c>
    </row>
    <row r="286" spans="1:10">
      <c r="A286" s="30" t="s">
        <v>264</v>
      </c>
      <c r="B286" s="63">
        <v>25536.87</v>
      </c>
      <c r="C286" s="219">
        <v>44943</v>
      </c>
      <c r="D286" s="49">
        <v>44943.476388888892</v>
      </c>
      <c r="E286" s="219">
        <v>44952</v>
      </c>
      <c r="F286" s="273">
        <f t="shared" si="23"/>
        <v>0.73819444444598048</v>
      </c>
      <c r="G286" s="273">
        <f t="shared" si="24"/>
        <v>8.523611111108039</v>
      </c>
      <c r="H286" s="273">
        <f t="shared" si="20"/>
        <v>9.2618055555540195</v>
      </c>
      <c r="I286" s="77">
        <f t="shared" si="21"/>
        <v>2.3820987437967204E-3</v>
      </c>
      <c r="J286" s="229">
        <f t="shared" si="22"/>
        <v>2.2062535379174717E-2</v>
      </c>
    </row>
    <row r="287" spans="1:10">
      <c r="A287" s="30" t="s">
        <v>264</v>
      </c>
      <c r="B287" s="63">
        <v>490.53</v>
      </c>
      <c r="C287" s="219">
        <v>44943</v>
      </c>
      <c r="D287" s="49">
        <v>44943.476388888892</v>
      </c>
      <c r="E287" s="219">
        <v>44952</v>
      </c>
      <c r="F287" s="273">
        <f t="shared" si="23"/>
        <v>0.73819444444598048</v>
      </c>
      <c r="G287" s="273">
        <f t="shared" si="24"/>
        <v>8.523611111108039</v>
      </c>
      <c r="H287" s="273">
        <f t="shared" si="20"/>
        <v>9.2618055555540195</v>
      </c>
      <c r="I287" s="77">
        <f t="shared" si="21"/>
        <v>4.5757013165458621E-5</v>
      </c>
      <c r="J287" s="229">
        <f t="shared" si="22"/>
        <v>4.2379255874140306E-4</v>
      </c>
    </row>
    <row r="288" spans="1:10">
      <c r="A288" s="30" t="s">
        <v>264</v>
      </c>
      <c r="B288" s="63">
        <v>490.33</v>
      </c>
      <c r="C288" s="219">
        <v>44945</v>
      </c>
      <c r="D288" s="49">
        <v>44945.507638888892</v>
      </c>
      <c r="E288" s="219">
        <v>44952</v>
      </c>
      <c r="F288" s="273">
        <f t="shared" si="23"/>
        <v>0.75381944444598048</v>
      </c>
      <c r="G288" s="273">
        <f t="shared" si="24"/>
        <v>6.492361111108039</v>
      </c>
      <c r="H288" s="273">
        <f t="shared" si="20"/>
        <v>7.2461805555540195</v>
      </c>
      <c r="I288" s="77">
        <f t="shared" si="21"/>
        <v>4.5738357012658404E-5</v>
      </c>
      <c r="J288" s="229">
        <f t="shared" si="22"/>
        <v>3.3142839322811314E-4</v>
      </c>
    </row>
    <row r="289" spans="1:10">
      <c r="A289" s="30" t="s">
        <v>264</v>
      </c>
      <c r="B289" s="63">
        <v>29.39</v>
      </c>
      <c r="C289" s="219">
        <v>44943</v>
      </c>
      <c r="D289" s="49">
        <v>44943.476388888892</v>
      </c>
      <c r="E289" s="219">
        <v>44952</v>
      </c>
      <c r="F289" s="273">
        <f t="shared" si="23"/>
        <v>0.73819444444598048</v>
      </c>
      <c r="G289" s="273">
        <f t="shared" si="24"/>
        <v>8.523611111108039</v>
      </c>
      <c r="H289" s="273">
        <f t="shared" si="20"/>
        <v>9.2618055555540195</v>
      </c>
      <c r="I289" s="77">
        <f t="shared" si="21"/>
        <v>2.7415216539922716E-6</v>
      </c>
      <c r="J289" s="229">
        <f t="shared" si="22"/>
        <v>2.5391440485617265E-5</v>
      </c>
    </row>
    <row r="290" spans="1:10">
      <c r="A290" s="30" t="s">
        <v>264</v>
      </c>
      <c r="B290" s="63">
        <v>15.73</v>
      </c>
      <c r="C290" s="219">
        <v>44943</v>
      </c>
      <c r="D290" s="49">
        <v>44943.477083333331</v>
      </c>
      <c r="E290" s="219">
        <v>44952</v>
      </c>
      <c r="F290" s="273">
        <f t="shared" si="23"/>
        <v>0.73854166666569654</v>
      </c>
      <c r="G290" s="273">
        <f t="shared" si="24"/>
        <v>8.5229166666686069</v>
      </c>
      <c r="H290" s="273">
        <f t="shared" si="20"/>
        <v>9.2614583333343035</v>
      </c>
      <c r="I290" s="77">
        <f t="shared" si="21"/>
        <v>1.4673064177372723E-6</v>
      </c>
      <c r="J290" s="229">
        <f t="shared" si="22"/>
        <v>1.3589397250107764E-5</v>
      </c>
    </row>
    <row r="291" spans="1:10">
      <c r="A291" s="30" t="s">
        <v>264</v>
      </c>
      <c r="B291" s="63">
        <v>183.78</v>
      </c>
      <c r="C291" s="219">
        <v>44943</v>
      </c>
      <c r="D291" s="49">
        <v>44943.477083333331</v>
      </c>
      <c r="E291" s="219">
        <v>44952</v>
      </c>
      <c r="F291" s="273">
        <f t="shared" si="23"/>
        <v>0.73854166666569654</v>
      </c>
      <c r="G291" s="273">
        <f t="shared" si="24"/>
        <v>8.5229166666686069</v>
      </c>
      <c r="H291" s="273">
        <f t="shared" si="20"/>
        <v>9.2614583333343035</v>
      </c>
      <c r="I291" s="77">
        <f t="shared" si="21"/>
        <v>1.7143138808121798E-5</v>
      </c>
      <c r="J291" s="229">
        <f t="shared" si="22"/>
        <v>1.5877046577398633E-4</v>
      </c>
    </row>
    <row r="292" spans="1:10">
      <c r="A292" s="30" t="s">
        <v>264</v>
      </c>
      <c r="B292" s="63">
        <v>28.67</v>
      </c>
      <c r="C292" s="219">
        <v>44943</v>
      </c>
      <c r="D292" s="49">
        <v>44943.477083333331</v>
      </c>
      <c r="E292" s="219">
        <v>44952</v>
      </c>
      <c r="F292" s="273">
        <f t="shared" si="23"/>
        <v>0.73854166666569654</v>
      </c>
      <c r="G292" s="273">
        <f t="shared" si="24"/>
        <v>8.5229166666686069</v>
      </c>
      <c r="H292" s="273">
        <f t="shared" si="20"/>
        <v>9.2614583333343035</v>
      </c>
      <c r="I292" s="77">
        <f t="shared" si="21"/>
        <v>2.6743595039114811E-6</v>
      </c>
      <c r="J292" s="229">
        <f t="shared" si="22"/>
        <v>2.4768469113832778E-5</v>
      </c>
    </row>
    <row r="293" spans="1:10">
      <c r="A293" s="30" t="s">
        <v>264</v>
      </c>
      <c r="B293" s="63">
        <v>29.37</v>
      </c>
      <c r="C293" s="219">
        <v>44945</v>
      </c>
      <c r="D293" s="49">
        <v>44945.507638888892</v>
      </c>
      <c r="E293" s="219">
        <v>44952</v>
      </c>
      <c r="F293" s="273">
        <f t="shared" si="23"/>
        <v>0.75381944444598048</v>
      </c>
      <c r="G293" s="273">
        <f t="shared" si="24"/>
        <v>6.492361111108039</v>
      </c>
      <c r="H293" s="273">
        <f t="shared" si="20"/>
        <v>7.2461805555540195</v>
      </c>
      <c r="I293" s="77">
        <f t="shared" si="21"/>
        <v>2.7396560387122494E-6</v>
      </c>
      <c r="J293" s="229">
        <f t="shared" si="22"/>
        <v>1.9852042316622851E-5</v>
      </c>
    </row>
    <row r="294" spans="1:10">
      <c r="A294" s="30" t="s">
        <v>264</v>
      </c>
      <c r="B294" s="63">
        <v>16.600000000000001</v>
      </c>
      <c r="C294" s="219">
        <v>44942</v>
      </c>
      <c r="D294" s="49">
        <v>44942.438888888886</v>
      </c>
      <c r="E294" s="219">
        <v>44952</v>
      </c>
      <c r="F294" s="273">
        <f t="shared" si="23"/>
        <v>0.7194444444430701</v>
      </c>
      <c r="G294" s="273">
        <f t="shared" si="24"/>
        <v>9.5611111111138598</v>
      </c>
      <c r="H294" s="273">
        <f t="shared" si="20"/>
        <v>10.28055555555693</v>
      </c>
      <c r="I294" s="77">
        <f t="shared" si="21"/>
        <v>1.5484606824182276E-6</v>
      </c>
      <c r="J294" s="229">
        <f t="shared" si="22"/>
        <v>1.5919036071196185E-5</v>
      </c>
    </row>
    <row r="295" spans="1:10">
      <c r="A295" s="30" t="s">
        <v>264</v>
      </c>
      <c r="B295" s="63">
        <v>7.51</v>
      </c>
      <c r="C295" s="219">
        <v>44943</v>
      </c>
      <c r="D295" s="49">
        <v>44943.477777777778</v>
      </c>
      <c r="E295" s="219">
        <v>44952</v>
      </c>
      <c r="F295" s="273">
        <f t="shared" si="23"/>
        <v>0.73888888888905058</v>
      </c>
      <c r="G295" s="273">
        <f t="shared" si="24"/>
        <v>8.5222222222218988</v>
      </c>
      <c r="H295" s="273">
        <f t="shared" si="20"/>
        <v>9.2611111111109494</v>
      </c>
      <c r="I295" s="77">
        <f t="shared" si="21"/>
        <v>7.0053853764824632E-7</v>
      </c>
      <c r="J295" s="229">
        <f t="shared" si="22"/>
        <v>6.4877652347755898E-6</v>
      </c>
    </row>
    <row r="296" spans="1:10">
      <c r="A296" s="30" t="s">
        <v>264</v>
      </c>
      <c r="B296" s="63">
        <v>119.85</v>
      </c>
      <c r="C296" s="219">
        <v>44945</v>
      </c>
      <c r="D296" s="49">
        <v>44945.509722222225</v>
      </c>
      <c r="E296" s="219">
        <v>44952</v>
      </c>
      <c r="F296" s="273">
        <f t="shared" si="23"/>
        <v>0.75486111111240461</v>
      </c>
      <c r="G296" s="273">
        <f t="shared" si="24"/>
        <v>6.4902777777751908</v>
      </c>
      <c r="H296" s="273">
        <f t="shared" si="20"/>
        <v>7.2451388888875954</v>
      </c>
      <c r="I296" s="77">
        <f t="shared" si="21"/>
        <v>1.1179699565531599E-5</v>
      </c>
      <c r="J296" s="229">
        <f t="shared" si="22"/>
        <v>8.0998476088312748E-5</v>
      </c>
    </row>
    <row r="297" spans="1:10">
      <c r="A297" s="30" t="s">
        <v>264</v>
      </c>
      <c r="B297" s="63">
        <v>493.26</v>
      </c>
      <c r="C297" s="219">
        <v>44942</v>
      </c>
      <c r="D297" s="49">
        <v>44942.441666666666</v>
      </c>
      <c r="E297" s="219">
        <v>44952</v>
      </c>
      <c r="F297" s="273">
        <f t="shared" si="23"/>
        <v>0.72083333333284827</v>
      </c>
      <c r="G297" s="273">
        <f t="shared" si="24"/>
        <v>9.5583333333343035</v>
      </c>
      <c r="H297" s="273">
        <f t="shared" si="20"/>
        <v>10.279166666667152</v>
      </c>
      <c r="I297" s="77">
        <f t="shared" si="21"/>
        <v>4.6011669651181617E-5</v>
      </c>
      <c r="J297" s="229">
        <f t="shared" si="22"/>
        <v>4.7296162095612667E-4</v>
      </c>
    </row>
    <row r="298" spans="1:10">
      <c r="A298" s="30" t="s">
        <v>264</v>
      </c>
      <c r="B298" s="63">
        <v>30.12</v>
      </c>
      <c r="C298" s="219">
        <v>44943</v>
      </c>
      <c r="D298" s="49">
        <v>44943.477777777778</v>
      </c>
      <c r="E298" s="219">
        <v>44952</v>
      </c>
      <c r="F298" s="273">
        <f t="shared" si="23"/>
        <v>0.73888888888905058</v>
      </c>
      <c r="G298" s="273">
        <f t="shared" si="24"/>
        <v>8.5222222222218988</v>
      </c>
      <c r="H298" s="273">
        <f t="shared" si="20"/>
        <v>9.2611111111109494</v>
      </c>
      <c r="I298" s="77">
        <f t="shared" si="21"/>
        <v>2.809616611713073E-6</v>
      </c>
      <c r="J298" s="229">
        <f t="shared" si="22"/>
        <v>2.6020171620697839E-5</v>
      </c>
    </row>
    <row r="299" spans="1:10">
      <c r="A299" s="30" t="s">
        <v>264</v>
      </c>
      <c r="B299" s="63">
        <v>192.51</v>
      </c>
      <c r="C299" s="219">
        <v>44945</v>
      </c>
      <c r="D299" s="49">
        <v>44945.510416666664</v>
      </c>
      <c r="E299" s="219">
        <v>44952</v>
      </c>
      <c r="F299" s="273">
        <f t="shared" si="23"/>
        <v>0.75520833333212067</v>
      </c>
      <c r="G299" s="273">
        <f t="shared" si="24"/>
        <v>6.4895833333357587</v>
      </c>
      <c r="H299" s="273">
        <f t="shared" si="20"/>
        <v>7.2447916666678793</v>
      </c>
      <c r="I299" s="77">
        <f t="shared" si="21"/>
        <v>1.7957479877851382E-5</v>
      </c>
      <c r="J299" s="229">
        <f t="shared" si="22"/>
        <v>1.3009820057341382E-4</v>
      </c>
    </row>
    <row r="300" spans="1:10">
      <c r="A300" s="30" t="s">
        <v>264</v>
      </c>
      <c r="B300" s="63">
        <v>7.55</v>
      </c>
      <c r="C300" s="219">
        <v>44942</v>
      </c>
      <c r="D300" s="49">
        <v>44942.443055555559</v>
      </c>
      <c r="E300" s="219">
        <v>44952</v>
      </c>
      <c r="F300" s="273">
        <f t="shared" si="23"/>
        <v>0.72152777777955635</v>
      </c>
      <c r="G300" s="273">
        <f t="shared" si="24"/>
        <v>9.5569444444408873</v>
      </c>
      <c r="H300" s="273">
        <f t="shared" si="20"/>
        <v>10.278472222220444</v>
      </c>
      <c r="I300" s="77">
        <f t="shared" si="21"/>
        <v>7.0426976820829016E-7</v>
      </c>
      <c r="J300" s="229">
        <f t="shared" si="22"/>
        <v>7.2388172494785408E-6</v>
      </c>
    </row>
    <row r="301" spans="1:10">
      <c r="A301" s="30" t="s">
        <v>264</v>
      </c>
      <c r="B301" s="63">
        <v>491.77</v>
      </c>
      <c r="C301" s="219">
        <v>44942</v>
      </c>
      <c r="D301" s="49">
        <v>44942.443055555559</v>
      </c>
      <c r="E301" s="219">
        <v>44952</v>
      </c>
      <c r="F301" s="273">
        <f t="shared" si="23"/>
        <v>0.72152777777955635</v>
      </c>
      <c r="G301" s="273">
        <f t="shared" si="24"/>
        <v>9.5569444444408873</v>
      </c>
      <c r="H301" s="273">
        <f t="shared" si="20"/>
        <v>10.278472222220444</v>
      </c>
      <c r="I301" s="77">
        <f t="shared" si="21"/>
        <v>4.5872681312819981E-5</v>
      </c>
      <c r="J301" s="229">
        <f t="shared" si="22"/>
        <v>4.7150108063259103E-4</v>
      </c>
    </row>
    <row r="302" spans="1:10">
      <c r="A302" s="30" t="s">
        <v>264</v>
      </c>
      <c r="B302" s="63">
        <v>491.37</v>
      </c>
      <c r="C302" s="219">
        <v>44945</v>
      </c>
      <c r="D302" s="49">
        <v>44945.511111111111</v>
      </c>
      <c r="E302" s="219">
        <v>44952</v>
      </c>
      <c r="F302" s="273">
        <f t="shared" si="23"/>
        <v>0.75555555555547471</v>
      </c>
      <c r="G302" s="273">
        <f t="shared" si="24"/>
        <v>6.4888888888890506</v>
      </c>
      <c r="H302" s="273">
        <f t="shared" si="20"/>
        <v>7.2444444444445253</v>
      </c>
      <c r="I302" s="77">
        <f t="shared" si="21"/>
        <v>4.5835369007219547E-5</v>
      </c>
      <c r="J302" s="229">
        <f t="shared" si="22"/>
        <v>3.3205178436341643E-4</v>
      </c>
    </row>
    <row r="303" spans="1:10">
      <c r="A303" s="30" t="s">
        <v>264</v>
      </c>
      <c r="B303" s="63">
        <v>187.49</v>
      </c>
      <c r="C303" s="219">
        <v>44945</v>
      </c>
      <c r="D303" s="49">
        <v>44945.511111111111</v>
      </c>
      <c r="E303" s="219">
        <v>44952</v>
      </c>
      <c r="F303" s="273">
        <f t="shared" si="23"/>
        <v>0.75555555555547471</v>
      </c>
      <c r="G303" s="273">
        <f t="shared" si="24"/>
        <v>6.4888888888890506</v>
      </c>
      <c r="H303" s="273">
        <f t="shared" si="20"/>
        <v>7.2444444444445253</v>
      </c>
      <c r="I303" s="77">
        <f t="shared" si="21"/>
        <v>1.7489210442565871E-5</v>
      </c>
      <c r="J303" s="229">
        <f t="shared" si="22"/>
        <v>1.2669961342836751E-4</v>
      </c>
    </row>
    <row r="304" spans="1:10">
      <c r="A304" s="30" t="s">
        <v>264</v>
      </c>
      <c r="B304" s="63">
        <v>29.44</v>
      </c>
      <c r="C304" s="219">
        <v>44945</v>
      </c>
      <c r="D304" s="49">
        <v>44945.511111111111</v>
      </c>
      <c r="E304" s="219">
        <v>44952</v>
      </c>
      <c r="F304" s="273">
        <f t="shared" si="23"/>
        <v>0.75555555555547471</v>
      </c>
      <c r="G304" s="273">
        <f t="shared" si="24"/>
        <v>6.4888888888890506</v>
      </c>
      <c r="H304" s="273">
        <f t="shared" si="20"/>
        <v>7.2444444444445253</v>
      </c>
      <c r="I304" s="77">
        <f t="shared" si="21"/>
        <v>2.7461856921923263E-6</v>
      </c>
      <c r="J304" s="229">
        <f t="shared" si="22"/>
        <v>1.9894589681215742E-5</v>
      </c>
    </row>
    <row r="305" spans="1:10">
      <c r="A305" s="30" t="s">
        <v>264</v>
      </c>
      <c r="B305" s="63">
        <v>16.59</v>
      </c>
      <c r="C305" s="219">
        <v>44942</v>
      </c>
      <c r="D305" s="49">
        <v>44942.443749999999</v>
      </c>
      <c r="E305" s="219">
        <v>44952</v>
      </c>
      <c r="F305" s="273">
        <f t="shared" si="23"/>
        <v>0.7218749999992724</v>
      </c>
      <c r="G305" s="273">
        <f t="shared" si="24"/>
        <v>9.5562500000014552</v>
      </c>
      <c r="H305" s="273">
        <f t="shared" si="20"/>
        <v>10.278125000000728</v>
      </c>
      <c r="I305" s="77">
        <f t="shared" si="21"/>
        <v>1.5475278747782165E-6</v>
      </c>
      <c r="J305" s="229">
        <f t="shared" si="22"/>
        <v>1.5905684937955983E-5</v>
      </c>
    </row>
    <row r="306" spans="1:10">
      <c r="A306" s="30" t="s">
        <v>264</v>
      </c>
      <c r="B306" s="63">
        <v>120.13</v>
      </c>
      <c r="C306" s="219">
        <v>44942</v>
      </c>
      <c r="D306" s="49">
        <v>44942.443749999999</v>
      </c>
      <c r="E306" s="219">
        <v>44952</v>
      </c>
      <c r="F306" s="273">
        <f t="shared" si="23"/>
        <v>0.7218749999992724</v>
      </c>
      <c r="G306" s="273">
        <f t="shared" si="24"/>
        <v>9.5562500000014552</v>
      </c>
      <c r="H306" s="273">
        <f t="shared" si="20"/>
        <v>10.278125000000728</v>
      </c>
      <c r="I306" s="77">
        <f t="shared" si="21"/>
        <v>1.1205818179451907E-5</v>
      </c>
      <c r="J306" s="229">
        <f t="shared" si="22"/>
        <v>1.1517479997568729E-4</v>
      </c>
    </row>
    <row r="307" spans="1:10">
      <c r="A307" s="30" t="s">
        <v>264</v>
      </c>
      <c r="B307" s="63">
        <v>7.52</v>
      </c>
      <c r="C307" s="219">
        <v>44944</v>
      </c>
      <c r="D307" s="49">
        <v>44944.486805555556</v>
      </c>
      <c r="E307" s="219">
        <v>44952</v>
      </c>
      <c r="F307" s="273">
        <f t="shared" si="23"/>
        <v>0.74340277777810115</v>
      </c>
      <c r="G307" s="273">
        <f t="shared" si="24"/>
        <v>7.5131944444437977</v>
      </c>
      <c r="H307" s="273">
        <f t="shared" si="20"/>
        <v>8.2565972222218988</v>
      </c>
      <c r="I307" s="77">
        <f t="shared" si="21"/>
        <v>7.0147134528825728E-7</v>
      </c>
      <c r="J307" s="229">
        <f t="shared" si="22"/>
        <v>5.7917663609752832E-6</v>
      </c>
    </row>
    <row r="308" spans="1:10">
      <c r="A308" s="30" t="s">
        <v>264</v>
      </c>
      <c r="B308" s="63">
        <v>186.7</v>
      </c>
      <c r="C308" s="219">
        <v>44944</v>
      </c>
      <c r="D308" s="49">
        <v>44944.486805555556</v>
      </c>
      <c r="E308" s="219">
        <v>44952</v>
      </c>
      <c r="F308" s="273">
        <f t="shared" si="23"/>
        <v>0.74340277777810115</v>
      </c>
      <c r="G308" s="273">
        <f t="shared" si="24"/>
        <v>7.5131944444437977</v>
      </c>
      <c r="H308" s="273">
        <f t="shared" si="20"/>
        <v>8.2565972222218988</v>
      </c>
      <c r="I308" s="77">
        <f t="shared" si="21"/>
        <v>1.7415518639005002E-5</v>
      </c>
      <c r="J308" s="229">
        <f t="shared" si="22"/>
        <v>1.437929228183624E-4</v>
      </c>
    </row>
    <row r="309" spans="1:10">
      <c r="A309" s="30" t="s">
        <v>264</v>
      </c>
      <c r="B309" s="63">
        <v>116.5</v>
      </c>
      <c r="C309" s="219">
        <v>44944</v>
      </c>
      <c r="D309" s="49">
        <v>44944.486805555556</v>
      </c>
      <c r="E309" s="219">
        <v>44952</v>
      </c>
      <c r="F309" s="273">
        <f t="shared" si="23"/>
        <v>0.74340277777810115</v>
      </c>
      <c r="G309" s="273">
        <f t="shared" si="24"/>
        <v>7.5131944444437977</v>
      </c>
      <c r="H309" s="273">
        <f t="shared" si="20"/>
        <v>8.2565972222218988</v>
      </c>
      <c r="I309" s="77">
        <f t="shared" si="21"/>
        <v>1.0867209006127922E-5</v>
      </c>
      <c r="J309" s="229">
        <f t="shared" si="22"/>
        <v>8.9726167693300599E-5</v>
      </c>
    </row>
    <row r="310" spans="1:10">
      <c r="A310" s="30" t="s">
        <v>264</v>
      </c>
      <c r="B310" s="63">
        <v>187.74</v>
      </c>
      <c r="C310" s="219">
        <v>44945</v>
      </c>
      <c r="D310" s="49">
        <v>44945.512499999997</v>
      </c>
      <c r="E310" s="219">
        <v>44952</v>
      </c>
      <c r="F310" s="273">
        <f t="shared" si="23"/>
        <v>0.75624999999854481</v>
      </c>
      <c r="G310" s="273">
        <f t="shared" si="24"/>
        <v>6.4875000000029104</v>
      </c>
      <c r="H310" s="273">
        <f t="shared" si="20"/>
        <v>7.2437500000014552</v>
      </c>
      <c r="I310" s="77">
        <f t="shared" si="21"/>
        <v>1.7512530633566148E-5</v>
      </c>
      <c r="J310" s="229">
        <f t="shared" si="22"/>
        <v>1.2685639377692026E-4</v>
      </c>
    </row>
    <row r="311" spans="1:10">
      <c r="A311" s="30" t="s">
        <v>264</v>
      </c>
      <c r="B311" s="63">
        <v>7.54</v>
      </c>
      <c r="C311" s="219">
        <v>44942</v>
      </c>
      <c r="D311" s="49">
        <v>44942.444444444445</v>
      </c>
      <c r="E311" s="219">
        <v>44952</v>
      </c>
      <c r="F311" s="273">
        <f t="shared" si="23"/>
        <v>0.72222222222262644</v>
      </c>
      <c r="G311" s="273">
        <f t="shared" si="24"/>
        <v>9.5555555555547471</v>
      </c>
      <c r="H311" s="273">
        <f t="shared" si="20"/>
        <v>10.277777777777374</v>
      </c>
      <c r="I311" s="77">
        <f t="shared" si="21"/>
        <v>7.033369605682792E-7</v>
      </c>
      <c r="J311" s="229">
        <f t="shared" si="22"/>
        <v>7.228740983618141E-6</v>
      </c>
    </row>
    <row r="312" spans="1:10">
      <c r="A312" s="30" t="s">
        <v>264</v>
      </c>
      <c r="B312" s="63">
        <v>187.32</v>
      </c>
      <c r="C312" s="219">
        <v>44942</v>
      </c>
      <c r="D312" s="49">
        <v>44942.444444444445</v>
      </c>
      <c r="E312" s="219">
        <v>44952</v>
      </c>
      <c r="F312" s="273">
        <f t="shared" si="23"/>
        <v>0.72222222222262644</v>
      </c>
      <c r="G312" s="273">
        <f t="shared" si="24"/>
        <v>9.5555555555547471</v>
      </c>
      <c r="H312" s="273">
        <f t="shared" si="20"/>
        <v>10.277777777777374</v>
      </c>
      <c r="I312" s="77">
        <f t="shared" si="21"/>
        <v>1.7473352712685685E-5</v>
      </c>
      <c r="J312" s="229">
        <f t="shared" si="22"/>
        <v>1.7958723621370692E-4</v>
      </c>
    </row>
    <row r="313" spans="1:10">
      <c r="A313" s="30" t="s">
        <v>264</v>
      </c>
      <c r="B313" s="63">
        <v>16.100000000000001</v>
      </c>
      <c r="C313" s="219">
        <v>44942</v>
      </c>
      <c r="D313" s="49">
        <v>44942.445138888892</v>
      </c>
      <c r="E313" s="219">
        <v>44952</v>
      </c>
      <c r="F313" s="273">
        <f t="shared" si="23"/>
        <v>0.72256944444598048</v>
      </c>
      <c r="G313" s="273">
        <f t="shared" si="24"/>
        <v>9.554861111108039</v>
      </c>
      <c r="H313" s="273">
        <f t="shared" si="20"/>
        <v>10.27743055555402</v>
      </c>
      <c r="I313" s="77">
        <f t="shared" si="21"/>
        <v>1.5018203004176786E-6</v>
      </c>
      <c r="J313" s="229">
        <f t="shared" si="22"/>
        <v>1.5434853844463966E-5</v>
      </c>
    </row>
    <row r="314" spans="1:10">
      <c r="A314" s="30" t="s">
        <v>264</v>
      </c>
      <c r="B314" s="63">
        <v>25768.45</v>
      </c>
      <c r="C314" s="219">
        <v>44944</v>
      </c>
      <c r="D314" s="49">
        <v>44944.488194444442</v>
      </c>
      <c r="E314" s="219">
        <v>44952</v>
      </c>
      <c r="F314" s="273">
        <f t="shared" si="23"/>
        <v>0.74409722222117125</v>
      </c>
      <c r="G314" s="273">
        <f t="shared" si="24"/>
        <v>7.5118055555576575</v>
      </c>
      <c r="H314" s="273">
        <f t="shared" si="20"/>
        <v>8.2559027777788287</v>
      </c>
      <c r="I314" s="77">
        <f t="shared" si="21"/>
        <v>2.4037007031240949E-3</v>
      </c>
      <c r="J314" s="229">
        <f t="shared" si="22"/>
        <v>1.984471931187114E-2</v>
      </c>
    </row>
    <row r="315" spans="1:10">
      <c r="A315" s="30" t="s">
        <v>264</v>
      </c>
      <c r="B315" s="63">
        <v>489.62</v>
      </c>
      <c r="C315" s="219">
        <v>44944</v>
      </c>
      <c r="D315" s="49">
        <v>44944.488194444442</v>
      </c>
      <c r="E315" s="219">
        <v>44952</v>
      </c>
      <c r="F315" s="273">
        <f t="shared" si="23"/>
        <v>0.74409722222117125</v>
      </c>
      <c r="G315" s="273">
        <f t="shared" si="24"/>
        <v>7.5118055555576575</v>
      </c>
      <c r="H315" s="273">
        <f t="shared" si="20"/>
        <v>8.2559027777788287</v>
      </c>
      <c r="I315" s="77">
        <f t="shared" si="21"/>
        <v>4.5672127670217625E-5</v>
      </c>
      <c r="J315" s="229">
        <f t="shared" si="22"/>
        <v>3.7706464569961897E-4</v>
      </c>
    </row>
    <row r="316" spans="1:10">
      <c r="A316" s="30" t="s">
        <v>265</v>
      </c>
      <c r="B316" s="63">
        <v>15.74</v>
      </c>
      <c r="C316" s="219">
        <v>44942</v>
      </c>
      <c r="D316" s="49">
        <v>44942.466666666667</v>
      </c>
      <c r="E316" s="219">
        <v>44956</v>
      </c>
      <c r="F316" s="273">
        <f t="shared" si="23"/>
        <v>0.73333333333357587</v>
      </c>
      <c r="G316" s="273">
        <f t="shared" si="24"/>
        <v>13.533333333332848</v>
      </c>
      <c r="H316" s="273">
        <f t="shared" si="20"/>
        <v>14.266666666666424</v>
      </c>
      <c r="I316" s="77">
        <f t="shared" si="21"/>
        <v>1.4682392253772832E-6</v>
      </c>
      <c r="J316" s="229">
        <f t="shared" si="22"/>
        <v>2.0946879615382216E-5</v>
      </c>
    </row>
    <row r="317" spans="1:10">
      <c r="A317" s="30" t="s">
        <v>265</v>
      </c>
      <c r="B317" s="63">
        <v>182.8</v>
      </c>
      <c r="C317" s="219">
        <v>44942</v>
      </c>
      <c r="D317" s="49">
        <v>44942.468055555553</v>
      </c>
      <c r="E317" s="219">
        <v>44956</v>
      </c>
      <c r="F317" s="273">
        <f t="shared" si="23"/>
        <v>0.73402777777664596</v>
      </c>
      <c r="G317" s="273">
        <f t="shared" si="24"/>
        <v>13.531944444446708</v>
      </c>
      <c r="H317" s="273">
        <f t="shared" si="20"/>
        <v>14.265972222223354</v>
      </c>
      <c r="I317" s="77">
        <f t="shared" si="21"/>
        <v>1.7051723659400724E-5</v>
      </c>
      <c r="J317" s="229">
        <f t="shared" si="22"/>
        <v>2.4325941606603949E-4</v>
      </c>
    </row>
    <row r="318" spans="1:10">
      <c r="A318" s="30" t="s">
        <v>265</v>
      </c>
      <c r="B318" s="63">
        <v>15.78</v>
      </c>
      <c r="C318" s="219">
        <v>44942</v>
      </c>
      <c r="D318" s="49">
        <v>44942.46875</v>
      </c>
      <c r="E318" s="219">
        <v>44956</v>
      </c>
      <c r="F318" s="273">
        <f t="shared" si="23"/>
        <v>0.734375</v>
      </c>
      <c r="G318" s="273">
        <f t="shared" si="24"/>
        <v>13.53125</v>
      </c>
      <c r="H318" s="273">
        <f t="shared" si="20"/>
        <v>14.265625</v>
      </c>
      <c r="I318" s="77">
        <f t="shared" si="21"/>
        <v>1.471970455937327E-6</v>
      </c>
      <c r="J318" s="229">
        <f t="shared" si="22"/>
        <v>2.099857853548093E-5</v>
      </c>
    </row>
    <row r="319" spans="1:10">
      <c r="A319" s="30" t="s">
        <v>264</v>
      </c>
      <c r="B319" s="63">
        <v>7.56</v>
      </c>
      <c r="C319" s="219">
        <v>44951</v>
      </c>
      <c r="D319" s="49">
        <v>44951.422222222223</v>
      </c>
      <c r="E319" s="219">
        <v>44959</v>
      </c>
      <c r="F319" s="273">
        <f t="shared" si="23"/>
        <v>0.71111111111167702</v>
      </c>
      <c r="G319" s="273">
        <f t="shared" si="24"/>
        <v>7.577777777776646</v>
      </c>
      <c r="H319" s="273">
        <f t="shared" si="20"/>
        <v>8.288888888888323</v>
      </c>
      <c r="I319" s="77">
        <f t="shared" si="21"/>
        <v>7.0520257584830113E-7</v>
      </c>
      <c r="J319" s="229">
        <f t="shared" si="22"/>
        <v>5.8453457953644079E-6</v>
      </c>
    </row>
    <row r="320" spans="1:10">
      <c r="A320" s="30" t="s">
        <v>264</v>
      </c>
      <c r="B320" s="63">
        <v>453.15</v>
      </c>
      <c r="C320" s="219">
        <v>45056</v>
      </c>
      <c r="D320" s="49">
        <v>45056.495833333334</v>
      </c>
      <c r="E320" s="219">
        <v>45064</v>
      </c>
      <c r="F320" s="273">
        <f t="shared" si="23"/>
        <v>0.74791666666715173</v>
      </c>
      <c r="G320" s="273">
        <f t="shared" si="24"/>
        <v>7.5041666666656965</v>
      </c>
      <c r="H320" s="273">
        <f t="shared" si="20"/>
        <v>8.2520833333328483</v>
      </c>
      <c r="I320" s="77">
        <f t="shared" si="21"/>
        <v>4.2270178207097577E-5</v>
      </c>
      <c r="J320" s="229">
        <f t="shared" si="22"/>
        <v>3.4881703307979928E-4</v>
      </c>
    </row>
    <row r="321" spans="1:10">
      <c r="A321" s="30" t="s">
        <v>264</v>
      </c>
      <c r="B321" s="63">
        <v>452.9</v>
      </c>
      <c r="C321" s="219">
        <v>45056</v>
      </c>
      <c r="D321" s="49">
        <v>45056.496527777781</v>
      </c>
      <c r="E321" s="219">
        <v>45064</v>
      </c>
      <c r="F321" s="273">
        <f t="shared" si="23"/>
        <v>0.74826388889050577</v>
      </c>
      <c r="G321" s="273">
        <f t="shared" si="24"/>
        <v>7.5034722222189885</v>
      </c>
      <c r="H321" s="273">
        <f t="shared" si="20"/>
        <v>8.2517361111094942</v>
      </c>
      <c r="I321" s="77">
        <f t="shared" si="21"/>
        <v>4.2246858016097301E-5</v>
      </c>
      <c r="J321" s="229">
        <f t="shared" si="22"/>
        <v>3.486099238723457E-4</v>
      </c>
    </row>
    <row r="322" spans="1:10">
      <c r="A322" s="30" t="s">
        <v>264</v>
      </c>
      <c r="B322" s="63">
        <v>20493.75</v>
      </c>
      <c r="C322" s="219">
        <v>45057</v>
      </c>
      <c r="D322" s="49">
        <v>45057.501388888886</v>
      </c>
      <c r="E322" s="219">
        <v>45064</v>
      </c>
      <c r="F322" s="273">
        <f t="shared" si="23"/>
        <v>0.7506944444430701</v>
      </c>
      <c r="G322" s="273">
        <f t="shared" si="24"/>
        <v>6.4986111111138598</v>
      </c>
      <c r="H322" s="273">
        <f t="shared" si="20"/>
        <v>7.2493055555569299</v>
      </c>
      <c r="I322" s="77">
        <f t="shared" si="21"/>
        <v>1.9116726572475031E-3</v>
      </c>
      <c r="J322" s="229">
        <f t="shared" si="22"/>
        <v>1.3858299214590603E-2</v>
      </c>
    </row>
    <row r="323" spans="1:10">
      <c r="A323" s="30" t="s">
        <v>264</v>
      </c>
      <c r="B323" s="63">
        <v>124</v>
      </c>
      <c r="C323" s="219">
        <v>45022</v>
      </c>
      <c r="D323" s="49">
        <v>45022.24722222222</v>
      </c>
      <c r="E323" s="219">
        <v>45029</v>
      </c>
      <c r="F323" s="273">
        <f t="shared" si="23"/>
        <v>0.62361111111022183</v>
      </c>
      <c r="G323" s="273">
        <f t="shared" si="24"/>
        <v>6.7527777777795563</v>
      </c>
      <c r="H323" s="273">
        <f t="shared" si="20"/>
        <v>7.3763888888897782</v>
      </c>
      <c r="I323" s="77">
        <f t="shared" si="21"/>
        <v>1.1566814736136157E-5</v>
      </c>
      <c r="J323" s="229">
        <f t="shared" si="22"/>
        <v>8.5321323699481301E-5</v>
      </c>
    </row>
    <row r="324" spans="1:10">
      <c r="A324" s="30" t="s">
        <v>264</v>
      </c>
      <c r="B324" s="63">
        <v>29.25</v>
      </c>
      <c r="C324" s="219">
        <v>45029</v>
      </c>
      <c r="D324" s="49">
        <v>45029.527083333334</v>
      </c>
      <c r="E324" s="219">
        <v>45036</v>
      </c>
      <c r="F324" s="273">
        <f t="shared" si="23"/>
        <v>0.76354166666715173</v>
      </c>
      <c r="G324" s="273">
        <f t="shared" si="24"/>
        <v>6.4729166666656965</v>
      </c>
      <c r="H324" s="273">
        <f t="shared" si="20"/>
        <v>7.2364583333328483</v>
      </c>
      <c r="I324" s="77">
        <f t="shared" si="21"/>
        <v>2.7284623470321179E-6</v>
      </c>
      <c r="J324" s="229">
        <f t="shared" si="22"/>
        <v>1.974440408836547E-5</v>
      </c>
    </row>
    <row r="325" spans="1:10">
      <c r="A325" s="30" t="s">
        <v>264</v>
      </c>
      <c r="B325" s="63">
        <v>29.3</v>
      </c>
      <c r="C325" s="219">
        <v>45028</v>
      </c>
      <c r="D325" s="49">
        <v>45028.405555555553</v>
      </c>
      <c r="E325" s="219">
        <v>45036</v>
      </c>
      <c r="F325" s="273">
        <f t="shared" si="23"/>
        <v>0.70277777777664596</v>
      </c>
      <c r="G325" s="273">
        <f t="shared" si="24"/>
        <v>7.5944444444467081</v>
      </c>
      <c r="H325" s="273">
        <f t="shared" si="20"/>
        <v>8.297222222223354</v>
      </c>
      <c r="I325" s="77">
        <f t="shared" si="21"/>
        <v>2.7331263852321726E-6</v>
      </c>
      <c r="J325" s="229">
        <f t="shared" si="22"/>
        <v>2.2677356979693371E-5</v>
      </c>
    </row>
    <row r="326" spans="1:10">
      <c r="A326" s="30" t="s">
        <v>264</v>
      </c>
      <c r="B326" s="63">
        <v>454.36</v>
      </c>
      <c r="C326" s="219">
        <v>45033</v>
      </c>
      <c r="D326" s="49">
        <v>45033.532638888886</v>
      </c>
      <c r="E326" s="219">
        <v>45043</v>
      </c>
      <c r="F326" s="273">
        <f t="shared" si="23"/>
        <v>0.7663194444430701</v>
      </c>
      <c r="G326" s="273">
        <f t="shared" si="24"/>
        <v>9.4673611111138598</v>
      </c>
      <c r="H326" s="273">
        <f t="shared" si="20"/>
        <v>10.23368055555693</v>
      </c>
      <c r="I326" s="77">
        <f t="shared" si="21"/>
        <v>4.238304793153891E-5</v>
      </c>
      <c r="J326" s="229">
        <f t="shared" si="22"/>
        <v>4.3373457350222712E-4</v>
      </c>
    </row>
    <row r="327" spans="1:10">
      <c r="A327" s="30" t="s">
        <v>264</v>
      </c>
      <c r="B327" s="63">
        <v>29.25</v>
      </c>
      <c r="C327" s="219">
        <v>45033</v>
      </c>
      <c r="D327" s="49">
        <v>45033.533333333333</v>
      </c>
      <c r="E327" s="219">
        <v>45043</v>
      </c>
      <c r="F327" s="273">
        <f t="shared" si="23"/>
        <v>0.76666666666642413</v>
      </c>
      <c r="G327" s="273">
        <f t="shared" si="24"/>
        <v>9.4666666666671517</v>
      </c>
      <c r="H327" s="273">
        <f t="shared" si="20"/>
        <v>10.233333333333576</v>
      </c>
      <c r="I327" s="77">
        <f t="shared" si="21"/>
        <v>2.7284623470321179E-6</v>
      </c>
      <c r="J327" s="229">
        <f t="shared" si="22"/>
        <v>2.7921264684629336E-5</v>
      </c>
    </row>
    <row r="328" spans="1:10">
      <c r="A328" s="30" t="s">
        <v>264</v>
      </c>
      <c r="B328" s="63">
        <v>7.52</v>
      </c>
      <c r="C328" s="219">
        <v>45034</v>
      </c>
      <c r="D328" s="49">
        <v>45034.361805555556</v>
      </c>
      <c r="E328" s="219">
        <v>45043</v>
      </c>
      <c r="F328" s="273">
        <f t="shared" si="23"/>
        <v>0.68090277777810115</v>
      </c>
      <c r="G328" s="273">
        <f t="shared" si="24"/>
        <v>8.6381944444437977</v>
      </c>
      <c r="H328" s="273">
        <f t="shared" ref="H328:H390" si="25">SUM(F328:G328)</f>
        <v>9.3190972222218988</v>
      </c>
      <c r="I328" s="77">
        <f t="shared" si="21"/>
        <v>7.0147134528825728E-7</v>
      </c>
      <c r="J328" s="229">
        <f t="shared" ref="J328:J390" si="26">+H328*I328</f>
        <v>6.537079665344057E-6</v>
      </c>
    </row>
    <row r="329" spans="1:10">
      <c r="A329" s="30" t="s">
        <v>264</v>
      </c>
      <c r="B329" s="63">
        <v>7.49</v>
      </c>
      <c r="C329" s="219">
        <v>45034</v>
      </c>
      <c r="D329" s="49">
        <v>45034.362500000003</v>
      </c>
      <c r="E329" s="219">
        <v>45043</v>
      </c>
      <c r="F329" s="273">
        <f t="shared" ref="F329:F391" si="27">(D329-C329+1)/2</f>
        <v>0.68125000000145519</v>
      </c>
      <c r="G329" s="273">
        <f t="shared" ref="G329:G391" si="28">E329-D329</f>
        <v>8.6374999999970896</v>
      </c>
      <c r="H329" s="273">
        <f t="shared" si="25"/>
        <v>9.3187499999985448</v>
      </c>
      <c r="I329" s="77">
        <f t="shared" si="21"/>
        <v>6.9867292236822439E-7</v>
      </c>
      <c r="J329" s="229">
        <f t="shared" si="26"/>
        <v>6.5107582953178741E-6</v>
      </c>
    </row>
    <row r="330" spans="1:10">
      <c r="A330" s="30" t="s">
        <v>264</v>
      </c>
      <c r="B330" s="63">
        <v>454.48</v>
      </c>
      <c r="C330" s="219">
        <v>45035</v>
      </c>
      <c r="D330" s="49">
        <v>45035.366666666669</v>
      </c>
      <c r="E330" s="219">
        <v>45043</v>
      </c>
      <c r="F330" s="273">
        <f t="shared" si="27"/>
        <v>0.68333333333430346</v>
      </c>
      <c r="G330" s="273">
        <f t="shared" si="28"/>
        <v>7.6333333333313931</v>
      </c>
      <c r="H330" s="273">
        <f t="shared" si="25"/>
        <v>8.3166666666656965</v>
      </c>
      <c r="I330" s="77">
        <f t="shared" ref="I330:I393" si="29">+B330/B$3693</f>
        <v>4.239424162321904E-5</v>
      </c>
      <c r="J330" s="229">
        <f t="shared" si="26"/>
        <v>3.525787761663972E-4</v>
      </c>
    </row>
    <row r="331" spans="1:10">
      <c r="A331" s="30" t="s">
        <v>264</v>
      </c>
      <c r="B331" s="63">
        <v>483.09</v>
      </c>
      <c r="C331" s="219">
        <v>45035</v>
      </c>
      <c r="D331" s="49">
        <v>45035.368055555555</v>
      </c>
      <c r="E331" s="219">
        <v>45043</v>
      </c>
      <c r="F331" s="273">
        <f t="shared" si="27"/>
        <v>0.68402777777737356</v>
      </c>
      <c r="G331" s="273">
        <f t="shared" si="28"/>
        <v>7.6319444444452529</v>
      </c>
      <c r="H331" s="273">
        <f t="shared" si="25"/>
        <v>8.3159722222226264</v>
      </c>
      <c r="I331" s="77">
        <f t="shared" si="29"/>
        <v>4.5063004281290449E-5</v>
      </c>
      <c r="J331" s="229">
        <f t="shared" si="26"/>
        <v>3.7474269185311067E-4</v>
      </c>
    </row>
    <row r="332" spans="1:10">
      <c r="A332" s="30" t="s">
        <v>264</v>
      </c>
      <c r="B332" s="63">
        <v>28.45</v>
      </c>
      <c r="C332" s="219">
        <v>45043</v>
      </c>
      <c r="D332" s="49">
        <v>45043.345833333333</v>
      </c>
      <c r="E332" s="219">
        <v>45050</v>
      </c>
      <c r="F332" s="273">
        <f t="shared" si="27"/>
        <v>0.67291666666642413</v>
      </c>
      <c r="G332" s="273">
        <f t="shared" si="28"/>
        <v>6.6541666666671517</v>
      </c>
      <c r="H332" s="273">
        <f t="shared" si="25"/>
        <v>7.3270833333335759</v>
      </c>
      <c r="I332" s="77">
        <f t="shared" si="29"/>
        <v>2.6538377358312393E-6</v>
      </c>
      <c r="J332" s="229">
        <f t="shared" si="26"/>
        <v>1.9444890243580787E-5</v>
      </c>
    </row>
    <row r="333" spans="1:10">
      <c r="A333" s="30" t="s">
        <v>264</v>
      </c>
      <c r="B333" s="63">
        <v>452.66</v>
      </c>
      <c r="C333" s="219">
        <v>44986</v>
      </c>
      <c r="D333" s="49">
        <v>44986.26666666667</v>
      </c>
      <c r="E333" s="219">
        <v>44994</v>
      </c>
      <c r="F333" s="273">
        <f t="shared" si="27"/>
        <v>0.63333333333503106</v>
      </c>
      <c r="G333" s="273">
        <f t="shared" si="28"/>
        <v>7.7333333333299379</v>
      </c>
      <c r="H333" s="273">
        <f t="shared" si="25"/>
        <v>8.3666666666649689</v>
      </c>
      <c r="I333" s="77">
        <f t="shared" si="29"/>
        <v>4.222447063273704E-5</v>
      </c>
      <c r="J333" s="229">
        <f t="shared" si="26"/>
        <v>3.5327807096049486E-4</v>
      </c>
    </row>
    <row r="334" spans="1:10">
      <c r="A334" s="30" t="s">
        <v>264</v>
      </c>
      <c r="B334" s="63">
        <v>7.57</v>
      </c>
      <c r="C334" s="219">
        <v>45000</v>
      </c>
      <c r="D334" s="49">
        <v>45000.538194444445</v>
      </c>
      <c r="E334" s="219">
        <v>45008</v>
      </c>
      <c r="F334" s="273">
        <f t="shared" si="27"/>
        <v>0.76909722222262644</v>
      </c>
      <c r="G334" s="273">
        <f t="shared" si="28"/>
        <v>7.4618055555547471</v>
      </c>
      <c r="H334" s="273">
        <f t="shared" si="25"/>
        <v>8.2309027777773736</v>
      </c>
      <c r="I334" s="77">
        <f t="shared" si="29"/>
        <v>7.0613538348831219E-7</v>
      </c>
      <c r="J334" s="229">
        <f t="shared" si="26"/>
        <v>5.8121316894408399E-6</v>
      </c>
    </row>
    <row r="335" spans="1:10">
      <c r="A335" s="30" t="s">
        <v>264</v>
      </c>
      <c r="B335" s="63">
        <v>16.190000000000001</v>
      </c>
      <c r="C335" s="219">
        <v>45000</v>
      </c>
      <c r="D335" s="49">
        <v>45000.538194444445</v>
      </c>
      <c r="E335" s="219">
        <v>45008</v>
      </c>
      <c r="F335" s="273">
        <f t="shared" si="27"/>
        <v>0.76909722222262644</v>
      </c>
      <c r="G335" s="273">
        <f t="shared" si="28"/>
        <v>7.4618055555547471</v>
      </c>
      <c r="H335" s="273">
        <f t="shared" si="25"/>
        <v>8.2309027777773736</v>
      </c>
      <c r="I335" s="77">
        <f t="shared" si="29"/>
        <v>1.5102155691777774E-6</v>
      </c>
      <c r="J335" s="229">
        <f t="shared" si="26"/>
        <v>1.2430437523388006E-5</v>
      </c>
    </row>
    <row r="336" spans="1:10">
      <c r="A336" s="30" t="s">
        <v>264</v>
      </c>
      <c r="B336" s="63">
        <v>456.78</v>
      </c>
      <c r="C336" s="219">
        <v>45007</v>
      </c>
      <c r="D336" s="49">
        <v>45007.507638888892</v>
      </c>
      <c r="E336" s="219">
        <v>45015</v>
      </c>
      <c r="F336" s="273">
        <f t="shared" si="27"/>
        <v>0.75381944444598048</v>
      </c>
      <c r="G336" s="273">
        <f t="shared" si="28"/>
        <v>7.492361111108039</v>
      </c>
      <c r="H336" s="273">
        <f t="shared" si="25"/>
        <v>8.2461805555540195</v>
      </c>
      <c r="I336" s="77">
        <f t="shared" si="29"/>
        <v>4.260878738042156E-5</v>
      </c>
      <c r="J336" s="229">
        <f t="shared" si="26"/>
        <v>3.5135975399216778E-4</v>
      </c>
    </row>
    <row r="337" spans="1:10">
      <c r="A337" s="30" t="s">
        <v>264</v>
      </c>
      <c r="B337" s="63">
        <v>7.58</v>
      </c>
      <c r="C337" s="219">
        <v>44958</v>
      </c>
      <c r="D337" s="49">
        <v>44958.338194444441</v>
      </c>
      <c r="E337" s="219">
        <v>44966</v>
      </c>
      <c r="F337" s="273">
        <f t="shared" si="27"/>
        <v>0.66909722222044365</v>
      </c>
      <c r="G337" s="273">
        <f t="shared" si="28"/>
        <v>7.6618055555591127</v>
      </c>
      <c r="H337" s="273">
        <f t="shared" si="25"/>
        <v>8.3309027777795563</v>
      </c>
      <c r="I337" s="77">
        <f t="shared" si="29"/>
        <v>7.0706819112832316E-7</v>
      </c>
      <c r="J337" s="229">
        <f t="shared" si="26"/>
        <v>5.8905163575505135E-6</v>
      </c>
    </row>
    <row r="338" spans="1:10">
      <c r="A338" s="30" t="s">
        <v>264</v>
      </c>
      <c r="B338" s="63">
        <v>29.56</v>
      </c>
      <c r="C338" s="219">
        <v>44958</v>
      </c>
      <c r="D338" s="49">
        <v>44958.338194444441</v>
      </c>
      <c r="E338" s="219">
        <v>44966</v>
      </c>
      <c r="F338" s="273">
        <f t="shared" si="27"/>
        <v>0.66909722222044365</v>
      </c>
      <c r="G338" s="273">
        <f t="shared" si="28"/>
        <v>7.6618055555591127</v>
      </c>
      <c r="H338" s="273">
        <f t="shared" si="25"/>
        <v>8.3309027777795563</v>
      </c>
      <c r="I338" s="77">
        <f t="shared" si="29"/>
        <v>2.7573793838724578E-6</v>
      </c>
      <c r="J338" s="229">
        <f t="shared" si="26"/>
        <v>2.2971459568495141E-5</v>
      </c>
    </row>
    <row r="339" spans="1:10">
      <c r="A339" s="30" t="s">
        <v>264</v>
      </c>
      <c r="B339" s="63">
        <v>189.15</v>
      </c>
      <c r="C339" s="219">
        <v>44958</v>
      </c>
      <c r="D339" s="49">
        <v>44958.340277777781</v>
      </c>
      <c r="E339" s="219">
        <v>44966</v>
      </c>
      <c r="F339" s="273">
        <f t="shared" si="27"/>
        <v>0.67013888889050577</v>
      </c>
      <c r="G339" s="273">
        <f t="shared" si="28"/>
        <v>7.6597222222189885</v>
      </c>
      <c r="H339" s="273">
        <f t="shared" si="25"/>
        <v>8.3298611111094942</v>
      </c>
      <c r="I339" s="77">
        <f t="shared" si="29"/>
        <v>1.7644056510807694E-5</v>
      </c>
      <c r="J339" s="229">
        <f t="shared" si="26"/>
        <v>1.4697254017159527E-4</v>
      </c>
    </row>
    <row r="340" spans="1:10">
      <c r="A340" s="30" t="s">
        <v>264</v>
      </c>
      <c r="B340" s="63">
        <v>115.23</v>
      </c>
      <c r="C340" s="219">
        <v>44819</v>
      </c>
      <c r="D340" s="49">
        <v>44819.525000000001</v>
      </c>
      <c r="E340" s="219">
        <v>44966</v>
      </c>
      <c r="F340" s="273">
        <f t="shared" si="27"/>
        <v>0.7625000000007276</v>
      </c>
      <c r="G340" s="273">
        <f t="shared" si="28"/>
        <v>146.47499999999854</v>
      </c>
      <c r="H340" s="273">
        <f t="shared" si="25"/>
        <v>147.23749999999927</v>
      </c>
      <c r="I340" s="77">
        <f t="shared" si="29"/>
        <v>1.0748742435846528E-5</v>
      </c>
      <c r="J340" s="229">
        <f t="shared" si="26"/>
        <v>1.5826179643979453E-3</v>
      </c>
    </row>
    <row r="341" spans="1:10">
      <c r="A341" s="30" t="s">
        <v>264</v>
      </c>
      <c r="B341" s="63">
        <v>123.01</v>
      </c>
      <c r="C341" s="219">
        <v>44826</v>
      </c>
      <c r="D341" s="49">
        <v>44826.304166666669</v>
      </c>
      <c r="E341" s="219">
        <v>44966</v>
      </c>
      <c r="F341" s="273">
        <f t="shared" si="27"/>
        <v>0.65208333333430346</v>
      </c>
      <c r="G341" s="273">
        <f t="shared" si="28"/>
        <v>139.69583333333139</v>
      </c>
      <c r="H341" s="273">
        <f t="shared" si="25"/>
        <v>140.3479166666657</v>
      </c>
      <c r="I341" s="77">
        <f t="shared" si="29"/>
        <v>1.1474466779775071E-5</v>
      </c>
      <c r="J341" s="229">
        <f t="shared" si="26"/>
        <v>1.6104175074022956E-3</v>
      </c>
    </row>
    <row r="342" spans="1:10">
      <c r="A342" s="30" t="s">
        <v>264</v>
      </c>
      <c r="B342" s="63">
        <v>115.77</v>
      </c>
      <c r="C342" s="219">
        <v>44860</v>
      </c>
      <c r="D342" s="49">
        <v>44860.540972222225</v>
      </c>
      <c r="E342" s="219">
        <v>44966</v>
      </c>
      <c r="F342" s="273">
        <f t="shared" si="27"/>
        <v>0.77048611111240461</v>
      </c>
      <c r="G342" s="273">
        <f t="shared" si="28"/>
        <v>105.45902777777519</v>
      </c>
      <c r="H342" s="273">
        <f t="shared" si="25"/>
        <v>106.2295138888876</v>
      </c>
      <c r="I342" s="77">
        <f t="shared" si="29"/>
        <v>1.0799114048407119E-5</v>
      </c>
      <c r="J342" s="229">
        <f t="shared" si="26"/>
        <v>1.1471846357929453E-3</v>
      </c>
    </row>
    <row r="343" spans="1:10">
      <c r="A343" s="30" t="s">
        <v>264</v>
      </c>
      <c r="B343" s="63">
        <v>115.91</v>
      </c>
      <c r="C343" s="219">
        <v>44872</v>
      </c>
      <c r="D343" s="49">
        <v>44872.366666666669</v>
      </c>
      <c r="E343" s="219">
        <v>44966</v>
      </c>
      <c r="F343" s="273">
        <f t="shared" si="27"/>
        <v>0.68333333333430346</v>
      </c>
      <c r="G343" s="273">
        <f t="shared" si="28"/>
        <v>93.633333333331393</v>
      </c>
      <c r="H343" s="273">
        <f t="shared" si="25"/>
        <v>94.316666666665697</v>
      </c>
      <c r="I343" s="77">
        <f t="shared" si="29"/>
        <v>1.0812173355367273E-5</v>
      </c>
      <c r="J343" s="229">
        <f t="shared" si="26"/>
        <v>1.0197681503003795E-3</v>
      </c>
    </row>
    <row r="344" spans="1:10">
      <c r="A344" s="30" t="s">
        <v>264</v>
      </c>
      <c r="B344" s="63">
        <v>116.7</v>
      </c>
      <c r="C344" s="219">
        <v>44895</v>
      </c>
      <c r="D344" s="49">
        <v>44895.24722222222</v>
      </c>
      <c r="E344" s="219">
        <v>44966</v>
      </c>
      <c r="F344" s="273">
        <f t="shared" si="27"/>
        <v>0.62361111111022183</v>
      </c>
      <c r="G344" s="273">
        <f t="shared" si="28"/>
        <v>70.752777777779556</v>
      </c>
      <c r="H344" s="273">
        <f t="shared" si="25"/>
        <v>71.376388888889778</v>
      </c>
      <c r="I344" s="77">
        <f t="shared" si="29"/>
        <v>1.0885865158928143E-5</v>
      </c>
      <c r="J344" s="229">
        <f t="shared" si="26"/>
        <v>7.7699374497567102E-4</v>
      </c>
    </row>
    <row r="345" spans="1:10">
      <c r="A345" s="30" t="s">
        <v>264</v>
      </c>
      <c r="B345" s="63">
        <v>116.06</v>
      </c>
      <c r="C345" s="219">
        <v>44910</v>
      </c>
      <c r="D345" s="49">
        <v>44910.525694444441</v>
      </c>
      <c r="E345" s="219">
        <v>44966</v>
      </c>
      <c r="F345" s="273">
        <f t="shared" si="27"/>
        <v>0.76284722222044365</v>
      </c>
      <c r="G345" s="273">
        <f t="shared" si="28"/>
        <v>55.474305555559113</v>
      </c>
      <c r="H345" s="273">
        <f t="shared" si="25"/>
        <v>56.237152777779556</v>
      </c>
      <c r="I345" s="77">
        <f t="shared" si="29"/>
        <v>1.0826165469967439E-5</v>
      </c>
      <c r="J345" s="229">
        <f t="shared" si="26"/>
        <v>6.0883272153208052E-4</v>
      </c>
    </row>
    <row r="346" spans="1:10">
      <c r="A346" s="30" t="s">
        <v>264</v>
      </c>
      <c r="B346" s="63">
        <v>115.97</v>
      </c>
      <c r="C346" s="219">
        <v>44910</v>
      </c>
      <c r="D346" s="49">
        <v>44910.527083333334</v>
      </c>
      <c r="E346" s="219">
        <v>44966</v>
      </c>
      <c r="F346" s="273">
        <f t="shared" si="27"/>
        <v>0.76354166666715173</v>
      </c>
      <c r="G346" s="273">
        <f t="shared" si="28"/>
        <v>55.472916666665697</v>
      </c>
      <c r="H346" s="273">
        <f t="shared" si="25"/>
        <v>56.236458333332848</v>
      </c>
      <c r="I346" s="77">
        <f t="shared" si="29"/>
        <v>1.081777020120734E-5</v>
      </c>
      <c r="J346" s="229">
        <f t="shared" si="26"/>
        <v>6.0835308317976631E-4</v>
      </c>
    </row>
    <row r="347" spans="1:10">
      <c r="A347" s="30" t="s">
        <v>264</v>
      </c>
      <c r="B347" s="63">
        <v>114.96</v>
      </c>
      <c r="C347" s="219">
        <v>44728</v>
      </c>
      <c r="D347" s="49">
        <v>44728.418055555558</v>
      </c>
      <c r="E347" s="219">
        <v>44966</v>
      </c>
      <c r="F347" s="273">
        <f t="shared" si="27"/>
        <v>0.70902777777882875</v>
      </c>
      <c r="G347" s="273">
        <f t="shared" si="28"/>
        <v>237.58194444444234</v>
      </c>
      <c r="H347" s="273">
        <f t="shared" si="25"/>
        <v>238.29097222222117</v>
      </c>
      <c r="I347" s="77">
        <f t="shared" si="29"/>
        <v>1.072355662956623E-5</v>
      </c>
      <c r="J347" s="229">
        <f t="shared" si="26"/>
        <v>2.555326734939382E-3</v>
      </c>
    </row>
    <row r="348" spans="1:10">
      <c r="A348" s="30" t="s">
        <v>264</v>
      </c>
      <c r="B348" s="63">
        <v>116.23</v>
      </c>
      <c r="C348" s="219">
        <v>44691</v>
      </c>
      <c r="D348" s="49">
        <v>44691.472222222219</v>
      </c>
      <c r="E348" s="219">
        <v>44966</v>
      </c>
      <c r="F348" s="273">
        <f t="shared" si="27"/>
        <v>0.73611111110949423</v>
      </c>
      <c r="G348" s="273">
        <f t="shared" si="28"/>
        <v>274.52777777778101</v>
      </c>
      <c r="H348" s="273">
        <f t="shared" si="25"/>
        <v>275.26388888889051</v>
      </c>
      <c r="I348" s="77">
        <f t="shared" si="29"/>
        <v>1.0842023199847626E-5</v>
      </c>
      <c r="J348" s="229">
        <f t="shared" si="26"/>
        <v>2.98441746941363E-3</v>
      </c>
    </row>
    <row r="349" spans="1:10">
      <c r="A349" s="30" t="s">
        <v>264</v>
      </c>
      <c r="B349" s="63">
        <v>116.02</v>
      </c>
      <c r="C349" s="219">
        <v>44692</v>
      </c>
      <c r="D349" s="49">
        <v>44692.525000000001</v>
      </c>
      <c r="E349" s="219">
        <v>44966</v>
      </c>
      <c r="F349" s="273">
        <f t="shared" si="27"/>
        <v>0.7625000000007276</v>
      </c>
      <c r="G349" s="273">
        <f t="shared" si="28"/>
        <v>273.47499999999854</v>
      </c>
      <c r="H349" s="273">
        <f t="shared" si="25"/>
        <v>274.23749999999927</v>
      </c>
      <c r="I349" s="77">
        <f t="shared" si="29"/>
        <v>1.0822434239407394E-5</v>
      </c>
      <c r="J349" s="229">
        <f t="shared" si="26"/>
        <v>2.9679173097294773E-3</v>
      </c>
    </row>
    <row r="350" spans="1:10">
      <c r="A350" s="30" t="s">
        <v>264</v>
      </c>
      <c r="B350" s="63">
        <v>116.25</v>
      </c>
      <c r="C350" s="219">
        <v>44694</v>
      </c>
      <c r="D350" s="49">
        <v>44694.334027777775</v>
      </c>
      <c r="E350" s="219">
        <v>44966</v>
      </c>
      <c r="F350" s="273">
        <f t="shared" si="27"/>
        <v>0.66701388888759539</v>
      </c>
      <c r="G350" s="273">
        <f t="shared" si="28"/>
        <v>271.66597222222481</v>
      </c>
      <c r="H350" s="273">
        <f t="shared" si="25"/>
        <v>272.3329861111124</v>
      </c>
      <c r="I350" s="77">
        <f t="shared" si="29"/>
        <v>1.0843888815127647E-5</v>
      </c>
      <c r="J350" s="229">
        <f t="shared" si="26"/>
        <v>2.9531486220806045E-3</v>
      </c>
    </row>
    <row r="351" spans="1:10">
      <c r="A351" s="30" t="s">
        <v>264</v>
      </c>
      <c r="B351" s="63">
        <v>116.22</v>
      </c>
      <c r="C351" s="219">
        <v>44694</v>
      </c>
      <c r="D351" s="49">
        <v>44694.334722222222</v>
      </c>
      <c r="E351" s="219">
        <v>44966</v>
      </c>
      <c r="F351" s="273">
        <f t="shared" si="27"/>
        <v>0.66736111111094942</v>
      </c>
      <c r="G351" s="273">
        <f t="shared" si="28"/>
        <v>271.6652777777781</v>
      </c>
      <c r="H351" s="273">
        <f t="shared" si="25"/>
        <v>272.33263888888905</v>
      </c>
      <c r="I351" s="77">
        <f t="shared" si="29"/>
        <v>1.0841090392207615E-5</v>
      </c>
      <c r="J351" s="229">
        <f t="shared" si="26"/>
        <v>2.9523827549428807E-3</v>
      </c>
    </row>
    <row r="352" spans="1:10">
      <c r="A352" s="30" t="s">
        <v>264</v>
      </c>
      <c r="B352" s="63">
        <v>116.17</v>
      </c>
      <c r="C352" s="219">
        <v>44697</v>
      </c>
      <c r="D352" s="49">
        <v>44697.338888888888</v>
      </c>
      <c r="E352" s="219">
        <v>44966</v>
      </c>
      <c r="F352" s="273">
        <f t="shared" si="27"/>
        <v>0.66944444444379769</v>
      </c>
      <c r="G352" s="273">
        <f t="shared" si="28"/>
        <v>268.6611111111124</v>
      </c>
      <c r="H352" s="273">
        <f t="shared" si="25"/>
        <v>269.3305555555562</v>
      </c>
      <c r="I352" s="77">
        <f t="shared" si="29"/>
        <v>1.083642635400756E-5</v>
      </c>
      <c r="J352" s="229">
        <f t="shared" si="26"/>
        <v>2.9185807301617267E-3</v>
      </c>
    </row>
    <row r="353" spans="1:10">
      <c r="A353" s="30" t="s">
        <v>264</v>
      </c>
      <c r="B353" s="63">
        <v>116.03</v>
      </c>
      <c r="C353" s="219">
        <v>44712</v>
      </c>
      <c r="D353" s="49">
        <v>44712.249305555553</v>
      </c>
      <c r="E353" s="219">
        <v>44966</v>
      </c>
      <c r="F353" s="273">
        <f t="shared" si="27"/>
        <v>0.62465277777664596</v>
      </c>
      <c r="G353" s="273">
        <f t="shared" si="28"/>
        <v>253.75069444444671</v>
      </c>
      <c r="H353" s="273">
        <f t="shared" si="25"/>
        <v>254.37534722222335</v>
      </c>
      <c r="I353" s="77">
        <f t="shared" si="29"/>
        <v>1.0823367047047405E-5</v>
      </c>
      <c r="J353" s="229">
        <f t="shared" si="26"/>
        <v>2.7531977507062539E-3</v>
      </c>
    </row>
    <row r="354" spans="1:10">
      <c r="A354" s="30" t="s">
        <v>264</v>
      </c>
      <c r="B354" s="63">
        <v>122.3</v>
      </c>
      <c r="C354" s="219">
        <v>44922</v>
      </c>
      <c r="D354" s="49">
        <v>44922.432638888888</v>
      </c>
      <c r="E354" s="219">
        <v>44966</v>
      </c>
      <c r="F354" s="273">
        <f t="shared" si="27"/>
        <v>0.71631944444379769</v>
      </c>
      <c r="G354" s="273">
        <f t="shared" si="28"/>
        <v>43.567361111112405</v>
      </c>
      <c r="H354" s="273">
        <f t="shared" si="25"/>
        <v>44.283680555556202</v>
      </c>
      <c r="I354" s="77">
        <f t="shared" si="29"/>
        <v>1.140823743733429E-5</v>
      </c>
      <c r="J354" s="229">
        <f t="shared" si="26"/>
        <v>5.0519874237684879E-4</v>
      </c>
    </row>
    <row r="355" spans="1:10">
      <c r="A355" s="30" t="s">
        <v>264</v>
      </c>
      <c r="B355" s="63">
        <v>124.19</v>
      </c>
      <c r="C355" s="219">
        <v>44925</v>
      </c>
      <c r="D355" s="49">
        <v>44925.487500000003</v>
      </c>
      <c r="E355" s="219">
        <v>44966</v>
      </c>
      <c r="F355" s="273">
        <f t="shared" si="27"/>
        <v>0.74375000000145519</v>
      </c>
      <c r="G355" s="273">
        <f t="shared" si="28"/>
        <v>40.51249999999709</v>
      </c>
      <c r="H355" s="273">
        <f t="shared" si="25"/>
        <v>41.256249999998545</v>
      </c>
      <c r="I355" s="77">
        <f t="shared" si="29"/>
        <v>1.1584538081296365E-5</v>
      </c>
      <c r="J355" s="229">
        <f t="shared" si="26"/>
        <v>4.7793459921646633E-4</v>
      </c>
    </row>
    <row r="356" spans="1:10">
      <c r="A356" s="30" t="s">
        <v>264</v>
      </c>
      <c r="B356" s="63">
        <v>124.42</v>
      </c>
      <c r="C356" s="219">
        <v>44925</v>
      </c>
      <c r="D356" s="49">
        <v>44925.488888888889</v>
      </c>
      <c r="E356" s="219">
        <v>44966</v>
      </c>
      <c r="F356" s="273">
        <f t="shared" si="27"/>
        <v>0.74444444444452529</v>
      </c>
      <c r="G356" s="273">
        <f t="shared" si="28"/>
        <v>40.511111111110949</v>
      </c>
      <c r="H356" s="273">
        <f t="shared" si="25"/>
        <v>41.255555555555475</v>
      </c>
      <c r="I356" s="77">
        <f t="shared" si="29"/>
        <v>1.1605992657016618E-5</v>
      </c>
      <c r="J356" s="229">
        <f t="shared" si="26"/>
        <v>4.7881167483891798E-4</v>
      </c>
    </row>
    <row r="357" spans="1:10">
      <c r="A357" s="30" t="s">
        <v>264</v>
      </c>
      <c r="B357" s="63">
        <v>117.57</v>
      </c>
      <c r="C357" s="219">
        <v>44925</v>
      </c>
      <c r="D357" s="49">
        <v>44925.490972222222</v>
      </c>
      <c r="E357" s="219">
        <v>44966</v>
      </c>
      <c r="F357" s="273">
        <f t="shared" si="27"/>
        <v>0.74548611111094942</v>
      </c>
      <c r="G357" s="273">
        <f t="shared" si="28"/>
        <v>40.509027777778101</v>
      </c>
      <c r="H357" s="273">
        <f t="shared" si="25"/>
        <v>41.254513888889051</v>
      </c>
      <c r="I357" s="77">
        <f t="shared" si="29"/>
        <v>1.0967019423609095E-5</v>
      </c>
      <c r="J357" s="229">
        <f t="shared" si="26"/>
        <v>4.5243905513099743E-4</v>
      </c>
    </row>
    <row r="358" spans="1:10">
      <c r="A358" s="30" t="s">
        <v>264</v>
      </c>
      <c r="B358" s="63">
        <v>117.06</v>
      </c>
      <c r="C358" s="219">
        <v>44965</v>
      </c>
      <c r="D358" s="49">
        <v>44965.575694444444</v>
      </c>
      <c r="E358" s="219">
        <v>44973</v>
      </c>
      <c r="F358" s="273">
        <f t="shared" si="27"/>
        <v>0.78784722222189885</v>
      </c>
      <c r="G358" s="273">
        <f t="shared" si="28"/>
        <v>7.4243055555562023</v>
      </c>
      <c r="H358" s="273">
        <f t="shared" si="25"/>
        <v>8.2121527777781012</v>
      </c>
      <c r="I358" s="77">
        <f t="shared" si="29"/>
        <v>1.0919446233968537E-5</v>
      </c>
      <c r="J358" s="229">
        <f t="shared" si="26"/>
        <v>8.9672160722083338E-5</v>
      </c>
    </row>
    <row r="359" spans="1:10">
      <c r="A359" s="30" t="s">
        <v>264</v>
      </c>
      <c r="B359" s="63">
        <v>23368.69</v>
      </c>
      <c r="C359" s="219">
        <v>44972</v>
      </c>
      <c r="D359" s="49">
        <v>44972.529166666667</v>
      </c>
      <c r="E359" s="219">
        <v>44980</v>
      </c>
      <c r="F359" s="273">
        <f t="shared" si="27"/>
        <v>0.76458333333357587</v>
      </c>
      <c r="G359" s="273">
        <f t="shared" si="28"/>
        <v>7.4708333333328483</v>
      </c>
      <c r="H359" s="273">
        <f t="shared" si="25"/>
        <v>8.2354166666664241</v>
      </c>
      <c r="I359" s="77">
        <f t="shared" si="29"/>
        <v>2.1798492569048197E-3</v>
      </c>
      <c r="J359" s="229">
        <f t="shared" si="26"/>
        <v>1.7951966901134372E-2</v>
      </c>
    </row>
    <row r="360" spans="1:10">
      <c r="A360" s="30" t="s">
        <v>264</v>
      </c>
      <c r="B360" s="63">
        <v>16.12</v>
      </c>
      <c r="C360" s="219">
        <v>44972</v>
      </c>
      <c r="D360" s="49">
        <v>44972.529166666667</v>
      </c>
      <c r="E360" s="219">
        <v>44980</v>
      </c>
      <c r="F360" s="273">
        <f t="shared" si="27"/>
        <v>0.76458333333357587</v>
      </c>
      <c r="G360" s="273">
        <f t="shared" si="28"/>
        <v>7.4708333333328483</v>
      </c>
      <c r="H360" s="273">
        <f t="shared" si="25"/>
        <v>8.2354166666664241</v>
      </c>
      <c r="I360" s="77">
        <f t="shared" si="29"/>
        <v>1.5036859156977006E-6</v>
      </c>
      <c r="J360" s="229">
        <f t="shared" si="26"/>
        <v>1.2383480051568407E-5</v>
      </c>
    </row>
    <row r="361" spans="1:10">
      <c r="A361" s="30" t="s">
        <v>264</v>
      </c>
      <c r="B361" s="63">
        <v>116.73</v>
      </c>
      <c r="C361" s="219">
        <v>44972</v>
      </c>
      <c r="D361" s="49">
        <v>44972.529166666667</v>
      </c>
      <c r="E361" s="219">
        <v>44980</v>
      </c>
      <c r="F361" s="273">
        <f t="shared" si="27"/>
        <v>0.76458333333357587</v>
      </c>
      <c r="G361" s="273">
        <f t="shared" si="28"/>
        <v>7.4708333333328483</v>
      </c>
      <c r="H361" s="273">
        <f t="shared" si="25"/>
        <v>8.2354166666664241</v>
      </c>
      <c r="I361" s="77">
        <f t="shared" si="29"/>
        <v>1.0888663581848175E-5</v>
      </c>
      <c r="J361" s="229">
        <f t="shared" si="26"/>
        <v>8.9672681539676181E-5</v>
      </c>
    </row>
    <row r="362" spans="1:10">
      <c r="A362" s="30" t="s">
        <v>264</v>
      </c>
      <c r="B362" s="63">
        <v>456.17</v>
      </c>
      <c r="C362" s="219">
        <v>44972</v>
      </c>
      <c r="D362" s="49">
        <v>44972.530555555553</v>
      </c>
      <c r="E362" s="219">
        <v>44980</v>
      </c>
      <c r="F362" s="273">
        <f t="shared" si="27"/>
        <v>0.76527777777664596</v>
      </c>
      <c r="G362" s="273">
        <f t="shared" si="28"/>
        <v>7.4694444444467081</v>
      </c>
      <c r="H362" s="273">
        <f t="shared" si="25"/>
        <v>8.234722222223354</v>
      </c>
      <c r="I362" s="77">
        <f t="shared" si="29"/>
        <v>4.2551886114380893E-5</v>
      </c>
      <c r="J362" s="229">
        <f t="shared" si="26"/>
        <v>3.5040296218360973E-4</v>
      </c>
    </row>
    <row r="363" spans="1:10">
      <c r="A363" s="30" t="s">
        <v>264</v>
      </c>
      <c r="B363" s="63">
        <v>448.73</v>
      </c>
      <c r="C363" s="219">
        <v>45140</v>
      </c>
      <c r="D363" s="49">
        <v>45140.443749999999</v>
      </c>
      <c r="E363" s="219">
        <v>45149</v>
      </c>
      <c r="F363" s="273">
        <f t="shared" si="27"/>
        <v>0.7218749999992724</v>
      </c>
      <c r="G363" s="273">
        <f t="shared" si="28"/>
        <v>8.5562500000014552</v>
      </c>
      <c r="H363" s="273">
        <f t="shared" si="25"/>
        <v>9.2781250000007276</v>
      </c>
      <c r="I363" s="77">
        <f t="shared" si="29"/>
        <v>4.1857877230212728E-5</v>
      </c>
      <c r="J363" s="229">
        <f t="shared" si="26"/>
        <v>3.8836261717659792E-4</v>
      </c>
    </row>
    <row r="364" spans="1:10">
      <c r="A364" s="30" t="s">
        <v>264</v>
      </c>
      <c r="B364" s="63">
        <v>15.87</v>
      </c>
      <c r="C364" s="219">
        <v>45140</v>
      </c>
      <c r="D364" s="49">
        <v>45140.443749999999</v>
      </c>
      <c r="E364" s="219">
        <v>45149</v>
      </c>
      <c r="F364" s="273">
        <f t="shared" si="27"/>
        <v>0.7218749999992724</v>
      </c>
      <c r="G364" s="273">
        <f t="shared" si="28"/>
        <v>8.5562500000014552</v>
      </c>
      <c r="H364" s="273">
        <f t="shared" si="25"/>
        <v>9.2781250000007276</v>
      </c>
      <c r="I364" s="77">
        <f t="shared" si="29"/>
        <v>1.4803657246974258E-6</v>
      </c>
      <c r="J364" s="229">
        <f t="shared" si="26"/>
        <v>1.3735018239459381E-5</v>
      </c>
    </row>
    <row r="365" spans="1:10">
      <c r="A365" s="30" t="s">
        <v>264</v>
      </c>
      <c r="B365" s="63">
        <v>4.66</v>
      </c>
      <c r="C365" s="219">
        <v>45147</v>
      </c>
      <c r="D365" s="49">
        <v>45147.504861111112</v>
      </c>
      <c r="E365" s="219">
        <v>45155</v>
      </c>
      <c r="F365" s="273">
        <f t="shared" si="27"/>
        <v>0.75243055555620231</v>
      </c>
      <c r="G365" s="273">
        <f t="shared" si="28"/>
        <v>7.4951388888875954</v>
      </c>
      <c r="H365" s="273">
        <f t="shared" si="25"/>
        <v>8.2475694444437977</v>
      </c>
      <c r="I365" s="77">
        <f t="shared" si="29"/>
        <v>4.346883602451169E-7</v>
      </c>
      <c r="J365" s="229">
        <f t="shared" si="26"/>
        <v>3.585122437813004E-6</v>
      </c>
    </row>
    <row r="366" spans="1:10">
      <c r="A366" s="30" t="s">
        <v>264</v>
      </c>
      <c r="B366" s="63">
        <v>72.260000000000005</v>
      </c>
      <c r="C366" s="219">
        <v>45147</v>
      </c>
      <c r="D366" s="49">
        <v>45147.504861111112</v>
      </c>
      <c r="E366" s="219">
        <v>45155</v>
      </c>
      <c r="F366" s="273">
        <f t="shared" si="27"/>
        <v>0.75243055555620231</v>
      </c>
      <c r="G366" s="273">
        <f t="shared" si="28"/>
        <v>7.4951388888875954</v>
      </c>
      <c r="H366" s="273">
        <f t="shared" si="25"/>
        <v>8.2475694444437977</v>
      </c>
      <c r="I366" s="77">
        <f t="shared" si="29"/>
        <v>6.7404680067193447E-6</v>
      </c>
      <c r="J366" s="229">
        <f t="shared" si="26"/>
        <v>5.5592477973469458E-5</v>
      </c>
    </row>
    <row r="367" spans="1:10">
      <c r="A367" s="30" t="s">
        <v>264</v>
      </c>
      <c r="B367" s="63">
        <v>449.09</v>
      </c>
      <c r="C367" s="219">
        <v>45161</v>
      </c>
      <c r="D367" s="49">
        <v>45161.304166666669</v>
      </c>
      <c r="E367" s="219">
        <v>45169</v>
      </c>
      <c r="F367" s="273">
        <f t="shared" si="27"/>
        <v>0.65208333333430346</v>
      </c>
      <c r="G367" s="273">
        <f t="shared" si="28"/>
        <v>7.6958333333313931</v>
      </c>
      <c r="H367" s="273">
        <f t="shared" si="25"/>
        <v>8.3479166666656965</v>
      </c>
      <c r="I367" s="77">
        <f t="shared" si="29"/>
        <v>4.1891458305253119E-5</v>
      </c>
      <c r="J367" s="229">
        <f t="shared" si="26"/>
        <v>3.4970640297735361E-4</v>
      </c>
    </row>
    <row r="368" spans="1:10">
      <c r="A368" s="30" t="s">
        <v>264</v>
      </c>
      <c r="B368" s="63">
        <v>25804.34</v>
      </c>
      <c r="C368" s="219">
        <v>45168</v>
      </c>
      <c r="D368" s="49">
        <v>45168.654861111114</v>
      </c>
      <c r="E368" s="219">
        <v>45176</v>
      </c>
      <c r="F368" s="273">
        <f t="shared" si="27"/>
        <v>0.8274305555569299</v>
      </c>
      <c r="G368" s="273">
        <f t="shared" si="28"/>
        <v>7.3451388888861402</v>
      </c>
      <c r="H368" s="273">
        <f t="shared" si="25"/>
        <v>8.1725694444430701</v>
      </c>
      <c r="I368" s="77">
        <f t="shared" si="29"/>
        <v>2.4070485497440942E-3</v>
      </c>
      <c r="J368" s="229">
        <f t="shared" si="26"/>
        <v>1.9671771428929591E-2</v>
      </c>
    </row>
    <row r="369" spans="1:10">
      <c r="A369" s="30" t="s">
        <v>264</v>
      </c>
      <c r="B369" s="63">
        <v>15.89</v>
      </c>
      <c r="C369" s="219">
        <v>45168</v>
      </c>
      <c r="D369" s="49">
        <v>45168.654861111114</v>
      </c>
      <c r="E369" s="219">
        <v>45176</v>
      </c>
      <c r="F369" s="273">
        <f t="shared" si="27"/>
        <v>0.8274305555569299</v>
      </c>
      <c r="G369" s="273">
        <f t="shared" si="28"/>
        <v>7.3451388888861402</v>
      </c>
      <c r="H369" s="273">
        <f t="shared" si="25"/>
        <v>8.1725694444430701</v>
      </c>
      <c r="I369" s="77">
        <f t="shared" si="29"/>
        <v>1.4822313399774479E-6</v>
      </c>
      <c r="J369" s="229">
        <f t="shared" si="26"/>
        <v>1.2113638558695599E-5</v>
      </c>
    </row>
    <row r="370" spans="1:10">
      <c r="A370" s="30" t="s">
        <v>264</v>
      </c>
      <c r="B370" s="63">
        <v>7.43</v>
      </c>
      <c r="C370" s="219">
        <v>45168</v>
      </c>
      <c r="D370" s="49">
        <v>45168.573611111111</v>
      </c>
      <c r="E370" s="219">
        <v>45180</v>
      </c>
      <c r="F370" s="273">
        <f t="shared" si="27"/>
        <v>0.78680555555547471</v>
      </c>
      <c r="G370" s="273">
        <f t="shared" si="28"/>
        <v>11.426388888889051</v>
      </c>
      <c r="H370" s="273">
        <f t="shared" si="25"/>
        <v>12.213194444444525</v>
      </c>
      <c r="I370" s="77">
        <f t="shared" si="29"/>
        <v>6.9307607652815841E-7</v>
      </c>
      <c r="J370" s="229">
        <f t="shared" si="26"/>
        <v>8.4646728874311136E-6</v>
      </c>
    </row>
    <row r="371" spans="1:10">
      <c r="A371" s="30" t="s">
        <v>264</v>
      </c>
      <c r="B371" s="63">
        <v>448.79</v>
      </c>
      <c r="C371" s="219">
        <v>45175</v>
      </c>
      <c r="D371" s="49">
        <v>45175.620138888888</v>
      </c>
      <c r="E371" s="219">
        <v>45183</v>
      </c>
      <c r="F371" s="273">
        <f t="shared" si="27"/>
        <v>0.81006944444379769</v>
      </c>
      <c r="G371" s="273">
        <f t="shared" si="28"/>
        <v>7.3798611111124046</v>
      </c>
      <c r="H371" s="273">
        <f t="shared" si="25"/>
        <v>8.1899305555562023</v>
      </c>
      <c r="I371" s="77">
        <f t="shared" si="29"/>
        <v>4.186347407605279E-5</v>
      </c>
      <c r="J371" s="229">
        <f t="shared" si="26"/>
        <v>3.4285894549719972E-4</v>
      </c>
    </row>
    <row r="372" spans="1:10">
      <c r="A372" s="30" t="s">
        <v>264</v>
      </c>
      <c r="B372" s="63">
        <v>114.98</v>
      </c>
      <c r="C372" s="219">
        <v>45175</v>
      </c>
      <c r="D372" s="49">
        <v>45175.620138888888</v>
      </c>
      <c r="E372" s="219">
        <v>45183</v>
      </c>
      <c r="F372" s="273">
        <f t="shared" si="27"/>
        <v>0.81006944444379769</v>
      </c>
      <c r="G372" s="273">
        <f t="shared" si="28"/>
        <v>7.3798611111124046</v>
      </c>
      <c r="H372" s="273">
        <f t="shared" si="25"/>
        <v>8.1899305555562023</v>
      </c>
      <c r="I372" s="77">
        <f t="shared" si="29"/>
        <v>1.0725422244846253E-5</v>
      </c>
      <c r="J372" s="229">
        <f t="shared" si="26"/>
        <v>8.7840463364308524E-5</v>
      </c>
    </row>
    <row r="373" spans="1:10">
      <c r="A373" s="30" t="s">
        <v>264</v>
      </c>
      <c r="B373" s="63">
        <v>115.3</v>
      </c>
      <c r="C373" s="219">
        <v>45189</v>
      </c>
      <c r="D373" s="49">
        <v>45189.688194444447</v>
      </c>
      <c r="E373" s="219">
        <v>45197</v>
      </c>
      <c r="F373" s="273">
        <f t="shared" si="27"/>
        <v>0.84409722222335404</v>
      </c>
      <c r="G373" s="273">
        <f t="shared" si="28"/>
        <v>7.3118055555532919</v>
      </c>
      <c r="H373" s="273">
        <f t="shared" si="25"/>
        <v>8.155902777776646</v>
      </c>
      <c r="I373" s="77">
        <f t="shared" si="29"/>
        <v>1.0755272089326604E-5</v>
      </c>
      <c r="J373" s="229">
        <f t="shared" si="26"/>
        <v>8.7718953509082485E-5</v>
      </c>
    </row>
    <row r="374" spans="1:10">
      <c r="A374" s="30" t="s">
        <v>264</v>
      </c>
      <c r="B374" s="63">
        <v>115.35</v>
      </c>
      <c r="C374" s="219">
        <v>45196</v>
      </c>
      <c r="D374" s="49">
        <v>45196.637499999997</v>
      </c>
      <c r="E374" s="219">
        <v>45204</v>
      </c>
      <c r="F374" s="273">
        <f t="shared" si="27"/>
        <v>0.81874999999854481</v>
      </c>
      <c r="G374" s="273">
        <f t="shared" si="28"/>
        <v>7.3625000000029104</v>
      </c>
      <c r="H374" s="273">
        <f t="shared" si="25"/>
        <v>8.1812500000014552</v>
      </c>
      <c r="I374" s="77">
        <f t="shared" si="29"/>
        <v>1.0759936127526658E-5</v>
      </c>
      <c r="J374" s="229">
        <f t="shared" si="26"/>
        <v>8.8029727443343132E-5</v>
      </c>
    </row>
    <row r="375" spans="1:10">
      <c r="A375" s="30" t="s">
        <v>264</v>
      </c>
      <c r="B375" s="63">
        <v>16.05</v>
      </c>
      <c r="C375" s="219">
        <v>45239</v>
      </c>
      <c r="D375" s="49">
        <v>45239.602083333331</v>
      </c>
      <c r="E375" s="219">
        <v>45246</v>
      </c>
      <c r="F375" s="273">
        <f t="shared" si="27"/>
        <v>0.80104166666569654</v>
      </c>
      <c r="G375" s="273">
        <f t="shared" si="28"/>
        <v>6.3979166666686069</v>
      </c>
      <c r="H375" s="273">
        <f t="shared" si="25"/>
        <v>7.1989583333343035</v>
      </c>
      <c r="I375" s="77">
        <f t="shared" si="29"/>
        <v>1.4971562622176237E-6</v>
      </c>
      <c r="J375" s="229">
        <f t="shared" si="26"/>
        <v>1.0777965550195199E-5</v>
      </c>
    </row>
    <row r="376" spans="1:10">
      <c r="A376" s="30" t="s">
        <v>264</v>
      </c>
      <c r="B376" s="63">
        <v>16.04</v>
      </c>
      <c r="C376" s="219">
        <v>45261</v>
      </c>
      <c r="D376" s="49">
        <v>45261.419444444444</v>
      </c>
      <c r="E376" s="219">
        <v>45267</v>
      </c>
      <c r="F376" s="273">
        <f t="shared" si="27"/>
        <v>0.70972222222189885</v>
      </c>
      <c r="G376" s="273">
        <f t="shared" si="28"/>
        <v>5.5805555555562023</v>
      </c>
      <c r="H376" s="273">
        <f t="shared" si="25"/>
        <v>6.2902777777781012</v>
      </c>
      <c r="I376" s="77">
        <f t="shared" si="29"/>
        <v>1.4962234545776124E-6</v>
      </c>
      <c r="J376" s="229">
        <f t="shared" si="26"/>
        <v>9.4116611469199383E-6</v>
      </c>
    </row>
    <row r="377" spans="1:10">
      <c r="A377" s="30" t="s">
        <v>264</v>
      </c>
      <c r="B377" s="63">
        <v>116.17</v>
      </c>
      <c r="C377" s="219">
        <v>45264</v>
      </c>
      <c r="D377" s="49">
        <v>45264.089583333334</v>
      </c>
      <c r="E377" s="219">
        <v>45274</v>
      </c>
      <c r="F377" s="273">
        <f t="shared" si="27"/>
        <v>0.54479166666715173</v>
      </c>
      <c r="G377" s="273">
        <f t="shared" si="28"/>
        <v>9.9104166666656965</v>
      </c>
      <c r="H377" s="273">
        <f t="shared" si="25"/>
        <v>10.455208333332848</v>
      </c>
      <c r="I377" s="77">
        <f t="shared" si="29"/>
        <v>1.083642635400756E-5</v>
      </c>
      <c r="J377" s="229">
        <f t="shared" si="26"/>
        <v>1.1329709511996754E-4</v>
      </c>
    </row>
    <row r="378" spans="1:10">
      <c r="A378" s="30" t="s">
        <v>264</v>
      </c>
      <c r="B378" s="63">
        <v>19807.240000000002</v>
      </c>
      <c r="C378" s="219">
        <v>45264</v>
      </c>
      <c r="D378" s="49">
        <v>45264.055555555555</v>
      </c>
      <c r="E378" s="219">
        <v>45274</v>
      </c>
      <c r="F378" s="273">
        <f t="shared" si="27"/>
        <v>0.52777777777737356</v>
      </c>
      <c r="G378" s="273">
        <f t="shared" si="28"/>
        <v>9.9444444444452529</v>
      </c>
      <c r="H378" s="273">
        <f t="shared" si="25"/>
        <v>10.472222222222626</v>
      </c>
      <c r="I378" s="77">
        <f t="shared" si="29"/>
        <v>1.8476344799531093E-3</v>
      </c>
      <c r="J378" s="229">
        <f t="shared" si="26"/>
        <v>1.9348838859509696E-2</v>
      </c>
    </row>
    <row r="379" spans="1:10">
      <c r="A379" s="30" t="s">
        <v>264</v>
      </c>
      <c r="B379" s="63">
        <v>453.99</v>
      </c>
      <c r="C379" s="219">
        <v>45265</v>
      </c>
      <c r="D379" s="49">
        <v>45265.329861111109</v>
      </c>
      <c r="E379" s="219">
        <v>45274</v>
      </c>
      <c r="F379" s="273">
        <f t="shared" si="27"/>
        <v>0.66493055555474712</v>
      </c>
      <c r="G379" s="273">
        <f t="shared" si="28"/>
        <v>8.6701388888905058</v>
      </c>
      <c r="H379" s="273">
        <f t="shared" si="25"/>
        <v>9.3350694444452529</v>
      </c>
      <c r="I379" s="77">
        <f t="shared" si="29"/>
        <v>4.2348534048858503E-5</v>
      </c>
      <c r="J379" s="229">
        <f t="shared" si="26"/>
        <v>3.9532650621654843E-4</v>
      </c>
    </row>
    <row r="380" spans="1:10">
      <c r="A380" s="30" t="s">
        <v>264</v>
      </c>
      <c r="B380" s="63">
        <v>29.27</v>
      </c>
      <c r="C380" s="219">
        <v>45265</v>
      </c>
      <c r="D380" s="49">
        <v>45265.329861111109</v>
      </c>
      <c r="E380" s="219">
        <v>45274</v>
      </c>
      <c r="F380" s="273">
        <f t="shared" si="27"/>
        <v>0.66493055555474712</v>
      </c>
      <c r="G380" s="273">
        <f t="shared" si="28"/>
        <v>8.6701388888905058</v>
      </c>
      <c r="H380" s="273">
        <f t="shared" si="25"/>
        <v>9.3350694444452529</v>
      </c>
      <c r="I380" s="77">
        <f t="shared" si="29"/>
        <v>2.7303279623121396E-6</v>
      </c>
      <c r="J380" s="229">
        <f t="shared" si="26"/>
        <v>2.5487801134294525E-5</v>
      </c>
    </row>
    <row r="381" spans="1:10">
      <c r="A381" s="30" t="s">
        <v>264</v>
      </c>
      <c r="B381" s="63">
        <v>19276.18</v>
      </c>
      <c r="C381" s="219">
        <v>45265</v>
      </c>
      <c r="D381" s="49">
        <v>45265.48541666667</v>
      </c>
      <c r="E381" s="219">
        <v>45274</v>
      </c>
      <c r="F381" s="273">
        <f t="shared" si="27"/>
        <v>0.74270833333503106</v>
      </c>
      <c r="G381" s="273">
        <f t="shared" si="28"/>
        <v>8.5145833333299379</v>
      </c>
      <c r="H381" s="273">
        <f t="shared" si="25"/>
        <v>9.2572916666649689</v>
      </c>
      <c r="I381" s="77">
        <f t="shared" si="29"/>
        <v>1.7980967974226862E-3</v>
      </c>
      <c r="J381" s="229">
        <f t="shared" si="26"/>
        <v>1.6645506498638E-2</v>
      </c>
    </row>
    <row r="382" spans="1:10">
      <c r="A382" s="30" t="s">
        <v>264</v>
      </c>
      <c r="B382" s="63">
        <v>16.27</v>
      </c>
      <c r="C382" s="219">
        <v>45266</v>
      </c>
      <c r="D382" s="49">
        <v>45266.472916666666</v>
      </c>
      <c r="E382" s="219">
        <v>45274</v>
      </c>
      <c r="F382" s="273">
        <f t="shared" si="27"/>
        <v>0.73645833333284827</v>
      </c>
      <c r="G382" s="273">
        <f t="shared" si="28"/>
        <v>7.5270833333343035</v>
      </c>
      <c r="H382" s="273">
        <f t="shared" si="25"/>
        <v>8.2635416666671517</v>
      </c>
      <c r="I382" s="77">
        <f t="shared" si="29"/>
        <v>1.5176780302978651E-6</v>
      </c>
      <c r="J382" s="229">
        <f t="shared" si="26"/>
        <v>1.254139563995174E-5</v>
      </c>
    </row>
    <row r="383" spans="1:10">
      <c r="A383" s="30" t="s">
        <v>264</v>
      </c>
      <c r="B383" s="63">
        <v>190.13</v>
      </c>
      <c r="C383" s="219">
        <v>45266</v>
      </c>
      <c r="D383" s="49">
        <v>45266.472916666666</v>
      </c>
      <c r="E383" s="219">
        <v>45274</v>
      </c>
      <c r="F383" s="273">
        <f t="shared" si="27"/>
        <v>0.73645833333284827</v>
      </c>
      <c r="G383" s="273">
        <f t="shared" si="28"/>
        <v>7.5270833333343035</v>
      </c>
      <c r="H383" s="273">
        <f t="shared" si="25"/>
        <v>8.2635416666671517</v>
      </c>
      <c r="I383" s="77">
        <f t="shared" si="29"/>
        <v>1.7735471659528771E-5</v>
      </c>
      <c r="J383" s="229">
        <f t="shared" si="26"/>
        <v>1.4655780903651041E-4</v>
      </c>
    </row>
    <row r="384" spans="1:10">
      <c r="A384" s="30" t="s">
        <v>264</v>
      </c>
      <c r="B384" s="63">
        <v>117.88</v>
      </c>
      <c r="C384" s="219">
        <v>45266</v>
      </c>
      <c r="D384" s="49">
        <v>45266.472916666666</v>
      </c>
      <c r="E384" s="219">
        <v>45274</v>
      </c>
      <c r="F384" s="273">
        <f t="shared" si="27"/>
        <v>0.73645833333284827</v>
      </c>
      <c r="G384" s="273">
        <f t="shared" si="28"/>
        <v>7.5270833333343035</v>
      </c>
      <c r="H384" s="273">
        <f t="shared" si="25"/>
        <v>8.2635416666671517</v>
      </c>
      <c r="I384" s="77">
        <f t="shared" si="29"/>
        <v>1.0995936460449437E-5</v>
      </c>
      <c r="J384" s="229">
        <f t="shared" si="26"/>
        <v>9.0865379104948448E-5</v>
      </c>
    </row>
    <row r="385" spans="1:10">
      <c r="A385" s="30" t="s">
        <v>264</v>
      </c>
      <c r="B385" s="63">
        <v>7.51</v>
      </c>
      <c r="C385" s="219">
        <v>45267</v>
      </c>
      <c r="D385" s="49">
        <v>45267.609027777777</v>
      </c>
      <c r="E385" s="219">
        <v>45274</v>
      </c>
      <c r="F385" s="273">
        <f t="shared" si="27"/>
        <v>0.80451388888832298</v>
      </c>
      <c r="G385" s="273">
        <f t="shared" si="28"/>
        <v>6.390972222223354</v>
      </c>
      <c r="H385" s="273">
        <f t="shared" si="25"/>
        <v>7.195486111111677</v>
      </c>
      <c r="I385" s="77">
        <f t="shared" si="29"/>
        <v>7.0053853764824632E-7</v>
      </c>
      <c r="J385" s="229">
        <f t="shared" si="26"/>
        <v>5.040715317946441E-6</v>
      </c>
    </row>
    <row r="386" spans="1:10">
      <c r="A386" s="30" t="s">
        <v>264</v>
      </c>
      <c r="B386" s="63">
        <v>16.059999999999999</v>
      </c>
      <c r="C386" s="219">
        <v>45267</v>
      </c>
      <c r="D386" s="49">
        <v>45267.609027777777</v>
      </c>
      <c r="E386" s="219">
        <v>45274</v>
      </c>
      <c r="F386" s="273">
        <f t="shared" si="27"/>
        <v>0.80451388888832298</v>
      </c>
      <c r="G386" s="273">
        <f t="shared" si="28"/>
        <v>6.390972222223354</v>
      </c>
      <c r="H386" s="273">
        <f t="shared" si="25"/>
        <v>7.195486111111677</v>
      </c>
      <c r="I386" s="77">
        <f t="shared" si="29"/>
        <v>1.4980890698576344E-6</v>
      </c>
      <c r="J386" s="229">
        <f t="shared" si="26"/>
        <v>1.0779479095368818E-5</v>
      </c>
    </row>
    <row r="387" spans="1:10">
      <c r="A387" s="30" t="s">
        <v>264</v>
      </c>
      <c r="B387" s="63">
        <v>24524.04</v>
      </c>
      <c r="C387" s="219">
        <v>45240</v>
      </c>
      <c r="D387" s="49">
        <v>45240.479166666664</v>
      </c>
      <c r="E387" s="219">
        <v>45250</v>
      </c>
      <c r="F387" s="273">
        <f t="shared" si="27"/>
        <v>0.73958333333212067</v>
      </c>
      <c r="G387" s="273">
        <f t="shared" si="28"/>
        <v>9.5208333333357587</v>
      </c>
      <c r="H387" s="273">
        <f t="shared" si="25"/>
        <v>10.260416666667879</v>
      </c>
      <c r="I387" s="77">
        <f t="shared" si="29"/>
        <v>2.2876211875934886E-3</v>
      </c>
      <c r="J387" s="229">
        <f t="shared" si="26"/>
        <v>2.3471946560206798E-2</v>
      </c>
    </row>
    <row r="388" spans="1:10">
      <c r="A388" s="30" t="s">
        <v>264</v>
      </c>
      <c r="B388" s="63">
        <v>187.33</v>
      </c>
      <c r="C388" s="219">
        <v>45240</v>
      </c>
      <c r="D388" s="49">
        <v>45240.618055555555</v>
      </c>
      <c r="E388" s="219">
        <v>45251</v>
      </c>
      <c r="F388" s="273">
        <f t="shared" si="27"/>
        <v>0.80902777777737356</v>
      </c>
      <c r="G388" s="273">
        <f t="shared" si="28"/>
        <v>10.381944444445253</v>
      </c>
      <c r="H388" s="273">
        <f t="shared" si="25"/>
        <v>11.190972222222626</v>
      </c>
      <c r="I388" s="77">
        <f t="shared" si="29"/>
        <v>1.7474285520325697E-5</v>
      </c>
      <c r="J388" s="229">
        <f t="shared" si="26"/>
        <v>1.9555424386115194E-4</v>
      </c>
    </row>
    <row r="389" spans="1:10">
      <c r="A389" s="30" t="s">
        <v>264</v>
      </c>
      <c r="B389" s="63">
        <v>24935.57</v>
      </c>
      <c r="C389" s="219">
        <v>45245</v>
      </c>
      <c r="D389" s="49">
        <v>45245.411805555559</v>
      </c>
      <c r="E389" s="219">
        <v>45252</v>
      </c>
      <c r="F389" s="273">
        <f t="shared" si="27"/>
        <v>0.70590277777955635</v>
      </c>
      <c r="G389" s="273">
        <f t="shared" si="28"/>
        <v>6.5881944444408873</v>
      </c>
      <c r="H389" s="273">
        <f t="shared" si="25"/>
        <v>7.2940972222204437</v>
      </c>
      <c r="I389" s="77">
        <f t="shared" si="29"/>
        <v>2.3260090204028604E-3</v>
      </c>
      <c r="J389" s="229">
        <f t="shared" si="26"/>
        <v>1.6966135934580198E-2</v>
      </c>
    </row>
    <row r="390" spans="1:10">
      <c r="A390" s="30" t="s">
        <v>264</v>
      </c>
      <c r="B390" s="63">
        <v>16.05</v>
      </c>
      <c r="C390" s="219">
        <v>45245</v>
      </c>
      <c r="D390" s="49">
        <v>45245.411805555559</v>
      </c>
      <c r="E390" s="219">
        <v>45252</v>
      </c>
      <c r="F390" s="273">
        <f t="shared" si="27"/>
        <v>0.70590277777955635</v>
      </c>
      <c r="G390" s="273">
        <f t="shared" si="28"/>
        <v>6.5881944444408873</v>
      </c>
      <c r="H390" s="273">
        <f t="shared" si="25"/>
        <v>7.2940972222204437</v>
      </c>
      <c r="I390" s="77">
        <f t="shared" si="29"/>
        <v>1.4971562622176237E-6</v>
      </c>
      <c r="J390" s="229">
        <f t="shared" si="26"/>
        <v>1.0920403333471511E-5</v>
      </c>
    </row>
    <row r="391" spans="1:10">
      <c r="A391" s="30" t="s">
        <v>264</v>
      </c>
      <c r="B391" s="63">
        <v>116.27</v>
      </c>
      <c r="C391" s="219">
        <v>45245</v>
      </c>
      <c r="D391" s="49">
        <v>45245.411805555559</v>
      </c>
      <c r="E391" s="219">
        <v>45252</v>
      </c>
      <c r="F391" s="273">
        <f t="shared" si="27"/>
        <v>0.70590277777955635</v>
      </c>
      <c r="G391" s="273">
        <f t="shared" si="28"/>
        <v>6.5881944444408873</v>
      </c>
      <c r="H391" s="273">
        <f t="shared" ref="H391:H454" si="30">SUM(F391:G391)</f>
        <v>7.2940972222204437</v>
      </c>
      <c r="I391" s="77">
        <f t="shared" si="29"/>
        <v>1.0845754430407669E-5</v>
      </c>
      <c r="J391" s="229">
        <f t="shared" ref="J391:J454" si="31">+H391*I391</f>
        <v>7.9109987263721652E-5</v>
      </c>
    </row>
    <row r="392" spans="1:10">
      <c r="A392" s="30" t="s">
        <v>264</v>
      </c>
      <c r="B392" s="63">
        <v>116.5</v>
      </c>
      <c r="C392" s="219">
        <v>45244</v>
      </c>
      <c r="D392" s="49">
        <v>45244.29583333333</v>
      </c>
      <c r="E392" s="219">
        <v>45252</v>
      </c>
      <c r="F392" s="273">
        <f t="shared" ref="F392:F455" si="32">(D392-C392+1)/2</f>
        <v>0.64791666666496894</v>
      </c>
      <c r="G392" s="273">
        <f t="shared" ref="G392:G455" si="33">E392-D392</f>
        <v>7.7041666666700621</v>
      </c>
      <c r="H392" s="273">
        <f t="shared" si="30"/>
        <v>8.3520833333350311</v>
      </c>
      <c r="I392" s="77">
        <f t="shared" si="29"/>
        <v>1.0867209006127922E-5</v>
      </c>
      <c r="J392" s="229">
        <f t="shared" si="31"/>
        <v>9.0763835219949366E-5</v>
      </c>
    </row>
    <row r="393" spans="1:10">
      <c r="A393" s="30" t="s">
        <v>264</v>
      </c>
      <c r="B393" s="63">
        <v>7.51</v>
      </c>
      <c r="C393" s="219">
        <v>45246</v>
      </c>
      <c r="D393" s="49">
        <v>45246.499305555553</v>
      </c>
      <c r="E393" s="219">
        <v>45252</v>
      </c>
      <c r="F393" s="273">
        <f t="shared" si="32"/>
        <v>0.74965277777664596</v>
      </c>
      <c r="G393" s="273">
        <f t="shared" si="33"/>
        <v>5.5006944444467081</v>
      </c>
      <c r="H393" s="273">
        <f t="shared" si="30"/>
        <v>6.250347222223354</v>
      </c>
      <c r="I393" s="77">
        <f t="shared" si="29"/>
        <v>7.0053853764824632E-7</v>
      </c>
      <c r="J393" s="229">
        <f t="shared" si="31"/>
        <v>4.3786091028501272E-6</v>
      </c>
    </row>
    <row r="394" spans="1:10">
      <c r="A394" s="30" t="s">
        <v>264</v>
      </c>
      <c r="B394" s="63">
        <v>116.33</v>
      </c>
      <c r="C394" s="219">
        <v>45246</v>
      </c>
      <c r="D394" s="49">
        <v>45246.499305555553</v>
      </c>
      <c r="E394" s="219">
        <v>45252</v>
      </c>
      <c r="F394" s="273">
        <f t="shared" si="32"/>
        <v>0.74965277777664596</v>
      </c>
      <c r="G394" s="273">
        <f t="shared" si="33"/>
        <v>5.5006944444467081</v>
      </c>
      <c r="H394" s="273">
        <f t="shared" si="30"/>
        <v>6.250347222223354</v>
      </c>
      <c r="I394" s="77">
        <f t="shared" ref="I394:I457" si="34">+B394/B$3693</f>
        <v>1.0851351276247736E-5</v>
      </c>
      <c r="J394" s="229">
        <f t="shared" si="31"/>
        <v>6.7824713306864889E-5</v>
      </c>
    </row>
    <row r="395" spans="1:10">
      <c r="A395" s="30" t="s">
        <v>264</v>
      </c>
      <c r="B395" s="63">
        <v>7.51</v>
      </c>
      <c r="C395" s="219">
        <v>45243</v>
      </c>
      <c r="D395" s="49">
        <v>45243.675694444442</v>
      </c>
      <c r="E395" s="219">
        <v>45252</v>
      </c>
      <c r="F395" s="273">
        <f t="shared" si="32"/>
        <v>0.83784722222117125</v>
      </c>
      <c r="G395" s="273">
        <f t="shared" si="33"/>
        <v>8.3243055555576575</v>
      </c>
      <c r="H395" s="273">
        <f t="shared" si="30"/>
        <v>9.1621527777788287</v>
      </c>
      <c r="I395" s="77">
        <f t="shared" si="34"/>
        <v>7.0053853764824632E-7</v>
      </c>
      <c r="J395" s="229">
        <f t="shared" si="31"/>
        <v>6.4184411086549986E-6</v>
      </c>
    </row>
    <row r="396" spans="1:10">
      <c r="A396" s="30" t="s">
        <v>264</v>
      </c>
      <c r="B396" s="63">
        <v>21555.87</v>
      </c>
      <c r="C396" s="219">
        <v>45252</v>
      </c>
      <c r="D396" s="49">
        <v>45252.586805555555</v>
      </c>
      <c r="E396" s="219">
        <v>45260</v>
      </c>
      <c r="F396" s="273">
        <f t="shared" si="32"/>
        <v>0.79340277777737356</v>
      </c>
      <c r="G396" s="273">
        <f t="shared" si="33"/>
        <v>7.4131944444452529</v>
      </c>
      <c r="H396" s="273">
        <f t="shared" si="30"/>
        <v>8.2065972222226264</v>
      </c>
      <c r="I396" s="77">
        <f t="shared" si="34"/>
        <v>2.0107480223083493E-3</v>
      </c>
      <c r="J396" s="229">
        <f t="shared" si="31"/>
        <v>1.6501399134465338E-2</v>
      </c>
    </row>
    <row r="397" spans="1:10">
      <c r="A397" s="30" t="s">
        <v>264</v>
      </c>
      <c r="B397" s="63">
        <v>7.47</v>
      </c>
      <c r="C397" s="219">
        <v>45252</v>
      </c>
      <c r="D397" s="49">
        <v>45252.586805555555</v>
      </c>
      <c r="E397" s="219">
        <v>45260</v>
      </c>
      <c r="F397" s="273">
        <f t="shared" si="32"/>
        <v>0.79340277777737356</v>
      </c>
      <c r="G397" s="273">
        <f t="shared" si="33"/>
        <v>7.4131944444452529</v>
      </c>
      <c r="H397" s="273">
        <f t="shared" si="30"/>
        <v>8.2065972222226264</v>
      </c>
      <c r="I397" s="77">
        <f t="shared" si="34"/>
        <v>6.9680730708820236E-7</v>
      </c>
      <c r="J397" s="229">
        <f t="shared" si="31"/>
        <v>5.7184169107744701E-6</v>
      </c>
    </row>
    <row r="398" spans="1:10">
      <c r="A398" s="30" t="s">
        <v>264</v>
      </c>
      <c r="B398" s="63">
        <v>452.42</v>
      </c>
      <c r="C398" s="219">
        <v>45252</v>
      </c>
      <c r="D398" s="49">
        <v>45252.620138888888</v>
      </c>
      <c r="E398" s="219">
        <v>45260</v>
      </c>
      <c r="F398" s="273">
        <f t="shared" si="32"/>
        <v>0.81006944444379769</v>
      </c>
      <c r="G398" s="273">
        <f t="shared" si="33"/>
        <v>7.3798611111124046</v>
      </c>
      <c r="H398" s="273">
        <f t="shared" si="30"/>
        <v>8.1899305555562023</v>
      </c>
      <c r="I398" s="77">
        <f t="shared" si="34"/>
        <v>4.220208324937678E-5</v>
      </c>
      <c r="J398" s="229">
        <f t="shared" si="31"/>
        <v>3.4563213111219745E-4</v>
      </c>
    </row>
    <row r="399" spans="1:10">
      <c r="A399" s="30" t="s">
        <v>264</v>
      </c>
      <c r="B399" s="63">
        <v>16</v>
      </c>
      <c r="C399" s="219">
        <v>45252</v>
      </c>
      <c r="D399" s="49">
        <v>45252.620138888888</v>
      </c>
      <c r="E399" s="219">
        <v>45260</v>
      </c>
      <c r="F399" s="273">
        <f t="shared" si="32"/>
        <v>0.81006944444379769</v>
      </c>
      <c r="G399" s="273">
        <f t="shared" si="33"/>
        <v>7.3798611111124046</v>
      </c>
      <c r="H399" s="273">
        <f t="shared" si="30"/>
        <v>8.1899305555562023</v>
      </c>
      <c r="I399" s="77">
        <f t="shared" si="34"/>
        <v>1.4924922240175686E-6</v>
      </c>
      <c r="J399" s="229">
        <f t="shared" si="31"/>
        <v>1.2223407669411517E-5</v>
      </c>
    </row>
    <row r="400" spans="1:10">
      <c r="A400" s="30" t="s">
        <v>264</v>
      </c>
      <c r="B400" s="63">
        <v>16</v>
      </c>
      <c r="C400" s="219">
        <v>45254</v>
      </c>
      <c r="D400" s="49">
        <v>45254.476388888892</v>
      </c>
      <c r="E400" s="219">
        <v>45260</v>
      </c>
      <c r="F400" s="273">
        <f t="shared" si="32"/>
        <v>0.73819444444598048</v>
      </c>
      <c r="G400" s="273">
        <f t="shared" si="33"/>
        <v>5.523611111108039</v>
      </c>
      <c r="H400" s="273">
        <f t="shared" si="30"/>
        <v>6.2618055555540195</v>
      </c>
      <c r="I400" s="77">
        <f t="shared" si="34"/>
        <v>1.4924922240175686E-6</v>
      </c>
      <c r="J400" s="229">
        <f t="shared" si="31"/>
        <v>9.3456960999743857E-6</v>
      </c>
    </row>
    <row r="401" spans="1:10">
      <c r="A401" s="30" t="s">
        <v>264</v>
      </c>
      <c r="B401" s="63">
        <v>7.5</v>
      </c>
      <c r="C401" s="219">
        <v>45250</v>
      </c>
      <c r="D401" s="49">
        <v>45250.429861111108</v>
      </c>
      <c r="E401" s="219">
        <v>45260</v>
      </c>
      <c r="F401" s="273">
        <f t="shared" si="32"/>
        <v>0.71493055555401952</v>
      </c>
      <c r="G401" s="273">
        <f t="shared" si="33"/>
        <v>9.570138888891961</v>
      </c>
      <c r="H401" s="273">
        <f t="shared" si="30"/>
        <v>10.28506944444598</v>
      </c>
      <c r="I401" s="77">
        <f t="shared" si="34"/>
        <v>6.9960573000823536E-7</v>
      </c>
      <c r="J401" s="229">
        <f t="shared" si="31"/>
        <v>7.1954935168670261E-6</v>
      </c>
    </row>
    <row r="402" spans="1:10">
      <c r="A402" s="30" t="s">
        <v>264</v>
      </c>
      <c r="B402" s="63">
        <v>16.05</v>
      </c>
      <c r="C402" s="219">
        <v>45260</v>
      </c>
      <c r="D402" s="49">
        <v>45260.630555555559</v>
      </c>
      <c r="E402" s="219">
        <v>45267</v>
      </c>
      <c r="F402" s="273">
        <f t="shared" si="32"/>
        <v>0.81527777777955635</v>
      </c>
      <c r="G402" s="273">
        <f t="shared" si="33"/>
        <v>6.3694444444408873</v>
      </c>
      <c r="H402" s="273">
        <f t="shared" si="30"/>
        <v>7.1847222222204437</v>
      </c>
      <c r="I402" s="77">
        <f t="shared" si="34"/>
        <v>1.4971562622176237E-6</v>
      </c>
      <c r="J402" s="229">
        <f t="shared" si="31"/>
        <v>1.0756651867291459E-5</v>
      </c>
    </row>
    <row r="403" spans="1:10">
      <c r="A403" s="30" t="s">
        <v>264</v>
      </c>
      <c r="B403" s="63">
        <v>454.05</v>
      </c>
      <c r="C403" s="219">
        <v>45260</v>
      </c>
      <c r="D403" s="49">
        <v>45260.540277777778</v>
      </c>
      <c r="E403" s="219">
        <v>45267</v>
      </c>
      <c r="F403" s="273">
        <f t="shared" si="32"/>
        <v>0.77013888888905058</v>
      </c>
      <c r="G403" s="273">
        <f t="shared" si="33"/>
        <v>6.4597222222218988</v>
      </c>
      <c r="H403" s="273">
        <f t="shared" si="30"/>
        <v>7.2298611111109494</v>
      </c>
      <c r="I403" s="77">
        <f t="shared" si="34"/>
        <v>4.2354130894698565E-5</v>
      </c>
      <c r="J403" s="229">
        <f t="shared" si="31"/>
        <v>3.0621448385048395E-4</v>
      </c>
    </row>
    <row r="404" spans="1:10">
      <c r="A404" s="30" t="s">
        <v>264</v>
      </c>
      <c r="B404" s="63">
        <v>7.51</v>
      </c>
      <c r="C404" s="219">
        <v>45287</v>
      </c>
      <c r="D404" s="49">
        <v>45287.561111111114</v>
      </c>
      <c r="E404" s="219">
        <v>45296</v>
      </c>
      <c r="F404" s="273">
        <f t="shared" si="32"/>
        <v>0.7805555555569299</v>
      </c>
      <c r="G404" s="273">
        <f t="shared" si="33"/>
        <v>8.4388888888861402</v>
      </c>
      <c r="H404" s="273">
        <f t="shared" si="30"/>
        <v>9.2194444444430701</v>
      </c>
      <c r="I404" s="77">
        <f t="shared" si="34"/>
        <v>7.0053853764824632E-7</v>
      </c>
      <c r="J404" s="229">
        <f t="shared" si="31"/>
        <v>6.4585761290393968E-6</v>
      </c>
    </row>
    <row r="405" spans="1:10">
      <c r="A405" s="30" t="s">
        <v>264</v>
      </c>
      <c r="B405" s="63">
        <v>187.75</v>
      </c>
      <c r="C405" s="219">
        <v>45287</v>
      </c>
      <c r="D405" s="49">
        <v>45287.561111111114</v>
      </c>
      <c r="E405" s="219">
        <v>45296</v>
      </c>
      <c r="F405" s="273">
        <f t="shared" si="32"/>
        <v>0.7805555555569299</v>
      </c>
      <c r="G405" s="273">
        <f t="shared" si="33"/>
        <v>8.4388888888861402</v>
      </c>
      <c r="H405" s="273">
        <f t="shared" si="30"/>
        <v>9.2194444444430701</v>
      </c>
      <c r="I405" s="77">
        <f t="shared" si="34"/>
        <v>1.7513463441206157E-5</v>
      </c>
      <c r="J405" s="229">
        <f t="shared" si="31"/>
        <v>1.6146440322598491E-4</v>
      </c>
    </row>
    <row r="406" spans="1:10">
      <c r="A406" s="30" t="s">
        <v>264</v>
      </c>
      <c r="B406" s="63">
        <v>29.25</v>
      </c>
      <c r="C406" s="219">
        <v>45287</v>
      </c>
      <c r="D406" s="49">
        <v>45287.523611111108</v>
      </c>
      <c r="E406" s="219">
        <v>45296</v>
      </c>
      <c r="F406" s="273">
        <f t="shared" si="32"/>
        <v>0.76180555555401952</v>
      </c>
      <c r="G406" s="273">
        <f t="shared" si="33"/>
        <v>8.476388888891961</v>
      </c>
      <c r="H406" s="273">
        <f t="shared" si="30"/>
        <v>9.2381944444459805</v>
      </c>
      <c r="I406" s="77">
        <f t="shared" si="34"/>
        <v>2.7284623470321179E-6</v>
      </c>
      <c r="J406" s="229">
        <f t="shared" si="31"/>
        <v>2.5206065696232151E-5</v>
      </c>
    </row>
    <row r="407" spans="1:10">
      <c r="A407" s="30" t="s">
        <v>264</v>
      </c>
      <c r="B407" s="63">
        <v>116.45</v>
      </c>
      <c r="C407" s="219">
        <v>45280</v>
      </c>
      <c r="D407" s="49">
        <v>45280.673611111109</v>
      </c>
      <c r="E407" s="219">
        <v>45296</v>
      </c>
      <c r="F407" s="273">
        <f t="shared" si="32"/>
        <v>0.83680555555474712</v>
      </c>
      <c r="G407" s="273">
        <f t="shared" si="33"/>
        <v>15.326388888890506</v>
      </c>
      <c r="H407" s="273">
        <f t="shared" si="30"/>
        <v>16.163194444445253</v>
      </c>
      <c r="I407" s="77">
        <f t="shared" si="34"/>
        <v>1.0862544967927868E-5</v>
      </c>
      <c r="J407" s="229">
        <f t="shared" si="31"/>
        <v>1.7557342647814844E-4</v>
      </c>
    </row>
    <row r="408" spans="1:10">
      <c r="A408" s="30" t="s">
        <v>264</v>
      </c>
      <c r="B408" s="63">
        <v>29.3</v>
      </c>
      <c r="C408" s="219">
        <v>45280</v>
      </c>
      <c r="D408" s="49">
        <v>45280.673611111109</v>
      </c>
      <c r="E408" s="219">
        <v>45296</v>
      </c>
      <c r="F408" s="273">
        <f t="shared" si="32"/>
        <v>0.83680555555474712</v>
      </c>
      <c r="G408" s="273">
        <f t="shared" si="33"/>
        <v>15.326388888890506</v>
      </c>
      <c r="H408" s="273">
        <f t="shared" si="30"/>
        <v>16.163194444445253</v>
      </c>
      <c r="I408" s="77">
        <f t="shared" si="34"/>
        <v>2.7331263852321726E-6</v>
      </c>
      <c r="J408" s="229">
        <f t="shared" si="31"/>
        <v>4.4176053205751388E-5</v>
      </c>
    </row>
    <row r="409" spans="1:10">
      <c r="A409" s="30" t="s">
        <v>264</v>
      </c>
      <c r="B409" s="63">
        <v>451.27</v>
      </c>
      <c r="C409" s="219">
        <v>45210</v>
      </c>
      <c r="D409" s="49">
        <v>45210.271527777775</v>
      </c>
      <c r="E409" s="219">
        <v>45218</v>
      </c>
      <c r="F409" s="273">
        <f t="shared" si="32"/>
        <v>0.63576388888759539</v>
      </c>
      <c r="G409" s="273">
        <f t="shared" si="33"/>
        <v>7.7284722222248092</v>
      </c>
      <c r="H409" s="273">
        <f t="shared" si="30"/>
        <v>8.3642361111124046</v>
      </c>
      <c r="I409" s="77">
        <f t="shared" si="34"/>
        <v>4.2094810370775509E-5</v>
      </c>
      <c r="J409" s="229">
        <f t="shared" si="31"/>
        <v>3.5209093299366946E-4</v>
      </c>
    </row>
    <row r="410" spans="1:10">
      <c r="A410" s="30" t="s">
        <v>264</v>
      </c>
      <c r="B410" s="63">
        <v>29.09</v>
      </c>
      <c r="C410" s="219">
        <v>45210</v>
      </c>
      <c r="D410" s="49">
        <v>45210.271527777775</v>
      </c>
      <c r="E410" s="219">
        <v>45218</v>
      </c>
      <c r="F410" s="273">
        <f t="shared" si="32"/>
        <v>0.63576388888759539</v>
      </c>
      <c r="G410" s="273">
        <f t="shared" si="33"/>
        <v>7.7284722222248092</v>
      </c>
      <c r="H410" s="273">
        <f t="shared" si="30"/>
        <v>8.3642361111124046</v>
      </c>
      <c r="I410" s="77">
        <f t="shared" si="34"/>
        <v>2.7135374247919421E-6</v>
      </c>
      <c r="J410" s="229">
        <f t="shared" si="31"/>
        <v>2.2696667717299723E-5</v>
      </c>
    </row>
    <row r="411" spans="1:10">
      <c r="A411" s="30" t="s">
        <v>264</v>
      </c>
      <c r="B411" s="63">
        <v>16.05</v>
      </c>
      <c r="C411" s="219">
        <v>45217</v>
      </c>
      <c r="D411" s="49">
        <v>45217.304861111108</v>
      </c>
      <c r="E411" s="219">
        <v>45225</v>
      </c>
      <c r="F411" s="273">
        <f t="shared" si="32"/>
        <v>0.65243055555401952</v>
      </c>
      <c r="G411" s="273">
        <f t="shared" si="33"/>
        <v>7.695138888891961</v>
      </c>
      <c r="H411" s="273">
        <f t="shared" si="30"/>
        <v>8.3475694444459805</v>
      </c>
      <c r="I411" s="77">
        <f t="shared" si="34"/>
        <v>1.4971562622176237E-6</v>
      </c>
      <c r="J411" s="229">
        <f t="shared" si="31"/>
        <v>1.249761586804879E-5</v>
      </c>
    </row>
    <row r="412" spans="1:10">
      <c r="A412" s="30" t="s">
        <v>264</v>
      </c>
      <c r="B412" s="63">
        <v>116.11</v>
      </c>
      <c r="C412" s="219">
        <v>45224</v>
      </c>
      <c r="D412" s="49">
        <v>45224.451388888891</v>
      </c>
      <c r="E412" s="219">
        <v>45232</v>
      </c>
      <c r="F412" s="273">
        <f t="shared" si="32"/>
        <v>0.72569444444525288</v>
      </c>
      <c r="G412" s="273">
        <f t="shared" si="33"/>
        <v>7.5486111111094942</v>
      </c>
      <c r="H412" s="273">
        <f t="shared" si="30"/>
        <v>8.2743055555547471</v>
      </c>
      <c r="I412" s="77">
        <f t="shared" si="34"/>
        <v>1.0830829508167494E-5</v>
      </c>
      <c r="J412" s="229">
        <f t="shared" si="31"/>
        <v>8.9617592770696575E-5</v>
      </c>
    </row>
    <row r="413" spans="1:10">
      <c r="A413" s="30" t="s">
        <v>264</v>
      </c>
      <c r="B413" s="63">
        <v>453.27</v>
      </c>
      <c r="C413" s="219">
        <v>45224</v>
      </c>
      <c r="D413" s="49">
        <v>45224.479166666664</v>
      </c>
      <c r="E413" s="219">
        <v>45232</v>
      </c>
      <c r="F413" s="273">
        <f t="shared" si="32"/>
        <v>0.73958333333212067</v>
      </c>
      <c r="G413" s="273">
        <f t="shared" si="33"/>
        <v>7.5208333333357587</v>
      </c>
      <c r="H413" s="273">
        <f t="shared" si="30"/>
        <v>8.2604166666678793</v>
      </c>
      <c r="I413" s="77">
        <f t="shared" si="34"/>
        <v>4.2281371898777708E-5</v>
      </c>
      <c r="J413" s="229">
        <f t="shared" si="31"/>
        <v>3.4926174912224629E-4</v>
      </c>
    </row>
    <row r="414" spans="1:10">
      <c r="A414" s="30" t="s">
        <v>264</v>
      </c>
      <c r="B414" s="63">
        <v>114.67</v>
      </c>
      <c r="C414" s="219">
        <v>45119</v>
      </c>
      <c r="D414" s="49">
        <v>45119.538194444445</v>
      </c>
      <c r="E414" s="219">
        <v>45127</v>
      </c>
      <c r="F414" s="273">
        <f t="shared" si="32"/>
        <v>0.76909722222262644</v>
      </c>
      <c r="G414" s="273">
        <f t="shared" si="33"/>
        <v>7.4618055555547471</v>
      </c>
      <c r="H414" s="273">
        <f t="shared" si="30"/>
        <v>8.2309027777773736</v>
      </c>
      <c r="I414" s="77">
        <f t="shared" si="34"/>
        <v>1.0696505208005913E-5</v>
      </c>
      <c r="J414" s="229">
        <f t="shared" si="31"/>
        <v>8.8041894429086019E-5</v>
      </c>
    </row>
    <row r="415" spans="1:10">
      <c r="A415" s="30" t="s">
        <v>264</v>
      </c>
      <c r="B415" s="63">
        <v>7.41</v>
      </c>
      <c r="C415" s="219">
        <v>45126</v>
      </c>
      <c r="D415" s="49">
        <v>45126.499305555553</v>
      </c>
      <c r="E415" s="219">
        <v>45134</v>
      </c>
      <c r="F415" s="273">
        <f t="shared" si="32"/>
        <v>0.74965277777664596</v>
      </c>
      <c r="G415" s="273">
        <f t="shared" si="33"/>
        <v>7.5006944444467081</v>
      </c>
      <c r="H415" s="273">
        <f t="shared" si="30"/>
        <v>8.250347222223354</v>
      </c>
      <c r="I415" s="77">
        <f t="shared" si="34"/>
        <v>6.9121046124813649E-7</v>
      </c>
      <c r="J415" s="229">
        <f t="shared" si="31"/>
        <v>5.7027263089302859E-6</v>
      </c>
    </row>
    <row r="416" spans="1:10">
      <c r="A416" s="30" t="s">
        <v>264</v>
      </c>
      <c r="B416" s="63">
        <v>7.41</v>
      </c>
      <c r="C416" s="219">
        <v>45126</v>
      </c>
      <c r="D416" s="49">
        <v>45126.571527777778</v>
      </c>
      <c r="E416" s="219">
        <v>45134</v>
      </c>
      <c r="F416" s="273">
        <f t="shared" si="32"/>
        <v>0.78576388888905058</v>
      </c>
      <c r="G416" s="273">
        <f t="shared" si="33"/>
        <v>7.4284722222218988</v>
      </c>
      <c r="H416" s="273">
        <f t="shared" si="30"/>
        <v>8.2142361111109494</v>
      </c>
      <c r="I416" s="77">
        <f t="shared" si="34"/>
        <v>6.9121046124813649E-7</v>
      </c>
      <c r="J416" s="229">
        <f t="shared" si="31"/>
        <v>5.6777659311620987E-6</v>
      </c>
    </row>
    <row r="417" spans="1:10">
      <c r="A417" s="30" t="s">
        <v>264</v>
      </c>
      <c r="B417" s="63">
        <v>28.95</v>
      </c>
      <c r="C417" s="219">
        <v>45134</v>
      </c>
      <c r="D417" s="49">
        <v>45134.394444444442</v>
      </c>
      <c r="E417" s="219">
        <v>45142</v>
      </c>
      <c r="F417" s="273">
        <f t="shared" si="32"/>
        <v>0.69722222222117125</v>
      </c>
      <c r="G417" s="273">
        <f t="shared" si="33"/>
        <v>7.6055555555576575</v>
      </c>
      <c r="H417" s="273">
        <f t="shared" si="30"/>
        <v>8.3027777777788287</v>
      </c>
      <c r="I417" s="77">
        <f t="shared" si="34"/>
        <v>2.7004781178317884E-6</v>
      </c>
      <c r="J417" s="229">
        <f t="shared" si="31"/>
        <v>2.2421469706111771E-5</v>
      </c>
    </row>
    <row r="418" spans="1:10">
      <c r="A418" s="30" t="s">
        <v>264</v>
      </c>
      <c r="B418" s="63">
        <v>29.18</v>
      </c>
      <c r="C418" s="219">
        <v>45063</v>
      </c>
      <c r="D418" s="49">
        <v>45063.265277777777</v>
      </c>
      <c r="E418" s="219">
        <v>45071</v>
      </c>
      <c r="F418" s="273">
        <f t="shared" si="32"/>
        <v>0.63263888888832298</v>
      </c>
      <c r="G418" s="273">
        <f t="shared" si="33"/>
        <v>7.734722222223354</v>
      </c>
      <c r="H418" s="273">
        <f t="shared" si="30"/>
        <v>8.367361111111677</v>
      </c>
      <c r="I418" s="77">
        <f t="shared" si="34"/>
        <v>2.7219326935520406E-6</v>
      </c>
      <c r="J418" s="229">
        <f t="shared" si="31"/>
        <v>2.2775393767090804E-5</v>
      </c>
    </row>
    <row r="419" spans="1:10">
      <c r="A419" s="30" t="s">
        <v>264</v>
      </c>
      <c r="B419" s="63">
        <v>114.9</v>
      </c>
      <c r="C419" s="219">
        <v>45064</v>
      </c>
      <c r="D419" s="49">
        <v>45064.368750000001</v>
      </c>
      <c r="E419" s="219">
        <v>45071</v>
      </c>
      <c r="F419" s="273">
        <f t="shared" si="32"/>
        <v>0.6843750000007276</v>
      </c>
      <c r="G419" s="273">
        <f t="shared" si="33"/>
        <v>6.6312499999985448</v>
      </c>
      <c r="H419" s="273">
        <f t="shared" si="30"/>
        <v>7.3156249999992724</v>
      </c>
      <c r="I419" s="77">
        <f t="shared" si="34"/>
        <v>1.0717959783726165E-5</v>
      </c>
      <c r="J419" s="229">
        <f t="shared" si="31"/>
        <v>7.8408574542813931E-5</v>
      </c>
    </row>
    <row r="420" spans="1:10">
      <c r="A420" s="30" t="s">
        <v>264</v>
      </c>
      <c r="B420" s="63">
        <v>29.15</v>
      </c>
      <c r="C420" s="219">
        <v>45062</v>
      </c>
      <c r="D420" s="49">
        <v>45062.438888888886</v>
      </c>
      <c r="E420" s="219">
        <v>45071</v>
      </c>
      <c r="F420" s="273">
        <f t="shared" si="32"/>
        <v>0.7194444444430701</v>
      </c>
      <c r="G420" s="273">
        <f t="shared" si="33"/>
        <v>8.5611111111138598</v>
      </c>
      <c r="H420" s="273">
        <f t="shared" si="30"/>
        <v>9.2805555555569299</v>
      </c>
      <c r="I420" s="77">
        <f t="shared" si="34"/>
        <v>2.7191342706320077E-6</v>
      </c>
      <c r="J420" s="229">
        <f t="shared" si="31"/>
        <v>2.5235076661619118E-5</v>
      </c>
    </row>
    <row r="421" spans="1:10">
      <c r="A421" s="30" t="s">
        <v>264</v>
      </c>
      <c r="B421" s="63">
        <v>7.42</v>
      </c>
      <c r="C421" s="219">
        <v>45070</v>
      </c>
      <c r="D421" s="49">
        <v>45070.387499999997</v>
      </c>
      <c r="E421" s="219">
        <v>45078</v>
      </c>
      <c r="F421" s="273">
        <f t="shared" si="32"/>
        <v>0.69374999999854481</v>
      </c>
      <c r="G421" s="273">
        <f t="shared" si="33"/>
        <v>7.6125000000029104</v>
      </c>
      <c r="H421" s="273">
        <f t="shared" si="30"/>
        <v>8.3062500000014552</v>
      </c>
      <c r="I421" s="77">
        <f t="shared" si="34"/>
        <v>6.9214326888814745E-7</v>
      </c>
      <c r="J421" s="229">
        <f t="shared" si="31"/>
        <v>5.7491150272031822E-6</v>
      </c>
    </row>
    <row r="422" spans="1:10">
      <c r="A422" s="30" t="s">
        <v>264</v>
      </c>
      <c r="B422" s="63">
        <v>451.94</v>
      </c>
      <c r="C422" s="219">
        <v>45077</v>
      </c>
      <c r="D422" s="49">
        <v>45077.333333333336</v>
      </c>
      <c r="E422" s="219">
        <v>45085</v>
      </c>
      <c r="F422" s="273">
        <f t="shared" si="32"/>
        <v>0.66666666666787933</v>
      </c>
      <c r="G422" s="273">
        <f t="shared" si="33"/>
        <v>7.6666666666642413</v>
      </c>
      <c r="H422" s="273">
        <f t="shared" si="30"/>
        <v>8.3333333333321207</v>
      </c>
      <c r="I422" s="77">
        <f t="shared" si="34"/>
        <v>4.2157308482656252E-5</v>
      </c>
      <c r="J422" s="229">
        <f t="shared" si="31"/>
        <v>3.5131090402208432E-4</v>
      </c>
    </row>
    <row r="423" spans="1:10">
      <c r="A423" s="30" t="s">
        <v>264</v>
      </c>
      <c r="B423" s="63">
        <v>115.79</v>
      </c>
      <c r="C423" s="219">
        <v>45077</v>
      </c>
      <c r="D423" s="49">
        <v>45077.333333333336</v>
      </c>
      <c r="E423" s="219">
        <v>45085</v>
      </c>
      <c r="F423" s="273">
        <f t="shared" si="32"/>
        <v>0.66666666666787933</v>
      </c>
      <c r="G423" s="273">
        <f t="shared" si="33"/>
        <v>7.6666666666642413</v>
      </c>
      <c r="H423" s="273">
        <f t="shared" si="30"/>
        <v>8.3333333333321207</v>
      </c>
      <c r="I423" s="77">
        <f t="shared" si="34"/>
        <v>1.0800979663687143E-5</v>
      </c>
      <c r="J423" s="229">
        <f t="shared" si="31"/>
        <v>9.0008163864046419E-5</v>
      </c>
    </row>
    <row r="424" spans="1:10">
      <c r="A424" s="30" t="s">
        <v>264</v>
      </c>
      <c r="B424" s="63">
        <v>19516.02</v>
      </c>
      <c r="C424" s="219">
        <v>45090</v>
      </c>
      <c r="D424" s="49">
        <v>45090.400000000001</v>
      </c>
      <c r="E424" s="219">
        <v>45099</v>
      </c>
      <c r="F424" s="273">
        <f t="shared" si="32"/>
        <v>0.7000000000007276</v>
      </c>
      <c r="G424" s="273">
        <f t="shared" si="33"/>
        <v>8.5999999999985448</v>
      </c>
      <c r="H424" s="273">
        <f t="shared" si="30"/>
        <v>9.2999999999992724</v>
      </c>
      <c r="I424" s="77">
        <f t="shared" si="34"/>
        <v>1.8204692558607095E-3</v>
      </c>
      <c r="J424" s="229">
        <f t="shared" si="31"/>
        <v>1.6930364079503275E-2</v>
      </c>
    </row>
    <row r="425" spans="1:10">
      <c r="A425" s="30" t="s">
        <v>264</v>
      </c>
      <c r="B425" s="63">
        <v>116.56</v>
      </c>
      <c r="C425" s="219">
        <v>45092</v>
      </c>
      <c r="D425" s="49">
        <v>45092.290277777778</v>
      </c>
      <c r="E425" s="219">
        <v>45099</v>
      </c>
      <c r="F425" s="273">
        <f t="shared" si="32"/>
        <v>0.64513888888905058</v>
      </c>
      <c r="G425" s="273">
        <f t="shared" si="33"/>
        <v>6.7097222222218988</v>
      </c>
      <c r="H425" s="273">
        <f t="shared" si="30"/>
        <v>7.3548611111109494</v>
      </c>
      <c r="I425" s="77">
        <f t="shared" si="34"/>
        <v>1.0872805851967987E-5</v>
      </c>
      <c r="J425" s="229">
        <f t="shared" si="31"/>
        <v>7.9967976929298906E-5</v>
      </c>
    </row>
    <row r="426" spans="1:10">
      <c r="A426" s="30" t="s">
        <v>264</v>
      </c>
      <c r="B426" s="63">
        <v>18062.060000000001</v>
      </c>
      <c r="C426" s="219">
        <v>45092</v>
      </c>
      <c r="D426" s="49">
        <v>45092.290972222225</v>
      </c>
      <c r="E426" s="219">
        <v>45099</v>
      </c>
      <c r="F426" s="273">
        <f t="shared" si="32"/>
        <v>0.64548611111240461</v>
      </c>
      <c r="G426" s="273">
        <f t="shared" si="33"/>
        <v>6.7090277777751908</v>
      </c>
      <c r="H426" s="273">
        <f t="shared" si="30"/>
        <v>7.3545138888875954</v>
      </c>
      <c r="I426" s="77">
        <f t="shared" si="34"/>
        <v>1.6848427562336731E-3</v>
      </c>
      <c r="J426" s="229">
        <f t="shared" si="31"/>
        <v>1.2391199451312207E-2</v>
      </c>
    </row>
    <row r="427" spans="1:10">
      <c r="A427" s="30" t="s">
        <v>264</v>
      </c>
      <c r="B427" s="63">
        <v>449.21</v>
      </c>
      <c r="C427" s="219">
        <v>45092</v>
      </c>
      <c r="D427" s="49">
        <v>45092.290972222225</v>
      </c>
      <c r="E427" s="219">
        <v>45099</v>
      </c>
      <c r="F427" s="273">
        <f t="shared" si="32"/>
        <v>0.64548611111240461</v>
      </c>
      <c r="G427" s="273">
        <f t="shared" si="33"/>
        <v>6.7090277777751908</v>
      </c>
      <c r="H427" s="273">
        <f t="shared" si="30"/>
        <v>7.3545138888875954</v>
      </c>
      <c r="I427" s="77">
        <f t="shared" si="34"/>
        <v>4.1902651996933249E-5</v>
      </c>
      <c r="J427" s="229">
        <f t="shared" si="31"/>
        <v>3.0817363609266912E-4</v>
      </c>
    </row>
    <row r="428" spans="1:10">
      <c r="A428" s="30" t="s">
        <v>264</v>
      </c>
      <c r="B428" s="63">
        <v>28.95</v>
      </c>
      <c r="C428" s="219">
        <v>45093</v>
      </c>
      <c r="D428" s="49">
        <v>45093.299305555556</v>
      </c>
      <c r="E428" s="219">
        <v>45099</v>
      </c>
      <c r="F428" s="273">
        <f t="shared" si="32"/>
        <v>0.64965277777810115</v>
      </c>
      <c r="G428" s="273">
        <f t="shared" si="33"/>
        <v>5.7006944444437977</v>
      </c>
      <c r="H428" s="273">
        <f t="shared" si="30"/>
        <v>6.3503472222218988</v>
      </c>
      <c r="I428" s="77">
        <f t="shared" si="34"/>
        <v>2.7004781178317884E-6</v>
      </c>
      <c r="J428" s="229">
        <f t="shared" si="31"/>
        <v>1.7148973714244118E-5</v>
      </c>
    </row>
    <row r="429" spans="1:10">
      <c r="A429" s="30" t="s">
        <v>264</v>
      </c>
      <c r="B429" s="63">
        <v>450.24</v>
      </c>
      <c r="C429" s="219">
        <v>45098</v>
      </c>
      <c r="D429" s="49">
        <v>45098.357638888891</v>
      </c>
      <c r="E429" s="219">
        <v>45106</v>
      </c>
      <c r="F429" s="273">
        <f t="shared" si="32"/>
        <v>0.67881944444525288</v>
      </c>
      <c r="G429" s="273">
        <f t="shared" si="33"/>
        <v>7.6423611111094942</v>
      </c>
      <c r="H429" s="273">
        <f t="shared" si="30"/>
        <v>8.3211805555547471</v>
      </c>
      <c r="I429" s="77">
        <f t="shared" si="34"/>
        <v>4.1998731183854383E-5</v>
      </c>
      <c r="J429" s="229">
        <f t="shared" si="31"/>
        <v>3.4947902528505989E-4</v>
      </c>
    </row>
    <row r="430" spans="1:10">
      <c r="A430" s="30" t="s">
        <v>264</v>
      </c>
      <c r="B430" s="63">
        <v>115.12</v>
      </c>
      <c r="C430" s="219">
        <v>45098</v>
      </c>
      <c r="D430" s="49">
        <v>45098.359722222223</v>
      </c>
      <c r="E430" s="219">
        <v>45106</v>
      </c>
      <c r="F430" s="273">
        <f t="shared" si="32"/>
        <v>0.67986111111167702</v>
      </c>
      <c r="G430" s="273">
        <f t="shared" si="33"/>
        <v>7.640277777776646</v>
      </c>
      <c r="H430" s="273">
        <f t="shared" si="30"/>
        <v>8.320138888888323</v>
      </c>
      <c r="I430" s="77">
        <f t="shared" si="34"/>
        <v>1.0738481551806407E-5</v>
      </c>
      <c r="J430" s="229">
        <f t="shared" si="31"/>
        <v>8.9345657966794309E-5</v>
      </c>
    </row>
    <row r="431" spans="1:10">
      <c r="A431" s="30" t="s">
        <v>264</v>
      </c>
      <c r="B431" s="63">
        <v>18731.62</v>
      </c>
      <c r="C431" s="219">
        <v>45078</v>
      </c>
      <c r="D431" s="49">
        <v>45078.330555555556</v>
      </c>
      <c r="E431" s="219">
        <v>45085</v>
      </c>
      <c r="F431" s="273">
        <f t="shared" si="32"/>
        <v>0.66527777777810115</v>
      </c>
      <c r="G431" s="273">
        <f t="shared" si="33"/>
        <v>6.6694444444437977</v>
      </c>
      <c r="H431" s="273">
        <f t="shared" si="30"/>
        <v>7.3347222222218988</v>
      </c>
      <c r="I431" s="77">
        <f t="shared" si="34"/>
        <v>1.747299824578248E-3</v>
      </c>
      <c r="J431" s="229">
        <f t="shared" si="31"/>
        <v>1.2815958852218501E-2</v>
      </c>
    </row>
    <row r="432" spans="1:10">
      <c r="A432" s="30" t="s">
        <v>264</v>
      </c>
      <c r="B432" s="63">
        <v>15.95</v>
      </c>
      <c r="C432" s="219">
        <v>45078</v>
      </c>
      <c r="D432" s="49">
        <v>45078.330555555556</v>
      </c>
      <c r="E432" s="219">
        <v>45085</v>
      </c>
      <c r="F432" s="273">
        <f t="shared" si="32"/>
        <v>0.66527777777810115</v>
      </c>
      <c r="G432" s="273">
        <f t="shared" si="33"/>
        <v>6.6694444444437977</v>
      </c>
      <c r="H432" s="273">
        <f t="shared" si="30"/>
        <v>7.3347222222218988</v>
      </c>
      <c r="I432" s="77">
        <f t="shared" si="34"/>
        <v>1.4878281858175137E-6</v>
      </c>
      <c r="J432" s="229">
        <f t="shared" si="31"/>
        <v>1.091280645736381E-5</v>
      </c>
    </row>
    <row r="433" spans="1:10">
      <c r="A433" s="30" t="s">
        <v>264</v>
      </c>
      <c r="B433" s="63">
        <v>28.97</v>
      </c>
      <c r="C433" s="219">
        <v>45079</v>
      </c>
      <c r="D433" s="49">
        <v>45079.332638888889</v>
      </c>
      <c r="E433" s="219">
        <v>45085</v>
      </c>
      <c r="F433" s="273">
        <f t="shared" si="32"/>
        <v>0.66631944444452529</v>
      </c>
      <c r="G433" s="273">
        <f t="shared" si="33"/>
        <v>5.6673611111109494</v>
      </c>
      <c r="H433" s="273">
        <f t="shared" si="30"/>
        <v>6.3336805555554747</v>
      </c>
      <c r="I433" s="77">
        <f t="shared" si="34"/>
        <v>2.7023437331118101E-6</v>
      </c>
      <c r="J433" s="229">
        <f t="shared" si="31"/>
        <v>1.7115781956837465E-5</v>
      </c>
    </row>
    <row r="434" spans="1:10">
      <c r="A434" s="30" t="s">
        <v>264</v>
      </c>
      <c r="B434" s="63">
        <v>15.85</v>
      </c>
      <c r="C434" s="219">
        <v>45085</v>
      </c>
      <c r="D434" s="49">
        <v>45085.347916666666</v>
      </c>
      <c r="E434" s="219">
        <v>45092</v>
      </c>
      <c r="F434" s="273">
        <f t="shared" si="32"/>
        <v>0.67395833333284827</v>
      </c>
      <c r="G434" s="273">
        <f t="shared" si="33"/>
        <v>6.6520833333343035</v>
      </c>
      <c r="H434" s="273">
        <f t="shared" si="30"/>
        <v>7.3260416666671517</v>
      </c>
      <c r="I434" s="77">
        <f t="shared" si="34"/>
        <v>1.4785001094174038E-6</v>
      </c>
      <c r="J434" s="229">
        <f t="shared" si="31"/>
        <v>1.0831553405763843E-5</v>
      </c>
    </row>
    <row r="435" spans="1:10">
      <c r="A435" s="30" t="s">
        <v>264</v>
      </c>
      <c r="B435" s="63">
        <v>115.1</v>
      </c>
      <c r="C435" s="219">
        <v>45083</v>
      </c>
      <c r="D435" s="49">
        <v>45083.328472222223</v>
      </c>
      <c r="E435" s="219">
        <v>45092</v>
      </c>
      <c r="F435" s="273">
        <f t="shared" si="32"/>
        <v>0.66423611111167702</v>
      </c>
      <c r="G435" s="273">
        <f t="shared" si="33"/>
        <v>8.671527777776646</v>
      </c>
      <c r="H435" s="273">
        <f t="shared" si="30"/>
        <v>9.335763888888323</v>
      </c>
      <c r="I435" s="77">
        <f t="shared" si="34"/>
        <v>1.0736615936526384E-5</v>
      </c>
      <c r="J435" s="229">
        <f t="shared" si="31"/>
        <v>1.0023451134908589E-4</v>
      </c>
    </row>
    <row r="436" spans="1:10">
      <c r="A436" s="30" t="s">
        <v>264</v>
      </c>
      <c r="B436" s="63">
        <v>422.48</v>
      </c>
      <c r="C436" s="219">
        <v>44929</v>
      </c>
      <c r="D436" s="49">
        <v>44929.287499999999</v>
      </c>
      <c r="E436" s="219">
        <v>44938</v>
      </c>
      <c r="F436" s="273">
        <f t="shared" si="32"/>
        <v>0.6437499999992724</v>
      </c>
      <c r="G436" s="273">
        <f t="shared" si="33"/>
        <v>8.7125000000014552</v>
      </c>
      <c r="H436" s="273">
        <f t="shared" si="30"/>
        <v>9.3562500000007276</v>
      </c>
      <c r="I436" s="77">
        <f t="shared" si="34"/>
        <v>3.9409257175183901E-5</v>
      </c>
      <c r="J436" s="229">
        <f t="shared" si="31"/>
        <v>3.6872286244534304E-4</v>
      </c>
    </row>
    <row r="437" spans="1:10">
      <c r="A437" s="30" t="s">
        <v>264</v>
      </c>
      <c r="B437" s="63">
        <v>31.32</v>
      </c>
      <c r="C437" s="219">
        <v>44929</v>
      </c>
      <c r="D437" s="49">
        <v>44929.287499999999</v>
      </c>
      <c r="E437" s="219">
        <v>44938</v>
      </c>
      <c r="F437" s="273">
        <f t="shared" si="32"/>
        <v>0.6437499999992724</v>
      </c>
      <c r="G437" s="273">
        <f t="shared" si="33"/>
        <v>8.7125000000014552</v>
      </c>
      <c r="H437" s="273">
        <f t="shared" si="30"/>
        <v>9.3562500000007276</v>
      </c>
      <c r="I437" s="77">
        <f t="shared" si="34"/>
        <v>2.9215535285143905E-6</v>
      </c>
      <c r="J437" s="229">
        <f t="shared" si="31"/>
        <v>2.7334785201164891E-5</v>
      </c>
    </row>
    <row r="438" spans="1:10">
      <c r="A438" s="30" t="s">
        <v>264</v>
      </c>
      <c r="B438" s="63">
        <v>23390.44</v>
      </c>
      <c r="C438" s="219">
        <v>44929</v>
      </c>
      <c r="D438" s="49">
        <v>44929.288194444445</v>
      </c>
      <c r="E438" s="219">
        <v>44938</v>
      </c>
      <c r="F438" s="273">
        <f t="shared" si="32"/>
        <v>0.64409722222262644</v>
      </c>
      <c r="G438" s="273">
        <f t="shared" si="33"/>
        <v>8.7118055555547471</v>
      </c>
      <c r="H438" s="273">
        <f t="shared" si="30"/>
        <v>9.3559027777773736</v>
      </c>
      <c r="I438" s="77">
        <f t="shared" si="34"/>
        <v>2.1818781135218433E-3</v>
      </c>
      <c r="J438" s="229">
        <f t="shared" si="31"/>
        <v>2.041343950307067E-2</v>
      </c>
    </row>
    <row r="439" spans="1:10">
      <c r="A439" s="30" t="s">
        <v>264</v>
      </c>
      <c r="B439" s="63">
        <v>395.39</v>
      </c>
      <c r="C439" s="219">
        <v>44929</v>
      </c>
      <c r="D439" s="49">
        <v>44929.289583333331</v>
      </c>
      <c r="E439" s="219">
        <v>44938</v>
      </c>
      <c r="F439" s="273">
        <f t="shared" si="32"/>
        <v>0.64479166666569654</v>
      </c>
      <c r="G439" s="273">
        <f t="shared" si="33"/>
        <v>8.7104166666686069</v>
      </c>
      <c r="H439" s="273">
        <f t="shared" si="30"/>
        <v>9.3552083333343035</v>
      </c>
      <c r="I439" s="77">
        <f t="shared" si="34"/>
        <v>3.6882281278394155E-5</v>
      </c>
      <c r="J439" s="229">
        <f t="shared" si="31"/>
        <v>3.4504142516801275E-4</v>
      </c>
    </row>
    <row r="440" spans="1:10">
      <c r="A440" s="30" t="s">
        <v>264</v>
      </c>
      <c r="B440" s="63">
        <v>188.3</v>
      </c>
      <c r="C440" s="219">
        <v>44930</v>
      </c>
      <c r="D440" s="49">
        <v>44930.290972222225</v>
      </c>
      <c r="E440" s="219">
        <v>44938</v>
      </c>
      <c r="F440" s="273">
        <f t="shared" si="32"/>
        <v>0.64548611111240461</v>
      </c>
      <c r="G440" s="273">
        <f t="shared" si="33"/>
        <v>7.7090277777751908</v>
      </c>
      <c r="H440" s="273">
        <f t="shared" si="30"/>
        <v>8.3545138888875954</v>
      </c>
      <c r="I440" s="77">
        <f t="shared" si="34"/>
        <v>1.7564767861406762E-5</v>
      </c>
      <c r="J440" s="229">
        <f t="shared" si="31"/>
        <v>1.4674509705320927E-4</v>
      </c>
    </row>
    <row r="441" spans="1:10">
      <c r="A441" s="30" t="s">
        <v>264</v>
      </c>
      <c r="B441" s="63">
        <v>29.37</v>
      </c>
      <c r="C441" s="219">
        <v>44930</v>
      </c>
      <c r="D441" s="49">
        <v>44930.290972222225</v>
      </c>
      <c r="E441" s="219">
        <v>44938</v>
      </c>
      <c r="F441" s="273">
        <f t="shared" si="32"/>
        <v>0.64548611111240461</v>
      </c>
      <c r="G441" s="273">
        <f t="shared" si="33"/>
        <v>7.7090277777751908</v>
      </c>
      <c r="H441" s="273">
        <f t="shared" si="30"/>
        <v>8.3545138888875954</v>
      </c>
      <c r="I441" s="77">
        <f t="shared" si="34"/>
        <v>2.7396560387122494E-6</v>
      </c>
      <c r="J441" s="229">
        <f t="shared" si="31"/>
        <v>2.2888494426196259E-5</v>
      </c>
    </row>
    <row r="442" spans="1:10">
      <c r="A442" s="30" t="s">
        <v>264</v>
      </c>
      <c r="B442" s="63">
        <v>29.31</v>
      </c>
      <c r="C442" s="219">
        <v>44930</v>
      </c>
      <c r="D442" s="49">
        <v>44930.291666666664</v>
      </c>
      <c r="E442" s="219">
        <v>44938</v>
      </c>
      <c r="F442" s="273">
        <f t="shared" si="32"/>
        <v>0.64583333333212067</v>
      </c>
      <c r="G442" s="273">
        <f t="shared" si="33"/>
        <v>7.7083333333357587</v>
      </c>
      <c r="H442" s="273">
        <f t="shared" si="30"/>
        <v>8.3541666666678793</v>
      </c>
      <c r="I442" s="77">
        <f t="shared" si="34"/>
        <v>2.7340591928721835E-6</v>
      </c>
      <c r="J442" s="229">
        <f t="shared" si="31"/>
        <v>2.2840786173789682E-5</v>
      </c>
    </row>
    <row r="443" spans="1:10">
      <c r="A443" s="30" t="s">
        <v>264</v>
      </c>
      <c r="B443" s="63">
        <v>22095.29</v>
      </c>
      <c r="C443" s="219">
        <v>44931</v>
      </c>
      <c r="D443" s="49">
        <v>44931.507638888892</v>
      </c>
      <c r="E443" s="219">
        <v>44938</v>
      </c>
      <c r="F443" s="273">
        <f t="shared" si="32"/>
        <v>0.75381944444598048</v>
      </c>
      <c r="G443" s="273">
        <f t="shared" si="33"/>
        <v>6.492361111108039</v>
      </c>
      <c r="H443" s="273">
        <f t="shared" si="30"/>
        <v>7.2461805555540195</v>
      </c>
      <c r="I443" s="77">
        <f t="shared" si="34"/>
        <v>2.0610655320258218E-3</v>
      </c>
      <c r="J443" s="229">
        <f t="shared" si="31"/>
        <v>1.4934852981888111E-2</v>
      </c>
    </row>
    <row r="444" spans="1:10">
      <c r="A444" s="30" t="s">
        <v>264</v>
      </c>
      <c r="B444" s="63">
        <v>16.28</v>
      </c>
      <c r="C444" s="219">
        <v>44931</v>
      </c>
      <c r="D444" s="49">
        <v>44931.507638888892</v>
      </c>
      <c r="E444" s="219">
        <v>44938</v>
      </c>
      <c r="F444" s="273">
        <f t="shared" si="32"/>
        <v>0.75381944444598048</v>
      </c>
      <c r="G444" s="273">
        <f t="shared" si="33"/>
        <v>6.492361111108039</v>
      </c>
      <c r="H444" s="273">
        <f t="shared" si="30"/>
        <v>7.2461805555540195</v>
      </c>
      <c r="I444" s="77">
        <f t="shared" si="34"/>
        <v>1.5186108379378762E-6</v>
      </c>
      <c r="J444" s="229">
        <f t="shared" si="31"/>
        <v>1.1004128325319034E-5</v>
      </c>
    </row>
    <row r="445" spans="1:10">
      <c r="A445" s="30" t="s">
        <v>264</v>
      </c>
      <c r="B445" s="63">
        <v>188.53</v>
      </c>
      <c r="C445" s="219">
        <v>44931</v>
      </c>
      <c r="D445" s="49">
        <v>44931.509027777778</v>
      </c>
      <c r="E445" s="219">
        <v>44938</v>
      </c>
      <c r="F445" s="273">
        <f t="shared" si="32"/>
        <v>0.75451388888905058</v>
      </c>
      <c r="G445" s="273">
        <f t="shared" si="33"/>
        <v>6.4909722222218988</v>
      </c>
      <c r="H445" s="273">
        <f t="shared" si="30"/>
        <v>7.2454861111109494</v>
      </c>
      <c r="I445" s="77">
        <f t="shared" si="34"/>
        <v>1.7586222437127014E-5</v>
      </c>
      <c r="J445" s="229">
        <f t="shared" si="31"/>
        <v>1.2742073041511153E-4</v>
      </c>
    </row>
    <row r="446" spans="1:10">
      <c r="A446" s="30" t="s">
        <v>264</v>
      </c>
      <c r="B446" s="63">
        <v>188.38</v>
      </c>
      <c r="C446" s="219">
        <v>44929</v>
      </c>
      <c r="D446" s="49">
        <v>44929.55</v>
      </c>
      <c r="E446" s="219">
        <v>44938</v>
      </c>
      <c r="F446" s="273">
        <f t="shared" si="32"/>
        <v>0.77500000000145519</v>
      </c>
      <c r="G446" s="273">
        <f t="shared" si="33"/>
        <v>8.4499999999970896</v>
      </c>
      <c r="H446" s="273">
        <f t="shared" si="30"/>
        <v>9.2249999999985448</v>
      </c>
      <c r="I446" s="77">
        <f t="shared" si="34"/>
        <v>1.7572230322526849E-5</v>
      </c>
      <c r="J446" s="229">
        <f t="shared" si="31"/>
        <v>1.6210382472528462E-4</v>
      </c>
    </row>
    <row r="447" spans="1:10">
      <c r="A447" s="30" t="s">
        <v>264</v>
      </c>
      <c r="B447" s="63">
        <v>29.39</v>
      </c>
      <c r="C447" s="219">
        <v>44929</v>
      </c>
      <c r="D447" s="49">
        <v>44929.55</v>
      </c>
      <c r="E447" s="219">
        <v>44938</v>
      </c>
      <c r="F447" s="273">
        <f t="shared" si="32"/>
        <v>0.77500000000145519</v>
      </c>
      <c r="G447" s="273">
        <f t="shared" si="33"/>
        <v>8.4499999999970896</v>
      </c>
      <c r="H447" s="273">
        <f t="shared" si="30"/>
        <v>9.2249999999985448</v>
      </c>
      <c r="I447" s="77">
        <f t="shared" si="34"/>
        <v>2.7415216539922716E-6</v>
      </c>
      <c r="J447" s="229">
        <f t="shared" si="31"/>
        <v>2.5290537258074716E-5</v>
      </c>
    </row>
    <row r="448" spans="1:10">
      <c r="A448" s="30" t="s">
        <v>264</v>
      </c>
      <c r="B448" s="63">
        <v>316.55</v>
      </c>
      <c r="C448" s="219">
        <v>44929</v>
      </c>
      <c r="D448" s="49">
        <v>44929.550694444442</v>
      </c>
      <c r="E448" s="219">
        <v>44938</v>
      </c>
      <c r="F448" s="273">
        <f t="shared" si="32"/>
        <v>0.77534722222117125</v>
      </c>
      <c r="G448" s="273">
        <f t="shared" si="33"/>
        <v>8.4493055555576575</v>
      </c>
      <c r="H448" s="273">
        <f t="shared" si="30"/>
        <v>9.2246527777788287</v>
      </c>
      <c r="I448" s="77">
        <f t="shared" si="34"/>
        <v>2.9528025844547587E-5</v>
      </c>
      <c r="J448" s="229">
        <f t="shared" si="31"/>
        <v>2.7238578562923093E-4</v>
      </c>
    </row>
    <row r="449" spans="1:10">
      <c r="A449" s="30" t="s">
        <v>264</v>
      </c>
      <c r="B449" s="63">
        <v>16.149999999999999</v>
      </c>
      <c r="C449" s="219">
        <v>44930</v>
      </c>
      <c r="D449" s="49">
        <v>44930.57916666667</v>
      </c>
      <c r="E449" s="219">
        <v>44938</v>
      </c>
      <c r="F449" s="273">
        <f t="shared" si="32"/>
        <v>0.78958333333503106</v>
      </c>
      <c r="G449" s="273">
        <f t="shared" si="33"/>
        <v>7.4208333333299379</v>
      </c>
      <c r="H449" s="273">
        <f t="shared" si="30"/>
        <v>8.2104166666649689</v>
      </c>
      <c r="I449" s="77">
        <f t="shared" si="34"/>
        <v>1.5064843386177333E-6</v>
      </c>
      <c r="J449" s="229">
        <f t="shared" si="31"/>
        <v>1.236886412185679E-5</v>
      </c>
    </row>
    <row r="450" spans="1:10">
      <c r="A450" s="30" t="s">
        <v>264</v>
      </c>
      <c r="B450" s="63">
        <v>16.14</v>
      </c>
      <c r="C450" s="219">
        <v>44928</v>
      </c>
      <c r="D450" s="49">
        <v>44928.548611111109</v>
      </c>
      <c r="E450" s="219">
        <v>44938</v>
      </c>
      <c r="F450" s="273">
        <f t="shared" si="32"/>
        <v>0.77430555555474712</v>
      </c>
      <c r="G450" s="273">
        <f t="shared" si="33"/>
        <v>9.4513888888905058</v>
      </c>
      <c r="H450" s="273">
        <f t="shared" si="30"/>
        <v>10.225694444445253</v>
      </c>
      <c r="I450" s="77">
        <f t="shared" si="34"/>
        <v>1.5055515309777225E-6</v>
      </c>
      <c r="J450" s="229">
        <f t="shared" si="31"/>
        <v>1.5395309926144943E-5</v>
      </c>
    </row>
    <row r="451" spans="1:10">
      <c r="A451" s="30" t="s">
        <v>264</v>
      </c>
      <c r="B451" s="63">
        <v>188.5</v>
      </c>
      <c r="C451" s="219">
        <v>44928</v>
      </c>
      <c r="D451" s="49">
        <v>44928.548611111109</v>
      </c>
      <c r="E451" s="219">
        <v>44938</v>
      </c>
      <c r="F451" s="273">
        <f t="shared" si="32"/>
        <v>0.77430555555474712</v>
      </c>
      <c r="G451" s="273">
        <f t="shared" si="33"/>
        <v>9.4513888888905058</v>
      </c>
      <c r="H451" s="273">
        <f t="shared" si="30"/>
        <v>10.225694444445253</v>
      </c>
      <c r="I451" s="77">
        <f t="shared" si="34"/>
        <v>1.7583424014206979E-5</v>
      </c>
      <c r="J451" s="229">
        <f t="shared" si="31"/>
        <v>1.7980272125640157E-4</v>
      </c>
    </row>
    <row r="452" spans="1:10">
      <c r="A452" s="30" t="s">
        <v>264</v>
      </c>
      <c r="B452" s="63">
        <v>188.45</v>
      </c>
      <c r="C452" s="219">
        <v>44929</v>
      </c>
      <c r="D452" s="49">
        <v>44929.551388888889</v>
      </c>
      <c r="E452" s="219">
        <v>44938</v>
      </c>
      <c r="F452" s="273">
        <f t="shared" si="32"/>
        <v>0.77569444444452529</v>
      </c>
      <c r="G452" s="273">
        <f t="shared" si="33"/>
        <v>8.4486111111109494</v>
      </c>
      <c r="H452" s="273">
        <f t="shared" si="30"/>
        <v>9.2243055555554747</v>
      </c>
      <c r="I452" s="77">
        <f t="shared" si="34"/>
        <v>1.7578759976006923E-5</v>
      </c>
      <c r="J452" s="229">
        <f t="shared" si="31"/>
        <v>1.6215185330645688E-4</v>
      </c>
    </row>
    <row r="453" spans="1:10">
      <c r="A453" s="30" t="s">
        <v>264</v>
      </c>
      <c r="B453" s="63">
        <v>29.4</v>
      </c>
      <c r="C453" s="219">
        <v>44929</v>
      </c>
      <c r="D453" s="49">
        <v>44929.551388888889</v>
      </c>
      <c r="E453" s="219">
        <v>44938</v>
      </c>
      <c r="F453" s="273">
        <f t="shared" si="32"/>
        <v>0.77569444444452529</v>
      </c>
      <c r="G453" s="273">
        <f t="shared" si="33"/>
        <v>8.4486111111109494</v>
      </c>
      <c r="H453" s="273">
        <f t="shared" si="30"/>
        <v>9.2243055555554747</v>
      </c>
      <c r="I453" s="77">
        <f t="shared" si="34"/>
        <v>2.7424544616322824E-6</v>
      </c>
      <c r="J453" s="229">
        <f t="shared" si="31"/>
        <v>2.5297237926292561E-5</v>
      </c>
    </row>
    <row r="454" spans="1:10">
      <c r="A454" s="30" t="s">
        <v>264</v>
      </c>
      <c r="B454" s="63">
        <v>121.67</v>
      </c>
      <c r="C454" s="219">
        <v>44929</v>
      </c>
      <c r="D454" s="49">
        <v>44929.552083333336</v>
      </c>
      <c r="E454" s="219">
        <v>44938</v>
      </c>
      <c r="F454" s="273">
        <f t="shared" si="32"/>
        <v>0.77604166666787933</v>
      </c>
      <c r="G454" s="273">
        <f t="shared" si="33"/>
        <v>8.4479166666642413</v>
      </c>
      <c r="H454" s="273">
        <f t="shared" si="30"/>
        <v>9.2239583333321207</v>
      </c>
      <c r="I454" s="77">
        <f t="shared" si="34"/>
        <v>1.1349470556013599E-5</v>
      </c>
      <c r="J454" s="229">
        <f t="shared" si="31"/>
        <v>1.0468704351404917E-4</v>
      </c>
    </row>
    <row r="455" spans="1:10">
      <c r="A455" s="30" t="s">
        <v>264</v>
      </c>
      <c r="B455" s="63">
        <v>22996.45</v>
      </c>
      <c r="C455" s="219">
        <v>44929</v>
      </c>
      <c r="D455" s="49">
        <v>44929.552777777775</v>
      </c>
      <c r="E455" s="219">
        <v>44938</v>
      </c>
      <c r="F455" s="273">
        <f t="shared" si="32"/>
        <v>0.77638888888759539</v>
      </c>
      <c r="G455" s="273">
        <f t="shared" si="33"/>
        <v>8.4472222222248092</v>
      </c>
      <c r="H455" s="273">
        <f t="shared" ref="H455:H518" si="35">SUM(F455:G455)</f>
        <v>9.2236111111124046</v>
      </c>
      <c r="I455" s="77">
        <f t="shared" si="34"/>
        <v>2.1451264253130511E-3</v>
      </c>
      <c r="J455" s="229">
        <f t="shared" ref="J455:J518" si="36">+H455*I455</f>
        <v>1.9785811931258293E-2</v>
      </c>
    </row>
    <row r="456" spans="1:10">
      <c r="A456" s="30" t="s">
        <v>264</v>
      </c>
      <c r="B456" s="63">
        <v>325.16000000000003</v>
      </c>
      <c r="C456" s="219">
        <v>44929</v>
      </c>
      <c r="D456" s="49">
        <v>44930.580555555556</v>
      </c>
      <c r="E456" s="219">
        <v>44938</v>
      </c>
      <c r="F456" s="273">
        <f t="shared" ref="F456:F519" si="37">(D456-C456+1)/2</f>
        <v>1.2902777777781012</v>
      </c>
      <c r="G456" s="273">
        <f t="shared" ref="G456:G519" si="38">E456-D456</f>
        <v>7.4194444444437977</v>
      </c>
      <c r="H456" s="273">
        <f t="shared" si="35"/>
        <v>8.7097222222218988</v>
      </c>
      <c r="I456" s="77">
        <f t="shared" si="34"/>
        <v>3.0331173222597041E-5</v>
      </c>
      <c r="J456" s="229">
        <f t="shared" si="36"/>
        <v>2.6417609344291527E-4</v>
      </c>
    </row>
    <row r="457" spans="1:10">
      <c r="A457" s="30" t="s">
        <v>264</v>
      </c>
      <c r="B457" s="63">
        <v>30.19</v>
      </c>
      <c r="C457" s="219">
        <v>44929</v>
      </c>
      <c r="D457" s="49">
        <v>44930.580555555556</v>
      </c>
      <c r="E457" s="219">
        <v>44938</v>
      </c>
      <c r="F457" s="273">
        <f t="shared" si="37"/>
        <v>1.2902777777781012</v>
      </c>
      <c r="G457" s="273">
        <f t="shared" si="38"/>
        <v>7.4194444444437977</v>
      </c>
      <c r="H457" s="273">
        <f t="shared" si="35"/>
        <v>8.7097222222218988</v>
      </c>
      <c r="I457" s="77">
        <f t="shared" si="34"/>
        <v>2.8161462651931498E-6</v>
      </c>
      <c r="J457" s="229">
        <f t="shared" si="36"/>
        <v>2.4527851706979982E-5</v>
      </c>
    </row>
    <row r="458" spans="1:10">
      <c r="A458" s="30" t="s">
        <v>264</v>
      </c>
      <c r="B458" s="63">
        <v>118.95</v>
      </c>
      <c r="C458" s="219">
        <v>44931</v>
      </c>
      <c r="D458" s="49">
        <v>44931.594444444447</v>
      </c>
      <c r="E458" s="219">
        <v>44938</v>
      </c>
      <c r="F458" s="273">
        <f t="shared" si="37"/>
        <v>0.79722222222335404</v>
      </c>
      <c r="G458" s="273">
        <f t="shared" si="38"/>
        <v>6.4055555555532919</v>
      </c>
      <c r="H458" s="273">
        <f t="shared" si="35"/>
        <v>7.202777777776646</v>
      </c>
      <c r="I458" s="77">
        <f t="shared" ref="I458:I521" si="39">+B458/B$3693</f>
        <v>1.1095746877930612E-5</v>
      </c>
      <c r="J458" s="229">
        <f t="shared" si="36"/>
        <v>7.9920199040193216E-5</v>
      </c>
    </row>
    <row r="459" spans="1:10">
      <c r="A459" s="30" t="s">
        <v>264</v>
      </c>
      <c r="B459" s="63">
        <v>16.09</v>
      </c>
      <c r="C459" s="219">
        <v>44931</v>
      </c>
      <c r="D459" s="49">
        <v>44931.585416666669</v>
      </c>
      <c r="E459" s="219">
        <v>44938</v>
      </c>
      <c r="F459" s="273">
        <f t="shared" si="37"/>
        <v>0.79270833333430346</v>
      </c>
      <c r="G459" s="273">
        <f t="shared" si="38"/>
        <v>6.4145833333313931</v>
      </c>
      <c r="H459" s="273">
        <f t="shared" si="35"/>
        <v>7.2072916666656965</v>
      </c>
      <c r="I459" s="77">
        <f t="shared" si="39"/>
        <v>1.5008874927776676E-6</v>
      </c>
      <c r="J459" s="229">
        <f t="shared" si="36"/>
        <v>1.0817333919299255E-5</v>
      </c>
    </row>
    <row r="460" spans="1:10">
      <c r="A460" s="30" t="s">
        <v>264</v>
      </c>
      <c r="B460" s="63">
        <v>16.16</v>
      </c>
      <c r="C460" s="219">
        <v>44928</v>
      </c>
      <c r="D460" s="49">
        <v>44928.602083333331</v>
      </c>
      <c r="E460" s="219">
        <v>44938</v>
      </c>
      <c r="F460" s="273">
        <f t="shared" si="37"/>
        <v>0.80104166666569654</v>
      </c>
      <c r="G460" s="273">
        <f t="shared" si="38"/>
        <v>9.3979166666686069</v>
      </c>
      <c r="H460" s="273">
        <f t="shared" si="35"/>
        <v>10.198958333334303</v>
      </c>
      <c r="I460" s="77">
        <f t="shared" si="39"/>
        <v>1.5074171462577444E-6</v>
      </c>
      <c r="J460" s="229">
        <f t="shared" si="36"/>
        <v>1.5374084665636436E-5</v>
      </c>
    </row>
    <row r="461" spans="1:10">
      <c r="A461" s="30" t="s">
        <v>264</v>
      </c>
      <c r="B461" s="63">
        <v>188.83</v>
      </c>
      <c r="C461" s="219">
        <v>44928</v>
      </c>
      <c r="D461" s="49">
        <v>44928.602083333331</v>
      </c>
      <c r="E461" s="219">
        <v>44938</v>
      </c>
      <c r="F461" s="273">
        <f t="shared" si="37"/>
        <v>0.80104166666569654</v>
      </c>
      <c r="G461" s="273">
        <f t="shared" si="38"/>
        <v>9.3979166666686069</v>
      </c>
      <c r="H461" s="273">
        <f t="shared" si="35"/>
        <v>10.198958333334303</v>
      </c>
      <c r="I461" s="77">
        <f t="shared" si="39"/>
        <v>1.7614206666327343E-5</v>
      </c>
      <c r="J461" s="229">
        <f t="shared" si="36"/>
        <v>1.7964655986461189E-4</v>
      </c>
    </row>
    <row r="462" spans="1:10">
      <c r="A462" s="30" t="s">
        <v>264</v>
      </c>
      <c r="B462" s="63">
        <v>7.74</v>
      </c>
      <c r="C462" s="219">
        <v>44929</v>
      </c>
      <c r="D462" s="49">
        <v>44929.559027777781</v>
      </c>
      <c r="E462" s="219">
        <v>44938</v>
      </c>
      <c r="F462" s="273">
        <f t="shared" si="37"/>
        <v>0.77951388889050577</v>
      </c>
      <c r="G462" s="273">
        <f t="shared" si="38"/>
        <v>8.4409722222189885</v>
      </c>
      <c r="H462" s="273">
        <f t="shared" si="35"/>
        <v>9.2204861111094942</v>
      </c>
      <c r="I462" s="77">
        <f t="shared" si="39"/>
        <v>7.2199311336849886E-7</v>
      </c>
      <c r="J462" s="229">
        <f t="shared" si="36"/>
        <v>6.6571274741309459E-6</v>
      </c>
    </row>
    <row r="463" spans="1:10">
      <c r="A463" s="30" t="s">
        <v>264</v>
      </c>
      <c r="B463" s="63">
        <v>315.04000000000002</v>
      </c>
      <c r="C463" s="219">
        <v>44931</v>
      </c>
      <c r="D463" s="49">
        <v>44931.586111111108</v>
      </c>
      <c r="E463" s="219">
        <v>44938</v>
      </c>
      <c r="F463" s="273">
        <f t="shared" si="37"/>
        <v>0.79305555555401952</v>
      </c>
      <c r="G463" s="273">
        <f t="shared" si="38"/>
        <v>6.413888888891961</v>
      </c>
      <c r="H463" s="273">
        <f t="shared" si="35"/>
        <v>7.2069444444459805</v>
      </c>
      <c r="I463" s="77">
        <f t="shared" si="39"/>
        <v>2.938717189090593E-5</v>
      </c>
      <c r="J463" s="229">
        <f t="shared" si="36"/>
        <v>2.1179171519714358E-4</v>
      </c>
    </row>
    <row r="464" spans="1:10">
      <c r="A464" s="30" t="s">
        <v>264</v>
      </c>
      <c r="B464" s="63">
        <v>193.93</v>
      </c>
      <c r="C464" s="219">
        <v>44931</v>
      </c>
      <c r="D464" s="49">
        <v>44931.595833333333</v>
      </c>
      <c r="E464" s="219">
        <v>44938</v>
      </c>
      <c r="F464" s="273">
        <f t="shared" si="37"/>
        <v>0.79791666666642413</v>
      </c>
      <c r="G464" s="273">
        <f t="shared" si="38"/>
        <v>6.4041666666671517</v>
      </c>
      <c r="H464" s="273">
        <f t="shared" si="35"/>
        <v>7.2020833333335759</v>
      </c>
      <c r="I464" s="77">
        <f t="shared" si="39"/>
        <v>1.8089938562732944E-5</v>
      </c>
      <c r="J464" s="229">
        <f t="shared" si="36"/>
        <v>1.3028524502368727E-4</v>
      </c>
    </row>
    <row r="465" spans="1:10">
      <c r="A465" s="30" t="s">
        <v>264</v>
      </c>
      <c r="B465" s="63">
        <v>30.25</v>
      </c>
      <c r="C465" s="219">
        <v>44931</v>
      </c>
      <c r="D465" s="49">
        <v>44931.595833333333</v>
      </c>
      <c r="E465" s="219">
        <v>44938</v>
      </c>
      <c r="F465" s="273">
        <f t="shared" si="37"/>
        <v>0.79791666666642413</v>
      </c>
      <c r="G465" s="273">
        <f t="shared" si="38"/>
        <v>6.4041666666671517</v>
      </c>
      <c r="H465" s="273">
        <f t="shared" si="35"/>
        <v>7.2020833333335759</v>
      </c>
      <c r="I465" s="77">
        <f t="shared" si="39"/>
        <v>2.8217431110332158E-6</v>
      </c>
      <c r="J465" s="229">
        <f t="shared" si="36"/>
        <v>2.0322429030921158E-5</v>
      </c>
    </row>
    <row r="466" spans="1:10">
      <c r="A466" s="30" t="s">
        <v>264</v>
      </c>
      <c r="B466" s="63">
        <v>16.14</v>
      </c>
      <c r="C466" s="219">
        <v>44928</v>
      </c>
      <c r="D466" s="49">
        <v>44928.603472222225</v>
      </c>
      <c r="E466" s="219">
        <v>44938</v>
      </c>
      <c r="F466" s="273">
        <f t="shared" si="37"/>
        <v>0.80173611111240461</v>
      </c>
      <c r="G466" s="273">
        <f t="shared" si="38"/>
        <v>9.3965277777751908</v>
      </c>
      <c r="H466" s="273">
        <f t="shared" si="35"/>
        <v>10.198263888887595</v>
      </c>
      <c r="I466" s="77">
        <f t="shared" si="39"/>
        <v>1.5055515309777225E-6</v>
      </c>
      <c r="J466" s="229">
        <f t="shared" si="36"/>
        <v>1.5354011811229541E-5</v>
      </c>
    </row>
    <row r="467" spans="1:10">
      <c r="A467" s="30" t="s">
        <v>264</v>
      </c>
      <c r="B467" s="63">
        <v>188.33</v>
      </c>
      <c r="C467" s="219">
        <v>44930</v>
      </c>
      <c r="D467" s="49">
        <v>44930.563888888886</v>
      </c>
      <c r="E467" s="219">
        <v>44938</v>
      </c>
      <c r="F467" s="273">
        <f t="shared" si="37"/>
        <v>0.7819444444430701</v>
      </c>
      <c r="G467" s="273">
        <f t="shared" si="38"/>
        <v>7.4361111111138598</v>
      </c>
      <c r="H467" s="273">
        <f t="shared" si="35"/>
        <v>8.2180555555569299</v>
      </c>
      <c r="I467" s="77">
        <f t="shared" si="39"/>
        <v>1.7567566284326797E-5</v>
      </c>
      <c r="J467" s="229">
        <f t="shared" si="36"/>
        <v>1.4437123570052644E-4</v>
      </c>
    </row>
    <row r="468" spans="1:10">
      <c r="A468" s="30" t="s">
        <v>264</v>
      </c>
      <c r="B468" s="63">
        <v>29.38</v>
      </c>
      <c r="C468" s="219">
        <v>44930</v>
      </c>
      <c r="D468" s="49">
        <v>44930.563888888886</v>
      </c>
      <c r="E468" s="219">
        <v>44938</v>
      </c>
      <c r="F468" s="273">
        <f t="shared" si="37"/>
        <v>0.7819444444430701</v>
      </c>
      <c r="G468" s="273">
        <f t="shared" si="38"/>
        <v>7.4361111111138598</v>
      </c>
      <c r="H468" s="273">
        <f t="shared" si="35"/>
        <v>8.2180555555569299</v>
      </c>
      <c r="I468" s="77">
        <f t="shared" si="39"/>
        <v>2.7405888463522603E-6</v>
      </c>
      <c r="J468" s="229">
        <f t="shared" si="36"/>
        <v>2.2522311394262551E-5</v>
      </c>
    </row>
    <row r="469" spans="1:10">
      <c r="A469" s="30" t="s">
        <v>264</v>
      </c>
      <c r="B469" s="63">
        <v>188.53</v>
      </c>
      <c r="C469" s="219">
        <v>44930</v>
      </c>
      <c r="D469" s="49">
        <v>44930.564583333333</v>
      </c>
      <c r="E469" s="219">
        <v>44938</v>
      </c>
      <c r="F469" s="273">
        <f t="shared" si="37"/>
        <v>0.78229166666642413</v>
      </c>
      <c r="G469" s="273">
        <f t="shared" si="38"/>
        <v>7.4354166666671517</v>
      </c>
      <c r="H469" s="273">
        <f t="shared" si="35"/>
        <v>8.2177083333335759</v>
      </c>
      <c r="I469" s="77">
        <f t="shared" si="39"/>
        <v>1.7586222437127014E-5</v>
      </c>
      <c r="J469" s="229">
        <f t="shared" si="36"/>
        <v>1.4451844667343657E-4</v>
      </c>
    </row>
    <row r="470" spans="1:10">
      <c r="A470" s="30" t="s">
        <v>264</v>
      </c>
      <c r="B470" s="63">
        <v>29.29</v>
      </c>
      <c r="C470" s="219">
        <v>44931</v>
      </c>
      <c r="D470" s="49">
        <v>44931.586805555555</v>
      </c>
      <c r="E470" s="219">
        <v>44938</v>
      </c>
      <c r="F470" s="273">
        <f t="shared" si="37"/>
        <v>0.79340277777737356</v>
      </c>
      <c r="G470" s="273">
        <f t="shared" si="38"/>
        <v>6.4131944444452529</v>
      </c>
      <c r="H470" s="273">
        <f t="shared" si="35"/>
        <v>7.2065972222226264</v>
      </c>
      <c r="I470" s="77">
        <f t="shared" si="39"/>
        <v>2.7321935775921618E-6</v>
      </c>
      <c r="J470" s="229">
        <f t="shared" si="36"/>
        <v>1.9689818646850173E-5</v>
      </c>
    </row>
    <row r="471" spans="1:10">
      <c r="A471" s="30" t="s">
        <v>264</v>
      </c>
      <c r="B471" s="63">
        <v>16.48</v>
      </c>
      <c r="C471" s="219">
        <v>44931</v>
      </c>
      <c r="D471" s="49">
        <v>44931.587500000001</v>
      </c>
      <c r="E471" s="219">
        <v>44938</v>
      </c>
      <c r="F471" s="273">
        <f t="shared" si="37"/>
        <v>0.7937500000007276</v>
      </c>
      <c r="G471" s="273">
        <f t="shared" si="38"/>
        <v>6.4124999999985448</v>
      </c>
      <c r="H471" s="273">
        <f t="shared" si="35"/>
        <v>7.2062499999992724</v>
      </c>
      <c r="I471" s="77">
        <f t="shared" si="39"/>
        <v>1.5372669907380958E-6</v>
      </c>
      <c r="J471" s="229">
        <f t="shared" si="36"/>
        <v>1.1077930252005285E-5</v>
      </c>
    </row>
    <row r="472" spans="1:10">
      <c r="A472" s="30" t="s">
        <v>264</v>
      </c>
      <c r="B472" s="63">
        <v>188.53</v>
      </c>
      <c r="C472" s="219">
        <v>44928</v>
      </c>
      <c r="D472" s="49">
        <v>44928.604861111111</v>
      </c>
      <c r="E472" s="219">
        <v>44938</v>
      </c>
      <c r="F472" s="273">
        <f t="shared" si="37"/>
        <v>0.80243055555547471</v>
      </c>
      <c r="G472" s="273">
        <f t="shared" si="38"/>
        <v>9.3951388888890506</v>
      </c>
      <c r="H472" s="273">
        <f t="shared" si="35"/>
        <v>10.197569444444525</v>
      </c>
      <c r="I472" s="77">
        <f t="shared" si="39"/>
        <v>1.7586222437127014E-5</v>
      </c>
      <c r="J472" s="229">
        <f t="shared" si="36"/>
        <v>1.7933672456805117E-4</v>
      </c>
    </row>
    <row r="473" spans="1:10">
      <c r="A473" s="30" t="s">
        <v>264</v>
      </c>
      <c r="B473" s="63">
        <v>193.53</v>
      </c>
      <c r="C473" s="219">
        <v>44928</v>
      </c>
      <c r="D473" s="49">
        <v>44928.605555555558</v>
      </c>
      <c r="E473" s="219">
        <v>44938</v>
      </c>
      <c r="F473" s="273">
        <f t="shared" si="37"/>
        <v>0.80277777777882875</v>
      </c>
      <c r="G473" s="273">
        <f t="shared" si="38"/>
        <v>9.3944444444423425</v>
      </c>
      <c r="H473" s="273">
        <f t="shared" si="35"/>
        <v>10.197222222221171</v>
      </c>
      <c r="I473" s="77">
        <f t="shared" si="39"/>
        <v>1.8052626257132503E-5</v>
      </c>
      <c r="J473" s="229">
        <f t="shared" si="36"/>
        <v>1.8408664163868497E-4</v>
      </c>
    </row>
    <row r="474" spans="1:10">
      <c r="A474" s="30" t="s">
        <v>264</v>
      </c>
      <c r="B474" s="63">
        <v>29.39</v>
      </c>
      <c r="C474" s="219">
        <v>44930</v>
      </c>
      <c r="D474" s="49">
        <v>44930.564583333333</v>
      </c>
      <c r="E474" s="219">
        <v>44938</v>
      </c>
      <c r="F474" s="273">
        <f t="shared" si="37"/>
        <v>0.78229166666642413</v>
      </c>
      <c r="G474" s="273">
        <f t="shared" si="38"/>
        <v>7.4354166666671517</v>
      </c>
      <c r="H474" s="273">
        <f t="shared" si="35"/>
        <v>8.2177083333335759</v>
      </c>
      <c r="I474" s="77">
        <f t="shared" si="39"/>
        <v>2.7415216539922716E-6</v>
      </c>
      <c r="J474" s="229">
        <f t="shared" si="36"/>
        <v>2.252902534202674E-5</v>
      </c>
    </row>
    <row r="475" spans="1:10">
      <c r="A475" s="30" t="s">
        <v>264</v>
      </c>
      <c r="B475" s="63">
        <v>21703.55</v>
      </c>
      <c r="C475" s="219">
        <v>44930</v>
      </c>
      <c r="D475" s="49">
        <v>44930.565972222219</v>
      </c>
      <c r="E475" s="219">
        <v>44938</v>
      </c>
      <c r="F475" s="273">
        <f t="shared" si="37"/>
        <v>0.78298611110949423</v>
      </c>
      <c r="G475" s="273">
        <f t="shared" si="38"/>
        <v>7.4340277777810115</v>
      </c>
      <c r="H475" s="273">
        <f t="shared" si="35"/>
        <v>8.2170138888905058</v>
      </c>
      <c r="I475" s="77">
        <f t="shared" si="39"/>
        <v>2.0245237255360313E-3</v>
      </c>
      <c r="J475" s="229">
        <f t="shared" si="36"/>
        <v>1.6635539571117918E-2</v>
      </c>
    </row>
    <row r="476" spans="1:10">
      <c r="A476" s="30" t="s">
        <v>264</v>
      </c>
      <c r="B476" s="63">
        <v>118.95</v>
      </c>
      <c r="C476" s="219">
        <v>44932</v>
      </c>
      <c r="D476" s="49">
        <v>44932.609722222223</v>
      </c>
      <c r="E476" s="219">
        <v>44938</v>
      </c>
      <c r="F476" s="273">
        <f t="shared" si="37"/>
        <v>0.80486111111167702</v>
      </c>
      <c r="G476" s="273">
        <f t="shared" si="38"/>
        <v>5.390277777776646</v>
      </c>
      <c r="H476" s="273">
        <f t="shared" si="35"/>
        <v>6.195138888888323</v>
      </c>
      <c r="I476" s="77">
        <f t="shared" si="39"/>
        <v>1.1095746877930612E-5</v>
      </c>
      <c r="J476" s="229">
        <f t="shared" si="36"/>
        <v>6.8739692984729137E-5</v>
      </c>
    </row>
    <row r="477" spans="1:10">
      <c r="A477" s="30" t="s">
        <v>264</v>
      </c>
      <c r="B477" s="63">
        <v>187.78</v>
      </c>
      <c r="C477" s="219">
        <v>44931</v>
      </c>
      <c r="D477" s="49">
        <v>44932.61041666667</v>
      </c>
      <c r="E477" s="219">
        <v>44938</v>
      </c>
      <c r="F477" s="273">
        <f t="shared" si="37"/>
        <v>1.3052083333350311</v>
      </c>
      <c r="G477" s="273">
        <f t="shared" si="38"/>
        <v>5.3895833333299379</v>
      </c>
      <c r="H477" s="273">
        <f t="shared" si="35"/>
        <v>6.6947916666649689</v>
      </c>
      <c r="I477" s="77">
        <f t="shared" si="39"/>
        <v>1.7516261864126191E-5</v>
      </c>
      <c r="J477" s="229">
        <f t="shared" si="36"/>
        <v>1.1726772395907342E-4</v>
      </c>
    </row>
    <row r="478" spans="1:10">
      <c r="A478" s="30" t="s">
        <v>264</v>
      </c>
      <c r="B478" s="63">
        <v>29.41</v>
      </c>
      <c r="C478" s="219">
        <v>44928</v>
      </c>
      <c r="D478" s="49">
        <v>44928.606249999997</v>
      </c>
      <c r="E478" s="219">
        <v>44938</v>
      </c>
      <c r="F478" s="273">
        <f t="shared" si="37"/>
        <v>0.80312499999854481</v>
      </c>
      <c r="G478" s="273">
        <f t="shared" si="38"/>
        <v>9.3937500000029104</v>
      </c>
      <c r="H478" s="273">
        <f t="shared" si="35"/>
        <v>10.196875000001455</v>
      </c>
      <c r="I478" s="77">
        <f t="shared" si="39"/>
        <v>2.7433872692722933E-6</v>
      </c>
      <c r="J478" s="229">
        <f t="shared" si="36"/>
        <v>2.7973977061364908E-5</v>
      </c>
    </row>
    <row r="479" spans="1:10">
      <c r="A479" s="30" t="s">
        <v>264</v>
      </c>
      <c r="B479" s="63">
        <v>7.73</v>
      </c>
      <c r="C479" s="219">
        <v>44928</v>
      </c>
      <c r="D479" s="49">
        <v>44928.606944444444</v>
      </c>
      <c r="E479" s="219">
        <v>44938</v>
      </c>
      <c r="F479" s="273">
        <f t="shared" si="37"/>
        <v>0.80347222222189885</v>
      </c>
      <c r="G479" s="273">
        <f t="shared" si="38"/>
        <v>9.3930555555562023</v>
      </c>
      <c r="H479" s="273">
        <f t="shared" si="35"/>
        <v>10.196527777778101</v>
      </c>
      <c r="I479" s="77">
        <f t="shared" si="39"/>
        <v>7.210603057284879E-7</v>
      </c>
      <c r="J479" s="229">
        <f t="shared" si="36"/>
        <v>7.3523114368136966E-6</v>
      </c>
    </row>
    <row r="480" spans="1:10">
      <c r="A480" s="30" t="s">
        <v>264</v>
      </c>
      <c r="B480" s="63">
        <v>193.35</v>
      </c>
      <c r="C480" s="219">
        <v>44928</v>
      </c>
      <c r="D480" s="49">
        <v>44928.606944444444</v>
      </c>
      <c r="E480" s="219">
        <v>44938</v>
      </c>
      <c r="F480" s="273">
        <f t="shared" si="37"/>
        <v>0.80347222222189885</v>
      </c>
      <c r="G480" s="273">
        <f t="shared" si="38"/>
        <v>9.3930555555562023</v>
      </c>
      <c r="H480" s="273">
        <f t="shared" si="35"/>
        <v>10.196527777778101</v>
      </c>
      <c r="I480" s="77">
        <f t="shared" si="39"/>
        <v>1.8035835719612307E-5</v>
      </c>
      <c r="J480" s="229">
        <f t="shared" si="36"/>
        <v>1.8390289991046939E-4</v>
      </c>
    </row>
    <row r="481" spans="1:10">
      <c r="A481" s="30" t="s">
        <v>264</v>
      </c>
      <c r="B481" s="63">
        <v>21723.7</v>
      </c>
      <c r="C481" s="219">
        <v>44930</v>
      </c>
      <c r="D481" s="49">
        <v>44930.567361111112</v>
      </c>
      <c r="E481" s="219">
        <v>44938</v>
      </c>
      <c r="F481" s="273">
        <f t="shared" si="37"/>
        <v>0.78368055555620231</v>
      </c>
      <c r="G481" s="273">
        <f t="shared" si="38"/>
        <v>7.4326388888875954</v>
      </c>
      <c r="H481" s="273">
        <f t="shared" si="35"/>
        <v>8.2163194444437977</v>
      </c>
      <c r="I481" s="77">
        <f t="shared" si="39"/>
        <v>2.0264033329306535E-3</v>
      </c>
      <c r="J481" s="229">
        <f t="shared" si="36"/>
        <v>1.6649577106643849E-2</v>
      </c>
    </row>
    <row r="482" spans="1:10">
      <c r="A482" s="30" t="s">
        <v>264</v>
      </c>
      <c r="B482" s="63">
        <v>7.54</v>
      </c>
      <c r="C482" s="219">
        <v>44930</v>
      </c>
      <c r="D482" s="49">
        <v>44930.567361111112</v>
      </c>
      <c r="E482" s="219">
        <v>44938</v>
      </c>
      <c r="F482" s="273">
        <f t="shared" si="37"/>
        <v>0.78368055555620231</v>
      </c>
      <c r="G482" s="273">
        <f t="shared" si="38"/>
        <v>7.4326388888875954</v>
      </c>
      <c r="H482" s="273">
        <f t="shared" si="35"/>
        <v>8.2163194444437977</v>
      </c>
      <c r="I482" s="77">
        <f t="shared" si="39"/>
        <v>7.033369605682792E-7</v>
      </c>
      <c r="J482" s="229">
        <f t="shared" si="36"/>
        <v>5.7788411451131527E-6</v>
      </c>
    </row>
    <row r="483" spans="1:10">
      <c r="A483" s="30" t="s">
        <v>264</v>
      </c>
      <c r="B483" s="63">
        <v>316.85000000000002</v>
      </c>
      <c r="C483" s="219">
        <v>44930</v>
      </c>
      <c r="D483" s="49">
        <v>44930.567361111112</v>
      </c>
      <c r="E483" s="219">
        <v>44938</v>
      </c>
      <c r="F483" s="273">
        <f t="shared" si="37"/>
        <v>0.78368055555620231</v>
      </c>
      <c r="G483" s="273">
        <f t="shared" si="38"/>
        <v>7.4326388888875954</v>
      </c>
      <c r="H483" s="273">
        <f t="shared" si="35"/>
        <v>8.2163194444437977</v>
      </c>
      <c r="I483" s="77">
        <f t="shared" si="39"/>
        <v>2.9556010073747917E-5</v>
      </c>
      <c r="J483" s="229">
        <f t="shared" si="36"/>
        <v>2.4284162026911178E-4</v>
      </c>
    </row>
    <row r="484" spans="1:10">
      <c r="A484" s="30" t="s">
        <v>264</v>
      </c>
      <c r="B484" s="63">
        <v>21706.42</v>
      </c>
      <c r="C484" s="219">
        <v>44930</v>
      </c>
      <c r="D484" s="49">
        <v>44930.568749999999</v>
      </c>
      <c r="E484" s="219">
        <v>44938</v>
      </c>
      <c r="F484" s="273">
        <f t="shared" si="37"/>
        <v>0.7843749999992724</v>
      </c>
      <c r="G484" s="273">
        <f t="shared" si="38"/>
        <v>7.4312500000014552</v>
      </c>
      <c r="H484" s="273">
        <f t="shared" si="35"/>
        <v>8.2156250000007276</v>
      </c>
      <c r="I484" s="77">
        <f t="shared" si="39"/>
        <v>2.0247914413287142E-3</v>
      </c>
      <c r="J484" s="229">
        <f t="shared" si="36"/>
        <v>1.6634927185167691E-2</v>
      </c>
    </row>
    <row r="485" spans="1:10">
      <c r="A485" s="30" t="s">
        <v>264</v>
      </c>
      <c r="B485" s="63">
        <v>118.12</v>
      </c>
      <c r="C485" s="219">
        <v>44932</v>
      </c>
      <c r="D485" s="49">
        <v>44932.611805555556</v>
      </c>
      <c r="E485" s="219">
        <v>44938</v>
      </c>
      <c r="F485" s="273">
        <f t="shared" si="37"/>
        <v>0.80590277777810115</v>
      </c>
      <c r="G485" s="273">
        <f t="shared" si="38"/>
        <v>5.3881944444437977</v>
      </c>
      <c r="H485" s="273">
        <f t="shared" si="35"/>
        <v>6.1940972222218988</v>
      </c>
      <c r="I485" s="77">
        <f t="shared" si="39"/>
        <v>1.1018323843809701E-5</v>
      </c>
      <c r="J485" s="229">
        <f t="shared" si="36"/>
        <v>6.8248569114482985E-5</v>
      </c>
    </row>
    <row r="486" spans="1:10">
      <c r="A486" s="30" t="s">
        <v>264</v>
      </c>
      <c r="B486" s="63">
        <v>118.62</v>
      </c>
      <c r="C486" s="219">
        <v>44928</v>
      </c>
      <c r="D486" s="49">
        <v>44928.607638888891</v>
      </c>
      <c r="E486" s="219">
        <v>44938</v>
      </c>
      <c r="F486" s="273">
        <f t="shared" si="37"/>
        <v>0.80381944444525288</v>
      </c>
      <c r="G486" s="273">
        <f t="shared" si="38"/>
        <v>9.3923611111094942</v>
      </c>
      <c r="H486" s="273">
        <f t="shared" si="35"/>
        <v>10.196180555554747</v>
      </c>
      <c r="I486" s="77">
        <f t="shared" si="39"/>
        <v>1.1064964225810251E-5</v>
      </c>
      <c r="J486" s="229">
        <f t="shared" si="36"/>
        <v>1.1282037308711537E-4</v>
      </c>
    </row>
    <row r="487" spans="1:10">
      <c r="A487" s="30" t="s">
        <v>264</v>
      </c>
      <c r="B487" s="63">
        <v>7.54</v>
      </c>
      <c r="C487" s="219">
        <v>44928</v>
      </c>
      <c r="D487" s="49">
        <v>44928.60833333333</v>
      </c>
      <c r="E487" s="219">
        <v>44938</v>
      </c>
      <c r="F487" s="273">
        <f t="shared" si="37"/>
        <v>0.80416666666496894</v>
      </c>
      <c r="G487" s="273">
        <f t="shared" si="38"/>
        <v>9.3916666666700621</v>
      </c>
      <c r="H487" s="273">
        <f t="shared" si="35"/>
        <v>10.195833333335031</v>
      </c>
      <c r="I487" s="77">
        <f t="shared" si="39"/>
        <v>7.033369605682792E-7</v>
      </c>
      <c r="J487" s="229">
        <f t="shared" si="36"/>
        <v>7.1711064271286071E-6</v>
      </c>
    </row>
    <row r="488" spans="1:10">
      <c r="A488" s="30" t="s">
        <v>264</v>
      </c>
      <c r="B488" s="63">
        <v>29.29</v>
      </c>
      <c r="C488" s="219">
        <v>44929</v>
      </c>
      <c r="D488" s="49">
        <v>44929.453472222223</v>
      </c>
      <c r="E488" s="219">
        <v>44938</v>
      </c>
      <c r="F488" s="273">
        <f t="shared" si="37"/>
        <v>0.72673611111167702</v>
      </c>
      <c r="G488" s="273">
        <f t="shared" si="38"/>
        <v>8.546527777776646</v>
      </c>
      <c r="H488" s="273">
        <f t="shared" si="35"/>
        <v>9.273263888888323</v>
      </c>
      <c r="I488" s="77">
        <f t="shared" si="39"/>
        <v>2.7321935775921618E-6</v>
      </c>
      <c r="J488" s="229">
        <f t="shared" si="36"/>
        <v>2.5336352040537989E-5</v>
      </c>
    </row>
    <row r="489" spans="1:10">
      <c r="A489" s="30" t="s">
        <v>264</v>
      </c>
      <c r="B489" s="63">
        <v>29.78</v>
      </c>
      <c r="C489" s="219">
        <v>44930</v>
      </c>
      <c r="D489" s="49">
        <v>44930.570138888892</v>
      </c>
      <c r="E489" s="219">
        <v>44938</v>
      </c>
      <c r="F489" s="273">
        <f t="shared" si="37"/>
        <v>0.78506944444598048</v>
      </c>
      <c r="G489" s="273">
        <f t="shared" si="38"/>
        <v>7.429861111108039</v>
      </c>
      <c r="H489" s="273">
        <f t="shared" si="35"/>
        <v>8.2149305555540195</v>
      </c>
      <c r="I489" s="77">
        <f t="shared" si="39"/>
        <v>2.7779011519526996E-6</v>
      </c>
      <c r="J489" s="229">
        <f t="shared" si="36"/>
        <v>2.282026505348494E-5</v>
      </c>
    </row>
    <row r="490" spans="1:10">
      <c r="A490" s="30" t="s">
        <v>264</v>
      </c>
      <c r="B490" s="63">
        <v>7.55</v>
      </c>
      <c r="C490" s="219">
        <v>44930</v>
      </c>
      <c r="D490" s="49">
        <v>44930.571527777778</v>
      </c>
      <c r="E490" s="219">
        <v>44938</v>
      </c>
      <c r="F490" s="273">
        <f t="shared" si="37"/>
        <v>0.78576388888905058</v>
      </c>
      <c r="G490" s="273">
        <f t="shared" si="38"/>
        <v>7.4284722222218988</v>
      </c>
      <c r="H490" s="273">
        <f t="shared" si="35"/>
        <v>8.2142361111109494</v>
      </c>
      <c r="I490" s="77">
        <f t="shared" si="39"/>
        <v>7.0426976820829016E-7</v>
      </c>
      <c r="J490" s="229">
        <f t="shared" si="36"/>
        <v>5.785038161980275E-6</v>
      </c>
    </row>
    <row r="491" spans="1:10">
      <c r="A491" s="30" t="s">
        <v>264</v>
      </c>
      <c r="B491" s="63">
        <v>118.12</v>
      </c>
      <c r="C491" s="219">
        <v>44931</v>
      </c>
      <c r="D491" s="49">
        <v>44931.588194444441</v>
      </c>
      <c r="E491" s="219">
        <v>44938</v>
      </c>
      <c r="F491" s="273">
        <f t="shared" si="37"/>
        <v>0.79409722222044365</v>
      </c>
      <c r="G491" s="273">
        <f t="shared" si="38"/>
        <v>6.4118055555591127</v>
      </c>
      <c r="H491" s="273">
        <f t="shared" si="35"/>
        <v>7.2059027777795563</v>
      </c>
      <c r="I491" s="77">
        <f t="shared" si="39"/>
        <v>1.1018323843809701E-5</v>
      </c>
      <c r="J491" s="229">
        <f t="shared" si="36"/>
        <v>7.9396970392583044E-5</v>
      </c>
    </row>
    <row r="492" spans="1:10">
      <c r="A492" s="30" t="s">
        <v>264</v>
      </c>
      <c r="B492" s="63">
        <v>121.26</v>
      </c>
      <c r="C492" s="219">
        <v>44932</v>
      </c>
      <c r="D492" s="49">
        <v>44932.613888888889</v>
      </c>
      <c r="E492" s="219">
        <v>44938</v>
      </c>
      <c r="F492" s="273">
        <f t="shared" si="37"/>
        <v>0.80694444444452529</v>
      </c>
      <c r="G492" s="273">
        <f t="shared" si="38"/>
        <v>5.3861111111109494</v>
      </c>
      <c r="H492" s="273">
        <f t="shared" si="35"/>
        <v>6.1930555555554747</v>
      </c>
      <c r="I492" s="77">
        <f t="shared" si="39"/>
        <v>1.1311225442773149E-5</v>
      </c>
      <c r="J492" s="229">
        <f t="shared" si="36"/>
        <v>7.005104756850668E-5</v>
      </c>
    </row>
    <row r="493" spans="1:10">
      <c r="A493" s="30" t="s">
        <v>264</v>
      </c>
      <c r="B493" s="63">
        <v>16.149999999999999</v>
      </c>
      <c r="C493" s="219">
        <v>44932</v>
      </c>
      <c r="D493" s="49">
        <v>44932.614583333336</v>
      </c>
      <c r="E493" s="219">
        <v>44938</v>
      </c>
      <c r="F493" s="273">
        <f t="shared" si="37"/>
        <v>0.80729166666787933</v>
      </c>
      <c r="G493" s="273">
        <f t="shared" si="38"/>
        <v>5.3854166666642413</v>
      </c>
      <c r="H493" s="273">
        <f t="shared" si="35"/>
        <v>6.1927083333321207</v>
      </c>
      <c r="I493" s="77">
        <f t="shared" si="39"/>
        <v>1.5064843386177333E-6</v>
      </c>
      <c r="J493" s="229">
        <f t="shared" si="36"/>
        <v>9.3292181177923654E-6</v>
      </c>
    </row>
    <row r="494" spans="1:10">
      <c r="A494" s="30" t="s">
        <v>264</v>
      </c>
      <c r="B494" s="63">
        <v>7.53</v>
      </c>
      <c r="C494" s="219">
        <v>44930</v>
      </c>
      <c r="D494" s="49">
        <v>44930.571527777778</v>
      </c>
      <c r="E494" s="219">
        <v>44938</v>
      </c>
      <c r="F494" s="273">
        <f t="shared" si="37"/>
        <v>0.78576388888905058</v>
      </c>
      <c r="G494" s="273">
        <f t="shared" si="38"/>
        <v>7.4284722222218988</v>
      </c>
      <c r="H494" s="273">
        <f t="shared" si="35"/>
        <v>8.2142361111109494</v>
      </c>
      <c r="I494" s="77">
        <f t="shared" si="39"/>
        <v>7.0240415292826824E-7</v>
      </c>
      <c r="J494" s="229">
        <f t="shared" si="36"/>
        <v>5.769713557577679E-6</v>
      </c>
    </row>
    <row r="495" spans="1:10">
      <c r="A495" s="30" t="s">
        <v>264</v>
      </c>
      <c r="B495" s="63">
        <v>316.85000000000002</v>
      </c>
      <c r="C495" s="219">
        <v>44932</v>
      </c>
      <c r="D495" s="49">
        <v>44932.614583333336</v>
      </c>
      <c r="E495" s="219">
        <v>44938</v>
      </c>
      <c r="F495" s="273">
        <f t="shared" si="37"/>
        <v>0.80729166666787933</v>
      </c>
      <c r="G495" s="273">
        <f t="shared" si="38"/>
        <v>5.3854166666642413</v>
      </c>
      <c r="H495" s="273">
        <f t="shared" si="35"/>
        <v>6.1927083333321207</v>
      </c>
      <c r="I495" s="77">
        <f t="shared" si="39"/>
        <v>2.9556010073747917E-5</v>
      </c>
      <c r="J495" s="229">
        <f t="shared" si="36"/>
        <v>1.8303174988374682E-4</v>
      </c>
    </row>
    <row r="496" spans="1:10">
      <c r="A496" s="30" t="s">
        <v>264</v>
      </c>
      <c r="B496" s="63">
        <v>188.6</v>
      </c>
      <c r="C496" s="219">
        <v>44932</v>
      </c>
      <c r="D496" s="49">
        <v>44932.614583333336</v>
      </c>
      <c r="E496" s="219">
        <v>44938</v>
      </c>
      <c r="F496" s="273">
        <f t="shared" si="37"/>
        <v>0.80729166666787933</v>
      </c>
      <c r="G496" s="273">
        <f t="shared" si="38"/>
        <v>5.3854166666642413</v>
      </c>
      <c r="H496" s="273">
        <f t="shared" si="35"/>
        <v>6.1927083333321207</v>
      </c>
      <c r="I496" s="77">
        <f t="shared" si="39"/>
        <v>1.7592752090607091E-5</v>
      </c>
      <c r="J496" s="229">
        <f t="shared" si="36"/>
        <v>1.0894678247774862E-4</v>
      </c>
    </row>
    <row r="497" spans="1:10">
      <c r="A497" s="30" t="s">
        <v>264</v>
      </c>
      <c r="B497" s="63">
        <v>22078.880000000001</v>
      </c>
      <c r="C497" s="219">
        <v>44932</v>
      </c>
      <c r="D497" s="49">
        <v>44932.615972222222</v>
      </c>
      <c r="E497" s="219">
        <v>44938</v>
      </c>
      <c r="F497" s="273">
        <f t="shared" si="37"/>
        <v>0.80798611111094942</v>
      </c>
      <c r="G497" s="273">
        <f t="shared" si="38"/>
        <v>5.3840277777781012</v>
      </c>
      <c r="H497" s="273">
        <f t="shared" si="35"/>
        <v>6.1920138888890506</v>
      </c>
      <c r="I497" s="77">
        <f t="shared" si="39"/>
        <v>2.0595347946885637E-3</v>
      </c>
      <c r="J497" s="229">
        <f t="shared" si="36"/>
        <v>1.2752668053361846E-2</v>
      </c>
    </row>
    <row r="498" spans="1:10">
      <c r="A498" s="30" t="s">
        <v>264</v>
      </c>
      <c r="B498" s="63">
        <v>23042.28</v>
      </c>
      <c r="C498" s="219">
        <v>44929</v>
      </c>
      <c r="D498" s="49">
        <v>44929.457638888889</v>
      </c>
      <c r="E498" s="219">
        <v>44938</v>
      </c>
      <c r="F498" s="273">
        <f t="shared" si="37"/>
        <v>0.72881944444452529</v>
      </c>
      <c r="G498" s="273">
        <f t="shared" si="38"/>
        <v>8.5423611111109494</v>
      </c>
      <c r="H498" s="273">
        <f t="shared" si="35"/>
        <v>9.2711805555554747</v>
      </c>
      <c r="I498" s="77">
        <f t="shared" si="39"/>
        <v>2.1494014827272215E-3</v>
      </c>
      <c r="J498" s="229">
        <f t="shared" si="36"/>
        <v>1.9927489232742724E-2</v>
      </c>
    </row>
    <row r="499" spans="1:10">
      <c r="A499" s="30" t="s">
        <v>264</v>
      </c>
      <c r="B499" s="63">
        <v>16.07</v>
      </c>
      <c r="C499" s="219">
        <v>44931</v>
      </c>
      <c r="D499" s="49">
        <v>44931.588194444441</v>
      </c>
      <c r="E499" s="219">
        <v>44938</v>
      </c>
      <c r="F499" s="273">
        <f t="shared" si="37"/>
        <v>0.79409722222044365</v>
      </c>
      <c r="G499" s="273">
        <f t="shared" si="38"/>
        <v>6.4118055555591127</v>
      </c>
      <c r="H499" s="273">
        <f t="shared" si="35"/>
        <v>7.2059027777795563</v>
      </c>
      <c r="I499" s="77">
        <f t="shared" si="39"/>
        <v>1.4990218774976456E-6</v>
      </c>
      <c r="J499" s="229">
        <f t="shared" si="36"/>
        <v>1.0801805911012611E-5</v>
      </c>
    </row>
    <row r="500" spans="1:10">
      <c r="A500" s="30" t="s">
        <v>264</v>
      </c>
      <c r="B500" s="63">
        <v>16.18</v>
      </c>
      <c r="C500" s="219">
        <v>44932</v>
      </c>
      <c r="D500" s="49">
        <v>44932.615972222222</v>
      </c>
      <c r="E500" s="219">
        <v>44938</v>
      </c>
      <c r="F500" s="273">
        <f t="shared" si="37"/>
        <v>0.80798611111094942</v>
      </c>
      <c r="G500" s="273">
        <f t="shared" si="38"/>
        <v>5.3840277777781012</v>
      </c>
      <c r="H500" s="273">
        <f t="shared" si="35"/>
        <v>6.1920138888890506</v>
      </c>
      <c r="I500" s="77">
        <f t="shared" si="39"/>
        <v>1.5092827615377663E-6</v>
      </c>
      <c r="J500" s="229">
        <f t="shared" si="36"/>
        <v>9.3454998217026704E-6</v>
      </c>
    </row>
    <row r="501" spans="1:10">
      <c r="A501" s="30" t="s">
        <v>264</v>
      </c>
      <c r="B501" s="63">
        <v>189.03</v>
      </c>
      <c r="C501" s="219">
        <v>44932</v>
      </c>
      <c r="D501" s="49">
        <v>44932.615972222222</v>
      </c>
      <c r="E501" s="219">
        <v>44938</v>
      </c>
      <c r="F501" s="273">
        <f t="shared" si="37"/>
        <v>0.80798611111094942</v>
      </c>
      <c r="G501" s="273">
        <f t="shared" si="38"/>
        <v>5.3840277777781012</v>
      </c>
      <c r="H501" s="273">
        <f t="shared" si="35"/>
        <v>6.1920138888890506</v>
      </c>
      <c r="I501" s="77">
        <f t="shared" si="39"/>
        <v>1.7632862819127563E-5</v>
      </c>
      <c r="J501" s="229">
        <f t="shared" si="36"/>
        <v>1.0918293147691321E-4</v>
      </c>
    </row>
    <row r="502" spans="1:10">
      <c r="A502" s="30" t="s">
        <v>264</v>
      </c>
      <c r="B502" s="63">
        <v>7.53</v>
      </c>
      <c r="C502" s="219">
        <v>44930</v>
      </c>
      <c r="D502" s="49">
        <v>44930.574305555558</v>
      </c>
      <c r="E502" s="219">
        <v>44938</v>
      </c>
      <c r="F502" s="273">
        <f t="shared" si="37"/>
        <v>0.78715277777882875</v>
      </c>
      <c r="G502" s="273">
        <f t="shared" si="38"/>
        <v>7.4256944444423425</v>
      </c>
      <c r="H502" s="273">
        <f t="shared" si="35"/>
        <v>8.2128472222211713</v>
      </c>
      <c r="I502" s="77">
        <f t="shared" si="39"/>
        <v>7.0240415292826824E-7</v>
      </c>
      <c r="J502" s="229">
        <f t="shared" si="36"/>
        <v>5.7687379962535429E-6</v>
      </c>
    </row>
    <row r="503" spans="1:10">
      <c r="A503" s="30" t="s">
        <v>264</v>
      </c>
      <c r="B503" s="63">
        <v>29.35</v>
      </c>
      <c r="C503" s="219">
        <v>44930</v>
      </c>
      <c r="D503" s="49">
        <v>44930.574305555558</v>
      </c>
      <c r="E503" s="219">
        <v>44938</v>
      </c>
      <c r="F503" s="273">
        <f t="shared" si="37"/>
        <v>0.78715277777882875</v>
      </c>
      <c r="G503" s="273">
        <f t="shared" si="38"/>
        <v>7.4256944444423425</v>
      </c>
      <c r="H503" s="273">
        <f t="shared" si="35"/>
        <v>8.2128472222211713</v>
      </c>
      <c r="I503" s="77">
        <f t="shared" si="39"/>
        <v>2.7377904234322277E-6</v>
      </c>
      <c r="J503" s="229">
        <f t="shared" si="36"/>
        <v>2.2485054474109094E-5</v>
      </c>
    </row>
    <row r="504" spans="1:10">
      <c r="A504" s="30" t="s">
        <v>264</v>
      </c>
      <c r="B504" s="63">
        <v>7.51</v>
      </c>
      <c r="C504" s="219">
        <v>44931</v>
      </c>
      <c r="D504" s="49">
        <v>44931.589583333334</v>
      </c>
      <c r="E504" s="219">
        <v>44938</v>
      </c>
      <c r="F504" s="273">
        <f t="shared" si="37"/>
        <v>0.79479166666715173</v>
      </c>
      <c r="G504" s="273">
        <f t="shared" si="38"/>
        <v>6.4104166666656965</v>
      </c>
      <c r="H504" s="273">
        <f t="shared" si="35"/>
        <v>7.2052083333328483</v>
      </c>
      <c r="I504" s="77">
        <f t="shared" si="39"/>
        <v>7.0053853764824632E-7</v>
      </c>
      <c r="J504" s="229">
        <f t="shared" si="36"/>
        <v>5.0475261092839518E-6</v>
      </c>
    </row>
    <row r="505" spans="1:10">
      <c r="A505" s="30" t="s">
        <v>264</v>
      </c>
      <c r="B505" s="63">
        <v>21938.71</v>
      </c>
      <c r="C505" s="219">
        <v>44932</v>
      </c>
      <c r="D505" s="49">
        <v>44932.617361111108</v>
      </c>
      <c r="E505" s="219">
        <v>44938</v>
      </c>
      <c r="F505" s="273">
        <f t="shared" si="37"/>
        <v>0.80868055555401952</v>
      </c>
      <c r="G505" s="273">
        <f t="shared" si="38"/>
        <v>5.382638888891961</v>
      </c>
      <c r="H505" s="273">
        <f t="shared" si="35"/>
        <v>6.1913194444459805</v>
      </c>
      <c r="I505" s="77">
        <f t="shared" si="39"/>
        <v>2.0464596299985295E-3</v>
      </c>
      <c r="J505" s="229">
        <f t="shared" si="36"/>
        <v>1.2670285299483622E-2</v>
      </c>
    </row>
    <row r="506" spans="1:10">
      <c r="A506" s="30" t="s">
        <v>264</v>
      </c>
      <c r="B506" s="63">
        <v>7.54</v>
      </c>
      <c r="C506" s="219">
        <v>44928</v>
      </c>
      <c r="D506" s="49">
        <v>44928.547222222223</v>
      </c>
      <c r="E506" s="219">
        <v>44938</v>
      </c>
      <c r="F506" s="273">
        <f t="shared" si="37"/>
        <v>0.77361111111167702</v>
      </c>
      <c r="G506" s="273">
        <f t="shared" si="38"/>
        <v>9.452777777776646</v>
      </c>
      <c r="H506" s="273">
        <f t="shared" si="35"/>
        <v>10.226388888888323</v>
      </c>
      <c r="I506" s="77">
        <f t="shared" si="39"/>
        <v>7.033369605682792E-7</v>
      </c>
      <c r="J506" s="229">
        <f t="shared" si="36"/>
        <v>7.1925972786999347E-6</v>
      </c>
    </row>
    <row r="507" spans="1:10">
      <c r="A507" s="30" t="s">
        <v>264</v>
      </c>
      <c r="B507" s="63">
        <v>23650.34</v>
      </c>
      <c r="C507" s="219">
        <v>44929</v>
      </c>
      <c r="D507" s="49">
        <v>44929.459027777775</v>
      </c>
      <c r="E507" s="219">
        <v>44938</v>
      </c>
      <c r="F507" s="273">
        <f t="shared" si="37"/>
        <v>0.72951388888759539</v>
      </c>
      <c r="G507" s="273">
        <f t="shared" si="38"/>
        <v>8.5409722222248092</v>
      </c>
      <c r="H507" s="273">
        <f t="shared" si="35"/>
        <v>9.2704861111124046</v>
      </c>
      <c r="I507" s="77">
        <f t="shared" si="39"/>
        <v>2.2061217840857292E-3</v>
      </c>
      <c r="J507" s="229">
        <f t="shared" si="36"/>
        <v>2.0451821358789271E-2</v>
      </c>
    </row>
    <row r="508" spans="1:10">
      <c r="A508" s="30" t="s">
        <v>264</v>
      </c>
      <c r="B508" s="63">
        <v>121.75</v>
      </c>
      <c r="C508" s="219">
        <v>44929</v>
      </c>
      <c r="D508" s="49">
        <v>44929.459027777775</v>
      </c>
      <c r="E508" s="219">
        <v>44938</v>
      </c>
      <c r="F508" s="273">
        <f t="shared" si="37"/>
        <v>0.72951388888759539</v>
      </c>
      <c r="G508" s="273">
        <f t="shared" si="38"/>
        <v>8.5409722222248092</v>
      </c>
      <c r="H508" s="273">
        <f t="shared" si="35"/>
        <v>9.2704861111124046</v>
      </c>
      <c r="I508" s="77">
        <f t="shared" si="39"/>
        <v>1.1356933017133686E-5</v>
      </c>
      <c r="J508" s="229">
        <f t="shared" si="36"/>
        <v>1.0528428980017172E-4</v>
      </c>
    </row>
    <row r="509" spans="1:10">
      <c r="A509" s="30" t="s">
        <v>264</v>
      </c>
      <c r="B509" s="63">
        <v>29.44</v>
      </c>
      <c r="C509" s="219">
        <v>44930</v>
      </c>
      <c r="D509" s="49">
        <v>44930.574999999997</v>
      </c>
      <c r="E509" s="219">
        <v>44938</v>
      </c>
      <c r="F509" s="273">
        <f t="shared" si="37"/>
        <v>0.78749999999854481</v>
      </c>
      <c r="G509" s="273">
        <f t="shared" si="38"/>
        <v>7.4250000000029104</v>
      </c>
      <c r="H509" s="273">
        <f t="shared" si="35"/>
        <v>8.2125000000014552</v>
      </c>
      <c r="I509" s="77">
        <f t="shared" si="39"/>
        <v>2.7461856921923263E-6</v>
      </c>
      <c r="J509" s="229">
        <f t="shared" si="36"/>
        <v>2.2553049997133477E-5</v>
      </c>
    </row>
    <row r="510" spans="1:10">
      <c r="A510" s="30" t="s">
        <v>264</v>
      </c>
      <c r="B510" s="63">
        <v>118.24</v>
      </c>
      <c r="C510" s="219">
        <v>44930</v>
      </c>
      <c r="D510" s="49">
        <v>44930.575694444444</v>
      </c>
      <c r="E510" s="219">
        <v>44938</v>
      </c>
      <c r="F510" s="273">
        <f t="shared" si="37"/>
        <v>0.78784722222189885</v>
      </c>
      <c r="G510" s="273">
        <f t="shared" si="38"/>
        <v>7.4243055555562023</v>
      </c>
      <c r="H510" s="273">
        <f t="shared" si="35"/>
        <v>8.2121527777781012</v>
      </c>
      <c r="I510" s="77">
        <f t="shared" si="39"/>
        <v>1.1029517535489831E-5</v>
      </c>
      <c r="J510" s="229">
        <f t="shared" si="36"/>
        <v>9.0576083066625093E-5</v>
      </c>
    </row>
    <row r="511" spans="1:10">
      <c r="A511" s="30" t="s">
        <v>264</v>
      </c>
      <c r="B511" s="63">
        <v>21027.45</v>
      </c>
      <c r="C511" s="219">
        <v>44931</v>
      </c>
      <c r="D511" s="49">
        <v>44931.590277777781</v>
      </c>
      <c r="E511" s="219">
        <v>44938</v>
      </c>
      <c r="F511" s="273">
        <f t="shared" si="37"/>
        <v>0.79513888889050577</v>
      </c>
      <c r="G511" s="273">
        <f t="shared" si="38"/>
        <v>6.4097222222189885</v>
      </c>
      <c r="H511" s="273">
        <f t="shared" si="35"/>
        <v>7.2048611111094942</v>
      </c>
      <c r="I511" s="77">
        <f t="shared" si="39"/>
        <v>1.9614566009948891E-3</v>
      </c>
      <c r="J511" s="229">
        <f t="shared" si="36"/>
        <v>1.4132022385637089E-2</v>
      </c>
    </row>
    <row r="512" spans="1:10">
      <c r="A512" s="30" t="s">
        <v>264</v>
      </c>
      <c r="B512" s="63">
        <v>315.38</v>
      </c>
      <c r="C512" s="219">
        <v>44931</v>
      </c>
      <c r="D512" s="49">
        <v>44931.590277777781</v>
      </c>
      <c r="E512" s="219">
        <v>44938</v>
      </c>
      <c r="F512" s="273">
        <f t="shared" si="37"/>
        <v>0.79513888889050577</v>
      </c>
      <c r="G512" s="273">
        <f t="shared" si="38"/>
        <v>6.4097222222189885</v>
      </c>
      <c r="H512" s="273">
        <f t="shared" si="35"/>
        <v>7.2048611111094942</v>
      </c>
      <c r="I512" s="77">
        <f t="shared" si="39"/>
        <v>2.9418887350666299E-5</v>
      </c>
      <c r="J512" s="229">
        <f t="shared" si="36"/>
        <v>2.1195899740492663E-4</v>
      </c>
    </row>
    <row r="513" spans="1:10">
      <c r="A513" s="30" t="s">
        <v>264</v>
      </c>
      <c r="B513" s="63">
        <v>187.83</v>
      </c>
      <c r="C513" s="219">
        <v>44932</v>
      </c>
      <c r="D513" s="49">
        <v>44932.617361111108</v>
      </c>
      <c r="E513" s="219">
        <v>44938</v>
      </c>
      <c r="F513" s="273">
        <f t="shared" si="37"/>
        <v>0.80868055555401952</v>
      </c>
      <c r="G513" s="273">
        <f t="shared" si="38"/>
        <v>5.382638888891961</v>
      </c>
      <c r="H513" s="273">
        <f t="shared" si="35"/>
        <v>6.1913194444459805</v>
      </c>
      <c r="I513" s="77">
        <f t="shared" si="39"/>
        <v>1.7520925902326247E-5</v>
      </c>
      <c r="J513" s="229">
        <f t="shared" si="36"/>
        <v>1.0847764922376973E-4</v>
      </c>
    </row>
    <row r="514" spans="1:10">
      <c r="A514" s="30" t="s">
        <v>264</v>
      </c>
      <c r="B514" s="63">
        <v>29.3</v>
      </c>
      <c r="C514" s="219">
        <v>44932</v>
      </c>
      <c r="D514" s="49">
        <v>44932.617361111108</v>
      </c>
      <c r="E514" s="219">
        <v>44938</v>
      </c>
      <c r="F514" s="273">
        <f t="shared" si="37"/>
        <v>0.80868055555401952</v>
      </c>
      <c r="G514" s="273">
        <f t="shared" si="38"/>
        <v>5.382638888891961</v>
      </c>
      <c r="H514" s="273">
        <f t="shared" si="35"/>
        <v>6.1913194444459805</v>
      </c>
      <c r="I514" s="77">
        <f t="shared" si="39"/>
        <v>2.7331263852321726E-6</v>
      </c>
      <c r="J514" s="229">
        <f t="shared" si="36"/>
        <v>1.6921658533016305E-5</v>
      </c>
    </row>
    <row r="515" spans="1:10">
      <c r="A515" s="30" t="s">
        <v>264</v>
      </c>
      <c r="B515" s="63">
        <v>188.3</v>
      </c>
      <c r="C515" s="219">
        <v>44929</v>
      </c>
      <c r="D515" s="49">
        <v>44929.460416666669</v>
      </c>
      <c r="E515" s="219">
        <v>44938</v>
      </c>
      <c r="F515" s="273">
        <f t="shared" si="37"/>
        <v>0.73020833333430346</v>
      </c>
      <c r="G515" s="273">
        <f t="shared" si="38"/>
        <v>8.5395833333313931</v>
      </c>
      <c r="H515" s="273">
        <f t="shared" si="35"/>
        <v>9.2697916666656965</v>
      </c>
      <c r="I515" s="77">
        <f t="shared" si="39"/>
        <v>1.7564767861406762E-5</v>
      </c>
      <c r="J515" s="229">
        <f t="shared" si="36"/>
        <v>1.6282173874858586E-4</v>
      </c>
    </row>
    <row r="516" spans="1:10">
      <c r="A516" s="30" t="s">
        <v>264</v>
      </c>
      <c r="B516" s="63">
        <v>324.16000000000003</v>
      </c>
      <c r="C516" s="219">
        <v>44931</v>
      </c>
      <c r="D516" s="49">
        <v>44931.591666666667</v>
      </c>
      <c r="E516" s="219">
        <v>44938</v>
      </c>
      <c r="F516" s="273">
        <f t="shared" si="37"/>
        <v>0.79583333333357587</v>
      </c>
      <c r="G516" s="273">
        <f t="shared" si="38"/>
        <v>6.4083333333328483</v>
      </c>
      <c r="H516" s="273">
        <f t="shared" si="35"/>
        <v>7.2041666666664241</v>
      </c>
      <c r="I516" s="77">
        <f t="shared" si="39"/>
        <v>3.0237892458595942E-5</v>
      </c>
      <c r="J516" s="229">
        <f t="shared" si="36"/>
        <v>2.1783881692046092E-4</v>
      </c>
    </row>
    <row r="517" spans="1:10">
      <c r="A517" s="30" t="s">
        <v>264</v>
      </c>
      <c r="B517" s="63">
        <v>7.53</v>
      </c>
      <c r="C517" s="219">
        <v>44930</v>
      </c>
      <c r="D517" s="49">
        <v>44930.577777777777</v>
      </c>
      <c r="E517" s="219">
        <v>44938</v>
      </c>
      <c r="F517" s="273">
        <f t="shared" si="37"/>
        <v>0.78888888888832298</v>
      </c>
      <c r="G517" s="273">
        <f t="shared" si="38"/>
        <v>7.422222222223354</v>
      </c>
      <c r="H517" s="273">
        <f t="shared" si="35"/>
        <v>8.211111111111677</v>
      </c>
      <c r="I517" s="77">
        <f t="shared" si="39"/>
        <v>7.0240415292826824E-7</v>
      </c>
      <c r="J517" s="229">
        <f t="shared" si="36"/>
        <v>5.7675185446002886E-6</v>
      </c>
    </row>
    <row r="518" spans="1:10">
      <c r="A518" s="30" t="s">
        <v>264</v>
      </c>
      <c r="B518" s="63">
        <v>118.95</v>
      </c>
      <c r="C518" s="219">
        <v>44931</v>
      </c>
      <c r="D518" s="49">
        <v>44931.592361111114</v>
      </c>
      <c r="E518" s="219">
        <v>44938</v>
      </c>
      <c r="F518" s="273">
        <f t="shared" si="37"/>
        <v>0.7961805555569299</v>
      </c>
      <c r="G518" s="273">
        <f t="shared" si="38"/>
        <v>6.4076388888861402</v>
      </c>
      <c r="H518" s="273">
        <f t="shared" si="35"/>
        <v>7.2038194444430701</v>
      </c>
      <c r="I518" s="77">
        <f t="shared" si="39"/>
        <v>1.1095746877930612E-5</v>
      </c>
      <c r="J518" s="229">
        <f t="shared" si="36"/>
        <v>7.9931757109855039E-5</v>
      </c>
    </row>
    <row r="519" spans="1:10">
      <c r="A519" s="30" t="s">
        <v>264</v>
      </c>
      <c r="B519" s="63">
        <v>316.47000000000003</v>
      </c>
      <c r="C519" s="219">
        <v>44929</v>
      </c>
      <c r="D519" s="49">
        <v>44929.55</v>
      </c>
      <c r="E519" s="219">
        <v>44938</v>
      </c>
      <c r="F519" s="273">
        <f t="shared" si="37"/>
        <v>0.77500000000145519</v>
      </c>
      <c r="G519" s="273">
        <f t="shared" si="38"/>
        <v>8.4499999999970896</v>
      </c>
      <c r="H519" s="273">
        <f t="shared" ref="H519:H582" si="40">SUM(F519:G519)</f>
        <v>9.2249999999985448</v>
      </c>
      <c r="I519" s="77">
        <f t="shared" si="39"/>
        <v>2.9520563383427501E-5</v>
      </c>
      <c r="J519" s="229">
        <f t="shared" ref="J519:J582" si="41">+H519*I519</f>
        <v>2.7232719721207571E-4</v>
      </c>
    </row>
    <row r="520" spans="1:10">
      <c r="A520" s="30" t="s">
        <v>264</v>
      </c>
      <c r="B520" s="63">
        <v>191.23</v>
      </c>
      <c r="C520" s="219">
        <v>44930</v>
      </c>
      <c r="D520" s="49">
        <v>44930.578472222223</v>
      </c>
      <c r="E520" s="219">
        <v>44938</v>
      </c>
      <c r="F520" s="273">
        <f t="shared" ref="F520:F583" si="42">(D520-C520+1)/2</f>
        <v>0.78923611111167702</v>
      </c>
      <c r="G520" s="273">
        <f t="shared" ref="G520:G583" si="43">E520-D520</f>
        <v>7.421527777776646</v>
      </c>
      <c r="H520" s="273">
        <f t="shared" si="40"/>
        <v>8.210763888888323</v>
      </c>
      <c r="I520" s="77">
        <f t="shared" si="39"/>
        <v>1.7838080499929979E-5</v>
      </c>
      <c r="J520" s="229">
        <f t="shared" si="41"/>
        <v>1.4646426721590802E-4</v>
      </c>
    </row>
    <row r="521" spans="1:10">
      <c r="A521" s="30" t="s">
        <v>264</v>
      </c>
      <c r="B521" s="63">
        <v>16.18</v>
      </c>
      <c r="C521" s="219">
        <v>44931</v>
      </c>
      <c r="D521" s="49">
        <v>44931.59375</v>
      </c>
      <c r="E521" s="219">
        <v>44938</v>
      </c>
      <c r="F521" s="273">
        <f t="shared" si="42"/>
        <v>0.796875</v>
      </c>
      <c r="G521" s="273">
        <f t="shared" si="43"/>
        <v>6.40625</v>
      </c>
      <c r="H521" s="273">
        <f t="shared" si="40"/>
        <v>7.203125</v>
      </c>
      <c r="I521" s="77">
        <f t="shared" si="39"/>
        <v>1.5092827615377663E-6</v>
      </c>
      <c r="J521" s="229">
        <f t="shared" si="41"/>
        <v>1.0871552391701723E-5</v>
      </c>
    </row>
    <row r="522" spans="1:10">
      <c r="A522" s="30" t="s">
        <v>264</v>
      </c>
      <c r="B522" s="63">
        <v>7.56</v>
      </c>
      <c r="C522" s="219">
        <v>44931</v>
      </c>
      <c r="D522" s="49">
        <v>44931.59375</v>
      </c>
      <c r="E522" s="219">
        <v>44938</v>
      </c>
      <c r="F522" s="273">
        <f t="shared" si="42"/>
        <v>0.796875</v>
      </c>
      <c r="G522" s="273">
        <f t="shared" si="43"/>
        <v>6.40625</v>
      </c>
      <c r="H522" s="273">
        <f t="shared" si="40"/>
        <v>7.203125</v>
      </c>
      <c r="I522" s="77">
        <f t="shared" ref="I522:I585" si="44">+B522/B$3693</f>
        <v>7.0520257584830113E-7</v>
      </c>
      <c r="J522" s="229">
        <f t="shared" si="41"/>
        <v>5.0796623041572943E-6</v>
      </c>
    </row>
    <row r="523" spans="1:10">
      <c r="A523" s="30" t="s">
        <v>264</v>
      </c>
      <c r="B523" s="63">
        <v>59.57</v>
      </c>
      <c r="C523" s="219">
        <v>44928</v>
      </c>
      <c r="D523" s="49">
        <v>44928.301388888889</v>
      </c>
      <c r="E523" s="219">
        <v>44945</v>
      </c>
      <c r="F523" s="273">
        <f t="shared" si="42"/>
        <v>0.65069444444452529</v>
      </c>
      <c r="G523" s="273">
        <f t="shared" si="43"/>
        <v>16.698611111110949</v>
      </c>
      <c r="H523" s="273">
        <f t="shared" si="40"/>
        <v>17.349305555555475</v>
      </c>
      <c r="I523" s="77">
        <f t="shared" si="44"/>
        <v>5.5567351115454101E-6</v>
      </c>
      <c r="J523" s="229">
        <f t="shared" si="41"/>
        <v>9.6405495341484948E-5</v>
      </c>
    </row>
    <row r="524" spans="1:10">
      <c r="A524" s="30" t="s">
        <v>264</v>
      </c>
      <c r="B524" s="63">
        <v>116.89</v>
      </c>
      <c r="C524" s="219">
        <v>44931</v>
      </c>
      <c r="D524" s="49">
        <v>44931.509027777778</v>
      </c>
      <c r="E524" s="219">
        <v>44945</v>
      </c>
      <c r="F524" s="273">
        <f t="shared" si="42"/>
        <v>0.75451388888905058</v>
      </c>
      <c r="G524" s="273">
        <f t="shared" si="43"/>
        <v>13.490972222221899</v>
      </c>
      <c r="H524" s="273">
        <f t="shared" si="40"/>
        <v>14.245486111110949</v>
      </c>
      <c r="I524" s="77">
        <f t="shared" si="44"/>
        <v>1.0903588504088351E-5</v>
      </c>
      <c r="J524" s="229">
        <f t="shared" si="41"/>
        <v>1.5532691859625962E-4</v>
      </c>
    </row>
    <row r="525" spans="1:10">
      <c r="A525" s="30" t="s">
        <v>264</v>
      </c>
      <c r="B525" s="63">
        <v>173.51</v>
      </c>
      <c r="C525" s="219">
        <v>44931</v>
      </c>
      <c r="D525" s="49">
        <v>44931.586805555555</v>
      </c>
      <c r="E525" s="219">
        <v>44945</v>
      </c>
      <c r="F525" s="273">
        <f t="shared" si="42"/>
        <v>0.79340277777737356</v>
      </c>
      <c r="G525" s="273">
        <f t="shared" si="43"/>
        <v>13.413194444445253</v>
      </c>
      <c r="H525" s="273">
        <f t="shared" si="40"/>
        <v>14.206597222222626</v>
      </c>
      <c r="I525" s="77">
        <f t="shared" si="44"/>
        <v>1.6185145361830522E-5</v>
      </c>
      <c r="J525" s="229">
        <f t="shared" si="41"/>
        <v>2.299358411386509E-4</v>
      </c>
    </row>
    <row r="526" spans="1:10">
      <c r="A526" s="30" t="s">
        <v>264</v>
      </c>
      <c r="B526" s="63">
        <v>173.46</v>
      </c>
      <c r="C526" s="219">
        <v>44931</v>
      </c>
      <c r="D526" s="49">
        <v>44931.588194444441</v>
      </c>
      <c r="E526" s="219">
        <v>44945</v>
      </c>
      <c r="F526" s="273">
        <f t="shared" si="42"/>
        <v>0.79409722222044365</v>
      </c>
      <c r="G526" s="273">
        <f t="shared" si="43"/>
        <v>13.411805555559113</v>
      </c>
      <c r="H526" s="273">
        <f t="shared" si="40"/>
        <v>14.205902777779556</v>
      </c>
      <c r="I526" s="77">
        <f t="shared" si="44"/>
        <v>1.6180481323630466E-5</v>
      </c>
      <c r="J526" s="229">
        <f t="shared" si="41"/>
        <v>2.2985834458117226E-4</v>
      </c>
    </row>
    <row r="527" spans="1:10">
      <c r="A527" s="30" t="s">
        <v>264</v>
      </c>
      <c r="B527" s="63">
        <v>116.93</v>
      </c>
      <c r="C527" s="219">
        <v>44931</v>
      </c>
      <c r="D527" s="49">
        <v>44931.588888888888</v>
      </c>
      <c r="E527" s="219">
        <v>44945</v>
      </c>
      <c r="F527" s="273">
        <f t="shared" si="42"/>
        <v>0.79444444444379769</v>
      </c>
      <c r="G527" s="273">
        <f t="shared" si="43"/>
        <v>13.411111111112405</v>
      </c>
      <c r="H527" s="273">
        <f t="shared" si="40"/>
        <v>14.205555555556202</v>
      </c>
      <c r="I527" s="77">
        <f t="shared" si="44"/>
        <v>1.0907319734648394E-5</v>
      </c>
      <c r="J527" s="229">
        <f t="shared" si="41"/>
        <v>1.549445364527623E-4</v>
      </c>
    </row>
    <row r="528" spans="1:10">
      <c r="A528" s="30" t="s">
        <v>264</v>
      </c>
      <c r="B528" s="63">
        <v>116.31</v>
      </c>
      <c r="C528" s="219">
        <v>44931</v>
      </c>
      <c r="D528" s="49">
        <v>44931.589583333334</v>
      </c>
      <c r="E528" s="219">
        <v>44945</v>
      </c>
      <c r="F528" s="273">
        <f t="shared" si="42"/>
        <v>0.79479166666715173</v>
      </c>
      <c r="G528" s="273">
        <f t="shared" si="43"/>
        <v>13.410416666665697</v>
      </c>
      <c r="H528" s="273">
        <f t="shared" si="40"/>
        <v>14.205208333332848</v>
      </c>
      <c r="I528" s="77">
        <f t="shared" si="44"/>
        <v>1.0849485660967714E-5</v>
      </c>
      <c r="J528" s="229">
        <f t="shared" si="41"/>
        <v>1.5411920412355381E-4</v>
      </c>
    </row>
    <row r="529" spans="1:10">
      <c r="A529" s="30" t="s">
        <v>264</v>
      </c>
      <c r="B529" s="63">
        <v>178.08</v>
      </c>
      <c r="C529" s="219">
        <v>44932</v>
      </c>
      <c r="D529" s="49">
        <v>44932.613888888889</v>
      </c>
      <c r="E529" s="219">
        <v>44945</v>
      </c>
      <c r="F529" s="273">
        <f t="shared" si="42"/>
        <v>0.80694444444452529</v>
      </c>
      <c r="G529" s="273">
        <f t="shared" si="43"/>
        <v>12.386111111110949</v>
      </c>
      <c r="H529" s="273">
        <f t="shared" si="40"/>
        <v>13.193055555555475</v>
      </c>
      <c r="I529" s="77">
        <f t="shared" si="44"/>
        <v>1.6611438453315539E-5</v>
      </c>
      <c r="J529" s="229">
        <f t="shared" si="41"/>
        <v>2.1915563037228241E-4</v>
      </c>
    </row>
    <row r="530" spans="1:10">
      <c r="A530" s="30" t="s">
        <v>264</v>
      </c>
      <c r="B530" s="63">
        <v>119.49</v>
      </c>
      <c r="C530" s="219">
        <v>44932</v>
      </c>
      <c r="D530" s="49">
        <v>44932.613888888889</v>
      </c>
      <c r="E530" s="219">
        <v>44945</v>
      </c>
      <c r="F530" s="273">
        <f t="shared" si="42"/>
        <v>0.80694444444452529</v>
      </c>
      <c r="G530" s="273">
        <f t="shared" si="43"/>
        <v>12.386111111110949</v>
      </c>
      <c r="H530" s="273">
        <f t="shared" si="40"/>
        <v>13.193055555555475</v>
      </c>
      <c r="I530" s="77">
        <f t="shared" si="44"/>
        <v>1.1146118490491205E-5</v>
      </c>
      <c r="J530" s="229">
        <f t="shared" si="41"/>
        <v>1.4705136047385461E-4</v>
      </c>
    </row>
    <row r="531" spans="1:10">
      <c r="A531" s="30" t="s">
        <v>264</v>
      </c>
      <c r="B531" s="63">
        <v>117.01</v>
      </c>
      <c r="C531" s="219">
        <v>44932</v>
      </c>
      <c r="D531" s="49">
        <v>44932.614583333336</v>
      </c>
      <c r="E531" s="219">
        <v>44945</v>
      </c>
      <c r="F531" s="273">
        <f t="shared" si="42"/>
        <v>0.80729166666787933</v>
      </c>
      <c r="G531" s="273">
        <f t="shared" si="43"/>
        <v>12.385416666664241</v>
      </c>
      <c r="H531" s="273">
        <f t="shared" si="40"/>
        <v>13.192708333332121</v>
      </c>
      <c r="I531" s="77">
        <f t="shared" si="44"/>
        <v>1.0914782195768482E-5</v>
      </c>
      <c r="J531" s="229">
        <f t="shared" si="41"/>
        <v>1.4399553803061993E-4</v>
      </c>
    </row>
    <row r="532" spans="1:10">
      <c r="A532" s="30" t="s">
        <v>264</v>
      </c>
      <c r="B532" s="63">
        <v>119.44</v>
      </c>
      <c r="C532" s="219">
        <v>44932</v>
      </c>
      <c r="D532" s="49">
        <v>44932.616666666669</v>
      </c>
      <c r="E532" s="219">
        <v>44945</v>
      </c>
      <c r="F532" s="273">
        <f t="shared" si="42"/>
        <v>0.80833333333430346</v>
      </c>
      <c r="G532" s="273">
        <f t="shared" si="43"/>
        <v>12.383333333331393</v>
      </c>
      <c r="H532" s="273">
        <f t="shared" si="40"/>
        <v>13.191666666665697</v>
      </c>
      <c r="I532" s="77">
        <f t="shared" si="44"/>
        <v>1.1141454452291149E-5</v>
      </c>
      <c r="J532" s="229">
        <f t="shared" si="41"/>
        <v>1.4697435331646326E-4</v>
      </c>
    </row>
    <row r="533" spans="1:10">
      <c r="A533" s="30" t="s">
        <v>264</v>
      </c>
      <c r="B533" s="63">
        <v>116.19</v>
      </c>
      <c r="C533" s="219">
        <v>44932</v>
      </c>
      <c r="D533" s="49">
        <v>44932.598611111112</v>
      </c>
      <c r="E533" s="219">
        <v>44945</v>
      </c>
      <c r="F533" s="273">
        <f t="shared" si="42"/>
        <v>0.79930555555620231</v>
      </c>
      <c r="G533" s="273">
        <f t="shared" si="43"/>
        <v>12.401388888887595</v>
      </c>
      <c r="H533" s="273">
        <f t="shared" si="40"/>
        <v>13.200694444443798</v>
      </c>
      <c r="I533" s="77">
        <f t="shared" si="44"/>
        <v>1.083829196928758E-5</v>
      </c>
      <c r="J533" s="229">
        <f t="shared" si="41"/>
        <v>1.4307298058623439E-4</v>
      </c>
    </row>
    <row r="534" spans="1:10">
      <c r="A534" s="30" t="s">
        <v>264</v>
      </c>
      <c r="B534" s="63">
        <v>178.65</v>
      </c>
      <c r="C534" s="219">
        <v>44928</v>
      </c>
      <c r="D534" s="49">
        <v>44928.606944444444</v>
      </c>
      <c r="E534" s="219">
        <v>44945</v>
      </c>
      <c r="F534" s="273">
        <f t="shared" si="42"/>
        <v>0.80347222222189885</v>
      </c>
      <c r="G534" s="273">
        <f t="shared" si="43"/>
        <v>16.393055555556202</v>
      </c>
      <c r="H534" s="273">
        <f t="shared" si="40"/>
        <v>17.196527777778101</v>
      </c>
      <c r="I534" s="77">
        <f t="shared" si="44"/>
        <v>1.6664608488796166E-5</v>
      </c>
      <c r="J534" s="229">
        <f t="shared" si="41"/>
        <v>2.8657340278338004E-4</v>
      </c>
    </row>
    <row r="535" spans="1:10">
      <c r="A535" s="30" t="s">
        <v>264</v>
      </c>
      <c r="B535" s="63">
        <v>173.51</v>
      </c>
      <c r="C535" s="219">
        <v>44929</v>
      </c>
      <c r="D535" s="49">
        <v>44929.453472222223</v>
      </c>
      <c r="E535" s="219">
        <v>44945</v>
      </c>
      <c r="F535" s="273">
        <f t="shared" si="42"/>
        <v>0.72673611111167702</v>
      </c>
      <c r="G535" s="273">
        <f t="shared" si="43"/>
        <v>15.546527777776646</v>
      </c>
      <c r="H535" s="273">
        <f t="shared" si="40"/>
        <v>16.273263888888323</v>
      </c>
      <c r="I535" s="77">
        <f t="shared" si="44"/>
        <v>1.6185145361830522E-5</v>
      </c>
      <c r="J535" s="229">
        <f t="shared" si="41"/>
        <v>2.6338514155308494E-4</v>
      </c>
    </row>
    <row r="536" spans="1:10">
      <c r="A536" s="30" t="s">
        <v>264</v>
      </c>
      <c r="B536" s="63">
        <v>174.24</v>
      </c>
      <c r="C536" s="219">
        <v>44929</v>
      </c>
      <c r="D536" s="49">
        <v>44929.454861111109</v>
      </c>
      <c r="E536" s="219">
        <v>44945</v>
      </c>
      <c r="F536" s="273">
        <f t="shared" si="42"/>
        <v>0.72743055555474712</v>
      </c>
      <c r="G536" s="273">
        <f t="shared" si="43"/>
        <v>15.545138888890506</v>
      </c>
      <c r="H536" s="273">
        <f t="shared" si="40"/>
        <v>16.272569444445253</v>
      </c>
      <c r="I536" s="77">
        <f t="shared" si="44"/>
        <v>1.6253240319551323E-5</v>
      </c>
      <c r="J536" s="229">
        <f t="shared" si="41"/>
        <v>2.6448198179715644E-4</v>
      </c>
    </row>
    <row r="537" spans="1:10">
      <c r="A537" s="30" t="s">
        <v>264</v>
      </c>
      <c r="B537" s="63">
        <v>173.85</v>
      </c>
      <c r="C537" s="219">
        <v>44929</v>
      </c>
      <c r="D537" s="49">
        <v>44929.552777777775</v>
      </c>
      <c r="E537" s="219">
        <v>44945</v>
      </c>
      <c r="F537" s="273">
        <f t="shared" si="42"/>
        <v>0.77638888888759539</v>
      </c>
      <c r="G537" s="273">
        <f t="shared" si="43"/>
        <v>15.447222222224809</v>
      </c>
      <c r="H537" s="273">
        <f t="shared" si="40"/>
        <v>16.223611111112405</v>
      </c>
      <c r="I537" s="77">
        <f t="shared" si="44"/>
        <v>1.6216860821590894E-5</v>
      </c>
      <c r="J537" s="229">
        <f t="shared" si="41"/>
        <v>2.6309604341252546E-4</v>
      </c>
    </row>
    <row r="538" spans="1:10">
      <c r="A538" s="30" t="s">
        <v>264</v>
      </c>
      <c r="B538" s="63">
        <v>174.01</v>
      </c>
      <c r="C538" s="219">
        <v>44930</v>
      </c>
      <c r="D538" s="49">
        <v>44930.563888888886</v>
      </c>
      <c r="E538" s="219">
        <v>44945</v>
      </c>
      <c r="F538" s="273">
        <f t="shared" si="42"/>
        <v>0.7819444444430701</v>
      </c>
      <c r="G538" s="273">
        <f t="shared" si="43"/>
        <v>14.43611111111386</v>
      </c>
      <c r="H538" s="273">
        <f t="shared" si="40"/>
        <v>15.21805555555693</v>
      </c>
      <c r="I538" s="77">
        <f t="shared" si="44"/>
        <v>1.6231785743831068E-5</v>
      </c>
      <c r="J538" s="229">
        <f t="shared" si="41"/>
        <v>2.4701621721551816E-4</v>
      </c>
    </row>
    <row r="539" spans="1:10">
      <c r="A539" s="30" t="s">
        <v>264</v>
      </c>
      <c r="B539" s="63">
        <v>174.29</v>
      </c>
      <c r="C539" s="219">
        <v>44930</v>
      </c>
      <c r="D539" s="49">
        <v>44930.571527777778</v>
      </c>
      <c r="E539" s="219">
        <v>44945</v>
      </c>
      <c r="F539" s="273">
        <f t="shared" si="42"/>
        <v>0.78576388888905058</v>
      </c>
      <c r="G539" s="273">
        <f t="shared" si="43"/>
        <v>14.428472222221899</v>
      </c>
      <c r="H539" s="273">
        <f t="shared" si="40"/>
        <v>15.214236111110949</v>
      </c>
      <c r="I539" s="77">
        <f t="shared" si="44"/>
        <v>1.6257904357751379E-5</v>
      </c>
      <c r="J539" s="229">
        <f t="shared" si="41"/>
        <v>2.473515955706891E-4</v>
      </c>
    </row>
    <row r="540" spans="1:10">
      <c r="A540" s="30" t="s">
        <v>264</v>
      </c>
      <c r="B540" s="63">
        <v>173.97</v>
      </c>
      <c r="C540" s="219">
        <v>44930</v>
      </c>
      <c r="D540" s="49">
        <v>44930.571527777778</v>
      </c>
      <c r="E540" s="219">
        <v>44945</v>
      </c>
      <c r="F540" s="273">
        <f t="shared" si="42"/>
        <v>0.78576388888905058</v>
      </c>
      <c r="G540" s="273">
        <f t="shared" si="43"/>
        <v>14.428472222221899</v>
      </c>
      <c r="H540" s="273">
        <f t="shared" si="40"/>
        <v>15.214236111110949</v>
      </c>
      <c r="I540" s="77">
        <f t="shared" si="44"/>
        <v>1.6228054513271028E-5</v>
      </c>
      <c r="J540" s="229">
        <f t="shared" si="41"/>
        <v>2.4689745298888511E-4</v>
      </c>
    </row>
    <row r="541" spans="1:10">
      <c r="A541" s="30" t="s">
        <v>264</v>
      </c>
      <c r="B541" s="63">
        <v>116.81</v>
      </c>
      <c r="C541" s="219">
        <v>44930</v>
      </c>
      <c r="D541" s="49">
        <v>44930.572916666664</v>
      </c>
      <c r="E541" s="219">
        <v>44945</v>
      </c>
      <c r="F541" s="273">
        <f t="shared" si="42"/>
        <v>0.78645833333212067</v>
      </c>
      <c r="G541" s="273">
        <f t="shared" si="43"/>
        <v>14.427083333335759</v>
      </c>
      <c r="H541" s="273">
        <f t="shared" si="40"/>
        <v>15.213541666667879</v>
      </c>
      <c r="I541" s="77">
        <f t="shared" si="44"/>
        <v>1.0896126042968262E-5</v>
      </c>
      <c r="J541" s="229">
        <f t="shared" si="41"/>
        <v>1.6576866755996266E-4</v>
      </c>
    </row>
    <row r="542" spans="1:10">
      <c r="A542" s="30" t="s">
        <v>264</v>
      </c>
      <c r="B542" s="63">
        <v>116.51</v>
      </c>
      <c r="C542" s="219">
        <v>44930</v>
      </c>
      <c r="D542" s="49">
        <v>44930.575694444444</v>
      </c>
      <c r="E542" s="219">
        <v>44945</v>
      </c>
      <c r="F542" s="273">
        <f t="shared" si="42"/>
        <v>0.78784722222189885</v>
      </c>
      <c r="G542" s="273">
        <f t="shared" si="43"/>
        <v>14.424305555556202</v>
      </c>
      <c r="H542" s="273">
        <f t="shared" si="40"/>
        <v>15.212152777778101</v>
      </c>
      <c r="I542" s="77">
        <f t="shared" si="44"/>
        <v>1.0868141813767933E-5</v>
      </c>
      <c r="J542" s="229">
        <f t="shared" si="41"/>
        <v>1.6532783368159619E-4</v>
      </c>
    </row>
    <row r="543" spans="1:10">
      <c r="A543" s="30" t="s">
        <v>264</v>
      </c>
      <c r="B543" s="63">
        <v>119.91</v>
      </c>
      <c r="C543" s="219">
        <v>44930</v>
      </c>
      <c r="D543" s="49">
        <v>44930.576388888891</v>
      </c>
      <c r="E543" s="219">
        <v>44945</v>
      </c>
      <c r="F543" s="273">
        <f t="shared" si="42"/>
        <v>0.78819444444525288</v>
      </c>
      <c r="G543" s="273">
        <f t="shared" si="43"/>
        <v>14.423611111109494</v>
      </c>
      <c r="H543" s="273">
        <f t="shared" si="40"/>
        <v>15.211805555554747</v>
      </c>
      <c r="I543" s="77">
        <f t="shared" si="44"/>
        <v>1.1185296411371666E-5</v>
      </c>
      <c r="J543" s="229">
        <f t="shared" si="41"/>
        <v>1.701485540910301E-4</v>
      </c>
    </row>
    <row r="544" spans="1:10">
      <c r="A544" s="30" t="s">
        <v>264</v>
      </c>
      <c r="B544" s="63">
        <v>174.03</v>
      </c>
      <c r="C544" s="219">
        <v>44930</v>
      </c>
      <c r="D544" s="49">
        <v>44930.577777777777</v>
      </c>
      <c r="E544" s="219">
        <v>44945</v>
      </c>
      <c r="F544" s="273">
        <f t="shared" si="42"/>
        <v>0.78888888888832298</v>
      </c>
      <c r="G544" s="273">
        <f t="shared" si="43"/>
        <v>14.422222222223354</v>
      </c>
      <c r="H544" s="273">
        <f t="shared" si="40"/>
        <v>15.211111111111677</v>
      </c>
      <c r="I544" s="77">
        <f t="shared" si="44"/>
        <v>1.6233651359111093E-5</v>
      </c>
      <c r="J544" s="229">
        <f t="shared" si="41"/>
        <v>2.469318745624879E-4</v>
      </c>
    </row>
    <row r="545" spans="1:10">
      <c r="A545" s="30" t="s">
        <v>264</v>
      </c>
      <c r="B545" s="63">
        <v>176.69</v>
      </c>
      <c r="C545" s="219">
        <v>44930</v>
      </c>
      <c r="D545" s="49">
        <v>44930.578472222223</v>
      </c>
      <c r="E545" s="219">
        <v>44945</v>
      </c>
      <c r="F545" s="273">
        <f t="shared" si="42"/>
        <v>0.78923611111167702</v>
      </c>
      <c r="G545" s="273">
        <f t="shared" si="43"/>
        <v>14.421527777776646</v>
      </c>
      <c r="H545" s="273">
        <f t="shared" si="40"/>
        <v>15.210763888888323</v>
      </c>
      <c r="I545" s="77">
        <f t="shared" si="44"/>
        <v>1.6481778191354011E-5</v>
      </c>
      <c r="J545" s="229">
        <f t="shared" si="41"/>
        <v>2.5070043653771469E-4</v>
      </c>
    </row>
    <row r="546" spans="1:10">
      <c r="A546" s="30" t="s">
        <v>264</v>
      </c>
      <c r="B546" s="63">
        <v>116.99</v>
      </c>
      <c r="C546" s="219">
        <v>44930</v>
      </c>
      <c r="D546" s="49">
        <v>44930.57916666667</v>
      </c>
      <c r="E546" s="219">
        <v>44945</v>
      </c>
      <c r="F546" s="273">
        <f t="shared" si="42"/>
        <v>0.78958333333503106</v>
      </c>
      <c r="G546" s="273">
        <f t="shared" si="43"/>
        <v>14.420833333329938</v>
      </c>
      <c r="H546" s="273">
        <f t="shared" si="40"/>
        <v>15.210416666664969</v>
      </c>
      <c r="I546" s="77">
        <f t="shared" si="44"/>
        <v>1.0912916580488459E-5</v>
      </c>
      <c r="J546" s="229">
        <f t="shared" si="41"/>
        <v>1.6599000823778613E-4</v>
      </c>
    </row>
    <row r="547" spans="1:10">
      <c r="A547" s="30" t="s">
        <v>264</v>
      </c>
      <c r="B547" s="63">
        <v>117.06</v>
      </c>
      <c r="C547" s="219">
        <v>44930</v>
      </c>
      <c r="D547" s="49">
        <v>44930.579861111109</v>
      </c>
      <c r="E547" s="219">
        <v>44945</v>
      </c>
      <c r="F547" s="273">
        <f t="shared" si="42"/>
        <v>0.78993055555474712</v>
      </c>
      <c r="G547" s="273">
        <f t="shared" si="43"/>
        <v>14.420138888890506</v>
      </c>
      <c r="H547" s="273">
        <f t="shared" si="40"/>
        <v>15.210069444445253</v>
      </c>
      <c r="I547" s="77">
        <f t="shared" si="44"/>
        <v>1.0919446233968537E-5</v>
      </c>
      <c r="J547" s="229">
        <f t="shared" si="41"/>
        <v>1.6608553551354763E-4</v>
      </c>
    </row>
    <row r="548" spans="1:10">
      <c r="A548" s="30" t="s">
        <v>264</v>
      </c>
      <c r="B548" s="63">
        <v>146.02000000000001</v>
      </c>
      <c r="C548" s="219">
        <v>44931</v>
      </c>
      <c r="D548" s="49">
        <v>44931.584722222222</v>
      </c>
      <c r="E548" s="219">
        <v>44945</v>
      </c>
      <c r="F548" s="273">
        <f t="shared" si="42"/>
        <v>0.79236111111094942</v>
      </c>
      <c r="G548" s="273">
        <f t="shared" si="43"/>
        <v>13.415277777778101</v>
      </c>
      <c r="H548" s="273">
        <f t="shared" si="40"/>
        <v>14.207638888889051</v>
      </c>
      <c r="I548" s="77">
        <f t="shared" si="44"/>
        <v>1.3620857159440336E-5</v>
      </c>
      <c r="J548" s="229">
        <f t="shared" si="41"/>
        <v>1.9352021987846738E-4</v>
      </c>
    </row>
    <row r="549" spans="1:10">
      <c r="A549" s="30" t="s">
        <v>265</v>
      </c>
      <c r="B549" s="63">
        <v>23572.71</v>
      </c>
      <c r="C549" s="219">
        <v>44936</v>
      </c>
      <c r="D549" s="49">
        <v>44936.513194444444</v>
      </c>
      <c r="E549" s="219">
        <v>44945</v>
      </c>
      <c r="F549" s="273">
        <f t="shared" si="42"/>
        <v>0.75659722222189885</v>
      </c>
      <c r="G549" s="273">
        <f t="shared" si="43"/>
        <v>8.4868055555562023</v>
      </c>
      <c r="H549" s="273">
        <f t="shared" si="40"/>
        <v>9.2434027777781012</v>
      </c>
      <c r="I549" s="77">
        <f t="shared" si="44"/>
        <v>2.1988803983763235E-3</v>
      </c>
      <c r="J549" s="229">
        <f t="shared" si="41"/>
        <v>2.0325137182353528E-2</v>
      </c>
    </row>
    <row r="550" spans="1:10">
      <c r="A550" s="30" t="s">
        <v>265</v>
      </c>
      <c r="B550" s="63">
        <v>15.79</v>
      </c>
      <c r="C550" s="219">
        <v>44936</v>
      </c>
      <c r="D550" s="49">
        <v>44936.513194444444</v>
      </c>
      <c r="E550" s="219">
        <v>44945</v>
      </c>
      <c r="F550" s="273">
        <f t="shared" si="42"/>
        <v>0.75659722222189885</v>
      </c>
      <c r="G550" s="273">
        <f t="shared" si="43"/>
        <v>8.4868055555562023</v>
      </c>
      <c r="H550" s="273">
        <f t="shared" si="40"/>
        <v>9.2434027777781012</v>
      </c>
      <c r="I550" s="77">
        <f t="shared" si="44"/>
        <v>1.4729032635773381E-6</v>
      </c>
      <c r="J550" s="229">
        <f t="shared" si="41"/>
        <v>1.3614638117949198E-5</v>
      </c>
    </row>
    <row r="551" spans="1:10">
      <c r="A551" s="30" t="s">
        <v>265</v>
      </c>
      <c r="B551" s="63">
        <v>28.77</v>
      </c>
      <c r="C551" s="219">
        <v>44936</v>
      </c>
      <c r="D551" s="49">
        <v>44936.513194444444</v>
      </c>
      <c r="E551" s="219">
        <v>44945</v>
      </c>
      <c r="F551" s="273">
        <f t="shared" si="42"/>
        <v>0.75659722222189885</v>
      </c>
      <c r="G551" s="273">
        <f t="shared" si="43"/>
        <v>8.4868055555562023</v>
      </c>
      <c r="H551" s="273">
        <f t="shared" si="40"/>
        <v>9.2434027777781012</v>
      </c>
      <c r="I551" s="77">
        <f t="shared" si="44"/>
        <v>2.6836875803115905E-6</v>
      </c>
      <c r="J551" s="229">
        <f t="shared" si="41"/>
        <v>2.4806405234540747E-5</v>
      </c>
    </row>
    <row r="552" spans="1:10">
      <c r="A552" s="30" t="s">
        <v>264</v>
      </c>
      <c r="B552" s="63">
        <v>29.3</v>
      </c>
      <c r="C552" s="219">
        <v>44935</v>
      </c>
      <c r="D552" s="49">
        <v>44935.628472222219</v>
      </c>
      <c r="E552" s="219">
        <v>44945</v>
      </c>
      <c r="F552" s="273">
        <f t="shared" si="42"/>
        <v>0.81423611110949423</v>
      </c>
      <c r="G552" s="273">
        <f t="shared" si="43"/>
        <v>9.3715277777810115</v>
      </c>
      <c r="H552" s="273">
        <f t="shared" si="40"/>
        <v>10.185763888890506</v>
      </c>
      <c r="I552" s="77">
        <f t="shared" si="44"/>
        <v>2.7331263852321726E-6</v>
      </c>
      <c r="J552" s="229">
        <f t="shared" si="41"/>
        <v>2.7838980038471705E-5</v>
      </c>
    </row>
    <row r="553" spans="1:10">
      <c r="A553" s="30" t="s">
        <v>264</v>
      </c>
      <c r="B553" s="63">
        <v>118.29</v>
      </c>
      <c r="C553" s="219">
        <v>44936</v>
      </c>
      <c r="D553" s="49">
        <v>44936.523611111108</v>
      </c>
      <c r="E553" s="219">
        <v>44945</v>
      </c>
      <c r="F553" s="273">
        <f t="shared" si="42"/>
        <v>0.76180555555401952</v>
      </c>
      <c r="G553" s="273">
        <f t="shared" si="43"/>
        <v>8.476388888891961</v>
      </c>
      <c r="H553" s="273">
        <f t="shared" si="40"/>
        <v>9.2381944444459805</v>
      </c>
      <c r="I553" s="77">
        <f t="shared" si="44"/>
        <v>1.1034181573689887E-5</v>
      </c>
      <c r="J553" s="229">
        <f t="shared" si="41"/>
        <v>1.0193591491307013E-4</v>
      </c>
    </row>
    <row r="554" spans="1:10">
      <c r="A554" s="30" t="s">
        <v>264</v>
      </c>
      <c r="B554" s="63">
        <v>7.72</v>
      </c>
      <c r="C554" s="219">
        <v>44935</v>
      </c>
      <c r="D554" s="49">
        <v>44935.629166666666</v>
      </c>
      <c r="E554" s="219">
        <v>44945</v>
      </c>
      <c r="F554" s="273">
        <f t="shared" si="42"/>
        <v>0.81458333333284827</v>
      </c>
      <c r="G554" s="273">
        <f t="shared" si="43"/>
        <v>9.3708333333343035</v>
      </c>
      <c r="H554" s="273">
        <f t="shared" si="40"/>
        <v>10.185416666667152</v>
      </c>
      <c r="I554" s="77">
        <f t="shared" si="44"/>
        <v>7.2012749808847683E-7</v>
      </c>
      <c r="J554" s="229">
        <f t="shared" si="41"/>
        <v>7.3347986211556893E-6</v>
      </c>
    </row>
    <row r="555" spans="1:10">
      <c r="A555" s="30" t="s">
        <v>264</v>
      </c>
      <c r="B555" s="63">
        <v>117.03</v>
      </c>
      <c r="C555" s="219">
        <v>44937</v>
      </c>
      <c r="D555" s="49">
        <v>44937.390972222223</v>
      </c>
      <c r="E555" s="219">
        <v>44945</v>
      </c>
      <c r="F555" s="273">
        <f t="shared" si="42"/>
        <v>0.69548611111167702</v>
      </c>
      <c r="G555" s="273">
        <f t="shared" si="43"/>
        <v>7.609027777776646</v>
      </c>
      <c r="H555" s="273">
        <f t="shared" si="40"/>
        <v>8.304513888888323</v>
      </c>
      <c r="I555" s="77">
        <f t="shared" si="44"/>
        <v>1.0916647811048504E-5</v>
      </c>
      <c r="J555" s="229">
        <f t="shared" si="41"/>
        <v>9.0657453366954611E-5</v>
      </c>
    </row>
    <row r="556" spans="1:10">
      <c r="A556" s="30" t="s">
        <v>264</v>
      </c>
      <c r="B556" s="63">
        <v>24297.41</v>
      </c>
      <c r="C556" s="219">
        <v>44937</v>
      </c>
      <c r="D556" s="49">
        <v>44937.395833333336</v>
      </c>
      <c r="E556" s="219">
        <v>44945</v>
      </c>
      <c r="F556" s="273">
        <f t="shared" si="42"/>
        <v>0.69791666666787933</v>
      </c>
      <c r="G556" s="273">
        <f t="shared" si="43"/>
        <v>7.6041666666642413</v>
      </c>
      <c r="H556" s="273">
        <f t="shared" si="40"/>
        <v>8.3020833333321207</v>
      </c>
      <c r="I556" s="77">
        <f t="shared" si="44"/>
        <v>2.2664809680479196E-3</v>
      </c>
      <c r="J556" s="229">
        <f t="shared" si="41"/>
        <v>1.8816513870145084E-2</v>
      </c>
    </row>
    <row r="557" spans="1:10">
      <c r="A557" s="30" t="s">
        <v>264</v>
      </c>
      <c r="B557" s="63">
        <v>118.79</v>
      </c>
      <c r="C557" s="219">
        <v>44935</v>
      </c>
      <c r="D557" s="49">
        <v>44935.620833333334</v>
      </c>
      <c r="E557" s="219">
        <v>44945</v>
      </c>
      <c r="F557" s="273">
        <f t="shared" si="42"/>
        <v>0.81041666666715173</v>
      </c>
      <c r="G557" s="273">
        <f t="shared" si="43"/>
        <v>9.3791666666656965</v>
      </c>
      <c r="H557" s="273">
        <f t="shared" si="40"/>
        <v>10.189583333332848</v>
      </c>
      <c r="I557" s="77">
        <f t="shared" si="44"/>
        <v>1.1080821955690437E-5</v>
      </c>
      <c r="J557" s="229">
        <f t="shared" si="41"/>
        <v>1.1290895871933197E-4</v>
      </c>
    </row>
    <row r="558" spans="1:10">
      <c r="A558" s="30" t="s">
        <v>264</v>
      </c>
      <c r="B558" s="63">
        <v>30.1</v>
      </c>
      <c r="C558" s="219">
        <v>44935</v>
      </c>
      <c r="D558" s="49">
        <v>44935.629166666666</v>
      </c>
      <c r="E558" s="219">
        <v>44945</v>
      </c>
      <c r="F558" s="273">
        <f t="shared" si="42"/>
        <v>0.81458333333284827</v>
      </c>
      <c r="G558" s="273">
        <f t="shared" si="43"/>
        <v>9.3708333333343035</v>
      </c>
      <c r="H558" s="273">
        <f t="shared" si="40"/>
        <v>10.185416666667152</v>
      </c>
      <c r="I558" s="77">
        <f t="shared" si="44"/>
        <v>2.8077509964330513E-6</v>
      </c>
      <c r="J558" s="229">
        <f t="shared" si="41"/>
        <v>2.8598113794920504E-5</v>
      </c>
    </row>
    <row r="559" spans="1:10">
      <c r="A559" s="30" t="s">
        <v>264</v>
      </c>
      <c r="B559" s="63">
        <v>16.18</v>
      </c>
      <c r="C559" s="219">
        <v>44935</v>
      </c>
      <c r="D559" s="49">
        <v>44935.629861111112</v>
      </c>
      <c r="E559" s="219">
        <v>44945</v>
      </c>
      <c r="F559" s="273">
        <f t="shared" si="42"/>
        <v>0.81493055555620231</v>
      </c>
      <c r="G559" s="273">
        <f t="shared" si="43"/>
        <v>9.3701388888875954</v>
      </c>
      <c r="H559" s="273">
        <f t="shared" si="40"/>
        <v>10.185069444443798</v>
      </c>
      <c r="I559" s="77">
        <f t="shared" si="44"/>
        <v>1.5092827615377663E-6</v>
      </c>
      <c r="J559" s="229">
        <f t="shared" si="41"/>
        <v>1.5372149737564058E-5</v>
      </c>
    </row>
    <row r="560" spans="1:10">
      <c r="A560" s="30" t="s">
        <v>264</v>
      </c>
      <c r="B560" s="63">
        <v>116.85</v>
      </c>
      <c r="C560" s="219">
        <v>44937</v>
      </c>
      <c r="D560" s="49">
        <v>44937.396527777775</v>
      </c>
      <c r="E560" s="219">
        <v>44945</v>
      </c>
      <c r="F560" s="273">
        <f t="shared" si="42"/>
        <v>0.69826388888759539</v>
      </c>
      <c r="G560" s="273">
        <f t="shared" si="43"/>
        <v>7.6034722222248092</v>
      </c>
      <c r="H560" s="273">
        <f t="shared" si="40"/>
        <v>8.3017361111124046</v>
      </c>
      <c r="I560" s="77">
        <f t="shared" si="44"/>
        <v>1.0899857273528305E-5</v>
      </c>
      <c r="J560" s="229">
        <f t="shared" si="41"/>
        <v>9.0487738733621126E-5</v>
      </c>
    </row>
    <row r="561" spans="1:10">
      <c r="A561" s="30" t="s">
        <v>264</v>
      </c>
      <c r="B561" s="63">
        <v>29.4</v>
      </c>
      <c r="C561" s="219">
        <v>44937</v>
      </c>
      <c r="D561" s="49">
        <v>44937.396527777775</v>
      </c>
      <c r="E561" s="219">
        <v>44945</v>
      </c>
      <c r="F561" s="273">
        <f t="shared" si="42"/>
        <v>0.69826388888759539</v>
      </c>
      <c r="G561" s="273">
        <f t="shared" si="43"/>
        <v>7.6034722222248092</v>
      </c>
      <c r="H561" s="273">
        <f t="shared" si="40"/>
        <v>8.3017361111124046</v>
      </c>
      <c r="I561" s="77">
        <f t="shared" si="44"/>
        <v>2.7424544616322824E-6</v>
      </c>
      <c r="J561" s="229">
        <f t="shared" si="41"/>
        <v>2.2767133237214048E-5</v>
      </c>
    </row>
    <row r="562" spans="1:10">
      <c r="A562" s="30" t="s">
        <v>264</v>
      </c>
      <c r="B562" s="63">
        <v>116.36</v>
      </c>
      <c r="C562" s="219">
        <v>44937</v>
      </c>
      <c r="D562" s="49">
        <v>44937.397222222222</v>
      </c>
      <c r="E562" s="219">
        <v>44945</v>
      </c>
      <c r="F562" s="273">
        <f t="shared" si="42"/>
        <v>0.69861111111094942</v>
      </c>
      <c r="G562" s="273">
        <f t="shared" si="43"/>
        <v>7.6027777777781012</v>
      </c>
      <c r="H562" s="273">
        <f t="shared" si="40"/>
        <v>8.3013888888890506</v>
      </c>
      <c r="I562" s="77">
        <f t="shared" si="44"/>
        <v>1.0854149699167768E-5</v>
      </c>
      <c r="J562" s="229">
        <f t="shared" si="41"/>
        <v>9.010451771100974E-5</v>
      </c>
    </row>
    <row r="563" spans="1:10">
      <c r="A563" s="30" t="s">
        <v>264</v>
      </c>
      <c r="B563" s="63">
        <v>23101.61</v>
      </c>
      <c r="C563" s="219">
        <v>44935</v>
      </c>
      <c r="D563" s="49">
        <v>44935.620833333334</v>
      </c>
      <c r="E563" s="219">
        <v>44945</v>
      </c>
      <c r="F563" s="273">
        <f t="shared" si="42"/>
        <v>0.81041666666715173</v>
      </c>
      <c r="G563" s="273">
        <f t="shared" si="43"/>
        <v>9.3791666666656965</v>
      </c>
      <c r="H563" s="273">
        <f t="shared" si="40"/>
        <v>10.189583333332848</v>
      </c>
      <c r="I563" s="77">
        <f t="shared" si="44"/>
        <v>2.1549358304554064E-3</v>
      </c>
      <c r="J563" s="229">
        <f t="shared" si="41"/>
        <v>2.1957898222410191E-2</v>
      </c>
    </row>
    <row r="564" spans="1:10">
      <c r="A564" s="30" t="s">
        <v>264</v>
      </c>
      <c r="B564" s="63">
        <v>188.8</v>
      </c>
      <c r="C564" s="219">
        <v>44935</v>
      </c>
      <c r="D564" s="49">
        <v>44935.620833333334</v>
      </c>
      <c r="E564" s="219">
        <v>44945</v>
      </c>
      <c r="F564" s="273">
        <f t="shared" si="42"/>
        <v>0.81041666666715173</v>
      </c>
      <c r="G564" s="273">
        <f t="shared" si="43"/>
        <v>9.3791666666656965</v>
      </c>
      <c r="H564" s="273">
        <f t="shared" si="40"/>
        <v>10.189583333332848</v>
      </c>
      <c r="I564" s="77">
        <f t="shared" si="44"/>
        <v>1.7611408243407312E-5</v>
      </c>
      <c r="J564" s="229">
        <f t="shared" si="41"/>
        <v>1.7945291191354387E-4</v>
      </c>
    </row>
    <row r="565" spans="1:10">
      <c r="A565" s="30" t="s">
        <v>264</v>
      </c>
      <c r="B565" s="63">
        <v>22938.39</v>
      </c>
      <c r="C565" s="219">
        <v>44936</v>
      </c>
      <c r="D565" s="49">
        <v>44936.513888888891</v>
      </c>
      <c r="E565" s="219">
        <v>44945</v>
      </c>
      <c r="F565" s="273">
        <f t="shared" si="42"/>
        <v>0.75694444444525288</v>
      </c>
      <c r="G565" s="273">
        <f t="shared" si="43"/>
        <v>8.4861111111094942</v>
      </c>
      <c r="H565" s="273">
        <f t="shared" si="40"/>
        <v>9.2430555555547471</v>
      </c>
      <c r="I565" s="77">
        <f t="shared" si="44"/>
        <v>2.1397105441551471E-3</v>
      </c>
      <c r="J565" s="229">
        <f t="shared" si="41"/>
        <v>1.9777463432432304E-2</v>
      </c>
    </row>
    <row r="566" spans="1:10">
      <c r="A566" s="30" t="s">
        <v>264</v>
      </c>
      <c r="B566" s="63">
        <v>117.13</v>
      </c>
      <c r="C566" s="219">
        <v>44937</v>
      </c>
      <c r="D566" s="49">
        <v>44937.392361111109</v>
      </c>
      <c r="E566" s="219">
        <v>44945</v>
      </c>
      <c r="F566" s="273">
        <f t="shared" si="42"/>
        <v>0.69618055555474712</v>
      </c>
      <c r="G566" s="273">
        <f t="shared" si="43"/>
        <v>7.6076388888905058</v>
      </c>
      <c r="H566" s="273">
        <f t="shared" si="40"/>
        <v>8.3038194444452529</v>
      </c>
      <c r="I566" s="77">
        <f t="shared" si="44"/>
        <v>1.0925975887448613E-5</v>
      </c>
      <c r="J566" s="229">
        <f t="shared" si="41"/>
        <v>9.0727331023735767E-5</v>
      </c>
    </row>
    <row r="567" spans="1:10">
      <c r="A567" s="30" t="s">
        <v>264</v>
      </c>
      <c r="B567" s="63">
        <v>186.15</v>
      </c>
      <c r="C567" s="219">
        <v>44937</v>
      </c>
      <c r="D567" s="49">
        <v>44937.392361111109</v>
      </c>
      <c r="E567" s="219">
        <v>44945</v>
      </c>
      <c r="F567" s="273">
        <f t="shared" si="42"/>
        <v>0.69618055555474712</v>
      </c>
      <c r="G567" s="273">
        <f t="shared" si="43"/>
        <v>7.6076388888905058</v>
      </c>
      <c r="H567" s="273">
        <f t="shared" si="40"/>
        <v>8.3038194444452529</v>
      </c>
      <c r="I567" s="77">
        <f t="shared" si="44"/>
        <v>1.7364214218804399E-5</v>
      </c>
      <c r="J567" s="229">
        <f t="shared" si="41"/>
        <v>1.4418929966762071E-4</v>
      </c>
    </row>
    <row r="568" spans="1:10">
      <c r="A568" s="30" t="s">
        <v>264</v>
      </c>
      <c r="B568" s="63">
        <v>7.51</v>
      </c>
      <c r="C568" s="219">
        <v>44937</v>
      </c>
      <c r="D568" s="49">
        <v>44937.393055555556</v>
      </c>
      <c r="E568" s="219">
        <v>44945</v>
      </c>
      <c r="F568" s="273">
        <f t="shared" si="42"/>
        <v>0.69652777777810115</v>
      </c>
      <c r="G568" s="273">
        <f t="shared" si="43"/>
        <v>7.6069444444437977</v>
      </c>
      <c r="H568" s="273">
        <f t="shared" si="40"/>
        <v>8.3034722222218988</v>
      </c>
      <c r="I568" s="77">
        <f t="shared" si="44"/>
        <v>7.0053853764824632E-7</v>
      </c>
      <c r="J568" s="229">
        <f t="shared" si="41"/>
        <v>5.8169022879581633E-6</v>
      </c>
    </row>
    <row r="569" spans="1:10">
      <c r="A569" s="30" t="s">
        <v>264</v>
      </c>
      <c r="B569" s="63">
        <v>117.34</v>
      </c>
      <c r="C569" s="219">
        <v>44937</v>
      </c>
      <c r="D569" s="49">
        <v>44937.397916666669</v>
      </c>
      <c r="E569" s="219">
        <v>44945</v>
      </c>
      <c r="F569" s="273">
        <f t="shared" si="42"/>
        <v>0.69895833333430346</v>
      </c>
      <c r="G569" s="273">
        <f t="shared" si="43"/>
        <v>7.6020833333313931</v>
      </c>
      <c r="H569" s="273">
        <f t="shared" si="40"/>
        <v>8.3010416666656965</v>
      </c>
      <c r="I569" s="77">
        <f t="shared" si="44"/>
        <v>1.0945564847888844E-5</v>
      </c>
      <c r="J569" s="229">
        <f t="shared" si="41"/>
        <v>9.0859589867516667E-5</v>
      </c>
    </row>
    <row r="570" spans="1:10">
      <c r="A570" s="30" t="s">
        <v>264</v>
      </c>
      <c r="B570" s="63">
        <v>187.63</v>
      </c>
      <c r="C570" s="219">
        <v>44935</v>
      </c>
      <c r="D570" s="49">
        <v>44936.51458333333</v>
      </c>
      <c r="E570" s="219">
        <v>44945</v>
      </c>
      <c r="F570" s="273">
        <f t="shared" si="42"/>
        <v>1.2572916666649689</v>
      </c>
      <c r="G570" s="273">
        <f t="shared" si="43"/>
        <v>8.4854166666700621</v>
      </c>
      <c r="H570" s="273">
        <f t="shared" si="40"/>
        <v>9.7427083333350311</v>
      </c>
      <c r="I570" s="77">
        <f t="shared" si="44"/>
        <v>1.7502269749526026E-5</v>
      </c>
      <c r="J570" s="229">
        <f t="shared" si="41"/>
        <v>1.7051950934098483E-4</v>
      </c>
    </row>
    <row r="571" spans="1:10">
      <c r="A571" s="30" t="s">
        <v>264</v>
      </c>
      <c r="B571" s="63">
        <v>29.29</v>
      </c>
      <c r="C571" s="219">
        <v>44937</v>
      </c>
      <c r="D571" s="49">
        <v>44937.393055555556</v>
      </c>
      <c r="E571" s="219">
        <v>44945</v>
      </c>
      <c r="F571" s="273">
        <f t="shared" si="42"/>
        <v>0.69652777777810115</v>
      </c>
      <c r="G571" s="273">
        <f t="shared" si="43"/>
        <v>7.6069444444437977</v>
      </c>
      <c r="H571" s="273">
        <f t="shared" si="40"/>
        <v>8.3034722222218988</v>
      </c>
      <c r="I571" s="77">
        <f t="shared" si="44"/>
        <v>2.7321935775921618E-6</v>
      </c>
      <c r="J571" s="229">
        <f t="shared" si="41"/>
        <v>2.2686693477269586E-5</v>
      </c>
    </row>
    <row r="572" spans="1:10">
      <c r="A572" s="30" t="s">
        <v>264</v>
      </c>
      <c r="B572" s="63">
        <v>30.21</v>
      </c>
      <c r="C572" s="219">
        <v>44937</v>
      </c>
      <c r="D572" s="49">
        <v>44937.397916666669</v>
      </c>
      <c r="E572" s="219">
        <v>44945</v>
      </c>
      <c r="F572" s="273">
        <f t="shared" si="42"/>
        <v>0.69895833333430346</v>
      </c>
      <c r="G572" s="273">
        <f t="shared" si="43"/>
        <v>7.6020833333313931</v>
      </c>
      <c r="H572" s="273">
        <f t="shared" si="40"/>
        <v>8.3010416666656965</v>
      </c>
      <c r="I572" s="77">
        <f t="shared" si="44"/>
        <v>2.8180118804731719E-6</v>
      </c>
      <c r="J572" s="229">
        <f t="shared" si="41"/>
        <v>2.3392434036966754E-5</v>
      </c>
    </row>
    <row r="573" spans="1:10">
      <c r="A573" s="30" t="s">
        <v>264</v>
      </c>
      <c r="B573" s="63">
        <v>192.8</v>
      </c>
      <c r="C573" s="219">
        <v>44937</v>
      </c>
      <c r="D573" s="49">
        <v>44937.398611111108</v>
      </c>
      <c r="E573" s="219">
        <v>44945</v>
      </c>
      <c r="F573" s="273">
        <f t="shared" si="42"/>
        <v>0.69930555555401952</v>
      </c>
      <c r="G573" s="273">
        <f t="shared" si="43"/>
        <v>7.601388888891961</v>
      </c>
      <c r="H573" s="273">
        <f t="shared" si="40"/>
        <v>8.3006944444459805</v>
      </c>
      <c r="I573" s="77">
        <f t="shared" si="44"/>
        <v>1.7984531299411705E-5</v>
      </c>
      <c r="J573" s="229">
        <f t="shared" si="41"/>
        <v>1.492840990429916E-4</v>
      </c>
    </row>
    <row r="574" spans="1:10">
      <c r="A574" s="30" t="s">
        <v>264</v>
      </c>
      <c r="B574" s="63">
        <v>16.2</v>
      </c>
      <c r="C574" s="219">
        <v>44935</v>
      </c>
      <c r="D574" s="49">
        <v>44935.62222222222</v>
      </c>
      <c r="E574" s="219">
        <v>44945</v>
      </c>
      <c r="F574" s="273">
        <f t="shared" si="42"/>
        <v>0.81111111111022183</v>
      </c>
      <c r="G574" s="273">
        <f t="shared" si="43"/>
        <v>9.3777777777795563</v>
      </c>
      <c r="H574" s="273">
        <f t="shared" si="40"/>
        <v>10.188888888889778</v>
      </c>
      <c r="I574" s="77">
        <f t="shared" si="44"/>
        <v>1.5111483768177882E-6</v>
      </c>
      <c r="J574" s="229">
        <f t="shared" si="41"/>
        <v>1.5396922906022587E-5</v>
      </c>
    </row>
    <row r="575" spans="1:10">
      <c r="A575" s="30" t="s">
        <v>264</v>
      </c>
      <c r="B575" s="63">
        <v>118.82</v>
      </c>
      <c r="C575" s="219">
        <v>44936</v>
      </c>
      <c r="D575" s="49">
        <v>44936.515277777777</v>
      </c>
      <c r="E575" s="219">
        <v>44945</v>
      </c>
      <c r="F575" s="273">
        <f t="shared" si="42"/>
        <v>0.75763888888832298</v>
      </c>
      <c r="G575" s="273">
        <f t="shared" si="43"/>
        <v>8.484722222223354</v>
      </c>
      <c r="H575" s="273">
        <f t="shared" si="40"/>
        <v>9.242361111111677</v>
      </c>
      <c r="I575" s="77">
        <f t="shared" si="44"/>
        <v>1.1083620378610469E-5</v>
      </c>
      <c r="J575" s="229">
        <f t="shared" si="41"/>
        <v>1.0243882195759428E-4</v>
      </c>
    </row>
    <row r="576" spans="1:10">
      <c r="A576" s="30" t="s">
        <v>264</v>
      </c>
      <c r="B576" s="63">
        <v>7.55</v>
      </c>
      <c r="C576" s="219">
        <v>44936</v>
      </c>
      <c r="D576" s="49">
        <v>44936.515277777777</v>
      </c>
      <c r="E576" s="219">
        <v>44945</v>
      </c>
      <c r="F576" s="273">
        <f t="shared" si="42"/>
        <v>0.75763888888832298</v>
      </c>
      <c r="G576" s="273">
        <f t="shared" si="43"/>
        <v>8.484722222223354</v>
      </c>
      <c r="H576" s="273">
        <f t="shared" si="40"/>
        <v>9.242361111111677</v>
      </c>
      <c r="I576" s="77">
        <f t="shared" si="44"/>
        <v>7.0426976820829016E-7</v>
      </c>
      <c r="J576" s="229">
        <f t="shared" si="41"/>
        <v>6.5091155174199356E-6</v>
      </c>
    </row>
    <row r="577" spans="1:10">
      <c r="A577" s="30" t="s">
        <v>264</v>
      </c>
      <c r="B577" s="63">
        <v>118.02</v>
      </c>
      <c r="C577" s="219">
        <v>44937</v>
      </c>
      <c r="D577" s="49">
        <v>44937.393750000003</v>
      </c>
      <c r="E577" s="219">
        <v>44945</v>
      </c>
      <c r="F577" s="273">
        <f t="shared" si="42"/>
        <v>0.69687500000145519</v>
      </c>
      <c r="G577" s="273">
        <f t="shared" si="43"/>
        <v>7.6062499999970896</v>
      </c>
      <c r="H577" s="273">
        <f t="shared" si="40"/>
        <v>8.3031249999985448</v>
      </c>
      <c r="I577" s="77">
        <f t="shared" si="44"/>
        <v>1.1008995767409591E-5</v>
      </c>
      <c r="J577" s="229">
        <f t="shared" si="41"/>
        <v>9.1409067981256738E-5</v>
      </c>
    </row>
    <row r="578" spans="1:10">
      <c r="A578" s="30" t="s">
        <v>264</v>
      </c>
      <c r="B578" s="63">
        <v>489.94</v>
      </c>
      <c r="C578" s="219">
        <v>44937</v>
      </c>
      <c r="D578" s="49">
        <v>44937.399305555555</v>
      </c>
      <c r="E578" s="219">
        <v>44945</v>
      </c>
      <c r="F578" s="273">
        <f t="shared" si="42"/>
        <v>0.69965277777737356</v>
      </c>
      <c r="G578" s="273">
        <f t="shared" si="43"/>
        <v>7.6006944444452529</v>
      </c>
      <c r="H578" s="273">
        <f t="shared" si="40"/>
        <v>8.3003472222226264</v>
      </c>
      <c r="I578" s="77">
        <f t="shared" si="44"/>
        <v>4.5701977514697972E-5</v>
      </c>
      <c r="J578" s="229">
        <f t="shared" si="41"/>
        <v>3.7934228211420425E-4</v>
      </c>
    </row>
    <row r="579" spans="1:10">
      <c r="A579" s="30" t="s">
        <v>264</v>
      </c>
      <c r="B579" s="63">
        <v>16.510000000000002</v>
      </c>
      <c r="C579" s="219">
        <v>44936</v>
      </c>
      <c r="D579" s="49">
        <v>44936.517361111109</v>
      </c>
      <c r="E579" s="219">
        <v>44945</v>
      </c>
      <c r="F579" s="273">
        <f t="shared" si="42"/>
        <v>0.75868055555474712</v>
      </c>
      <c r="G579" s="273">
        <f t="shared" si="43"/>
        <v>8.4826388888905058</v>
      </c>
      <c r="H579" s="273">
        <f t="shared" si="40"/>
        <v>9.2413194444452529</v>
      </c>
      <c r="I579" s="77">
        <f t="shared" si="44"/>
        <v>1.5400654136581288E-6</v>
      </c>
      <c r="J579" s="229">
        <f t="shared" si="41"/>
        <v>1.4232236452956487E-5</v>
      </c>
    </row>
    <row r="580" spans="1:10">
      <c r="A580" s="30" t="s">
        <v>264</v>
      </c>
      <c r="B580" s="63">
        <v>121.34</v>
      </c>
      <c r="C580" s="219">
        <v>44936</v>
      </c>
      <c r="D580" s="49">
        <v>44936.517361111109</v>
      </c>
      <c r="E580" s="219">
        <v>44945</v>
      </c>
      <c r="F580" s="273">
        <f t="shared" si="42"/>
        <v>0.75868055555474712</v>
      </c>
      <c r="G580" s="273">
        <f t="shared" si="43"/>
        <v>8.4826388888905058</v>
      </c>
      <c r="H580" s="273">
        <f t="shared" si="40"/>
        <v>9.2413194444452529</v>
      </c>
      <c r="I580" s="77">
        <f t="shared" si="44"/>
        <v>1.1318687903893237E-5</v>
      </c>
      <c r="J580" s="229">
        <f t="shared" si="41"/>
        <v>1.0459961061185586E-4</v>
      </c>
    </row>
    <row r="581" spans="1:10">
      <c r="A581" s="30" t="s">
        <v>264</v>
      </c>
      <c r="B581" s="63">
        <v>189</v>
      </c>
      <c r="C581" s="219">
        <v>44935</v>
      </c>
      <c r="D581" s="49">
        <v>44935.626388888886</v>
      </c>
      <c r="E581" s="219">
        <v>44945</v>
      </c>
      <c r="F581" s="273">
        <f t="shared" si="42"/>
        <v>0.8131944444430701</v>
      </c>
      <c r="G581" s="273">
        <f t="shared" si="43"/>
        <v>9.3736111111138598</v>
      </c>
      <c r="H581" s="273">
        <f t="shared" si="40"/>
        <v>10.18680555555693</v>
      </c>
      <c r="I581" s="77">
        <f t="shared" si="44"/>
        <v>1.7630064396207529E-5</v>
      </c>
      <c r="J581" s="229">
        <f t="shared" si="41"/>
        <v>1.7959403793611328E-4</v>
      </c>
    </row>
    <row r="582" spans="1:10">
      <c r="A582" s="30" t="s">
        <v>264</v>
      </c>
      <c r="B582" s="63">
        <v>192.85</v>
      </c>
      <c r="C582" s="219">
        <v>44936</v>
      </c>
      <c r="D582" s="49">
        <v>44936.517361111109</v>
      </c>
      <c r="E582" s="219">
        <v>44945</v>
      </c>
      <c r="F582" s="273">
        <f t="shared" si="42"/>
        <v>0.75868055555474712</v>
      </c>
      <c r="G582" s="273">
        <f t="shared" si="43"/>
        <v>8.4826388888905058</v>
      </c>
      <c r="H582" s="273">
        <f t="shared" si="40"/>
        <v>9.2413194444452529</v>
      </c>
      <c r="I582" s="77">
        <f t="shared" si="44"/>
        <v>1.7989195337611758E-5</v>
      </c>
      <c r="J582" s="229">
        <f t="shared" si="41"/>
        <v>1.6624390066339543E-4</v>
      </c>
    </row>
    <row r="583" spans="1:10">
      <c r="A583" s="30" t="s">
        <v>264</v>
      </c>
      <c r="B583" s="63">
        <v>193.13</v>
      </c>
      <c r="C583" s="219">
        <v>44936</v>
      </c>
      <c r="D583" s="49">
        <v>44936.517361111109</v>
      </c>
      <c r="E583" s="219">
        <v>44945</v>
      </c>
      <c r="F583" s="273">
        <f t="shared" si="42"/>
        <v>0.75868055555474712</v>
      </c>
      <c r="G583" s="273">
        <f t="shared" si="43"/>
        <v>8.4826388888905058</v>
      </c>
      <c r="H583" s="273">
        <f t="shared" ref="H583:H646" si="45">SUM(F583:G583)</f>
        <v>9.2413194444452529</v>
      </c>
      <c r="I583" s="77">
        <f t="shared" si="44"/>
        <v>1.8015313951532065E-5</v>
      </c>
      <c r="J583" s="229">
        <f t="shared" ref="J583:J646" si="46">+H583*I583</f>
        <v>1.6648527111807912E-4</v>
      </c>
    </row>
    <row r="584" spans="1:10">
      <c r="A584" s="30" t="s">
        <v>264</v>
      </c>
      <c r="B584" s="63">
        <v>187.93</v>
      </c>
      <c r="C584" s="219">
        <v>44935</v>
      </c>
      <c r="D584" s="49">
        <v>44935.627083333333</v>
      </c>
      <c r="E584" s="219">
        <v>44945</v>
      </c>
      <c r="F584" s="273">
        <f t="shared" ref="F584:F647" si="47">(D584-C584+1)/2</f>
        <v>0.81354166666642413</v>
      </c>
      <c r="G584" s="273">
        <f t="shared" ref="G584:G647" si="48">E584-D584</f>
        <v>9.3729166666671517</v>
      </c>
      <c r="H584" s="273">
        <f t="shared" si="45"/>
        <v>10.186458333333576</v>
      </c>
      <c r="I584" s="77">
        <f t="shared" si="44"/>
        <v>1.7530253978726356E-5</v>
      </c>
      <c r="J584" s="229">
        <f t="shared" si="46"/>
        <v>1.7857120172705117E-4</v>
      </c>
    </row>
    <row r="585" spans="1:10">
      <c r="A585" s="30" t="s">
        <v>264</v>
      </c>
      <c r="B585" s="63">
        <v>119.26</v>
      </c>
      <c r="C585" s="219">
        <v>44936</v>
      </c>
      <c r="D585" s="49">
        <v>44936.518750000003</v>
      </c>
      <c r="E585" s="219">
        <v>44945</v>
      </c>
      <c r="F585" s="273">
        <f t="shared" si="47"/>
        <v>0.75937500000145519</v>
      </c>
      <c r="G585" s="273">
        <f t="shared" si="48"/>
        <v>8.4812499999970896</v>
      </c>
      <c r="H585" s="273">
        <f t="shared" si="45"/>
        <v>9.2406249999985448</v>
      </c>
      <c r="I585" s="77">
        <f t="shared" si="44"/>
        <v>1.1124663914770952E-5</v>
      </c>
      <c r="J585" s="229">
        <f t="shared" si="46"/>
        <v>1.0279884748741414E-4</v>
      </c>
    </row>
    <row r="586" spans="1:10">
      <c r="A586" s="30" t="s">
        <v>264</v>
      </c>
      <c r="B586" s="63">
        <v>7.57</v>
      </c>
      <c r="C586" s="219">
        <v>44936</v>
      </c>
      <c r="D586" s="49">
        <v>44936.519444444442</v>
      </c>
      <c r="E586" s="219">
        <v>44945</v>
      </c>
      <c r="F586" s="273">
        <f t="shared" si="47"/>
        <v>0.75972222222117125</v>
      </c>
      <c r="G586" s="273">
        <f t="shared" si="48"/>
        <v>8.4805555555576575</v>
      </c>
      <c r="H586" s="273">
        <f t="shared" si="45"/>
        <v>9.2402777777788287</v>
      </c>
      <c r="I586" s="77">
        <f t="shared" ref="I586:I649" si="49">+B586/B$3693</f>
        <v>7.0613538348831219E-7</v>
      </c>
      <c r="J586" s="229">
        <f t="shared" si="46"/>
        <v>6.5248870921503824E-6</v>
      </c>
    </row>
    <row r="587" spans="1:10">
      <c r="A587" s="30" t="s">
        <v>264</v>
      </c>
      <c r="B587" s="63">
        <v>189.15</v>
      </c>
      <c r="C587" s="219">
        <v>44936</v>
      </c>
      <c r="D587" s="49">
        <v>44936.519444444442</v>
      </c>
      <c r="E587" s="219">
        <v>44945</v>
      </c>
      <c r="F587" s="273">
        <f t="shared" si="47"/>
        <v>0.75972222222117125</v>
      </c>
      <c r="G587" s="273">
        <f t="shared" si="48"/>
        <v>8.4805555555576575</v>
      </c>
      <c r="H587" s="273">
        <f t="shared" si="45"/>
        <v>9.2402777777788287</v>
      </c>
      <c r="I587" s="77">
        <f t="shared" si="49"/>
        <v>1.7644056510807694E-5</v>
      </c>
      <c r="J587" s="229">
        <f t="shared" si="46"/>
        <v>1.630359832866902E-4</v>
      </c>
    </row>
    <row r="588" spans="1:10">
      <c r="A588" s="30" t="s">
        <v>264</v>
      </c>
      <c r="B588" s="63">
        <v>7.57</v>
      </c>
      <c r="C588" s="219">
        <v>44936</v>
      </c>
      <c r="D588" s="49">
        <v>44936.520138888889</v>
      </c>
      <c r="E588" s="219">
        <v>44945</v>
      </c>
      <c r="F588" s="273">
        <f t="shared" si="47"/>
        <v>0.76006944444452529</v>
      </c>
      <c r="G588" s="273">
        <f t="shared" si="48"/>
        <v>8.4798611111109494</v>
      </c>
      <c r="H588" s="273">
        <f t="shared" si="45"/>
        <v>9.2399305555554747</v>
      </c>
      <c r="I588" s="77">
        <f t="shared" si="49"/>
        <v>7.0613538348831219E-7</v>
      </c>
      <c r="J588" s="229">
        <f t="shared" si="46"/>
        <v>6.524641906252539E-6</v>
      </c>
    </row>
    <row r="589" spans="1:10">
      <c r="A589" s="30" t="s">
        <v>264</v>
      </c>
      <c r="B589" s="63">
        <v>118.34</v>
      </c>
      <c r="C589" s="219">
        <v>44936</v>
      </c>
      <c r="D589" s="49">
        <v>44936.520833333336</v>
      </c>
      <c r="E589" s="219">
        <v>44945</v>
      </c>
      <c r="F589" s="273">
        <f t="shared" si="47"/>
        <v>0.76041666666787933</v>
      </c>
      <c r="G589" s="273">
        <f t="shared" si="48"/>
        <v>8.4791666666642413</v>
      </c>
      <c r="H589" s="273">
        <f t="shared" si="45"/>
        <v>9.2395833333321207</v>
      </c>
      <c r="I589" s="77">
        <f t="shared" si="49"/>
        <v>1.1038845611889943E-5</v>
      </c>
      <c r="J589" s="229">
        <f t="shared" si="46"/>
        <v>1.0199433393484474E-4</v>
      </c>
    </row>
    <row r="590" spans="1:10">
      <c r="A590" s="30" t="s">
        <v>264</v>
      </c>
      <c r="B590" s="63">
        <v>29.3</v>
      </c>
      <c r="C590" s="219">
        <v>44936</v>
      </c>
      <c r="D590" s="49">
        <v>44936.521527777775</v>
      </c>
      <c r="E590" s="219">
        <v>44945</v>
      </c>
      <c r="F590" s="273">
        <f t="shared" si="47"/>
        <v>0.76076388888759539</v>
      </c>
      <c r="G590" s="273">
        <f t="shared" si="48"/>
        <v>8.4784722222248092</v>
      </c>
      <c r="H590" s="273">
        <f t="shared" si="45"/>
        <v>9.2392361111124046</v>
      </c>
      <c r="I590" s="77">
        <f t="shared" si="49"/>
        <v>2.7331263852321726E-6</v>
      </c>
      <c r="J590" s="229">
        <f t="shared" si="46"/>
        <v>2.5251999994671202E-5</v>
      </c>
    </row>
    <row r="591" spans="1:10">
      <c r="A591" s="30" t="s">
        <v>264</v>
      </c>
      <c r="B591" s="63">
        <v>188.88</v>
      </c>
      <c r="C591" s="219">
        <v>44936</v>
      </c>
      <c r="D591" s="49">
        <v>44936.521527777775</v>
      </c>
      <c r="E591" s="219">
        <v>44945</v>
      </c>
      <c r="F591" s="273">
        <f t="shared" si="47"/>
        <v>0.76076388888759539</v>
      </c>
      <c r="G591" s="273">
        <f t="shared" si="48"/>
        <v>8.4784722222248092</v>
      </c>
      <c r="H591" s="273">
        <f t="shared" si="45"/>
        <v>9.2392361111124046</v>
      </c>
      <c r="I591" s="77">
        <f t="shared" si="49"/>
        <v>1.7618870704527399E-5</v>
      </c>
      <c r="J591" s="229">
        <f t="shared" si="46"/>
        <v>1.6278490645028998E-4</v>
      </c>
    </row>
    <row r="592" spans="1:10">
      <c r="A592" s="30" t="s">
        <v>264</v>
      </c>
      <c r="B592" s="63">
        <v>117.1</v>
      </c>
      <c r="C592" s="219">
        <v>44936</v>
      </c>
      <c r="D592" s="49">
        <v>44936.521527777775</v>
      </c>
      <c r="E592" s="219">
        <v>44945</v>
      </c>
      <c r="F592" s="273">
        <f t="shared" si="47"/>
        <v>0.76076388888759539</v>
      </c>
      <c r="G592" s="273">
        <f t="shared" si="48"/>
        <v>8.4784722222248092</v>
      </c>
      <c r="H592" s="273">
        <f t="shared" si="45"/>
        <v>9.2392361111124046</v>
      </c>
      <c r="I592" s="77">
        <f t="shared" si="49"/>
        <v>1.092317746452858E-5</v>
      </c>
      <c r="J592" s="229">
        <f t="shared" si="46"/>
        <v>1.0092181567836169E-4</v>
      </c>
    </row>
    <row r="593" spans="1:10">
      <c r="A593" s="30" t="s">
        <v>264</v>
      </c>
      <c r="B593" s="63">
        <v>29.46</v>
      </c>
      <c r="C593" s="219">
        <v>44936</v>
      </c>
      <c r="D593" s="49">
        <v>44936.521527777775</v>
      </c>
      <c r="E593" s="219">
        <v>44945</v>
      </c>
      <c r="F593" s="273">
        <f t="shared" si="47"/>
        <v>0.76076388888759539</v>
      </c>
      <c r="G593" s="273">
        <f t="shared" si="48"/>
        <v>8.4784722222248092</v>
      </c>
      <c r="H593" s="273">
        <f t="shared" si="45"/>
        <v>9.2392361111124046</v>
      </c>
      <c r="I593" s="77">
        <f t="shared" si="49"/>
        <v>2.7480513074723484E-6</v>
      </c>
      <c r="J593" s="229">
        <f t="shared" si="46"/>
        <v>2.5389894875188179E-5</v>
      </c>
    </row>
    <row r="594" spans="1:10">
      <c r="A594" s="30" t="s">
        <v>264</v>
      </c>
      <c r="B594" s="63">
        <v>118.79</v>
      </c>
      <c r="C594" s="219">
        <v>44936</v>
      </c>
      <c r="D594" s="49">
        <v>44936.522916666669</v>
      </c>
      <c r="E594" s="219">
        <v>44945</v>
      </c>
      <c r="F594" s="273">
        <f t="shared" si="47"/>
        <v>0.76145833333430346</v>
      </c>
      <c r="G594" s="273">
        <f t="shared" si="48"/>
        <v>8.4770833333313931</v>
      </c>
      <c r="H594" s="273">
        <f t="shared" si="45"/>
        <v>9.2385416666656965</v>
      </c>
      <c r="I594" s="77">
        <f t="shared" si="49"/>
        <v>1.1080821955690437E-5</v>
      </c>
      <c r="J594" s="229">
        <f t="shared" si="46"/>
        <v>1.0237063533855017E-4</v>
      </c>
    </row>
    <row r="595" spans="1:10">
      <c r="A595" s="30" t="s">
        <v>264</v>
      </c>
      <c r="B595" s="63">
        <v>29.26</v>
      </c>
      <c r="C595" s="219">
        <v>44937</v>
      </c>
      <c r="D595" s="49">
        <v>44937.393750000003</v>
      </c>
      <c r="E595" s="219">
        <v>44945</v>
      </c>
      <c r="F595" s="273">
        <f t="shared" si="47"/>
        <v>0.69687500000145519</v>
      </c>
      <c r="G595" s="273">
        <f t="shared" si="48"/>
        <v>7.6062499999970896</v>
      </c>
      <c r="H595" s="273">
        <f t="shared" si="45"/>
        <v>8.3031249999985448</v>
      </c>
      <c r="I595" s="77">
        <f t="shared" si="49"/>
        <v>2.7293951546721288E-6</v>
      </c>
      <c r="J595" s="229">
        <f t="shared" si="46"/>
        <v>2.2662509143633047E-5</v>
      </c>
    </row>
    <row r="596" spans="1:10">
      <c r="A596" s="30" t="s">
        <v>264</v>
      </c>
      <c r="B596" s="63">
        <v>16.07</v>
      </c>
      <c r="C596" s="219">
        <v>44937</v>
      </c>
      <c r="D596" s="49">
        <v>44937.395138888889</v>
      </c>
      <c r="E596" s="219">
        <v>44945</v>
      </c>
      <c r="F596" s="273">
        <f t="shared" si="47"/>
        <v>0.69756944444452529</v>
      </c>
      <c r="G596" s="273">
        <f t="shared" si="48"/>
        <v>7.6048611111109494</v>
      </c>
      <c r="H596" s="273">
        <f t="shared" si="45"/>
        <v>8.3024305555554747</v>
      </c>
      <c r="I596" s="77">
        <f t="shared" si="49"/>
        <v>1.4990218774976456E-6</v>
      </c>
      <c r="J596" s="229">
        <f t="shared" si="46"/>
        <v>1.2445525039182589E-5</v>
      </c>
    </row>
    <row r="597" spans="1:10">
      <c r="A597" s="30" t="s">
        <v>264</v>
      </c>
      <c r="B597" s="63">
        <v>118.12</v>
      </c>
      <c r="C597" s="219">
        <v>44937</v>
      </c>
      <c r="D597" s="49">
        <v>44937.395138888889</v>
      </c>
      <c r="E597" s="219">
        <v>44945</v>
      </c>
      <c r="F597" s="273">
        <f t="shared" si="47"/>
        <v>0.69756944444452529</v>
      </c>
      <c r="G597" s="273">
        <f t="shared" si="48"/>
        <v>7.6048611111109494</v>
      </c>
      <c r="H597" s="273">
        <f t="shared" si="45"/>
        <v>8.3024305555554747</v>
      </c>
      <c r="I597" s="77">
        <f t="shared" si="49"/>
        <v>1.1018323843809701E-5</v>
      </c>
      <c r="J597" s="229">
        <f t="shared" si="46"/>
        <v>9.1478868551851108E-5</v>
      </c>
    </row>
    <row r="598" spans="1:10">
      <c r="A598" s="30" t="s">
        <v>264</v>
      </c>
      <c r="B598" s="63">
        <v>453.75</v>
      </c>
      <c r="C598" s="219">
        <v>44937</v>
      </c>
      <c r="D598" s="49">
        <v>44937.511805555558</v>
      </c>
      <c r="E598" s="219">
        <v>44945</v>
      </c>
      <c r="F598" s="273">
        <f t="shared" si="47"/>
        <v>0.75590277777882875</v>
      </c>
      <c r="G598" s="273">
        <f t="shared" si="48"/>
        <v>7.4881944444423425</v>
      </c>
      <c r="H598" s="273">
        <f t="shared" si="45"/>
        <v>8.2440972222211713</v>
      </c>
      <c r="I598" s="77">
        <f t="shared" si="49"/>
        <v>4.2326146665498235E-5</v>
      </c>
      <c r="J598" s="229">
        <f t="shared" si="46"/>
        <v>3.489408681523599E-4</v>
      </c>
    </row>
    <row r="599" spans="1:10">
      <c r="A599" s="30" t="s">
        <v>264</v>
      </c>
      <c r="B599" s="63">
        <v>7.5</v>
      </c>
      <c r="C599" s="219">
        <v>44937</v>
      </c>
      <c r="D599" s="49">
        <v>44937.511805555558</v>
      </c>
      <c r="E599" s="219">
        <v>44945</v>
      </c>
      <c r="F599" s="273">
        <f t="shared" si="47"/>
        <v>0.75590277777882875</v>
      </c>
      <c r="G599" s="273">
        <f t="shared" si="48"/>
        <v>7.4881944444423425</v>
      </c>
      <c r="H599" s="273">
        <f t="shared" si="45"/>
        <v>8.2440972222211713</v>
      </c>
      <c r="I599" s="77">
        <f t="shared" si="49"/>
        <v>6.9960573000823536E-7</v>
      </c>
      <c r="J599" s="229">
        <f t="shared" si="46"/>
        <v>5.7676176554109082E-6</v>
      </c>
    </row>
    <row r="600" spans="1:10">
      <c r="A600" s="30" t="s">
        <v>264</v>
      </c>
      <c r="B600" s="63">
        <v>187.5</v>
      </c>
      <c r="C600" s="219">
        <v>44937</v>
      </c>
      <c r="D600" s="49">
        <v>44937.511805555558</v>
      </c>
      <c r="E600" s="219">
        <v>44945</v>
      </c>
      <c r="F600" s="273">
        <f t="shared" si="47"/>
        <v>0.75590277777882875</v>
      </c>
      <c r="G600" s="273">
        <f t="shared" si="48"/>
        <v>7.4881944444423425</v>
      </c>
      <c r="H600" s="273">
        <f t="shared" si="45"/>
        <v>8.2440972222211713</v>
      </c>
      <c r="I600" s="77">
        <f t="shared" si="49"/>
        <v>1.7490143250205884E-5</v>
      </c>
      <c r="J600" s="229">
        <f t="shared" si="46"/>
        <v>1.4419044138527269E-4</v>
      </c>
    </row>
    <row r="601" spans="1:10">
      <c r="A601" s="30" t="s">
        <v>265</v>
      </c>
      <c r="B601" s="63">
        <v>24294.04</v>
      </c>
      <c r="C601" s="219">
        <v>44937</v>
      </c>
      <c r="D601" s="49">
        <v>44937.38958333333</v>
      </c>
      <c r="E601" s="219">
        <v>44946</v>
      </c>
      <c r="F601" s="273">
        <f t="shared" si="47"/>
        <v>0.69479166666496894</v>
      </c>
      <c r="G601" s="273">
        <f t="shared" si="48"/>
        <v>8.6104166666700621</v>
      </c>
      <c r="H601" s="273">
        <f t="shared" si="45"/>
        <v>9.3052083333350311</v>
      </c>
      <c r="I601" s="77">
        <f t="shared" si="49"/>
        <v>2.2661666118732361E-3</v>
      </c>
      <c r="J601" s="229">
        <f t="shared" si="46"/>
        <v>2.1087152441528451E-2</v>
      </c>
    </row>
    <row r="602" spans="1:10">
      <c r="A602" s="30" t="s">
        <v>264</v>
      </c>
      <c r="B602" s="63">
        <v>68.77</v>
      </c>
      <c r="C602" s="219">
        <v>44936</v>
      </c>
      <c r="D602" s="49">
        <v>44936.513888888891</v>
      </c>
      <c r="E602" s="219">
        <v>44946</v>
      </c>
      <c r="F602" s="273">
        <f t="shared" si="47"/>
        <v>0.75694444444525288</v>
      </c>
      <c r="G602" s="273">
        <f t="shared" si="48"/>
        <v>9.4861111111094942</v>
      </c>
      <c r="H602" s="273">
        <f t="shared" si="45"/>
        <v>10.243055555554747</v>
      </c>
      <c r="I602" s="77">
        <f t="shared" si="49"/>
        <v>6.4149181403555119E-6</v>
      </c>
      <c r="J602" s="229">
        <f t="shared" si="46"/>
        <v>6.5708362895997447E-5</v>
      </c>
    </row>
    <row r="603" spans="1:10">
      <c r="A603" s="30" t="s">
        <v>264</v>
      </c>
      <c r="B603" s="63">
        <v>68.510000000000005</v>
      </c>
      <c r="C603" s="219">
        <v>44936</v>
      </c>
      <c r="D603" s="49">
        <v>44936.51666666667</v>
      </c>
      <c r="E603" s="219">
        <v>44946</v>
      </c>
      <c r="F603" s="273">
        <f t="shared" si="47"/>
        <v>0.75833333333503106</v>
      </c>
      <c r="G603" s="273">
        <f t="shared" si="48"/>
        <v>9.4833333333299379</v>
      </c>
      <c r="H603" s="273">
        <f t="shared" si="45"/>
        <v>10.241666666664969</v>
      </c>
      <c r="I603" s="77">
        <f t="shared" si="49"/>
        <v>6.3906651417152271E-6</v>
      </c>
      <c r="J603" s="229">
        <f t="shared" si="46"/>
        <v>6.5451062159722608E-5</v>
      </c>
    </row>
    <row r="604" spans="1:10">
      <c r="A604" s="30" t="s">
        <v>264</v>
      </c>
      <c r="B604" s="63">
        <v>68.930000000000007</v>
      </c>
      <c r="C604" s="219">
        <v>44936</v>
      </c>
      <c r="D604" s="49">
        <v>44936.519444444442</v>
      </c>
      <c r="E604" s="219">
        <v>44946</v>
      </c>
      <c r="F604" s="273">
        <f t="shared" si="47"/>
        <v>0.75972222222117125</v>
      </c>
      <c r="G604" s="273">
        <f t="shared" si="48"/>
        <v>9.4805555555576575</v>
      </c>
      <c r="H604" s="273">
        <f t="shared" si="45"/>
        <v>10.240277777778829</v>
      </c>
      <c r="I604" s="77">
        <f t="shared" si="49"/>
        <v>6.429843062595689E-6</v>
      </c>
      <c r="J604" s="229">
        <f t="shared" si="46"/>
        <v>6.5843379028504003E-5</v>
      </c>
    </row>
    <row r="605" spans="1:10">
      <c r="A605" s="30" t="s">
        <v>264</v>
      </c>
      <c r="B605" s="63">
        <v>68.42</v>
      </c>
      <c r="C605" s="219">
        <v>44937</v>
      </c>
      <c r="D605" s="49">
        <v>44937.39166666667</v>
      </c>
      <c r="E605" s="219">
        <v>44946</v>
      </c>
      <c r="F605" s="273">
        <f t="shared" si="47"/>
        <v>0.69583333333503106</v>
      </c>
      <c r="G605" s="273">
        <f t="shared" si="48"/>
        <v>8.6083333333299379</v>
      </c>
      <c r="H605" s="273">
        <f t="shared" si="45"/>
        <v>9.3041666666649689</v>
      </c>
      <c r="I605" s="77">
        <f t="shared" si="49"/>
        <v>6.3822698729551286E-6</v>
      </c>
      <c r="J605" s="229">
        <f t="shared" si="46"/>
        <v>5.9381702609609171E-5</v>
      </c>
    </row>
    <row r="606" spans="1:10">
      <c r="A606" s="30" t="s">
        <v>264</v>
      </c>
      <c r="B606" s="63">
        <v>70.47</v>
      </c>
      <c r="C606" s="219">
        <v>44937</v>
      </c>
      <c r="D606" s="49">
        <v>44937.393055555556</v>
      </c>
      <c r="E606" s="219">
        <v>44946</v>
      </c>
      <c r="F606" s="273">
        <f t="shared" si="47"/>
        <v>0.69652777777810115</v>
      </c>
      <c r="G606" s="273">
        <f t="shared" si="48"/>
        <v>8.6069444444437977</v>
      </c>
      <c r="H606" s="273">
        <f t="shared" si="45"/>
        <v>9.3034722222218988</v>
      </c>
      <c r="I606" s="77">
        <f t="shared" si="49"/>
        <v>6.5734954391573786E-6</v>
      </c>
      <c r="J606" s="229">
        <f t="shared" si="46"/>
        <v>6.1156332221103013E-5</v>
      </c>
    </row>
    <row r="607" spans="1:10">
      <c r="A607" s="30" t="s">
        <v>264</v>
      </c>
      <c r="B607" s="63">
        <v>68.400000000000006</v>
      </c>
      <c r="C607" s="219">
        <v>44937</v>
      </c>
      <c r="D607" s="49">
        <v>44937.395138888889</v>
      </c>
      <c r="E607" s="219">
        <v>44946</v>
      </c>
      <c r="F607" s="273">
        <f t="shared" si="47"/>
        <v>0.69756944444452529</v>
      </c>
      <c r="G607" s="273">
        <f t="shared" si="48"/>
        <v>8.6048611111109494</v>
      </c>
      <c r="H607" s="273">
        <f t="shared" si="45"/>
        <v>9.3024305555554747</v>
      </c>
      <c r="I607" s="77">
        <f t="shared" si="49"/>
        <v>6.3804042576751069E-6</v>
      </c>
      <c r="J607" s="229">
        <f t="shared" si="46"/>
        <v>5.935326752339316E-5</v>
      </c>
    </row>
    <row r="608" spans="1:10">
      <c r="A608" s="30" t="s">
        <v>264</v>
      </c>
      <c r="B608" s="63">
        <v>70.510000000000005</v>
      </c>
      <c r="C608" s="219">
        <v>44937</v>
      </c>
      <c r="D608" s="49">
        <v>44937.395833333336</v>
      </c>
      <c r="E608" s="219">
        <v>44946</v>
      </c>
      <c r="F608" s="273">
        <f t="shared" si="47"/>
        <v>0.69791666666787933</v>
      </c>
      <c r="G608" s="273">
        <f t="shared" si="48"/>
        <v>8.6041666666642413</v>
      </c>
      <c r="H608" s="273">
        <f t="shared" si="45"/>
        <v>9.3020833333321207</v>
      </c>
      <c r="I608" s="77">
        <f t="shared" si="49"/>
        <v>6.5772266697174237E-6</v>
      </c>
      <c r="J608" s="229">
        <f t="shared" si="46"/>
        <v>6.1181910583925979E-5</v>
      </c>
    </row>
    <row r="609" spans="1:10">
      <c r="A609" s="30" t="s">
        <v>264</v>
      </c>
      <c r="B609" s="63">
        <v>68.959999999999994</v>
      </c>
      <c r="C609" s="219">
        <v>44937</v>
      </c>
      <c r="D609" s="49">
        <v>44937.397916666669</v>
      </c>
      <c r="E609" s="219">
        <v>44946</v>
      </c>
      <c r="F609" s="273">
        <f t="shared" si="47"/>
        <v>0.69895833333430346</v>
      </c>
      <c r="G609" s="273">
        <f t="shared" si="48"/>
        <v>8.6020833333313931</v>
      </c>
      <c r="H609" s="273">
        <f t="shared" si="45"/>
        <v>9.3010416666656965</v>
      </c>
      <c r="I609" s="77">
        <f t="shared" si="49"/>
        <v>6.4326414855157207E-6</v>
      </c>
      <c r="J609" s="229">
        <f t="shared" si="46"/>
        <v>5.9830266483504041E-5</v>
      </c>
    </row>
    <row r="610" spans="1:10">
      <c r="A610" s="30" t="s">
        <v>264</v>
      </c>
      <c r="B610" s="63">
        <v>68.66</v>
      </c>
      <c r="C610" s="219">
        <v>44928</v>
      </c>
      <c r="D610" s="49">
        <v>44928.547222222223</v>
      </c>
      <c r="E610" s="219">
        <v>44946</v>
      </c>
      <c r="F610" s="273">
        <f t="shared" si="47"/>
        <v>0.77361111111167702</v>
      </c>
      <c r="G610" s="273">
        <f t="shared" si="48"/>
        <v>17.452777777776646</v>
      </c>
      <c r="H610" s="273">
        <f t="shared" si="45"/>
        <v>18.226388888888323</v>
      </c>
      <c r="I610" s="77">
        <f t="shared" si="49"/>
        <v>6.4046572563153908E-6</v>
      </c>
      <c r="J610" s="229">
        <f t="shared" si="46"/>
        <v>1.1673377385364482E-4</v>
      </c>
    </row>
    <row r="611" spans="1:10">
      <c r="A611" s="30" t="s">
        <v>264</v>
      </c>
      <c r="B611" s="63">
        <v>68.67</v>
      </c>
      <c r="C611" s="219">
        <v>44928</v>
      </c>
      <c r="D611" s="49">
        <v>44928.54791666667</v>
      </c>
      <c r="E611" s="219">
        <v>44946</v>
      </c>
      <c r="F611" s="273">
        <f t="shared" si="47"/>
        <v>0.77395833333503106</v>
      </c>
      <c r="G611" s="273">
        <f t="shared" si="48"/>
        <v>17.452083333329938</v>
      </c>
      <c r="H611" s="273">
        <f t="shared" si="45"/>
        <v>18.226041666664969</v>
      </c>
      <c r="I611" s="77">
        <f t="shared" si="49"/>
        <v>6.4055900639554025E-6</v>
      </c>
      <c r="J611" s="229">
        <f t="shared" si="46"/>
        <v>1.1674855140522629E-4</v>
      </c>
    </row>
    <row r="612" spans="1:10">
      <c r="A612" s="30" t="s">
        <v>264</v>
      </c>
      <c r="B612" s="63">
        <v>68.69</v>
      </c>
      <c r="C612" s="219">
        <v>44928</v>
      </c>
      <c r="D612" s="49">
        <v>44928.548611111109</v>
      </c>
      <c r="E612" s="219">
        <v>44946</v>
      </c>
      <c r="F612" s="273">
        <f t="shared" si="47"/>
        <v>0.77430555555474712</v>
      </c>
      <c r="G612" s="273">
        <f t="shared" si="48"/>
        <v>17.451388888890506</v>
      </c>
      <c r="H612" s="273">
        <f t="shared" si="45"/>
        <v>18.225694444445253</v>
      </c>
      <c r="I612" s="77">
        <f t="shared" si="49"/>
        <v>6.4074556792354242E-6</v>
      </c>
      <c r="J612" s="229">
        <f t="shared" si="46"/>
        <v>1.1678032937607026E-4</v>
      </c>
    </row>
    <row r="613" spans="1:10">
      <c r="A613" s="30" t="s">
        <v>264</v>
      </c>
      <c r="B613" s="63">
        <v>68.72</v>
      </c>
      <c r="C613" s="219">
        <v>44929</v>
      </c>
      <c r="D613" s="49">
        <v>44929.454861111109</v>
      </c>
      <c r="E613" s="219">
        <v>44946</v>
      </c>
      <c r="F613" s="273">
        <f t="shared" si="47"/>
        <v>0.72743055555474712</v>
      </c>
      <c r="G613" s="273">
        <f t="shared" si="48"/>
        <v>16.545138888890506</v>
      </c>
      <c r="H613" s="273">
        <f t="shared" si="45"/>
        <v>17.272569444445253</v>
      </c>
      <c r="I613" s="77">
        <f t="shared" si="49"/>
        <v>6.4102541021554577E-6</v>
      </c>
      <c r="J613" s="229">
        <f t="shared" si="46"/>
        <v>1.107215591360202E-4</v>
      </c>
    </row>
    <row r="614" spans="1:10">
      <c r="A614" s="30" t="s">
        <v>264</v>
      </c>
      <c r="B614" s="63">
        <v>70.510000000000005</v>
      </c>
      <c r="C614" s="219">
        <v>44929</v>
      </c>
      <c r="D614" s="49">
        <v>44929.459027777775</v>
      </c>
      <c r="E614" s="219">
        <v>44946</v>
      </c>
      <c r="F614" s="273">
        <f t="shared" si="47"/>
        <v>0.72951388888759539</v>
      </c>
      <c r="G614" s="273">
        <f t="shared" si="48"/>
        <v>16.540972222224809</v>
      </c>
      <c r="H614" s="273">
        <f t="shared" si="45"/>
        <v>17.270486111112405</v>
      </c>
      <c r="I614" s="77">
        <f t="shared" si="49"/>
        <v>6.5772266697174237E-6</v>
      </c>
      <c r="J614" s="229">
        <f t="shared" si="46"/>
        <v>1.1359190184899287E-4</v>
      </c>
    </row>
    <row r="615" spans="1:10">
      <c r="A615" s="30" t="s">
        <v>264</v>
      </c>
      <c r="B615" s="63">
        <v>68.67</v>
      </c>
      <c r="C615" s="219">
        <v>44929</v>
      </c>
      <c r="D615" s="49">
        <v>44929.551388888889</v>
      </c>
      <c r="E615" s="219">
        <v>44946</v>
      </c>
      <c r="F615" s="273">
        <f t="shared" si="47"/>
        <v>0.77569444444452529</v>
      </c>
      <c r="G615" s="273">
        <f t="shared" si="48"/>
        <v>16.448611111110949</v>
      </c>
      <c r="H615" s="273">
        <f t="shared" si="45"/>
        <v>17.224305555555475</v>
      </c>
      <c r="I615" s="77">
        <f t="shared" si="49"/>
        <v>6.4055900639554025E-6</v>
      </c>
      <c r="J615" s="229">
        <f t="shared" si="46"/>
        <v>1.1033184052519798E-4</v>
      </c>
    </row>
    <row r="616" spans="1:10">
      <c r="A616" s="30" t="s">
        <v>264</v>
      </c>
      <c r="B616" s="63">
        <v>68.569999999999993</v>
      </c>
      <c r="C616" s="219">
        <v>44929</v>
      </c>
      <c r="D616" s="49">
        <v>44929.552777777775</v>
      </c>
      <c r="E616" s="219">
        <v>44946</v>
      </c>
      <c r="F616" s="273">
        <f t="shared" si="47"/>
        <v>0.77638888888759539</v>
      </c>
      <c r="G616" s="273">
        <f t="shared" si="48"/>
        <v>16.447222222224809</v>
      </c>
      <c r="H616" s="273">
        <f t="shared" si="45"/>
        <v>17.223611111112405</v>
      </c>
      <c r="I616" s="77">
        <f t="shared" si="49"/>
        <v>6.3962619875552923E-6</v>
      </c>
      <c r="J616" s="229">
        <f t="shared" si="46"/>
        <v>1.1016672903844325E-4</v>
      </c>
    </row>
    <row r="617" spans="1:10">
      <c r="A617" s="30" t="s">
        <v>264</v>
      </c>
      <c r="B617" s="63">
        <v>68.67</v>
      </c>
      <c r="C617" s="219">
        <v>44930</v>
      </c>
      <c r="D617" s="49">
        <v>44930.568749999999</v>
      </c>
      <c r="E617" s="219">
        <v>44946</v>
      </c>
      <c r="F617" s="273">
        <f t="shared" si="47"/>
        <v>0.7843749999992724</v>
      </c>
      <c r="G617" s="273">
        <f t="shared" si="48"/>
        <v>15.431250000001455</v>
      </c>
      <c r="H617" s="273">
        <f t="shared" si="45"/>
        <v>16.215625000000728</v>
      </c>
      <c r="I617" s="77">
        <f t="shared" si="49"/>
        <v>6.4055900639554025E-6</v>
      </c>
      <c r="J617" s="229">
        <f t="shared" si="46"/>
        <v>1.0387064638083149E-4</v>
      </c>
    </row>
    <row r="618" spans="1:10">
      <c r="A618" s="30" t="s">
        <v>264</v>
      </c>
      <c r="B618" s="63">
        <v>68.739999999999995</v>
      </c>
      <c r="C618" s="219">
        <v>44930</v>
      </c>
      <c r="D618" s="49">
        <v>44930.571527777778</v>
      </c>
      <c r="E618" s="219">
        <v>44946</v>
      </c>
      <c r="F618" s="273">
        <f t="shared" si="47"/>
        <v>0.78576388888905058</v>
      </c>
      <c r="G618" s="273">
        <f t="shared" si="48"/>
        <v>15.428472222221899</v>
      </c>
      <c r="H618" s="273">
        <f t="shared" si="45"/>
        <v>16.214236111110949</v>
      </c>
      <c r="I618" s="77">
        <f t="shared" si="49"/>
        <v>6.4121197174354785E-6</v>
      </c>
      <c r="J618" s="229">
        <f t="shared" si="46"/>
        <v>1.0396762307120887E-4</v>
      </c>
    </row>
    <row r="619" spans="1:10">
      <c r="A619" s="30" t="s">
        <v>264</v>
      </c>
      <c r="B619" s="63">
        <v>68.61</v>
      </c>
      <c r="C619" s="219">
        <v>44930</v>
      </c>
      <c r="D619" s="49">
        <v>44930.571527777778</v>
      </c>
      <c r="E619" s="219">
        <v>44946</v>
      </c>
      <c r="F619" s="273">
        <f t="shared" si="47"/>
        <v>0.78576388888905058</v>
      </c>
      <c r="G619" s="273">
        <f t="shared" si="48"/>
        <v>15.428472222221899</v>
      </c>
      <c r="H619" s="273">
        <f t="shared" si="45"/>
        <v>16.214236111110949</v>
      </c>
      <c r="I619" s="77">
        <f t="shared" si="49"/>
        <v>6.3999932181153365E-6</v>
      </c>
      <c r="J619" s="229">
        <f t="shared" si="46"/>
        <v>1.0377100114803087E-4</v>
      </c>
    </row>
    <row r="620" spans="1:10">
      <c r="A620" s="30" t="s">
        <v>264</v>
      </c>
      <c r="B620" s="63">
        <v>66.52</v>
      </c>
      <c r="C620" s="219">
        <v>44932</v>
      </c>
      <c r="D620" s="49">
        <v>44932.598611111112</v>
      </c>
      <c r="E620" s="219">
        <v>44946</v>
      </c>
      <c r="F620" s="273">
        <f t="shared" si="47"/>
        <v>0.79930555555620231</v>
      </c>
      <c r="G620" s="273">
        <f t="shared" si="48"/>
        <v>13.401388888887595</v>
      </c>
      <c r="H620" s="273">
        <f t="shared" si="45"/>
        <v>14.200694444443798</v>
      </c>
      <c r="I620" s="77">
        <f t="shared" si="49"/>
        <v>6.2050364213530414E-6</v>
      </c>
      <c r="J620" s="229">
        <f t="shared" si="46"/>
        <v>8.8115826236279555E-5</v>
      </c>
    </row>
    <row r="621" spans="1:10">
      <c r="A621" s="30" t="s">
        <v>264</v>
      </c>
      <c r="B621" s="63">
        <v>70.239999999999995</v>
      </c>
      <c r="C621" s="219">
        <v>44932</v>
      </c>
      <c r="D621" s="49">
        <v>44932.599305555559</v>
      </c>
      <c r="E621" s="219">
        <v>44946</v>
      </c>
      <c r="F621" s="273">
        <f t="shared" si="47"/>
        <v>0.79965277777955635</v>
      </c>
      <c r="G621" s="273">
        <f t="shared" si="48"/>
        <v>13.400694444440887</v>
      </c>
      <c r="H621" s="273">
        <f t="shared" si="45"/>
        <v>14.200347222220444</v>
      </c>
      <c r="I621" s="77">
        <f t="shared" si="49"/>
        <v>6.5520408634371256E-6</v>
      </c>
      <c r="J621" s="229">
        <f t="shared" si="46"/>
        <v>9.3041255274984222E-5</v>
      </c>
    </row>
    <row r="622" spans="1:10">
      <c r="A622" s="30" t="s">
        <v>264</v>
      </c>
      <c r="B622" s="63">
        <v>68.400000000000006</v>
      </c>
      <c r="C622" s="219">
        <v>44932</v>
      </c>
      <c r="D622" s="49">
        <v>44932.611805555556</v>
      </c>
      <c r="E622" s="219">
        <v>44946</v>
      </c>
      <c r="F622" s="273">
        <f t="shared" si="47"/>
        <v>0.80590277777810115</v>
      </c>
      <c r="G622" s="273">
        <f t="shared" si="48"/>
        <v>13.388194444443798</v>
      </c>
      <c r="H622" s="273">
        <f t="shared" si="45"/>
        <v>14.194097222221899</v>
      </c>
      <c r="I622" s="77">
        <f t="shared" si="49"/>
        <v>6.3804042576751069E-6</v>
      </c>
      <c r="J622" s="229">
        <f t="shared" si="46"/>
        <v>9.0564078350519007E-5</v>
      </c>
    </row>
    <row r="623" spans="1:10">
      <c r="A623" s="30" t="s">
        <v>264</v>
      </c>
      <c r="B623" s="63">
        <v>68.44</v>
      </c>
      <c r="C623" s="219">
        <v>44932</v>
      </c>
      <c r="D623" s="49">
        <v>44932.617361111108</v>
      </c>
      <c r="E623" s="219">
        <v>44946</v>
      </c>
      <c r="F623" s="273">
        <f t="shared" si="47"/>
        <v>0.80868055555401952</v>
      </c>
      <c r="G623" s="273">
        <f t="shared" si="48"/>
        <v>13.382638888891961</v>
      </c>
      <c r="H623" s="273">
        <f t="shared" si="45"/>
        <v>14.19131944444598</v>
      </c>
      <c r="I623" s="77">
        <f t="shared" si="49"/>
        <v>6.3841354882351495E-6</v>
      </c>
      <c r="J623" s="229">
        <f t="shared" si="46"/>
        <v>9.0599306090169112E-5</v>
      </c>
    </row>
    <row r="624" spans="1:10">
      <c r="A624" s="30" t="s">
        <v>264</v>
      </c>
      <c r="B624" s="63">
        <v>68.48</v>
      </c>
      <c r="C624" s="219">
        <v>44935</v>
      </c>
      <c r="D624" s="49">
        <v>44935.627083333333</v>
      </c>
      <c r="E624" s="219">
        <v>44946</v>
      </c>
      <c r="F624" s="273">
        <f t="shared" si="47"/>
        <v>0.81354166666642413</v>
      </c>
      <c r="G624" s="273">
        <f t="shared" si="48"/>
        <v>10.372916666667152</v>
      </c>
      <c r="H624" s="273">
        <f t="shared" si="45"/>
        <v>11.186458333333576</v>
      </c>
      <c r="I624" s="77">
        <f t="shared" si="49"/>
        <v>6.3878667187951946E-6</v>
      </c>
      <c r="J624" s="229">
        <f t="shared" si="46"/>
        <v>7.1457604888690708E-5</v>
      </c>
    </row>
    <row r="625" spans="1:10">
      <c r="A625" s="30" t="s">
        <v>265</v>
      </c>
      <c r="B625" s="63">
        <v>28.69</v>
      </c>
      <c r="C625" s="219">
        <v>44939</v>
      </c>
      <c r="D625" s="49">
        <v>44939.463888888888</v>
      </c>
      <c r="E625" s="219">
        <v>44949</v>
      </c>
      <c r="F625" s="273">
        <f t="shared" si="47"/>
        <v>0.73194444444379769</v>
      </c>
      <c r="G625" s="273">
        <f t="shared" si="48"/>
        <v>9.5361111111124046</v>
      </c>
      <c r="H625" s="273">
        <f t="shared" si="45"/>
        <v>10.268055555556202</v>
      </c>
      <c r="I625" s="77">
        <f t="shared" si="49"/>
        <v>2.6762251191915028E-6</v>
      </c>
      <c r="J625" s="229">
        <f t="shared" si="46"/>
        <v>2.7479628203033371E-5</v>
      </c>
    </row>
    <row r="626" spans="1:10">
      <c r="A626" s="30" t="s">
        <v>265</v>
      </c>
      <c r="B626" s="63">
        <v>25428.799999999999</v>
      </c>
      <c r="C626" s="219">
        <v>44939</v>
      </c>
      <c r="D626" s="49">
        <v>44939.464583333334</v>
      </c>
      <c r="E626" s="219">
        <v>44949</v>
      </c>
      <c r="F626" s="273">
        <f t="shared" si="47"/>
        <v>0.73229166666715173</v>
      </c>
      <c r="G626" s="273">
        <f t="shared" si="48"/>
        <v>9.5354166666656965</v>
      </c>
      <c r="H626" s="273">
        <f t="shared" si="45"/>
        <v>10.267708333332848</v>
      </c>
      <c r="I626" s="77">
        <f t="shared" si="49"/>
        <v>2.3720178916311219E-3</v>
      </c>
      <c r="J626" s="229">
        <f t="shared" si="46"/>
        <v>2.4355187872715484E-2</v>
      </c>
    </row>
    <row r="627" spans="1:10">
      <c r="A627" s="30" t="s">
        <v>265</v>
      </c>
      <c r="B627" s="63">
        <v>15.77</v>
      </c>
      <c r="C627" s="219">
        <v>44940</v>
      </c>
      <c r="D627" s="49">
        <v>44940.465277777781</v>
      </c>
      <c r="E627" s="219">
        <v>44949</v>
      </c>
      <c r="F627" s="273">
        <f t="shared" si="47"/>
        <v>0.73263888889050577</v>
      </c>
      <c r="G627" s="273">
        <f t="shared" si="48"/>
        <v>8.5347222222189885</v>
      </c>
      <c r="H627" s="273">
        <f t="shared" si="45"/>
        <v>9.2673611111094942</v>
      </c>
      <c r="I627" s="77">
        <f t="shared" si="49"/>
        <v>1.4710376482973161E-6</v>
      </c>
      <c r="J627" s="229">
        <f t="shared" si="46"/>
        <v>1.3632637094808513E-5</v>
      </c>
    </row>
    <row r="628" spans="1:10">
      <c r="A628" s="30" t="s">
        <v>265</v>
      </c>
      <c r="B628" s="63">
        <v>28.74</v>
      </c>
      <c r="C628" s="219">
        <v>44940</v>
      </c>
      <c r="D628" s="49">
        <v>44940.46597222222</v>
      </c>
      <c r="E628" s="219">
        <v>44949</v>
      </c>
      <c r="F628" s="273">
        <f t="shared" si="47"/>
        <v>0.73298611111022183</v>
      </c>
      <c r="G628" s="273">
        <f t="shared" si="48"/>
        <v>8.5340277777795563</v>
      </c>
      <c r="H628" s="273">
        <f t="shared" si="45"/>
        <v>9.2670138888897782</v>
      </c>
      <c r="I628" s="77">
        <f t="shared" si="49"/>
        <v>2.6808891573915575E-6</v>
      </c>
      <c r="J628" s="229">
        <f t="shared" si="46"/>
        <v>2.4843837056121576E-5</v>
      </c>
    </row>
    <row r="629" spans="1:10">
      <c r="A629" s="30" t="s">
        <v>264</v>
      </c>
      <c r="B629" s="63">
        <v>24447.89</v>
      </c>
      <c r="C629" s="219">
        <v>44938</v>
      </c>
      <c r="D629" s="49">
        <v>44938.539583333331</v>
      </c>
      <c r="E629" s="219">
        <v>44950</v>
      </c>
      <c r="F629" s="273">
        <f t="shared" si="47"/>
        <v>0.76979166666569654</v>
      </c>
      <c r="G629" s="273">
        <f t="shared" si="48"/>
        <v>11.460416666668607</v>
      </c>
      <c r="H629" s="273">
        <f t="shared" si="45"/>
        <v>12.230208333334303</v>
      </c>
      <c r="I629" s="77">
        <f t="shared" si="49"/>
        <v>2.2805178574148047E-3</v>
      </c>
      <c r="J629" s="229">
        <f t="shared" si="46"/>
        <v>2.7891208504072236E-2</v>
      </c>
    </row>
    <row r="630" spans="1:10">
      <c r="A630" s="30" t="s">
        <v>264</v>
      </c>
      <c r="B630" s="63">
        <v>188.43</v>
      </c>
      <c r="C630" s="219">
        <v>44938</v>
      </c>
      <c r="D630" s="49">
        <v>44938.552083333336</v>
      </c>
      <c r="E630" s="219">
        <v>44950</v>
      </c>
      <c r="F630" s="273">
        <f t="shared" si="47"/>
        <v>0.77604166666787933</v>
      </c>
      <c r="G630" s="273">
        <f t="shared" si="48"/>
        <v>11.447916666664241</v>
      </c>
      <c r="H630" s="273">
        <f t="shared" si="45"/>
        <v>12.223958333332121</v>
      </c>
      <c r="I630" s="77">
        <f t="shared" si="49"/>
        <v>1.7576894360726905E-5</v>
      </c>
      <c r="J630" s="229">
        <f t="shared" si="46"/>
        <v>2.1485922429490602E-4</v>
      </c>
    </row>
    <row r="631" spans="1:10">
      <c r="A631" s="30" t="s">
        <v>264</v>
      </c>
      <c r="B631" s="63">
        <v>187.32</v>
      </c>
      <c r="C631" s="219">
        <v>44938</v>
      </c>
      <c r="D631" s="49">
        <v>44938.552777777775</v>
      </c>
      <c r="E631" s="219">
        <v>44950</v>
      </c>
      <c r="F631" s="273">
        <f t="shared" si="47"/>
        <v>0.77638888888759539</v>
      </c>
      <c r="G631" s="273">
        <f t="shared" si="48"/>
        <v>11.447222222224809</v>
      </c>
      <c r="H631" s="273">
        <f t="shared" si="45"/>
        <v>12.223611111112405</v>
      </c>
      <c r="I631" s="77">
        <f t="shared" si="49"/>
        <v>1.7473352712685685E-5</v>
      </c>
      <c r="J631" s="229">
        <f t="shared" si="46"/>
        <v>2.1358746836717081E-4</v>
      </c>
    </row>
    <row r="632" spans="1:10">
      <c r="A632" s="30" t="s">
        <v>264</v>
      </c>
      <c r="B632" s="63">
        <v>188.8</v>
      </c>
      <c r="C632" s="219">
        <v>44939</v>
      </c>
      <c r="D632" s="49">
        <v>44939.575694444444</v>
      </c>
      <c r="E632" s="219">
        <v>44950</v>
      </c>
      <c r="F632" s="273">
        <f t="shared" si="47"/>
        <v>0.78784722222189885</v>
      </c>
      <c r="G632" s="273">
        <f t="shared" si="48"/>
        <v>10.424305555556202</v>
      </c>
      <c r="H632" s="273">
        <f t="shared" si="45"/>
        <v>11.212152777778101</v>
      </c>
      <c r="I632" s="77">
        <f t="shared" si="49"/>
        <v>1.7611408243407312E-5</v>
      </c>
      <c r="J632" s="229">
        <f t="shared" si="46"/>
        <v>1.9746179985690343E-4</v>
      </c>
    </row>
    <row r="633" spans="1:10">
      <c r="A633" s="30" t="s">
        <v>264</v>
      </c>
      <c r="B633" s="63">
        <v>493.33</v>
      </c>
      <c r="C633" s="219">
        <v>44939</v>
      </c>
      <c r="D633" s="49">
        <v>44939.57708333333</v>
      </c>
      <c r="E633" s="219">
        <v>44950</v>
      </c>
      <c r="F633" s="273">
        <f t="shared" si="47"/>
        <v>0.78854166666496894</v>
      </c>
      <c r="G633" s="273">
        <f t="shared" si="48"/>
        <v>10.422916666670062</v>
      </c>
      <c r="H633" s="273">
        <f t="shared" si="45"/>
        <v>11.211458333335031</v>
      </c>
      <c r="I633" s="77">
        <f t="shared" si="49"/>
        <v>4.6018199304661695E-5</v>
      </c>
      <c r="J633" s="229">
        <f t="shared" si="46"/>
        <v>5.1593112407932165E-4</v>
      </c>
    </row>
    <row r="634" spans="1:10">
      <c r="A634" s="30" t="s">
        <v>264</v>
      </c>
      <c r="B634" s="63">
        <v>29.04</v>
      </c>
      <c r="C634" s="219">
        <v>44938</v>
      </c>
      <c r="D634" s="49">
        <v>44938.539583333331</v>
      </c>
      <c r="E634" s="219">
        <v>44950</v>
      </c>
      <c r="F634" s="273">
        <f t="shared" si="47"/>
        <v>0.76979166666569654</v>
      </c>
      <c r="G634" s="273">
        <f t="shared" si="48"/>
        <v>11.460416666668607</v>
      </c>
      <c r="H634" s="273">
        <f t="shared" si="45"/>
        <v>12.230208333334303</v>
      </c>
      <c r="I634" s="77">
        <f t="shared" si="49"/>
        <v>2.708873386591887E-6</v>
      </c>
      <c r="J634" s="229">
        <f t="shared" si="46"/>
        <v>3.3130085866643612E-5</v>
      </c>
    </row>
    <row r="635" spans="1:10">
      <c r="A635" s="30" t="s">
        <v>264</v>
      </c>
      <c r="B635" s="63">
        <v>5.45</v>
      </c>
      <c r="C635" s="219">
        <v>44938</v>
      </c>
      <c r="D635" s="49">
        <v>44938.540972222225</v>
      </c>
      <c r="E635" s="219">
        <v>44950</v>
      </c>
      <c r="F635" s="273">
        <f t="shared" si="47"/>
        <v>0.77048611111240461</v>
      </c>
      <c r="G635" s="273">
        <f t="shared" si="48"/>
        <v>11.459027777775191</v>
      </c>
      <c r="H635" s="273">
        <f t="shared" si="45"/>
        <v>12.229513888887595</v>
      </c>
      <c r="I635" s="77">
        <f t="shared" si="49"/>
        <v>5.0838016380598437E-7</v>
      </c>
      <c r="J635" s="229">
        <f t="shared" si="46"/>
        <v>6.2172422741002364E-6</v>
      </c>
    </row>
    <row r="636" spans="1:10">
      <c r="A636" s="30" t="s">
        <v>264</v>
      </c>
      <c r="B636" s="63">
        <v>488.58</v>
      </c>
      <c r="C636" s="219">
        <v>44938</v>
      </c>
      <c r="D636" s="49">
        <v>44938.553472222222</v>
      </c>
      <c r="E636" s="219">
        <v>44950</v>
      </c>
      <c r="F636" s="273">
        <f t="shared" si="47"/>
        <v>0.77673611111094942</v>
      </c>
      <c r="G636" s="273">
        <f t="shared" si="48"/>
        <v>11.446527777778101</v>
      </c>
      <c r="H636" s="273">
        <f t="shared" si="45"/>
        <v>12.223263888889051</v>
      </c>
      <c r="I636" s="77">
        <f t="shared" si="49"/>
        <v>4.5575115675656482E-5</v>
      </c>
      <c r="J636" s="229">
        <f t="shared" si="46"/>
        <v>5.5707666567019322E-4</v>
      </c>
    </row>
    <row r="637" spans="1:10">
      <c r="A637" s="30" t="s">
        <v>264</v>
      </c>
      <c r="B637" s="63">
        <v>188.24</v>
      </c>
      <c r="C637" s="219">
        <v>44939</v>
      </c>
      <c r="D637" s="49">
        <v>44939.57708333333</v>
      </c>
      <c r="E637" s="219">
        <v>44950</v>
      </c>
      <c r="F637" s="273">
        <f t="shared" si="47"/>
        <v>0.78854166666496894</v>
      </c>
      <c r="G637" s="273">
        <f t="shared" si="48"/>
        <v>10.422916666670062</v>
      </c>
      <c r="H637" s="273">
        <f t="shared" si="45"/>
        <v>11.211458333335031</v>
      </c>
      <c r="I637" s="77">
        <f t="shared" si="49"/>
        <v>1.7559171015566697E-5</v>
      </c>
      <c r="J637" s="229">
        <f t="shared" si="46"/>
        <v>1.9686391420893019E-4</v>
      </c>
    </row>
    <row r="638" spans="1:10">
      <c r="A638" s="30" t="s">
        <v>264</v>
      </c>
      <c r="B638" s="63">
        <v>504.79</v>
      </c>
      <c r="C638" s="219">
        <v>44939</v>
      </c>
      <c r="D638" s="49">
        <v>44939.577777777777</v>
      </c>
      <c r="E638" s="219">
        <v>44950</v>
      </c>
      <c r="F638" s="273">
        <f t="shared" si="47"/>
        <v>0.78888888888832298</v>
      </c>
      <c r="G638" s="273">
        <f t="shared" si="48"/>
        <v>10.422222222223354</v>
      </c>
      <c r="H638" s="273">
        <f t="shared" si="45"/>
        <v>11.211111111111677</v>
      </c>
      <c r="I638" s="77">
        <f t="shared" si="49"/>
        <v>4.7087196860114281E-5</v>
      </c>
      <c r="J638" s="229">
        <f t="shared" si="46"/>
        <v>5.2789979590953009E-4</v>
      </c>
    </row>
    <row r="639" spans="1:10">
      <c r="A639" s="30" t="s">
        <v>264</v>
      </c>
      <c r="B639" s="63">
        <v>30.24</v>
      </c>
      <c r="C639" s="219">
        <v>44939</v>
      </c>
      <c r="D639" s="49">
        <v>44939.577777777777</v>
      </c>
      <c r="E639" s="219">
        <v>44950</v>
      </c>
      <c r="F639" s="273">
        <f t="shared" si="47"/>
        <v>0.78888888888832298</v>
      </c>
      <c r="G639" s="273">
        <f t="shared" si="48"/>
        <v>10.422222222223354</v>
      </c>
      <c r="H639" s="273">
        <f t="shared" si="45"/>
        <v>11.211111111111677</v>
      </c>
      <c r="I639" s="77">
        <f t="shared" si="49"/>
        <v>2.8208103033932045E-6</v>
      </c>
      <c r="J639" s="229">
        <f t="shared" si="46"/>
        <v>3.1624417734709854E-5</v>
      </c>
    </row>
    <row r="640" spans="1:10">
      <c r="A640" s="30" t="s">
        <v>264</v>
      </c>
      <c r="B640" s="63">
        <v>19.88</v>
      </c>
      <c r="C640" s="219">
        <v>44938</v>
      </c>
      <c r="D640" s="49">
        <v>44938.541666666664</v>
      </c>
      <c r="E640" s="219">
        <v>44950</v>
      </c>
      <c r="F640" s="273">
        <f t="shared" si="47"/>
        <v>0.77083333333212067</v>
      </c>
      <c r="G640" s="273">
        <f t="shared" si="48"/>
        <v>11.458333333335759</v>
      </c>
      <c r="H640" s="273">
        <f t="shared" si="45"/>
        <v>12.229166666667879</v>
      </c>
      <c r="I640" s="77">
        <f t="shared" si="49"/>
        <v>1.854421588341829E-6</v>
      </c>
      <c r="J640" s="229">
        <f t="shared" si="46"/>
        <v>2.2678030674099198E-5</v>
      </c>
    </row>
    <row r="641" spans="1:10">
      <c r="A641" s="30" t="s">
        <v>264</v>
      </c>
      <c r="B641" s="63">
        <v>16.23</v>
      </c>
      <c r="C641" s="219">
        <v>44939</v>
      </c>
      <c r="D641" s="49">
        <v>44939.566666666666</v>
      </c>
      <c r="E641" s="219">
        <v>44950</v>
      </c>
      <c r="F641" s="273">
        <f t="shared" si="47"/>
        <v>0.78333333333284827</v>
      </c>
      <c r="G641" s="273">
        <f t="shared" si="48"/>
        <v>10.433333333334303</v>
      </c>
      <c r="H641" s="273">
        <f t="shared" si="45"/>
        <v>11.216666666667152</v>
      </c>
      <c r="I641" s="77">
        <f t="shared" si="49"/>
        <v>1.5139467997378212E-6</v>
      </c>
      <c r="J641" s="229">
        <f t="shared" si="46"/>
        <v>1.6981436603726628E-5</v>
      </c>
    </row>
    <row r="642" spans="1:10">
      <c r="A642" s="30" t="s">
        <v>264</v>
      </c>
      <c r="B642" s="63">
        <v>7.74</v>
      </c>
      <c r="C642" s="219">
        <v>44938</v>
      </c>
      <c r="D642" s="49">
        <v>44938.542361111111</v>
      </c>
      <c r="E642" s="219">
        <v>44950</v>
      </c>
      <c r="F642" s="273">
        <f t="shared" si="47"/>
        <v>0.77118055555547471</v>
      </c>
      <c r="G642" s="273">
        <f t="shared" si="48"/>
        <v>11.457638888889051</v>
      </c>
      <c r="H642" s="273">
        <f t="shared" si="45"/>
        <v>12.228819444444525</v>
      </c>
      <c r="I642" s="77">
        <f t="shared" si="49"/>
        <v>7.2199311336849886E-7</v>
      </c>
      <c r="J642" s="229">
        <f t="shared" si="46"/>
        <v>8.8291234235157396E-6</v>
      </c>
    </row>
    <row r="643" spans="1:10">
      <c r="A643" s="30" t="s">
        <v>264</v>
      </c>
      <c r="B643" s="63">
        <v>24802.54</v>
      </c>
      <c r="C643" s="219">
        <v>44938</v>
      </c>
      <c r="D643" s="49">
        <v>44938.546527777777</v>
      </c>
      <c r="E643" s="219">
        <v>44950</v>
      </c>
      <c r="F643" s="273">
        <f t="shared" si="47"/>
        <v>0.77326388888832298</v>
      </c>
      <c r="G643" s="273">
        <f t="shared" si="48"/>
        <v>11.453472222223354</v>
      </c>
      <c r="H643" s="273">
        <f t="shared" si="45"/>
        <v>12.226736111111677</v>
      </c>
      <c r="I643" s="77">
        <f t="shared" si="49"/>
        <v>2.3135998803677942E-3</v>
      </c>
      <c r="J643" s="229">
        <f t="shared" si="46"/>
        <v>2.8287775203956565E-2</v>
      </c>
    </row>
    <row r="644" spans="1:10">
      <c r="A644" s="30" t="s">
        <v>264</v>
      </c>
      <c r="B644" s="63">
        <v>187.62</v>
      </c>
      <c r="C644" s="219">
        <v>44938</v>
      </c>
      <c r="D644" s="49">
        <v>44938.546527777777</v>
      </c>
      <c r="E644" s="219">
        <v>44950</v>
      </c>
      <c r="F644" s="273">
        <f t="shared" si="47"/>
        <v>0.77326388888832298</v>
      </c>
      <c r="G644" s="273">
        <f t="shared" si="48"/>
        <v>11.453472222223354</v>
      </c>
      <c r="H644" s="273">
        <f t="shared" si="45"/>
        <v>12.226736111111677</v>
      </c>
      <c r="I644" s="77">
        <f t="shared" si="49"/>
        <v>1.7501336941886014E-5</v>
      </c>
      <c r="J644" s="229">
        <f t="shared" si="46"/>
        <v>2.1398422838009054E-4</v>
      </c>
    </row>
    <row r="645" spans="1:10">
      <c r="A645" s="30" t="s">
        <v>264</v>
      </c>
      <c r="B645" s="63">
        <v>29.32</v>
      </c>
      <c r="C645" s="219">
        <v>44939</v>
      </c>
      <c r="D645" s="49">
        <v>44939.57916666667</v>
      </c>
      <c r="E645" s="219">
        <v>44950</v>
      </c>
      <c r="F645" s="273">
        <f t="shared" si="47"/>
        <v>0.78958333333503106</v>
      </c>
      <c r="G645" s="273">
        <f t="shared" si="48"/>
        <v>10.420833333329938</v>
      </c>
      <c r="H645" s="273">
        <f t="shared" si="45"/>
        <v>11.210416666664969</v>
      </c>
      <c r="I645" s="77">
        <f t="shared" si="49"/>
        <v>2.7349920005121947E-6</v>
      </c>
      <c r="J645" s="229">
        <f t="shared" si="46"/>
        <v>3.0660399905737276E-5</v>
      </c>
    </row>
    <row r="646" spans="1:10">
      <c r="A646" s="30" t="s">
        <v>264</v>
      </c>
      <c r="B646" s="63">
        <v>7.56</v>
      </c>
      <c r="C646" s="219">
        <v>44939</v>
      </c>
      <c r="D646" s="49">
        <v>44939.579861111109</v>
      </c>
      <c r="E646" s="219">
        <v>44950</v>
      </c>
      <c r="F646" s="273">
        <f t="shared" si="47"/>
        <v>0.78993055555474712</v>
      </c>
      <c r="G646" s="273">
        <f t="shared" si="48"/>
        <v>10.420138888890506</v>
      </c>
      <c r="H646" s="273">
        <f t="shared" si="45"/>
        <v>11.210069444445253</v>
      </c>
      <c r="I646" s="77">
        <f t="shared" si="49"/>
        <v>7.0520257584830113E-7</v>
      </c>
      <c r="J646" s="229">
        <f t="shared" si="46"/>
        <v>7.9053698476611263E-6</v>
      </c>
    </row>
    <row r="647" spans="1:10">
      <c r="A647" s="30" t="s">
        <v>264</v>
      </c>
      <c r="B647" s="63">
        <v>29.66</v>
      </c>
      <c r="C647" s="219">
        <v>44938</v>
      </c>
      <c r="D647" s="49">
        <v>44938.543055555558</v>
      </c>
      <c r="E647" s="219">
        <v>44950</v>
      </c>
      <c r="F647" s="273">
        <f t="shared" si="47"/>
        <v>0.77152777777882875</v>
      </c>
      <c r="G647" s="273">
        <f t="shared" si="48"/>
        <v>11.456944444442343</v>
      </c>
      <c r="H647" s="273">
        <f t="shared" ref="H647:H710" si="50">SUM(F647:G647)</f>
        <v>12.228472222221171</v>
      </c>
      <c r="I647" s="77">
        <f t="shared" si="49"/>
        <v>2.7667074602725681E-6</v>
      </c>
      <c r="J647" s="229">
        <f t="shared" ref="J647:J710" si="51">+H647*I647</f>
        <v>3.3832605324955183E-5</v>
      </c>
    </row>
    <row r="648" spans="1:10">
      <c r="A648" s="30" t="s">
        <v>264</v>
      </c>
      <c r="B648" s="63">
        <v>7.51</v>
      </c>
      <c r="C648" s="219">
        <v>44938</v>
      </c>
      <c r="D648" s="49">
        <v>44938.543749999997</v>
      </c>
      <c r="E648" s="219">
        <v>44950</v>
      </c>
      <c r="F648" s="273">
        <f t="shared" ref="F648:F711" si="52">(D648-C648+1)/2</f>
        <v>0.77187499999854481</v>
      </c>
      <c r="G648" s="273">
        <f t="shared" ref="G648:G711" si="53">E648-D648</f>
        <v>11.45625000000291</v>
      </c>
      <c r="H648" s="273">
        <f t="shared" si="50"/>
        <v>12.228125000001455</v>
      </c>
      <c r="I648" s="77">
        <f t="shared" si="49"/>
        <v>7.0053853764824632E-7</v>
      </c>
      <c r="J648" s="229">
        <f t="shared" si="51"/>
        <v>8.5662728056809814E-6</v>
      </c>
    </row>
    <row r="649" spans="1:10">
      <c r="A649" s="30" t="s">
        <v>264</v>
      </c>
      <c r="B649" s="63">
        <v>186.42</v>
      </c>
      <c r="C649" s="219">
        <v>44938</v>
      </c>
      <c r="D649" s="49">
        <v>44938.543749999997</v>
      </c>
      <c r="E649" s="219">
        <v>44950</v>
      </c>
      <c r="F649" s="273">
        <f t="shared" si="52"/>
        <v>0.77187499999854481</v>
      </c>
      <c r="G649" s="273">
        <f t="shared" si="53"/>
        <v>11.45625000000291</v>
      </c>
      <c r="H649" s="273">
        <f t="shared" si="50"/>
        <v>12.228125000001455</v>
      </c>
      <c r="I649" s="77">
        <f t="shared" si="49"/>
        <v>1.7389400025084694E-5</v>
      </c>
      <c r="J649" s="229">
        <f t="shared" si="51"/>
        <v>2.1263975718176407E-4</v>
      </c>
    </row>
    <row r="650" spans="1:10">
      <c r="A650" s="30" t="s">
        <v>264</v>
      </c>
      <c r="B650" s="63">
        <v>16.559999999999999</v>
      </c>
      <c r="C650" s="219">
        <v>44938</v>
      </c>
      <c r="D650" s="49">
        <v>44938.547222222223</v>
      </c>
      <c r="E650" s="219">
        <v>44950</v>
      </c>
      <c r="F650" s="273">
        <f t="shared" si="52"/>
        <v>0.77361111111167702</v>
      </c>
      <c r="G650" s="273">
        <f t="shared" si="53"/>
        <v>11.452777777776646</v>
      </c>
      <c r="H650" s="273">
        <f t="shared" si="50"/>
        <v>12.226388888888323</v>
      </c>
      <c r="I650" s="77">
        <f t="shared" ref="I650:I713" si="54">+B650/B$3693</f>
        <v>1.5447294518581835E-6</v>
      </c>
      <c r="J650" s="229">
        <f t="shared" si="51"/>
        <v>1.8886463006537446E-5</v>
      </c>
    </row>
    <row r="651" spans="1:10">
      <c r="A651" s="30" t="s">
        <v>264</v>
      </c>
      <c r="B651" s="63">
        <v>491.44</v>
      </c>
      <c r="C651" s="219">
        <v>44938</v>
      </c>
      <c r="D651" s="49">
        <v>44938.54791666667</v>
      </c>
      <c r="E651" s="219">
        <v>44950</v>
      </c>
      <c r="F651" s="273">
        <f t="shared" si="52"/>
        <v>0.77395833333503106</v>
      </c>
      <c r="G651" s="273">
        <f t="shared" si="53"/>
        <v>11.452083333329938</v>
      </c>
      <c r="H651" s="273">
        <f t="shared" si="50"/>
        <v>12.226041666664969</v>
      </c>
      <c r="I651" s="77">
        <f t="shared" si="54"/>
        <v>4.5841898660699624E-5</v>
      </c>
      <c r="J651" s="229">
        <f t="shared" si="51"/>
        <v>5.6046496310474666E-4</v>
      </c>
    </row>
    <row r="652" spans="1:10">
      <c r="A652" s="30" t="s">
        <v>264</v>
      </c>
      <c r="B652" s="63">
        <v>24648.2</v>
      </c>
      <c r="C652" s="219">
        <v>44938</v>
      </c>
      <c r="D652" s="49">
        <v>44938.550694444442</v>
      </c>
      <c r="E652" s="219">
        <v>44950</v>
      </c>
      <c r="F652" s="273">
        <f t="shared" si="52"/>
        <v>0.77534722222117125</v>
      </c>
      <c r="G652" s="273">
        <f t="shared" si="53"/>
        <v>11.449305555557657</v>
      </c>
      <c r="H652" s="273">
        <f t="shared" si="50"/>
        <v>12.224652777778829</v>
      </c>
      <c r="I652" s="77">
        <f t="shared" si="54"/>
        <v>2.2992029272518649E-3</v>
      </c>
      <c r="J652" s="229">
        <f t="shared" si="51"/>
        <v>2.8106957451306723E-2</v>
      </c>
    </row>
    <row r="653" spans="1:10">
      <c r="A653" s="30" t="s">
        <v>264</v>
      </c>
      <c r="B653" s="63">
        <v>193.65</v>
      </c>
      <c r="C653" s="219">
        <v>44939</v>
      </c>
      <c r="D653" s="49">
        <v>44939.570138888892</v>
      </c>
      <c r="E653" s="219">
        <v>44950</v>
      </c>
      <c r="F653" s="273">
        <f t="shared" si="52"/>
        <v>0.78506944444598048</v>
      </c>
      <c r="G653" s="273">
        <f t="shared" si="53"/>
        <v>10.429861111108039</v>
      </c>
      <c r="H653" s="273">
        <f t="shared" si="50"/>
        <v>11.21493055555402</v>
      </c>
      <c r="I653" s="77">
        <f t="shared" si="54"/>
        <v>1.8063819948812636E-5</v>
      </c>
      <c r="J653" s="229">
        <f t="shared" si="51"/>
        <v>2.0258448629396507E-4</v>
      </c>
    </row>
    <row r="654" spans="1:10">
      <c r="A654" s="30" t="s">
        <v>264</v>
      </c>
      <c r="B654" s="63">
        <v>117.38</v>
      </c>
      <c r="C654" s="219">
        <v>44939</v>
      </c>
      <c r="D654" s="49">
        <v>44939.570833333331</v>
      </c>
      <c r="E654" s="219">
        <v>44950</v>
      </c>
      <c r="F654" s="273">
        <f t="shared" si="52"/>
        <v>0.78541666666569654</v>
      </c>
      <c r="G654" s="273">
        <f t="shared" si="53"/>
        <v>10.429166666668607</v>
      </c>
      <c r="H654" s="273">
        <f t="shared" si="50"/>
        <v>11.214583333334303</v>
      </c>
      <c r="I654" s="77">
        <f t="shared" si="54"/>
        <v>1.0949296078448888E-5</v>
      </c>
      <c r="J654" s="229">
        <f t="shared" si="51"/>
        <v>1.2279179331311555E-4</v>
      </c>
    </row>
    <row r="655" spans="1:10">
      <c r="A655" s="30" t="s">
        <v>264</v>
      </c>
      <c r="B655" s="63">
        <v>187.52</v>
      </c>
      <c r="C655" s="219">
        <v>44939</v>
      </c>
      <c r="D655" s="49">
        <v>44939.571527777778</v>
      </c>
      <c r="E655" s="219">
        <v>44950</v>
      </c>
      <c r="F655" s="273">
        <f t="shared" si="52"/>
        <v>0.78576388888905058</v>
      </c>
      <c r="G655" s="273">
        <f t="shared" si="53"/>
        <v>10.428472222221899</v>
      </c>
      <c r="H655" s="273">
        <f t="shared" si="50"/>
        <v>11.214236111110949</v>
      </c>
      <c r="I655" s="77">
        <f t="shared" si="54"/>
        <v>1.7492008865485905E-5</v>
      </c>
      <c r="J655" s="229">
        <f t="shared" si="51"/>
        <v>1.9615951747520492E-4</v>
      </c>
    </row>
    <row r="656" spans="1:10">
      <c r="A656" s="30" t="s">
        <v>264</v>
      </c>
      <c r="B656" s="63">
        <v>29.44</v>
      </c>
      <c r="C656" s="219">
        <v>44939</v>
      </c>
      <c r="D656" s="49">
        <v>44939.571527777778</v>
      </c>
      <c r="E656" s="219">
        <v>44950</v>
      </c>
      <c r="F656" s="273">
        <f t="shared" si="52"/>
        <v>0.78576388888905058</v>
      </c>
      <c r="G656" s="273">
        <f t="shared" si="53"/>
        <v>10.428472222221899</v>
      </c>
      <c r="H656" s="273">
        <f t="shared" si="50"/>
        <v>11.214236111110949</v>
      </c>
      <c r="I656" s="77">
        <f t="shared" si="54"/>
        <v>2.7461856921923263E-6</v>
      </c>
      <c r="J656" s="229">
        <f t="shared" si="51"/>
        <v>3.0796374757199402E-5</v>
      </c>
    </row>
    <row r="657" spans="1:10">
      <c r="A657" s="30" t="s">
        <v>264</v>
      </c>
      <c r="B657" s="63">
        <v>187.37</v>
      </c>
      <c r="C657" s="219">
        <v>44939</v>
      </c>
      <c r="D657" s="49">
        <v>44939.567361111112</v>
      </c>
      <c r="E657" s="219">
        <v>44950</v>
      </c>
      <c r="F657" s="273">
        <f t="shared" si="52"/>
        <v>0.78368055555620231</v>
      </c>
      <c r="G657" s="273">
        <f t="shared" si="53"/>
        <v>10.432638888887595</v>
      </c>
      <c r="H657" s="273">
        <f t="shared" si="50"/>
        <v>11.216319444443798</v>
      </c>
      <c r="I657" s="77">
        <f t="shared" si="54"/>
        <v>1.7478016750885741E-5</v>
      </c>
      <c r="J657" s="229">
        <f t="shared" si="51"/>
        <v>1.9603901913327413E-4</v>
      </c>
    </row>
    <row r="658" spans="1:10">
      <c r="A658" s="30" t="s">
        <v>264</v>
      </c>
      <c r="B658" s="63">
        <v>29.44</v>
      </c>
      <c r="C658" s="219">
        <v>44938</v>
      </c>
      <c r="D658" s="49">
        <v>44938.54791666667</v>
      </c>
      <c r="E658" s="219">
        <v>44950</v>
      </c>
      <c r="F658" s="273">
        <f t="shared" si="52"/>
        <v>0.77395833333503106</v>
      </c>
      <c r="G658" s="273">
        <f t="shared" si="53"/>
        <v>11.452083333329938</v>
      </c>
      <c r="H658" s="273">
        <f t="shared" si="50"/>
        <v>12.226041666664969</v>
      </c>
      <c r="I658" s="77">
        <f t="shared" si="54"/>
        <v>2.7461856921923263E-6</v>
      </c>
      <c r="J658" s="229">
        <f t="shared" si="51"/>
        <v>3.3574980697142561E-5</v>
      </c>
    </row>
    <row r="659" spans="1:10">
      <c r="A659" s="30" t="s">
        <v>264</v>
      </c>
      <c r="B659" s="63">
        <v>188.63</v>
      </c>
      <c r="C659" s="219">
        <v>44939</v>
      </c>
      <c r="D659" s="49">
        <v>44939.568749999999</v>
      </c>
      <c r="E659" s="219">
        <v>44950</v>
      </c>
      <c r="F659" s="273">
        <f t="shared" si="52"/>
        <v>0.7843749999992724</v>
      </c>
      <c r="G659" s="273">
        <f t="shared" si="53"/>
        <v>10.431250000001455</v>
      </c>
      <c r="H659" s="273">
        <f t="shared" si="50"/>
        <v>11.215625000000728</v>
      </c>
      <c r="I659" s="77">
        <f t="shared" si="54"/>
        <v>1.7595550513527122E-5</v>
      </c>
      <c r="J659" s="229">
        <f t="shared" si="51"/>
        <v>1.9734509622829042E-4</v>
      </c>
    </row>
    <row r="660" spans="1:10">
      <c r="A660" s="30" t="s">
        <v>264</v>
      </c>
      <c r="B660" s="63">
        <v>25154.02</v>
      </c>
      <c r="C660" s="219">
        <v>44939</v>
      </c>
      <c r="D660" s="49">
        <v>44939.569444444445</v>
      </c>
      <c r="E660" s="219">
        <v>44950</v>
      </c>
      <c r="F660" s="273">
        <f t="shared" si="52"/>
        <v>0.78472222222262644</v>
      </c>
      <c r="G660" s="273">
        <f t="shared" si="53"/>
        <v>10.430555555554747</v>
      </c>
      <c r="H660" s="273">
        <f t="shared" si="50"/>
        <v>11.215277777777374</v>
      </c>
      <c r="I660" s="77">
        <f t="shared" si="54"/>
        <v>2.3463862032989001E-3</v>
      </c>
      <c r="J660" s="229">
        <f t="shared" si="51"/>
        <v>2.6315373043941576E-2</v>
      </c>
    </row>
    <row r="661" spans="1:10">
      <c r="A661" s="30" t="s">
        <v>264</v>
      </c>
      <c r="B661" s="63">
        <v>7.55</v>
      </c>
      <c r="C661" s="219">
        <v>44938</v>
      </c>
      <c r="D661" s="49">
        <v>44938.537499999999</v>
      </c>
      <c r="E661" s="219">
        <v>44950</v>
      </c>
      <c r="F661" s="273">
        <f t="shared" si="52"/>
        <v>0.7687499999992724</v>
      </c>
      <c r="G661" s="273">
        <f t="shared" si="53"/>
        <v>11.462500000001455</v>
      </c>
      <c r="H661" s="273">
        <f t="shared" si="50"/>
        <v>12.231250000000728</v>
      </c>
      <c r="I661" s="77">
        <f t="shared" si="54"/>
        <v>7.0426976820829016E-7</v>
      </c>
      <c r="J661" s="229">
        <f t="shared" si="51"/>
        <v>8.6140996023981617E-6</v>
      </c>
    </row>
    <row r="662" spans="1:10">
      <c r="A662" s="30" t="s">
        <v>264</v>
      </c>
      <c r="B662" s="63">
        <v>193.38</v>
      </c>
      <c r="C662" s="219">
        <v>44938</v>
      </c>
      <c r="D662" s="49">
        <v>44938.551388888889</v>
      </c>
      <c r="E662" s="219">
        <v>44950</v>
      </c>
      <c r="F662" s="273">
        <f t="shared" si="52"/>
        <v>0.77569444444452529</v>
      </c>
      <c r="G662" s="273">
        <f t="shared" si="53"/>
        <v>11.448611111110949</v>
      </c>
      <c r="H662" s="273">
        <f t="shared" si="50"/>
        <v>12.224305555555475</v>
      </c>
      <c r="I662" s="77">
        <f t="shared" si="54"/>
        <v>1.8038634142532338E-5</v>
      </c>
      <c r="J662" s="229">
        <f t="shared" si="51"/>
        <v>2.2050977556319074E-4</v>
      </c>
    </row>
    <row r="663" spans="1:10">
      <c r="A663" s="30" t="s">
        <v>264</v>
      </c>
      <c r="B663" s="63">
        <v>186.55</v>
      </c>
      <c r="C663" s="219">
        <v>44939</v>
      </c>
      <c r="D663" s="49">
        <v>44939.574305555558</v>
      </c>
      <c r="E663" s="219">
        <v>44950</v>
      </c>
      <c r="F663" s="273">
        <f t="shared" si="52"/>
        <v>0.78715277777882875</v>
      </c>
      <c r="G663" s="273">
        <f t="shared" si="53"/>
        <v>10.425694444442343</v>
      </c>
      <c r="H663" s="273">
        <f t="shared" si="50"/>
        <v>11.212847222221171</v>
      </c>
      <c r="I663" s="77">
        <f t="shared" si="54"/>
        <v>1.740152652440484E-5</v>
      </c>
      <c r="J663" s="229">
        <f t="shared" si="51"/>
        <v>1.9512065835158084E-4</v>
      </c>
    </row>
    <row r="664" spans="1:10">
      <c r="A664" s="30" t="s">
        <v>264</v>
      </c>
      <c r="B664" s="63">
        <v>29.29</v>
      </c>
      <c r="C664" s="219">
        <v>44939</v>
      </c>
      <c r="D664" s="49">
        <v>44939.574305555558</v>
      </c>
      <c r="E664" s="219">
        <v>44950</v>
      </c>
      <c r="F664" s="273">
        <f t="shared" si="52"/>
        <v>0.78715277777882875</v>
      </c>
      <c r="G664" s="273">
        <f t="shared" si="53"/>
        <v>10.425694444442343</v>
      </c>
      <c r="H664" s="273">
        <f t="shared" si="50"/>
        <v>11.212847222221171</v>
      </c>
      <c r="I664" s="77">
        <f t="shared" si="54"/>
        <v>2.7321935775921618E-6</v>
      </c>
      <c r="J664" s="229">
        <f t="shared" si="51"/>
        <v>3.0635669167074793E-5</v>
      </c>
    </row>
    <row r="665" spans="1:10">
      <c r="A665" s="30" t="s">
        <v>264</v>
      </c>
      <c r="B665" s="63">
        <v>7.75</v>
      </c>
      <c r="C665" s="219">
        <v>44939</v>
      </c>
      <c r="D665" s="49">
        <v>44939.574999999997</v>
      </c>
      <c r="E665" s="219">
        <v>44950</v>
      </c>
      <c r="F665" s="273">
        <f t="shared" si="52"/>
        <v>0.78749999999854481</v>
      </c>
      <c r="G665" s="273">
        <f t="shared" si="53"/>
        <v>10.42500000000291</v>
      </c>
      <c r="H665" s="273">
        <f t="shared" si="50"/>
        <v>11.212500000001455</v>
      </c>
      <c r="I665" s="77">
        <f t="shared" si="54"/>
        <v>7.2292592100850982E-7</v>
      </c>
      <c r="J665" s="229">
        <f t="shared" si="51"/>
        <v>8.1058068893089691E-6</v>
      </c>
    </row>
    <row r="666" spans="1:10">
      <c r="A666" s="30" t="s">
        <v>264</v>
      </c>
      <c r="B666" s="63">
        <v>7.52</v>
      </c>
      <c r="C666" s="219">
        <v>44944</v>
      </c>
      <c r="D666" s="49">
        <v>44944.540972222225</v>
      </c>
      <c r="E666" s="219">
        <v>44952</v>
      </c>
      <c r="F666" s="273">
        <f t="shared" si="52"/>
        <v>0.77048611111240461</v>
      </c>
      <c r="G666" s="273">
        <f t="shared" si="53"/>
        <v>7.4590277777751908</v>
      </c>
      <c r="H666" s="273">
        <f t="shared" si="50"/>
        <v>8.2295138888875954</v>
      </c>
      <c r="I666" s="77">
        <f t="shared" si="54"/>
        <v>7.0147134528825728E-7</v>
      </c>
      <c r="J666" s="229">
        <f t="shared" si="51"/>
        <v>5.7727681787063793E-6</v>
      </c>
    </row>
    <row r="667" spans="1:10">
      <c r="A667" s="30" t="s">
        <v>264</v>
      </c>
      <c r="B667" s="63">
        <v>457.14</v>
      </c>
      <c r="C667" s="219">
        <v>44944</v>
      </c>
      <c r="D667" s="49">
        <v>44944.542361111111</v>
      </c>
      <c r="E667" s="219">
        <v>44952</v>
      </c>
      <c r="F667" s="273">
        <f t="shared" si="52"/>
        <v>0.77118055555547471</v>
      </c>
      <c r="G667" s="273">
        <f t="shared" si="53"/>
        <v>7.4576388888890506</v>
      </c>
      <c r="H667" s="273">
        <f t="shared" si="50"/>
        <v>8.2288194444445253</v>
      </c>
      <c r="I667" s="77">
        <f t="shared" si="54"/>
        <v>4.2642368455461958E-5</v>
      </c>
      <c r="J667" s="229">
        <f t="shared" si="51"/>
        <v>3.5089635070347322E-4</v>
      </c>
    </row>
    <row r="668" spans="1:10">
      <c r="A668" s="30" t="s">
        <v>264</v>
      </c>
      <c r="B668" s="63">
        <v>26224.03</v>
      </c>
      <c r="C668" s="219">
        <v>44940</v>
      </c>
      <c r="D668" s="49">
        <v>44940.590277777781</v>
      </c>
      <c r="E668" s="219">
        <v>44952</v>
      </c>
      <c r="F668" s="273">
        <f t="shared" si="52"/>
        <v>0.79513888889050577</v>
      </c>
      <c r="G668" s="273">
        <f t="shared" si="53"/>
        <v>11.409722222218988</v>
      </c>
      <c r="H668" s="273">
        <f t="shared" si="50"/>
        <v>12.204861111109494</v>
      </c>
      <c r="I668" s="77">
        <f t="shared" si="54"/>
        <v>2.4461975535877149E-3</v>
      </c>
      <c r="J668" s="229">
        <f t="shared" si="51"/>
        <v>2.9855501391873884E-2</v>
      </c>
    </row>
    <row r="669" spans="1:10">
      <c r="A669" s="30" t="s">
        <v>264</v>
      </c>
      <c r="B669" s="63">
        <v>116.62</v>
      </c>
      <c r="C669" s="219">
        <v>44942</v>
      </c>
      <c r="D669" s="49">
        <v>44942.445138888892</v>
      </c>
      <c r="E669" s="219">
        <v>44952</v>
      </c>
      <c r="F669" s="273">
        <f t="shared" si="52"/>
        <v>0.72256944444598048</v>
      </c>
      <c r="G669" s="273">
        <f t="shared" si="53"/>
        <v>9.554861111108039</v>
      </c>
      <c r="H669" s="273">
        <f t="shared" si="50"/>
        <v>10.27743055555402</v>
      </c>
      <c r="I669" s="77">
        <f t="shared" si="54"/>
        <v>1.0878402697808054E-5</v>
      </c>
      <c r="J669" s="229">
        <f t="shared" si="51"/>
        <v>1.1180202828207377E-4</v>
      </c>
    </row>
    <row r="670" spans="1:10">
      <c r="A670" s="30" t="s">
        <v>264</v>
      </c>
      <c r="B670" s="63">
        <v>7.77</v>
      </c>
      <c r="C670" s="219">
        <v>44944</v>
      </c>
      <c r="D670" s="49">
        <v>44944.489583333336</v>
      </c>
      <c r="E670" s="219">
        <v>44952</v>
      </c>
      <c r="F670" s="273">
        <f t="shared" si="52"/>
        <v>0.74479166666787933</v>
      </c>
      <c r="G670" s="273">
        <f t="shared" si="53"/>
        <v>7.5104166666642413</v>
      </c>
      <c r="H670" s="273">
        <f t="shared" si="50"/>
        <v>8.2552083333321207</v>
      </c>
      <c r="I670" s="77">
        <f t="shared" si="54"/>
        <v>7.2479153628853175E-7</v>
      </c>
      <c r="J670" s="229">
        <f t="shared" si="51"/>
        <v>5.9833051302976776E-6</v>
      </c>
    </row>
    <row r="671" spans="1:10">
      <c r="A671" s="30" t="s">
        <v>264</v>
      </c>
      <c r="B671" s="63">
        <v>16.149999999999999</v>
      </c>
      <c r="C671" s="219">
        <v>44945</v>
      </c>
      <c r="D671" s="49">
        <v>44945.513888888891</v>
      </c>
      <c r="E671" s="219">
        <v>44952</v>
      </c>
      <c r="F671" s="273">
        <f t="shared" si="52"/>
        <v>0.75694444444525288</v>
      </c>
      <c r="G671" s="273">
        <f t="shared" si="53"/>
        <v>6.4861111111094942</v>
      </c>
      <c r="H671" s="273">
        <f t="shared" si="50"/>
        <v>7.2430555555547471</v>
      </c>
      <c r="I671" s="77">
        <f t="shared" si="54"/>
        <v>1.5064843386177333E-6</v>
      </c>
      <c r="J671" s="229">
        <f t="shared" si="51"/>
        <v>1.0911549758181393E-5</v>
      </c>
    </row>
    <row r="672" spans="1:10">
      <c r="A672" s="30" t="s">
        <v>264</v>
      </c>
      <c r="B672" s="63">
        <v>7.55</v>
      </c>
      <c r="C672" s="219">
        <v>44945</v>
      </c>
      <c r="D672" s="49">
        <v>44945.513888888891</v>
      </c>
      <c r="E672" s="219">
        <v>44952</v>
      </c>
      <c r="F672" s="273">
        <f t="shared" si="52"/>
        <v>0.75694444444525288</v>
      </c>
      <c r="G672" s="273">
        <f t="shared" si="53"/>
        <v>6.4861111111094942</v>
      </c>
      <c r="H672" s="273">
        <f t="shared" si="50"/>
        <v>7.2430555555547471</v>
      </c>
      <c r="I672" s="77">
        <f t="shared" si="54"/>
        <v>7.0426976820829016E-7</v>
      </c>
      <c r="J672" s="229">
        <f t="shared" si="51"/>
        <v>5.1010650572303099E-6</v>
      </c>
    </row>
    <row r="673" spans="1:10">
      <c r="A673" s="30" t="s">
        <v>264</v>
      </c>
      <c r="B673" s="63">
        <v>29.43</v>
      </c>
      <c r="C673" s="219">
        <v>44945</v>
      </c>
      <c r="D673" s="49">
        <v>44945.513888888891</v>
      </c>
      <c r="E673" s="219">
        <v>44952</v>
      </c>
      <c r="F673" s="273">
        <f t="shared" si="52"/>
        <v>0.75694444444525288</v>
      </c>
      <c r="G673" s="273">
        <f t="shared" si="53"/>
        <v>6.4861111111094942</v>
      </c>
      <c r="H673" s="273">
        <f t="shared" si="50"/>
        <v>7.2430555555547471</v>
      </c>
      <c r="I673" s="77">
        <f t="shared" si="54"/>
        <v>2.7452528845523154E-6</v>
      </c>
      <c r="J673" s="229">
        <f t="shared" si="51"/>
        <v>1.9884019156859345E-5</v>
      </c>
    </row>
    <row r="674" spans="1:10">
      <c r="A674" s="30" t="s">
        <v>264</v>
      </c>
      <c r="B674" s="63">
        <v>187.27</v>
      </c>
      <c r="C674" s="219">
        <v>44945</v>
      </c>
      <c r="D674" s="49">
        <v>44945.51458333333</v>
      </c>
      <c r="E674" s="219">
        <v>44952</v>
      </c>
      <c r="F674" s="273">
        <f t="shared" si="52"/>
        <v>0.75729166666496894</v>
      </c>
      <c r="G674" s="273">
        <f t="shared" si="53"/>
        <v>6.4854166666700621</v>
      </c>
      <c r="H674" s="273">
        <f t="shared" si="50"/>
        <v>7.2427083333350311</v>
      </c>
      <c r="I674" s="77">
        <f t="shared" si="54"/>
        <v>1.7468688674485632E-5</v>
      </c>
      <c r="J674" s="229">
        <f t="shared" si="51"/>
        <v>1.2652061703513235E-4</v>
      </c>
    </row>
    <row r="675" spans="1:10">
      <c r="A675" s="30" t="s">
        <v>264</v>
      </c>
      <c r="B675" s="63">
        <v>25350.35</v>
      </c>
      <c r="C675" s="219">
        <v>44939</v>
      </c>
      <c r="D675" s="49">
        <v>44940.59097222222</v>
      </c>
      <c r="E675" s="219">
        <v>44952</v>
      </c>
      <c r="F675" s="273">
        <f t="shared" si="52"/>
        <v>1.2954861111102218</v>
      </c>
      <c r="G675" s="273">
        <f t="shared" si="53"/>
        <v>11.409027777779556</v>
      </c>
      <c r="H675" s="273">
        <f t="shared" si="50"/>
        <v>12.704513888889778</v>
      </c>
      <c r="I675" s="77">
        <f t="shared" si="54"/>
        <v>2.3647000156952354E-3</v>
      </c>
      <c r="J675" s="229">
        <f t="shared" si="51"/>
        <v>3.0042364192457996E-2</v>
      </c>
    </row>
    <row r="676" spans="1:10">
      <c r="A676" s="30" t="s">
        <v>264</v>
      </c>
      <c r="B676" s="63">
        <v>16.079999999999998</v>
      </c>
      <c r="C676" s="219">
        <v>44939</v>
      </c>
      <c r="D676" s="49">
        <v>44940.59097222222</v>
      </c>
      <c r="E676" s="219">
        <v>44952</v>
      </c>
      <c r="F676" s="273">
        <f t="shared" si="52"/>
        <v>1.2954861111102218</v>
      </c>
      <c r="G676" s="273">
        <f t="shared" si="53"/>
        <v>11.409027777779556</v>
      </c>
      <c r="H676" s="273">
        <f t="shared" si="50"/>
        <v>12.704513888889778</v>
      </c>
      <c r="I676" s="77">
        <f t="shared" si="54"/>
        <v>1.4999546851376563E-6</v>
      </c>
      <c r="J676" s="229">
        <f t="shared" si="51"/>
        <v>1.9056195130036649E-5</v>
      </c>
    </row>
    <row r="677" spans="1:10">
      <c r="A677" s="30" t="s">
        <v>264</v>
      </c>
      <c r="B677" s="63">
        <v>7.11</v>
      </c>
      <c r="C677" s="219">
        <v>44942</v>
      </c>
      <c r="D677" s="49">
        <v>44943.469444444447</v>
      </c>
      <c r="E677" s="219">
        <v>44952</v>
      </c>
      <c r="F677" s="273">
        <f t="shared" si="52"/>
        <v>1.234722222223354</v>
      </c>
      <c r="G677" s="273">
        <f t="shared" si="53"/>
        <v>8.5305555555532919</v>
      </c>
      <c r="H677" s="273">
        <f t="shared" si="50"/>
        <v>9.765277777776646</v>
      </c>
      <c r="I677" s="77">
        <f t="shared" si="54"/>
        <v>6.632262320478071E-7</v>
      </c>
      <c r="J677" s="229">
        <f t="shared" si="51"/>
        <v>6.4765883854549876E-6</v>
      </c>
    </row>
    <row r="678" spans="1:10">
      <c r="A678" s="30" t="s">
        <v>264</v>
      </c>
      <c r="B678" s="63">
        <v>7.52</v>
      </c>
      <c r="C678" s="219">
        <v>44945</v>
      </c>
      <c r="D678" s="49">
        <v>44945.51458333333</v>
      </c>
      <c r="E678" s="219">
        <v>44952</v>
      </c>
      <c r="F678" s="273">
        <f t="shared" si="52"/>
        <v>0.75729166666496894</v>
      </c>
      <c r="G678" s="273">
        <f t="shared" si="53"/>
        <v>6.4854166666700621</v>
      </c>
      <c r="H678" s="273">
        <f t="shared" si="50"/>
        <v>7.2427083333350311</v>
      </c>
      <c r="I678" s="77">
        <f t="shared" si="54"/>
        <v>7.0147134528825728E-7</v>
      </c>
      <c r="J678" s="229">
        <f t="shared" si="51"/>
        <v>5.080552358114996E-6</v>
      </c>
    </row>
    <row r="679" spans="1:10">
      <c r="A679" s="30" t="s">
        <v>264</v>
      </c>
      <c r="B679" s="63">
        <v>116.48</v>
      </c>
      <c r="C679" s="219">
        <v>44945</v>
      </c>
      <c r="D679" s="49">
        <v>44945.51458333333</v>
      </c>
      <c r="E679" s="219">
        <v>44952</v>
      </c>
      <c r="F679" s="273">
        <f t="shared" si="52"/>
        <v>0.75729166666496894</v>
      </c>
      <c r="G679" s="273">
        <f t="shared" si="53"/>
        <v>6.4854166666700621</v>
      </c>
      <c r="H679" s="273">
        <f t="shared" si="50"/>
        <v>7.2427083333350311</v>
      </c>
      <c r="I679" s="77">
        <f t="shared" si="54"/>
        <v>1.08653433908479E-5</v>
      </c>
      <c r="J679" s="229">
        <f t="shared" si="51"/>
        <v>7.8694513121440793E-5</v>
      </c>
    </row>
    <row r="680" spans="1:10">
      <c r="A680" s="30" t="s">
        <v>264</v>
      </c>
      <c r="B680" s="63">
        <v>27898.77</v>
      </c>
      <c r="C680" s="219">
        <v>44946</v>
      </c>
      <c r="D680" s="49">
        <v>44946.517361111109</v>
      </c>
      <c r="E680" s="219">
        <v>44952</v>
      </c>
      <c r="F680" s="273">
        <f t="shared" si="52"/>
        <v>0.75868055555474712</v>
      </c>
      <c r="G680" s="273">
        <f t="shared" si="53"/>
        <v>5.4826388888905058</v>
      </c>
      <c r="H680" s="273">
        <f t="shared" si="50"/>
        <v>6.2413194444452529</v>
      </c>
      <c r="I680" s="77">
        <f t="shared" si="54"/>
        <v>2.6024185802909139E-3</v>
      </c>
      <c r="J680" s="229">
        <f t="shared" si="51"/>
        <v>1.6242525687755291E-2</v>
      </c>
    </row>
    <row r="681" spans="1:10">
      <c r="A681" s="30" t="s">
        <v>264</v>
      </c>
      <c r="B681" s="63">
        <v>116.48</v>
      </c>
      <c r="C681" s="219">
        <v>44939</v>
      </c>
      <c r="D681" s="49">
        <v>44940.59097222222</v>
      </c>
      <c r="E681" s="219">
        <v>44952</v>
      </c>
      <c r="F681" s="273">
        <f t="shared" si="52"/>
        <v>1.2954861111102218</v>
      </c>
      <c r="G681" s="273">
        <f t="shared" si="53"/>
        <v>11.409027777779556</v>
      </c>
      <c r="H681" s="273">
        <f t="shared" si="50"/>
        <v>12.704513888889778</v>
      </c>
      <c r="I681" s="77">
        <f t="shared" si="54"/>
        <v>1.08653433908479E-5</v>
      </c>
      <c r="J681" s="229">
        <f t="shared" si="51"/>
        <v>1.3803890601658391E-4</v>
      </c>
    </row>
    <row r="682" spans="1:10">
      <c r="A682" s="30" t="s">
        <v>264</v>
      </c>
      <c r="B682" s="63">
        <v>25380.71</v>
      </c>
      <c r="C682" s="219">
        <v>44940</v>
      </c>
      <c r="D682" s="49">
        <v>44940.592361111114</v>
      </c>
      <c r="E682" s="219">
        <v>44952</v>
      </c>
      <c r="F682" s="273">
        <f t="shared" si="52"/>
        <v>0.7961805555569299</v>
      </c>
      <c r="G682" s="273">
        <f t="shared" si="53"/>
        <v>11.40763888888614</v>
      </c>
      <c r="H682" s="273">
        <f t="shared" si="50"/>
        <v>12.20381944444307</v>
      </c>
      <c r="I682" s="77">
        <f t="shared" si="54"/>
        <v>2.3675320196903092E-3</v>
      </c>
      <c r="J682" s="229">
        <f t="shared" si="51"/>
        <v>2.8892933297238167E-2</v>
      </c>
    </row>
    <row r="683" spans="1:10">
      <c r="A683" s="30" t="s">
        <v>264</v>
      </c>
      <c r="B683" s="63">
        <v>192.96</v>
      </c>
      <c r="C683" s="219">
        <v>44946</v>
      </c>
      <c r="D683" s="49">
        <v>44946.517361111109</v>
      </c>
      <c r="E683" s="219">
        <v>44952</v>
      </c>
      <c r="F683" s="273">
        <f t="shared" si="52"/>
        <v>0.75868055555474712</v>
      </c>
      <c r="G683" s="273">
        <f t="shared" si="53"/>
        <v>5.4826388888905058</v>
      </c>
      <c r="H683" s="273">
        <f t="shared" si="50"/>
        <v>6.2413194444452529</v>
      </c>
      <c r="I683" s="77">
        <f t="shared" si="54"/>
        <v>1.7999456221651879E-5</v>
      </c>
      <c r="J683" s="229">
        <f t="shared" si="51"/>
        <v>1.1234035610563696E-4</v>
      </c>
    </row>
    <row r="684" spans="1:10">
      <c r="A684" s="30" t="s">
        <v>264</v>
      </c>
      <c r="B684" s="63">
        <v>194.2</v>
      </c>
      <c r="C684" s="219">
        <v>44946</v>
      </c>
      <c r="D684" s="49">
        <v>44946.517361111109</v>
      </c>
      <c r="E684" s="219">
        <v>44952</v>
      </c>
      <c r="F684" s="273">
        <f t="shared" si="52"/>
        <v>0.75868055555474712</v>
      </c>
      <c r="G684" s="273">
        <f t="shared" si="53"/>
        <v>5.4826388888905058</v>
      </c>
      <c r="H684" s="273">
        <f t="shared" si="50"/>
        <v>6.2413194444452529</v>
      </c>
      <c r="I684" s="77">
        <f t="shared" si="54"/>
        <v>1.8115124369013238E-5</v>
      </c>
      <c r="J684" s="229">
        <f t="shared" si="51"/>
        <v>1.1306227796286637E-4</v>
      </c>
    </row>
    <row r="685" spans="1:10">
      <c r="A685" s="30" t="s">
        <v>264</v>
      </c>
      <c r="B685" s="63">
        <v>186.9</v>
      </c>
      <c r="C685" s="219">
        <v>44940</v>
      </c>
      <c r="D685" s="49">
        <v>44940.592361111114</v>
      </c>
      <c r="E685" s="219">
        <v>44952</v>
      </c>
      <c r="F685" s="273">
        <f t="shared" si="52"/>
        <v>0.7961805555569299</v>
      </c>
      <c r="G685" s="273">
        <f t="shared" si="53"/>
        <v>11.40763888888614</v>
      </c>
      <c r="H685" s="273">
        <f t="shared" si="50"/>
        <v>12.20381944444307</v>
      </c>
      <c r="I685" s="77">
        <f t="shared" si="54"/>
        <v>1.7434174791805226E-5</v>
      </c>
      <c r="J685" s="229">
        <f t="shared" si="51"/>
        <v>2.1276352132205183E-4</v>
      </c>
    </row>
    <row r="686" spans="1:10">
      <c r="A686" s="30" t="s">
        <v>264</v>
      </c>
      <c r="B686" s="63">
        <v>188.1</v>
      </c>
      <c r="C686" s="219">
        <v>44940</v>
      </c>
      <c r="D686" s="49">
        <v>44940.592361111114</v>
      </c>
      <c r="E686" s="219">
        <v>44952</v>
      </c>
      <c r="F686" s="273">
        <f t="shared" si="52"/>
        <v>0.7961805555569299</v>
      </c>
      <c r="G686" s="273">
        <f t="shared" si="53"/>
        <v>11.40763888888614</v>
      </c>
      <c r="H686" s="273">
        <f t="shared" si="50"/>
        <v>12.20381944444307</v>
      </c>
      <c r="I686" s="77">
        <f t="shared" si="54"/>
        <v>1.7546111708606542E-5</v>
      </c>
      <c r="J686" s="229">
        <f t="shared" si="51"/>
        <v>2.1412957924386272E-4</v>
      </c>
    </row>
    <row r="687" spans="1:10">
      <c r="A687" s="30" t="s">
        <v>264</v>
      </c>
      <c r="B687" s="63">
        <v>25586.48</v>
      </c>
      <c r="C687" s="219">
        <v>44940</v>
      </c>
      <c r="D687" s="49">
        <v>44940.593055555553</v>
      </c>
      <c r="E687" s="219">
        <v>44952</v>
      </c>
      <c r="F687" s="273">
        <f t="shared" si="52"/>
        <v>0.79652777777664596</v>
      </c>
      <c r="G687" s="273">
        <f t="shared" si="53"/>
        <v>11.406944444446708</v>
      </c>
      <c r="H687" s="273">
        <f t="shared" si="50"/>
        <v>12.203472222223354</v>
      </c>
      <c r="I687" s="77">
        <f t="shared" si="54"/>
        <v>2.3867264024988151E-3</v>
      </c>
      <c r="J687" s="229">
        <f t="shared" si="51"/>
        <v>2.9126349354941367E-2</v>
      </c>
    </row>
    <row r="688" spans="1:10">
      <c r="A688" s="30" t="s">
        <v>264</v>
      </c>
      <c r="B688" s="63">
        <v>188.41</v>
      </c>
      <c r="C688" s="219">
        <v>44940</v>
      </c>
      <c r="D688" s="49">
        <v>44940.593055555553</v>
      </c>
      <c r="E688" s="219">
        <v>44952</v>
      </c>
      <c r="F688" s="273">
        <f t="shared" si="52"/>
        <v>0.79652777777664596</v>
      </c>
      <c r="G688" s="273">
        <f t="shared" si="53"/>
        <v>11.406944444446708</v>
      </c>
      <c r="H688" s="273">
        <f t="shared" si="50"/>
        <v>12.203472222223354</v>
      </c>
      <c r="I688" s="77">
        <f t="shared" si="54"/>
        <v>1.7575028745446883E-5</v>
      </c>
      <c r="J688" s="229">
        <f t="shared" si="51"/>
        <v>2.14476375099838E-4</v>
      </c>
    </row>
    <row r="689" spans="1:10">
      <c r="A689" s="30" t="s">
        <v>264</v>
      </c>
      <c r="B689" s="63">
        <v>502.51</v>
      </c>
      <c r="C689" s="219">
        <v>44943</v>
      </c>
      <c r="D689" s="49">
        <v>44943.470833333333</v>
      </c>
      <c r="E689" s="219">
        <v>44952</v>
      </c>
      <c r="F689" s="273">
        <f t="shared" si="52"/>
        <v>0.73541666666642413</v>
      </c>
      <c r="G689" s="273">
        <f t="shared" si="53"/>
        <v>8.5291666666671517</v>
      </c>
      <c r="H689" s="273">
        <f t="shared" si="50"/>
        <v>9.2645833333335759</v>
      </c>
      <c r="I689" s="77">
        <f t="shared" si="54"/>
        <v>4.6874516718191779E-5</v>
      </c>
      <c r="J689" s="229">
        <f t="shared" si="51"/>
        <v>4.3427286634542561E-4</v>
      </c>
    </row>
    <row r="690" spans="1:10">
      <c r="A690" s="30" t="s">
        <v>264</v>
      </c>
      <c r="B690" s="63">
        <v>25869</v>
      </c>
      <c r="C690" s="219">
        <v>44943</v>
      </c>
      <c r="D690" s="49">
        <v>44943.470833333333</v>
      </c>
      <c r="E690" s="219">
        <v>44952</v>
      </c>
      <c r="F690" s="273">
        <f t="shared" si="52"/>
        <v>0.73541666666642413</v>
      </c>
      <c r="G690" s="273">
        <f t="shared" si="53"/>
        <v>8.5291666666671517</v>
      </c>
      <c r="H690" s="273">
        <f t="shared" si="50"/>
        <v>9.2645833333335759</v>
      </c>
      <c r="I690" s="77">
        <f t="shared" si="54"/>
        <v>2.4130800839444054E-3</v>
      </c>
      <c r="J690" s="229">
        <f t="shared" si="51"/>
        <v>2.2356181527710524E-2</v>
      </c>
    </row>
    <row r="691" spans="1:10">
      <c r="A691" s="30" t="s">
        <v>264</v>
      </c>
      <c r="B691" s="63">
        <v>29.58</v>
      </c>
      <c r="C691" s="219">
        <v>44940</v>
      </c>
      <c r="D691" s="49">
        <v>44940.593055555553</v>
      </c>
      <c r="E691" s="219">
        <v>44952</v>
      </c>
      <c r="F691" s="273">
        <f t="shared" si="52"/>
        <v>0.79652777777664596</v>
      </c>
      <c r="G691" s="273">
        <f t="shared" si="53"/>
        <v>11.406944444446708</v>
      </c>
      <c r="H691" s="273">
        <f t="shared" si="50"/>
        <v>12.203472222223354</v>
      </c>
      <c r="I691" s="77">
        <f t="shared" si="54"/>
        <v>2.75924499915248E-6</v>
      </c>
      <c r="J691" s="229">
        <f t="shared" si="51"/>
        <v>3.3672369701465993E-5</v>
      </c>
    </row>
    <row r="692" spans="1:10">
      <c r="A692" s="30" t="s">
        <v>264</v>
      </c>
      <c r="B692" s="63">
        <v>16.61</v>
      </c>
      <c r="C692" s="219">
        <v>44940</v>
      </c>
      <c r="D692" s="49">
        <v>44940.59375</v>
      </c>
      <c r="E692" s="219">
        <v>44952</v>
      </c>
      <c r="F692" s="273">
        <f t="shared" si="52"/>
        <v>0.796875</v>
      </c>
      <c r="G692" s="273">
        <f t="shared" si="53"/>
        <v>11.40625</v>
      </c>
      <c r="H692" s="273">
        <f t="shared" si="50"/>
        <v>12.203125</v>
      </c>
      <c r="I692" s="77">
        <f t="shared" si="54"/>
        <v>1.5493934900582384E-6</v>
      </c>
      <c r="J692" s="229">
        <f t="shared" si="51"/>
        <v>1.8907442433366941E-5</v>
      </c>
    </row>
    <row r="693" spans="1:10">
      <c r="A693" s="30" t="s">
        <v>264</v>
      </c>
      <c r="B693" s="63">
        <v>7.76</v>
      </c>
      <c r="C693" s="219">
        <v>44940</v>
      </c>
      <c r="D693" s="49">
        <v>44940.59375</v>
      </c>
      <c r="E693" s="219">
        <v>44952</v>
      </c>
      <c r="F693" s="273">
        <f t="shared" si="52"/>
        <v>0.796875</v>
      </c>
      <c r="G693" s="273">
        <f t="shared" si="53"/>
        <v>11.40625</v>
      </c>
      <c r="H693" s="273">
        <f t="shared" si="50"/>
        <v>12.203125</v>
      </c>
      <c r="I693" s="77">
        <f t="shared" si="54"/>
        <v>7.2385872864852079E-7</v>
      </c>
      <c r="J693" s="229">
        <f t="shared" si="51"/>
        <v>8.8333385480389799E-6</v>
      </c>
    </row>
    <row r="694" spans="1:10">
      <c r="A694" s="30" t="s">
        <v>264</v>
      </c>
      <c r="B694" s="63">
        <v>186.55</v>
      </c>
      <c r="C694" s="219">
        <v>44943</v>
      </c>
      <c r="D694" s="49">
        <v>44943.47152777778</v>
      </c>
      <c r="E694" s="219">
        <v>44952</v>
      </c>
      <c r="F694" s="273">
        <f t="shared" si="52"/>
        <v>0.73576388888977817</v>
      </c>
      <c r="G694" s="273">
        <f t="shared" si="53"/>
        <v>8.5284722222204437</v>
      </c>
      <c r="H694" s="273">
        <f t="shared" si="50"/>
        <v>9.2642361111102218</v>
      </c>
      <c r="I694" s="77">
        <f t="shared" si="54"/>
        <v>1.740152652440484E-5</v>
      </c>
      <c r="J694" s="229">
        <f t="shared" si="51"/>
        <v>1.6121185041583367E-4</v>
      </c>
    </row>
    <row r="695" spans="1:10">
      <c r="A695" s="30" t="s">
        <v>264</v>
      </c>
      <c r="B695" s="63">
        <v>116.41</v>
      </c>
      <c r="C695" s="219">
        <v>44943</v>
      </c>
      <c r="D695" s="49">
        <v>44943.47152777778</v>
      </c>
      <c r="E695" s="219">
        <v>44952</v>
      </c>
      <c r="F695" s="273">
        <f t="shared" si="52"/>
        <v>0.73576388888977817</v>
      </c>
      <c r="G695" s="273">
        <f t="shared" si="53"/>
        <v>8.5284722222204437</v>
      </c>
      <c r="H695" s="273">
        <f t="shared" si="50"/>
        <v>9.2642361111102218</v>
      </c>
      <c r="I695" s="77">
        <f t="shared" si="54"/>
        <v>1.0858813737367823E-5</v>
      </c>
      <c r="J695" s="229">
        <f t="shared" si="51"/>
        <v>1.0059861434954273E-4</v>
      </c>
    </row>
    <row r="696" spans="1:10">
      <c r="A696" s="30" t="s">
        <v>264</v>
      </c>
      <c r="B696" s="63">
        <v>29.29</v>
      </c>
      <c r="C696" s="219">
        <v>44943</v>
      </c>
      <c r="D696" s="49">
        <v>44943.47152777778</v>
      </c>
      <c r="E696" s="219">
        <v>44952</v>
      </c>
      <c r="F696" s="273">
        <f t="shared" si="52"/>
        <v>0.73576388888977817</v>
      </c>
      <c r="G696" s="273">
        <f t="shared" si="53"/>
        <v>8.5284722222204437</v>
      </c>
      <c r="H696" s="273">
        <f t="shared" si="50"/>
        <v>9.2642361111102218</v>
      </c>
      <c r="I696" s="77">
        <f t="shared" si="54"/>
        <v>2.7321935775921618E-6</v>
      </c>
      <c r="J696" s="229">
        <f t="shared" si="51"/>
        <v>2.5311686404072733E-5</v>
      </c>
    </row>
    <row r="697" spans="1:10">
      <c r="A697" s="30" t="s">
        <v>264</v>
      </c>
      <c r="B697" s="63">
        <v>25530.09</v>
      </c>
      <c r="C697" s="219">
        <v>44943</v>
      </c>
      <c r="D697" s="49">
        <v>44943.472222222219</v>
      </c>
      <c r="E697" s="219">
        <v>44952</v>
      </c>
      <c r="F697" s="273">
        <f t="shared" si="52"/>
        <v>0.73611111110949423</v>
      </c>
      <c r="G697" s="273">
        <f t="shared" si="53"/>
        <v>8.5277777777810115</v>
      </c>
      <c r="H697" s="273">
        <f t="shared" si="50"/>
        <v>9.2638888888905058</v>
      </c>
      <c r="I697" s="77">
        <f t="shared" si="54"/>
        <v>2.3814663002167933E-3</v>
      </c>
      <c r="J697" s="229">
        <f t="shared" si="51"/>
        <v>2.2061639197845533E-2</v>
      </c>
    </row>
    <row r="698" spans="1:10">
      <c r="A698" s="30" t="s">
        <v>264</v>
      </c>
      <c r="B698" s="63">
        <v>489.03</v>
      </c>
      <c r="C698" s="219">
        <v>44940</v>
      </c>
      <c r="D698" s="49">
        <v>44940.594444444447</v>
      </c>
      <c r="E698" s="219">
        <v>44952</v>
      </c>
      <c r="F698" s="273">
        <f t="shared" si="52"/>
        <v>0.79722222222335404</v>
      </c>
      <c r="G698" s="273">
        <f t="shared" si="53"/>
        <v>11.405555555553292</v>
      </c>
      <c r="H698" s="273">
        <f t="shared" si="50"/>
        <v>12.202777777776646</v>
      </c>
      <c r="I698" s="77">
        <f t="shared" si="54"/>
        <v>4.5617092019456976E-5</v>
      </c>
      <c r="J698" s="229">
        <f t="shared" si="51"/>
        <v>5.5665523678182199E-4</v>
      </c>
    </row>
    <row r="699" spans="1:10">
      <c r="A699" s="30" t="s">
        <v>264</v>
      </c>
      <c r="B699" s="63">
        <v>187.8</v>
      </c>
      <c r="C699" s="219">
        <v>44940</v>
      </c>
      <c r="D699" s="49">
        <v>44940.595138888886</v>
      </c>
      <c r="E699" s="219">
        <v>44952</v>
      </c>
      <c r="F699" s="273">
        <f t="shared" si="52"/>
        <v>0.7975694444430701</v>
      </c>
      <c r="G699" s="273">
        <f t="shared" si="53"/>
        <v>11.40486111111386</v>
      </c>
      <c r="H699" s="273">
        <f t="shared" si="50"/>
        <v>12.20243055555693</v>
      </c>
      <c r="I699" s="77">
        <f t="shared" si="54"/>
        <v>1.7518127479406213E-5</v>
      </c>
      <c r="J699" s="229">
        <f t="shared" si="51"/>
        <v>2.1376373403084788E-4</v>
      </c>
    </row>
    <row r="700" spans="1:10">
      <c r="A700" s="30" t="s">
        <v>264</v>
      </c>
      <c r="B700" s="63">
        <v>490.4</v>
      </c>
      <c r="C700" s="219">
        <v>44943</v>
      </c>
      <c r="D700" s="49">
        <v>44943.472222222219</v>
      </c>
      <c r="E700" s="219">
        <v>44952</v>
      </c>
      <c r="F700" s="273">
        <f t="shared" si="52"/>
        <v>0.73611111110949423</v>
      </c>
      <c r="G700" s="273">
        <f t="shared" si="53"/>
        <v>8.5277777777810115</v>
      </c>
      <c r="H700" s="273">
        <f t="shared" si="50"/>
        <v>9.2638888888905058</v>
      </c>
      <c r="I700" s="77">
        <f t="shared" si="54"/>
        <v>4.5744886666138475E-5</v>
      </c>
      <c r="J700" s="229">
        <f t="shared" si="51"/>
        <v>4.2377554730999565E-4</v>
      </c>
    </row>
    <row r="701" spans="1:10">
      <c r="A701" s="30" t="s">
        <v>264</v>
      </c>
      <c r="B701" s="63">
        <v>187.12</v>
      </c>
      <c r="C701" s="219">
        <v>44943</v>
      </c>
      <c r="D701" s="49">
        <v>44943.472222222219</v>
      </c>
      <c r="E701" s="219">
        <v>44952</v>
      </c>
      <c r="F701" s="273">
        <f t="shared" si="52"/>
        <v>0.73611111110949423</v>
      </c>
      <c r="G701" s="273">
        <f t="shared" si="53"/>
        <v>8.5277777777810115</v>
      </c>
      <c r="H701" s="273">
        <f t="shared" si="50"/>
        <v>9.2638888888905058</v>
      </c>
      <c r="I701" s="77">
        <f t="shared" si="54"/>
        <v>1.7454696559885464E-5</v>
      </c>
      <c r="J701" s="229">
        <f t="shared" si="51"/>
        <v>1.616983695200783E-4</v>
      </c>
    </row>
    <row r="702" spans="1:10">
      <c r="A702" s="30" t="s">
        <v>264</v>
      </c>
      <c r="B702" s="63">
        <v>16.079999999999998</v>
      </c>
      <c r="C702" s="219">
        <v>44940</v>
      </c>
      <c r="D702" s="49">
        <v>44940.595833333333</v>
      </c>
      <c r="E702" s="219">
        <v>44952</v>
      </c>
      <c r="F702" s="273">
        <f t="shared" si="52"/>
        <v>0.79791666666642413</v>
      </c>
      <c r="G702" s="273">
        <f t="shared" si="53"/>
        <v>11.404166666667152</v>
      </c>
      <c r="H702" s="273">
        <f t="shared" si="50"/>
        <v>12.202083333333576</v>
      </c>
      <c r="I702" s="77">
        <f t="shared" si="54"/>
        <v>1.4999546851376563E-6</v>
      </c>
      <c r="J702" s="229">
        <f t="shared" si="51"/>
        <v>1.8302572064273809E-5</v>
      </c>
    </row>
    <row r="703" spans="1:10">
      <c r="A703" s="30" t="s">
        <v>264</v>
      </c>
      <c r="B703" s="63">
        <v>193.35</v>
      </c>
      <c r="C703" s="219">
        <v>44943</v>
      </c>
      <c r="D703" s="49">
        <v>44943.473611111112</v>
      </c>
      <c r="E703" s="219">
        <v>44952</v>
      </c>
      <c r="F703" s="273">
        <f t="shared" si="52"/>
        <v>0.73680555555620231</v>
      </c>
      <c r="G703" s="273">
        <f t="shared" si="53"/>
        <v>8.5263888888875954</v>
      </c>
      <c r="H703" s="273">
        <f t="shared" si="50"/>
        <v>9.2631944444437977</v>
      </c>
      <c r="I703" s="77">
        <f t="shared" si="54"/>
        <v>1.8035835719612307E-5</v>
      </c>
      <c r="J703" s="229">
        <f t="shared" si="51"/>
        <v>1.6706945323881372E-4</v>
      </c>
    </row>
    <row r="704" spans="1:10">
      <c r="A704" s="30" t="s">
        <v>264</v>
      </c>
      <c r="B704" s="63">
        <v>16.07</v>
      </c>
      <c r="C704" s="219">
        <v>44943</v>
      </c>
      <c r="D704" s="49">
        <v>44943.473611111112</v>
      </c>
      <c r="E704" s="219">
        <v>44952</v>
      </c>
      <c r="F704" s="273">
        <f t="shared" si="52"/>
        <v>0.73680555555620231</v>
      </c>
      <c r="G704" s="273">
        <f t="shared" si="53"/>
        <v>8.5263888888875954</v>
      </c>
      <c r="H704" s="273">
        <f t="shared" si="50"/>
        <v>9.2631944444437977</v>
      </c>
      <c r="I704" s="77">
        <f t="shared" si="54"/>
        <v>1.4990218774976456E-6</v>
      </c>
      <c r="J704" s="229">
        <f t="shared" si="51"/>
        <v>1.3885731127735902E-5</v>
      </c>
    </row>
    <row r="705" spans="1:10">
      <c r="A705" s="30" t="s">
        <v>264</v>
      </c>
      <c r="B705" s="63">
        <v>7.51</v>
      </c>
      <c r="C705" s="219">
        <v>44943</v>
      </c>
      <c r="D705" s="49">
        <v>44943.473611111112</v>
      </c>
      <c r="E705" s="219">
        <v>44952</v>
      </c>
      <c r="F705" s="273">
        <f t="shared" si="52"/>
        <v>0.73680555555620231</v>
      </c>
      <c r="G705" s="273">
        <f t="shared" si="53"/>
        <v>8.5263888888875954</v>
      </c>
      <c r="H705" s="273">
        <f t="shared" si="50"/>
        <v>9.2631944444437977</v>
      </c>
      <c r="I705" s="77">
        <f t="shared" si="54"/>
        <v>7.0053853764824632E-7</v>
      </c>
      <c r="J705" s="229">
        <f t="shared" si="51"/>
        <v>6.4892246900620173E-6</v>
      </c>
    </row>
    <row r="706" spans="1:10">
      <c r="A706" s="30" t="s">
        <v>264</v>
      </c>
      <c r="B706" s="63">
        <v>28.52</v>
      </c>
      <c r="C706" s="219">
        <v>44944</v>
      </c>
      <c r="D706" s="49">
        <v>44944.491666666669</v>
      </c>
      <c r="E706" s="219">
        <v>44952</v>
      </c>
      <c r="F706" s="273">
        <f t="shared" si="52"/>
        <v>0.74583333333430346</v>
      </c>
      <c r="G706" s="273">
        <f t="shared" si="53"/>
        <v>7.5083333333313931</v>
      </c>
      <c r="H706" s="273">
        <f t="shared" si="50"/>
        <v>8.2541666666656965</v>
      </c>
      <c r="I706" s="77">
        <f t="shared" si="54"/>
        <v>2.6603673893113161E-6</v>
      </c>
      <c r="J706" s="229">
        <f t="shared" si="51"/>
        <v>2.1959115825937909E-5</v>
      </c>
    </row>
    <row r="707" spans="1:10">
      <c r="A707" s="30" t="s">
        <v>264</v>
      </c>
      <c r="B707" s="63">
        <v>188.93</v>
      </c>
      <c r="C707" s="219">
        <v>44944</v>
      </c>
      <c r="D707" s="49">
        <v>44944.492361111108</v>
      </c>
      <c r="E707" s="219">
        <v>44952</v>
      </c>
      <c r="F707" s="273">
        <f t="shared" si="52"/>
        <v>0.74618055555401952</v>
      </c>
      <c r="G707" s="273">
        <f t="shared" si="53"/>
        <v>7.507638888891961</v>
      </c>
      <c r="H707" s="273">
        <f t="shared" si="50"/>
        <v>8.2538194444459805</v>
      </c>
      <c r="I707" s="77">
        <f t="shared" si="54"/>
        <v>1.7623534742727455E-5</v>
      </c>
      <c r="J707" s="229">
        <f t="shared" si="51"/>
        <v>1.4546147373939317E-4</v>
      </c>
    </row>
    <row r="708" spans="1:10">
      <c r="A708" s="30" t="s">
        <v>264</v>
      </c>
      <c r="B708" s="63">
        <v>186.52</v>
      </c>
      <c r="C708" s="219">
        <v>44940</v>
      </c>
      <c r="D708" s="49">
        <v>44940.59652777778</v>
      </c>
      <c r="E708" s="219">
        <v>44952</v>
      </c>
      <c r="F708" s="273">
        <f t="shared" si="52"/>
        <v>0.79826388888977817</v>
      </c>
      <c r="G708" s="273">
        <f t="shared" si="53"/>
        <v>11.403472222220444</v>
      </c>
      <c r="H708" s="273">
        <f t="shared" si="50"/>
        <v>12.201736111110222</v>
      </c>
      <c r="I708" s="77">
        <f t="shared" si="54"/>
        <v>1.7398728101484806E-5</v>
      </c>
      <c r="J708" s="229">
        <f t="shared" si="51"/>
        <v>2.1229468896327534E-4</v>
      </c>
    </row>
    <row r="709" spans="1:10">
      <c r="A709" s="30" t="s">
        <v>264</v>
      </c>
      <c r="B709" s="63">
        <v>29.29</v>
      </c>
      <c r="C709" s="219">
        <v>44940</v>
      </c>
      <c r="D709" s="49">
        <v>44940.59652777778</v>
      </c>
      <c r="E709" s="219">
        <v>44952</v>
      </c>
      <c r="F709" s="273">
        <f t="shared" si="52"/>
        <v>0.79826388888977817</v>
      </c>
      <c r="G709" s="273">
        <f t="shared" si="53"/>
        <v>11.403472222220444</v>
      </c>
      <c r="H709" s="273">
        <f t="shared" si="50"/>
        <v>12.201736111110222</v>
      </c>
      <c r="I709" s="77">
        <f t="shared" si="54"/>
        <v>2.7321935775921618E-6</v>
      </c>
      <c r="J709" s="229">
        <f t="shared" si="51"/>
        <v>3.3337505038249708E-5</v>
      </c>
    </row>
    <row r="710" spans="1:10">
      <c r="A710" s="30" t="s">
        <v>264</v>
      </c>
      <c r="B710" s="63">
        <v>24469.919999999998</v>
      </c>
      <c r="C710" s="219">
        <v>44942</v>
      </c>
      <c r="D710" s="49">
        <v>44942.423611111109</v>
      </c>
      <c r="E710" s="219">
        <v>44952</v>
      </c>
      <c r="F710" s="273">
        <f t="shared" si="52"/>
        <v>0.71180555555474712</v>
      </c>
      <c r="G710" s="273">
        <f t="shared" si="53"/>
        <v>9.5763888888905058</v>
      </c>
      <c r="H710" s="273">
        <f t="shared" si="50"/>
        <v>10.288194444445253</v>
      </c>
      <c r="I710" s="77">
        <f t="shared" si="54"/>
        <v>2.2825728326457489E-3</v>
      </c>
      <c r="J710" s="229">
        <f t="shared" si="51"/>
        <v>2.3483553135867658E-2</v>
      </c>
    </row>
    <row r="711" spans="1:10">
      <c r="A711" s="30" t="s">
        <v>264</v>
      </c>
      <c r="B711" s="63">
        <v>15.52</v>
      </c>
      <c r="C711" s="219">
        <v>44942</v>
      </c>
      <c r="D711" s="49">
        <v>44942.423611111109</v>
      </c>
      <c r="E711" s="219">
        <v>44952</v>
      </c>
      <c r="F711" s="273">
        <f t="shared" si="52"/>
        <v>0.71180555555474712</v>
      </c>
      <c r="G711" s="273">
        <f t="shared" si="53"/>
        <v>9.5763888888905058</v>
      </c>
      <c r="H711" s="273">
        <f t="shared" ref="H711:H772" si="55">SUM(F711:G711)</f>
        <v>10.288194444445253</v>
      </c>
      <c r="I711" s="77">
        <f t="shared" si="54"/>
        <v>1.4477174572970416E-6</v>
      </c>
      <c r="J711" s="229">
        <f t="shared" ref="J711:J772" si="56">+H711*I711</f>
        <v>1.4894398701289831E-5</v>
      </c>
    </row>
    <row r="712" spans="1:10">
      <c r="A712" s="30" t="s">
        <v>264</v>
      </c>
      <c r="B712" s="63">
        <v>7.71</v>
      </c>
      <c r="C712" s="219">
        <v>44943</v>
      </c>
      <c r="D712" s="49">
        <v>44943.474305555559</v>
      </c>
      <c r="E712" s="219">
        <v>44952</v>
      </c>
      <c r="F712" s="273">
        <f t="shared" ref="F712:F773" si="57">(D712-C712+1)/2</f>
        <v>0.73715277777955635</v>
      </c>
      <c r="G712" s="273">
        <f t="shared" ref="G712:G773" si="58">E712-D712</f>
        <v>8.5256944444408873</v>
      </c>
      <c r="H712" s="273">
        <f t="shared" si="55"/>
        <v>9.2628472222204437</v>
      </c>
      <c r="I712" s="77">
        <f t="shared" si="54"/>
        <v>7.1919469044846587E-7</v>
      </c>
      <c r="J712" s="229">
        <f t="shared" si="56"/>
        <v>6.6617905406562636E-6</v>
      </c>
    </row>
    <row r="713" spans="1:10">
      <c r="A713" s="30" t="s">
        <v>264</v>
      </c>
      <c r="B713" s="63">
        <v>477.57</v>
      </c>
      <c r="C713" s="219">
        <v>44944</v>
      </c>
      <c r="D713" s="49">
        <v>44944.493055555555</v>
      </c>
      <c r="E713" s="219">
        <v>44952</v>
      </c>
      <c r="F713" s="273">
        <f t="shared" si="57"/>
        <v>0.74652777777737356</v>
      </c>
      <c r="G713" s="273">
        <f t="shared" si="58"/>
        <v>7.5069444444452529</v>
      </c>
      <c r="H713" s="273">
        <f t="shared" si="55"/>
        <v>8.2534722222226264</v>
      </c>
      <c r="I713" s="77">
        <f t="shared" si="54"/>
        <v>4.4548094464004389E-5</v>
      </c>
      <c r="J713" s="229">
        <f t="shared" si="56"/>
        <v>3.6767646021160981E-4</v>
      </c>
    </row>
    <row r="714" spans="1:10">
      <c r="A714" s="30" t="s">
        <v>264</v>
      </c>
      <c r="B714" s="63">
        <v>188.39</v>
      </c>
      <c r="C714" s="219">
        <v>44942</v>
      </c>
      <c r="D714" s="49">
        <v>44942.425000000003</v>
      </c>
      <c r="E714" s="219">
        <v>44952</v>
      </c>
      <c r="F714" s="273">
        <f t="shared" si="57"/>
        <v>0.71250000000145519</v>
      </c>
      <c r="G714" s="273">
        <f t="shared" si="58"/>
        <v>9.5749999999970896</v>
      </c>
      <c r="H714" s="273">
        <f t="shared" si="55"/>
        <v>10.287499999998545</v>
      </c>
      <c r="I714" s="77">
        <f t="shared" ref="I714:I777" si="59">+B714/B$3693</f>
        <v>1.7573163130166858E-5</v>
      </c>
      <c r="J714" s="229">
        <f t="shared" si="56"/>
        <v>1.8078391570156599E-4</v>
      </c>
    </row>
    <row r="715" spans="1:10">
      <c r="A715" s="30" t="s">
        <v>264</v>
      </c>
      <c r="B715" s="63">
        <v>29.52</v>
      </c>
      <c r="C715" s="219">
        <v>44943</v>
      </c>
      <c r="D715" s="49">
        <v>44943.474999999999</v>
      </c>
      <c r="E715" s="219">
        <v>44952</v>
      </c>
      <c r="F715" s="273">
        <f t="shared" si="57"/>
        <v>0.7374999999992724</v>
      </c>
      <c r="G715" s="273">
        <f t="shared" si="58"/>
        <v>8.5250000000014552</v>
      </c>
      <c r="H715" s="273">
        <f t="shared" si="55"/>
        <v>9.2625000000007276</v>
      </c>
      <c r="I715" s="77">
        <f t="shared" si="59"/>
        <v>2.753648153312414E-6</v>
      </c>
      <c r="J715" s="229">
        <f t="shared" si="56"/>
        <v>2.5505666020058237E-5</v>
      </c>
    </row>
    <row r="716" spans="1:10">
      <c r="A716" s="30" t="s">
        <v>264</v>
      </c>
      <c r="B716" s="63">
        <v>115.51</v>
      </c>
      <c r="C716" s="219">
        <v>44945</v>
      </c>
      <c r="D716" s="49">
        <v>44945.505555555559</v>
      </c>
      <c r="E716" s="219">
        <v>44952</v>
      </c>
      <c r="F716" s="273">
        <f t="shared" si="57"/>
        <v>0.75277777777955635</v>
      </c>
      <c r="G716" s="273">
        <f t="shared" si="58"/>
        <v>6.4944444444408873</v>
      </c>
      <c r="H716" s="273">
        <f t="shared" si="55"/>
        <v>7.2472222222204437</v>
      </c>
      <c r="I716" s="77">
        <f t="shared" si="59"/>
        <v>1.0774861049766835E-5</v>
      </c>
      <c r="J716" s="229">
        <f t="shared" si="56"/>
        <v>7.8087812441207706E-5</v>
      </c>
    </row>
    <row r="717" spans="1:10">
      <c r="A717" s="30" t="s">
        <v>264</v>
      </c>
      <c r="B717" s="63">
        <v>490.53</v>
      </c>
      <c r="C717" s="219">
        <v>44945</v>
      </c>
      <c r="D717" s="49">
        <v>44945.506944444445</v>
      </c>
      <c r="E717" s="219">
        <v>44952</v>
      </c>
      <c r="F717" s="273">
        <f t="shared" si="57"/>
        <v>0.75347222222262644</v>
      </c>
      <c r="G717" s="273">
        <f t="shared" si="58"/>
        <v>6.4930555555547471</v>
      </c>
      <c r="H717" s="273">
        <f t="shared" si="55"/>
        <v>7.2465277777773736</v>
      </c>
      <c r="I717" s="77">
        <f t="shared" si="59"/>
        <v>4.5757013165458621E-5</v>
      </c>
      <c r="J717" s="229">
        <f t="shared" si="56"/>
        <v>3.315794669316209E-4</v>
      </c>
    </row>
    <row r="718" spans="1:10">
      <c r="A718" s="30" t="s">
        <v>264</v>
      </c>
      <c r="B718" s="63">
        <v>26216.61</v>
      </c>
      <c r="C718" s="219">
        <v>44945</v>
      </c>
      <c r="D718" s="49">
        <v>44945.507638888892</v>
      </c>
      <c r="E718" s="219">
        <v>44952</v>
      </c>
      <c r="F718" s="273">
        <f t="shared" si="57"/>
        <v>0.75381944444598048</v>
      </c>
      <c r="G718" s="273">
        <f t="shared" si="58"/>
        <v>6.492361111108039</v>
      </c>
      <c r="H718" s="273">
        <f t="shared" si="55"/>
        <v>7.2461805555540195</v>
      </c>
      <c r="I718" s="77">
        <f t="shared" si="59"/>
        <v>2.4455054103188268E-3</v>
      </c>
      <c r="J718" s="229">
        <f t="shared" si="56"/>
        <v>1.7720573752754439E-2</v>
      </c>
    </row>
    <row r="719" spans="1:10">
      <c r="A719" s="30" t="s">
        <v>264</v>
      </c>
      <c r="B719" s="63">
        <v>16.23</v>
      </c>
      <c r="C719" s="219">
        <v>44942</v>
      </c>
      <c r="D719" s="49">
        <v>44942.425694444442</v>
      </c>
      <c r="E719" s="219">
        <v>44952</v>
      </c>
      <c r="F719" s="273">
        <f t="shared" si="57"/>
        <v>0.71284722222117125</v>
      </c>
      <c r="G719" s="273">
        <f t="shared" si="58"/>
        <v>9.5743055555576575</v>
      </c>
      <c r="H719" s="273">
        <f t="shared" si="55"/>
        <v>10.287152777778829</v>
      </c>
      <c r="I719" s="77">
        <f t="shared" si="59"/>
        <v>1.5139467997378212E-6</v>
      </c>
      <c r="J719" s="229">
        <f t="shared" si="56"/>
        <v>1.5574202026332296E-5</v>
      </c>
    </row>
    <row r="720" spans="1:10">
      <c r="A720" s="30" t="s">
        <v>264</v>
      </c>
      <c r="B720" s="63">
        <v>188.34</v>
      </c>
      <c r="C720" s="219">
        <v>44942</v>
      </c>
      <c r="D720" s="49">
        <v>44942.425694444442</v>
      </c>
      <c r="E720" s="219">
        <v>44952</v>
      </c>
      <c r="F720" s="273">
        <f t="shared" si="57"/>
        <v>0.71284722222117125</v>
      </c>
      <c r="G720" s="273">
        <f t="shared" si="58"/>
        <v>9.5743055555576575</v>
      </c>
      <c r="H720" s="273">
        <f t="shared" si="55"/>
        <v>10.287152777778829</v>
      </c>
      <c r="I720" s="77">
        <f t="shared" si="59"/>
        <v>1.7568499091966806E-5</v>
      </c>
      <c r="J720" s="229">
        <f t="shared" si="56"/>
        <v>1.8072983423533115E-4</v>
      </c>
    </row>
    <row r="721" spans="1:10">
      <c r="A721" s="30" t="s">
        <v>264</v>
      </c>
      <c r="B721" s="63">
        <v>26224.03</v>
      </c>
      <c r="C721" s="219">
        <v>44942</v>
      </c>
      <c r="D721" s="49">
        <v>44942.436805555553</v>
      </c>
      <c r="E721" s="219">
        <v>44952</v>
      </c>
      <c r="F721" s="273">
        <f t="shared" si="57"/>
        <v>0.71840277777664596</v>
      </c>
      <c r="G721" s="273">
        <f t="shared" si="58"/>
        <v>9.5631944444467081</v>
      </c>
      <c r="H721" s="273">
        <f t="shared" si="55"/>
        <v>10.281597222223354</v>
      </c>
      <c r="I721" s="77">
        <f t="shared" si="59"/>
        <v>2.4461975535877149E-3</v>
      </c>
      <c r="J721" s="229">
        <f t="shared" si="56"/>
        <v>2.5150817971977015E-2</v>
      </c>
    </row>
    <row r="722" spans="1:10">
      <c r="A722" s="30" t="s">
        <v>264</v>
      </c>
      <c r="B722" s="63">
        <v>16.64</v>
      </c>
      <c r="C722" s="219">
        <v>44942</v>
      </c>
      <c r="D722" s="49">
        <v>44942.436805555553</v>
      </c>
      <c r="E722" s="219">
        <v>44952</v>
      </c>
      <c r="F722" s="273">
        <f t="shared" si="57"/>
        <v>0.71840277777664596</v>
      </c>
      <c r="G722" s="273">
        <f t="shared" si="58"/>
        <v>9.5631944444467081</v>
      </c>
      <c r="H722" s="273">
        <f t="shared" si="55"/>
        <v>10.281597222223354</v>
      </c>
      <c r="I722" s="77">
        <f t="shared" si="59"/>
        <v>1.5521919129782714E-6</v>
      </c>
      <c r="J722" s="229">
        <f t="shared" si="56"/>
        <v>1.595901206083495E-5</v>
      </c>
    </row>
    <row r="723" spans="1:10">
      <c r="A723" s="30" t="s">
        <v>264</v>
      </c>
      <c r="B723" s="63">
        <v>7.53</v>
      </c>
      <c r="C723" s="219">
        <v>44943</v>
      </c>
      <c r="D723" s="49">
        <v>44943.475694444445</v>
      </c>
      <c r="E723" s="219">
        <v>44952</v>
      </c>
      <c r="F723" s="273">
        <f t="shared" si="57"/>
        <v>0.73784722222262644</v>
      </c>
      <c r="G723" s="273">
        <f t="shared" si="58"/>
        <v>8.5243055555547471</v>
      </c>
      <c r="H723" s="273">
        <f t="shared" si="55"/>
        <v>9.2621527777773736</v>
      </c>
      <c r="I723" s="77">
        <f t="shared" si="59"/>
        <v>7.0240415292826824E-7</v>
      </c>
      <c r="J723" s="229">
        <f t="shared" si="56"/>
        <v>6.5057745761669228E-6</v>
      </c>
    </row>
    <row r="724" spans="1:10">
      <c r="A724" s="30" t="s">
        <v>264</v>
      </c>
      <c r="B724" s="63">
        <v>29.36</v>
      </c>
      <c r="C724" s="219">
        <v>44943</v>
      </c>
      <c r="D724" s="49">
        <v>44943.475694444445</v>
      </c>
      <c r="E724" s="219">
        <v>44952</v>
      </c>
      <c r="F724" s="273">
        <f t="shared" si="57"/>
        <v>0.73784722222262644</v>
      </c>
      <c r="G724" s="273">
        <f t="shared" si="58"/>
        <v>8.5243055555547471</v>
      </c>
      <c r="H724" s="273">
        <f t="shared" si="55"/>
        <v>9.2621527777773736</v>
      </c>
      <c r="I724" s="77">
        <f t="shared" si="59"/>
        <v>2.7387232310722386E-6</v>
      </c>
      <c r="J724" s="229">
        <f t="shared" si="56"/>
        <v>2.5366472982239157E-5</v>
      </c>
    </row>
    <row r="725" spans="1:10">
      <c r="A725" s="30" t="s">
        <v>264</v>
      </c>
      <c r="B725" s="63">
        <v>187.09</v>
      </c>
      <c r="C725" s="219">
        <v>44945</v>
      </c>
      <c r="D725" s="49">
        <v>44945.507638888892</v>
      </c>
      <c r="E725" s="219">
        <v>44952</v>
      </c>
      <c r="F725" s="273">
        <f t="shared" si="57"/>
        <v>0.75381944444598048</v>
      </c>
      <c r="G725" s="273">
        <f t="shared" si="58"/>
        <v>6.492361111108039</v>
      </c>
      <c r="H725" s="273">
        <f t="shared" si="55"/>
        <v>7.2461805555540195</v>
      </c>
      <c r="I725" s="77">
        <f t="shared" si="59"/>
        <v>1.7451898136965433E-5</v>
      </c>
      <c r="J725" s="229">
        <f t="shared" si="56"/>
        <v>1.2645960493758835E-4</v>
      </c>
    </row>
    <row r="726" spans="1:10">
      <c r="A726" s="30" t="s">
        <v>264</v>
      </c>
      <c r="B726" s="63">
        <v>16.079999999999998</v>
      </c>
      <c r="C726" s="219">
        <v>44942</v>
      </c>
      <c r="D726" s="49">
        <v>44942.4375</v>
      </c>
      <c r="E726" s="219">
        <v>44952</v>
      </c>
      <c r="F726" s="273">
        <f t="shared" si="57"/>
        <v>0.71875</v>
      </c>
      <c r="G726" s="273">
        <f t="shared" si="58"/>
        <v>9.5625</v>
      </c>
      <c r="H726" s="273">
        <f t="shared" si="55"/>
        <v>10.28125</v>
      </c>
      <c r="I726" s="77">
        <f t="shared" si="59"/>
        <v>1.4999546851376563E-6</v>
      </c>
      <c r="J726" s="229">
        <f t="shared" si="56"/>
        <v>1.542140910657153E-5</v>
      </c>
    </row>
    <row r="727" spans="1:10">
      <c r="A727" s="30" t="s">
        <v>264</v>
      </c>
      <c r="B727" s="63">
        <v>489.29</v>
      </c>
      <c r="C727" s="219">
        <v>44942</v>
      </c>
      <c r="D727" s="49">
        <v>44942.4375</v>
      </c>
      <c r="E727" s="219">
        <v>44952</v>
      </c>
      <c r="F727" s="273">
        <f t="shared" si="57"/>
        <v>0.71875</v>
      </c>
      <c r="G727" s="273">
        <f t="shared" si="58"/>
        <v>9.5625</v>
      </c>
      <c r="H727" s="273">
        <f t="shared" si="55"/>
        <v>10.28125</v>
      </c>
      <c r="I727" s="77">
        <f t="shared" si="59"/>
        <v>4.5641345018097261E-5</v>
      </c>
      <c r="J727" s="229">
        <f t="shared" si="56"/>
        <v>4.6925007846731245E-4</v>
      </c>
    </row>
    <row r="728" spans="1:10">
      <c r="A728" s="30" t="s">
        <v>264</v>
      </c>
      <c r="B728" s="63">
        <v>7.35</v>
      </c>
      <c r="C728" s="219">
        <v>44943</v>
      </c>
      <c r="D728" s="49">
        <v>44943.477083333331</v>
      </c>
      <c r="E728" s="219">
        <v>44952</v>
      </c>
      <c r="F728" s="273">
        <f t="shared" si="57"/>
        <v>0.73854166666569654</v>
      </c>
      <c r="G728" s="273">
        <f t="shared" si="58"/>
        <v>8.5229166666686069</v>
      </c>
      <c r="H728" s="273">
        <f t="shared" si="55"/>
        <v>9.2614583333343035</v>
      </c>
      <c r="I728" s="77">
        <f t="shared" si="59"/>
        <v>6.8561361540807061E-7</v>
      </c>
      <c r="J728" s="229">
        <f t="shared" si="56"/>
        <v>6.3497819318685361E-6</v>
      </c>
    </row>
    <row r="729" spans="1:10">
      <c r="A729" s="30" t="s">
        <v>264</v>
      </c>
      <c r="B729" s="63">
        <v>193.28</v>
      </c>
      <c r="C729" s="219">
        <v>44945</v>
      </c>
      <c r="D729" s="49">
        <v>44945.508333333331</v>
      </c>
      <c r="E729" s="219">
        <v>44952</v>
      </c>
      <c r="F729" s="273">
        <f t="shared" si="57"/>
        <v>0.75416666666569654</v>
      </c>
      <c r="G729" s="273">
        <f t="shared" si="58"/>
        <v>6.4916666666686069</v>
      </c>
      <c r="H729" s="273">
        <f t="shared" si="55"/>
        <v>7.2458333333343035</v>
      </c>
      <c r="I729" s="77">
        <f t="shared" si="59"/>
        <v>1.802930606613223E-5</v>
      </c>
      <c r="J729" s="229">
        <f t="shared" si="56"/>
        <v>1.3063734687086728E-4</v>
      </c>
    </row>
    <row r="730" spans="1:10">
      <c r="A730" s="30" t="s">
        <v>264</v>
      </c>
      <c r="B730" s="63">
        <v>26223.56</v>
      </c>
      <c r="C730" s="219">
        <v>44945</v>
      </c>
      <c r="D730" s="49">
        <v>44945.509027777778</v>
      </c>
      <c r="E730" s="219">
        <v>44952</v>
      </c>
      <c r="F730" s="273">
        <f t="shared" si="57"/>
        <v>0.75451388888905058</v>
      </c>
      <c r="G730" s="273">
        <f t="shared" si="58"/>
        <v>6.4909722222218988</v>
      </c>
      <c r="H730" s="273">
        <f t="shared" si="55"/>
        <v>7.2454861111109494</v>
      </c>
      <c r="I730" s="77">
        <f t="shared" si="59"/>
        <v>2.4461537116286349E-3</v>
      </c>
      <c r="J730" s="229">
        <f t="shared" si="56"/>
        <v>1.7723572743247772E-2</v>
      </c>
    </row>
    <row r="731" spans="1:10">
      <c r="A731" s="30" t="s">
        <v>264</v>
      </c>
      <c r="B731" s="63">
        <v>29.31</v>
      </c>
      <c r="C731" s="219">
        <v>44942</v>
      </c>
      <c r="D731" s="49">
        <v>44942.4375</v>
      </c>
      <c r="E731" s="219">
        <v>44952</v>
      </c>
      <c r="F731" s="273">
        <f t="shared" si="57"/>
        <v>0.71875</v>
      </c>
      <c r="G731" s="273">
        <f t="shared" si="58"/>
        <v>9.5625</v>
      </c>
      <c r="H731" s="273">
        <f t="shared" si="55"/>
        <v>10.28125</v>
      </c>
      <c r="I731" s="77">
        <f t="shared" si="59"/>
        <v>2.7340591928721835E-6</v>
      </c>
      <c r="J731" s="229">
        <f t="shared" si="56"/>
        <v>2.8109546076717138E-5</v>
      </c>
    </row>
    <row r="732" spans="1:10">
      <c r="A732" s="30" t="s">
        <v>264</v>
      </c>
      <c r="B732" s="63">
        <v>7.76</v>
      </c>
      <c r="C732" s="219">
        <v>44942</v>
      </c>
      <c r="D732" s="49">
        <v>44942.438888888886</v>
      </c>
      <c r="E732" s="219">
        <v>44952</v>
      </c>
      <c r="F732" s="273">
        <f t="shared" si="57"/>
        <v>0.7194444444430701</v>
      </c>
      <c r="G732" s="273">
        <f t="shared" si="58"/>
        <v>9.5611111111138598</v>
      </c>
      <c r="H732" s="273">
        <f t="shared" si="55"/>
        <v>10.28055555555693</v>
      </c>
      <c r="I732" s="77">
        <f t="shared" si="59"/>
        <v>7.2385872864852079E-7</v>
      </c>
      <c r="J732" s="229">
        <f t="shared" si="56"/>
        <v>7.4416698742459267E-6</v>
      </c>
    </row>
    <row r="733" spans="1:10">
      <c r="A733" s="30" t="s">
        <v>264</v>
      </c>
      <c r="B733" s="63">
        <v>16.53</v>
      </c>
      <c r="C733" s="219">
        <v>44943</v>
      </c>
      <c r="D733" s="49">
        <v>44943.477777777778</v>
      </c>
      <c r="E733" s="219">
        <v>44952</v>
      </c>
      <c r="F733" s="273">
        <f t="shared" si="57"/>
        <v>0.73888888888905058</v>
      </c>
      <c r="G733" s="273">
        <f t="shared" si="58"/>
        <v>8.5222222222218988</v>
      </c>
      <c r="H733" s="273">
        <f t="shared" si="55"/>
        <v>9.2611111111109494</v>
      </c>
      <c r="I733" s="77">
        <f t="shared" si="59"/>
        <v>1.5419310289381507E-6</v>
      </c>
      <c r="J733" s="229">
        <f t="shared" si="56"/>
        <v>1.4279994584665846E-5</v>
      </c>
    </row>
    <row r="734" spans="1:10">
      <c r="A734" s="30" t="s">
        <v>264</v>
      </c>
      <c r="B734" s="63">
        <v>116.98</v>
      </c>
      <c r="C734" s="219">
        <v>44945</v>
      </c>
      <c r="D734" s="49">
        <v>44945.509027777778</v>
      </c>
      <c r="E734" s="219">
        <v>44952</v>
      </c>
      <c r="F734" s="273">
        <f t="shared" si="57"/>
        <v>0.75451388888905058</v>
      </c>
      <c r="G734" s="273">
        <f t="shared" si="58"/>
        <v>6.4909722222218988</v>
      </c>
      <c r="H734" s="273">
        <f t="shared" si="55"/>
        <v>7.2454861111109494</v>
      </c>
      <c r="I734" s="77">
        <f t="shared" si="59"/>
        <v>1.091198377284845E-5</v>
      </c>
      <c r="J734" s="229">
        <f t="shared" si="56"/>
        <v>7.90626268708415E-5</v>
      </c>
    </row>
    <row r="735" spans="1:10">
      <c r="A735" s="30" t="s">
        <v>264</v>
      </c>
      <c r="B735" s="63">
        <v>120.2</v>
      </c>
      <c r="C735" s="219">
        <v>44942</v>
      </c>
      <c r="D735" s="49">
        <v>44942.438888888886</v>
      </c>
      <c r="E735" s="219">
        <v>44952</v>
      </c>
      <c r="F735" s="273">
        <f t="shared" si="57"/>
        <v>0.7194444444430701</v>
      </c>
      <c r="G735" s="273">
        <f t="shared" si="58"/>
        <v>9.5611111111138598</v>
      </c>
      <c r="H735" s="273">
        <f t="shared" si="55"/>
        <v>10.28055555555693</v>
      </c>
      <c r="I735" s="77">
        <f t="shared" si="59"/>
        <v>1.1212347832931984E-5</v>
      </c>
      <c r="J735" s="229">
        <f t="shared" si="56"/>
        <v>1.1526916480468562E-4</v>
      </c>
    </row>
    <row r="736" spans="1:10">
      <c r="A736" s="30" t="s">
        <v>264</v>
      </c>
      <c r="B736" s="63">
        <v>16.21</v>
      </c>
      <c r="C736" s="219">
        <v>44942</v>
      </c>
      <c r="D736" s="49">
        <v>44942.441666666666</v>
      </c>
      <c r="E736" s="219">
        <v>44952</v>
      </c>
      <c r="F736" s="273">
        <f t="shared" si="57"/>
        <v>0.72083333333284827</v>
      </c>
      <c r="G736" s="273">
        <f t="shared" si="58"/>
        <v>9.5583333333343035</v>
      </c>
      <c r="H736" s="273">
        <f t="shared" si="55"/>
        <v>10.279166666667152</v>
      </c>
      <c r="I736" s="77">
        <f t="shared" si="59"/>
        <v>1.5120811844577993E-6</v>
      </c>
      <c r="J736" s="229">
        <f t="shared" si="56"/>
        <v>1.5542934508573194E-5</v>
      </c>
    </row>
    <row r="737" spans="1:10">
      <c r="A737" s="30" t="s">
        <v>264</v>
      </c>
      <c r="B737" s="63">
        <v>188.21</v>
      </c>
      <c r="C737" s="219">
        <v>44942</v>
      </c>
      <c r="D737" s="49">
        <v>44942.441666666666</v>
      </c>
      <c r="E737" s="219">
        <v>44952</v>
      </c>
      <c r="F737" s="273">
        <f t="shared" si="57"/>
        <v>0.72083333333284827</v>
      </c>
      <c r="G737" s="273">
        <f t="shared" si="58"/>
        <v>9.5583333333343035</v>
      </c>
      <c r="H737" s="273">
        <f t="shared" si="55"/>
        <v>10.279166666667152</v>
      </c>
      <c r="I737" s="77">
        <f t="shared" si="59"/>
        <v>1.7556372592646663E-5</v>
      </c>
      <c r="J737" s="229">
        <f t="shared" si="56"/>
        <v>1.8046487994192233E-4</v>
      </c>
    </row>
    <row r="738" spans="1:10">
      <c r="A738" s="30" t="s">
        <v>264</v>
      </c>
      <c r="B738" s="63">
        <v>30.15</v>
      </c>
      <c r="C738" s="219">
        <v>44945</v>
      </c>
      <c r="D738" s="49">
        <v>44945.509722222225</v>
      </c>
      <c r="E738" s="219">
        <v>44952</v>
      </c>
      <c r="F738" s="273">
        <f t="shared" si="57"/>
        <v>0.75486111111240461</v>
      </c>
      <c r="G738" s="273">
        <f t="shared" si="58"/>
        <v>6.4902777777751908</v>
      </c>
      <c r="H738" s="273">
        <f t="shared" si="55"/>
        <v>7.2451388888875954</v>
      </c>
      <c r="I738" s="77">
        <f t="shared" si="59"/>
        <v>2.812415034633106E-6</v>
      </c>
      <c r="J738" s="229">
        <f t="shared" si="56"/>
        <v>2.0376337539112471E-5</v>
      </c>
    </row>
    <row r="739" spans="1:10">
      <c r="A739" s="30" t="s">
        <v>264</v>
      </c>
      <c r="B739" s="63">
        <v>16.190000000000001</v>
      </c>
      <c r="C739" s="219">
        <v>44945</v>
      </c>
      <c r="D739" s="49">
        <v>44945.510416666664</v>
      </c>
      <c r="E739" s="219">
        <v>44952</v>
      </c>
      <c r="F739" s="273">
        <f t="shared" si="57"/>
        <v>0.75520833333212067</v>
      </c>
      <c r="G739" s="273">
        <f t="shared" si="58"/>
        <v>6.4895833333357587</v>
      </c>
      <c r="H739" s="273">
        <f t="shared" si="55"/>
        <v>7.2447916666678793</v>
      </c>
      <c r="I739" s="77">
        <f t="shared" si="59"/>
        <v>1.5102155691777774E-6</v>
      </c>
      <c r="J739" s="229">
        <f t="shared" si="56"/>
        <v>1.094119717045125E-5</v>
      </c>
    </row>
    <row r="740" spans="1:10">
      <c r="A740" s="30" t="s">
        <v>264</v>
      </c>
      <c r="B740" s="63">
        <v>492.48</v>
      </c>
      <c r="C740" s="219">
        <v>44945</v>
      </c>
      <c r="D740" s="49">
        <v>44945.510416666664</v>
      </c>
      <c r="E740" s="219">
        <v>44952</v>
      </c>
      <c r="F740" s="273">
        <f t="shared" si="57"/>
        <v>0.75520833333212067</v>
      </c>
      <c r="G740" s="273">
        <f t="shared" si="58"/>
        <v>6.4895833333357587</v>
      </c>
      <c r="H740" s="273">
        <f t="shared" si="55"/>
        <v>7.2447916666678793</v>
      </c>
      <c r="I740" s="77">
        <f t="shared" si="59"/>
        <v>4.5938910655260767E-5</v>
      </c>
      <c r="J740" s="229">
        <f t="shared" si="56"/>
        <v>3.3281783709103343E-4</v>
      </c>
    </row>
    <row r="741" spans="1:10">
      <c r="A741" s="30" t="s">
        <v>264</v>
      </c>
      <c r="B741" s="63">
        <v>25481.91</v>
      </c>
      <c r="C741" s="219">
        <v>44942</v>
      </c>
      <c r="D741" s="49">
        <v>44942.443055555559</v>
      </c>
      <c r="E741" s="219">
        <v>44952</v>
      </c>
      <c r="F741" s="273">
        <f t="shared" si="57"/>
        <v>0.72152777777955635</v>
      </c>
      <c r="G741" s="273">
        <f t="shared" si="58"/>
        <v>9.5569444444408873</v>
      </c>
      <c r="H741" s="273">
        <f t="shared" si="55"/>
        <v>10.278472222220444</v>
      </c>
      <c r="I741" s="77">
        <f t="shared" si="59"/>
        <v>2.37697203300722E-3</v>
      </c>
      <c r="J741" s="229">
        <f t="shared" si="56"/>
        <v>2.4431641014259566E-2</v>
      </c>
    </row>
    <row r="742" spans="1:10">
      <c r="A742" s="30" t="s">
        <v>264</v>
      </c>
      <c r="B742" s="63">
        <v>181.35</v>
      </c>
      <c r="C742" s="219">
        <v>44944</v>
      </c>
      <c r="D742" s="49">
        <v>44944.486805555556</v>
      </c>
      <c r="E742" s="219">
        <v>44952</v>
      </c>
      <c r="F742" s="273">
        <f t="shared" si="57"/>
        <v>0.74340277777810115</v>
      </c>
      <c r="G742" s="273">
        <f t="shared" si="58"/>
        <v>7.5131944444437977</v>
      </c>
      <c r="H742" s="273">
        <f t="shared" si="55"/>
        <v>8.2565972222218988</v>
      </c>
      <c r="I742" s="77">
        <f t="shared" si="59"/>
        <v>1.6916466551599131E-5</v>
      </c>
      <c r="J742" s="229">
        <f t="shared" si="56"/>
        <v>1.3967245073974306E-4</v>
      </c>
    </row>
    <row r="743" spans="1:10">
      <c r="A743" s="30" t="s">
        <v>264</v>
      </c>
      <c r="B743" s="63">
        <v>186.45</v>
      </c>
      <c r="C743" s="219">
        <v>44943</v>
      </c>
      <c r="D743" s="49">
        <v>44943.479861111111</v>
      </c>
      <c r="E743" s="219">
        <v>44952</v>
      </c>
      <c r="F743" s="273">
        <f t="shared" si="57"/>
        <v>0.73993055555547471</v>
      </c>
      <c r="G743" s="273">
        <f t="shared" si="58"/>
        <v>8.5201388888890506</v>
      </c>
      <c r="H743" s="273">
        <f t="shared" si="55"/>
        <v>9.2600694444445253</v>
      </c>
      <c r="I743" s="77">
        <f t="shared" si="59"/>
        <v>1.7392198448004729E-5</v>
      </c>
      <c r="J743" s="229">
        <f t="shared" si="56"/>
        <v>1.6105296542008409E-4</v>
      </c>
    </row>
    <row r="744" spans="1:10">
      <c r="A744" s="30" t="s">
        <v>264</v>
      </c>
      <c r="B744" s="63">
        <v>29.27</v>
      </c>
      <c r="C744" s="219">
        <v>44943</v>
      </c>
      <c r="D744" s="49">
        <v>44943.479861111111</v>
      </c>
      <c r="E744" s="219">
        <v>44952</v>
      </c>
      <c r="F744" s="273">
        <f t="shared" si="57"/>
        <v>0.73993055555547471</v>
      </c>
      <c r="G744" s="273">
        <f t="shared" si="58"/>
        <v>8.5201388888890506</v>
      </c>
      <c r="H744" s="273">
        <f t="shared" si="55"/>
        <v>9.2600694444445253</v>
      </c>
      <c r="I744" s="77">
        <f t="shared" si="59"/>
        <v>2.7303279623121396E-6</v>
      </c>
      <c r="J744" s="229">
        <f t="shared" si="56"/>
        <v>2.5283026537119126E-5</v>
      </c>
    </row>
    <row r="745" spans="1:10">
      <c r="A745" s="30" t="s">
        <v>264</v>
      </c>
      <c r="B745" s="63">
        <v>187.64</v>
      </c>
      <c r="C745" s="219">
        <v>44942</v>
      </c>
      <c r="D745" s="49">
        <v>44942.443055555559</v>
      </c>
      <c r="E745" s="219">
        <v>44952</v>
      </c>
      <c r="F745" s="273">
        <f t="shared" si="57"/>
        <v>0.72152777777955635</v>
      </c>
      <c r="G745" s="273">
        <f t="shared" si="58"/>
        <v>9.5569444444408873</v>
      </c>
      <c r="H745" s="273">
        <f t="shared" si="55"/>
        <v>10.278472222220444</v>
      </c>
      <c r="I745" s="77">
        <f t="shared" si="59"/>
        <v>1.7503202557166036E-5</v>
      </c>
      <c r="J745" s="229">
        <f t="shared" si="56"/>
        <v>1.7990618128372894E-4</v>
      </c>
    </row>
    <row r="746" spans="1:10">
      <c r="A746" s="30" t="s">
        <v>264</v>
      </c>
      <c r="B746" s="63">
        <v>28.29</v>
      </c>
      <c r="C746" s="219">
        <v>44944</v>
      </c>
      <c r="D746" s="49">
        <v>44944.486805555556</v>
      </c>
      <c r="E746" s="219">
        <v>44952</v>
      </c>
      <c r="F746" s="273">
        <f t="shared" si="57"/>
        <v>0.74340277777810115</v>
      </c>
      <c r="G746" s="273">
        <f t="shared" si="58"/>
        <v>7.5131944444437977</v>
      </c>
      <c r="H746" s="273">
        <f t="shared" si="55"/>
        <v>8.2565972222218988</v>
      </c>
      <c r="I746" s="77">
        <f t="shared" si="59"/>
        <v>2.6389128135910635E-6</v>
      </c>
      <c r="J746" s="229">
        <f t="shared" si="56"/>
        <v>2.1788440206381748E-5</v>
      </c>
    </row>
    <row r="747" spans="1:10">
      <c r="A747" s="30" t="s">
        <v>264</v>
      </c>
      <c r="B747" s="63">
        <v>16.170000000000002</v>
      </c>
      <c r="C747" s="219">
        <v>44945</v>
      </c>
      <c r="D747" s="49">
        <v>44945.511805555558</v>
      </c>
      <c r="E747" s="219">
        <v>44952</v>
      </c>
      <c r="F747" s="273">
        <f t="shared" si="57"/>
        <v>0.75590277777882875</v>
      </c>
      <c r="G747" s="273">
        <f t="shared" si="58"/>
        <v>6.4881944444423425</v>
      </c>
      <c r="H747" s="273">
        <f t="shared" si="55"/>
        <v>7.2440972222211713</v>
      </c>
      <c r="I747" s="77">
        <f t="shared" si="59"/>
        <v>1.5083499538977555E-6</v>
      </c>
      <c r="J747" s="229">
        <f t="shared" si="56"/>
        <v>1.0926633711168163E-5</v>
      </c>
    </row>
    <row r="748" spans="1:10">
      <c r="A748" s="30" t="s">
        <v>264</v>
      </c>
      <c r="B748" s="63">
        <v>29.47</v>
      </c>
      <c r="C748" s="219">
        <v>44945</v>
      </c>
      <c r="D748" s="49">
        <v>44945.511805555558</v>
      </c>
      <c r="E748" s="219">
        <v>44952</v>
      </c>
      <c r="F748" s="273">
        <f t="shared" si="57"/>
        <v>0.75590277777882875</v>
      </c>
      <c r="G748" s="273">
        <f t="shared" si="58"/>
        <v>6.4881944444423425</v>
      </c>
      <c r="H748" s="273">
        <f t="shared" si="55"/>
        <v>7.2440972222211713</v>
      </c>
      <c r="I748" s="77">
        <f t="shared" si="59"/>
        <v>2.7489841151123593E-6</v>
      </c>
      <c r="J748" s="229">
        <f t="shared" si="56"/>
        <v>1.9913908192215565E-5</v>
      </c>
    </row>
    <row r="749" spans="1:10">
      <c r="A749" s="30" t="s">
        <v>264</v>
      </c>
      <c r="B749" s="63">
        <v>16.170000000000002</v>
      </c>
      <c r="C749" s="219">
        <v>44945</v>
      </c>
      <c r="D749" s="49">
        <v>44945.512499999997</v>
      </c>
      <c r="E749" s="219">
        <v>44952</v>
      </c>
      <c r="F749" s="273">
        <f t="shared" si="57"/>
        <v>0.75624999999854481</v>
      </c>
      <c r="G749" s="273">
        <f t="shared" si="58"/>
        <v>6.4875000000029104</v>
      </c>
      <c r="H749" s="273">
        <f t="shared" si="55"/>
        <v>7.2437500000014552</v>
      </c>
      <c r="I749" s="77">
        <f t="shared" si="59"/>
        <v>1.5083499538977555E-6</v>
      </c>
      <c r="J749" s="229">
        <f t="shared" si="56"/>
        <v>1.0926109978549061E-5</v>
      </c>
    </row>
    <row r="750" spans="1:10">
      <c r="A750" s="30" t="s">
        <v>264</v>
      </c>
      <c r="B750" s="63">
        <v>23761.53</v>
      </c>
      <c r="C750" s="219">
        <v>44939</v>
      </c>
      <c r="D750" s="49">
        <v>44940.588888888888</v>
      </c>
      <c r="E750" s="219">
        <v>44952</v>
      </c>
      <c r="F750" s="273">
        <f t="shared" si="57"/>
        <v>1.2944444444437977</v>
      </c>
      <c r="G750" s="273">
        <f t="shared" si="58"/>
        <v>11.411111111112405</v>
      </c>
      <c r="H750" s="273">
        <f t="shared" si="55"/>
        <v>12.705555555556202</v>
      </c>
      <c r="I750" s="77">
        <f t="shared" si="59"/>
        <v>2.2164936722350111E-3</v>
      </c>
      <c r="J750" s="229">
        <f t="shared" si="56"/>
        <v>2.8161783491120713E-2</v>
      </c>
    </row>
    <row r="751" spans="1:10">
      <c r="A751" s="30" t="s">
        <v>264</v>
      </c>
      <c r="B751" s="63">
        <v>29.41</v>
      </c>
      <c r="C751" s="219">
        <v>44942</v>
      </c>
      <c r="D751" s="49">
        <v>44942.444444444445</v>
      </c>
      <c r="E751" s="219">
        <v>44952</v>
      </c>
      <c r="F751" s="273">
        <f t="shared" si="57"/>
        <v>0.72222222222262644</v>
      </c>
      <c r="G751" s="273">
        <f t="shared" si="58"/>
        <v>9.5555555555547471</v>
      </c>
      <c r="H751" s="273">
        <f t="shared" si="55"/>
        <v>10.277777777777374</v>
      </c>
      <c r="I751" s="77">
        <f t="shared" si="59"/>
        <v>2.7433872692722933E-6</v>
      </c>
      <c r="J751" s="229">
        <f t="shared" si="56"/>
        <v>2.8195924711964129E-5</v>
      </c>
    </row>
    <row r="752" spans="1:10">
      <c r="A752" s="30" t="s">
        <v>264</v>
      </c>
      <c r="B752" s="63">
        <v>187.96</v>
      </c>
      <c r="C752" s="219">
        <v>44944</v>
      </c>
      <c r="D752" s="49">
        <v>44944.487500000003</v>
      </c>
      <c r="E752" s="219">
        <v>44952</v>
      </c>
      <c r="F752" s="273">
        <f t="shared" si="57"/>
        <v>0.74375000000145519</v>
      </c>
      <c r="G752" s="273">
        <f t="shared" si="58"/>
        <v>7.5124999999970896</v>
      </c>
      <c r="H752" s="273">
        <f t="shared" si="55"/>
        <v>8.2562499999985448</v>
      </c>
      <c r="I752" s="77">
        <f t="shared" si="59"/>
        <v>1.753305240164639E-5</v>
      </c>
      <c r="J752" s="229">
        <f t="shared" si="56"/>
        <v>1.447572638910675E-4</v>
      </c>
    </row>
    <row r="753" spans="1:10">
      <c r="A753" s="30" t="s">
        <v>264</v>
      </c>
      <c r="B753" s="63">
        <v>186.82</v>
      </c>
      <c r="C753" s="219">
        <v>44944</v>
      </c>
      <c r="D753" s="49">
        <v>44944.488194444442</v>
      </c>
      <c r="E753" s="219">
        <v>44952</v>
      </c>
      <c r="F753" s="273">
        <f t="shared" si="57"/>
        <v>0.74409722222117125</v>
      </c>
      <c r="G753" s="273">
        <f t="shared" si="58"/>
        <v>7.5118055555576575</v>
      </c>
      <c r="H753" s="273">
        <f t="shared" si="55"/>
        <v>8.2559027777788287</v>
      </c>
      <c r="I753" s="77">
        <f t="shared" si="59"/>
        <v>1.7426712330685135E-5</v>
      </c>
      <c r="J753" s="229">
        <f t="shared" si="56"/>
        <v>1.4387324273845597E-4</v>
      </c>
    </row>
    <row r="754" spans="1:10">
      <c r="A754" s="30" t="s">
        <v>264</v>
      </c>
      <c r="B754" s="63">
        <v>117.15</v>
      </c>
      <c r="C754" s="219">
        <v>44945</v>
      </c>
      <c r="D754" s="49">
        <v>44945.512499999997</v>
      </c>
      <c r="E754" s="219">
        <v>44952</v>
      </c>
      <c r="F754" s="273">
        <f t="shared" si="57"/>
        <v>0.75624999999854481</v>
      </c>
      <c r="G754" s="273">
        <f t="shared" si="58"/>
        <v>6.4875000000029104</v>
      </c>
      <c r="H754" s="273">
        <f t="shared" si="55"/>
        <v>7.2437500000014552</v>
      </c>
      <c r="I754" s="77">
        <f t="shared" si="59"/>
        <v>1.0927841502728636E-5</v>
      </c>
      <c r="J754" s="229">
        <f t="shared" si="56"/>
        <v>7.9158551885406464E-5</v>
      </c>
    </row>
    <row r="755" spans="1:10">
      <c r="A755" s="30" t="s">
        <v>265</v>
      </c>
      <c r="B755" s="63">
        <v>28.69</v>
      </c>
      <c r="C755" s="219">
        <v>44942</v>
      </c>
      <c r="D755" s="49">
        <v>44942.466666666667</v>
      </c>
      <c r="E755" s="219">
        <v>44956</v>
      </c>
      <c r="F755" s="273">
        <f t="shared" si="57"/>
        <v>0.73333333333357587</v>
      </c>
      <c r="G755" s="273">
        <f t="shared" si="58"/>
        <v>13.533333333332848</v>
      </c>
      <c r="H755" s="273">
        <f t="shared" si="55"/>
        <v>14.266666666666424</v>
      </c>
      <c r="I755" s="77">
        <f t="shared" si="59"/>
        <v>2.6762251191915028E-6</v>
      </c>
      <c r="J755" s="229">
        <f t="shared" si="56"/>
        <v>3.8180811700464787E-5</v>
      </c>
    </row>
    <row r="756" spans="1:10">
      <c r="A756" s="30" t="s">
        <v>264</v>
      </c>
      <c r="B756" s="63">
        <v>457.62</v>
      </c>
      <c r="C756" s="219">
        <v>44951</v>
      </c>
      <c r="D756" s="49">
        <v>44951.422222222223</v>
      </c>
      <c r="E756" s="219">
        <v>44959</v>
      </c>
      <c r="F756" s="273">
        <f t="shared" si="57"/>
        <v>0.71111111111167702</v>
      </c>
      <c r="G756" s="273">
        <f t="shared" si="58"/>
        <v>7.577777777776646</v>
      </c>
      <c r="H756" s="273">
        <f t="shared" si="55"/>
        <v>8.288888888888323</v>
      </c>
      <c r="I756" s="77">
        <f t="shared" si="59"/>
        <v>4.2687143222182486E-5</v>
      </c>
      <c r="J756" s="229">
        <f t="shared" si="56"/>
        <v>3.5382898715273292E-4</v>
      </c>
    </row>
    <row r="757" spans="1:10">
      <c r="A757" s="30" t="s">
        <v>264</v>
      </c>
      <c r="B757" s="63">
        <v>7.57</v>
      </c>
      <c r="C757" s="219">
        <v>44951</v>
      </c>
      <c r="D757" s="49">
        <v>44951.42291666667</v>
      </c>
      <c r="E757" s="219">
        <v>44959</v>
      </c>
      <c r="F757" s="273">
        <f t="shared" si="57"/>
        <v>0.71145833333503106</v>
      </c>
      <c r="G757" s="273">
        <f t="shared" si="58"/>
        <v>7.5770833333299379</v>
      </c>
      <c r="H757" s="273">
        <f t="shared" si="55"/>
        <v>8.2885416666649689</v>
      </c>
      <c r="I757" s="77">
        <f t="shared" si="59"/>
        <v>7.0613538348831219E-7</v>
      </c>
      <c r="J757" s="229">
        <f t="shared" si="56"/>
        <v>5.8528325483493223E-6</v>
      </c>
    </row>
    <row r="758" spans="1:10">
      <c r="A758" s="30" t="s">
        <v>264</v>
      </c>
      <c r="B758" s="63">
        <v>116.1</v>
      </c>
      <c r="C758" s="219">
        <v>45056</v>
      </c>
      <c r="D758" s="49">
        <v>45056.495833333334</v>
      </c>
      <c r="E758" s="219">
        <v>45064</v>
      </c>
      <c r="F758" s="273">
        <f t="shared" si="57"/>
        <v>0.74791666666715173</v>
      </c>
      <c r="G758" s="273">
        <f t="shared" si="58"/>
        <v>7.5041666666656965</v>
      </c>
      <c r="H758" s="273">
        <f t="shared" si="55"/>
        <v>8.2520833333328483</v>
      </c>
      <c r="I758" s="77">
        <f t="shared" si="59"/>
        <v>1.0829896700527483E-5</v>
      </c>
      <c r="J758" s="229">
        <f t="shared" si="56"/>
        <v>8.9369210064139251E-5</v>
      </c>
    </row>
    <row r="759" spans="1:10">
      <c r="A759" s="30" t="s">
        <v>264</v>
      </c>
      <c r="B759" s="63">
        <v>15.55</v>
      </c>
      <c r="C759" s="219">
        <v>45057</v>
      </c>
      <c r="D759" s="49">
        <v>45057.501388888886</v>
      </c>
      <c r="E759" s="219">
        <v>45064</v>
      </c>
      <c r="F759" s="273">
        <f t="shared" si="57"/>
        <v>0.7506944444430701</v>
      </c>
      <c r="G759" s="273">
        <f t="shared" si="58"/>
        <v>6.4986111111138598</v>
      </c>
      <c r="H759" s="273">
        <f t="shared" si="55"/>
        <v>7.2493055555569299</v>
      </c>
      <c r="I759" s="77">
        <f t="shared" si="59"/>
        <v>1.4505158802170746E-6</v>
      </c>
      <c r="J759" s="229">
        <f t="shared" si="56"/>
        <v>1.0515232828881188E-5</v>
      </c>
    </row>
    <row r="760" spans="1:10">
      <c r="A760" s="30" t="s">
        <v>264</v>
      </c>
      <c r="B760" s="63">
        <v>7.5</v>
      </c>
      <c r="C760" s="219">
        <v>45021</v>
      </c>
      <c r="D760" s="49">
        <v>45021.586805555555</v>
      </c>
      <c r="E760" s="219">
        <v>45029</v>
      </c>
      <c r="F760" s="273">
        <f t="shared" si="57"/>
        <v>0.79340277777737356</v>
      </c>
      <c r="G760" s="273">
        <f t="shared" si="58"/>
        <v>7.4131944444452529</v>
      </c>
      <c r="H760" s="273">
        <f t="shared" si="55"/>
        <v>8.2065972222226264</v>
      </c>
      <c r="I760" s="77">
        <f t="shared" si="59"/>
        <v>6.9960573000823536E-7</v>
      </c>
      <c r="J760" s="229">
        <f t="shared" si="56"/>
        <v>5.741382440536617E-6</v>
      </c>
    </row>
    <row r="761" spans="1:10">
      <c r="A761" s="30" t="s">
        <v>264</v>
      </c>
      <c r="B761" s="63">
        <v>453.99</v>
      </c>
      <c r="C761" s="219">
        <v>45021</v>
      </c>
      <c r="D761" s="49">
        <v>45021.586805555555</v>
      </c>
      <c r="E761" s="219">
        <v>45029</v>
      </c>
      <c r="F761" s="273">
        <f t="shared" si="57"/>
        <v>0.79340277777737356</v>
      </c>
      <c r="G761" s="273">
        <f t="shared" si="58"/>
        <v>7.4131944444452529</v>
      </c>
      <c r="H761" s="273">
        <f t="shared" si="55"/>
        <v>8.2065972222226264</v>
      </c>
      <c r="I761" s="77">
        <f t="shared" si="59"/>
        <v>4.2348534048858503E-5</v>
      </c>
      <c r="J761" s="229">
        <f t="shared" si="56"/>
        <v>3.4753736189056252E-4</v>
      </c>
    </row>
    <row r="762" spans="1:10">
      <c r="A762" s="30" t="s">
        <v>264</v>
      </c>
      <c r="B762" s="63">
        <v>22283.46</v>
      </c>
      <c r="C762" s="219">
        <v>45030</v>
      </c>
      <c r="D762" s="49">
        <v>45030.529166666667</v>
      </c>
      <c r="E762" s="219">
        <v>45036</v>
      </c>
      <c r="F762" s="273">
        <f t="shared" si="57"/>
        <v>0.76458333333357587</v>
      </c>
      <c r="G762" s="273">
        <f t="shared" si="58"/>
        <v>5.4708333333328483</v>
      </c>
      <c r="H762" s="273">
        <f t="shared" si="55"/>
        <v>6.2354166666664241</v>
      </c>
      <c r="I762" s="77">
        <f t="shared" si="59"/>
        <v>2.0786181733879082E-3</v>
      </c>
      <c r="J762" s="229">
        <f t="shared" si="56"/>
        <v>1.2961050401978681E-2</v>
      </c>
    </row>
    <row r="763" spans="1:10">
      <c r="A763" s="30" t="s">
        <v>264</v>
      </c>
      <c r="B763" s="63">
        <v>7.49</v>
      </c>
      <c r="C763" s="219">
        <v>45030</v>
      </c>
      <c r="D763" s="49">
        <v>45030.529166666667</v>
      </c>
      <c r="E763" s="219">
        <v>45036</v>
      </c>
      <c r="F763" s="273">
        <f t="shared" si="57"/>
        <v>0.76458333333357587</v>
      </c>
      <c r="G763" s="273">
        <f t="shared" si="58"/>
        <v>5.4708333333328483</v>
      </c>
      <c r="H763" s="273">
        <f t="shared" si="55"/>
        <v>6.2354166666664241</v>
      </c>
      <c r="I763" s="77">
        <f t="shared" si="59"/>
        <v>6.9867292236822439E-7</v>
      </c>
      <c r="J763" s="229">
        <f t="shared" si="56"/>
        <v>4.3565167846833629E-6</v>
      </c>
    </row>
    <row r="764" spans="1:10">
      <c r="A764" s="30" t="s">
        <v>264</v>
      </c>
      <c r="B764" s="63">
        <v>7.5</v>
      </c>
      <c r="C764" s="219">
        <v>45030</v>
      </c>
      <c r="D764" s="49">
        <v>45030.529861111114</v>
      </c>
      <c r="E764" s="219">
        <v>45036</v>
      </c>
      <c r="F764" s="273">
        <f t="shared" si="57"/>
        <v>0.7649305555569299</v>
      </c>
      <c r="G764" s="273">
        <f t="shared" si="58"/>
        <v>5.4701388888861402</v>
      </c>
      <c r="H764" s="273">
        <f t="shared" si="55"/>
        <v>6.2350694444430701</v>
      </c>
      <c r="I764" s="77">
        <f t="shared" si="59"/>
        <v>6.9960573000823536E-7</v>
      </c>
      <c r="J764" s="229">
        <f t="shared" si="56"/>
        <v>4.3620903103316362E-6</v>
      </c>
    </row>
    <row r="765" spans="1:10">
      <c r="A765" s="30" t="s">
        <v>264</v>
      </c>
      <c r="B765" s="63">
        <v>116.22</v>
      </c>
      <c r="C765" s="219">
        <v>45030</v>
      </c>
      <c r="D765" s="49">
        <v>45030.529861111114</v>
      </c>
      <c r="E765" s="219">
        <v>45036</v>
      </c>
      <c r="F765" s="273">
        <f t="shared" si="57"/>
        <v>0.7649305555569299</v>
      </c>
      <c r="G765" s="273">
        <f t="shared" si="58"/>
        <v>5.4701388888861402</v>
      </c>
      <c r="H765" s="273">
        <f t="shared" si="55"/>
        <v>6.2350694444430701</v>
      </c>
      <c r="I765" s="77">
        <f t="shared" si="59"/>
        <v>1.0841090392207615E-5</v>
      </c>
      <c r="J765" s="229">
        <f t="shared" si="56"/>
        <v>6.7594951448899041E-5</v>
      </c>
    </row>
    <row r="766" spans="1:10">
      <c r="A766" s="30" t="s">
        <v>264</v>
      </c>
      <c r="B766" s="63">
        <v>29.24</v>
      </c>
      <c r="C766" s="219">
        <v>45030</v>
      </c>
      <c r="D766" s="49">
        <v>45030.529861111114</v>
      </c>
      <c r="E766" s="219">
        <v>45036</v>
      </c>
      <c r="F766" s="273">
        <f t="shared" si="57"/>
        <v>0.7649305555569299</v>
      </c>
      <c r="G766" s="273">
        <f t="shared" si="58"/>
        <v>5.4701388888861402</v>
      </c>
      <c r="H766" s="273">
        <f t="shared" si="55"/>
        <v>6.2350694444430701</v>
      </c>
      <c r="I766" s="77">
        <f t="shared" si="59"/>
        <v>2.7275295393921066E-6</v>
      </c>
      <c r="J766" s="229">
        <f t="shared" si="56"/>
        <v>1.7006336089879607E-5</v>
      </c>
    </row>
    <row r="767" spans="1:10">
      <c r="A767" s="30" t="s">
        <v>264</v>
      </c>
      <c r="B767" s="63">
        <v>22196.41</v>
      </c>
      <c r="C767" s="219">
        <v>45028</v>
      </c>
      <c r="D767" s="49">
        <v>45028.405555555553</v>
      </c>
      <c r="E767" s="219">
        <v>45036</v>
      </c>
      <c r="F767" s="273">
        <f t="shared" si="57"/>
        <v>0.70277777777664596</v>
      </c>
      <c r="G767" s="273">
        <f t="shared" si="58"/>
        <v>7.5944444444467081</v>
      </c>
      <c r="H767" s="273">
        <f t="shared" si="55"/>
        <v>8.297222222223354</v>
      </c>
      <c r="I767" s="77">
        <f t="shared" si="59"/>
        <v>2.0704980828816126E-3</v>
      </c>
      <c r="J767" s="229">
        <f t="shared" si="56"/>
        <v>1.7179382704356167E-2</v>
      </c>
    </row>
    <row r="768" spans="1:10">
      <c r="A768" s="30" t="s">
        <v>264</v>
      </c>
      <c r="B768" s="63">
        <v>16.100000000000001</v>
      </c>
      <c r="C768" s="219">
        <v>45028</v>
      </c>
      <c r="D768" s="49">
        <v>45028.40625</v>
      </c>
      <c r="E768" s="219">
        <v>45036</v>
      </c>
      <c r="F768" s="273">
        <f t="shared" si="57"/>
        <v>0.703125</v>
      </c>
      <c r="G768" s="273">
        <f t="shared" si="58"/>
        <v>7.59375</v>
      </c>
      <c r="H768" s="273">
        <f t="shared" si="55"/>
        <v>8.296875</v>
      </c>
      <c r="I768" s="77">
        <f t="shared" si="59"/>
        <v>1.5018203004176786E-6</v>
      </c>
      <c r="J768" s="229">
        <f t="shared" si="56"/>
        <v>1.2460415305027928E-5</v>
      </c>
    </row>
    <row r="769" spans="1:10">
      <c r="A769" s="30" t="s">
        <v>264</v>
      </c>
      <c r="B769" s="63">
        <v>116.62</v>
      </c>
      <c r="C769" s="219">
        <v>45028</v>
      </c>
      <c r="D769" s="49">
        <v>45028.40625</v>
      </c>
      <c r="E769" s="219">
        <v>45036</v>
      </c>
      <c r="F769" s="273">
        <f t="shared" si="57"/>
        <v>0.703125</v>
      </c>
      <c r="G769" s="273">
        <f t="shared" si="58"/>
        <v>7.59375</v>
      </c>
      <c r="H769" s="273">
        <f t="shared" si="55"/>
        <v>8.296875</v>
      </c>
      <c r="I769" s="77">
        <f t="shared" si="59"/>
        <v>1.0878402697808054E-5</v>
      </c>
      <c r="J769" s="229">
        <f t="shared" si="56"/>
        <v>9.02567473833762E-5</v>
      </c>
    </row>
    <row r="770" spans="1:10">
      <c r="A770" s="30" t="s">
        <v>264</v>
      </c>
      <c r="B770" s="63">
        <v>29.34</v>
      </c>
      <c r="C770" s="219">
        <v>45028</v>
      </c>
      <c r="D770" s="49">
        <v>45028.40625</v>
      </c>
      <c r="E770" s="219">
        <v>45036</v>
      </c>
      <c r="F770" s="273">
        <f t="shared" si="57"/>
        <v>0.703125</v>
      </c>
      <c r="G770" s="273">
        <f t="shared" si="58"/>
        <v>7.59375</v>
      </c>
      <c r="H770" s="273">
        <f t="shared" si="55"/>
        <v>8.296875</v>
      </c>
      <c r="I770" s="77">
        <f t="shared" si="59"/>
        <v>2.7368576157922165E-6</v>
      </c>
      <c r="J770" s="229">
        <f t="shared" si="56"/>
        <v>2.2707365531026045E-5</v>
      </c>
    </row>
    <row r="771" spans="1:10">
      <c r="A771" s="30" t="s">
        <v>264</v>
      </c>
      <c r="B771" s="63">
        <v>22310.27</v>
      </c>
      <c r="C771" s="219">
        <v>45029</v>
      </c>
      <c r="D771" s="49">
        <v>45029.527083333334</v>
      </c>
      <c r="E771" s="219">
        <v>45036</v>
      </c>
      <c r="F771" s="273">
        <f t="shared" si="57"/>
        <v>0.76354166666715173</v>
      </c>
      <c r="G771" s="273">
        <f t="shared" si="58"/>
        <v>6.4729166666656965</v>
      </c>
      <c r="H771" s="273">
        <f t="shared" si="55"/>
        <v>7.2364583333328483</v>
      </c>
      <c r="I771" s="77">
        <f t="shared" si="59"/>
        <v>2.0811190306707777E-3</v>
      </c>
      <c r="J771" s="229">
        <f t="shared" si="56"/>
        <v>1.5059931152155129E-2</v>
      </c>
    </row>
    <row r="772" spans="1:10">
      <c r="A772" s="30" t="s">
        <v>264</v>
      </c>
      <c r="B772" s="63">
        <v>7.51</v>
      </c>
      <c r="C772" s="219">
        <v>45033</v>
      </c>
      <c r="D772" s="49">
        <v>45033.532638888886</v>
      </c>
      <c r="E772" s="219">
        <v>45043</v>
      </c>
      <c r="F772" s="273">
        <f t="shared" si="57"/>
        <v>0.7663194444430701</v>
      </c>
      <c r="G772" s="273">
        <f t="shared" si="58"/>
        <v>9.4673611111138598</v>
      </c>
      <c r="H772" s="273">
        <f t="shared" si="55"/>
        <v>10.23368055555693</v>
      </c>
      <c r="I772" s="77">
        <f t="shared" si="59"/>
        <v>7.0053853764824632E-7</v>
      </c>
      <c r="J772" s="229">
        <f t="shared" si="56"/>
        <v>7.1690876111491445E-6</v>
      </c>
    </row>
    <row r="773" spans="1:10">
      <c r="A773" s="30" t="s">
        <v>264</v>
      </c>
      <c r="B773" s="63">
        <v>21834.84</v>
      </c>
      <c r="C773" s="219">
        <v>45033</v>
      </c>
      <c r="D773" s="49">
        <v>45033.533333333333</v>
      </c>
      <c r="E773" s="219">
        <v>45043</v>
      </c>
      <c r="F773" s="273">
        <f t="shared" si="57"/>
        <v>0.76666666666642413</v>
      </c>
      <c r="G773" s="273">
        <f t="shared" si="58"/>
        <v>9.4666666666671517</v>
      </c>
      <c r="H773" s="273">
        <f t="shared" ref="H773:H834" si="60">SUM(F773:G773)</f>
        <v>10.233333333333576</v>
      </c>
      <c r="I773" s="77">
        <f t="shared" si="59"/>
        <v>2.0367705570417355E-3</v>
      </c>
      <c r="J773" s="229">
        <f t="shared" ref="J773:J834" si="61">+H773*I773</f>
        <v>2.0842952033727588E-2</v>
      </c>
    </row>
    <row r="774" spans="1:10">
      <c r="A774" s="30" t="s">
        <v>264</v>
      </c>
      <c r="B774" s="63">
        <v>453.69</v>
      </c>
      <c r="C774" s="219">
        <v>45033</v>
      </c>
      <c r="D774" s="49">
        <v>45033.533333333333</v>
      </c>
      <c r="E774" s="219">
        <v>45043</v>
      </c>
      <c r="F774" s="273">
        <f t="shared" ref="F774:F835" si="62">(D774-C774+1)/2</f>
        <v>0.76666666666642413</v>
      </c>
      <c r="G774" s="273">
        <f t="shared" ref="G774:G835" si="63">E774-D774</f>
        <v>9.4666666666671517</v>
      </c>
      <c r="H774" s="273">
        <f t="shared" si="60"/>
        <v>10.233333333333576</v>
      </c>
      <c r="I774" s="77">
        <f t="shared" si="59"/>
        <v>4.2320549819658167E-5</v>
      </c>
      <c r="J774" s="229">
        <f t="shared" si="61"/>
        <v>4.3308029315451219E-4</v>
      </c>
    </row>
    <row r="775" spans="1:10">
      <c r="A775" s="30" t="s">
        <v>264</v>
      </c>
      <c r="B775" s="63">
        <v>21454.69</v>
      </c>
      <c r="C775" s="219">
        <v>45034</v>
      </c>
      <c r="D775" s="49">
        <v>45034.361805555556</v>
      </c>
      <c r="E775" s="219">
        <v>45043</v>
      </c>
      <c r="F775" s="273">
        <f t="shared" si="62"/>
        <v>0.68090277777810115</v>
      </c>
      <c r="G775" s="273">
        <f t="shared" si="63"/>
        <v>8.6381944444437977</v>
      </c>
      <c r="H775" s="273">
        <f t="shared" si="60"/>
        <v>9.3190972222218988</v>
      </c>
      <c r="I775" s="77">
        <f t="shared" si="59"/>
        <v>2.0013098746067179E-3</v>
      </c>
      <c r="J775" s="229">
        <f t="shared" si="61"/>
        <v>1.8650401293252721E-2</v>
      </c>
    </row>
    <row r="776" spans="1:10">
      <c r="A776" s="30" t="s">
        <v>264</v>
      </c>
      <c r="B776" s="63">
        <v>7.51</v>
      </c>
      <c r="C776" s="219">
        <v>45035</v>
      </c>
      <c r="D776" s="49">
        <v>45035.366666666669</v>
      </c>
      <c r="E776" s="219">
        <v>45043</v>
      </c>
      <c r="F776" s="273">
        <f t="shared" si="62"/>
        <v>0.68333333333430346</v>
      </c>
      <c r="G776" s="273">
        <f t="shared" si="63"/>
        <v>7.6333333333313931</v>
      </c>
      <c r="H776" s="273">
        <f t="shared" si="60"/>
        <v>8.3166666666656965</v>
      </c>
      <c r="I776" s="77">
        <f t="shared" si="59"/>
        <v>7.0053853764824632E-7</v>
      </c>
      <c r="J776" s="229">
        <f t="shared" si="61"/>
        <v>5.8261455047739026E-6</v>
      </c>
    </row>
    <row r="777" spans="1:10">
      <c r="A777" s="30" t="s">
        <v>264</v>
      </c>
      <c r="B777" s="63">
        <v>116.39</v>
      </c>
      <c r="C777" s="219">
        <v>45035</v>
      </c>
      <c r="D777" s="49">
        <v>45035.367361111108</v>
      </c>
      <c r="E777" s="219">
        <v>45043</v>
      </c>
      <c r="F777" s="273">
        <f t="shared" si="62"/>
        <v>0.68368055555401952</v>
      </c>
      <c r="G777" s="273">
        <f t="shared" si="63"/>
        <v>7.632638888891961</v>
      </c>
      <c r="H777" s="273">
        <f t="shared" si="60"/>
        <v>8.3163194444459805</v>
      </c>
      <c r="I777" s="77">
        <f t="shared" si="59"/>
        <v>1.0856948122087801E-5</v>
      </c>
      <c r="J777" s="229">
        <f t="shared" si="61"/>
        <v>9.0289848775060058E-5</v>
      </c>
    </row>
    <row r="778" spans="1:10">
      <c r="A778" s="30" t="s">
        <v>264</v>
      </c>
      <c r="B778" s="63">
        <v>453.81</v>
      </c>
      <c r="C778" s="219">
        <v>45042</v>
      </c>
      <c r="D778" s="49">
        <v>45042.332638888889</v>
      </c>
      <c r="E778" s="219">
        <v>45050</v>
      </c>
      <c r="F778" s="273">
        <f t="shared" si="62"/>
        <v>0.66631944444452529</v>
      </c>
      <c r="G778" s="273">
        <f t="shared" si="63"/>
        <v>7.6673611111109494</v>
      </c>
      <c r="H778" s="273">
        <f t="shared" si="60"/>
        <v>8.3336805555554747</v>
      </c>
      <c r="I778" s="77">
        <f t="shared" ref="I778:I841" si="64">+B778/B$3693</f>
        <v>4.2331743511338304E-5</v>
      </c>
      <c r="J778" s="229">
        <f t="shared" si="61"/>
        <v>3.5277922778320165E-4</v>
      </c>
    </row>
    <row r="779" spans="1:10">
      <c r="A779" s="30" t="s">
        <v>264</v>
      </c>
      <c r="B779" s="63">
        <v>7.51</v>
      </c>
      <c r="C779" s="219">
        <v>45043</v>
      </c>
      <c r="D779" s="49">
        <v>45043.347222222219</v>
      </c>
      <c r="E779" s="219">
        <v>45050</v>
      </c>
      <c r="F779" s="273">
        <f t="shared" si="62"/>
        <v>0.67361111110949423</v>
      </c>
      <c r="G779" s="273">
        <f t="shared" si="63"/>
        <v>6.6527777777810115</v>
      </c>
      <c r="H779" s="273">
        <f t="shared" si="60"/>
        <v>7.3263888888905058</v>
      </c>
      <c r="I779" s="77">
        <f t="shared" si="64"/>
        <v>7.0053853764824632E-7</v>
      </c>
      <c r="J779" s="229">
        <f t="shared" si="61"/>
        <v>5.1324177584657153E-6</v>
      </c>
    </row>
    <row r="780" spans="1:10">
      <c r="A780" s="30" t="s">
        <v>264</v>
      </c>
      <c r="B780" s="63">
        <v>29.28</v>
      </c>
      <c r="C780" s="219">
        <v>45043</v>
      </c>
      <c r="D780" s="49">
        <v>45043.347222222219</v>
      </c>
      <c r="E780" s="219">
        <v>45050</v>
      </c>
      <c r="F780" s="273">
        <f t="shared" si="62"/>
        <v>0.67361111110949423</v>
      </c>
      <c r="G780" s="273">
        <f t="shared" si="63"/>
        <v>6.6527777777810115</v>
      </c>
      <c r="H780" s="273">
        <f t="shared" si="60"/>
        <v>7.3263888888905058</v>
      </c>
      <c r="I780" s="77">
        <f t="shared" si="64"/>
        <v>2.7312607699521509E-6</v>
      </c>
      <c r="J780" s="229">
        <f t="shared" si="61"/>
        <v>2.0010278557639967E-5</v>
      </c>
    </row>
    <row r="781" spans="1:10">
      <c r="A781" s="30" t="s">
        <v>264</v>
      </c>
      <c r="B781" s="63">
        <v>21320.51</v>
      </c>
      <c r="C781" s="219">
        <v>45000</v>
      </c>
      <c r="D781" s="49">
        <v>45000.537499999999</v>
      </c>
      <c r="E781" s="219">
        <v>45008</v>
      </c>
      <c r="F781" s="273">
        <f t="shared" si="62"/>
        <v>0.7687499999992724</v>
      </c>
      <c r="G781" s="273">
        <f t="shared" si="63"/>
        <v>7.4625000000014552</v>
      </c>
      <c r="H781" s="273">
        <f t="shared" si="60"/>
        <v>8.2312500000007276</v>
      </c>
      <c r="I781" s="77">
        <f t="shared" si="64"/>
        <v>1.9887934616930505E-3</v>
      </c>
      <c r="J781" s="229">
        <f t="shared" si="61"/>
        <v>1.6370256181562369E-2</v>
      </c>
    </row>
    <row r="782" spans="1:10">
      <c r="A782" s="30" t="s">
        <v>264</v>
      </c>
      <c r="B782" s="63">
        <v>7.56</v>
      </c>
      <c r="C782" s="219">
        <v>45000</v>
      </c>
      <c r="D782" s="49">
        <v>45000.537499999999</v>
      </c>
      <c r="E782" s="219">
        <v>45008</v>
      </c>
      <c r="F782" s="273">
        <f t="shared" si="62"/>
        <v>0.7687499999992724</v>
      </c>
      <c r="G782" s="273">
        <f t="shared" si="63"/>
        <v>7.4625000000014552</v>
      </c>
      <c r="H782" s="273">
        <f t="shared" si="60"/>
        <v>8.2312500000007276</v>
      </c>
      <c r="I782" s="77">
        <f t="shared" si="64"/>
        <v>7.0520257584830113E-7</v>
      </c>
      <c r="J782" s="229">
        <f t="shared" si="61"/>
        <v>5.8046987024518415E-6</v>
      </c>
    </row>
    <row r="783" spans="1:10">
      <c r="A783" s="30" t="s">
        <v>264</v>
      </c>
      <c r="B783" s="63">
        <v>117.2</v>
      </c>
      <c r="C783" s="219">
        <v>45000</v>
      </c>
      <c r="D783" s="49">
        <v>45000.537499999999</v>
      </c>
      <c r="E783" s="219">
        <v>45008</v>
      </c>
      <c r="F783" s="273">
        <f t="shared" si="62"/>
        <v>0.7687499999992724</v>
      </c>
      <c r="G783" s="273">
        <f t="shared" si="63"/>
        <v>7.4625000000014552</v>
      </c>
      <c r="H783" s="273">
        <f t="shared" si="60"/>
        <v>8.2312500000007276</v>
      </c>
      <c r="I783" s="77">
        <f t="shared" si="64"/>
        <v>1.093250554092869E-5</v>
      </c>
      <c r="J783" s="229">
        <f t="shared" si="61"/>
        <v>8.998818623377724E-5</v>
      </c>
    </row>
    <row r="784" spans="1:10">
      <c r="A784" s="30" t="s">
        <v>264</v>
      </c>
      <c r="B784" s="63">
        <v>29.51</v>
      </c>
      <c r="C784" s="219">
        <v>45000</v>
      </c>
      <c r="D784" s="49">
        <v>45000.538194444445</v>
      </c>
      <c r="E784" s="219">
        <v>45008</v>
      </c>
      <c r="F784" s="273">
        <f t="shared" si="62"/>
        <v>0.76909722222262644</v>
      </c>
      <c r="G784" s="273">
        <f t="shared" si="63"/>
        <v>7.4618055555547471</v>
      </c>
      <c r="H784" s="273">
        <f t="shared" si="60"/>
        <v>8.2309027777773736</v>
      </c>
      <c r="I784" s="77">
        <f t="shared" si="64"/>
        <v>2.7527153456724035E-6</v>
      </c>
      <c r="J784" s="229">
        <f t="shared" si="61"/>
        <v>2.2657332385125388E-5</v>
      </c>
    </row>
    <row r="785" spans="1:10">
      <c r="A785" s="30" t="s">
        <v>264</v>
      </c>
      <c r="B785" s="63">
        <v>116.96</v>
      </c>
      <c r="C785" s="219">
        <v>45014</v>
      </c>
      <c r="D785" s="49">
        <v>45014.313194444447</v>
      </c>
      <c r="E785" s="219">
        <v>45022</v>
      </c>
      <c r="F785" s="273">
        <f t="shared" si="62"/>
        <v>0.65659722222335404</v>
      </c>
      <c r="G785" s="273">
        <f t="shared" si="63"/>
        <v>7.6868055555532919</v>
      </c>
      <c r="H785" s="273">
        <f t="shared" si="60"/>
        <v>8.343402777776646</v>
      </c>
      <c r="I785" s="77">
        <f t="shared" si="64"/>
        <v>1.0910118157568427E-5</v>
      </c>
      <c r="J785" s="229">
        <f t="shared" si="61"/>
        <v>9.1027510141727832E-5</v>
      </c>
    </row>
    <row r="786" spans="1:10">
      <c r="A786" s="30" t="s">
        <v>264</v>
      </c>
      <c r="B786" s="63">
        <v>21744.78</v>
      </c>
      <c r="C786" s="219">
        <v>45014</v>
      </c>
      <c r="D786" s="49">
        <v>45014.313888888886</v>
      </c>
      <c r="E786" s="219">
        <v>45022</v>
      </c>
      <c r="F786" s="273">
        <f t="shared" si="62"/>
        <v>0.6569444444430701</v>
      </c>
      <c r="G786" s="273">
        <f t="shared" si="63"/>
        <v>7.6861111111138598</v>
      </c>
      <c r="H786" s="273">
        <f t="shared" si="60"/>
        <v>8.3430555555569299</v>
      </c>
      <c r="I786" s="77">
        <f t="shared" si="64"/>
        <v>2.0283696914357966E-3</v>
      </c>
      <c r="J786" s="229">
        <f t="shared" si="61"/>
        <v>1.6922801022856718E-2</v>
      </c>
    </row>
    <row r="787" spans="1:10">
      <c r="A787" s="30" t="s">
        <v>264</v>
      </c>
      <c r="B787" s="63">
        <v>7.49</v>
      </c>
      <c r="C787" s="219">
        <v>45014</v>
      </c>
      <c r="D787" s="49">
        <v>45014.313888888886</v>
      </c>
      <c r="E787" s="219">
        <v>45022</v>
      </c>
      <c r="F787" s="273">
        <f t="shared" si="62"/>
        <v>0.6569444444430701</v>
      </c>
      <c r="G787" s="273">
        <f t="shared" si="63"/>
        <v>7.6861111111138598</v>
      </c>
      <c r="H787" s="273">
        <f t="shared" si="60"/>
        <v>8.3430555555569299</v>
      </c>
      <c r="I787" s="77">
        <f t="shared" si="64"/>
        <v>6.9867292236822439E-7</v>
      </c>
      <c r="J787" s="229">
        <f t="shared" si="61"/>
        <v>5.8290670064814101E-6</v>
      </c>
    </row>
    <row r="788" spans="1:10">
      <c r="A788" s="30" t="s">
        <v>264</v>
      </c>
      <c r="B788" s="63">
        <v>26794.799999999999</v>
      </c>
      <c r="C788" s="219">
        <v>44958</v>
      </c>
      <c r="D788" s="49">
        <v>44958.338194444441</v>
      </c>
      <c r="E788" s="219">
        <v>44966</v>
      </c>
      <c r="F788" s="273">
        <f t="shared" si="62"/>
        <v>0.66909722222044365</v>
      </c>
      <c r="G788" s="273">
        <f t="shared" si="63"/>
        <v>7.6618055555591127</v>
      </c>
      <c r="H788" s="273">
        <f t="shared" si="60"/>
        <v>8.3309027777795563</v>
      </c>
      <c r="I788" s="77">
        <f t="shared" si="64"/>
        <v>2.4994394152566216E-3</v>
      </c>
      <c r="J788" s="229">
        <f t="shared" si="61"/>
        <v>2.0822586767453098E-2</v>
      </c>
    </row>
    <row r="789" spans="1:10">
      <c r="A789" s="30" t="s">
        <v>264</v>
      </c>
      <c r="B789" s="63">
        <v>115.77</v>
      </c>
      <c r="C789" s="219">
        <v>44714</v>
      </c>
      <c r="D789" s="49">
        <v>44714.581250000003</v>
      </c>
      <c r="E789" s="219">
        <v>44966</v>
      </c>
      <c r="F789" s="273">
        <f t="shared" si="62"/>
        <v>0.79062500000145519</v>
      </c>
      <c r="G789" s="273">
        <f t="shared" si="63"/>
        <v>251.41874999999709</v>
      </c>
      <c r="H789" s="273">
        <f t="shared" si="60"/>
        <v>252.20937499999854</v>
      </c>
      <c r="I789" s="77">
        <f t="shared" si="64"/>
        <v>1.0799114048407119E-5</v>
      </c>
      <c r="J789" s="229">
        <f t="shared" si="61"/>
        <v>2.7236378047024636E-3</v>
      </c>
    </row>
    <row r="790" spans="1:10">
      <c r="A790" s="30" t="s">
        <v>264</v>
      </c>
      <c r="B790" s="63">
        <v>123.47</v>
      </c>
      <c r="C790" s="219">
        <v>44721</v>
      </c>
      <c r="D790" s="49">
        <v>44721.301388888889</v>
      </c>
      <c r="E790" s="219">
        <v>44966</v>
      </c>
      <c r="F790" s="273">
        <f t="shared" si="62"/>
        <v>0.65069444444452529</v>
      </c>
      <c r="G790" s="273">
        <f t="shared" si="63"/>
        <v>244.69861111111095</v>
      </c>
      <c r="H790" s="273">
        <f t="shared" si="60"/>
        <v>245.34930555555547</v>
      </c>
      <c r="I790" s="77">
        <f t="shared" si="64"/>
        <v>1.1517375931215575E-5</v>
      </c>
      <c r="J790" s="229">
        <f t="shared" si="61"/>
        <v>2.8257801865460104E-3</v>
      </c>
    </row>
    <row r="791" spans="1:10">
      <c r="A791" s="30" t="s">
        <v>264</v>
      </c>
      <c r="B791" s="63">
        <v>123.3</v>
      </c>
      <c r="C791" s="219">
        <v>44727</v>
      </c>
      <c r="D791" s="49">
        <v>44727.37222222222</v>
      </c>
      <c r="E791" s="219">
        <v>44966</v>
      </c>
      <c r="F791" s="273">
        <f t="shared" si="62"/>
        <v>0.68611111111022183</v>
      </c>
      <c r="G791" s="273">
        <f t="shared" si="63"/>
        <v>238.62777777777956</v>
      </c>
      <c r="H791" s="273">
        <f t="shared" si="60"/>
        <v>239.31388888888978</v>
      </c>
      <c r="I791" s="77">
        <f t="shared" si="64"/>
        <v>1.1501518201335389E-5</v>
      </c>
      <c r="J791" s="229">
        <f t="shared" si="61"/>
        <v>2.7524730488879207E-3</v>
      </c>
    </row>
    <row r="792" spans="1:10">
      <c r="A792" s="30" t="s">
        <v>264</v>
      </c>
      <c r="B792" s="63">
        <v>115.43</v>
      </c>
      <c r="C792" s="219">
        <v>44727</v>
      </c>
      <c r="D792" s="49">
        <v>44727.373611111114</v>
      </c>
      <c r="E792" s="219">
        <v>44966</v>
      </c>
      <c r="F792" s="273">
        <f t="shared" si="62"/>
        <v>0.6868055555569299</v>
      </c>
      <c r="G792" s="273">
        <f t="shared" si="63"/>
        <v>238.62638888888614</v>
      </c>
      <c r="H792" s="273">
        <f t="shared" si="60"/>
        <v>239.31319444444307</v>
      </c>
      <c r="I792" s="77">
        <f t="shared" si="64"/>
        <v>1.0767398588646747E-5</v>
      </c>
      <c r="J792" s="229">
        <f t="shared" si="61"/>
        <v>2.576780552105641E-3</v>
      </c>
    </row>
    <row r="793" spans="1:10">
      <c r="A793" s="30" t="s">
        <v>264</v>
      </c>
      <c r="B793" s="63">
        <v>122.7</v>
      </c>
      <c r="C793" s="219">
        <v>44791</v>
      </c>
      <c r="D793" s="49">
        <v>44791.578472222223</v>
      </c>
      <c r="E793" s="219">
        <v>44966</v>
      </c>
      <c r="F793" s="273">
        <f t="shared" si="62"/>
        <v>0.78923611111167702</v>
      </c>
      <c r="G793" s="273">
        <f t="shared" si="63"/>
        <v>174.42152777777665</v>
      </c>
      <c r="H793" s="273">
        <f t="shared" si="60"/>
        <v>175.21076388888832</v>
      </c>
      <c r="I793" s="77">
        <f t="shared" si="64"/>
        <v>1.1445549742934731E-5</v>
      </c>
      <c r="J793" s="229">
        <f t="shared" si="61"/>
        <v>2.0053835135878635E-3</v>
      </c>
    </row>
    <row r="794" spans="1:10">
      <c r="A794" s="30" t="s">
        <v>264</v>
      </c>
      <c r="B794" s="63">
        <v>115.72</v>
      </c>
      <c r="C794" s="219">
        <v>44876</v>
      </c>
      <c r="D794" s="49">
        <v>44876.510416666664</v>
      </c>
      <c r="E794" s="219">
        <v>44966</v>
      </c>
      <c r="F794" s="273">
        <f t="shared" si="62"/>
        <v>0.75520833333212067</v>
      </c>
      <c r="G794" s="273">
        <f t="shared" si="63"/>
        <v>89.489583333335759</v>
      </c>
      <c r="H794" s="273">
        <f t="shared" si="60"/>
        <v>90.244791666667879</v>
      </c>
      <c r="I794" s="77">
        <f t="shared" si="64"/>
        <v>1.0794450010207065E-5</v>
      </c>
      <c r="J794" s="229">
        <f t="shared" si="61"/>
        <v>9.7414289232739752E-4</v>
      </c>
    </row>
    <row r="795" spans="1:10">
      <c r="A795" s="30" t="s">
        <v>264</v>
      </c>
      <c r="B795" s="63">
        <v>116.1</v>
      </c>
      <c r="C795" s="219">
        <v>44895</v>
      </c>
      <c r="D795" s="49">
        <v>44895.245833333334</v>
      </c>
      <c r="E795" s="219">
        <v>44966</v>
      </c>
      <c r="F795" s="273">
        <f t="shared" si="62"/>
        <v>0.62291666666715173</v>
      </c>
      <c r="G795" s="273">
        <f t="shared" si="63"/>
        <v>70.754166666665697</v>
      </c>
      <c r="H795" s="273">
        <f t="shared" si="60"/>
        <v>71.377083333332848</v>
      </c>
      <c r="I795" s="77">
        <f t="shared" si="64"/>
        <v>1.0829896700527483E-5</v>
      </c>
      <c r="J795" s="229">
        <f t="shared" si="61"/>
        <v>7.7300643928493657E-4</v>
      </c>
    </row>
    <row r="796" spans="1:10">
      <c r="A796" s="30" t="s">
        <v>264</v>
      </c>
      <c r="B796" s="63">
        <v>116.28</v>
      </c>
      <c r="C796" s="219">
        <v>44902</v>
      </c>
      <c r="D796" s="49">
        <v>44902.549305555556</v>
      </c>
      <c r="E796" s="219">
        <v>44966</v>
      </c>
      <c r="F796" s="273">
        <f t="shared" si="62"/>
        <v>0.77465277777810115</v>
      </c>
      <c r="G796" s="273">
        <f t="shared" si="63"/>
        <v>63.450694444443798</v>
      </c>
      <c r="H796" s="273">
        <f t="shared" si="60"/>
        <v>64.225347222221899</v>
      </c>
      <c r="I796" s="77">
        <f t="shared" si="64"/>
        <v>1.084668723804768E-5</v>
      </c>
      <c r="J796" s="229">
        <f t="shared" si="61"/>
        <v>6.9663225407445525E-4</v>
      </c>
    </row>
    <row r="797" spans="1:10">
      <c r="A797" s="30" t="s">
        <v>264</v>
      </c>
      <c r="B797" s="63">
        <v>116.59</v>
      </c>
      <c r="C797" s="219">
        <v>44909</v>
      </c>
      <c r="D797" s="49">
        <v>44909.530555555553</v>
      </c>
      <c r="E797" s="219">
        <v>44966</v>
      </c>
      <c r="F797" s="273">
        <f t="shared" si="62"/>
        <v>0.76527777777664596</v>
      </c>
      <c r="G797" s="273">
        <f t="shared" si="63"/>
        <v>56.469444444446708</v>
      </c>
      <c r="H797" s="273">
        <f t="shared" si="60"/>
        <v>57.234722222223354</v>
      </c>
      <c r="I797" s="77">
        <f t="shared" si="64"/>
        <v>1.0875604274888021E-5</v>
      </c>
      <c r="J797" s="229">
        <f t="shared" si="61"/>
        <v>6.2246218967204072E-4</v>
      </c>
    </row>
    <row r="798" spans="1:10">
      <c r="A798" s="30" t="s">
        <v>264</v>
      </c>
      <c r="B798" s="63">
        <v>114.84</v>
      </c>
      <c r="C798" s="219">
        <v>44733</v>
      </c>
      <c r="D798" s="49">
        <v>44733.542361111111</v>
      </c>
      <c r="E798" s="219">
        <v>44966</v>
      </c>
      <c r="F798" s="273">
        <f t="shared" si="62"/>
        <v>0.77118055555547471</v>
      </c>
      <c r="G798" s="273">
        <f t="shared" si="63"/>
        <v>232.45763888888905</v>
      </c>
      <c r="H798" s="273">
        <f t="shared" si="60"/>
        <v>233.22881944444453</v>
      </c>
      <c r="I798" s="77">
        <f t="shared" si="64"/>
        <v>1.07123629378861E-5</v>
      </c>
      <c r="J798" s="229">
        <f t="shared" si="61"/>
        <v>2.4984317614635963E-3</v>
      </c>
    </row>
    <row r="799" spans="1:10">
      <c r="A799" s="30" t="s">
        <v>264</v>
      </c>
      <c r="B799" s="63">
        <v>116.05</v>
      </c>
      <c r="C799" s="219">
        <v>44706</v>
      </c>
      <c r="D799" s="49">
        <v>44706.427083333336</v>
      </c>
      <c r="E799" s="219">
        <v>44966</v>
      </c>
      <c r="F799" s="273">
        <f t="shared" si="62"/>
        <v>0.71354166666787933</v>
      </c>
      <c r="G799" s="273">
        <f t="shared" si="63"/>
        <v>259.57291666666424</v>
      </c>
      <c r="H799" s="273">
        <f t="shared" si="60"/>
        <v>260.28645833333212</v>
      </c>
      <c r="I799" s="77">
        <f t="shared" si="64"/>
        <v>1.0825232662327427E-5</v>
      </c>
      <c r="J799" s="229">
        <f t="shared" si="61"/>
        <v>2.8176614703115136E-3</v>
      </c>
    </row>
    <row r="800" spans="1:10">
      <c r="A800" s="30" t="s">
        <v>264</v>
      </c>
      <c r="B800" s="63">
        <v>123.61</v>
      </c>
      <c r="C800" s="219">
        <v>44707</v>
      </c>
      <c r="D800" s="49">
        <v>44707.26458333333</v>
      </c>
      <c r="E800" s="219">
        <v>44966</v>
      </c>
      <c r="F800" s="273">
        <f t="shared" si="62"/>
        <v>0.63229166666496894</v>
      </c>
      <c r="G800" s="273">
        <f t="shared" si="63"/>
        <v>258.73541666667006</v>
      </c>
      <c r="H800" s="273">
        <f t="shared" si="60"/>
        <v>259.36770833333503</v>
      </c>
      <c r="I800" s="77">
        <f t="shared" si="64"/>
        <v>1.1530435238175729E-5</v>
      </c>
      <c r="J800" s="229">
        <f t="shared" si="61"/>
        <v>2.9906225638115709E-3</v>
      </c>
    </row>
    <row r="801" spans="1:10">
      <c r="A801" s="30" t="s">
        <v>264</v>
      </c>
      <c r="B801" s="63">
        <v>117.77</v>
      </c>
      <c r="C801" s="219">
        <v>44922</v>
      </c>
      <c r="D801" s="49">
        <v>44922.438194444447</v>
      </c>
      <c r="E801" s="219">
        <v>44966</v>
      </c>
      <c r="F801" s="273">
        <f t="shared" si="62"/>
        <v>0.71909722222335404</v>
      </c>
      <c r="G801" s="273">
        <f t="shared" si="63"/>
        <v>43.561805555553292</v>
      </c>
      <c r="H801" s="273">
        <f t="shared" si="60"/>
        <v>44.280902777776646</v>
      </c>
      <c r="I801" s="77">
        <f t="shared" si="64"/>
        <v>1.0985675576409316E-5</v>
      </c>
      <c r="J801" s="229">
        <f t="shared" si="61"/>
        <v>4.8645563214717635E-4</v>
      </c>
    </row>
    <row r="802" spans="1:10">
      <c r="A802" s="30" t="s">
        <v>264</v>
      </c>
      <c r="B802" s="63">
        <v>117.51</v>
      </c>
      <c r="C802" s="219">
        <v>44922</v>
      </c>
      <c r="D802" s="49">
        <v>44922.438888888886</v>
      </c>
      <c r="E802" s="219">
        <v>44966</v>
      </c>
      <c r="F802" s="273">
        <f t="shared" si="62"/>
        <v>0.7194444444430701</v>
      </c>
      <c r="G802" s="273">
        <f t="shared" si="63"/>
        <v>43.56111111111386</v>
      </c>
      <c r="H802" s="273">
        <f t="shared" si="60"/>
        <v>44.28055555555693</v>
      </c>
      <c r="I802" s="77">
        <f t="shared" si="64"/>
        <v>1.0961422577769032E-5</v>
      </c>
      <c r="J802" s="229">
        <f t="shared" si="61"/>
        <v>4.8537788142283766E-4</v>
      </c>
    </row>
    <row r="803" spans="1:10">
      <c r="A803" s="30" t="s">
        <v>264</v>
      </c>
      <c r="B803" s="63">
        <v>117.83</v>
      </c>
      <c r="C803" s="219">
        <v>44923</v>
      </c>
      <c r="D803" s="49">
        <v>44923.45</v>
      </c>
      <c r="E803" s="219">
        <v>44966</v>
      </c>
      <c r="F803" s="273">
        <f t="shared" si="62"/>
        <v>0.72499999999854481</v>
      </c>
      <c r="G803" s="273">
        <f t="shared" si="63"/>
        <v>42.55000000000291</v>
      </c>
      <c r="H803" s="273">
        <f t="shared" si="60"/>
        <v>43.275000000001455</v>
      </c>
      <c r="I803" s="77">
        <f t="shared" si="64"/>
        <v>1.0991272422249383E-5</v>
      </c>
      <c r="J803" s="229">
        <f t="shared" si="61"/>
        <v>4.7564731407285805E-4</v>
      </c>
    </row>
    <row r="804" spans="1:10">
      <c r="A804" s="30" t="s">
        <v>264</v>
      </c>
      <c r="B804" s="63">
        <v>117.71</v>
      </c>
      <c r="C804" s="219">
        <v>44923</v>
      </c>
      <c r="D804" s="49">
        <v>44923.459027777775</v>
      </c>
      <c r="E804" s="219">
        <v>44966</v>
      </c>
      <c r="F804" s="273">
        <f t="shared" si="62"/>
        <v>0.72951388888759539</v>
      </c>
      <c r="G804" s="273">
        <f t="shared" si="63"/>
        <v>42.540972222224809</v>
      </c>
      <c r="H804" s="273">
        <f t="shared" si="60"/>
        <v>43.270486111112405</v>
      </c>
      <c r="I804" s="77">
        <f t="shared" si="64"/>
        <v>1.0980078730569249E-5</v>
      </c>
      <c r="J804" s="229">
        <f t="shared" si="61"/>
        <v>4.7511334421001741E-4</v>
      </c>
    </row>
    <row r="805" spans="1:10">
      <c r="A805" s="30" t="s">
        <v>264</v>
      </c>
      <c r="B805" s="63">
        <v>117.54</v>
      </c>
      <c r="C805" s="219">
        <v>44923</v>
      </c>
      <c r="D805" s="49">
        <v>44923.463888888888</v>
      </c>
      <c r="E805" s="219">
        <v>44966</v>
      </c>
      <c r="F805" s="273">
        <f t="shared" si="62"/>
        <v>0.73194444444379769</v>
      </c>
      <c r="G805" s="273">
        <f t="shared" si="63"/>
        <v>42.536111111112405</v>
      </c>
      <c r="H805" s="273">
        <f t="shared" si="60"/>
        <v>43.268055555556202</v>
      </c>
      <c r="I805" s="77">
        <f t="shared" si="64"/>
        <v>1.0964221000689065E-5</v>
      </c>
      <c r="J805" s="229">
        <f t="shared" si="61"/>
        <v>4.7440052338121048E-4</v>
      </c>
    </row>
    <row r="806" spans="1:10">
      <c r="A806" s="30" t="s">
        <v>264</v>
      </c>
      <c r="B806" s="63">
        <v>117.3</v>
      </c>
      <c r="C806" s="219">
        <v>44924</v>
      </c>
      <c r="D806" s="49">
        <v>44924.481249999997</v>
      </c>
      <c r="E806" s="219">
        <v>44966</v>
      </c>
      <c r="F806" s="273">
        <f t="shared" si="62"/>
        <v>0.74062499999854481</v>
      </c>
      <c r="G806" s="273">
        <f t="shared" si="63"/>
        <v>41.51875000000291</v>
      </c>
      <c r="H806" s="273">
        <f t="shared" si="60"/>
        <v>42.259375000001455</v>
      </c>
      <c r="I806" s="77">
        <f t="shared" si="64"/>
        <v>1.0941833617328801E-5</v>
      </c>
      <c r="J806" s="229">
        <f t="shared" si="61"/>
        <v>4.6239505002232021E-4</v>
      </c>
    </row>
    <row r="807" spans="1:10">
      <c r="A807" s="30" t="s">
        <v>264</v>
      </c>
      <c r="B807" s="63">
        <v>457.08</v>
      </c>
      <c r="C807" s="219">
        <v>44965</v>
      </c>
      <c r="D807" s="49">
        <v>44965.574305555558</v>
      </c>
      <c r="E807" s="219">
        <v>44973</v>
      </c>
      <c r="F807" s="273">
        <f t="shared" si="62"/>
        <v>0.78715277777882875</v>
      </c>
      <c r="G807" s="273">
        <f t="shared" si="63"/>
        <v>7.4256944444423425</v>
      </c>
      <c r="H807" s="273">
        <f t="shared" si="60"/>
        <v>8.2128472222211713</v>
      </c>
      <c r="I807" s="77">
        <f t="shared" si="64"/>
        <v>4.2636771609621889E-5</v>
      </c>
      <c r="J807" s="229">
        <f t="shared" si="61"/>
        <v>3.5016929127856166E-4</v>
      </c>
    </row>
    <row r="808" spans="1:10">
      <c r="A808" s="30" t="s">
        <v>264</v>
      </c>
      <c r="B808" s="63">
        <v>16.170000000000002</v>
      </c>
      <c r="C808" s="219">
        <v>44965</v>
      </c>
      <c r="D808" s="49">
        <v>44965.574305555558</v>
      </c>
      <c r="E808" s="219">
        <v>44973</v>
      </c>
      <c r="F808" s="273">
        <f t="shared" si="62"/>
        <v>0.78715277777882875</v>
      </c>
      <c r="G808" s="273">
        <f t="shared" si="63"/>
        <v>7.4256944444423425</v>
      </c>
      <c r="H808" s="273">
        <f t="shared" si="60"/>
        <v>8.2128472222211713</v>
      </c>
      <c r="I808" s="77">
        <f t="shared" si="64"/>
        <v>1.5083499538977555E-6</v>
      </c>
      <c r="J808" s="229">
        <f t="shared" si="61"/>
        <v>1.2387847729006613E-5</v>
      </c>
    </row>
    <row r="809" spans="1:10">
      <c r="A809" s="30" t="s">
        <v>264</v>
      </c>
      <c r="B809" s="63">
        <v>16.16</v>
      </c>
      <c r="C809" s="219">
        <v>44965</v>
      </c>
      <c r="D809" s="49">
        <v>44965.575694444444</v>
      </c>
      <c r="E809" s="219">
        <v>44973</v>
      </c>
      <c r="F809" s="273">
        <f t="shared" si="62"/>
        <v>0.78784722222189885</v>
      </c>
      <c r="G809" s="273">
        <f t="shared" si="63"/>
        <v>7.4243055555562023</v>
      </c>
      <c r="H809" s="273">
        <f t="shared" si="60"/>
        <v>8.2121527777781012</v>
      </c>
      <c r="I809" s="77">
        <f t="shared" si="64"/>
        <v>1.5074171462577444E-6</v>
      </c>
      <c r="J809" s="229">
        <f t="shared" si="61"/>
        <v>1.2379139904910874E-5</v>
      </c>
    </row>
    <row r="810" spans="1:10">
      <c r="A810" s="30" t="s">
        <v>264</v>
      </c>
      <c r="B810" s="63">
        <v>7.43</v>
      </c>
      <c r="C810" s="219">
        <v>45148</v>
      </c>
      <c r="D810" s="49">
        <v>45148.543749999997</v>
      </c>
      <c r="E810" s="219">
        <v>45155</v>
      </c>
      <c r="F810" s="273">
        <f t="shared" si="62"/>
        <v>0.77187499999854481</v>
      </c>
      <c r="G810" s="273">
        <f t="shared" si="63"/>
        <v>6.4562500000029104</v>
      </c>
      <c r="H810" s="273">
        <f t="shared" si="60"/>
        <v>7.2281250000014552</v>
      </c>
      <c r="I810" s="77">
        <f t="shared" si="64"/>
        <v>6.9307607652815841E-7</v>
      </c>
      <c r="J810" s="229">
        <f t="shared" si="61"/>
        <v>5.0096405156561032E-6</v>
      </c>
    </row>
    <row r="811" spans="1:10">
      <c r="A811" s="30" t="s">
        <v>264</v>
      </c>
      <c r="B811" s="63">
        <v>449.45</v>
      </c>
      <c r="C811" s="219">
        <v>45148</v>
      </c>
      <c r="D811" s="49">
        <v>45148.543749999997</v>
      </c>
      <c r="E811" s="219">
        <v>45155</v>
      </c>
      <c r="F811" s="273">
        <f t="shared" si="62"/>
        <v>0.77187499999854481</v>
      </c>
      <c r="G811" s="273">
        <f t="shared" si="63"/>
        <v>6.4562500000029104</v>
      </c>
      <c r="H811" s="273">
        <f t="shared" si="60"/>
        <v>7.2281250000014552</v>
      </c>
      <c r="I811" s="77">
        <f t="shared" si="64"/>
        <v>4.1925039380293517E-5</v>
      </c>
      <c r="J811" s="229">
        <f t="shared" si="61"/>
        <v>3.0303942527074506E-4</v>
      </c>
    </row>
    <row r="812" spans="1:10">
      <c r="A812" s="30" t="s">
        <v>264</v>
      </c>
      <c r="B812" s="63">
        <v>28.92</v>
      </c>
      <c r="C812" s="219">
        <v>45154</v>
      </c>
      <c r="D812" s="49">
        <v>45154.277083333334</v>
      </c>
      <c r="E812" s="219">
        <v>45162</v>
      </c>
      <c r="F812" s="273">
        <f t="shared" si="62"/>
        <v>0.63854166666715173</v>
      </c>
      <c r="G812" s="273">
        <f t="shared" si="63"/>
        <v>7.7229166666656965</v>
      </c>
      <c r="H812" s="273">
        <f t="shared" si="60"/>
        <v>8.3614583333328483</v>
      </c>
      <c r="I812" s="77">
        <f t="shared" si="64"/>
        <v>2.6976796949117554E-6</v>
      </c>
      <c r="J812" s="229">
        <f t="shared" si="61"/>
        <v>2.2556536365682712E-5</v>
      </c>
    </row>
    <row r="813" spans="1:10">
      <c r="A813" s="30" t="s">
        <v>264</v>
      </c>
      <c r="B813" s="63">
        <v>449.27</v>
      </c>
      <c r="C813" s="219">
        <v>45154</v>
      </c>
      <c r="D813" s="49">
        <v>45154.277777777781</v>
      </c>
      <c r="E813" s="219">
        <v>45162</v>
      </c>
      <c r="F813" s="273">
        <f t="shared" si="62"/>
        <v>0.63888888889050577</v>
      </c>
      <c r="G813" s="273">
        <f t="shared" si="63"/>
        <v>7.7222222222189885</v>
      </c>
      <c r="H813" s="273">
        <f t="shared" si="60"/>
        <v>8.3611111111094942</v>
      </c>
      <c r="I813" s="77">
        <f t="shared" si="64"/>
        <v>4.1908248842773318E-5</v>
      </c>
      <c r="J813" s="229">
        <f t="shared" si="61"/>
        <v>3.5039952504645357E-4</v>
      </c>
    </row>
    <row r="814" spans="1:10">
      <c r="A814" s="30" t="s">
        <v>264</v>
      </c>
      <c r="B814" s="63">
        <v>15.89</v>
      </c>
      <c r="C814" s="219">
        <v>45154</v>
      </c>
      <c r="D814" s="49">
        <v>45154.277777777781</v>
      </c>
      <c r="E814" s="219">
        <v>45162</v>
      </c>
      <c r="F814" s="273">
        <f t="shared" si="62"/>
        <v>0.63888888889050577</v>
      </c>
      <c r="G814" s="273">
        <f t="shared" si="63"/>
        <v>7.7222222222189885</v>
      </c>
      <c r="H814" s="273">
        <f t="shared" si="60"/>
        <v>8.3611111111094942</v>
      </c>
      <c r="I814" s="77">
        <f t="shared" si="64"/>
        <v>1.4822313399774479E-6</v>
      </c>
      <c r="J814" s="229">
        <f t="shared" si="61"/>
        <v>1.2393100925920155E-5</v>
      </c>
    </row>
    <row r="815" spans="1:10">
      <c r="A815" s="30" t="s">
        <v>264</v>
      </c>
      <c r="B815" s="63">
        <v>115.06</v>
      </c>
      <c r="C815" s="219">
        <v>45161</v>
      </c>
      <c r="D815" s="49">
        <v>45161.304166666669</v>
      </c>
      <c r="E815" s="219">
        <v>45169</v>
      </c>
      <c r="F815" s="273">
        <f t="shared" si="62"/>
        <v>0.65208333333430346</v>
      </c>
      <c r="G815" s="273">
        <f t="shared" si="63"/>
        <v>7.6958333333313931</v>
      </c>
      <c r="H815" s="273">
        <f t="shared" si="60"/>
        <v>8.3479166666656965</v>
      </c>
      <c r="I815" s="77">
        <f t="shared" si="64"/>
        <v>1.073288470596634E-5</v>
      </c>
      <c r="J815" s="229">
        <f t="shared" si="61"/>
        <v>8.9597227118337771E-5</v>
      </c>
    </row>
    <row r="816" spans="1:10">
      <c r="A816" s="30" t="s">
        <v>264</v>
      </c>
      <c r="B816" s="63">
        <v>28.56</v>
      </c>
      <c r="C816" s="219">
        <v>45161</v>
      </c>
      <c r="D816" s="49">
        <v>45161.019444444442</v>
      </c>
      <c r="E816" s="219">
        <v>45169</v>
      </c>
      <c r="F816" s="273">
        <f t="shared" si="62"/>
        <v>0.50972222222117125</v>
      </c>
      <c r="G816" s="273">
        <f t="shared" si="63"/>
        <v>7.9805555555576575</v>
      </c>
      <c r="H816" s="273">
        <f t="shared" si="60"/>
        <v>8.4902777777788287</v>
      </c>
      <c r="I816" s="77">
        <f t="shared" si="64"/>
        <v>2.66409861987136E-6</v>
      </c>
      <c r="J816" s="229">
        <f t="shared" si="61"/>
        <v>2.2618937310105056E-5</v>
      </c>
    </row>
    <row r="817" spans="1:10">
      <c r="A817" s="30" t="s">
        <v>264</v>
      </c>
      <c r="B817" s="63">
        <v>15.67</v>
      </c>
      <c r="C817" s="219">
        <v>45161</v>
      </c>
      <c r="D817" s="49">
        <v>45161.019444444442</v>
      </c>
      <c r="E817" s="219">
        <v>45169</v>
      </c>
      <c r="F817" s="273">
        <f t="shared" si="62"/>
        <v>0.50972222222117125</v>
      </c>
      <c r="G817" s="273">
        <f t="shared" si="63"/>
        <v>7.9805555555576575</v>
      </c>
      <c r="H817" s="273">
        <f t="shared" si="60"/>
        <v>8.4902777777788287</v>
      </c>
      <c r="I817" s="77">
        <f t="shared" si="64"/>
        <v>1.4617095718972063E-6</v>
      </c>
      <c r="J817" s="229">
        <f t="shared" si="61"/>
        <v>1.2410320295845456E-5</v>
      </c>
    </row>
    <row r="818" spans="1:10">
      <c r="A818" s="30" t="s">
        <v>264</v>
      </c>
      <c r="B818" s="63">
        <v>115.07</v>
      </c>
      <c r="C818" s="219">
        <v>45168</v>
      </c>
      <c r="D818" s="49">
        <v>45168.654861111114</v>
      </c>
      <c r="E818" s="219">
        <v>45176</v>
      </c>
      <c r="F818" s="273">
        <f t="shared" si="62"/>
        <v>0.8274305555569299</v>
      </c>
      <c r="G818" s="273">
        <f t="shared" si="63"/>
        <v>7.3451388888861402</v>
      </c>
      <c r="H818" s="273">
        <f t="shared" si="60"/>
        <v>8.1725694444430701</v>
      </c>
      <c r="I818" s="77">
        <f t="shared" si="64"/>
        <v>1.0733817513606351E-5</v>
      </c>
      <c r="J818" s="229">
        <f t="shared" si="61"/>
        <v>8.7722869033927148E-5</v>
      </c>
    </row>
    <row r="819" spans="1:10">
      <c r="A819" s="30" t="s">
        <v>264</v>
      </c>
      <c r="B819" s="63">
        <v>15.89</v>
      </c>
      <c r="C819" s="219">
        <v>45168</v>
      </c>
      <c r="D819" s="49">
        <v>45168.573611111111</v>
      </c>
      <c r="E819" s="219">
        <v>45180</v>
      </c>
      <c r="F819" s="273">
        <f t="shared" si="62"/>
        <v>0.78680555555547471</v>
      </c>
      <c r="G819" s="273">
        <f t="shared" si="63"/>
        <v>11.426388888889051</v>
      </c>
      <c r="H819" s="273">
        <f t="shared" si="60"/>
        <v>12.213194444444525</v>
      </c>
      <c r="I819" s="77">
        <f t="shared" si="64"/>
        <v>1.4822313399774479E-6</v>
      </c>
      <c r="J819" s="229">
        <f t="shared" si="61"/>
        <v>1.8102779566794131E-5</v>
      </c>
    </row>
    <row r="820" spans="1:10">
      <c r="A820" s="30" t="s">
        <v>264</v>
      </c>
      <c r="B820" s="63">
        <v>15.87</v>
      </c>
      <c r="C820" s="219">
        <v>45175</v>
      </c>
      <c r="D820" s="49">
        <v>45175.620138888888</v>
      </c>
      <c r="E820" s="219">
        <v>45183</v>
      </c>
      <c r="F820" s="273">
        <f t="shared" si="62"/>
        <v>0.81006944444379769</v>
      </c>
      <c r="G820" s="273">
        <f t="shared" si="63"/>
        <v>7.3798611111124046</v>
      </c>
      <c r="H820" s="273">
        <f t="shared" si="60"/>
        <v>8.1899305555562023</v>
      </c>
      <c r="I820" s="77">
        <f t="shared" si="64"/>
        <v>1.4803657246974258E-6</v>
      </c>
      <c r="J820" s="229">
        <f t="shared" si="61"/>
        <v>1.2124092482097548E-5</v>
      </c>
    </row>
    <row r="821" spans="1:10">
      <c r="A821" s="30" t="s">
        <v>264</v>
      </c>
      <c r="B821" s="63">
        <v>449.03</v>
      </c>
      <c r="C821" s="219">
        <v>45175</v>
      </c>
      <c r="D821" s="49">
        <v>45175.472222222219</v>
      </c>
      <c r="E821" s="219">
        <v>45183</v>
      </c>
      <c r="F821" s="273">
        <f t="shared" si="62"/>
        <v>0.73611111110949423</v>
      </c>
      <c r="G821" s="273">
        <f t="shared" si="63"/>
        <v>7.5277777777810115</v>
      </c>
      <c r="H821" s="273">
        <f t="shared" si="60"/>
        <v>8.2638888888905058</v>
      </c>
      <c r="I821" s="77">
        <f t="shared" si="64"/>
        <v>4.188586145941305E-5</v>
      </c>
      <c r="J821" s="229">
        <f t="shared" si="61"/>
        <v>3.4614010511605056E-4</v>
      </c>
    </row>
    <row r="822" spans="1:10">
      <c r="A822" s="30" t="s">
        <v>264</v>
      </c>
      <c r="B822" s="63">
        <v>450.42</v>
      </c>
      <c r="C822" s="219">
        <v>45182</v>
      </c>
      <c r="D822" s="49">
        <v>45182.60833333333</v>
      </c>
      <c r="E822" s="219">
        <v>45190</v>
      </c>
      <c r="F822" s="273">
        <f t="shared" si="62"/>
        <v>0.80416666666496894</v>
      </c>
      <c r="G822" s="273">
        <f t="shared" si="63"/>
        <v>7.3916666666700621</v>
      </c>
      <c r="H822" s="273">
        <f t="shared" si="60"/>
        <v>8.1958333333350311</v>
      </c>
      <c r="I822" s="77">
        <f t="shared" si="64"/>
        <v>4.2015521721374581E-5</v>
      </c>
      <c r="J822" s="229">
        <f t="shared" si="61"/>
        <v>3.4435221344150386E-4</v>
      </c>
    </row>
    <row r="823" spans="1:10">
      <c r="A823" s="30" t="s">
        <v>264</v>
      </c>
      <c r="B823" s="63">
        <v>15.93</v>
      </c>
      <c r="C823" s="219">
        <v>45182</v>
      </c>
      <c r="D823" s="49">
        <v>45182.60833333333</v>
      </c>
      <c r="E823" s="219">
        <v>45190</v>
      </c>
      <c r="F823" s="273">
        <f t="shared" si="62"/>
        <v>0.80416666666496894</v>
      </c>
      <c r="G823" s="273">
        <f t="shared" si="63"/>
        <v>7.3916666666700621</v>
      </c>
      <c r="H823" s="273">
        <f t="shared" si="60"/>
        <v>8.1958333333350311</v>
      </c>
      <c r="I823" s="77">
        <f t="shared" si="64"/>
        <v>1.4859625705374917E-6</v>
      </c>
      <c r="J823" s="229">
        <f t="shared" si="61"/>
        <v>1.2178701567699383E-5</v>
      </c>
    </row>
    <row r="824" spans="1:10">
      <c r="A824" s="30" t="s">
        <v>264</v>
      </c>
      <c r="B824" s="63">
        <v>29.04</v>
      </c>
      <c r="C824" s="219">
        <v>45182</v>
      </c>
      <c r="D824" s="49">
        <v>45182.60833333333</v>
      </c>
      <c r="E824" s="219">
        <v>45190</v>
      </c>
      <c r="F824" s="273">
        <f t="shared" si="62"/>
        <v>0.80416666666496894</v>
      </c>
      <c r="G824" s="273">
        <f t="shared" si="63"/>
        <v>7.3916666666700621</v>
      </c>
      <c r="H824" s="273">
        <f t="shared" si="60"/>
        <v>8.1958333333350311</v>
      </c>
      <c r="I824" s="77">
        <f t="shared" si="64"/>
        <v>2.708873386591887E-6</v>
      </c>
      <c r="J824" s="229">
        <f t="shared" si="61"/>
        <v>2.2201474797613938E-5</v>
      </c>
    </row>
    <row r="825" spans="1:10">
      <c r="A825" s="30" t="s">
        <v>264</v>
      </c>
      <c r="B825" s="63">
        <v>7.45</v>
      </c>
      <c r="C825" s="219">
        <v>45182</v>
      </c>
      <c r="D825" s="49">
        <v>45182.438194444447</v>
      </c>
      <c r="E825" s="219">
        <v>45190</v>
      </c>
      <c r="F825" s="273">
        <f t="shared" si="62"/>
        <v>0.71909722222335404</v>
      </c>
      <c r="G825" s="273">
        <f t="shared" si="63"/>
        <v>7.5618055555532919</v>
      </c>
      <c r="H825" s="273">
        <f t="shared" si="60"/>
        <v>8.280902777776646</v>
      </c>
      <c r="I825" s="77">
        <f t="shared" si="64"/>
        <v>6.9494169180818044E-7</v>
      </c>
      <c r="J825" s="229">
        <f t="shared" si="61"/>
        <v>5.754744586087163E-6</v>
      </c>
    </row>
    <row r="826" spans="1:10">
      <c r="A826" s="30" t="s">
        <v>264</v>
      </c>
      <c r="B826" s="63">
        <v>15.95</v>
      </c>
      <c r="C826" s="219">
        <v>45182</v>
      </c>
      <c r="D826" s="49">
        <v>45182.438194444447</v>
      </c>
      <c r="E826" s="219">
        <v>45190</v>
      </c>
      <c r="F826" s="273">
        <f t="shared" si="62"/>
        <v>0.71909722222335404</v>
      </c>
      <c r="G826" s="273">
        <f t="shared" si="63"/>
        <v>7.5618055555532919</v>
      </c>
      <c r="H826" s="273">
        <f t="shared" si="60"/>
        <v>8.280902777776646</v>
      </c>
      <c r="I826" s="77">
        <f t="shared" si="64"/>
        <v>1.4878281858175137E-6</v>
      </c>
      <c r="J826" s="229">
        <f t="shared" si="61"/>
        <v>1.2320560556790637E-5</v>
      </c>
    </row>
    <row r="827" spans="1:10">
      <c r="A827" s="30" t="s">
        <v>264</v>
      </c>
      <c r="B827" s="63">
        <v>7.44</v>
      </c>
      <c r="C827" s="219">
        <v>45189</v>
      </c>
      <c r="D827" s="49">
        <v>45189.688194444447</v>
      </c>
      <c r="E827" s="219">
        <v>45197</v>
      </c>
      <c r="F827" s="273">
        <f t="shared" si="62"/>
        <v>0.84409722222335404</v>
      </c>
      <c r="G827" s="273">
        <f t="shared" si="63"/>
        <v>7.3118055555532919</v>
      </c>
      <c r="H827" s="273">
        <f t="shared" si="60"/>
        <v>8.155902777776646</v>
      </c>
      <c r="I827" s="77">
        <f t="shared" si="64"/>
        <v>6.9400888416816948E-7</v>
      </c>
      <c r="J827" s="229">
        <f t="shared" si="61"/>
        <v>5.6602689861888441E-6</v>
      </c>
    </row>
    <row r="828" spans="1:10">
      <c r="A828" s="30" t="s">
        <v>264</v>
      </c>
      <c r="B828" s="63">
        <v>15.92</v>
      </c>
      <c r="C828" s="219">
        <v>45189</v>
      </c>
      <c r="D828" s="49">
        <v>45189.688194444447</v>
      </c>
      <c r="E828" s="219">
        <v>45197</v>
      </c>
      <c r="F828" s="273">
        <f t="shared" si="62"/>
        <v>0.84409722222335404</v>
      </c>
      <c r="G828" s="273">
        <f t="shared" si="63"/>
        <v>7.3118055555532919</v>
      </c>
      <c r="H828" s="273">
        <f t="shared" si="60"/>
        <v>8.155902777776646</v>
      </c>
      <c r="I828" s="77">
        <f t="shared" si="64"/>
        <v>1.4850297628974809E-6</v>
      </c>
      <c r="J828" s="229">
        <f t="shared" si="61"/>
        <v>1.2111758368296558E-5</v>
      </c>
    </row>
    <row r="829" spans="1:10">
      <c r="A829" s="30" t="s">
        <v>264</v>
      </c>
      <c r="B829" s="63">
        <v>115.43</v>
      </c>
      <c r="C829" s="219">
        <v>45189</v>
      </c>
      <c r="D829" s="49">
        <v>45189.921527777777</v>
      </c>
      <c r="E829" s="219">
        <v>45197</v>
      </c>
      <c r="F829" s="273">
        <f t="shared" si="62"/>
        <v>0.96076388888832298</v>
      </c>
      <c r="G829" s="273">
        <f t="shared" si="63"/>
        <v>7.078472222223354</v>
      </c>
      <c r="H829" s="273">
        <f t="shared" si="60"/>
        <v>8.039236111111677</v>
      </c>
      <c r="I829" s="77">
        <f t="shared" si="64"/>
        <v>1.0767398588646747E-5</v>
      </c>
      <c r="J829" s="229">
        <f t="shared" si="61"/>
        <v>8.6561659556581836E-5</v>
      </c>
    </row>
    <row r="830" spans="1:10">
      <c r="A830" s="30" t="s">
        <v>264</v>
      </c>
      <c r="B830" s="63">
        <v>29.01</v>
      </c>
      <c r="C830" s="219">
        <v>45189</v>
      </c>
      <c r="D830" s="49">
        <v>45189.688194444447</v>
      </c>
      <c r="E830" s="219">
        <v>45197</v>
      </c>
      <c r="F830" s="273">
        <f t="shared" si="62"/>
        <v>0.84409722222335404</v>
      </c>
      <c r="G830" s="273">
        <f t="shared" si="63"/>
        <v>7.3118055555532919</v>
      </c>
      <c r="H830" s="273">
        <f t="shared" si="60"/>
        <v>8.155902777776646</v>
      </c>
      <c r="I830" s="77">
        <f t="shared" si="64"/>
        <v>2.7060749636718544E-6</v>
      </c>
      <c r="J830" s="229">
        <f t="shared" si="61"/>
        <v>2.2070484313083114E-5</v>
      </c>
    </row>
    <row r="831" spans="1:10">
      <c r="A831" s="30" t="s">
        <v>264</v>
      </c>
      <c r="B831" s="63">
        <v>453.99</v>
      </c>
      <c r="C831" s="219">
        <v>45231</v>
      </c>
      <c r="D831" s="49">
        <v>45231.52847222222</v>
      </c>
      <c r="E831" s="219">
        <v>45239</v>
      </c>
      <c r="F831" s="273">
        <f t="shared" si="62"/>
        <v>0.76423611111022183</v>
      </c>
      <c r="G831" s="273">
        <f t="shared" si="63"/>
        <v>7.4715277777795563</v>
      </c>
      <c r="H831" s="273">
        <f t="shared" si="60"/>
        <v>8.2357638888897782</v>
      </c>
      <c r="I831" s="77">
        <f t="shared" si="64"/>
        <v>4.2348534048858503E-5</v>
      </c>
      <c r="J831" s="229">
        <f t="shared" si="61"/>
        <v>3.4877252746700807E-4</v>
      </c>
    </row>
    <row r="832" spans="1:10">
      <c r="A832" s="30" t="s">
        <v>264</v>
      </c>
      <c r="B832" s="63">
        <v>116.27</v>
      </c>
      <c r="C832" s="219">
        <v>45239</v>
      </c>
      <c r="D832" s="49">
        <v>45239.602083333331</v>
      </c>
      <c r="E832" s="219">
        <v>45246</v>
      </c>
      <c r="F832" s="273">
        <f t="shared" si="62"/>
        <v>0.80104166666569654</v>
      </c>
      <c r="G832" s="273">
        <f t="shared" si="63"/>
        <v>6.3979166666686069</v>
      </c>
      <c r="H832" s="273">
        <f t="shared" si="60"/>
        <v>7.1989583333343035</v>
      </c>
      <c r="I832" s="77">
        <f t="shared" si="64"/>
        <v>1.0845754430407669E-5</v>
      </c>
      <c r="J832" s="229">
        <f t="shared" si="61"/>
        <v>7.8078134238080728E-5</v>
      </c>
    </row>
    <row r="833" spans="1:10">
      <c r="A833" s="30" t="s">
        <v>264</v>
      </c>
      <c r="B833" s="63">
        <v>29.27</v>
      </c>
      <c r="C833" s="219">
        <v>45238</v>
      </c>
      <c r="D833" s="49">
        <v>45238.229166666664</v>
      </c>
      <c r="E833" s="219">
        <v>45247</v>
      </c>
      <c r="F833" s="273">
        <f t="shared" si="62"/>
        <v>0.61458333333212067</v>
      </c>
      <c r="G833" s="273">
        <f t="shared" si="63"/>
        <v>8.7708333333357587</v>
      </c>
      <c r="H833" s="273">
        <f t="shared" si="60"/>
        <v>9.3854166666678793</v>
      </c>
      <c r="I833" s="77">
        <f t="shared" si="64"/>
        <v>2.7303279623121396E-6</v>
      </c>
      <c r="J833" s="229">
        <f t="shared" si="61"/>
        <v>2.5625265562953704E-5</v>
      </c>
    </row>
    <row r="834" spans="1:10">
      <c r="A834" s="30" t="s">
        <v>264</v>
      </c>
      <c r="B834" s="63">
        <v>25332</v>
      </c>
      <c r="C834" s="219">
        <v>45238</v>
      </c>
      <c r="D834" s="49">
        <v>45238.618055555555</v>
      </c>
      <c r="E834" s="219">
        <v>45247</v>
      </c>
      <c r="F834" s="273">
        <f t="shared" si="62"/>
        <v>0.80902777777737356</v>
      </c>
      <c r="G834" s="273">
        <f t="shared" si="63"/>
        <v>8.3819444444452529</v>
      </c>
      <c r="H834" s="273">
        <f t="shared" si="60"/>
        <v>9.1909722222226264</v>
      </c>
      <c r="I834" s="77">
        <f t="shared" si="64"/>
        <v>2.3629883136758157E-3</v>
      </c>
      <c r="J834" s="229">
        <f t="shared" si="61"/>
        <v>2.1718159952431107E-2</v>
      </c>
    </row>
    <row r="835" spans="1:10">
      <c r="A835" s="30" t="s">
        <v>264</v>
      </c>
      <c r="B835" s="63">
        <v>453.45</v>
      </c>
      <c r="C835" s="219">
        <v>45261</v>
      </c>
      <c r="D835" s="49">
        <v>45261.444444444445</v>
      </c>
      <c r="E835" s="219">
        <v>45267</v>
      </c>
      <c r="F835" s="273">
        <f t="shared" si="62"/>
        <v>0.72222222222262644</v>
      </c>
      <c r="G835" s="273">
        <f t="shared" si="63"/>
        <v>5.5555555555547471</v>
      </c>
      <c r="H835" s="273">
        <f t="shared" ref="H835:H897" si="65">SUM(F835:G835)</f>
        <v>6.2777777777773736</v>
      </c>
      <c r="I835" s="77">
        <f t="shared" si="64"/>
        <v>4.2298162436297906E-5</v>
      </c>
      <c r="J835" s="229">
        <f t="shared" ref="J835:J897" si="66">+H835*I835</f>
        <v>2.6553846418340867E-4</v>
      </c>
    </row>
    <row r="836" spans="1:10">
      <c r="A836" s="30" t="s">
        <v>264</v>
      </c>
      <c r="B836" s="63">
        <v>16.04</v>
      </c>
      <c r="C836" s="219">
        <v>45261</v>
      </c>
      <c r="D836" s="49">
        <v>45261.444444444445</v>
      </c>
      <c r="E836" s="219">
        <v>45267</v>
      </c>
      <c r="F836" s="273">
        <f t="shared" ref="F836:F898" si="67">(D836-C836+1)/2</f>
        <v>0.72222222222262644</v>
      </c>
      <c r="G836" s="273">
        <f t="shared" ref="G836:G898" si="68">E836-D836</f>
        <v>5.5555555555547471</v>
      </c>
      <c r="H836" s="273">
        <f t="shared" si="65"/>
        <v>6.2777777777773736</v>
      </c>
      <c r="I836" s="77">
        <f t="shared" si="64"/>
        <v>1.4962234545776124E-6</v>
      </c>
      <c r="J836" s="229">
        <f t="shared" si="66"/>
        <v>9.3929583537366287E-6</v>
      </c>
    </row>
    <row r="837" spans="1:10">
      <c r="A837" s="30" t="s">
        <v>264</v>
      </c>
      <c r="B837" s="63">
        <v>19762.560000000001</v>
      </c>
      <c r="C837" s="219">
        <v>45264</v>
      </c>
      <c r="D837" s="49">
        <v>45264.336111111108</v>
      </c>
      <c r="E837" s="219">
        <v>45274</v>
      </c>
      <c r="F837" s="273">
        <f t="shared" si="67"/>
        <v>0.66805555555401952</v>
      </c>
      <c r="G837" s="273">
        <f t="shared" si="68"/>
        <v>9.663888888891961</v>
      </c>
      <c r="H837" s="273">
        <f t="shared" si="65"/>
        <v>10.33194444444598</v>
      </c>
      <c r="I837" s="77">
        <f t="shared" si="64"/>
        <v>1.8434666954175402E-3</v>
      </c>
      <c r="J837" s="229">
        <f t="shared" si="66"/>
        <v>1.9046595482240445E-2</v>
      </c>
    </row>
    <row r="838" spans="1:10">
      <c r="A838" s="30" t="s">
        <v>264</v>
      </c>
      <c r="B838" s="63">
        <v>7.52</v>
      </c>
      <c r="C838" s="219">
        <v>45264</v>
      </c>
      <c r="D838" s="49">
        <v>45264.336111111108</v>
      </c>
      <c r="E838" s="219">
        <v>45274</v>
      </c>
      <c r="F838" s="273">
        <f t="shared" si="67"/>
        <v>0.66805555555401952</v>
      </c>
      <c r="G838" s="273">
        <f t="shared" si="68"/>
        <v>9.663888888891961</v>
      </c>
      <c r="H838" s="273">
        <f t="shared" si="65"/>
        <v>10.33194444444598</v>
      </c>
      <c r="I838" s="77">
        <f t="shared" si="64"/>
        <v>7.0147134528825728E-7</v>
      </c>
      <c r="J838" s="229">
        <f t="shared" si="66"/>
        <v>7.2475629688890578E-6</v>
      </c>
    </row>
    <row r="839" spans="1:10">
      <c r="A839" s="30" t="s">
        <v>264</v>
      </c>
      <c r="B839" s="63">
        <v>187.6</v>
      </c>
      <c r="C839" s="219">
        <v>45265</v>
      </c>
      <c r="D839" s="49">
        <v>45265.329861111109</v>
      </c>
      <c r="E839" s="219">
        <v>45274</v>
      </c>
      <c r="F839" s="273">
        <f t="shared" si="67"/>
        <v>0.66493055555474712</v>
      </c>
      <c r="G839" s="273">
        <f t="shared" si="68"/>
        <v>8.6701388888905058</v>
      </c>
      <c r="H839" s="273">
        <f t="shared" si="65"/>
        <v>9.3350694444452529</v>
      </c>
      <c r="I839" s="77">
        <f t="shared" si="64"/>
        <v>1.7499471326605992E-5</v>
      </c>
      <c r="J839" s="229">
        <f t="shared" si="66"/>
        <v>1.6335878007494542E-4</v>
      </c>
    </row>
    <row r="840" spans="1:10">
      <c r="A840" s="30" t="s">
        <v>264</v>
      </c>
      <c r="B840" s="63">
        <v>7.5</v>
      </c>
      <c r="C840" s="219">
        <v>45265</v>
      </c>
      <c r="D840" s="49">
        <v>45265.48541666667</v>
      </c>
      <c r="E840" s="219">
        <v>45274</v>
      </c>
      <c r="F840" s="273">
        <f t="shared" si="67"/>
        <v>0.74270833333503106</v>
      </c>
      <c r="G840" s="273">
        <f t="shared" si="68"/>
        <v>8.5145833333299379</v>
      </c>
      <c r="H840" s="273">
        <f t="shared" si="65"/>
        <v>9.2572916666649689</v>
      </c>
      <c r="I840" s="77">
        <f t="shared" si="64"/>
        <v>6.9960573000823536E-7</v>
      </c>
      <c r="J840" s="229">
        <f t="shared" si="66"/>
        <v>6.4764542943562995E-6</v>
      </c>
    </row>
    <row r="841" spans="1:10">
      <c r="A841" s="30" t="s">
        <v>264</v>
      </c>
      <c r="B841" s="63">
        <v>29.25</v>
      </c>
      <c r="C841" s="219">
        <v>45265</v>
      </c>
      <c r="D841" s="49">
        <v>45265.48541666667</v>
      </c>
      <c r="E841" s="219">
        <v>45274</v>
      </c>
      <c r="F841" s="273">
        <f t="shared" si="67"/>
        <v>0.74270833333503106</v>
      </c>
      <c r="G841" s="273">
        <f t="shared" si="68"/>
        <v>8.5145833333299379</v>
      </c>
      <c r="H841" s="273">
        <f t="shared" si="65"/>
        <v>9.2572916666649689</v>
      </c>
      <c r="I841" s="77">
        <f t="shared" si="64"/>
        <v>2.7284623470321179E-6</v>
      </c>
      <c r="J841" s="229">
        <f t="shared" si="66"/>
        <v>2.5258171747989567E-5</v>
      </c>
    </row>
    <row r="842" spans="1:10">
      <c r="A842" s="30" t="s">
        <v>264</v>
      </c>
      <c r="B842" s="63">
        <v>16.059999999999999</v>
      </c>
      <c r="C842" s="219">
        <v>45266</v>
      </c>
      <c r="D842" s="49">
        <v>45266.616666666669</v>
      </c>
      <c r="E842" s="219">
        <v>45274</v>
      </c>
      <c r="F842" s="273">
        <f t="shared" si="67"/>
        <v>0.80833333333430346</v>
      </c>
      <c r="G842" s="273">
        <f t="shared" si="68"/>
        <v>7.3833333333313931</v>
      </c>
      <c r="H842" s="273">
        <f t="shared" si="65"/>
        <v>8.1916666666656965</v>
      </c>
      <c r="I842" s="77">
        <f t="shared" ref="I842:I905" si="69">+B842/B$3693</f>
        <v>1.4980890698576344E-6</v>
      </c>
      <c r="J842" s="229">
        <f t="shared" si="66"/>
        <v>1.2271846297249002E-5</v>
      </c>
    </row>
    <row r="843" spans="1:10">
      <c r="A843" s="30" t="s">
        <v>264</v>
      </c>
      <c r="B843" s="63">
        <v>455.57</v>
      </c>
      <c r="C843" s="219">
        <v>45267</v>
      </c>
      <c r="D843" s="49">
        <v>45267.461111111108</v>
      </c>
      <c r="E843" s="219">
        <v>45274</v>
      </c>
      <c r="F843" s="273">
        <f t="shared" si="67"/>
        <v>0.73055555555401952</v>
      </c>
      <c r="G843" s="273">
        <f t="shared" si="68"/>
        <v>6.538888888891961</v>
      </c>
      <c r="H843" s="273">
        <f t="shared" si="65"/>
        <v>7.2694444444459805</v>
      </c>
      <c r="I843" s="77">
        <f t="shared" si="69"/>
        <v>4.2495917655980235E-5</v>
      </c>
      <c r="J843" s="229">
        <f t="shared" si="66"/>
        <v>3.089217125158994E-4</v>
      </c>
    </row>
    <row r="844" spans="1:10">
      <c r="A844" s="30" t="s">
        <v>264</v>
      </c>
      <c r="B844" s="63">
        <v>29.27</v>
      </c>
      <c r="C844" s="219">
        <v>45267</v>
      </c>
      <c r="D844" s="49">
        <v>45267.609027777777</v>
      </c>
      <c r="E844" s="219">
        <v>45274</v>
      </c>
      <c r="F844" s="273">
        <f t="shared" si="67"/>
        <v>0.80451388888832298</v>
      </c>
      <c r="G844" s="273">
        <f t="shared" si="68"/>
        <v>6.390972222223354</v>
      </c>
      <c r="H844" s="273">
        <f t="shared" si="65"/>
        <v>7.195486111111677</v>
      </c>
      <c r="I844" s="77">
        <f t="shared" si="69"/>
        <v>2.7303279623121396E-6</v>
      </c>
      <c r="J844" s="229">
        <f t="shared" si="66"/>
        <v>1.9646036931596847E-5</v>
      </c>
    </row>
    <row r="845" spans="1:10">
      <c r="A845" s="30" t="s">
        <v>264</v>
      </c>
      <c r="B845" s="63">
        <v>7.49</v>
      </c>
      <c r="C845" s="219">
        <v>45268</v>
      </c>
      <c r="D845" s="49">
        <v>45268.542361111111</v>
      </c>
      <c r="E845" s="219">
        <v>45274</v>
      </c>
      <c r="F845" s="273">
        <f t="shared" si="67"/>
        <v>0.77118055555547471</v>
      </c>
      <c r="G845" s="273">
        <f t="shared" si="68"/>
        <v>5.4576388888890506</v>
      </c>
      <c r="H845" s="273">
        <f t="shared" si="65"/>
        <v>6.2288194444445253</v>
      </c>
      <c r="I845" s="77">
        <f t="shared" si="69"/>
        <v>6.9867292236822439E-7</v>
      </c>
      <c r="J845" s="229">
        <f t="shared" si="66"/>
        <v>4.3519074841540764E-6</v>
      </c>
    </row>
    <row r="846" spans="1:10">
      <c r="A846" s="30" t="s">
        <v>264</v>
      </c>
      <c r="B846" s="63">
        <v>29.2</v>
      </c>
      <c r="C846" s="219">
        <v>45268</v>
      </c>
      <c r="D846" s="49">
        <v>45268.542361111111</v>
      </c>
      <c r="E846" s="219">
        <v>45274</v>
      </c>
      <c r="F846" s="273">
        <f t="shared" si="67"/>
        <v>0.77118055555547471</v>
      </c>
      <c r="G846" s="273">
        <f t="shared" si="68"/>
        <v>5.4576388888890506</v>
      </c>
      <c r="H846" s="273">
        <f t="shared" si="65"/>
        <v>6.2288194444445253</v>
      </c>
      <c r="I846" s="77">
        <f t="shared" si="69"/>
        <v>2.7237983088320628E-6</v>
      </c>
      <c r="J846" s="229">
        <f t="shared" si="66"/>
        <v>1.6966047868798267E-5</v>
      </c>
    </row>
    <row r="847" spans="1:10">
      <c r="A847" s="30" t="s">
        <v>264</v>
      </c>
      <c r="B847" s="63">
        <v>17764.91</v>
      </c>
      <c r="C847" s="219">
        <v>45268</v>
      </c>
      <c r="D847" s="49">
        <v>45268.849305555559</v>
      </c>
      <c r="E847" s="219">
        <v>45274</v>
      </c>
      <c r="F847" s="273">
        <f t="shared" si="67"/>
        <v>0.92465277777955635</v>
      </c>
      <c r="G847" s="273">
        <f t="shared" si="68"/>
        <v>5.1506944444408873</v>
      </c>
      <c r="H847" s="273">
        <f t="shared" si="65"/>
        <v>6.0753472222204437</v>
      </c>
      <c r="I847" s="77">
        <f t="shared" si="69"/>
        <v>1.6571243772107466E-3</v>
      </c>
      <c r="J847" s="229">
        <f t="shared" si="66"/>
        <v>1.0067605981961093E-2</v>
      </c>
    </row>
    <row r="848" spans="1:10">
      <c r="A848" s="30" t="s">
        <v>264</v>
      </c>
      <c r="B848" s="63">
        <v>187.28</v>
      </c>
      <c r="C848" s="219">
        <v>45268</v>
      </c>
      <c r="D848" s="49">
        <v>45268.849305555559</v>
      </c>
      <c r="E848" s="219">
        <v>45274</v>
      </c>
      <c r="F848" s="273">
        <f t="shared" si="67"/>
        <v>0.92465277777955635</v>
      </c>
      <c r="G848" s="273">
        <f t="shared" si="68"/>
        <v>5.1506944444408873</v>
      </c>
      <c r="H848" s="273">
        <f t="shared" si="65"/>
        <v>6.0753472222204437</v>
      </c>
      <c r="I848" s="77">
        <f t="shared" si="69"/>
        <v>1.7469621482125641E-5</v>
      </c>
      <c r="J848" s="229">
        <f t="shared" si="66"/>
        <v>1.0613401634467461E-4</v>
      </c>
    </row>
    <row r="849" spans="1:10">
      <c r="A849" s="30" t="s">
        <v>264</v>
      </c>
      <c r="B849" s="63">
        <v>7.5</v>
      </c>
      <c r="C849" s="219">
        <v>45240</v>
      </c>
      <c r="D849" s="49">
        <v>45240.479166666664</v>
      </c>
      <c r="E849" s="219">
        <v>45250</v>
      </c>
      <c r="F849" s="273">
        <f t="shared" si="67"/>
        <v>0.73958333333212067</v>
      </c>
      <c r="G849" s="273">
        <f t="shared" si="68"/>
        <v>9.5208333333357587</v>
      </c>
      <c r="H849" s="273">
        <f t="shared" si="65"/>
        <v>10.260416666667879</v>
      </c>
      <c r="I849" s="77">
        <f t="shared" si="69"/>
        <v>6.9960573000823536E-7</v>
      </c>
      <c r="J849" s="229">
        <f t="shared" si="66"/>
        <v>7.1782462922728462E-6</v>
      </c>
    </row>
    <row r="850" spans="1:10">
      <c r="A850" s="30" t="s">
        <v>264</v>
      </c>
      <c r="B850" s="63">
        <v>187.68</v>
      </c>
      <c r="C850" s="219">
        <v>45231</v>
      </c>
      <c r="D850" s="49">
        <v>45231.647222222222</v>
      </c>
      <c r="E850" s="219">
        <v>45251</v>
      </c>
      <c r="F850" s="273">
        <f t="shared" si="67"/>
        <v>0.82361111111094942</v>
      </c>
      <c r="G850" s="273">
        <f t="shared" si="68"/>
        <v>19.352777777778101</v>
      </c>
      <c r="H850" s="273">
        <f t="shared" si="65"/>
        <v>20.176388888889051</v>
      </c>
      <c r="I850" s="77">
        <f t="shared" si="69"/>
        <v>1.7506933787726082E-5</v>
      </c>
      <c r="J850" s="229">
        <f t="shared" si="66"/>
        <v>3.5322670435319285E-4</v>
      </c>
    </row>
    <row r="851" spans="1:10">
      <c r="A851" s="30" t="s">
        <v>264</v>
      </c>
      <c r="B851" s="63">
        <v>187.5</v>
      </c>
      <c r="C851" s="219">
        <v>45238</v>
      </c>
      <c r="D851" s="49">
        <v>45238.618055555555</v>
      </c>
      <c r="E851" s="219">
        <v>45251</v>
      </c>
      <c r="F851" s="273">
        <f t="shared" si="67"/>
        <v>0.80902777777737356</v>
      </c>
      <c r="G851" s="273">
        <f t="shared" si="68"/>
        <v>12.381944444445253</v>
      </c>
      <c r="H851" s="273">
        <f t="shared" si="65"/>
        <v>13.190972222222626</v>
      </c>
      <c r="I851" s="77">
        <f t="shared" si="69"/>
        <v>1.7490143250205884E-5</v>
      </c>
      <c r="J851" s="229">
        <f t="shared" si="66"/>
        <v>2.3071199377616038E-4</v>
      </c>
    </row>
    <row r="852" spans="1:10">
      <c r="A852" s="30" t="s">
        <v>264</v>
      </c>
      <c r="B852" s="63">
        <v>116.33</v>
      </c>
      <c r="C852" s="219">
        <v>45243</v>
      </c>
      <c r="D852" s="49">
        <v>45243.675694444442</v>
      </c>
      <c r="E852" s="219">
        <v>45252</v>
      </c>
      <c r="F852" s="273">
        <f t="shared" si="67"/>
        <v>0.83784722222117125</v>
      </c>
      <c r="G852" s="273">
        <f t="shared" si="68"/>
        <v>8.3243055555576575</v>
      </c>
      <c r="H852" s="273">
        <f t="shared" si="65"/>
        <v>9.1621527777788287</v>
      </c>
      <c r="I852" s="77">
        <f t="shared" si="69"/>
        <v>1.0851351276247736E-5</v>
      </c>
      <c r="J852" s="229">
        <f t="shared" si="66"/>
        <v>9.9421738238327032E-5</v>
      </c>
    </row>
    <row r="853" spans="1:10">
      <c r="A853" s="30" t="s">
        <v>264</v>
      </c>
      <c r="B853" s="63">
        <v>24873.43</v>
      </c>
      <c r="C853" s="219">
        <v>45243</v>
      </c>
      <c r="D853" s="49">
        <v>45243.529166666667</v>
      </c>
      <c r="E853" s="219">
        <v>45252</v>
      </c>
      <c r="F853" s="273">
        <f t="shared" si="67"/>
        <v>0.76458333333357587</v>
      </c>
      <c r="G853" s="273">
        <f t="shared" si="68"/>
        <v>8.4708333333328483</v>
      </c>
      <c r="H853" s="273">
        <f t="shared" si="65"/>
        <v>9.2354166666664241</v>
      </c>
      <c r="I853" s="77">
        <f t="shared" si="69"/>
        <v>2.3202125537278321E-3</v>
      </c>
      <c r="J853" s="229">
        <f t="shared" si="66"/>
        <v>2.1428129688906686E-2</v>
      </c>
    </row>
    <row r="854" spans="1:10">
      <c r="A854" s="30" t="s">
        <v>264</v>
      </c>
      <c r="B854" s="63">
        <v>29.29</v>
      </c>
      <c r="C854" s="219">
        <v>45243</v>
      </c>
      <c r="D854" s="49">
        <v>45243.529166666667</v>
      </c>
      <c r="E854" s="219">
        <v>45252</v>
      </c>
      <c r="F854" s="273">
        <f t="shared" si="67"/>
        <v>0.76458333333357587</v>
      </c>
      <c r="G854" s="273">
        <f t="shared" si="68"/>
        <v>8.4708333333328483</v>
      </c>
      <c r="H854" s="273">
        <f t="shared" si="65"/>
        <v>9.2354166666664241</v>
      </c>
      <c r="I854" s="77">
        <f t="shared" si="69"/>
        <v>2.7321935775921618E-6</v>
      </c>
      <c r="J854" s="229">
        <f t="shared" si="66"/>
        <v>2.5232946103053616E-5</v>
      </c>
    </row>
    <row r="855" spans="1:10">
      <c r="A855" s="30" t="s">
        <v>264</v>
      </c>
      <c r="B855" s="63">
        <v>29.29</v>
      </c>
      <c r="C855" s="219">
        <v>45245</v>
      </c>
      <c r="D855" s="49">
        <v>45245.905555555553</v>
      </c>
      <c r="E855" s="219">
        <v>45252</v>
      </c>
      <c r="F855" s="273">
        <f t="shared" si="67"/>
        <v>0.95277777777664596</v>
      </c>
      <c r="G855" s="273">
        <f t="shared" si="68"/>
        <v>6.0944444444467081</v>
      </c>
      <c r="H855" s="273">
        <f t="shared" si="65"/>
        <v>7.047222222223354</v>
      </c>
      <c r="I855" s="77">
        <f t="shared" si="69"/>
        <v>2.7321935775921618E-6</v>
      </c>
      <c r="J855" s="229">
        <f t="shared" si="66"/>
        <v>1.9254375295423409E-5</v>
      </c>
    </row>
    <row r="856" spans="1:10">
      <c r="A856" s="30" t="s">
        <v>264</v>
      </c>
      <c r="B856" s="63">
        <v>7.5</v>
      </c>
      <c r="C856" s="219">
        <v>45245</v>
      </c>
      <c r="D856" s="49">
        <v>45245.411805555559</v>
      </c>
      <c r="E856" s="219">
        <v>45252</v>
      </c>
      <c r="F856" s="273">
        <f t="shared" si="67"/>
        <v>0.70590277777955635</v>
      </c>
      <c r="G856" s="273">
        <f t="shared" si="68"/>
        <v>6.5881944444408873</v>
      </c>
      <c r="H856" s="273">
        <f t="shared" si="65"/>
        <v>7.2940972222204437</v>
      </c>
      <c r="I856" s="77">
        <f t="shared" si="69"/>
        <v>6.9960573000823536E-7</v>
      </c>
      <c r="J856" s="229">
        <f t="shared" si="66"/>
        <v>5.1029922119025753E-6</v>
      </c>
    </row>
    <row r="857" spans="1:10">
      <c r="A857" s="30" t="s">
        <v>264</v>
      </c>
      <c r="B857" s="63">
        <v>187.8</v>
      </c>
      <c r="C857" s="219">
        <v>45244</v>
      </c>
      <c r="D857" s="49">
        <v>45244.554166666669</v>
      </c>
      <c r="E857" s="219">
        <v>45252</v>
      </c>
      <c r="F857" s="273">
        <f t="shared" si="67"/>
        <v>0.77708333333430346</v>
      </c>
      <c r="G857" s="273">
        <f t="shared" si="68"/>
        <v>7.4458333333313931</v>
      </c>
      <c r="H857" s="273">
        <f t="shared" si="65"/>
        <v>8.2229166666656965</v>
      </c>
      <c r="I857" s="77">
        <f t="shared" si="69"/>
        <v>1.7518127479406213E-5</v>
      </c>
      <c r="J857" s="229">
        <f t="shared" si="66"/>
        <v>1.4405010241918368E-4</v>
      </c>
    </row>
    <row r="858" spans="1:10">
      <c r="A858" s="30" t="s">
        <v>264</v>
      </c>
      <c r="B858" s="63">
        <v>16.059999999999999</v>
      </c>
      <c r="C858" s="219">
        <v>45246</v>
      </c>
      <c r="D858" s="49">
        <v>45246.499305555553</v>
      </c>
      <c r="E858" s="219">
        <v>45252</v>
      </c>
      <c r="F858" s="273">
        <f t="shared" si="67"/>
        <v>0.74965277777664596</v>
      </c>
      <c r="G858" s="273">
        <f t="shared" si="68"/>
        <v>5.5006944444467081</v>
      </c>
      <c r="H858" s="273">
        <f t="shared" si="65"/>
        <v>6.250347222223354</v>
      </c>
      <c r="I858" s="77">
        <f t="shared" si="69"/>
        <v>1.4980890698576344E-6</v>
      </c>
      <c r="J858" s="229">
        <f t="shared" si="66"/>
        <v>9.3635768564278324E-6</v>
      </c>
    </row>
    <row r="859" spans="1:10">
      <c r="A859" s="30" t="s">
        <v>264</v>
      </c>
      <c r="B859" s="63">
        <v>187.63</v>
      </c>
      <c r="C859" s="219">
        <v>45246</v>
      </c>
      <c r="D859" s="49">
        <v>45246.499305555553</v>
      </c>
      <c r="E859" s="219">
        <v>45252</v>
      </c>
      <c r="F859" s="273">
        <f t="shared" si="67"/>
        <v>0.74965277777664596</v>
      </c>
      <c r="G859" s="273">
        <f t="shared" si="68"/>
        <v>5.5006944444467081</v>
      </c>
      <c r="H859" s="273">
        <f t="shared" si="65"/>
        <v>6.250347222223354</v>
      </c>
      <c r="I859" s="77">
        <f t="shared" si="69"/>
        <v>1.7502269749526026E-5</v>
      </c>
      <c r="J859" s="229">
        <f t="shared" si="66"/>
        <v>1.0939526311155384E-4</v>
      </c>
    </row>
    <row r="860" spans="1:10">
      <c r="A860" s="30" t="s">
        <v>264</v>
      </c>
      <c r="B860" s="63">
        <v>21653.43</v>
      </c>
      <c r="C860" s="219">
        <v>45247</v>
      </c>
      <c r="D860" s="49">
        <v>45247.21875</v>
      </c>
      <c r="E860" s="219">
        <v>45252</v>
      </c>
      <c r="F860" s="273">
        <f t="shared" si="67"/>
        <v>0.609375</v>
      </c>
      <c r="G860" s="273">
        <f t="shared" si="68"/>
        <v>4.78125</v>
      </c>
      <c r="H860" s="273">
        <f t="shared" si="65"/>
        <v>5.390625</v>
      </c>
      <c r="I860" s="77">
        <f t="shared" si="69"/>
        <v>2.0198484936442963E-3</v>
      </c>
      <c r="J860" s="229">
        <f t="shared" si="66"/>
        <v>1.0888245786051284E-2</v>
      </c>
    </row>
    <row r="861" spans="1:10">
      <c r="A861" s="30" t="s">
        <v>264</v>
      </c>
      <c r="B861" s="63">
        <v>187.63</v>
      </c>
      <c r="C861" s="219">
        <v>45247</v>
      </c>
      <c r="D861" s="49">
        <v>45247.21875</v>
      </c>
      <c r="E861" s="219">
        <v>45252</v>
      </c>
      <c r="F861" s="273">
        <f t="shared" si="67"/>
        <v>0.609375</v>
      </c>
      <c r="G861" s="273">
        <f t="shared" si="68"/>
        <v>4.78125</v>
      </c>
      <c r="H861" s="273">
        <f t="shared" si="65"/>
        <v>5.390625</v>
      </c>
      <c r="I861" s="77">
        <f t="shared" si="69"/>
        <v>1.7502269749526026E-5</v>
      </c>
      <c r="J861" s="229">
        <f t="shared" si="66"/>
        <v>9.4348172868538737E-5</v>
      </c>
    </row>
    <row r="862" spans="1:10">
      <c r="A862" s="30" t="s">
        <v>264</v>
      </c>
      <c r="B862" s="63">
        <v>29.27</v>
      </c>
      <c r="C862" s="219">
        <v>45247</v>
      </c>
      <c r="D862" s="49">
        <v>45247.21875</v>
      </c>
      <c r="E862" s="219">
        <v>45252</v>
      </c>
      <c r="F862" s="273">
        <f t="shared" si="67"/>
        <v>0.609375</v>
      </c>
      <c r="G862" s="273">
        <f t="shared" si="68"/>
        <v>4.78125</v>
      </c>
      <c r="H862" s="273">
        <f t="shared" si="65"/>
        <v>5.390625</v>
      </c>
      <c r="I862" s="77">
        <f t="shared" si="69"/>
        <v>2.7303279623121396E-6</v>
      </c>
      <c r="J862" s="229">
        <f t="shared" si="66"/>
        <v>1.4718174171838878E-5</v>
      </c>
    </row>
    <row r="863" spans="1:10">
      <c r="A863" s="30" t="s">
        <v>264</v>
      </c>
      <c r="B863" s="63">
        <v>7.51</v>
      </c>
      <c r="C863" s="219">
        <v>45247</v>
      </c>
      <c r="D863" s="49">
        <v>45247.606944444444</v>
      </c>
      <c r="E863" s="219">
        <v>45252</v>
      </c>
      <c r="F863" s="273">
        <f t="shared" si="67"/>
        <v>0.80347222222189885</v>
      </c>
      <c r="G863" s="273">
        <f t="shared" si="68"/>
        <v>4.3930555555562023</v>
      </c>
      <c r="H863" s="273">
        <f t="shared" si="65"/>
        <v>5.1965277777781012</v>
      </c>
      <c r="I863" s="77">
        <f t="shared" si="69"/>
        <v>7.0053853764824632E-7</v>
      </c>
      <c r="J863" s="229">
        <f t="shared" si="66"/>
        <v>3.6403679702931619E-6</v>
      </c>
    </row>
    <row r="864" spans="1:10">
      <c r="A864" s="30" t="s">
        <v>264</v>
      </c>
      <c r="B864" s="63">
        <v>454.05</v>
      </c>
      <c r="C864" s="219">
        <v>45243</v>
      </c>
      <c r="D864" s="49">
        <v>45243.675694444442</v>
      </c>
      <c r="E864" s="219">
        <v>45252</v>
      </c>
      <c r="F864" s="273">
        <f t="shared" si="67"/>
        <v>0.83784722222117125</v>
      </c>
      <c r="G864" s="273">
        <f t="shared" si="68"/>
        <v>8.3243055555576575</v>
      </c>
      <c r="H864" s="273">
        <f t="shared" si="65"/>
        <v>9.1621527777788287</v>
      </c>
      <c r="I864" s="77">
        <f t="shared" si="69"/>
        <v>4.2354130894698565E-5</v>
      </c>
      <c r="J864" s="229">
        <f t="shared" si="66"/>
        <v>3.8805501802727054E-4</v>
      </c>
    </row>
    <row r="865" spans="1:10">
      <c r="A865" s="30" t="s">
        <v>264</v>
      </c>
      <c r="B865" s="63">
        <v>16.059999999999999</v>
      </c>
      <c r="C865" s="219">
        <v>45243</v>
      </c>
      <c r="D865" s="49">
        <v>45243.675694444442</v>
      </c>
      <c r="E865" s="219">
        <v>45252</v>
      </c>
      <c r="F865" s="273">
        <f t="shared" si="67"/>
        <v>0.83784722222117125</v>
      </c>
      <c r="G865" s="273">
        <f t="shared" si="68"/>
        <v>8.3243055555576575</v>
      </c>
      <c r="H865" s="273">
        <f t="shared" si="65"/>
        <v>9.1621527777788287</v>
      </c>
      <c r="I865" s="77">
        <f t="shared" si="69"/>
        <v>1.4980890698576344E-6</v>
      </c>
      <c r="J865" s="229">
        <f t="shared" si="66"/>
        <v>1.3725720932756227E-5</v>
      </c>
    </row>
    <row r="866" spans="1:10">
      <c r="A866" s="30" t="s">
        <v>264</v>
      </c>
      <c r="B866" s="63">
        <v>187.48</v>
      </c>
      <c r="C866" s="219">
        <v>45250</v>
      </c>
      <c r="D866" s="49">
        <v>45250.429861111108</v>
      </c>
      <c r="E866" s="219">
        <v>45260</v>
      </c>
      <c r="F866" s="273">
        <f t="shared" si="67"/>
        <v>0.71493055555401952</v>
      </c>
      <c r="G866" s="273">
        <f t="shared" si="68"/>
        <v>9.570138888891961</v>
      </c>
      <c r="H866" s="273">
        <f t="shared" si="65"/>
        <v>10.28506944444598</v>
      </c>
      <c r="I866" s="77">
        <f t="shared" si="69"/>
        <v>1.7488277634925859E-5</v>
      </c>
      <c r="J866" s="229">
        <f t="shared" si="66"/>
        <v>1.7986814993896396E-4</v>
      </c>
    </row>
    <row r="867" spans="1:10">
      <c r="A867" s="30" t="s">
        <v>264</v>
      </c>
      <c r="B867" s="63">
        <v>20805.5</v>
      </c>
      <c r="C867" s="219">
        <v>45251</v>
      </c>
      <c r="D867" s="49">
        <v>45251.607638888891</v>
      </c>
      <c r="E867" s="219">
        <v>45260</v>
      </c>
      <c r="F867" s="273">
        <f t="shared" si="67"/>
        <v>0.80381944444525288</v>
      </c>
      <c r="G867" s="273">
        <f t="shared" si="68"/>
        <v>8.3923611111094942</v>
      </c>
      <c r="H867" s="273">
        <f t="shared" si="65"/>
        <v>9.1961805555547471</v>
      </c>
      <c r="I867" s="77">
        <f t="shared" si="69"/>
        <v>1.9407529354248452E-3</v>
      </c>
      <c r="J867" s="229">
        <f t="shared" si="66"/>
        <v>1.7847514407889759E-2</v>
      </c>
    </row>
    <row r="868" spans="1:10">
      <c r="A868" s="30" t="s">
        <v>264</v>
      </c>
      <c r="B868" s="63">
        <v>15.99</v>
      </c>
      <c r="C868" s="219">
        <v>45252</v>
      </c>
      <c r="D868" s="49">
        <v>45252.586805555555</v>
      </c>
      <c r="E868" s="219">
        <v>45260</v>
      </c>
      <c r="F868" s="273">
        <f t="shared" si="67"/>
        <v>0.79340277777737356</v>
      </c>
      <c r="G868" s="273">
        <f t="shared" si="68"/>
        <v>7.4131944444452529</v>
      </c>
      <c r="H868" s="273">
        <f t="shared" si="65"/>
        <v>8.2065972222226264</v>
      </c>
      <c r="I868" s="77">
        <f t="shared" si="69"/>
        <v>1.4915594163775577E-6</v>
      </c>
      <c r="J868" s="229">
        <f t="shared" si="66"/>
        <v>1.2240627363224067E-5</v>
      </c>
    </row>
    <row r="869" spans="1:10">
      <c r="A869" s="30" t="s">
        <v>264</v>
      </c>
      <c r="B869" s="63">
        <v>115.83</v>
      </c>
      <c r="C869" s="219">
        <v>45252</v>
      </c>
      <c r="D869" s="49">
        <v>45252.586805555555</v>
      </c>
      <c r="E869" s="219">
        <v>45260</v>
      </c>
      <c r="F869" s="273">
        <f t="shared" si="67"/>
        <v>0.79340277777737356</v>
      </c>
      <c r="G869" s="273">
        <f t="shared" si="68"/>
        <v>7.4131944444452529</v>
      </c>
      <c r="H869" s="273">
        <f t="shared" si="65"/>
        <v>8.2065972222226264</v>
      </c>
      <c r="I869" s="77">
        <f t="shared" si="69"/>
        <v>1.0804710894247186E-5</v>
      </c>
      <c r="J869" s="229">
        <f t="shared" si="66"/>
        <v>8.8669910411647506E-5</v>
      </c>
    </row>
    <row r="870" spans="1:10">
      <c r="A870" s="30" t="s">
        <v>264</v>
      </c>
      <c r="B870" s="63">
        <v>115.91</v>
      </c>
      <c r="C870" s="219">
        <v>45252</v>
      </c>
      <c r="D870" s="49">
        <v>45252.620138888888</v>
      </c>
      <c r="E870" s="219">
        <v>45260</v>
      </c>
      <c r="F870" s="273">
        <f t="shared" si="67"/>
        <v>0.81006944444379769</v>
      </c>
      <c r="G870" s="273">
        <f t="shared" si="68"/>
        <v>7.3798611111124046</v>
      </c>
      <c r="H870" s="273">
        <f t="shared" si="65"/>
        <v>8.1899305555562023</v>
      </c>
      <c r="I870" s="77">
        <f t="shared" si="69"/>
        <v>1.0812173355367273E-5</v>
      </c>
      <c r="J870" s="229">
        <f t="shared" si="66"/>
        <v>8.8550948935093058E-5</v>
      </c>
    </row>
    <row r="871" spans="1:10">
      <c r="A871" s="30" t="s">
        <v>264</v>
      </c>
      <c r="B871" s="63">
        <v>452.72</v>
      </c>
      <c r="C871" s="219">
        <v>45254</v>
      </c>
      <c r="D871" s="49">
        <v>45254.354166666664</v>
      </c>
      <c r="E871" s="219">
        <v>45260</v>
      </c>
      <c r="F871" s="273">
        <f t="shared" si="67"/>
        <v>0.67708333333212067</v>
      </c>
      <c r="G871" s="273">
        <f t="shared" si="68"/>
        <v>5.6458333333357587</v>
      </c>
      <c r="H871" s="273">
        <f t="shared" si="65"/>
        <v>6.3229166666678793</v>
      </c>
      <c r="I871" s="77">
        <f t="shared" si="69"/>
        <v>4.2230067478577109E-5</v>
      </c>
      <c r="J871" s="229">
        <f t="shared" si="66"/>
        <v>2.670171974948044E-4</v>
      </c>
    </row>
    <row r="872" spans="1:10">
      <c r="A872" s="30" t="s">
        <v>264</v>
      </c>
      <c r="B872" s="63">
        <v>115.86</v>
      </c>
      <c r="C872" s="219">
        <v>45250</v>
      </c>
      <c r="D872" s="49">
        <v>45250.573611111111</v>
      </c>
      <c r="E872" s="219">
        <v>45260</v>
      </c>
      <c r="F872" s="273">
        <f t="shared" si="67"/>
        <v>0.78680555555547471</v>
      </c>
      <c r="G872" s="273">
        <f t="shared" si="68"/>
        <v>9.4263888888890506</v>
      </c>
      <c r="H872" s="273">
        <f t="shared" si="65"/>
        <v>10.213194444444525</v>
      </c>
      <c r="I872" s="77">
        <f t="shared" si="69"/>
        <v>1.0807509317167219E-5</v>
      </c>
      <c r="J872" s="229">
        <f t="shared" si="66"/>
        <v>1.1037919411637469E-4</v>
      </c>
    </row>
    <row r="873" spans="1:10">
      <c r="A873" s="30" t="s">
        <v>264</v>
      </c>
      <c r="B873" s="63">
        <v>453.69</v>
      </c>
      <c r="C873" s="219">
        <v>45250</v>
      </c>
      <c r="D873" s="49">
        <v>45250.429861111108</v>
      </c>
      <c r="E873" s="219">
        <v>45260</v>
      </c>
      <c r="F873" s="273">
        <f t="shared" si="67"/>
        <v>0.71493055555401952</v>
      </c>
      <c r="G873" s="273">
        <f t="shared" si="68"/>
        <v>9.570138888891961</v>
      </c>
      <c r="H873" s="273">
        <f t="shared" si="65"/>
        <v>10.28506944444598</v>
      </c>
      <c r="I873" s="77">
        <f t="shared" si="69"/>
        <v>4.2320549819658167E-5</v>
      </c>
      <c r="J873" s="229">
        <f t="shared" si="66"/>
        <v>4.3526979382232006E-4</v>
      </c>
    </row>
    <row r="874" spans="1:10">
      <c r="A874" s="30" t="s">
        <v>264</v>
      </c>
      <c r="B874" s="63">
        <v>16.05</v>
      </c>
      <c r="C874" s="219">
        <v>45250</v>
      </c>
      <c r="D874" s="49">
        <v>45250.429861111108</v>
      </c>
      <c r="E874" s="219">
        <v>45260</v>
      </c>
      <c r="F874" s="273">
        <f t="shared" si="67"/>
        <v>0.71493055555401952</v>
      </c>
      <c r="G874" s="273">
        <f t="shared" si="68"/>
        <v>9.570138888891961</v>
      </c>
      <c r="H874" s="273">
        <f t="shared" si="65"/>
        <v>10.28506944444598</v>
      </c>
      <c r="I874" s="77">
        <f t="shared" si="69"/>
        <v>1.4971562622176237E-6</v>
      </c>
      <c r="J874" s="229">
        <f t="shared" si="66"/>
        <v>1.5398356126095434E-5</v>
      </c>
    </row>
    <row r="875" spans="1:10">
      <c r="A875" s="30" t="s">
        <v>264</v>
      </c>
      <c r="B875" s="63">
        <v>7.51</v>
      </c>
      <c r="C875" s="219">
        <v>45258</v>
      </c>
      <c r="D875" s="49">
        <v>45258.509722222225</v>
      </c>
      <c r="E875" s="219">
        <v>45267</v>
      </c>
      <c r="F875" s="273">
        <f t="shared" si="67"/>
        <v>0.75486111111240461</v>
      </c>
      <c r="G875" s="273">
        <f t="shared" si="68"/>
        <v>8.4902777777751908</v>
      </c>
      <c r="H875" s="273">
        <f t="shared" si="65"/>
        <v>9.2451388888875954</v>
      </c>
      <c r="I875" s="77">
        <f t="shared" si="69"/>
        <v>7.0053853764824632E-7</v>
      </c>
      <c r="J875" s="229">
        <f t="shared" si="66"/>
        <v>6.4765760775762487E-6</v>
      </c>
    </row>
    <row r="876" spans="1:10">
      <c r="A876" s="30" t="s">
        <v>264</v>
      </c>
      <c r="B876" s="63">
        <v>454.05</v>
      </c>
      <c r="C876" s="219">
        <v>45258</v>
      </c>
      <c r="D876" s="49">
        <v>45258.509722222225</v>
      </c>
      <c r="E876" s="219">
        <v>45267</v>
      </c>
      <c r="F876" s="273">
        <f t="shared" si="67"/>
        <v>0.75486111111240461</v>
      </c>
      <c r="G876" s="273">
        <f t="shared" si="68"/>
        <v>8.4902777777751908</v>
      </c>
      <c r="H876" s="273">
        <f t="shared" si="65"/>
        <v>9.2451388888875954</v>
      </c>
      <c r="I876" s="77">
        <f t="shared" si="69"/>
        <v>4.2354130894698565E-5</v>
      </c>
      <c r="J876" s="229">
        <f t="shared" si="66"/>
        <v>3.9156982263961325E-4</v>
      </c>
    </row>
    <row r="877" spans="1:10">
      <c r="A877" s="30" t="s">
        <v>264</v>
      </c>
      <c r="B877" s="63">
        <v>20535.22</v>
      </c>
      <c r="C877" s="219">
        <v>45259</v>
      </c>
      <c r="D877" s="49">
        <v>45259.234027777777</v>
      </c>
      <c r="E877" s="219">
        <v>45267</v>
      </c>
      <c r="F877" s="273">
        <f t="shared" si="67"/>
        <v>0.61701388888832298</v>
      </c>
      <c r="G877" s="273">
        <f t="shared" si="68"/>
        <v>7.765972222223354</v>
      </c>
      <c r="H877" s="273">
        <f t="shared" si="65"/>
        <v>8.382986111111677</v>
      </c>
      <c r="I877" s="77">
        <f t="shared" si="69"/>
        <v>1.9155410105306287E-3</v>
      </c>
      <c r="J877" s="229">
        <f t="shared" si="66"/>
        <v>1.6057953686543086E-2</v>
      </c>
    </row>
    <row r="878" spans="1:10">
      <c r="A878" s="30" t="s">
        <v>264</v>
      </c>
      <c r="B878" s="63">
        <v>187.45</v>
      </c>
      <c r="C878" s="219">
        <v>45260</v>
      </c>
      <c r="D878" s="49">
        <v>45260.630555555559</v>
      </c>
      <c r="E878" s="219">
        <v>45267</v>
      </c>
      <c r="F878" s="273">
        <f t="shared" si="67"/>
        <v>0.81527777777955635</v>
      </c>
      <c r="G878" s="273">
        <f t="shared" si="68"/>
        <v>6.3694444444408873</v>
      </c>
      <c r="H878" s="273">
        <f t="shared" si="65"/>
        <v>7.1847222222204437</v>
      </c>
      <c r="I878" s="77">
        <f t="shared" si="69"/>
        <v>1.7485479212005828E-5</v>
      </c>
      <c r="J878" s="229">
        <f t="shared" si="66"/>
        <v>1.2562831106067187E-4</v>
      </c>
    </row>
    <row r="879" spans="1:10">
      <c r="A879" s="30" t="s">
        <v>264</v>
      </c>
      <c r="B879" s="63">
        <v>29.24</v>
      </c>
      <c r="C879" s="219">
        <v>45260</v>
      </c>
      <c r="D879" s="49">
        <v>45260.630555555559</v>
      </c>
      <c r="E879" s="219">
        <v>45267</v>
      </c>
      <c r="F879" s="273">
        <f t="shared" si="67"/>
        <v>0.81527777777955635</v>
      </c>
      <c r="G879" s="273">
        <f t="shared" si="68"/>
        <v>6.3694444444408873</v>
      </c>
      <c r="H879" s="273">
        <f t="shared" si="65"/>
        <v>7.1847222222204437</v>
      </c>
      <c r="I879" s="77">
        <f t="shared" si="69"/>
        <v>2.7275295393921066E-6</v>
      </c>
      <c r="J879" s="229">
        <f t="shared" si="66"/>
        <v>1.9596542093433158E-5</v>
      </c>
    </row>
    <row r="880" spans="1:10">
      <c r="A880" s="30" t="s">
        <v>264</v>
      </c>
      <c r="B880" s="63">
        <v>29.13</v>
      </c>
      <c r="C880" s="219">
        <v>45203</v>
      </c>
      <c r="D880" s="49">
        <v>45203.161805555559</v>
      </c>
      <c r="E880" s="219">
        <v>45211</v>
      </c>
      <c r="F880" s="273">
        <f t="shared" si="67"/>
        <v>0.58090277777955635</v>
      </c>
      <c r="G880" s="273">
        <f t="shared" si="68"/>
        <v>7.8381944444408873</v>
      </c>
      <c r="H880" s="273">
        <f t="shared" si="65"/>
        <v>8.4190972222204437</v>
      </c>
      <c r="I880" s="77">
        <f t="shared" si="69"/>
        <v>2.7172686553519859E-6</v>
      </c>
      <c r="J880" s="229">
        <f t="shared" si="66"/>
        <v>2.2876948988300586E-5</v>
      </c>
    </row>
    <row r="881" spans="1:10">
      <c r="A881" s="30" t="s">
        <v>264</v>
      </c>
      <c r="B881" s="63">
        <v>23777.95</v>
      </c>
      <c r="C881" s="219">
        <v>45218</v>
      </c>
      <c r="D881" s="49">
        <v>45218.624305555553</v>
      </c>
      <c r="E881" s="219">
        <v>45225</v>
      </c>
      <c r="F881" s="273">
        <f t="shared" si="67"/>
        <v>0.81215277777664596</v>
      </c>
      <c r="G881" s="273">
        <f t="shared" si="68"/>
        <v>6.3756944444467081</v>
      </c>
      <c r="H881" s="273">
        <f t="shared" si="65"/>
        <v>7.187847222223354</v>
      </c>
      <c r="I881" s="77">
        <f t="shared" si="69"/>
        <v>2.2180253423799094E-3</v>
      </c>
      <c r="J881" s="229">
        <f t="shared" si="66"/>
        <v>1.5942827296046434E-2</v>
      </c>
    </row>
    <row r="882" spans="1:10">
      <c r="A882" s="30" t="s">
        <v>264</v>
      </c>
      <c r="B882" s="63">
        <v>24106.26</v>
      </c>
      <c r="C882" s="219">
        <v>45224</v>
      </c>
      <c r="D882" s="49">
        <v>45224.479166666664</v>
      </c>
      <c r="E882" s="219">
        <v>45232</v>
      </c>
      <c r="F882" s="273">
        <f t="shared" si="67"/>
        <v>0.73958333333212067</v>
      </c>
      <c r="G882" s="273">
        <f t="shared" si="68"/>
        <v>7.5208333333357587</v>
      </c>
      <c r="H882" s="273">
        <f t="shared" si="65"/>
        <v>8.2604166666678793</v>
      </c>
      <c r="I882" s="77">
        <f t="shared" si="69"/>
        <v>2.2486503500091094E-3</v>
      </c>
      <c r="J882" s="229">
        <f t="shared" si="66"/>
        <v>1.8574788828723807E-2</v>
      </c>
    </row>
    <row r="883" spans="1:10">
      <c r="A883" s="30" t="s">
        <v>264</v>
      </c>
      <c r="B883" s="63">
        <v>29.22</v>
      </c>
      <c r="C883" s="219">
        <v>45224</v>
      </c>
      <c r="D883" s="49">
        <v>45224.479166666664</v>
      </c>
      <c r="E883" s="219">
        <v>45232</v>
      </c>
      <c r="F883" s="273">
        <f t="shared" si="67"/>
        <v>0.73958333333212067</v>
      </c>
      <c r="G883" s="273">
        <f t="shared" si="68"/>
        <v>7.5208333333357587</v>
      </c>
      <c r="H883" s="273">
        <f t="shared" si="65"/>
        <v>8.2604166666678793</v>
      </c>
      <c r="I883" s="77">
        <f t="shared" si="69"/>
        <v>2.7256639241120845E-6</v>
      </c>
      <c r="J883" s="229">
        <f t="shared" si="66"/>
        <v>2.2515119706470838E-5</v>
      </c>
    </row>
    <row r="884" spans="1:10">
      <c r="A884" s="30" t="s">
        <v>264</v>
      </c>
      <c r="B884" s="63">
        <v>28.88</v>
      </c>
      <c r="C884" s="219">
        <v>45112</v>
      </c>
      <c r="D884" s="49">
        <v>45112.342361111114</v>
      </c>
      <c r="E884" s="219">
        <v>45120</v>
      </c>
      <c r="F884" s="273">
        <f t="shared" si="67"/>
        <v>0.6711805555569299</v>
      </c>
      <c r="G884" s="273">
        <f t="shared" si="68"/>
        <v>7.6576388888861402</v>
      </c>
      <c r="H884" s="273">
        <f t="shared" si="65"/>
        <v>8.3288194444430701</v>
      </c>
      <c r="I884" s="77">
        <f t="shared" si="69"/>
        <v>2.6939484643517112E-6</v>
      </c>
      <c r="J884" s="229">
        <f t="shared" si="66"/>
        <v>2.2437410352220081E-5</v>
      </c>
    </row>
    <row r="885" spans="1:10">
      <c r="A885" s="30" t="s">
        <v>264</v>
      </c>
      <c r="B885" s="63">
        <v>7.4</v>
      </c>
      <c r="C885" s="219">
        <v>45119</v>
      </c>
      <c r="D885" s="49">
        <v>45119.538194444445</v>
      </c>
      <c r="E885" s="219">
        <v>45127</v>
      </c>
      <c r="F885" s="273">
        <f t="shared" si="67"/>
        <v>0.76909722222262644</v>
      </c>
      <c r="G885" s="273">
        <f t="shared" si="68"/>
        <v>7.4618055555547471</v>
      </c>
      <c r="H885" s="273">
        <f t="shared" si="65"/>
        <v>8.2309027777773736</v>
      </c>
      <c r="I885" s="77">
        <f t="shared" si="69"/>
        <v>6.9027765360812553E-7</v>
      </c>
      <c r="J885" s="229">
        <f t="shared" si="66"/>
        <v>5.681608256520768E-6</v>
      </c>
    </row>
    <row r="886" spans="1:10">
      <c r="A886" s="30" t="s">
        <v>264</v>
      </c>
      <c r="B886" s="63">
        <v>447.58</v>
      </c>
      <c r="C886" s="219">
        <v>45119</v>
      </c>
      <c r="D886" s="49">
        <v>45119.539583333331</v>
      </c>
      <c r="E886" s="219">
        <v>45127</v>
      </c>
      <c r="F886" s="273">
        <f t="shared" si="67"/>
        <v>0.76979166666569654</v>
      </c>
      <c r="G886" s="273">
        <f t="shared" si="68"/>
        <v>7.4604166666686069</v>
      </c>
      <c r="H886" s="273">
        <f t="shared" si="65"/>
        <v>8.2302083333343035</v>
      </c>
      <c r="I886" s="77">
        <f t="shared" si="69"/>
        <v>4.1750604351611458E-5</v>
      </c>
      <c r="J886" s="229">
        <f t="shared" si="66"/>
        <v>3.4361617185637607E-4</v>
      </c>
    </row>
    <row r="887" spans="1:10">
      <c r="A887" s="30" t="s">
        <v>264</v>
      </c>
      <c r="B887" s="63">
        <v>15.85</v>
      </c>
      <c r="C887" s="219">
        <v>45126</v>
      </c>
      <c r="D887" s="49">
        <v>45126.499305555553</v>
      </c>
      <c r="E887" s="219">
        <v>45134</v>
      </c>
      <c r="F887" s="273">
        <f t="shared" si="67"/>
        <v>0.74965277777664596</v>
      </c>
      <c r="G887" s="273">
        <f t="shared" si="68"/>
        <v>7.5006944444467081</v>
      </c>
      <c r="H887" s="273">
        <f t="shared" si="65"/>
        <v>8.250347222223354</v>
      </c>
      <c r="I887" s="77">
        <f t="shared" si="69"/>
        <v>1.4785001094174038E-6</v>
      </c>
      <c r="J887" s="229">
        <f t="shared" si="66"/>
        <v>1.2198139270788802E-5</v>
      </c>
    </row>
    <row r="888" spans="1:10">
      <c r="A888" s="30" t="s">
        <v>264</v>
      </c>
      <c r="B888" s="63">
        <v>28.93</v>
      </c>
      <c r="C888" s="219">
        <v>45133</v>
      </c>
      <c r="D888" s="49">
        <v>45133.490972222222</v>
      </c>
      <c r="E888" s="219">
        <v>45141</v>
      </c>
      <c r="F888" s="273">
        <f t="shared" si="67"/>
        <v>0.74548611111094942</v>
      </c>
      <c r="G888" s="273">
        <f t="shared" si="68"/>
        <v>7.5090277777781012</v>
      </c>
      <c r="H888" s="273">
        <f t="shared" si="65"/>
        <v>8.2545138888890506</v>
      </c>
      <c r="I888" s="77">
        <f t="shared" si="69"/>
        <v>2.6986125025517663E-6</v>
      </c>
      <c r="J888" s="229">
        <f t="shared" si="66"/>
        <v>2.2275734383043194E-5</v>
      </c>
    </row>
    <row r="889" spans="1:10">
      <c r="A889" s="30" t="s">
        <v>264</v>
      </c>
      <c r="B889" s="63">
        <v>20281.189999999999</v>
      </c>
      <c r="C889" s="219">
        <v>45062</v>
      </c>
      <c r="D889" s="49">
        <v>45062.253472222219</v>
      </c>
      <c r="E889" s="219">
        <v>45071</v>
      </c>
      <c r="F889" s="273">
        <f t="shared" si="67"/>
        <v>0.62673611110949423</v>
      </c>
      <c r="G889" s="273">
        <f t="shared" si="68"/>
        <v>8.7465277777810115</v>
      </c>
      <c r="H889" s="273">
        <f t="shared" si="65"/>
        <v>9.3732638888905058</v>
      </c>
      <c r="I889" s="77">
        <f t="shared" si="69"/>
        <v>1.8918448980514294E-3</v>
      </c>
      <c r="J889" s="229">
        <f t="shared" si="66"/>
        <v>1.7732761466287203E-2</v>
      </c>
    </row>
    <row r="890" spans="1:10">
      <c r="A890" s="30" t="s">
        <v>264</v>
      </c>
      <c r="B890" s="63">
        <v>450</v>
      </c>
      <c r="C890" s="219">
        <v>45062</v>
      </c>
      <c r="D890" s="49">
        <v>45062.253472222219</v>
      </c>
      <c r="E890" s="219">
        <v>45071</v>
      </c>
      <c r="F890" s="273">
        <f t="shared" si="67"/>
        <v>0.62673611110949423</v>
      </c>
      <c r="G890" s="273">
        <f t="shared" si="68"/>
        <v>8.7465277777810115</v>
      </c>
      <c r="H890" s="273">
        <f t="shared" si="65"/>
        <v>9.3732638888905058</v>
      </c>
      <c r="I890" s="77">
        <f t="shared" si="69"/>
        <v>4.1976343800494122E-5</v>
      </c>
      <c r="J890" s="229">
        <f t="shared" si="66"/>
        <v>3.9345534753282442E-4</v>
      </c>
    </row>
    <row r="891" spans="1:10">
      <c r="A891" s="30" t="s">
        <v>264</v>
      </c>
      <c r="B891" s="63">
        <v>16.010000000000002</v>
      </c>
      <c r="C891" s="219">
        <v>45063</v>
      </c>
      <c r="D891" s="49">
        <v>45063.265277777777</v>
      </c>
      <c r="E891" s="219">
        <v>45071</v>
      </c>
      <c r="F891" s="273">
        <f t="shared" si="67"/>
        <v>0.63263888888832298</v>
      </c>
      <c r="G891" s="273">
        <f t="shared" si="68"/>
        <v>7.734722222223354</v>
      </c>
      <c r="H891" s="273">
        <f t="shared" si="65"/>
        <v>8.367361111111677</v>
      </c>
      <c r="I891" s="77">
        <f t="shared" si="69"/>
        <v>1.4934250316575799E-6</v>
      </c>
      <c r="J891" s="229">
        <f t="shared" si="66"/>
        <v>1.2496026532252359E-5</v>
      </c>
    </row>
    <row r="892" spans="1:10">
      <c r="A892" s="30" t="s">
        <v>264</v>
      </c>
      <c r="B892" s="63">
        <v>7.44</v>
      </c>
      <c r="C892" s="219">
        <v>45064</v>
      </c>
      <c r="D892" s="49">
        <v>45064.368055555555</v>
      </c>
      <c r="E892" s="219">
        <v>45071</v>
      </c>
      <c r="F892" s="273">
        <f t="shared" si="67"/>
        <v>0.68402777777737356</v>
      </c>
      <c r="G892" s="273">
        <f t="shared" si="68"/>
        <v>6.6319444444452529</v>
      </c>
      <c r="H892" s="273">
        <f t="shared" si="65"/>
        <v>7.3159722222226264</v>
      </c>
      <c r="I892" s="77">
        <f t="shared" si="69"/>
        <v>6.9400888416816948E-7</v>
      </c>
      <c r="J892" s="229">
        <f t="shared" si="66"/>
        <v>5.0773497185500486E-6</v>
      </c>
    </row>
    <row r="893" spans="1:10">
      <c r="A893" s="30" t="s">
        <v>264</v>
      </c>
      <c r="B893" s="63">
        <v>115.85</v>
      </c>
      <c r="C893" s="219">
        <v>45062</v>
      </c>
      <c r="D893" s="49">
        <v>45062.438888888886</v>
      </c>
      <c r="E893" s="219">
        <v>45071</v>
      </c>
      <c r="F893" s="273">
        <f t="shared" si="67"/>
        <v>0.7194444444430701</v>
      </c>
      <c r="G893" s="273">
        <f t="shared" si="68"/>
        <v>8.5611111111138598</v>
      </c>
      <c r="H893" s="273">
        <f t="shared" si="65"/>
        <v>9.2805555555569299</v>
      </c>
      <c r="I893" s="77">
        <f t="shared" si="69"/>
        <v>1.0806576509527208E-5</v>
      </c>
      <c r="J893" s="229">
        <f t="shared" si="66"/>
        <v>1.0029103366204374E-4</v>
      </c>
    </row>
    <row r="894" spans="1:10">
      <c r="A894" s="30" t="s">
        <v>264</v>
      </c>
      <c r="B894" s="63">
        <v>20108.48</v>
      </c>
      <c r="C894" s="219">
        <v>45065</v>
      </c>
      <c r="D894" s="49">
        <v>45065.385416666664</v>
      </c>
      <c r="E894" s="219">
        <v>45078</v>
      </c>
      <c r="F894" s="273">
        <f t="shared" si="67"/>
        <v>0.69270833333212067</v>
      </c>
      <c r="G894" s="273">
        <f t="shared" si="68"/>
        <v>12.614583333335759</v>
      </c>
      <c r="H894" s="273">
        <f t="shared" si="65"/>
        <v>13.307291666667879</v>
      </c>
      <c r="I894" s="77">
        <f t="shared" si="69"/>
        <v>1.8757343773008E-3</v>
      </c>
      <c r="J894" s="229">
        <f t="shared" si="66"/>
        <v>2.4960944447937398E-2</v>
      </c>
    </row>
    <row r="895" spans="1:10">
      <c r="A895" s="30" t="s">
        <v>264</v>
      </c>
      <c r="B895" s="63">
        <v>20124.75</v>
      </c>
      <c r="C895" s="219">
        <v>45065</v>
      </c>
      <c r="D895" s="49">
        <v>45065.384722222225</v>
      </c>
      <c r="E895" s="219">
        <v>45078</v>
      </c>
      <c r="F895" s="273">
        <f t="shared" si="67"/>
        <v>0.69236111111240461</v>
      </c>
      <c r="G895" s="273">
        <f t="shared" si="68"/>
        <v>12.615277777775191</v>
      </c>
      <c r="H895" s="273">
        <f t="shared" si="65"/>
        <v>13.307638888887595</v>
      </c>
      <c r="I895" s="77">
        <f t="shared" si="69"/>
        <v>1.8772520553310978E-3</v>
      </c>
      <c r="J895" s="229">
        <f t="shared" si="66"/>
        <v>2.4981792455768287E-2</v>
      </c>
    </row>
    <row r="896" spans="1:10">
      <c r="A896" s="30" t="s">
        <v>264</v>
      </c>
      <c r="B896" s="63">
        <v>7.42</v>
      </c>
      <c r="C896" s="219">
        <v>45065</v>
      </c>
      <c r="D896" s="49">
        <v>45065.384722222225</v>
      </c>
      <c r="E896" s="219">
        <v>45078</v>
      </c>
      <c r="F896" s="273">
        <f t="shared" si="67"/>
        <v>0.69236111111240461</v>
      </c>
      <c r="G896" s="273">
        <f t="shared" si="68"/>
        <v>12.615277777775191</v>
      </c>
      <c r="H896" s="273">
        <f t="shared" si="65"/>
        <v>13.307638888887595</v>
      </c>
      <c r="I896" s="77">
        <f t="shared" si="69"/>
        <v>6.9214326888814745E-7</v>
      </c>
      <c r="J896" s="229">
        <f t="shared" si="66"/>
        <v>9.2107926817376945E-6</v>
      </c>
    </row>
    <row r="897" spans="1:10">
      <c r="A897" s="30" t="s">
        <v>264</v>
      </c>
      <c r="B897" s="63">
        <v>449.39</v>
      </c>
      <c r="C897" s="219">
        <v>45062</v>
      </c>
      <c r="D897" s="49">
        <v>45062.379861111112</v>
      </c>
      <c r="E897" s="219">
        <v>45078</v>
      </c>
      <c r="F897" s="273">
        <f t="shared" si="67"/>
        <v>0.68993055555620231</v>
      </c>
      <c r="G897" s="273">
        <f t="shared" si="68"/>
        <v>15.620138888887595</v>
      </c>
      <c r="H897" s="273">
        <f t="shared" si="65"/>
        <v>16.310069444443798</v>
      </c>
      <c r="I897" s="77">
        <f t="shared" si="69"/>
        <v>4.1919442534453448E-5</v>
      </c>
      <c r="J897" s="229">
        <f t="shared" si="66"/>
        <v>6.8370901880930688E-4</v>
      </c>
    </row>
    <row r="898" spans="1:10">
      <c r="A898" s="30" t="s">
        <v>264</v>
      </c>
      <c r="B898" s="63">
        <v>15.9</v>
      </c>
      <c r="C898" s="219">
        <v>45062</v>
      </c>
      <c r="D898" s="49">
        <v>45062.379861111112</v>
      </c>
      <c r="E898" s="219">
        <v>45078</v>
      </c>
      <c r="F898" s="273">
        <f t="shared" si="67"/>
        <v>0.68993055555620231</v>
      </c>
      <c r="G898" s="273">
        <f t="shared" si="68"/>
        <v>15.620138888887595</v>
      </c>
      <c r="H898" s="273">
        <f t="shared" ref="H898:H961" si="70">SUM(F898:G898)</f>
        <v>16.310069444443798</v>
      </c>
      <c r="I898" s="77">
        <f t="shared" si="69"/>
        <v>1.483164147617459E-6</v>
      </c>
      <c r="J898" s="229">
        <f t="shared" ref="J898:J961" si="71">+H898*I898</f>
        <v>2.4190510245150046E-5</v>
      </c>
    </row>
    <row r="899" spans="1:10">
      <c r="A899" s="30" t="s">
        <v>264</v>
      </c>
      <c r="B899" s="63">
        <v>115.13</v>
      </c>
      <c r="C899" s="219">
        <v>45062</v>
      </c>
      <c r="D899" s="49">
        <v>45062.379861111112</v>
      </c>
      <c r="E899" s="219">
        <v>45078</v>
      </c>
      <c r="F899" s="273">
        <f t="shared" ref="F899:F962" si="72">(D899-C899+1)/2</f>
        <v>0.68993055555620231</v>
      </c>
      <c r="G899" s="273">
        <f t="shared" ref="G899:G962" si="73">E899-D899</f>
        <v>15.620138888887595</v>
      </c>
      <c r="H899" s="273">
        <f t="shared" si="70"/>
        <v>16.310069444443798</v>
      </c>
      <c r="I899" s="77">
        <f t="shared" si="69"/>
        <v>1.0739414359446418E-5</v>
      </c>
      <c r="J899" s="229">
        <f t="shared" si="71"/>
        <v>1.7516059399522797E-4</v>
      </c>
    </row>
    <row r="900" spans="1:10">
      <c r="A900" s="30" t="s">
        <v>264</v>
      </c>
      <c r="B900" s="63">
        <v>15.9</v>
      </c>
      <c r="C900" s="219">
        <v>45065</v>
      </c>
      <c r="D900" s="49">
        <v>45065.384027777778</v>
      </c>
      <c r="E900" s="219">
        <v>45078</v>
      </c>
      <c r="F900" s="273">
        <f t="shared" si="72"/>
        <v>0.69201388888905058</v>
      </c>
      <c r="G900" s="273">
        <f t="shared" si="73"/>
        <v>12.615972222221899</v>
      </c>
      <c r="H900" s="273">
        <f t="shared" si="70"/>
        <v>13.307986111110949</v>
      </c>
      <c r="I900" s="77">
        <f t="shared" si="69"/>
        <v>1.483164147617459E-6</v>
      </c>
      <c r="J900" s="229">
        <f t="shared" si="71"/>
        <v>1.9737927876990853E-5</v>
      </c>
    </row>
    <row r="901" spans="1:10">
      <c r="A901" s="30" t="s">
        <v>264</v>
      </c>
      <c r="B901" s="63">
        <v>19752.14</v>
      </c>
      <c r="C901" s="219">
        <v>45070</v>
      </c>
      <c r="D901" s="49">
        <v>45070.386805555558</v>
      </c>
      <c r="E901" s="219">
        <v>45078</v>
      </c>
      <c r="F901" s="273">
        <f t="shared" si="72"/>
        <v>0.69340277777882875</v>
      </c>
      <c r="G901" s="273">
        <f t="shared" si="73"/>
        <v>7.6131944444423425</v>
      </c>
      <c r="H901" s="273">
        <f t="shared" si="70"/>
        <v>8.3065972222211713</v>
      </c>
      <c r="I901" s="77">
        <f t="shared" si="69"/>
        <v>1.8424947098566486E-3</v>
      </c>
      <c r="J901" s="229">
        <f t="shared" si="71"/>
        <v>1.530486143885244E-2</v>
      </c>
    </row>
    <row r="902" spans="1:10">
      <c r="A902" s="30" t="s">
        <v>264</v>
      </c>
      <c r="B902" s="63">
        <v>19114.03</v>
      </c>
      <c r="C902" s="219">
        <v>45077</v>
      </c>
      <c r="D902" s="49">
        <v>45077.334027777775</v>
      </c>
      <c r="E902" s="219">
        <v>45085</v>
      </c>
      <c r="F902" s="273">
        <f t="shared" si="72"/>
        <v>0.66701388888759539</v>
      </c>
      <c r="G902" s="273">
        <f t="shared" si="73"/>
        <v>7.6659722222248092</v>
      </c>
      <c r="H902" s="273">
        <f t="shared" si="70"/>
        <v>8.3329861111124046</v>
      </c>
      <c r="I902" s="77">
        <f t="shared" si="69"/>
        <v>1.7829713215399079E-3</v>
      </c>
      <c r="J902" s="229">
        <f t="shared" si="71"/>
        <v>1.4857475258903782E-2</v>
      </c>
    </row>
    <row r="903" spans="1:10">
      <c r="A903" s="30" t="s">
        <v>264</v>
      </c>
      <c r="B903" s="63">
        <v>28.97</v>
      </c>
      <c r="C903" s="219">
        <v>45089</v>
      </c>
      <c r="D903" s="49">
        <v>45089.373611111114</v>
      </c>
      <c r="E903" s="219">
        <v>45099</v>
      </c>
      <c r="F903" s="273">
        <f t="shared" si="72"/>
        <v>0.6868055555569299</v>
      </c>
      <c r="G903" s="273">
        <f t="shared" si="73"/>
        <v>9.6263888888861402</v>
      </c>
      <c r="H903" s="273">
        <f t="shared" si="70"/>
        <v>10.31319444444307</v>
      </c>
      <c r="I903" s="77">
        <f t="shared" si="69"/>
        <v>2.7023437331118101E-6</v>
      </c>
      <c r="J903" s="229">
        <f t="shared" si="71"/>
        <v>2.7869796375304267E-5</v>
      </c>
    </row>
    <row r="904" spans="1:10">
      <c r="A904" s="30" t="s">
        <v>264</v>
      </c>
      <c r="B904" s="63">
        <v>29.14</v>
      </c>
      <c r="C904" s="219">
        <v>45090</v>
      </c>
      <c r="D904" s="49">
        <v>45090.434027777781</v>
      </c>
      <c r="E904" s="219">
        <v>45099</v>
      </c>
      <c r="F904" s="273">
        <f t="shared" si="72"/>
        <v>0.71701388889050577</v>
      </c>
      <c r="G904" s="273">
        <f t="shared" si="73"/>
        <v>8.5659722222189885</v>
      </c>
      <c r="H904" s="273">
        <f t="shared" si="70"/>
        <v>9.2829861111094942</v>
      </c>
      <c r="I904" s="77">
        <f t="shared" si="69"/>
        <v>2.7182014629919968E-6</v>
      </c>
      <c r="J904" s="229">
        <f t="shared" si="71"/>
        <v>2.5233026428152215E-5</v>
      </c>
    </row>
    <row r="905" spans="1:10">
      <c r="A905" s="30" t="s">
        <v>264</v>
      </c>
      <c r="B905" s="63">
        <v>448.61</v>
      </c>
      <c r="C905" s="219">
        <v>45091</v>
      </c>
      <c r="D905" s="49">
        <v>45091.284722222219</v>
      </c>
      <c r="E905" s="219">
        <v>45099</v>
      </c>
      <c r="F905" s="273">
        <f t="shared" si="72"/>
        <v>0.64236111110949423</v>
      </c>
      <c r="G905" s="273">
        <f t="shared" si="73"/>
        <v>7.7152777777810115</v>
      </c>
      <c r="H905" s="273">
        <f t="shared" si="70"/>
        <v>8.3576388888905058</v>
      </c>
      <c r="I905" s="77">
        <f t="shared" si="69"/>
        <v>4.1846683538532591E-5</v>
      </c>
      <c r="J905" s="229">
        <f t="shared" si="71"/>
        <v>3.4973946971273416E-4</v>
      </c>
    </row>
    <row r="906" spans="1:10">
      <c r="A906" s="30" t="s">
        <v>264</v>
      </c>
      <c r="B906" s="63">
        <v>452.3</v>
      </c>
      <c r="C906" s="219">
        <v>45091</v>
      </c>
      <c r="D906" s="49">
        <v>45091.288194444445</v>
      </c>
      <c r="E906" s="219">
        <v>45099</v>
      </c>
      <c r="F906" s="273">
        <f t="shared" si="72"/>
        <v>0.64409722222262644</v>
      </c>
      <c r="G906" s="273">
        <f t="shared" si="73"/>
        <v>7.7118055555547471</v>
      </c>
      <c r="H906" s="273">
        <f t="shared" si="70"/>
        <v>8.3559027777773736</v>
      </c>
      <c r="I906" s="77">
        <f t="shared" ref="I906:I969" si="74">+B906/B$3693</f>
        <v>4.2190889557696643E-5</v>
      </c>
      <c r="J906" s="229">
        <f t="shared" si="71"/>
        <v>3.5254297125205574E-4</v>
      </c>
    </row>
    <row r="907" spans="1:10">
      <c r="A907" s="30" t="s">
        <v>264</v>
      </c>
      <c r="B907" s="63">
        <v>115.88</v>
      </c>
      <c r="C907" s="219">
        <v>45091</v>
      </c>
      <c r="D907" s="49">
        <v>45091.288194444445</v>
      </c>
      <c r="E907" s="219">
        <v>45099</v>
      </c>
      <c r="F907" s="273">
        <f t="shared" si="72"/>
        <v>0.64409722222262644</v>
      </c>
      <c r="G907" s="273">
        <f t="shared" si="73"/>
        <v>7.7118055555547471</v>
      </c>
      <c r="H907" s="273">
        <f t="shared" si="70"/>
        <v>8.3559027777773736</v>
      </c>
      <c r="I907" s="77">
        <f t="shared" si="74"/>
        <v>1.0809374932447241E-5</v>
      </c>
      <c r="J907" s="229">
        <f t="shared" si="71"/>
        <v>9.0322086024073004E-5</v>
      </c>
    </row>
    <row r="908" spans="1:10">
      <c r="A908" s="30" t="s">
        <v>264</v>
      </c>
      <c r="B908" s="63">
        <v>449.15</v>
      </c>
      <c r="C908" s="219">
        <v>45093</v>
      </c>
      <c r="D908" s="49">
        <v>45093.299305555556</v>
      </c>
      <c r="E908" s="219">
        <v>45099</v>
      </c>
      <c r="F908" s="273">
        <f t="shared" si="72"/>
        <v>0.64965277777810115</v>
      </c>
      <c r="G908" s="273">
        <f t="shared" si="73"/>
        <v>5.7006944444437977</v>
      </c>
      <c r="H908" s="273">
        <f t="shared" si="70"/>
        <v>6.3503472222218988</v>
      </c>
      <c r="I908" s="77">
        <f t="shared" si="74"/>
        <v>4.1897055151093181E-5</v>
      </c>
      <c r="J908" s="229">
        <f t="shared" si="71"/>
        <v>2.6606084779802225E-4</v>
      </c>
    </row>
    <row r="909" spans="1:10">
      <c r="A909" s="30" t="s">
        <v>264</v>
      </c>
      <c r="B909" s="63">
        <v>28.97</v>
      </c>
      <c r="C909" s="219">
        <v>45098</v>
      </c>
      <c r="D909" s="49">
        <v>45098.359722222223</v>
      </c>
      <c r="E909" s="219">
        <v>45106</v>
      </c>
      <c r="F909" s="273">
        <f t="shared" si="72"/>
        <v>0.67986111111167702</v>
      </c>
      <c r="G909" s="273">
        <f t="shared" si="73"/>
        <v>7.640277777776646</v>
      </c>
      <c r="H909" s="273">
        <f t="shared" si="70"/>
        <v>8.320138888888323</v>
      </c>
      <c r="I909" s="77">
        <f t="shared" si="74"/>
        <v>2.7023437331118101E-6</v>
      </c>
      <c r="J909" s="229">
        <f t="shared" si="71"/>
        <v>2.248387518500722E-5</v>
      </c>
    </row>
    <row r="910" spans="1:10">
      <c r="A910" s="30" t="s">
        <v>264</v>
      </c>
      <c r="B910" s="63">
        <v>15.94</v>
      </c>
      <c r="C910" s="219">
        <v>45105</v>
      </c>
      <c r="D910" s="49">
        <v>45105.424305555556</v>
      </c>
      <c r="E910" s="219">
        <v>45113</v>
      </c>
      <c r="F910" s="273">
        <f t="shared" si="72"/>
        <v>0.71215277777810115</v>
      </c>
      <c r="G910" s="273">
        <f t="shared" si="73"/>
        <v>7.5756944444437977</v>
      </c>
      <c r="H910" s="273">
        <f t="shared" si="70"/>
        <v>8.2878472222218988</v>
      </c>
      <c r="I910" s="77">
        <f t="shared" si="74"/>
        <v>1.4868953781775028E-6</v>
      </c>
      <c r="J910" s="229">
        <f t="shared" si="71"/>
        <v>1.2323161729762997E-5</v>
      </c>
    </row>
    <row r="911" spans="1:10">
      <c r="A911" s="30" t="s">
        <v>264</v>
      </c>
      <c r="B911" s="63">
        <v>450.91</v>
      </c>
      <c r="C911" s="219">
        <v>45078</v>
      </c>
      <c r="D911" s="49">
        <v>45078.330555555556</v>
      </c>
      <c r="E911" s="219">
        <v>45085</v>
      </c>
      <c r="F911" s="273">
        <f t="shared" si="72"/>
        <v>0.66527777777810115</v>
      </c>
      <c r="G911" s="273">
        <f t="shared" si="73"/>
        <v>6.6694444444437977</v>
      </c>
      <c r="H911" s="273">
        <f t="shared" si="70"/>
        <v>7.3347222222218988</v>
      </c>
      <c r="I911" s="77">
        <f t="shared" si="74"/>
        <v>4.2061229295735119E-5</v>
      </c>
      <c r="J911" s="229">
        <f t="shared" si="71"/>
        <v>3.0850743320939915E-4</v>
      </c>
    </row>
    <row r="912" spans="1:10">
      <c r="A912" s="30" t="s">
        <v>264</v>
      </c>
      <c r="B912" s="63">
        <v>18553.39</v>
      </c>
      <c r="C912" s="219">
        <v>45079</v>
      </c>
      <c r="D912" s="49">
        <v>45079.332638888889</v>
      </c>
      <c r="E912" s="219">
        <v>45085</v>
      </c>
      <c r="F912" s="273">
        <f t="shared" si="72"/>
        <v>0.66631944444452529</v>
      </c>
      <c r="G912" s="273">
        <f t="shared" si="73"/>
        <v>5.6673611111109494</v>
      </c>
      <c r="H912" s="273">
        <f t="shared" si="70"/>
        <v>6.3336805555554747</v>
      </c>
      <c r="I912" s="77">
        <f t="shared" si="74"/>
        <v>1.7306743940103324E-3</v>
      </c>
      <c r="J912" s="229">
        <f t="shared" si="71"/>
        <v>1.0961538757340997E-2</v>
      </c>
    </row>
    <row r="913" spans="1:10">
      <c r="A913" s="30" t="s">
        <v>264</v>
      </c>
      <c r="B913" s="63">
        <v>15.89</v>
      </c>
      <c r="C913" s="219">
        <v>45079</v>
      </c>
      <c r="D913" s="49">
        <v>45079.332638888889</v>
      </c>
      <c r="E913" s="219">
        <v>45085</v>
      </c>
      <c r="F913" s="273">
        <f t="shared" si="72"/>
        <v>0.66631944444452529</v>
      </c>
      <c r="G913" s="273">
        <f t="shared" si="73"/>
        <v>5.6673611111109494</v>
      </c>
      <c r="H913" s="273">
        <f t="shared" si="70"/>
        <v>6.3336805555554747</v>
      </c>
      <c r="I913" s="77">
        <f t="shared" si="74"/>
        <v>1.4822313399774479E-6</v>
      </c>
      <c r="J913" s="229">
        <f t="shared" si="71"/>
        <v>9.3879798168500986E-6</v>
      </c>
    </row>
    <row r="914" spans="1:10">
      <c r="A914" s="30" t="s">
        <v>264</v>
      </c>
      <c r="B914" s="63">
        <v>7.43</v>
      </c>
      <c r="C914" s="219">
        <v>45079</v>
      </c>
      <c r="D914" s="49">
        <v>45079.356249999997</v>
      </c>
      <c r="E914" s="219">
        <v>45085</v>
      </c>
      <c r="F914" s="273">
        <f t="shared" si="72"/>
        <v>0.67812499999854481</v>
      </c>
      <c r="G914" s="273">
        <f t="shared" si="73"/>
        <v>5.6437500000029104</v>
      </c>
      <c r="H914" s="273">
        <f t="shared" si="70"/>
        <v>6.3218750000014552</v>
      </c>
      <c r="I914" s="77">
        <f t="shared" si="74"/>
        <v>6.9307607652815841E-7</v>
      </c>
      <c r="J914" s="229">
        <f t="shared" si="71"/>
        <v>4.3815403213024597E-6</v>
      </c>
    </row>
    <row r="915" spans="1:10">
      <c r="A915" s="30" t="s">
        <v>264</v>
      </c>
      <c r="B915" s="63">
        <v>18771.82</v>
      </c>
      <c r="C915" s="219">
        <v>45085</v>
      </c>
      <c r="D915" s="49">
        <v>45085.356249999997</v>
      </c>
      <c r="E915" s="219">
        <v>45092</v>
      </c>
      <c r="F915" s="273">
        <f t="shared" si="72"/>
        <v>0.67812499999854481</v>
      </c>
      <c r="G915" s="273">
        <f t="shared" si="73"/>
        <v>6.6437500000029104</v>
      </c>
      <c r="H915" s="273">
        <f t="shared" si="70"/>
        <v>7.3218750000014552</v>
      </c>
      <c r="I915" s="77">
        <f t="shared" si="74"/>
        <v>1.7510497112910922E-3</v>
      </c>
      <c r="J915" s="229">
        <f t="shared" si="71"/>
        <v>1.2820967104862014E-2</v>
      </c>
    </row>
    <row r="916" spans="1:10">
      <c r="A916" s="30" t="s">
        <v>264</v>
      </c>
      <c r="B916" s="63">
        <v>28.93</v>
      </c>
      <c r="C916" s="219">
        <v>45084</v>
      </c>
      <c r="D916" s="49">
        <v>45085.356944444444</v>
      </c>
      <c r="E916" s="219">
        <v>45092</v>
      </c>
      <c r="F916" s="273">
        <f t="shared" si="72"/>
        <v>1.1784722222218988</v>
      </c>
      <c r="G916" s="273">
        <f t="shared" si="73"/>
        <v>6.6430555555562023</v>
      </c>
      <c r="H916" s="273">
        <f t="shared" si="70"/>
        <v>7.8215277777781012</v>
      </c>
      <c r="I916" s="77">
        <f t="shared" si="74"/>
        <v>2.6986125025517663E-6</v>
      </c>
      <c r="J916" s="229">
        <f t="shared" si="71"/>
        <v>2.1107272650167918E-5</v>
      </c>
    </row>
    <row r="917" spans="1:10">
      <c r="A917" s="30" t="s">
        <v>264</v>
      </c>
      <c r="B917" s="63">
        <v>23449.58</v>
      </c>
      <c r="C917" s="219">
        <v>44928</v>
      </c>
      <c r="D917" s="49">
        <v>44928.302083333336</v>
      </c>
      <c r="E917" s="219">
        <v>44938</v>
      </c>
      <c r="F917" s="273">
        <f t="shared" si="72"/>
        <v>0.65104166666787933</v>
      </c>
      <c r="G917" s="273">
        <f t="shared" si="73"/>
        <v>9.6979166666642413</v>
      </c>
      <c r="H917" s="273">
        <f t="shared" si="70"/>
        <v>10.348958333332121</v>
      </c>
      <c r="I917" s="77">
        <f t="shared" si="74"/>
        <v>2.1873947379048688E-3</v>
      </c>
      <c r="J917" s="229">
        <f t="shared" si="71"/>
        <v>2.2637257001127422E-2</v>
      </c>
    </row>
    <row r="918" spans="1:10">
      <c r="A918" s="30" t="s">
        <v>264</v>
      </c>
      <c r="B918" s="63">
        <v>16.12</v>
      </c>
      <c r="C918" s="219">
        <v>44928</v>
      </c>
      <c r="D918" s="49">
        <v>44928.302083333336</v>
      </c>
      <c r="E918" s="219">
        <v>44938</v>
      </c>
      <c r="F918" s="273">
        <f t="shared" si="72"/>
        <v>0.65104166666787933</v>
      </c>
      <c r="G918" s="273">
        <f t="shared" si="73"/>
        <v>9.6979166666642413</v>
      </c>
      <c r="H918" s="273">
        <f t="shared" si="70"/>
        <v>10.348958333332121</v>
      </c>
      <c r="I918" s="77">
        <f t="shared" si="74"/>
        <v>1.5036859156977006E-6</v>
      </c>
      <c r="J918" s="229">
        <f t="shared" si="71"/>
        <v>1.5561582887973859E-5</v>
      </c>
    </row>
    <row r="919" spans="1:10">
      <c r="A919" s="30" t="s">
        <v>264</v>
      </c>
      <c r="B919" s="63">
        <v>16.079999999999998</v>
      </c>
      <c r="C919" s="219">
        <v>44929</v>
      </c>
      <c r="D919" s="49">
        <v>44929.288194444445</v>
      </c>
      <c r="E919" s="219">
        <v>44938</v>
      </c>
      <c r="F919" s="273">
        <f t="shared" si="72"/>
        <v>0.64409722222262644</v>
      </c>
      <c r="G919" s="273">
        <f t="shared" si="73"/>
        <v>8.7118055555547471</v>
      </c>
      <c r="H919" s="273">
        <f t="shared" si="70"/>
        <v>9.3559027777773736</v>
      </c>
      <c r="I919" s="77">
        <f t="shared" si="74"/>
        <v>1.4999546851376563E-6</v>
      </c>
      <c r="J919" s="229">
        <f t="shared" si="71"/>
        <v>1.4033430205219584E-5</v>
      </c>
    </row>
    <row r="920" spans="1:10">
      <c r="A920" s="30" t="s">
        <v>264</v>
      </c>
      <c r="B920" s="63">
        <v>16.09</v>
      </c>
      <c r="C920" s="219">
        <v>44929</v>
      </c>
      <c r="D920" s="49">
        <v>44929.289583333331</v>
      </c>
      <c r="E920" s="219">
        <v>44938</v>
      </c>
      <c r="F920" s="273">
        <f t="shared" si="72"/>
        <v>0.64479166666569654</v>
      </c>
      <c r="G920" s="273">
        <f t="shared" si="73"/>
        <v>8.7104166666686069</v>
      </c>
      <c r="H920" s="273">
        <f t="shared" si="70"/>
        <v>9.3552083333343035</v>
      </c>
      <c r="I920" s="77">
        <f t="shared" si="74"/>
        <v>1.5008874927776676E-6</v>
      </c>
      <c r="J920" s="229">
        <f t="shared" si="71"/>
        <v>1.4041115179830864E-5</v>
      </c>
    </row>
    <row r="921" spans="1:10">
      <c r="A921" s="30" t="s">
        <v>264</v>
      </c>
      <c r="B921" s="63">
        <v>396.18</v>
      </c>
      <c r="C921" s="219">
        <v>44930</v>
      </c>
      <c r="D921" s="49">
        <v>44930.290972222225</v>
      </c>
      <c r="E921" s="219">
        <v>44938</v>
      </c>
      <c r="F921" s="273">
        <f t="shared" si="72"/>
        <v>0.64548611111240461</v>
      </c>
      <c r="G921" s="273">
        <f t="shared" si="73"/>
        <v>7.7090277777751908</v>
      </c>
      <c r="H921" s="273">
        <f t="shared" si="70"/>
        <v>8.3545138888875954</v>
      </c>
      <c r="I921" s="77">
        <f t="shared" si="74"/>
        <v>3.6955973081955021E-5</v>
      </c>
      <c r="J921" s="229">
        <f t="shared" si="71"/>
        <v>3.0874919039054934E-4</v>
      </c>
    </row>
    <row r="922" spans="1:10">
      <c r="A922" s="30" t="s">
        <v>264</v>
      </c>
      <c r="B922" s="63">
        <v>395.34</v>
      </c>
      <c r="C922" s="219">
        <v>44930</v>
      </c>
      <c r="D922" s="49">
        <v>44930.291666666664</v>
      </c>
      <c r="E922" s="219">
        <v>44938</v>
      </c>
      <c r="F922" s="273">
        <f t="shared" si="72"/>
        <v>0.64583333333212067</v>
      </c>
      <c r="G922" s="273">
        <f t="shared" si="73"/>
        <v>7.7083333333357587</v>
      </c>
      <c r="H922" s="273">
        <f t="shared" si="70"/>
        <v>8.3541666666678793</v>
      </c>
      <c r="I922" s="77">
        <f t="shared" si="74"/>
        <v>3.6877617240194096E-5</v>
      </c>
      <c r="J922" s="229">
        <f t="shared" si="71"/>
        <v>3.0808176069416622E-4</v>
      </c>
    </row>
    <row r="923" spans="1:10">
      <c r="A923" s="30" t="s">
        <v>264</v>
      </c>
      <c r="B923" s="63">
        <v>400.13</v>
      </c>
      <c r="C923" s="219">
        <v>44931</v>
      </c>
      <c r="D923" s="49">
        <v>44931.507638888892</v>
      </c>
      <c r="E923" s="219">
        <v>44938</v>
      </c>
      <c r="F923" s="273">
        <f t="shared" si="72"/>
        <v>0.75381944444598048</v>
      </c>
      <c r="G923" s="273">
        <f t="shared" si="73"/>
        <v>6.492361111108039</v>
      </c>
      <c r="H923" s="273">
        <f t="shared" si="70"/>
        <v>7.2461805555540195</v>
      </c>
      <c r="I923" s="77">
        <f t="shared" si="74"/>
        <v>3.7324432099759358E-5</v>
      </c>
      <c r="J923" s="229">
        <f t="shared" si="71"/>
        <v>2.7045957412837252E-4</v>
      </c>
    </row>
    <row r="924" spans="1:10">
      <c r="A924" s="30" t="s">
        <v>264</v>
      </c>
      <c r="B924" s="63">
        <v>21903.59</v>
      </c>
      <c r="C924" s="219">
        <v>44931</v>
      </c>
      <c r="D924" s="49">
        <v>44931.509027777778</v>
      </c>
      <c r="E924" s="219">
        <v>44938</v>
      </c>
      <c r="F924" s="273">
        <f t="shared" si="72"/>
        <v>0.75451388888905058</v>
      </c>
      <c r="G924" s="273">
        <f t="shared" si="73"/>
        <v>6.4909722222218988</v>
      </c>
      <c r="H924" s="273">
        <f t="shared" si="70"/>
        <v>7.2454861111109494</v>
      </c>
      <c r="I924" s="77">
        <f t="shared" si="74"/>
        <v>2.0431836095668112E-3</v>
      </c>
      <c r="J924" s="229">
        <f t="shared" si="71"/>
        <v>1.4803858465565867E-2</v>
      </c>
    </row>
    <row r="925" spans="1:10">
      <c r="A925" s="30" t="s">
        <v>264</v>
      </c>
      <c r="B925" s="63">
        <v>118.53</v>
      </c>
      <c r="C925" s="219">
        <v>44929</v>
      </c>
      <c r="D925" s="49">
        <v>44929.55</v>
      </c>
      <c r="E925" s="219">
        <v>44938</v>
      </c>
      <c r="F925" s="273">
        <f t="shared" si="72"/>
        <v>0.77500000000145519</v>
      </c>
      <c r="G925" s="273">
        <f t="shared" si="73"/>
        <v>8.4499999999970896</v>
      </c>
      <c r="H925" s="273">
        <f t="shared" si="70"/>
        <v>9.2249999999985448</v>
      </c>
      <c r="I925" s="77">
        <f t="shared" si="74"/>
        <v>1.1056568957050151E-5</v>
      </c>
      <c r="J925" s="229">
        <f t="shared" si="71"/>
        <v>1.0199684862877156E-4</v>
      </c>
    </row>
    <row r="926" spans="1:10">
      <c r="A926" s="30" t="s">
        <v>264</v>
      </c>
      <c r="B926" s="63">
        <v>118.56</v>
      </c>
      <c r="C926" s="219">
        <v>44929</v>
      </c>
      <c r="D926" s="49">
        <v>44929.550694444442</v>
      </c>
      <c r="E926" s="219">
        <v>44938</v>
      </c>
      <c r="F926" s="273">
        <f t="shared" si="72"/>
        <v>0.77534722222117125</v>
      </c>
      <c r="G926" s="273">
        <f t="shared" si="73"/>
        <v>8.4493055555576575</v>
      </c>
      <c r="H926" s="273">
        <f t="shared" si="70"/>
        <v>9.2246527777788287</v>
      </c>
      <c r="I926" s="77">
        <f t="shared" si="74"/>
        <v>1.1059367379970184E-5</v>
      </c>
      <c r="J926" s="229">
        <f t="shared" si="71"/>
        <v>1.0201882402211852E-4</v>
      </c>
    </row>
    <row r="927" spans="1:10">
      <c r="A927" s="30" t="s">
        <v>264</v>
      </c>
      <c r="B927" s="63">
        <v>7.55</v>
      </c>
      <c r="C927" s="219">
        <v>44930</v>
      </c>
      <c r="D927" s="49">
        <v>44930.579861111109</v>
      </c>
      <c r="E927" s="219">
        <v>44938</v>
      </c>
      <c r="F927" s="273">
        <f t="shared" si="72"/>
        <v>0.78993055555474712</v>
      </c>
      <c r="G927" s="273">
        <f t="shared" si="73"/>
        <v>7.4201388888905058</v>
      </c>
      <c r="H927" s="273">
        <f t="shared" si="70"/>
        <v>8.2100694444452529</v>
      </c>
      <c r="I927" s="77">
        <f t="shared" si="74"/>
        <v>7.0426976820829016E-7</v>
      </c>
      <c r="J927" s="229">
        <f t="shared" si="71"/>
        <v>5.7821037046134238E-6</v>
      </c>
    </row>
    <row r="928" spans="1:10">
      <c r="A928" s="30" t="s">
        <v>264</v>
      </c>
      <c r="B928" s="63">
        <v>16.16</v>
      </c>
      <c r="C928" s="219">
        <v>44931</v>
      </c>
      <c r="D928" s="49">
        <v>44931.593055555553</v>
      </c>
      <c r="E928" s="219">
        <v>44938</v>
      </c>
      <c r="F928" s="273">
        <f t="shared" si="72"/>
        <v>0.79652777777664596</v>
      </c>
      <c r="G928" s="273">
        <f t="shared" si="73"/>
        <v>6.4069444444467081</v>
      </c>
      <c r="H928" s="273">
        <f t="shared" si="70"/>
        <v>7.203472222223354</v>
      </c>
      <c r="I928" s="77">
        <f t="shared" si="74"/>
        <v>1.5074171462577444E-6</v>
      </c>
      <c r="J928" s="229">
        <f t="shared" si="71"/>
        <v>1.0858637540370861E-5</v>
      </c>
    </row>
    <row r="929" spans="1:10">
      <c r="A929" s="30" t="s">
        <v>264</v>
      </c>
      <c r="B929" s="63">
        <v>7.54</v>
      </c>
      <c r="C929" s="219">
        <v>44928</v>
      </c>
      <c r="D929" s="49">
        <v>44928.548611111109</v>
      </c>
      <c r="E929" s="219">
        <v>44938</v>
      </c>
      <c r="F929" s="273">
        <f t="shared" si="72"/>
        <v>0.77430555555474712</v>
      </c>
      <c r="G929" s="273">
        <f t="shared" si="73"/>
        <v>9.4513888888905058</v>
      </c>
      <c r="H929" s="273">
        <f t="shared" si="70"/>
        <v>10.225694444445253</v>
      </c>
      <c r="I929" s="77">
        <f t="shared" si="74"/>
        <v>7.033369605682792E-7</v>
      </c>
      <c r="J929" s="229">
        <f t="shared" si="71"/>
        <v>7.1921088502560621E-6</v>
      </c>
    </row>
    <row r="930" spans="1:10">
      <c r="A930" s="30" t="s">
        <v>264</v>
      </c>
      <c r="B930" s="63">
        <v>16.55</v>
      </c>
      <c r="C930" s="219">
        <v>44929</v>
      </c>
      <c r="D930" s="49">
        <v>44929.552083333336</v>
      </c>
      <c r="E930" s="219">
        <v>44938</v>
      </c>
      <c r="F930" s="273">
        <f t="shared" si="72"/>
        <v>0.77604166666787933</v>
      </c>
      <c r="G930" s="273">
        <f t="shared" si="73"/>
        <v>8.4479166666642413</v>
      </c>
      <c r="H930" s="273">
        <f t="shared" si="70"/>
        <v>9.2239583333321207</v>
      </c>
      <c r="I930" s="77">
        <f t="shared" si="74"/>
        <v>1.5437966442181727E-6</v>
      </c>
      <c r="J930" s="229">
        <f t="shared" si="71"/>
        <v>1.4239915921406377E-5</v>
      </c>
    </row>
    <row r="931" spans="1:10">
      <c r="A931" s="30" t="s">
        <v>264</v>
      </c>
      <c r="B931" s="63">
        <v>50.53</v>
      </c>
      <c r="C931" s="219">
        <v>44931</v>
      </c>
      <c r="D931" s="49">
        <v>44931.584027777775</v>
      </c>
      <c r="E931" s="219">
        <v>44938</v>
      </c>
      <c r="F931" s="273">
        <f t="shared" si="72"/>
        <v>0.79201388888759539</v>
      </c>
      <c r="G931" s="273">
        <f t="shared" si="73"/>
        <v>6.4159722222248092</v>
      </c>
      <c r="H931" s="273">
        <f t="shared" si="70"/>
        <v>7.2079861111124046</v>
      </c>
      <c r="I931" s="77">
        <f t="shared" si="74"/>
        <v>4.7134770049754845E-6</v>
      </c>
      <c r="J931" s="229">
        <f t="shared" si="71"/>
        <v>3.3974676786910989E-5</v>
      </c>
    </row>
    <row r="932" spans="1:10">
      <c r="A932" s="30" t="s">
        <v>264</v>
      </c>
      <c r="B932" s="63">
        <v>189.05</v>
      </c>
      <c r="C932" s="219">
        <v>44931</v>
      </c>
      <c r="D932" s="49">
        <v>44931.594444444447</v>
      </c>
      <c r="E932" s="219">
        <v>44938</v>
      </c>
      <c r="F932" s="273">
        <f t="shared" si="72"/>
        <v>0.79722222222335404</v>
      </c>
      <c r="G932" s="273">
        <f t="shared" si="73"/>
        <v>6.4055555555532919</v>
      </c>
      <c r="H932" s="273">
        <f t="shared" si="70"/>
        <v>7.202777777776646</v>
      </c>
      <c r="I932" s="77">
        <f t="shared" si="74"/>
        <v>1.7634728434407585E-5</v>
      </c>
      <c r="J932" s="229">
        <f t="shared" si="71"/>
        <v>1.270190300844769E-4</v>
      </c>
    </row>
    <row r="933" spans="1:10">
      <c r="A933" s="30" t="s">
        <v>264</v>
      </c>
      <c r="B933" s="63">
        <v>120.63</v>
      </c>
      <c r="C933" s="219">
        <v>44926</v>
      </c>
      <c r="D933" s="49">
        <v>44928.586111111108</v>
      </c>
      <c r="E933" s="219">
        <v>44938</v>
      </c>
      <c r="F933" s="273">
        <f t="shared" si="72"/>
        <v>1.7930555555540195</v>
      </c>
      <c r="G933" s="273">
        <f t="shared" si="73"/>
        <v>9.413888888891961</v>
      </c>
      <c r="H933" s="273">
        <f t="shared" si="70"/>
        <v>11.20694444444598</v>
      </c>
      <c r="I933" s="77">
        <f t="shared" si="74"/>
        <v>1.1252458561452456E-5</v>
      </c>
      <c r="J933" s="229">
        <f t="shared" si="71"/>
        <v>1.2610567796162822E-4</v>
      </c>
    </row>
    <row r="934" spans="1:10">
      <c r="A934" s="30" t="s">
        <v>264</v>
      </c>
      <c r="B934" s="63">
        <v>191.73</v>
      </c>
      <c r="C934" s="219">
        <v>44926</v>
      </c>
      <c r="D934" s="49">
        <v>44928.586111111108</v>
      </c>
      <c r="E934" s="219">
        <v>44938</v>
      </c>
      <c r="F934" s="273">
        <f t="shared" si="72"/>
        <v>1.7930555555540195</v>
      </c>
      <c r="G934" s="273">
        <f t="shared" si="73"/>
        <v>9.413888888891961</v>
      </c>
      <c r="H934" s="273">
        <f t="shared" si="70"/>
        <v>11.20694444444598</v>
      </c>
      <c r="I934" s="77">
        <f t="shared" si="74"/>
        <v>1.7884720881930528E-5</v>
      </c>
      <c r="J934" s="229">
        <f t="shared" si="71"/>
        <v>2.0043307332821836E-4</v>
      </c>
    </row>
    <row r="935" spans="1:10">
      <c r="A935" s="30" t="s">
        <v>264</v>
      </c>
      <c r="B935" s="63">
        <v>318.19</v>
      </c>
      <c r="C935" s="219">
        <v>44928</v>
      </c>
      <c r="D935" s="49">
        <v>44928.590277777781</v>
      </c>
      <c r="E935" s="219">
        <v>44938</v>
      </c>
      <c r="F935" s="273">
        <f t="shared" si="72"/>
        <v>0.79513888889050577</v>
      </c>
      <c r="G935" s="273">
        <f t="shared" si="73"/>
        <v>9.4097222222189885</v>
      </c>
      <c r="H935" s="273">
        <f t="shared" si="70"/>
        <v>10.204861111109494</v>
      </c>
      <c r="I935" s="77">
        <f t="shared" si="74"/>
        <v>2.9681006297509385E-5</v>
      </c>
      <c r="J935" s="229">
        <f t="shared" si="71"/>
        <v>3.028905469040495E-4</v>
      </c>
    </row>
    <row r="936" spans="1:10">
      <c r="A936" s="30" t="s">
        <v>264</v>
      </c>
      <c r="B936" s="63">
        <v>118.38</v>
      </c>
      <c r="C936" s="219">
        <v>44929</v>
      </c>
      <c r="D936" s="49">
        <v>44929.552777777775</v>
      </c>
      <c r="E936" s="219">
        <v>44938</v>
      </c>
      <c r="F936" s="273">
        <f t="shared" si="72"/>
        <v>0.77638888888759539</v>
      </c>
      <c r="G936" s="273">
        <f t="shared" si="73"/>
        <v>8.4472222222248092</v>
      </c>
      <c r="H936" s="273">
        <f t="shared" si="70"/>
        <v>9.2236111111124046</v>
      </c>
      <c r="I936" s="77">
        <f t="shared" si="74"/>
        <v>1.1042576842449985E-5</v>
      </c>
      <c r="J936" s="229">
        <f t="shared" si="71"/>
        <v>1.0185243445933422E-4</v>
      </c>
    </row>
    <row r="937" spans="1:10">
      <c r="A937" s="30" t="s">
        <v>264</v>
      </c>
      <c r="B937" s="63">
        <v>29.49</v>
      </c>
      <c r="C937" s="219">
        <v>44931</v>
      </c>
      <c r="D937" s="49">
        <v>44931.594444444447</v>
      </c>
      <c r="E937" s="219">
        <v>44938</v>
      </c>
      <c r="F937" s="273">
        <f t="shared" si="72"/>
        <v>0.79722222222335404</v>
      </c>
      <c r="G937" s="273">
        <f t="shared" si="73"/>
        <v>6.4055555555532919</v>
      </c>
      <c r="H937" s="273">
        <f t="shared" si="70"/>
        <v>7.202777777776646</v>
      </c>
      <c r="I937" s="77">
        <f t="shared" si="74"/>
        <v>2.750849730392381E-6</v>
      </c>
      <c r="J937" s="229">
        <f t="shared" si="71"/>
        <v>1.9813759308073121E-5</v>
      </c>
    </row>
    <row r="938" spans="1:10">
      <c r="A938" s="30" t="s">
        <v>264</v>
      </c>
      <c r="B938" s="63">
        <v>7.65</v>
      </c>
      <c r="C938" s="219">
        <v>44931</v>
      </c>
      <c r="D938" s="49">
        <v>44931.595138888886</v>
      </c>
      <c r="E938" s="219">
        <v>44938</v>
      </c>
      <c r="F938" s="273">
        <f t="shared" si="72"/>
        <v>0.7975694444430701</v>
      </c>
      <c r="G938" s="273">
        <f t="shared" si="73"/>
        <v>6.4048611111138598</v>
      </c>
      <c r="H938" s="273">
        <f t="shared" si="70"/>
        <v>7.2024305555569299</v>
      </c>
      <c r="I938" s="77">
        <f t="shared" si="74"/>
        <v>7.135978446084001E-7</v>
      </c>
      <c r="J938" s="229">
        <f t="shared" si="71"/>
        <v>5.1396389203871072E-6</v>
      </c>
    </row>
    <row r="939" spans="1:10">
      <c r="A939" s="30" t="s">
        <v>264</v>
      </c>
      <c r="B939" s="63">
        <v>120.4</v>
      </c>
      <c r="C939" s="219">
        <v>44931</v>
      </c>
      <c r="D939" s="49">
        <v>44931.595138888886</v>
      </c>
      <c r="E939" s="219">
        <v>44938</v>
      </c>
      <c r="F939" s="273">
        <f t="shared" si="72"/>
        <v>0.7975694444430701</v>
      </c>
      <c r="G939" s="273">
        <f t="shared" si="73"/>
        <v>6.4048611111138598</v>
      </c>
      <c r="H939" s="273">
        <f t="shared" si="70"/>
        <v>7.2024305555569299</v>
      </c>
      <c r="I939" s="77">
        <f t="shared" si="74"/>
        <v>1.1231003985732205E-5</v>
      </c>
      <c r="J939" s="229">
        <f t="shared" si="71"/>
        <v>8.0890526276419301E-5</v>
      </c>
    </row>
    <row r="940" spans="1:10">
      <c r="A940" s="30" t="s">
        <v>264</v>
      </c>
      <c r="B940" s="63">
        <v>325.79000000000002</v>
      </c>
      <c r="C940" s="219">
        <v>44931</v>
      </c>
      <c r="D940" s="49">
        <v>44931.595833333333</v>
      </c>
      <c r="E940" s="219">
        <v>44938</v>
      </c>
      <c r="F940" s="273">
        <f t="shared" si="72"/>
        <v>0.79791666666642413</v>
      </c>
      <c r="G940" s="273">
        <f t="shared" si="73"/>
        <v>6.4041666666671517</v>
      </c>
      <c r="H940" s="273">
        <f t="shared" si="70"/>
        <v>7.2020833333335759</v>
      </c>
      <c r="I940" s="77">
        <f t="shared" si="74"/>
        <v>3.0389940103917734E-5</v>
      </c>
      <c r="J940" s="229">
        <f t="shared" si="71"/>
        <v>2.1887088112343154E-4</v>
      </c>
    </row>
    <row r="941" spans="1:10">
      <c r="A941" s="30" t="s">
        <v>264</v>
      </c>
      <c r="B941" s="63">
        <v>7.55</v>
      </c>
      <c r="C941" s="219">
        <v>44928</v>
      </c>
      <c r="D941" s="49">
        <v>44928.602083333331</v>
      </c>
      <c r="E941" s="219">
        <v>44938</v>
      </c>
      <c r="F941" s="273">
        <f t="shared" si="72"/>
        <v>0.80104166666569654</v>
      </c>
      <c r="G941" s="273">
        <f t="shared" si="73"/>
        <v>9.3979166666686069</v>
      </c>
      <c r="H941" s="273">
        <f t="shared" si="70"/>
        <v>10.198958333334303</v>
      </c>
      <c r="I941" s="77">
        <f t="shared" si="74"/>
        <v>7.0426976820829016E-7</v>
      </c>
      <c r="J941" s="229">
        <f t="shared" si="71"/>
        <v>7.1828180213833596E-6</v>
      </c>
    </row>
    <row r="942" spans="1:10">
      <c r="A942" s="30" t="s">
        <v>264</v>
      </c>
      <c r="B942" s="63">
        <v>118.81</v>
      </c>
      <c r="C942" s="219">
        <v>44928</v>
      </c>
      <c r="D942" s="49">
        <v>44928.602083333331</v>
      </c>
      <c r="E942" s="219">
        <v>44938</v>
      </c>
      <c r="F942" s="273">
        <f t="shared" si="72"/>
        <v>0.80104166666569654</v>
      </c>
      <c r="G942" s="273">
        <f t="shared" si="73"/>
        <v>9.3979166666686069</v>
      </c>
      <c r="H942" s="273">
        <f t="shared" si="70"/>
        <v>10.198958333334303</v>
      </c>
      <c r="I942" s="77">
        <f t="shared" si="74"/>
        <v>1.1082687570970459E-5</v>
      </c>
      <c r="J942" s="229">
        <f t="shared" si="71"/>
        <v>1.1303186875768967E-4</v>
      </c>
    </row>
    <row r="943" spans="1:10">
      <c r="A943" s="30" t="s">
        <v>264</v>
      </c>
      <c r="B943" s="63">
        <v>118.67</v>
      </c>
      <c r="C943" s="219">
        <v>44928</v>
      </c>
      <c r="D943" s="49">
        <v>44928.603472222225</v>
      </c>
      <c r="E943" s="219">
        <v>44938</v>
      </c>
      <c r="F943" s="273">
        <f t="shared" si="72"/>
        <v>0.80173611111240461</v>
      </c>
      <c r="G943" s="273">
        <f t="shared" si="73"/>
        <v>9.3965277777751908</v>
      </c>
      <c r="H943" s="273">
        <f t="shared" si="70"/>
        <v>10.198263888887595</v>
      </c>
      <c r="I943" s="77">
        <f t="shared" si="74"/>
        <v>1.1069628264010305E-5</v>
      </c>
      <c r="J943" s="229">
        <f t="shared" si="71"/>
        <v>1.1289099018826577E-4</v>
      </c>
    </row>
    <row r="944" spans="1:10">
      <c r="A944" s="30" t="s">
        <v>264</v>
      </c>
      <c r="B944" s="63">
        <v>23042.28</v>
      </c>
      <c r="C944" s="219">
        <v>44928</v>
      </c>
      <c r="D944" s="49">
        <v>44928.604861111111</v>
      </c>
      <c r="E944" s="219">
        <v>44938</v>
      </c>
      <c r="F944" s="273">
        <f t="shared" si="72"/>
        <v>0.80243055555547471</v>
      </c>
      <c r="G944" s="273">
        <f t="shared" si="73"/>
        <v>9.3951388888890506</v>
      </c>
      <c r="H944" s="273">
        <f t="shared" si="70"/>
        <v>10.197569444444525</v>
      </c>
      <c r="I944" s="77">
        <f t="shared" si="74"/>
        <v>2.1494014827272215E-3</v>
      </c>
      <c r="J944" s="229">
        <f t="shared" si="71"/>
        <v>2.1918670884102872E-2</v>
      </c>
    </row>
    <row r="945" spans="1:10">
      <c r="A945" s="30" t="s">
        <v>264</v>
      </c>
      <c r="B945" s="63">
        <v>16.14</v>
      </c>
      <c r="C945" s="219">
        <v>44930</v>
      </c>
      <c r="D945" s="49">
        <v>44930.564583333333</v>
      </c>
      <c r="E945" s="219">
        <v>44938</v>
      </c>
      <c r="F945" s="273">
        <f t="shared" si="72"/>
        <v>0.78229166666642413</v>
      </c>
      <c r="G945" s="273">
        <f t="shared" si="73"/>
        <v>7.4354166666671517</v>
      </c>
      <c r="H945" s="273">
        <f t="shared" si="70"/>
        <v>8.2177083333335759</v>
      </c>
      <c r="I945" s="77">
        <f t="shared" si="74"/>
        <v>1.5055515309777225E-6</v>
      </c>
      <c r="J945" s="229">
        <f t="shared" si="71"/>
        <v>1.2372183362378754E-5</v>
      </c>
    </row>
    <row r="946" spans="1:10">
      <c r="A946" s="30" t="s">
        <v>264</v>
      </c>
      <c r="B946" s="63">
        <v>7.54</v>
      </c>
      <c r="C946" s="219">
        <v>44930</v>
      </c>
      <c r="D946" s="49">
        <v>44930.564583333333</v>
      </c>
      <c r="E946" s="219">
        <v>44938</v>
      </c>
      <c r="F946" s="273">
        <f t="shared" si="72"/>
        <v>0.78229166666642413</v>
      </c>
      <c r="G946" s="273">
        <f t="shared" si="73"/>
        <v>7.4354166666671517</v>
      </c>
      <c r="H946" s="273">
        <f t="shared" si="70"/>
        <v>8.2177083333335759</v>
      </c>
      <c r="I946" s="77">
        <f t="shared" si="74"/>
        <v>7.033369605682792E-7</v>
      </c>
      <c r="J946" s="229">
        <f t="shared" si="71"/>
        <v>5.7798180020034567E-6</v>
      </c>
    </row>
    <row r="947" spans="1:10">
      <c r="A947" s="30" t="s">
        <v>264</v>
      </c>
      <c r="B947" s="63">
        <v>29.41</v>
      </c>
      <c r="C947" s="219">
        <v>44930</v>
      </c>
      <c r="D947" s="49">
        <v>44930.564583333333</v>
      </c>
      <c r="E947" s="219">
        <v>44938</v>
      </c>
      <c r="F947" s="273">
        <f t="shared" si="72"/>
        <v>0.78229166666642413</v>
      </c>
      <c r="G947" s="273">
        <f t="shared" si="73"/>
        <v>7.4354166666671517</v>
      </c>
      <c r="H947" s="273">
        <f t="shared" si="70"/>
        <v>8.2177083333335759</v>
      </c>
      <c r="I947" s="77">
        <f t="shared" si="74"/>
        <v>2.7433872692722933E-6</v>
      </c>
      <c r="J947" s="229">
        <f t="shared" si="71"/>
        <v>2.2544356424260169E-5</v>
      </c>
    </row>
    <row r="948" spans="1:10">
      <c r="A948" s="30" t="s">
        <v>264</v>
      </c>
      <c r="B948" s="63">
        <v>16.13</v>
      </c>
      <c r="C948" s="219">
        <v>44930</v>
      </c>
      <c r="D948" s="49">
        <v>44930.564583333333</v>
      </c>
      <c r="E948" s="219">
        <v>44938</v>
      </c>
      <c r="F948" s="273">
        <f t="shared" si="72"/>
        <v>0.78229166666642413</v>
      </c>
      <c r="G948" s="273">
        <f t="shared" si="73"/>
        <v>7.4354166666671517</v>
      </c>
      <c r="H948" s="273">
        <f t="shared" si="70"/>
        <v>8.2177083333335759</v>
      </c>
      <c r="I948" s="77">
        <f t="shared" si="74"/>
        <v>1.5046187233377114E-6</v>
      </c>
      <c r="J948" s="229">
        <f t="shared" si="71"/>
        <v>1.2364517821262037E-5</v>
      </c>
    </row>
    <row r="949" spans="1:10">
      <c r="A949" s="30" t="s">
        <v>264</v>
      </c>
      <c r="B949" s="63">
        <v>316.55</v>
      </c>
      <c r="C949" s="219">
        <v>44930</v>
      </c>
      <c r="D949" s="49">
        <v>44930.564583333333</v>
      </c>
      <c r="E949" s="219">
        <v>44938</v>
      </c>
      <c r="F949" s="273">
        <f t="shared" si="72"/>
        <v>0.78229166666642413</v>
      </c>
      <c r="G949" s="273">
        <f t="shared" si="73"/>
        <v>7.4354166666671517</v>
      </c>
      <c r="H949" s="273">
        <f t="shared" si="70"/>
        <v>8.2177083333335759</v>
      </c>
      <c r="I949" s="77">
        <f t="shared" si="74"/>
        <v>2.9528025844547587E-5</v>
      </c>
      <c r="J949" s="229">
        <f t="shared" si="71"/>
        <v>2.4265270404962792E-4</v>
      </c>
    </row>
    <row r="950" spans="1:10">
      <c r="A950" s="30" t="s">
        <v>264</v>
      </c>
      <c r="B950" s="63">
        <v>7.51</v>
      </c>
      <c r="C950" s="219">
        <v>44931</v>
      </c>
      <c r="D950" s="49">
        <v>44931.586805555555</v>
      </c>
      <c r="E950" s="219">
        <v>44938</v>
      </c>
      <c r="F950" s="273">
        <f t="shared" si="72"/>
        <v>0.79340277777737356</v>
      </c>
      <c r="G950" s="273">
        <f t="shared" si="73"/>
        <v>6.4131944444452529</v>
      </c>
      <c r="H950" s="273">
        <f t="shared" si="70"/>
        <v>7.2065972222226264</v>
      </c>
      <c r="I950" s="77">
        <f t="shared" si="74"/>
        <v>7.0053853764824632E-7</v>
      </c>
      <c r="J950" s="229">
        <f t="shared" si="71"/>
        <v>5.0484990794757528E-6</v>
      </c>
    </row>
    <row r="951" spans="1:10">
      <c r="A951" s="30" t="s">
        <v>264</v>
      </c>
      <c r="B951" s="63">
        <v>315.45999999999998</v>
      </c>
      <c r="C951" s="219">
        <v>44931</v>
      </c>
      <c r="D951" s="49">
        <v>44931.586805555555</v>
      </c>
      <c r="E951" s="219">
        <v>44938</v>
      </c>
      <c r="F951" s="273">
        <f t="shared" si="72"/>
        <v>0.79340277777737356</v>
      </c>
      <c r="G951" s="273">
        <f t="shared" si="73"/>
        <v>6.4131944444452529</v>
      </c>
      <c r="H951" s="273">
        <f t="shared" si="70"/>
        <v>7.2065972222226264</v>
      </c>
      <c r="I951" s="77">
        <f t="shared" si="74"/>
        <v>2.9426349811786386E-5</v>
      </c>
      <c r="J951" s="229">
        <f t="shared" si="71"/>
        <v>2.1206385081377107E-4</v>
      </c>
    </row>
    <row r="952" spans="1:10">
      <c r="A952" s="30" t="s">
        <v>264</v>
      </c>
      <c r="B952" s="63">
        <v>30.04</v>
      </c>
      <c r="C952" s="219">
        <v>44931</v>
      </c>
      <c r="D952" s="49">
        <v>44931.587500000001</v>
      </c>
      <c r="E952" s="219">
        <v>44938</v>
      </c>
      <c r="F952" s="273">
        <f t="shared" si="72"/>
        <v>0.7937500000007276</v>
      </c>
      <c r="G952" s="273">
        <f t="shared" si="73"/>
        <v>6.4124999999985448</v>
      </c>
      <c r="H952" s="273">
        <f t="shared" si="70"/>
        <v>7.2062499999992724</v>
      </c>
      <c r="I952" s="77">
        <f t="shared" si="74"/>
        <v>2.8021541505929853E-6</v>
      </c>
      <c r="J952" s="229">
        <f t="shared" si="71"/>
        <v>2.0193023347708662E-5</v>
      </c>
    </row>
    <row r="953" spans="1:10">
      <c r="A953" s="30" t="s">
        <v>264</v>
      </c>
      <c r="B953" s="63">
        <v>22081.8</v>
      </c>
      <c r="C953" s="219">
        <v>44932</v>
      </c>
      <c r="D953" s="49">
        <v>44932.609722222223</v>
      </c>
      <c r="E953" s="219">
        <v>44938</v>
      </c>
      <c r="F953" s="273">
        <f t="shared" si="72"/>
        <v>0.80486111111167702</v>
      </c>
      <c r="G953" s="273">
        <f t="shared" si="73"/>
        <v>5.390277777776646</v>
      </c>
      <c r="H953" s="273">
        <f t="shared" si="70"/>
        <v>6.195138888888323</v>
      </c>
      <c r="I953" s="77">
        <f t="shared" si="74"/>
        <v>2.0598071745194465E-3</v>
      </c>
      <c r="J953" s="229">
        <f t="shared" si="71"/>
        <v>1.2760791530476601E-2</v>
      </c>
    </row>
    <row r="954" spans="1:10">
      <c r="A954" s="30" t="s">
        <v>264</v>
      </c>
      <c r="B954" s="63">
        <v>16.18</v>
      </c>
      <c r="C954" s="219">
        <v>44932</v>
      </c>
      <c r="D954" s="49">
        <v>44932.609722222223</v>
      </c>
      <c r="E954" s="219">
        <v>44938</v>
      </c>
      <c r="F954" s="273">
        <f t="shared" si="72"/>
        <v>0.80486111111167702</v>
      </c>
      <c r="G954" s="273">
        <f t="shared" si="73"/>
        <v>5.390277777776646</v>
      </c>
      <c r="H954" s="273">
        <f t="shared" si="70"/>
        <v>6.195138888888323</v>
      </c>
      <c r="I954" s="77">
        <f t="shared" si="74"/>
        <v>1.5092827615377663E-6</v>
      </c>
      <c r="J954" s="229">
        <f t="shared" si="71"/>
        <v>9.3502163303313767E-6</v>
      </c>
    </row>
    <row r="955" spans="1:10">
      <c r="A955" s="30" t="s">
        <v>264</v>
      </c>
      <c r="B955" s="63">
        <v>7.54</v>
      </c>
      <c r="C955" s="219">
        <v>44927</v>
      </c>
      <c r="D955" s="49">
        <v>44927.538194444445</v>
      </c>
      <c r="E955" s="219">
        <v>44938</v>
      </c>
      <c r="F955" s="273">
        <f t="shared" si="72"/>
        <v>0.76909722222262644</v>
      </c>
      <c r="G955" s="273">
        <f t="shared" si="73"/>
        <v>10.461805555554747</v>
      </c>
      <c r="H955" s="273">
        <f t="shared" si="70"/>
        <v>11.230902777777374</v>
      </c>
      <c r="I955" s="77">
        <f t="shared" si="74"/>
        <v>7.033369605682792E-7</v>
      </c>
      <c r="J955" s="229">
        <f t="shared" si="71"/>
        <v>7.8991090241597818E-6</v>
      </c>
    </row>
    <row r="956" spans="1:10">
      <c r="A956" s="30" t="s">
        <v>264</v>
      </c>
      <c r="B956" s="63">
        <v>189.05</v>
      </c>
      <c r="C956" s="219">
        <v>44932</v>
      </c>
      <c r="D956" s="49">
        <v>44932.609722222223</v>
      </c>
      <c r="E956" s="219">
        <v>44938</v>
      </c>
      <c r="F956" s="273">
        <f t="shared" si="72"/>
        <v>0.80486111111167702</v>
      </c>
      <c r="G956" s="273">
        <f t="shared" si="73"/>
        <v>5.390277777776646</v>
      </c>
      <c r="H956" s="273">
        <f t="shared" si="70"/>
        <v>6.195138888888323</v>
      </c>
      <c r="I956" s="77">
        <f t="shared" si="74"/>
        <v>1.7634728434407585E-5</v>
      </c>
      <c r="J956" s="229">
        <f t="shared" si="71"/>
        <v>1.0924959191898312E-4</v>
      </c>
    </row>
    <row r="957" spans="1:10">
      <c r="A957" s="30" t="s">
        <v>264</v>
      </c>
      <c r="B957" s="63">
        <v>188.35</v>
      </c>
      <c r="C957" s="219">
        <v>44930</v>
      </c>
      <c r="D957" s="49">
        <v>44930.566666666666</v>
      </c>
      <c r="E957" s="219">
        <v>44938</v>
      </c>
      <c r="F957" s="273">
        <f t="shared" si="72"/>
        <v>0.78333333333284827</v>
      </c>
      <c r="G957" s="273">
        <f t="shared" si="73"/>
        <v>7.4333333333343035</v>
      </c>
      <c r="H957" s="273">
        <f t="shared" si="70"/>
        <v>8.2166666666671517</v>
      </c>
      <c r="I957" s="77">
        <f t="shared" si="74"/>
        <v>1.7569431899606815E-5</v>
      </c>
      <c r="J957" s="229">
        <f t="shared" si="71"/>
        <v>1.4436216544177786E-4</v>
      </c>
    </row>
    <row r="958" spans="1:10">
      <c r="A958" s="30" t="s">
        <v>264</v>
      </c>
      <c r="B958" s="63">
        <v>29.48</v>
      </c>
      <c r="C958" s="219">
        <v>44932</v>
      </c>
      <c r="D958" s="49">
        <v>44932.611111111109</v>
      </c>
      <c r="E958" s="219">
        <v>44938</v>
      </c>
      <c r="F958" s="273">
        <f t="shared" si="72"/>
        <v>0.80555555555474712</v>
      </c>
      <c r="G958" s="273">
        <f t="shared" si="73"/>
        <v>5.3888888888905058</v>
      </c>
      <c r="H958" s="273">
        <f t="shared" si="70"/>
        <v>6.1944444444452529</v>
      </c>
      <c r="I958" s="77">
        <f t="shared" si="74"/>
        <v>2.7499169227523701E-6</v>
      </c>
      <c r="J958" s="229">
        <f t="shared" si="71"/>
        <v>1.7034207604829405E-5</v>
      </c>
    </row>
    <row r="959" spans="1:10">
      <c r="A959" s="30" t="s">
        <v>264</v>
      </c>
      <c r="B959" s="63">
        <v>7.51</v>
      </c>
      <c r="C959" s="219">
        <v>44932</v>
      </c>
      <c r="D959" s="49">
        <v>44932.611805555556</v>
      </c>
      <c r="E959" s="219">
        <v>44938</v>
      </c>
      <c r="F959" s="273">
        <f t="shared" si="72"/>
        <v>0.80590277777810115</v>
      </c>
      <c r="G959" s="273">
        <f t="shared" si="73"/>
        <v>5.3881944444437977</v>
      </c>
      <c r="H959" s="273">
        <f t="shared" si="70"/>
        <v>6.1940972222218988</v>
      </c>
      <c r="I959" s="77">
        <f t="shared" si="74"/>
        <v>7.0053853764824632E-7</v>
      </c>
      <c r="J959" s="229">
        <f t="shared" si="71"/>
        <v>4.3392038101063932E-6</v>
      </c>
    </row>
    <row r="960" spans="1:10">
      <c r="A960" s="30" t="s">
        <v>264</v>
      </c>
      <c r="B960" s="63">
        <v>118.65</v>
      </c>
      <c r="C960" s="219">
        <v>44928</v>
      </c>
      <c r="D960" s="49">
        <v>44928.60833333333</v>
      </c>
      <c r="E960" s="219">
        <v>44938</v>
      </c>
      <c r="F960" s="273">
        <f t="shared" si="72"/>
        <v>0.80416666666496894</v>
      </c>
      <c r="G960" s="273">
        <f t="shared" si="73"/>
        <v>9.3916666666700621</v>
      </c>
      <c r="H960" s="273">
        <f t="shared" si="70"/>
        <v>10.195833333335031</v>
      </c>
      <c r="I960" s="77">
        <f t="shared" si="74"/>
        <v>1.1067762648730283E-5</v>
      </c>
      <c r="J960" s="229">
        <f t="shared" si="71"/>
        <v>1.1284506333936463E-4</v>
      </c>
    </row>
    <row r="961" spans="1:10">
      <c r="A961" s="30" t="s">
        <v>264</v>
      </c>
      <c r="B961" s="63">
        <v>16.13</v>
      </c>
      <c r="C961" s="219">
        <v>44930</v>
      </c>
      <c r="D961" s="49">
        <v>44930.568749999999</v>
      </c>
      <c r="E961" s="219">
        <v>44938</v>
      </c>
      <c r="F961" s="273">
        <f t="shared" si="72"/>
        <v>0.7843749999992724</v>
      </c>
      <c r="G961" s="273">
        <f t="shared" si="73"/>
        <v>7.4312500000014552</v>
      </c>
      <c r="H961" s="273">
        <f t="shared" si="70"/>
        <v>8.2156250000007276</v>
      </c>
      <c r="I961" s="77">
        <f t="shared" si="74"/>
        <v>1.5046187233377114E-6</v>
      </c>
      <c r="J961" s="229">
        <f t="shared" si="71"/>
        <v>1.2361383198922481E-5</v>
      </c>
    </row>
    <row r="962" spans="1:10">
      <c r="A962" s="30" t="s">
        <v>264</v>
      </c>
      <c r="B962" s="63">
        <v>320.75</v>
      </c>
      <c r="C962" s="219">
        <v>44930</v>
      </c>
      <c r="D962" s="49">
        <v>44930.570138888892</v>
      </c>
      <c r="E962" s="219">
        <v>44938</v>
      </c>
      <c r="F962" s="273">
        <f t="shared" si="72"/>
        <v>0.78506944444598048</v>
      </c>
      <c r="G962" s="273">
        <f t="shared" si="73"/>
        <v>7.429861111108039</v>
      </c>
      <c r="H962" s="273">
        <f t="shared" ref="H962:H1025" si="75">SUM(F962:G962)</f>
        <v>8.2149305555540195</v>
      </c>
      <c r="I962" s="77">
        <f t="shared" si="74"/>
        <v>2.9919805053352198E-5</v>
      </c>
      <c r="J962" s="229">
        <f t="shared" ref="J962:J1025" si="76">+H962*I962</f>
        <v>2.4578912074900254E-4</v>
      </c>
    </row>
    <row r="963" spans="1:10">
      <c r="A963" s="30" t="s">
        <v>264</v>
      </c>
      <c r="B963" s="63">
        <v>29.29</v>
      </c>
      <c r="C963" s="219">
        <v>44932</v>
      </c>
      <c r="D963" s="49">
        <v>44932.611805555556</v>
      </c>
      <c r="E963" s="219">
        <v>44938</v>
      </c>
      <c r="F963" s="273">
        <f t="shared" ref="F963:F1026" si="77">(D963-C963+1)/2</f>
        <v>0.80590277777810115</v>
      </c>
      <c r="G963" s="273">
        <f t="shared" ref="G963:G1026" si="78">E963-D963</f>
        <v>5.3881944444437977</v>
      </c>
      <c r="H963" s="273">
        <f t="shared" si="75"/>
        <v>6.1940972222218988</v>
      </c>
      <c r="I963" s="77">
        <f t="shared" si="74"/>
        <v>2.7321935775921618E-6</v>
      </c>
      <c r="J963" s="229">
        <f t="shared" si="76"/>
        <v>1.6923472649536121E-5</v>
      </c>
    </row>
    <row r="964" spans="1:10">
      <c r="A964" s="30" t="s">
        <v>264</v>
      </c>
      <c r="B964" s="63">
        <v>7.54</v>
      </c>
      <c r="C964" s="219">
        <v>44929</v>
      </c>
      <c r="D964" s="49">
        <v>44929.454861111109</v>
      </c>
      <c r="E964" s="219">
        <v>44938</v>
      </c>
      <c r="F964" s="273">
        <f t="shared" si="77"/>
        <v>0.72743055555474712</v>
      </c>
      <c r="G964" s="273">
        <f t="shared" si="78"/>
        <v>8.5451388888905058</v>
      </c>
      <c r="H964" s="273">
        <f t="shared" si="75"/>
        <v>9.2725694444452529</v>
      </c>
      <c r="I964" s="77">
        <f t="shared" si="74"/>
        <v>7.033369605682792E-7</v>
      </c>
      <c r="J964" s="229">
        <f t="shared" si="76"/>
        <v>6.5217408097144213E-6</v>
      </c>
    </row>
    <row r="965" spans="1:10">
      <c r="A965" s="30" t="s">
        <v>264</v>
      </c>
      <c r="B965" s="63">
        <v>21683.39</v>
      </c>
      <c r="C965" s="219">
        <v>44930</v>
      </c>
      <c r="D965" s="49">
        <v>44930.570833333331</v>
      </c>
      <c r="E965" s="219">
        <v>44938</v>
      </c>
      <c r="F965" s="273">
        <f t="shared" si="77"/>
        <v>0.78541666666569654</v>
      </c>
      <c r="G965" s="273">
        <f t="shared" si="78"/>
        <v>7.4291666666686069</v>
      </c>
      <c r="H965" s="273">
        <f t="shared" si="75"/>
        <v>8.2145833333343035</v>
      </c>
      <c r="I965" s="77">
        <f t="shared" si="74"/>
        <v>2.0226431853337693E-3</v>
      </c>
      <c r="J965" s="229">
        <f t="shared" si="76"/>
        <v>1.6615170999524989E-2</v>
      </c>
    </row>
    <row r="966" spans="1:10">
      <c r="A966" s="30" t="s">
        <v>264</v>
      </c>
      <c r="B966" s="63">
        <v>118.45</v>
      </c>
      <c r="C966" s="219">
        <v>44930</v>
      </c>
      <c r="D966" s="49">
        <v>44930.570833333331</v>
      </c>
      <c r="E966" s="219">
        <v>44938</v>
      </c>
      <c r="F966" s="273">
        <f t="shared" si="77"/>
        <v>0.78541666666569654</v>
      </c>
      <c r="G966" s="273">
        <f t="shared" si="78"/>
        <v>7.4291666666686069</v>
      </c>
      <c r="H966" s="273">
        <f t="shared" si="75"/>
        <v>8.2145833333343035</v>
      </c>
      <c r="I966" s="77">
        <f t="shared" si="74"/>
        <v>1.1049106495930063E-5</v>
      </c>
      <c r="J966" s="229">
        <f t="shared" si="76"/>
        <v>9.0763806069702886E-5</v>
      </c>
    </row>
    <row r="967" spans="1:10">
      <c r="A967" s="30" t="s">
        <v>264</v>
      </c>
      <c r="B967" s="63">
        <v>21726.58</v>
      </c>
      <c r="C967" s="219">
        <v>44930</v>
      </c>
      <c r="D967" s="49">
        <v>44930.571527777778</v>
      </c>
      <c r="E967" s="219">
        <v>44938</v>
      </c>
      <c r="F967" s="273">
        <f t="shared" si="77"/>
        <v>0.78576388888905058</v>
      </c>
      <c r="G967" s="273">
        <f t="shared" si="78"/>
        <v>7.4284722222218988</v>
      </c>
      <c r="H967" s="273">
        <f t="shared" si="75"/>
        <v>8.2142361111109494</v>
      </c>
      <c r="I967" s="77">
        <f t="shared" si="74"/>
        <v>2.026671981530977E-3</v>
      </c>
      <c r="J967" s="229">
        <f t="shared" si="76"/>
        <v>1.6647562176068536E-2</v>
      </c>
    </row>
    <row r="968" spans="1:10">
      <c r="A968" s="30" t="s">
        <v>264</v>
      </c>
      <c r="B968" s="63">
        <v>118.68</v>
      </c>
      <c r="C968" s="219">
        <v>44930</v>
      </c>
      <c r="D968" s="49">
        <v>44930.571527777778</v>
      </c>
      <c r="E968" s="219">
        <v>44938</v>
      </c>
      <c r="F968" s="273">
        <f t="shared" si="77"/>
        <v>0.78576388888905058</v>
      </c>
      <c r="G968" s="273">
        <f t="shared" si="78"/>
        <v>7.4284722222218988</v>
      </c>
      <c r="H968" s="273">
        <f t="shared" si="75"/>
        <v>8.2142361111109494</v>
      </c>
      <c r="I968" s="77">
        <f t="shared" si="74"/>
        <v>1.1070561071650316E-5</v>
      </c>
      <c r="J968" s="229">
        <f t="shared" si="76"/>
        <v>9.0936202525009158E-5</v>
      </c>
    </row>
    <row r="969" spans="1:10">
      <c r="A969" s="30" t="s">
        <v>264</v>
      </c>
      <c r="B969" s="63">
        <v>7.55</v>
      </c>
      <c r="C969" s="219">
        <v>44932</v>
      </c>
      <c r="D969" s="49">
        <v>44932.614583333336</v>
      </c>
      <c r="E969" s="219">
        <v>44938</v>
      </c>
      <c r="F969" s="273">
        <f t="shared" si="77"/>
        <v>0.80729166666787933</v>
      </c>
      <c r="G969" s="273">
        <f t="shared" si="78"/>
        <v>5.3854166666642413</v>
      </c>
      <c r="H969" s="273">
        <f t="shared" si="75"/>
        <v>6.1927083333321207</v>
      </c>
      <c r="I969" s="77">
        <f t="shared" si="74"/>
        <v>7.0426976820829016E-7</v>
      </c>
      <c r="J969" s="229">
        <f t="shared" si="76"/>
        <v>4.3613372624973599E-6</v>
      </c>
    </row>
    <row r="970" spans="1:10">
      <c r="A970" s="30" t="s">
        <v>264</v>
      </c>
      <c r="B970" s="63">
        <v>118.75</v>
      </c>
      <c r="C970" s="219">
        <v>44932</v>
      </c>
      <c r="D970" s="49">
        <v>44932.614583333336</v>
      </c>
      <c r="E970" s="219">
        <v>44938</v>
      </c>
      <c r="F970" s="273">
        <f t="shared" si="77"/>
        <v>0.80729166666787933</v>
      </c>
      <c r="G970" s="273">
        <f t="shared" si="78"/>
        <v>5.3854166666642413</v>
      </c>
      <c r="H970" s="273">
        <f t="shared" si="75"/>
        <v>6.1927083333321207</v>
      </c>
      <c r="I970" s="77">
        <f t="shared" ref="I970:I1033" si="79">+B970/B$3693</f>
        <v>1.1077090725130392E-5</v>
      </c>
      <c r="J970" s="229">
        <f t="shared" si="76"/>
        <v>6.8597192042590916E-5</v>
      </c>
    </row>
    <row r="971" spans="1:10">
      <c r="A971" s="30" t="s">
        <v>264</v>
      </c>
      <c r="B971" s="63">
        <v>316.39</v>
      </c>
      <c r="C971" s="219">
        <v>44929</v>
      </c>
      <c r="D971" s="49">
        <v>44929.455555555556</v>
      </c>
      <c r="E971" s="219">
        <v>44938</v>
      </c>
      <c r="F971" s="273">
        <f t="shared" si="77"/>
        <v>0.72777777777810115</v>
      </c>
      <c r="G971" s="273">
        <f t="shared" si="78"/>
        <v>8.5444444444437977</v>
      </c>
      <c r="H971" s="273">
        <f t="shared" si="75"/>
        <v>9.2722222222218988</v>
      </c>
      <c r="I971" s="77">
        <f t="shared" si="79"/>
        <v>2.9513100922307407E-5</v>
      </c>
      <c r="J971" s="229">
        <f t="shared" si="76"/>
        <v>2.7365203021849637E-4</v>
      </c>
    </row>
    <row r="972" spans="1:10">
      <c r="A972" s="30" t="s">
        <v>264</v>
      </c>
      <c r="B972" s="63">
        <v>188.63</v>
      </c>
      <c r="C972" s="219">
        <v>44930</v>
      </c>
      <c r="D972" s="49">
        <v>44930.571527777778</v>
      </c>
      <c r="E972" s="219">
        <v>44938</v>
      </c>
      <c r="F972" s="273">
        <f t="shared" si="77"/>
        <v>0.78576388888905058</v>
      </c>
      <c r="G972" s="273">
        <f t="shared" si="78"/>
        <v>7.4284722222218988</v>
      </c>
      <c r="H972" s="273">
        <f t="shared" si="75"/>
        <v>8.2142361111109494</v>
      </c>
      <c r="I972" s="77">
        <f t="shared" si="79"/>
        <v>1.7595550513527122E-5</v>
      </c>
      <c r="J972" s="229">
        <f t="shared" si="76"/>
        <v>1.4453400642309129E-4</v>
      </c>
    </row>
    <row r="973" spans="1:10">
      <c r="A973" s="30" t="s">
        <v>264</v>
      </c>
      <c r="B973" s="63">
        <v>16.079999999999998</v>
      </c>
      <c r="C973" s="219">
        <v>44932</v>
      </c>
      <c r="D973" s="49">
        <v>44932.615277777775</v>
      </c>
      <c r="E973" s="219">
        <v>44938</v>
      </c>
      <c r="F973" s="273">
        <f t="shared" si="77"/>
        <v>0.80763888888759539</v>
      </c>
      <c r="G973" s="273">
        <f t="shared" si="78"/>
        <v>5.3847222222248092</v>
      </c>
      <c r="H973" s="273">
        <f t="shared" si="75"/>
        <v>6.1923611111124046</v>
      </c>
      <c r="I973" s="77">
        <f t="shared" si="79"/>
        <v>1.4999546851376563E-6</v>
      </c>
      <c r="J973" s="229">
        <f t="shared" si="76"/>
        <v>9.2882610606772751E-6</v>
      </c>
    </row>
    <row r="974" spans="1:10">
      <c r="A974" s="30" t="s">
        <v>264</v>
      </c>
      <c r="B974" s="63">
        <v>118.45</v>
      </c>
      <c r="C974" s="219">
        <v>44929</v>
      </c>
      <c r="D974" s="49">
        <v>44929.456250000003</v>
      </c>
      <c r="E974" s="219">
        <v>44938</v>
      </c>
      <c r="F974" s="273">
        <f t="shared" si="77"/>
        <v>0.72812500000145519</v>
      </c>
      <c r="G974" s="273">
        <f t="shared" si="78"/>
        <v>8.5437499999970896</v>
      </c>
      <c r="H974" s="273">
        <f t="shared" si="75"/>
        <v>9.2718749999985448</v>
      </c>
      <c r="I974" s="77">
        <f t="shared" si="79"/>
        <v>1.1049106495930063E-5</v>
      </c>
      <c r="J974" s="229">
        <f t="shared" si="76"/>
        <v>1.0244593429193547E-4</v>
      </c>
    </row>
    <row r="975" spans="1:10">
      <c r="A975" s="30" t="s">
        <v>264</v>
      </c>
      <c r="B975" s="63">
        <v>188.25</v>
      </c>
      <c r="C975" s="219">
        <v>44929</v>
      </c>
      <c r="D975" s="49">
        <v>44929.456250000003</v>
      </c>
      <c r="E975" s="219">
        <v>44938</v>
      </c>
      <c r="F975" s="273">
        <f t="shared" si="77"/>
        <v>0.72812500000145519</v>
      </c>
      <c r="G975" s="273">
        <f t="shared" si="78"/>
        <v>8.5437499999970896</v>
      </c>
      <c r="H975" s="273">
        <f t="shared" si="75"/>
        <v>9.2718749999985448</v>
      </c>
      <c r="I975" s="77">
        <f t="shared" si="79"/>
        <v>1.7560103823206706E-5</v>
      </c>
      <c r="J975" s="229">
        <f t="shared" si="76"/>
        <v>1.6281508763576913E-4</v>
      </c>
    </row>
    <row r="976" spans="1:10">
      <c r="A976" s="30" t="s">
        <v>264</v>
      </c>
      <c r="B976" s="63">
        <v>23042.28</v>
      </c>
      <c r="C976" s="219">
        <v>44929</v>
      </c>
      <c r="D976" s="49">
        <v>44929.456944444442</v>
      </c>
      <c r="E976" s="219">
        <v>44938</v>
      </c>
      <c r="F976" s="273">
        <f t="shared" si="77"/>
        <v>0.72847222222117125</v>
      </c>
      <c r="G976" s="273">
        <f t="shared" si="78"/>
        <v>8.5430555555576575</v>
      </c>
      <c r="H976" s="273">
        <f t="shared" si="75"/>
        <v>9.2715277777788287</v>
      </c>
      <c r="I976" s="77">
        <f t="shared" si="79"/>
        <v>2.1494014827272215E-3</v>
      </c>
      <c r="J976" s="229">
        <f t="shared" si="76"/>
        <v>1.9928235552704437E-2</v>
      </c>
    </row>
    <row r="977" spans="1:10">
      <c r="A977" s="30" t="s">
        <v>264</v>
      </c>
      <c r="B977" s="63">
        <v>16.14</v>
      </c>
      <c r="C977" s="219">
        <v>44929</v>
      </c>
      <c r="D977" s="49">
        <v>44929.456944444442</v>
      </c>
      <c r="E977" s="219">
        <v>44938</v>
      </c>
      <c r="F977" s="273">
        <f t="shared" si="77"/>
        <v>0.72847222222117125</v>
      </c>
      <c r="G977" s="273">
        <f t="shared" si="78"/>
        <v>8.5430555555576575</v>
      </c>
      <c r="H977" s="273">
        <f t="shared" si="75"/>
        <v>9.2715277777788287</v>
      </c>
      <c r="I977" s="77">
        <f t="shared" si="79"/>
        <v>1.5055515309777225E-6</v>
      </c>
      <c r="J977" s="229">
        <f t="shared" si="76"/>
        <v>1.3958762840337396E-5</v>
      </c>
    </row>
    <row r="978" spans="1:10">
      <c r="A978" s="30" t="s">
        <v>264</v>
      </c>
      <c r="B978" s="63">
        <v>7.54</v>
      </c>
      <c r="C978" s="219">
        <v>44929</v>
      </c>
      <c r="D978" s="49">
        <v>44929.456944444442</v>
      </c>
      <c r="E978" s="219">
        <v>44938</v>
      </c>
      <c r="F978" s="273">
        <f t="shared" si="77"/>
        <v>0.72847222222117125</v>
      </c>
      <c r="G978" s="273">
        <f t="shared" si="78"/>
        <v>8.5430555555576575</v>
      </c>
      <c r="H978" s="273">
        <f t="shared" si="75"/>
        <v>9.2715277777788287</v>
      </c>
      <c r="I978" s="77">
        <f t="shared" si="79"/>
        <v>7.033369605682792E-7</v>
      </c>
      <c r="J978" s="229">
        <f t="shared" si="76"/>
        <v>6.5210081670473335E-6</v>
      </c>
    </row>
    <row r="979" spans="1:10">
      <c r="A979" s="30" t="s">
        <v>264</v>
      </c>
      <c r="B979" s="63">
        <v>16.13</v>
      </c>
      <c r="C979" s="219">
        <v>44930</v>
      </c>
      <c r="D979" s="49">
        <v>44930.572916666664</v>
      </c>
      <c r="E979" s="219">
        <v>44938</v>
      </c>
      <c r="F979" s="273">
        <f t="shared" si="77"/>
        <v>0.78645833333212067</v>
      </c>
      <c r="G979" s="273">
        <f t="shared" si="78"/>
        <v>7.4270833333357587</v>
      </c>
      <c r="H979" s="273">
        <f t="shared" si="75"/>
        <v>8.2135416666678793</v>
      </c>
      <c r="I979" s="77">
        <f t="shared" si="79"/>
        <v>1.5046187233377114E-6</v>
      </c>
      <c r="J979" s="229">
        <f t="shared" si="76"/>
        <v>1.2358248576582923E-5</v>
      </c>
    </row>
    <row r="980" spans="1:10">
      <c r="A980" s="30" t="s">
        <v>264</v>
      </c>
      <c r="B980" s="63">
        <v>16.14</v>
      </c>
      <c r="C980" s="219">
        <v>44931</v>
      </c>
      <c r="D980" s="49">
        <v>44931.588888888888</v>
      </c>
      <c r="E980" s="219">
        <v>44938</v>
      </c>
      <c r="F980" s="273">
        <f t="shared" si="77"/>
        <v>0.79444444444379769</v>
      </c>
      <c r="G980" s="273">
        <f t="shared" si="78"/>
        <v>6.4111111111124046</v>
      </c>
      <c r="H980" s="273">
        <f t="shared" si="75"/>
        <v>7.2055555555562023</v>
      </c>
      <c r="I980" s="77">
        <f t="shared" si="79"/>
        <v>1.5055515309777225E-6</v>
      </c>
      <c r="J980" s="229">
        <f t="shared" si="76"/>
        <v>1.0848335198212674E-5</v>
      </c>
    </row>
    <row r="981" spans="1:10">
      <c r="A981" s="30" t="s">
        <v>264</v>
      </c>
      <c r="B981" s="63">
        <v>7.54</v>
      </c>
      <c r="C981" s="219">
        <v>44931</v>
      </c>
      <c r="D981" s="49">
        <v>44931.588888888888</v>
      </c>
      <c r="E981" s="219">
        <v>44938</v>
      </c>
      <c r="F981" s="273">
        <f t="shared" si="77"/>
        <v>0.79444444444379769</v>
      </c>
      <c r="G981" s="273">
        <f t="shared" si="78"/>
        <v>6.4111111111124046</v>
      </c>
      <c r="H981" s="273">
        <f t="shared" si="75"/>
        <v>7.2055555555562023</v>
      </c>
      <c r="I981" s="77">
        <f t="shared" si="79"/>
        <v>7.033369605682792E-7</v>
      </c>
      <c r="J981" s="229">
        <f t="shared" si="76"/>
        <v>5.0679335436507776E-6</v>
      </c>
    </row>
    <row r="982" spans="1:10">
      <c r="A982" s="30" t="s">
        <v>264</v>
      </c>
      <c r="B982" s="63">
        <v>118.67</v>
      </c>
      <c r="C982" s="219">
        <v>44931</v>
      </c>
      <c r="D982" s="49">
        <v>44931.588888888888</v>
      </c>
      <c r="E982" s="219">
        <v>44938</v>
      </c>
      <c r="F982" s="273">
        <f t="shared" si="77"/>
        <v>0.79444444444379769</v>
      </c>
      <c r="G982" s="273">
        <f t="shared" si="78"/>
        <v>6.4111111111124046</v>
      </c>
      <c r="H982" s="273">
        <f t="shared" si="75"/>
        <v>7.2055555555562023</v>
      </c>
      <c r="I982" s="77">
        <f t="shared" si="79"/>
        <v>1.1069628264010305E-5</v>
      </c>
      <c r="J982" s="229">
        <f t="shared" si="76"/>
        <v>7.9762821435681411E-5</v>
      </c>
    </row>
    <row r="983" spans="1:10">
      <c r="A983" s="30" t="s">
        <v>264</v>
      </c>
      <c r="B983" s="63">
        <v>7.54</v>
      </c>
      <c r="C983" s="219">
        <v>44929</v>
      </c>
      <c r="D983" s="49">
        <v>44929.457638888889</v>
      </c>
      <c r="E983" s="219">
        <v>44938</v>
      </c>
      <c r="F983" s="273">
        <f t="shared" si="77"/>
        <v>0.72881944444452529</v>
      </c>
      <c r="G983" s="273">
        <f t="shared" si="78"/>
        <v>8.5423611111109494</v>
      </c>
      <c r="H983" s="273">
        <f t="shared" si="75"/>
        <v>9.2711805555554747</v>
      </c>
      <c r="I983" s="77">
        <f t="shared" si="79"/>
        <v>7.033369605682792E-7</v>
      </c>
      <c r="J983" s="229">
        <f t="shared" si="76"/>
        <v>6.5207639528241182E-6</v>
      </c>
    </row>
    <row r="984" spans="1:10">
      <c r="A984" s="30" t="s">
        <v>264</v>
      </c>
      <c r="B984" s="63">
        <v>316.72000000000003</v>
      </c>
      <c r="C984" s="219">
        <v>44929</v>
      </c>
      <c r="D984" s="49">
        <v>44929.457638888889</v>
      </c>
      <c r="E984" s="219">
        <v>44938</v>
      </c>
      <c r="F984" s="273">
        <f t="shared" si="77"/>
        <v>0.72881944444452529</v>
      </c>
      <c r="G984" s="273">
        <f t="shared" si="78"/>
        <v>8.5423611111109494</v>
      </c>
      <c r="H984" s="273">
        <f t="shared" si="75"/>
        <v>9.2711805555554747</v>
      </c>
      <c r="I984" s="77">
        <f t="shared" si="79"/>
        <v>2.9543883574427774E-5</v>
      </c>
      <c r="J984" s="229">
        <f t="shared" si="76"/>
        <v>2.7390667893082956E-4</v>
      </c>
    </row>
    <row r="985" spans="1:10">
      <c r="A985" s="30" t="s">
        <v>264</v>
      </c>
      <c r="B985" s="63">
        <v>16.12</v>
      </c>
      <c r="C985" s="219">
        <v>44929</v>
      </c>
      <c r="D985" s="49">
        <v>44929.458333333336</v>
      </c>
      <c r="E985" s="219">
        <v>44938</v>
      </c>
      <c r="F985" s="273">
        <f t="shared" si="77"/>
        <v>0.72916666666787933</v>
      </c>
      <c r="G985" s="273">
        <f t="shared" si="78"/>
        <v>8.5416666666642413</v>
      </c>
      <c r="H985" s="273">
        <f t="shared" si="75"/>
        <v>9.2708333333321207</v>
      </c>
      <c r="I985" s="77">
        <f t="shared" si="79"/>
        <v>1.5036859156977006E-6</v>
      </c>
      <c r="J985" s="229">
        <f t="shared" si="76"/>
        <v>1.3940421510112276E-5</v>
      </c>
    </row>
    <row r="986" spans="1:10">
      <c r="A986" s="30" t="s">
        <v>264</v>
      </c>
      <c r="B986" s="63">
        <v>7.53</v>
      </c>
      <c r="C986" s="219">
        <v>44930</v>
      </c>
      <c r="D986" s="49">
        <v>44930.573611111111</v>
      </c>
      <c r="E986" s="219">
        <v>44938</v>
      </c>
      <c r="F986" s="273">
        <f t="shared" si="77"/>
        <v>0.78680555555547471</v>
      </c>
      <c r="G986" s="273">
        <f t="shared" si="78"/>
        <v>7.4263888888890506</v>
      </c>
      <c r="H986" s="273">
        <f t="shared" si="75"/>
        <v>8.2131944444445253</v>
      </c>
      <c r="I986" s="77">
        <f t="shared" si="79"/>
        <v>7.0240415292826824E-7</v>
      </c>
      <c r="J986" s="229">
        <f t="shared" si="76"/>
        <v>5.7689818865852158E-6</v>
      </c>
    </row>
    <row r="987" spans="1:10">
      <c r="A987" s="30" t="s">
        <v>264</v>
      </c>
      <c r="B987" s="63">
        <v>188.15</v>
      </c>
      <c r="C987" s="219">
        <v>44930</v>
      </c>
      <c r="D987" s="49">
        <v>44930.574305555558</v>
      </c>
      <c r="E987" s="219">
        <v>44938</v>
      </c>
      <c r="F987" s="273">
        <f t="shared" si="77"/>
        <v>0.78715277777882875</v>
      </c>
      <c r="G987" s="273">
        <f t="shared" si="78"/>
        <v>7.4256944444423425</v>
      </c>
      <c r="H987" s="273">
        <f t="shared" si="75"/>
        <v>8.2128472222211713</v>
      </c>
      <c r="I987" s="77">
        <f t="shared" si="79"/>
        <v>1.7550775746806598E-5</v>
      </c>
      <c r="J987" s="229">
        <f t="shared" si="76"/>
        <v>1.4414183983998727E-4</v>
      </c>
    </row>
    <row r="988" spans="1:10">
      <c r="A988" s="30" t="s">
        <v>264</v>
      </c>
      <c r="B988" s="63">
        <v>16.059999999999999</v>
      </c>
      <c r="C988" s="219">
        <v>44931</v>
      </c>
      <c r="D988" s="49">
        <v>44931.589583333334</v>
      </c>
      <c r="E988" s="219">
        <v>44938</v>
      </c>
      <c r="F988" s="273">
        <f t="shared" si="77"/>
        <v>0.79479166666715173</v>
      </c>
      <c r="G988" s="273">
        <f t="shared" si="78"/>
        <v>6.4104166666656965</v>
      </c>
      <c r="H988" s="273">
        <f t="shared" si="75"/>
        <v>7.2052083333328483</v>
      </c>
      <c r="I988" s="77">
        <f t="shared" si="79"/>
        <v>1.4980890698576344E-6</v>
      </c>
      <c r="J988" s="229">
        <f t="shared" si="76"/>
        <v>1.0794043850213083E-5</v>
      </c>
    </row>
    <row r="989" spans="1:10">
      <c r="A989" s="30" t="s">
        <v>264</v>
      </c>
      <c r="B989" s="63">
        <v>22043.83</v>
      </c>
      <c r="C989" s="219">
        <v>44932</v>
      </c>
      <c r="D989" s="49">
        <v>44932.617361111108</v>
      </c>
      <c r="E989" s="219">
        <v>44938</v>
      </c>
      <c r="F989" s="273">
        <f t="shared" si="77"/>
        <v>0.80868055555401952</v>
      </c>
      <c r="G989" s="273">
        <f t="shared" si="78"/>
        <v>5.382638888891961</v>
      </c>
      <c r="H989" s="273">
        <f t="shared" si="75"/>
        <v>6.1913194444459805</v>
      </c>
      <c r="I989" s="77">
        <f t="shared" si="79"/>
        <v>2.0562653039103251E-3</v>
      </c>
      <c r="J989" s="229">
        <f t="shared" si="76"/>
        <v>1.2730995359039619E-2</v>
      </c>
    </row>
    <row r="990" spans="1:10">
      <c r="A990" s="30" t="s">
        <v>264</v>
      </c>
      <c r="B990" s="63">
        <v>317.06</v>
      </c>
      <c r="C990" s="219">
        <v>44932</v>
      </c>
      <c r="D990" s="49">
        <v>44932.617361111108</v>
      </c>
      <c r="E990" s="219">
        <v>44938</v>
      </c>
      <c r="F990" s="273">
        <f t="shared" si="77"/>
        <v>0.80868055555401952</v>
      </c>
      <c r="G990" s="273">
        <f t="shared" si="78"/>
        <v>5.382638888891961</v>
      </c>
      <c r="H990" s="273">
        <f t="shared" si="75"/>
        <v>6.1913194444459805</v>
      </c>
      <c r="I990" s="77">
        <f t="shared" si="79"/>
        <v>2.9575599034188146E-5</v>
      </c>
      <c r="J990" s="229">
        <f t="shared" si="76"/>
        <v>1.8311198138150684E-4</v>
      </c>
    </row>
    <row r="991" spans="1:10">
      <c r="A991" s="30" t="s">
        <v>264</v>
      </c>
      <c r="B991" s="63">
        <v>315.55</v>
      </c>
      <c r="C991" s="219">
        <v>44932</v>
      </c>
      <c r="D991" s="49">
        <v>44932.617361111108</v>
      </c>
      <c r="E991" s="219">
        <v>44938</v>
      </c>
      <c r="F991" s="273">
        <f t="shared" si="77"/>
        <v>0.80868055555401952</v>
      </c>
      <c r="G991" s="273">
        <f t="shared" si="78"/>
        <v>5.382638888891961</v>
      </c>
      <c r="H991" s="273">
        <f t="shared" si="75"/>
        <v>6.1913194444459805</v>
      </c>
      <c r="I991" s="77">
        <f t="shared" si="79"/>
        <v>2.9434745080546488E-5</v>
      </c>
      <c r="J991" s="229">
        <f t="shared" si="76"/>
        <v>1.8223990955949814E-4</v>
      </c>
    </row>
    <row r="992" spans="1:10">
      <c r="A992" s="30" t="s">
        <v>264</v>
      </c>
      <c r="B992" s="63">
        <v>118.56</v>
      </c>
      <c r="C992" s="219">
        <v>44928</v>
      </c>
      <c r="D992" s="49">
        <v>44928.547222222223</v>
      </c>
      <c r="E992" s="219">
        <v>44938</v>
      </c>
      <c r="F992" s="273">
        <f t="shared" si="77"/>
        <v>0.77361111111167702</v>
      </c>
      <c r="G992" s="273">
        <f t="shared" si="78"/>
        <v>9.452777777776646</v>
      </c>
      <c r="H992" s="273">
        <f t="shared" si="75"/>
        <v>10.226388888888323</v>
      </c>
      <c r="I992" s="77">
        <f t="shared" si="79"/>
        <v>1.1059367379970184E-5</v>
      </c>
      <c r="J992" s="229">
        <f t="shared" si="76"/>
        <v>1.1309739169266106E-4</v>
      </c>
    </row>
    <row r="993" spans="1:10">
      <c r="A993" s="30" t="s">
        <v>264</v>
      </c>
      <c r="B993" s="63">
        <v>23039.22</v>
      </c>
      <c r="C993" s="219">
        <v>44929</v>
      </c>
      <c r="D993" s="49">
        <v>44929.459722222222</v>
      </c>
      <c r="E993" s="219">
        <v>44938</v>
      </c>
      <c r="F993" s="273">
        <f t="shared" si="77"/>
        <v>0.72986111111094942</v>
      </c>
      <c r="G993" s="273">
        <f t="shared" si="78"/>
        <v>8.5402777777781012</v>
      </c>
      <c r="H993" s="273">
        <f t="shared" si="75"/>
        <v>9.2701388888890506</v>
      </c>
      <c r="I993" s="77">
        <f t="shared" si="79"/>
        <v>2.1491160435893782E-3</v>
      </c>
      <c r="J993" s="229">
        <f t="shared" si="76"/>
        <v>1.9922604212413271E-2</v>
      </c>
    </row>
    <row r="994" spans="1:10">
      <c r="A994" s="30" t="s">
        <v>264</v>
      </c>
      <c r="B994" s="63">
        <v>16.14</v>
      </c>
      <c r="C994" s="219">
        <v>44929</v>
      </c>
      <c r="D994" s="49">
        <v>44929.459722222222</v>
      </c>
      <c r="E994" s="219">
        <v>44938</v>
      </c>
      <c r="F994" s="273">
        <f t="shared" si="77"/>
        <v>0.72986111111094942</v>
      </c>
      <c r="G994" s="273">
        <f t="shared" si="78"/>
        <v>8.5402777777781012</v>
      </c>
      <c r="H994" s="273">
        <f t="shared" si="75"/>
        <v>9.2701388888890506</v>
      </c>
      <c r="I994" s="77">
        <f t="shared" si="79"/>
        <v>1.5055515309777225E-6</v>
      </c>
      <c r="J994" s="229">
        <f t="shared" si="76"/>
        <v>1.3956671796543033E-5</v>
      </c>
    </row>
    <row r="995" spans="1:10">
      <c r="A995" s="30" t="s">
        <v>264</v>
      </c>
      <c r="B995" s="63">
        <v>188.5</v>
      </c>
      <c r="C995" s="219">
        <v>44929</v>
      </c>
      <c r="D995" s="49">
        <v>44929.459722222222</v>
      </c>
      <c r="E995" s="219">
        <v>44938</v>
      </c>
      <c r="F995" s="273">
        <f t="shared" si="77"/>
        <v>0.72986111111094942</v>
      </c>
      <c r="G995" s="273">
        <f t="shared" si="78"/>
        <v>8.5402777777781012</v>
      </c>
      <c r="H995" s="273">
        <f t="shared" si="75"/>
        <v>9.2701388888890506</v>
      </c>
      <c r="I995" s="77">
        <f t="shared" si="79"/>
        <v>1.7583424014206979E-5</v>
      </c>
      <c r="J995" s="229">
        <f t="shared" si="76"/>
        <v>1.6300078275392573E-4</v>
      </c>
    </row>
    <row r="996" spans="1:10">
      <c r="A996" s="30" t="s">
        <v>264</v>
      </c>
      <c r="B996" s="63">
        <v>317.06</v>
      </c>
      <c r="C996" s="219">
        <v>44930</v>
      </c>
      <c r="D996" s="49">
        <v>44930.574999999997</v>
      </c>
      <c r="E996" s="219">
        <v>44938</v>
      </c>
      <c r="F996" s="273">
        <f t="shared" si="77"/>
        <v>0.78749999999854481</v>
      </c>
      <c r="G996" s="273">
        <f t="shared" si="78"/>
        <v>7.4250000000029104</v>
      </c>
      <c r="H996" s="273">
        <f t="shared" si="75"/>
        <v>8.2125000000014552</v>
      </c>
      <c r="I996" s="77">
        <f t="shared" si="79"/>
        <v>2.9575599034188146E-5</v>
      </c>
      <c r="J996" s="229">
        <f t="shared" si="76"/>
        <v>2.4288960706831319E-4</v>
      </c>
    </row>
    <row r="997" spans="1:10">
      <c r="A997" s="30" t="s">
        <v>264</v>
      </c>
      <c r="B997" s="63">
        <v>187.93</v>
      </c>
      <c r="C997" s="219">
        <v>44930</v>
      </c>
      <c r="D997" s="49">
        <v>44930.575694444444</v>
      </c>
      <c r="E997" s="219">
        <v>44938</v>
      </c>
      <c r="F997" s="273">
        <f t="shared" si="77"/>
        <v>0.78784722222189885</v>
      </c>
      <c r="G997" s="273">
        <f t="shared" si="78"/>
        <v>7.4243055555562023</v>
      </c>
      <c r="H997" s="273">
        <f t="shared" si="75"/>
        <v>8.2121527777781012</v>
      </c>
      <c r="I997" s="77">
        <f t="shared" si="79"/>
        <v>1.7530253978726356E-5</v>
      </c>
      <c r="J997" s="229">
        <f t="shared" si="76"/>
        <v>1.4396112390655324E-4</v>
      </c>
    </row>
    <row r="998" spans="1:10">
      <c r="A998" s="30" t="s">
        <v>264</v>
      </c>
      <c r="B998" s="63">
        <v>187.73</v>
      </c>
      <c r="C998" s="219">
        <v>44931</v>
      </c>
      <c r="D998" s="49">
        <v>44931.590277777781</v>
      </c>
      <c r="E998" s="219">
        <v>44938</v>
      </c>
      <c r="F998" s="273">
        <f t="shared" si="77"/>
        <v>0.79513888889050577</v>
      </c>
      <c r="G998" s="273">
        <f t="shared" si="78"/>
        <v>6.4097222222189885</v>
      </c>
      <c r="H998" s="273">
        <f t="shared" si="75"/>
        <v>7.2048611111094942</v>
      </c>
      <c r="I998" s="77">
        <f t="shared" si="79"/>
        <v>1.7511597825926135E-5</v>
      </c>
      <c r="J998" s="229">
        <f t="shared" si="76"/>
        <v>1.2616863016940477E-4</v>
      </c>
    </row>
    <row r="999" spans="1:10">
      <c r="A999" s="30" t="s">
        <v>264</v>
      </c>
      <c r="B999" s="63">
        <v>29.29</v>
      </c>
      <c r="C999" s="219">
        <v>44931</v>
      </c>
      <c r="D999" s="49">
        <v>44931.590277777781</v>
      </c>
      <c r="E999" s="219">
        <v>44938</v>
      </c>
      <c r="F999" s="273">
        <f t="shared" si="77"/>
        <v>0.79513888889050577</v>
      </c>
      <c r="G999" s="273">
        <f t="shared" si="78"/>
        <v>6.4097222222189885</v>
      </c>
      <c r="H999" s="273">
        <f t="shared" si="75"/>
        <v>7.2048611111094942</v>
      </c>
      <c r="I999" s="77">
        <f t="shared" si="79"/>
        <v>2.7321935775921618E-6</v>
      </c>
      <c r="J999" s="229">
        <f t="shared" si="76"/>
        <v>1.9685075255216886E-5</v>
      </c>
    </row>
    <row r="1000" spans="1:10">
      <c r="A1000" s="30" t="s">
        <v>264</v>
      </c>
      <c r="B1000" s="63">
        <v>21069.46</v>
      </c>
      <c r="C1000" s="219">
        <v>44931</v>
      </c>
      <c r="D1000" s="49">
        <v>44931.59097222222</v>
      </c>
      <c r="E1000" s="219">
        <v>44938</v>
      </c>
      <c r="F1000" s="273">
        <f t="shared" si="77"/>
        <v>0.79548611111022183</v>
      </c>
      <c r="G1000" s="273">
        <f t="shared" si="78"/>
        <v>6.4090277777795563</v>
      </c>
      <c r="H1000" s="273">
        <f t="shared" si="75"/>
        <v>7.2045138888897782</v>
      </c>
      <c r="I1000" s="77">
        <f t="shared" si="79"/>
        <v>1.9653753258905751E-3</v>
      </c>
      <c r="J1000" s="229">
        <f t="shared" si="76"/>
        <v>1.4159573832259922E-2</v>
      </c>
    </row>
    <row r="1001" spans="1:10">
      <c r="A1001" s="30" t="s">
        <v>264</v>
      </c>
      <c r="B1001" s="63">
        <v>16.100000000000001</v>
      </c>
      <c r="C1001" s="219">
        <v>44931</v>
      </c>
      <c r="D1001" s="49">
        <v>44931.59097222222</v>
      </c>
      <c r="E1001" s="219">
        <v>44938</v>
      </c>
      <c r="F1001" s="273">
        <f t="shared" si="77"/>
        <v>0.79548611111022183</v>
      </c>
      <c r="G1001" s="273">
        <f t="shared" si="78"/>
        <v>6.4090277777795563</v>
      </c>
      <c r="H1001" s="273">
        <f t="shared" si="75"/>
        <v>7.2045138888897782</v>
      </c>
      <c r="I1001" s="77">
        <f t="shared" si="79"/>
        <v>1.5018203004176786E-6</v>
      </c>
      <c r="J1001" s="229">
        <f t="shared" si="76"/>
        <v>1.0819885212975784E-5</v>
      </c>
    </row>
    <row r="1002" spans="1:10">
      <c r="A1002" s="30" t="s">
        <v>264</v>
      </c>
      <c r="B1002" s="63">
        <v>16.12</v>
      </c>
      <c r="C1002" s="219">
        <v>44929</v>
      </c>
      <c r="D1002" s="49">
        <v>44929.460416666669</v>
      </c>
      <c r="E1002" s="219">
        <v>44938</v>
      </c>
      <c r="F1002" s="273">
        <f t="shared" si="77"/>
        <v>0.73020833333430346</v>
      </c>
      <c r="G1002" s="273">
        <f t="shared" si="78"/>
        <v>8.5395833333313931</v>
      </c>
      <c r="H1002" s="273">
        <f t="shared" si="75"/>
        <v>9.2697916666656965</v>
      </c>
      <c r="I1002" s="77">
        <f t="shared" si="79"/>
        <v>1.5036859156977006E-6</v>
      </c>
      <c r="J1002" s="229">
        <f t="shared" si="76"/>
        <v>1.3938855170617121E-5</v>
      </c>
    </row>
    <row r="1003" spans="1:10">
      <c r="A1003" s="30" t="s">
        <v>264</v>
      </c>
      <c r="B1003" s="63">
        <v>30.17</v>
      </c>
      <c r="C1003" s="219">
        <v>44930</v>
      </c>
      <c r="D1003" s="49">
        <v>44930.576388888891</v>
      </c>
      <c r="E1003" s="219">
        <v>44938</v>
      </c>
      <c r="F1003" s="273">
        <f t="shared" si="77"/>
        <v>0.78819444444525288</v>
      </c>
      <c r="G1003" s="273">
        <f t="shared" si="78"/>
        <v>7.4236111111094942</v>
      </c>
      <c r="H1003" s="273">
        <f t="shared" si="75"/>
        <v>8.2118055555547471</v>
      </c>
      <c r="I1003" s="77">
        <f t="shared" si="79"/>
        <v>2.8142806499131281E-6</v>
      </c>
      <c r="J1003" s="229">
        <f t="shared" si="76"/>
        <v>2.311032547584685E-5</v>
      </c>
    </row>
    <row r="1004" spans="1:10">
      <c r="A1004" s="30" t="s">
        <v>264</v>
      </c>
      <c r="B1004" s="63">
        <v>21700.67</v>
      </c>
      <c r="C1004" s="219">
        <v>44930</v>
      </c>
      <c r="D1004" s="49">
        <v>44930.57708333333</v>
      </c>
      <c r="E1004" s="219">
        <v>44938</v>
      </c>
      <c r="F1004" s="273">
        <f t="shared" si="77"/>
        <v>0.78854166666496894</v>
      </c>
      <c r="G1004" s="273">
        <f t="shared" si="78"/>
        <v>7.4229166666700621</v>
      </c>
      <c r="H1004" s="273">
        <f t="shared" si="75"/>
        <v>8.2114583333350311</v>
      </c>
      <c r="I1004" s="77">
        <f t="shared" si="79"/>
        <v>2.0242550769357082E-3</v>
      </c>
      <c r="J1004" s="229">
        <f t="shared" si="76"/>
        <v>1.6622086220299467E-2</v>
      </c>
    </row>
    <row r="1005" spans="1:10">
      <c r="A1005" s="30" t="s">
        <v>264</v>
      </c>
      <c r="B1005" s="63">
        <v>16.13</v>
      </c>
      <c r="C1005" s="219">
        <v>44930</v>
      </c>
      <c r="D1005" s="49">
        <v>44930.57708333333</v>
      </c>
      <c r="E1005" s="219">
        <v>44938</v>
      </c>
      <c r="F1005" s="273">
        <f t="shared" si="77"/>
        <v>0.78854166666496894</v>
      </c>
      <c r="G1005" s="273">
        <f t="shared" si="78"/>
        <v>7.4229166666700621</v>
      </c>
      <c r="H1005" s="273">
        <f t="shared" si="75"/>
        <v>8.2114583333350311</v>
      </c>
      <c r="I1005" s="77">
        <f t="shared" si="79"/>
        <v>1.5046187233377114E-6</v>
      </c>
      <c r="J1005" s="229">
        <f t="shared" si="76"/>
        <v>1.2355113954243366E-5</v>
      </c>
    </row>
    <row r="1006" spans="1:10">
      <c r="A1006" s="30" t="s">
        <v>264</v>
      </c>
      <c r="B1006" s="63">
        <v>316.01</v>
      </c>
      <c r="C1006" s="219">
        <v>44931</v>
      </c>
      <c r="D1006" s="49">
        <v>44931.59097222222</v>
      </c>
      <c r="E1006" s="219">
        <v>44938</v>
      </c>
      <c r="F1006" s="273">
        <f t="shared" si="77"/>
        <v>0.79548611111022183</v>
      </c>
      <c r="G1006" s="273">
        <f t="shared" si="78"/>
        <v>6.4090277777795563</v>
      </c>
      <c r="H1006" s="273">
        <f t="shared" si="75"/>
        <v>7.2045138888897782</v>
      </c>
      <c r="I1006" s="77">
        <f t="shared" si="79"/>
        <v>2.9477654231986991E-5</v>
      </c>
      <c r="J1006" s="229">
        <f t="shared" si="76"/>
        <v>2.1237216932624083E-4</v>
      </c>
    </row>
    <row r="1007" spans="1:10">
      <c r="A1007" s="30" t="s">
        <v>264</v>
      </c>
      <c r="B1007" s="63">
        <v>118.35</v>
      </c>
      <c r="C1007" s="219">
        <v>44931</v>
      </c>
      <c r="D1007" s="49">
        <v>44931.59097222222</v>
      </c>
      <c r="E1007" s="219">
        <v>44938</v>
      </c>
      <c r="F1007" s="273">
        <f t="shared" si="77"/>
        <v>0.79548611111022183</v>
      </c>
      <c r="G1007" s="273">
        <f t="shared" si="78"/>
        <v>6.4090277777795563</v>
      </c>
      <c r="H1007" s="273">
        <f t="shared" si="75"/>
        <v>7.2045138888897782</v>
      </c>
      <c r="I1007" s="77">
        <f t="shared" si="79"/>
        <v>1.1039778419529952E-5</v>
      </c>
      <c r="J1007" s="229">
        <f t="shared" si="76"/>
        <v>7.9536236953769193E-5</v>
      </c>
    </row>
    <row r="1008" spans="1:10">
      <c r="A1008" s="30" t="s">
        <v>264</v>
      </c>
      <c r="B1008" s="63">
        <v>188.35</v>
      </c>
      <c r="C1008" s="219">
        <v>44930</v>
      </c>
      <c r="D1008" s="49">
        <v>44930.577777777777</v>
      </c>
      <c r="E1008" s="219">
        <v>44938</v>
      </c>
      <c r="F1008" s="273">
        <f t="shared" si="77"/>
        <v>0.78888888888832298</v>
      </c>
      <c r="G1008" s="273">
        <f t="shared" si="78"/>
        <v>7.422222222223354</v>
      </c>
      <c r="H1008" s="273">
        <f t="shared" si="75"/>
        <v>8.211111111111677</v>
      </c>
      <c r="I1008" s="77">
        <f t="shared" si="79"/>
        <v>1.7569431899606815E-5</v>
      </c>
      <c r="J1008" s="229">
        <f t="shared" si="76"/>
        <v>1.4426455748678147E-4</v>
      </c>
    </row>
    <row r="1009" spans="1:10">
      <c r="A1009" s="30" t="s">
        <v>264</v>
      </c>
      <c r="B1009" s="63">
        <v>29.37</v>
      </c>
      <c r="C1009" s="219">
        <v>44931</v>
      </c>
      <c r="D1009" s="49">
        <v>44931.592361111114</v>
      </c>
      <c r="E1009" s="219">
        <v>44938</v>
      </c>
      <c r="F1009" s="273">
        <f t="shared" si="77"/>
        <v>0.7961805555569299</v>
      </c>
      <c r="G1009" s="273">
        <f t="shared" si="78"/>
        <v>6.4076388888861402</v>
      </c>
      <c r="H1009" s="273">
        <f t="shared" si="75"/>
        <v>7.2038194444430701</v>
      </c>
      <c r="I1009" s="77">
        <f t="shared" si="79"/>
        <v>2.7396560387122494E-6</v>
      </c>
      <c r="J1009" s="229">
        <f t="shared" si="76"/>
        <v>1.9735987442761181E-5</v>
      </c>
    </row>
    <row r="1010" spans="1:10">
      <c r="A1010" s="30" t="s">
        <v>264</v>
      </c>
      <c r="B1010" s="63">
        <v>23023.95</v>
      </c>
      <c r="C1010" s="219">
        <v>44929</v>
      </c>
      <c r="D1010" s="49">
        <v>44929.55</v>
      </c>
      <c r="E1010" s="219">
        <v>44938</v>
      </c>
      <c r="F1010" s="273">
        <f t="shared" si="77"/>
        <v>0.77500000000145519</v>
      </c>
      <c r="G1010" s="273">
        <f t="shared" si="78"/>
        <v>8.4499999999970896</v>
      </c>
      <c r="H1010" s="273">
        <f t="shared" si="75"/>
        <v>9.2249999999985448</v>
      </c>
      <c r="I1010" s="77">
        <f t="shared" si="79"/>
        <v>2.1476916463230812E-3</v>
      </c>
      <c r="J1010" s="229">
        <f t="shared" si="76"/>
        <v>1.9812455437327299E-2</v>
      </c>
    </row>
    <row r="1011" spans="1:10">
      <c r="A1011" s="30" t="s">
        <v>264</v>
      </c>
      <c r="B1011" s="63">
        <v>16.12</v>
      </c>
      <c r="C1011" s="219">
        <v>44929</v>
      </c>
      <c r="D1011" s="49">
        <v>44929.55</v>
      </c>
      <c r="E1011" s="219">
        <v>44938</v>
      </c>
      <c r="F1011" s="273">
        <f t="shared" si="77"/>
        <v>0.77500000000145519</v>
      </c>
      <c r="G1011" s="273">
        <f t="shared" si="78"/>
        <v>8.4499999999970896</v>
      </c>
      <c r="H1011" s="273">
        <f t="shared" si="75"/>
        <v>9.2249999999985448</v>
      </c>
      <c r="I1011" s="77">
        <f t="shared" si="79"/>
        <v>1.5036859156977006E-6</v>
      </c>
      <c r="J1011" s="229">
        <f t="shared" si="76"/>
        <v>1.38715025723091E-5</v>
      </c>
    </row>
    <row r="1012" spans="1:10">
      <c r="A1012" s="30" t="s">
        <v>264</v>
      </c>
      <c r="B1012" s="63">
        <v>321.26</v>
      </c>
      <c r="C1012" s="219">
        <v>44930</v>
      </c>
      <c r="D1012" s="49">
        <v>44930.578472222223</v>
      </c>
      <c r="E1012" s="219">
        <v>44938</v>
      </c>
      <c r="F1012" s="273">
        <f t="shared" si="77"/>
        <v>0.78923611111167702</v>
      </c>
      <c r="G1012" s="273">
        <f t="shared" si="78"/>
        <v>7.421527777776646</v>
      </c>
      <c r="H1012" s="273">
        <f t="shared" si="75"/>
        <v>8.210763888888323</v>
      </c>
      <c r="I1012" s="77">
        <f t="shared" si="79"/>
        <v>2.9967378242992757E-5</v>
      </c>
      <c r="J1012" s="229">
        <f t="shared" si="76"/>
        <v>2.4605506712222251E-4</v>
      </c>
    </row>
    <row r="1013" spans="1:10">
      <c r="A1013" s="30" t="s">
        <v>264</v>
      </c>
      <c r="B1013" s="63">
        <v>29.83</v>
      </c>
      <c r="C1013" s="219">
        <v>44930</v>
      </c>
      <c r="D1013" s="49">
        <v>44930.578472222223</v>
      </c>
      <c r="E1013" s="219">
        <v>44938</v>
      </c>
      <c r="F1013" s="273">
        <f t="shared" si="77"/>
        <v>0.78923611111167702</v>
      </c>
      <c r="G1013" s="273">
        <f t="shared" si="78"/>
        <v>7.421527777776646</v>
      </c>
      <c r="H1013" s="273">
        <f t="shared" si="75"/>
        <v>8.210763888888323</v>
      </c>
      <c r="I1013" s="77">
        <f t="shared" si="79"/>
        <v>2.7825651901527543E-6</v>
      </c>
      <c r="J1013" s="229">
        <f t="shared" si="76"/>
        <v>2.2846985781783904E-5</v>
      </c>
    </row>
    <row r="1014" spans="1:10">
      <c r="A1014" s="30" t="s">
        <v>264</v>
      </c>
      <c r="B1014" s="63">
        <v>118.38</v>
      </c>
      <c r="C1014" s="219">
        <v>44930</v>
      </c>
      <c r="D1014" s="49">
        <v>44930.57916666667</v>
      </c>
      <c r="E1014" s="219">
        <v>44938</v>
      </c>
      <c r="F1014" s="273">
        <f t="shared" si="77"/>
        <v>0.78958333333503106</v>
      </c>
      <c r="G1014" s="273">
        <f t="shared" si="78"/>
        <v>7.4208333333299379</v>
      </c>
      <c r="H1014" s="273">
        <f t="shared" si="75"/>
        <v>8.2104166666649689</v>
      </c>
      <c r="I1014" s="77">
        <f t="shared" si="79"/>
        <v>1.1042576842449985E-5</v>
      </c>
      <c r="J1014" s="229">
        <f t="shared" si="76"/>
        <v>9.0664156950179983E-5</v>
      </c>
    </row>
    <row r="1015" spans="1:10">
      <c r="A1015" s="30" t="s">
        <v>264</v>
      </c>
      <c r="B1015" s="63">
        <v>7.55</v>
      </c>
      <c r="C1015" s="219">
        <v>44931</v>
      </c>
      <c r="D1015" s="49">
        <v>44931.593055555553</v>
      </c>
      <c r="E1015" s="219">
        <v>44938</v>
      </c>
      <c r="F1015" s="273">
        <f t="shared" si="77"/>
        <v>0.79652777777664596</v>
      </c>
      <c r="G1015" s="273">
        <f t="shared" si="78"/>
        <v>6.4069444444467081</v>
      </c>
      <c r="H1015" s="273">
        <f t="shared" si="75"/>
        <v>7.203472222223354</v>
      </c>
      <c r="I1015" s="77">
        <f t="shared" si="79"/>
        <v>7.0426976820829016E-7</v>
      </c>
      <c r="J1015" s="229">
        <f t="shared" si="76"/>
        <v>5.0731877122400986E-6</v>
      </c>
    </row>
    <row r="1016" spans="1:10">
      <c r="A1016" s="30" t="s">
        <v>264</v>
      </c>
      <c r="B1016" s="63">
        <v>118.79</v>
      </c>
      <c r="C1016" s="219">
        <v>44931</v>
      </c>
      <c r="D1016" s="49">
        <v>44931.593055555553</v>
      </c>
      <c r="E1016" s="219">
        <v>44938</v>
      </c>
      <c r="F1016" s="273">
        <f t="shared" si="77"/>
        <v>0.79652777777664596</v>
      </c>
      <c r="G1016" s="273">
        <f t="shared" si="78"/>
        <v>6.4069444444467081</v>
      </c>
      <c r="H1016" s="273">
        <f t="shared" si="75"/>
        <v>7.203472222223354</v>
      </c>
      <c r="I1016" s="77">
        <f t="shared" si="79"/>
        <v>1.1080821955690437E-5</v>
      </c>
      <c r="J1016" s="229">
        <f t="shared" si="76"/>
        <v>7.9820393157218727E-5</v>
      </c>
    </row>
    <row r="1017" spans="1:10">
      <c r="A1017" s="30" t="s">
        <v>264</v>
      </c>
      <c r="B1017" s="63">
        <v>59.52</v>
      </c>
      <c r="C1017" s="219">
        <v>44928</v>
      </c>
      <c r="D1017" s="49">
        <v>44928.302083333336</v>
      </c>
      <c r="E1017" s="219">
        <v>44945</v>
      </c>
      <c r="F1017" s="273">
        <f t="shared" si="77"/>
        <v>0.65104166666787933</v>
      </c>
      <c r="G1017" s="273">
        <f t="shared" si="78"/>
        <v>16.697916666664241</v>
      </c>
      <c r="H1017" s="273">
        <f t="shared" si="75"/>
        <v>17.348958333332121</v>
      </c>
      <c r="I1017" s="77">
        <f t="shared" si="79"/>
        <v>5.5520710733453558E-6</v>
      </c>
      <c r="J1017" s="229">
        <f t="shared" si="76"/>
        <v>9.6322649715167128E-5</v>
      </c>
    </row>
    <row r="1018" spans="1:10">
      <c r="A1018" s="30" t="s">
        <v>264</v>
      </c>
      <c r="B1018" s="63">
        <v>59.39</v>
      </c>
      <c r="C1018" s="219">
        <v>44929</v>
      </c>
      <c r="D1018" s="49">
        <v>44929.289583333331</v>
      </c>
      <c r="E1018" s="219">
        <v>44945</v>
      </c>
      <c r="F1018" s="273">
        <f t="shared" si="77"/>
        <v>0.64479166666569654</v>
      </c>
      <c r="G1018" s="273">
        <f t="shared" si="78"/>
        <v>15.710416666668607</v>
      </c>
      <c r="H1018" s="273">
        <f t="shared" si="75"/>
        <v>16.355208333334303</v>
      </c>
      <c r="I1018" s="77">
        <f t="shared" si="79"/>
        <v>5.539944574025213E-6</v>
      </c>
      <c r="J1018" s="229">
        <f t="shared" si="76"/>
        <v>9.0606947663307317E-5</v>
      </c>
    </row>
    <row r="1019" spans="1:10">
      <c r="A1019" s="30" t="s">
        <v>264</v>
      </c>
      <c r="B1019" s="63">
        <v>116.75</v>
      </c>
      <c r="C1019" s="219">
        <v>44930</v>
      </c>
      <c r="D1019" s="49">
        <v>44930.290972222225</v>
      </c>
      <c r="E1019" s="219">
        <v>44945</v>
      </c>
      <c r="F1019" s="273">
        <f t="shared" si="77"/>
        <v>0.64548611111240461</v>
      </c>
      <c r="G1019" s="273">
        <f t="shared" si="78"/>
        <v>14.709027777775191</v>
      </c>
      <c r="H1019" s="273">
        <f t="shared" si="75"/>
        <v>15.354513888887595</v>
      </c>
      <c r="I1019" s="77">
        <f t="shared" si="79"/>
        <v>1.0890529197128197E-5</v>
      </c>
      <c r="J1019" s="229">
        <f t="shared" si="76"/>
        <v>1.6721878181464076E-4</v>
      </c>
    </row>
    <row r="1020" spans="1:10">
      <c r="A1020" s="30" t="s">
        <v>264</v>
      </c>
      <c r="B1020" s="63">
        <v>177.94</v>
      </c>
      <c r="C1020" s="219">
        <v>44931</v>
      </c>
      <c r="D1020" s="49">
        <v>44931.587500000001</v>
      </c>
      <c r="E1020" s="219">
        <v>44945</v>
      </c>
      <c r="F1020" s="273">
        <f t="shared" si="77"/>
        <v>0.7937500000007276</v>
      </c>
      <c r="G1020" s="273">
        <f t="shared" si="78"/>
        <v>13.412499999998545</v>
      </c>
      <c r="H1020" s="273">
        <f t="shared" si="75"/>
        <v>14.206249999999272</v>
      </c>
      <c r="I1020" s="77">
        <f t="shared" si="79"/>
        <v>1.6598379146355387E-5</v>
      </c>
      <c r="J1020" s="229">
        <f t="shared" si="76"/>
        <v>2.3580072374789914E-4</v>
      </c>
    </row>
    <row r="1021" spans="1:10">
      <c r="A1021" s="30" t="s">
        <v>264</v>
      </c>
      <c r="B1021" s="63">
        <v>119.4</v>
      </c>
      <c r="C1021" s="219">
        <v>44931</v>
      </c>
      <c r="D1021" s="49">
        <v>44931.587500000001</v>
      </c>
      <c r="E1021" s="219">
        <v>44945</v>
      </c>
      <c r="F1021" s="273">
        <f t="shared" si="77"/>
        <v>0.7937500000007276</v>
      </c>
      <c r="G1021" s="273">
        <f t="shared" si="78"/>
        <v>13.412499999998545</v>
      </c>
      <c r="H1021" s="273">
        <f t="shared" si="75"/>
        <v>14.206249999999272</v>
      </c>
      <c r="I1021" s="77">
        <f t="shared" si="79"/>
        <v>1.1137723221731108E-5</v>
      </c>
      <c r="J1021" s="229">
        <f t="shared" si="76"/>
        <v>1.5822528051870945E-4</v>
      </c>
    </row>
    <row r="1022" spans="1:10">
      <c r="A1022" s="30" t="s">
        <v>264</v>
      </c>
      <c r="B1022" s="63">
        <v>117.21</v>
      </c>
      <c r="C1022" s="219">
        <v>44931</v>
      </c>
      <c r="D1022" s="49">
        <v>44931.592361111114</v>
      </c>
      <c r="E1022" s="219">
        <v>44945</v>
      </c>
      <c r="F1022" s="273">
        <f t="shared" si="77"/>
        <v>0.7961805555569299</v>
      </c>
      <c r="G1022" s="273">
        <f t="shared" si="78"/>
        <v>13.40763888888614</v>
      </c>
      <c r="H1022" s="273">
        <f t="shared" si="75"/>
        <v>14.20381944444307</v>
      </c>
      <c r="I1022" s="77">
        <f t="shared" si="79"/>
        <v>1.0933438348568701E-5</v>
      </c>
      <c r="J1022" s="229">
        <f t="shared" si="76"/>
        <v>1.5529658421001966E-4</v>
      </c>
    </row>
    <row r="1023" spans="1:10">
      <c r="A1023" s="30" t="s">
        <v>264</v>
      </c>
      <c r="B1023" s="63">
        <v>116.42</v>
      </c>
      <c r="C1023" s="219">
        <v>44932</v>
      </c>
      <c r="D1023" s="49">
        <v>44932.613194444442</v>
      </c>
      <c r="E1023" s="219">
        <v>44945</v>
      </c>
      <c r="F1023" s="273">
        <f t="shared" si="77"/>
        <v>0.80659722222117125</v>
      </c>
      <c r="G1023" s="273">
        <f t="shared" si="78"/>
        <v>12.386805555557657</v>
      </c>
      <c r="H1023" s="273">
        <f t="shared" si="75"/>
        <v>13.193402777778829</v>
      </c>
      <c r="I1023" s="77">
        <f t="shared" si="79"/>
        <v>1.0859746545007834E-5</v>
      </c>
      <c r="J1023" s="229">
        <f t="shared" si="76"/>
        <v>1.4327701023288038E-4</v>
      </c>
    </row>
    <row r="1024" spans="1:10">
      <c r="A1024" s="30" t="s">
        <v>264</v>
      </c>
      <c r="B1024" s="63">
        <v>117.06</v>
      </c>
      <c r="C1024" s="219">
        <v>44931</v>
      </c>
      <c r="D1024" s="49">
        <v>44931.593055555553</v>
      </c>
      <c r="E1024" s="219">
        <v>44945</v>
      </c>
      <c r="F1024" s="273">
        <f t="shared" si="77"/>
        <v>0.79652777777664596</v>
      </c>
      <c r="G1024" s="273">
        <f t="shared" si="78"/>
        <v>13.406944444446708</v>
      </c>
      <c r="H1024" s="273">
        <f t="shared" si="75"/>
        <v>14.203472222223354</v>
      </c>
      <c r="I1024" s="77">
        <f t="shared" si="79"/>
        <v>1.0919446233968537E-5</v>
      </c>
      <c r="J1024" s="229">
        <f t="shared" si="76"/>
        <v>1.5509405126623352E-4</v>
      </c>
    </row>
    <row r="1025" spans="1:10">
      <c r="A1025" s="30" t="s">
        <v>264</v>
      </c>
      <c r="B1025" s="63">
        <v>120.23</v>
      </c>
      <c r="C1025" s="219">
        <v>44931</v>
      </c>
      <c r="D1025" s="49">
        <v>44931.595833333333</v>
      </c>
      <c r="E1025" s="219">
        <v>44945</v>
      </c>
      <c r="F1025" s="273">
        <f t="shared" si="77"/>
        <v>0.79791666666642413</v>
      </c>
      <c r="G1025" s="273">
        <f t="shared" si="78"/>
        <v>13.404166666667152</v>
      </c>
      <c r="H1025" s="273">
        <f t="shared" si="75"/>
        <v>14.202083333333576</v>
      </c>
      <c r="I1025" s="77">
        <f t="shared" si="79"/>
        <v>1.1215146255852019E-5</v>
      </c>
      <c r="J1025" s="229">
        <f t="shared" si="76"/>
        <v>1.5927844172113442E-4</v>
      </c>
    </row>
    <row r="1026" spans="1:10">
      <c r="A1026" s="30" t="s">
        <v>264</v>
      </c>
      <c r="B1026" s="63">
        <v>168.68</v>
      </c>
      <c r="C1026" s="219">
        <v>44932</v>
      </c>
      <c r="D1026" s="49">
        <v>44932.598611111112</v>
      </c>
      <c r="E1026" s="219">
        <v>44945</v>
      </c>
      <c r="F1026" s="273">
        <f t="shared" si="77"/>
        <v>0.79930555555620231</v>
      </c>
      <c r="G1026" s="273">
        <f t="shared" si="78"/>
        <v>12.401388888887595</v>
      </c>
      <c r="H1026" s="273">
        <f t="shared" ref="H1026:H1089" si="80">SUM(F1026:G1026)</f>
        <v>13.200694444443798</v>
      </c>
      <c r="I1026" s="77">
        <f t="shared" si="79"/>
        <v>1.5734599271705219E-5</v>
      </c>
      <c r="J1026" s="229">
        <f t="shared" ref="J1026:J1089" si="81">+H1026*I1026</f>
        <v>2.077076371915485E-4</v>
      </c>
    </row>
    <row r="1027" spans="1:10">
      <c r="A1027" s="30" t="s">
        <v>264</v>
      </c>
      <c r="B1027" s="63">
        <v>113.18</v>
      </c>
      <c r="C1027" s="219">
        <v>44932</v>
      </c>
      <c r="D1027" s="49">
        <v>44932.598611111112</v>
      </c>
      <c r="E1027" s="219">
        <v>44945</v>
      </c>
      <c r="F1027" s="273">
        <f t="shared" ref="F1027:F1090" si="82">(D1027-C1027+1)/2</f>
        <v>0.79930555555620231</v>
      </c>
      <c r="G1027" s="273">
        <f t="shared" ref="G1027:G1090" si="83">E1027-D1027</f>
        <v>12.401388888887595</v>
      </c>
      <c r="H1027" s="273">
        <f t="shared" si="80"/>
        <v>13.200694444443798</v>
      </c>
      <c r="I1027" s="77">
        <f t="shared" si="79"/>
        <v>1.0557516869644277E-5</v>
      </c>
      <c r="J1027" s="229">
        <f t="shared" si="81"/>
        <v>1.3936655428823489E-4</v>
      </c>
    </row>
    <row r="1028" spans="1:10">
      <c r="A1028" s="30" t="s">
        <v>264</v>
      </c>
      <c r="B1028" s="63">
        <v>117.21</v>
      </c>
      <c r="C1028" s="219">
        <v>44932</v>
      </c>
      <c r="D1028" s="49">
        <v>44932.609722222223</v>
      </c>
      <c r="E1028" s="219">
        <v>44945</v>
      </c>
      <c r="F1028" s="273">
        <f t="shared" si="82"/>
        <v>0.80486111111167702</v>
      </c>
      <c r="G1028" s="273">
        <f t="shared" si="83"/>
        <v>12.390277777776646</v>
      </c>
      <c r="H1028" s="273">
        <f t="shared" si="80"/>
        <v>13.195138888888323</v>
      </c>
      <c r="I1028" s="77">
        <f t="shared" si="79"/>
        <v>1.0933438348568701E-5</v>
      </c>
      <c r="J1028" s="229">
        <f t="shared" si="81"/>
        <v>1.442682375424618E-4</v>
      </c>
    </row>
    <row r="1029" spans="1:10">
      <c r="A1029" s="30" t="s">
        <v>264</v>
      </c>
      <c r="B1029" s="63">
        <v>119.99</v>
      </c>
      <c r="C1029" s="219">
        <v>44928</v>
      </c>
      <c r="D1029" s="49">
        <v>44928.605555555558</v>
      </c>
      <c r="E1029" s="219">
        <v>44945</v>
      </c>
      <c r="F1029" s="273">
        <f t="shared" si="82"/>
        <v>0.80277777777882875</v>
      </c>
      <c r="G1029" s="273">
        <f t="shared" si="83"/>
        <v>16.394444444442343</v>
      </c>
      <c r="H1029" s="273">
        <f t="shared" si="80"/>
        <v>17.197222222221171</v>
      </c>
      <c r="I1029" s="77">
        <f t="shared" si="79"/>
        <v>1.1192758872491753E-5</v>
      </c>
      <c r="J1029" s="229">
        <f t="shared" si="81"/>
        <v>1.9248436160997835E-4</v>
      </c>
    </row>
    <row r="1030" spans="1:10">
      <c r="A1030" s="30" t="s">
        <v>264</v>
      </c>
      <c r="B1030" s="63">
        <v>117.16</v>
      </c>
      <c r="C1030" s="219">
        <v>44932</v>
      </c>
      <c r="D1030" s="49">
        <v>44932.611111111109</v>
      </c>
      <c r="E1030" s="219">
        <v>44945</v>
      </c>
      <c r="F1030" s="273">
        <f t="shared" si="82"/>
        <v>0.80555555555474712</v>
      </c>
      <c r="G1030" s="273">
        <f t="shared" si="83"/>
        <v>12.388888888890506</v>
      </c>
      <c r="H1030" s="273">
        <f t="shared" si="80"/>
        <v>13.194444444445253</v>
      </c>
      <c r="I1030" s="77">
        <f t="shared" si="79"/>
        <v>1.0928774310368647E-5</v>
      </c>
      <c r="J1030" s="229">
        <f t="shared" si="81"/>
        <v>1.441991054840396E-4</v>
      </c>
    </row>
    <row r="1031" spans="1:10">
      <c r="A1031" s="30" t="s">
        <v>264</v>
      </c>
      <c r="B1031" s="63">
        <v>174.03</v>
      </c>
      <c r="C1031" s="219">
        <v>44929</v>
      </c>
      <c r="D1031" s="49">
        <v>44929.458333333336</v>
      </c>
      <c r="E1031" s="219">
        <v>44945</v>
      </c>
      <c r="F1031" s="273">
        <f t="shared" si="82"/>
        <v>0.72916666666787933</v>
      </c>
      <c r="G1031" s="273">
        <f t="shared" si="83"/>
        <v>15.541666666664241</v>
      </c>
      <c r="H1031" s="273">
        <f t="shared" si="80"/>
        <v>16.270833333332121</v>
      </c>
      <c r="I1031" s="77">
        <f t="shared" si="79"/>
        <v>1.6233651359111093E-5</v>
      </c>
      <c r="J1031" s="229">
        <f t="shared" si="81"/>
        <v>2.6413503565551704E-4</v>
      </c>
    </row>
    <row r="1032" spans="1:10">
      <c r="A1032" s="30" t="s">
        <v>264</v>
      </c>
      <c r="B1032" s="63">
        <v>178.79</v>
      </c>
      <c r="C1032" s="219">
        <v>44929</v>
      </c>
      <c r="D1032" s="49">
        <v>44929.459027777775</v>
      </c>
      <c r="E1032" s="219">
        <v>44945</v>
      </c>
      <c r="F1032" s="273">
        <f t="shared" si="82"/>
        <v>0.72951388888759539</v>
      </c>
      <c r="G1032" s="273">
        <f t="shared" si="83"/>
        <v>15.540972222224809</v>
      </c>
      <c r="H1032" s="273">
        <f t="shared" si="80"/>
        <v>16.270486111112405</v>
      </c>
      <c r="I1032" s="77">
        <f t="shared" si="79"/>
        <v>1.6677667795756318E-5</v>
      </c>
      <c r="J1032" s="229">
        <f t="shared" si="81"/>
        <v>2.713537622365998E-4</v>
      </c>
    </row>
    <row r="1033" spans="1:10">
      <c r="A1033" s="30" t="s">
        <v>264</v>
      </c>
      <c r="B1033" s="63">
        <v>174.06</v>
      </c>
      <c r="C1033" s="219">
        <v>44929</v>
      </c>
      <c r="D1033" s="49">
        <v>44929.55</v>
      </c>
      <c r="E1033" s="219">
        <v>44945</v>
      </c>
      <c r="F1033" s="273">
        <f t="shared" si="82"/>
        <v>0.77500000000145519</v>
      </c>
      <c r="G1033" s="273">
        <f t="shared" si="83"/>
        <v>15.44999999999709</v>
      </c>
      <c r="H1033" s="273">
        <f t="shared" si="80"/>
        <v>16.224999999998545</v>
      </c>
      <c r="I1033" s="77">
        <f t="shared" si="79"/>
        <v>1.6236449782031124E-5</v>
      </c>
      <c r="J1033" s="229">
        <f t="shared" si="81"/>
        <v>2.6343639771343134E-4</v>
      </c>
    </row>
    <row r="1034" spans="1:10">
      <c r="A1034" s="30" t="s">
        <v>264</v>
      </c>
      <c r="B1034" s="63">
        <v>116.84</v>
      </c>
      <c r="C1034" s="219">
        <v>44929</v>
      </c>
      <c r="D1034" s="49">
        <v>44929.551388888889</v>
      </c>
      <c r="E1034" s="219">
        <v>44945</v>
      </c>
      <c r="F1034" s="273">
        <f t="shared" si="82"/>
        <v>0.77569444444452529</v>
      </c>
      <c r="G1034" s="273">
        <f t="shared" si="83"/>
        <v>15.448611111110949</v>
      </c>
      <c r="H1034" s="273">
        <f t="shared" si="80"/>
        <v>16.224305555555475</v>
      </c>
      <c r="I1034" s="77">
        <f t="shared" ref="I1034:I1097" si="84">+B1034/B$3693</f>
        <v>1.0898924465888296E-5</v>
      </c>
      <c r="J1034" s="229">
        <f t="shared" si="81"/>
        <v>1.7682748076149098E-4</v>
      </c>
    </row>
    <row r="1035" spans="1:10">
      <c r="A1035" s="30" t="s">
        <v>264</v>
      </c>
      <c r="B1035" s="63">
        <v>174.26</v>
      </c>
      <c r="C1035" s="219">
        <v>44929</v>
      </c>
      <c r="D1035" s="49">
        <v>44929.558333333334</v>
      </c>
      <c r="E1035" s="219">
        <v>44945</v>
      </c>
      <c r="F1035" s="273">
        <f t="shared" si="82"/>
        <v>0.77916666666715173</v>
      </c>
      <c r="G1035" s="273">
        <f t="shared" si="83"/>
        <v>15.441666666665697</v>
      </c>
      <c r="H1035" s="273">
        <f t="shared" si="80"/>
        <v>16.220833333332848</v>
      </c>
      <c r="I1035" s="77">
        <f t="shared" si="84"/>
        <v>1.6255105934831344E-5</v>
      </c>
      <c r="J1035" s="229">
        <f t="shared" si="81"/>
        <v>2.6367136418456889E-4</v>
      </c>
    </row>
    <row r="1036" spans="1:10">
      <c r="A1036" s="30" t="s">
        <v>264</v>
      </c>
      <c r="B1036" s="63">
        <v>174.11</v>
      </c>
      <c r="C1036" s="219">
        <v>44930</v>
      </c>
      <c r="D1036" s="49">
        <v>44930.564583333333</v>
      </c>
      <c r="E1036" s="219">
        <v>44945</v>
      </c>
      <c r="F1036" s="273">
        <f t="shared" si="82"/>
        <v>0.78229166666642413</v>
      </c>
      <c r="G1036" s="273">
        <f t="shared" si="83"/>
        <v>14.435416666667152</v>
      </c>
      <c r="H1036" s="273">
        <f t="shared" si="80"/>
        <v>15.217708333333576</v>
      </c>
      <c r="I1036" s="77">
        <f t="shared" si="84"/>
        <v>1.624111382023118E-5</v>
      </c>
      <c r="J1036" s="229">
        <f t="shared" si="81"/>
        <v>2.4715253312475115E-4</v>
      </c>
    </row>
    <row r="1037" spans="1:10">
      <c r="A1037" s="30" t="s">
        <v>264</v>
      </c>
      <c r="B1037" s="63">
        <v>174.26</v>
      </c>
      <c r="C1037" s="219">
        <v>44930</v>
      </c>
      <c r="D1037" s="49">
        <v>44930.567361111112</v>
      </c>
      <c r="E1037" s="219">
        <v>44945</v>
      </c>
      <c r="F1037" s="273">
        <f t="shared" si="82"/>
        <v>0.78368055555620231</v>
      </c>
      <c r="G1037" s="273">
        <f t="shared" si="83"/>
        <v>14.432638888887595</v>
      </c>
      <c r="H1037" s="273">
        <f t="shared" si="80"/>
        <v>15.216319444443798</v>
      </c>
      <c r="I1037" s="77">
        <f t="shared" si="84"/>
        <v>1.6255105934831344E-5</v>
      </c>
      <c r="J1037" s="229">
        <f t="shared" si="81"/>
        <v>2.4734288450766796E-4</v>
      </c>
    </row>
    <row r="1038" spans="1:10">
      <c r="A1038" s="30" t="s">
        <v>264</v>
      </c>
      <c r="B1038" s="63">
        <v>174.26</v>
      </c>
      <c r="C1038" s="219">
        <v>44928</v>
      </c>
      <c r="D1038" s="49">
        <v>44928.603472222225</v>
      </c>
      <c r="E1038" s="219">
        <v>44945</v>
      </c>
      <c r="F1038" s="273">
        <f t="shared" si="82"/>
        <v>0.80173611111240461</v>
      </c>
      <c r="G1038" s="273">
        <f t="shared" si="83"/>
        <v>16.396527777775191</v>
      </c>
      <c r="H1038" s="273">
        <f t="shared" si="80"/>
        <v>17.198263888887595</v>
      </c>
      <c r="I1038" s="77">
        <f t="shared" si="84"/>
        <v>1.6255105934831344E-5</v>
      </c>
      <c r="J1038" s="229">
        <f t="shared" si="81"/>
        <v>2.7955960140905236E-4</v>
      </c>
    </row>
    <row r="1039" spans="1:10">
      <c r="A1039" s="30" t="s">
        <v>264</v>
      </c>
      <c r="B1039" s="63">
        <v>116.72</v>
      </c>
      <c r="C1039" s="219">
        <v>44930</v>
      </c>
      <c r="D1039" s="49">
        <v>44930.570833333331</v>
      </c>
      <c r="E1039" s="219">
        <v>44945</v>
      </c>
      <c r="F1039" s="273">
        <f t="shared" si="82"/>
        <v>0.78541666666569654</v>
      </c>
      <c r="G1039" s="273">
        <f t="shared" si="83"/>
        <v>14.429166666668607</v>
      </c>
      <c r="H1039" s="273">
        <f t="shared" si="80"/>
        <v>15.214583333334303</v>
      </c>
      <c r="I1039" s="77">
        <f t="shared" si="84"/>
        <v>1.0887730774208163E-5</v>
      </c>
      <c r="J1039" s="229">
        <f t="shared" si="81"/>
        <v>1.656522871750985E-4</v>
      </c>
    </row>
    <row r="1040" spans="1:10">
      <c r="A1040" s="30" t="s">
        <v>264</v>
      </c>
      <c r="B1040" s="63">
        <v>116.65</v>
      </c>
      <c r="C1040" s="219">
        <v>44930</v>
      </c>
      <c r="D1040" s="49">
        <v>44930.574305555558</v>
      </c>
      <c r="E1040" s="219">
        <v>44945</v>
      </c>
      <c r="F1040" s="273">
        <f t="shared" si="82"/>
        <v>0.78715277777882875</v>
      </c>
      <c r="G1040" s="273">
        <f t="shared" si="83"/>
        <v>14.425694444442343</v>
      </c>
      <c r="H1040" s="273">
        <f t="shared" si="80"/>
        <v>15.212847222221171</v>
      </c>
      <c r="I1040" s="77">
        <f t="shared" si="84"/>
        <v>1.0881201120728087E-5</v>
      </c>
      <c r="J1040" s="229">
        <f t="shared" si="81"/>
        <v>1.6553405024389816E-4</v>
      </c>
    </row>
    <row r="1041" spans="1:10">
      <c r="A1041" s="30" t="s">
        <v>264</v>
      </c>
      <c r="B1041" s="63">
        <v>173.65</v>
      </c>
      <c r="C1041" s="219">
        <v>44930</v>
      </c>
      <c r="D1041" s="49">
        <v>44930.575694444444</v>
      </c>
      <c r="E1041" s="219">
        <v>44945</v>
      </c>
      <c r="F1041" s="273">
        <f t="shared" si="82"/>
        <v>0.78784722222189885</v>
      </c>
      <c r="G1041" s="273">
        <f t="shared" si="83"/>
        <v>14.424305555556202</v>
      </c>
      <c r="H1041" s="273">
        <f t="shared" si="80"/>
        <v>15.212152777778101</v>
      </c>
      <c r="I1041" s="77">
        <f t="shared" si="84"/>
        <v>1.6198204668790677E-5</v>
      </c>
      <c r="J1041" s="229">
        <f t="shared" si="81"/>
        <v>2.4640956414736229E-4</v>
      </c>
    </row>
    <row r="1042" spans="1:10">
      <c r="A1042" s="30" t="s">
        <v>264</v>
      </c>
      <c r="B1042" s="63">
        <v>173.85</v>
      </c>
      <c r="C1042" s="219">
        <v>44930</v>
      </c>
      <c r="D1042" s="49">
        <v>44930.57916666667</v>
      </c>
      <c r="E1042" s="219">
        <v>44945</v>
      </c>
      <c r="F1042" s="273">
        <f t="shared" si="82"/>
        <v>0.78958333333503106</v>
      </c>
      <c r="G1042" s="273">
        <f t="shared" si="83"/>
        <v>14.420833333329938</v>
      </c>
      <c r="H1042" s="273">
        <f t="shared" si="80"/>
        <v>15.210416666664969</v>
      </c>
      <c r="I1042" s="77">
        <f t="shared" si="84"/>
        <v>1.6216860821590894E-5</v>
      </c>
      <c r="J1042" s="229">
        <f t="shared" si="81"/>
        <v>2.4666521012171232E-4</v>
      </c>
    </row>
    <row r="1043" spans="1:10">
      <c r="A1043" s="30" t="s">
        <v>264</v>
      </c>
      <c r="B1043" s="63">
        <v>174.46</v>
      </c>
      <c r="C1043" s="219">
        <v>44930</v>
      </c>
      <c r="D1043" s="49">
        <v>44930.579861111109</v>
      </c>
      <c r="E1043" s="219">
        <v>44945</v>
      </c>
      <c r="F1043" s="273">
        <f t="shared" si="82"/>
        <v>0.78993055555474712</v>
      </c>
      <c r="G1043" s="273">
        <f t="shared" si="83"/>
        <v>14.420138888890506</v>
      </c>
      <c r="H1043" s="273">
        <f t="shared" si="80"/>
        <v>15.210069444445253</v>
      </c>
      <c r="I1043" s="77">
        <f t="shared" si="84"/>
        <v>1.6273762087631565E-5</v>
      </c>
      <c r="J1043" s="229">
        <f t="shared" si="81"/>
        <v>2.4752505147525647E-4</v>
      </c>
    </row>
    <row r="1044" spans="1:10">
      <c r="A1044" s="30" t="s">
        <v>264</v>
      </c>
      <c r="B1044" s="63">
        <v>178.84</v>
      </c>
      <c r="C1044" s="219">
        <v>44929</v>
      </c>
      <c r="D1044" s="49">
        <v>44930.580555555556</v>
      </c>
      <c r="E1044" s="219">
        <v>44945</v>
      </c>
      <c r="F1044" s="273">
        <f t="shared" si="82"/>
        <v>1.2902777777781012</v>
      </c>
      <c r="G1044" s="273">
        <f t="shared" si="83"/>
        <v>14.419444444443798</v>
      </c>
      <c r="H1044" s="273">
        <f t="shared" si="80"/>
        <v>15.709722222221899</v>
      </c>
      <c r="I1044" s="77">
        <f t="shared" si="84"/>
        <v>1.6682331833956374E-5</v>
      </c>
      <c r="J1044" s="229">
        <f t="shared" si="81"/>
        <v>2.6207479913038426E-4</v>
      </c>
    </row>
    <row r="1045" spans="1:10">
      <c r="A1045" s="30" t="s">
        <v>264</v>
      </c>
      <c r="B1045" s="63">
        <v>119.17</v>
      </c>
      <c r="C1045" s="219">
        <v>44935</v>
      </c>
      <c r="D1045" s="49">
        <v>44935.628472222219</v>
      </c>
      <c r="E1045" s="219">
        <v>44945</v>
      </c>
      <c r="F1045" s="273">
        <f t="shared" si="82"/>
        <v>0.81423611110949423</v>
      </c>
      <c r="G1045" s="273">
        <f t="shared" si="83"/>
        <v>9.3715277777810115</v>
      </c>
      <c r="H1045" s="273">
        <f t="shared" si="80"/>
        <v>10.185763888890506</v>
      </c>
      <c r="I1045" s="77">
        <f t="shared" si="84"/>
        <v>1.1116268646010854E-5</v>
      </c>
      <c r="J1045" s="229">
        <f t="shared" si="81"/>
        <v>1.1322768775374312E-4</v>
      </c>
    </row>
    <row r="1046" spans="1:10">
      <c r="A1046" s="30" t="s">
        <v>264</v>
      </c>
      <c r="B1046" s="63">
        <v>7.58</v>
      </c>
      <c r="C1046" s="219">
        <v>44935</v>
      </c>
      <c r="D1046" s="49">
        <v>44935.628472222219</v>
      </c>
      <c r="E1046" s="219">
        <v>44945</v>
      </c>
      <c r="F1046" s="273">
        <f t="shared" si="82"/>
        <v>0.81423611110949423</v>
      </c>
      <c r="G1046" s="273">
        <f t="shared" si="83"/>
        <v>9.3715277777810115</v>
      </c>
      <c r="H1046" s="273">
        <f t="shared" si="80"/>
        <v>10.185763888890506</v>
      </c>
      <c r="I1046" s="77">
        <f t="shared" si="84"/>
        <v>7.0706819112832316E-7</v>
      </c>
      <c r="J1046" s="229">
        <f t="shared" si="81"/>
        <v>7.2020296481780046E-6</v>
      </c>
    </row>
    <row r="1047" spans="1:10">
      <c r="A1047" s="30" t="s">
        <v>264</v>
      </c>
      <c r="B1047" s="63">
        <v>118.97</v>
      </c>
      <c r="C1047" s="219">
        <v>44937</v>
      </c>
      <c r="D1047" s="49">
        <v>44937.390972222223</v>
      </c>
      <c r="E1047" s="219">
        <v>44945</v>
      </c>
      <c r="F1047" s="273">
        <f t="shared" si="82"/>
        <v>0.69548611111167702</v>
      </c>
      <c r="G1047" s="273">
        <f t="shared" si="83"/>
        <v>7.609027777776646</v>
      </c>
      <c r="H1047" s="273">
        <f t="shared" si="80"/>
        <v>8.304513888888323</v>
      </c>
      <c r="I1047" s="77">
        <f t="shared" si="84"/>
        <v>1.1097612493210634E-5</v>
      </c>
      <c r="J1047" s="229">
        <f t="shared" si="81"/>
        <v>9.2160277083368279E-5</v>
      </c>
    </row>
    <row r="1048" spans="1:10">
      <c r="A1048" s="30" t="s">
        <v>264</v>
      </c>
      <c r="B1048" s="63">
        <v>7.74</v>
      </c>
      <c r="C1048" s="219">
        <v>44937</v>
      </c>
      <c r="D1048" s="49">
        <v>44937.395833333336</v>
      </c>
      <c r="E1048" s="219">
        <v>44945</v>
      </c>
      <c r="F1048" s="273">
        <f t="shared" si="82"/>
        <v>0.69791666666787933</v>
      </c>
      <c r="G1048" s="273">
        <f t="shared" si="83"/>
        <v>7.6041666666642413</v>
      </c>
      <c r="H1048" s="273">
        <f t="shared" si="80"/>
        <v>8.3020833333321207</v>
      </c>
      <c r="I1048" s="77">
        <f t="shared" si="84"/>
        <v>7.2199311336849886E-7</v>
      </c>
      <c r="J1048" s="229">
        <f t="shared" si="81"/>
        <v>5.9940469932771824E-6</v>
      </c>
    </row>
    <row r="1049" spans="1:10">
      <c r="A1049" s="30" t="s">
        <v>264</v>
      </c>
      <c r="B1049" s="63">
        <v>7.55</v>
      </c>
      <c r="C1049" s="219">
        <v>44935</v>
      </c>
      <c r="D1049" s="49">
        <v>44935.620833333334</v>
      </c>
      <c r="E1049" s="219">
        <v>44945</v>
      </c>
      <c r="F1049" s="273">
        <f t="shared" si="82"/>
        <v>0.81041666666715173</v>
      </c>
      <c r="G1049" s="273">
        <f t="shared" si="83"/>
        <v>9.3791666666656965</v>
      </c>
      <c r="H1049" s="273">
        <f t="shared" si="80"/>
        <v>10.189583333332848</v>
      </c>
      <c r="I1049" s="77">
        <f t="shared" si="84"/>
        <v>7.0426976820829016E-7</v>
      </c>
      <c r="J1049" s="229">
        <f t="shared" si="81"/>
        <v>7.1762154923053815E-6</v>
      </c>
    </row>
    <row r="1050" spans="1:10">
      <c r="A1050" s="30" t="s">
        <v>264</v>
      </c>
      <c r="B1050" s="63">
        <v>118.9</v>
      </c>
      <c r="C1050" s="219">
        <v>44935</v>
      </c>
      <c r="D1050" s="49">
        <v>44935.629861111112</v>
      </c>
      <c r="E1050" s="219">
        <v>44945</v>
      </c>
      <c r="F1050" s="273">
        <f t="shared" si="82"/>
        <v>0.81493055555620231</v>
      </c>
      <c r="G1050" s="273">
        <f t="shared" si="83"/>
        <v>9.3701388888875954</v>
      </c>
      <c r="H1050" s="273">
        <f t="shared" si="80"/>
        <v>10.185069444443798</v>
      </c>
      <c r="I1050" s="77">
        <f t="shared" si="84"/>
        <v>1.1091082839730558E-5</v>
      </c>
      <c r="J1050" s="229">
        <f t="shared" si="81"/>
        <v>1.1296344893673465E-4</v>
      </c>
    </row>
    <row r="1051" spans="1:10">
      <c r="A1051" s="30" t="s">
        <v>264</v>
      </c>
      <c r="B1051" s="63">
        <v>492.35</v>
      </c>
      <c r="C1051" s="219">
        <v>44937</v>
      </c>
      <c r="D1051" s="49">
        <v>44937.390972222223</v>
      </c>
      <c r="E1051" s="219">
        <v>44945</v>
      </c>
      <c r="F1051" s="273">
        <f t="shared" si="82"/>
        <v>0.69548611111167702</v>
      </c>
      <c r="G1051" s="273">
        <f t="shared" si="83"/>
        <v>7.609027777776646</v>
      </c>
      <c r="H1051" s="273">
        <f t="shared" si="80"/>
        <v>8.304513888888323</v>
      </c>
      <c r="I1051" s="77">
        <f t="shared" si="84"/>
        <v>4.5926784155940621E-5</v>
      </c>
      <c r="J1051" s="229">
        <f t="shared" si="81"/>
        <v>3.8139961689498506E-4</v>
      </c>
    </row>
    <row r="1052" spans="1:10">
      <c r="A1052" s="30" t="s">
        <v>264</v>
      </c>
      <c r="B1052" s="63">
        <v>29.5</v>
      </c>
      <c r="C1052" s="219">
        <v>44937</v>
      </c>
      <c r="D1052" s="49">
        <v>44937.390972222223</v>
      </c>
      <c r="E1052" s="219">
        <v>44945</v>
      </c>
      <c r="F1052" s="273">
        <f t="shared" si="82"/>
        <v>0.69548611111167702</v>
      </c>
      <c r="G1052" s="273">
        <f t="shared" si="83"/>
        <v>7.609027777776646</v>
      </c>
      <c r="H1052" s="273">
        <f t="shared" si="80"/>
        <v>8.304513888888323</v>
      </c>
      <c r="I1052" s="77">
        <f t="shared" si="84"/>
        <v>2.7517825380323923E-6</v>
      </c>
      <c r="J1052" s="229">
        <f t="shared" si="81"/>
        <v>2.2852216306290361E-5</v>
      </c>
    </row>
    <row r="1053" spans="1:10">
      <c r="A1053" s="30" t="s">
        <v>264</v>
      </c>
      <c r="B1053" s="63">
        <v>23565.97</v>
      </c>
      <c r="C1053" s="219">
        <v>44937</v>
      </c>
      <c r="D1053" s="49">
        <v>44937.397222222222</v>
      </c>
      <c r="E1053" s="219">
        <v>44945</v>
      </c>
      <c r="F1053" s="273">
        <f t="shared" si="82"/>
        <v>0.69861111111094942</v>
      </c>
      <c r="G1053" s="273">
        <f t="shared" si="83"/>
        <v>7.6027777777781012</v>
      </c>
      <c r="H1053" s="273">
        <f t="shared" si="80"/>
        <v>8.3013888888890506</v>
      </c>
      <c r="I1053" s="77">
        <f t="shared" si="84"/>
        <v>2.1982516860269566E-3</v>
      </c>
      <c r="J1053" s="229">
        <f t="shared" si="81"/>
        <v>1.8248542121365799E-2</v>
      </c>
    </row>
    <row r="1054" spans="1:10">
      <c r="A1054" s="30" t="s">
        <v>264</v>
      </c>
      <c r="B1054" s="63">
        <v>16.059999999999999</v>
      </c>
      <c r="C1054" s="219">
        <v>44937</v>
      </c>
      <c r="D1054" s="49">
        <v>44937.397222222222</v>
      </c>
      <c r="E1054" s="219">
        <v>44945</v>
      </c>
      <c r="F1054" s="273">
        <f t="shared" si="82"/>
        <v>0.69861111111094942</v>
      </c>
      <c r="G1054" s="273">
        <f t="shared" si="83"/>
        <v>7.6027777777781012</v>
      </c>
      <c r="H1054" s="273">
        <f t="shared" si="80"/>
        <v>8.3013888888890506</v>
      </c>
      <c r="I1054" s="77">
        <f t="shared" si="84"/>
        <v>1.4980890698576344E-6</v>
      </c>
      <c r="J1054" s="229">
        <f t="shared" si="81"/>
        <v>1.2436219959082299E-5</v>
      </c>
    </row>
    <row r="1055" spans="1:10">
      <c r="A1055" s="30" t="s">
        <v>264</v>
      </c>
      <c r="B1055" s="63">
        <v>192.93</v>
      </c>
      <c r="C1055" s="219">
        <v>44935</v>
      </c>
      <c r="D1055" s="49">
        <v>44935.620833333334</v>
      </c>
      <c r="E1055" s="219">
        <v>44945</v>
      </c>
      <c r="F1055" s="273">
        <f t="shared" si="82"/>
        <v>0.81041666666715173</v>
      </c>
      <c r="G1055" s="273">
        <f t="shared" si="83"/>
        <v>9.3791666666656965</v>
      </c>
      <c r="H1055" s="273">
        <f t="shared" si="80"/>
        <v>10.189583333332848</v>
      </c>
      <c r="I1055" s="77">
        <f t="shared" si="84"/>
        <v>1.7996657798731845E-5</v>
      </c>
      <c r="J1055" s="229">
        <f t="shared" si="81"/>
        <v>1.8337844436165264E-4</v>
      </c>
    </row>
    <row r="1056" spans="1:10">
      <c r="A1056" s="30" t="s">
        <v>264</v>
      </c>
      <c r="B1056" s="63">
        <v>119.61</v>
      </c>
      <c r="C1056" s="219">
        <v>44935</v>
      </c>
      <c r="D1056" s="49">
        <v>44935.620833333334</v>
      </c>
      <c r="E1056" s="219">
        <v>44945</v>
      </c>
      <c r="F1056" s="273">
        <f t="shared" si="82"/>
        <v>0.81041666666715173</v>
      </c>
      <c r="G1056" s="273">
        <f t="shared" si="83"/>
        <v>9.3791666666656965</v>
      </c>
      <c r="H1056" s="273">
        <f t="shared" si="80"/>
        <v>10.189583333332848</v>
      </c>
      <c r="I1056" s="77">
        <f t="shared" si="84"/>
        <v>1.1157312182171337E-5</v>
      </c>
      <c r="J1056" s="229">
        <f t="shared" si="81"/>
        <v>1.1368836225624461E-4</v>
      </c>
    </row>
    <row r="1057" spans="1:10">
      <c r="A1057" s="30" t="s">
        <v>264</v>
      </c>
      <c r="B1057" s="63">
        <v>30.1</v>
      </c>
      <c r="C1057" s="219">
        <v>44935</v>
      </c>
      <c r="D1057" s="49">
        <v>44935.620833333334</v>
      </c>
      <c r="E1057" s="219">
        <v>44945</v>
      </c>
      <c r="F1057" s="273">
        <f t="shared" si="82"/>
        <v>0.81041666666715173</v>
      </c>
      <c r="G1057" s="273">
        <f t="shared" si="83"/>
        <v>9.3791666666656965</v>
      </c>
      <c r="H1057" s="273">
        <f t="shared" si="80"/>
        <v>10.189583333332848</v>
      </c>
      <c r="I1057" s="77">
        <f t="shared" si="84"/>
        <v>2.8077509964330513E-6</v>
      </c>
      <c r="J1057" s="229">
        <f t="shared" si="81"/>
        <v>2.8609812757402917E-5</v>
      </c>
    </row>
    <row r="1058" spans="1:10">
      <c r="A1058" s="30" t="s">
        <v>264</v>
      </c>
      <c r="B1058" s="63">
        <v>22514.87</v>
      </c>
      <c r="C1058" s="219">
        <v>44935</v>
      </c>
      <c r="D1058" s="49">
        <v>44935.621527777781</v>
      </c>
      <c r="E1058" s="219">
        <v>44945</v>
      </c>
      <c r="F1058" s="273">
        <f t="shared" si="82"/>
        <v>0.81076388889050577</v>
      </c>
      <c r="G1058" s="273">
        <f t="shared" si="83"/>
        <v>9.3784722222189885</v>
      </c>
      <c r="H1058" s="273">
        <f t="shared" si="80"/>
        <v>10.189236111109494</v>
      </c>
      <c r="I1058" s="77">
        <f t="shared" si="84"/>
        <v>2.1002042749854021E-3</v>
      </c>
      <c r="J1058" s="229">
        <f t="shared" si="81"/>
        <v>2.1399477239387794E-2</v>
      </c>
    </row>
    <row r="1059" spans="1:10">
      <c r="A1059" s="30" t="s">
        <v>264</v>
      </c>
      <c r="B1059" s="63">
        <v>29.45</v>
      </c>
      <c r="C1059" s="219">
        <v>44935</v>
      </c>
      <c r="D1059" s="49">
        <v>44935.620833333334</v>
      </c>
      <c r="E1059" s="219">
        <v>44945</v>
      </c>
      <c r="F1059" s="273">
        <f t="shared" si="82"/>
        <v>0.81041666666715173</v>
      </c>
      <c r="G1059" s="273">
        <f t="shared" si="83"/>
        <v>9.3791666666656965</v>
      </c>
      <c r="H1059" s="273">
        <f t="shared" si="80"/>
        <v>10.189583333332848</v>
      </c>
      <c r="I1059" s="77">
        <f t="shared" si="84"/>
        <v>2.7471184998323371E-6</v>
      </c>
      <c r="J1059" s="229">
        <f t="shared" si="81"/>
        <v>2.799199288058192E-5</v>
      </c>
    </row>
    <row r="1060" spans="1:10">
      <c r="A1060" s="30" t="s">
        <v>264</v>
      </c>
      <c r="B1060" s="63">
        <v>22649.58</v>
      </c>
      <c r="C1060" s="219">
        <v>44935</v>
      </c>
      <c r="D1060" s="49">
        <v>44935.630555555559</v>
      </c>
      <c r="E1060" s="219">
        <v>44945</v>
      </c>
      <c r="F1060" s="273">
        <f t="shared" si="82"/>
        <v>0.81527777777955635</v>
      </c>
      <c r="G1060" s="273">
        <f t="shared" si="83"/>
        <v>9.3694444444408873</v>
      </c>
      <c r="H1060" s="273">
        <f t="shared" si="80"/>
        <v>10.184722222220444</v>
      </c>
      <c r="I1060" s="77">
        <f t="shared" si="84"/>
        <v>2.1127701267039905E-3</v>
      </c>
      <c r="J1060" s="229">
        <f t="shared" si="81"/>
        <v>2.1517976859885636E-2</v>
      </c>
    </row>
    <row r="1061" spans="1:10">
      <c r="A1061" s="30" t="s">
        <v>264</v>
      </c>
      <c r="B1061" s="63">
        <v>492.55</v>
      </c>
      <c r="C1061" s="219">
        <v>44935</v>
      </c>
      <c r="D1061" s="49">
        <v>44935.630555555559</v>
      </c>
      <c r="E1061" s="219">
        <v>44945</v>
      </c>
      <c r="F1061" s="273">
        <f t="shared" si="82"/>
        <v>0.81527777777955635</v>
      </c>
      <c r="G1061" s="273">
        <f t="shared" si="83"/>
        <v>9.3694444444408873</v>
      </c>
      <c r="H1061" s="273">
        <f t="shared" si="80"/>
        <v>10.184722222220444</v>
      </c>
      <c r="I1061" s="77">
        <f t="shared" si="84"/>
        <v>4.5945440308740845E-5</v>
      </c>
      <c r="J1061" s="229">
        <f t="shared" si="81"/>
        <v>4.6794154692213582E-4</v>
      </c>
    </row>
    <row r="1062" spans="1:10">
      <c r="A1062" s="30" t="s">
        <v>264</v>
      </c>
      <c r="B1062" s="63">
        <v>117.27</v>
      </c>
      <c r="C1062" s="219">
        <v>44935</v>
      </c>
      <c r="D1062" s="49">
        <v>44935.630555555559</v>
      </c>
      <c r="E1062" s="219">
        <v>44945</v>
      </c>
      <c r="F1062" s="273">
        <f t="shared" si="82"/>
        <v>0.81527777777955635</v>
      </c>
      <c r="G1062" s="273">
        <f t="shared" si="83"/>
        <v>9.3694444444408873</v>
      </c>
      <c r="H1062" s="273">
        <f t="shared" si="80"/>
        <v>10.184722222220444</v>
      </c>
      <c r="I1062" s="77">
        <f t="shared" si="84"/>
        <v>1.0939035194408766E-5</v>
      </c>
      <c r="J1062" s="229">
        <f t="shared" si="81"/>
        <v>1.1141103483414649E-4</v>
      </c>
    </row>
    <row r="1063" spans="1:10">
      <c r="A1063" s="30" t="s">
        <v>264</v>
      </c>
      <c r="B1063" s="63">
        <v>23374.48</v>
      </c>
      <c r="C1063" s="219">
        <v>44937</v>
      </c>
      <c r="D1063" s="49">
        <v>44937.392361111109</v>
      </c>
      <c r="E1063" s="219">
        <v>44945</v>
      </c>
      <c r="F1063" s="273">
        <f t="shared" si="82"/>
        <v>0.69618055555474712</v>
      </c>
      <c r="G1063" s="273">
        <f t="shared" si="83"/>
        <v>7.6076388888905058</v>
      </c>
      <c r="H1063" s="273">
        <f t="shared" si="80"/>
        <v>8.3038194444452529</v>
      </c>
      <c r="I1063" s="77">
        <f t="shared" si="84"/>
        <v>2.1803893525283863E-3</v>
      </c>
      <c r="J1063" s="229">
        <f t="shared" si="81"/>
        <v>1.8105559501986609E-2</v>
      </c>
    </row>
    <row r="1064" spans="1:10">
      <c r="A1064" s="30" t="s">
        <v>264</v>
      </c>
      <c r="B1064" s="63">
        <v>115.41</v>
      </c>
      <c r="C1064" s="219">
        <v>44937</v>
      </c>
      <c r="D1064" s="49">
        <v>44937.392361111109</v>
      </c>
      <c r="E1064" s="219">
        <v>44945</v>
      </c>
      <c r="F1064" s="273">
        <f t="shared" si="82"/>
        <v>0.69618055555474712</v>
      </c>
      <c r="G1064" s="273">
        <f t="shared" si="83"/>
        <v>7.6076388888905058</v>
      </c>
      <c r="H1064" s="273">
        <f t="shared" si="80"/>
        <v>8.3038194444452529</v>
      </c>
      <c r="I1064" s="77">
        <f t="shared" si="84"/>
        <v>1.0765532973366725E-5</v>
      </c>
      <c r="J1064" s="229">
        <f t="shared" si="81"/>
        <v>8.9395042034059129E-5</v>
      </c>
    </row>
    <row r="1065" spans="1:10">
      <c r="A1065" s="30" t="s">
        <v>264</v>
      </c>
      <c r="B1065" s="63">
        <v>29.04</v>
      </c>
      <c r="C1065" s="219">
        <v>44937</v>
      </c>
      <c r="D1065" s="49">
        <v>44937.392361111109</v>
      </c>
      <c r="E1065" s="219">
        <v>44945</v>
      </c>
      <c r="F1065" s="273">
        <f t="shared" si="82"/>
        <v>0.69618055555474712</v>
      </c>
      <c r="G1065" s="273">
        <f t="shared" si="83"/>
        <v>7.6076388888905058</v>
      </c>
      <c r="H1065" s="273">
        <f t="shared" si="80"/>
        <v>8.3038194444452529</v>
      </c>
      <c r="I1065" s="77">
        <f t="shared" si="84"/>
        <v>2.708873386591887E-6</v>
      </c>
      <c r="J1065" s="229">
        <f t="shared" si="81"/>
        <v>2.2493995500121972E-5</v>
      </c>
    </row>
    <row r="1066" spans="1:10">
      <c r="A1066" s="30" t="s">
        <v>264</v>
      </c>
      <c r="B1066" s="63">
        <v>121.86</v>
      </c>
      <c r="C1066" s="219">
        <v>44937</v>
      </c>
      <c r="D1066" s="49">
        <v>44937.397916666669</v>
      </c>
      <c r="E1066" s="219">
        <v>44945</v>
      </c>
      <c r="F1066" s="273">
        <f t="shared" si="82"/>
        <v>0.69895833333430346</v>
      </c>
      <c r="G1066" s="273">
        <f t="shared" si="83"/>
        <v>7.6020833333313931</v>
      </c>
      <c r="H1066" s="273">
        <f t="shared" si="80"/>
        <v>8.3010416666656965</v>
      </c>
      <c r="I1066" s="77">
        <f t="shared" si="84"/>
        <v>1.1367193901173807E-5</v>
      </c>
      <c r="J1066" s="229">
        <f t="shared" si="81"/>
        <v>9.435955020671196E-5</v>
      </c>
    </row>
    <row r="1067" spans="1:10">
      <c r="A1067" s="30" t="s">
        <v>264</v>
      </c>
      <c r="B1067" s="63">
        <v>504.33</v>
      </c>
      <c r="C1067" s="219">
        <v>44937</v>
      </c>
      <c r="D1067" s="49">
        <v>44937.397916666669</v>
      </c>
      <c r="E1067" s="219">
        <v>44945</v>
      </c>
      <c r="F1067" s="273">
        <f t="shared" si="82"/>
        <v>0.69895833333430346</v>
      </c>
      <c r="G1067" s="273">
        <f t="shared" si="83"/>
        <v>7.6020833333313931</v>
      </c>
      <c r="H1067" s="273">
        <f t="shared" si="80"/>
        <v>8.3010416666656965</v>
      </c>
      <c r="I1067" s="77">
        <f t="shared" si="84"/>
        <v>4.7044287708673772E-5</v>
      </c>
      <c r="J1067" s="229">
        <f t="shared" si="81"/>
        <v>3.9051659244830985E-4</v>
      </c>
    </row>
    <row r="1068" spans="1:10">
      <c r="A1068" s="30" t="s">
        <v>264</v>
      </c>
      <c r="B1068" s="63">
        <v>116.58</v>
      </c>
      <c r="C1068" s="219">
        <v>44935</v>
      </c>
      <c r="D1068" s="49">
        <v>44935.621527777781</v>
      </c>
      <c r="E1068" s="219">
        <v>44945</v>
      </c>
      <c r="F1068" s="273">
        <f t="shared" si="82"/>
        <v>0.81076388889050577</v>
      </c>
      <c r="G1068" s="273">
        <f t="shared" si="83"/>
        <v>9.3784722222189885</v>
      </c>
      <c r="H1068" s="273">
        <f t="shared" si="80"/>
        <v>10.189236111109494</v>
      </c>
      <c r="I1068" s="77">
        <f t="shared" si="84"/>
        <v>1.0874671467248009E-5</v>
      </c>
      <c r="J1068" s="229">
        <f t="shared" si="81"/>
        <v>1.1080459521053549E-4</v>
      </c>
    </row>
    <row r="1069" spans="1:10">
      <c r="A1069" s="30" t="s">
        <v>264</v>
      </c>
      <c r="B1069" s="63">
        <v>188.73</v>
      </c>
      <c r="C1069" s="219">
        <v>44936</v>
      </c>
      <c r="D1069" s="49">
        <v>44936.513888888891</v>
      </c>
      <c r="E1069" s="219">
        <v>44945</v>
      </c>
      <c r="F1069" s="273">
        <f t="shared" si="82"/>
        <v>0.75694444444525288</v>
      </c>
      <c r="G1069" s="273">
        <f t="shared" si="83"/>
        <v>8.4861111111094942</v>
      </c>
      <c r="H1069" s="273">
        <f t="shared" si="80"/>
        <v>9.2430555555547471</v>
      </c>
      <c r="I1069" s="77">
        <f t="shared" si="84"/>
        <v>1.7604878589927231E-5</v>
      </c>
      <c r="J1069" s="229">
        <f t="shared" si="81"/>
        <v>1.6272287085549372E-4</v>
      </c>
    </row>
    <row r="1070" spans="1:10">
      <c r="A1070" s="30" t="s">
        <v>264</v>
      </c>
      <c r="B1070" s="63">
        <v>117.01</v>
      </c>
      <c r="C1070" s="219">
        <v>44936</v>
      </c>
      <c r="D1070" s="49">
        <v>44936.513888888891</v>
      </c>
      <c r="E1070" s="219">
        <v>44945</v>
      </c>
      <c r="F1070" s="273">
        <f t="shared" si="82"/>
        <v>0.75694444444525288</v>
      </c>
      <c r="G1070" s="273">
        <f t="shared" si="83"/>
        <v>8.4861111111094942</v>
      </c>
      <c r="H1070" s="273">
        <f t="shared" si="80"/>
        <v>9.2430555555547471</v>
      </c>
      <c r="I1070" s="77">
        <f t="shared" si="84"/>
        <v>1.0914782195768482E-5</v>
      </c>
      <c r="J1070" s="229">
        <f t="shared" si="81"/>
        <v>1.0088593821226792E-4</v>
      </c>
    </row>
    <row r="1071" spans="1:10">
      <c r="A1071" s="30" t="s">
        <v>264</v>
      </c>
      <c r="B1071" s="63">
        <v>488.58</v>
      </c>
      <c r="C1071" s="219">
        <v>44935</v>
      </c>
      <c r="D1071" s="49">
        <v>44936.51458333333</v>
      </c>
      <c r="E1071" s="219">
        <v>44945</v>
      </c>
      <c r="F1071" s="273">
        <f t="shared" si="82"/>
        <v>1.2572916666649689</v>
      </c>
      <c r="G1071" s="273">
        <f t="shared" si="83"/>
        <v>8.4854166666700621</v>
      </c>
      <c r="H1071" s="273">
        <f t="shared" si="80"/>
        <v>9.7427083333350311</v>
      </c>
      <c r="I1071" s="77">
        <f t="shared" si="84"/>
        <v>4.5575115675656482E-5</v>
      </c>
      <c r="J1071" s="229">
        <f t="shared" si="81"/>
        <v>4.4402505928592639E-4</v>
      </c>
    </row>
    <row r="1072" spans="1:10">
      <c r="A1072" s="30" t="s">
        <v>264</v>
      </c>
      <c r="B1072" s="63">
        <v>121.69</v>
      </c>
      <c r="C1072" s="219">
        <v>44937</v>
      </c>
      <c r="D1072" s="49">
        <v>44937.393055555556</v>
      </c>
      <c r="E1072" s="219">
        <v>44945</v>
      </c>
      <c r="F1072" s="273">
        <f t="shared" si="82"/>
        <v>0.69652777777810115</v>
      </c>
      <c r="G1072" s="273">
        <f t="shared" si="83"/>
        <v>7.6069444444437977</v>
      </c>
      <c r="H1072" s="273">
        <f t="shared" si="80"/>
        <v>8.3034722222218988</v>
      </c>
      <c r="I1072" s="77">
        <f t="shared" si="84"/>
        <v>1.1351336171293621E-5</v>
      </c>
      <c r="J1072" s="229">
        <f t="shared" si="81"/>
        <v>9.4255504583439265E-5</v>
      </c>
    </row>
    <row r="1073" spans="1:10">
      <c r="A1073" s="30" t="s">
        <v>264</v>
      </c>
      <c r="B1073" s="63">
        <v>193.4</v>
      </c>
      <c r="C1073" s="219">
        <v>44937</v>
      </c>
      <c r="D1073" s="49">
        <v>44937.393055555556</v>
      </c>
      <c r="E1073" s="219">
        <v>44945</v>
      </c>
      <c r="F1073" s="273">
        <f t="shared" si="82"/>
        <v>0.69652777777810115</v>
      </c>
      <c r="G1073" s="273">
        <f t="shared" si="83"/>
        <v>7.6069444444437977</v>
      </c>
      <c r="H1073" s="273">
        <f t="shared" si="80"/>
        <v>8.3034722222218988</v>
      </c>
      <c r="I1073" s="77">
        <f t="shared" si="84"/>
        <v>1.8040499757812363E-5</v>
      </c>
      <c r="J1073" s="229">
        <f t="shared" si="81"/>
        <v>1.4979878861399586E-4</v>
      </c>
    </row>
    <row r="1074" spans="1:10">
      <c r="A1074" s="30" t="s">
        <v>264</v>
      </c>
      <c r="B1074" s="63">
        <v>24209.51</v>
      </c>
      <c r="C1074" s="219">
        <v>44937</v>
      </c>
      <c r="D1074" s="49">
        <v>44937.398611111108</v>
      </c>
      <c r="E1074" s="219">
        <v>44945</v>
      </c>
      <c r="F1074" s="273">
        <f t="shared" si="82"/>
        <v>0.69930555555401952</v>
      </c>
      <c r="G1074" s="273">
        <f t="shared" si="83"/>
        <v>7.601388888891961</v>
      </c>
      <c r="H1074" s="273">
        <f t="shared" si="80"/>
        <v>8.3006944444459805</v>
      </c>
      <c r="I1074" s="77">
        <f t="shared" si="84"/>
        <v>2.2582815888922227E-3</v>
      </c>
      <c r="J1074" s="229">
        <f t="shared" si="81"/>
        <v>1.8745305438912317E-2</v>
      </c>
    </row>
    <row r="1075" spans="1:10">
      <c r="A1075" s="30" t="s">
        <v>264</v>
      </c>
      <c r="B1075" s="63">
        <v>29.27</v>
      </c>
      <c r="C1075" s="219">
        <v>44935</v>
      </c>
      <c r="D1075" s="49">
        <v>44936.51458333333</v>
      </c>
      <c r="E1075" s="219">
        <v>44945</v>
      </c>
      <c r="F1075" s="273">
        <f t="shared" si="82"/>
        <v>1.2572916666649689</v>
      </c>
      <c r="G1075" s="273">
        <f t="shared" si="83"/>
        <v>8.4854166666700621</v>
      </c>
      <c r="H1075" s="273">
        <f t="shared" si="80"/>
        <v>9.7427083333350311</v>
      </c>
      <c r="I1075" s="77">
        <f t="shared" si="84"/>
        <v>2.7303279623121396E-6</v>
      </c>
      <c r="J1075" s="229">
        <f t="shared" si="81"/>
        <v>2.6600788991156137E-5</v>
      </c>
    </row>
    <row r="1076" spans="1:10">
      <c r="A1076" s="30" t="s">
        <v>264</v>
      </c>
      <c r="B1076" s="63">
        <v>118.38</v>
      </c>
      <c r="C1076" s="219">
        <v>44937</v>
      </c>
      <c r="D1076" s="49">
        <v>44937.399305555555</v>
      </c>
      <c r="E1076" s="219">
        <v>44945</v>
      </c>
      <c r="F1076" s="273">
        <f t="shared" si="82"/>
        <v>0.69965277777737356</v>
      </c>
      <c r="G1076" s="273">
        <f t="shared" si="83"/>
        <v>7.6006944444452529</v>
      </c>
      <c r="H1076" s="273">
        <f t="shared" si="80"/>
        <v>8.3003472222226264</v>
      </c>
      <c r="I1076" s="77">
        <f t="shared" si="84"/>
        <v>1.1042576842449985E-5</v>
      </c>
      <c r="J1076" s="229">
        <f t="shared" si="81"/>
        <v>9.1657222020409632E-5</v>
      </c>
    </row>
    <row r="1077" spans="1:10">
      <c r="A1077" s="30" t="s">
        <v>264</v>
      </c>
      <c r="B1077" s="63">
        <v>119.04</v>
      </c>
      <c r="C1077" s="219">
        <v>44935</v>
      </c>
      <c r="D1077" s="49">
        <v>44935.622916666667</v>
      </c>
      <c r="E1077" s="219">
        <v>44945</v>
      </c>
      <c r="F1077" s="273">
        <f t="shared" si="82"/>
        <v>0.81145833333357587</v>
      </c>
      <c r="G1077" s="273">
        <f t="shared" si="83"/>
        <v>9.3770833333328483</v>
      </c>
      <c r="H1077" s="273">
        <f t="shared" si="80"/>
        <v>10.188541666666424</v>
      </c>
      <c r="I1077" s="77">
        <f t="shared" si="84"/>
        <v>1.1104142146690712E-5</v>
      </c>
      <c r="J1077" s="229">
        <f t="shared" si="81"/>
        <v>1.1313501493414507E-4</v>
      </c>
    </row>
    <row r="1078" spans="1:10">
      <c r="A1078" s="30" t="s">
        <v>264</v>
      </c>
      <c r="B1078" s="63">
        <v>188.03</v>
      </c>
      <c r="C1078" s="219">
        <v>44936</v>
      </c>
      <c r="D1078" s="49">
        <v>44936.515972222223</v>
      </c>
      <c r="E1078" s="219">
        <v>44945</v>
      </c>
      <c r="F1078" s="273">
        <f t="shared" si="82"/>
        <v>0.75798611111167702</v>
      </c>
      <c r="G1078" s="273">
        <f t="shared" si="83"/>
        <v>8.484027777776646</v>
      </c>
      <c r="H1078" s="273">
        <f t="shared" si="80"/>
        <v>9.242013888888323</v>
      </c>
      <c r="I1078" s="77">
        <f t="shared" si="84"/>
        <v>1.7539582055126464E-5</v>
      </c>
      <c r="J1078" s="229">
        <f t="shared" si="81"/>
        <v>1.6210106095877519E-4</v>
      </c>
    </row>
    <row r="1079" spans="1:10">
      <c r="A1079" s="30" t="s">
        <v>264</v>
      </c>
      <c r="B1079" s="63">
        <v>116.58</v>
      </c>
      <c r="C1079" s="219">
        <v>44936</v>
      </c>
      <c r="D1079" s="49">
        <v>44936.51666666667</v>
      </c>
      <c r="E1079" s="219">
        <v>44945</v>
      </c>
      <c r="F1079" s="273">
        <f t="shared" si="82"/>
        <v>0.75833333333503106</v>
      </c>
      <c r="G1079" s="273">
        <f t="shared" si="83"/>
        <v>8.4833333333299379</v>
      </c>
      <c r="H1079" s="273">
        <f t="shared" si="80"/>
        <v>9.2416666666649689</v>
      </c>
      <c r="I1079" s="77">
        <f t="shared" si="84"/>
        <v>1.0874671467248009E-5</v>
      </c>
      <c r="J1079" s="229">
        <f t="shared" si="81"/>
        <v>1.0050008880979855E-4</v>
      </c>
    </row>
    <row r="1080" spans="1:10">
      <c r="A1080" s="30" t="s">
        <v>264</v>
      </c>
      <c r="B1080" s="63">
        <v>7.56</v>
      </c>
      <c r="C1080" s="219">
        <v>44935</v>
      </c>
      <c r="D1080" s="49">
        <v>44935.626388888886</v>
      </c>
      <c r="E1080" s="219">
        <v>44945</v>
      </c>
      <c r="F1080" s="273">
        <f t="shared" si="82"/>
        <v>0.8131944444430701</v>
      </c>
      <c r="G1080" s="273">
        <f t="shared" si="83"/>
        <v>9.3736111111138598</v>
      </c>
      <c r="H1080" s="273">
        <f t="shared" si="80"/>
        <v>10.18680555555693</v>
      </c>
      <c r="I1080" s="77">
        <f t="shared" si="84"/>
        <v>7.0520257584830113E-7</v>
      </c>
      <c r="J1080" s="229">
        <f t="shared" si="81"/>
        <v>7.1837615174445311E-6</v>
      </c>
    </row>
    <row r="1081" spans="1:10">
      <c r="A1081" s="30" t="s">
        <v>264</v>
      </c>
      <c r="B1081" s="63">
        <v>22941.43</v>
      </c>
      <c r="C1081" s="219">
        <v>44935</v>
      </c>
      <c r="D1081" s="49">
        <v>44936.518055555556</v>
      </c>
      <c r="E1081" s="219">
        <v>44945</v>
      </c>
      <c r="F1081" s="273">
        <f t="shared" si="82"/>
        <v>1.2590277777781012</v>
      </c>
      <c r="G1081" s="273">
        <f t="shared" si="83"/>
        <v>8.4819444444437977</v>
      </c>
      <c r="H1081" s="273">
        <f t="shared" si="80"/>
        <v>9.7409722222218988</v>
      </c>
      <c r="I1081" s="77">
        <f t="shared" si="84"/>
        <v>2.1399941176777106E-3</v>
      </c>
      <c r="J1081" s="229">
        <f t="shared" si="81"/>
        <v>2.084562325601684E-2</v>
      </c>
    </row>
    <row r="1082" spans="1:10">
      <c r="A1082" s="30" t="s">
        <v>264</v>
      </c>
      <c r="B1082" s="63">
        <v>7.55</v>
      </c>
      <c r="C1082" s="219">
        <v>44935</v>
      </c>
      <c r="D1082" s="49">
        <v>44936.518055555556</v>
      </c>
      <c r="E1082" s="219">
        <v>44945</v>
      </c>
      <c r="F1082" s="273">
        <f t="shared" si="82"/>
        <v>1.2590277777781012</v>
      </c>
      <c r="G1082" s="273">
        <f t="shared" si="83"/>
        <v>8.4819444444437977</v>
      </c>
      <c r="H1082" s="273">
        <f t="shared" si="80"/>
        <v>9.7409722222218988</v>
      </c>
      <c r="I1082" s="77">
        <f t="shared" si="84"/>
        <v>7.0426976820829016E-7</v>
      </c>
      <c r="J1082" s="229">
        <f t="shared" si="81"/>
        <v>6.86027224906761E-6</v>
      </c>
    </row>
    <row r="1083" spans="1:10">
      <c r="A1083" s="30" t="s">
        <v>264</v>
      </c>
      <c r="B1083" s="63">
        <v>493.59</v>
      </c>
      <c r="C1083" s="219">
        <v>44936</v>
      </c>
      <c r="D1083" s="49">
        <v>44936.518750000003</v>
      </c>
      <c r="E1083" s="219">
        <v>44945</v>
      </c>
      <c r="F1083" s="273">
        <f t="shared" si="82"/>
        <v>0.75937500000145519</v>
      </c>
      <c r="G1083" s="273">
        <f t="shared" si="83"/>
        <v>8.4812499999970896</v>
      </c>
      <c r="H1083" s="273">
        <f t="shared" si="80"/>
        <v>9.2406249999985448</v>
      </c>
      <c r="I1083" s="77">
        <f t="shared" si="84"/>
        <v>4.604245230330198E-5</v>
      </c>
      <c r="J1083" s="229">
        <f t="shared" si="81"/>
        <v>4.2546103581513284E-4</v>
      </c>
    </row>
    <row r="1084" spans="1:10">
      <c r="A1084" s="30" t="s">
        <v>264</v>
      </c>
      <c r="B1084" s="63">
        <v>29.57</v>
      </c>
      <c r="C1084" s="219">
        <v>44936</v>
      </c>
      <c r="D1084" s="49">
        <v>44936.518750000003</v>
      </c>
      <c r="E1084" s="219">
        <v>44945</v>
      </c>
      <c r="F1084" s="273">
        <f t="shared" si="82"/>
        <v>0.75937500000145519</v>
      </c>
      <c r="G1084" s="273">
        <f t="shared" si="83"/>
        <v>8.4812499999970896</v>
      </c>
      <c r="H1084" s="273">
        <f t="shared" si="80"/>
        <v>9.2406249999985448</v>
      </c>
      <c r="I1084" s="77">
        <f t="shared" si="84"/>
        <v>2.7583121915124691E-6</v>
      </c>
      <c r="J1084" s="229">
        <f t="shared" si="81"/>
        <v>2.5488528594690897E-5</v>
      </c>
    </row>
    <row r="1085" spans="1:10">
      <c r="A1085" s="30" t="s">
        <v>264</v>
      </c>
      <c r="B1085" s="63">
        <v>22646.69</v>
      </c>
      <c r="C1085" s="219">
        <v>44936</v>
      </c>
      <c r="D1085" s="49">
        <v>44936.519444444442</v>
      </c>
      <c r="E1085" s="219">
        <v>44945</v>
      </c>
      <c r="F1085" s="273">
        <f t="shared" si="82"/>
        <v>0.75972222222117125</v>
      </c>
      <c r="G1085" s="273">
        <f t="shared" si="83"/>
        <v>8.4805555555576575</v>
      </c>
      <c r="H1085" s="273">
        <f t="shared" si="80"/>
        <v>9.2402777777788287</v>
      </c>
      <c r="I1085" s="77">
        <f t="shared" si="84"/>
        <v>2.1125005452960269E-3</v>
      </c>
      <c r="J1085" s="229">
        <f t="shared" si="81"/>
        <v>1.9520091844244535E-2</v>
      </c>
    </row>
    <row r="1086" spans="1:10">
      <c r="A1086" s="30" t="s">
        <v>264</v>
      </c>
      <c r="B1086" s="63">
        <v>7.45</v>
      </c>
      <c r="C1086" s="219">
        <v>44936</v>
      </c>
      <c r="D1086" s="49">
        <v>44936.519444444442</v>
      </c>
      <c r="E1086" s="219">
        <v>44945</v>
      </c>
      <c r="F1086" s="273">
        <f t="shared" si="82"/>
        <v>0.75972222222117125</v>
      </c>
      <c r="G1086" s="273">
        <f t="shared" si="83"/>
        <v>8.4805555555576575</v>
      </c>
      <c r="H1086" s="273">
        <f t="shared" si="80"/>
        <v>9.2402777777788287</v>
      </c>
      <c r="I1086" s="77">
        <f t="shared" si="84"/>
        <v>6.9494169180818044E-7</v>
      </c>
      <c r="J1086" s="229">
        <f t="shared" si="81"/>
        <v>6.4214542716671529E-6</v>
      </c>
    </row>
    <row r="1087" spans="1:10">
      <c r="A1087" s="30" t="s">
        <v>264</v>
      </c>
      <c r="B1087" s="63">
        <v>16.190000000000001</v>
      </c>
      <c r="C1087" s="219">
        <v>44936</v>
      </c>
      <c r="D1087" s="49">
        <v>44936.519444444442</v>
      </c>
      <c r="E1087" s="219">
        <v>44945</v>
      </c>
      <c r="F1087" s="273">
        <f t="shared" si="82"/>
        <v>0.75972222222117125</v>
      </c>
      <c r="G1087" s="273">
        <f t="shared" si="83"/>
        <v>8.4805555555576575</v>
      </c>
      <c r="H1087" s="273">
        <f t="shared" si="80"/>
        <v>9.2402777777788287</v>
      </c>
      <c r="I1087" s="77">
        <f t="shared" si="84"/>
        <v>1.5102155691777774E-6</v>
      </c>
      <c r="J1087" s="229">
        <f t="shared" si="81"/>
        <v>1.3954811363529022E-5</v>
      </c>
    </row>
    <row r="1088" spans="1:10">
      <c r="A1088" s="30" t="s">
        <v>264</v>
      </c>
      <c r="B1088" s="63">
        <v>23011.32</v>
      </c>
      <c r="C1088" s="219">
        <v>44936</v>
      </c>
      <c r="D1088" s="49">
        <v>44936.520138888889</v>
      </c>
      <c r="E1088" s="219">
        <v>44945</v>
      </c>
      <c r="F1088" s="273">
        <f t="shared" si="82"/>
        <v>0.76006944444452529</v>
      </c>
      <c r="G1088" s="273">
        <f t="shared" si="83"/>
        <v>8.4798611111109494</v>
      </c>
      <c r="H1088" s="273">
        <f t="shared" si="80"/>
        <v>9.2399305555554747</v>
      </c>
      <c r="I1088" s="77">
        <f t="shared" si="84"/>
        <v>2.1465135102737474E-3</v>
      </c>
      <c r="J1088" s="229">
        <f t="shared" si="81"/>
        <v>1.983363577149104E-2</v>
      </c>
    </row>
    <row r="1089" spans="1:10">
      <c r="A1089" s="30" t="s">
        <v>264</v>
      </c>
      <c r="B1089" s="63">
        <v>7.52</v>
      </c>
      <c r="C1089" s="219">
        <v>44936</v>
      </c>
      <c r="D1089" s="49">
        <v>44936.520833333336</v>
      </c>
      <c r="E1089" s="219">
        <v>44945</v>
      </c>
      <c r="F1089" s="273">
        <f t="shared" si="82"/>
        <v>0.76041666666787933</v>
      </c>
      <c r="G1089" s="273">
        <f t="shared" si="83"/>
        <v>8.4791666666642413</v>
      </c>
      <c r="H1089" s="273">
        <f t="shared" si="80"/>
        <v>9.2395833333321207</v>
      </c>
      <c r="I1089" s="77">
        <f t="shared" si="84"/>
        <v>7.0147134528825728E-7</v>
      </c>
      <c r="J1089" s="229">
        <f t="shared" si="81"/>
        <v>6.4813029507354431E-6</v>
      </c>
    </row>
    <row r="1090" spans="1:10">
      <c r="A1090" s="30" t="s">
        <v>264</v>
      </c>
      <c r="B1090" s="63">
        <v>116.61</v>
      </c>
      <c r="C1090" s="219">
        <v>44936</v>
      </c>
      <c r="D1090" s="49">
        <v>44936.520833333336</v>
      </c>
      <c r="E1090" s="219">
        <v>44945</v>
      </c>
      <c r="F1090" s="273">
        <f t="shared" si="82"/>
        <v>0.76041666666787933</v>
      </c>
      <c r="G1090" s="273">
        <f t="shared" si="83"/>
        <v>8.4791666666642413</v>
      </c>
      <c r="H1090" s="273">
        <f t="shared" ref="H1090:H1153" si="85">SUM(F1090:G1090)</f>
        <v>9.2395833333321207</v>
      </c>
      <c r="I1090" s="77">
        <f t="shared" si="84"/>
        <v>1.0877469890168043E-5</v>
      </c>
      <c r="J1090" s="229">
        <f t="shared" ref="J1090:J1153" si="86">+H1090*I1090</f>
        <v>1.0050328950601863E-4</v>
      </c>
    </row>
    <row r="1091" spans="1:10">
      <c r="A1091" s="30" t="s">
        <v>264</v>
      </c>
      <c r="B1091" s="63">
        <v>187.85</v>
      </c>
      <c r="C1091" s="219">
        <v>44936</v>
      </c>
      <c r="D1091" s="49">
        <v>44936.521527777775</v>
      </c>
      <c r="E1091" s="219">
        <v>44945</v>
      </c>
      <c r="F1091" s="273">
        <f t="shared" ref="F1091:F1154" si="87">(D1091-C1091+1)/2</f>
        <v>0.76076388888759539</v>
      </c>
      <c r="G1091" s="273">
        <f t="shared" ref="G1091:G1154" si="88">E1091-D1091</f>
        <v>8.4784722222248092</v>
      </c>
      <c r="H1091" s="273">
        <f t="shared" si="85"/>
        <v>9.2392361111124046</v>
      </c>
      <c r="I1091" s="77">
        <f t="shared" si="84"/>
        <v>1.7522791517606265E-5</v>
      </c>
      <c r="J1091" s="229">
        <f t="shared" si="86"/>
        <v>1.6189720815696195E-4</v>
      </c>
    </row>
    <row r="1092" spans="1:10">
      <c r="A1092" s="30" t="s">
        <v>264</v>
      </c>
      <c r="B1092" s="63">
        <v>118.84</v>
      </c>
      <c r="C1092" s="219">
        <v>44936</v>
      </c>
      <c r="D1092" s="49">
        <v>44936.521527777775</v>
      </c>
      <c r="E1092" s="219">
        <v>44945</v>
      </c>
      <c r="F1092" s="273">
        <f t="shared" si="87"/>
        <v>0.76076388888759539</v>
      </c>
      <c r="G1092" s="273">
        <f t="shared" si="88"/>
        <v>8.4784722222248092</v>
      </c>
      <c r="H1092" s="273">
        <f t="shared" si="85"/>
        <v>9.2392361111124046</v>
      </c>
      <c r="I1092" s="77">
        <f t="shared" si="84"/>
        <v>1.1085485993890491E-5</v>
      </c>
      <c r="J1092" s="229">
        <f t="shared" si="86"/>
        <v>1.0242142250398381E-4</v>
      </c>
    </row>
    <row r="1093" spans="1:10">
      <c r="A1093" s="30" t="s">
        <v>264</v>
      </c>
      <c r="B1093" s="63">
        <v>7.51</v>
      </c>
      <c r="C1093" s="219">
        <v>44936</v>
      </c>
      <c r="D1093" s="49">
        <v>44936.522222222222</v>
      </c>
      <c r="E1093" s="219">
        <v>44945</v>
      </c>
      <c r="F1093" s="273">
        <f t="shared" si="87"/>
        <v>0.76111111111094942</v>
      </c>
      <c r="G1093" s="273">
        <f t="shared" si="88"/>
        <v>8.4777777777781012</v>
      </c>
      <c r="H1093" s="273">
        <f t="shared" si="85"/>
        <v>9.2388888888890506</v>
      </c>
      <c r="I1093" s="77">
        <f t="shared" si="84"/>
        <v>7.0053853764824632E-7</v>
      </c>
      <c r="J1093" s="229">
        <f t="shared" si="86"/>
        <v>6.4721977117169671E-6</v>
      </c>
    </row>
    <row r="1094" spans="1:10">
      <c r="A1094" s="30" t="s">
        <v>264</v>
      </c>
      <c r="B1094" s="63">
        <v>488.97</v>
      </c>
      <c r="C1094" s="219">
        <v>44936</v>
      </c>
      <c r="D1094" s="49">
        <v>44936.522222222222</v>
      </c>
      <c r="E1094" s="219">
        <v>44945</v>
      </c>
      <c r="F1094" s="273">
        <f t="shared" si="87"/>
        <v>0.76111111111094942</v>
      </c>
      <c r="G1094" s="273">
        <f t="shared" si="88"/>
        <v>8.4777777777781012</v>
      </c>
      <c r="H1094" s="273">
        <f t="shared" si="85"/>
        <v>9.2388888888890506</v>
      </c>
      <c r="I1094" s="77">
        <f t="shared" si="84"/>
        <v>4.5611495173616914E-5</v>
      </c>
      <c r="J1094" s="229">
        <f t="shared" si="86"/>
        <v>4.2139953596514589E-4</v>
      </c>
    </row>
    <row r="1095" spans="1:10">
      <c r="A1095" s="30" t="s">
        <v>264</v>
      </c>
      <c r="B1095" s="63">
        <v>68.819999999999993</v>
      </c>
      <c r="C1095" s="219">
        <v>44936</v>
      </c>
      <c r="D1095" s="49">
        <v>44936.515277777777</v>
      </c>
      <c r="E1095" s="219">
        <v>44946</v>
      </c>
      <c r="F1095" s="273">
        <f t="shared" si="87"/>
        <v>0.75763888888832298</v>
      </c>
      <c r="G1095" s="273">
        <f t="shared" si="88"/>
        <v>9.484722222223354</v>
      </c>
      <c r="H1095" s="273">
        <f t="shared" si="85"/>
        <v>10.242361111111677</v>
      </c>
      <c r="I1095" s="77">
        <f t="shared" si="84"/>
        <v>6.4195821785555662E-6</v>
      </c>
      <c r="J1095" s="229">
        <f t="shared" si="86"/>
        <v>6.5751678855223108E-5</v>
      </c>
    </row>
    <row r="1096" spans="1:10">
      <c r="A1096" s="30" t="s">
        <v>264</v>
      </c>
      <c r="B1096" s="63">
        <v>68.510000000000005</v>
      </c>
      <c r="C1096" s="219">
        <v>44936</v>
      </c>
      <c r="D1096" s="49">
        <v>44936.523611111108</v>
      </c>
      <c r="E1096" s="219">
        <v>44946</v>
      </c>
      <c r="F1096" s="273">
        <f t="shared" si="87"/>
        <v>0.76180555555401952</v>
      </c>
      <c r="G1096" s="273">
        <f t="shared" si="88"/>
        <v>9.476388888891961</v>
      </c>
      <c r="H1096" s="273">
        <f t="shared" si="85"/>
        <v>10.23819444444598</v>
      </c>
      <c r="I1096" s="77">
        <f t="shared" si="84"/>
        <v>6.3906651417152271E-6</v>
      </c>
      <c r="J1096" s="229">
        <f t="shared" si="86"/>
        <v>6.5428872350223427E-5</v>
      </c>
    </row>
    <row r="1097" spans="1:10">
      <c r="A1097" s="30" t="s">
        <v>264</v>
      </c>
      <c r="B1097" s="63">
        <v>67.83</v>
      </c>
      <c r="C1097" s="219">
        <v>44937</v>
      </c>
      <c r="D1097" s="49">
        <v>44937.392361111109</v>
      </c>
      <c r="E1097" s="219">
        <v>44946</v>
      </c>
      <c r="F1097" s="273">
        <f t="shared" si="87"/>
        <v>0.69618055555474712</v>
      </c>
      <c r="G1097" s="273">
        <f t="shared" si="88"/>
        <v>8.6076388888905058</v>
      </c>
      <c r="H1097" s="273">
        <f t="shared" si="85"/>
        <v>9.3038194444452529</v>
      </c>
      <c r="I1097" s="77">
        <f t="shared" si="84"/>
        <v>6.3272342221944796E-6</v>
      </c>
      <c r="J1097" s="229">
        <f t="shared" si="86"/>
        <v>5.8867444786012435E-5</v>
      </c>
    </row>
    <row r="1098" spans="1:10">
      <c r="A1098" s="30" t="s">
        <v>264</v>
      </c>
      <c r="B1098" s="63">
        <v>68.38</v>
      </c>
      <c r="C1098" s="219">
        <v>44937</v>
      </c>
      <c r="D1098" s="49">
        <v>44937.395833333336</v>
      </c>
      <c r="E1098" s="219">
        <v>44946</v>
      </c>
      <c r="F1098" s="273">
        <f t="shared" si="87"/>
        <v>0.69791666666787933</v>
      </c>
      <c r="G1098" s="273">
        <f t="shared" si="88"/>
        <v>8.6041666666642413</v>
      </c>
      <c r="H1098" s="273">
        <f t="shared" si="85"/>
        <v>9.3020833333321207</v>
      </c>
      <c r="I1098" s="77">
        <f t="shared" ref="I1098:I1161" si="89">+B1098/B$3693</f>
        <v>6.3785386423950835E-6</v>
      </c>
      <c r="J1098" s="229">
        <f t="shared" si="86"/>
        <v>5.9333697996438198E-5</v>
      </c>
    </row>
    <row r="1099" spans="1:10">
      <c r="A1099" s="30" t="s">
        <v>264</v>
      </c>
      <c r="B1099" s="63">
        <v>70.260000000000005</v>
      </c>
      <c r="C1099" s="219">
        <v>44937</v>
      </c>
      <c r="D1099" s="49">
        <v>44937.398611111108</v>
      </c>
      <c r="E1099" s="219">
        <v>44946</v>
      </c>
      <c r="F1099" s="273">
        <f t="shared" si="87"/>
        <v>0.69930555555401952</v>
      </c>
      <c r="G1099" s="273">
        <f t="shared" si="88"/>
        <v>8.601388888891961</v>
      </c>
      <c r="H1099" s="273">
        <f t="shared" si="85"/>
        <v>9.3006944444459805</v>
      </c>
      <c r="I1099" s="77">
        <f t="shared" si="89"/>
        <v>6.553906478717149E-6</v>
      </c>
      <c r="J1099" s="229">
        <f t="shared" si="86"/>
        <v>6.0955881576023107E-5</v>
      </c>
    </row>
    <row r="1100" spans="1:10">
      <c r="A1100" s="30" t="s">
        <v>264</v>
      </c>
      <c r="B1100" s="63">
        <v>68.569999999999993</v>
      </c>
      <c r="C1100" s="219">
        <v>44937</v>
      </c>
      <c r="D1100" s="49">
        <v>44937.399305555555</v>
      </c>
      <c r="E1100" s="219">
        <v>44946</v>
      </c>
      <c r="F1100" s="273">
        <f t="shared" si="87"/>
        <v>0.69965277777737356</v>
      </c>
      <c r="G1100" s="273">
        <f t="shared" si="88"/>
        <v>8.6006944444452529</v>
      </c>
      <c r="H1100" s="273">
        <f t="shared" si="85"/>
        <v>9.3003472222226264</v>
      </c>
      <c r="I1100" s="77">
        <f t="shared" si="89"/>
        <v>6.3962619875552923E-6</v>
      </c>
      <c r="J1100" s="229">
        <f t="shared" si="86"/>
        <v>5.9487457408568041E-5</v>
      </c>
    </row>
    <row r="1101" spans="1:10">
      <c r="A1101" s="30" t="s">
        <v>264</v>
      </c>
      <c r="B1101" s="63">
        <v>68.72</v>
      </c>
      <c r="C1101" s="219">
        <v>44928</v>
      </c>
      <c r="D1101" s="49">
        <v>44928.603472222225</v>
      </c>
      <c r="E1101" s="219">
        <v>44946</v>
      </c>
      <c r="F1101" s="273">
        <f t="shared" si="87"/>
        <v>0.80173611111240461</v>
      </c>
      <c r="G1101" s="273">
        <f t="shared" si="88"/>
        <v>17.396527777775191</v>
      </c>
      <c r="H1101" s="273">
        <f t="shared" si="85"/>
        <v>18.198263888887595</v>
      </c>
      <c r="I1101" s="77">
        <f t="shared" si="89"/>
        <v>6.4102541021554577E-6</v>
      </c>
      <c r="J1101" s="229">
        <f t="shared" si="86"/>
        <v>1.1665549574584924E-4</v>
      </c>
    </row>
    <row r="1102" spans="1:10">
      <c r="A1102" s="30" t="s">
        <v>264</v>
      </c>
      <c r="B1102" s="63">
        <v>68.63</v>
      </c>
      <c r="C1102" s="219">
        <v>44929</v>
      </c>
      <c r="D1102" s="49">
        <v>44929.458333333336</v>
      </c>
      <c r="E1102" s="219">
        <v>44946</v>
      </c>
      <c r="F1102" s="273">
        <f t="shared" si="87"/>
        <v>0.72916666666787933</v>
      </c>
      <c r="G1102" s="273">
        <f t="shared" si="88"/>
        <v>16.541666666664241</v>
      </c>
      <c r="H1102" s="273">
        <f t="shared" si="85"/>
        <v>17.270833333332121</v>
      </c>
      <c r="I1102" s="77">
        <f t="shared" si="89"/>
        <v>6.4018588333953583E-6</v>
      </c>
      <c r="J1102" s="229">
        <f t="shared" si="86"/>
        <v>1.1056543693509124E-4</v>
      </c>
    </row>
    <row r="1103" spans="1:10">
      <c r="A1103" s="30" t="s">
        <v>264</v>
      </c>
      <c r="B1103" s="63">
        <v>68.72</v>
      </c>
      <c r="C1103" s="219">
        <v>44929</v>
      </c>
      <c r="D1103" s="49">
        <v>44929.558333333334</v>
      </c>
      <c r="E1103" s="219">
        <v>44946</v>
      </c>
      <c r="F1103" s="273">
        <f t="shared" si="87"/>
        <v>0.77916666666715173</v>
      </c>
      <c r="G1103" s="273">
        <f t="shared" si="88"/>
        <v>16.441666666665697</v>
      </c>
      <c r="H1103" s="273">
        <f t="shared" si="85"/>
        <v>17.220833333332848</v>
      </c>
      <c r="I1103" s="77">
        <f t="shared" si="89"/>
        <v>6.4102541021554577E-6</v>
      </c>
      <c r="J1103" s="229">
        <f t="shared" si="86"/>
        <v>1.1038991751753233E-4</v>
      </c>
    </row>
    <row r="1104" spans="1:10">
      <c r="A1104" s="30" t="s">
        <v>264</v>
      </c>
      <c r="B1104" s="63">
        <v>68.66</v>
      </c>
      <c r="C1104" s="219">
        <v>44930</v>
      </c>
      <c r="D1104" s="49">
        <v>44930.564583333333</v>
      </c>
      <c r="E1104" s="219">
        <v>44946</v>
      </c>
      <c r="F1104" s="273">
        <f t="shared" si="87"/>
        <v>0.78229166666642413</v>
      </c>
      <c r="G1104" s="273">
        <f t="shared" si="88"/>
        <v>15.435416666667152</v>
      </c>
      <c r="H1104" s="273">
        <f t="shared" si="85"/>
        <v>16.217708333333576</v>
      </c>
      <c r="I1104" s="77">
        <f t="shared" si="89"/>
        <v>6.4046572563153908E-6</v>
      </c>
      <c r="J1104" s="229">
        <f t="shared" si="86"/>
        <v>1.0386886335789147E-4</v>
      </c>
    </row>
    <row r="1105" spans="1:10">
      <c r="A1105" s="30" t="s">
        <v>264</v>
      </c>
      <c r="B1105" s="63">
        <v>68.63</v>
      </c>
      <c r="C1105" s="219">
        <v>44930</v>
      </c>
      <c r="D1105" s="49">
        <v>44930.577777777777</v>
      </c>
      <c r="E1105" s="219">
        <v>44946</v>
      </c>
      <c r="F1105" s="273">
        <f t="shared" si="87"/>
        <v>0.78888888888832298</v>
      </c>
      <c r="G1105" s="273">
        <f t="shared" si="88"/>
        <v>15.422222222223354</v>
      </c>
      <c r="H1105" s="273">
        <f t="shared" si="85"/>
        <v>16.211111111111677</v>
      </c>
      <c r="I1105" s="77">
        <f t="shared" si="89"/>
        <v>6.4018588333953583E-6</v>
      </c>
      <c r="J1105" s="229">
        <f t="shared" si="86"/>
        <v>1.0378124486582393E-4</v>
      </c>
    </row>
    <row r="1106" spans="1:10">
      <c r="A1106" s="30" t="s">
        <v>264</v>
      </c>
      <c r="B1106" s="63">
        <v>68.510000000000005</v>
      </c>
      <c r="C1106" s="219">
        <v>44931</v>
      </c>
      <c r="D1106" s="49">
        <v>44931.585416666669</v>
      </c>
      <c r="E1106" s="219">
        <v>44946</v>
      </c>
      <c r="F1106" s="273">
        <f t="shared" si="87"/>
        <v>0.79270833333430346</v>
      </c>
      <c r="G1106" s="273">
        <f t="shared" si="88"/>
        <v>14.414583333331393</v>
      </c>
      <c r="H1106" s="273">
        <f t="shared" si="85"/>
        <v>15.207291666665697</v>
      </c>
      <c r="I1106" s="77">
        <f t="shared" si="89"/>
        <v>6.3906651417152271E-6</v>
      </c>
      <c r="J1106" s="229">
        <f t="shared" si="86"/>
        <v>9.7184708754056932E-5</v>
      </c>
    </row>
    <row r="1107" spans="1:10">
      <c r="A1107" s="30" t="s">
        <v>264</v>
      </c>
      <c r="B1107" s="63">
        <v>68.33</v>
      </c>
      <c r="C1107" s="219">
        <v>44931</v>
      </c>
      <c r="D1107" s="49">
        <v>44931.586111111108</v>
      </c>
      <c r="E1107" s="219">
        <v>44946</v>
      </c>
      <c r="F1107" s="273">
        <f t="shared" si="87"/>
        <v>0.79305555555401952</v>
      </c>
      <c r="G1107" s="273">
        <f t="shared" si="88"/>
        <v>14.413888888891961</v>
      </c>
      <c r="H1107" s="273">
        <f t="shared" si="85"/>
        <v>15.20694444444598</v>
      </c>
      <c r="I1107" s="77">
        <f t="shared" si="89"/>
        <v>6.3738746041950292E-6</v>
      </c>
      <c r="J1107" s="229">
        <f t="shared" si="86"/>
        <v>9.6927157001858917E-5</v>
      </c>
    </row>
    <row r="1108" spans="1:10">
      <c r="A1108" s="30" t="s">
        <v>264</v>
      </c>
      <c r="B1108" s="63">
        <v>68.42</v>
      </c>
      <c r="C1108" s="219">
        <v>44931</v>
      </c>
      <c r="D1108" s="49">
        <v>44931.589583333334</v>
      </c>
      <c r="E1108" s="219">
        <v>44946</v>
      </c>
      <c r="F1108" s="273">
        <f t="shared" si="87"/>
        <v>0.79479166666715173</v>
      </c>
      <c r="G1108" s="273">
        <f t="shared" si="88"/>
        <v>14.410416666665697</v>
      </c>
      <c r="H1108" s="273">
        <f t="shared" si="85"/>
        <v>15.205208333332848</v>
      </c>
      <c r="I1108" s="77">
        <f t="shared" si="89"/>
        <v>6.3822698729551286E-6</v>
      </c>
      <c r="J1108" s="229">
        <f t="shared" si="86"/>
        <v>9.7043743057836506E-5</v>
      </c>
    </row>
    <row r="1109" spans="1:10">
      <c r="A1109" s="30" t="s">
        <v>264</v>
      </c>
      <c r="B1109" s="63">
        <v>68.42</v>
      </c>
      <c r="C1109" s="219">
        <v>44931</v>
      </c>
      <c r="D1109" s="49">
        <v>44932.61041666667</v>
      </c>
      <c r="E1109" s="219">
        <v>44946</v>
      </c>
      <c r="F1109" s="273">
        <f t="shared" si="87"/>
        <v>1.3052083333350311</v>
      </c>
      <c r="G1109" s="273">
        <f t="shared" si="88"/>
        <v>13.389583333329938</v>
      </c>
      <c r="H1109" s="273">
        <f t="shared" si="85"/>
        <v>14.694791666664969</v>
      </c>
      <c r="I1109" s="77">
        <f t="shared" si="89"/>
        <v>6.3822698729551286E-6</v>
      </c>
      <c r="J1109" s="229">
        <f t="shared" si="86"/>
        <v>9.3786126143507911E-5</v>
      </c>
    </row>
    <row r="1110" spans="1:10">
      <c r="A1110" s="30" t="s">
        <v>264</v>
      </c>
      <c r="B1110" s="63">
        <v>68.510000000000005</v>
      </c>
      <c r="C1110" s="219">
        <v>44935</v>
      </c>
      <c r="D1110" s="49">
        <v>44935.620138888888</v>
      </c>
      <c r="E1110" s="219">
        <v>44946</v>
      </c>
      <c r="F1110" s="273">
        <f t="shared" si="87"/>
        <v>0.81006944444379769</v>
      </c>
      <c r="G1110" s="273">
        <f t="shared" si="88"/>
        <v>10.379861111112405</v>
      </c>
      <c r="H1110" s="273">
        <f t="shared" si="85"/>
        <v>11.189930555556202</v>
      </c>
      <c r="I1110" s="77">
        <f t="shared" si="89"/>
        <v>6.3906651417152271E-6</v>
      </c>
      <c r="J1110" s="229">
        <f t="shared" si="86"/>
        <v>7.1511099139607128E-5</v>
      </c>
    </row>
    <row r="1111" spans="1:10">
      <c r="A1111" s="30" t="s">
        <v>265</v>
      </c>
      <c r="B1111" s="63">
        <v>15.74</v>
      </c>
      <c r="C1111" s="219">
        <v>44938</v>
      </c>
      <c r="D1111" s="49">
        <v>44938.460416666669</v>
      </c>
      <c r="E1111" s="219">
        <v>44949</v>
      </c>
      <c r="F1111" s="273">
        <f t="shared" si="87"/>
        <v>0.73020833333430346</v>
      </c>
      <c r="G1111" s="273">
        <f t="shared" si="88"/>
        <v>10.539583333331393</v>
      </c>
      <c r="H1111" s="273">
        <f t="shared" si="85"/>
        <v>11.269791666665697</v>
      </c>
      <c r="I1111" s="77">
        <f t="shared" si="89"/>
        <v>1.4682392253772832E-6</v>
      </c>
      <c r="J1111" s="229">
        <f t="shared" si="86"/>
        <v>1.6546750186828602E-5</v>
      </c>
    </row>
    <row r="1112" spans="1:10">
      <c r="A1112" s="30" t="s">
        <v>265</v>
      </c>
      <c r="B1112" s="63">
        <v>182.7</v>
      </c>
      <c r="C1112" s="219">
        <v>44938</v>
      </c>
      <c r="D1112" s="49">
        <v>44938.460416666669</v>
      </c>
      <c r="E1112" s="219">
        <v>44949</v>
      </c>
      <c r="F1112" s="273">
        <f t="shared" si="87"/>
        <v>0.73020833333430346</v>
      </c>
      <c r="G1112" s="273">
        <f t="shared" si="88"/>
        <v>10.539583333331393</v>
      </c>
      <c r="H1112" s="273">
        <f t="shared" si="85"/>
        <v>11.269791666665697</v>
      </c>
      <c r="I1112" s="77">
        <f t="shared" si="89"/>
        <v>1.7042395583000612E-5</v>
      </c>
      <c r="J1112" s="229">
        <f t="shared" si="86"/>
        <v>1.9206424772132057E-4</v>
      </c>
    </row>
    <row r="1113" spans="1:10">
      <c r="A1113" s="30" t="s">
        <v>265</v>
      </c>
      <c r="B1113" s="63">
        <v>15.75</v>
      </c>
      <c r="C1113" s="219">
        <v>44938</v>
      </c>
      <c r="D1113" s="49">
        <v>44938.461111111108</v>
      </c>
      <c r="E1113" s="219">
        <v>44949</v>
      </c>
      <c r="F1113" s="273">
        <f t="shared" si="87"/>
        <v>0.73055555555401952</v>
      </c>
      <c r="G1113" s="273">
        <f t="shared" si="88"/>
        <v>10.538888888891961</v>
      </c>
      <c r="H1113" s="273">
        <f t="shared" si="85"/>
        <v>11.26944444444598</v>
      </c>
      <c r="I1113" s="77">
        <f t="shared" si="89"/>
        <v>1.4691720330172942E-6</v>
      </c>
      <c r="J1113" s="229">
        <f t="shared" si="86"/>
        <v>1.6556752605422151E-5</v>
      </c>
    </row>
    <row r="1114" spans="1:10">
      <c r="A1114" s="30" t="s">
        <v>265</v>
      </c>
      <c r="B1114" s="63">
        <v>28.7</v>
      </c>
      <c r="C1114" s="219">
        <v>44938</v>
      </c>
      <c r="D1114" s="49">
        <v>44938.461111111108</v>
      </c>
      <c r="E1114" s="219">
        <v>44949</v>
      </c>
      <c r="F1114" s="273">
        <f t="shared" si="87"/>
        <v>0.73055555555401952</v>
      </c>
      <c r="G1114" s="273">
        <f t="shared" si="88"/>
        <v>10.538888888891961</v>
      </c>
      <c r="H1114" s="273">
        <f t="shared" si="85"/>
        <v>11.26944444444598</v>
      </c>
      <c r="I1114" s="77">
        <f t="shared" si="89"/>
        <v>2.6771579268315136E-6</v>
      </c>
      <c r="J1114" s="229">
        <f t="shared" si="86"/>
        <v>3.0170082525435922E-5</v>
      </c>
    </row>
    <row r="1115" spans="1:10">
      <c r="A1115" s="30" t="s">
        <v>265</v>
      </c>
      <c r="B1115" s="63">
        <v>15.74</v>
      </c>
      <c r="C1115" s="219">
        <v>44938</v>
      </c>
      <c r="D1115" s="49">
        <v>44938.461805555555</v>
      </c>
      <c r="E1115" s="219">
        <v>44949</v>
      </c>
      <c r="F1115" s="273">
        <f t="shared" si="87"/>
        <v>0.73090277777737356</v>
      </c>
      <c r="G1115" s="273">
        <f t="shared" si="88"/>
        <v>10.538194444445253</v>
      </c>
      <c r="H1115" s="273">
        <f t="shared" si="85"/>
        <v>11.269097222222626</v>
      </c>
      <c r="I1115" s="77">
        <f t="shared" si="89"/>
        <v>1.4682392253772832E-6</v>
      </c>
      <c r="J1115" s="229">
        <f t="shared" si="86"/>
        <v>1.6545730576257441E-5</v>
      </c>
    </row>
    <row r="1116" spans="1:10">
      <c r="A1116" s="30" t="s">
        <v>265</v>
      </c>
      <c r="B1116" s="63">
        <v>15.76</v>
      </c>
      <c r="C1116" s="219">
        <v>44939</v>
      </c>
      <c r="D1116" s="49">
        <v>44939.462500000001</v>
      </c>
      <c r="E1116" s="219">
        <v>44949</v>
      </c>
      <c r="F1116" s="273">
        <f t="shared" si="87"/>
        <v>0.7312500000007276</v>
      </c>
      <c r="G1116" s="273">
        <f t="shared" si="88"/>
        <v>9.5374999999985448</v>
      </c>
      <c r="H1116" s="273">
        <f t="shared" si="85"/>
        <v>10.268749999999272</v>
      </c>
      <c r="I1116" s="77">
        <f t="shared" si="89"/>
        <v>1.4701048406573051E-6</v>
      </c>
      <c r="J1116" s="229">
        <f t="shared" si="86"/>
        <v>1.5096139082498632E-5</v>
      </c>
    </row>
    <row r="1117" spans="1:10">
      <c r="A1117" s="30" t="s">
        <v>265</v>
      </c>
      <c r="B1117" s="63">
        <v>15.74</v>
      </c>
      <c r="C1117" s="219">
        <v>44939</v>
      </c>
      <c r="D1117" s="49">
        <v>44939.463888888888</v>
      </c>
      <c r="E1117" s="219">
        <v>44949</v>
      </c>
      <c r="F1117" s="273">
        <f t="shared" si="87"/>
        <v>0.73194444444379769</v>
      </c>
      <c r="G1117" s="273">
        <f t="shared" si="88"/>
        <v>9.5361111111124046</v>
      </c>
      <c r="H1117" s="273">
        <f t="shared" si="85"/>
        <v>10.268055555556202</v>
      </c>
      <c r="I1117" s="77">
        <f t="shared" si="89"/>
        <v>1.4682392253772832E-6</v>
      </c>
      <c r="J1117" s="229">
        <f t="shared" si="86"/>
        <v>1.5075961935020747E-5</v>
      </c>
    </row>
    <row r="1118" spans="1:10">
      <c r="A1118" s="30" t="s">
        <v>265</v>
      </c>
      <c r="B1118" s="63">
        <v>15.75</v>
      </c>
      <c r="C1118" s="219">
        <v>44939</v>
      </c>
      <c r="D1118" s="49">
        <v>44939.464583333334</v>
      </c>
      <c r="E1118" s="219">
        <v>44949</v>
      </c>
      <c r="F1118" s="273">
        <f t="shared" si="87"/>
        <v>0.73229166666715173</v>
      </c>
      <c r="G1118" s="273">
        <f t="shared" si="88"/>
        <v>9.5354166666656965</v>
      </c>
      <c r="H1118" s="273">
        <f t="shared" si="85"/>
        <v>10.267708333332848</v>
      </c>
      <c r="I1118" s="77">
        <f t="shared" si="89"/>
        <v>1.4691720330172942E-6</v>
      </c>
      <c r="J1118" s="229">
        <f t="shared" si="86"/>
        <v>1.5085029926511234E-5</v>
      </c>
    </row>
    <row r="1119" spans="1:10">
      <c r="A1119" s="30" t="s">
        <v>265</v>
      </c>
      <c r="B1119" s="63">
        <v>28.74</v>
      </c>
      <c r="C1119" s="219">
        <v>44940</v>
      </c>
      <c r="D1119" s="49">
        <v>44940.465277777781</v>
      </c>
      <c r="E1119" s="219">
        <v>44949</v>
      </c>
      <c r="F1119" s="273">
        <f t="shared" si="87"/>
        <v>0.73263888889050577</v>
      </c>
      <c r="G1119" s="273">
        <f t="shared" si="88"/>
        <v>8.5347222222189885</v>
      </c>
      <c r="H1119" s="273">
        <f t="shared" si="85"/>
        <v>9.2673611111094942</v>
      </c>
      <c r="I1119" s="77">
        <f t="shared" si="89"/>
        <v>2.6808891573915575E-6</v>
      </c>
      <c r="J1119" s="229">
        <f t="shared" si="86"/>
        <v>2.4844767920405621E-5</v>
      </c>
    </row>
    <row r="1120" spans="1:10">
      <c r="A1120" s="30" t="s">
        <v>265</v>
      </c>
      <c r="B1120" s="63">
        <v>15.77</v>
      </c>
      <c r="C1120" s="219">
        <v>44940</v>
      </c>
      <c r="D1120" s="49">
        <v>44940.46597222222</v>
      </c>
      <c r="E1120" s="219">
        <v>44949</v>
      </c>
      <c r="F1120" s="273">
        <f t="shared" si="87"/>
        <v>0.73298611111022183</v>
      </c>
      <c r="G1120" s="273">
        <f t="shared" si="88"/>
        <v>8.5340277777795563</v>
      </c>
      <c r="H1120" s="273">
        <f t="shared" si="85"/>
        <v>9.2670138888897782</v>
      </c>
      <c r="I1120" s="77">
        <f t="shared" si="89"/>
        <v>1.4710376482973161E-6</v>
      </c>
      <c r="J1120" s="229">
        <f t="shared" si="86"/>
        <v>1.3632126317850986E-5</v>
      </c>
    </row>
    <row r="1121" spans="1:10">
      <c r="A1121" s="30" t="s">
        <v>264</v>
      </c>
      <c r="B1121" s="63">
        <v>187.22</v>
      </c>
      <c r="C1121" s="219">
        <v>44938</v>
      </c>
      <c r="D1121" s="49">
        <v>44938.552083333336</v>
      </c>
      <c r="E1121" s="219">
        <v>44950</v>
      </c>
      <c r="F1121" s="273">
        <f t="shared" si="87"/>
        <v>0.77604166666787933</v>
      </c>
      <c r="G1121" s="273">
        <f t="shared" si="88"/>
        <v>11.447916666664241</v>
      </c>
      <c r="H1121" s="273">
        <f t="shared" si="85"/>
        <v>12.223958333332121</v>
      </c>
      <c r="I1121" s="77">
        <f t="shared" si="89"/>
        <v>1.7464024636285576E-5</v>
      </c>
      <c r="J1121" s="229">
        <f t="shared" si="86"/>
        <v>2.1347950948624053E-4</v>
      </c>
    </row>
    <row r="1122" spans="1:10">
      <c r="A1122" s="30" t="s">
        <v>264</v>
      </c>
      <c r="B1122" s="63">
        <v>30.24</v>
      </c>
      <c r="C1122" s="219">
        <v>44939</v>
      </c>
      <c r="D1122" s="49">
        <v>44939.574999999997</v>
      </c>
      <c r="E1122" s="219">
        <v>44950</v>
      </c>
      <c r="F1122" s="273">
        <f t="shared" si="87"/>
        <v>0.78749999999854481</v>
      </c>
      <c r="G1122" s="273">
        <f t="shared" si="88"/>
        <v>10.42500000000291</v>
      </c>
      <c r="H1122" s="273">
        <f t="shared" si="85"/>
        <v>11.212500000001455</v>
      </c>
      <c r="I1122" s="77">
        <f t="shared" si="89"/>
        <v>2.8208103033932045E-6</v>
      </c>
      <c r="J1122" s="229">
        <f t="shared" si="86"/>
        <v>3.1628335526800411E-5</v>
      </c>
    </row>
    <row r="1123" spans="1:10">
      <c r="A1123" s="30" t="s">
        <v>264</v>
      </c>
      <c r="B1123" s="63">
        <v>165.81</v>
      </c>
      <c r="C1123" s="219">
        <v>44938</v>
      </c>
      <c r="D1123" s="49">
        <v>44938.540972222225</v>
      </c>
      <c r="E1123" s="219">
        <v>44950</v>
      </c>
      <c r="F1123" s="273">
        <f t="shared" si="87"/>
        <v>0.77048611111240461</v>
      </c>
      <c r="G1123" s="273">
        <f t="shared" si="88"/>
        <v>11.459027777775191</v>
      </c>
      <c r="H1123" s="273">
        <f t="shared" si="85"/>
        <v>12.229513888887595</v>
      </c>
      <c r="I1123" s="77">
        <f t="shared" si="89"/>
        <v>1.5466883479022068E-5</v>
      </c>
      <c r="J1123" s="229">
        <f t="shared" si="86"/>
        <v>1.8915246632450646E-4</v>
      </c>
    </row>
    <row r="1124" spans="1:10">
      <c r="A1124" s="30" t="s">
        <v>264</v>
      </c>
      <c r="B1124" s="63">
        <v>29.27</v>
      </c>
      <c r="C1124" s="219">
        <v>44938</v>
      </c>
      <c r="D1124" s="49">
        <v>44938.553472222222</v>
      </c>
      <c r="E1124" s="219">
        <v>44950</v>
      </c>
      <c r="F1124" s="273">
        <f t="shared" si="87"/>
        <v>0.77673611111094942</v>
      </c>
      <c r="G1124" s="273">
        <f t="shared" si="88"/>
        <v>11.446527777778101</v>
      </c>
      <c r="H1124" s="273">
        <f t="shared" si="85"/>
        <v>12.223263888889051</v>
      </c>
      <c r="I1124" s="77">
        <f t="shared" si="89"/>
        <v>2.7303279623121396E-6</v>
      </c>
      <c r="J1124" s="229">
        <f t="shared" si="86"/>
        <v>3.3373519186553999E-5</v>
      </c>
    </row>
    <row r="1125" spans="1:10">
      <c r="A1125" s="30" t="s">
        <v>264</v>
      </c>
      <c r="B1125" s="63">
        <v>192.61</v>
      </c>
      <c r="C1125" s="219">
        <v>44939</v>
      </c>
      <c r="D1125" s="49">
        <v>44939.577777777777</v>
      </c>
      <c r="E1125" s="219">
        <v>44950</v>
      </c>
      <c r="F1125" s="273">
        <f t="shared" si="87"/>
        <v>0.78888888888832298</v>
      </c>
      <c r="G1125" s="273">
        <f t="shared" si="88"/>
        <v>10.422222222223354</v>
      </c>
      <c r="H1125" s="273">
        <f t="shared" si="85"/>
        <v>11.211111111111677</v>
      </c>
      <c r="I1125" s="77">
        <f t="shared" si="89"/>
        <v>1.7966807954251494E-5</v>
      </c>
      <c r="J1125" s="229">
        <f t="shared" si="86"/>
        <v>2.0142788028711857E-4</v>
      </c>
    </row>
    <row r="1126" spans="1:10">
      <c r="A1126" s="30" t="s">
        <v>264</v>
      </c>
      <c r="B1126" s="63">
        <v>39.479999999999997</v>
      </c>
      <c r="C1126" s="219">
        <v>44938</v>
      </c>
      <c r="D1126" s="49">
        <v>44938.540972222225</v>
      </c>
      <c r="E1126" s="219">
        <v>44950</v>
      </c>
      <c r="F1126" s="273">
        <f t="shared" si="87"/>
        <v>0.77048611111240461</v>
      </c>
      <c r="G1126" s="273">
        <f t="shared" si="88"/>
        <v>11.459027777775191</v>
      </c>
      <c r="H1126" s="273">
        <f t="shared" si="85"/>
        <v>12.229513888887595</v>
      </c>
      <c r="I1126" s="77">
        <f t="shared" si="89"/>
        <v>3.6827245627633502E-6</v>
      </c>
      <c r="J1126" s="229">
        <f t="shared" si="86"/>
        <v>4.5037931189261885E-5</v>
      </c>
    </row>
    <row r="1127" spans="1:10">
      <c r="A1127" s="30" t="s">
        <v>264</v>
      </c>
      <c r="B1127" s="63">
        <v>115.4</v>
      </c>
      <c r="C1127" s="219">
        <v>44939</v>
      </c>
      <c r="D1127" s="49">
        <v>44939.56527777778</v>
      </c>
      <c r="E1127" s="219">
        <v>44950</v>
      </c>
      <c r="F1127" s="273">
        <f t="shared" si="87"/>
        <v>0.78263888888977817</v>
      </c>
      <c r="G1127" s="273">
        <f t="shared" si="88"/>
        <v>10.434722222220444</v>
      </c>
      <c r="H1127" s="273">
        <f t="shared" si="85"/>
        <v>11.217361111110222</v>
      </c>
      <c r="I1127" s="77">
        <f t="shared" si="89"/>
        <v>1.0764600165726714E-5</v>
      </c>
      <c r="J1127" s="229">
        <f t="shared" si="86"/>
        <v>1.2075040727567349E-4</v>
      </c>
    </row>
    <row r="1128" spans="1:10">
      <c r="A1128" s="30" t="s">
        <v>264</v>
      </c>
      <c r="B1128" s="63">
        <v>493.59</v>
      </c>
      <c r="C1128" s="219">
        <v>44939</v>
      </c>
      <c r="D1128" s="49">
        <v>44939.566666666666</v>
      </c>
      <c r="E1128" s="219">
        <v>44950</v>
      </c>
      <c r="F1128" s="273">
        <f t="shared" si="87"/>
        <v>0.78333333333284827</v>
      </c>
      <c r="G1128" s="273">
        <f t="shared" si="88"/>
        <v>10.433333333334303</v>
      </c>
      <c r="H1128" s="273">
        <f t="shared" si="85"/>
        <v>11.216666666667152</v>
      </c>
      <c r="I1128" s="77">
        <f t="shared" si="89"/>
        <v>4.604245230330198E-5</v>
      </c>
      <c r="J1128" s="229">
        <f t="shared" si="86"/>
        <v>5.1644284000205954E-4</v>
      </c>
    </row>
    <row r="1129" spans="1:10">
      <c r="A1129" s="30" t="s">
        <v>264</v>
      </c>
      <c r="B1129" s="63">
        <v>188.34</v>
      </c>
      <c r="C1129" s="219">
        <v>44939</v>
      </c>
      <c r="D1129" s="49">
        <v>44939.566666666666</v>
      </c>
      <c r="E1129" s="219">
        <v>44950</v>
      </c>
      <c r="F1129" s="273">
        <f t="shared" si="87"/>
        <v>0.78333333333284827</v>
      </c>
      <c r="G1129" s="273">
        <f t="shared" si="88"/>
        <v>10.433333333334303</v>
      </c>
      <c r="H1129" s="273">
        <f t="shared" si="85"/>
        <v>11.216666666667152</v>
      </c>
      <c r="I1129" s="77">
        <f t="shared" si="89"/>
        <v>1.7568499091966806E-5</v>
      </c>
      <c r="J1129" s="229">
        <f t="shared" si="86"/>
        <v>1.9705999814823618E-4</v>
      </c>
    </row>
    <row r="1130" spans="1:10">
      <c r="A1130" s="30" t="s">
        <v>264</v>
      </c>
      <c r="B1130" s="63">
        <v>117.52</v>
      </c>
      <c r="C1130" s="219">
        <v>44939</v>
      </c>
      <c r="D1130" s="49">
        <v>44939.566666666666</v>
      </c>
      <c r="E1130" s="219">
        <v>44950</v>
      </c>
      <c r="F1130" s="273">
        <f t="shared" si="87"/>
        <v>0.78333333333284827</v>
      </c>
      <c r="G1130" s="273">
        <f t="shared" si="88"/>
        <v>10.433333333334303</v>
      </c>
      <c r="H1130" s="273">
        <f t="shared" si="85"/>
        <v>11.216666666667152</v>
      </c>
      <c r="I1130" s="77">
        <f t="shared" si="89"/>
        <v>1.0962355385409041E-5</v>
      </c>
      <c r="J1130" s="229">
        <f t="shared" si="86"/>
        <v>1.2296108623967674E-4</v>
      </c>
    </row>
    <row r="1131" spans="1:10">
      <c r="A1131" s="30" t="s">
        <v>264</v>
      </c>
      <c r="B1131" s="63">
        <v>187.09</v>
      </c>
      <c r="C1131" s="219">
        <v>44939</v>
      </c>
      <c r="D1131" s="49">
        <v>44939.578472222223</v>
      </c>
      <c r="E1131" s="219">
        <v>44950</v>
      </c>
      <c r="F1131" s="273">
        <f t="shared" si="87"/>
        <v>0.78923611111167702</v>
      </c>
      <c r="G1131" s="273">
        <f t="shared" si="88"/>
        <v>10.421527777776646</v>
      </c>
      <c r="H1131" s="273">
        <f t="shared" si="85"/>
        <v>11.210763888888323</v>
      </c>
      <c r="I1131" s="77">
        <f t="shared" si="89"/>
        <v>1.7451898136965433E-5</v>
      </c>
      <c r="J1131" s="229">
        <f t="shared" si="86"/>
        <v>1.9564910942644948E-4</v>
      </c>
    </row>
    <row r="1132" spans="1:10">
      <c r="A1132" s="30" t="s">
        <v>264</v>
      </c>
      <c r="B1132" s="63">
        <v>193.38</v>
      </c>
      <c r="C1132" s="219">
        <v>44938</v>
      </c>
      <c r="D1132" s="49">
        <v>44938.542361111111</v>
      </c>
      <c r="E1132" s="219">
        <v>44950</v>
      </c>
      <c r="F1132" s="273">
        <f t="shared" si="87"/>
        <v>0.77118055555547471</v>
      </c>
      <c r="G1132" s="273">
        <f t="shared" si="88"/>
        <v>11.457638888889051</v>
      </c>
      <c r="H1132" s="273">
        <f t="shared" si="85"/>
        <v>12.228819444444525</v>
      </c>
      <c r="I1132" s="77">
        <f t="shared" si="89"/>
        <v>1.8038634142532338E-5</v>
      </c>
      <c r="J1132" s="229">
        <f t="shared" si="86"/>
        <v>2.2059119995342035E-4</v>
      </c>
    </row>
    <row r="1133" spans="1:10">
      <c r="A1133" s="30" t="s">
        <v>264</v>
      </c>
      <c r="B1133" s="63">
        <v>117.88</v>
      </c>
      <c r="C1133" s="219">
        <v>44938</v>
      </c>
      <c r="D1133" s="49">
        <v>44938.543055555558</v>
      </c>
      <c r="E1133" s="219">
        <v>44950</v>
      </c>
      <c r="F1133" s="273">
        <f t="shared" si="87"/>
        <v>0.77152777777882875</v>
      </c>
      <c r="G1133" s="273">
        <f t="shared" si="88"/>
        <v>11.456944444442343</v>
      </c>
      <c r="H1133" s="273">
        <f t="shared" si="85"/>
        <v>12.228472222221171</v>
      </c>
      <c r="I1133" s="77">
        <f t="shared" si="89"/>
        <v>1.0995936460449437E-5</v>
      </c>
      <c r="J1133" s="229">
        <f t="shared" si="86"/>
        <v>1.3446350356391493E-4</v>
      </c>
    </row>
    <row r="1134" spans="1:10">
      <c r="A1134" s="30" t="s">
        <v>264</v>
      </c>
      <c r="B1134" s="63">
        <v>7.55</v>
      </c>
      <c r="C1134" s="219">
        <v>44938</v>
      </c>
      <c r="D1134" s="49">
        <v>44938.546527777777</v>
      </c>
      <c r="E1134" s="219">
        <v>44950</v>
      </c>
      <c r="F1134" s="273">
        <f t="shared" si="87"/>
        <v>0.77326388888832298</v>
      </c>
      <c r="G1134" s="273">
        <f t="shared" si="88"/>
        <v>11.453472222223354</v>
      </c>
      <c r="H1134" s="273">
        <f t="shared" si="85"/>
        <v>12.226736111111677</v>
      </c>
      <c r="I1134" s="77">
        <f t="shared" si="89"/>
        <v>7.0426976820829016E-7</v>
      </c>
      <c r="J1134" s="229">
        <f t="shared" si="86"/>
        <v>8.6109206069165511E-6</v>
      </c>
    </row>
    <row r="1135" spans="1:10">
      <c r="A1135" s="30" t="s">
        <v>264</v>
      </c>
      <c r="B1135" s="63">
        <v>491.7</v>
      </c>
      <c r="C1135" s="219">
        <v>44938</v>
      </c>
      <c r="D1135" s="49">
        <v>44938.546527777777</v>
      </c>
      <c r="E1135" s="219">
        <v>44950</v>
      </c>
      <c r="F1135" s="273">
        <f t="shared" si="87"/>
        <v>0.77326388888832298</v>
      </c>
      <c r="G1135" s="273">
        <f t="shared" si="88"/>
        <v>11.453472222223354</v>
      </c>
      <c r="H1135" s="273">
        <f t="shared" si="85"/>
        <v>12.226736111111677</v>
      </c>
      <c r="I1135" s="77">
        <f t="shared" si="89"/>
        <v>4.5866151659339903E-5</v>
      </c>
      <c r="J1135" s="229">
        <f t="shared" si="86"/>
        <v>5.60793332770976E-4</v>
      </c>
    </row>
    <row r="1136" spans="1:10">
      <c r="A1136" s="30" t="s">
        <v>264</v>
      </c>
      <c r="B1136" s="63">
        <v>116.51</v>
      </c>
      <c r="C1136" s="219">
        <v>44939</v>
      </c>
      <c r="D1136" s="49">
        <v>44939.57916666667</v>
      </c>
      <c r="E1136" s="219">
        <v>44950</v>
      </c>
      <c r="F1136" s="273">
        <f t="shared" si="87"/>
        <v>0.78958333333503106</v>
      </c>
      <c r="G1136" s="273">
        <f t="shared" si="88"/>
        <v>10.420833333329938</v>
      </c>
      <c r="H1136" s="273">
        <f t="shared" si="85"/>
        <v>11.210416666664969</v>
      </c>
      <c r="I1136" s="77">
        <f t="shared" si="89"/>
        <v>1.0868141813767933E-5</v>
      </c>
      <c r="J1136" s="229">
        <f t="shared" si="86"/>
        <v>1.2183639812474247E-4</v>
      </c>
    </row>
    <row r="1137" spans="1:10">
      <c r="A1137" s="30" t="s">
        <v>264</v>
      </c>
      <c r="B1137" s="63">
        <v>492.09</v>
      </c>
      <c r="C1137" s="219">
        <v>44939</v>
      </c>
      <c r="D1137" s="49">
        <v>44939.579861111109</v>
      </c>
      <c r="E1137" s="219">
        <v>44950</v>
      </c>
      <c r="F1137" s="273">
        <f t="shared" si="87"/>
        <v>0.78993055555474712</v>
      </c>
      <c r="G1137" s="273">
        <f t="shared" si="88"/>
        <v>10.420138888890506</v>
      </c>
      <c r="H1137" s="273">
        <f t="shared" si="85"/>
        <v>11.210069444445253</v>
      </c>
      <c r="I1137" s="77">
        <f t="shared" si="89"/>
        <v>4.5902531157300335E-5</v>
      </c>
      <c r="J1137" s="229">
        <f t="shared" si="86"/>
        <v>5.1457056194914867E-4</v>
      </c>
    </row>
    <row r="1138" spans="1:10">
      <c r="A1138" s="30" t="s">
        <v>264</v>
      </c>
      <c r="B1138" s="63">
        <v>188.98</v>
      </c>
      <c r="C1138" s="219">
        <v>44939</v>
      </c>
      <c r="D1138" s="49">
        <v>44939.579861111109</v>
      </c>
      <c r="E1138" s="219">
        <v>44950</v>
      </c>
      <c r="F1138" s="273">
        <f t="shared" si="87"/>
        <v>0.78993055555474712</v>
      </c>
      <c r="G1138" s="273">
        <f t="shared" si="88"/>
        <v>10.420138888890506</v>
      </c>
      <c r="H1138" s="273">
        <f t="shared" si="85"/>
        <v>11.210069444445253</v>
      </c>
      <c r="I1138" s="77">
        <f t="shared" si="89"/>
        <v>1.7628198780927507E-5</v>
      </c>
      <c r="J1138" s="229">
        <f t="shared" si="86"/>
        <v>1.976133325146825E-4</v>
      </c>
    </row>
    <row r="1139" spans="1:10">
      <c r="A1139" s="30" t="s">
        <v>264</v>
      </c>
      <c r="B1139" s="63">
        <v>116.33</v>
      </c>
      <c r="C1139" s="219">
        <v>44938</v>
      </c>
      <c r="D1139" s="49">
        <v>44938.543749999997</v>
      </c>
      <c r="E1139" s="219">
        <v>44950</v>
      </c>
      <c r="F1139" s="273">
        <f t="shared" si="87"/>
        <v>0.77187499999854481</v>
      </c>
      <c r="G1139" s="273">
        <f t="shared" si="88"/>
        <v>11.45625000000291</v>
      </c>
      <c r="H1139" s="273">
        <f t="shared" si="85"/>
        <v>12.228125000001455</v>
      </c>
      <c r="I1139" s="77">
        <f t="shared" si="89"/>
        <v>1.0851351276247736E-5</v>
      </c>
      <c r="J1139" s="229">
        <f t="shared" si="86"/>
        <v>1.3269167982488263E-4</v>
      </c>
    </row>
    <row r="1140" spans="1:10">
      <c r="A1140" s="30" t="s">
        <v>264</v>
      </c>
      <c r="B1140" s="63">
        <v>7.49</v>
      </c>
      <c r="C1140" s="219">
        <v>44938</v>
      </c>
      <c r="D1140" s="49">
        <v>44938.536111111112</v>
      </c>
      <c r="E1140" s="219">
        <v>44950</v>
      </c>
      <c r="F1140" s="273">
        <f t="shared" si="87"/>
        <v>0.76805555555620231</v>
      </c>
      <c r="G1140" s="273">
        <f t="shared" si="88"/>
        <v>11.463888888887595</v>
      </c>
      <c r="H1140" s="273">
        <f t="shared" si="85"/>
        <v>12.231944444443798</v>
      </c>
      <c r="I1140" s="77">
        <f t="shared" si="89"/>
        <v>6.9867292236822439E-7</v>
      </c>
      <c r="J1140" s="229">
        <f t="shared" si="86"/>
        <v>8.5461283712453159E-6</v>
      </c>
    </row>
    <row r="1141" spans="1:10">
      <c r="A1141" s="30" t="s">
        <v>264</v>
      </c>
      <c r="B1141" s="63">
        <v>7.51</v>
      </c>
      <c r="C1141" s="219">
        <v>44938</v>
      </c>
      <c r="D1141" s="49">
        <v>44938.550694444442</v>
      </c>
      <c r="E1141" s="219">
        <v>44950</v>
      </c>
      <c r="F1141" s="273">
        <f t="shared" si="87"/>
        <v>0.77534722222117125</v>
      </c>
      <c r="G1141" s="273">
        <f t="shared" si="88"/>
        <v>11.449305555557657</v>
      </c>
      <c r="H1141" s="273">
        <f t="shared" si="85"/>
        <v>12.224652777778829</v>
      </c>
      <c r="I1141" s="77">
        <f t="shared" si="89"/>
        <v>7.0053853764824632E-7</v>
      </c>
      <c r="J1141" s="229">
        <f t="shared" si="86"/>
        <v>8.563840380202753E-6</v>
      </c>
    </row>
    <row r="1142" spans="1:10">
      <c r="A1142" s="30" t="s">
        <v>264</v>
      </c>
      <c r="B1142" s="63">
        <v>7.75</v>
      </c>
      <c r="C1142" s="219">
        <v>44939</v>
      </c>
      <c r="D1142" s="49">
        <v>44939.570138888892</v>
      </c>
      <c r="E1142" s="219">
        <v>44950</v>
      </c>
      <c r="F1142" s="273">
        <f t="shared" si="87"/>
        <v>0.78506944444598048</v>
      </c>
      <c r="G1142" s="273">
        <f t="shared" si="88"/>
        <v>10.429861111108039</v>
      </c>
      <c r="H1142" s="273">
        <f t="shared" si="85"/>
        <v>11.21493055555402</v>
      </c>
      <c r="I1142" s="77">
        <f t="shared" si="89"/>
        <v>7.2292592100850982E-7</v>
      </c>
      <c r="J1142" s="229">
        <f t="shared" si="86"/>
        <v>8.107564000920369E-6</v>
      </c>
    </row>
    <row r="1143" spans="1:10">
      <c r="A1143" s="30" t="s">
        <v>264</v>
      </c>
      <c r="B1143" s="63">
        <v>188.11</v>
      </c>
      <c r="C1143" s="219">
        <v>44939</v>
      </c>
      <c r="D1143" s="49">
        <v>44939.570833333331</v>
      </c>
      <c r="E1143" s="219">
        <v>44950</v>
      </c>
      <c r="F1143" s="273">
        <f t="shared" si="87"/>
        <v>0.78541666666569654</v>
      </c>
      <c r="G1143" s="273">
        <f t="shared" si="88"/>
        <v>10.429166666668607</v>
      </c>
      <c r="H1143" s="273">
        <f t="shared" si="85"/>
        <v>11.214583333334303</v>
      </c>
      <c r="I1143" s="77">
        <f t="shared" si="89"/>
        <v>1.7547044516246554E-5</v>
      </c>
      <c r="J1143" s="229">
        <f t="shared" si="86"/>
        <v>1.967827929811737E-4</v>
      </c>
    </row>
    <row r="1144" spans="1:10">
      <c r="A1144" s="30" t="s">
        <v>264</v>
      </c>
      <c r="B1144" s="63">
        <v>25154.02</v>
      </c>
      <c r="C1144" s="219">
        <v>44939</v>
      </c>
      <c r="D1144" s="49">
        <v>44939.571527777778</v>
      </c>
      <c r="E1144" s="219">
        <v>44950</v>
      </c>
      <c r="F1144" s="273">
        <f t="shared" si="87"/>
        <v>0.78576388888905058</v>
      </c>
      <c r="G1144" s="273">
        <f t="shared" si="88"/>
        <v>10.428472222221899</v>
      </c>
      <c r="H1144" s="273">
        <f t="shared" si="85"/>
        <v>11.214236111110949</v>
      </c>
      <c r="I1144" s="77">
        <f t="shared" si="89"/>
        <v>2.3463862032989001E-3</v>
      </c>
      <c r="J1144" s="229">
        <f t="shared" si="86"/>
        <v>2.6312928891647044E-2</v>
      </c>
    </row>
    <row r="1145" spans="1:10">
      <c r="A1145" s="30" t="s">
        <v>264</v>
      </c>
      <c r="B1145" s="63">
        <v>491.44</v>
      </c>
      <c r="C1145" s="219">
        <v>44939</v>
      </c>
      <c r="D1145" s="49">
        <v>44939.571527777778</v>
      </c>
      <c r="E1145" s="219">
        <v>44950</v>
      </c>
      <c r="F1145" s="273">
        <f t="shared" si="87"/>
        <v>0.78576388888905058</v>
      </c>
      <c r="G1145" s="273">
        <f t="shared" si="88"/>
        <v>10.428472222221899</v>
      </c>
      <c r="H1145" s="273">
        <f t="shared" si="85"/>
        <v>11.214236111110949</v>
      </c>
      <c r="I1145" s="77">
        <f t="shared" si="89"/>
        <v>4.5841898660699624E-5</v>
      </c>
      <c r="J1145" s="229">
        <f t="shared" si="86"/>
        <v>5.1408187536270637E-4</v>
      </c>
    </row>
    <row r="1146" spans="1:10">
      <c r="A1146" s="30" t="s">
        <v>264</v>
      </c>
      <c r="B1146" s="63">
        <v>116.92</v>
      </c>
      <c r="C1146" s="219">
        <v>44939</v>
      </c>
      <c r="D1146" s="49">
        <v>44939.567361111112</v>
      </c>
      <c r="E1146" s="219">
        <v>44950</v>
      </c>
      <c r="F1146" s="273">
        <f t="shared" si="87"/>
        <v>0.78368055555620231</v>
      </c>
      <c r="G1146" s="273">
        <f t="shared" si="88"/>
        <v>10.432638888887595</v>
      </c>
      <c r="H1146" s="273">
        <f t="shared" si="85"/>
        <v>11.216319444443798</v>
      </c>
      <c r="I1146" s="77">
        <f t="shared" si="89"/>
        <v>1.0906386927008383E-5</v>
      </c>
      <c r="J1146" s="229">
        <f t="shared" si="86"/>
        <v>1.2232951975803177E-4</v>
      </c>
    </row>
    <row r="1147" spans="1:10">
      <c r="A1147" s="30" t="s">
        <v>264</v>
      </c>
      <c r="B1147" s="63">
        <v>25140.69</v>
      </c>
      <c r="C1147" s="219">
        <v>44939</v>
      </c>
      <c r="D1147" s="49">
        <v>44939.568749999999</v>
      </c>
      <c r="E1147" s="219">
        <v>44950</v>
      </c>
      <c r="F1147" s="273">
        <f t="shared" si="87"/>
        <v>0.7843749999992724</v>
      </c>
      <c r="G1147" s="273">
        <f t="shared" si="88"/>
        <v>10.431250000001455</v>
      </c>
      <c r="H1147" s="273">
        <f t="shared" si="85"/>
        <v>11.215625000000728</v>
      </c>
      <c r="I1147" s="77">
        <f t="shared" si="89"/>
        <v>2.3451427707147656E-3</v>
      </c>
      <c r="J1147" s="229">
        <f t="shared" si="86"/>
        <v>2.6302241887799498E-2</v>
      </c>
    </row>
    <row r="1148" spans="1:10">
      <c r="A1148" s="30" t="s">
        <v>264</v>
      </c>
      <c r="B1148" s="63">
        <v>16.149999999999999</v>
      </c>
      <c r="C1148" s="219">
        <v>44939</v>
      </c>
      <c r="D1148" s="49">
        <v>44939.568749999999</v>
      </c>
      <c r="E1148" s="219">
        <v>44950</v>
      </c>
      <c r="F1148" s="273">
        <f t="shared" si="87"/>
        <v>0.7843749999992724</v>
      </c>
      <c r="G1148" s="273">
        <f t="shared" si="88"/>
        <v>10.431250000001455</v>
      </c>
      <c r="H1148" s="273">
        <f t="shared" si="85"/>
        <v>11.215625000000728</v>
      </c>
      <c r="I1148" s="77">
        <f t="shared" si="89"/>
        <v>1.5064843386177333E-6</v>
      </c>
      <c r="J1148" s="229">
        <f t="shared" si="86"/>
        <v>1.6896163410310611E-5</v>
      </c>
    </row>
    <row r="1149" spans="1:10">
      <c r="A1149" s="30" t="s">
        <v>264</v>
      </c>
      <c r="B1149" s="63">
        <v>491.18</v>
      </c>
      <c r="C1149" s="219">
        <v>44939</v>
      </c>
      <c r="D1149" s="49">
        <v>44939.568749999999</v>
      </c>
      <c r="E1149" s="219">
        <v>44950</v>
      </c>
      <c r="F1149" s="273">
        <f t="shared" si="87"/>
        <v>0.7843749999992724</v>
      </c>
      <c r="G1149" s="273">
        <f t="shared" si="88"/>
        <v>10.431250000001455</v>
      </c>
      <c r="H1149" s="273">
        <f t="shared" si="85"/>
        <v>11.215625000000728</v>
      </c>
      <c r="I1149" s="77">
        <f t="shared" si="89"/>
        <v>4.5817645662059339E-5</v>
      </c>
      <c r="J1149" s="229">
        <f t="shared" si="86"/>
        <v>5.1387353212856764E-4</v>
      </c>
    </row>
    <row r="1150" spans="1:10">
      <c r="A1150" s="30" t="s">
        <v>264</v>
      </c>
      <c r="B1150" s="63">
        <v>187.52</v>
      </c>
      <c r="C1150" s="219">
        <v>44938</v>
      </c>
      <c r="D1150" s="49">
        <v>44938.54791666667</v>
      </c>
      <c r="E1150" s="219">
        <v>44950</v>
      </c>
      <c r="F1150" s="273">
        <f t="shared" si="87"/>
        <v>0.77395833333503106</v>
      </c>
      <c r="G1150" s="273">
        <f t="shared" si="88"/>
        <v>11.452083333329938</v>
      </c>
      <c r="H1150" s="273">
        <f t="shared" si="85"/>
        <v>12.226041666664969</v>
      </c>
      <c r="I1150" s="77">
        <f t="shared" si="89"/>
        <v>1.7492008865485905E-5</v>
      </c>
      <c r="J1150" s="229">
        <f t="shared" si="86"/>
        <v>2.1385802922310371E-4</v>
      </c>
    </row>
    <row r="1151" spans="1:10">
      <c r="A1151" s="30" t="s">
        <v>264</v>
      </c>
      <c r="B1151" s="63">
        <v>16.14</v>
      </c>
      <c r="C1151" s="219">
        <v>44938</v>
      </c>
      <c r="D1151" s="49">
        <v>44938.549305555556</v>
      </c>
      <c r="E1151" s="219">
        <v>44950</v>
      </c>
      <c r="F1151" s="273">
        <f t="shared" si="87"/>
        <v>0.77465277777810115</v>
      </c>
      <c r="G1151" s="273">
        <f t="shared" si="88"/>
        <v>11.450694444443798</v>
      </c>
      <c r="H1151" s="273">
        <f t="shared" si="85"/>
        <v>12.225347222221899</v>
      </c>
      <c r="I1151" s="77">
        <f t="shared" si="89"/>
        <v>1.5055515309777225E-6</v>
      </c>
      <c r="J1151" s="229">
        <f t="shared" si="86"/>
        <v>1.8405890227150427E-5</v>
      </c>
    </row>
    <row r="1152" spans="1:10">
      <c r="A1152" s="30" t="s">
        <v>264</v>
      </c>
      <c r="B1152" s="63">
        <v>24635.07</v>
      </c>
      <c r="C1152" s="219">
        <v>44938</v>
      </c>
      <c r="D1152" s="49">
        <v>44938.549305555556</v>
      </c>
      <c r="E1152" s="219">
        <v>44950</v>
      </c>
      <c r="F1152" s="273">
        <f t="shared" si="87"/>
        <v>0.77465277777810115</v>
      </c>
      <c r="G1152" s="273">
        <f t="shared" si="88"/>
        <v>11.450694444443798</v>
      </c>
      <c r="H1152" s="273">
        <f t="shared" si="85"/>
        <v>12.225347222221899</v>
      </c>
      <c r="I1152" s="77">
        <f t="shared" si="89"/>
        <v>2.2979781508205301E-3</v>
      </c>
      <c r="J1152" s="229">
        <f t="shared" si="86"/>
        <v>2.8093580802860382E-2</v>
      </c>
    </row>
    <row r="1153" spans="1:10">
      <c r="A1153" s="30" t="s">
        <v>264</v>
      </c>
      <c r="B1153" s="63">
        <v>187.52</v>
      </c>
      <c r="C1153" s="219">
        <v>44939</v>
      </c>
      <c r="D1153" s="49">
        <v>44939.569444444445</v>
      </c>
      <c r="E1153" s="219">
        <v>44950</v>
      </c>
      <c r="F1153" s="273">
        <f t="shared" si="87"/>
        <v>0.78472222222262644</v>
      </c>
      <c r="G1153" s="273">
        <f t="shared" si="88"/>
        <v>10.430555555554747</v>
      </c>
      <c r="H1153" s="273">
        <f t="shared" si="85"/>
        <v>11.215277777777374</v>
      </c>
      <c r="I1153" s="77">
        <f t="shared" si="89"/>
        <v>1.7492008865485905E-5</v>
      </c>
      <c r="J1153" s="229">
        <f t="shared" si="86"/>
        <v>1.9617773831776889E-4</v>
      </c>
    </row>
    <row r="1154" spans="1:10">
      <c r="A1154" s="30" t="s">
        <v>264</v>
      </c>
      <c r="B1154" s="63">
        <v>188.73</v>
      </c>
      <c r="C1154" s="219">
        <v>44939</v>
      </c>
      <c r="D1154" s="49">
        <v>44939.569444444445</v>
      </c>
      <c r="E1154" s="219">
        <v>44950</v>
      </c>
      <c r="F1154" s="273">
        <f t="shared" si="87"/>
        <v>0.78472222222262644</v>
      </c>
      <c r="G1154" s="273">
        <f t="shared" si="88"/>
        <v>10.430555555554747</v>
      </c>
      <c r="H1154" s="273">
        <f t="shared" ref="H1154:H1217" si="90">SUM(F1154:G1154)</f>
        <v>11.215277777777374</v>
      </c>
      <c r="I1154" s="77">
        <f t="shared" si="89"/>
        <v>1.7604878589927231E-5</v>
      </c>
      <c r="J1154" s="229">
        <f t="shared" ref="J1154:J1217" si="91">+H1154*I1154</f>
        <v>1.9744360363007954E-4</v>
      </c>
    </row>
    <row r="1155" spans="1:10">
      <c r="A1155" s="30" t="s">
        <v>264</v>
      </c>
      <c r="B1155" s="63">
        <v>16.149999999999999</v>
      </c>
      <c r="C1155" s="219">
        <v>44938</v>
      </c>
      <c r="D1155" s="49">
        <v>44938.537499999999</v>
      </c>
      <c r="E1155" s="219">
        <v>44950</v>
      </c>
      <c r="F1155" s="273">
        <f t="shared" ref="F1155:F1218" si="92">(D1155-C1155+1)/2</f>
        <v>0.7687499999992724</v>
      </c>
      <c r="G1155" s="273">
        <f t="shared" ref="G1155:G1218" si="93">E1155-D1155</f>
        <v>11.462500000001455</v>
      </c>
      <c r="H1155" s="273">
        <f t="shared" si="90"/>
        <v>12.231250000000728</v>
      </c>
      <c r="I1155" s="77">
        <f t="shared" si="89"/>
        <v>1.5064843386177333E-6</v>
      </c>
      <c r="J1155" s="229">
        <f t="shared" si="91"/>
        <v>1.8426186566719247E-5</v>
      </c>
    </row>
    <row r="1156" spans="1:10">
      <c r="A1156" s="30" t="s">
        <v>264</v>
      </c>
      <c r="B1156" s="63">
        <v>187.91</v>
      </c>
      <c r="C1156" s="219">
        <v>44938</v>
      </c>
      <c r="D1156" s="49">
        <v>44938.538888888892</v>
      </c>
      <c r="E1156" s="219">
        <v>44950</v>
      </c>
      <c r="F1156" s="273">
        <f t="shared" si="92"/>
        <v>0.76944444444598048</v>
      </c>
      <c r="G1156" s="273">
        <f t="shared" si="93"/>
        <v>11.461111111108039</v>
      </c>
      <c r="H1156" s="273">
        <f t="shared" si="90"/>
        <v>12.23055555555402</v>
      </c>
      <c r="I1156" s="77">
        <f t="shared" si="89"/>
        <v>1.7528388363446334E-5</v>
      </c>
      <c r="J1156" s="229">
        <f t="shared" si="91"/>
        <v>2.1438192767845698E-4</v>
      </c>
    </row>
    <row r="1157" spans="1:10">
      <c r="A1157" s="30" t="s">
        <v>264</v>
      </c>
      <c r="B1157" s="63">
        <v>16.55</v>
      </c>
      <c r="C1157" s="219">
        <v>44938</v>
      </c>
      <c r="D1157" s="49">
        <v>44938.551388888889</v>
      </c>
      <c r="E1157" s="219">
        <v>44950</v>
      </c>
      <c r="F1157" s="273">
        <f t="shared" si="92"/>
        <v>0.77569444444452529</v>
      </c>
      <c r="G1157" s="273">
        <f t="shared" si="93"/>
        <v>11.448611111110949</v>
      </c>
      <c r="H1157" s="273">
        <f t="shared" si="90"/>
        <v>12.224305555555475</v>
      </c>
      <c r="I1157" s="77">
        <f t="shared" si="89"/>
        <v>1.5437966442181727E-6</v>
      </c>
      <c r="J1157" s="229">
        <f t="shared" si="91"/>
        <v>1.8871841894564106E-5</v>
      </c>
    </row>
    <row r="1158" spans="1:10">
      <c r="A1158" s="30" t="s">
        <v>264</v>
      </c>
      <c r="B1158" s="63">
        <v>504.72</v>
      </c>
      <c r="C1158" s="219">
        <v>44939</v>
      </c>
      <c r="D1158" s="49">
        <v>44939.574999999997</v>
      </c>
      <c r="E1158" s="219">
        <v>44950</v>
      </c>
      <c r="F1158" s="273">
        <f t="shared" si="92"/>
        <v>0.78749999999854481</v>
      </c>
      <c r="G1158" s="273">
        <f t="shared" si="93"/>
        <v>10.42500000000291</v>
      </c>
      <c r="H1158" s="273">
        <f t="shared" si="90"/>
        <v>11.212500000001455</v>
      </c>
      <c r="I1158" s="77">
        <f t="shared" si="89"/>
        <v>4.7080667206634204E-5</v>
      </c>
      <c r="J1158" s="229">
        <f t="shared" si="91"/>
        <v>5.2789198105445453E-4</v>
      </c>
    </row>
    <row r="1159" spans="1:10">
      <c r="A1159" s="30" t="s">
        <v>264</v>
      </c>
      <c r="B1159" s="63">
        <v>29.32</v>
      </c>
      <c r="C1159" s="219">
        <v>44944</v>
      </c>
      <c r="D1159" s="49">
        <v>44944.540972222225</v>
      </c>
      <c r="E1159" s="219">
        <v>44952</v>
      </c>
      <c r="F1159" s="273">
        <f t="shared" si="92"/>
        <v>0.77048611111240461</v>
      </c>
      <c r="G1159" s="273">
        <f t="shared" si="93"/>
        <v>7.4590277777751908</v>
      </c>
      <c r="H1159" s="273">
        <f t="shared" si="90"/>
        <v>8.2295138888875954</v>
      </c>
      <c r="I1159" s="77">
        <f t="shared" si="89"/>
        <v>2.7349920005121947E-6</v>
      </c>
      <c r="J1159" s="229">
        <f t="shared" si="91"/>
        <v>2.2507654654211578E-5</v>
      </c>
    </row>
    <row r="1160" spans="1:10">
      <c r="A1160" s="30" t="s">
        <v>264</v>
      </c>
      <c r="B1160" s="63">
        <v>186.55</v>
      </c>
      <c r="C1160" s="219">
        <v>44943</v>
      </c>
      <c r="D1160" s="49">
        <v>44943.468055555553</v>
      </c>
      <c r="E1160" s="219">
        <v>44952</v>
      </c>
      <c r="F1160" s="273">
        <f t="shared" si="92"/>
        <v>0.73402777777664596</v>
      </c>
      <c r="G1160" s="273">
        <f t="shared" si="93"/>
        <v>8.5319444444467081</v>
      </c>
      <c r="H1160" s="273">
        <f t="shared" si="90"/>
        <v>9.265972222223354</v>
      </c>
      <c r="I1160" s="77">
        <f t="shared" si="89"/>
        <v>1.740152652440484E-5</v>
      </c>
      <c r="J1160" s="229">
        <f t="shared" si="91"/>
        <v>1.6124206139941815E-4</v>
      </c>
    </row>
    <row r="1161" spans="1:10">
      <c r="A1161" s="30" t="s">
        <v>264</v>
      </c>
      <c r="B1161" s="63">
        <v>116.41</v>
      </c>
      <c r="C1161" s="219">
        <v>44943</v>
      </c>
      <c r="D1161" s="49">
        <v>44943.468055555553</v>
      </c>
      <c r="E1161" s="219">
        <v>44952</v>
      </c>
      <c r="F1161" s="273">
        <f t="shared" si="92"/>
        <v>0.73402777777664596</v>
      </c>
      <c r="G1161" s="273">
        <f t="shared" si="93"/>
        <v>8.5319444444467081</v>
      </c>
      <c r="H1161" s="273">
        <f t="shared" si="90"/>
        <v>9.265972222223354</v>
      </c>
      <c r="I1161" s="77">
        <f t="shared" si="89"/>
        <v>1.0858813737367823E-5</v>
      </c>
      <c r="J1161" s="229">
        <f t="shared" si="91"/>
        <v>1.0061746645674761E-4</v>
      </c>
    </row>
    <row r="1162" spans="1:10">
      <c r="A1162" s="30" t="s">
        <v>264</v>
      </c>
      <c r="B1162" s="63">
        <v>26195.759999999998</v>
      </c>
      <c r="C1162" s="219">
        <v>44945</v>
      </c>
      <c r="D1162" s="49">
        <v>44945.51458333333</v>
      </c>
      <c r="E1162" s="219">
        <v>44952</v>
      </c>
      <c r="F1162" s="273">
        <f t="shared" si="92"/>
        <v>0.75729166666496894</v>
      </c>
      <c r="G1162" s="273">
        <f t="shared" si="93"/>
        <v>6.4854166666700621</v>
      </c>
      <c r="H1162" s="273">
        <f t="shared" si="90"/>
        <v>7.2427083333350311</v>
      </c>
      <c r="I1162" s="77">
        <f t="shared" ref="I1162:I1225" si="94">+B1162/B$3693</f>
        <v>2.4435605063894039E-3</v>
      </c>
      <c r="J1162" s="229">
        <f t="shared" si="91"/>
        <v>1.7697996042634903E-2</v>
      </c>
    </row>
    <row r="1163" spans="1:10">
      <c r="A1163" s="30" t="s">
        <v>264</v>
      </c>
      <c r="B1163" s="63">
        <v>7.54</v>
      </c>
      <c r="C1163" s="219">
        <v>44945</v>
      </c>
      <c r="D1163" s="49">
        <v>44945.51458333333</v>
      </c>
      <c r="E1163" s="219">
        <v>44952</v>
      </c>
      <c r="F1163" s="273">
        <f t="shared" si="92"/>
        <v>0.75729166666496894</v>
      </c>
      <c r="G1163" s="273">
        <f t="shared" si="93"/>
        <v>6.4854166666700621</v>
      </c>
      <c r="H1163" s="273">
        <f t="shared" si="90"/>
        <v>7.2427083333350311</v>
      </c>
      <c r="I1163" s="77">
        <f t="shared" si="94"/>
        <v>7.033369605682792E-7</v>
      </c>
      <c r="J1163" s="229">
        <f t="shared" si="91"/>
        <v>5.0940644654504083E-6</v>
      </c>
    </row>
    <row r="1164" spans="1:10">
      <c r="A1164" s="30" t="s">
        <v>264</v>
      </c>
      <c r="B1164" s="63">
        <v>15.22</v>
      </c>
      <c r="C1164" s="219">
        <v>44942</v>
      </c>
      <c r="D1164" s="49">
        <v>44943.469444444447</v>
      </c>
      <c r="E1164" s="219">
        <v>44952</v>
      </c>
      <c r="F1164" s="273">
        <f t="shared" si="92"/>
        <v>1.234722222223354</v>
      </c>
      <c r="G1164" s="273">
        <f t="shared" si="93"/>
        <v>8.5305555555532919</v>
      </c>
      <c r="H1164" s="273">
        <f t="shared" si="90"/>
        <v>9.765277777776646</v>
      </c>
      <c r="I1164" s="77">
        <f t="shared" si="94"/>
        <v>1.4197332280967123E-6</v>
      </c>
      <c r="J1164" s="229">
        <f t="shared" si="91"/>
        <v>1.3864089342703926E-5</v>
      </c>
    </row>
    <row r="1165" spans="1:10">
      <c r="A1165" s="30" t="s">
        <v>264</v>
      </c>
      <c r="B1165" s="63">
        <v>30.21</v>
      </c>
      <c r="C1165" s="219">
        <v>44944</v>
      </c>
      <c r="D1165" s="49">
        <v>44944.490277777775</v>
      </c>
      <c r="E1165" s="219">
        <v>44952</v>
      </c>
      <c r="F1165" s="273">
        <f t="shared" si="92"/>
        <v>0.74513888888759539</v>
      </c>
      <c r="G1165" s="273">
        <f t="shared" si="93"/>
        <v>7.5097222222248092</v>
      </c>
      <c r="H1165" s="273">
        <f t="shared" si="90"/>
        <v>8.2548611111124046</v>
      </c>
      <c r="I1165" s="77">
        <f t="shared" si="94"/>
        <v>2.8180118804731719E-6</v>
      </c>
      <c r="J1165" s="229">
        <f t="shared" si="91"/>
        <v>2.3262296682770726E-5</v>
      </c>
    </row>
    <row r="1166" spans="1:10">
      <c r="A1166" s="30" t="s">
        <v>264</v>
      </c>
      <c r="B1166" s="63">
        <v>16.079999999999998</v>
      </c>
      <c r="C1166" s="219">
        <v>44945</v>
      </c>
      <c r="D1166" s="49">
        <v>44945.51458333333</v>
      </c>
      <c r="E1166" s="219">
        <v>44952</v>
      </c>
      <c r="F1166" s="273">
        <f t="shared" si="92"/>
        <v>0.75729166666496894</v>
      </c>
      <c r="G1166" s="273">
        <f t="shared" si="93"/>
        <v>6.4854166666700621</v>
      </c>
      <c r="H1166" s="273">
        <f t="shared" si="90"/>
        <v>7.2427083333350311</v>
      </c>
      <c r="I1166" s="77">
        <f t="shared" si="94"/>
        <v>1.4999546851376563E-6</v>
      </c>
      <c r="J1166" s="229">
        <f t="shared" si="91"/>
        <v>1.0863734297671425E-5</v>
      </c>
    </row>
    <row r="1167" spans="1:10">
      <c r="A1167" s="30" t="s">
        <v>264</v>
      </c>
      <c r="B1167" s="63">
        <v>16.11</v>
      </c>
      <c r="C1167" s="219">
        <v>44940</v>
      </c>
      <c r="D1167" s="49">
        <v>44940.591666666667</v>
      </c>
      <c r="E1167" s="219">
        <v>44952</v>
      </c>
      <c r="F1167" s="273">
        <f t="shared" si="92"/>
        <v>0.79583333333357587</v>
      </c>
      <c r="G1167" s="273">
        <f t="shared" si="93"/>
        <v>11.408333333332848</v>
      </c>
      <c r="H1167" s="273">
        <f t="shared" si="90"/>
        <v>12.204166666666424</v>
      </c>
      <c r="I1167" s="77">
        <f t="shared" si="94"/>
        <v>1.5027531080576895E-6</v>
      </c>
      <c r="J1167" s="229">
        <f t="shared" si="91"/>
        <v>1.8339849389587021E-5</v>
      </c>
    </row>
    <row r="1168" spans="1:10">
      <c r="A1168" s="30" t="s">
        <v>264</v>
      </c>
      <c r="B1168" s="63">
        <v>187.02</v>
      </c>
      <c r="C1168" s="219">
        <v>44940</v>
      </c>
      <c r="D1168" s="49">
        <v>44940.591666666667</v>
      </c>
      <c r="E1168" s="219">
        <v>44952</v>
      </c>
      <c r="F1168" s="273">
        <f t="shared" si="92"/>
        <v>0.79583333333357587</v>
      </c>
      <c r="G1168" s="273">
        <f t="shared" si="93"/>
        <v>11.408333333332848</v>
      </c>
      <c r="H1168" s="273">
        <f t="shared" si="90"/>
        <v>12.204166666666424</v>
      </c>
      <c r="I1168" s="77">
        <f t="shared" si="94"/>
        <v>1.7445368483485356E-5</v>
      </c>
      <c r="J1168" s="229">
        <f t="shared" si="91"/>
        <v>2.1290618453386495E-4</v>
      </c>
    </row>
    <row r="1169" spans="1:10">
      <c r="A1169" s="30" t="s">
        <v>264</v>
      </c>
      <c r="B1169" s="63">
        <v>110.24</v>
      </c>
      <c r="C1169" s="219">
        <v>44942</v>
      </c>
      <c r="D1169" s="49">
        <v>44943.469444444447</v>
      </c>
      <c r="E1169" s="219">
        <v>44952</v>
      </c>
      <c r="F1169" s="273">
        <f t="shared" si="92"/>
        <v>1.234722222223354</v>
      </c>
      <c r="G1169" s="273">
        <f t="shared" si="93"/>
        <v>8.5305555555532919</v>
      </c>
      <c r="H1169" s="273">
        <f t="shared" si="90"/>
        <v>9.765277777776646</v>
      </c>
      <c r="I1169" s="77">
        <f t="shared" si="94"/>
        <v>1.0283271423481048E-5</v>
      </c>
      <c r="J1169" s="229">
        <f t="shared" si="91"/>
        <v>1.0041900191456509E-4</v>
      </c>
    </row>
    <row r="1170" spans="1:10">
      <c r="A1170" s="30" t="s">
        <v>264</v>
      </c>
      <c r="B1170" s="63">
        <v>193.06</v>
      </c>
      <c r="C1170" s="219">
        <v>44944</v>
      </c>
      <c r="D1170" s="49">
        <v>44944.490972222222</v>
      </c>
      <c r="E1170" s="219">
        <v>44952</v>
      </c>
      <c r="F1170" s="273">
        <f t="shared" si="92"/>
        <v>0.74548611111094942</v>
      </c>
      <c r="G1170" s="273">
        <f t="shared" si="93"/>
        <v>7.5090277777781012</v>
      </c>
      <c r="H1170" s="273">
        <f t="shared" si="90"/>
        <v>8.2545138888890506</v>
      </c>
      <c r="I1170" s="77">
        <f t="shared" si="94"/>
        <v>1.8008784298051987E-5</v>
      </c>
      <c r="J1170" s="229">
        <f t="shared" si="91"/>
        <v>1.4865376011027718E-4</v>
      </c>
    </row>
    <row r="1171" spans="1:10">
      <c r="A1171" s="30" t="s">
        <v>264</v>
      </c>
      <c r="B1171" s="63">
        <v>7.52</v>
      </c>
      <c r="C1171" s="219">
        <v>44944</v>
      </c>
      <c r="D1171" s="49">
        <v>44944.490972222222</v>
      </c>
      <c r="E1171" s="219">
        <v>44952</v>
      </c>
      <c r="F1171" s="273">
        <f t="shared" si="92"/>
        <v>0.74548611111094942</v>
      </c>
      <c r="G1171" s="273">
        <f t="shared" si="93"/>
        <v>7.5090277777781012</v>
      </c>
      <c r="H1171" s="273">
        <f t="shared" si="90"/>
        <v>8.2545138888890506</v>
      </c>
      <c r="I1171" s="77">
        <f t="shared" si="94"/>
        <v>7.0147134528825728E-7</v>
      </c>
      <c r="J1171" s="229">
        <f t="shared" si="91"/>
        <v>5.7903049623396063E-6</v>
      </c>
    </row>
    <row r="1172" spans="1:10">
      <c r="A1172" s="30" t="s">
        <v>264</v>
      </c>
      <c r="B1172" s="63">
        <v>7.52</v>
      </c>
      <c r="C1172" s="219">
        <v>44940</v>
      </c>
      <c r="D1172" s="49">
        <v>44940.592361111114</v>
      </c>
      <c r="E1172" s="219">
        <v>44952</v>
      </c>
      <c r="F1172" s="273">
        <f t="shared" si="92"/>
        <v>0.7961805555569299</v>
      </c>
      <c r="G1172" s="273">
        <f t="shared" si="93"/>
        <v>11.40763888888614</v>
      </c>
      <c r="H1172" s="273">
        <f t="shared" si="90"/>
        <v>12.20381944444307</v>
      </c>
      <c r="I1172" s="77">
        <f t="shared" si="94"/>
        <v>7.0147134528825728E-7</v>
      </c>
      <c r="J1172" s="229">
        <f t="shared" si="91"/>
        <v>8.5606296433484726E-6</v>
      </c>
    </row>
    <row r="1173" spans="1:10">
      <c r="A1173" s="30" t="s">
        <v>264</v>
      </c>
      <c r="B1173" s="63">
        <v>493.78</v>
      </c>
      <c r="C1173" s="219">
        <v>44940</v>
      </c>
      <c r="D1173" s="49">
        <v>44940.593055555553</v>
      </c>
      <c r="E1173" s="219">
        <v>44952</v>
      </c>
      <c r="F1173" s="273">
        <f t="shared" si="92"/>
        <v>0.79652777777664596</v>
      </c>
      <c r="G1173" s="273">
        <f t="shared" si="93"/>
        <v>11.406944444446708</v>
      </c>
      <c r="H1173" s="273">
        <f t="shared" si="90"/>
        <v>12.203472222223354</v>
      </c>
      <c r="I1173" s="77">
        <f t="shared" si="94"/>
        <v>4.6060175648462188E-5</v>
      </c>
      <c r="J1173" s="229">
        <f t="shared" si="91"/>
        <v>5.6209407407673689E-4</v>
      </c>
    </row>
    <row r="1174" spans="1:10">
      <c r="A1174" s="30" t="s">
        <v>264</v>
      </c>
      <c r="B1174" s="63">
        <v>118.31</v>
      </c>
      <c r="C1174" s="219">
        <v>44943</v>
      </c>
      <c r="D1174" s="49">
        <v>44943.470833333333</v>
      </c>
      <c r="E1174" s="219">
        <v>44952</v>
      </c>
      <c r="F1174" s="273">
        <f t="shared" si="92"/>
        <v>0.73541666666642413</v>
      </c>
      <c r="G1174" s="273">
        <f t="shared" si="93"/>
        <v>8.5291666666671517</v>
      </c>
      <c r="H1174" s="273">
        <f t="shared" si="90"/>
        <v>9.2645833333335759</v>
      </c>
      <c r="I1174" s="77">
        <f t="shared" si="94"/>
        <v>1.1036047188969909E-5</v>
      </c>
      <c r="J1174" s="229">
        <f t="shared" si="91"/>
        <v>1.0224437885281348E-4</v>
      </c>
    </row>
    <row r="1175" spans="1:10">
      <c r="A1175" s="30" t="s">
        <v>264</v>
      </c>
      <c r="B1175" s="63">
        <v>16.079999999999998</v>
      </c>
      <c r="C1175" s="219">
        <v>44940</v>
      </c>
      <c r="D1175" s="49">
        <v>44940.594444444447</v>
      </c>
      <c r="E1175" s="219">
        <v>44952</v>
      </c>
      <c r="F1175" s="273">
        <f t="shared" si="92"/>
        <v>0.79722222222335404</v>
      </c>
      <c r="G1175" s="273">
        <f t="shared" si="93"/>
        <v>11.405555555553292</v>
      </c>
      <c r="H1175" s="273">
        <f t="shared" si="90"/>
        <v>12.202777777776646</v>
      </c>
      <c r="I1175" s="77">
        <f t="shared" si="94"/>
        <v>1.4999546851376563E-6</v>
      </c>
      <c r="J1175" s="229">
        <f t="shared" si="91"/>
        <v>1.830361369946976E-5</v>
      </c>
    </row>
    <row r="1176" spans="1:10">
      <c r="A1176" s="30" t="s">
        <v>264</v>
      </c>
      <c r="B1176" s="63">
        <v>186.6</v>
      </c>
      <c r="C1176" s="219">
        <v>44940</v>
      </c>
      <c r="D1176" s="49">
        <v>44940.594444444447</v>
      </c>
      <c r="E1176" s="219">
        <v>44952</v>
      </c>
      <c r="F1176" s="273">
        <f t="shared" si="92"/>
        <v>0.79722222222335404</v>
      </c>
      <c r="G1176" s="273">
        <f t="shared" si="93"/>
        <v>11.405555555553292</v>
      </c>
      <c r="H1176" s="273">
        <f t="shared" si="90"/>
        <v>12.202777777776646</v>
      </c>
      <c r="I1176" s="77">
        <f t="shared" si="94"/>
        <v>1.7406190562604893E-5</v>
      </c>
      <c r="J1176" s="229">
        <f t="shared" si="91"/>
        <v>2.1240387539310057E-4</v>
      </c>
    </row>
    <row r="1177" spans="1:10">
      <c r="A1177" s="30" t="s">
        <v>264</v>
      </c>
      <c r="B1177" s="63">
        <v>187.8</v>
      </c>
      <c r="C1177" s="219">
        <v>44940</v>
      </c>
      <c r="D1177" s="49">
        <v>44940.594444444447</v>
      </c>
      <c r="E1177" s="219">
        <v>44952</v>
      </c>
      <c r="F1177" s="273">
        <f t="shared" si="92"/>
        <v>0.79722222222335404</v>
      </c>
      <c r="G1177" s="273">
        <f t="shared" si="93"/>
        <v>11.405555555553292</v>
      </c>
      <c r="H1177" s="273">
        <f t="shared" si="90"/>
        <v>12.202777777776646</v>
      </c>
      <c r="I1177" s="77">
        <f t="shared" si="94"/>
        <v>1.7518127479406213E-5</v>
      </c>
      <c r="J1177" s="229">
        <f t="shared" si="91"/>
        <v>2.1376981671395655E-4</v>
      </c>
    </row>
    <row r="1178" spans="1:10">
      <c r="A1178" s="30" t="s">
        <v>264</v>
      </c>
      <c r="B1178" s="63">
        <v>29.38</v>
      </c>
      <c r="C1178" s="219">
        <v>44943</v>
      </c>
      <c r="D1178" s="49">
        <v>44943.472916666666</v>
      </c>
      <c r="E1178" s="219">
        <v>44952</v>
      </c>
      <c r="F1178" s="273">
        <f t="shared" si="92"/>
        <v>0.73645833333284827</v>
      </c>
      <c r="G1178" s="273">
        <f t="shared" si="93"/>
        <v>8.5270833333343035</v>
      </c>
      <c r="H1178" s="273">
        <f t="shared" si="90"/>
        <v>9.2635416666671517</v>
      </c>
      <c r="I1178" s="77">
        <f t="shared" si="94"/>
        <v>2.7405888463522603E-6</v>
      </c>
      <c r="J1178" s="229">
        <f t="shared" si="91"/>
        <v>2.5387558969387425E-5</v>
      </c>
    </row>
    <row r="1179" spans="1:10">
      <c r="A1179" s="30" t="s">
        <v>264</v>
      </c>
      <c r="B1179" s="63">
        <v>7.51</v>
      </c>
      <c r="C1179" s="219">
        <v>44940</v>
      </c>
      <c r="D1179" s="49">
        <v>44940.595833333333</v>
      </c>
      <c r="E1179" s="219">
        <v>44952</v>
      </c>
      <c r="F1179" s="273">
        <f t="shared" si="92"/>
        <v>0.79791666666642413</v>
      </c>
      <c r="G1179" s="273">
        <f t="shared" si="93"/>
        <v>11.404166666667152</v>
      </c>
      <c r="H1179" s="273">
        <f t="shared" si="90"/>
        <v>12.202083333333576</v>
      </c>
      <c r="I1179" s="77">
        <f t="shared" si="94"/>
        <v>7.0053853764824632E-7</v>
      </c>
      <c r="J1179" s="229">
        <f t="shared" si="91"/>
        <v>8.5480296145955423E-6</v>
      </c>
    </row>
    <row r="1180" spans="1:10">
      <c r="A1180" s="30" t="s">
        <v>264</v>
      </c>
      <c r="B1180" s="63">
        <v>186.62</v>
      </c>
      <c r="C1180" s="219">
        <v>44940</v>
      </c>
      <c r="D1180" s="49">
        <v>44940.595833333333</v>
      </c>
      <c r="E1180" s="219">
        <v>44952</v>
      </c>
      <c r="F1180" s="273">
        <f t="shared" si="92"/>
        <v>0.79791666666642413</v>
      </c>
      <c r="G1180" s="273">
        <f t="shared" si="93"/>
        <v>11.404166666667152</v>
      </c>
      <c r="H1180" s="273">
        <f t="shared" si="90"/>
        <v>12.202083333333576</v>
      </c>
      <c r="I1180" s="77">
        <f t="shared" si="94"/>
        <v>1.7408056177884918E-5</v>
      </c>
      <c r="J1180" s="229">
        <f t="shared" si="91"/>
        <v>2.1241455215390416E-4</v>
      </c>
    </row>
    <row r="1181" spans="1:10">
      <c r="A1181" s="30" t="s">
        <v>264</v>
      </c>
      <c r="B1181" s="63">
        <v>488.84</v>
      </c>
      <c r="C1181" s="219">
        <v>44940</v>
      </c>
      <c r="D1181" s="49">
        <v>44940.59652777778</v>
      </c>
      <c r="E1181" s="219">
        <v>44952</v>
      </c>
      <c r="F1181" s="273">
        <f t="shared" si="92"/>
        <v>0.79826388888977817</v>
      </c>
      <c r="G1181" s="273">
        <f t="shared" si="93"/>
        <v>11.403472222220444</v>
      </c>
      <c r="H1181" s="273">
        <f t="shared" si="90"/>
        <v>12.201736111110222</v>
      </c>
      <c r="I1181" s="77">
        <f t="shared" si="94"/>
        <v>4.5599368674296761E-5</v>
      </c>
      <c r="J1181" s="229">
        <f t="shared" si="91"/>
        <v>5.5639146339699509E-4</v>
      </c>
    </row>
    <row r="1182" spans="1:10">
      <c r="A1182" s="30" t="s">
        <v>264</v>
      </c>
      <c r="B1182" s="63">
        <v>7.73</v>
      </c>
      <c r="C1182" s="219">
        <v>44943</v>
      </c>
      <c r="D1182" s="49">
        <v>44943.473611111112</v>
      </c>
      <c r="E1182" s="219">
        <v>44952</v>
      </c>
      <c r="F1182" s="273">
        <f t="shared" si="92"/>
        <v>0.73680555555620231</v>
      </c>
      <c r="G1182" s="273">
        <f t="shared" si="93"/>
        <v>8.5263888888875954</v>
      </c>
      <c r="H1182" s="273">
        <f t="shared" si="90"/>
        <v>9.2631944444437977</v>
      </c>
      <c r="I1182" s="77">
        <f t="shared" si="94"/>
        <v>7.210603057284879E-7</v>
      </c>
      <c r="J1182" s="229">
        <f t="shared" si="91"/>
        <v>6.6793218181330755E-6</v>
      </c>
    </row>
    <row r="1183" spans="1:10">
      <c r="A1183" s="30" t="s">
        <v>264</v>
      </c>
      <c r="B1183" s="63">
        <v>192.11</v>
      </c>
      <c r="C1183" s="219">
        <v>44943</v>
      </c>
      <c r="D1183" s="49">
        <v>44943.473611111112</v>
      </c>
      <c r="E1183" s="219">
        <v>44952</v>
      </c>
      <c r="F1183" s="273">
        <f t="shared" si="92"/>
        <v>0.73680555555620231</v>
      </c>
      <c r="G1183" s="273">
        <f t="shared" si="93"/>
        <v>8.5263888888875954</v>
      </c>
      <c r="H1183" s="273">
        <f t="shared" si="90"/>
        <v>9.2631944444437977</v>
      </c>
      <c r="I1183" s="77">
        <f t="shared" si="94"/>
        <v>1.7920167572250948E-5</v>
      </c>
      <c r="J1183" s="229">
        <f t="shared" si="91"/>
        <v>1.6599799669877687E-4</v>
      </c>
    </row>
    <row r="1184" spans="1:10">
      <c r="A1184" s="30" t="s">
        <v>264</v>
      </c>
      <c r="B1184" s="63">
        <v>25377.34</v>
      </c>
      <c r="C1184" s="219">
        <v>44942</v>
      </c>
      <c r="D1184" s="49">
        <v>44942.424305555556</v>
      </c>
      <c r="E1184" s="219">
        <v>44952</v>
      </c>
      <c r="F1184" s="273">
        <f t="shared" si="92"/>
        <v>0.71215277777810115</v>
      </c>
      <c r="G1184" s="273">
        <f t="shared" si="93"/>
        <v>9.5756944444437977</v>
      </c>
      <c r="H1184" s="273">
        <f t="shared" si="90"/>
        <v>10.287847222221899</v>
      </c>
      <c r="I1184" s="77">
        <f t="shared" si="94"/>
        <v>2.3672176635156253E-3</v>
      </c>
      <c r="J1184" s="229">
        <f t="shared" si="91"/>
        <v>2.4353573663993839E-2</v>
      </c>
    </row>
    <row r="1185" spans="1:10">
      <c r="A1185" s="30" t="s">
        <v>264</v>
      </c>
      <c r="B1185" s="63">
        <v>186.52</v>
      </c>
      <c r="C1185" s="219">
        <v>44943</v>
      </c>
      <c r="D1185" s="49">
        <v>44943.473611111112</v>
      </c>
      <c r="E1185" s="219">
        <v>44952</v>
      </c>
      <c r="F1185" s="273">
        <f t="shared" si="92"/>
        <v>0.73680555555620231</v>
      </c>
      <c r="G1185" s="273">
        <f t="shared" si="93"/>
        <v>8.5263888888875954</v>
      </c>
      <c r="H1185" s="273">
        <f t="shared" si="90"/>
        <v>9.2631944444437977</v>
      </c>
      <c r="I1185" s="77">
        <f t="shared" si="94"/>
        <v>1.7398728101484806E-5</v>
      </c>
      <c r="J1185" s="229">
        <f t="shared" si="91"/>
        <v>1.6116780149006224E-4</v>
      </c>
    </row>
    <row r="1186" spans="1:10">
      <c r="A1186" s="30" t="s">
        <v>264</v>
      </c>
      <c r="B1186" s="63">
        <v>116.39</v>
      </c>
      <c r="C1186" s="219">
        <v>44943</v>
      </c>
      <c r="D1186" s="49">
        <v>44943.473611111112</v>
      </c>
      <c r="E1186" s="219">
        <v>44952</v>
      </c>
      <c r="F1186" s="273">
        <f t="shared" si="92"/>
        <v>0.73680555555620231</v>
      </c>
      <c r="G1186" s="273">
        <f t="shared" si="93"/>
        <v>8.5263888888875954</v>
      </c>
      <c r="H1186" s="273">
        <f t="shared" si="90"/>
        <v>9.2631944444437977</v>
      </c>
      <c r="I1186" s="77">
        <f t="shared" si="94"/>
        <v>1.0856948122087801E-5</v>
      </c>
      <c r="J1186" s="229">
        <f t="shared" si="91"/>
        <v>1.0057002152813823E-4</v>
      </c>
    </row>
    <row r="1187" spans="1:10">
      <c r="A1187" s="30" t="s">
        <v>264</v>
      </c>
      <c r="B1187" s="63">
        <v>15.7</v>
      </c>
      <c r="C1187" s="219">
        <v>44944</v>
      </c>
      <c r="D1187" s="49">
        <v>44944.493055555555</v>
      </c>
      <c r="E1187" s="219">
        <v>44952</v>
      </c>
      <c r="F1187" s="273">
        <f t="shared" si="92"/>
        <v>0.74652777777737356</v>
      </c>
      <c r="G1187" s="273">
        <f t="shared" si="93"/>
        <v>7.5069444444452529</v>
      </c>
      <c r="H1187" s="273">
        <f t="shared" si="90"/>
        <v>8.2534722222226264</v>
      </c>
      <c r="I1187" s="77">
        <f t="shared" si="94"/>
        <v>1.4645079948172391E-6</v>
      </c>
      <c r="J1187" s="229">
        <f t="shared" si="91"/>
        <v>1.208727605444704E-5</v>
      </c>
    </row>
    <row r="1188" spans="1:10">
      <c r="A1188" s="30" t="s">
        <v>264</v>
      </c>
      <c r="B1188" s="63">
        <v>113.71</v>
      </c>
      <c r="C1188" s="219">
        <v>44944</v>
      </c>
      <c r="D1188" s="49">
        <v>44944.493055555555</v>
      </c>
      <c r="E1188" s="219">
        <v>44952</v>
      </c>
      <c r="F1188" s="273">
        <f t="shared" si="92"/>
        <v>0.74652777777737356</v>
      </c>
      <c r="G1188" s="273">
        <f t="shared" si="93"/>
        <v>7.5069444444452529</v>
      </c>
      <c r="H1188" s="273">
        <f t="shared" si="90"/>
        <v>8.2534722222226264</v>
      </c>
      <c r="I1188" s="77">
        <f t="shared" si="94"/>
        <v>1.0606955674564858E-5</v>
      </c>
      <c r="J1188" s="229">
        <f t="shared" si="91"/>
        <v>8.7544214022367714E-5</v>
      </c>
    </row>
    <row r="1189" spans="1:10">
      <c r="A1189" s="30" t="s">
        <v>264</v>
      </c>
      <c r="B1189" s="63">
        <v>15.95</v>
      </c>
      <c r="C1189" s="219">
        <v>44945</v>
      </c>
      <c r="D1189" s="49">
        <v>44945.505555555559</v>
      </c>
      <c r="E1189" s="219">
        <v>44952</v>
      </c>
      <c r="F1189" s="273">
        <f t="shared" si="92"/>
        <v>0.75277777777955635</v>
      </c>
      <c r="G1189" s="273">
        <f t="shared" si="93"/>
        <v>6.4944444444408873</v>
      </c>
      <c r="H1189" s="273">
        <f t="shared" si="90"/>
        <v>7.2472222222204437</v>
      </c>
      <c r="I1189" s="77">
        <f t="shared" si="94"/>
        <v>1.4878281858175137E-6</v>
      </c>
      <c r="J1189" s="229">
        <f t="shared" si="91"/>
        <v>1.0782621491102613E-5</v>
      </c>
    </row>
    <row r="1190" spans="1:10">
      <c r="A1190" s="30" t="s">
        <v>264</v>
      </c>
      <c r="B1190" s="63">
        <v>30.08</v>
      </c>
      <c r="C1190" s="219">
        <v>44943</v>
      </c>
      <c r="D1190" s="49">
        <v>44943.474305555559</v>
      </c>
      <c r="E1190" s="219">
        <v>44952</v>
      </c>
      <c r="F1190" s="273">
        <f t="shared" si="92"/>
        <v>0.73715277777955635</v>
      </c>
      <c r="G1190" s="273">
        <f t="shared" si="93"/>
        <v>8.5256944444408873</v>
      </c>
      <c r="H1190" s="273">
        <f t="shared" si="90"/>
        <v>9.2628472222204437</v>
      </c>
      <c r="I1190" s="77">
        <f t="shared" si="94"/>
        <v>2.8058853811530291E-6</v>
      </c>
      <c r="J1190" s="229">
        <f t="shared" si="91"/>
        <v>2.5990487608682286E-5</v>
      </c>
    </row>
    <row r="1191" spans="1:10">
      <c r="A1191" s="30" t="s">
        <v>264</v>
      </c>
      <c r="B1191" s="63">
        <v>16.2</v>
      </c>
      <c r="C1191" s="219">
        <v>44943</v>
      </c>
      <c r="D1191" s="49">
        <v>44943.474999999999</v>
      </c>
      <c r="E1191" s="219">
        <v>44952</v>
      </c>
      <c r="F1191" s="273">
        <f t="shared" si="92"/>
        <v>0.7374999999992724</v>
      </c>
      <c r="G1191" s="273">
        <f t="shared" si="93"/>
        <v>8.5250000000014552</v>
      </c>
      <c r="H1191" s="273">
        <f t="shared" si="90"/>
        <v>9.2625000000007276</v>
      </c>
      <c r="I1191" s="77">
        <f t="shared" si="94"/>
        <v>1.5111483768177882E-6</v>
      </c>
      <c r="J1191" s="229">
        <f t="shared" si="91"/>
        <v>1.3997011840275864E-5</v>
      </c>
    </row>
    <row r="1192" spans="1:10">
      <c r="A1192" s="30" t="s">
        <v>264</v>
      </c>
      <c r="B1192" s="63">
        <v>492.68</v>
      </c>
      <c r="C1192" s="219">
        <v>44943</v>
      </c>
      <c r="D1192" s="49">
        <v>44943.474999999999</v>
      </c>
      <c r="E1192" s="219">
        <v>44952</v>
      </c>
      <c r="F1192" s="273">
        <f t="shared" si="92"/>
        <v>0.7374999999992724</v>
      </c>
      <c r="G1192" s="273">
        <f t="shared" si="93"/>
        <v>8.5250000000014552</v>
      </c>
      <c r="H1192" s="273">
        <f t="shared" si="90"/>
        <v>9.2625000000007276</v>
      </c>
      <c r="I1192" s="77">
        <f t="shared" si="94"/>
        <v>4.5957566808060984E-5</v>
      </c>
      <c r="J1192" s="229">
        <f t="shared" si="91"/>
        <v>4.2568196255969831E-4</v>
      </c>
    </row>
    <row r="1193" spans="1:10">
      <c r="A1193" s="30" t="s">
        <v>264</v>
      </c>
      <c r="B1193" s="63">
        <v>29.39</v>
      </c>
      <c r="C1193" s="219">
        <v>44945</v>
      </c>
      <c r="D1193" s="49">
        <v>44945.506944444445</v>
      </c>
      <c r="E1193" s="219">
        <v>44952</v>
      </c>
      <c r="F1193" s="273">
        <f t="shared" si="92"/>
        <v>0.75347222222262644</v>
      </c>
      <c r="G1193" s="273">
        <f t="shared" si="93"/>
        <v>6.4930555555547471</v>
      </c>
      <c r="H1193" s="273">
        <f t="shared" si="90"/>
        <v>7.2465277777773736</v>
      </c>
      <c r="I1193" s="77">
        <f t="shared" si="94"/>
        <v>2.7415216539922716E-6</v>
      </c>
      <c r="J1193" s="229">
        <f t="shared" si="91"/>
        <v>1.9866512819033165E-5</v>
      </c>
    </row>
    <row r="1194" spans="1:10">
      <c r="A1194" s="30" t="s">
        <v>264</v>
      </c>
      <c r="B1194" s="63">
        <v>117.55</v>
      </c>
      <c r="C1194" s="219">
        <v>44942</v>
      </c>
      <c r="D1194" s="49">
        <v>44942.425000000003</v>
      </c>
      <c r="E1194" s="219">
        <v>44952</v>
      </c>
      <c r="F1194" s="273">
        <f t="shared" si="92"/>
        <v>0.71250000000145519</v>
      </c>
      <c r="G1194" s="273">
        <f t="shared" si="93"/>
        <v>9.5749999999970896</v>
      </c>
      <c r="H1194" s="273">
        <f t="shared" si="90"/>
        <v>10.287499999998545</v>
      </c>
      <c r="I1194" s="77">
        <f t="shared" si="94"/>
        <v>1.0965153808329074E-5</v>
      </c>
      <c r="J1194" s="229">
        <f t="shared" si="91"/>
        <v>1.1280401980316938E-4</v>
      </c>
    </row>
    <row r="1195" spans="1:10">
      <c r="A1195" s="30" t="s">
        <v>264</v>
      </c>
      <c r="B1195" s="63">
        <v>25509.759999999998</v>
      </c>
      <c r="C1195" s="219">
        <v>44943</v>
      </c>
      <c r="D1195" s="49">
        <v>44943.475694444445</v>
      </c>
      <c r="E1195" s="219">
        <v>44952</v>
      </c>
      <c r="F1195" s="273">
        <f t="shared" si="92"/>
        <v>0.73784722222262644</v>
      </c>
      <c r="G1195" s="273">
        <f t="shared" si="93"/>
        <v>8.5243055555547471</v>
      </c>
      <c r="H1195" s="273">
        <f t="shared" si="90"/>
        <v>9.2621527777773736</v>
      </c>
      <c r="I1195" s="77">
        <f t="shared" si="94"/>
        <v>2.3795699022846504E-3</v>
      </c>
      <c r="J1195" s="229">
        <f t="shared" si="91"/>
        <v>2.2039939980361207E-2</v>
      </c>
    </row>
    <row r="1196" spans="1:10">
      <c r="A1196" s="30" t="s">
        <v>264</v>
      </c>
      <c r="B1196" s="63">
        <v>7.54</v>
      </c>
      <c r="C1196" s="219">
        <v>44943</v>
      </c>
      <c r="D1196" s="49">
        <v>44943.476388888892</v>
      </c>
      <c r="E1196" s="219">
        <v>44952</v>
      </c>
      <c r="F1196" s="273">
        <f t="shared" si="92"/>
        <v>0.73819444444598048</v>
      </c>
      <c r="G1196" s="273">
        <f t="shared" si="93"/>
        <v>8.523611111108039</v>
      </c>
      <c r="H1196" s="273">
        <f t="shared" si="90"/>
        <v>9.2618055555540195</v>
      </c>
      <c r="I1196" s="77">
        <f t="shared" si="94"/>
        <v>7.033369605682792E-7</v>
      </c>
      <c r="J1196" s="229">
        <f t="shared" si="91"/>
        <v>6.5141701688177667E-6</v>
      </c>
    </row>
    <row r="1197" spans="1:10">
      <c r="A1197" s="30" t="s">
        <v>264</v>
      </c>
      <c r="B1197" s="63">
        <v>116.95</v>
      </c>
      <c r="C1197" s="219">
        <v>44945</v>
      </c>
      <c r="D1197" s="49">
        <v>44945.507638888892</v>
      </c>
      <c r="E1197" s="219">
        <v>44952</v>
      </c>
      <c r="F1197" s="273">
        <f t="shared" si="92"/>
        <v>0.75381944444598048</v>
      </c>
      <c r="G1197" s="273">
        <f t="shared" si="93"/>
        <v>6.492361111108039</v>
      </c>
      <c r="H1197" s="273">
        <f t="shared" si="90"/>
        <v>7.2461805555540195</v>
      </c>
      <c r="I1197" s="77">
        <f t="shared" si="94"/>
        <v>1.0909185349928416E-5</v>
      </c>
      <c r="J1197" s="229">
        <f t="shared" si="91"/>
        <v>7.904992675958606E-5</v>
      </c>
    </row>
    <row r="1198" spans="1:10">
      <c r="A1198" s="30" t="s">
        <v>264</v>
      </c>
      <c r="B1198" s="63">
        <v>29.43</v>
      </c>
      <c r="C1198" s="219">
        <v>44945</v>
      </c>
      <c r="D1198" s="49">
        <v>44945.507638888892</v>
      </c>
      <c r="E1198" s="219">
        <v>44952</v>
      </c>
      <c r="F1198" s="273">
        <f t="shared" si="92"/>
        <v>0.75381944444598048</v>
      </c>
      <c r="G1198" s="273">
        <f t="shared" si="93"/>
        <v>6.492361111108039</v>
      </c>
      <c r="H1198" s="273">
        <f t="shared" si="90"/>
        <v>7.2461805555540195</v>
      </c>
      <c r="I1198" s="77">
        <f t="shared" si="94"/>
        <v>2.7452528845523154E-6</v>
      </c>
      <c r="J1198" s="229">
        <f t="shared" si="91"/>
        <v>1.989259807212157E-5</v>
      </c>
    </row>
    <row r="1199" spans="1:10">
      <c r="A1199" s="30" t="s">
        <v>264</v>
      </c>
      <c r="B1199" s="63">
        <v>24913.27</v>
      </c>
      <c r="C1199" s="219">
        <v>44943</v>
      </c>
      <c r="D1199" s="49">
        <v>44943.477083333331</v>
      </c>
      <c r="E1199" s="219">
        <v>44952</v>
      </c>
      <c r="F1199" s="273">
        <f t="shared" si="92"/>
        <v>0.73854166666569654</v>
      </c>
      <c r="G1199" s="273">
        <f t="shared" si="93"/>
        <v>8.5229166666686069</v>
      </c>
      <c r="H1199" s="273">
        <f t="shared" si="90"/>
        <v>9.2614583333343035</v>
      </c>
      <c r="I1199" s="77">
        <f t="shared" si="94"/>
        <v>2.3239288593656358E-3</v>
      </c>
      <c r="J1199" s="229">
        <f t="shared" si="91"/>
        <v>2.152297030064795E-2</v>
      </c>
    </row>
    <row r="1200" spans="1:10">
      <c r="A1200" s="30" t="s">
        <v>264</v>
      </c>
      <c r="B1200" s="63">
        <v>26862.91</v>
      </c>
      <c r="C1200" s="219">
        <v>44945</v>
      </c>
      <c r="D1200" s="49">
        <v>44945.508333333331</v>
      </c>
      <c r="E1200" s="219">
        <v>44952</v>
      </c>
      <c r="F1200" s="273">
        <f t="shared" si="92"/>
        <v>0.75416666666569654</v>
      </c>
      <c r="G1200" s="273">
        <f t="shared" si="93"/>
        <v>6.4916666666686069</v>
      </c>
      <c r="H1200" s="273">
        <f t="shared" si="90"/>
        <v>7.2458333333343035</v>
      </c>
      <c r="I1200" s="77">
        <f t="shared" si="94"/>
        <v>2.5057927680927367E-3</v>
      </c>
      <c r="J1200" s="229">
        <f t="shared" si="91"/>
        <v>1.8156556765474386E-2</v>
      </c>
    </row>
    <row r="1201" spans="1:10">
      <c r="A1201" s="30" t="s">
        <v>264</v>
      </c>
      <c r="B1201" s="63">
        <v>7.73</v>
      </c>
      <c r="C1201" s="219">
        <v>44945</v>
      </c>
      <c r="D1201" s="49">
        <v>44945.508333333331</v>
      </c>
      <c r="E1201" s="219">
        <v>44952</v>
      </c>
      <c r="F1201" s="273">
        <f t="shared" si="92"/>
        <v>0.75416666666569654</v>
      </c>
      <c r="G1201" s="273">
        <f t="shared" si="93"/>
        <v>6.4916666666686069</v>
      </c>
      <c r="H1201" s="273">
        <f t="shared" si="90"/>
        <v>7.2458333333343035</v>
      </c>
      <c r="I1201" s="77">
        <f t="shared" si="94"/>
        <v>7.210603057284879E-7</v>
      </c>
      <c r="J1201" s="229">
        <f t="shared" si="91"/>
        <v>5.2246827985917014E-6</v>
      </c>
    </row>
    <row r="1202" spans="1:10">
      <c r="A1202" s="30" t="s">
        <v>264</v>
      </c>
      <c r="B1202" s="63">
        <v>192.04</v>
      </c>
      <c r="C1202" s="219">
        <v>44945</v>
      </c>
      <c r="D1202" s="49">
        <v>44945.508333333331</v>
      </c>
      <c r="E1202" s="219">
        <v>44952</v>
      </c>
      <c r="F1202" s="273">
        <f t="shared" si="92"/>
        <v>0.75416666666569654</v>
      </c>
      <c r="G1202" s="273">
        <f t="shared" si="93"/>
        <v>6.4916666666686069</v>
      </c>
      <c r="H1202" s="273">
        <f t="shared" si="90"/>
        <v>7.2458333333343035</v>
      </c>
      <c r="I1202" s="77">
        <f t="shared" si="94"/>
        <v>1.7913637918770866E-5</v>
      </c>
      <c r="J1202" s="229">
        <f t="shared" si="91"/>
        <v>1.2979923475311129E-4</v>
      </c>
    </row>
    <row r="1203" spans="1:10">
      <c r="A1203" s="30" t="s">
        <v>264</v>
      </c>
      <c r="B1203" s="63">
        <v>186.42</v>
      </c>
      <c r="C1203" s="219">
        <v>44943</v>
      </c>
      <c r="D1203" s="49">
        <v>44943.477777777778</v>
      </c>
      <c r="E1203" s="219">
        <v>44952</v>
      </c>
      <c r="F1203" s="273">
        <f t="shared" si="92"/>
        <v>0.73888888888905058</v>
      </c>
      <c r="G1203" s="273">
        <f t="shared" si="93"/>
        <v>8.5222222222218988</v>
      </c>
      <c r="H1203" s="273">
        <f t="shared" si="90"/>
        <v>9.2611111111109494</v>
      </c>
      <c r="I1203" s="77">
        <f t="shared" si="94"/>
        <v>1.7389400025084694E-5</v>
      </c>
      <c r="J1203" s="229">
        <f t="shared" si="91"/>
        <v>1.610451657878649E-4</v>
      </c>
    </row>
    <row r="1204" spans="1:10">
      <c r="A1204" s="30" t="s">
        <v>264</v>
      </c>
      <c r="B1204" s="63">
        <v>116.33</v>
      </c>
      <c r="C1204" s="219">
        <v>44943</v>
      </c>
      <c r="D1204" s="49">
        <v>44943.477777777778</v>
      </c>
      <c r="E1204" s="219">
        <v>44952</v>
      </c>
      <c r="F1204" s="273">
        <f t="shared" si="92"/>
        <v>0.73888888888905058</v>
      </c>
      <c r="G1204" s="273">
        <f t="shared" si="93"/>
        <v>8.5222222222218988</v>
      </c>
      <c r="H1204" s="273">
        <f t="shared" si="90"/>
        <v>9.2611111111109494</v>
      </c>
      <c r="I1204" s="77">
        <f t="shared" si="94"/>
        <v>1.0851351276247736E-5</v>
      </c>
      <c r="J1204" s="229">
        <f t="shared" si="91"/>
        <v>1.0049556987502589E-4</v>
      </c>
    </row>
    <row r="1205" spans="1:10">
      <c r="A1205" s="30" t="s">
        <v>264</v>
      </c>
      <c r="B1205" s="63">
        <v>191.86</v>
      </c>
      <c r="C1205" s="219">
        <v>44943</v>
      </c>
      <c r="D1205" s="49">
        <v>44943.477777777778</v>
      </c>
      <c r="E1205" s="219">
        <v>44952</v>
      </c>
      <c r="F1205" s="273">
        <f t="shared" si="92"/>
        <v>0.73888888888905058</v>
      </c>
      <c r="G1205" s="273">
        <f t="shared" si="93"/>
        <v>8.5222222222218988</v>
      </c>
      <c r="H1205" s="273">
        <f t="shared" si="90"/>
        <v>9.2611111111109494</v>
      </c>
      <c r="I1205" s="77">
        <f t="shared" si="94"/>
        <v>1.7896847381250671E-5</v>
      </c>
      <c r="J1205" s="229">
        <f t="shared" si="91"/>
        <v>1.6574469213635748E-4</v>
      </c>
    </row>
    <row r="1206" spans="1:10">
      <c r="A1206" s="30" t="s">
        <v>264</v>
      </c>
      <c r="B1206" s="63">
        <v>491.31</v>
      </c>
      <c r="C1206" s="219">
        <v>44945</v>
      </c>
      <c r="D1206" s="49">
        <v>44945.509027777778</v>
      </c>
      <c r="E1206" s="219">
        <v>44952</v>
      </c>
      <c r="F1206" s="273">
        <f t="shared" si="92"/>
        <v>0.75451388888905058</v>
      </c>
      <c r="G1206" s="273">
        <f t="shared" si="93"/>
        <v>6.4909722222218988</v>
      </c>
      <c r="H1206" s="273">
        <f t="shared" si="90"/>
        <v>7.2454861111109494</v>
      </c>
      <c r="I1206" s="77">
        <f t="shared" si="94"/>
        <v>4.5829772161379478E-5</v>
      </c>
      <c r="J1206" s="229">
        <f t="shared" si="91"/>
        <v>3.3205897767065427E-4</v>
      </c>
    </row>
    <row r="1207" spans="1:10">
      <c r="A1207" s="30" t="s">
        <v>264</v>
      </c>
      <c r="B1207" s="63">
        <v>192.63</v>
      </c>
      <c r="C1207" s="219">
        <v>44942</v>
      </c>
      <c r="D1207" s="49">
        <v>44942.438888888886</v>
      </c>
      <c r="E1207" s="219">
        <v>44952</v>
      </c>
      <c r="F1207" s="273">
        <f t="shared" si="92"/>
        <v>0.7194444444430701</v>
      </c>
      <c r="G1207" s="273">
        <f t="shared" si="93"/>
        <v>9.5611111111138598</v>
      </c>
      <c r="H1207" s="273">
        <f t="shared" si="90"/>
        <v>10.28055555555693</v>
      </c>
      <c r="I1207" s="77">
        <f t="shared" si="94"/>
        <v>1.7968673569531515E-5</v>
      </c>
      <c r="J1207" s="229">
        <f t="shared" si="91"/>
        <v>1.8472794689123619E-4</v>
      </c>
    </row>
    <row r="1208" spans="1:10">
      <c r="A1208" s="30" t="s">
        <v>264</v>
      </c>
      <c r="B1208" s="63">
        <v>193.88</v>
      </c>
      <c r="C1208" s="219">
        <v>44942</v>
      </c>
      <c r="D1208" s="49">
        <v>44942.438888888886</v>
      </c>
      <c r="E1208" s="219">
        <v>44952</v>
      </c>
      <c r="F1208" s="273">
        <f t="shared" si="92"/>
        <v>0.7194444444430701</v>
      </c>
      <c r="G1208" s="273">
        <f t="shared" si="93"/>
        <v>9.5611111111138598</v>
      </c>
      <c r="H1208" s="273">
        <f t="shared" si="90"/>
        <v>10.28055555555693</v>
      </c>
      <c r="I1208" s="77">
        <f t="shared" si="94"/>
        <v>1.8085274524532888E-5</v>
      </c>
      <c r="J1208" s="229">
        <f t="shared" si="91"/>
        <v>1.8592666948695879E-4</v>
      </c>
    </row>
    <row r="1209" spans="1:10">
      <c r="A1209" s="30" t="s">
        <v>264</v>
      </c>
      <c r="B1209" s="63">
        <v>7.52</v>
      </c>
      <c r="C1209" s="219">
        <v>44943</v>
      </c>
      <c r="D1209" s="49">
        <v>44943.479166666664</v>
      </c>
      <c r="E1209" s="219">
        <v>44952</v>
      </c>
      <c r="F1209" s="273">
        <f t="shared" si="92"/>
        <v>0.73958333333212067</v>
      </c>
      <c r="G1209" s="273">
        <f t="shared" si="93"/>
        <v>8.5208333333357587</v>
      </c>
      <c r="H1209" s="273">
        <f t="shared" si="90"/>
        <v>9.2604166666678793</v>
      </c>
      <c r="I1209" s="77">
        <f t="shared" si="94"/>
        <v>7.0147134528825728E-7</v>
      </c>
      <c r="J1209" s="229">
        <f t="shared" si="91"/>
        <v>6.4959169370973163E-6</v>
      </c>
    </row>
    <row r="1210" spans="1:10">
      <c r="A1210" s="30" t="s">
        <v>264</v>
      </c>
      <c r="B1210" s="63">
        <v>16.59</v>
      </c>
      <c r="C1210" s="219">
        <v>44945</v>
      </c>
      <c r="D1210" s="49">
        <v>44945.510416666664</v>
      </c>
      <c r="E1210" s="219">
        <v>44952</v>
      </c>
      <c r="F1210" s="273">
        <f t="shared" si="92"/>
        <v>0.75520833333212067</v>
      </c>
      <c r="G1210" s="273">
        <f t="shared" si="93"/>
        <v>6.4895833333357587</v>
      </c>
      <c r="H1210" s="273">
        <f t="shared" si="90"/>
        <v>7.2447916666678793</v>
      </c>
      <c r="I1210" s="77">
        <f t="shared" si="94"/>
        <v>1.5475278747782165E-6</v>
      </c>
      <c r="J1210" s="229">
        <f t="shared" si="91"/>
        <v>1.1211517051129476E-5</v>
      </c>
    </row>
    <row r="1211" spans="1:10">
      <c r="A1211" s="30" t="s">
        <v>264</v>
      </c>
      <c r="B1211" s="63">
        <v>30.23</v>
      </c>
      <c r="C1211" s="219">
        <v>44945</v>
      </c>
      <c r="D1211" s="49">
        <v>44945.510416666664</v>
      </c>
      <c r="E1211" s="219">
        <v>44952</v>
      </c>
      <c r="F1211" s="273">
        <f t="shared" si="92"/>
        <v>0.75520833333212067</v>
      </c>
      <c r="G1211" s="273">
        <f t="shared" si="93"/>
        <v>6.4895833333357587</v>
      </c>
      <c r="H1211" s="273">
        <f t="shared" si="90"/>
        <v>7.2447916666678793</v>
      </c>
      <c r="I1211" s="77">
        <f t="shared" si="94"/>
        <v>2.8198774957531936E-6</v>
      </c>
      <c r="J1211" s="229">
        <f t="shared" si="91"/>
        <v>2.0429424982257024E-5</v>
      </c>
    </row>
    <row r="1212" spans="1:10">
      <c r="A1212" s="30" t="s">
        <v>264</v>
      </c>
      <c r="B1212" s="63">
        <v>25333.48</v>
      </c>
      <c r="C1212" s="219">
        <v>44942</v>
      </c>
      <c r="D1212" s="49">
        <v>44942.442361111112</v>
      </c>
      <c r="E1212" s="219">
        <v>44952</v>
      </c>
      <c r="F1212" s="273">
        <f t="shared" si="92"/>
        <v>0.72118055555620231</v>
      </c>
      <c r="G1212" s="273">
        <f t="shared" si="93"/>
        <v>9.5576388888875954</v>
      </c>
      <c r="H1212" s="273">
        <f t="shared" si="90"/>
        <v>10.278819444443798</v>
      </c>
      <c r="I1212" s="77">
        <f t="shared" si="94"/>
        <v>2.363126369206537E-3</v>
      </c>
      <c r="J1212" s="229">
        <f t="shared" si="91"/>
        <v>2.4290149273478025E-2</v>
      </c>
    </row>
    <row r="1213" spans="1:10">
      <c r="A1213" s="30" t="s">
        <v>264</v>
      </c>
      <c r="B1213" s="63">
        <v>488.64</v>
      </c>
      <c r="C1213" s="219">
        <v>44943</v>
      </c>
      <c r="D1213" s="49">
        <v>44943.479861111111</v>
      </c>
      <c r="E1213" s="219">
        <v>44952</v>
      </c>
      <c r="F1213" s="273">
        <f t="shared" si="92"/>
        <v>0.73993055555547471</v>
      </c>
      <c r="G1213" s="273">
        <f t="shared" si="93"/>
        <v>8.5201388888890506</v>
      </c>
      <c r="H1213" s="273">
        <f t="shared" si="90"/>
        <v>9.2600694444445253</v>
      </c>
      <c r="I1213" s="77">
        <f t="shared" si="94"/>
        <v>4.5580712521496544E-5</v>
      </c>
      <c r="J1213" s="229">
        <f t="shared" si="91"/>
        <v>4.2208056327632014E-4</v>
      </c>
    </row>
    <row r="1214" spans="1:10">
      <c r="A1214" s="30" t="s">
        <v>264</v>
      </c>
      <c r="B1214" s="63">
        <v>116.34</v>
      </c>
      <c r="C1214" s="219">
        <v>44943</v>
      </c>
      <c r="D1214" s="49">
        <v>44943.479861111111</v>
      </c>
      <c r="E1214" s="219">
        <v>44952</v>
      </c>
      <c r="F1214" s="273">
        <f t="shared" si="92"/>
        <v>0.73993055555547471</v>
      </c>
      <c r="G1214" s="273">
        <f t="shared" si="93"/>
        <v>8.5201388888890506</v>
      </c>
      <c r="H1214" s="273">
        <f t="shared" si="90"/>
        <v>9.2600694444445253</v>
      </c>
      <c r="I1214" s="77">
        <f t="shared" si="94"/>
        <v>1.0852284083887747E-5</v>
      </c>
      <c r="J1214" s="229">
        <f t="shared" si="91"/>
        <v>1.0049290424764056E-4</v>
      </c>
    </row>
    <row r="1215" spans="1:10">
      <c r="A1215" s="30" t="s">
        <v>264</v>
      </c>
      <c r="B1215" s="63">
        <v>187.91</v>
      </c>
      <c r="C1215" s="219">
        <v>44945</v>
      </c>
      <c r="D1215" s="49">
        <v>44945.510416666664</v>
      </c>
      <c r="E1215" s="219">
        <v>44952</v>
      </c>
      <c r="F1215" s="273">
        <f t="shared" si="92"/>
        <v>0.75520833333212067</v>
      </c>
      <c r="G1215" s="273">
        <f t="shared" si="93"/>
        <v>6.4895833333357587</v>
      </c>
      <c r="H1215" s="273">
        <f t="shared" si="90"/>
        <v>7.2447916666678793</v>
      </c>
      <c r="I1215" s="77">
        <f t="shared" si="94"/>
        <v>1.7528388363446334E-5</v>
      </c>
      <c r="J1215" s="229">
        <f t="shared" si="91"/>
        <v>1.2698952194561424E-4</v>
      </c>
    </row>
    <row r="1216" spans="1:10">
      <c r="A1216" s="30" t="s">
        <v>264</v>
      </c>
      <c r="B1216" s="63">
        <v>7.55</v>
      </c>
      <c r="C1216" s="219">
        <v>44945</v>
      </c>
      <c r="D1216" s="49">
        <v>44945.511111111111</v>
      </c>
      <c r="E1216" s="219">
        <v>44952</v>
      </c>
      <c r="F1216" s="273">
        <f t="shared" si="92"/>
        <v>0.75555555555547471</v>
      </c>
      <c r="G1216" s="273">
        <f t="shared" si="93"/>
        <v>6.4888888888890506</v>
      </c>
      <c r="H1216" s="273">
        <f t="shared" si="90"/>
        <v>7.2444444444445253</v>
      </c>
      <c r="I1216" s="77">
        <f t="shared" si="94"/>
        <v>7.0426976820829016E-7</v>
      </c>
      <c r="J1216" s="229">
        <f t="shared" si="91"/>
        <v>5.102043209686781E-6</v>
      </c>
    </row>
    <row r="1217" spans="1:10">
      <c r="A1217" s="30" t="s">
        <v>264</v>
      </c>
      <c r="B1217" s="63">
        <v>26143.08</v>
      </c>
      <c r="C1217" s="219">
        <v>44942</v>
      </c>
      <c r="D1217" s="49">
        <v>44942.443749999999</v>
      </c>
      <c r="E1217" s="219">
        <v>44952</v>
      </c>
      <c r="F1217" s="273">
        <f t="shared" si="92"/>
        <v>0.7218749999992724</v>
      </c>
      <c r="G1217" s="273">
        <f t="shared" si="93"/>
        <v>9.5562500000014552</v>
      </c>
      <c r="H1217" s="273">
        <f t="shared" si="90"/>
        <v>10.278125000000728</v>
      </c>
      <c r="I1217" s="77">
        <f t="shared" si="94"/>
        <v>2.4386464757418262E-3</v>
      </c>
      <c r="J1217" s="229">
        <f t="shared" si="91"/>
        <v>2.5064713308485732E-2</v>
      </c>
    </row>
    <row r="1218" spans="1:10">
      <c r="A1218" s="30" t="s">
        <v>264</v>
      </c>
      <c r="B1218" s="63">
        <v>25926.06</v>
      </c>
      <c r="C1218" s="219">
        <v>44944</v>
      </c>
      <c r="D1218" s="49">
        <v>44944.487500000003</v>
      </c>
      <c r="E1218" s="219">
        <v>44952</v>
      </c>
      <c r="F1218" s="273">
        <f t="shared" si="92"/>
        <v>0.74375000000145519</v>
      </c>
      <c r="G1218" s="273">
        <f t="shared" si="93"/>
        <v>7.5124999999970896</v>
      </c>
      <c r="H1218" s="273">
        <f t="shared" ref="H1218:H1275" si="95">SUM(F1218:G1218)</f>
        <v>8.2562499999985448</v>
      </c>
      <c r="I1218" s="77">
        <f t="shared" si="94"/>
        <v>2.4184026843383079E-3</v>
      </c>
      <c r="J1218" s="229">
        <f t="shared" ref="J1218:J1275" si="96">+H1218*I1218</f>
        <v>1.9966937162564636E-2</v>
      </c>
    </row>
    <row r="1219" spans="1:10">
      <c r="A1219" s="30" t="s">
        <v>264</v>
      </c>
      <c r="B1219" s="63">
        <v>26254.83</v>
      </c>
      <c r="C1219" s="219">
        <v>44945</v>
      </c>
      <c r="D1219" s="49">
        <v>44945.511805555558</v>
      </c>
      <c r="E1219" s="219">
        <v>44952</v>
      </c>
      <c r="F1219" s="273">
        <f t="shared" ref="F1219:F1276" si="97">(D1219-C1219+1)/2</f>
        <v>0.75590277777882875</v>
      </c>
      <c r="G1219" s="273">
        <f t="shared" ref="G1219:G1276" si="98">E1219-D1219</f>
        <v>6.4881944444423425</v>
      </c>
      <c r="H1219" s="273">
        <f t="shared" si="95"/>
        <v>7.2440972222211713</v>
      </c>
      <c r="I1219" s="77">
        <f t="shared" si="94"/>
        <v>2.4490706011189491E-3</v>
      </c>
      <c r="J1219" s="229">
        <f t="shared" si="96"/>
        <v>1.7741305538589314E-2</v>
      </c>
    </row>
    <row r="1220" spans="1:10">
      <c r="A1220" s="30" t="s">
        <v>264</v>
      </c>
      <c r="B1220" s="63">
        <v>15.07</v>
      </c>
      <c r="C1220" s="219">
        <v>44939</v>
      </c>
      <c r="D1220" s="49">
        <v>44940.588888888888</v>
      </c>
      <c r="E1220" s="219">
        <v>44952</v>
      </c>
      <c r="F1220" s="273">
        <f t="shared" si="97"/>
        <v>1.2944444444437977</v>
      </c>
      <c r="G1220" s="273">
        <f t="shared" si="98"/>
        <v>11.411111111112405</v>
      </c>
      <c r="H1220" s="273">
        <f t="shared" si="95"/>
        <v>12.705555555556202</v>
      </c>
      <c r="I1220" s="77">
        <f t="shared" si="94"/>
        <v>1.4057411134965475E-6</v>
      </c>
      <c r="J1220" s="229">
        <f t="shared" si="96"/>
        <v>1.786072181425982E-5</v>
      </c>
    </row>
    <row r="1221" spans="1:10">
      <c r="A1221" s="30" t="s">
        <v>264</v>
      </c>
      <c r="B1221" s="63">
        <v>458.56</v>
      </c>
      <c r="C1221" s="219">
        <v>44939</v>
      </c>
      <c r="D1221" s="49">
        <v>44940.588888888888</v>
      </c>
      <c r="E1221" s="219">
        <v>44952</v>
      </c>
      <c r="F1221" s="273">
        <f t="shared" si="97"/>
        <v>1.2944444444437977</v>
      </c>
      <c r="G1221" s="273">
        <f t="shared" si="98"/>
        <v>11.411111111112405</v>
      </c>
      <c r="H1221" s="273">
        <f t="shared" si="95"/>
        <v>12.705555555556202</v>
      </c>
      <c r="I1221" s="77">
        <f t="shared" si="94"/>
        <v>4.2774827140343517E-5</v>
      </c>
      <c r="J1221" s="229">
        <f t="shared" si="96"/>
        <v>5.4347794261094774E-4</v>
      </c>
    </row>
    <row r="1222" spans="1:10">
      <c r="A1222" s="30" t="s">
        <v>264</v>
      </c>
      <c r="B1222" s="63">
        <v>174.97</v>
      </c>
      <c r="C1222" s="219">
        <v>44939</v>
      </c>
      <c r="D1222" s="49">
        <v>44940.588888888888</v>
      </c>
      <c r="E1222" s="219">
        <v>44952</v>
      </c>
      <c r="F1222" s="273">
        <f t="shared" si="97"/>
        <v>1.2944444444437977</v>
      </c>
      <c r="G1222" s="273">
        <f t="shared" si="98"/>
        <v>11.411111111112405</v>
      </c>
      <c r="H1222" s="273">
        <f t="shared" si="95"/>
        <v>12.705555555556202</v>
      </c>
      <c r="I1222" s="77">
        <f t="shared" si="94"/>
        <v>1.6321335277272124E-5</v>
      </c>
      <c r="J1222" s="229">
        <f t="shared" si="96"/>
        <v>2.0737163210624027E-4</v>
      </c>
    </row>
    <row r="1223" spans="1:10">
      <c r="A1223" s="30" t="s">
        <v>264</v>
      </c>
      <c r="B1223" s="63">
        <v>116.89</v>
      </c>
      <c r="C1223" s="219">
        <v>44942</v>
      </c>
      <c r="D1223" s="49">
        <v>44942.444444444445</v>
      </c>
      <c r="E1223" s="219">
        <v>44952</v>
      </c>
      <c r="F1223" s="273">
        <f t="shared" si="97"/>
        <v>0.72222222222262644</v>
      </c>
      <c r="G1223" s="273">
        <f t="shared" si="98"/>
        <v>9.5555555555547471</v>
      </c>
      <c r="H1223" s="273">
        <f t="shared" si="95"/>
        <v>10.277777777777374</v>
      </c>
      <c r="I1223" s="77">
        <f t="shared" si="94"/>
        <v>1.0903588504088351E-5</v>
      </c>
      <c r="J1223" s="229">
        <f t="shared" si="96"/>
        <v>1.1206465962534808E-4</v>
      </c>
    </row>
    <row r="1224" spans="1:10">
      <c r="A1224" s="30" t="s">
        <v>264</v>
      </c>
      <c r="B1224" s="63">
        <v>29.51</v>
      </c>
      <c r="C1224" s="219">
        <v>44944</v>
      </c>
      <c r="D1224" s="49">
        <v>44944.487500000003</v>
      </c>
      <c r="E1224" s="219">
        <v>44952</v>
      </c>
      <c r="F1224" s="273">
        <f t="shared" si="97"/>
        <v>0.74375000000145519</v>
      </c>
      <c r="G1224" s="273">
        <f t="shared" si="98"/>
        <v>7.5124999999970896</v>
      </c>
      <c r="H1224" s="273">
        <f t="shared" si="95"/>
        <v>8.2562499999985448</v>
      </c>
      <c r="I1224" s="77">
        <f t="shared" si="94"/>
        <v>2.7527153456724035E-6</v>
      </c>
      <c r="J1224" s="229">
        <f t="shared" si="96"/>
        <v>2.2727106072703776E-5</v>
      </c>
    </row>
    <row r="1225" spans="1:10">
      <c r="A1225" s="30" t="s">
        <v>264</v>
      </c>
      <c r="B1225" s="63">
        <v>116.58</v>
      </c>
      <c r="C1225" s="219">
        <v>44944</v>
      </c>
      <c r="D1225" s="49">
        <v>44944.488194444442</v>
      </c>
      <c r="E1225" s="219">
        <v>44952</v>
      </c>
      <c r="F1225" s="273">
        <f t="shared" si="97"/>
        <v>0.74409722222117125</v>
      </c>
      <c r="G1225" s="273">
        <f t="shared" si="98"/>
        <v>7.5118055555576575</v>
      </c>
      <c r="H1225" s="273">
        <f t="shared" si="95"/>
        <v>8.2559027777788287</v>
      </c>
      <c r="I1225" s="77">
        <f t="shared" si="94"/>
        <v>1.0874671467248009E-5</v>
      </c>
      <c r="J1225" s="229">
        <f t="shared" si="96"/>
        <v>8.9780230373885005E-5</v>
      </c>
    </row>
    <row r="1226" spans="1:10">
      <c r="A1226" s="30" t="s">
        <v>264</v>
      </c>
      <c r="B1226" s="63">
        <v>188.95</v>
      </c>
      <c r="C1226" s="219">
        <v>44945</v>
      </c>
      <c r="D1226" s="49">
        <v>44945.512499999997</v>
      </c>
      <c r="E1226" s="219">
        <v>44952</v>
      </c>
      <c r="F1226" s="273">
        <f t="shared" si="97"/>
        <v>0.75624999999854481</v>
      </c>
      <c r="G1226" s="273">
        <f t="shared" si="98"/>
        <v>6.4875000000029104</v>
      </c>
      <c r="H1226" s="273">
        <f t="shared" si="95"/>
        <v>7.2437500000014552</v>
      </c>
      <c r="I1226" s="77">
        <f t="shared" ref="I1226:I1289" si="99">+B1226/B$3693</f>
        <v>1.7625400358007473E-5</v>
      </c>
      <c r="J1226" s="229">
        <f t="shared" si="96"/>
        <v>1.2767399384334228E-4</v>
      </c>
    </row>
    <row r="1227" spans="1:10">
      <c r="A1227" s="30" t="s">
        <v>264</v>
      </c>
      <c r="B1227" s="63">
        <v>502.25</v>
      </c>
      <c r="C1227" s="219">
        <v>44945</v>
      </c>
      <c r="D1227" s="49">
        <v>44945.513194444444</v>
      </c>
      <c r="E1227" s="219">
        <v>44952</v>
      </c>
      <c r="F1227" s="273">
        <f t="shared" si="97"/>
        <v>0.75659722222189885</v>
      </c>
      <c r="G1227" s="273">
        <f t="shared" si="98"/>
        <v>6.4868055555562023</v>
      </c>
      <c r="H1227" s="273">
        <f t="shared" si="95"/>
        <v>7.2434027777781012</v>
      </c>
      <c r="I1227" s="77">
        <f t="shared" si="99"/>
        <v>4.6850263719551493E-5</v>
      </c>
      <c r="J1227" s="229">
        <f t="shared" si="96"/>
        <v>3.3935533036583588E-4</v>
      </c>
    </row>
    <row r="1228" spans="1:10">
      <c r="A1228" s="30" t="s">
        <v>264</v>
      </c>
      <c r="B1228" s="63">
        <v>26216.61</v>
      </c>
      <c r="C1228" s="219">
        <v>44945</v>
      </c>
      <c r="D1228" s="49">
        <v>44945.513888888891</v>
      </c>
      <c r="E1228" s="219">
        <v>44952</v>
      </c>
      <c r="F1228" s="273">
        <f t="shared" si="97"/>
        <v>0.75694444444525288</v>
      </c>
      <c r="G1228" s="273">
        <f t="shared" si="98"/>
        <v>6.4861111111094942</v>
      </c>
      <c r="H1228" s="273">
        <f t="shared" si="95"/>
        <v>7.2430555555547471</v>
      </c>
      <c r="I1228" s="77">
        <f t="shared" si="99"/>
        <v>2.4455054103188268E-3</v>
      </c>
      <c r="J1228" s="229">
        <f t="shared" si="96"/>
        <v>1.7712931548348972E-2</v>
      </c>
    </row>
    <row r="1229" spans="1:10">
      <c r="A1229" s="30" t="s">
        <v>265</v>
      </c>
      <c r="B1229" s="63">
        <v>28.72</v>
      </c>
      <c r="C1229" s="219">
        <v>44942</v>
      </c>
      <c r="D1229" s="49">
        <v>44942.467361111114</v>
      </c>
      <c r="E1229" s="219">
        <v>44956</v>
      </c>
      <c r="F1229" s="273">
        <f t="shared" si="97"/>
        <v>0.7336805555569299</v>
      </c>
      <c r="G1229" s="273">
        <f t="shared" si="98"/>
        <v>13.53263888888614</v>
      </c>
      <c r="H1229" s="273">
        <f t="shared" si="95"/>
        <v>14.26631944444307</v>
      </c>
      <c r="I1229" s="77">
        <f t="shared" si="99"/>
        <v>2.6790235421115358E-6</v>
      </c>
      <c r="J1229" s="229">
        <f t="shared" si="96"/>
        <v>3.8219805650946551E-5</v>
      </c>
    </row>
    <row r="1230" spans="1:10">
      <c r="A1230" s="30" t="s">
        <v>265</v>
      </c>
      <c r="B1230" s="63">
        <v>183.15</v>
      </c>
      <c r="C1230" s="219">
        <v>44942</v>
      </c>
      <c r="D1230" s="49">
        <v>44942.46875</v>
      </c>
      <c r="E1230" s="219">
        <v>44956</v>
      </c>
      <c r="F1230" s="273">
        <f t="shared" si="97"/>
        <v>0.734375</v>
      </c>
      <c r="G1230" s="273">
        <f t="shared" si="98"/>
        <v>13.53125</v>
      </c>
      <c r="H1230" s="273">
        <f t="shared" si="95"/>
        <v>14.265625</v>
      </c>
      <c r="I1230" s="77">
        <f t="shared" si="99"/>
        <v>1.7084371926801105E-5</v>
      </c>
      <c r="J1230" s="229">
        <f t="shared" si="96"/>
        <v>2.4371924326827202E-4</v>
      </c>
    </row>
    <row r="1231" spans="1:10">
      <c r="A1231" s="30" t="s">
        <v>264</v>
      </c>
      <c r="B1231" s="63">
        <v>29.5</v>
      </c>
      <c r="C1231" s="219">
        <v>44951</v>
      </c>
      <c r="D1231" s="49">
        <v>44951.42291666667</v>
      </c>
      <c r="E1231" s="219">
        <v>44959</v>
      </c>
      <c r="F1231" s="273">
        <f t="shared" si="97"/>
        <v>0.71145833333503106</v>
      </c>
      <c r="G1231" s="273">
        <f t="shared" si="98"/>
        <v>7.5770833333299379</v>
      </c>
      <c r="H1231" s="273">
        <f t="shared" si="95"/>
        <v>8.2885416666649689</v>
      </c>
      <c r="I1231" s="77">
        <f t="shared" si="99"/>
        <v>2.7517825380323923E-6</v>
      </c>
      <c r="J1231" s="229">
        <f t="shared" si="96"/>
        <v>2.2808264224082564E-5</v>
      </c>
    </row>
    <row r="1232" spans="1:10">
      <c r="A1232" s="30" t="s">
        <v>264</v>
      </c>
      <c r="B1232" s="63">
        <v>7.5</v>
      </c>
      <c r="C1232" s="219">
        <v>45049</v>
      </c>
      <c r="D1232" s="49">
        <v>45049.445138888892</v>
      </c>
      <c r="E1232" s="219">
        <v>45057</v>
      </c>
      <c r="F1232" s="273">
        <f t="shared" si="97"/>
        <v>0.72256944444598048</v>
      </c>
      <c r="G1232" s="273">
        <f t="shared" si="98"/>
        <v>7.554861111108039</v>
      </c>
      <c r="H1232" s="273">
        <f t="shared" si="95"/>
        <v>8.2774305555540195</v>
      </c>
      <c r="I1232" s="77">
        <f t="shared" si="99"/>
        <v>6.9960573000823536E-7</v>
      </c>
      <c r="J1232" s="229">
        <f t="shared" si="96"/>
        <v>5.7909378464108433E-6</v>
      </c>
    </row>
    <row r="1233" spans="1:10">
      <c r="A1233" s="30" t="s">
        <v>264</v>
      </c>
      <c r="B1233" s="63">
        <v>16.03</v>
      </c>
      <c r="C1233" s="219">
        <v>45056</v>
      </c>
      <c r="D1233" s="49">
        <v>45056.495833333334</v>
      </c>
      <c r="E1233" s="219">
        <v>45064</v>
      </c>
      <c r="F1233" s="273">
        <f t="shared" si="97"/>
        <v>0.74791666666715173</v>
      </c>
      <c r="G1233" s="273">
        <f t="shared" si="98"/>
        <v>7.5041666666656965</v>
      </c>
      <c r="H1233" s="273">
        <f t="shared" si="95"/>
        <v>8.2520833333328483</v>
      </c>
      <c r="I1233" s="77">
        <f t="shared" si="99"/>
        <v>1.4952906469376018E-6</v>
      </c>
      <c r="J1233" s="229">
        <f t="shared" si="96"/>
        <v>1.2339263026082277E-5</v>
      </c>
    </row>
    <row r="1234" spans="1:10">
      <c r="A1234" s="30" t="s">
        <v>264</v>
      </c>
      <c r="B1234" s="63">
        <v>16.02</v>
      </c>
      <c r="C1234" s="219">
        <v>45056</v>
      </c>
      <c r="D1234" s="49">
        <v>45056.496527777781</v>
      </c>
      <c r="E1234" s="219">
        <v>45064</v>
      </c>
      <c r="F1234" s="273">
        <f t="shared" si="97"/>
        <v>0.74826388889050577</v>
      </c>
      <c r="G1234" s="273">
        <f t="shared" si="98"/>
        <v>7.5034722222189885</v>
      </c>
      <c r="H1234" s="273">
        <f t="shared" si="95"/>
        <v>8.2517361111094942</v>
      </c>
      <c r="I1234" s="77">
        <f t="shared" si="99"/>
        <v>1.4943578392975905E-6</v>
      </c>
      <c r="J1234" s="229">
        <f t="shared" si="96"/>
        <v>1.2331046545451486E-5</v>
      </c>
    </row>
    <row r="1235" spans="1:10">
      <c r="A1235" s="30" t="s">
        <v>264</v>
      </c>
      <c r="B1235" s="63">
        <v>452.66</v>
      </c>
      <c r="C1235" s="219">
        <v>45057</v>
      </c>
      <c r="D1235" s="49">
        <v>45057.500694444447</v>
      </c>
      <c r="E1235" s="219">
        <v>45064</v>
      </c>
      <c r="F1235" s="273">
        <f t="shared" si="97"/>
        <v>0.75034722222335404</v>
      </c>
      <c r="G1235" s="273">
        <f t="shared" si="98"/>
        <v>6.4993055555532919</v>
      </c>
      <c r="H1235" s="273">
        <f t="shared" si="95"/>
        <v>7.249652777776646</v>
      </c>
      <c r="I1235" s="77">
        <f t="shared" si="99"/>
        <v>4.222447063273704E-5</v>
      </c>
      <c r="J1235" s="229">
        <f t="shared" si="96"/>
        <v>3.061127508127705E-4</v>
      </c>
    </row>
    <row r="1236" spans="1:10">
      <c r="A1236" s="30" t="s">
        <v>264</v>
      </c>
      <c r="B1236" s="63">
        <v>16.079999999999998</v>
      </c>
      <c r="C1236" s="219">
        <v>45028</v>
      </c>
      <c r="D1236" s="49">
        <v>45028.405555555553</v>
      </c>
      <c r="E1236" s="219">
        <v>45036</v>
      </c>
      <c r="F1236" s="273">
        <f t="shared" si="97"/>
        <v>0.70277777777664596</v>
      </c>
      <c r="G1236" s="273">
        <f t="shared" si="98"/>
        <v>7.5944444444467081</v>
      </c>
      <c r="H1236" s="273">
        <f t="shared" si="95"/>
        <v>8.297222222223354</v>
      </c>
      <c r="I1236" s="77">
        <f t="shared" si="99"/>
        <v>1.4999546851376563E-6</v>
      </c>
      <c r="J1236" s="229">
        <f t="shared" si="96"/>
        <v>1.2445457345852196E-5</v>
      </c>
    </row>
    <row r="1237" spans="1:10">
      <c r="A1237" s="30" t="s">
        <v>264</v>
      </c>
      <c r="B1237" s="63">
        <v>7.52</v>
      </c>
      <c r="C1237" s="219">
        <v>45028</v>
      </c>
      <c r="D1237" s="49">
        <v>45028.40625</v>
      </c>
      <c r="E1237" s="219">
        <v>45036</v>
      </c>
      <c r="F1237" s="273">
        <f t="shared" si="97"/>
        <v>0.703125</v>
      </c>
      <c r="G1237" s="273">
        <f t="shared" si="98"/>
        <v>7.59375</v>
      </c>
      <c r="H1237" s="273">
        <f t="shared" si="95"/>
        <v>8.296875</v>
      </c>
      <c r="I1237" s="77">
        <f t="shared" si="99"/>
        <v>7.0147134528825728E-7</v>
      </c>
      <c r="J1237" s="229">
        <f t="shared" si="96"/>
        <v>5.8200200679385094E-6</v>
      </c>
    </row>
    <row r="1238" spans="1:10">
      <c r="A1238" s="30" t="s">
        <v>264</v>
      </c>
      <c r="B1238" s="63">
        <v>453.08</v>
      </c>
      <c r="C1238" s="219">
        <v>45029</v>
      </c>
      <c r="D1238" s="49">
        <v>45029.526388888888</v>
      </c>
      <c r="E1238" s="219">
        <v>45036</v>
      </c>
      <c r="F1238" s="273">
        <f t="shared" si="97"/>
        <v>0.76319444444379769</v>
      </c>
      <c r="G1238" s="273">
        <f t="shared" si="98"/>
        <v>6.4736111111124046</v>
      </c>
      <c r="H1238" s="273">
        <f t="shared" si="95"/>
        <v>7.2368055555562023</v>
      </c>
      <c r="I1238" s="77">
        <f t="shared" si="99"/>
        <v>4.22636485536175E-5</v>
      </c>
      <c r="J1238" s="229">
        <f t="shared" si="96"/>
        <v>3.0585380665089395E-4</v>
      </c>
    </row>
    <row r="1239" spans="1:10">
      <c r="A1239" s="30" t="s">
        <v>264</v>
      </c>
      <c r="B1239" s="63">
        <v>16.05</v>
      </c>
      <c r="C1239" s="219">
        <v>45029</v>
      </c>
      <c r="D1239" s="49">
        <v>45029.527083333334</v>
      </c>
      <c r="E1239" s="219">
        <v>45036</v>
      </c>
      <c r="F1239" s="273">
        <f t="shared" si="97"/>
        <v>0.76354166666715173</v>
      </c>
      <c r="G1239" s="273">
        <f t="shared" si="98"/>
        <v>6.4729166666656965</v>
      </c>
      <c r="H1239" s="273">
        <f t="shared" si="95"/>
        <v>7.2364583333328483</v>
      </c>
      <c r="I1239" s="77">
        <f t="shared" si="99"/>
        <v>1.4971562622176237E-6</v>
      </c>
      <c r="J1239" s="229">
        <f t="shared" si="96"/>
        <v>1.0834108910026181E-5</v>
      </c>
    </row>
    <row r="1240" spans="1:10">
      <c r="A1240" s="30" t="s">
        <v>264</v>
      </c>
      <c r="B1240" s="63">
        <v>123.77</v>
      </c>
      <c r="C1240" s="219">
        <v>45035</v>
      </c>
      <c r="D1240" s="49">
        <v>45035.368055555555</v>
      </c>
      <c r="E1240" s="219">
        <v>45043</v>
      </c>
      <c r="F1240" s="273">
        <f t="shared" si="97"/>
        <v>0.68402777777737356</v>
      </c>
      <c r="G1240" s="273">
        <f t="shared" si="98"/>
        <v>7.6319444444452529</v>
      </c>
      <c r="H1240" s="273">
        <f t="shared" si="95"/>
        <v>8.3159722222226264</v>
      </c>
      <c r="I1240" s="77">
        <f t="shared" si="99"/>
        <v>1.1545360160415904E-5</v>
      </c>
      <c r="J1240" s="229">
        <f t="shared" si="96"/>
        <v>9.601089438957443E-5</v>
      </c>
    </row>
    <row r="1241" spans="1:10">
      <c r="A1241" s="30" t="s">
        <v>264</v>
      </c>
      <c r="B1241" s="63">
        <v>7.52</v>
      </c>
      <c r="C1241" s="219">
        <v>45042</v>
      </c>
      <c r="D1241" s="49">
        <v>45042.331944444442</v>
      </c>
      <c r="E1241" s="219">
        <v>45050</v>
      </c>
      <c r="F1241" s="273">
        <f t="shared" si="97"/>
        <v>0.66597222222117125</v>
      </c>
      <c r="G1241" s="273">
        <f t="shared" si="98"/>
        <v>7.6680555555576575</v>
      </c>
      <c r="H1241" s="273">
        <f t="shared" si="95"/>
        <v>8.3340277777788287</v>
      </c>
      <c r="I1241" s="77">
        <f t="shared" si="99"/>
        <v>7.0147134528825728E-7</v>
      </c>
      <c r="J1241" s="229">
        <f t="shared" si="96"/>
        <v>5.8460816769482202E-6</v>
      </c>
    </row>
    <row r="1242" spans="1:10">
      <c r="A1242" s="30" t="s">
        <v>264</v>
      </c>
      <c r="B1242" s="63">
        <v>7.5</v>
      </c>
      <c r="C1242" s="219">
        <v>45042</v>
      </c>
      <c r="D1242" s="49">
        <v>45042.332638888889</v>
      </c>
      <c r="E1242" s="219">
        <v>45050</v>
      </c>
      <c r="F1242" s="273">
        <f t="shared" si="97"/>
        <v>0.66631944444452529</v>
      </c>
      <c r="G1242" s="273">
        <f t="shared" si="98"/>
        <v>7.6673611111109494</v>
      </c>
      <c r="H1242" s="273">
        <f t="shared" si="95"/>
        <v>8.3336805555554747</v>
      </c>
      <c r="I1242" s="77">
        <f t="shared" si="99"/>
        <v>6.9960573000823536E-7</v>
      </c>
      <c r="J1242" s="229">
        <f t="shared" si="96"/>
        <v>5.8302906687248242E-6</v>
      </c>
    </row>
    <row r="1243" spans="1:10">
      <c r="A1243" s="30" t="s">
        <v>264</v>
      </c>
      <c r="B1243" s="63">
        <v>454.23</v>
      </c>
      <c r="C1243" s="219">
        <v>45043</v>
      </c>
      <c r="D1243" s="49">
        <v>45043.347222222219</v>
      </c>
      <c r="E1243" s="219">
        <v>45050</v>
      </c>
      <c r="F1243" s="273">
        <f t="shared" si="97"/>
        <v>0.67361111110949423</v>
      </c>
      <c r="G1243" s="273">
        <f t="shared" si="98"/>
        <v>6.6527777777810115</v>
      </c>
      <c r="H1243" s="273">
        <f t="shared" si="95"/>
        <v>7.3263888888905058</v>
      </c>
      <c r="I1243" s="77">
        <f t="shared" si="99"/>
        <v>4.2370921432218763E-5</v>
      </c>
      <c r="J1243" s="229">
        <f t="shared" si="96"/>
        <v>3.1042584799306013E-4</v>
      </c>
    </row>
    <row r="1244" spans="1:10">
      <c r="A1244" s="30" t="s">
        <v>264</v>
      </c>
      <c r="B1244" s="63">
        <v>7.48</v>
      </c>
      <c r="C1244" s="219">
        <v>44986</v>
      </c>
      <c r="D1244" s="49">
        <v>44986.26666666667</v>
      </c>
      <c r="E1244" s="219">
        <v>44994</v>
      </c>
      <c r="F1244" s="273">
        <f t="shared" si="97"/>
        <v>0.63333333333503106</v>
      </c>
      <c r="G1244" s="273">
        <f t="shared" si="98"/>
        <v>7.7333333333299379</v>
      </c>
      <c r="H1244" s="273">
        <f t="shared" si="95"/>
        <v>8.3666666666649689</v>
      </c>
      <c r="I1244" s="77">
        <f t="shared" si="99"/>
        <v>6.9774011472821343E-7</v>
      </c>
      <c r="J1244" s="229">
        <f t="shared" si="96"/>
        <v>5.8377589598915345E-6</v>
      </c>
    </row>
    <row r="1245" spans="1:10">
      <c r="A1245" s="30" t="s">
        <v>264</v>
      </c>
      <c r="B1245" s="63">
        <v>16.010000000000002</v>
      </c>
      <c r="C1245" s="219">
        <v>44986</v>
      </c>
      <c r="D1245" s="49">
        <v>44986.26666666667</v>
      </c>
      <c r="E1245" s="219">
        <v>44994</v>
      </c>
      <c r="F1245" s="273">
        <f t="shared" si="97"/>
        <v>0.63333333333503106</v>
      </c>
      <c r="G1245" s="273">
        <f t="shared" si="98"/>
        <v>7.7333333333299379</v>
      </c>
      <c r="H1245" s="273">
        <f t="shared" si="95"/>
        <v>8.3666666666649689</v>
      </c>
      <c r="I1245" s="77">
        <f t="shared" si="99"/>
        <v>1.4934250316575799E-6</v>
      </c>
      <c r="J1245" s="229">
        <f t="shared" si="96"/>
        <v>1.2494989431532549E-5</v>
      </c>
    </row>
    <row r="1246" spans="1:10">
      <c r="A1246" s="30" t="s">
        <v>264</v>
      </c>
      <c r="B1246" s="63">
        <v>115.97</v>
      </c>
      <c r="C1246" s="219">
        <v>44986</v>
      </c>
      <c r="D1246" s="49">
        <v>44986.26666666667</v>
      </c>
      <c r="E1246" s="219">
        <v>44994</v>
      </c>
      <c r="F1246" s="273">
        <f t="shared" si="97"/>
        <v>0.63333333333503106</v>
      </c>
      <c r="G1246" s="273">
        <f t="shared" si="98"/>
        <v>7.7333333333299379</v>
      </c>
      <c r="H1246" s="273">
        <f t="shared" si="95"/>
        <v>8.3666666666649689</v>
      </c>
      <c r="I1246" s="77">
        <f t="shared" si="99"/>
        <v>1.081777020120734E-5</v>
      </c>
      <c r="J1246" s="229">
        <f t="shared" si="96"/>
        <v>9.050867735008304E-5</v>
      </c>
    </row>
    <row r="1247" spans="1:10">
      <c r="A1247" s="30" t="s">
        <v>264</v>
      </c>
      <c r="B1247" s="63">
        <v>21326.25</v>
      </c>
      <c r="C1247" s="219">
        <v>45007</v>
      </c>
      <c r="D1247" s="49">
        <v>45007.506944444445</v>
      </c>
      <c r="E1247" s="219">
        <v>45015</v>
      </c>
      <c r="F1247" s="273">
        <f t="shared" si="97"/>
        <v>0.75347222222262644</v>
      </c>
      <c r="G1247" s="273">
        <f t="shared" si="98"/>
        <v>7.4930555555547471</v>
      </c>
      <c r="H1247" s="273">
        <f t="shared" si="95"/>
        <v>8.2465277777773736</v>
      </c>
      <c r="I1247" s="77">
        <f t="shared" si="99"/>
        <v>1.9893288932784172E-3</v>
      </c>
      <c r="J1247" s="229">
        <f t="shared" si="96"/>
        <v>1.6405055977555587E-2</v>
      </c>
    </row>
    <row r="1248" spans="1:10">
      <c r="A1248" s="30" t="s">
        <v>264</v>
      </c>
      <c r="B1248" s="63">
        <v>7.55</v>
      </c>
      <c r="C1248" s="219">
        <v>45007</v>
      </c>
      <c r="D1248" s="49">
        <v>45007.507638888892</v>
      </c>
      <c r="E1248" s="219">
        <v>45015</v>
      </c>
      <c r="F1248" s="273">
        <f t="shared" si="97"/>
        <v>0.75381944444598048</v>
      </c>
      <c r="G1248" s="273">
        <f t="shared" si="98"/>
        <v>7.492361111108039</v>
      </c>
      <c r="H1248" s="273">
        <f t="shared" si="95"/>
        <v>8.2461805555540195</v>
      </c>
      <c r="I1248" s="77">
        <f t="shared" si="99"/>
        <v>7.0426976820829016E-7</v>
      </c>
      <c r="J1248" s="229">
        <f t="shared" si="96"/>
        <v>5.8075356684637388E-6</v>
      </c>
    </row>
    <row r="1249" spans="1:10">
      <c r="A1249" s="30" t="s">
        <v>264</v>
      </c>
      <c r="B1249" s="63">
        <v>7.55</v>
      </c>
      <c r="C1249" s="219">
        <v>45014</v>
      </c>
      <c r="D1249" s="49">
        <v>45014.313194444447</v>
      </c>
      <c r="E1249" s="219">
        <v>45022</v>
      </c>
      <c r="F1249" s="273">
        <f t="shared" si="97"/>
        <v>0.65659722222335404</v>
      </c>
      <c r="G1249" s="273">
        <f t="shared" si="98"/>
        <v>7.6868055555532919</v>
      </c>
      <c r="H1249" s="273">
        <f t="shared" si="95"/>
        <v>8.343402777776646</v>
      </c>
      <c r="I1249" s="77">
        <f t="shared" si="99"/>
        <v>7.0426976820829016E-7</v>
      </c>
      <c r="J1249" s="229">
        <f t="shared" si="96"/>
        <v>5.8760063403731628E-6</v>
      </c>
    </row>
    <row r="1250" spans="1:10">
      <c r="A1250" s="30" t="s">
        <v>264</v>
      </c>
      <c r="B1250" s="63">
        <v>29.43</v>
      </c>
      <c r="C1250" s="219">
        <v>45014</v>
      </c>
      <c r="D1250" s="49">
        <v>45014.313194444447</v>
      </c>
      <c r="E1250" s="219">
        <v>45022</v>
      </c>
      <c r="F1250" s="273">
        <f t="shared" si="97"/>
        <v>0.65659722222335404</v>
      </c>
      <c r="G1250" s="273">
        <f t="shared" si="98"/>
        <v>7.6868055555532919</v>
      </c>
      <c r="H1250" s="273">
        <f t="shared" si="95"/>
        <v>8.343402777776646</v>
      </c>
      <c r="I1250" s="77">
        <f t="shared" si="99"/>
        <v>2.7452528845523154E-6</v>
      </c>
      <c r="J1250" s="229">
        <f t="shared" si="96"/>
        <v>2.290475054267314E-5</v>
      </c>
    </row>
    <row r="1251" spans="1:10">
      <c r="A1251" s="30" t="s">
        <v>264</v>
      </c>
      <c r="B1251" s="63">
        <v>21901.51</v>
      </c>
      <c r="C1251" s="219">
        <v>45014</v>
      </c>
      <c r="D1251" s="49">
        <v>45014.313194444447</v>
      </c>
      <c r="E1251" s="219">
        <v>45022</v>
      </c>
      <c r="F1251" s="273">
        <f t="shared" si="97"/>
        <v>0.65659722222335404</v>
      </c>
      <c r="G1251" s="273">
        <f t="shared" si="98"/>
        <v>7.6868055555532919</v>
      </c>
      <c r="H1251" s="273">
        <f t="shared" si="95"/>
        <v>8.343402777776646</v>
      </c>
      <c r="I1251" s="77">
        <f t="shared" si="99"/>
        <v>2.0429895855776886E-3</v>
      </c>
      <c r="J1251" s="229">
        <f t="shared" si="96"/>
        <v>1.7045484983277646E-2</v>
      </c>
    </row>
    <row r="1252" spans="1:10">
      <c r="A1252" s="30" t="s">
        <v>264</v>
      </c>
      <c r="B1252" s="63">
        <v>457.74</v>
      </c>
      <c r="C1252" s="219">
        <v>44958</v>
      </c>
      <c r="D1252" s="49">
        <v>44958.340277777781</v>
      </c>
      <c r="E1252" s="219">
        <v>44966</v>
      </c>
      <c r="F1252" s="273">
        <f t="shared" si="97"/>
        <v>0.67013888889050577</v>
      </c>
      <c r="G1252" s="273">
        <f t="shared" si="98"/>
        <v>7.6597222222189885</v>
      </c>
      <c r="H1252" s="273">
        <f t="shared" si="95"/>
        <v>8.3298611111094942</v>
      </c>
      <c r="I1252" s="77">
        <f t="shared" si="99"/>
        <v>4.2698336913862616E-5</v>
      </c>
      <c r="J1252" s="229">
        <f t="shared" si="96"/>
        <v>3.5567121616783521E-4</v>
      </c>
    </row>
    <row r="1253" spans="1:10">
      <c r="A1253" s="30" t="s">
        <v>264</v>
      </c>
      <c r="B1253" s="63">
        <v>16.190000000000001</v>
      </c>
      <c r="C1253" s="219">
        <v>44958</v>
      </c>
      <c r="D1253" s="49">
        <v>44958.340277777781</v>
      </c>
      <c r="E1253" s="219">
        <v>44966</v>
      </c>
      <c r="F1253" s="273">
        <f t="shared" si="97"/>
        <v>0.67013888889050577</v>
      </c>
      <c r="G1253" s="273">
        <f t="shared" si="98"/>
        <v>7.6597222222189885</v>
      </c>
      <c r="H1253" s="273">
        <f t="shared" si="95"/>
        <v>8.3298611111094942</v>
      </c>
      <c r="I1253" s="77">
        <f t="shared" si="99"/>
        <v>1.5102155691777774E-6</v>
      </c>
      <c r="J1253" s="229">
        <f t="shared" si="96"/>
        <v>1.2579885939086057E-5</v>
      </c>
    </row>
    <row r="1254" spans="1:10">
      <c r="A1254" s="30" t="s">
        <v>264</v>
      </c>
      <c r="B1254" s="63">
        <v>115.61</v>
      </c>
      <c r="C1254" s="219">
        <v>44721</v>
      </c>
      <c r="D1254" s="49">
        <v>44721.302777777775</v>
      </c>
      <c r="E1254" s="219">
        <v>44966</v>
      </c>
      <c r="F1254" s="273">
        <f t="shared" si="97"/>
        <v>0.65138888888759539</v>
      </c>
      <c r="G1254" s="273">
        <f t="shared" si="98"/>
        <v>244.69722222222481</v>
      </c>
      <c r="H1254" s="273">
        <f t="shared" si="95"/>
        <v>245.3486111111124</v>
      </c>
      <c r="I1254" s="77">
        <f t="shared" si="99"/>
        <v>1.0784189126166944E-5</v>
      </c>
      <c r="J1254" s="229">
        <f t="shared" si="96"/>
        <v>2.6458858240646205E-3</v>
      </c>
    </row>
    <row r="1255" spans="1:10">
      <c r="A1255" s="30" t="s">
        <v>264</v>
      </c>
      <c r="B1255" s="63">
        <v>115.09</v>
      </c>
      <c r="C1255" s="219">
        <v>44798</v>
      </c>
      <c r="D1255" s="49">
        <v>44798.274305555555</v>
      </c>
      <c r="E1255" s="219">
        <v>44966</v>
      </c>
      <c r="F1255" s="273">
        <f t="shared" si="97"/>
        <v>0.63715277777737356</v>
      </c>
      <c r="G1255" s="273">
        <f t="shared" si="98"/>
        <v>167.72569444444525</v>
      </c>
      <c r="H1255" s="273">
        <f t="shared" si="95"/>
        <v>168.36284722222263</v>
      </c>
      <c r="I1255" s="77">
        <f t="shared" si="99"/>
        <v>1.0735683128886374E-5</v>
      </c>
      <c r="J1255" s="229">
        <f t="shared" si="96"/>
        <v>1.8074901784548897E-3</v>
      </c>
    </row>
    <row r="1256" spans="1:10">
      <c r="A1256" s="30" t="s">
        <v>264</v>
      </c>
      <c r="B1256" s="63">
        <v>115.46</v>
      </c>
      <c r="C1256" s="219">
        <v>44812</v>
      </c>
      <c r="D1256" s="49">
        <v>44812.598611111112</v>
      </c>
      <c r="E1256" s="219">
        <v>44966</v>
      </c>
      <c r="F1256" s="273">
        <f t="shared" si="97"/>
        <v>0.79930555555620231</v>
      </c>
      <c r="G1256" s="273">
        <f t="shared" si="98"/>
        <v>153.4013888888876</v>
      </c>
      <c r="H1256" s="273">
        <f t="shared" si="95"/>
        <v>154.2006944444438</v>
      </c>
      <c r="I1256" s="77">
        <f t="shared" si="99"/>
        <v>1.0770197011566779E-5</v>
      </c>
      <c r="J1256" s="229">
        <f t="shared" si="96"/>
        <v>1.6607718584870706E-3</v>
      </c>
    </row>
    <row r="1257" spans="1:10">
      <c r="A1257" s="30" t="s">
        <v>264</v>
      </c>
      <c r="B1257" s="63">
        <v>115.79</v>
      </c>
      <c r="C1257" s="219">
        <v>44873</v>
      </c>
      <c r="D1257" s="49">
        <v>44873.337500000001</v>
      </c>
      <c r="E1257" s="219">
        <v>44966</v>
      </c>
      <c r="F1257" s="273">
        <f t="shared" si="97"/>
        <v>0.6687500000007276</v>
      </c>
      <c r="G1257" s="273">
        <f t="shared" si="98"/>
        <v>92.662499999998545</v>
      </c>
      <c r="H1257" s="273">
        <f t="shared" si="95"/>
        <v>93.331249999999272</v>
      </c>
      <c r="I1257" s="77">
        <f t="shared" si="99"/>
        <v>1.0800979663687143E-5</v>
      </c>
      <c r="J1257" s="229">
        <f t="shared" si="96"/>
        <v>1.0080689332364928E-3</v>
      </c>
    </row>
    <row r="1258" spans="1:10">
      <c r="A1258" s="30" t="s">
        <v>264</v>
      </c>
      <c r="B1258" s="63">
        <v>115.69</v>
      </c>
      <c r="C1258" s="219">
        <v>44875</v>
      </c>
      <c r="D1258" s="49">
        <v>44875.499305555553</v>
      </c>
      <c r="E1258" s="219">
        <v>44966</v>
      </c>
      <c r="F1258" s="273">
        <f t="shared" si="97"/>
        <v>0.74965277777664596</v>
      </c>
      <c r="G1258" s="273">
        <f t="shared" si="98"/>
        <v>90.500694444446708</v>
      </c>
      <c r="H1258" s="273">
        <f t="shared" si="95"/>
        <v>91.250347222223354</v>
      </c>
      <c r="I1258" s="77">
        <f t="shared" si="99"/>
        <v>1.0791651587287033E-5</v>
      </c>
      <c r="J1258" s="229">
        <f t="shared" si="96"/>
        <v>9.847419544411996E-4</v>
      </c>
    </row>
    <row r="1259" spans="1:10">
      <c r="A1259" s="30" t="s">
        <v>264</v>
      </c>
      <c r="B1259" s="63">
        <v>115.88</v>
      </c>
      <c r="C1259" s="219">
        <v>44910</v>
      </c>
      <c r="D1259" s="49">
        <v>44910.526388888888</v>
      </c>
      <c r="E1259" s="219">
        <v>44966</v>
      </c>
      <c r="F1259" s="273">
        <f t="shared" si="97"/>
        <v>0.76319444444379769</v>
      </c>
      <c r="G1259" s="273">
        <f t="shared" si="98"/>
        <v>55.473611111112405</v>
      </c>
      <c r="H1259" s="273">
        <f t="shared" si="95"/>
        <v>56.236805555556202</v>
      </c>
      <c r="I1259" s="77">
        <f t="shared" si="99"/>
        <v>1.0809374932447241E-5</v>
      </c>
      <c r="J1259" s="229">
        <f t="shared" si="96"/>
        <v>6.0788471625313888E-4</v>
      </c>
    </row>
    <row r="1260" spans="1:10">
      <c r="A1260" s="30" t="s">
        <v>264</v>
      </c>
      <c r="B1260" s="63">
        <v>122.53</v>
      </c>
      <c r="C1260" s="219">
        <v>44734</v>
      </c>
      <c r="D1260" s="49">
        <v>44734.543749999997</v>
      </c>
      <c r="E1260" s="219">
        <v>44966</v>
      </c>
      <c r="F1260" s="273">
        <f t="shared" si="97"/>
        <v>0.77187499999854481</v>
      </c>
      <c r="G1260" s="273">
        <f t="shared" si="98"/>
        <v>231.45625000000291</v>
      </c>
      <c r="H1260" s="273">
        <f t="shared" si="95"/>
        <v>232.22812500000146</v>
      </c>
      <c r="I1260" s="77">
        <f t="shared" si="99"/>
        <v>1.1429692013054543E-5</v>
      </c>
      <c r="J1260" s="229">
        <f t="shared" si="96"/>
        <v>2.6542959455191487E-3</v>
      </c>
    </row>
    <row r="1261" spans="1:10">
      <c r="A1261" s="30" t="s">
        <v>264</v>
      </c>
      <c r="B1261" s="63">
        <v>116.05</v>
      </c>
      <c r="C1261" s="219">
        <v>44693</v>
      </c>
      <c r="D1261" s="49">
        <v>44693.332638888889</v>
      </c>
      <c r="E1261" s="219">
        <v>44966</v>
      </c>
      <c r="F1261" s="273">
        <f t="shared" si="97"/>
        <v>0.66631944444452529</v>
      </c>
      <c r="G1261" s="273">
        <f t="shared" si="98"/>
        <v>272.66736111111095</v>
      </c>
      <c r="H1261" s="273">
        <f t="shared" si="95"/>
        <v>273.33368055555547</v>
      </c>
      <c r="I1261" s="77">
        <f t="shared" si="99"/>
        <v>1.0825232662327427E-5</v>
      </c>
      <c r="J1261" s="229">
        <f t="shared" si="96"/>
        <v>2.9589006864641702E-3</v>
      </c>
    </row>
    <row r="1262" spans="1:10">
      <c r="A1262" s="30" t="s">
        <v>264</v>
      </c>
      <c r="B1262" s="63">
        <v>117.75</v>
      </c>
      <c r="C1262" s="219">
        <v>44922</v>
      </c>
      <c r="D1262" s="49">
        <v>44922.435416666667</v>
      </c>
      <c r="E1262" s="219">
        <v>44966</v>
      </c>
      <c r="F1262" s="273">
        <f t="shared" si="97"/>
        <v>0.71770833333357587</v>
      </c>
      <c r="G1262" s="273">
        <f t="shared" si="98"/>
        <v>43.564583333332848</v>
      </c>
      <c r="H1262" s="273">
        <f t="shared" si="95"/>
        <v>44.282291666666424</v>
      </c>
      <c r="I1262" s="77">
        <f t="shared" si="99"/>
        <v>1.0983809961129294E-5</v>
      </c>
      <c r="J1262" s="229">
        <f t="shared" si="96"/>
        <v>4.8638827630996339E-4</v>
      </c>
    </row>
    <row r="1263" spans="1:10">
      <c r="A1263" s="30" t="s">
        <v>264</v>
      </c>
      <c r="B1263" s="63">
        <v>117.55</v>
      </c>
      <c r="C1263" s="219">
        <v>44922</v>
      </c>
      <c r="D1263" s="49">
        <v>44922.44027777778</v>
      </c>
      <c r="E1263" s="219">
        <v>44966</v>
      </c>
      <c r="F1263" s="273">
        <f t="shared" si="97"/>
        <v>0.72013888888977817</v>
      </c>
      <c r="G1263" s="273">
        <f t="shared" si="98"/>
        <v>43.559722222220444</v>
      </c>
      <c r="H1263" s="273">
        <f t="shared" si="95"/>
        <v>44.279861111110222</v>
      </c>
      <c r="I1263" s="77">
        <f t="shared" si="99"/>
        <v>1.0965153808329074E-5</v>
      </c>
      <c r="J1263" s="229">
        <f t="shared" si="96"/>
        <v>4.8553548769477269E-4</v>
      </c>
    </row>
    <row r="1264" spans="1:10">
      <c r="A1264" s="30" t="s">
        <v>264</v>
      </c>
      <c r="B1264" s="63">
        <v>117.54</v>
      </c>
      <c r="C1264" s="219">
        <v>44923</v>
      </c>
      <c r="D1264" s="49">
        <v>44923.462500000001</v>
      </c>
      <c r="E1264" s="219">
        <v>44966</v>
      </c>
      <c r="F1264" s="273">
        <f t="shared" si="97"/>
        <v>0.7312500000007276</v>
      </c>
      <c r="G1264" s="273">
        <f t="shared" si="98"/>
        <v>42.537499999998545</v>
      </c>
      <c r="H1264" s="273">
        <f t="shared" si="95"/>
        <v>43.268749999999272</v>
      </c>
      <c r="I1264" s="77">
        <f t="shared" si="99"/>
        <v>1.0964221000689065E-5</v>
      </c>
      <c r="J1264" s="229">
        <f t="shared" si="96"/>
        <v>4.7440813742355697E-4</v>
      </c>
    </row>
    <row r="1265" spans="1:10">
      <c r="A1265" s="30" t="s">
        <v>264</v>
      </c>
      <c r="B1265" s="63">
        <v>119.1</v>
      </c>
      <c r="C1265" s="219">
        <v>44923</v>
      </c>
      <c r="D1265" s="49">
        <v>44923.467361111114</v>
      </c>
      <c r="E1265" s="219">
        <v>44966</v>
      </c>
      <c r="F1265" s="273">
        <f t="shared" si="97"/>
        <v>0.7336805555569299</v>
      </c>
      <c r="G1265" s="273">
        <f t="shared" si="98"/>
        <v>42.53263888888614</v>
      </c>
      <c r="H1265" s="273">
        <f t="shared" si="95"/>
        <v>43.26631944444307</v>
      </c>
      <c r="I1265" s="77">
        <f t="shared" si="99"/>
        <v>1.1109738992530777E-5</v>
      </c>
      <c r="J1265" s="229">
        <f t="shared" si="96"/>
        <v>4.806775161952217E-4</v>
      </c>
    </row>
    <row r="1266" spans="1:10">
      <c r="A1266" s="30" t="s">
        <v>264</v>
      </c>
      <c r="B1266" s="63">
        <v>117.4</v>
      </c>
      <c r="C1266" s="219">
        <v>44925</v>
      </c>
      <c r="D1266" s="49">
        <v>44925.491666666669</v>
      </c>
      <c r="E1266" s="219">
        <v>44966</v>
      </c>
      <c r="F1266" s="273">
        <f t="shared" si="97"/>
        <v>0.74583333333430346</v>
      </c>
      <c r="G1266" s="273">
        <f t="shared" si="98"/>
        <v>40.508333333331393</v>
      </c>
      <c r="H1266" s="273">
        <f t="shared" si="95"/>
        <v>41.254166666665697</v>
      </c>
      <c r="I1266" s="77">
        <f t="shared" si="99"/>
        <v>1.0951161693728911E-5</v>
      </c>
      <c r="J1266" s="229">
        <f t="shared" si="96"/>
        <v>4.5178104970669747E-4</v>
      </c>
    </row>
    <row r="1267" spans="1:10">
      <c r="A1267" s="30" t="s">
        <v>264</v>
      </c>
      <c r="B1267" s="63">
        <v>117.38</v>
      </c>
      <c r="C1267" s="219">
        <v>44926</v>
      </c>
      <c r="D1267" s="49">
        <v>44926.497916666667</v>
      </c>
      <c r="E1267" s="219">
        <v>44966</v>
      </c>
      <c r="F1267" s="273">
        <f t="shared" si="97"/>
        <v>0.74895833333357587</v>
      </c>
      <c r="G1267" s="273">
        <f t="shared" si="98"/>
        <v>39.502083333332848</v>
      </c>
      <c r="H1267" s="273">
        <f t="shared" si="95"/>
        <v>40.251041666666424</v>
      </c>
      <c r="I1267" s="77">
        <f t="shared" si="99"/>
        <v>1.0949296078448888E-5</v>
      </c>
      <c r="J1267" s="229">
        <f t="shared" si="96"/>
        <v>4.4072057267431343E-4</v>
      </c>
    </row>
    <row r="1268" spans="1:10">
      <c r="A1268" s="30" t="s">
        <v>264</v>
      </c>
      <c r="B1268" s="63">
        <v>117.16</v>
      </c>
      <c r="C1268" s="219">
        <v>44926</v>
      </c>
      <c r="D1268" s="49">
        <v>44926.5</v>
      </c>
      <c r="E1268" s="219">
        <v>44966</v>
      </c>
      <c r="F1268" s="273">
        <f t="shared" si="97"/>
        <v>0.75</v>
      </c>
      <c r="G1268" s="273">
        <f t="shared" si="98"/>
        <v>39.5</v>
      </c>
      <c r="H1268" s="273">
        <f t="shared" si="95"/>
        <v>40.25</v>
      </c>
      <c r="I1268" s="77">
        <f t="shared" si="99"/>
        <v>1.0928774310368647E-5</v>
      </c>
      <c r="J1268" s="229">
        <f t="shared" si="96"/>
        <v>4.3988316599233806E-4</v>
      </c>
    </row>
    <row r="1269" spans="1:10">
      <c r="A1269" s="30" t="s">
        <v>264</v>
      </c>
      <c r="B1269" s="63">
        <v>124.28</v>
      </c>
      <c r="C1269" s="219">
        <v>44926</v>
      </c>
      <c r="D1269" s="49">
        <v>44926.501388888886</v>
      </c>
      <c r="E1269" s="219">
        <v>44966</v>
      </c>
      <c r="F1269" s="273">
        <f t="shared" si="97"/>
        <v>0.7506944444430701</v>
      </c>
      <c r="G1269" s="273">
        <f t="shared" si="98"/>
        <v>39.49861111111386</v>
      </c>
      <c r="H1269" s="273">
        <f t="shared" si="95"/>
        <v>40.24930555555693</v>
      </c>
      <c r="I1269" s="77">
        <f t="shared" si="99"/>
        <v>1.1592933350056465E-5</v>
      </c>
      <c r="J1269" s="229">
        <f t="shared" si="96"/>
        <v>4.6660751669162889E-4</v>
      </c>
    </row>
    <row r="1270" spans="1:10">
      <c r="A1270" s="30" t="s">
        <v>264</v>
      </c>
      <c r="B1270" s="63">
        <v>455.63</v>
      </c>
      <c r="C1270" s="219">
        <v>44972</v>
      </c>
      <c r="D1270" s="49">
        <v>44972.529166666667</v>
      </c>
      <c r="E1270" s="219">
        <v>44980</v>
      </c>
      <c r="F1270" s="273">
        <f t="shared" si="97"/>
        <v>0.76458333333357587</v>
      </c>
      <c r="G1270" s="273">
        <f t="shared" si="98"/>
        <v>7.4708333333328483</v>
      </c>
      <c r="H1270" s="273">
        <f t="shared" si="95"/>
        <v>8.2354166666664241</v>
      </c>
      <c r="I1270" s="77">
        <f t="shared" si="99"/>
        <v>4.2501514501820304E-5</v>
      </c>
      <c r="J1270" s="229">
        <f t="shared" si="96"/>
        <v>3.5001768088685563E-4</v>
      </c>
    </row>
    <row r="1271" spans="1:10">
      <c r="A1271" s="30" t="s">
        <v>264</v>
      </c>
      <c r="B1271" s="63">
        <v>29.37</v>
      </c>
      <c r="C1271" s="219">
        <v>44972</v>
      </c>
      <c r="D1271" s="49">
        <v>44972.529166666667</v>
      </c>
      <c r="E1271" s="219">
        <v>44980</v>
      </c>
      <c r="F1271" s="273">
        <f t="shared" si="97"/>
        <v>0.76458333333357587</v>
      </c>
      <c r="G1271" s="273">
        <f t="shared" si="98"/>
        <v>7.4708333333328483</v>
      </c>
      <c r="H1271" s="273">
        <f t="shared" si="95"/>
        <v>8.2354166666664241</v>
      </c>
      <c r="I1271" s="77">
        <f t="shared" si="99"/>
        <v>2.7396560387122494E-6</v>
      </c>
      <c r="J1271" s="229">
        <f t="shared" si="96"/>
        <v>2.2562209002144173E-5</v>
      </c>
    </row>
    <row r="1272" spans="1:10">
      <c r="A1272" s="30" t="s">
        <v>264</v>
      </c>
      <c r="B1272" s="63">
        <v>16.14</v>
      </c>
      <c r="C1272" s="219">
        <v>44972</v>
      </c>
      <c r="D1272" s="49">
        <v>44972.530555555553</v>
      </c>
      <c r="E1272" s="219">
        <v>44980</v>
      </c>
      <c r="F1272" s="273">
        <f t="shared" si="97"/>
        <v>0.76527777777664596</v>
      </c>
      <c r="G1272" s="273">
        <f t="shared" si="98"/>
        <v>7.4694444444467081</v>
      </c>
      <c r="H1272" s="273">
        <f t="shared" si="95"/>
        <v>8.234722222223354</v>
      </c>
      <c r="I1272" s="77">
        <f t="shared" si="99"/>
        <v>1.5055515309777225E-6</v>
      </c>
      <c r="J1272" s="229">
        <f t="shared" si="96"/>
        <v>1.2397798648844644E-5</v>
      </c>
    </row>
    <row r="1273" spans="1:10">
      <c r="A1273" s="30" t="s">
        <v>264</v>
      </c>
      <c r="B1273" s="63">
        <v>24870.81</v>
      </c>
      <c r="C1273" s="219">
        <v>45148</v>
      </c>
      <c r="D1273" s="49">
        <v>45148.543749999997</v>
      </c>
      <c r="E1273" s="219">
        <v>45155</v>
      </c>
      <c r="F1273" s="273">
        <f t="shared" si="97"/>
        <v>0.77187499999854481</v>
      </c>
      <c r="G1273" s="273">
        <f t="shared" si="98"/>
        <v>6.4562500000029104</v>
      </c>
      <c r="H1273" s="273">
        <f t="shared" si="95"/>
        <v>7.2281250000014552</v>
      </c>
      <c r="I1273" s="77">
        <f t="shared" si="99"/>
        <v>2.3199681581261493E-3</v>
      </c>
      <c r="J1273" s="229">
        <f t="shared" si="96"/>
        <v>1.6769019842958949E-2</v>
      </c>
    </row>
    <row r="1274" spans="1:10">
      <c r="A1274" s="30" t="s">
        <v>264</v>
      </c>
      <c r="B1274" s="63">
        <v>3.28</v>
      </c>
      <c r="C1274" s="219">
        <v>45147</v>
      </c>
      <c r="D1274" s="49">
        <v>45147.504166666666</v>
      </c>
      <c r="E1274" s="219">
        <v>45155</v>
      </c>
      <c r="F1274" s="273">
        <f t="shared" si="97"/>
        <v>0.75208333333284827</v>
      </c>
      <c r="G1274" s="273">
        <f t="shared" si="98"/>
        <v>7.4958333333343035</v>
      </c>
      <c r="H1274" s="273">
        <f t="shared" si="95"/>
        <v>8.2479166666671517</v>
      </c>
      <c r="I1274" s="77">
        <f t="shared" si="99"/>
        <v>3.0596090592360157E-7</v>
      </c>
      <c r="J1274" s="229">
        <f t="shared" si="96"/>
        <v>2.5235400553158537E-6</v>
      </c>
    </row>
    <row r="1275" spans="1:10">
      <c r="A1275" s="30" t="s">
        <v>264</v>
      </c>
      <c r="B1275" s="63">
        <v>198.26</v>
      </c>
      <c r="C1275" s="219">
        <v>45147</v>
      </c>
      <c r="D1275" s="49">
        <v>45147.504166666666</v>
      </c>
      <c r="E1275" s="219">
        <v>45155</v>
      </c>
      <c r="F1275" s="273">
        <f t="shared" si="97"/>
        <v>0.75208333333284827</v>
      </c>
      <c r="G1275" s="273">
        <f t="shared" si="98"/>
        <v>7.4958333333343035</v>
      </c>
      <c r="H1275" s="273">
        <f t="shared" si="95"/>
        <v>8.2479166666671517</v>
      </c>
      <c r="I1275" s="77">
        <f t="shared" si="99"/>
        <v>1.8493844270857697E-5</v>
      </c>
      <c r="J1275" s="229">
        <f t="shared" si="96"/>
        <v>1.5253568639235401E-4</v>
      </c>
    </row>
    <row r="1276" spans="1:10">
      <c r="A1276" s="30" t="s">
        <v>264</v>
      </c>
      <c r="B1276" s="63">
        <v>7.01</v>
      </c>
      <c r="C1276" s="219">
        <v>45147</v>
      </c>
      <c r="D1276" s="49">
        <v>45147.504166666666</v>
      </c>
      <c r="E1276" s="219">
        <v>45155</v>
      </c>
      <c r="F1276" s="273">
        <f t="shared" si="97"/>
        <v>0.75208333333284827</v>
      </c>
      <c r="G1276" s="273">
        <f t="shared" si="98"/>
        <v>7.4958333333343035</v>
      </c>
      <c r="H1276" s="273">
        <f t="shared" ref="H1276:H1339" si="100">SUM(F1276:G1276)</f>
        <v>8.2479166666671517</v>
      </c>
      <c r="I1276" s="77">
        <f t="shared" si="99"/>
        <v>6.5389815564769727E-7</v>
      </c>
      <c r="J1276" s="229">
        <f t="shared" ref="J1276:J1339" si="101">+H1276*I1276</f>
        <v>5.3932974962695537E-6</v>
      </c>
    </row>
    <row r="1277" spans="1:10">
      <c r="A1277" s="30" t="s">
        <v>264</v>
      </c>
      <c r="B1277" s="63">
        <v>7.43</v>
      </c>
      <c r="C1277" s="219">
        <v>45154</v>
      </c>
      <c r="D1277" s="49">
        <v>45154.277777777781</v>
      </c>
      <c r="E1277" s="219">
        <v>45162</v>
      </c>
      <c r="F1277" s="273">
        <f t="shared" ref="F1277:F1340" si="102">(D1277-C1277+1)/2</f>
        <v>0.63888888889050577</v>
      </c>
      <c r="G1277" s="273">
        <f t="shared" ref="G1277:G1340" si="103">E1277-D1277</f>
        <v>7.7222222222189885</v>
      </c>
      <c r="H1277" s="273">
        <f t="shared" si="100"/>
        <v>8.3611111111094942</v>
      </c>
      <c r="I1277" s="77">
        <f t="shared" si="99"/>
        <v>6.9307607652815841E-7</v>
      </c>
      <c r="J1277" s="229">
        <f t="shared" si="101"/>
        <v>5.7948860843037597E-6</v>
      </c>
    </row>
    <row r="1278" spans="1:10">
      <c r="A1278" s="30" t="s">
        <v>264</v>
      </c>
      <c r="B1278" s="63">
        <v>323.49</v>
      </c>
      <c r="C1278" s="219">
        <v>45161</v>
      </c>
      <c r="D1278" s="49">
        <v>45161.430555555555</v>
      </c>
      <c r="E1278" s="219">
        <v>45169</v>
      </c>
      <c r="F1278" s="273">
        <f t="shared" si="102"/>
        <v>0.71527777777737356</v>
      </c>
      <c r="G1278" s="273">
        <f t="shared" si="103"/>
        <v>7.5694444444452529</v>
      </c>
      <c r="H1278" s="273">
        <f t="shared" si="100"/>
        <v>8.2847222222226264</v>
      </c>
      <c r="I1278" s="77">
        <f t="shared" si="99"/>
        <v>3.0175394346715206E-5</v>
      </c>
      <c r="J1278" s="229">
        <f t="shared" si="101"/>
        <v>2.4999476010856248E-4</v>
      </c>
    </row>
    <row r="1279" spans="1:10">
      <c r="A1279" s="30" t="s">
        <v>264</v>
      </c>
      <c r="B1279" s="63">
        <v>449.15</v>
      </c>
      <c r="C1279" s="219">
        <v>45168</v>
      </c>
      <c r="D1279" s="49">
        <v>45168.654861111114</v>
      </c>
      <c r="E1279" s="219">
        <v>45176</v>
      </c>
      <c r="F1279" s="273">
        <f t="shared" si="102"/>
        <v>0.8274305555569299</v>
      </c>
      <c r="G1279" s="273">
        <f t="shared" si="103"/>
        <v>7.3451388888861402</v>
      </c>
      <c r="H1279" s="273">
        <f t="shared" si="100"/>
        <v>8.1725694444430701</v>
      </c>
      <c r="I1279" s="77">
        <f t="shared" si="99"/>
        <v>4.1897055151093181E-5</v>
      </c>
      <c r="J1279" s="229">
        <f t="shared" si="101"/>
        <v>3.4240659273997024E-4</v>
      </c>
    </row>
    <row r="1280" spans="1:10">
      <c r="A1280" s="30" t="s">
        <v>264</v>
      </c>
      <c r="B1280" s="63">
        <v>28.95</v>
      </c>
      <c r="C1280" s="219">
        <v>45168</v>
      </c>
      <c r="D1280" s="49">
        <v>45168.654861111114</v>
      </c>
      <c r="E1280" s="219">
        <v>45176</v>
      </c>
      <c r="F1280" s="273">
        <f t="shared" si="102"/>
        <v>0.8274305555569299</v>
      </c>
      <c r="G1280" s="273">
        <f t="shared" si="103"/>
        <v>7.3451388888861402</v>
      </c>
      <c r="H1280" s="273">
        <f t="shared" si="100"/>
        <v>8.1725694444430701</v>
      </c>
      <c r="I1280" s="77">
        <f t="shared" si="99"/>
        <v>2.7004781178317884E-6</v>
      </c>
      <c r="J1280" s="229">
        <f t="shared" si="101"/>
        <v>2.2069844951179206E-5</v>
      </c>
    </row>
    <row r="1281" spans="1:10">
      <c r="A1281" s="30" t="s">
        <v>264</v>
      </c>
      <c r="B1281" s="63">
        <v>15.88</v>
      </c>
      <c r="C1281" s="219">
        <v>45175</v>
      </c>
      <c r="D1281" s="49">
        <v>45175.472222222219</v>
      </c>
      <c r="E1281" s="219">
        <v>45183</v>
      </c>
      <c r="F1281" s="273">
        <f t="shared" si="102"/>
        <v>0.73611111110949423</v>
      </c>
      <c r="G1281" s="273">
        <f t="shared" si="103"/>
        <v>7.5277777777810115</v>
      </c>
      <c r="H1281" s="273">
        <f t="shared" si="100"/>
        <v>8.2638888888905058</v>
      </c>
      <c r="I1281" s="77">
        <f t="shared" si="99"/>
        <v>1.481298532337437E-6</v>
      </c>
      <c r="J1281" s="229">
        <f t="shared" si="101"/>
        <v>1.224128648251316E-5</v>
      </c>
    </row>
    <row r="1282" spans="1:10">
      <c r="A1282" s="30" t="s">
        <v>264</v>
      </c>
      <c r="B1282" s="63">
        <v>28.95</v>
      </c>
      <c r="C1282" s="219">
        <v>45175</v>
      </c>
      <c r="D1282" s="49">
        <v>45175.472222222219</v>
      </c>
      <c r="E1282" s="219">
        <v>45183</v>
      </c>
      <c r="F1282" s="273">
        <f t="shared" si="102"/>
        <v>0.73611111110949423</v>
      </c>
      <c r="G1282" s="273">
        <f t="shared" si="103"/>
        <v>7.5277777777810115</v>
      </c>
      <c r="H1282" s="273">
        <f t="shared" si="100"/>
        <v>8.2638888888905058</v>
      </c>
      <c r="I1282" s="77">
        <f t="shared" si="99"/>
        <v>2.7004781178317884E-6</v>
      </c>
      <c r="J1282" s="229">
        <f t="shared" si="101"/>
        <v>2.2316451112642061E-5</v>
      </c>
    </row>
    <row r="1283" spans="1:10">
      <c r="A1283" s="30" t="s">
        <v>264</v>
      </c>
      <c r="B1283" s="63">
        <v>7.42</v>
      </c>
      <c r="C1283" s="219">
        <v>45175</v>
      </c>
      <c r="D1283" s="49">
        <v>45175.472222222219</v>
      </c>
      <c r="E1283" s="219">
        <v>45183</v>
      </c>
      <c r="F1283" s="273">
        <f t="shared" si="102"/>
        <v>0.73611111110949423</v>
      </c>
      <c r="G1283" s="273">
        <f t="shared" si="103"/>
        <v>7.5277777777810115</v>
      </c>
      <c r="H1283" s="273">
        <f t="shared" si="100"/>
        <v>8.2638888888905058</v>
      </c>
      <c r="I1283" s="77">
        <f t="shared" si="99"/>
        <v>6.9214326888814745E-7</v>
      </c>
      <c r="J1283" s="229">
        <f t="shared" si="101"/>
        <v>5.7197950692851152E-6</v>
      </c>
    </row>
    <row r="1284" spans="1:10">
      <c r="A1284" s="30" t="s">
        <v>264</v>
      </c>
      <c r="B1284" s="63">
        <v>29.07</v>
      </c>
      <c r="C1284" s="219">
        <v>45182</v>
      </c>
      <c r="D1284" s="49">
        <v>45182.438194444447</v>
      </c>
      <c r="E1284" s="219">
        <v>45190</v>
      </c>
      <c r="F1284" s="273">
        <f t="shared" si="102"/>
        <v>0.71909722222335404</v>
      </c>
      <c r="G1284" s="273">
        <f t="shared" si="103"/>
        <v>7.5618055555532919</v>
      </c>
      <c r="H1284" s="273">
        <f t="shared" si="100"/>
        <v>8.280902777776646</v>
      </c>
      <c r="I1284" s="77">
        <f t="shared" si="99"/>
        <v>2.71167180951192E-6</v>
      </c>
      <c r="J1284" s="229">
        <f t="shared" si="101"/>
        <v>2.2455090619805884E-5</v>
      </c>
    </row>
    <row r="1285" spans="1:10">
      <c r="A1285" s="30" t="s">
        <v>264</v>
      </c>
      <c r="B1285" s="63">
        <v>24470.59</v>
      </c>
      <c r="C1285" s="219">
        <v>45189</v>
      </c>
      <c r="D1285" s="49">
        <v>45189.688194444447</v>
      </c>
      <c r="E1285" s="219">
        <v>45197</v>
      </c>
      <c r="F1285" s="273">
        <f t="shared" si="102"/>
        <v>0.84409722222335404</v>
      </c>
      <c r="G1285" s="273">
        <f t="shared" si="103"/>
        <v>7.3118055555532919</v>
      </c>
      <c r="H1285" s="273">
        <f t="shared" si="100"/>
        <v>8.155902777776646</v>
      </c>
      <c r="I1285" s="77">
        <f t="shared" si="99"/>
        <v>2.2826353307576299E-3</v>
      </c>
      <c r="J1285" s="229">
        <f t="shared" si="101"/>
        <v>1.8616951834777268E-2</v>
      </c>
    </row>
    <row r="1286" spans="1:10">
      <c r="A1286" s="30" t="s">
        <v>264</v>
      </c>
      <c r="B1286" s="63">
        <v>450.06</v>
      </c>
      <c r="C1286" s="219">
        <v>45189</v>
      </c>
      <c r="D1286" s="49">
        <v>45189.688194444447</v>
      </c>
      <c r="E1286" s="219">
        <v>45197</v>
      </c>
      <c r="F1286" s="273">
        <f t="shared" si="102"/>
        <v>0.84409722222335404</v>
      </c>
      <c r="G1286" s="273">
        <f t="shared" si="103"/>
        <v>7.3118055555532919</v>
      </c>
      <c r="H1286" s="273">
        <f t="shared" si="100"/>
        <v>8.155902777776646</v>
      </c>
      <c r="I1286" s="77">
        <f t="shared" si="99"/>
        <v>4.1981940646334184E-5</v>
      </c>
      <c r="J1286" s="229">
        <f t="shared" si="101"/>
        <v>3.4240062633389125E-4</v>
      </c>
    </row>
    <row r="1287" spans="1:10">
      <c r="A1287" s="30" t="s">
        <v>264</v>
      </c>
      <c r="B1287" s="63">
        <v>15.94</v>
      </c>
      <c r="C1287" s="219">
        <v>45189</v>
      </c>
      <c r="D1287" s="49">
        <v>45189.921527777777</v>
      </c>
      <c r="E1287" s="219">
        <v>45197</v>
      </c>
      <c r="F1287" s="273">
        <f t="shared" si="102"/>
        <v>0.96076388888832298</v>
      </c>
      <c r="G1287" s="273">
        <f t="shared" si="103"/>
        <v>7.078472222223354</v>
      </c>
      <c r="H1287" s="273">
        <f t="shared" si="100"/>
        <v>8.039236111111677</v>
      </c>
      <c r="I1287" s="77">
        <f t="shared" si="99"/>
        <v>1.4868953781775028E-6</v>
      </c>
      <c r="J1287" s="229">
        <f t="shared" si="101"/>
        <v>1.1953503017689634E-5</v>
      </c>
    </row>
    <row r="1288" spans="1:10">
      <c r="A1288" s="30" t="s">
        <v>264</v>
      </c>
      <c r="B1288" s="63">
        <v>450.24</v>
      </c>
      <c r="C1288" s="219">
        <v>45196</v>
      </c>
      <c r="D1288" s="49">
        <v>45196.637499999997</v>
      </c>
      <c r="E1288" s="219">
        <v>45204</v>
      </c>
      <c r="F1288" s="273">
        <f t="shared" si="102"/>
        <v>0.81874999999854481</v>
      </c>
      <c r="G1288" s="273">
        <f t="shared" si="103"/>
        <v>7.3625000000029104</v>
      </c>
      <c r="H1288" s="273">
        <f t="shared" si="100"/>
        <v>8.1812500000014552</v>
      </c>
      <c r="I1288" s="77">
        <f t="shared" si="99"/>
        <v>4.1998731183854383E-5</v>
      </c>
      <c r="J1288" s="229">
        <f t="shared" si="101"/>
        <v>3.4360211949796977E-4</v>
      </c>
    </row>
    <row r="1289" spans="1:10">
      <c r="A1289" s="30" t="s">
        <v>264</v>
      </c>
      <c r="B1289" s="63">
        <v>29.02</v>
      </c>
      <c r="C1289" s="219">
        <v>45196</v>
      </c>
      <c r="D1289" s="49">
        <v>45196.637499999997</v>
      </c>
      <c r="E1289" s="219">
        <v>45204</v>
      </c>
      <c r="F1289" s="273">
        <f t="shared" si="102"/>
        <v>0.81874999999854481</v>
      </c>
      <c r="G1289" s="273">
        <f t="shared" si="103"/>
        <v>7.3625000000029104</v>
      </c>
      <c r="H1289" s="273">
        <f t="shared" si="100"/>
        <v>8.1812500000014552</v>
      </c>
      <c r="I1289" s="77">
        <f t="shared" si="99"/>
        <v>2.7070077713118653E-6</v>
      </c>
      <c r="J1289" s="229">
        <f t="shared" si="101"/>
        <v>2.2146707329049137E-5</v>
      </c>
    </row>
    <row r="1290" spans="1:10">
      <c r="A1290" s="30" t="s">
        <v>264</v>
      </c>
      <c r="B1290" s="63">
        <v>29.03</v>
      </c>
      <c r="C1290" s="219">
        <v>45196</v>
      </c>
      <c r="D1290" s="49">
        <v>45196.577777777777</v>
      </c>
      <c r="E1290" s="219">
        <v>45204</v>
      </c>
      <c r="F1290" s="273">
        <f t="shared" si="102"/>
        <v>0.78888888888832298</v>
      </c>
      <c r="G1290" s="273">
        <f t="shared" si="103"/>
        <v>7.422222222223354</v>
      </c>
      <c r="H1290" s="273">
        <f t="shared" si="100"/>
        <v>8.211111111111677</v>
      </c>
      <c r="I1290" s="77">
        <f t="shared" ref="I1290:I1353" si="104">+B1290/B$3693</f>
        <v>2.7079405789518761E-6</v>
      </c>
      <c r="J1290" s="229">
        <f t="shared" si="101"/>
        <v>2.2235200976061937E-5</v>
      </c>
    </row>
    <row r="1291" spans="1:10">
      <c r="A1291" s="30" t="s">
        <v>264</v>
      </c>
      <c r="B1291" s="63">
        <v>23673.32</v>
      </c>
      <c r="C1291" s="219">
        <v>45231</v>
      </c>
      <c r="D1291" s="49">
        <v>45231.647222222222</v>
      </c>
      <c r="E1291" s="219">
        <v>45239</v>
      </c>
      <c r="F1291" s="273">
        <f t="shared" si="102"/>
        <v>0.82361111111094942</v>
      </c>
      <c r="G1291" s="273">
        <f t="shared" si="103"/>
        <v>7.3527777777781012</v>
      </c>
      <c r="H1291" s="273">
        <f t="shared" si="100"/>
        <v>8.1763888888890506</v>
      </c>
      <c r="I1291" s="77">
        <f t="shared" si="104"/>
        <v>2.2082653760424741E-3</v>
      </c>
      <c r="J1291" s="229">
        <f t="shared" si="101"/>
        <v>1.8055636484392085E-2</v>
      </c>
    </row>
    <row r="1292" spans="1:10">
      <c r="A1292" s="30" t="s">
        <v>264</v>
      </c>
      <c r="B1292" s="63">
        <v>25284.37</v>
      </c>
      <c r="C1292" s="219">
        <v>45239</v>
      </c>
      <c r="D1292" s="49">
        <v>45239.602083333331</v>
      </c>
      <c r="E1292" s="219">
        <v>45246</v>
      </c>
      <c r="F1292" s="273">
        <f t="shared" si="102"/>
        <v>0.80104166666569654</v>
      </c>
      <c r="G1292" s="273">
        <f t="shared" si="103"/>
        <v>6.3979166666686069</v>
      </c>
      <c r="H1292" s="273">
        <f t="shared" si="100"/>
        <v>7.1989583333343035</v>
      </c>
      <c r="I1292" s="77">
        <f t="shared" si="104"/>
        <v>2.3585453508864433E-3</v>
      </c>
      <c r="J1292" s="229">
        <f t="shared" si="101"/>
        <v>1.697906970831084E-2</v>
      </c>
    </row>
    <row r="1293" spans="1:10">
      <c r="A1293" s="30" t="s">
        <v>264</v>
      </c>
      <c r="B1293" s="63">
        <v>7.5</v>
      </c>
      <c r="C1293" s="219">
        <v>45239</v>
      </c>
      <c r="D1293" s="49">
        <v>45239.602083333331</v>
      </c>
      <c r="E1293" s="219">
        <v>45246</v>
      </c>
      <c r="F1293" s="273">
        <f t="shared" si="102"/>
        <v>0.80104166666569654</v>
      </c>
      <c r="G1293" s="273">
        <f t="shared" si="103"/>
        <v>6.3979166666686069</v>
      </c>
      <c r="H1293" s="273">
        <f t="shared" si="100"/>
        <v>7.1989583333343035</v>
      </c>
      <c r="I1293" s="77">
        <f t="shared" si="104"/>
        <v>6.9960573000823536E-7</v>
      </c>
      <c r="J1293" s="229">
        <f t="shared" si="101"/>
        <v>5.0364325000912148E-6</v>
      </c>
    </row>
    <row r="1294" spans="1:10">
      <c r="A1294" s="30" t="s">
        <v>264</v>
      </c>
      <c r="B1294" s="63">
        <v>116.3</v>
      </c>
      <c r="C1294" s="219">
        <v>45239</v>
      </c>
      <c r="D1294" s="49">
        <v>45239.435416666667</v>
      </c>
      <c r="E1294" s="219">
        <v>45246</v>
      </c>
      <c r="F1294" s="273">
        <f t="shared" si="102"/>
        <v>0.71770833333357587</v>
      </c>
      <c r="G1294" s="273">
        <f t="shared" si="103"/>
        <v>6.5645833333328483</v>
      </c>
      <c r="H1294" s="273">
        <f t="shared" si="100"/>
        <v>7.2822916666664241</v>
      </c>
      <c r="I1294" s="77">
        <f t="shared" si="104"/>
        <v>1.0848552853327702E-5</v>
      </c>
      <c r="J1294" s="229">
        <f t="shared" si="101"/>
        <v>7.9002326039178579E-5</v>
      </c>
    </row>
    <row r="1295" spans="1:10">
      <c r="A1295" s="30" t="s">
        <v>264</v>
      </c>
      <c r="B1295" s="63">
        <v>29.26</v>
      </c>
      <c r="C1295" s="219">
        <v>45239</v>
      </c>
      <c r="D1295" s="49">
        <v>45239.435416666667</v>
      </c>
      <c r="E1295" s="219">
        <v>45246</v>
      </c>
      <c r="F1295" s="273">
        <f t="shared" si="102"/>
        <v>0.71770833333357587</v>
      </c>
      <c r="G1295" s="273">
        <f t="shared" si="103"/>
        <v>6.5645833333328483</v>
      </c>
      <c r="H1295" s="273">
        <f t="shared" si="100"/>
        <v>7.2822916666664241</v>
      </c>
      <c r="I1295" s="77">
        <f t="shared" si="104"/>
        <v>2.7293951546721288E-6</v>
      </c>
      <c r="J1295" s="229">
        <f t="shared" si="101"/>
        <v>1.9876251589908558E-5</v>
      </c>
    </row>
    <row r="1296" spans="1:10">
      <c r="A1296" s="30" t="s">
        <v>264</v>
      </c>
      <c r="B1296" s="63">
        <v>7.51</v>
      </c>
      <c r="C1296" s="219">
        <v>45238</v>
      </c>
      <c r="D1296" s="49">
        <v>45238.229166666664</v>
      </c>
      <c r="E1296" s="219">
        <v>45247</v>
      </c>
      <c r="F1296" s="273">
        <f t="shared" si="102"/>
        <v>0.61458333333212067</v>
      </c>
      <c r="G1296" s="273">
        <f t="shared" si="103"/>
        <v>8.7708333333357587</v>
      </c>
      <c r="H1296" s="273">
        <f t="shared" si="100"/>
        <v>9.3854166666678793</v>
      </c>
      <c r="I1296" s="77">
        <f t="shared" si="104"/>
        <v>7.0053853764824632E-7</v>
      </c>
      <c r="J1296" s="229">
        <f t="shared" si="101"/>
        <v>6.5748460668869944E-6</v>
      </c>
    </row>
    <row r="1297" spans="1:10">
      <c r="A1297" s="30" t="s">
        <v>264</v>
      </c>
      <c r="B1297" s="63">
        <v>29.23</v>
      </c>
      <c r="C1297" s="219">
        <v>45261</v>
      </c>
      <c r="D1297" s="49">
        <v>45261.419444444444</v>
      </c>
      <c r="E1297" s="219">
        <v>45267</v>
      </c>
      <c r="F1297" s="273">
        <f t="shared" si="102"/>
        <v>0.70972222222189885</v>
      </c>
      <c r="G1297" s="273">
        <f t="shared" si="103"/>
        <v>5.5805555555562023</v>
      </c>
      <c r="H1297" s="273">
        <f t="shared" si="100"/>
        <v>6.2902777777781012</v>
      </c>
      <c r="I1297" s="77">
        <f t="shared" si="104"/>
        <v>2.7265967317520958E-6</v>
      </c>
      <c r="J1297" s="229">
        <f t="shared" si="101"/>
        <v>1.7151050830702605E-5</v>
      </c>
    </row>
    <row r="1298" spans="1:10">
      <c r="A1298" s="30" t="s">
        <v>264</v>
      </c>
      <c r="B1298" s="63">
        <v>7.5</v>
      </c>
      <c r="C1298" s="219">
        <v>45261</v>
      </c>
      <c r="D1298" s="49">
        <v>45261.444444444445</v>
      </c>
      <c r="E1298" s="219">
        <v>45267</v>
      </c>
      <c r="F1298" s="273">
        <f t="shared" si="102"/>
        <v>0.72222222222262644</v>
      </c>
      <c r="G1298" s="273">
        <f t="shared" si="103"/>
        <v>5.5555555555547471</v>
      </c>
      <c r="H1298" s="273">
        <f t="shared" si="100"/>
        <v>6.2777777777773736</v>
      </c>
      <c r="I1298" s="77">
        <f t="shared" si="104"/>
        <v>6.9960573000823536E-7</v>
      </c>
      <c r="J1298" s="229">
        <f t="shared" si="101"/>
        <v>4.391969305051417E-6</v>
      </c>
    </row>
    <row r="1299" spans="1:10">
      <c r="A1299" s="30" t="s">
        <v>264</v>
      </c>
      <c r="B1299" s="63">
        <v>7.51</v>
      </c>
      <c r="C1299" s="219">
        <v>45266</v>
      </c>
      <c r="D1299" s="49">
        <v>45266.616666666669</v>
      </c>
      <c r="E1299" s="219">
        <v>45274</v>
      </c>
      <c r="F1299" s="273">
        <f t="shared" si="102"/>
        <v>0.80833333333430346</v>
      </c>
      <c r="G1299" s="273">
        <f t="shared" si="103"/>
        <v>7.3833333333313931</v>
      </c>
      <c r="H1299" s="273">
        <f t="shared" si="100"/>
        <v>8.1916666666656965</v>
      </c>
      <c r="I1299" s="77">
        <f t="shared" si="104"/>
        <v>7.0053853764824632E-7</v>
      </c>
      <c r="J1299" s="229">
        <f t="shared" si="101"/>
        <v>5.7385781875678714E-6</v>
      </c>
    </row>
    <row r="1300" spans="1:10">
      <c r="A1300" s="30" t="s">
        <v>264</v>
      </c>
      <c r="B1300" s="63">
        <v>29.27</v>
      </c>
      <c r="C1300" s="219">
        <v>45266</v>
      </c>
      <c r="D1300" s="49">
        <v>45266.616666666669</v>
      </c>
      <c r="E1300" s="219">
        <v>45274</v>
      </c>
      <c r="F1300" s="273">
        <f t="shared" si="102"/>
        <v>0.80833333333430346</v>
      </c>
      <c r="G1300" s="273">
        <f t="shared" si="103"/>
        <v>7.3833333333313931</v>
      </c>
      <c r="H1300" s="273">
        <f t="shared" si="100"/>
        <v>8.1916666666656965</v>
      </c>
      <c r="I1300" s="77">
        <f t="shared" si="104"/>
        <v>2.7303279623121396E-6</v>
      </c>
      <c r="J1300" s="229">
        <f t="shared" si="101"/>
        <v>2.2365936557937628E-5</v>
      </c>
    </row>
    <row r="1301" spans="1:10">
      <c r="A1301" s="30" t="s">
        <v>264</v>
      </c>
      <c r="B1301" s="63">
        <v>7.53</v>
      </c>
      <c r="C1301" s="219">
        <v>45267</v>
      </c>
      <c r="D1301" s="49">
        <v>45267.461111111108</v>
      </c>
      <c r="E1301" s="219">
        <v>45274</v>
      </c>
      <c r="F1301" s="273">
        <f t="shared" si="102"/>
        <v>0.73055555555401952</v>
      </c>
      <c r="G1301" s="273">
        <f t="shared" si="103"/>
        <v>6.538888888891961</v>
      </c>
      <c r="H1301" s="273">
        <f t="shared" si="100"/>
        <v>7.2694444444459805</v>
      </c>
      <c r="I1301" s="77">
        <f t="shared" si="104"/>
        <v>7.0240415292826824E-7</v>
      </c>
      <c r="J1301" s="229">
        <f t="shared" si="101"/>
        <v>5.1060879672601842E-6</v>
      </c>
    </row>
    <row r="1302" spans="1:10">
      <c r="A1302" s="30" t="s">
        <v>264</v>
      </c>
      <c r="B1302" s="63">
        <v>17906.93</v>
      </c>
      <c r="C1302" s="219">
        <v>45267</v>
      </c>
      <c r="D1302" s="49">
        <v>45267.609027777777</v>
      </c>
      <c r="E1302" s="219">
        <v>45274</v>
      </c>
      <c r="F1302" s="273">
        <f t="shared" si="102"/>
        <v>0.80451388888832298</v>
      </c>
      <c r="G1302" s="273">
        <f t="shared" si="103"/>
        <v>6.390972222223354</v>
      </c>
      <c r="H1302" s="273">
        <f t="shared" si="100"/>
        <v>7.195486111111677</v>
      </c>
      <c r="I1302" s="77">
        <f t="shared" si="104"/>
        <v>1.6703721113141825E-3</v>
      </c>
      <c r="J1302" s="229">
        <f t="shared" si="101"/>
        <v>1.2019139327349488E-2</v>
      </c>
    </row>
    <row r="1303" spans="1:10">
      <c r="A1303" s="30" t="s">
        <v>264</v>
      </c>
      <c r="B1303" s="63">
        <v>452.96</v>
      </c>
      <c r="C1303" s="219">
        <v>45268</v>
      </c>
      <c r="D1303" s="49">
        <v>45268.542361111111</v>
      </c>
      <c r="E1303" s="219">
        <v>45274</v>
      </c>
      <c r="F1303" s="273">
        <f t="shared" si="102"/>
        <v>0.77118055555547471</v>
      </c>
      <c r="G1303" s="273">
        <f t="shared" si="103"/>
        <v>5.4576388888890506</v>
      </c>
      <c r="H1303" s="273">
        <f t="shared" si="100"/>
        <v>6.2288194444445253</v>
      </c>
      <c r="I1303" s="77">
        <f t="shared" si="104"/>
        <v>4.2252454861937369E-5</v>
      </c>
      <c r="J1303" s="229">
        <f t="shared" si="101"/>
        <v>2.6318291241955011E-4</v>
      </c>
    </row>
    <row r="1304" spans="1:10">
      <c r="A1304" s="30" t="s">
        <v>264</v>
      </c>
      <c r="B1304" s="63">
        <v>16.03</v>
      </c>
      <c r="C1304" s="219">
        <v>45268</v>
      </c>
      <c r="D1304" s="49">
        <v>45268.849305555559</v>
      </c>
      <c r="E1304" s="219">
        <v>45274</v>
      </c>
      <c r="F1304" s="273">
        <f t="shared" si="102"/>
        <v>0.92465277777955635</v>
      </c>
      <c r="G1304" s="273">
        <f t="shared" si="103"/>
        <v>5.1506944444408873</v>
      </c>
      <c r="H1304" s="273">
        <f t="shared" si="100"/>
        <v>6.0753472222204437</v>
      </c>
      <c r="I1304" s="77">
        <f t="shared" si="104"/>
        <v>1.4952906469376018E-6</v>
      </c>
      <c r="J1304" s="229">
        <f t="shared" si="101"/>
        <v>9.0844098782845686E-6</v>
      </c>
    </row>
    <row r="1305" spans="1:10">
      <c r="A1305" s="30" t="s">
        <v>264</v>
      </c>
      <c r="B1305" s="63">
        <v>116.28</v>
      </c>
      <c r="C1305" s="219">
        <v>45240</v>
      </c>
      <c r="D1305" s="49">
        <v>45240.479166666664</v>
      </c>
      <c r="E1305" s="219">
        <v>45250</v>
      </c>
      <c r="F1305" s="273">
        <f t="shared" si="102"/>
        <v>0.73958333333212067</v>
      </c>
      <c r="G1305" s="273">
        <f t="shared" si="103"/>
        <v>9.5208333333357587</v>
      </c>
      <c r="H1305" s="273">
        <f t="shared" si="100"/>
        <v>10.260416666667879</v>
      </c>
      <c r="I1305" s="77">
        <f t="shared" si="104"/>
        <v>1.084668723804768E-5</v>
      </c>
      <c r="J1305" s="229">
        <f t="shared" si="101"/>
        <v>1.112915305153982E-4</v>
      </c>
    </row>
    <row r="1306" spans="1:10">
      <c r="A1306" s="30" t="s">
        <v>264</v>
      </c>
      <c r="B1306" s="63">
        <v>29.26</v>
      </c>
      <c r="C1306" s="219">
        <v>45240</v>
      </c>
      <c r="D1306" s="49">
        <v>45240.479166666664</v>
      </c>
      <c r="E1306" s="219">
        <v>45250</v>
      </c>
      <c r="F1306" s="273">
        <f t="shared" si="102"/>
        <v>0.73958333333212067</v>
      </c>
      <c r="G1306" s="273">
        <f t="shared" si="103"/>
        <v>9.5208333333357587</v>
      </c>
      <c r="H1306" s="273">
        <f t="shared" si="100"/>
        <v>10.260416666667879</v>
      </c>
      <c r="I1306" s="77">
        <f t="shared" si="104"/>
        <v>2.7293951546721288E-6</v>
      </c>
      <c r="J1306" s="229">
        <f t="shared" si="101"/>
        <v>2.8004731534920464E-5</v>
      </c>
    </row>
    <row r="1307" spans="1:10">
      <c r="A1307" s="30" t="s">
        <v>264</v>
      </c>
      <c r="B1307" s="63">
        <v>116.14</v>
      </c>
      <c r="C1307" s="219">
        <v>45240</v>
      </c>
      <c r="D1307" s="49">
        <v>45240.618055555555</v>
      </c>
      <c r="E1307" s="219">
        <v>45250</v>
      </c>
      <c r="F1307" s="273">
        <f t="shared" si="102"/>
        <v>0.80902777777737356</v>
      </c>
      <c r="G1307" s="273">
        <f t="shared" si="103"/>
        <v>9.3819444444452529</v>
      </c>
      <c r="H1307" s="273">
        <f t="shared" si="100"/>
        <v>10.190972222222626</v>
      </c>
      <c r="I1307" s="77">
        <f t="shared" si="104"/>
        <v>1.0833627931087526E-5</v>
      </c>
      <c r="J1307" s="229">
        <f t="shared" si="101"/>
        <v>1.1040520131160816E-4</v>
      </c>
    </row>
    <row r="1308" spans="1:10">
      <c r="A1308" s="30" t="s">
        <v>264</v>
      </c>
      <c r="B1308" s="63">
        <v>187.63</v>
      </c>
      <c r="C1308" s="219">
        <v>45243</v>
      </c>
      <c r="D1308" s="49">
        <v>45243.675694444442</v>
      </c>
      <c r="E1308" s="219">
        <v>45252</v>
      </c>
      <c r="F1308" s="273">
        <f t="shared" si="102"/>
        <v>0.83784722222117125</v>
      </c>
      <c r="G1308" s="273">
        <f t="shared" si="103"/>
        <v>8.3243055555576575</v>
      </c>
      <c r="H1308" s="273">
        <f t="shared" si="100"/>
        <v>9.1621527777788287</v>
      </c>
      <c r="I1308" s="77">
        <f t="shared" si="104"/>
        <v>1.7502269749526026E-5</v>
      </c>
      <c r="J1308" s="229">
        <f t="shared" si="101"/>
        <v>1.6035846940305425E-4</v>
      </c>
    </row>
    <row r="1309" spans="1:10">
      <c r="A1309" s="30" t="s">
        <v>264</v>
      </c>
      <c r="B1309" s="63">
        <v>7.51</v>
      </c>
      <c r="C1309" s="219">
        <v>45243</v>
      </c>
      <c r="D1309" s="49">
        <v>45243.529166666667</v>
      </c>
      <c r="E1309" s="219">
        <v>45252</v>
      </c>
      <c r="F1309" s="273">
        <f t="shared" si="102"/>
        <v>0.76458333333357587</v>
      </c>
      <c r="G1309" s="273">
        <f t="shared" si="103"/>
        <v>8.4708333333328483</v>
      </c>
      <c r="H1309" s="273">
        <f t="shared" si="100"/>
        <v>9.2354166666664241</v>
      </c>
      <c r="I1309" s="77">
        <f t="shared" si="104"/>
        <v>7.0053853764824632E-7</v>
      </c>
      <c r="J1309" s="229">
        <f t="shared" si="101"/>
        <v>6.4697652862387379E-6</v>
      </c>
    </row>
    <row r="1310" spans="1:10">
      <c r="A1310" s="30" t="s">
        <v>264</v>
      </c>
      <c r="B1310" s="63">
        <v>116.42</v>
      </c>
      <c r="C1310" s="219">
        <v>45243</v>
      </c>
      <c r="D1310" s="49">
        <v>45243.529166666667</v>
      </c>
      <c r="E1310" s="219">
        <v>45252</v>
      </c>
      <c r="F1310" s="273">
        <f t="shared" si="102"/>
        <v>0.76458333333357587</v>
      </c>
      <c r="G1310" s="273">
        <f t="shared" si="103"/>
        <v>8.4708333333328483</v>
      </c>
      <c r="H1310" s="273">
        <f t="shared" si="100"/>
        <v>9.2354166666664241</v>
      </c>
      <c r="I1310" s="77">
        <f t="shared" si="104"/>
        <v>1.0859746545007834E-5</v>
      </c>
      <c r="J1310" s="229">
        <f t="shared" si="101"/>
        <v>1.0029428423753847E-4</v>
      </c>
    </row>
    <row r="1311" spans="1:10">
      <c r="A1311" s="30" t="s">
        <v>264</v>
      </c>
      <c r="B1311" s="63">
        <v>24234.85</v>
      </c>
      <c r="C1311" s="219">
        <v>45246</v>
      </c>
      <c r="D1311" s="49">
        <v>45246.481944444444</v>
      </c>
      <c r="E1311" s="219">
        <v>45252</v>
      </c>
      <c r="F1311" s="273">
        <f t="shared" si="102"/>
        <v>0.74097222222189885</v>
      </c>
      <c r="G1311" s="273">
        <f t="shared" si="103"/>
        <v>5.5180555555562023</v>
      </c>
      <c r="H1311" s="273">
        <f t="shared" si="100"/>
        <v>6.2590277777781012</v>
      </c>
      <c r="I1311" s="77">
        <f t="shared" si="104"/>
        <v>2.2606453234520108E-3</v>
      </c>
      <c r="J1311" s="229">
        <f t="shared" si="101"/>
        <v>1.4149441875190296E-2</v>
      </c>
    </row>
    <row r="1312" spans="1:10">
      <c r="A1312" s="30" t="s">
        <v>264</v>
      </c>
      <c r="B1312" s="63">
        <v>16.059999999999999</v>
      </c>
      <c r="C1312" s="219">
        <v>45246</v>
      </c>
      <c r="D1312" s="49">
        <v>45246.481944444444</v>
      </c>
      <c r="E1312" s="219">
        <v>45252</v>
      </c>
      <c r="F1312" s="273">
        <f t="shared" si="102"/>
        <v>0.74097222222189885</v>
      </c>
      <c r="G1312" s="273">
        <f t="shared" si="103"/>
        <v>5.5180555555562023</v>
      </c>
      <c r="H1312" s="273">
        <f t="shared" si="100"/>
        <v>6.2590277777781012</v>
      </c>
      <c r="I1312" s="77">
        <f t="shared" si="104"/>
        <v>1.4980890698576344E-6</v>
      </c>
      <c r="J1312" s="229">
        <f t="shared" si="101"/>
        <v>9.3765811018246925E-6</v>
      </c>
    </row>
    <row r="1313" spans="1:10">
      <c r="A1313" s="30" t="s">
        <v>264</v>
      </c>
      <c r="B1313" s="63">
        <v>116.23</v>
      </c>
      <c r="C1313" s="219">
        <v>45250</v>
      </c>
      <c r="D1313" s="49">
        <v>45250.429861111108</v>
      </c>
      <c r="E1313" s="219">
        <v>45260</v>
      </c>
      <c r="F1313" s="273">
        <f t="shared" si="102"/>
        <v>0.71493055555401952</v>
      </c>
      <c r="G1313" s="273">
        <f t="shared" si="103"/>
        <v>9.570138888891961</v>
      </c>
      <c r="H1313" s="273">
        <f t="shared" si="100"/>
        <v>10.28506944444598</v>
      </c>
      <c r="I1313" s="77">
        <f t="shared" si="104"/>
        <v>1.0842023199847626E-5</v>
      </c>
      <c r="J1313" s="229">
        <f t="shared" si="101"/>
        <v>1.1151096152872725E-4</v>
      </c>
    </row>
    <row r="1314" spans="1:10">
      <c r="A1314" s="30" t="s">
        <v>264</v>
      </c>
      <c r="B1314" s="63">
        <v>15.98</v>
      </c>
      <c r="C1314" s="219">
        <v>45251</v>
      </c>
      <c r="D1314" s="49">
        <v>45251.607638888891</v>
      </c>
      <c r="E1314" s="219">
        <v>45260</v>
      </c>
      <c r="F1314" s="273">
        <f t="shared" si="102"/>
        <v>0.80381944444525288</v>
      </c>
      <c r="G1314" s="273">
        <f t="shared" si="103"/>
        <v>8.3923611111094942</v>
      </c>
      <c r="H1314" s="273">
        <f t="shared" si="100"/>
        <v>9.1961805555547471</v>
      </c>
      <c r="I1314" s="77">
        <f t="shared" si="104"/>
        <v>1.4906266087375467E-6</v>
      </c>
      <c r="J1314" s="229">
        <f t="shared" si="101"/>
        <v>1.3708071434864741E-5</v>
      </c>
    </row>
    <row r="1315" spans="1:10">
      <c r="A1315" s="30" t="s">
        <v>264</v>
      </c>
      <c r="B1315" s="63">
        <v>186.83</v>
      </c>
      <c r="C1315" s="219">
        <v>45252</v>
      </c>
      <c r="D1315" s="49">
        <v>45252.586805555555</v>
      </c>
      <c r="E1315" s="219">
        <v>45260</v>
      </c>
      <c r="F1315" s="273">
        <f t="shared" si="102"/>
        <v>0.79340277777737356</v>
      </c>
      <c r="G1315" s="273">
        <f t="shared" si="103"/>
        <v>7.4131944444452529</v>
      </c>
      <c r="H1315" s="273">
        <f t="shared" si="100"/>
        <v>8.2065972222226264</v>
      </c>
      <c r="I1315" s="77">
        <f t="shared" si="104"/>
        <v>1.7427645138325148E-5</v>
      </c>
      <c r="J1315" s="229">
        <f t="shared" si="101"/>
        <v>1.4302166418206082E-4</v>
      </c>
    </row>
    <row r="1316" spans="1:10">
      <c r="A1316" s="30" t="s">
        <v>264</v>
      </c>
      <c r="B1316" s="63">
        <v>452.36</v>
      </c>
      <c r="C1316" s="219">
        <v>45254</v>
      </c>
      <c r="D1316" s="49">
        <v>45254.476388888892</v>
      </c>
      <c r="E1316" s="219">
        <v>45260</v>
      </c>
      <c r="F1316" s="273">
        <f t="shared" si="102"/>
        <v>0.73819444444598048</v>
      </c>
      <c r="G1316" s="273">
        <f t="shared" si="103"/>
        <v>5.523611111108039</v>
      </c>
      <c r="H1316" s="273">
        <f t="shared" si="100"/>
        <v>6.2618055555540195</v>
      </c>
      <c r="I1316" s="77">
        <f t="shared" si="104"/>
        <v>4.2196486403536711E-5</v>
      </c>
      <c r="J1316" s="229">
        <f t="shared" si="101"/>
        <v>2.6422619298652585E-4</v>
      </c>
    </row>
    <row r="1317" spans="1:10">
      <c r="A1317" s="30" t="s">
        <v>264</v>
      </c>
      <c r="B1317" s="63">
        <v>115.89</v>
      </c>
      <c r="C1317" s="219">
        <v>45254</v>
      </c>
      <c r="D1317" s="49">
        <v>45254.476388888892</v>
      </c>
      <c r="E1317" s="219">
        <v>45260</v>
      </c>
      <c r="F1317" s="273">
        <f t="shared" si="102"/>
        <v>0.73819444444598048</v>
      </c>
      <c r="G1317" s="273">
        <f t="shared" si="103"/>
        <v>5.523611111108039</v>
      </c>
      <c r="H1317" s="273">
        <f t="shared" si="100"/>
        <v>6.2618055555540195</v>
      </c>
      <c r="I1317" s="77">
        <f t="shared" si="104"/>
        <v>1.0810307740087251E-5</v>
      </c>
      <c r="J1317" s="229">
        <f t="shared" si="101"/>
        <v>6.7692045064126965E-5</v>
      </c>
    </row>
    <row r="1318" spans="1:10">
      <c r="A1318" s="30" t="s">
        <v>264</v>
      </c>
      <c r="B1318" s="63">
        <v>21022.69</v>
      </c>
      <c r="C1318" s="219">
        <v>45250</v>
      </c>
      <c r="D1318" s="49">
        <v>45250.573611111111</v>
      </c>
      <c r="E1318" s="219">
        <v>45260</v>
      </c>
      <c r="F1318" s="273">
        <f t="shared" si="102"/>
        <v>0.78680555555547471</v>
      </c>
      <c r="G1318" s="273">
        <f t="shared" si="103"/>
        <v>9.4263888888890506</v>
      </c>
      <c r="H1318" s="273">
        <f t="shared" si="100"/>
        <v>10.213194444444525</v>
      </c>
      <c r="I1318" s="77">
        <f t="shared" si="104"/>
        <v>1.9610125845582436E-3</v>
      </c>
      <c r="J1318" s="229">
        <f t="shared" si="101"/>
        <v>2.0028202834096055E-2</v>
      </c>
    </row>
    <row r="1319" spans="1:10">
      <c r="A1319" s="30" t="s">
        <v>264</v>
      </c>
      <c r="B1319" s="63">
        <v>16.059999999999999</v>
      </c>
      <c r="C1319" s="219">
        <v>45258</v>
      </c>
      <c r="D1319" s="49">
        <v>45258.530555555553</v>
      </c>
      <c r="E1319" s="219">
        <v>45267</v>
      </c>
      <c r="F1319" s="273">
        <f t="shared" si="102"/>
        <v>0.76527777777664596</v>
      </c>
      <c r="G1319" s="273">
        <f t="shared" si="103"/>
        <v>8.4694444444467081</v>
      </c>
      <c r="H1319" s="273">
        <f t="shared" si="100"/>
        <v>9.234722222223354</v>
      </c>
      <c r="I1319" s="77">
        <f t="shared" si="104"/>
        <v>1.4980890698576344E-6</v>
      </c>
      <c r="J1319" s="229">
        <f t="shared" si="101"/>
        <v>1.383443642428421E-5</v>
      </c>
    </row>
    <row r="1320" spans="1:10">
      <c r="A1320" s="30" t="s">
        <v>264</v>
      </c>
      <c r="B1320" s="63">
        <v>29.27</v>
      </c>
      <c r="C1320" s="219">
        <v>45258</v>
      </c>
      <c r="D1320" s="49">
        <v>45258.530555555553</v>
      </c>
      <c r="E1320" s="219">
        <v>45267</v>
      </c>
      <c r="F1320" s="273">
        <f t="shared" si="102"/>
        <v>0.76527777777664596</v>
      </c>
      <c r="G1320" s="273">
        <f t="shared" si="103"/>
        <v>8.4694444444467081</v>
      </c>
      <c r="H1320" s="273">
        <f t="shared" si="100"/>
        <v>9.234722222223354</v>
      </c>
      <c r="I1320" s="77">
        <f t="shared" si="104"/>
        <v>2.7303279623121396E-6</v>
      </c>
      <c r="J1320" s="229">
        <f t="shared" si="101"/>
        <v>2.5213820307521726E-5</v>
      </c>
    </row>
    <row r="1321" spans="1:10">
      <c r="A1321" s="30" t="s">
        <v>264</v>
      </c>
      <c r="B1321" s="63">
        <v>29.26</v>
      </c>
      <c r="C1321" s="219">
        <v>45259</v>
      </c>
      <c r="D1321" s="49">
        <v>45259.234027777777</v>
      </c>
      <c r="E1321" s="219">
        <v>45267</v>
      </c>
      <c r="F1321" s="273">
        <f t="shared" si="102"/>
        <v>0.61701388888832298</v>
      </c>
      <c r="G1321" s="273">
        <f t="shared" si="103"/>
        <v>7.765972222223354</v>
      </c>
      <c r="H1321" s="273">
        <f t="shared" si="100"/>
        <v>8.382986111111677</v>
      </c>
      <c r="I1321" s="77">
        <f t="shared" si="104"/>
        <v>2.7293951546721288E-6</v>
      </c>
      <c r="J1321" s="229">
        <f t="shared" si="101"/>
        <v>2.2880481673351962E-5</v>
      </c>
    </row>
    <row r="1322" spans="1:10">
      <c r="A1322" s="30" t="s">
        <v>264</v>
      </c>
      <c r="B1322" s="63">
        <v>20540.77</v>
      </c>
      <c r="C1322" s="219">
        <v>45260</v>
      </c>
      <c r="D1322" s="49">
        <v>45260.630555555559</v>
      </c>
      <c r="E1322" s="219">
        <v>45267</v>
      </c>
      <c r="F1322" s="273">
        <f t="shared" si="102"/>
        <v>0.81527777777955635</v>
      </c>
      <c r="G1322" s="273">
        <f t="shared" si="103"/>
        <v>6.3694444444408873</v>
      </c>
      <c r="H1322" s="273">
        <f t="shared" si="100"/>
        <v>7.1847222222204437</v>
      </c>
      <c r="I1322" s="77">
        <f t="shared" si="104"/>
        <v>1.9160587187708347E-3</v>
      </c>
      <c r="J1322" s="229">
        <f t="shared" si="101"/>
        <v>1.3766349655832047E-2</v>
      </c>
    </row>
    <row r="1323" spans="1:10">
      <c r="A1323" s="30" t="s">
        <v>264</v>
      </c>
      <c r="B1323" s="63">
        <v>7.51</v>
      </c>
      <c r="C1323" s="219">
        <v>45260</v>
      </c>
      <c r="D1323" s="49">
        <v>45260.540277777778</v>
      </c>
      <c r="E1323" s="219">
        <v>45267</v>
      </c>
      <c r="F1323" s="273">
        <f t="shared" si="102"/>
        <v>0.77013888888905058</v>
      </c>
      <c r="G1323" s="273">
        <f t="shared" si="103"/>
        <v>6.4597222222218988</v>
      </c>
      <c r="H1323" s="273">
        <f t="shared" si="100"/>
        <v>7.2298611111109494</v>
      </c>
      <c r="I1323" s="77">
        <f t="shared" si="104"/>
        <v>7.0053853764824632E-7</v>
      </c>
      <c r="J1323" s="229">
        <f t="shared" si="101"/>
        <v>5.06479633017759E-6</v>
      </c>
    </row>
    <row r="1324" spans="1:10">
      <c r="A1324" s="30" t="s">
        <v>264</v>
      </c>
      <c r="B1324" s="63">
        <v>454.48</v>
      </c>
      <c r="C1324" s="219">
        <v>45280</v>
      </c>
      <c r="D1324" s="49">
        <v>45280.38958333333</v>
      </c>
      <c r="E1324" s="219">
        <v>45296</v>
      </c>
      <c r="F1324" s="273">
        <f t="shared" si="102"/>
        <v>0.69479166666496894</v>
      </c>
      <c r="G1324" s="273">
        <f t="shared" si="103"/>
        <v>15.610416666670062</v>
      </c>
      <c r="H1324" s="273">
        <f t="shared" si="100"/>
        <v>16.305208333335031</v>
      </c>
      <c r="I1324" s="77">
        <f t="shared" si="104"/>
        <v>4.239424162321904E-5</v>
      </c>
      <c r="J1324" s="229">
        <f t="shared" si="101"/>
        <v>6.9124694180032996E-4</v>
      </c>
    </row>
    <row r="1325" spans="1:10">
      <c r="A1325" s="30" t="s">
        <v>264</v>
      </c>
      <c r="B1325" s="63">
        <v>29.3</v>
      </c>
      <c r="C1325" s="219">
        <v>45280</v>
      </c>
      <c r="D1325" s="49">
        <v>45280.38958333333</v>
      </c>
      <c r="E1325" s="219">
        <v>45296</v>
      </c>
      <c r="F1325" s="273">
        <f t="shared" si="102"/>
        <v>0.69479166666496894</v>
      </c>
      <c r="G1325" s="273">
        <f t="shared" si="103"/>
        <v>15.610416666670062</v>
      </c>
      <c r="H1325" s="273">
        <f t="shared" si="100"/>
        <v>16.305208333335031</v>
      </c>
      <c r="I1325" s="77">
        <f t="shared" si="104"/>
        <v>2.7331263852321726E-6</v>
      </c>
      <c r="J1325" s="229">
        <f t="shared" si="101"/>
        <v>4.4564195112545473E-5</v>
      </c>
    </row>
    <row r="1326" spans="1:10">
      <c r="A1326" s="30" t="s">
        <v>264</v>
      </c>
      <c r="B1326" s="63">
        <v>116.27</v>
      </c>
      <c r="C1326" s="219">
        <v>45287</v>
      </c>
      <c r="D1326" s="49">
        <v>45287.523611111108</v>
      </c>
      <c r="E1326" s="219">
        <v>45296</v>
      </c>
      <c r="F1326" s="273">
        <f t="shared" si="102"/>
        <v>0.76180555555401952</v>
      </c>
      <c r="G1326" s="273">
        <f t="shared" si="103"/>
        <v>8.476388888891961</v>
      </c>
      <c r="H1326" s="273">
        <f t="shared" si="100"/>
        <v>9.2381944444459805</v>
      </c>
      <c r="I1326" s="77">
        <f t="shared" si="104"/>
        <v>1.0845754430407669E-5</v>
      </c>
      <c r="J1326" s="229">
        <f t="shared" si="101"/>
        <v>1.001951883248175E-4</v>
      </c>
    </row>
    <row r="1327" spans="1:10">
      <c r="A1327" s="30" t="s">
        <v>264</v>
      </c>
      <c r="B1327" s="63">
        <v>19007.89</v>
      </c>
      <c r="C1327" s="219">
        <v>45280</v>
      </c>
      <c r="D1327" s="49">
        <v>45280.673611111109</v>
      </c>
      <c r="E1327" s="219">
        <v>45296</v>
      </c>
      <c r="F1327" s="273">
        <f t="shared" si="102"/>
        <v>0.83680555555474712</v>
      </c>
      <c r="G1327" s="273">
        <f t="shared" si="103"/>
        <v>15.326388888890506</v>
      </c>
      <c r="H1327" s="273">
        <f t="shared" si="100"/>
        <v>16.163194444445253</v>
      </c>
      <c r="I1327" s="77">
        <f t="shared" si="104"/>
        <v>1.7730705012488314E-3</v>
      </c>
      <c r="J1327" s="229">
        <f t="shared" si="101"/>
        <v>2.8658483275394872E-2</v>
      </c>
    </row>
    <row r="1328" spans="1:10">
      <c r="A1328" s="30" t="s">
        <v>264</v>
      </c>
      <c r="B1328" s="63">
        <v>187.83</v>
      </c>
      <c r="C1328" s="219">
        <v>45280</v>
      </c>
      <c r="D1328" s="49">
        <v>45280.673611111109</v>
      </c>
      <c r="E1328" s="219">
        <v>45296</v>
      </c>
      <c r="F1328" s="273">
        <f t="shared" si="102"/>
        <v>0.83680555555474712</v>
      </c>
      <c r="G1328" s="273">
        <f t="shared" si="103"/>
        <v>15.326388888890506</v>
      </c>
      <c r="H1328" s="273">
        <f t="shared" si="100"/>
        <v>16.163194444445253</v>
      </c>
      <c r="I1328" s="77">
        <f t="shared" si="104"/>
        <v>1.7520925902326247E-5</v>
      </c>
      <c r="J1328" s="229">
        <f t="shared" si="101"/>
        <v>2.8319413220601655E-4</v>
      </c>
    </row>
    <row r="1329" spans="1:10">
      <c r="A1329" s="30" t="s">
        <v>264</v>
      </c>
      <c r="B1329" s="63">
        <v>7.48</v>
      </c>
      <c r="C1329" s="219">
        <v>45210</v>
      </c>
      <c r="D1329" s="49">
        <v>45210.662499999999</v>
      </c>
      <c r="E1329" s="219">
        <v>45222</v>
      </c>
      <c r="F1329" s="273">
        <f t="shared" si="102"/>
        <v>0.8312499999992724</v>
      </c>
      <c r="G1329" s="273">
        <f t="shared" si="103"/>
        <v>11.337500000001455</v>
      </c>
      <c r="H1329" s="273">
        <f t="shared" si="100"/>
        <v>12.168750000000728</v>
      </c>
      <c r="I1329" s="77">
        <f t="shared" si="104"/>
        <v>6.9774011472821343E-7</v>
      </c>
      <c r="J1329" s="229">
        <f t="shared" si="101"/>
        <v>8.4906250210994549E-6</v>
      </c>
    </row>
    <row r="1330" spans="1:10">
      <c r="A1330" s="30" t="s">
        <v>264</v>
      </c>
      <c r="B1330" s="63">
        <v>453.21</v>
      </c>
      <c r="C1330" s="219">
        <v>45224</v>
      </c>
      <c r="D1330" s="49">
        <v>45224.451388888891</v>
      </c>
      <c r="E1330" s="219">
        <v>45232</v>
      </c>
      <c r="F1330" s="273">
        <f t="shared" si="102"/>
        <v>0.72569444444525288</v>
      </c>
      <c r="G1330" s="273">
        <f t="shared" si="103"/>
        <v>7.5486111111094942</v>
      </c>
      <c r="H1330" s="273">
        <f t="shared" si="100"/>
        <v>8.2743055555547471</v>
      </c>
      <c r="I1330" s="77">
        <f t="shared" si="104"/>
        <v>4.2275775052937639E-5</v>
      </c>
      <c r="J1330" s="229">
        <f t="shared" si="101"/>
        <v>3.498026803859047E-4</v>
      </c>
    </row>
    <row r="1331" spans="1:10">
      <c r="A1331" s="30" t="s">
        <v>264</v>
      </c>
      <c r="B1331" s="63">
        <v>28.89</v>
      </c>
      <c r="C1331" s="219">
        <v>45112</v>
      </c>
      <c r="D1331" s="49">
        <v>45112.345138888886</v>
      </c>
      <c r="E1331" s="219">
        <v>45120</v>
      </c>
      <c r="F1331" s="273">
        <f t="shared" si="102"/>
        <v>0.6725694444430701</v>
      </c>
      <c r="G1331" s="273">
        <f t="shared" si="103"/>
        <v>7.6548611111138598</v>
      </c>
      <c r="H1331" s="273">
        <f t="shared" si="100"/>
        <v>8.3274305555569299</v>
      </c>
      <c r="I1331" s="77">
        <f t="shared" si="104"/>
        <v>2.6948812719917224E-6</v>
      </c>
      <c r="J1331" s="229">
        <f t="shared" si="101"/>
        <v>2.2441436647981994E-5</v>
      </c>
    </row>
    <row r="1332" spans="1:10">
      <c r="A1332" s="30" t="s">
        <v>264</v>
      </c>
      <c r="B1332" s="63">
        <v>447.58</v>
      </c>
      <c r="C1332" s="219">
        <v>45119</v>
      </c>
      <c r="D1332" s="49">
        <v>45119.538194444445</v>
      </c>
      <c r="E1332" s="219">
        <v>45127</v>
      </c>
      <c r="F1332" s="273">
        <f t="shared" si="102"/>
        <v>0.76909722222262644</v>
      </c>
      <c r="G1332" s="273">
        <f t="shared" si="103"/>
        <v>7.4618055555547471</v>
      </c>
      <c r="H1332" s="273">
        <f t="shared" si="100"/>
        <v>8.2309027777773736</v>
      </c>
      <c r="I1332" s="77">
        <f t="shared" si="104"/>
        <v>4.1750604351611458E-5</v>
      </c>
      <c r="J1332" s="229">
        <f t="shared" si="101"/>
        <v>3.4364516533156285E-4</v>
      </c>
    </row>
    <row r="1333" spans="1:10">
      <c r="A1333" s="30" t="s">
        <v>264</v>
      </c>
      <c r="B1333" s="63">
        <v>15.83</v>
      </c>
      <c r="C1333" s="219">
        <v>45119</v>
      </c>
      <c r="D1333" s="49">
        <v>45119.538194444445</v>
      </c>
      <c r="E1333" s="219">
        <v>45127</v>
      </c>
      <c r="F1333" s="273">
        <f t="shared" si="102"/>
        <v>0.76909722222262644</v>
      </c>
      <c r="G1333" s="273">
        <f t="shared" si="103"/>
        <v>7.4618055555547471</v>
      </c>
      <c r="H1333" s="273">
        <f t="shared" si="100"/>
        <v>8.2309027777773736</v>
      </c>
      <c r="I1333" s="77">
        <f t="shared" si="104"/>
        <v>1.4766344941373819E-6</v>
      </c>
      <c r="J1333" s="229">
        <f t="shared" si="101"/>
        <v>1.2154034959557263E-5</v>
      </c>
    </row>
    <row r="1334" spans="1:10">
      <c r="A1334" s="30" t="s">
        <v>264</v>
      </c>
      <c r="B1334" s="63">
        <v>7.4</v>
      </c>
      <c r="C1334" s="219">
        <v>45119</v>
      </c>
      <c r="D1334" s="49">
        <v>45119.539583333331</v>
      </c>
      <c r="E1334" s="219">
        <v>45127</v>
      </c>
      <c r="F1334" s="273">
        <f t="shared" si="102"/>
        <v>0.76979166666569654</v>
      </c>
      <c r="G1334" s="273">
        <f t="shared" si="103"/>
        <v>7.4604166666686069</v>
      </c>
      <c r="H1334" s="273">
        <f t="shared" si="100"/>
        <v>8.2302083333343035</v>
      </c>
      <c r="I1334" s="77">
        <f t="shared" si="104"/>
        <v>6.9027765360812553E-7</v>
      </c>
      <c r="J1334" s="229">
        <f t="shared" si="101"/>
        <v>5.6811288970400441E-6</v>
      </c>
    </row>
    <row r="1335" spans="1:10">
      <c r="A1335" s="30" t="s">
        <v>264</v>
      </c>
      <c r="B1335" s="63">
        <v>114.67</v>
      </c>
      <c r="C1335" s="219">
        <v>45119</v>
      </c>
      <c r="D1335" s="49">
        <v>45119.539583333331</v>
      </c>
      <c r="E1335" s="219">
        <v>45127</v>
      </c>
      <c r="F1335" s="273">
        <f t="shared" si="102"/>
        <v>0.76979166666569654</v>
      </c>
      <c r="G1335" s="273">
        <f t="shared" si="103"/>
        <v>7.4604166666686069</v>
      </c>
      <c r="H1335" s="273">
        <f t="shared" si="100"/>
        <v>8.2302083333343035</v>
      </c>
      <c r="I1335" s="77">
        <f t="shared" si="104"/>
        <v>1.0696505208005913E-5</v>
      </c>
      <c r="J1335" s="229">
        <f t="shared" si="101"/>
        <v>8.8034466300484043E-5</v>
      </c>
    </row>
    <row r="1336" spans="1:10">
      <c r="A1336" s="30" t="s">
        <v>264</v>
      </c>
      <c r="B1336" s="63">
        <v>15.85</v>
      </c>
      <c r="C1336" s="219">
        <v>45126</v>
      </c>
      <c r="D1336" s="49">
        <v>45126.571527777778</v>
      </c>
      <c r="E1336" s="219">
        <v>45134</v>
      </c>
      <c r="F1336" s="273">
        <f t="shared" si="102"/>
        <v>0.78576388888905058</v>
      </c>
      <c r="G1336" s="273">
        <f t="shared" si="103"/>
        <v>7.4284722222218988</v>
      </c>
      <c r="H1336" s="273">
        <f t="shared" si="100"/>
        <v>8.2142361111109494</v>
      </c>
      <c r="I1336" s="77">
        <f t="shared" si="104"/>
        <v>1.4785001094174038E-6</v>
      </c>
      <c r="J1336" s="229">
        <f t="shared" si="101"/>
        <v>1.2144748989057928E-5</v>
      </c>
    </row>
    <row r="1337" spans="1:10">
      <c r="A1337" s="30" t="s">
        <v>264</v>
      </c>
      <c r="B1337" s="63">
        <v>114.79</v>
      </c>
      <c r="C1337" s="219">
        <v>45126</v>
      </c>
      <c r="D1337" s="49">
        <v>45126.571527777778</v>
      </c>
      <c r="E1337" s="219">
        <v>45134</v>
      </c>
      <c r="F1337" s="273">
        <f t="shared" si="102"/>
        <v>0.78576388888905058</v>
      </c>
      <c r="G1337" s="273">
        <f t="shared" si="103"/>
        <v>7.4284722222218988</v>
      </c>
      <c r="H1337" s="273">
        <f t="shared" si="100"/>
        <v>8.2142361111109494</v>
      </c>
      <c r="I1337" s="77">
        <f t="shared" si="104"/>
        <v>1.0707698899686045E-5</v>
      </c>
      <c r="J1337" s="229">
        <f t="shared" si="101"/>
        <v>8.7955566968704089E-5</v>
      </c>
    </row>
    <row r="1338" spans="1:10">
      <c r="A1338" s="30" t="s">
        <v>264</v>
      </c>
      <c r="B1338" s="63">
        <v>7.44</v>
      </c>
      <c r="C1338" s="219">
        <v>45062</v>
      </c>
      <c r="D1338" s="49">
        <v>45062.253472222219</v>
      </c>
      <c r="E1338" s="219">
        <v>45071</v>
      </c>
      <c r="F1338" s="273">
        <f t="shared" si="102"/>
        <v>0.62673611110949423</v>
      </c>
      <c r="G1338" s="273">
        <f t="shared" si="103"/>
        <v>8.7465277777810115</v>
      </c>
      <c r="H1338" s="273">
        <f t="shared" si="100"/>
        <v>9.3732638888905058</v>
      </c>
      <c r="I1338" s="77">
        <f t="shared" si="104"/>
        <v>6.9400888416816948E-7</v>
      </c>
      <c r="J1338" s="229">
        <f t="shared" si="101"/>
        <v>6.5051284125426965E-6</v>
      </c>
    </row>
    <row r="1339" spans="1:10">
      <c r="A1339" s="30" t="s">
        <v>264</v>
      </c>
      <c r="B1339" s="63">
        <v>7.43</v>
      </c>
      <c r="C1339" s="219">
        <v>45063</v>
      </c>
      <c r="D1339" s="49">
        <v>45063.259722222225</v>
      </c>
      <c r="E1339" s="219">
        <v>45071</v>
      </c>
      <c r="F1339" s="273">
        <f t="shared" si="102"/>
        <v>0.62986111111240461</v>
      </c>
      <c r="G1339" s="273">
        <f t="shared" si="103"/>
        <v>7.7402777777751908</v>
      </c>
      <c r="H1339" s="273">
        <f t="shared" si="100"/>
        <v>8.3701388888875954</v>
      </c>
      <c r="I1339" s="77">
        <f t="shared" si="104"/>
        <v>6.9307607652815841E-7</v>
      </c>
      <c r="J1339" s="229">
        <f t="shared" si="101"/>
        <v>5.8011430211059735E-6</v>
      </c>
    </row>
    <row r="1340" spans="1:10">
      <c r="A1340" s="30" t="s">
        <v>264</v>
      </c>
      <c r="B1340" s="63">
        <v>115.97</v>
      </c>
      <c r="C1340" s="219">
        <v>45063</v>
      </c>
      <c r="D1340" s="49">
        <v>45063.265277777777</v>
      </c>
      <c r="E1340" s="219">
        <v>45071</v>
      </c>
      <c r="F1340" s="273">
        <f t="shared" si="102"/>
        <v>0.63263888888832298</v>
      </c>
      <c r="G1340" s="273">
        <f t="shared" si="103"/>
        <v>7.734722222223354</v>
      </c>
      <c r="H1340" s="273">
        <f t="shared" ref="H1340:H1402" si="105">SUM(F1340:G1340)</f>
        <v>8.367361111111677</v>
      </c>
      <c r="I1340" s="77">
        <f t="shared" si="104"/>
        <v>1.081777020120734E-5</v>
      </c>
      <c r="J1340" s="229">
        <f t="shared" ref="J1340:J1402" si="106">+H1340*I1340</f>
        <v>9.0516189690525032E-5</v>
      </c>
    </row>
    <row r="1341" spans="1:10">
      <c r="A1341" s="30" t="s">
        <v>264</v>
      </c>
      <c r="B1341" s="63">
        <v>115.35</v>
      </c>
      <c r="C1341" s="219">
        <v>45064</v>
      </c>
      <c r="D1341" s="49">
        <v>45064.477777777778</v>
      </c>
      <c r="E1341" s="219">
        <v>45071</v>
      </c>
      <c r="F1341" s="273">
        <f t="shared" ref="F1341:F1403" si="107">(D1341-C1341+1)/2</f>
        <v>0.73888888888905058</v>
      </c>
      <c r="G1341" s="273">
        <f t="shared" ref="G1341:G1403" si="108">E1341-D1341</f>
        <v>6.5222222222218988</v>
      </c>
      <c r="H1341" s="273">
        <f t="shared" si="105"/>
        <v>7.2611111111109494</v>
      </c>
      <c r="I1341" s="77">
        <f t="shared" si="104"/>
        <v>1.0759936127526658E-5</v>
      </c>
      <c r="J1341" s="229">
        <f t="shared" si="106"/>
        <v>7.8129091770427937E-5</v>
      </c>
    </row>
    <row r="1342" spans="1:10">
      <c r="A1342" s="30" t="s">
        <v>264</v>
      </c>
      <c r="B1342" s="63">
        <v>20244.16</v>
      </c>
      <c r="C1342" s="219">
        <v>45064</v>
      </c>
      <c r="D1342" s="49">
        <v>45064.368750000001</v>
      </c>
      <c r="E1342" s="219">
        <v>45071</v>
      </c>
      <c r="F1342" s="273">
        <f t="shared" si="107"/>
        <v>0.6843750000007276</v>
      </c>
      <c r="G1342" s="273">
        <f t="shared" si="108"/>
        <v>6.6312499999985448</v>
      </c>
      <c r="H1342" s="273">
        <f t="shared" si="105"/>
        <v>7.3156249999992724</v>
      </c>
      <c r="I1342" s="77">
        <f t="shared" si="104"/>
        <v>1.888390711360469E-3</v>
      </c>
      <c r="J1342" s="229">
        <f t="shared" si="106"/>
        <v>1.3814758297795058E-2</v>
      </c>
    </row>
    <row r="1343" spans="1:10">
      <c r="A1343" s="30" t="s">
        <v>264</v>
      </c>
      <c r="B1343" s="63">
        <v>448.49</v>
      </c>
      <c r="C1343" s="219">
        <v>45064</v>
      </c>
      <c r="D1343" s="49">
        <v>45064.368750000001</v>
      </c>
      <c r="E1343" s="219">
        <v>45071</v>
      </c>
      <c r="F1343" s="273">
        <f t="shared" si="107"/>
        <v>0.6843750000007276</v>
      </c>
      <c r="G1343" s="273">
        <f t="shared" si="108"/>
        <v>6.6312499999985448</v>
      </c>
      <c r="H1343" s="273">
        <f t="shared" si="105"/>
        <v>7.3156249999992724</v>
      </c>
      <c r="I1343" s="77">
        <f t="shared" si="104"/>
        <v>4.1835489846852461E-5</v>
      </c>
      <c r="J1343" s="229">
        <f t="shared" si="106"/>
        <v>3.0605275541084961E-4</v>
      </c>
    </row>
    <row r="1344" spans="1:10">
      <c r="A1344" s="30" t="s">
        <v>264</v>
      </c>
      <c r="B1344" s="63">
        <v>28.91</v>
      </c>
      <c r="C1344" s="219">
        <v>45064</v>
      </c>
      <c r="D1344" s="49">
        <v>45064.368750000001</v>
      </c>
      <c r="E1344" s="219">
        <v>45071</v>
      </c>
      <c r="F1344" s="273">
        <f t="shared" si="107"/>
        <v>0.6843750000007276</v>
      </c>
      <c r="G1344" s="273">
        <f t="shared" si="108"/>
        <v>6.6312499999985448</v>
      </c>
      <c r="H1344" s="273">
        <f t="shared" si="105"/>
        <v>7.3156249999992724</v>
      </c>
      <c r="I1344" s="77">
        <f t="shared" si="104"/>
        <v>2.6967468872717446E-6</v>
      </c>
      <c r="J1344" s="229">
        <f t="shared" si="106"/>
        <v>1.9728388947195396E-5</v>
      </c>
    </row>
    <row r="1345" spans="1:10">
      <c r="A1345" s="30" t="s">
        <v>264</v>
      </c>
      <c r="B1345" s="63">
        <v>20379.36</v>
      </c>
      <c r="C1345" s="219">
        <v>45062</v>
      </c>
      <c r="D1345" s="49">
        <v>45062.438888888886</v>
      </c>
      <c r="E1345" s="219">
        <v>45071</v>
      </c>
      <c r="F1345" s="273">
        <f t="shared" si="107"/>
        <v>0.7194444444430701</v>
      </c>
      <c r="G1345" s="273">
        <f t="shared" si="108"/>
        <v>8.5611111111138598</v>
      </c>
      <c r="H1345" s="273">
        <f t="shared" si="105"/>
        <v>9.2805555555569299</v>
      </c>
      <c r="I1345" s="77">
        <f t="shared" si="104"/>
        <v>1.9010022706534174E-3</v>
      </c>
      <c r="J1345" s="229">
        <f t="shared" si="106"/>
        <v>1.764235718403891E-2</v>
      </c>
    </row>
    <row r="1346" spans="1:10">
      <c r="A1346" s="30" t="s">
        <v>264</v>
      </c>
      <c r="B1346" s="63">
        <v>115.04</v>
      </c>
      <c r="C1346" s="219">
        <v>45065</v>
      </c>
      <c r="D1346" s="49">
        <v>45065.384722222225</v>
      </c>
      <c r="E1346" s="219">
        <v>45078</v>
      </c>
      <c r="F1346" s="273">
        <f t="shared" si="107"/>
        <v>0.69236111111240461</v>
      </c>
      <c r="G1346" s="273">
        <f t="shared" si="108"/>
        <v>12.615277777775191</v>
      </c>
      <c r="H1346" s="273">
        <f t="shared" si="105"/>
        <v>13.307638888887595</v>
      </c>
      <c r="I1346" s="77">
        <f t="shared" si="104"/>
        <v>1.073101909068632E-5</v>
      </c>
      <c r="J1346" s="229">
        <f t="shared" si="106"/>
        <v>1.4280452696861247E-4</v>
      </c>
    </row>
    <row r="1347" spans="1:10">
      <c r="A1347" s="30" t="s">
        <v>264</v>
      </c>
      <c r="B1347" s="63">
        <v>114.95</v>
      </c>
      <c r="C1347" s="219">
        <v>45065</v>
      </c>
      <c r="D1347" s="49">
        <v>45065.385416666664</v>
      </c>
      <c r="E1347" s="219">
        <v>45078</v>
      </c>
      <c r="F1347" s="273">
        <f t="shared" si="107"/>
        <v>0.69270833333212067</v>
      </c>
      <c r="G1347" s="273">
        <f t="shared" si="108"/>
        <v>12.614583333335759</v>
      </c>
      <c r="H1347" s="273">
        <f t="shared" si="105"/>
        <v>13.307291666667879</v>
      </c>
      <c r="I1347" s="77">
        <f t="shared" si="104"/>
        <v>1.0722623821926221E-5</v>
      </c>
      <c r="J1347" s="229">
        <f t="shared" si="106"/>
        <v>1.4268908263033328E-4</v>
      </c>
    </row>
    <row r="1348" spans="1:10">
      <c r="A1348" s="30" t="s">
        <v>264</v>
      </c>
      <c r="B1348" s="63">
        <v>7.43</v>
      </c>
      <c r="C1348" s="219">
        <v>45062</v>
      </c>
      <c r="D1348" s="49">
        <v>45062.379861111112</v>
      </c>
      <c r="E1348" s="219">
        <v>45078</v>
      </c>
      <c r="F1348" s="273">
        <f t="shared" si="107"/>
        <v>0.68993055555620231</v>
      </c>
      <c r="G1348" s="273">
        <f t="shared" si="108"/>
        <v>15.620138888887595</v>
      </c>
      <c r="H1348" s="273">
        <f t="shared" si="105"/>
        <v>16.310069444443798</v>
      </c>
      <c r="I1348" s="77">
        <f t="shared" si="104"/>
        <v>6.9307607652815841E-7</v>
      </c>
      <c r="J1348" s="229">
        <f t="shared" si="106"/>
        <v>1.1304118938456908E-5</v>
      </c>
    </row>
    <row r="1349" spans="1:10">
      <c r="A1349" s="30" t="s">
        <v>264</v>
      </c>
      <c r="B1349" s="63">
        <v>7.43</v>
      </c>
      <c r="C1349" s="219">
        <v>45065</v>
      </c>
      <c r="D1349" s="49">
        <v>45065.384027777778</v>
      </c>
      <c r="E1349" s="219">
        <v>45078</v>
      </c>
      <c r="F1349" s="273">
        <f t="shared" si="107"/>
        <v>0.69201388888905058</v>
      </c>
      <c r="G1349" s="273">
        <f t="shared" si="108"/>
        <v>12.615972222221899</v>
      </c>
      <c r="H1349" s="273">
        <f t="shared" si="105"/>
        <v>13.307986111110949</v>
      </c>
      <c r="I1349" s="77">
        <f t="shared" si="104"/>
        <v>6.9307607652815841E-7</v>
      </c>
      <c r="J1349" s="229">
        <f t="shared" si="106"/>
        <v>9.2234468003800019E-6</v>
      </c>
    </row>
    <row r="1350" spans="1:10">
      <c r="A1350" s="30" t="s">
        <v>264</v>
      </c>
      <c r="B1350" s="63">
        <v>15.91</v>
      </c>
      <c r="C1350" s="219">
        <v>45070</v>
      </c>
      <c r="D1350" s="49">
        <v>45070.386805555558</v>
      </c>
      <c r="E1350" s="219">
        <v>45078</v>
      </c>
      <c r="F1350" s="273">
        <f t="shared" si="107"/>
        <v>0.69340277777882875</v>
      </c>
      <c r="G1350" s="273">
        <f t="shared" si="108"/>
        <v>7.6131944444423425</v>
      </c>
      <c r="H1350" s="273">
        <f t="shared" si="105"/>
        <v>8.3065972222211713</v>
      </c>
      <c r="I1350" s="77">
        <f t="shared" si="104"/>
        <v>1.4840969552574698E-6</v>
      </c>
      <c r="J1350" s="229">
        <f t="shared" si="106"/>
        <v>1.2327795646048597E-5</v>
      </c>
    </row>
    <row r="1351" spans="1:10">
      <c r="A1351" s="30" t="s">
        <v>264</v>
      </c>
      <c r="B1351" s="63">
        <v>115.06</v>
      </c>
      <c r="C1351" s="219">
        <v>45070</v>
      </c>
      <c r="D1351" s="49">
        <v>45070.387499999997</v>
      </c>
      <c r="E1351" s="219">
        <v>45078</v>
      </c>
      <c r="F1351" s="273">
        <f t="shared" si="107"/>
        <v>0.69374999999854481</v>
      </c>
      <c r="G1351" s="273">
        <f t="shared" si="108"/>
        <v>7.6125000000029104</v>
      </c>
      <c r="H1351" s="273">
        <f t="shared" si="105"/>
        <v>8.3062500000014552</v>
      </c>
      <c r="I1351" s="77">
        <f t="shared" si="104"/>
        <v>1.073288470596634E-5</v>
      </c>
      <c r="J1351" s="229">
        <f t="shared" si="106"/>
        <v>8.9150023588948529E-5</v>
      </c>
    </row>
    <row r="1352" spans="1:10">
      <c r="A1352" s="30" t="s">
        <v>264</v>
      </c>
      <c r="B1352" s="63">
        <v>29.13</v>
      </c>
      <c r="C1352" s="219">
        <v>45077</v>
      </c>
      <c r="D1352" s="49">
        <v>45077.333333333336</v>
      </c>
      <c r="E1352" s="219">
        <v>45085</v>
      </c>
      <c r="F1352" s="273">
        <f t="shared" si="107"/>
        <v>0.66666666666787933</v>
      </c>
      <c r="G1352" s="273">
        <f t="shared" si="108"/>
        <v>7.6666666666642413</v>
      </c>
      <c r="H1352" s="273">
        <f t="shared" si="105"/>
        <v>8.3333333333321207</v>
      </c>
      <c r="I1352" s="77">
        <f t="shared" si="104"/>
        <v>2.7172686553519859E-6</v>
      </c>
      <c r="J1352" s="229">
        <f t="shared" si="106"/>
        <v>2.2643905461263256E-5</v>
      </c>
    </row>
    <row r="1353" spans="1:10">
      <c r="A1353" s="30" t="s">
        <v>264</v>
      </c>
      <c r="B1353" s="63">
        <v>7.47</v>
      </c>
      <c r="C1353" s="219">
        <v>45077</v>
      </c>
      <c r="D1353" s="49">
        <v>45077.334027777775</v>
      </c>
      <c r="E1353" s="219">
        <v>45085</v>
      </c>
      <c r="F1353" s="273">
        <f t="shared" si="107"/>
        <v>0.66701388888759539</v>
      </c>
      <c r="G1353" s="273">
        <f t="shared" si="108"/>
        <v>7.6659722222248092</v>
      </c>
      <c r="H1353" s="273">
        <f t="shared" si="105"/>
        <v>8.3329861111124046</v>
      </c>
      <c r="I1353" s="77">
        <f t="shared" si="104"/>
        <v>6.9680730708820236E-7</v>
      </c>
      <c r="J1353" s="229">
        <f t="shared" si="106"/>
        <v>5.8064856120876265E-6</v>
      </c>
    </row>
    <row r="1354" spans="1:10">
      <c r="A1354" s="30" t="s">
        <v>264</v>
      </c>
      <c r="B1354" s="63">
        <v>15.98</v>
      </c>
      <c r="C1354" s="219">
        <v>45077</v>
      </c>
      <c r="D1354" s="49">
        <v>45077.334027777775</v>
      </c>
      <c r="E1354" s="219">
        <v>45085</v>
      </c>
      <c r="F1354" s="273">
        <f t="shared" si="107"/>
        <v>0.66701388888759539</v>
      </c>
      <c r="G1354" s="273">
        <f t="shared" si="108"/>
        <v>7.6659722222248092</v>
      </c>
      <c r="H1354" s="273">
        <f t="shared" si="105"/>
        <v>8.3329861111124046</v>
      </c>
      <c r="I1354" s="77">
        <f t="shared" ref="I1354:I1417" si="109">+B1354/B$3693</f>
        <v>1.4906266087375467E-6</v>
      </c>
      <c r="J1354" s="229">
        <f t="shared" si="106"/>
        <v>1.2421370827464561E-5</v>
      </c>
    </row>
    <row r="1355" spans="1:10">
      <c r="A1355" s="30" t="s">
        <v>264</v>
      </c>
      <c r="B1355" s="63">
        <v>115.13</v>
      </c>
      <c r="C1355" s="219">
        <v>45089</v>
      </c>
      <c r="D1355" s="49">
        <v>45089.373611111114</v>
      </c>
      <c r="E1355" s="219">
        <v>45099</v>
      </c>
      <c r="F1355" s="273">
        <f t="shared" si="107"/>
        <v>0.6868055555569299</v>
      </c>
      <c r="G1355" s="273">
        <f t="shared" si="108"/>
        <v>9.6263888888861402</v>
      </c>
      <c r="H1355" s="273">
        <f t="shared" si="105"/>
        <v>10.31319444444307</v>
      </c>
      <c r="I1355" s="77">
        <f t="shared" si="109"/>
        <v>1.0739414359446418E-5</v>
      </c>
      <c r="J1355" s="229">
        <f t="shared" si="106"/>
        <v>1.1075766850841492E-4</v>
      </c>
    </row>
    <row r="1356" spans="1:10">
      <c r="A1356" s="30" t="s">
        <v>264</v>
      </c>
      <c r="B1356" s="63">
        <v>122.82</v>
      </c>
      <c r="C1356" s="219">
        <v>45090</v>
      </c>
      <c r="D1356" s="49">
        <v>45090.400000000001</v>
      </c>
      <c r="E1356" s="219">
        <v>45099</v>
      </c>
      <c r="F1356" s="273">
        <f t="shared" si="107"/>
        <v>0.7000000000007276</v>
      </c>
      <c r="G1356" s="273">
        <f t="shared" si="108"/>
        <v>8.5999999999985448</v>
      </c>
      <c r="H1356" s="273">
        <f t="shared" si="105"/>
        <v>9.2999999999992724</v>
      </c>
      <c r="I1356" s="77">
        <f t="shared" si="109"/>
        <v>1.1456743434614861E-5</v>
      </c>
      <c r="J1356" s="229">
        <f t="shared" si="106"/>
        <v>1.0654771394190987E-4</v>
      </c>
    </row>
    <row r="1357" spans="1:10">
      <c r="A1357" s="30" t="s">
        <v>264</v>
      </c>
      <c r="B1357" s="63">
        <v>30.9</v>
      </c>
      <c r="C1357" s="219">
        <v>45090</v>
      </c>
      <c r="D1357" s="49">
        <v>45090.400000000001</v>
      </c>
      <c r="E1357" s="219">
        <v>45099</v>
      </c>
      <c r="F1357" s="273">
        <f t="shared" si="107"/>
        <v>0.7000000000007276</v>
      </c>
      <c r="G1357" s="273">
        <f t="shared" si="108"/>
        <v>8.5999999999985448</v>
      </c>
      <c r="H1357" s="273">
        <f t="shared" si="105"/>
        <v>9.2999999999992724</v>
      </c>
      <c r="I1357" s="77">
        <f t="shared" si="109"/>
        <v>2.8823756076339295E-6</v>
      </c>
      <c r="J1357" s="229">
        <f t="shared" si="106"/>
        <v>2.6806093150993447E-5</v>
      </c>
    </row>
    <row r="1358" spans="1:10">
      <c r="A1358" s="30" t="s">
        <v>264</v>
      </c>
      <c r="B1358" s="63">
        <v>15.99</v>
      </c>
      <c r="C1358" s="219">
        <v>45090</v>
      </c>
      <c r="D1358" s="49">
        <v>45090.434027777781</v>
      </c>
      <c r="E1358" s="219">
        <v>45099</v>
      </c>
      <c r="F1358" s="273">
        <f t="shared" si="107"/>
        <v>0.71701388889050577</v>
      </c>
      <c r="G1358" s="273">
        <f t="shared" si="108"/>
        <v>8.5659722222189885</v>
      </c>
      <c r="H1358" s="273">
        <f t="shared" si="105"/>
        <v>9.2829861111094942</v>
      </c>
      <c r="I1358" s="77">
        <f t="shared" si="109"/>
        <v>1.4915594163775577E-6</v>
      </c>
      <c r="J1358" s="229">
        <f t="shared" si="106"/>
        <v>1.3846125346127452E-5</v>
      </c>
    </row>
    <row r="1359" spans="1:10">
      <c r="A1359" s="30" t="s">
        <v>264</v>
      </c>
      <c r="B1359" s="63">
        <v>18629.439999999999</v>
      </c>
      <c r="C1359" s="219">
        <v>45091</v>
      </c>
      <c r="D1359" s="49">
        <v>45091.288194444445</v>
      </c>
      <c r="E1359" s="219">
        <v>45099</v>
      </c>
      <c r="F1359" s="273">
        <f t="shared" si="107"/>
        <v>0.64409722222262644</v>
      </c>
      <c r="G1359" s="273">
        <f t="shared" si="108"/>
        <v>7.7118055555547471</v>
      </c>
      <c r="H1359" s="273">
        <f t="shared" si="105"/>
        <v>8.3559027777773736</v>
      </c>
      <c r="I1359" s="77">
        <f t="shared" si="109"/>
        <v>1.7377683961126158E-3</v>
      </c>
      <c r="J1359" s="229">
        <f t="shared" si="106"/>
        <v>1.4520623768211137E-2</v>
      </c>
    </row>
    <row r="1360" spans="1:10">
      <c r="A1360" s="30" t="s">
        <v>264</v>
      </c>
      <c r="B1360" s="63">
        <v>115.09</v>
      </c>
      <c r="C1360" s="219">
        <v>45092</v>
      </c>
      <c r="D1360" s="49">
        <v>45092.290972222225</v>
      </c>
      <c r="E1360" s="219">
        <v>45099</v>
      </c>
      <c r="F1360" s="273">
        <f t="shared" si="107"/>
        <v>0.64548611111240461</v>
      </c>
      <c r="G1360" s="273">
        <f t="shared" si="108"/>
        <v>6.7090277777751908</v>
      </c>
      <c r="H1360" s="273">
        <f t="shared" si="105"/>
        <v>7.3545138888875954</v>
      </c>
      <c r="I1360" s="77">
        <f t="shared" si="109"/>
        <v>1.0735683128886374E-5</v>
      </c>
      <c r="J1360" s="229">
        <f t="shared" si="106"/>
        <v>7.8955730678091076E-5</v>
      </c>
    </row>
    <row r="1361" spans="1:10">
      <c r="A1361" s="30" t="s">
        <v>264</v>
      </c>
      <c r="B1361" s="63">
        <v>18959.41</v>
      </c>
      <c r="C1361" s="219">
        <v>45093</v>
      </c>
      <c r="D1361" s="49">
        <v>45093.299305555556</v>
      </c>
      <c r="E1361" s="219">
        <v>45099</v>
      </c>
      <c r="F1361" s="273">
        <f t="shared" si="107"/>
        <v>0.64965277777810115</v>
      </c>
      <c r="G1361" s="273">
        <f t="shared" si="108"/>
        <v>5.7006944444437977</v>
      </c>
      <c r="H1361" s="273">
        <f t="shared" si="105"/>
        <v>6.3503472222218988</v>
      </c>
      <c r="I1361" s="77">
        <f t="shared" si="109"/>
        <v>1.7685482498100583E-3</v>
      </c>
      <c r="J1361" s="229">
        <f t="shared" si="106"/>
        <v>1.1230895465546705E-2</v>
      </c>
    </row>
    <row r="1362" spans="1:10">
      <c r="A1362" s="30" t="s">
        <v>264</v>
      </c>
      <c r="B1362" s="63">
        <v>7.42</v>
      </c>
      <c r="C1362" s="219">
        <v>45093</v>
      </c>
      <c r="D1362" s="49">
        <v>45093.300694444442</v>
      </c>
      <c r="E1362" s="219">
        <v>45099</v>
      </c>
      <c r="F1362" s="273">
        <f t="shared" si="107"/>
        <v>0.65034722222117125</v>
      </c>
      <c r="G1362" s="273">
        <f t="shared" si="108"/>
        <v>5.6993055555576575</v>
      </c>
      <c r="H1362" s="273">
        <f t="shared" si="105"/>
        <v>6.3496527777788287</v>
      </c>
      <c r="I1362" s="77">
        <f t="shared" si="109"/>
        <v>6.9214326888814745E-7</v>
      </c>
      <c r="J1362" s="229">
        <f t="shared" si="106"/>
        <v>4.3948694299165439E-6</v>
      </c>
    </row>
    <row r="1363" spans="1:10">
      <c r="A1363" s="30" t="s">
        <v>264</v>
      </c>
      <c r="B1363" s="63">
        <v>18627.66</v>
      </c>
      <c r="C1363" s="219">
        <v>45098</v>
      </c>
      <c r="D1363" s="49">
        <v>45098.359722222223</v>
      </c>
      <c r="E1363" s="219">
        <v>45106</v>
      </c>
      <c r="F1363" s="273">
        <f t="shared" si="107"/>
        <v>0.67986111111167702</v>
      </c>
      <c r="G1363" s="273">
        <f t="shared" si="108"/>
        <v>7.640277777776646</v>
      </c>
      <c r="H1363" s="273">
        <f t="shared" si="105"/>
        <v>8.320138888888323</v>
      </c>
      <c r="I1363" s="77">
        <f t="shared" si="109"/>
        <v>1.7376023563526939E-3</v>
      </c>
      <c r="J1363" s="229">
        <f t="shared" si="106"/>
        <v>1.4457092938514033E-2</v>
      </c>
    </row>
    <row r="1364" spans="1:10">
      <c r="A1364" s="30" t="s">
        <v>264</v>
      </c>
      <c r="B1364" s="63">
        <v>7.41</v>
      </c>
      <c r="C1364" s="219">
        <v>45105</v>
      </c>
      <c r="D1364" s="49">
        <v>45105.310416666667</v>
      </c>
      <c r="E1364" s="219">
        <v>45113</v>
      </c>
      <c r="F1364" s="273">
        <f t="shared" si="107"/>
        <v>0.65520833333357587</v>
      </c>
      <c r="G1364" s="273">
        <f t="shared" si="108"/>
        <v>7.6895833333328483</v>
      </c>
      <c r="H1364" s="273">
        <f t="shared" si="105"/>
        <v>8.3447916666664241</v>
      </c>
      <c r="I1364" s="77">
        <f t="shared" si="109"/>
        <v>6.9121046124813649E-7</v>
      </c>
      <c r="J1364" s="229">
        <f t="shared" si="106"/>
        <v>5.7680072969361043E-6</v>
      </c>
    </row>
    <row r="1365" spans="1:10">
      <c r="A1365" s="30" t="s">
        <v>264</v>
      </c>
      <c r="B1365" s="63">
        <v>15.93</v>
      </c>
      <c r="C1365" s="219">
        <v>45078</v>
      </c>
      <c r="D1365" s="49">
        <v>45078.329861111109</v>
      </c>
      <c r="E1365" s="219">
        <v>45085</v>
      </c>
      <c r="F1365" s="273">
        <f t="shared" si="107"/>
        <v>0.66493055555474712</v>
      </c>
      <c r="G1365" s="273">
        <f t="shared" si="108"/>
        <v>6.6701388888905058</v>
      </c>
      <c r="H1365" s="273">
        <f t="shared" si="105"/>
        <v>7.3350694444452529</v>
      </c>
      <c r="I1365" s="77">
        <f t="shared" si="109"/>
        <v>1.4859625705374917E-6</v>
      </c>
      <c r="J1365" s="229">
        <f t="shared" si="106"/>
        <v>1.089963864673888E-5</v>
      </c>
    </row>
    <row r="1366" spans="1:10">
      <c r="A1366" s="30" t="s">
        <v>264</v>
      </c>
      <c r="B1366" s="63">
        <v>28.94</v>
      </c>
      <c r="C1366" s="219">
        <v>45083</v>
      </c>
      <c r="D1366" s="49">
        <v>45083.32916666667</v>
      </c>
      <c r="E1366" s="219">
        <v>45092</v>
      </c>
      <c r="F1366" s="273">
        <f t="shared" si="107"/>
        <v>0.66458333333503106</v>
      </c>
      <c r="G1366" s="273">
        <f t="shared" si="108"/>
        <v>8.6708333333299379</v>
      </c>
      <c r="H1366" s="273">
        <f t="shared" si="105"/>
        <v>9.3354166666649689</v>
      </c>
      <c r="I1366" s="77">
        <f t="shared" si="109"/>
        <v>2.6995453101917776E-6</v>
      </c>
      <c r="J1366" s="229">
        <f t="shared" si="106"/>
        <v>2.5201380281181573E-5</v>
      </c>
    </row>
    <row r="1367" spans="1:10">
      <c r="A1367" s="30" t="s">
        <v>264</v>
      </c>
      <c r="B1367" s="63">
        <v>7.41</v>
      </c>
      <c r="C1367" s="219">
        <v>45085</v>
      </c>
      <c r="D1367" s="49">
        <v>45085.347916666666</v>
      </c>
      <c r="E1367" s="219">
        <v>45092</v>
      </c>
      <c r="F1367" s="273">
        <f t="shared" si="107"/>
        <v>0.67395833333284827</v>
      </c>
      <c r="G1367" s="273">
        <f t="shared" si="108"/>
        <v>6.6520833333343035</v>
      </c>
      <c r="H1367" s="273">
        <f t="shared" si="105"/>
        <v>7.3260416666671517</v>
      </c>
      <c r="I1367" s="77">
        <f t="shared" si="109"/>
        <v>6.9121046124813649E-7</v>
      </c>
      <c r="J1367" s="229">
        <f t="shared" si="106"/>
        <v>5.0638366395400684E-6</v>
      </c>
    </row>
    <row r="1368" spans="1:10">
      <c r="A1368" s="30" t="s">
        <v>264</v>
      </c>
      <c r="B1368" s="63">
        <v>114.93</v>
      </c>
      <c r="C1368" s="219">
        <v>45084</v>
      </c>
      <c r="D1368" s="49">
        <v>45085.359027777777</v>
      </c>
      <c r="E1368" s="219">
        <v>45092</v>
      </c>
      <c r="F1368" s="273">
        <f t="shared" si="107"/>
        <v>1.179513888888323</v>
      </c>
      <c r="G1368" s="273">
        <f t="shared" si="108"/>
        <v>6.640972222223354</v>
      </c>
      <c r="H1368" s="273">
        <f t="shared" si="105"/>
        <v>7.820486111111677</v>
      </c>
      <c r="I1368" s="77">
        <f t="shared" si="109"/>
        <v>1.0720758206646199E-5</v>
      </c>
      <c r="J1368" s="229">
        <f t="shared" si="106"/>
        <v>8.3841540655663128E-5</v>
      </c>
    </row>
    <row r="1369" spans="1:10">
      <c r="A1369" s="30" t="s">
        <v>264</v>
      </c>
      <c r="B1369" s="63">
        <v>7.42</v>
      </c>
      <c r="C1369" s="219">
        <v>45084</v>
      </c>
      <c r="D1369" s="49">
        <v>45085.356944444444</v>
      </c>
      <c r="E1369" s="219">
        <v>45092</v>
      </c>
      <c r="F1369" s="273">
        <f t="shared" si="107"/>
        <v>1.1784722222218988</v>
      </c>
      <c r="G1369" s="273">
        <f t="shared" si="108"/>
        <v>6.6430555555562023</v>
      </c>
      <c r="H1369" s="273">
        <f t="shared" si="105"/>
        <v>7.8215277777781012</v>
      </c>
      <c r="I1369" s="77">
        <f t="shared" si="109"/>
        <v>6.9214326888814745E-7</v>
      </c>
      <c r="J1369" s="229">
        <f t="shared" si="106"/>
        <v>5.4136178038107829E-6</v>
      </c>
    </row>
    <row r="1370" spans="1:10">
      <c r="A1370" s="30" t="s">
        <v>264</v>
      </c>
      <c r="B1370" s="63">
        <v>7.43</v>
      </c>
      <c r="C1370" s="219">
        <v>45083</v>
      </c>
      <c r="D1370" s="49">
        <v>45083.328472222223</v>
      </c>
      <c r="E1370" s="219">
        <v>45092</v>
      </c>
      <c r="F1370" s="273">
        <f t="shared" si="107"/>
        <v>0.66423611111167702</v>
      </c>
      <c r="G1370" s="273">
        <f t="shared" si="108"/>
        <v>8.671527777776646</v>
      </c>
      <c r="H1370" s="273">
        <f t="shared" si="105"/>
        <v>9.335763888888323</v>
      </c>
      <c r="I1370" s="77">
        <f t="shared" si="109"/>
        <v>6.9307607652815841E-7</v>
      </c>
      <c r="J1370" s="229">
        <f t="shared" si="106"/>
        <v>6.4703946075039807E-6</v>
      </c>
    </row>
    <row r="1371" spans="1:10">
      <c r="A1371" s="30" t="s">
        <v>264</v>
      </c>
      <c r="B1371" s="63">
        <v>7.54</v>
      </c>
      <c r="C1371" s="219">
        <v>44928</v>
      </c>
      <c r="D1371" s="49">
        <v>44928.301388888889</v>
      </c>
      <c r="E1371" s="219">
        <v>44938</v>
      </c>
      <c r="F1371" s="273">
        <f t="shared" si="107"/>
        <v>0.65069444444452529</v>
      </c>
      <c r="G1371" s="273">
        <f t="shared" si="108"/>
        <v>9.6986111111109494</v>
      </c>
      <c r="H1371" s="273">
        <f t="shared" si="105"/>
        <v>10.349305555555475</v>
      </c>
      <c r="I1371" s="77">
        <f t="shared" si="109"/>
        <v>7.033369605682792E-7</v>
      </c>
      <c r="J1371" s="229">
        <f t="shared" si="106"/>
        <v>7.2790491134367936E-6</v>
      </c>
    </row>
    <row r="1372" spans="1:10">
      <c r="A1372" s="30" t="s">
        <v>264</v>
      </c>
      <c r="B1372" s="63">
        <v>29.41</v>
      </c>
      <c r="C1372" s="219">
        <v>44928</v>
      </c>
      <c r="D1372" s="49">
        <v>44928.301388888889</v>
      </c>
      <c r="E1372" s="219">
        <v>44938</v>
      </c>
      <c r="F1372" s="273">
        <f t="shared" si="107"/>
        <v>0.65069444444452529</v>
      </c>
      <c r="G1372" s="273">
        <f t="shared" si="108"/>
        <v>9.6986111111109494</v>
      </c>
      <c r="H1372" s="273">
        <f t="shared" si="105"/>
        <v>10.349305555555475</v>
      </c>
      <c r="I1372" s="77">
        <f t="shared" si="109"/>
        <v>2.7433872692722933E-6</v>
      </c>
      <c r="J1372" s="229">
        <f t="shared" si="106"/>
        <v>2.8392153106919909E-5</v>
      </c>
    </row>
    <row r="1373" spans="1:10">
      <c r="A1373" s="30" t="s">
        <v>264</v>
      </c>
      <c r="B1373" s="63">
        <v>396.66</v>
      </c>
      <c r="C1373" s="219">
        <v>44931</v>
      </c>
      <c r="D1373" s="49">
        <v>44931.509027777778</v>
      </c>
      <c r="E1373" s="219">
        <v>44938</v>
      </c>
      <c r="F1373" s="273">
        <f t="shared" si="107"/>
        <v>0.75451388888905058</v>
      </c>
      <c r="G1373" s="273">
        <f t="shared" si="108"/>
        <v>6.4909722222218988</v>
      </c>
      <c r="H1373" s="273">
        <f t="shared" si="105"/>
        <v>7.2454861111109494</v>
      </c>
      <c r="I1373" s="77">
        <f t="shared" si="109"/>
        <v>3.7000747848675549E-5</v>
      </c>
      <c r="J1373" s="229">
        <f t="shared" si="106"/>
        <v>2.6808840463829703E-4</v>
      </c>
    </row>
    <row r="1374" spans="1:10">
      <c r="A1374" s="30" t="s">
        <v>264</v>
      </c>
      <c r="B1374" s="63">
        <v>29.41</v>
      </c>
      <c r="C1374" s="219">
        <v>44931</v>
      </c>
      <c r="D1374" s="49">
        <v>44931.509027777778</v>
      </c>
      <c r="E1374" s="219">
        <v>44938</v>
      </c>
      <c r="F1374" s="273">
        <f t="shared" si="107"/>
        <v>0.75451388888905058</v>
      </c>
      <c r="G1374" s="273">
        <f t="shared" si="108"/>
        <v>6.4909722222218988</v>
      </c>
      <c r="H1374" s="273">
        <f t="shared" si="105"/>
        <v>7.2454861111109494</v>
      </c>
      <c r="I1374" s="77">
        <f t="shared" si="109"/>
        <v>2.7433872692722933E-6</v>
      </c>
      <c r="J1374" s="229">
        <f t="shared" si="106"/>
        <v>1.9877174356910996E-5</v>
      </c>
    </row>
    <row r="1375" spans="1:10">
      <c r="A1375" s="30" t="s">
        <v>264</v>
      </c>
      <c r="B1375" s="63">
        <v>23033.11</v>
      </c>
      <c r="C1375" s="219">
        <v>44928</v>
      </c>
      <c r="D1375" s="49">
        <v>44928.54791666667</v>
      </c>
      <c r="E1375" s="219">
        <v>44938</v>
      </c>
      <c r="F1375" s="273">
        <f t="shared" si="107"/>
        <v>0.77395833333503106</v>
      </c>
      <c r="G1375" s="273">
        <f t="shared" si="108"/>
        <v>9.4520833333299379</v>
      </c>
      <c r="H1375" s="273">
        <f t="shared" si="105"/>
        <v>10.226041666664969</v>
      </c>
      <c r="I1375" s="77">
        <f t="shared" si="109"/>
        <v>2.1485460981213312E-3</v>
      </c>
      <c r="J1375" s="229">
        <f t="shared" si="106"/>
        <v>2.1971121922139174E-2</v>
      </c>
    </row>
    <row r="1376" spans="1:10">
      <c r="A1376" s="30" t="s">
        <v>264</v>
      </c>
      <c r="B1376" s="63">
        <v>7.54</v>
      </c>
      <c r="C1376" s="219">
        <v>44928</v>
      </c>
      <c r="D1376" s="49">
        <v>44928.54791666667</v>
      </c>
      <c r="E1376" s="219">
        <v>44938</v>
      </c>
      <c r="F1376" s="273">
        <f t="shared" si="107"/>
        <v>0.77395833333503106</v>
      </c>
      <c r="G1376" s="273">
        <f t="shared" si="108"/>
        <v>9.4520833333299379</v>
      </c>
      <c r="H1376" s="273">
        <f t="shared" si="105"/>
        <v>10.226041666664969</v>
      </c>
      <c r="I1376" s="77">
        <f t="shared" si="109"/>
        <v>7.033369605682792E-7</v>
      </c>
      <c r="J1376" s="229">
        <f t="shared" si="106"/>
        <v>7.1923530644767194E-6</v>
      </c>
    </row>
    <row r="1377" spans="1:10">
      <c r="A1377" s="30" t="s">
        <v>264</v>
      </c>
      <c r="B1377" s="63">
        <v>188.7</v>
      </c>
      <c r="C1377" s="219">
        <v>44930</v>
      </c>
      <c r="D1377" s="49">
        <v>44930.57916666667</v>
      </c>
      <c r="E1377" s="219">
        <v>44938</v>
      </c>
      <c r="F1377" s="273">
        <f t="shared" si="107"/>
        <v>0.78958333333503106</v>
      </c>
      <c r="G1377" s="273">
        <f t="shared" si="108"/>
        <v>7.4208333333299379</v>
      </c>
      <c r="H1377" s="273">
        <f t="shared" si="105"/>
        <v>8.2104166666649689</v>
      </c>
      <c r="I1377" s="77">
        <f t="shared" si="109"/>
        <v>1.76020801670072E-5</v>
      </c>
      <c r="J1377" s="229">
        <f t="shared" si="106"/>
        <v>1.4452041237116882E-4</v>
      </c>
    </row>
    <row r="1378" spans="1:10">
      <c r="A1378" s="30" t="s">
        <v>264</v>
      </c>
      <c r="B1378" s="63">
        <v>21746.74</v>
      </c>
      <c r="C1378" s="219">
        <v>44930</v>
      </c>
      <c r="D1378" s="49">
        <v>44930.579861111109</v>
      </c>
      <c r="E1378" s="219">
        <v>44938</v>
      </c>
      <c r="F1378" s="273">
        <f t="shared" si="107"/>
        <v>0.78993055555474712</v>
      </c>
      <c r="G1378" s="273">
        <f t="shared" si="108"/>
        <v>7.4201388888905058</v>
      </c>
      <c r="H1378" s="273">
        <f t="shared" si="105"/>
        <v>8.2100694444452529</v>
      </c>
      <c r="I1378" s="77">
        <f t="shared" si="109"/>
        <v>2.0285525217332389E-3</v>
      </c>
      <c r="J1378" s="229">
        <f t="shared" si="106"/>
        <v>1.665455707513443E-2</v>
      </c>
    </row>
    <row r="1379" spans="1:10">
      <c r="A1379" s="30" t="s">
        <v>264</v>
      </c>
      <c r="B1379" s="63">
        <v>118.79</v>
      </c>
      <c r="C1379" s="219">
        <v>44930</v>
      </c>
      <c r="D1379" s="49">
        <v>44930.579861111109</v>
      </c>
      <c r="E1379" s="219">
        <v>44938</v>
      </c>
      <c r="F1379" s="273">
        <f t="shared" si="107"/>
        <v>0.78993055555474712</v>
      </c>
      <c r="G1379" s="273">
        <f t="shared" si="108"/>
        <v>7.4201388888905058</v>
      </c>
      <c r="H1379" s="273">
        <f t="shared" si="105"/>
        <v>8.2100694444452529</v>
      </c>
      <c r="I1379" s="77">
        <f t="shared" si="109"/>
        <v>1.1080821955690437E-5</v>
      </c>
      <c r="J1379" s="229">
        <f t="shared" si="106"/>
        <v>9.0974317757752145E-5</v>
      </c>
    </row>
    <row r="1380" spans="1:10">
      <c r="A1380" s="30" t="s">
        <v>264</v>
      </c>
      <c r="B1380" s="63">
        <v>21147.87</v>
      </c>
      <c r="C1380" s="219">
        <v>44931</v>
      </c>
      <c r="D1380" s="49">
        <v>44931.593055555553</v>
      </c>
      <c r="E1380" s="219">
        <v>44938</v>
      </c>
      <c r="F1380" s="273">
        <f t="shared" si="107"/>
        <v>0.79652777777664596</v>
      </c>
      <c r="G1380" s="273">
        <f t="shared" si="108"/>
        <v>6.4069444444467081</v>
      </c>
      <c r="H1380" s="273">
        <f t="shared" si="105"/>
        <v>7.203472222223354</v>
      </c>
      <c r="I1380" s="77">
        <f t="shared" si="109"/>
        <v>1.9726894705959013E-3</v>
      </c>
      <c r="J1380" s="229">
        <f t="shared" si="106"/>
        <v>1.4210213804510069E-2</v>
      </c>
    </row>
    <row r="1381" spans="1:10">
      <c r="A1381" s="30" t="s">
        <v>264</v>
      </c>
      <c r="B1381" s="63">
        <v>18.920000000000002</v>
      </c>
      <c r="C1381" s="219">
        <v>44931</v>
      </c>
      <c r="D1381" s="49">
        <v>44931.584027777775</v>
      </c>
      <c r="E1381" s="219">
        <v>44938</v>
      </c>
      <c r="F1381" s="273">
        <f t="shared" si="107"/>
        <v>0.79201388888759539</v>
      </c>
      <c r="G1381" s="273">
        <f t="shared" si="108"/>
        <v>6.4159722222248092</v>
      </c>
      <c r="H1381" s="273">
        <f t="shared" si="105"/>
        <v>7.2079861111124046</v>
      </c>
      <c r="I1381" s="77">
        <f t="shared" si="109"/>
        <v>1.7648720549007752E-6</v>
      </c>
      <c r="J1381" s="229">
        <f t="shared" si="106"/>
        <v>1.2721173259615197E-5</v>
      </c>
    </row>
    <row r="1382" spans="1:10">
      <c r="A1382" s="30" t="s">
        <v>264</v>
      </c>
      <c r="B1382" s="63">
        <v>7.56</v>
      </c>
      <c r="C1382" s="219">
        <v>44931</v>
      </c>
      <c r="D1382" s="49">
        <v>44931.594444444447</v>
      </c>
      <c r="E1382" s="219">
        <v>44938</v>
      </c>
      <c r="F1382" s="273">
        <f t="shared" si="107"/>
        <v>0.79722222222335404</v>
      </c>
      <c r="G1382" s="273">
        <f t="shared" si="108"/>
        <v>6.4055555555532919</v>
      </c>
      <c r="H1382" s="273">
        <f t="shared" si="105"/>
        <v>7.202777777776646</v>
      </c>
      <c r="I1382" s="77">
        <f t="shared" si="109"/>
        <v>7.0520257584830113E-7</v>
      </c>
      <c r="J1382" s="229">
        <f t="shared" si="106"/>
        <v>5.0794174421509933E-6</v>
      </c>
    </row>
    <row r="1383" spans="1:10">
      <c r="A1383" s="30" t="s">
        <v>264</v>
      </c>
      <c r="B1383" s="63">
        <v>7.58</v>
      </c>
      <c r="C1383" s="219">
        <v>44928</v>
      </c>
      <c r="D1383" s="49">
        <v>44928.590277777781</v>
      </c>
      <c r="E1383" s="219">
        <v>44938</v>
      </c>
      <c r="F1383" s="273">
        <f t="shared" si="107"/>
        <v>0.79513888889050577</v>
      </c>
      <c r="G1383" s="273">
        <f t="shared" si="108"/>
        <v>9.4097222222189885</v>
      </c>
      <c r="H1383" s="273">
        <f t="shared" si="105"/>
        <v>10.204861111109494</v>
      </c>
      <c r="I1383" s="77">
        <f t="shared" si="109"/>
        <v>7.0706819112832316E-7</v>
      </c>
      <c r="J1383" s="229">
        <f t="shared" si="106"/>
        <v>7.21553268654796E-6</v>
      </c>
    </row>
    <row r="1384" spans="1:10">
      <c r="A1384" s="30" t="s">
        <v>264</v>
      </c>
      <c r="B1384" s="63">
        <v>189.4</v>
      </c>
      <c r="C1384" s="219">
        <v>44928</v>
      </c>
      <c r="D1384" s="49">
        <v>44928.590277777781</v>
      </c>
      <c r="E1384" s="219">
        <v>44938</v>
      </c>
      <c r="F1384" s="273">
        <f t="shared" si="107"/>
        <v>0.79513888889050577</v>
      </c>
      <c r="G1384" s="273">
        <f t="shared" si="108"/>
        <v>9.4097222222189885</v>
      </c>
      <c r="H1384" s="273">
        <f t="shared" si="105"/>
        <v>10.204861111109494</v>
      </c>
      <c r="I1384" s="77">
        <f t="shared" si="109"/>
        <v>1.766737670180797E-5</v>
      </c>
      <c r="J1384" s="229">
        <f t="shared" si="106"/>
        <v>1.8029312543960208E-4</v>
      </c>
    </row>
    <row r="1385" spans="1:10">
      <c r="A1385" s="30" t="s">
        <v>264</v>
      </c>
      <c r="B1385" s="63">
        <v>118.67</v>
      </c>
      <c r="C1385" s="219">
        <v>44929</v>
      </c>
      <c r="D1385" s="49">
        <v>44929.558333333334</v>
      </c>
      <c r="E1385" s="219">
        <v>44938</v>
      </c>
      <c r="F1385" s="273">
        <f t="shared" si="107"/>
        <v>0.77916666666715173</v>
      </c>
      <c r="G1385" s="273">
        <f t="shared" si="108"/>
        <v>8.4416666666656965</v>
      </c>
      <c r="H1385" s="273">
        <f t="shared" si="105"/>
        <v>9.2208333333328483</v>
      </c>
      <c r="I1385" s="77">
        <f t="shared" si="109"/>
        <v>1.1069628264010305E-5</v>
      </c>
      <c r="J1385" s="229">
        <f t="shared" si="106"/>
        <v>1.0207119728438965E-4</v>
      </c>
    </row>
    <row r="1386" spans="1:10">
      <c r="A1386" s="30" t="s">
        <v>264</v>
      </c>
      <c r="B1386" s="63">
        <v>21721.93</v>
      </c>
      <c r="C1386" s="219">
        <v>44931</v>
      </c>
      <c r="D1386" s="49">
        <v>44931.595833333333</v>
      </c>
      <c r="E1386" s="219">
        <v>44938</v>
      </c>
      <c r="F1386" s="273">
        <f t="shared" si="107"/>
        <v>0.79791666666642413</v>
      </c>
      <c r="G1386" s="273">
        <f t="shared" si="108"/>
        <v>6.4041666666671517</v>
      </c>
      <c r="H1386" s="273">
        <f t="shared" si="105"/>
        <v>7.2020833333335759</v>
      </c>
      <c r="I1386" s="77">
        <f t="shared" si="109"/>
        <v>2.0262382259783715E-3</v>
      </c>
      <c r="J1386" s="229">
        <f t="shared" si="106"/>
        <v>1.4593136556682221E-2</v>
      </c>
    </row>
    <row r="1387" spans="1:10">
      <c r="A1387" s="30" t="s">
        <v>264</v>
      </c>
      <c r="B1387" s="63">
        <v>16.600000000000001</v>
      </c>
      <c r="C1387" s="219">
        <v>44931</v>
      </c>
      <c r="D1387" s="49">
        <v>44931.595833333333</v>
      </c>
      <c r="E1387" s="219">
        <v>44938</v>
      </c>
      <c r="F1387" s="273">
        <f t="shared" si="107"/>
        <v>0.79791666666642413</v>
      </c>
      <c r="G1387" s="273">
        <f t="shared" si="108"/>
        <v>6.4041666666671517</v>
      </c>
      <c r="H1387" s="273">
        <f t="shared" si="105"/>
        <v>7.2020833333335759</v>
      </c>
      <c r="I1387" s="77">
        <f t="shared" si="109"/>
        <v>1.5484606824182276E-6</v>
      </c>
      <c r="J1387" s="229">
        <f t="shared" si="106"/>
        <v>1.1152142873166652E-5</v>
      </c>
    </row>
    <row r="1388" spans="1:10">
      <c r="A1388" s="30" t="s">
        <v>264</v>
      </c>
      <c r="B1388" s="63">
        <v>324.79000000000002</v>
      </c>
      <c r="C1388" s="219">
        <v>44928</v>
      </c>
      <c r="D1388" s="49">
        <v>44928.59375</v>
      </c>
      <c r="E1388" s="219">
        <v>44938</v>
      </c>
      <c r="F1388" s="273">
        <f t="shared" si="107"/>
        <v>0.796875</v>
      </c>
      <c r="G1388" s="273">
        <f t="shared" si="108"/>
        <v>9.40625</v>
      </c>
      <c r="H1388" s="273">
        <f t="shared" si="105"/>
        <v>10.203125</v>
      </c>
      <c r="I1388" s="77">
        <f t="shared" si="109"/>
        <v>3.0296659339916634E-5</v>
      </c>
      <c r="J1388" s="229">
        <f t="shared" si="106"/>
        <v>3.0912060232758692E-4</v>
      </c>
    </row>
    <row r="1389" spans="1:10">
      <c r="A1389" s="30" t="s">
        <v>264</v>
      </c>
      <c r="B1389" s="63">
        <v>16.12</v>
      </c>
      <c r="C1389" s="219">
        <v>44930</v>
      </c>
      <c r="D1389" s="49">
        <v>44930.563888888886</v>
      </c>
      <c r="E1389" s="219">
        <v>44938</v>
      </c>
      <c r="F1389" s="273">
        <f t="shared" si="107"/>
        <v>0.7819444444430701</v>
      </c>
      <c r="G1389" s="273">
        <f t="shared" si="108"/>
        <v>7.4361111111138598</v>
      </c>
      <c r="H1389" s="273">
        <f t="shared" si="105"/>
        <v>8.2180555555569299</v>
      </c>
      <c r="I1389" s="77">
        <f t="shared" si="109"/>
        <v>1.5036859156977006E-6</v>
      </c>
      <c r="J1389" s="229">
        <f t="shared" si="106"/>
        <v>1.2357374393312197E-5</v>
      </c>
    </row>
    <row r="1390" spans="1:10">
      <c r="A1390" s="30" t="s">
        <v>264</v>
      </c>
      <c r="B1390" s="63">
        <v>7.53</v>
      </c>
      <c r="C1390" s="219">
        <v>44930</v>
      </c>
      <c r="D1390" s="49">
        <v>44930.563888888886</v>
      </c>
      <c r="E1390" s="219">
        <v>44938</v>
      </c>
      <c r="F1390" s="273">
        <f t="shared" si="107"/>
        <v>0.7819444444430701</v>
      </c>
      <c r="G1390" s="273">
        <f t="shared" si="108"/>
        <v>7.4361111111138598</v>
      </c>
      <c r="H1390" s="273">
        <f t="shared" si="105"/>
        <v>8.2180555555569299</v>
      </c>
      <c r="I1390" s="77">
        <f t="shared" si="109"/>
        <v>7.0240415292826824E-7</v>
      </c>
      <c r="J1390" s="229">
        <f t="shared" si="106"/>
        <v>5.7723963512184142E-6</v>
      </c>
    </row>
    <row r="1391" spans="1:10">
      <c r="A1391" s="30" t="s">
        <v>264</v>
      </c>
      <c r="B1391" s="63">
        <v>316.39</v>
      </c>
      <c r="C1391" s="219">
        <v>44930</v>
      </c>
      <c r="D1391" s="49">
        <v>44930.563888888886</v>
      </c>
      <c r="E1391" s="219">
        <v>44938</v>
      </c>
      <c r="F1391" s="273">
        <f t="shared" si="107"/>
        <v>0.7819444444430701</v>
      </c>
      <c r="G1391" s="273">
        <f t="shared" si="108"/>
        <v>7.4361111111138598</v>
      </c>
      <c r="H1391" s="273">
        <f t="shared" si="105"/>
        <v>8.2180555555569299</v>
      </c>
      <c r="I1391" s="77">
        <f t="shared" si="109"/>
        <v>2.9513100922307407E-5</v>
      </c>
      <c r="J1391" s="229">
        <f t="shared" si="106"/>
        <v>2.4254030299628073E-4</v>
      </c>
    </row>
    <row r="1392" spans="1:10">
      <c r="A1392" s="30" t="s">
        <v>264</v>
      </c>
      <c r="B1392" s="63">
        <v>182.55</v>
      </c>
      <c r="C1392" s="219">
        <v>44932</v>
      </c>
      <c r="D1392" s="49">
        <v>44932.598611111112</v>
      </c>
      <c r="E1392" s="219">
        <v>44938</v>
      </c>
      <c r="F1392" s="273">
        <f t="shared" si="107"/>
        <v>0.79930555555620231</v>
      </c>
      <c r="G1392" s="273">
        <f t="shared" si="108"/>
        <v>5.4013888888875954</v>
      </c>
      <c r="H1392" s="273">
        <f t="shared" si="105"/>
        <v>6.2006944444437977</v>
      </c>
      <c r="I1392" s="77">
        <f t="shared" si="109"/>
        <v>1.7028403468400447E-5</v>
      </c>
      <c r="J1392" s="229">
        <f t="shared" si="106"/>
        <v>1.0558792678425815E-4</v>
      </c>
    </row>
    <row r="1393" spans="1:10">
      <c r="A1393" s="30" t="s">
        <v>264</v>
      </c>
      <c r="B1393" s="63">
        <v>29.46</v>
      </c>
      <c r="C1393" s="219">
        <v>44928</v>
      </c>
      <c r="D1393" s="49">
        <v>44928.602083333331</v>
      </c>
      <c r="E1393" s="219">
        <v>44938</v>
      </c>
      <c r="F1393" s="273">
        <f t="shared" si="107"/>
        <v>0.80104166666569654</v>
      </c>
      <c r="G1393" s="273">
        <f t="shared" si="108"/>
        <v>9.3979166666686069</v>
      </c>
      <c r="H1393" s="273">
        <f t="shared" si="105"/>
        <v>10.198958333334303</v>
      </c>
      <c r="I1393" s="77">
        <f t="shared" si="109"/>
        <v>2.7480513074723484E-6</v>
      </c>
      <c r="J1393" s="229">
        <f t="shared" si="106"/>
        <v>2.8027260782775336E-5</v>
      </c>
    </row>
    <row r="1394" spans="1:10">
      <c r="A1394" s="30" t="s">
        <v>264</v>
      </c>
      <c r="B1394" s="63">
        <v>29.42</v>
      </c>
      <c r="C1394" s="219">
        <v>44928</v>
      </c>
      <c r="D1394" s="49">
        <v>44928.603472222225</v>
      </c>
      <c r="E1394" s="219">
        <v>44938</v>
      </c>
      <c r="F1394" s="273">
        <f t="shared" si="107"/>
        <v>0.80173611111240461</v>
      </c>
      <c r="G1394" s="273">
        <f t="shared" si="108"/>
        <v>9.3965277777751908</v>
      </c>
      <c r="H1394" s="273">
        <f t="shared" si="105"/>
        <v>10.198263888887595</v>
      </c>
      <c r="I1394" s="77">
        <f t="shared" si="109"/>
        <v>2.7443200769123046E-6</v>
      </c>
      <c r="J1394" s="229">
        <f t="shared" si="106"/>
        <v>2.7987300339923984E-5</v>
      </c>
    </row>
    <row r="1395" spans="1:10">
      <c r="A1395" s="30" t="s">
        <v>264</v>
      </c>
      <c r="B1395" s="63">
        <v>316.72000000000003</v>
      </c>
      <c r="C1395" s="219">
        <v>44928</v>
      </c>
      <c r="D1395" s="49">
        <v>44928.604861111111</v>
      </c>
      <c r="E1395" s="219">
        <v>44938</v>
      </c>
      <c r="F1395" s="273">
        <f t="shared" si="107"/>
        <v>0.80243055555547471</v>
      </c>
      <c r="G1395" s="273">
        <f t="shared" si="108"/>
        <v>9.3951388888890506</v>
      </c>
      <c r="H1395" s="273">
        <f t="shared" si="105"/>
        <v>10.197569444444525</v>
      </c>
      <c r="I1395" s="77">
        <f t="shared" si="109"/>
        <v>2.9543883574427774E-5</v>
      </c>
      <c r="J1395" s="229">
        <f t="shared" si="106"/>
        <v>3.0127580440881115E-4</v>
      </c>
    </row>
    <row r="1396" spans="1:10">
      <c r="A1396" s="30" t="s">
        <v>264</v>
      </c>
      <c r="B1396" s="63">
        <v>118.15</v>
      </c>
      <c r="C1396" s="219">
        <v>44931</v>
      </c>
      <c r="D1396" s="49">
        <v>44931.586805555555</v>
      </c>
      <c r="E1396" s="219">
        <v>44938</v>
      </c>
      <c r="F1396" s="273">
        <f t="shared" si="107"/>
        <v>0.79340277777737356</v>
      </c>
      <c r="G1396" s="273">
        <f t="shared" si="108"/>
        <v>6.4131944444452529</v>
      </c>
      <c r="H1396" s="273">
        <f t="shared" si="105"/>
        <v>7.2065972222226264</v>
      </c>
      <c r="I1396" s="77">
        <f t="shared" si="109"/>
        <v>1.1021122266729734E-5</v>
      </c>
      <c r="J1396" s="229">
        <f t="shared" si="106"/>
        <v>7.9424789113190431E-5</v>
      </c>
    </row>
    <row r="1397" spans="1:10">
      <c r="A1397" s="30" t="s">
        <v>264</v>
      </c>
      <c r="B1397" s="63">
        <v>192.58</v>
      </c>
      <c r="C1397" s="219">
        <v>44931</v>
      </c>
      <c r="D1397" s="49">
        <v>44931.587500000001</v>
      </c>
      <c r="E1397" s="219">
        <v>44938</v>
      </c>
      <c r="F1397" s="273">
        <f t="shared" si="107"/>
        <v>0.7937500000007276</v>
      </c>
      <c r="G1397" s="273">
        <f t="shared" si="108"/>
        <v>6.4124999999985448</v>
      </c>
      <c r="H1397" s="273">
        <f t="shared" si="105"/>
        <v>7.2062499999992724</v>
      </c>
      <c r="I1397" s="77">
        <f t="shared" si="109"/>
        <v>1.7964009531331463E-5</v>
      </c>
      <c r="J1397" s="229">
        <f t="shared" si="106"/>
        <v>1.2945314368514429E-4</v>
      </c>
    </row>
    <row r="1398" spans="1:10">
      <c r="A1398" s="30" t="s">
        <v>264</v>
      </c>
      <c r="B1398" s="63">
        <v>117.91</v>
      </c>
      <c r="C1398" s="219">
        <v>44932</v>
      </c>
      <c r="D1398" s="49">
        <v>44932.598611111112</v>
      </c>
      <c r="E1398" s="219">
        <v>44938</v>
      </c>
      <c r="F1398" s="273">
        <f t="shared" si="107"/>
        <v>0.79930555555620231</v>
      </c>
      <c r="G1398" s="273">
        <f t="shared" si="108"/>
        <v>5.4013888888875954</v>
      </c>
      <c r="H1398" s="273">
        <f t="shared" si="105"/>
        <v>6.2006944444437977</v>
      </c>
      <c r="I1398" s="77">
        <f t="shared" si="109"/>
        <v>1.099873488336947E-5</v>
      </c>
      <c r="J1398" s="229">
        <f t="shared" si="106"/>
        <v>6.8199794287219278E-5</v>
      </c>
    </row>
    <row r="1399" spans="1:10">
      <c r="A1399" s="30" t="s">
        <v>264</v>
      </c>
      <c r="B1399" s="63">
        <v>22513.97</v>
      </c>
      <c r="C1399" s="219">
        <v>44932</v>
      </c>
      <c r="D1399" s="49">
        <v>44932.599305555559</v>
      </c>
      <c r="E1399" s="219">
        <v>44938</v>
      </c>
      <c r="F1399" s="273">
        <f t="shared" si="107"/>
        <v>0.79965277777955635</v>
      </c>
      <c r="G1399" s="273">
        <f t="shared" si="108"/>
        <v>5.4006944444408873</v>
      </c>
      <c r="H1399" s="273">
        <f t="shared" si="105"/>
        <v>6.2003472222204437</v>
      </c>
      <c r="I1399" s="77">
        <f t="shared" si="109"/>
        <v>2.1001203222978013E-3</v>
      </c>
      <c r="J1399" s="229">
        <f t="shared" si="106"/>
        <v>1.3021475206687875E-2</v>
      </c>
    </row>
    <row r="1400" spans="1:10">
      <c r="A1400" s="30" t="s">
        <v>264</v>
      </c>
      <c r="B1400" s="63">
        <v>16.13</v>
      </c>
      <c r="C1400" s="219">
        <v>44927</v>
      </c>
      <c r="D1400" s="49">
        <v>44927.538194444445</v>
      </c>
      <c r="E1400" s="219">
        <v>44938</v>
      </c>
      <c r="F1400" s="273">
        <f t="shared" si="107"/>
        <v>0.76909722222262644</v>
      </c>
      <c r="G1400" s="273">
        <f t="shared" si="108"/>
        <v>10.461805555554747</v>
      </c>
      <c r="H1400" s="273">
        <f t="shared" si="105"/>
        <v>11.230902777777374</v>
      </c>
      <c r="I1400" s="77">
        <f t="shared" si="109"/>
        <v>1.5046187233377114E-6</v>
      </c>
      <c r="J1400" s="229">
        <f t="shared" si="106"/>
        <v>1.6898226599429348E-5</v>
      </c>
    </row>
    <row r="1401" spans="1:10">
      <c r="A1401" s="30" t="s">
        <v>264</v>
      </c>
      <c r="B1401" s="63">
        <v>23045.34</v>
      </c>
      <c r="C1401" s="219">
        <v>44928</v>
      </c>
      <c r="D1401" s="49">
        <v>44928.606249999997</v>
      </c>
      <c r="E1401" s="219">
        <v>44938</v>
      </c>
      <c r="F1401" s="273">
        <f t="shared" si="107"/>
        <v>0.80312499999854481</v>
      </c>
      <c r="G1401" s="273">
        <f t="shared" si="108"/>
        <v>9.3937500000029104</v>
      </c>
      <c r="H1401" s="273">
        <f t="shared" si="105"/>
        <v>10.196875000001455</v>
      </c>
      <c r="I1401" s="77">
        <f t="shared" si="109"/>
        <v>2.1496869218650648E-3</v>
      </c>
      <c r="J1401" s="229">
        <f t="shared" si="106"/>
        <v>2.192008883139596E-2</v>
      </c>
    </row>
    <row r="1402" spans="1:10">
      <c r="A1402" s="30" t="s">
        <v>264</v>
      </c>
      <c r="B1402" s="63">
        <v>118.56</v>
      </c>
      <c r="C1402" s="219">
        <v>44930</v>
      </c>
      <c r="D1402" s="49">
        <v>44930.564583333333</v>
      </c>
      <c r="E1402" s="219">
        <v>44938</v>
      </c>
      <c r="F1402" s="273">
        <f t="shared" si="107"/>
        <v>0.78229166666642413</v>
      </c>
      <c r="G1402" s="273">
        <f t="shared" si="108"/>
        <v>7.4354166666671517</v>
      </c>
      <c r="H1402" s="273">
        <f t="shared" si="105"/>
        <v>8.2177083333335759</v>
      </c>
      <c r="I1402" s="77">
        <f t="shared" si="109"/>
        <v>1.1059367379970184E-5</v>
      </c>
      <c r="J1402" s="229">
        <f t="shared" si="106"/>
        <v>9.0882655479778489E-5</v>
      </c>
    </row>
    <row r="1403" spans="1:10">
      <c r="A1403" s="30" t="s">
        <v>264</v>
      </c>
      <c r="B1403" s="63">
        <v>316.55</v>
      </c>
      <c r="C1403" s="219">
        <v>44930</v>
      </c>
      <c r="D1403" s="49">
        <v>44930.565972222219</v>
      </c>
      <c r="E1403" s="219">
        <v>44938</v>
      </c>
      <c r="F1403" s="273">
        <f t="shared" si="107"/>
        <v>0.78298611110949423</v>
      </c>
      <c r="G1403" s="273">
        <f t="shared" si="108"/>
        <v>7.4340277777810115</v>
      </c>
      <c r="H1403" s="273">
        <f t="shared" ref="H1403:H1466" si="110">SUM(F1403:G1403)</f>
        <v>8.2170138888905058</v>
      </c>
      <c r="I1403" s="77">
        <f t="shared" si="109"/>
        <v>2.9528025844547587E-5</v>
      </c>
      <c r="J1403" s="229">
        <f t="shared" ref="J1403:J1466" si="111">+H1403*I1403</f>
        <v>2.4263219847616533E-4</v>
      </c>
    </row>
    <row r="1404" spans="1:10">
      <c r="A1404" s="30" t="s">
        <v>264</v>
      </c>
      <c r="B1404" s="63">
        <v>7.56</v>
      </c>
      <c r="C1404" s="219">
        <v>44932</v>
      </c>
      <c r="D1404" s="49">
        <v>44932.609722222223</v>
      </c>
      <c r="E1404" s="219">
        <v>44938</v>
      </c>
      <c r="F1404" s="273">
        <f t="shared" ref="F1404:F1467" si="112">(D1404-C1404+1)/2</f>
        <v>0.80486111111167702</v>
      </c>
      <c r="G1404" s="273">
        <f t="shared" ref="G1404:G1467" si="113">E1404-D1404</f>
        <v>5.390277777776646</v>
      </c>
      <c r="H1404" s="273">
        <f t="shared" si="110"/>
        <v>6.195138888888323</v>
      </c>
      <c r="I1404" s="77">
        <f t="shared" si="109"/>
        <v>7.0520257584830113E-7</v>
      </c>
      <c r="J1404" s="229">
        <f t="shared" si="111"/>
        <v>4.3688279021820276E-6</v>
      </c>
    </row>
    <row r="1405" spans="1:10">
      <c r="A1405" s="30" t="s">
        <v>264</v>
      </c>
      <c r="B1405" s="63">
        <v>21932.87</v>
      </c>
      <c r="C1405" s="219">
        <v>44931</v>
      </c>
      <c r="D1405" s="49">
        <v>44932.61041666667</v>
      </c>
      <c r="E1405" s="219">
        <v>44938</v>
      </c>
      <c r="F1405" s="273">
        <f t="shared" si="112"/>
        <v>1.3052083333350311</v>
      </c>
      <c r="G1405" s="273">
        <f t="shared" si="113"/>
        <v>5.3895833333299379</v>
      </c>
      <c r="H1405" s="273">
        <f t="shared" si="110"/>
        <v>6.6947916666649689</v>
      </c>
      <c r="I1405" s="77">
        <f t="shared" si="109"/>
        <v>2.045914870336763E-3</v>
      </c>
      <c r="J1405" s="229">
        <f t="shared" si="111"/>
        <v>1.3696973824636501E-2</v>
      </c>
    </row>
    <row r="1406" spans="1:10">
      <c r="A1406" s="30" t="s">
        <v>264</v>
      </c>
      <c r="B1406" s="63">
        <v>16.07</v>
      </c>
      <c r="C1406" s="219">
        <v>44931</v>
      </c>
      <c r="D1406" s="49">
        <v>44932.61041666667</v>
      </c>
      <c r="E1406" s="219">
        <v>44938</v>
      </c>
      <c r="F1406" s="273">
        <f t="shared" si="112"/>
        <v>1.3052083333350311</v>
      </c>
      <c r="G1406" s="273">
        <f t="shared" si="113"/>
        <v>5.3895833333299379</v>
      </c>
      <c r="H1406" s="273">
        <f t="shared" si="110"/>
        <v>6.6947916666649689</v>
      </c>
      <c r="I1406" s="77">
        <f t="shared" si="109"/>
        <v>1.4990218774976456E-6</v>
      </c>
      <c r="J1406" s="229">
        <f t="shared" si="111"/>
        <v>1.0035639173619714E-5</v>
      </c>
    </row>
    <row r="1407" spans="1:10">
      <c r="A1407" s="30" t="s">
        <v>264</v>
      </c>
      <c r="B1407" s="63">
        <v>188.55</v>
      </c>
      <c r="C1407" s="219">
        <v>44928</v>
      </c>
      <c r="D1407" s="49">
        <v>44928.606249999997</v>
      </c>
      <c r="E1407" s="219">
        <v>44938</v>
      </c>
      <c r="F1407" s="273">
        <f t="shared" si="112"/>
        <v>0.80312499999854481</v>
      </c>
      <c r="G1407" s="273">
        <f t="shared" si="113"/>
        <v>9.3937500000029104</v>
      </c>
      <c r="H1407" s="273">
        <f t="shared" si="110"/>
        <v>10.196875000001455</v>
      </c>
      <c r="I1407" s="77">
        <f t="shared" si="109"/>
        <v>1.7588088052407035E-5</v>
      </c>
      <c r="J1407" s="229">
        <f t="shared" si="111"/>
        <v>1.7934353535941359E-4</v>
      </c>
    </row>
    <row r="1408" spans="1:10">
      <c r="A1408" s="30" t="s">
        <v>264</v>
      </c>
      <c r="B1408" s="63">
        <v>7.54</v>
      </c>
      <c r="C1408" s="219">
        <v>44930</v>
      </c>
      <c r="D1408" s="49">
        <v>44930.568749999999</v>
      </c>
      <c r="E1408" s="219">
        <v>44938</v>
      </c>
      <c r="F1408" s="273">
        <f t="shared" si="112"/>
        <v>0.7843749999992724</v>
      </c>
      <c r="G1408" s="273">
        <f t="shared" si="113"/>
        <v>7.4312500000014552</v>
      </c>
      <c r="H1408" s="273">
        <f t="shared" si="110"/>
        <v>8.2156250000007276</v>
      </c>
      <c r="I1408" s="77">
        <f t="shared" si="109"/>
        <v>7.033369605682792E-7</v>
      </c>
      <c r="J1408" s="229">
        <f t="shared" si="111"/>
        <v>5.778352716669281E-6</v>
      </c>
    </row>
    <row r="1409" spans="1:10">
      <c r="A1409" s="30" t="s">
        <v>264</v>
      </c>
      <c r="B1409" s="63">
        <v>7.51</v>
      </c>
      <c r="C1409" s="219">
        <v>44932</v>
      </c>
      <c r="D1409" s="49">
        <v>44932.613194444442</v>
      </c>
      <c r="E1409" s="219">
        <v>44938</v>
      </c>
      <c r="F1409" s="273">
        <f t="shared" si="112"/>
        <v>0.80659722222117125</v>
      </c>
      <c r="G1409" s="273">
        <f t="shared" si="113"/>
        <v>5.3868055555576575</v>
      </c>
      <c r="H1409" s="273">
        <f t="shared" si="110"/>
        <v>6.1934027777788287</v>
      </c>
      <c r="I1409" s="77">
        <f t="shared" si="109"/>
        <v>7.0053853764824632E-7</v>
      </c>
      <c r="J1409" s="229">
        <f t="shared" si="111"/>
        <v>4.3387173250117675E-6</v>
      </c>
    </row>
    <row r="1410" spans="1:10">
      <c r="A1410" s="30" t="s">
        <v>264</v>
      </c>
      <c r="B1410" s="63">
        <v>187.78</v>
      </c>
      <c r="C1410" s="219">
        <v>44932</v>
      </c>
      <c r="D1410" s="49">
        <v>44932.613194444442</v>
      </c>
      <c r="E1410" s="219">
        <v>44938</v>
      </c>
      <c r="F1410" s="273">
        <f t="shared" si="112"/>
        <v>0.80659722222117125</v>
      </c>
      <c r="G1410" s="273">
        <f t="shared" si="113"/>
        <v>5.3868055555576575</v>
      </c>
      <c r="H1410" s="273">
        <f t="shared" si="110"/>
        <v>6.1934027777788287</v>
      </c>
      <c r="I1410" s="77">
        <f t="shared" si="109"/>
        <v>1.7516261864126191E-5</v>
      </c>
      <c r="J1410" s="229">
        <f t="shared" si="111"/>
        <v>1.0848526488558051E-4</v>
      </c>
    </row>
    <row r="1411" spans="1:10">
      <c r="A1411" s="30" t="s">
        <v>264</v>
      </c>
      <c r="B1411" s="63">
        <v>16.07</v>
      </c>
      <c r="C1411" s="219">
        <v>44929</v>
      </c>
      <c r="D1411" s="49">
        <v>44929.453472222223</v>
      </c>
      <c r="E1411" s="219">
        <v>44938</v>
      </c>
      <c r="F1411" s="273">
        <f t="shared" si="112"/>
        <v>0.72673611111167702</v>
      </c>
      <c r="G1411" s="273">
        <f t="shared" si="113"/>
        <v>8.546527777776646</v>
      </c>
      <c r="H1411" s="273">
        <f t="shared" si="110"/>
        <v>9.273263888888323</v>
      </c>
      <c r="I1411" s="77">
        <f t="shared" si="109"/>
        <v>1.4990218774976456E-6</v>
      </c>
      <c r="J1411" s="229">
        <f t="shared" si="111"/>
        <v>1.3900825445252492E-5</v>
      </c>
    </row>
    <row r="1412" spans="1:10">
      <c r="A1412" s="30" t="s">
        <v>264</v>
      </c>
      <c r="B1412" s="63">
        <v>118.65</v>
      </c>
      <c r="C1412" s="219">
        <v>44929</v>
      </c>
      <c r="D1412" s="49">
        <v>44929.454861111109</v>
      </c>
      <c r="E1412" s="219">
        <v>44938</v>
      </c>
      <c r="F1412" s="273">
        <f t="shared" si="112"/>
        <v>0.72743055555474712</v>
      </c>
      <c r="G1412" s="273">
        <f t="shared" si="113"/>
        <v>8.5451388888905058</v>
      </c>
      <c r="H1412" s="273">
        <f t="shared" si="110"/>
        <v>9.2725694444452529</v>
      </c>
      <c r="I1412" s="77">
        <f t="shared" si="109"/>
        <v>1.1067762648730283E-5</v>
      </c>
      <c r="J1412" s="229">
        <f t="shared" si="111"/>
        <v>1.0262659775498889E-4</v>
      </c>
    </row>
    <row r="1413" spans="1:10">
      <c r="A1413" s="30" t="s">
        <v>264</v>
      </c>
      <c r="B1413" s="63">
        <v>29.37</v>
      </c>
      <c r="C1413" s="219">
        <v>44930</v>
      </c>
      <c r="D1413" s="49">
        <v>44930.570833333331</v>
      </c>
      <c r="E1413" s="219">
        <v>44938</v>
      </c>
      <c r="F1413" s="273">
        <f t="shared" si="112"/>
        <v>0.78541666666569654</v>
      </c>
      <c r="G1413" s="273">
        <f t="shared" si="113"/>
        <v>7.4291666666686069</v>
      </c>
      <c r="H1413" s="273">
        <f t="shared" si="110"/>
        <v>8.2145833333343035</v>
      </c>
      <c r="I1413" s="77">
        <f t="shared" si="109"/>
        <v>2.7396560387122494E-6</v>
      </c>
      <c r="J1413" s="229">
        <f t="shared" si="111"/>
        <v>2.2505132834674323E-5</v>
      </c>
    </row>
    <row r="1414" spans="1:10">
      <c r="A1414" s="30" t="s">
        <v>264</v>
      </c>
      <c r="B1414" s="63">
        <v>7.53</v>
      </c>
      <c r="C1414" s="219">
        <v>44929</v>
      </c>
      <c r="D1414" s="49">
        <v>44929.455555555556</v>
      </c>
      <c r="E1414" s="219">
        <v>44938</v>
      </c>
      <c r="F1414" s="273">
        <f t="shared" si="112"/>
        <v>0.72777777777810115</v>
      </c>
      <c r="G1414" s="273">
        <f t="shared" si="113"/>
        <v>8.5444444444437977</v>
      </c>
      <c r="H1414" s="273">
        <f t="shared" si="110"/>
        <v>9.2722222222218988</v>
      </c>
      <c r="I1414" s="77">
        <f t="shared" si="109"/>
        <v>7.0240415292826824E-7</v>
      </c>
      <c r="J1414" s="229">
        <f t="shared" si="111"/>
        <v>6.5128473957624379E-6</v>
      </c>
    </row>
    <row r="1415" spans="1:10">
      <c r="A1415" s="30" t="s">
        <v>264</v>
      </c>
      <c r="B1415" s="63">
        <v>23008.67</v>
      </c>
      <c r="C1415" s="219">
        <v>44929</v>
      </c>
      <c r="D1415" s="49">
        <v>44929.456250000003</v>
      </c>
      <c r="E1415" s="219">
        <v>44938</v>
      </c>
      <c r="F1415" s="273">
        <f t="shared" si="112"/>
        <v>0.72812500000145519</v>
      </c>
      <c r="G1415" s="273">
        <f t="shared" si="113"/>
        <v>8.5437499999970896</v>
      </c>
      <c r="H1415" s="273">
        <f t="shared" si="110"/>
        <v>9.2718749999985448</v>
      </c>
      <c r="I1415" s="77">
        <f t="shared" si="109"/>
        <v>2.1462663162491445E-3</v>
      </c>
      <c r="J1415" s="229">
        <f t="shared" si="111"/>
        <v>1.9899913000969414E-2</v>
      </c>
    </row>
    <row r="1416" spans="1:10">
      <c r="A1416" s="30" t="s">
        <v>264</v>
      </c>
      <c r="B1416" s="63">
        <v>21686.27</v>
      </c>
      <c r="C1416" s="219">
        <v>44930</v>
      </c>
      <c r="D1416" s="49">
        <v>44930.571527777778</v>
      </c>
      <c r="E1416" s="219">
        <v>44938</v>
      </c>
      <c r="F1416" s="273">
        <f t="shared" si="112"/>
        <v>0.78576388888905058</v>
      </c>
      <c r="G1416" s="273">
        <f t="shared" si="113"/>
        <v>7.4284722222218988</v>
      </c>
      <c r="H1416" s="273">
        <f t="shared" si="110"/>
        <v>8.2142361111109494</v>
      </c>
      <c r="I1416" s="77">
        <f t="shared" si="109"/>
        <v>2.0229118339340924E-3</v>
      </c>
      <c r="J1416" s="229">
        <f t="shared" si="111"/>
        <v>1.6616675435895099E-2</v>
      </c>
    </row>
    <row r="1417" spans="1:10">
      <c r="A1417" s="30" t="s">
        <v>264</v>
      </c>
      <c r="B1417" s="63">
        <v>21732.34</v>
      </c>
      <c r="C1417" s="219">
        <v>44930</v>
      </c>
      <c r="D1417" s="49">
        <v>44930.572222222225</v>
      </c>
      <c r="E1417" s="219">
        <v>44938</v>
      </c>
      <c r="F1417" s="273">
        <f t="shared" si="112"/>
        <v>0.78611111111240461</v>
      </c>
      <c r="G1417" s="273">
        <f t="shared" si="113"/>
        <v>7.4277777777751908</v>
      </c>
      <c r="H1417" s="273">
        <f t="shared" si="110"/>
        <v>8.2138888888875954</v>
      </c>
      <c r="I1417" s="77">
        <f t="shared" si="109"/>
        <v>2.0272092787316232E-3</v>
      </c>
      <c r="J1417" s="229">
        <f t="shared" si="111"/>
        <v>1.6651271770023516E-2</v>
      </c>
    </row>
    <row r="1418" spans="1:10">
      <c r="A1418" s="30" t="s">
        <v>264</v>
      </c>
      <c r="B1418" s="63">
        <v>21947.47</v>
      </c>
      <c r="C1418" s="219">
        <v>44932</v>
      </c>
      <c r="D1418" s="49">
        <v>44932.615277777775</v>
      </c>
      <c r="E1418" s="219">
        <v>44938</v>
      </c>
      <c r="F1418" s="273">
        <f t="shared" si="112"/>
        <v>0.80763888888759539</v>
      </c>
      <c r="G1418" s="273">
        <f t="shared" si="113"/>
        <v>5.3847222222248092</v>
      </c>
      <c r="H1418" s="273">
        <f t="shared" si="110"/>
        <v>6.1923611111124046</v>
      </c>
      <c r="I1418" s="77">
        <f t="shared" ref="I1418:I1481" si="114">+B1418/B$3693</f>
        <v>2.0472767694911793E-3</v>
      </c>
      <c r="J1418" s="229">
        <f t="shared" si="111"/>
        <v>1.2677477051081014E-2</v>
      </c>
    </row>
    <row r="1419" spans="1:10">
      <c r="A1419" s="30" t="s">
        <v>264</v>
      </c>
      <c r="B1419" s="63">
        <v>187.9</v>
      </c>
      <c r="C1419" s="219">
        <v>44932</v>
      </c>
      <c r="D1419" s="49">
        <v>44932.615277777775</v>
      </c>
      <c r="E1419" s="219">
        <v>44938</v>
      </c>
      <c r="F1419" s="273">
        <f t="shared" si="112"/>
        <v>0.80763888888759539</v>
      </c>
      <c r="G1419" s="273">
        <f t="shared" si="113"/>
        <v>5.3847222222248092</v>
      </c>
      <c r="H1419" s="273">
        <f t="shared" si="110"/>
        <v>6.1923611111124046</v>
      </c>
      <c r="I1419" s="77">
        <f t="shared" si="114"/>
        <v>1.7527455555806321E-5</v>
      </c>
      <c r="J1419" s="229">
        <f t="shared" si="111"/>
        <v>1.0853633416052612E-4</v>
      </c>
    </row>
    <row r="1420" spans="1:10">
      <c r="A1420" s="30" t="s">
        <v>264</v>
      </c>
      <c r="B1420" s="63">
        <v>316.97000000000003</v>
      </c>
      <c r="C1420" s="219">
        <v>44930</v>
      </c>
      <c r="D1420" s="49">
        <v>44930.572222222225</v>
      </c>
      <c r="E1420" s="219">
        <v>44938</v>
      </c>
      <c r="F1420" s="273">
        <f t="shared" si="112"/>
        <v>0.78611111111240461</v>
      </c>
      <c r="G1420" s="273">
        <f t="shared" si="113"/>
        <v>7.4277777777751908</v>
      </c>
      <c r="H1420" s="273">
        <f t="shared" si="110"/>
        <v>8.2138888888875954</v>
      </c>
      <c r="I1420" s="77">
        <f t="shared" si="114"/>
        <v>2.956720376542805E-5</v>
      </c>
      <c r="J1420" s="229">
        <f t="shared" si="111"/>
        <v>2.4286172648432493E-4</v>
      </c>
    </row>
    <row r="1421" spans="1:10">
      <c r="A1421" s="30" t="s">
        <v>264</v>
      </c>
      <c r="B1421" s="63">
        <v>188.4</v>
      </c>
      <c r="C1421" s="219">
        <v>44930</v>
      </c>
      <c r="D1421" s="49">
        <v>44930.572916666664</v>
      </c>
      <c r="E1421" s="219">
        <v>44938</v>
      </c>
      <c r="F1421" s="273">
        <f t="shared" si="112"/>
        <v>0.78645833333212067</v>
      </c>
      <c r="G1421" s="273">
        <f t="shared" si="113"/>
        <v>7.4270833333357587</v>
      </c>
      <c r="H1421" s="273">
        <f t="shared" si="110"/>
        <v>8.2135416666678793</v>
      </c>
      <c r="I1421" s="77">
        <f t="shared" si="114"/>
        <v>1.7574095937806871E-5</v>
      </c>
      <c r="J1421" s="229">
        <f t="shared" si="111"/>
        <v>1.4434556923919545E-4</v>
      </c>
    </row>
    <row r="1422" spans="1:10">
      <c r="A1422" s="30" t="s">
        <v>264</v>
      </c>
      <c r="B1422" s="63">
        <v>315.38</v>
      </c>
      <c r="C1422" s="219">
        <v>44931</v>
      </c>
      <c r="D1422" s="49">
        <v>44931.588194444441</v>
      </c>
      <c r="E1422" s="219">
        <v>44938</v>
      </c>
      <c r="F1422" s="273">
        <f t="shared" si="112"/>
        <v>0.79409722222044365</v>
      </c>
      <c r="G1422" s="273">
        <f t="shared" si="113"/>
        <v>6.4118055555591127</v>
      </c>
      <c r="H1422" s="273">
        <f t="shared" si="110"/>
        <v>7.2059027777795563</v>
      </c>
      <c r="I1422" s="77">
        <f t="shared" si="114"/>
        <v>2.9418887350666299E-5</v>
      </c>
      <c r="J1422" s="229">
        <f t="shared" si="111"/>
        <v>2.1198964207935013E-4</v>
      </c>
    </row>
    <row r="1423" spans="1:10">
      <c r="A1423" s="30" t="s">
        <v>264</v>
      </c>
      <c r="B1423" s="63">
        <v>29.49</v>
      </c>
      <c r="C1423" s="219">
        <v>44932</v>
      </c>
      <c r="D1423" s="49">
        <v>44932.615972222222</v>
      </c>
      <c r="E1423" s="219">
        <v>44938</v>
      </c>
      <c r="F1423" s="273">
        <f t="shared" si="112"/>
        <v>0.80798611111094942</v>
      </c>
      <c r="G1423" s="273">
        <f t="shared" si="113"/>
        <v>5.3840277777781012</v>
      </c>
      <c r="H1423" s="273">
        <f t="shared" si="110"/>
        <v>6.1920138888890506</v>
      </c>
      <c r="I1423" s="77">
        <f t="shared" si="114"/>
        <v>2.750849730392381E-6</v>
      </c>
      <c r="J1423" s="229">
        <f t="shared" si="111"/>
        <v>1.7033299736836325E-5</v>
      </c>
    </row>
    <row r="1424" spans="1:10">
      <c r="A1424" s="30" t="s">
        <v>264</v>
      </c>
      <c r="B1424" s="63">
        <v>29.41</v>
      </c>
      <c r="C1424" s="219">
        <v>44929</v>
      </c>
      <c r="D1424" s="49">
        <v>44929.457638888889</v>
      </c>
      <c r="E1424" s="219">
        <v>44938</v>
      </c>
      <c r="F1424" s="273">
        <f t="shared" si="112"/>
        <v>0.72881944444452529</v>
      </c>
      <c r="G1424" s="273">
        <f t="shared" si="113"/>
        <v>8.5423611111109494</v>
      </c>
      <c r="H1424" s="273">
        <f t="shared" si="110"/>
        <v>9.2711805555554747</v>
      </c>
      <c r="I1424" s="77">
        <f t="shared" si="114"/>
        <v>2.7433872692722933E-6</v>
      </c>
      <c r="J1424" s="229">
        <f t="shared" si="111"/>
        <v>2.5434438707235718E-5</v>
      </c>
    </row>
    <row r="1425" spans="1:10">
      <c r="A1425" s="30" t="s">
        <v>264</v>
      </c>
      <c r="B1425" s="63">
        <v>188.35</v>
      </c>
      <c r="C1425" s="219">
        <v>44929</v>
      </c>
      <c r="D1425" s="49">
        <v>44929.458333333336</v>
      </c>
      <c r="E1425" s="219">
        <v>44938</v>
      </c>
      <c r="F1425" s="273">
        <f t="shared" si="112"/>
        <v>0.72916666666787933</v>
      </c>
      <c r="G1425" s="273">
        <f t="shared" si="113"/>
        <v>8.5416666666642413</v>
      </c>
      <c r="H1425" s="273">
        <f t="shared" si="110"/>
        <v>9.2708333333321207</v>
      </c>
      <c r="I1425" s="77">
        <f t="shared" si="114"/>
        <v>1.7569431899606815E-5</v>
      </c>
      <c r="J1425" s="229">
        <f t="shared" si="111"/>
        <v>1.6288327490258353E-4</v>
      </c>
    </row>
    <row r="1426" spans="1:10">
      <c r="A1426" s="30" t="s">
        <v>264</v>
      </c>
      <c r="B1426" s="63">
        <v>29.38</v>
      </c>
      <c r="C1426" s="219">
        <v>44929</v>
      </c>
      <c r="D1426" s="49">
        <v>44929.458333333336</v>
      </c>
      <c r="E1426" s="219">
        <v>44938</v>
      </c>
      <c r="F1426" s="273">
        <f t="shared" si="112"/>
        <v>0.72916666666787933</v>
      </c>
      <c r="G1426" s="273">
        <f t="shared" si="113"/>
        <v>8.5416666666642413</v>
      </c>
      <c r="H1426" s="273">
        <f t="shared" si="110"/>
        <v>9.2708333333321207</v>
      </c>
      <c r="I1426" s="77">
        <f t="shared" si="114"/>
        <v>2.7405888463522603E-6</v>
      </c>
      <c r="J1426" s="229">
        <f t="shared" si="111"/>
        <v>2.5407542429720758E-5</v>
      </c>
    </row>
    <row r="1427" spans="1:10">
      <c r="A1427" s="30" t="s">
        <v>264</v>
      </c>
      <c r="B1427" s="63">
        <v>21671.87</v>
      </c>
      <c r="C1427" s="219">
        <v>44930</v>
      </c>
      <c r="D1427" s="49">
        <v>44930.574305555558</v>
      </c>
      <c r="E1427" s="219">
        <v>44938</v>
      </c>
      <c r="F1427" s="273">
        <f t="shared" si="112"/>
        <v>0.78715277777882875</v>
      </c>
      <c r="G1427" s="273">
        <f t="shared" si="113"/>
        <v>7.4256944444423425</v>
      </c>
      <c r="H1427" s="273">
        <f t="shared" si="110"/>
        <v>8.2128472222211713</v>
      </c>
      <c r="I1427" s="77">
        <f t="shared" si="114"/>
        <v>2.0215685909324766E-3</v>
      </c>
      <c r="J1427" s="229">
        <f t="shared" si="111"/>
        <v>1.6602833986569358E-2</v>
      </c>
    </row>
    <row r="1428" spans="1:10">
      <c r="A1428" s="30" t="s">
        <v>264</v>
      </c>
      <c r="B1428" s="63">
        <v>16.11</v>
      </c>
      <c r="C1428" s="219">
        <v>44930</v>
      </c>
      <c r="D1428" s="49">
        <v>44930.574305555558</v>
      </c>
      <c r="E1428" s="219">
        <v>44938</v>
      </c>
      <c r="F1428" s="273">
        <f t="shared" si="112"/>
        <v>0.78715277777882875</v>
      </c>
      <c r="G1428" s="273">
        <f t="shared" si="113"/>
        <v>7.4256944444423425</v>
      </c>
      <c r="H1428" s="273">
        <f t="shared" si="110"/>
        <v>8.2128472222211713</v>
      </c>
      <c r="I1428" s="77">
        <f t="shared" si="114"/>
        <v>1.5027531080576895E-6</v>
      </c>
      <c r="J1428" s="229">
        <f t="shared" si="111"/>
        <v>1.2341881689195826E-5</v>
      </c>
    </row>
    <row r="1429" spans="1:10">
      <c r="A1429" s="30" t="s">
        <v>264</v>
      </c>
      <c r="B1429" s="63">
        <v>187.6</v>
      </c>
      <c r="C1429" s="219">
        <v>44931</v>
      </c>
      <c r="D1429" s="49">
        <v>44931.589583333334</v>
      </c>
      <c r="E1429" s="219">
        <v>44938</v>
      </c>
      <c r="F1429" s="273">
        <f t="shared" si="112"/>
        <v>0.79479166666715173</v>
      </c>
      <c r="G1429" s="273">
        <f t="shared" si="113"/>
        <v>6.4104166666656965</v>
      </c>
      <c r="H1429" s="273">
        <f t="shared" si="110"/>
        <v>7.2052083333328483</v>
      </c>
      <c r="I1429" s="77">
        <f t="shared" si="114"/>
        <v>1.7499471326605992E-5</v>
      </c>
      <c r="J1429" s="229">
        <f t="shared" si="111"/>
        <v>1.2608733663138072E-4</v>
      </c>
    </row>
    <row r="1430" spans="1:10">
      <c r="A1430" s="30" t="s">
        <v>264</v>
      </c>
      <c r="B1430" s="63">
        <v>188.73</v>
      </c>
      <c r="C1430" s="219">
        <v>44932</v>
      </c>
      <c r="D1430" s="49">
        <v>44932.617361111108</v>
      </c>
      <c r="E1430" s="219">
        <v>44938</v>
      </c>
      <c r="F1430" s="273">
        <f t="shared" si="112"/>
        <v>0.80868055555401952</v>
      </c>
      <c r="G1430" s="273">
        <f t="shared" si="113"/>
        <v>5.382638888891961</v>
      </c>
      <c r="H1430" s="273">
        <f t="shared" si="110"/>
        <v>6.1913194444459805</v>
      </c>
      <c r="I1430" s="77">
        <f t="shared" si="114"/>
        <v>1.7604878589927231E-5</v>
      </c>
      <c r="J1430" s="229">
        <f t="shared" si="111"/>
        <v>1.089974271309272E-4</v>
      </c>
    </row>
    <row r="1431" spans="1:10">
      <c r="A1431" s="30" t="s">
        <v>264</v>
      </c>
      <c r="B1431" s="63">
        <v>29.44</v>
      </c>
      <c r="C1431" s="219">
        <v>44932</v>
      </c>
      <c r="D1431" s="49">
        <v>44932.617361111108</v>
      </c>
      <c r="E1431" s="219">
        <v>44938</v>
      </c>
      <c r="F1431" s="273">
        <f t="shared" si="112"/>
        <v>0.80868055555401952</v>
      </c>
      <c r="G1431" s="273">
        <f t="shared" si="113"/>
        <v>5.382638888891961</v>
      </c>
      <c r="H1431" s="273">
        <f t="shared" si="110"/>
        <v>6.1913194444459805</v>
      </c>
      <c r="I1431" s="77">
        <f t="shared" si="114"/>
        <v>2.7461856921923263E-6</v>
      </c>
      <c r="J1431" s="229">
        <f t="shared" si="111"/>
        <v>1.7002512874129695E-5</v>
      </c>
    </row>
    <row r="1432" spans="1:10">
      <c r="A1432" s="30" t="s">
        <v>264</v>
      </c>
      <c r="B1432" s="63">
        <v>118.18</v>
      </c>
      <c r="C1432" s="219">
        <v>44932</v>
      </c>
      <c r="D1432" s="49">
        <v>44932.617361111108</v>
      </c>
      <c r="E1432" s="219">
        <v>44938</v>
      </c>
      <c r="F1432" s="273">
        <f t="shared" si="112"/>
        <v>0.80868055555401952</v>
      </c>
      <c r="G1432" s="273">
        <f t="shared" si="113"/>
        <v>5.382638888891961</v>
      </c>
      <c r="H1432" s="273">
        <f t="shared" si="110"/>
        <v>6.1913194444459805</v>
      </c>
      <c r="I1432" s="77">
        <f t="shared" si="114"/>
        <v>1.1023920689649768E-5</v>
      </c>
      <c r="J1432" s="229">
        <f t="shared" si="111"/>
        <v>6.8252614519858946E-5</v>
      </c>
    </row>
    <row r="1433" spans="1:10">
      <c r="A1433" s="30" t="s">
        <v>264</v>
      </c>
      <c r="B1433" s="63">
        <v>16.559999999999999</v>
      </c>
      <c r="C1433" s="219">
        <v>44929</v>
      </c>
      <c r="D1433" s="49">
        <v>44929.459027777775</v>
      </c>
      <c r="E1433" s="219">
        <v>44938</v>
      </c>
      <c r="F1433" s="273">
        <f t="shared" si="112"/>
        <v>0.72951388888759539</v>
      </c>
      <c r="G1433" s="273">
        <f t="shared" si="113"/>
        <v>8.5409722222248092</v>
      </c>
      <c r="H1433" s="273">
        <f t="shared" si="110"/>
        <v>9.2704861111124046</v>
      </c>
      <c r="I1433" s="77">
        <f t="shared" si="114"/>
        <v>1.5447294518581835E-6</v>
      </c>
      <c r="J1433" s="229">
        <f t="shared" si="111"/>
        <v>1.4320392928877568E-5</v>
      </c>
    </row>
    <row r="1434" spans="1:10">
      <c r="A1434" s="30" t="s">
        <v>264</v>
      </c>
      <c r="B1434" s="63">
        <v>7.74</v>
      </c>
      <c r="C1434" s="219">
        <v>44929</v>
      </c>
      <c r="D1434" s="49">
        <v>44929.459027777775</v>
      </c>
      <c r="E1434" s="219">
        <v>44938</v>
      </c>
      <c r="F1434" s="273">
        <f t="shared" si="112"/>
        <v>0.72951388888759539</v>
      </c>
      <c r="G1434" s="273">
        <f t="shared" si="113"/>
        <v>8.5409722222248092</v>
      </c>
      <c r="H1434" s="273">
        <f t="shared" si="110"/>
        <v>9.2704861111124046</v>
      </c>
      <c r="I1434" s="77">
        <f t="shared" si="114"/>
        <v>7.2199311336849886E-7</v>
      </c>
      <c r="J1434" s="229">
        <f t="shared" si="111"/>
        <v>6.6932271298014721E-6</v>
      </c>
    </row>
    <row r="1435" spans="1:10">
      <c r="A1435" s="30" t="s">
        <v>264</v>
      </c>
      <c r="B1435" s="63">
        <v>325.08</v>
      </c>
      <c r="C1435" s="219">
        <v>44929</v>
      </c>
      <c r="D1435" s="49">
        <v>44929.459027777775</v>
      </c>
      <c r="E1435" s="219">
        <v>44938</v>
      </c>
      <c r="F1435" s="273">
        <f t="shared" si="112"/>
        <v>0.72951388888759539</v>
      </c>
      <c r="G1435" s="273">
        <f t="shared" si="113"/>
        <v>8.5409722222248092</v>
      </c>
      <c r="H1435" s="273">
        <f t="shared" si="110"/>
        <v>9.2704861111124046</v>
      </c>
      <c r="I1435" s="77">
        <f t="shared" si="114"/>
        <v>3.0323710761476951E-5</v>
      </c>
      <c r="J1435" s="229">
        <f t="shared" si="111"/>
        <v>2.8111553945166186E-4</v>
      </c>
    </row>
    <row r="1436" spans="1:10">
      <c r="A1436" s="30" t="s">
        <v>264</v>
      </c>
      <c r="B1436" s="63">
        <v>193.5</v>
      </c>
      <c r="C1436" s="219">
        <v>44929</v>
      </c>
      <c r="D1436" s="49">
        <v>44929.459027777775</v>
      </c>
      <c r="E1436" s="219">
        <v>44938</v>
      </c>
      <c r="F1436" s="273">
        <f t="shared" si="112"/>
        <v>0.72951388888759539</v>
      </c>
      <c r="G1436" s="273">
        <f t="shared" si="113"/>
        <v>8.5409722222248092</v>
      </c>
      <c r="H1436" s="273">
        <f t="shared" si="110"/>
        <v>9.2704861111124046</v>
      </c>
      <c r="I1436" s="77">
        <f t="shared" si="114"/>
        <v>1.8049827834212472E-5</v>
      </c>
      <c r="J1436" s="229">
        <f t="shared" si="111"/>
        <v>1.6733067824503681E-4</v>
      </c>
    </row>
    <row r="1437" spans="1:10">
      <c r="A1437" s="30" t="s">
        <v>264</v>
      </c>
      <c r="B1437" s="63">
        <v>7.54</v>
      </c>
      <c r="C1437" s="219">
        <v>44929</v>
      </c>
      <c r="D1437" s="49">
        <v>44929.459722222222</v>
      </c>
      <c r="E1437" s="219">
        <v>44938</v>
      </c>
      <c r="F1437" s="273">
        <f t="shared" si="112"/>
        <v>0.72986111111094942</v>
      </c>
      <c r="G1437" s="273">
        <f t="shared" si="113"/>
        <v>8.5402777777781012</v>
      </c>
      <c r="H1437" s="273">
        <f t="shared" si="110"/>
        <v>9.2701388888890506</v>
      </c>
      <c r="I1437" s="77">
        <f t="shared" si="114"/>
        <v>7.033369605682792E-7</v>
      </c>
      <c r="J1437" s="229">
        <f t="shared" si="111"/>
        <v>6.5200313101570294E-6</v>
      </c>
    </row>
    <row r="1438" spans="1:10">
      <c r="A1438" s="30" t="s">
        <v>264</v>
      </c>
      <c r="B1438" s="63">
        <v>316.68</v>
      </c>
      <c r="C1438" s="219">
        <v>44929</v>
      </c>
      <c r="D1438" s="49">
        <v>44929.459722222222</v>
      </c>
      <c r="E1438" s="219">
        <v>44938</v>
      </c>
      <c r="F1438" s="273">
        <f t="shared" si="112"/>
        <v>0.72986111111094942</v>
      </c>
      <c r="G1438" s="273">
        <f t="shared" si="113"/>
        <v>8.5402777777781012</v>
      </c>
      <c r="H1438" s="273">
        <f t="shared" si="110"/>
        <v>9.2701388888890506</v>
      </c>
      <c r="I1438" s="77">
        <f t="shared" si="114"/>
        <v>2.9540152343867727E-5</v>
      </c>
      <c r="J1438" s="229">
        <f t="shared" si="111"/>
        <v>2.7384131502659523E-4</v>
      </c>
    </row>
    <row r="1439" spans="1:10">
      <c r="A1439" s="30" t="s">
        <v>264</v>
      </c>
      <c r="B1439" s="63">
        <v>7.52</v>
      </c>
      <c r="C1439" s="219">
        <v>44931</v>
      </c>
      <c r="D1439" s="49">
        <v>44931.59097222222</v>
      </c>
      <c r="E1439" s="219">
        <v>44938</v>
      </c>
      <c r="F1439" s="273">
        <f t="shared" si="112"/>
        <v>0.79548611111022183</v>
      </c>
      <c r="G1439" s="273">
        <f t="shared" si="113"/>
        <v>6.4090277777795563</v>
      </c>
      <c r="H1439" s="273">
        <f t="shared" si="110"/>
        <v>7.2045138888897782</v>
      </c>
      <c r="I1439" s="77">
        <f t="shared" si="114"/>
        <v>7.0147134528825728E-7</v>
      </c>
      <c r="J1439" s="229">
        <f t="shared" si="111"/>
        <v>5.0537600497874468E-6</v>
      </c>
    </row>
    <row r="1440" spans="1:10">
      <c r="A1440" s="30" t="s">
        <v>264</v>
      </c>
      <c r="B1440" s="63">
        <v>316.47000000000003</v>
      </c>
      <c r="C1440" s="219">
        <v>44929</v>
      </c>
      <c r="D1440" s="49">
        <v>44929.461111111108</v>
      </c>
      <c r="E1440" s="219">
        <v>44938</v>
      </c>
      <c r="F1440" s="273">
        <f t="shared" si="112"/>
        <v>0.73055555555401952</v>
      </c>
      <c r="G1440" s="273">
        <f t="shared" si="113"/>
        <v>8.538888888891961</v>
      </c>
      <c r="H1440" s="273">
        <f t="shared" si="110"/>
        <v>9.2694444444459805</v>
      </c>
      <c r="I1440" s="77">
        <f t="shared" si="114"/>
        <v>2.9520563383427501E-5</v>
      </c>
      <c r="J1440" s="229">
        <f t="shared" si="111"/>
        <v>2.7363922225142749E-4</v>
      </c>
    </row>
    <row r="1441" spans="1:10">
      <c r="A1441" s="30" t="s">
        <v>264</v>
      </c>
      <c r="B1441" s="63">
        <v>29.32</v>
      </c>
      <c r="C1441" s="219">
        <v>44930</v>
      </c>
      <c r="D1441" s="49">
        <v>44930.575694444444</v>
      </c>
      <c r="E1441" s="219">
        <v>44938</v>
      </c>
      <c r="F1441" s="273">
        <f t="shared" si="112"/>
        <v>0.78784722222189885</v>
      </c>
      <c r="G1441" s="273">
        <f t="shared" si="113"/>
        <v>7.4243055555562023</v>
      </c>
      <c r="H1441" s="273">
        <f t="shared" si="110"/>
        <v>8.2121527777781012</v>
      </c>
      <c r="I1441" s="77">
        <f t="shared" si="114"/>
        <v>2.7349920005121947E-6</v>
      </c>
      <c r="J1441" s="229">
        <f t="shared" si="111"/>
        <v>2.2460172154207107E-5</v>
      </c>
    </row>
    <row r="1442" spans="1:10">
      <c r="A1442" s="30" t="s">
        <v>264</v>
      </c>
      <c r="B1442" s="63">
        <v>316.43</v>
      </c>
      <c r="C1442" s="219">
        <v>44930</v>
      </c>
      <c r="D1442" s="49">
        <v>44930.577777777777</v>
      </c>
      <c r="E1442" s="219">
        <v>44938</v>
      </c>
      <c r="F1442" s="273">
        <f t="shared" si="112"/>
        <v>0.78888888888832298</v>
      </c>
      <c r="G1442" s="273">
        <f t="shared" si="113"/>
        <v>7.422222222223354</v>
      </c>
      <c r="H1442" s="273">
        <f t="shared" si="110"/>
        <v>8.211111111111677</v>
      </c>
      <c r="I1442" s="77">
        <f t="shared" si="114"/>
        <v>2.9516832152867454E-5</v>
      </c>
      <c r="J1442" s="229">
        <f t="shared" si="111"/>
        <v>2.4236598845522834E-4</v>
      </c>
    </row>
    <row r="1443" spans="1:10">
      <c r="A1443" s="30" t="s">
        <v>264</v>
      </c>
      <c r="B1443" s="63">
        <v>7.65</v>
      </c>
      <c r="C1443" s="219">
        <v>44930</v>
      </c>
      <c r="D1443" s="49">
        <v>44930.578472222223</v>
      </c>
      <c r="E1443" s="219">
        <v>44938</v>
      </c>
      <c r="F1443" s="273">
        <f t="shared" si="112"/>
        <v>0.78923611111167702</v>
      </c>
      <c r="G1443" s="273">
        <f t="shared" si="113"/>
        <v>7.421527777776646</v>
      </c>
      <c r="H1443" s="273">
        <f t="shared" si="110"/>
        <v>8.210763888888323</v>
      </c>
      <c r="I1443" s="77">
        <f t="shared" si="114"/>
        <v>7.135978446084001E-7</v>
      </c>
      <c r="J1443" s="229">
        <f t="shared" si="111"/>
        <v>5.8591834136991923E-6</v>
      </c>
    </row>
    <row r="1444" spans="1:10">
      <c r="A1444" s="30" t="s">
        <v>264</v>
      </c>
      <c r="B1444" s="63">
        <v>21175.87</v>
      </c>
      <c r="C1444" s="219">
        <v>44931</v>
      </c>
      <c r="D1444" s="49">
        <v>44931.592361111114</v>
      </c>
      <c r="E1444" s="219">
        <v>44938</v>
      </c>
      <c r="F1444" s="273">
        <f t="shared" si="112"/>
        <v>0.7961805555569299</v>
      </c>
      <c r="G1444" s="273">
        <f t="shared" si="113"/>
        <v>6.4076388888861402</v>
      </c>
      <c r="H1444" s="273">
        <f t="shared" si="110"/>
        <v>7.2038194444430701</v>
      </c>
      <c r="I1444" s="77">
        <f t="shared" si="114"/>
        <v>1.975301331987932E-3</v>
      </c>
      <c r="J1444" s="229">
        <f t="shared" si="111"/>
        <v>1.422971414400896E-2</v>
      </c>
    </row>
    <row r="1445" spans="1:10">
      <c r="A1445" s="30" t="s">
        <v>264</v>
      </c>
      <c r="B1445" s="63">
        <v>7.53</v>
      </c>
      <c r="C1445" s="219">
        <v>44930</v>
      </c>
      <c r="D1445" s="49">
        <v>44930.57916666667</v>
      </c>
      <c r="E1445" s="219">
        <v>44938</v>
      </c>
      <c r="F1445" s="273">
        <f t="shared" si="112"/>
        <v>0.78958333333503106</v>
      </c>
      <c r="G1445" s="273">
        <f t="shared" si="113"/>
        <v>7.4208333333299379</v>
      </c>
      <c r="H1445" s="273">
        <f t="shared" si="110"/>
        <v>8.2104166666649689</v>
      </c>
      <c r="I1445" s="77">
        <f t="shared" si="114"/>
        <v>7.0240415292826824E-7</v>
      </c>
      <c r="J1445" s="229">
        <f t="shared" si="111"/>
        <v>5.7670307639369429E-6</v>
      </c>
    </row>
    <row r="1446" spans="1:10">
      <c r="A1446" s="30" t="s">
        <v>264</v>
      </c>
      <c r="B1446" s="63">
        <v>188.15</v>
      </c>
      <c r="C1446" s="219">
        <v>44930</v>
      </c>
      <c r="D1446" s="49">
        <v>44930.57916666667</v>
      </c>
      <c r="E1446" s="219">
        <v>44938</v>
      </c>
      <c r="F1446" s="273">
        <f t="shared" si="112"/>
        <v>0.78958333333503106</v>
      </c>
      <c r="G1446" s="273">
        <f t="shared" si="113"/>
        <v>7.4208333333299379</v>
      </c>
      <c r="H1446" s="273">
        <f t="shared" si="110"/>
        <v>8.2104166666649689</v>
      </c>
      <c r="I1446" s="77">
        <f t="shared" si="114"/>
        <v>1.7550775746806598E-5</v>
      </c>
      <c r="J1446" s="229">
        <f t="shared" si="111"/>
        <v>1.440991817044802E-4</v>
      </c>
    </row>
    <row r="1447" spans="1:10">
      <c r="A1447" s="30" t="s">
        <v>264</v>
      </c>
      <c r="B1447" s="63">
        <v>188.98</v>
      </c>
      <c r="C1447" s="219">
        <v>44931</v>
      </c>
      <c r="D1447" s="49">
        <v>44931.59375</v>
      </c>
      <c r="E1447" s="219">
        <v>44938</v>
      </c>
      <c r="F1447" s="273">
        <f t="shared" si="112"/>
        <v>0.796875</v>
      </c>
      <c r="G1447" s="273">
        <f t="shared" si="113"/>
        <v>6.40625</v>
      </c>
      <c r="H1447" s="273">
        <f t="shared" si="110"/>
        <v>7.203125</v>
      </c>
      <c r="I1447" s="77">
        <f t="shared" si="114"/>
        <v>1.7628198780927507E-5</v>
      </c>
      <c r="J1447" s="229">
        <f t="shared" si="111"/>
        <v>1.2697811934386845E-4</v>
      </c>
    </row>
    <row r="1448" spans="1:10">
      <c r="A1448" s="30" t="s">
        <v>264</v>
      </c>
      <c r="B1448" s="63">
        <v>116.48</v>
      </c>
      <c r="C1448" s="219">
        <v>44929</v>
      </c>
      <c r="D1448" s="49">
        <v>44929.288194444445</v>
      </c>
      <c r="E1448" s="219">
        <v>44945</v>
      </c>
      <c r="F1448" s="273">
        <f t="shared" si="112"/>
        <v>0.64409722222262644</v>
      </c>
      <c r="G1448" s="273">
        <f t="shared" si="113"/>
        <v>15.711805555554747</v>
      </c>
      <c r="H1448" s="273">
        <f t="shared" si="110"/>
        <v>16.355902777777374</v>
      </c>
      <c r="I1448" s="77">
        <f t="shared" si="114"/>
        <v>1.08653433908479E-5</v>
      </c>
      <c r="J1448" s="229">
        <f t="shared" si="111"/>
        <v>1.7771250014787419E-4</v>
      </c>
    </row>
    <row r="1449" spans="1:10">
      <c r="A1449" s="30" t="s">
        <v>264</v>
      </c>
      <c r="B1449" s="63">
        <v>59.38</v>
      </c>
      <c r="C1449" s="219">
        <v>44930</v>
      </c>
      <c r="D1449" s="49">
        <v>44930.291666666664</v>
      </c>
      <c r="E1449" s="219">
        <v>44945</v>
      </c>
      <c r="F1449" s="273">
        <f t="shared" si="112"/>
        <v>0.64583333333212067</v>
      </c>
      <c r="G1449" s="273">
        <f t="shared" si="113"/>
        <v>14.708333333335759</v>
      </c>
      <c r="H1449" s="273">
        <f t="shared" si="110"/>
        <v>15.354166666667879</v>
      </c>
      <c r="I1449" s="77">
        <f t="shared" si="114"/>
        <v>5.5390117663852021E-6</v>
      </c>
      <c r="J1449" s="229">
        <f t="shared" si="111"/>
        <v>8.5046909829712843E-5</v>
      </c>
    </row>
    <row r="1450" spans="1:10">
      <c r="A1450" s="30" t="s">
        <v>264</v>
      </c>
      <c r="B1450" s="63">
        <v>116.39</v>
      </c>
      <c r="C1450" s="219">
        <v>44931</v>
      </c>
      <c r="D1450" s="49">
        <v>44931.588194444441</v>
      </c>
      <c r="E1450" s="219">
        <v>44945</v>
      </c>
      <c r="F1450" s="273">
        <f t="shared" si="112"/>
        <v>0.79409722222044365</v>
      </c>
      <c r="G1450" s="273">
        <f t="shared" si="113"/>
        <v>13.411805555559113</v>
      </c>
      <c r="H1450" s="273">
        <f t="shared" si="110"/>
        <v>14.205902777779556</v>
      </c>
      <c r="I1450" s="77">
        <f t="shared" si="114"/>
        <v>1.0856948122087801E-5</v>
      </c>
      <c r="J1450" s="229">
        <f t="shared" si="111"/>
        <v>1.5423274948577563E-4</v>
      </c>
    </row>
    <row r="1451" spans="1:10">
      <c r="A1451" s="30" t="s">
        <v>264</v>
      </c>
      <c r="B1451" s="63">
        <v>116.62</v>
      </c>
      <c r="C1451" s="219">
        <v>44931</v>
      </c>
      <c r="D1451" s="49">
        <v>44931.59097222222</v>
      </c>
      <c r="E1451" s="219">
        <v>44945</v>
      </c>
      <c r="F1451" s="273">
        <f t="shared" si="112"/>
        <v>0.79548611111022183</v>
      </c>
      <c r="G1451" s="273">
        <f t="shared" si="113"/>
        <v>13.409027777779556</v>
      </c>
      <c r="H1451" s="273">
        <f t="shared" si="110"/>
        <v>14.204513888889778</v>
      </c>
      <c r="I1451" s="77">
        <f t="shared" si="114"/>
        <v>1.0878402697808054E-5</v>
      </c>
      <c r="J1451" s="229">
        <f t="shared" si="111"/>
        <v>1.5452242220995052E-4</v>
      </c>
    </row>
    <row r="1452" spans="1:10">
      <c r="A1452" s="30" t="s">
        <v>264</v>
      </c>
      <c r="B1452" s="63">
        <v>116.39</v>
      </c>
      <c r="C1452" s="219">
        <v>44932</v>
      </c>
      <c r="D1452" s="49">
        <v>44932.611805555556</v>
      </c>
      <c r="E1452" s="219">
        <v>44945</v>
      </c>
      <c r="F1452" s="273">
        <f t="shared" si="112"/>
        <v>0.80590277777810115</v>
      </c>
      <c r="G1452" s="273">
        <f t="shared" si="113"/>
        <v>12.388194444443798</v>
      </c>
      <c r="H1452" s="273">
        <f t="shared" si="110"/>
        <v>13.194097222221899</v>
      </c>
      <c r="I1452" s="77">
        <f t="shared" si="114"/>
        <v>1.0856948122087801E-5</v>
      </c>
      <c r="J1452" s="229">
        <f t="shared" si="111"/>
        <v>1.4324762905944591E-4</v>
      </c>
    </row>
    <row r="1453" spans="1:10">
      <c r="A1453" s="30" t="s">
        <v>264</v>
      </c>
      <c r="B1453" s="63">
        <v>116.5</v>
      </c>
      <c r="C1453" s="219">
        <v>44932</v>
      </c>
      <c r="D1453" s="49">
        <v>44932.615277777775</v>
      </c>
      <c r="E1453" s="219">
        <v>44945</v>
      </c>
      <c r="F1453" s="273">
        <f t="shared" si="112"/>
        <v>0.80763888888759539</v>
      </c>
      <c r="G1453" s="273">
        <f t="shared" si="113"/>
        <v>12.384722222224809</v>
      </c>
      <c r="H1453" s="273">
        <f t="shared" si="110"/>
        <v>13.192361111112405</v>
      </c>
      <c r="I1453" s="77">
        <f t="shared" si="114"/>
        <v>1.0867209006127922E-5</v>
      </c>
      <c r="J1453" s="229">
        <f t="shared" si="111"/>
        <v>1.4336414547877249E-4</v>
      </c>
    </row>
    <row r="1454" spans="1:10">
      <c r="A1454" s="30" t="s">
        <v>264</v>
      </c>
      <c r="B1454" s="63">
        <v>174.46</v>
      </c>
      <c r="C1454" s="219">
        <v>44931</v>
      </c>
      <c r="D1454" s="49">
        <v>44931.593055555553</v>
      </c>
      <c r="E1454" s="219">
        <v>44945</v>
      </c>
      <c r="F1454" s="273">
        <f t="shared" si="112"/>
        <v>0.79652777777664596</v>
      </c>
      <c r="G1454" s="273">
        <f t="shared" si="113"/>
        <v>13.406944444446708</v>
      </c>
      <c r="H1454" s="273">
        <f t="shared" si="110"/>
        <v>14.203472222223354</v>
      </c>
      <c r="I1454" s="77">
        <f t="shared" si="114"/>
        <v>1.6273762087631565E-5</v>
      </c>
      <c r="J1454" s="229">
        <f t="shared" si="111"/>
        <v>2.3114392776274646E-4</v>
      </c>
    </row>
    <row r="1455" spans="1:10">
      <c r="A1455" s="30" t="s">
        <v>264</v>
      </c>
      <c r="B1455" s="63">
        <v>174.69</v>
      </c>
      <c r="C1455" s="219">
        <v>44931</v>
      </c>
      <c r="D1455" s="49">
        <v>44931.594444444447</v>
      </c>
      <c r="E1455" s="219">
        <v>44945</v>
      </c>
      <c r="F1455" s="273">
        <f t="shared" si="112"/>
        <v>0.79722222222335404</v>
      </c>
      <c r="G1455" s="273">
        <f t="shared" si="113"/>
        <v>13.405555555553292</v>
      </c>
      <c r="H1455" s="273">
        <f t="shared" si="110"/>
        <v>14.202777777776646</v>
      </c>
      <c r="I1455" s="77">
        <f t="shared" si="114"/>
        <v>1.6295216663351816E-5</v>
      </c>
      <c r="J1455" s="229">
        <f t="shared" si="111"/>
        <v>2.3143734111030889E-4</v>
      </c>
    </row>
    <row r="1456" spans="1:10">
      <c r="A1456" s="30" t="s">
        <v>264</v>
      </c>
      <c r="B1456" s="63">
        <v>176.81</v>
      </c>
      <c r="C1456" s="219">
        <v>44931</v>
      </c>
      <c r="D1456" s="49">
        <v>44931.595138888886</v>
      </c>
      <c r="E1456" s="219">
        <v>44945</v>
      </c>
      <c r="F1456" s="273">
        <f t="shared" si="112"/>
        <v>0.7975694444430701</v>
      </c>
      <c r="G1456" s="273">
        <f t="shared" si="113"/>
        <v>13.40486111111386</v>
      </c>
      <c r="H1456" s="273">
        <f t="shared" si="110"/>
        <v>14.20243055555693</v>
      </c>
      <c r="I1456" s="77">
        <f t="shared" si="114"/>
        <v>1.6492971883034145E-5</v>
      </c>
      <c r="J1456" s="229">
        <f t="shared" si="111"/>
        <v>2.3424028782354544E-4</v>
      </c>
    </row>
    <row r="1457" spans="1:10">
      <c r="A1457" s="30" t="s">
        <v>264</v>
      </c>
      <c r="B1457" s="63">
        <v>174.2</v>
      </c>
      <c r="C1457" s="219">
        <v>44928</v>
      </c>
      <c r="D1457" s="49">
        <v>44928.604861111111</v>
      </c>
      <c r="E1457" s="219">
        <v>44945</v>
      </c>
      <c r="F1457" s="273">
        <f t="shared" si="112"/>
        <v>0.80243055555547471</v>
      </c>
      <c r="G1457" s="273">
        <f t="shared" si="113"/>
        <v>16.395138888889051</v>
      </c>
      <c r="H1457" s="273">
        <f t="shared" si="110"/>
        <v>17.197569444444525</v>
      </c>
      <c r="I1457" s="77">
        <f t="shared" si="114"/>
        <v>1.6249509088991279E-5</v>
      </c>
      <c r="J1457" s="229">
        <f t="shared" si="111"/>
        <v>2.7945206099606E-4</v>
      </c>
    </row>
    <row r="1458" spans="1:10">
      <c r="A1458" s="30" t="s">
        <v>264</v>
      </c>
      <c r="B1458" s="63">
        <v>178.1</v>
      </c>
      <c r="C1458" s="219">
        <v>44932</v>
      </c>
      <c r="D1458" s="49">
        <v>44932.599305555559</v>
      </c>
      <c r="E1458" s="219">
        <v>44945</v>
      </c>
      <c r="F1458" s="273">
        <f t="shared" si="112"/>
        <v>0.79965277777955635</v>
      </c>
      <c r="G1458" s="273">
        <f t="shared" si="113"/>
        <v>12.400694444440887</v>
      </c>
      <c r="H1458" s="273">
        <f t="shared" si="110"/>
        <v>13.200347222220444</v>
      </c>
      <c r="I1458" s="77">
        <f t="shared" si="114"/>
        <v>1.661330406859556E-5</v>
      </c>
      <c r="J1458" s="229">
        <f t="shared" si="111"/>
        <v>2.19301382213789E-4</v>
      </c>
    </row>
    <row r="1459" spans="1:10">
      <c r="A1459" s="30" t="s">
        <v>264</v>
      </c>
      <c r="B1459" s="63">
        <v>174.22</v>
      </c>
      <c r="C1459" s="219">
        <v>44928</v>
      </c>
      <c r="D1459" s="49">
        <v>44928.606249999997</v>
      </c>
      <c r="E1459" s="219">
        <v>44945</v>
      </c>
      <c r="F1459" s="273">
        <f t="shared" si="112"/>
        <v>0.80312499999854481</v>
      </c>
      <c r="G1459" s="273">
        <f t="shared" si="113"/>
        <v>16.39375000000291</v>
      </c>
      <c r="H1459" s="273">
        <f t="shared" si="110"/>
        <v>17.196875000001455</v>
      </c>
      <c r="I1459" s="77">
        <f t="shared" si="114"/>
        <v>1.6251374704271301E-5</v>
      </c>
      <c r="J1459" s="229">
        <f t="shared" si="111"/>
        <v>2.7947285936753916E-4</v>
      </c>
    </row>
    <row r="1460" spans="1:10">
      <c r="A1460" s="30" t="s">
        <v>264</v>
      </c>
      <c r="B1460" s="63">
        <v>174.2</v>
      </c>
      <c r="C1460" s="219">
        <v>44928</v>
      </c>
      <c r="D1460" s="49">
        <v>44928.607638888891</v>
      </c>
      <c r="E1460" s="219">
        <v>44945</v>
      </c>
      <c r="F1460" s="273">
        <f t="shared" si="112"/>
        <v>0.80381944444525288</v>
      </c>
      <c r="G1460" s="273">
        <f t="shared" si="113"/>
        <v>16.392361111109494</v>
      </c>
      <c r="H1460" s="273">
        <f t="shared" si="110"/>
        <v>17.196180555554747</v>
      </c>
      <c r="I1460" s="77">
        <f t="shared" si="114"/>
        <v>1.6249509088991279E-5</v>
      </c>
      <c r="J1460" s="229">
        <f t="shared" si="111"/>
        <v>2.7942949223342198E-4</v>
      </c>
    </row>
    <row r="1461" spans="1:10">
      <c r="A1461" s="30" t="s">
        <v>264</v>
      </c>
      <c r="B1461" s="63">
        <v>174.61</v>
      </c>
      <c r="C1461" s="219">
        <v>44932</v>
      </c>
      <c r="D1461" s="49">
        <v>44932.611111111109</v>
      </c>
      <c r="E1461" s="219">
        <v>44945</v>
      </c>
      <c r="F1461" s="273">
        <f t="shared" si="112"/>
        <v>0.80555555555474712</v>
      </c>
      <c r="G1461" s="273">
        <f t="shared" si="113"/>
        <v>12.388888888890506</v>
      </c>
      <c r="H1461" s="273">
        <f t="shared" si="110"/>
        <v>13.194444444445253</v>
      </c>
      <c r="I1461" s="77">
        <f t="shared" si="114"/>
        <v>1.6287754202231729E-5</v>
      </c>
      <c r="J1461" s="229">
        <f t="shared" si="111"/>
        <v>2.1490786794612626E-4</v>
      </c>
    </row>
    <row r="1462" spans="1:10">
      <c r="A1462" s="30" t="s">
        <v>264</v>
      </c>
      <c r="B1462" s="63">
        <v>173.46</v>
      </c>
      <c r="C1462" s="219">
        <v>44932</v>
      </c>
      <c r="D1462" s="49">
        <v>44932.611805555556</v>
      </c>
      <c r="E1462" s="219">
        <v>44945</v>
      </c>
      <c r="F1462" s="273">
        <f t="shared" si="112"/>
        <v>0.80590277777810115</v>
      </c>
      <c r="G1462" s="273">
        <f t="shared" si="113"/>
        <v>12.388194444443798</v>
      </c>
      <c r="H1462" s="273">
        <f t="shared" si="110"/>
        <v>13.194097222221899</v>
      </c>
      <c r="I1462" s="77">
        <f t="shared" si="114"/>
        <v>1.6180481323630466E-5</v>
      </c>
      <c r="J1462" s="229">
        <f t="shared" si="111"/>
        <v>2.1348684368632605E-4</v>
      </c>
    </row>
    <row r="1463" spans="1:10">
      <c r="A1463" s="30" t="s">
        <v>264</v>
      </c>
      <c r="B1463" s="63">
        <v>174.17</v>
      </c>
      <c r="C1463" s="219">
        <v>44929</v>
      </c>
      <c r="D1463" s="49">
        <v>44929.459722222222</v>
      </c>
      <c r="E1463" s="219">
        <v>44945</v>
      </c>
      <c r="F1463" s="273">
        <f t="shared" si="112"/>
        <v>0.72986111111094942</v>
      </c>
      <c r="G1463" s="273">
        <f t="shared" si="113"/>
        <v>15.540277777778101</v>
      </c>
      <c r="H1463" s="273">
        <f t="shared" si="110"/>
        <v>16.270138888889051</v>
      </c>
      <c r="I1463" s="77">
        <f t="shared" si="114"/>
        <v>1.6246710666071245E-5</v>
      </c>
      <c r="J1463" s="229">
        <f t="shared" si="111"/>
        <v>2.6433623902457427E-4</v>
      </c>
    </row>
    <row r="1464" spans="1:10">
      <c r="A1464" s="30" t="s">
        <v>264</v>
      </c>
      <c r="B1464" s="63">
        <v>173.99</v>
      </c>
      <c r="C1464" s="219">
        <v>44929</v>
      </c>
      <c r="D1464" s="49">
        <v>44929.460416666669</v>
      </c>
      <c r="E1464" s="219">
        <v>44945</v>
      </c>
      <c r="F1464" s="273">
        <f t="shared" si="112"/>
        <v>0.73020833333430346</v>
      </c>
      <c r="G1464" s="273">
        <f t="shared" si="113"/>
        <v>15.539583333331393</v>
      </c>
      <c r="H1464" s="273">
        <f t="shared" si="110"/>
        <v>16.269791666665697</v>
      </c>
      <c r="I1464" s="77">
        <f t="shared" si="114"/>
        <v>1.622992012855105E-5</v>
      </c>
      <c r="J1464" s="229">
        <f t="shared" si="111"/>
        <v>2.6405741925814973E-4</v>
      </c>
    </row>
    <row r="1465" spans="1:10">
      <c r="A1465" s="30" t="s">
        <v>264</v>
      </c>
      <c r="B1465" s="63">
        <v>174.11</v>
      </c>
      <c r="C1465" s="219">
        <v>44928</v>
      </c>
      <c r="D1465" s="49">
        <v>44928.547222222223</v>
      </c>
      <c r="E1465" s="219">
        <v>44945</v>
      </c>
      <c r="F1465" s="273">
        <f t="shared" si="112"/>
        <v>0.77361111111167702</v>
      </c>
      <c r="G1465" s="273">
        <f t="shared" si="113"/>
        <v>16.452777777776646</v>
      </c>
      <c r="H1465" s="273">
        <f t="shared" si="110"/>
        <v>17.226388888888323</v>
      </c>
      <c r="I1465" s="77">
        <f t="shared" si="114"/>
        <v>1.624111382023118E-5</v>
      </c>
      <c r="J1465" s="229">
        <f t="shared" si="111"/>
        <v>2.79775742656001E-4</v>
      </c>
    </row>
    <row r="1466" spans="1:10">
      <c r="A1466" s="30" t="s">
        <v>264</v>
      </c>
      <c r="B1466" s="63">
        <v>116.82</v>
      </c>
      <c r="C1466" s="219">
        <v>44928</v>
      </c>
      <c r="D1466" s="49">
        <v>44928.547222222223</v>
      </c>
      <c r="E1466" s="219">
        <v>44945</v>
      </c>
      <c r="F1466" s="273">
        <f t="shared" si="112"/>
        <v>0.77361111111167702</v>
      </c>
      <c r="G1466" s="273">
        <f t="shared" si="113"/>
        <v>16.452777777776646</v>
      </c>
      <c r="H1466" s="273">
        <f t="shared" si="110"/>
        <v>17.226388888888323</v>
      </c>
      <c r="I1466" s="77">
        <f t="shared" si="114"/>
        <v>1.0897058850608273E-5</v>
      </c>
      <c r="J1466" s="229">
        <f t="shared" si="111"/>
        <v>1.8771697350568052E-4</v>
      </c>
    </row>
    <row r="1467" spans="1:10">
      <c r="A1467" s="30" t="s">
        <v>264</v>
      </c>
      <c r="B1467" s="63">
        <v>174.12</v>
      </c>
      <c r="C1467" s="219">
        <v>44928</v>
      </c>
      <c r="D1467" s="49">
        <v>44928.54791666667</v>
      </c>
      <c r="E1467" s="219">
        <v>44945</v>
      </c>
      <c r="F1467" s="273">
        <f t="shared" si="112"/>
        <v>0.77395833333503106</v>
      </c>
      <c r="G1467" s="273">
        <f t="shared" si="113"/>
        <v>16.452083333329938</v>
      </c>
      <c r="H1467" s="273">
        <f t="shared" ref="H1467:H1530" si="115">SUM(F1467:G1467)</f>
        <v>17.226041666664969</v>
      </c>
      <c r="I1467" s="77">
        <f t="shared" si="114"/>
        <v>1.6242046627871192E-5</v>
      </c>
      <c r="J1467" s="229">
        <f t="shared" ref="J1467:J1530" si="116">+H1467*I1467</f>
        <v>2.7978617196362441E-4</v>
      </c>
    </row>
    <row r="1468" spans="1:10">
      <c r="A1468" s="30" t="s">
        <v>264</v>
      </c>
      <c r="B1468" s="63">
        <v>119.89</v>
      </c>
      <c r="C1468" s="219">
        <v>44929</v>
      </c>
      <c r="D1468" s="49">
        <v>44929.552083333336</v>
      </c>
      <c r="E1468" s="219">
        <v>44945</v>
      </c>
      <c r="F1468" s="273">
        <f t="shared" ref="F1468:F1531" si="117">(D1468-C1468+1)/2</f>
        <v>0.77604166666787933</v>
      </c>
      <c r="G1468" s="273">
        <f t="shared" ref="G1468:G1531" si="118">E1468-D1468</f>
        <v>15.447916666664241</v>
      </c>
      <c r="H1468" s="273">
        <f t="shared" si="115"/>
        <v>16.223958333332121</v>
      </c>
      <c r="I1468" s="77">
        <f t="shared" si="114"/>
        <v>1.1183430796091645E-5</v>
      </c>
      <c r="J1468" s="229">
        <f t="shared" si="116"/>
        <v>1.814395152594941E-4</v>
      </c>
    </row>
    <row r="1469" spans="1:10">
      <c r="A1469" s="30" t="s">
        <v>264</v>
      </c>
      <c r="B1469" s="63">
        <v>177.15</v>
      </c>
      <c r="C1469" s="219">
        <v>44926</v>
      </c>
      <c r="D1469" s="49">
        <v>44928.586111111108</v>
      </c>
      <c r="E1469" s="219">
        <v>44945</v>
      </c>
      <c r="F1469" s="273">
        <f t="shared" si="117"/>
        <v>1.7930555555540195</v>
      </c>
      <c r="G1469" s="273">
        <f t="shared" si="118"/>
        <v>16.413888888891961</v>
      </c>
      <c r="H1469" s="273">
        <f t="shared" si="115"/>
        <v>18.20694444444598</v>
      </c>
      <c r="I1469" s="77">
        <f t="shared" si="114"/>
        <v>1.6524687342794517E-5</v>
      </c>
      <c r="J1469" s="229">
        <f t="shared" si="116"/>
        <v>3.0086406441209943E-4</v>
      </c>
    </row>
    <row r="1470" spans="1:10">
      <c r="A1470" s="30" t="s">
        <v>264</v>
      </c>
      <c r="B1470" s="63">
        <v>116.76</v>
      </c>
      <c r="C1470" s="219">
        <v>44930</v>
      </c>
      <c r="D1470" s="49">
        <v>44930.563888888886</v>
      </c>
      <c r="E1470" s="219">
        <v>44945</v>
      </c>
      <c r="F1470" s="273">
        <f t="shared" si="117"/>
        <v>0.7819444444430701</v>
      </c>
      <c r="G1470" s="273">
        <f t="shared" si="118"/>
        <v>14.43611111111386</v>
      </c>
      <c r="H1470" s="273">
        <f t="shared" si="115"/>
        <v>15.21805555555693</v>
      </c>
      <c r="I1470" s="77">
        <f t="shared" si="114"/>
        <v>1.0891462004768208E-5</v>
      </c>
      <c r="J1470" s="229">
        <f t="shared" si="116"/>
        <v>1.6574687386980004E-4</v>
      </c>
    </row>
    <row r="1471" spans="1:10">
      <c r="A1471" s="30" t="s">
        <v>264</v>
      </c>
      <c r="B1471" s="63">
        <v>116.78</v>
      </c>
      <c r="C1471" s="219">
        <v>44930</v>
      </c>
      <c r="D1471" s="49">
        <v>44930.566666666666</v>
      </c>
      <c r="E1471" s="219">
        <v>44945</v>
      </c>
      <c r="F1471" s="273">
        <f t="shared" si="117"/>
        <v>0.78333333333284827</v>
      </c>
      <c r="G1471" s="273">
        <f t="shared" si="118"/>
        <v>14.433333333334303</v>
      </c>
      <c r="H1471" s="273">
        <f t="shared" si="115"/>
        <v>15.216666666667152</v>
      </c>
      <c r="I1471" s="77">
        <f t="shared" si="114"/>
        <v>1.0893327620048229E-5</v>
      </c>
      <c r="J1471" s="229">
        <f t="shared" si="116"/>
        <v>1.6576013528507252E-4</v>
      </c>
    </row>
    <row r="1472" spans="1:10">
      <c r="A1472" s="30" t="s">
        <v>264</v>
      </c>
      <c r="B1472" s="63">
        <v>176.42</v>
      </c>
      <c r="C1472" s="219">
        <v>44930</v>
      </c>
      <c r="D1472" s="49">
        <v>44930.570138888892</v>
      </c>
      <c r="E1472" s="219">
        <v>44945</v>
      </c>
      <c r="F1472" s="273">
        <f t="shared" si="117"/>
        <v>0.78506944444598048</v>
      </c>
      <c r="G1472" s="273">
        <f t="shared" si="118"/>
        <v>14.429861111108039</v>
      </c>
      <c r="H1472" s="273">
        <f t="shared" si="115"/>
        <v>15.21493055555402</v>
      </c>
      <c r="I1472" s="77">
        <f t="shared" si="114"/>
        <v>1.6456592385073716E-5</v>
      </c>
      <c r="J1472" s="229">
        <f t="shared" si="116"/>
        <v>2.503859103199557E-4</v>
      </c>
    </row>
    <row r="1473" spans="1:10">
      <c r="A1473" s="30" t="s">
        <v>264</v>
      </c>
      <c r="B1473" s="63">
        <v>116.95</v>
      </c>
      <c r="C1473" s="219">
        <v>44930</v>
      </c>
      <c r="D1473" s="49">
        <v>44930.571527777778</v>
      </c>
      <c r="E1473" s="219">
        <v>44945</v>
      </c>
      <c r="F1473" s="273">
        <f t="shared" si="117"/>
        <v>0.78576388888905058</v>
      </c>
      <c r="G1473" s="273">
        <f t="shared" si="118"/>
        <v>14.428472222221899</v>
      </c>
      <c r="H1473" s="273">
        <f t="shared" si="115"/>
        <v>15.214236111110949</v>
      </c>
      <c r="I1473" s="77">
        <f t="shared" si="114"/>
        <v>1.0909185349928416E-5</v>
      </c>
      <c r="J1473" s="229">
        <f t="shared" si="116"/>
        <v>1.6597492169368345E-4</v>
      </c>
    </row>
    <row r="1474" spans="1:10">
      <c r="A1474" s="30" t="s">
        <v>265</v>
      </c>
      <c r="B1474" s="63">
        <v>28.77</v>
      </c>
      <c r="C1474" s="219">
        <v>44936</v>
      </c>
      <c r="D1474" s="49">
        <v>44936.513194444444</v>
      </c>
      <c r="E1474" s="219">
        <v>44945</v>
      </c>
      <c r="F1474" s="273">
        <f t="shared" si="117"/>
        <v>0.75659722222189885</v>
      </c>
      <c r="G1474" s="273">
        <f t="shared" si="118"/>
        <v>8.4868055555562023</v>
      </c>
      <c r="H1474" s="273">
        <f t="shared" si="115"/>
        <v>9.2434027777781012</v>
      </c>
      <c r="I1474" s="77">
        <f t="shared" si="114"/>
        <v>2.6836875803115905E-6</v>
      </c>
      <c r="J1474" s="229">
        <f t="shared" si="116"/>
        <v>2.4806405234540747E-5</v>
      </c>
    </row>
    <row r="1475" spans="1:10">
      <c r="A1475" s="30" t="s">
        <v>264</v>
      </c>
      <c r="B1475" s="63">
        <v>22850.27</v>
      </c>
      <c r="C1475" s="219">
        <v>44936</v>
      </c>
      <c r="D1475" s="49">
        <v>44936.523611111108</v>
      </c>
      <c r="E1475" s="219">
        <v>44945</v>
      </c>
      <c r="F1475" s="273">
        <f t="shared" si="117"/>
        <v>0.76180555555401952</v>
      </c>
      <c r="G1475" s="273">
        <f t="shared" si="118"/>
        <v>8.476388888891961</v>
      </c>
      <c r="H1475" s="273">
        <f t="shared" si="115"/>
        <v>9.2381944444459805</v>
      </c>
      <c r="I1475" s="77">
        <f t="shared" si="114"/>
        <v>2.1314906432313707E-3</v>
      </c>
      <c r="J1475" s="229">
        <f t="shared" si="116"/>
        <v>1.9691125018688638E-2</v>
      </c>
    </row>
    <row r="1476" spans="1:10">
      <c r="A1476" s="30" t="s">
        <v>264</v>
      </c>
      <c r="B1476" s="63">
        <v>118.07</v>
      </c>
      <c r="C1476" s="219">
        <v>44937</v>
      </c>
      <c r="D1476" s="49">
        <v>44937.395833333336</v>
      </c>
      <c r="E1476" s="219">
        <v>44945</v>
      </c>
      <c r="F1476" s="273">
        <f t="shared" si="117"/>
        <v>0.69791666666787933</v>
      </c>
      <c r="G1476" s="273">
        <f t="shared" si="118"/>
        <v>7.6041666666642413</v>
      </c>
      <c r="H1476" s="273">
        <f t="shared" si="115"/>
        <v>8.3020833333321207</v>
      </c>
      <c r="I1476" s="77">
        <f t="shared" si="114"/>
        <v>1.1013659805609645E-5</v>
      </c>
      <c r="J1476" s="229">
        <f t="shared" si="116"/>
        <v>9.1436321511141722E-5</v>
      </c>
    </row>
    <row r="1477" spans="1:10">
      <c r="A1477" s="30" t="s">
        <v>264</v>
      </c>
      <c r="B1477" s="63">
        <v>187.65</v>
      </c>
      <c r="C1477" s="219">
        <v>44937</v>
      </c>
      <c r="D1477" s="49">
        <v>44937.395833333336</v>
      </c>
      <c r="E1477" s="219">
        <v>44945</v>
      </c>
      <c r="F1477" s="273">
        <f t="shared" si="117"/>
        <v>0.69791666666787933</v>
      </c>
      <c r="G1477" s="273">
        <f t="shared" si="118"/>
        <v>7.6041666666642413</v>
      </c>
      <c r="H1477" s="273">
        <f t="shared" si="115"/>
        <v>8.3020833333321207</v>
      </c>
      <c r="I1477" s="77">
        <f t="shared" si="114"/>
        <v>1.7504135364806048E-5</v>
      </c>
      <c r="J1477" s="229">
        <f t="shared" si="116"/>
        <v>1.4532079047654565E-4</v>
      </c>
    </row>
    <row r="1478" spans="1:10">
      <c r="A1478" s="30" t="s">
        <v>264</v>
      </c>
      <c r="B1478" s="63">
        <v>116.34</v>
      </c>
      <c r="C1478" s="219">
        <v>44937</v>
      </c>
      <c r="D1478" s="49">
        <v>44937.395833333336</v>
      </c>
      <c r="E1478" s="219">
        <v>44945</v>
      </c>
      <c r="F1478" s="273">
        <f t="shared" si="117"/>
        <v>0.69791666666787933</v>
      </c>
      <c r="G1478" s="273">
        <f t="shared" si="118"/>
        <v>7.6041666666642413</v>
      </c>
      <c r="H1478" s="273">
        <f t="shared" si="115"/>
        <v>8.3020833333321207</v>
      </c>
      <c r="I1478" s="77">
        <f t="shared" si="114"/>
        <v>1.0852284083887747E-5</v>
      </c>
      <c r="J1478" s="229">
        <f t="shared" si="116"/>
        <v>9.0096566821429907E-5</v>
      </c>
    </row>
    <row r="1479" spans="1:10">
      <c r="A1479" s="30" t="s">
        <v>264</v>
      </c>
      <c r="B1479" s="63">
        <v>23741.77</v>
      </c>
      <c r="C1479" s="219">
        <v>44937</v>
      </c>
      <c r="D1479" s="49">
        <v>44937.390972222223</v>
      </c>
      <c r="E1479" s="219">
        <v>44945</v>
      </c>
      <c r="F1479" s="273">
        <f t="shared" si="117"/>
        <v>0.69548611111167702</v>
      </c>
      <c r="G1479" s="273">
        <f t="shared" si="118"/>
        <v>7.609027777776646</v>
      </c>
      <c r="H1479" s="273">
        <f t="shared" si="115"/>
        <v>8.304513888888323</v>
      </c>
      <c r="I1479" s="77">
        <f t="shared" si="114"/>
        <v>2.2146504443383494E-3</v>
      </c>
      <c r="J1479" s="229">
        <f t="shared" si="116"/>
        <v>1.8391595374040517E-2</v>
      </c>
    </row>
    <row r="1480" spans="1:10">
      <c r="A1480" s="30" t="s">
        <v>264</v>
      </c>
      <c r="B1480" s="63">
        <v>16.16</v>
      </c>
      <c r="C1480" s="219">
        <v>44937</v>
      </c>
      <c r="D1480" s="49">
        <v>44937.390972222223</v>
      </c>
      <c r="E1480" s="219">
        <v>44945</v>
      </c>
      <c r="F1480" s="273">
        <f t="shared" si="117"/>
        <v>0.69548611111167702</v>
      </c>
      <c r="G1480" s="273">
        <f t="shared" si="118"/>
        <v>7.609027777776646</v>
      </c>
      <c r="H1480" s="273">
        <f t="shared" si="115"/>
        <v>8.304513888888323</v>
      </c>
      <c r="I1480" s="77">
        <f t="shared" si="114"/>
        <v>1.5074171462577444E-6</v>
      </c>
      <c r="J1480" s="229">
        <f t="shared" si="116"/>
        <v>1.251836662744584E-5</v>
      </c>
    </row>
    <row r="1481" spans="1:10">
      <c r="A1481" s="30" t="s">
        <v>264</v>
      </c>
      <c r="B1481" s="63">
        <v>7.54</v>
      </c>
      <c r="C1481" s="219">
        <v>44937</v>
      </c>
      <c r="D1481" s="49">
        <v>44937.396527777775</v>
      </c>
      <c r="E1481" s="219">
        <v>44945</v>
      </c>
      <c r="F1481" s="273">
        <f t="shared" si="117"/>
        <v>0.69826388888759539</v>
      </c>
      <c r="G1481" s="273">
        <f t="shared" si="118"/>
        <v>7.6034722222248092</v>
      </c>
      <c r="H1481" s="273">
        <f t="shared" si="115"/>
        <v>8.3017361111124046</v>
      </c>
      <c r="I1481" s="77">
        <f t="shared" si="114"/>
        <v>7.033369605682792E-7</v>
      </c>
      <c r="J1481" s="229">
        <f t="shared" si="116"/>
        <v>5.8389178438297253E-6</v>
      </c>
    </row>
    <row r="1482" spans="1:10">
      <c r="A1482" s="30" t="s">
        <v>264</v>
      </c>
      <c r="B1482" s="63">
        <v>16.16</v>
      </c>
      <c r="C1482" s="219">
        <v>44935</v>
      </c>
      <c r="D1482" s="49">
        <v>44935.620833333334</v>
      </c>
      <c r="E1482" s="219">
        <v>44945</v>
      </c>
      <c r="F1482" s="273">
        <f t="shared" si="117"/>
        <v>0.81041666666715173</v>
      </c>
      <c r="G1482" s="273">
        <f t="shared" si="118"/>
        <v>9.3791666666656965</v>
      </c>
      <c r="H1482" s="273">
        <f t="shared" si="115"/>
        <v>10.189583333332848</v>
      </c>
      <c r="I1482" s="77">
        <f t="shared" ref="I1482:I1545" si="119">+B1482/B$3693</f>
        <v>1.5074171462577444E-6</v>
      </c>
      <c r="J1482" s="229">
        <f t="shared" si="116"/>
        <v>1.5359952629888076E-5</v>
      </c>
    </row>
    <row r="1483" spans="1:10">
      <c r="A1483" s="30" t="s">
        <v>264</v>
      </c>
      <c r="B1483" s="63">
        <v>192.98</v>
      </c>
      <c r="C1483" s="219">
        <v>44935</v>
      </c>
      <c r="D1483" s="49">
        <v>44935.629166666666</v>
      </c>
      <c r="E1483" s="219">
        <v>44945</v>
      </c>
      <c r="F1483" s="273">
        <f t="shared" si="117"/>
        <v>0.81458333333284827</v>
      </c>
      <c r="G1483" s="273">
        <f t="shared" si="118"/>
        <v>9.3708333333343035</v>
      </c>
      <c r="H1483" s="273">
        <f t="shared" si="115"/>
        <v>10.185416666667152</v>
      </c>
      <c r="I1483" s="77">
        <f t="shared" si="119"/>
        <v>1.80013218369319E-5</v>
      </c>
      <c r="J1483" s="229">
        <f t="shared" si="116"/>
        <v>1.8335096345992554E-4</v>
      </c>
    </row>
    <row r="1484" spans="1:10">
      <c r="A1484" s="30" t="s">
        <v>264</v>
      </c>
      <c r="B1484" s="63">
        <v>119.64</v>
      </c>
      <c r="C1484" s="219">
        <v>44935</v>
      </c>
      <c r="D1484" s="49">
        <v>44935.629166666666</v>
      </c>
      <c r="E1484" s="219">
        <v>44945</v>
      </c>
      <c r="F1484" s="273">
        <f t="shared" si="117"/>
        <v>0.81458333333284827</v>
      </c>
      <c r="G1484" s="273">
        <f t="shared" si="118"/>
        <v>9.3708333333343035</v>
      </c>
      <c r="H1484" s="273">
        <f t="shared" si="115"/>
        <v>10.185416666667152</v>
      </c>
      <c r="I1484" s="77">
        <f t="shared" si="119"/>
        <v>1.116011060509137E-5</v>
      </c>
      <c r="J1484" s="229">
        <f t="shared" si="116"/>
        <v>1.1367037655894647E-4</v>
      </c>
    </row>
    <row r="1485" spans="1:10">
      <c r="A1485" s="30" t="s">
        <v>264</v>
      </c>
      <c r="B1485" s="63">
        <v>188.98</v>
      </c>
      <c r="C1485" s="219">
        <v>44935</v>
      </c>
      <c r="D1485" s="49">
        <v>44935.629861111112</v>
      </c>
      <c r="E1485" s="219">
        <v>44945</v>
      </c>
      <c r="F1485" s="273">
        <f t="shared" si="117"/>
        <v>0.81493055555620231</v>
      </c>
      <c r="G1485" s="273">
        <f t="shared" si="118"/>
        <v>9.3701388888875954</v>
      </c>
      <c r="H1485" s="273">
        <f t="shared" si="115"/>
        <v>10.185069444443798</v>
      </c>
      <c r="I1485" s="77">
        <f t="shared" si="119"/>
        <v>1.7628198780927507E-5</v>
      </c>
      <c r="J1485" s="229">
        <f t="shared" si="116"/>
        <v>1.7954442876420615E-4</v>
      </c>
    </row>
    <row r="1486" spans="1:10">
      <c r="A1486" s="30" t="s">
        <v>264</v>
      </c>
      <c r="B1486" s="63">
        <v>23578.53</v>
      </c>
      <c r="C1486" s="219">
        <v>44937</v>
      </c>
      <c r="D1486" s="49">
        <v>44937.39166666667</v>
      </c>
      <c r="E1486" s="219">
        <v>44945</v>
      </c>
      <c r="F1486" s="273">
        <f t="shared" si="117"/>
        <v>0.69583333333503106</v>
      </c>
      <c r="G1486" s="273">
        <f t="shared" si="118"/>
        <v>7.6083333333299379</v>
      </c>
      <c r="H1486" s="273">
        <f t="shared" si="115"/>
        <v>8.3041666666649689</v>
      </c>
      <c r="I1486" s="77">
        <f t="shared" si="119"/>
        <v>2.1994232924228102E-3</v>
      </c>
      <c r="J1486" s="229">
        <f t="shared" si="116"/>
        <v>1.826437759082402E-2</v>
      </c>
    </row>
    <row r="1487" spans="1:10">
      <c r="A1487" s="30" t="s">
        <v>264</v>
      </c>
      <c r="B1487" s="63">
        <v>16.07</v>
      </c>
      <c r="C1487" s="219">
        <v>44937</v>
      </c>
      <c r="D1487" s="49">
        <v>44937.39166666667</v>
      </c>
      <c r="E1487" s="219">
        <v>44945</v>
      </c>
      <c r="F1487" s="273">
        <f t="shared" si="117"/>
        <v>0.69583333333503106</v>
      </c>
      <c r="G1487" s="273">
        <f t="shared" si="118"/>
        <v>7.6083333333299379</v>
      </c>
      <c r="H1487" s="273">
        <f t="shared" si="115"/>
        <v>8.3041666666649689</v>
      </c>
      <c r="I1487" s="77">
        <f t="shared" si="119"/>
        <v>1.4990218774976456E-6</v>
      </c>
      <c r="J1487" s="229">
        <f t="shared" si="116"/>
        <v>1.2448127507717487E-5</v>
      </c>
    </row>
    <row r="1488" spans="1:10">
      <c r="A1488" s="30" t="s">
        <v>264</v>
      </c>
      <c r="B1488" s="63">
        <v>187.78</v>
      </c>
      <c r="C1488" s="219">
        <v>44937</v>
      </c>
      <c r="D1488" s="49">
        <v>44937.39166666667</v>
      </c>
      <c r="E1488" s="219">
        <v>44945</v>
      </c>
      <c r="F1488" s="273">
        <f t="shared" si="117"/>
        <v>0.69583333333503106</v>
      </c>
      <c r="G1488" s="273">
        <f t="shared" si="118"/>
        <v>7.6083333333299379</v>
      </c>
      <c r="H1488" s="273">
        <f t="shared" si="115"/>
        <v>8.3041666666649689</v>
      </c>
      <c r="I1488" s="77">
        <f t="shared" si="119"/>
        <v>1.7516261864126191E-5</v>
      </c>
      <c r="J1488" s="229">
        <f t="shared" si="116"/>
        <v>1.454579578966515E-4</v>
      </c>
    </row>
    <row r="1489" spans="1:10">
      <c r="A1489" s="30" t="s">
        <v>264</v>
      </c>
      <c r="B1489" s="63">
        <v>29.29</v>
      </c>
      <c r="C1489" s="219">
        <v>44937</v>
      </c>
      <c r="D1489" s="49">
        <v>44937.39166666667</v>
      </c>
      <c r="E1489" s="219">
        <v>44945</v>
      </c>
      <c r="F1489" s="273">
        <f t="shared" si="117"/>
        <v>0.69583333333503106</v>
      </c>
      <c r="G1489" s="273">
        <f t="shared" si="118"/>
        <v>7.6083333333299379</v>
      </c>
      <c r="H1489" s="273">
        <f t="shared" si="115"/>
        <v>8.3041666666649689</v>
      </c>
      <c r="I1489" s="77">
        <f t="shared" si="119"/>
        <v>2.7321935775921618E-6</v>
      </c>
      <c r="J1489" s="229">
        <f t="shared" si="116"/>
        <v>2.2688590833916938E-5</v>
      </c>
    </row>
    <row r="1490" spans="1:10">
      <c r="A1490" s="30" t="s">
        <v>264</v>
      </c>
      <c r="B1490" s="63">
        <v>187.68</v>
      </c>
      <c r="C1490" s="219">
        <v>44937</v>
      </c>
      <c r="D1490" s="49">
        <v>44937.397222222222</v>
      </c>
      <c r="E1490" s="219">
        <v>44945</v>
      </c>
      <c r="F1490" s="273">
        <f t="shared" si="117"/>
        <v>0.69861111111094942</v>
      </c>
      <c r="G1490" s="273">
        <f t="shared" si="118"/>
        <v>7.6027777777781012</v>
      </c>
      <c r="H1490" s="273">
        <f t="shared" si="115"/>
        <v>8.3013888888890506</v>
      </c>
      <c r="I1490" s="77">
        <f t="shared" si="119"/>
        <v>1.7506933787726082E-5</v>
      </c>
      <c r="J1490" s="229">
        <f t="shared" si="116"/>
        <v>1.4533186562394561E-4</v>
      </c>
    </row>
    <row r="1491" spans="1:10">
      <c r="A1491" s="30" t="s">
        <v>264</v>
      </c>
      <c r="B1491" s="63">
        <v>23578.53</v>
      </c>
      <c r="C1491" s="219">
        <v>44937</v>
      </c>
      <c r="D1491" s="49">
        <v>44937.393055555556</v>
      </c>
      <c r="E1491" s="219">
        <v>44945</v>
      </c>
      <c r="F1491" s="273">
        <f t="shared" si="117"/>
        <v>0.69652777777810115</v>
      </c>
      <c r="G1491" s="273">
        <f t="shared" si="118"/>
        <v>7.6069444444437977</v>
      </c>
      <c r="H1491" s="273">
        <f t="shared" si="115"/>
        <v>8.3034722222218988</v>
      </c>
      <c r="I1491" s="77">
        <f t="shared" si="119"/>
        <v>2.1994232924228102E-3</v>
      </c>
      <c r="J1491" s="229">
        <f t="shared" si="116"/>
        <v>1.8262850213540637E-2</v>
      </c>
    </row>
    <row r="1492" spans="1:10">
      <c r="A1492" s="30" t="s">
        <v>264</v>
      </c>
      <c r="B1492" s="63">
        <v>488.97</v>
      </c>
      <c r="C1492" s="219">
        <v>44937</v>
      </c>
      <c r="D1492" s="49">
        <v>44937.393055555556</v>
      </c>
      <c r="E1492" s="219">
        <v>44945</v>
      </c>
      <c r="F1492" s="273">
        <f t="shared" si="117"/>
        <v>0.69652777777810115</v>
      </c>
      <c r="G1492" s="273">
        <f t="shared" si="118"/>
        <v>7.6069444444437977</v>
      </c>
      <c r="H1492" s="273">
        <f t="shared" si="115"/>
        <v>8.3034722222218988</v>
      </c>
      <c r="I1492" s="77">
        <f t="shared" si="119"/>
        <v>4.5611495173616914E-5</v>
      </c>
      <c r="J1492" s="229">
        <f t="shared" si="116"/>
        <v>3.7873378318813627E-4</v>
      </c>
    </row>
    <row r="1493" spans="1:10">
      <c r="A1493" s="30" t="s">
        <v>264</v>
      </c>
      <c r="B1493" s="63">
        <v>16.579999999999998</v>
      </c>
      <c r="C1493" s="219">
        <v>44937</v>
      </c>
      <c r="D1493" s="49">
        <v>44937.397916666669</v>
      </c>
      <c r="E1493" s="219">
        <v>44945</v>
      </c>
      <c r="F1493" s="273">
        <f t="shared" si="117"/>
        <v>0.69895833333430346</v>
      </c>
      <c r="G1493" s="273">
        <f t="shared" si="118"/>
        <v>7.6020833333313931</v>
      </c>
      <c r="H1493" s="273">
        <f t="shared" si="115"/>
        <v>8.3010416666656965</v>
      </c>
      <c r="I1493" s="77">
        <f t="shared" si="119"/>
        <v>1.5465950671382054E-6</v>
      </c>
      <c r="J1493" s="229">
        <f t="shared" si="116"/>
        <v>1.2838350093773873E-5</v>
      </c>
    </row>
    <row r="1494" spans="1:10">
      <c r="A1494" s="30" t="s">
        <v>264</v>
      </c>
      <c r="B1494" s="63">
        <v>491.44</v>
      </c>
      <c r="C1494" s="219">
        <v>44936</v>
      </c>
      <c r="D1494" s="49">
        <v>44936.513888888891</v>
      </c>
      <c r="E1494" s="219">
        <v>44945</v>
      </c>
      <c r="F1494" s="273">
        <f t="shared" si="117"/>
        <v>0.75694444444525288</v>
      </c>
      <c r="G1494" s="273">
        <f t="shared" si="118"/>
        <v>8.4861111111094942</v>
      </c>
      <c r="H1494" s="273">
        <f t="shared" si="115"/>
        <v>9.2430555555547471</v>
      </c>
      <c r="I1494" s="77">
        <f t="shared" si="119"/>
        <v>4.5841898660699624E-5</v>
      </c>
      <c r="J1494" s="229">
        <f t="shared" si="116"/>
        <v>4.2371921609295736E-4</v>
      </c>
    </row>
    <row r="1495" spans="1:10">
      <c r="A1495" s="30" t="s">
        <v>264</v>
      </c>
      <c r="B1495" s="63">
        <v>29.44</v>
      </c>
      <c r="C1495" s="219">
        <v>44936</v>
      </c>
      <c r="D1495" s="49">
        <v>44936.513888888891</v>
      </c>
      <c r="E1495" s="219">
        <v>44945</v>
      </c>
      <c r="F1495" s="273">
        <f t="shared" si="117"/>
        <v>0.75694444444525288</v>
      </c>
      <c r="G1495" s="273">
        <f t="shared" si="118"/>
        <v>8.4861111111094942</v>
      </c>
      <c r="H1495" s="273">
        <f t="shared" si="115"/>
        <v>9.2430555555547471</v>
      </c>
      <c r="I1495" s="77">
        <f t="shared" si="119"/>
        <v>2.7461856921923263E-6</v>
      </c>
      <c r="J1495" s="229">
        <f t="shared" si="116"/>
        <v>2.5383146918803242E-5</v>
      </c>
    </row>
    <row r="1496" spans="1:10">
      <c r="A1496" s="30" t="s">
        <v>264</v>
      </c>
      <c r="B1496" s="63">
        <v>7.51</v>
      </c>
      <c r="C1496" s="219">
        <v>44935</v>
      </c>
      <c r="D1496" s="49">
        <v>44936.51458333333</v>
      </c>
      <c r="E1496" s="219">
        <v>44945</v>
      </c>
      <c r="F1496" s="273">
        <f t="shared" si="117"/>
        <v>1.2572916666649689</v>
      </c>
      <c r="G1496" s="273">
        <f t="shared" si="118"/>
        <v>8.4854166666700621</v>
      </c>
      <c r="H1496" s="273">
        <f t="shared" si="115"/>
        <v>9.7427083333350311</v>
      </c>
      <c r="I1496" s="77">
        <f t="shared" si="119"/>
        <v>7.0053853764824632E-7</v>
      </c>
      <c r="J1496" s="229">
        <f t="shared" si="116"/>
        <v>6.8251426485679057E-6</v>
      </c>
    </row>
    <row r="1497" spans="1:10">
      <c r="A1497" s="30" t="s">
        <v>264</v>
      </c>
      <c r="B1497" s="63">
        <v>121.31</v>
      </c>
      <c r="C1497" s="219">
        <v>44937</v>
      </c>
      <c r="D1497" s="49">
        <v>44937.398611111108</v>
      </c>
      <c r="E1497" s="219">
        <v>44945</v>
      </c>
      <c r="F1497" s="273">
        <f t="shared" si="117"/>
        <v>0.69930555555401952</v>
      </c>
      <c r="G1497" s="273">
        <f t="shared" si="118"/>
        <v>7.601388888891961</v>
      </c>
      <c r="H1497" s="273">
        <f t="shared" si="115"/>
        <v>8.3006944444459805</v>
      </c>
      <c r="I1497" s="77">
        <f t="shared" si="119"/>
        <v>1.1315889480973203E-5</v>
      </c>
      <c r="J1497" s="229">
        <f t="shared" si="116"/>
        <v>9.3929740948678973E-5</v>
      </c>
    </row>
    <row r="1498" spans="1:10">
      <c r="A1498" s="30" t="s">
        <v>264</v>
      </c>
      <c r="B1498" s="63">
        <v>29.33</v>
      </c>
      <c r="C1498" s="219">
        <v>44935</v>
      </c>
      <c r="D1498" s="49">
        <v>44935.621527777781</v>
      </c>
      <c r="E1498" s="219">
        <v>44945</v>
      </c>
      <c r="F1498" s="273">
        <f t="shared" si="117"/>
        <v>0.81076388889050577</v>
      </c>
      <c r="G1498" s="273">
        <f t="shared" si="118"/>
        <v>9.3784722222189885</v>
      </c>
      <c r="H1498" s="273">
        <f t="shared" si="115"/>
        <v>10.189236111109494</v>
      </c>
      <c r="I1498" s="77">
        <f t="shared" si="119"/>
        <v>2.7359248081522056E-6</v>
      </c>
      <c r="J1498" s="229">
        <f t="shared" si="116"/>
        <v>2.7876983852504768E-5</v>
      </c>
    </row>
    <row r="1499" spans="1:10">
      <c r="A1499" s="30" t="s">
        <v>264</v>
      </c>
      <c r="B1499" s="63">
        <v>22953.58</v>
      </c>
      <c r="C1499" s="219">
        <v>44936</v>
      </c>
      <c r="D1499" s="49">
        <v>44936.515277777777</v>
      </c>
      <c r="E1499" s="219">
        <v>44945</v>
      </c>
      <c r="F1499" s="273">
        <f t="shared" si="117"/>
        <v>0.75763888888832298</v>
      </c>
      <c r="G1499" s="273">
        <f t="shared" si="118"/>
        <v>8.484722222223354</v>
      </c>
      <c r="H1499" s="273">
        <f t="shared" si="115"/>
        <v>9.242361111111677</v>
      </c>
      <c r="I1499" s="77">
        <f t="shared" si="119"/>
        <v>2.1411274789603241E-3</v>
      </c>
      <c r="J1499" s="229">
        <f t="shared" si="116"/>
        <v>1.9789073345475486E-2</v>
      </c>
    </row>
    <row r="1500" spans="1:10">
      <c r="A1500" s="30" t="s">
        <v>264</v>
      </c>
      <c r="B1500" s="63">
        <v>491.77</v>
      </c>
      <c r="C1500" s="219">
        <v>44936</v>
      </c>
      <c r="D1500" s="49">
        <v>44936.515277777777</v>
      </c>
      <c r="E1500" s="219">
        <v>44945</v>
      </c>
      <c r="F1500" s="273">
        <f t="shared" si="117"/>
        <v>0.75763888888832298</v>
      </c>
      <c r="G1500" s="273">
        <f t="shared" si="118"/>
        <v>8.484722222223354</v>
      </c>
      <c r="H1500" s="273">
        <f t="shared" si="115"/>
        <v>9.242361111111677</v>
      </c>
      <c r="I1500" s="77">
        <f t="shared" si="119"/>
        <v>4.5872681312819981E-5</v>
      </c>
      <c r="J1500" s="229">
        <f t="shared" si="116"/>
        <v>4.2397188582802675E-4</v>
      </c>
    </row>
    <row r="1501" spans="1:10">
      <c r="A1501" s="30" t="s">
        <v>264</v>
      </c>
      <c r="B1501" s="63">
        <v>189.2</v>
      </c>
      <c r="C1501" s="219">
        <v>44935</v>
      </c>
      <c r="D1501" s="49">
        <v>44935.622916666667</v>
      </c>
      <c r="E1501" s="219">
        <v>44945</v>
      </c>
      <c r="F1501" s="273">
        <f t="shared" si="117"/>
        <v>0.81145833333357587</v>
      </c>
      <c r="G1501" s="273">
        <f t="shared" si="118"/>
        <v>9.3770833333328483</v>
      </c>
      <c r="H1501" s="273">
        <f t="shared" si="115"/>
        <v>10.188541666666424</v>
      </c>
      <c r="I1501" s="77">
        <f t="shared" si="119"/>
        <v>1.764872054900775E-5</v>
      </c>
      <c r="J1501" s="229">
        <f t="shared" si="116"/>
        <v>1.7981472467691739E-4</v>
      </c>
    </row>
    <row r="1502" spans="1:10">
      <c r="A1502" s="30" t="s">
        <v>264</v>
      </c>
      <c r="B1502" s="63">
        <v>116.58</v>
      </c>
      <c r="C1502" s="219">
        <v>44936</v>
      </c>
      <c r="D1502" s="49">
        <v>44936.515972222223</v>
      </c>
      <c r="E1502" s="219">
        <v>44945</v>
      </c>
      <c r="F1502" s="273">
        <f t="shared" si="117"/>
        <v>0.75798611111167702</v>
      </c>
      <c r="G1502" s="273">
        <f t="shared" si="118"/>
        <v>8.484027777776646</v>
      </c>
      <c r="H1502" s="273">
        <f t="shared" si="115"/>
        <v>9.242013888888323</v>
      </c>
      <c r="I1502" s="77">
        <f t="shared" si="119"/>
        <v>1.0874671467248009E-5</v>
      </c>
      <c r="J1502" s="229">
        <f t="shared" si="116"/>
        <v>1.0050386473740365E-4</v>
      </c>
    </row>
    <row r="1503" spans="1:10">
      <c r="A1503" s="30" t="s">
        <v>264</v>
      </c>
      <c r="B1503" s="63">
        <v>7.52</v>
      </c>
      <c r="C1503" s="219">
        <v>44936</v>
      </c>
      <c r="D1503" s="49">
        <v>44936.51666666667</v>
      </c>
      <c r="E1503" s="219">
        <v>44945</v>
      </c>
      <c r="F1503" s="273">
        <f t="shared" si="117"/>
        <v>0.75833333333503106</v>
      </c>
      <c r="G1503" s="273">
        <f t="shared" si="118"/>
        <v>8.4833333333299379</v>
      </c>
      <c r="H1503" s="273">
        <f t="shared" si="115"/>
        <v>9.2416666666649689</v>
      </c>
      <c r="I1503" s="77">
        <f t="shared" si="119"/>
        <v>7.0147134528825728E-7</v>
      </c>
      <c r="J1503" s="229">
        <f t="shared" si="116"/>
        <v>6.48276434937112E-6</v>
      </c>
    </row>
    <row r="1504" spans="1:10">
      <c r="A1504" s="30" t="s">
        <v>264</v>
      </c>
      <c r="B1504" s="63">
        <v>489.62</v>
      </c>
      <c r="C1504" s="219">
        <v>44936</v>
      </c>
      <c r="D1504" s="49">
        <v>44936.51666666667</v>
      </c>
      <c r="E1504" s="219">
        <v>44945</v>
      </c>
      <c r="F1504" s="273">
        <f t="shared" si="117"/>
        <v>0.75833333333503106</v>
      </c>
      <c r="G1504" s="273">
        <f t="shared" si="118"/>
        <v>8.4833333333299379</v>
      </c>
      <c r="H1504" s="273">
        <f t="shared" si="115"/>
        <v>9.2416666666649689</v>
      </c>
      <c r="I1504" s="77">
        <f t="shared" si="119"/>
        <v>4.5672127670217625E-5</v>
      </c>
      <c r="J1504" s="229">
        <f t="shared" si="116"/>
        <v>4.22086579885517E-4</v>
      </c>
    </row>
    <row r="1505" spans="1:10">
      <c r="A1505" s="30" t="s">
        <v>264</v>
      </c>
      <c r="B1505" s="63">
        <v>23707.24</v>
      </c>
      <c r="C1505" s="219">
        <v>44935</v>
      </c>
      <c r="D1505" s="49">
        <v>44937.4</v>
      </c>
      <c r="E1505" s="219">
        <v>44945</v>
      </c>
      <c r="F1505" s="273">
        <f t="shared" si="117"/>
        <v>1.7000000000007276</v>
      </c>
      <c r="G1505" s="273">
        <f t="shared" si="118"/>
        <v>7.5999999999985448</v>
      </c>
      <c r="H1505" s="273">
        <f t="shared" si="115"/>
        <v>9.2999999999992724</v>
      </c>
      <c r="I1505" s="77">
        <f t="shared" si="119"/>
        <v>2.2114294595573917E-3</v>
      </c>
      <c r="J1505" s="229">
        <f t="shared" si="116"/>
        <v>2.0566293973882134E-2</v>
      </c>
    </row>
    <row r="1506" spans="1:10">
      <c r="A1506" s="30" t="s">
        <v>264</v>
      </c>
      <c r="B1506" s="63">
        <v>492.16</v>
      </c>
      <c r="C1506" s="219">
        <v>44935</v>
      </c>
      <c r="D1506" s="49">
        <v>44935.626388888886</v>
      </c>
      <c r="E1506" s="219">
        <v>44945</v>
      </c>
      <c r="F1506" s="273">
        <f t="shared" si="117"/>
        <v>0.8131944444430701</v>
      </c>
      <c r="G1506" s="273">
        <f t="shared" si="118"/>
        <v>9.3736111111138598</v>
      </c>
      <c r="H1506" s="273">
        <f t="shared" si="115"/>
        <v>10.18680555555693</v>
      </c>
      <c r="I1506" s="77">
        <f t="shared" si="119"/>
        <v>4.5909060810780413E-5</v>
      </c>
      <c r="J1506" s="229">
        <f t="shared" si="116"/>
        <v>4.6766667571765885E-4</v>
      </c>
    </row>
    <row r="1507" spans="1:10">
      <c r="A1507" s="30" t="s">
        <v>264</v>
      </c>
      <c r="B1507" s="63">
        <v>502.18</v>
      </c>
      <c r="C1507" s="219">
        <v>44936</v>
      </c>
      <c r="D1507" s="49">
        <v>44936.517361111109</v>
      </c>
      <c r="E1507" s="219">
        <v>44945</v>
      </c>
      <c r="F1507" s="273">
        <f t="shared" si="117"/>
        <v>0.75868055555474712</v>
      </c>
      <c r="G1507" s="273">
        <f t="shared" si="118"/>
        <v>8.4826388888905058</v>
      </c>
      <c r="H1507" s="273">
        <f t="shared" si="115"/>
        <v>9.2413194444452529</v>
      </c>
      <c r="I1507" s="77">
        <f t="shared" si="119"/>
        <v>4.6843734066071416E-5</v>
      </c>
      <c r="J1507" s="229">
        <f t="shared" si="116"/>
        <v>4.3289791047520826E-4</v>
      </c>
    </row>
    <row r="1508" spans="1:10">
      <c r="A1508" s="30" t="s">
        <v>264</v>
      </c>
      <c r="B1508" s="63">
        <v>23473.19</v>
      </c>
      <c r="C1508" s="219">
        <v>44936</v>
      </c>
      <c r="D1508" s="49">
        <v>44936.517361111109</v>
      </c>
      <c r="E1508" s="219">
        <v>44945</v>
      </c>
      <c r="F1508" s="273">
        <f t="shared" si="117"/>
        <v>0.75868055555474712</v>
      </c>
      <c r="G1508" s="273">
        <f t="shared" si="118"/>
        <v>8.4826388888905058</v>
      </c>
      <c r="H1508" s="273">
        <f t="shared" si="115"/>
        <v>9.2413194444452529</v>
      </c>
      <c r="I1508" s="77">
        <f t="shared" si="119"/>
        <v>2.1895970967429346E-3</v>
      </c>
      <c r="J1508" s="229">
        <f t="shared" si="116"/>
        <v>2.0234766225631355E-2</v>
      </c>
    </row>
    <row r="1509" spans="1:10">
      <c r="A1509" s="30" t="s">
        <v>264</v>
      </c>
      <c r="B1509" s="63">
        <v>16.53</v>
      </c>
      <c r="C1509" s="219">
        <v>44936</v>
      </c>
      <c r="D1509" s="49">
        <v>44936.517361111109</v>
      </c>
      <c r="E1509" s="219">
        <v>44945</v>
      </c>
      <c r="F1509" s="273">
        <f t="shared" si="117"/>
        <v>0.75868055555474712</v>
      </c>
      <c r="G1509" s="273">
        <f t="shared" si="118"/>
        <v>8.4826388888905058</v>
      </c>
      <c r="H1509" s="273">
        <f t="shared" si="115"/>
        <v>9.2413194444452529</v>
      </c>
      <c r="I1509" s="77">
        <f t="shared" si="119"/>
        <v>1.5419310289381507E-6</v>
      </c>
      <c r="J1509" s="229">
        <f t="shared" si="116"/>
        <v>1.4249477199719608E-5</v>
      </c>
    </row>
    <row r="1510" spans="1:10">
      <c r="A1510" s="30" t="s">
        <v>264</v>
      </c>
      <c r="B1510" s="63">
        <v>30.13</v>
      </c>
      <c r="C1510" s="219">
        <v>44936</v>
      </c>
      <c r="D1510" s="49">
        <v>44936.517361111109</v>
      </c>
      <c r="E1510" s="219">
        <v>44945</v>
      </c>
      <c r="F1510" s="273">
        <f t="shared" si="117"/>
        <v>0.75868055555474712</v>
      </c>
      <c r="G1510" s="273">
        <f t="shared" si="118"/>
        <v>8.4826388888905058</v>
      </c>
      <c r="H1510" s="273">
        <f t="shared" si="115"/>
        <v>9.2413194444452529</v>
      </c>
      <c r="I1510" s="77">
        <f t="shared" si="119"/>
        <v>2.8105494193530838E-6</v>
      </c>
      <c r="J1510" s="229">
        <f t="shared" si="116"/>
        <v>2.5973184998641969E-5</v>
      </c>
    </row>
    <row r="1511" spans="1:10">
      <c r="A1511" s="30" t="s">
        <v>264</v>
      </c>
      <c r="B1511" s="63">
        <v>16.61</v>
      </c>
      <c r="C1511" s="219">
        <v>44935</v>
      </c>
      <c r="D1511" s="49">
        <v>44935.62777777778</v>
      </c>
      <c r="E1511" s="219">
        <v>44945</v>
      </c>
      <c r="F1511" s="273">
        <f t="shared" si="117"/>
        <v>0.81388888888977817</v>
      </c>
      <c r="G1511" s="273">
        <f t="shared" si="118"/>
        <v>9.3722222222204437</v>
      </c>
      <c r="H1511" s="273">
        <f t="shared" si="115"/>
        <v>10.186111111110222</v>
      </c>
      <c r="I1511" s="77">
        <f t="shared" si="119"/>
        <v>1.5493934900582384E-6</v>
      </c>
      <c r="J1511" s="229">
        <f t="shared" si="116"/>
        <v>1.5782294244564067E-5</v>
      </c>
    </row>
    <row r="1512" spans="1:10">
      <c r="A1512" s="30" t="s">
        <v>264</v>
      </c>
      <c r="B1512" s="63">
        <v>122.1</v>
      </c>
      <c r="C1512" s="219">
        <v>44935</v>
      </c>
      <c r="D1512" s="49">
        <v>44935.62777777778</v>
      </c>
      <c r="E1512" s="219">
        <v>44945</v>
      </c>
      <c r="F1512" s="273">
        <f t="shared" si="117"/>
        <v>0.81388888888977817</v>
      </c>
      <c r="G1512" s="273">
        <f t="shared" si="118"/>
        <v>9.3722222222204437</v>
      </c>
      <c r="H1512" s="273">
        <f t="shared" si="115"/>
        <v>10.186111111110222</v>
      </c>
      <c r="I1512" s="77">
        <f t="shared" si="119"/>
        <v>1.1389581284534071E-5</v>
      </c>
      <c r="J1512" s="229">
        <f t="shared" si="116"/>
        <v>1.1601554047328553E-4</v>
      </c>
    </row>
    <row r="1513" spans="1:10">
      <c r="A1513" s="30" t="s">
        <v>264</v>
      </c>
      <c r="B1513" s="63">
        <v>491.51</v>
      </c>
      <c r="C1513" s="219">
        <v>44935</v>
      </c>
      <c r="D1513" s="49">
        <v>44936.518055555556</v>
      </c>
      <c r="E1513" s="219">
        <v>44945</v>
      </c>
      <c r="F1513" s="273">
        <f t="shared" si="117"/>
        <v>1.2590277777781012</v>
      </c>
      <c r="G1513" s="273">
        <f t="shared" si="118"/>
        <v>8.4819444444437977</v>
      </c>
      <c r="H1513" s="273">
        <f t="shared" si="115"/>
        <v>9.7409722222218988</v>
      </c>
      <c r="I1513" s="77">
        <f t="shared" si="119"/>
        <v>4.5848428314179695E-5</v>
      </c>
      <c r="J1513" s="229">
        <f t="shared" si="116"/>
        <v>4.4660826664095642E-4</v>
      </c>
    </row>
    <row r="1514" spans="1:10">
      <c r="A1514" s="30" t="s">
        <v>264</v>
      </c>
      <c r="B1514" s="63">
        <v>16.23</v>
      </c>
      <c r="C1514" s="219">
        <v>44936</v>
      </c>
      <c r="D1514" s="49">
        <v>44936.518750000003</v>
      </c>
      <c r="E1514" s="219">
        <v>44945</v>
      </c>
      <c r="F1514" s="273">
        <f t="shared" si="117"/>
        <v>0.75937500000145519</v>
      </c>
      <c r="G1514" s="273">
        <f t="shared" si="118"/>
        <v>8.4812499999970896</v>
      </c>
      <c r="H1514" s="273">
        <f t="shared" si="115"/>
        <v>9.2406249999985448</v>
      </c>
      <c r="I1514" s="77">
        <f t="shared" si="119"/>
        <v>1.5139467997378212E-6</v>
      </c>
      <c r="J1514" s="229">
        <f t="shared" si="116"/>
        <v>1.3989814646325102E-5</v>
      </c>
    </row>
    <row r="1515" spans="1:10">
      <c r="A1515" s="30" t="s">
        <v>264</v>
      </c>
      <c r="B1515" s="63">
        <v>485.19</v>
      </c>
      <c r="C1515" s="219">
        <v>44936</v>
      </c>
      <c r="D1515" s="49">
        <v>44936.519444444442</v>
      </c>
      <c r="E1515" s="219">
        <v>44945</v>
      </c>
      <c r="F1515" s="273">
        <f t="shared" si="117"/>
        <v>0.75972222222117125</v>
      </c>
      <c r="G1515" s="273">
        <f t="shared" si="118"/>
        <v>8.4805555555576575</v>
      </c>
      <c r="H1515" s="273">
        <f t="shared" si="115"/>
        <v>9.2402777777788287</v>
      </c>
      <c r="I1515" s="77">
        <f t="shared" si="119"/>
        <v>4.525889388569276E-5</v>
      </c>
      <c r="J1515" s="229">
        <f t="shared" si="116"/>
        <v>4.1820475141881691E-4</v>
      </c>
    </row>
    <row r="1516" spans="1:10">
      <c r="A1516" s="30" t="s">
        <v>264</v>
      </c>
      <c r="B1516" s="63">
        <v>492.55</v>
      </c>
      <c r="C1516" s="219">
        <v>44936</v>
      </c>
      <c r="D1516" s="49">
        <v>44936.519444444442</v>
      </c>
      <c r="E1516" s="219">
        <v>44945</v>
      </c>
      <c r="F1516" s="273">
        <f t="shared" si="117"/>
        <v>0.75972222222117125</v>
      </c>
      <c r="G1516" s="273">
        <f t="shared" si="118"/>
        <v>8.4805555555576575</v>
      </c>
      <c r="H1516" s="273">
        <f t="shared" si="115"/>
        <v>9.2402777777788287</v>
      </c>
      <c r="I1516" s="77">
        <f t="shared" si="119"/>
        <v>4.5945440308740845E-5</v>
      </c>
      <c r="J1516" s="229">
        <f t="shared" si="116"/>
        <v>4.245486310751217E-4</v>
      </c>
    </row>
    <row r="1517" spans="1:10">
      <c r="A1517" s="30" t="s">
        <v>264</v>
      </c>
      <c r="B1517" s="63">
        <v>29.53</v>
      </c>
      <c r="C1517" s="219">
        <v>44936</v>
      </c>
      <c r="D1517" s="49">
        <v>44936.520138888889</v>
      </c>
      <c r="E1517" s="219">
        <v>44945</v>
      </c>
      <c r="F1517" s="273">
        <f t="shared" si="117"/>
        <v>0.76006944444452529</v>
      </c>
      <c r="G1517" s="273">
        <f t="shared" si="118"/>
        <v>8.4798611111109494</v>
      </c>
      <c r="H1517" s="273">
        <f t="shared" si="115"/>
        <v>9.2399305555554747</v>
      </c>
      <c r="I1517" s="77">
        <f t="shared" si="119"/>
        <v>2.7545809609524253E-6</v>
      </c>
      <c r="J1517" s="229">
        <f t="shared" si="116"/>
        <v>2.5452136788855677E-5</v>
      </c>
    </row>
    <row r="1518" spans="1:10">
      <c r="A1518" s="30" t="s">
        <v>264</v>
      </c>
      <c r="B1518" s="63">
        <v>22859.39</v>
      </c>
      <c r="C1518" s="219">
        <v>44936</v>
      </c>
      <c r="D1518" s="49">
        <v>44936.520833333336</v>
      </c>
      <c r="E1518" s="219">
        <v>44945</v>
      </c>
      <c r="F1518" s="273">
        <f t="shared" si="117"/>
        <v>0.76041666666787933</v>
      </c>
      <c r="G1518" s="273">
        <f t="shared" si="118"/>
        <v>8.4791666666642413</v>
      </c>
      <c r="H1518" s="273">
        <f t="shared" si="115"/>
        <v>9.2395833333321207</v>
      </c>
      <c r="I1518" s="77">
        <f t="shared" si="119"/>
        <v>2.1323413637990606E-3</v>
      </c>
      <c r="J1518" s="229">
        <f t="shared" si="116"/>
        <v>1.9701945725932483E-2</v>
      </c>
    </row>
    <row r="1519" spans="1:10">
      <c r="A1519" s="30" t="s">
        <v>264</v>
      </c>
      <c r="B1519" s="63">
        <v>489.75</v>
      </c>
      <c r="C1519" s="219">
        <v>44936</v>
      </c>
      <c r="D1519" s="49">
        <v>44936.520833333336</v>
      </c>
      <c r="E1519" s="219">
        <v>44945</v>
      </c>
      <c r="F1519" s="273">
        <f t="shared" si="117"/>
        <v>0.76041666666787933</v>
      </c>
      <c r="G1519" s="273">
        <f t="shared" si="118"/>
        <v>8.4791666666642413</v>
      </c>
      <c r="H1519" s="273">
        <f t="shared" si="115"/>
        <v>9.2395833333321207</v>
      </c>
      <c r="I1519" s="77">
        <f t="shared" si="119"/>
        <v>4.5684254169537764E-5</v>
      </c>
      <c r="J1519" s="229">
        <f t="shared" si="116"/>
        <v>4.2210347342056957E-4</v>
      </c>
    </row>
    <row r="1520" spans="1:10">
      <c r="A1520" s="30" t="s">
        <v>264</v>
      </c>
      <c r="B1520" s="63">
        <v>491.83</v>
      </c>
      <c r="C1520" s="219">
        <v>44936</v>
      </c>
      <c r="D1520" s="49">
        <v>44936.521527777775</v>
      </c>
      <c r="E1520" s="219">
        <v>44945</v>
      </c>
      <c r="F1520" s="273">
        <f t="shared" si="117"/>
        <v>0.76076388888759539</v>
      </c>
      <c r="G1520" s="273">
        <f t="shared" si="118"/>
        <v>8.4784722222248092</v>
      </c>
      <c r="H1520" s="273">
        <f t="shared" si="115"/>
        <v>9.2392361111124046</v>
      </c>
      <c r="I1520" s="77">
        <f t="shared" si="119"/>
        <v>4.5878278158660049E-5</v>
      </c>
      <c r="J1520" s="229">
        <f t="shared" si="116"/>
        <v>4.2388024427915145E-4</v>
      </c>
    </row>
    <row r="1521" spans="1:10">
      <c r="A1521" s="30" t="s">
        <v>264</v>
      </c>
      <c r="B1521" s="63">
        <v>16.07</v>
      </c>
      <c r="C1521" s="219">
        <v>44936</v>
      </c>
      <c r="D1521" s="49">
        <v>44936.522222222222</v>
      </c>
      <c r="E1521" s="219">
        <v>44945</v>
      </c>
      <c r="F1521" s="273">
        <f t="shared" si="117"/>
        <v>0.76111111111094942</v>
      </c>
      <c r="G1521" s="273">
        <f t="shared" si="118"/>
        <v>8.4777777777781012</v>
      </c>
      <c r="H1521" s="273">
        <f t="shared" si="115"/>
        <v>9.2388888888890506</v>
      </c>
      <c r="I1521" s="77">
        <f t="shared" si="119"/>
        <v>1.4990218774976456E-6</v>
      </c>
      <c r="J1521" s="229">
        <f t="shared" si="116"/>
        <v>1.3849296568214603E-5</v>
      </c>
    </row>
    <row r="1522" spans="1:10">
      <c r="A1522" s="30" t="s">
        <v>264</v>
      </c>
      <c r="B1522" s="63">
        <v>188.8</v>
      </c>
      <c r="C1522" s="219">
        <v>44936</v>
      </c>
      <c r="D1522" s="49">
        <v>44936.522916666669</v>
      </c>
      <c r="E1522" s="219">
        <v>44945</v>
      </c>
      <c r="F1522" s="273">
        <f t="shared" si="117"/>
        <v>0.76145833333430346</v>
      </c>
      <c r="G1522" s="273">
        <f t="shared" si="118"/>
        <v>8.4770833333313931</v>
      </c>
      <c r="H1522" s="273">
        <f t="shared" si="115"/>
        <v>9.2385416666656965</v>
      </c>
      <c r="I1522" s="77">
        <f t="shared" si="119"/>
        <v>1.7611408243407312E-5</v>
      </c>
      <c r="J1522" s="229">
        <f t="shared" si="116"/>
        <v>1.6270372886537817E-4</v>
      </c>
    </row>
    <row r="1523" spans="1:10">
      <c r="A1523" s="30" t="s">
        <v>264</v>
      </c>
      <c r="B1523" s="63">
        <v>187.58</v>
      </c>
      <c r="C1523" s="219">
        <v>44937</v>
      </c>
      <c r="D1523" s="49">
        <v>44937.393750000003</v>
      </c>
      <c r="E1523" s="219">
        <v>44945</v>
      </c>
      <c r="F1523" s="273">
        <f t="shared" si="117"/>
        <v>0.69687500000145519</v>
      </c>
      <c r="G1523" s="273">
        <f t="shared" si="118"/>
        <v>7.6062499999970896</v>
      </c>
      <c r="H1523" s="273">
        <f t="shared" si="115"/>
        <v>8.3031249999985448</v>
      </c>
      <c r="I1523" s="77">
        <f t="shared" si="119"/>
        <v>1.7497605711325971E-5</v>
      </c>
      <c r="J1523" s="229">
        <f t="shared" si="116"/>
        <v>1.4528480742182799E-4</v>
      </c>
    </row>
    <row r="1524" spans="1:10">
      <c r="A1524" s="30" t="s">
        <v>264</v>
      </c>
      <c r="B1524" s="63">
        <v>24054.35</v>
      </c>
      <c r="C1524" s="219">
        <v>44937</v>
      </c>
      <c r="D1524" s="49">
        <v>44937.512499999997</v>
      </c>
      <c r="E1524" s="219">
        <v>44945</v>
      </c>
      <c r="F1524" s="273">
        <f t="shared" si="117"/>
        <v>0.75624999999854481</v>
      </c>
      <c r="G1524" s="273">
        <f t="shared" si="118"/>
        <v>7.4875000000029104</v>
      </c>
      <c r="H1524" s="273">
        <f t="shared" si="115"/>
        <v>8.2437500000014552</v>
      </c>
      <c r="I1524" s="77">
        <f t="shared" si="119"/>
        <v>2.2438081455498126E-3</v>
      </c>
      <c r="J1524" s="229">
        <f t="shared" si="116"/>
        <v>1.8497393399879533E-2</v>
      </c>
    </row>
    <row r="1525" spans="1:10">
      <c r="A1525" s="30" t="s">
        <v>264</v>
      </c>
      <c r="B1525" s="63">
        <v>29.21</v>
      </c>
      <c r="C1525" s="219">
        <v>44937</v>
      </c>
      <c r="D1525" s="49">
        <v>44937.512499999997</v>
      </c>
      <c r="E1525" s="219">
        <v>44945</v>
      </c>
      <c r="F1525" s="273">
        <f t="shared" si="117"/>
        <v>0.75624999999854481</v>
      </c>
      <c r="G1525" s="273">
        <f t="shared" si="118"/>
        <v>7.4875000000029104</v>
      </c>
      <c r="H1525" s="273">
        <f t="shared" si="115"/>
        <v>8.2437500000014552</v>
      </c>
      <c r="I1525" s="77">
        <f t="shared" si="119"/>
        <v>2.7247311164720741E-6</v>
      </c>
      <c r="J1525" s="229">
        <f t="shared" si="116"/>
        <v>2.2462002141420626E-5</v>
      </c>
    </row>
    <row r="1526" spans="1:10">
      <c r="A1526" s="30" t="s">
        <v>265</v>
      </c>
      <c r="B1526" s="63">
        <v>183.2</v>
      </c>
      <c r="C1526" s="219">
        <v>44937</v>
      </c>
      <c r="D1526" s="49">
        <v>44937.388888888891</v>
      </c>
      <c r="E1526" s="219">
        <v>44946</v>
      </c>
      <c r="F1526" s="273">
        <f t="shared" si="117"/>
        <v>0.69444444444525288</v>
      </c>
      <c r="G1526" s="273">
        <f t="shared" si="118"/>
        <v>8.6111111111094942</v>
      </c>
      <c r="H1526" s="273">
        <f t="shared" si="115"/>
        <v>9.3055555555547471</v>
      </c>
      <c r="I1526" s="77">
        <f t="shared" si="119"/>
        <v>1.7089035965001161E-5</v>
      </c>
      <c r="J1526" s="229">
        <f t="shared" si="116"/>
        <v>1.5902297356319145E-4</v>
      </c>
    </row>
    <row r="1527" spans="1:10">
      <c r="A1527" s="30" t="s">
        <v>265</v>
      </c>
      <c r="B1527" s="63">
        <v>28.76</v>
      </c>
      <c r="C1527" s="219">
        <v>44937</v>
      </c>
      <c r="D1527" s="49">
        <v>44937.388888888891</v>
      </c>
      <c r="E1527" s="219">
        <v>44946</v>
      </c>
      <c r="F1527" s="273">
        <f t="shared" si="117"/>
        <v>0.69444444444525288</v>
      </c>
      <c r="G1527" s="273">
        <f t="shared" si="118"/>
        <v>8.6111111111094942</v>
      </c>
      <c r="H1527" s="273">
        <f t="shared" si="115"/>
        <v>9.3055555555547471</v>
      </c>
      <c r="I1527" s="77">
        <f t="shared" si="119"/>
        <v>2.68275477267158E-6</v>
      </c>
      <c r="J1527" s="229">
        <f t="shared" si="116"/>
        <v>2.4964523579025035E-5</v>
      </c>
    </row>
    <row r="1528" spans="1:10">
      <c r="A1528" s="30" t="s">
        <v>265</v>
      </c>
      <c r="B1528" s="63">
        <v>183.15</v>
      </c>
      <c r="C1528" s="219">
        <v>44937</v>
      </c>
      <c r="D1528" s="49">
        <v>44937.38958333333</v>
      </c>
      <c r="E1528" s="219">
        <v>44946</v>
      </c>
      <c r="F1528" s="273">
        <f t="shared" si="117"/>
        <v>0.69479166666496894</v>
      </c>
      <c r="G1528" s="273">
        <f t="shared" si="118"/>
        <v>8.6104166666700621</v>
      </c>
      <c r="H1528" s="273">
        <f t="shared" si="115"/>
        <v>9.3052083333350311</v>
      </c>
      <c r="I1528" s="77">
        <f t="shared" si="119"/>
        <v>1.7084371926801105E-5</v>
      </c>
      <c r="J1528" s="229">
        <f t="shared" si="116"/>
        <v>1.5897364002306471E-4</v>
      </c>
    </row>
    <row r="1529" spans="1:10">
      <c r="A1529" s="30" t="s">
        <v>265</v>
      </c>
      <c r="B1529" s="63">
        <v>28.75</v>
      </c>
      <c r="C1529" s="219">
        <v>44937</v>
      </c>
      <c r="D1529" s="49">
        <v>44937.38958333333</v>
      </c>
      <c r="E1529" s="219">
        <v>44946</v>
      </c>
      <c r="F1529" s="273">
        <f t="shared" si="117"/>
        <v>0.69479166666496894</v>
      </c>
      <c r="G1529" s="273">
        <f t="shared" si="118"/>
        <v>8.6104166666700621</v>
      </c>
      <c r="H1529" s="273">
        <f t="shared" si="115"/>
        <v>9.3052083333350311</v>
      </c>
      <c r="I1529" s="77">
        <f t="shared" si="119"/>
        <v>2.6818219650315688E-6</v>
      </c>
      <c r="J1529" s="229">
        <f t="shared" si="116"/>
        <v>2.4954912097532683E-5</v>
      </c>
    </row>
    <row r="1530" spans="1:10">
      <c r="A1530" s="30" t="s">
        <v>265</v>
      </c>
      <c r="B1530" s="63">
        <v>15.77</v>
      </c>
      <c r="C1530" s="219">
        <v>44937</v>
      </c>
      <c r="D1530" s="49">
        <v>44937.390277777777</v>
      </c>
      <c r="E1530" s="219">
        <v>44946</v>
      </c>
      <c r="F1530" s="273">
        <f t="shared" si="117"/>
        <v>0.69513888888832298</v>
      </c>
      <c r="G1530" s="273">
        <f t="shared" si="118"/>
        <v>8.609722222223354</v>
      </c>
      <c r="H1530" s="273">
        <f t="shared" si="115"/>
        <v>9.304861111111677</v>
      </c>
      <c r="I1530" s="77">
        <f t="shared" si="119"/>
        <v>1.4710376482973161E-6</v>
      </c>
      <c r="J1530" s="229">
        <f t="shared" si="116"/>
        <v>1.3687801006622873E-5</v>
      </c>
    </row>
    <row r="1531" spans="1:10">
      <c r="A1531" s="30" t="s">
        <v>264</v>
      </c>
      <c r="B1531" s="63">
        <v>68.930000000000007</v>
      </c>
      <c r="C1531" s="219">
        <v>44935</v>
      </c>
      <c r="D1531" s="49">
        <v>44935.630555555559</v>
      </c>
      <c r="E1531" s="219">
        <v>44946</v>
      </c>
      <c r="F1531" s="273">
        <f t="shared" si="117"/>
        <v>0.81527777777955635</v>
      </c>
      <c r="G1531" s="273">
        <f t="shared" si="118"/>
        <v>10.369444444440887</v>
      </c>
      <c r="H1531" s="273">
        <f t="shared" ref="H1531:H1594" si="120">SUM(F1531:G1531)</f>
        <v>11.184722222220444</v>
      </c>
      <c r="I1531" s="77">
        <f t="shared" si="119"/>
        <v>6.429843062595689E-6</v>
      </c>
      <c r="J1531" s="229">
        <f t="shared" ref="J1531:J1594" si="121">+H1531*I1531</f>
        <v>7.1916008587603956E-5</v>
      </c>
    </row>
    <row r="1532" spans="1:10">
      <c r="A1532" s="30" t="s">
        <v>264</v>
      </c>
      <c r="B1532" s="63">
        <v>68.989999999999995</v>
      </c>
      <c r="C1532" s="219">
        <v>44936</v>
      </c>
      <c r="D1532" s="49">
        <v>44936.520138888889</v>
      </c>
      <c r="E1532" s="219">
        <v>44946</v>
      </c>
      <c r="F1532" s="273">
        <f t="shared" ref="F1532:F1595" si="122">(D1532-C1532+1)/2</f>
        <v>0.76006944444452529</v>
      </c>
      <c r="G1532" s="273">
        <f t="shared" ref="G1532:G1595" si="123">E1532-D1532</f>
        <v>9.4798611111109494</v>
      </c>
      <c r="H1532" s="273">
        <f t="shared" si="120"/>
        <v>10.239930555555475</v>
      </c>
      <c r="I1532" s="77">
        <f t="shared" si="119"/>
        <v>6.4354399084357533E-6</v>
      </c>
      <c r="J1532" s="229">
        <f t="shared" si="121"/>
        <v>6.5898457756832397E-5</v>
      </c>
    </row>
    <row r="1533" spans="1:10">
      <c r="A1533" s="30" t="s">
        <v>264</v>
      </c>
      <c r="B1533" s="63">
        <v>68.45</v>
      </c>
      <c r="C1533" s="219">
        <v>44936</v>
      </c>
      <c r="D1533" s="49">
        <v>44936.521527777775</v>
      </c>
      <c r="E1533" s="219">
        <v>44946</v>
      </c>
      <c r="F1533" s="273">
        <f t="shared" si="122"/>
        <v>0.76076388888759539</v>
      </c>
      <c r="G1533" s="273">
        <f t="shared" si="123"/>
        <v>9.4784722222248092</v>
      </c>
      <c r="H1533" s="273">
        <f t="shared" si="120"/>
        <v>10.239236111112405</v>
      </c>
      <c r="I1533" s="77">
        <f t="shared" si="119"/>
        <v>6.3850682958751612E-6</v>
      </c>
      <c r="J1533" s="229">
        <f t="shared" si="121"/>
        <v>6.5378221867043898E-5</v>
      </c>
    </row>
    <row r="1534" spans="1:10">
      <c r="A1534" s="30" t="s">
        <v>264</v>
      </c>
      <c r="B1534" s="63">
        <v>68.8</v>
      </c>
      <c r="C1534" s="219">
        <v>44936</v>
      </c>
      <c r="D1534" s="49">
        <v>44936.522916666669</v>
      </c>
      <c r="E1534" s="219">
        <v>44946</v>
      </c>
      <c r="F1534" s="273">
        <f t="shared" si="122"/>
        <v>0.76145833333430346</v>
      </c>
      <c r="G1534" s="273">
        <f t="shared" si="123"/>
        <v>9.4770833333313931</v>
      </c>
      <c r="H1534" s="273">
        <f t="shared" si="120"/>
        <v>10.238541666665697</v>
      </c>
      <c r="I1534" s="77">
        <f t="shared" si="119"/>
        <v>6.4177165632755454E-6</v>
      </c>
      <c r="J1534" s="229">
        <f t="shared" si="121"/>
        <v>6.5708058437947246E-5</v>
      </c>
    </row>
    <row r="1535" spans="1:10">
      <c r="A1535" s="30" t="s">
        <v>264</v>
      </c>
      <c r="B1535" s="63">
        <v>68.78</v>
      </c>
      <c r="C1535" s="219">
        <v>44937</v>
      </c>
      <c r="D1535" s="49">
        <v>44937.390972222223</v>
      </c>
      <c r="E1535" s="219">
        <v>44946</v>
      </c>
      <c r="F1535" s="273">
        <f t="shared" si="122"/>
        <v>0.69548611111167702</v>
      </c>
      <c r="G1535" s="273">
        <f t="shared" si="123"/>
        <v>8.609027777776646</v>
      </c>
      <c r="H1535" s="273">
        <f t="shared" si="120"/>
        <v>9.304513888888323</v>
      </c>
      <c r="I1535" s="77">
        <f t="shared" si="119"/>
        <v>6.4158509479955236E-6</v>
      </c>
      <c r="J1535" s="229">
        <f t="shared" si="121"/>
        <v>5.9696374254661664E-5</v>
      </c>
    </row>
    <row r="1536" spans="1:10">
      <c r="A1536" s="30" t="s">
        <v>264</v>
      </c>
      <c r="B1536" s="63">
        <v>68.66</v>
      </c>
      <c r="C1536" s="219">
        <v>44927</v>
      </c>
      <c r="D1536" s="49">
        <v>44927.538194444445</v>
      </c>
      <c r="E1536" s="219">
        <v>44946</v>
      </c>
      <c r="F1536" s="273">
        <f t="shared" si="122"/>
        <v>0.76909722222262644</v>
      </c>
      <c r="G1536" s="273">
        <f t="shared" si="123"/>
        <v>18.461805555554747</v>
      </c>
      <c r="H1536" s="273">
        <f t="shared" si="120"/>
        <v>19.230902777777374</v>
      </c>
      <c r="I1536" s="77">
        <f t="shared" si="119"/>
        <v>6.4046572563153908E-6</v>
      </c>
      <c r="J1536" s="229">
        <f t="shared" si="121"/>
        <v>1.2316734102118767E-4</v>
      </c>
    </row>
    <row r="1537" spans="1:10">
      <c r="A1537" s="30" t="s">
        <v>264</v>
      </c>
      <c r="B1537" s="63">
        <v>68.7</v>
      </c>
      <c r="C1537" s="219">
        <v>44928</v>
      </c>
      <c r="D1537" s="49">
        <v>44928.606249999997</v>
      </c>
      <c r="E1537" s="219">
        <v>44946</v>
      </c>
      <c r="F1537" s="273">
        <f t="shared" si="122"/>
        <v>0.80312499999854481</v>
      </c>
      <c r="G1537" s="273">
        <f t="shared" si="123"/>
        <v>17.39375000000291</v>
      </c>
      <c r="H1537" s="273">
        <f t="shared" si="120"/>
        <v>18.196875000001455</v>
      </c>
      <c r="I1537" s="77">
        <f t="shared" si="119"/>
        <v>6.4083884868754359E-6</v>
      </c>
      <c r="J1537" s="229">
        <f t="shared" si="121"/>
        <v>1.1661264424712077E-4</v>
      </c>
    </row>
    <row r="1538" spans="1:10">
      <c r="A1538" s="30" t="s">
        <v>264</v>
      </c>
      <c r="B1538" s="63">
        <v>68.61</v>
      </c>
      <c r="C1538" s="219">
        <v>44929</v>
      </c>
      <c r="D1538" s="49">
        <v>44929.460416666669</v>
      </c>
      <c r="E1538" s="219">
        <v>44946</v>
      </c>
      <c r="F1538" s="273">
        <f t="shared" si="122"/>
        <v>0.73020833333430346</v>
      </c>
      <c r="G1538" s="273">
        <f t="shared" si="123"/>
        <v>16.539583333331393</v>
      </c>
      <c r="H1538" s="273">
        <f t="shared" si="120"/>
        <v>17.269791666665697</v>
      </c>
      <c r="I1538" s="77">
        <f t="shared" si="119"/>
        <v>6.3999932181153365E-6</v>
      </c>
      <c r="J1538" s="229">
        <f t="shared" si="121"/>
        <v>1.1052654954492521E-4</v>
      </c>
    </row>
    <row r="1539" spans="1:10">
      <c r="A1539" s="30" t="s">
        <v>264</v>
      </c>
      <c r="B1539" s="63">
        <v>68.599999999999994</v>
      </c>
      <c r="C1539" s="219">
        <v>44930</v>
      </c>
      <c r="D1539" s="49">
        <v>44930.570833333331</v>
      </c>
      <c r="E1539" s="219">
        <v>44946</v>
      </c>
      <c r="F1539" s="273">
        <f t="shared" si="122"/>
        <v>0.78541666666569654</v>
      </c>
      <c r="G1539" s="273">
        <f t="shared" si="123"/>
        <v>15.429166666668607</v>
      </c>
      <c r="H1539" s="273">
        <f t="shared" si="120"/>
        <v>16.214583333334303</v>
      </c>
      <c r="I1539" s="77">
        <f t="shared" si="119"/>
        <v>6.3990604104753248E-6</v>
      </c>
      <c r="J1539" s="229">
        <f t="shared" si="121"/>
        <v>1.0375809828069256E-4</v>
      </c>
    </row>
    <row r="1540" spans="1:10">
      <c r="A1540" s="30" t="s">
        <v>264</v>
      </c>
      <c r="B1540" s="63">
        <v>68.650000000000006</v>
      </c>
      <c r="C1540" s="219">
        <v>44930</v>
      </c>
      <c r="D1540" s="49">
        <v>44930.572916666664</v>
      </c>
      <c r="E1540" s="219">
        <v>44946</v>
      </c>
      <c r="F1540" s="273">
        <f t="shared" si="122"/>
        <v>0.78645833333212067</v>
      </c>
      <c r="G1540" s="273">
        <f t="shared" si="123"/>
        <v>15.427083333335759</v>
      </c>
      <c r="H1540" s="273">
        <f t="shared" si="120"/>
        <v>16.213541666667879</v>
      </c>
      <c r="I1540" s="77">
        <f t="shared" si="119"/>
        <v>6.4037244486753808E-6</v>
      </c>
      <c r="J1540" s="229">
        <f t="shared" si="121"/>
        <v>1.0382705317045807E-4</v>
      </c>
    </row>
    <row r="1541" spans="1:10">
      <c r="A1541" s="30" t="s">
        <v>264</v>
      </c>
      <c r="B1541" s="63">
        <v>68.48</v>
      </c>
      <c r="C1541" s="219">
        <v>44930</v>
      </c>
      <c r="D1541" s="49">
        <v>44930.575694444444</v>
      </c>
      <c r="E1541" s="219">
        <v>44946</v>
      </c>
      <c r="F1541" s="273">
        <f t="shared" si="122"/>
        <v>0.78784722222189885</v>
      </c>
      <c r="G1541" s="273">
        <f t="shared" si="123"/>
        <v>15.424305555556202</v>
      </c>
      <c r="H1541" s="273">
        <f t="shared" si="120"/>
        <v>16.212152777778101</v>
      </c>
      <c r="I1541" s="77">
        <f t="shared" si="119"/>
        <v>6.3878667187951946E-6</v>
      </c>
      <c r="J1541" s="229">
        <f t="shared" si="121"/>
        <v>1.035610711691918E-4</v>
      </c>
    </row>
    <row r="1542" spans="1:10">
      <c r="A1542" s="30" t="s">
        <v>264</v>
      </c>
      <c r="B1542" s="63">
        <v>10.96</v>
      </c>
      <c r="C1542" s="219">
        <v>44931</v>
      </c>
      <c r="D1542" s="49">
        <v>44931.584027777775</v>
      </c>
      <c r="E1542" s="219">
        <v>44946</v>
      </c>
      <c r="F1542" s="273">
        <f t="shared" si="122"/>
        <v>0.79201388888759539</v>
      </c>
      <c r="G1542" s="273">
        <f t="shared" si="123"/>
        <v>14.415972222224809</v>
      </c>
      <c r="H1542" s="273">
        <f t="shared" si="120"/>
        <v>15.207986111112405</v>
      </c>
      <c r="I1542" s="77">
        <f t="shared" si="119"/>
        <v>1.0223571734520347E-6</v>
      </c>
      <c r="J1542" s="229">
        <f t="shared" si="121"/>
        <v>1.5547993694454678E-5</v>
      </c>
    </row>
    <row r="1543" spans="1:10">
      <c r="A1543" s="30" t="s">
        <v>264</v>
      </c>
      <c r="B1543" s="63">
        <v>68.42</v>
      </c>
      <c r="C1543" s="219">
        <v>44931</v>
      </c>
      <c r="D1543" s="49">
        <v>44931.586805555555</v>
      </c>
      <c r="E1543" s="219">
        <v>44946</v>
      </c>
      <c r="F1543" s="273">
        <f t="shared" si="122"/>
        <v>0.79340277777737356</v>
      </c>
      <c r="G1543" s="273">
        <f t="shared" si="123"/>
        <v>14.413194444445253</v>
      </c>
      <c r="H1543" s="273">
        <f t="shared" si="120"/>
        <v>15.206597222222626</v>
      </c>
      <c r="I1543" s="77">
        <f t="shared" si="119"/>
        <v>6.3822698729551286E-6</v>
      </c>
      <c r="J1543" s="229">
        <f t="shared" si="121"/>
        <v>9.705260732155461E-5</v>
      </c>
    </row>
    <row r="1544" spans="1:10">
      <c r="A1544" s="30" t="s">
        <v>264</v>
      </c>
      <c r="B1544" s="63">
        <v>68.87</v>
      </c>
      <c r="C1544" s="219">
        <v>44931</v>
      </c>
      <c r="D1544" s="49">
        <v>44931.59375</v>
      </c>
      <c r="E1544" s="219">
        <v>44946</v>
      </c>
      <c r="F1544" s="273">
        <f t="shared" si="122"/>
        <v>0.796875</v>
      </c>
      <c r="G1544" s="273">
        <f t="shared" si="123"/>
        <v>14.40625</v>
      </c>
      <c r="H1544" s="273">
        <f t="shared" si="120"/>
        <v>15.203125</v>
      </c>
      <c r="I1544" s="77">
        <f t="shared" si="119"/>
        <v>6.4242462167556222E-6</v>
      </c>
      <c r="J1544" s="229">
        <f t="shared" si="121"/>
        <v>9.7668618264112813E-5</v>
      </c>
    </row>
    <row r="1545" spans="1:10">
      <c r="A1545" s="30" t="s">
        <v>264</v>
      </c>
      <c r="B1545" s="63">
        <v>69.73</v>
      </c>
      <c r="C1545" s="219">
        <v>44931</v>
      </c>
      <c r="D1545" s="49">
        <v>44931.595138888886</v>
      </c>
      <c r="E1545" s="219">
        <v>44946</v>
      </c>
      <c r="F1545" s="273">
        <f t="shared" si="122"/>
        <v>0.7975694444430701</v>
      </c>
      <c r="G1545" s="273">
        <f t="shared" si="123"/>
        <v>14.40486111111386</v>
      </c>
      <c r="H1545" s="273">
        <f t="shared" si="120"/>
        <v>15.20243055555693</v>
      </c>
      <c r="I1545" s="77">
        <f t="shared" si="119"/>
        <v>6.5044676737965668E-6</v>
      </c>
      <c r="J1545" s="229">
        <f t="shared" si="121"/>
        <v>9.8883718111757228E-5</v>
      </c>
    </row>
    <row r="1546" spans="1:10">
      <c r="A1546" s="30" t="s">
        <v>264</v>
      </c>
      <c r="B1546" s="63">
        <v>70.66</v>
      </c>
      <c r="C1546" s="219">
        <v>44931</v>
      </c>
      <c r="D1546" s="49">
        <v>44931.595833333333</v>
      </c>
      <c r="E1546" s="219">
        <v>44946</v>
      </c>
      <c r="F1546" s="273">
        <f t="shared" si="122"/>
        <v>0.79791666666642413</v>
      </c>
      <c r="G1546" s="273">
        <f t="shared" si="123"/>
        <v>14.404166666667152</v>
      </c>
      <c r="H1546" s="273">
        <f t="shared" si="120"/>
        <v>15.202083333333576</v>
      </c>
      <c r="I1546" s="77">
        <f t="shared" ref="I1546:I1609" si="124">+B1546/B$3693</f>
        <v>6.5912187843175874E-6</v>
      </c>
      <c r="J1546" s="229">
        <f t="shared" si="121"/>
        <v>1.0020025722742959E-4</v>
      </c>
    </row>
    <row r="1547" spans="1:10">
      <c r="A1547" s="30" t="s">
        <v>264</v>
      </c>
      <c r="B1547" s="63">
        <v>68.290000000000006</v>
      </c>
      <c r="C1547" s="219">
        <v>44932</v>
      </c>
      <c r="D1547" s="49">
        <v>44932.598611111112</v>
      </c>
      <c r="E1547" s="219">
        <v>44946</v>
      </c>
      <c r="F1547" s="273">
        <f t="shared" si="122"/>
        <v>0.79930555555620231</v>
      </c>
      <c r="G1547" s="273">
        <f t="shared" si="123"/>
        <v>13.401388888887595</v>
      </c>
      <c r="H1547" s="273">
        <f t="shared" si="120"/>
        <v>14.200694444443798</v>
      </c>
      <c r="I1547" s="77">
        <f t="shared" si="124"/>
        <v>6.3701433736349858E-6</v>
      </c>
      <c r="J1547" s="229">
        <f t="shared" si="121"/>
        <v>9.0460459616288819E-5</v>
      </c>
    </row>
    <row r="1548" spans="1:10">
      <c r="A1548" s="30" t="s">
        <v>264</v>
      </c>
      <c r="B1548" s="63">
        <v>68.42</v>
      </c>
      <c r="C1548" s="219">
        <v>44932</v>
      </c>
      <c r="D1548" s="49">
        <v>44932.613194444442</v>
      </c>
      <c r="E1548" s="219">
        <v>44946</v>
      </c>
      <c r="F1548" s="273">
        <f t="shared" si="122"/>
        <v>0.80659722222117125</v>
      </c>
      <c r="G1548" s="273">
        <f t="shared" si="123"/>
        <v>13.386805555557657</v>
      </c>
      <c r="H1548" s="273">
        <f t="shared" si="120"/>
        <v>14.193402777778829</v>
      </c>
      <c r="I1548" s="77">
        <f t="shared" si="124"/>
        <v>6.3822698729551286E-6</v>
      </c>
      <c r="J1548" s="229">
        <f t="shared" si="121"/>
        <v>9.0586126943335458E-5</v>
      </c>
    </row>
    <row r="1549" spans="1:10">
      <c r="A1549" s="30" t="s">
        <v>264</v>
      </c>
      <c r="B1549" s="63">
        <v>68.89</v>
      </c>
      <c r="C1549" s="219">
        <v>44932</v>
      </c>
      <c r="D1549" s="49">
        <v>44932.615972222222</v>
      </c>
      <c r="E1549" s="219">
        <v>44946</v>
      </c>
      <c r="F1549" s="273">
        <f t="shared" si="122"/>
        <v>0.80798611111094942</v>
      </c>
      <c r="G1549" s="273">
        <f t="shared" si="123"/>
        <v>13.384027777778101</v>
      </c>
      <c r="H1549" s="273">
        <f t="shared" si="120"/>
        <v>14.192013888889051</v>
      </c>
      <c r="I1549" s="77">
        <f t="shared" si="124"/>
        <v>6.4261118320356439E-6</v>
      </c>
      <c r="J1549" s="229">
        <f t="shared" si="121"/>
        <v>9.1199468371804115E-5</v>
      </c>
    </row>
    <row r="1550" spans="1:10">
      <c r="A1550" s="30" t="s">
        <v>265</v>
      </c>
      <c r="B1550" s="63">
        <v>28.69</v>
      </c>
      <c r="C1550" s="219">
        <v>44938</v>
      </c>
      <c r="D1550" s="49">
        <v>44938.461805555555</v>
      </c>
      <c r="E1550" s="219">
        <v>44949</v>
      </c>
      <c r="F1550" s="273">
        <f t="shared" si="122"/>
        <v>0.73090277777737356</v>
      </c>
      <c r="G1550" s="273">
        <f t="shared" si="123"/>
        <v>10.538194444445253</v>
      </c>
      <c r="H1550" s="273">
        <f t="shared" si="120"/>
        <v>11.269097222222626</v>
      </c>
      <c r="I1550" s="77">
        <f t="shared" si="124"/>
        <v>2.6762251191915028E-6</v>
      </c>
      <c r="J1550" s="229">
        <f t="shared" si="121"/>
        <v>3.0158641056723382E-5</v>
      </c>
    </row>
    <row r="1551" spans="1:10">
      <c r="A1551" s="30" t="s">
        <v>265</v>
      </c>
      <c r="B1551" s="63">
        <v>25167.78</v>
      </c>
      <c r="C1551" s="219">
        <v>44938</v>
      </c>
      <c r="D1551" s="49">
        <v>44938.461111111108</v>
      </c>
      <c r="E1551" s="219">
        <v>44949</v>
      </c>
      <c r="F1551" s="273">
        <f t="shared" si="122"/>
        <v>0.73055555555401952</v>
      </c>
      <c r="G1551" s="273">
        <f t="shared" si="123"/>
        <v>10.538888888891961</v>
      </c>
      <c r="H1551" s="273">
        <f t="shared" si="120"/>
        <v>11.26944444444598</v>
      </c>
      <c r="I1551" s="77">
        <f t="shared" si="124"/>
        <v>2.3476697466115553E-3</v>
      </c>
      <c r="J1551" s="229">
        <f t="shared" si="121"/>
        <v>2.6456933783345495E-2</v>
      </c>
    </row>
    <row r="1552" spans="1:10">
      <c r="A1552" s="30" t="s">
        <v>265</v>
      </c>
      <c r="B1552" s="63">
        <v>25439.17</v>
      </c>
      <c r="C1552" s="219">
        <v>44939</v>
      </c>
      <c r="D1552" s="49">
        <v>44939.462500000001</v>
      </c>
      <c r="E1552" s="219">
        <v>44949</v>
      </c>
      <c r="F1552" s="273">
        <f t="shared" si="122"/>
        <v>0.7312500000007276</v>
      </c>
      <c r="G1552" s="273">
        <f t="shared" si="123"/>
        <v>9.5374999999985448</v>
      </c>
      <c r="H1552" s="273">
        <f t="shared" si="120"/>
        <v>10.268749999999272</v>
      </c>
      <c r="I1552" s="77">
        <f t="shared" si="124"/>
        <v>2.3729852131538129E-3</v>
      </c>
      <c r="J1552" s="229">
        <f t="shared" si="121"/>
        <v>2.4367591907571491E-2</v>
      </c>
    </row>
    <row r="1553" spans="1:10">
      <c r="A1553" s="30" t="s">
        <v>265</v>
      </c>
      <c r="B1553" s="63">
        <v>182.9</v>
      </c>
      <c r="C1553" s="219">
        <v>44939</v>
      </c>
      <c r="D1553" s="49">
        <v>44939.462500000001</v>
      </c>
      <c r="E1553" s="219">
        <v>44949</v>
      </c>
      <c r="F1553" s="273">
        <f t="shared" si="122"/>
        <v>0.7312500000007276</v>
      </c>
      <c r="G1553" s="273">
        <f t="shared" si="123"/>
        <v>9.5374999999985448</v>
      </c>
      <c r="H1553" s="273">
        <f t="shared" si="120"/>
        <v>10.268749999999272</v>
      </c>
      <c r="I1553" s="77">
        <f t="shared" si="124"/>
        <v>1.7061051735800832E-5</v>
      </c>
      <c r="J1553" s="229">
        <f t="shared" si="121"/>
        <v>1.7519567501199238E-4</v>
      </c>
    </row>
    <row r="1554" spans="1:10">
      <c r="A1554" s="30" t="s">
        <v>265</v>
      </c>
      <c r="B1554" s="63">
        <v>25414.98</v>
      </c>
      <c r="C1554" s="219">
        <v>44939</v>
      </c>
      <c r="D1554" s="49">
        <v>44939.463888888888</v>
      </c>
      <c r="E1554" s="219">
        <v>44949</v>
      </c>
      <c r="F1554" s="273">
        <f t="shared" si="122"/>
        <v>0.73194444444379769</v>
      </c>
      <c r="G1554" s="273">
        <f t="shared" si="123"/>
        <v>9.5361111111124046</v>
      </c>
      <c r="H1554" s="273">
        <f t="shared" si="120"/>
        <v>10.268055555556202</v>
      </c>
      <c r="I1554" s="77">
        <f t="shared" si="124"/>
        <v>2.3707287514726266E-3</v>
      </c>
      <c r="J1554" s="229">
        <f t="shared" si="121"/>
        <v>2.4342774527275322E-2</v>
      </c>
    </row>
    <row r="1555" spans="1:10">
      <c r="A1555" s="30" t="s">
        <v>265</v>
      </c>
      <c r="B1555" s="63">
        <v>182.72</v>
      </c>
      <c r="C1555" s="219">
        <v>44939</v>
      </c>
      <c r="D1555" s="49">
        <v>44939.463888888888</v>
      </c>
      <c r="E1555" s="219">
        <v>44949</v>
      </c>
      <c r="F1555" s="273">
        <f t="shared" si="122"/>
        <v>0.73194444444379769</v>
      </c>
      <c r="G1555" s="273">
        <f t="shared" si="123"/>
        <v>9.5361111111124046</v>
      </c>
      <c r="H1555" s="273">
        <f t="shared" si="120"/>
        <v>10.268055555556202</v>
      </c>
      <c r="I1555" s="77">
        <f t="shared" si="124"/>
        <v>1.7044261198280634E-5</v>
      </c>
      <c r="J1555" s="229">
        <f t="shared" si="121"/>
        <v>1.7501142088735647E-4</v>
      </c>
    </row>
    <row r="1556" spans="1:10">
      <c r="A1556" s="30" t="s">
        <v>265</v>
      </c>
      <c r="B1556" s="63">
        <v>7.36</v>
      </c>
      <c r="C1556" s="219">
        <v>44939</v>
      </c>
      <c r="D1556" s="49">
        <v>44939.464583333334</v>
      </c>
      <c r="E1556" s="219">
        <v>44949</v>
      </c>
      <c r="F1556" s="273">
        <f t="shared" si="122"/>
        <v>0.73229166666715173</v>
      </c>
      <c r="G1556" s="273">
        <f t="shared" si="123"/>
        <v>9.5354166666656965</v>
      </c>
      <c r="H1556" s="273">
        <f t="shared" si="120"/>
        <v>10.267708333332848</v>
      </c>
      <c r="I1556" s="77">
        <f t="shared" si="124"/>
        <v>6.8654642304808157E-7</v>
      </c>
      <c r="J1556" s="229">
        <f t="shared" si="121"/>
        <v>7.0492584291506459E-6</v>
      </c>
    </row>
    <row r="1557" spans="1:10">
      <c r="A1557" s="30" t="s">
        <v>265</v>
      </c>
      <c r="B1557" s="63">
        <v>183.05</v>
      </c>
      <c r="C1557" s="219">
        <v>44940</v>
      </c>
      <c r="D1557" s="49">
        <v>44940.465277777781</v>
      </c>
      <c r="E1557" s="219">
        <v>44949</v>
      </c>
      <c r="F1557" s="273">
        <f t="shared" si="122"/>
        <v>0.73263888889050577</v>
      </c>
      <c r="G1557" s="273">
        <f t="shared" si="123"/>
        <v>8.5347222222189885</v>
      </c>
      <c r="H1557" s="273">
        <f t="shared" si="120"/>
        <v>9.2673611111094942</v>
      </c>
      <c r="I1557" s="77">
        <f t="shared" si="124"/>
        <v>1.7075043850400997E-5</v>
      </c>
      <c r="J1557" s="229">
        <f t="shared" si="121"/>
        <v>1.5824059734969551E-4</v>
      </c>
    </row>
    <row r="1558" spans="1:10">
      <c r="A1558" s="30" t="s">
        <v>264</v>
      </c>
      <c r="B1558" s="63">
        <v>15.93</v>
      </c>
      <c r="C1558" s="219">
        <v>44938</v>
      </c>
      <c r="D1558" s="49">
        <v>44938.539583333331</v>
      </c>
      <c r="E1558" s="219">
        <v>44950</v>
      </c>
      <c r="F1558" s="273">
        <f t="shared" si="122"/>
        <v>0.76979166666569654</v>
      </c>
      <c r="G1558" s="273">
        <f t="shared" si="123"/>
        <v>11.460416666668607</v>
      </c>
      <c r="H1558" s="273">
        <f t="shared" si="120"/>
        <v>12.230208333334303</v>
      </c>
      <c r="I1558" s="77">
        <f t="shared" si="124"/>
        <v>1.4859625705374917E-6</v>
      </c>
      <c r="J1558" s="229">
        <f t="shared" si="121"/>
        <v>1.8173631813210495E-5</v>
      </c>
    </row>
    <row r="1559" spans="1:10">
      <c r="A1559" s="30" t="s">
        <v>264</v>
      </c>
      <c r="B1559" s="63">
        <v>116.82</v>
      </c>
      <c r="C1559" s="219">
        <v>44938</v>
      </c>
      <c r="D1559" s="49">
        <v>44938.552083333336</v>
      </c>
      <c r="E1559" s="219">
        <v>44950</v>
      </c>
      <c r="F1559" s="273">
        <f t="shared" si="122"/>
        <v>0.77604166666787933</v>
      </c>
      <c r="G1559" s="273">
        <f t="shared" si="123"/>
        <v>11.447916666664241</v>
      </c>
      <c r="H1559" s="273">
        <f t="shared" si="120"/>
        <v>12.223958333332121</v>
      </c>
      <c r="I1559" s="77">
        <f t="shared" si="124"/>
        <v>1.0897058850608273E-5</v>
      </c>
      <c r="J1559" s="229">
        <f t="shared" si="121"/>
        <v>1.3320519334570352E-4</v>
      </c>
    </row>
    <row r="1560" spans="1:10">
      <c r="A1560" s="30" t="s">
        <v>264</v>
      </c>
      <c r="B1560" s="63">
        <v>188.53</v>
      </c>
      <c r="C1560" s="219">
        <v>44938</v>
      </c>
      <c r="D1560" s="49">
        <v>44938.552777777775</v>
      </c>
      <c r="E1560" s="219">
        <v>44950</v>
      </c>
      <c r="F1560" s="273">
        <f t="shared" si="122"/>
        <v>0.77638888888759539</v>
      </c>
      <c r="G1560" s="273">
        <f t="shared" si="123"/>
        <v>11.447222222224809</v>
      </c>
      <c r="H1560" s="273">
        <f t="shared" si="120"/>
        <v>12.223611111112405</v>
      </c>
      <c r="I1560" s="77">
        <f t="shared" si="124"/>
        <v>1.7586222437127014E-5</v>
      </c>
      <c r="J1560" s="229">
        <f t="shared" si="121"/>
        <v>2.1496714398496004E-4</v>
      </c>
    </row>
    <row r="1561" spans="1:10">
      <c r="A1561" s="30" t="s">
        <v>264</v>
      </c>
      <c r="B1561" s="63">
        <v>7.55</v>
      </c>
      <c r="C1561" s="219">
        <v>44939</v>
      </c>
      <c r="D1561" s="49">
        <v>44939.575694444444</v>
      </c>
      <c r="E1561" s="219">
        <v>44950</v>
      </c>
      <c r="F1561" s="273">
        <f t="shared" si="122"/>
        <v>0.78784722222189885</v>
      </c>
      <c r="G1561" s="273">
        <f t="shared" si="123"/>
        <v>10.424305555556202</v>
      </c>
      <c r="H1561" s="273">
        <f t="shared" si="120"/>
        <v>11.212152777778101</v>
      </c>
      <c r="I1561" s="77">
        <f t="shared" si="124"/>
        <v>7.0426976820829016E-7</v>
      </c>
      <c r="J1561" s="229">
        <f t="shared" si="121"/>
        <v>7.8963802379217206E-6</v>
      </c>
    </row>
    <row r="1562" spans="1:10">
      <c r="A1562" s="30" t="s">
        <v>264</v>
      </c>
      <c r="B1562" s="63">
        <v>2.5499999999999998</v>
      </c>
      <c r="C1562" s="219">
        <v>44938</v>
      </c>
      <c r="D1562" s="49">
        <v>44938.540972222225</v>
      </c>
      <c r="E1562" s="219">
        <v>44950</v>
      </c>
      <c r="F1562" s="273">
        <f t="shared" si="122"/>
        <v>0.77048611111240461</v>
      </c>
      <c r="G1562" s="273">
        <f t="shared" si="123"/>
        <v>11.459027777775191</v>
      </c>
      <c r="H1562" s="273">
        <f t="shared" si="120"/>
        <v>12.229513888887595</v>
      </c>
      <c r="I1562" s="77">
        <f t="shared" si="124"/>
        <v>2.3786594820279998E-7</v>
      </c>
      <c r="J1562" s="229">
        <f t="shared" si="121"/>
        <v>2.9089849172395598E-6</v>
      </c>
    </row>
    <row r="1563" spans="1:10">
      <c r="A1563" s="30" t="s">
        <v>264</v>
      </c>
      <c r="B1563" s="63">
        <v>63.68</v>
      </c>
      <c r="C1563" s="219">
        <v>44938</v>
      </c>
      <c r="D1563" s="49">
        <v>44938.540972222225</v>
      </c>
      <c r="E1563" s="219">
        <v>44950</v>
      </c>
      <c r="F1563" s="273">
        <f t="shared" si="122"/>
        <v>0.77048611111240461</v>
      </c>
      <c r="G1563" s="273">
        <f t="shared" si="123"/>
        <v>11.459027777775191</v>
      </c>
      <c r="H1563" s="273">
        <f t="shared" si="120"/>
        <v>12.229513888887595</v>
      </c>
      <c r="I1563" s="77">
        <f t="shared" si="124"/>
        <v>5.9401190515899236E-6</v>
      </c>
      <c r="J1563" s="229">
        <f t="shared" si="121"/>
        <v>7.2644768443064786E-5</v>
      </c>
    </row>
    <row r="1564" spans="1:10">
      <c r="A1564" s="30" t="s">
        <v>264</v>
      </c>
      <c r="B1564" s="63">
        <v>116.89</v>
      </c>
      <c r="C1564" s="219">
        <v>44938</v>
      </c>
      <c r="D1564" s="49">
        <v>44938.552777777775</v>
      </c>
      <c r="E1564" s="219">
        <v>44950</v>
      </c>
      <c r="F1564" s="273">
        <f t="shared" si="122"/>
        <v>0.77638888888759539</v>
      </c>
      <c r="G1564" s="273">
        <f t="shared" si="123"/>
        <v>11.447222222224809</v>
      </c>
      <c r="H1564" s="273">
        <f t="shared" si="120"/>
        <v>12.223611111112405</v>
      </c>
      <c r="I1564" s="77">
        <f t="shared" si="124"/>
        <v>1.0903588504088351E-5</v>
      </c>
      <c r="J1564" s="229">
        <f t="shared" si="121"/>
        <v>1.3328122558957186E-4</v>
      </c>
    </row>
    <row r="1565" spans="1:10">
      <c r="A1565" s="30" t="s">
        <v>264</v>
      </c>
      <c r="B1565" s="63">
        <v>29.41</v>
      </c>
      <c r="C1565" s="219">
        <v>44938</v>
      </c>
      <c r="D1565" s="49">
        <v>44938.552777777775</v>
      </c>
      <c r="E1565" s="219">
        <v>44950</v>
      </c>
      <c r="F1565" s="273">
        <f t="shared" si="122"/>
        <v>0.77638888888759539</v>
      </c>
      <c r="G1565" s="273">
        <f t="shared" si="123"/>
        <v>11.447222222224809</v>
      </c>
      <c r="H1565" s="273">
        <f t="shared" si="120"/>
        <v>12.223611111112405</v>
      </c>
      <c r="I1565" s="77">
        <f t="shared" si="124"/>
        <v>2.7433872692722933E-6</v>
      </c>
      <c r="J1565" s="229">
        <f t="shared" si="121"/>
        <v>3.3534099106761122E-5</v>
      </c>
    </row>
    <row r="1566" spans="1:10">
      <c r="A1566" s="30" t="s">
        <v>264</v>
      </c>
      <c r="B1566" s="63">
        <v>116.33</v>
      </c>
      <c r="C1566" s="219">
        <v>44938</v>
      </c>
      <c r="D1566" s="49">
        <v>44938.553472222222</v>
      </c>
      <c r="E1566" s="219">
        <v>44950</v>
      </c>
      <c r="F1566" s="273">
        <f t="shared" si="122"/>
        <v>0.77673611111094942</v>
      </c>
      <c r="G1566" s="273">
        <f t="shared" si="123"/>
        <v>11.446527777778101</v>
      </c>
      <c r="H1566" s="273">
        <f t="shared" si="120"/>
        <v>12.223263888889051</v>
      </c>
      <c r="I1566" s="77">
        <f t="shared" si="124"/>
        <v>1.0851351276247736E-5</v>
      </c>
      <c r="J1566" s="229">
        <f t="shared" si="121"/>
        <v>1.3263893020060906E-4</v>
      </c>
    </row>
    <row r="1567" spans="1:10">
      <c r="A1567" s="30" t="s">
        <v>264</v>
      </c>
      <c r="B1567" s="63">
        <v>16.59</v>
      </c>
      <c r="C1567" s="219">
        <v>44939</v>
      </c>
      <c r="D1567" s="49">
        <v>44939.577777777777</v>
      </c>
      <c r="E1567" s="219">
        <v>44950</v>
      </c>
      <c r="F1567" s="273">
        <f t="shared" si="122"/>
        <v>0.78888888888832298</v>
      </c>
      <c r="G1567" s="273">
        <f t="shared" si="123"/>
        <v>10.422222222223354</v>
      </c>
      <c r="H1567" s="273">
        <f t="shared" si="120"/>
        <v>11.211111111111677</v>
      </c>
      <c r="I1567" s="77">
        <f t="shared" si="124"/>
        <v>1.5475278747782165E-6</v>
      </c>
      <c r="J1567" s="229">
        <f t="shared" si="121"/>
        <v>1.7349506951681103E-5</v>
      </c>
    </row>
    <row r="1568" spans="1:10">
      <c r="A1568" s="30" t="s">
        <v>264</v>
      </c>
      <c r="B1568" s="63">
        <v>9.93</v>
      </c>
      <c r="C1568" s="219">
        <v>44938</v>
      </c>
      <c r="D1568" s="49">
        <v>44938.540972222225</v>
      </c>
      <c r="E1568" s="219">
        <v>44950</v>
      </c>
      <c r="F1568" s="273">
        <f t="shared" si="122"/>
        <v>0.77048611111240461</v>
      </c>
      <c r="G1568" s="273">
        <f t="shared" si="123"/>
        <v>11.459027777775191</v>
      </c>
      <c r="H1568" s="273">
        <f t="shared" si="120"/>
        <v>12.229513888887595</v>
      </c>
      <c r="I1568" s="77">
        <f t="shared" si="124"/>
        <v>9.2627798653090353E-7</v>
      </c>
      <c r="J1568" s="229">
        <f t="shared" si="121"/>
        <v>1.1327929501250522E-5</v>
      </c>
    </row>
    <row r="1569" spans="1:10">
      <c r="A1569" s="30" t="s">
        <v>264</v>
      </c>
      <c r="B1569" s="63">
        <v>16.55</v>
      </c>
      <c r="C1569" s="219">
        <v>44938</v>
      </c>
      <c r="D1569" s="49">
        <v>44938.542361111111</v>
      </c>
      <c r="E1569" s="219">
        <v>44950</v>
      </c>
      <c r="F1569" s="273">
        <f t="shared" si="122"/>
        <v>0.77118055555547471</v>
      </c>
      <c r="G1569" s="273">
        <f t="shared" si="123"/>
        <v>11.457638888889051</v>
      </c>
      <c r="H1569" s="273">
        <f t="shared" si="120"/>
        <v>12.228819444444525</v>
      </c>
      <c r="I1569" s="77">
        <f t="shared" si="124"/>
        <v>1.5437966442181727E-6</v>
      </c>
      <c r="J1569" s="229">
        <f t="shared" si="121"/>
        <v>1.8878810421083395E-5</v>
      </c>
    </row>
    <row r="1570" spans="1:10">
      <c r="A1570" s="30" t="s">
        <v>264</v>
      </c>
      <c r="B1570" s="63">
        <v>184.93</v>
      </c>
      <c r="C1570" s="219">
        <v>44939</v>
      </c>
      <c r="D1570" s="49">
        <v>44939.56527777778</v>
      </c>
      <c r="E1570" s="219">
        <v>44950</v>
      </c>
      <c r="F1570" s="273">
        <f t="shared" si="122"/>
        <v>0.78263888888977817</v>
      </c>
      <c r="G1570" s="273">
        <f t="shared" si="123"/>
        <v>10.434722222220444</v>
      </c>
      <c r="H1570" s="273">
        <f t="shared" si="120"/>
        <v>11.217361111110222</v>
      </c>
      <c r="I1570" s="77">
        <f t="shared" si="124"/>
        <v>1.7250411686723061E-5</v>
      </c>
      <c r="J1570" s="229">
        <f t="shared" si="121"/>
        <v>1.9350409720528855E-4</v>
      </c>
    </row>
    <row r="1571" spans="1:10">
      <c r="A1571" s="30" t="s">
        <v>264</v>
      </c>
      <c r="B1571" s="63">
        <v>29.04</v>
      </c>
      <c r="C1571" s="219">
        <v>44939</v>
      </c>
      <c r="D1571" s="49">
        <v>44939.56527777778</v>
      </c>
      <c r="E1571" s="219">
        <v>44950</v>
      </c>
      <c r="F1571" s="273">
        <f t="shared" si="122"/>
        <v>0.78263888888977817</v>
      </c>
      <c r="G1571" s="273">
        <f t="shared" si="123"/>
        <v>10.434722222220444</v>
      </c>
      <c r="H1571" s="273">
        <f t="shared" si="120"/>
        <v>11.217361111110222</v>
      </c>
      <c r="I1571" s="77">
        <f t="shared" si="124"/>
        <v>2.708873386591887E-6</v>
      </c>
      <c r="J1571" s="229">
        <f t="shared" si="121"/>
        <v>3.0386410981677279E-5</v>
      </c>
    </row>
    <row r="1572" spans="1:10">
      <c r="A1572" s="30" t="s">
        <v>264</v>
      </c>
      <c r="B1572" s="63">
        <v>490.33</v>
      </c>
      <c r="C1572" s="219">
        <v>44939</v>
      </c>
      <c r="D1572" s="49">
        <v>44939.578472222223</v>
      </c>
      <c r="E1572" s="219">
        <v>44950</v>
      </c>
      <c r="F1572" s="273">
        <f t="shared" si="122"/>
        <v>0.78923611111167702</v>
      </c>
      <c r="G1572" s="273">
        <f t="shared" si="123"/>
        <v>10.421527777776646</v>
      </c>
      <c r="H1572" s="273">
        <f t="shared" si="120"/>
        <v>11.210763888888323</v>
      </c>
      <c r="I1572" s="77">
        <f t="shared" si="124"/>
        <v>4.5738357012658404E-5</v>
      </c>
      <c r="J1572" s="229">
        <f t="shared" si="121"/>
        <v>5.1276192113459279E-4</v>
      </c>
    </row>
    <row r="1573" spans="1:10">
      <c r="A1573" s="30" t="s">
        <v>264</v>
      </c>
      <c r="B1573" s="63">
        <v>503.55</v>
      </c>
      <c r="C1573" s="219">
        <v>44938</v>
      </c>
      <c r="D1573" s="49">
        <v>44938.542361111111</v>
      </c>
      <c r="E1573" s="219">
        <v>44950</v>
      </c>
      <c r="F1573" s="273">
        <f t="shared" si="122"/>
        <v>0.77118055555547471</v>
      </c>
      <c r="G1573" s="273">
        <f t="shared" si="123"/>
        <v>11.457638888889051</v>
      </c>
      <c r="H1573" s="273">
        <f t="shared" si="120"/>
        <v>12.228819444444525</v>
      </c>
      <c r="I1573" s="77">
        <f t="shared" si="124"/>
        <v>4.6971528712752922E-5</v>
      </c>
      <c r="J1573" s="229">
        <f t="shared" si="121"/>
        <v>5.7440634365779728E-4</v>
      </c>
    </row>
    <row r="1574" spans="1:10">
      <c r="A1574" s="30" t="s">
        <v>264</v>
      </c>
      <c r="B1574" s="63">
        <v>24973.3</v>
      </c>
      <c r="C1574" s="219">
        <v>44938</v>
      </c>
      <c r="D1574" s="49">
        <v>44938.543055555558</v>
      </c>
      <c r="E1574" s="219">
        <v>44950</v>
      </c>
      <c r="F1574" s="273">
        <f t="shared" si="122"/>
        <v>0.77152777777882875</v>
      </c>
      <c r="G1574" s="273">
        <f t="shared" si="123"/>
        <v>11.456944444442343</v>
      </c>
      <c r="H1574" s="273">
        <f t="shared" si="120"/>
        <v>12.228472222221171</v>
      </c>
      <c r="I1574" s="77">
        <f t="shared" si="124"/>
        <v>2.3295285036286219E-3</v>
      </c>
      <c r="J1574" s="229">
        <f t="shared" si="121"/>
        <v>2.8486574597495054E-2</v>
      </c>
    </row>
    <row r="1575" spans="1:10">
      <c r="A1575" s="30" t="s">
        <v>264</v>
      </c>
      <c r="B1575" s="63">
        <v>117.07</v>
      </c>
      <c r="C1575" s="219">
        <v>44938</v>
      </c>
      <c r="D1575" s="49">
        <v>44938.546527777777</v>
      </c>
      <c r="E1575" s="219">
        <v>44950</v>
      </c>
      <c r="F1575" s="273">
        <f t="shared" si="122"/>
        <v>0.77326388888832298</v>
      </c>
      <c r="G1575" s="273">
        <f t="shared" si="123"/>
        <v>11.453472222223354</v>
      </c>
      <c r="H1575" s="273">
        <f t="shared" si="120"/>
        <v>12.226736111111677</v>
      </c>
      <c r="I1575" s="77">
        <f t="shared" si="124"/>
        <v>1.0920379041608548E-5</v>
      </c>
      <c r="J1575" s="229">
        <f t="shared" si="121"/>
        <v>1.3352059277506236E-4</v>
      </c>
    </row>
    <row r="1576" spans="1:10">
      <c r="A1576" s="30" t="s">
        <v>264</v>
      </c>
      <c r="B1576" s="63">
        <v>192.24</v>
      </c>
      <c r="C1576" s="219">
        <v>44938</v>
      </c>
      <c r="D1576" s="49">
        <v>44938.547222222223</v>
      </c>
      <c r="E1576" s="219">
        <v>44950</v>
      </c>
      <c r="F1576" s="273">
        <f t="shared" si="122"/>
        <v>0.77361111111167702</v>
      </c>
      <c r="G1576" s="273">
        <f t="shared" si="123"/>
        <v>11.452777777776646</v>
      </c>
      <c r="H1576" s="273">
        <f t="shared" si="120"/>
        <v>12.226388888888323</v>
      </c>
      <c r="I1576" s="77">
        <f t="shared" si="124"/>
        <v>1.7932294071571087E-5</v>
      </c>
      <c r="J1576" s="229">
        <f t="shared" si="121"/>
        <v>2.1924720098893469E-4</v>
      </c>
    </row>
    <row r="1577" spans="1:10">
      <c r="A1577" s="30" t="s">
        <v>264</v>
      </c>
      <c r="B1577" s="63">
        <v>16.149999999999999</v>
      </c>
      <c r="C1577" s="219">
        <v>44938</v>
      </c>
      <c r="D1577" s="49">
        <v>44938.54791666667</v>
      </c>
      <c r="E1577" s="219">
        <v>44950</v>
      </c>
      <c r="F1577" s="273">
        <f t="shared" si="122"/>
        <v>0.77395833333503106</v>
      </c>
      <c r="G1577" s="273">
        <f t="shared" si="123"/>
        <v>11.452083333329938</v>
      </c>
      <c r="H1577" s="273">
        <f t="shared" si="120"/>
        <v>12.226041666664969</v>
      </c>
      <c r="I1577" s="77">
        <f t="shared" si="124"/>
        <v>1.5064843386177333E-6</v>
      </c>
      <c r="J1577" s="229">
        <f t="shared" si="121"/>
        <v>1.8418340294118627E-5</v>
      </c>
    </row>
    <row r="1578" spans="1:10">
      <c r="A1578" s="30" t="s">
        <v>264</v>
      </c>
      <c r="B1578" s="63">
        <v>187.15</v>
      </c>
      <c r="C1578" s="219">
        <v>44938</v>
      </c>
      <c r="D1578" s="49">
        <v>44938.536111111112</v>
      </c>
      <c r="E1578" s="219">
        <v>44950</v>
      </c>
      <c r="F1578" s="273">
        <f t="shared" si="122"/>
        <v>0.76805555555620231</v>
      </c>
      <c r="G1578" s="273">
        <f t="shared" si="123"/>
        <v>11.463888888887595</v>
      </c>
      <c r="H1578" s="273">
        <f t="shared" si="120"/>
        <v>12.231944444443798</v>
      </c>
      <c r="I1578" s="77">
        <f t="shared" si="124"/>
        <v>1.7457494982805499E-5</v>
      </c>
      <c r="J1578" s="229">
        <f t="shared" si="121"/>
        <v>2.1353910876883319E-4</v>
      </c>
    </row>
    <row r="1579" spans="1:10">
      <c r="A1579" s="30" t="s">
        <v>264</v>
      </c>
      <c r="B1579" s="63">
        <v>186.35</v>
      </c>
      <c r="C1579" s="219">
        <v>44938</v>
      </c>
      <c r="D1579" s="49">
        <v>44938.549305555556</v>
      </c>
      <c r="E1579" s="219">
        <v>44950</v>
      </c>
      <c r="F1579" s="273">
        <f t="shared" si="122"/>
        <v>0.77465277777810115</v>
      </c>
      <c r="G1579" s="273">
        <f t="shared" si="123"/>
        <v>11.450694444443798</v>
      </c>
      <c r="H1579" s="273">
        <f t="shared" si="120"/>
        <v>12.225347222221899</v>
      </c>
      <c r="I1579" s="77">
        <f t="shared" si="124"/>
        <v>1.738287037160462E-5</v>
      </c>
      <c r="J1579" s="229">
        <f t="shared" si="121"/>
        <v>2.1251162601173989E-4</v>
      </c>
    </row>
    <row r="1580" spans="1:10">
      <c r="A1580" s="30" t="s">
        <v>264</v>
      </c>
      <c r="B1580" s="63">
        <v>116.28</v>
      </c>
      <c r="C1580" s="219">
        <v>44938</v>
      </c>
      <c r="D1580" s="49">
        <v>44938.549305555556</v>
      </c>
      <c r="E1580" s="219">
        <v>44950</v>
      </c>
      <c r="F1580" s="273">
        <f t="shared" si="122"/>
        <v>0.77465277777810115</v>
      </c>
      <c r="G1580" s="273">
        <f t="shared" si="123"/>
        <v>11.450694444443798</v>
      </c>
      <c r="H1580" s="273">
        <f t="shared" si="120"/>
        <v>12.225347222221899</v>
      </c>
      <c r="I1580" s="77">
        <f t="shared" si="124"/>
        <v>1.084668723804768E-5</v>
      </c>
      <c r="J1580" s="229">
        <f t="shared" si="121"/>
        <v>1.3260451769597591E-4</v>
      </c>
    </row>
    <row r="1581" spans="1:10">
      <c r="A1581" s="30" t="s">
        <v>264</v>
      </c>
      <c r="B1581" s="63">
        <v>488.64</v>
      </c>
      <c r="C1581" s="219">
        <v>44938</v>
      </c>
      <c r="D1581" s="49">
        <v>44938.550694444442</v>
      </c>
      <c r="E1581" s="219">
        <v>44950</v>
      </c>
      <c r="F1581" s="273">
        <f t="shared" si="122"/>
        <v>0.77534722222117125</v>
      </c>
      <c r="G1581" s="273">
        <f t="shared" si="123"/>
        <v>11.449305555557657</v>
      </c>
      <c r="H1581" s="273">
        <f t="shared" si="120"/>
        <v>12.224652777778829</v>
      </c>
      <c r="I1581" s="77">
        <f t="shared" si="124"/>
        <v>4.5580712521496544E-5</v>
      </c>
      <c r="J1581" s="229">
        <f t="shared" si="121"/>
        <v>5.5720838393905092E-4</v>
      </c>
    </row>
    <row r="1582" spans="1:10">
      <c r="A1582" s="30" t="s">
        <v>264</v>
      </c>
      <c r="B1582" s="63">
        <v>25233.99</v>
      </c>
      <c r="C1582" s="219">
        <v>44939</v>
      </c>
      <c r="D1582" s="49">
        <v>44939.570833333331</v>
      </c>
      <c r="E1582" s="219">
        <v>44950</v>
      </c>
      <c r="F1582" s="273">
        <f t="shared" si="122"/>
        <v>0.78541666666569654</v>
      </c>
      <c r="G1582" s="273">
        <f t="shared" si="123"/>
        <v>10.429166666668607</v>
      </c>
      <c r="H1582" s="273">
        <f t="shared" si="120"/>
        <v>11.214583333334303</v>
      </c>
      <c r="I1582" s="77">
        <f t="shared" si="124"/>
        <v>2.3538458659960681E-3</v>
      </c>
      <c r="J1582" s="229">
        <f t="shared" si="121"/>
        <v>2.6397400618037355E-2</v>
      </c>
    </row>
    <row r="1583" spans="1:10">
      <c r="A1583" s="30" t="s">
        <v>264</v>
      </c>
      <c r="B1583" s="63">
        <v>7.55</v>
      </c>
      <c r="C1583" s="219">
        <v>44939</v>
      </c>
      <c r="D1583" s="49">
        <v>44939.571527777778</v>
      </c>
      <c r="E1583" s="219">
        <v>44950</v>
      </c>
      <c r="F1583" s="273">
        <f t="shared" si="122"/>
        <v>0.78576388888905058</v>
      </c>
      <c r="G1583" s="273">
        <f t="shared" si="123"/>
        <v>10.428472222221899</v>
      </c>
      <c r="H1583" s="273">
        <f t="shared" si="120"/>
        <v>11.214236111110949</v>
      </c>
      <c r="I1583" s="77">
        <f t="shared" si="124"/>
        <v>7.0426976820829016E-7</v>
      </c>
      <c r="J1583" s="229">
        <f t="shared" si="121"/>
        <v>7.8978474666051458E-6</v>
      </c>
    </row>
    <row r="1584" spans="1:10">
      <c r="A1584" s="30" t="s">
        <v>264</v>
      </c>
      <c r="B1584" s="63">
        <v>16.14</v>
      </c>
      <c r="C1584" s="219">
        <v>44939</v>
      </c>
      <c r="D1584" s="49">
        <v>44939.567361111112</v>
      </c>
      <c r="E1584" s="219">
        <v>44950</v>
      </c>
      <c r="F1584" s="273">
        <f t="shared" si="122"/>
        <v>0.78368055555620231</v>
      </c>
      <c r="G1584" s="273">
        <f t="shared" si="123"/>
        <v>10.432638888887595</v>
      </c>
      <c r="H1584" s="273">
        <f t="shared" si="120"/>
        <v>11.216319444443798</v>
      </c>
      <c r="I1584" s="77">
        <f t="shared" si="124"/>
        <v>1.5055515309777225E-6</v>
      </c>
      <c r="J1584" s="229">
        <f t="shared" si="121"/>
        <v>1.6886746911517557E-5</v>
      </c>
    </row>
    <row r="1585" spans="1:10">
      <c r="A1585" s="30" t="s">
        <v>264</v>
      </c>
      <c r="B1585" s="63">
        <v>29.42</v>
      </c>
      <c r="C1585" s="219">
        <v>44939</v>
      </c>
      <c r="D1585" s="49">
        <v>44939.567361111112</v>
      </c>
      <c r="E1585" s="219">
        <v>44950</v>
      </c>
      <c r="F1585" s="273">
        <f t="shared" si="122"/>
        <v>0.78368055555620231</v>
      </c>
      <c r="G1585" s="273">
        <f t="shared" si="123"/>
        <v>10.432638888887595</v>
      </c>
      <c r="H1585" s="273">
        <f t="shared" si="120"/>
        <v>11.216319444443798</v>
      </c>
      <c r="I1585" s="77">
        <f t="shared" si="124"/>
        <v>2.7443200769123046E-6</v>
      </c>
      <c r="J1585" s="229">
        <f t="shared" si="121"/>
        <v>3.0781170640448978E-5</v>
      </c>
    </row>
    <row r="1586" spans="1:10">
      <c r="A1586" s="30" t="s">
        <v>264</v>
      </c>
      <c r="B1586" s="63">
        <v>187.29</v>
      </c>
      <c r="C1586" s="219">
        <v>44938</v>
      </c>
      <c r="D1586" s="49">
        <v>44938.549305555556</v>
      </c>
      <c r="E1586" s="219">
        <v>44950</v>
      </c>
      <c r="F1586" s="273">
        <f t="shared" si="122"/>
        <v>0.77465277777810115</v>
      </c>
      <c r="G1586" s="273">
        <f t="shared" si="123"/>
        <v>11.450694444443798</v>
      </c>
      <c r="H1586" s="273">
        <f t="shared" si="120"/>
        <v>12.225347222221899</v>
      </c>
      <c r="I1586" s="77">
        <f t="shared" si="124"/>
        <v>1.7470554289765651E-5</v>
      </c>
      <c r="J1586" s="229">
        <f t="shared" si="121"/>
        <v>2.1358359235706338E-4</v>
      </c>
    </row>
    <row r="1587" spans="1:10">
      <c r="A1587" s="30" t="s">
        <v>264</v>
      </c>
      <c r="B1587" s="63">
        <v>29.41</v>
      </c>
      <c r="C1587" s="219">
        <v>44938</v>
      </c>
      <c r="D1587" s="49">
        <v>44938.549305555556</v>
      </c>
      <c r="E1587" s="219">
        <v>44950</v>
      </c>
      <c r="F1587" s="273">
        <f t="shared" si="122"/>
        <v>0.77465277777810115</v>
      </c>
      <c r="G1587" s="273">
        <f t="shared" si="123"/>
        <v>11.450694444443798</v>
      </c>
      <c r="H1587" s="273">
        <f t="shared" si="120"/>
        <v>12.225347222221899</v>
      </c>
      <c r="I1587" s="77">
        <f t="shared" si="124"/>
        <v>2.7433872692722933E-6</v>
      </c>
      <c r="J1587" s="229">
        <f t="shared" si="121"/>
        <v>3.3538861931876949E-5</v>
      </c>
    </row>
    <row r="1588" spans="1:10">
      <c r="A1588" s="30" t="s">
        <v>264</v>
      </c>
      <c r="B1588" s="63">
        <v>16.149999999999999</v>
      </c>
      <c r="C1588" s="219">
        <v>44939</v>
      </c>
      <c r="D1588" s="49">
        <v>44939.569444444445</v>
      </c>
      <c r="E1588" s="219">
        <v>44950</v>
      </c>
      <c r="F1588" s="273">
        <f t="shared" si="122"/>
        <v>0.78472222222262644</v>
      </c>
      <c r="G1588" s="273">
        <f t="shared" si="123"/>
        <v>10.430555555554747</v>
      </c>
      <c r="H1588" s="273">
        <f t="shared" si="120"/>
        <v>11.215277777777374</v>
      </c>
      <c r="I1588" s="77">
        <f t="shared" si="124"/>
        <v>1.5064843386177333E-6</v>
      </c>
      <c r="J1588" s="229">
        <f t="shared" si="121"/>
        <v>1.6895640325469107E-5</v>
      </c>
    </row>
    <row r="1589" spans="1:10">
      <c r="A1589" s="30" t="s">
        <v>264</v>
      </c>
      <c r="B1589" s="63">
        <v>491.37</v>
      </c>
      <c r="C1589" s="219">
        <v>44938</v>
      </c>
      <c r="D1589" s="49">
        <v>44938.537499999999</v>
      </c>
      <c r="E1589" s="219">
        <v>44950</v>
      </c>
      <c r="F1589" s="273">
        <f t="shared" si="122"/>
        <v>0.7687499999992724</v>
      </c>
      <c r="G1589" s="273">
        <f t="shared" si="123"/>
        <v>11.462500000001455</v>
      </c>
      <c r="H1589" s="273">
        <f t="shared" si="120"/>
        <v>12.231250000000728</v>
      </c>
      <c r="I1589" s="77">
        <f t="shared" si="124"/>
        <v>4.5835369007219547E-5</v>
      </c>
      <c r="J1589" s="229">
        <f t="shared" si="121"/>
        <v>5.6062385716958748E-4</v>
      </c>
    </row>
    <row r="1590" spans="1:10">
      <c r="A1590" s="30" t="s">
        <v>264</v>
      </c>
      <c r="B1590" s="63">
        <v>116.99</v>
      </c>
      <c r="C1590" s="219">
        <v>44938</v>
      </c>
      <c r="D1590" s="49">
        <v>44938.537499999999</v>
      </c>
      <c r="E1590" s="219">
        <v>44950</v>
      </c>
      <c r="F1590" s="273">
        <f t="shared" si="122"/>
        <v>0.7687499999992724</v>
      </c>
      <c r="G1590" s="273">
        <f t="shared" si="123"/>
        <v>11.462500000001455</v>
      </c>
      <c r="H1590" s="273">
        <f t="shared" si="120"/>
        <v>12.231250000000728</v>
      </c>
      <c r="I1590" s="77">
        <f t="shared" si="124"/>
        <v>1.0912916580488459E-5</v>
      </c>
      <c r="J1590" s="229">
        <f t="shared" si="121"/>
        <v>1.334786109251074E-4</v>
      </c>
    </row>
    <row r="1591" spans="1:10">
      <c r="A1591" s="30" t="s">
        <v>264</v>
      </c>
      <c r="B1591" s="63">
        <v>492.48</v>
      </c>
      <c r="C1591" s="219">
        <v>44938</v>
      </c>
      <c r="D1591" s="49">
        <v>44938.538888888892</v>
      </c>
      <c r="E1591" s="219">
        <v>44950</v>
      </c>
      <c r="F1591" s="273">
        <f t="shared" si="122"/>
        <v>0.76944444444598048</v>
      </c>
      <c r="G1591" s="273">
        <f t="shared" si="123"/>
        <v>11.461111111108039</v>
      </c>
      <c r="H1591" s="273">
        <f t="shared" si="120"/>
        <v>12.23055555555402</v>
      </c>
      <c r="I1591" s="77">
        <f t="shared" si="124"/>
        <v>4.5938910655260767E-5</v>
      </c>
      <c r="J1591" s="229">
        <f t="shared" si="121"/>
        <v>5.6185839893079935E-4</v>
      </c>
    </row>
    <row r="1592" spans="1:10">
      <c r="A1592" s="30" t="s">
        <v>264</v>
      </c>
      <c r="B1592" s="63">
        <v>187.65</v>
      </c>
      <c r="C1592" s="219">
        <v>44938</v>
      </c>
      <c r="D1592" s="49">
        <v>44938.550694444442</v>
      </c>
      <c r="E1592" s="219">
        <v>44950</v>
      </c>
      <c r="F1592" s="273">
        <f t="shared" si="122"/>
        <v>0.77534722222117125</v>
      </c>
      <c r="G1592" s="273">
        <f t="shared" si="123"/>
        <v>11.449305555557657</v>
      </c>
      <c r="H1592" s="273">
        <f t="shared" si="120"/>
        <v>12.224652777778829</v>
      </c>
      <c r="I1592" s="77">
        <f t="shared" si="124"/>
        <v>1.7504135364806048E-5</v>
      </c>
      <c r="J1592" s="229">
        <f t="shared" si="121"/>
        <v>2.139819770099929E-4</v>
      </c>
    </row>
    <row r="1593" spans="1:10">
      <c r="A1593" s="30" t="s">
        <v>264</v>
      </c>
      <c r="B1593" s="63">
        <v>25400.19</v>
      </c>
      <c r="C1593" s="219">
        <v>44938</v>
      </c>
      <c r="D1593" s="49">
        <v>44938.551388888889</v>
      </c>
      <c r="E1593" s="219">
        <v>44950</v>
      </c>
      <c r="F1593" s="273">
        <f t="shared" si="122"/>
        <v>0.77569444444452529</v>
      </c>
      <c r="G1593" s="273">
        <f t="shared" si="123"/>
        <v>11.448611111110949</v>
      </c>
      <c r="H1593" s="273">
        <f t="shared" si="120"/>
        <v>12.224305555555475</v>
      </c>
      <c r="I1593" s="77">
        <f t="shared" si="124"/>
        <v>2.3693491289730503E-3</v>
      </c>
      <c r="J1593" s="229">
        <f t="shared" si="121"/>
        <v>2.8963647720355784E-2</v>
      </c>
    </row>
    <row r="1594" spans="1:10">
      <c r="A1594" s="30" t="s">
        <v>264</v>
      </c>
      <c r="B1594" s="63">
        <v>503.55</v>
      </c>
      <c r="C1594" s="219">
        <v>44938</v>
      </c>
      <c r="D1594" s="49">
        <v>44938.551388888889</v>
      </c>
      <c r="E1594" s="219">
        <v>44950</v>
      </c>
      <c r="F1594" s="273">
        <f t="shared" si="122"/>
        <v>0.77569444444452529</v>
      </c>
      <c r="G1594" s="273">
        <f t="shared" si="123"/>
        <v>11.448611111110949</v>
      </c>
      <c r="H1594" s="273">
        <f t="shared" si="120"/>
        <v>12.224305555555475</v>
      </c>
      <c r="I1594" s="77">
        <f t="shared" si="124"/>
        <v>4.6971528712752922E-5</v>
      </c>
      <c r="J1594" s="229">
        <f t="shared" si="121"/>
        <v>5.7419431939623904E-4</v>
      </c>
    </row>
    <row r="1595" spans="1:10">
      <c r="A1595" s="30" t="s">
        <v>264</v>
      </c>
      <c r="B1595" s="63">
        <v>488.9</v>
      </c>
      <c r="C1595" s="219">
        <v>44939</v>
      </c>
      <c r="D1595" s="49">
        <v>44939.574305555558</v>
      </c>
      <c r="E1595" s="219">
        <v>44950</v>
      </c>
      <c r="F1595" s="273">
        <f t="shared" si="122"/>
        <v>0.78715277777882875</v>
      </c>
      <c r="G1595" s="273">
        <f t="shared" si="123"/>
        <v>10.425694444442343</v>
      </c>
      <c r="H1595" s="273">
        <f t="shared" ref="H1595:H1658" si="125">SUM(F1595:G1595)</f>
        <v>11.212847222221171</v>
      </c>
      <c r="I1595" s="77">
        <f t="shared" si="124"/>
        <v>4.560496552013683E-5</v>
      </c>
      <c r="J1595" s="229">
        <f t="shared" ref="J1595:J1658" si="126">+H1595*I1595</f>
        <v>5.1136151095195858E-4</v>
      </c>
    </row>
    <row r="1596" spans="1:10">
      <c r="A1596" s="30" t="s">
        <v>264</v>
      </c>
      <c r="B1596" s="63">
        <v>187.75</v>
      </c>
      <c r="C1596" s="219">
        <v>44939</v>
      </c>
      <c r="D1596" s="49">
        <v>44939.574305555558</v>
      </c>
      <c r="E1596" s="219">
        <v>44950</v>
      </c>
      <c r="F1596" s="273">
        <f t="shared" ref="F1596:F1659" si="127">(D1596-C1596+1)/2</f>
        <v>0.78715277777882875</v>
      </c>
      <c r="G1596" s="273">
        <f t="shared" ref="G1596:G1659" si="128">E1596-D1596</f>
        <v>10.425694444442343</v>
      </c>
      <c r="H1596" s="273">
        <f t="shared" si="125"/>
        <v>11.212847222221171</v>
      </c>
      <c r="I1596" s="77">
        <f t="shared" si="124"/>
        <v>1.7513463441206157E-5</v>
      </c>
      <c r="J1596" s="229">
        <f t="shared" si="126"/>
        <v>1.9637578989820049E-4</v>
      </c>
    </row>
    <row r="1597" spans="1:10">
      <c r="A1597" s="30" t="s">
        <v>264</v>
      </c>
      <c r="B1597" s="63">
        <v>25833.77</v>
      </c>
      <c r="C1597" s="219">
        <v>44939</v>
      </c>
      <c r="D1597" s="49">
        <v>44939.574999999997</v>
      </c>
      <c r="E1597" s="219">
        <v>44950</v>
      </c>
      <c r="F1597" s="273">
        <f t="shared" si="127"/>
        <v>0.78749999999854481</v>
      </c>
      <c r="G1597" s="273">
        <f t="shared" si="128"/>
        <v>10.42500000000291</v>
      </c>
      <c r="H1597" s="273">
        <f t="shared" si="125"/>
        <v>11.212500000001455</v>
      </c>
      <c r="I1597" s="77">
        <f t="shared" si="124"/>
        <v>2.4097938026286466E-3</v>
      </c>
      <c r="J1597" s="229">
        <f t="shared" si="126"/>
        <v>2.7019813011977208E-2</v>
      </c>
    </row>
    <row r="1598" spans="1:10">
      <c r="A1598" s="30" t="s">
        <v>264</v>
      </c>
      <c r="B1598" s="63">
        <v>192.58</v>
      </c>
      <c r="C1598" s="219">
        <v>44939</v>
      </c>
      <c r="D1598" s="49">
        <v>44939.574999999997</v>
      </c>
      <c r="E1598" s="219">
        <v>44950</v>
      </c>
      <c r="F1598" s="273">
        <f t="shared" si="127"/>
        <v>0.78749999999854481</v>
      </c>
      <c r="G1598" s="273">
        <f t="shared" si="128"/>
        <v>10.42500000000291</v>
      </c>
      <c r="H1598" s="273">
        <f t="shared" si="125"/>
        <v>11.212500000001455</v>
      </c>
      <c r="I1598" s="77">
        <f t="shared" si="124"/>
        <v>1.7964009531331463E-5</v>
      </c>
      <c r="J1598" s="229">
        <f t="shared" si="126"/>
        <v>2.0142145687008017E-4</v>
      </c>
    </row>
    <row r="1599" spans="1:10">
      <c r="A1599" s="30" t="s">
        <v>264</v>
      </c>
      <c r="B1599" s="63">
        <v>193.83</v>
      </c>
      <c r="C1599" s="219">
        <v>44939</v>
      </c>
      <c r="D1599" s="49">
        <v>44939.574999999997</v>
      </c>
      <c r="E1599" s="219">
        <v>44950</v>
      </c>
      <c r="F1599" s="273">
        <f t="shared" si="127"/>
        <v>0.78749999999854481</v>
      </c>
      <c r="G1599" s="273">
        <f t="shared" si="128"/>
        <v>10.42500000000291</v>
      </c>
      <c r="H1599" s="273">
        <f t="shared" si="125"/>
        <v>11.212500000001455</v>
      </c>
      <c r="I1599" s="77">
        <f t="shared" si="124"/>
        <v>1.8080610486332835E-5</v>
      </c>
      <c r="J1599" s="229">
        <f t="shared" si="126"/>
        <v>2.0272884507803321E-4</v>
      </c>
    </row>
    <row r="1600" spans="1:10">
      <c r="A1600" s="30" t="s">
        <v>264</v>
      </c>
      <c r="B1600" s="63">
        <v>26172.69</v>
      </c>
      <c r="C1600" s="219">
        <v>44944</v>
      </c>
      <c r="D1600" s="49">
        <v>44944.540972222225</v>
      </c>
      <c r="E1600" s="219">
        <v>44952</v>
      </c>
      <c r="F1600" s="273">
        <f t="shared" si="127"/>
        <v>0.77048611111240461</v>
      </c>
      <c r="G1600" s="273">
        <f t="shared" si="128"/>
        <v>7.4590277777751908</v>
      </c>
      <c r="H1600" s="273">
        <f t="shared" si="125"/>
        <v>8.2295138888875954</v>
      </c>
      <c r="I1600" s="77">
        <f t="shared" si="124"/>
        <v>2.4414085191638984E-3</v>
      </c>
      <c r="J1600" s="229">
        <f t="shared" si="126"/>
        <v>2.0091605316907801E-2</v>
      </c>
    </row>
    <row r="1601" spans="1:10">
      <c r="A1601" s="30" t="s">
        <v>264</v>
      </c>
      <c r="B1601" s="63">
        <v>117.12</v>
      </c>
      <c r="C1601" s="219">
        <v>44944</v>
      </c>
      <c r="D1601" s="49">
        <v>44944.542361111111</v>
      </c>
      <c r="E1601" s="219">
        <v>44952</v>
      </c>
      <c r="F1601" s="273">
        <f t="shared" si="127"/>
        <v>0.77118055555547471</v>
      </c>
      <c r="G1601" s="273">
        <f t="shared" si="128"/>
        <v>7.4576388888890506</v>
      </c>
      <c r="H1601" s="273">
        <f t="shared" si="125"/>
        <v>8.2288194444445253</v>
      </c>
      <c r="I1601" s="77">
        <f t="shared" si="124"/>
        <v>1.0925043079808604E-5</v>
      </c>
      <c r="J1601" s="229">
        <f t="shared" si="126"/>
        <v>8.9900206926523134E-5</v>
      </c>
    </row>
    <row r="1602" spans="1:10">
      <c r="A1602" s="30" t="s">
        <v>264</v>
      </c>
      <c r="B1602" s="63">
        <v>29.29</v>
      </c>
      <c r="C1602" s="219">
        <v>44943</v>
      </c>
      <c r="D1602" s="49">
        <v>44943.468055555553</v>
      </c>
      <c r="E1602" s="219">
        <v>44952</v>
      </c>
      <c r="F1602" s="273">
        <f t="shared" si="127"/>
        <v>0.73402777777664596</v>
      </c>
      <c r="G1602" s="273">
        <f t="shared" si="128"/>
        <v>8.5319444444467081</v>
      </c>
      <c r="H1602" s="273">
        <f t="shared" si="125"/>
        <v>9.265972222223354</v>
      </c>
      <c r="I1602" s="77">
        <f t="shared" si="124"/>
        <v>2.7321935775921618E-6</v>
      </c>
      <c r="J1602" s="229">
        <f t="shared" si="126"/>
        <v>2.531642979570602E-5</v>
      </c>
    </row>
    <row r="1603" spans="1:10">
      <c r="A1603" s="30" t="s">
        <v>264</v>
      </c>
      <c r="B1603" s="63">
        <v>25580.93</v>
      </c>
      <c r="C1603" s="219">
        <v>44943</v>
      </c>
      <c r="D1603" s="49">
        <v>44943.46875</v>
      </c>
      <c r="E1603" s="219">
        <v>44952</v>
      </c>
      <c r="F1603" s="273">
        <f t="shared" si="127"/>
        <v>0.734375</v>
      </c>
      <c r="G1603" s="273">
        <f t="shared" si="128"/>
        <v>8.53125</v>
      </c>
      <c r="H1603" s="273">
        <f t="shared" si="125"/>
        <v>9.265625</v>
      </c>
      <c r="I1603" s="77">
        <f t="shared" si="124"/>
        <v>2.3862086942586088E-3</v>
      </c>
      <c r="J1603" s="229">
        <f t="shared" si="126"/>
        <v>2.2109714932739923E-2</v>
      </c>
    </row>
    <row r="1604" spans="1:10">
      <c r="A1604" s="30" t="s">
        <v>264</v>
      </c>
      <c r="B1604" s="63">
        <v>120.11</v>
      </c>
      <c r="C1604" s="219">
        <v>44944</v>
      </c>
      <c r="D1604" s="49">
        <v>44944.488888888889</v>
      </c>
      <c r="E1604" s="219">
        <v>44952</v>
      </c>
      <c r="F1604" s="273">
        <f t="shared" si="127"/>
        <v>0.74444444444452529</v>
      </c>
      <c r="G1604" s="273">
        <f t="shared" si="128"/>
        <v>7.5111111111109494</v>
      </c>
      <c r="H1604" s="273">
        <f t="shared" si="125"/>
        <v>8.2555555555554747</v>
      </c>
      <c r="I1604" s="77">
        <f t="shared" si="124"/>
        <v>1.1203952564171885E-5</v>
      </c>
      <c r="J1604" s="229">
        <f t="shared" si="126"/>
        <v>9.2494852835329212E-5</v>
      </c>
    </row>
    <row r="1605" spans="1:10">
      <c r="A1605" s="30" t="s">
        <v>264</v>
      </c>
      <c r="B1605" s="63">
        <v>26625</v>
      </c>
      <c r="C1605" s="219">
        <v>44944</v>
      </c>
      <c r="D1605" s="49">
        <v>44944.489583333336</v>
      </c>
      <c r="E1605" s="219">
        <v>44952</v>
      </c>
      <c r="F1605" s="273">
        <f t="shared" si="127"/>
        <v>0.74479166666787933</v>
      </c>
      <c r="G1605" s="273">
        <f t="shared" si="128"/>
        <v>7.5104166666642413</v>
      </c>
      <c r="H1605" s="273">
        <f t="shared" si="125"/>
        <v>8.2552083333321207</v>
      </c>
      <c r="I1605" s="77">
        <f t="shared" si="124"/>
        <v>2.4836003415292353E-3</v>
      </c>
      <c r="J1605" s="229">
        <f t="shared" si="126"/>
        <v>2.0502638236058645E-2</v>
      </c>
    </row>
    <row r="1606" spans="1:10">
      <c r="A1606" s="30" t="s">
        <v>264</v>
      </c>
      <c r="B1606" s="63">
        <v>188.63</v>
      </c>
      <c r="C1606" s="219">
        <v>44945</v>
      </c>
      <c r="D1606" s="49">
        <v>44945.513888888891</v>
      </c>
      <c r="E1606" s="219">
        <v>44952</v>
      </c>
      <c r="F1606" s="273">
        <f t="shared" si="127"/>
        <v>0.75694444444525288</v>
      </c>
      <c r="G1606" s="273">
        <f t="shared" si="128"/>
        <v>6.4861111111094942</v>
      </c>
      <c r="H1606" s="273">
        <f t="shared" si="125"/>
        <v>7.2430555555547471</v>
      </c>
      <c r="I1606" s="77">
        <f t="shared" si="124"/>
        <v>1.7595550513527122E-5</v>
      </c>
      <c r="J1606" s="229">
        <f t="shared" si="126"/>
        <v>1.2744554990004681E-4</v>
      </c>
    </row>
    <row r="1607" spans="1:10">
      <c r="A1607" s="30" t="s">
        <v>264</v>
      </c>
      <c r="B1607" s="63">
        <v>30.32</v>
      </c>
      <c r="C1607" s="219">
        <v>44940</v>
      </c>
      <c r="D1607" s="49">
        <v>44940.590277777781</v>
      </c>
      <c r="E1607" s="219">
        <v>44952</v>
      </c>
      <c r="F1607" s="273">
        <f t="shared" si="127"/>
        <v>0.79513888889050577</v>
      </c>
      <c r="G1607" s="273">
        <f t="shared" si="128"/>
        <v>11.409722222218988</v>
      </c>
      <c r="H1607" s="273">
        <f t="shared" si="125"/>
        <v>12.204861111109494</v>
      </c>
      <c r="I1607" s="77">
        <f t="shared" si="124"/>
        <v>2.8282727645132926E-6</v>
      </c>
      <c r="J1607" s="229">
        <f t="shared" si="126"/>
        <v>3.4518676275218426E-5</v>
      </c>
    </row>
    <row r="1608" spans="1:10">
      <c r="A1608" s="30" t="s">
        <v>264</v>
      </c>
      <c r="B1608" s="63">
        <v>16.64</v>
      </c>
      <c r="C1608" s="219">
        <v>44940</v>
      </c>
      <c r="D1608" s="49">
        <v>44940.590277777781</v>
      </c>
      <c r="E1608" s="219">
        <v>44952</v>
      </c>
      <c r="F1608" s="273">
        <f t="shared" si="127"/>
        <v>0.79513888889050577</v>
      </c>
      <c r="G1608" s="273">
        <f t="shared" si="128"/>
        <v>11.409722222218988</v>
      </c>
      <c r="H1608" s="273">
        <f t="shared" si="125"/>
        <v>12.204861111109494</v>
      </c>
      <c r="I1608" s="77">
        <f t="shared" si="124"/>
        <v>1.5521919129782714E-6</v>
      </c>
      <c r="J1608" s="229">
        <f t="shared" si="126"/>
        <v>1.8944286715687156E-5</v>
      </c>
    </row>
    <row r="1609" spans="1:10">
      <c r="A1609" s="30" t="s">
        <v>264</v>
      </c>
      <c r="B1609" s="63">
        <v>7.77</v>
      </c>
      <c r="C1609" s="219">
        <v>44940</v>
      </c>
      <c r="D1609" s="49">
        <v>44940.590277777781</v>
      </c>
      <c r="E1609" s="219">
        <v>44952</v>
      </c>
      <c r="F1609" s="273">
        <f t="shared" si="127"/>
        <v>0.79513888889050577</v>
      </c>
      <c r="G1609" s="273">
        <f t="shared" si="128"/>
        <v>11.409722222218988</v>
      </c>
      <c r="H1609" s="273">
        <f t="shared" si="125"/>
        <v>12.204861111109494</v>
      </c>
      <c r="I1609" s="77">
        <f t="shared" si="124"/>
        <v>7.2479153628853175E-7</v>
      </c>
      <c r="J1609" s="229">
        <f t="shared" si="126"/>
        <v>8.8459800349092076E-6</v>
      </c>
    </row>
    <row r="1610" spans="1:10">
      <c r="A1610" s="30" t="s">
        <v>264</v>
      </c>
      <c r="B1610" s="63">
        <v>506.09</v>
      </c>
      <c r="C1610" s="219">
        <v>44940</v>
      </c>
      <c r="D1610" s="49">
        <v>44940.590277777781</v>
      </c>
      <c r="E1610" s="219">
        <v>44952</v>
      </c>
      <c r="F1610" s="273">
        <f t="shared" si="127"/>
        <v>0.79513888889050577</v>
      </c>
      <c r="G1610" s="273">
        <f t="shared" si="128"/>
        <v>11.409722222218988</v>
      </c>
      <c r="H1610" s="273">
        <f t="shared" si="125"/>
        <v>12.204861111109494</v>
      </c>
      <c r="I1610" s="77">
        <f t="shared" ref="I1610:I1673" si="129">+B1610/B$3693</f>
        <v>4.7208461853315703E-5</v>
      </c>
      <c r="J1610" s="229">
        <f t="shared" si="126"/>
        <v>5.7617272018882883E-4</v>
      </c>
    </row>
    <row r="1611" spans="1:10">
      <c r="A1611" s="30" t="s">
        <v>264</v>
      </c>
      <c r="B1611" s="63">
        <v>194.35</v>
      </c>
      <c r="C1611" s="219">
        <v>44940</v>
      </c>
      <c r="D1611" s="49">
        <v>44940.590277777781</v>
      </c>
      <c r="E1611" s="219">
        <v>44952</v>
      </c>
      <c r="F1611" s="273">
        <f t="shared" si="127"/>
        <v>0.79513888889050577</v>
      </c>
      <c r="G1611" s="273">
        <f t="shared" si="128"/>
        <v>11.409722222218988</v>
      </c>
      <c r="H1611" s="273">
        <f t="shared" si="125"/>
        <v>12.204861111109494</v>
      </c>
      <c r="I1611" s="77">
        <f t="shared" si="129"/>
        <v>1.8129116483613403E-5</v>
      </c>
      <c r="J1611" s="229">
        <f t="shared" si="126"/>
        <v>2.2126334874962732E-4</v>
      </c>
    </row>
    <row r="1612" spans="1:10">
      <c r="A1612" s="30" t="s">
        <v>264</v>
      </c>
      <c r="B1612" s="63">
        <v>187.49</v>
      </c>
      <c r="C1612" s="219">
        <v>44943</v>
      </c>
      <c r="D1612" s="49">
        <v>44943.46875</v>
      </c>
      <c r="E1612" s="219">
        <v>44952</v>
      </c>
      <c r="F1612" s="273">
        <f t="shared" si="127"/>
        <v>0.734375</v>
      </c>
      <c r="G1612" s="273">
        <f t="shared" si="128"/>
        <v>8.53125</v>
      </c>
      <c r="H1612" s="273">
        <f t="shared" si="125"/>
        <v>9.265625</v>
      </c>
      <c r="I1612" s="77">
        <f t="shared" si="129"/>
        <v>1.7489210442565871E-5</v>
      </c>
      <c r="J1612" s="229">
        <f t="shared" si="126"/>
        <v>1.6204846550689939E-4</v>
      </c>
    </row>
    <row r="1613" spans="1:10">
      <c r="A1613" s="30" t="s">
        <v>264</v>
      </c>
      <c r="B1613" s="63">
        <v>188.7</v>
      </c>
      <c r="C1613" s="219">
        <v>44943</v>
      </c>
      <c r="D1613" s="49">
        <v>44943.46875</v>
      </c>
      <c r="E1613" s="219">
        <v>44952</v>
      </c>
      <c r="F1613" s="273">
        <f t="shared" si="127"/>
        <v>0.734375</v>
      </c>
      <c r="G1613" s="273">
        <f t="shared" si="128"/>
        <v>8.53125</v>
      </c>
      <c r="H1613" s="273">
        <f t="shared" si="125"/>
        <v>9.265625</v>
      </c>
      <c r="I1613" s="77">
        <f t="shared" si="129"/>
        <v>1.76020801670072E-5</v>
      </c>
      <c r="J1613" s="229">
        <f t="shared" si="126"/>
        <v>1.6309427404742608E-4</v>
      </c>
    </row>
    <row r="1614" spans="1:10">
      <c r="A1614" s="30" t="s">
        <v>264</v>
      </c>
      <c r="B1614" s="63">
        <v>193.03</v>
      </c>
      <c r="C1614" s="219">
        <v>44944</v>
      </c>
      <c r="D1614" s="49">
        <v>44944.489583333336</v>
      </c>
      <c r="E1614" s="219">
        <v>44952</v>
      </c>
      <c r="F1614" s="273">
        <f t="shared" si="127"/>
        <v>0.74479166666787933</v>
      </c>
      <c r="G1614" s="273">
        <f t="shared" si="128"/>
        <v>7.5104166666642413</v>
      </c>
      <c r="H1614" s="273">
        <f t="shared" si="125"/>
        <v>8.2552083333321207</v>
      </c>
      <c r="I1614" s="77">
        <f t="shared" si="129"/>
        <v>1.8005985875131956E-5</v>
      </c>
      <c r="J1614" s="229">
        <f t="shared" si="126"/>
        <v>1.4864316464624979E-4</v>
      </c>
    </row>
    <row r="1615" spans="1:10">
      <c r="A1615" s="30" t="s">
        <v>264</v>
      </c>
      <c r="B1615" s="63">
        <v>120.08</v>
      </c>
      <c r="C1615" s="219">
        <v>44944</v>
      </c>
      <c r="D1615" s="49">
        <v>44944.490277777775</v>
      </c>
      <c r="E1615" s="219">
        <v>44952</v>
      </c>
      <c r="F1615" s="273">
        <f t="shared" si="127"/>
        <v>0.74513888888759539</v>
      </c>
      <c r="G1615" s="273">
        <f t="shared" si="128"/>
        <v>7.5097222222248092</v>
      </c>
      <c r="H1615" s="273">
        <f t="shared" si="125"/>
        <v>8.2548611111124046</v>
      </c>
      <c r="I1615" s="77">
        <f t="shared" si="129"/>
        <v>1.1201154141251853E-5</v>
      </c>
      <c r="J1615" s="229">
        <f t="shared" si="126"/>
        <v>9.2463971720195586E-5</v>
      </c>
    </row>
    <row r="1616" spans="1:10">
      <c r="A1616" s="30" t="s">
        <v>264</v>
      </c>
      <c r="B1616" s="63">
        <v>29.4</v>
      </c>
      <c r="C1616" s="219">
        <v>44945</v>
      </c>
      <c r="D1616" s="49">
        <v>44945.51458333333</v>
      </c>
      <c r="E1616" s="219">
        <v>44952</v>
      </c>
      <c r="F1616" s="273">
        <f t="shared" si="127"/>
        <v>0.75729166666496894</v>
      </c>
      <c r="G1616" s="273">
        <f t="shared" si="128"/>
        <v>6.4854166666700621</v>
      </c>
      <c r="H1616" s="273">
        <f t="shared" si="125"/>
        <v>7.2427083333350311</v>
      </c>
      <c r="I1616" s="77">
        <f t="shared" si="129"/>
        <v>2.7424544616322824E-6</v>
      </c>
      <c r="J1616" s="229">
        <f t="shared" si="126"/>
        <v>1.9862797783055967E-5</v>
      </c>
    </row>
    <row r="1617" spans="1:10">
      <c r="A1617" s="30" t="s">
        <v>264</v>
      </c>
      <c r="B1617" s="63">
        <v>187.88</v>
      </c>
      <c r="C1617" s="219">
        <v>44945</v>
      </c>
      <c r="D1617" s="49">
        <v>44945.51458333333</v>
      </c>
      <c r="E1617" s="219">
        <v>44952</v>
      </c>
      <c r="F1617" s="273">
        <f t="shared" si="127"/>
        <v>0.75729166666496894</v>
      </c>
      <c r="G1617" s="273">
        <f t="shared" si="128"/>
        <v>6.4854166666700621</v>
      </c>
      <c r="H1617" s="273">
        <f t="shared" si="125"/>
        <v>7.2427083333350311</v>
      </c>
      <c r="I1617" s="77">
        <f t="shared" si="129"/>
        <v>1.75255899405263E-5</v>
      </c>
      <c r="J1617" s="229">
        <f t="shared" si="126"/>
        <v>1.2693273630886242E-4</v>
      </c>
    </row>
    <row r="1618" spans="1:10">
      <c r="A1618" s="30" t="s">
        <v>264</v>
      </c>
      <c r="B1618" s="63">
        <v>29.36</v>
      </c>
      <c r="C1618" s="219">
        <v>44940</v>
      </c>
      <c r="D1618" s="49">
        <v>44940.591666666667</v>
      </c>
      <c r="E1618" s="219">
        <v>44952</v>
      </c>
      <c r="F1618" s="273">
        <f t="shared" si="127"/>
        <v>0.79583333333357587</v>
      </c>
      <c r="G1618" s="273">
        <f t="shared" si="128"/>
        <v>11.408333333332848</v>
      </c>
      <c r="H1618" s="273">
        <f t="shared" si="125"/>
        <v>12.204166666666424</v>
      </c>
      <c r="I1618" s="77">
        <f t="shared" si="129"/>
        <v>2.7387232310722386E-6</v>
      </c>
      <c r="J1618" s="229">
        <f t="shared" si="126"/>
        <v>3.3423834765876779E-5</v>
      </c>
    </row>
    <row r="1619" spans="1:10">
      <c r="A1619" s="30" t="s">
        <v>264</v>
      </c>
      <c r="B1619" s="63">
        <v>27.74</v>
      </c>
      <c r="C1619" s="219">
        <v>44942</v>
      </c>
      <c r="D1619" s="49">
        <v>44943.469444444447</v>
      </c>
      <c r="E1619" s="219">
        <v>44952</v>
      </c>
      <c r="F1619" s="273">
        <f t="shared" si="127"/>
        <v>1.234722222223354</v>
      </c>
      <c r="G1619" s="273">
        <f t="shared" si="128"/>
        <v>8.5305555555532919</v>
      </c>
      <c r="H1619" s="273">
        <f t="shared" si="125"/>
        <v>9.765277777776646</v>
      </c>
      <c r="I1619" s="77">
        <f t="shared" si="129"/>
        <v>2.5876083933904596E-6</v>
      </c>
      <c r="J1619" s="229">
        <f t="shared" si="126"/>
        <v>2.5268714741564185E-5</v>
      </c>
    </row>
    <row r="1620" spans="1:10">
      <c r="A1620" s="30" t="s">
        <v>264</v>
      </c>
      <c r="B1620" s="63">
        <v>120.19</v>
      </c>
      <c r="C1620" s="219">
        <v>44943</v>
      </c>
      <c r="D1620" s="49">
        <v>44943.470138888886</v>
      </c>
      <c r="E1620" s="219">
        <v>44952</v>
      </c>
      <c r="F1620" s="273">
        <f t="shared" si="127"/>
        <v>0.7350694444430701</v>
      </c>
      <c r="G1620" s="273">
        <f t="shared" si="128"/>
        <v>8.5298611111138598</v>
      </c>
      <c r="H1620" s="273">
        <f t="shared" si="125"/>
        <v>9.2649305555569299</v>
      </c>
      <c r="I1620" s="77">
        <f t="shared" si="129"/>
        <v>1.1211415025291974E-5</v>
      </c>
      <c r="J1620" s="229">
        <f t="shared" si="126"/>
        <v>1.0387298163885768E-4</v>
      </c>
    </row>
    <row r="1621" spans="1:10">
      <c r="A1621" s="30" t="s">
        <v>264</v>
      </c>
      <c r="B1621" s="63">
        <v>30.31</v>
      </c>
      <c r="C1621" s="219">
        <v>44944</v>
      </c>
      <c r="D1621" s="49">
        <v>44944.490972222222</v>
      </c>
      <c r="E1621" s="219">
        <v>44952</v>
      </c>
      <c r="F1621" s="273">
        <f t="shared" si="127"/>
        <v>0.74548611111094942</v>
      </c>
      <c r="G1621" s="273">
        <f t="shared" si="128"/>
        <v>7.5090277777781012</v>
      </c>
      <c r="H1621" s="273">
        <f t="shared" si="125"/>
        <v>8.2545138888890506</v>
      </c>
      <c r="I1621" s="77">
        <f t="shared" si="129"/>
        <v>2.8273399568732813E-6</v>
      </c>
      <c r="J1621" s="229">
        <f t="shared" si="126"/>
        <v>2.3338316942621469E-5</v>
      </c>
    </row>
    <row r="1622" spans="1:10">
      <c r="A1622" s="30" t="s">
        <v>264</v>
      </c>
      <c r="B1622" s="63">
        <v>489.81</v>
      </c>
      <c r="C1622" s="219">
        <v>44940</v>
      </c>
      <c r="D1622" s="49">
        <v>44940.592361111114</v>
      </c>
      <c r="E1622" s="219">
        <v>44952</v>
      </c>
      <c r="F1622" s="273">
        <f t="shared" si="127"/>
        <v>0.7961805555569299</v>
      </c>
      <c r="G1622" s="273">
        <f t="shared" si="128"/>
        <v>11.40763888888614</v>
      </c>
      <c r="H1622" s="273">
        <f t="shared" si="125"/>
        <v>12.20381944444307</v>
      </c>
      <c r="I1622" s="77">
        <f t="shared" si="129"/>
        <v>4.5689851015377833E-5</v>
      </c>
      <c r="J1622" s="229">
        <f t="shared" si="126"/>
        <v>5.5759069223517495E-4</v>
      </c>
    </row>
    <row r="1623" spans="1:10">
      <c r="A1623" s="30" t="s">
        <v>264</v>
      </c>
      <c r="B1623" s="63">
        <v>16.23</v>
      </c>
      <c r="C1623" s="219">
        <v>44940</v>
      </c>
      <c r="D1623" s="49">
        <v>44940.593055555553</v>
      </c>
      <c r="E1623" s="219">
        <v>44952</v>
      </c>
      <c r="F1623" s="273">
        <f t="shared" si="127"/>
        <v>0.79652777777664596</v>
      </c>
      <c r="G1623" s="273">
        <f t="shared" si="128"/>
        <v>11.406944444446708</v>
      </c>
      <c r="H1623" s="273">
        <f t="shared" si="125"/>
        <v>12.203472222223354</v>
      </c>
      <c r="I1623" s="77">
        <f t="shared" si="129"/>
        <v>1.5139467997378212E-6</v>
      </c>
      <c r="J1623" s="229">
        <f t="shared" si="126"/>
        <v>1.8475407716524444E-5</v>
      </c>
    </row>
    <row r="1624" spans="1:10">
      <c r="A1624" s="30" t="s">
        <v>264</v>
      </c>
      <c r="B1624" s="63">
        <v>189.63</v>
      </c>
      <c r="C1624" s="219">
        <v>44940</v>
      </c>
      <c r="D1624" s="49">
        <v>44940.593055555553</v>
      </c>
      <c r="E1624" s="219">
        <v>44952</v>
      </c>
      <c r="F1624" s="273">
        <f t="shared" si="127"/>
        <v>0.79652777777664596</v>
      </c>
      <c r="G1624" s="273">
        <f t="shared" si="128"/>
        <v>11.406944444446708</v>
      </c>
      <c r="H1624" s="273">
        <f t="shared" si="125"/>
        <v>12.203472222223354</v>
      </c>
      <c r="I1624" s="77">
        <f t="shared" si="129"/>
        <v>1.7688831277528221E-5</v>
      </c>
      <c r="J1624" s="229">
        <f t="shared" si="126"/>
        <v>2.158651611389113E-4</v>
      </c>
    </row>
    <row r="1625" spans="1:10">
      <c r="A1625" s="30" t="s">
        <v>264</v>
      </c>
      <c r="B1625" s="63">
        <v>7.51</v>
      </c>
      <c r="C1625" s="219">
        <v>44940</v>
      </c>
      <c r="D1625" s="49">
        <v>44940.594444444447</v>
      </c>
      <c r="E1625" s="219">
        <v>44952</v>
      </c>
      <c r="F1625" s="273">
        <f t="shared" si="127"/>
        <v>0.79722222222335404</v>
      </c>
      <c r="G1625" s="273">
        <f t="shared" si="128"/>
        <v>11.405555555553292</v>
      </c>
      <c r="H1625" s="273">
        <f t="shared" si="125"/>
        <v>12.202777777776646</v>
      </c>
      <c r="I1625" s="77">
        <f t="shared" si="129"/>
        <v>7.0053853764824632E-7</v>
      </c>
      <c r="J1625" s="229">
        <f t="shared" si="126"/>
        <v>8.5485160996901688E-6</v>
      </c>
    </row>
    <row r="1626" spans="1:10">
      <c r="A1626" s="30" t="s">
        <v>264</v>
      </c>
      <c r="B1626" s="63">
        <v>16.07</v>
      </c>
      <c r="C1626" s="219">
        <v>44943</v>
      </c>
      <c r="D1626" s="49">
        <v>44943.47152777778</v>
      </c>
      <c r="E1626" s="219">
        <v>44952</v>
      </c>
      <c r="F1626" s="273">
        <f t="shared" si="127"/>
        <v>0.73576388888977817</v>
      </c>
      <c r="G1626" s="273">
        <f t="shared" si="128"/>
        <v>8.5284722222204437</v>
      </c>
      <c r="H1626" s="273">
        <f t="shared" si="125"/>
        <v>9.2642361111102218</v>
      </c>
      <c r="I1626" s="77">
        <f t="shared" si="129"/>
        <v>1.4990218774976456E-6</v>
      </c>
      <c r="J1626" s="229">
        <f t="shared" si="126"/>
        <v>1.3887292608857931E-5</v>
      </c>
    </row>
    <row r="1627" spans="1:10">
      <c r="A1627" s="30" t="s">
        <v>264</v>
      </c>
      <c r="B1627" s="63">
        <v>16.079999999999998</v>
      </c>
      <c r="C1627" s="219">
        <v>44940</v>
      </c>
      <c r="D1627" s="49">
        <v>44940.595138888886</v>
      </c>
      <c r="E1627" s="219">
        <v>44952</v>
      </c>
      <c r="F1627" s="273">
        <f t="shared" si="127"/>
        <v>0.7975694444430701</v>
      </c>
      <c r="G1627" s="273">
        <f t="shared" si="128"/>
        <v>11.40486111111386</v>
      </c>
      <c r="H1627" s="273">
        <f t="shared" si="125"/>
        <v>12.20243055555693</v>
      </c>
      <c r="I1627" s="77">
        <f t="shared" si="129"/>
        <v>1.4999546851376563E-6</v>
      </c>
      <c r="J1627" s="229">
        <f t="shared" si="126"/>
        <v>1.8303092881874512E-5</v>
      </c>
    </row>
    <row r="1628" spans="1:10">
      <c r="A1628" s="30" t="s">
        <v>264</v>
      </c>
      <c r="B1628" s="63">
        <v>25533.48</v>
      </c>
      <c r="C1628" s="219">
        <v>44943</v>
      </c>
      <c r="D1628" s="49">
        <v>44943.472916666666</v>
      </c>
      <c r="E1628" s="219">
        <v>44952</v>
      </c>
      <c r="F1628" s="273">
        <f t="shared" si="127"/>
        <v>0.73645833333284827</v>
      </c>
      <c r="G1628" s="273">
        <f t="shared" si="128"/>
        <v>8.5270833333343035</v>
      </c>
      <c r="H1628" s="273">
        <f t="shared" si="125"/>
        <v>9.2635416666671517</v>
      </c>
      <c r="I1628" s="77">
        <f t="shared" si="129"/>
        <v>2.3817825220067567E-3</v>
      </c>
      <c r="J1628" s="229">
        <f t="shared" si="126"/>
        <v>2.2063741633549162E-2</v>
      </c>
    </row>
    <row r="1629" spans="1:10">
      <c r="A1629" s="30" t="s">
        <v>264</v>
      </c>
      <c r="B1629" s="63">
        <v>16.12</v>
      </c>
      <c r="C1629" s="219">
        <v>44943</v>
      </c>
      <c r="D1629" s="49">
        <v>44943.472916666666</v>
      </c>
      <c r="E1629" s="219">
        <v>44952</v>
      </c>
      <c r="F1629" s="273">
        <f t="shared" si="127"/>
        <v>0.73645833333284827</v>
      </c>
      <c r="G1629" s="273">
        <f t="shared" si="128"/>
        <v>8.5270833333343035</v>
      </c>
      <c r="H1629" s="273">
        <f t="shared" si="125"/>
        <v>9.2635416666671517</v>
      </c>
      <c r="I1629" s="77">
        <f t="shared" si="129"/>
        <v>1.5036859156977006E-6</v>
      </c>
      <c r="J1629" s="229">
        <f t="shared" si="126"/>
        <v>1.3929457133646199E-5</v>
      </c>
    </row>
    <row r="1630" spans="1:10">
      <c r="A1630" s="30" t="s">
        <v>264</v>
      </c>
      <c r="B1630" s="63">
        <v>490.46</v>
      </c>
      <c r="C1630" s="219">
        <v>44943</v>
      </c>
      <c r="D1630" s="49">
        <v>44943.472916666666</v>
      </c>
      <c r="E1630" s="219">
        <v>44952</v>
      </c>
      <c r="F1630" s="273">
        <f t="shared" si="127"/>
        <v>0.73645833333284827</v>
      </c>
      <c r="G1630" s="273">
        <f t="shared" si="128"/>
        <v>8.5270833333343035</v>
      </c>
      <c r="H1630" s="273">
        <f t="shared" si="125"/>
        <v>9.2635416666671517</v>
      </c>
      <c r="I1630" s="77">
        <f t="shared" si="129"/>
        <v>4.5750483511978543E-5</v>
      </c>
      <c r="J1630" s="229">
        <f t="shared" si="126"/>
        <v>4.2381151028338175E-4</v>
      </c>
    </row>
    <row r="1631" spans="1:10">
      <c r="A1631" s="30" t="s">
        <v>264</v>
      </c>
      <c r="B1631" s="63">
        <v>187.14</v>
      </c>
      <c r="C1631" s="219">
        <v>44943</v>
      </c>
      <c r="D1631" s="49">
        <v>44943.472916666666</v>
      </c>
      <c r="E1631" s="219">
        <v>44952</v>
      </c>
      <c r="F1631" s="273">
        <f t="shared" si="127"/>
        <v>0.73645833333284827</v>
      </c>
      <c r="G1631" s="273">
        <f t="shared" si="128"/>
        <v>8.5270833333343035</v>
      </c>
      <c r="H1631" s="273">
        <f t="shared" si="125"/>
        <v>9.2635416666671517</v>
      </c>
      <c r="I1631" s="77">
        <f t="shared" si="129"/>
        <v>1.7456562175165486E-5</v>
      </c>
      <c r="J1631" s="229">
        <f t="shared" si="126"/>
        <v>1.6170959106641123E-4</v>
      </c>
    </row>
    <row r="1632" spans="1:10">
      <c r="A1632" s="30" t="s">
        <v>264</v>
      </c>
      <c r="B1632" s="63">
        <v>188.35</v>
      </c>
      <c r="C1632" s="219">
        <v>44943</v>
      </c>
      <c r="D1632" s="49">
        <v>44943.472916666666</v>
      </c>
      <c r="E1632" s="219">
        <v>44952</v>
      </c>
      <c r="F1632" s="273">
        <f t="shared" si="127"/>
        <v>0.73645833333284827</v>
      </c>
      <c r="G1632" s="273">
        <f t="shared" si="128"/>
        <v>8.5270833333343035</v>
      </c>
      <c r="H1632" s="273">
        <f t="shared" si="125"/>
        <v>9.2635416666671517</v>
      </c>
      <c r="I1632" s="77">
        <f t="shared" si="129"/>
        <v>1.7569431899606815E-5</v>
      </c>
      <c r="J1632" s="229">
        <f t="shared" si="126"/>
        <v>1.6275516446167873E-4</v>
      </c>
    </row>
    <row r="1633" spans="1:10">
      <c r="A1633" s="30" t="s">
        <v>264</v>
      </c>
      <c r="B1633" s="63">
        <v>116.5</v>
      </c>
      <c r="C1633" s="219">
        <v>44944</v>
      </c>
      <c r="D1633" s="49">
        <v>44944.490972222222</v>
      </c>
      <c r="E1633" s="219">
        <v>44952</v>
      </c>
      <c r="F1633" s="273">
        <f t="shared" si="127"/>
        <v>0.74548611111094942</v>
      </c>
      <c r="G1633" s="273">
        <f t="shared" si="128"/>
        <v>7.5090277777781012</v>
      </c>
      <c r="H1633" s="273">
        <f t="shared" si="125"/>
        <v>8.2545138888890506</v>
      </c>
      <c r="I1633" s="77">
        <f t="shared" si="129"/>
        <v>1.0867209006127922E-5</v>
      </c>
      <c r="J1633" s="229">
        <f t="shared" si="126"/>
        <v>8.9703527674543103E-5</v>
      </c>
    </row>
    <row r="1634" spans="1:10">
      <c r="A1634" s="30" t="s">
        <v>264</v>
      </c>
      <c r="B1634" s="63">
        <v>488.84</v>
      </c>
      <c r="C1634" s="219">
        <v>44943</v>
      </c>
      <c r="D1634" s="49">
        <v>44943.473611111112</v>
      </c>
      <c r="E1634" s="219">
        <v>44952</v>
      </c>
      <c r="F1634" s="273">
        <f t="shared" si="127"/>
        <v>0.73680555555620231</v>
      </c>
      <c r="G1634" s="273">
        <f t="shared" si="128"/>
        <v>8.5263888888875954</v>
      </c>
      <c r="H1634" s="273">
        <f t="shared" si="125"/>
        <v>9.2631944444437977</v>
      </c>
      <c r="I1634" s="77">
        <f t="shared" si="129"/>
        <v>4.5599368674296761E-5</v>
      </c>
      <c r="J1634" s="229">
        <f t="shared" si="126"/>
        <v>4.2239581857389031E-4</v>
      </c>
    </row>
    <row r="1635" spans="1:10">
      <c r="A1635" s="30" t="s">
        <v>264</v>
      </c>
      <c r="B1635" s="63">
        <v>25891.79</v>
      </c>
      <c r="C1635" s="219">
        <v>44944</v>
      </c>
      <c r="D1635" s="49">
        <v>44944.492361111108</v>
      </c>
      <c r="E1635" s="219">
        <v>44952</v>
      </c>
      <c r="F1635" s="273">
        <f t="shared" si="127"/>
        <v>0.74618055555401952</v>
      </c>
      <c r="G1635" s="273">
        <f t="shared" si="128"/>
        <v>7.507638888891961</v>
      </c>
      <c r="H1635" s="273">
        <f t="shared" si="125"/>
        <v>8.2538194444459805</v>
      </c>
      <c r="I1635" s="77">
        <f t="shared" si="129"/>
        <v>2.4152059525559904E-3</v>
      </c>
      <c r="J1635" s="229">
        <f t="shared" si="126"/>
        <v>1.9934673853548308E-2</v>
      </c>
    </row>
    <row r="1636" spans="1:10">
      <c r="A1636" s="30" t="s">
        <v>264</v>
      </c>
      <c r="B1636" s="63">
        <v>7.56</v>
      </c>
      <c r="C1636" s="219">
        <v>44944</v>
      </c>
      <c r="D1636" s="49">
        <v>44944.492361111108</v>
      </c>
      <c r="E1636" s="219">
        <v>44952</v>
      </c>
      <c r="F1636" s="273">
        <f t="shared" si="127"/>
        <v>0.74618055555401952</v>
      </c>
      <c r="G1636" s="273">
        <f t="shared" si="128"/>
        <v>7.507638888891961</v>
      </c>
      <c r="H1636" s="273">
        <f t="shared" si="125"/>
        <v>8.2538194444459805</v>
      </c>
      <c r="I1636" s="77">
        <f t="shared" si="129"/>
        <v>7.0520257584830113E-7</v>
      </c>
      <c r="J1636" s="229">
        <f t="shared" si="126"/>
        <v>5.8206147328100992E-6</v>
      </c>
    </row>
    <row r="1637" spans="1:10">
      <c r="A1637" s="30" t="s">
        <v>264</v>
      </c>
      <c r="B1637" s="63">
        <v>25134.6</v>
      </c>
      <c r="C1637" s="219">
        <v>44944</v>
      </c>
      <c r="D1637" s="49">
        <v>44944.493055555555</v>
      </c>
      <c r="E1637" s="219">
        <v>44952</v>
      </c>
      <c r="F1637" s="273">
        <f t="shared" si="127"/>
        <v>0.74652777777737356</v>
      </c>
      <c r="G1637" s="273">
        <f t="shared" si="128"/>
        <v>7.5069444444452529</v>
      </c>
      <c r="H1637" s="273">
        <f t="shared" si="125"/>
        <v>8.2534722222226264</v>
      </c>
      <c r="I1637" s="77">
        <f t="shared" si="129"/>
        <v>2.3445746908619986E-3</v>
      </c>
      <c r="J1637" s="229">
        <f t="shared" si="126"/>
        <v>1.9350882083955707E-2</v>
      </c>
    </row>
    <row r="1638" spans="1:10">
      <c r="A1638" s="30" t="s">
        <v>264</v>
      </c>
      <c r="B1638" s="63">
        <v>16.510000000000002</v>
      </c>
      <c r="C1638" s="219">
        <v>44943</v>
      </c>
      <c r="D1638" s="49">
        <v>44943.474305555559</v>
      </c>
      <c r="E1638" s="219">
        <v>44952</v>
      </c>
      <c r="F1638" s="273">
        <f t="shared" si="127"/>
        <v>0.73715277777955635</v>
      </c>
      <c r="G1638" s="273">
        <f t="shared" si="128"/>
        <v>8.5256944444408873</v>
      </c>
      <c r="H1638" s="273">
        <f t="shared" si="125"/>
        <v>9.2628472222204437</v>
      </c>
      <c r="I1638" s="77">
        <f t="shared" si="129"/>
        <v>1.5400654136581288E-6</v>
      </c>
      <c r="J1638" s="229">
        <f t="shared" si="126"/>
        <v>1.4265390638940977E-5</v>
      </c>
    </row>
    <row r="1639" spans="1:10">
      <c r="A1639" s="30" t="s">
        <v>264</v>
      </c>
      <c r="B1639" s="63">
        <v>182.23</v>
      </c>
      <c r="C1639" s="219">
        <v>44944</v>
      </c>
      <c r="D1639" s="49">
        <v>44944.493055555555</v>
      </c>
      <c r="E1639" s="219">
        <v>44952</v>
      </c>
      <c r="F1639" s="273">
        <f t="shared" si="127"/>
        <v>0.74652777777737356</v>
      </c>
      <c r="G1639" s="273">
        <f t="shared" si="128"/>
        <v>7.5069444444452529</v>
      </c>
      <c r="H1639" s="273">
        <f t="shared" si="125"/>
        <v>8.2534722222226264</v>
      </c>
      <c r="I1639" s="77">
        <f t="shared" si="129"/>
        <v>1.6998553623920097E-5</v>
      </c>
      <c r="J1639" s="229">
        <f t="shared" si="126"/>
        <v>1.4029709015298629E-4</v>
      </c>
    </row>
    <row r="1640" spans="1:10">
      <c r="A1640" s="30" t="s">
        <v>264</v>
      </c>
      <c r="B1640" s="63">
        <v>28.61</v>
      </c>
      <c r="C1640" s="219">
        <v>44944</v>
      </c>
      <c r="D1640" s="49">
        <v>44944.493055555555</v>
      </c>
      <c r="E1640" s="219">
        <v>44952</v>
      </c>
      <c r="F1640" s="273">
        <f t="shared" si="127"/>
        <v>0.74652777777737356</v>
      </c>
      <c r="G1640" s="273">
        <f t="shared" si="128"/>
        <v>7.5069444444452529</v>
      </c>
      <c r="H1640" s="273">
        <f t="shared" si="125"/>
        <v>8.2534722222226264</v>
      </c>
      <c r="I1640" s="77">
        <f t="shared" si="129"/>
        <v>2.6687626580714151E-6</v>
      </c>
      <c r="J1640" s="229">
        <f t="shared" si="126"/>
        <v>2.2026558466097445E-5</v>
      </c>
    </row>
    <row r="1641" spans="1:10">
      <c r="A1641" s="30" t="s">
        <v>264</v>
      </c>
      <c r="B1641" s="63">
        <v>188.08</v>
      </c>
      <c r="C1641" s="219">
        <v>44942</v>
      </c>
      <c r="D1641" s="49">
        <v>44942.424305555556</v>
      </c>
      <c r="E1641" s="219">
        <v>44952</v>
      </c>
      <c r="F1641" s="273">
        <f t="shared" si="127"/>
        <v>0.71215277777810115</v>
      </c>
      <c r="G1641" s="273">
        <f t="shared" si="128"/>
        <v>9.5756944444437977</v>
      </c>
      <c r="H1641" s="273">
        <f t="shared" si="125"/>
        <v>10.287847222221899</v>
      </c>
      <c r="I1641" s="77">
        <f t="shared" si="129"/>
        <v>1.754424609332652E-5</v>
      </c>
      <c r="J1641" s="229">
        <f t="shared" si="126"/>
        <v>1.8049252343720664E-4</v>
      </c>
    </row>
    <row r="1642" spans="1:10">
      <c r="A1642" s="30" t="s">
        <v>264</v>
      </c>
      <c r="B1642" s="63">
        <v>7.58</v>
      </c>
      <c r="C1642" s="219">
        <v>44942</v>
      </c>
      <c r="D1642" s="49">
        <v>44942.425000000003</v>
      </c>
      <c r="E1642" s="219">
        <v>44952</v>
      </c>
      <c r="F1642" s="273">
        <f t="shared" si="127"/>
        <v>0.71250000000145519</v>
      </c>
      <c r="G1642" s="273">
        <f t="shared" si="128"/>
        <v>9.5749999999970896</v>
      </c>
      <c r="H1642" s="273">
        <f t="shared" si="125"/>
        <v>10.287499999998545</v>
      </c>
      <c r="I1642" s="77">
        <f t="shared" si="129"/>
        <v>7.0706819112832316E-7</v>
      </c>
      <c r="J1642" s="229">
        <f t="shared" si="126"/>
        <v>7.2739640162315958E-6</v>
      </c>
    </row>
    <row r="1643" spans="1:10">
      <c r="A1643" s="30" t="s">
        <v>264</v>
      </c>
      <c r="B1643" s="63">
        <v>493.72</v>
      </c>
      <c r="C1643" s="219">
        <v>44942</v>
      </c>
      <c r="D1643" s="49">
        <v>44942.425000000003</v>
      </c>
      <c r="E1643" s="219">
        <v>44952</v>
      </c>
      <c r="F1643" s="273">
        <f t="shared" si="127"/>
        <v>0.71250000000145519</v>
      </c>
      <c r="G1643" s="273">
        <f t="shared" si="128"/>
        <v>9.5749999999970896</v>
      </c>
      <c r="H1643" s="273">
        <f t="shared" si="125"/>
        <v>10.287499999998545</v>
      </c>
      <c r="I1643" s="77">
        <f t="shared" si="129"/>
        <v>4.6054578802622127E-5</v>
      </c>
      <c r="J1643" s="229">
        <f t="shared" si="126"/>
        <v>4.7378647943190809E-4</v>
      </c>
    </row>
    <row r="1644" spans="1:10">
      <c r="A1644" s="30" t="s">
        <v>264</v>
      </c>
      <c r="B1644" s="63">
        <v>117.3</v>
      </c>
      <c r="C1644" s="219">
        <v>44943</v>
      </c>
      <c r="D1644" s="49">
        <v>44943.474999999999</v>
      </c>
      <c r="E1644" s="219">
        <v>44952</v>
      </c>
      <c r="F1644" s="273">
        <f t="shared" si="127"/>
        <v>0.7374999999992724</v>
      </c>
      <c r="G1644" s="273">
        <f t="shared" si="128"/>
        <v>8.5250000000014552</v>
      </c>
      <c r="H1644" s="273">
        <f t="shared" si="125"/>
        <v>9.2625000000007276</v>
      </c>
      <c r="I1644" s="77">
        <f t="shared" si="129"/>
        <v>1.0941833617328801E-5</v>
      </c>
      <c r="J1644" s="229">
        <f t="shared" si="126"/>
        <v>1.0134873388051597E-4</v>
      </c>
    </row>
    <row r="1645" spans="1:10">
      <c r="A1645" s="30" t="s">
        <v>264</v>
      </c>
      <c r="B1645" s="63">
        <v>186.3</v>
      </c>
      <c r="C1645" s="219">
        <v>44945</v>
      </c>
      <c r="D1645" s="49">
        <v>44945.505555555559</v>
      </c>
      <c r="E1645" s="219">
        <v>44952</v>
      </c>
      <c r="F1645" s="273">
        <f t="shared" si="127"/>
        <v>0.75277777777955635</v>
      </c>
      <c r="G1645" s="273">
        <f t="shared" si="128"/>
        <v>6.4944444444408873</v>
      </c>
      <c r="H1645" s="273">
        <f t="shared" si="125"/>
        <v>7.2472222222204437</v>
      </c>
      <c r="I1645" s="77">
        <f t="shared" si="129"/>
        <v>1.7378206333404567E-5</v>
      </c>
      <c r="J1645" s="229">
        <f t="shared" si="126"/>
        <v>1.2594372312178163E-4</v>
      </c>
    </row>
    <row r="1646" spans="1:10">
      <c r="A1646" s="30" t="s">
        <v>264</v>
      </c>
      <c r="B1646" s="63">
        <v>7.58</v>
      </c>
      <c r="C1646" s="219">
        <v>44942</v>
      </c>
      <c r="D1646" s="49">
        <v>44942.425694444442</v>
      </c>
      <c r="E1646" s="219">
        <v>44952</v>
      </c>
      <c r="F1646" s="273">
        <f t="shared" si="127"/>
        <v>0.71284722222117125</v>
      </c>
      <c r="G1646" s="273">
        <f t="shared" si="128"/>
        <v>9.5743055555576575</v>
      </c>
      <c r="H1646" s="273">
        <f t="shared" si="125"/>
        <v>10.287152777778829</v>
      </c>
      <c r="I1646" s="77">
        <f t="shared" si="129"/>
        <v>7.0706819112832316E-7</v>
      </c>
      <c r="J1646" s="229">
        <f t="shared" si="126"/>
        <v>7.2737185064447816E-6</v>
      </c>
    </row>
    <row r="1647" spans="1:10">
      <c r="A1647" s="30" t="s">
        <v>264</v>
      </c>
      <c r="B1647" s="63">
        <v>186.97</v>
      </c>
      <c r="C1647" s="219">
        <v>44943</v>
      </c>
      <c r="D1647" s="49">
        <v>44943.475694444445</v>
      </c>
      <c r="E1647" s="219">
        <v>44952</v>
      </c>
      <c r="F1647" s="273">
        <f t="shared" si="127"/>
        <v>0.73784722222262644</v>
      </c>
      <c r="G1647" s="273">
        <f t="shared" si="128"/>
        <v>8.5243055555547471</v>
      </c>
      <c r="H1647" s="273">
        <f t="shared" si="125"/>
        <v>9.2621527777773736</v>
      </c>
      <c r="I1647" s="77">
        <f t="shared" si="129"/>
        <v>1.74407044452853E-5</v>
      </c>
      <c r="J1647" s="229">
        <f t="shared" si="126"/>
        <v>1.6153846912429342E-4</v>
      </c>
    </row>
    <row r="1648" spans="1:10">
      <c r="A1648" s="30" t="s">
        <v>264</v>
      </c>
      <c r="B1648" s="63">
        <v>116.67</v>
      </c>
      <c r="C1648" s="219">
        <v>44943</v>
      </c>
      <c r="D1648" s="49">
        <v>44943.475694444445</v>
      </c>
      <c r="E1648" s="219">
        <v>44952</v>
      </c>
      <c r="F1648" s="273">
        <f t="shared" si="127"/>
        <v>0.73784722222262644</v>
      </c>
      <c r="G1648" s="273">
        <f t="shared" si="128"/>
        <v>8.5243055555547471</v>
      </c>
      <c r="H1648" s="273">
        <f t="shared" si="125"/>
        <v>9.2621527777773736</v>
      </c>
      <c r="I1648" s="77">
        <f t="shared" si="129"/>
        <v>1.0883066736008108E-5</v>
      </c>
      <c r="J1648" s="229">
        <f t="shared" si="126"/>
        <v>1.0080062679965403E-4</v>
      </c>
    </row>
    <row r="1649" spans="1:10">
      <c r="A1649" s="30" t="s">
        <v>264</v>
      </c>
      <c r="B1649" s="63">
        <v>7.77</v>
      </c>
      <c r="C1649" s="219">
        <v>44942</v>
      </c>
      <c r="D1649" s="49">
        <v>44942.436805555553</v>
      </c>
      <c r="E1649" s="219">
        <v>44952</v>
      </c>
      <c r="F1649" s="273">
        <f t="shared" si="127"/>
        <v>0.71840277777664596</v>
      </c>
      <c r="G1649" s="273">
        <f t="shared" si="128"/>
        <v>9.5631944444467081</v>
      </c>
      <c r="H1649" s="273">
        <f t="shared" si="125"/>
        <v>10.281597222223354</v>
      </c>
      <c r="I1649" s="77">
        <f t="shared" si="129"/>
        <v>7.2479153628853175E-7</v>
      </c>
      <c r="J1649" s="229">
        <f t="shared" si="126"/>
        <v>7.4520146461951657E-6</v>
      </c>
    </row>
    <row r="1650" spans="1:10">
      <c r="A1650" s="30" t="s">
        <v>264</v>
      </c>
      <c r="B1650" s="63">
        <v>506.09</v>
      </c>
      <c r="C1650" s="219">
        <v>44942</v>
      </c>
      <c r="D1650" s="49">
        <v>44942.436805555553</v>
      </c>
      <c r="E1650" s="219">
        <v>44952</v>
      </c>
      <c r="F1650" s="273">
        <f t="shared" si="127"/>
        <v>0.71840277777664596</v>
      </c>
      <c r="G1650" s="273">
        <f t="shared" si="128"/>
        <v>9.5631944444467081</v>
      </c>
      <c r="H1650" s="273">
        <f t="shared" si="125"/>
        <v>10.281597222223354</v>
      </c>
      <c r="I1650" s="77">
        <f t="shared" si="129"/>
        <v>4.7208461853315703E-5</v>
      </c>
      <c r="J1650" s="229">
        <f t="shared" si="126"/>
        <v>4.8537839025648789E-4</v>
      </c>
    </row>
    <row r="1651" spans="1:10">
      <c r="A1651" s="30" t="s">
        <v>264</v>
      </c>
      <c r="B1651" s="63">
        <v>25435.200000000001</v>
      </c>
      <c r="C1651" s="219">
        <v>44943</v>
      </c>
      <c r="D1651" s="49">
        <v>44943.477777777778</v>
      </c>
      <c r="E1651" s="219">
        <v>44952</v>
      </c>
      <c r="F1651" s="273">
        <f t="shared" si="127"/>
        <v>0.73888888888905058</v>
      </c>
      <c r="G1651" s="273">
        <f t="shared" si="128"/>
        <v>8.5222222222218988</v>
      </c>
      <c r="H1651" s="273">
        <f t="shared" si="125"/>
        <v>9.2611111111109494</v>
      </c>
      <c r="I1651" s="77">
        <f t="shared" si="129"/>
        <v>2.3726148885207291E-3</v>
      </c>
      <c r="J1651" s="229">
        <f t="shared" si="126"/>
        <v>2.197305010646659E-2</v>
      </c>
    </row>
    <row r="1652" spans="1:10">
      <c r="A1652" s="30" t="s">
        <v>264</v>
      </c>
      <c r="B1652" s="63">
        <v>16.149999999999999</v>
      </c>
      <c r="C1652" s="219">
        <v>44945</v>
      </c>
      <c r="D1652" s="49">
        <v>44945.509027777778</v>
      </c>
      <c r="E1652" s="219">
        <v>44952</v>
      </c>
      <c r="F1652" s="273">
        <f t="shared" si="127"/>
        <v>0.75451388888905058</v>
      </c>
      <c r="G1652" s="273">
        <f t="shared" si="128"/>
        <v>6.4909722222218988</v>
      </c>
      <c r="H1652" s="273">
        <f t="shared" si="125"/>
        <v>7.2454861111109494</v>
      </c>
      <c r="I1652" s="77">
        <f t="shared" si="129"/>
        <v>1.5064843386177333E-6</v>
      </c>
      <c r="J1652" s="229">
        <f t="shared" si="126"/>
        <v>1.0915211352060951E-5</v>
      </c>
    </row>
    <row r="1653" spans="1:10">
      <c r="A1653" s="30" t="s">
        <v>264</v>
      </c>
      <c r="B1653" s="63">
        <v>503.35</v>
      </c>
      <c r="C1653" s="219">
        <v>44945</v>
      </c>
      <c r="D1653" s="49">
        <v>44945.509722222225</v>
      </c>
      <c r="E1653" s="219">
        <v>44952</v>
      </c>
      <c r="F1653" s="273">
        <f t="shared" si="127"/>
        <v>0.75486111111240461</v>
      </c>
      <c r="G1653" s="273">
        <f t="shared" si="128"/>
        <v>6.4902777777751908</v>
      </c>
      <c r="H1653" s="273">
        <f t="shared" si="125"/>
        <v>7.2451388888875954</v>
      </c>
      <c r="I1653" s="77">
        <f t="shared" si="129"/>
        <v>4.6952872559952704E-5</v>
      </c>
      <c r="J1653" s="229">
        <f t="shared" si="126"/>
        <v>3.4018008292909663E-4</v>
      </c>
    </row>
    <row r="1654" spans="1:10">
      <c r="A1654" s="30" t="s">
        <v>264</v>
      </c>
      <c r="B1654" s="63">
        <v>187.9</v>
      </c>
      <c r="C1654" s="219">
        <v>44943</v>
      </c>
      <c r="D1654" s="49">
        <v>44943.479166666664</v>
      </c>
      <c r="E1654" s="219">
        <v>44952</v>
      </c>
      <c r="F1654" s="273">
        <f t="shared" si="127"/>
        <v>0.73958333333212067</v>
      </c>
      <c r="G1654" s="273">
        <f t="shared" si="128"/>
        <v>8.5208333333357587</v>
      </c>
      <c r="H1654" s="273">
        <f t="shared" si="125"/>
        <v>9.2604166666678793</v>
      </c>
      <c r="I1654" s="77">
        <f t="shared" si="129"/>
        <v>1.7527455555806321E-5</v>
      </c>
      <c r="J1654" s="229">
        <f t="shared" si="126"/>
        <v>1.6231154155326938E-4</v>
      </c>
    </row>
    <row r="1655" spans="1:10">
      <c r="A1655" s="30" t="s">
        <v>264</v>
      </c>
      <c r="B1655" s="63">
        <v>193.75</v>
      </c>
      <c r="C1655" s="219">
        <v>44945</v>
      </c>
      <c r="D1655" s="49">
        <v>44945.510416666664</v>
      </c>
      <c r="E1655" s="219">
        <v>44952</v>
      </c>
      <c r="F1655" s="273">
        <f t="shared" si="127"/>
        <v>0.75520833333212067</v>
      </c>
      <c r="G1655" s="273">
        <f t="shared" si="128"/>
        <v>6.4895833333357587</v>
      </c>
      <c r="H1655" s="273">
        <f t="shared" si="125"/>
        <v>7.2447916666678793</v>
      </c>
      <c r="I1655" s="77">
        <f t="shared" si="129"/>
        <v>1.8073148025212745E-5</v>
      </c>
      <c r="J1655" s="229">
        <f t="shared" si="126"/>
        <v>1.3093619220351632E-4</v>
      </c>
    </row>
    <row r="1656" spans="1:10">
      <c r="A1656" s="30" t="s">
        <v>264</v>
      </c>
      <c r="B1656" s="63">
        <v>488.9</v>
      </c>
      <c r="C1656" s="219">
        <v>44942</v>
      </c>
      <c r="D1656" s="49">
        <v>44942.442361111112</v>
      </c>
      <c r="E1656" s="219">
        <v>44952</v>
      </c>
      <c r="F1656" s="273">
        <f t="shared" si="127"/>
        <v>0.72118055555620231</v>
      </c>
      <c r="G1656" s="273">
        <f t="shared" si="128"/>
        <v>9.5576388888875954</v>
      </c>
      <c r="H1656" s="273">
        <f t="shared" si="125"/>
        <v>10.278819444443798</v>
      </c>
      <c r="I1656" s="77">
        <f t="shared" si="129"/>
        <v>4.560496552013683E-5</v>
      </c>
      <c r="J1656" s="229">
        <f t="shared" si="126"/>
        <v>4.6876520635157141E-4</v>
      </c>
    </row>
    <row r="1657" spans="1:10">
      <c r="A1657" s="30" t="s">
        <v>264</v>
      </c>
      <c r="B1657" s="63">
        <v>187.75</v>
      </c>
      <c r="C1657" s="219">
        <v>44942</v>
      </c>
      <c r="D1657" s="49">
        <v>44942.442361111112</v>
      </c>
      <c r="E1657" s="219">
        <v>44952</v>
      </c>
      <c r="F1657" s="273">
        <f t="shared" si="127"/>
        <v>0.72118055555620231</v>
      </c>
      <c r="G1657" s="273">
        <f t="shared" si="128"/>
        <v>9.5576388888875954</v>
      </c>
      <c r="H1657" s="273">
        <f t="shared" si="125"/>
        <v>10.278819444443798</v>
      </c>
      <c r="I1657" s="77">
        <f t="shared" si="129"/>
        <v>1.7513463441206157E-5</v>
      </c>
      <c r="J1657" s="229">
        <f t="shared" si="126"/>
        <v>1.8001772855902543E-4</v>
      </c>
    </row>
    <row r="1658" spans="1:10">
      <c r="A1658" s="30" t="s">
        <v>264</v>
      </c>
      <c r="B1658" s="63">
        <v>472.24</v>
      </c>
      <c r="C1658" s="219">
        <v>44944</v>
      </c>
      <c r="D1658" s="49">
        <v>44944.486805555556</v>
      </c>
      <c r="E1658" s="219">
        <v>44952</v>
      </c>
      <c r="F1658" s="273">
        <f t="shared" si="127"/>
        <v>0.74340277777810115</v>
      </c>
      <c r="G1658" s="273">
        <f t="shared" si="128"/>
        <v>7.5131944444437977</v>
      </c>
      <c r="H1658" s="273">
        <f t="shared" si="125"/>
        <v>8.2565972222218988</v>
      </c>
      <c r="I1658" s="77">
        <f t="shared" si="129"/>
        <v>4.4050907991878537E-5</v>
      </c>
      <c r="J1658" s="229">
        <f t="shared" si="126"/>
        <v>3.6371060456209678E-4</v>
      </c>
    </row>
    <row r="1659" spans="1:10">
      <c r="A1659" s="30" t="s">
        <v>264</v>
      </c>
      <c r="B1659" s="63">
        <v>112.44</v>
      </c>
      <c r="C1659" s="219">
        <v>44944</v>
      </c>
      <c r="D1659" s="49">
        <v>44944.486805555556</v>
      </c>
      <c r="E1659" s="219">
        <v>44952</v>
      </c>
      <c r="F1659" s="273">
        <f t="shared" si="127"/>
        <v>0.74340277777810115</v>
      </c>
      <c r="G1659" s="273">
        <f t="shared" si="128"/>
        <v>7.5131944444437977</v>
      </c>
      <c r="H1659" s="273">
        <f t="shared" ref="H1659:H1719" si="130">SUM(F1659:G1659)</f>
        <v>8.2565972222218988</v>
      </c>
      <c r="I1659" s="77">
        <f t="shared" si="129"/>
        <v>1.0488489104283464E-5</v>
      </c>
      <c r="J1659" s="229">
        <f t="shared" ref="J1659:J1719" si="131">+H1659*I1659</f>
        <v>8.6599230003731503E-5</v>
      </c>
    </row>
    <row r="1660" spans="1:10">
      <c r="A1660" s="30" t="s">
        <v>264</v>
      </c>
      <c r="B1660" s="63">
        <v>188.7</v>
      </c>
      <c r="C1660" s="219">
        <v>44945</v>
      </c>
      <c r="D1660" s="49">
        <v>44945.511111111111</v>
      </c>
      <c r="E1660" s="219">
        <v>44952</v>
      </c>
      <c r="F1660" s="273">
        <f t="shared" ref="F1660:F1720" si="132">(D1660-C1660+1)/2</f>
        <v>0.75555555555547471</v>
      </c>
      <c r="G1660" s="273">
        <f t="shared" ref="G1660:G1720" si="133">E1660-D1660</f>
        <v>6.4888888888890506</v>
      </c>
      <c r="H1660" s="273">
        <f t="shared" si="130"/>
        <v>7.2444444444445253</v>
      </c>
      <c r="I1660" s="77">
        <f t="shared" si="129"/>
        <v>1.76020801670072E-5</v>
      </c>
      <c r="J1660" s="229">
        <f t="shared" si="131"/>
        <v>1.2751729187654247E-4</v>
      </c>
    </row>
    <row r="1661" spans="1:10">
      <c r="A1661" s="30" t="s">
        <v>264</v>
      </c>
      <c r="B1661" s="63">
        <v>504.53</v>
      </c>
      <c r="C1661" s="219">
        <v>44942</v>
      </c>
      <c r="D1661" s="49">
        <v>44942.443749999999</v>
      </c>
      <c r="E1661" s="219">
        <v>44952</v>
      </c>
      <c r="F1661" s="273">
        <f t="shared" si="132"/>
        <v>0.7218749999992724</v>
      </c>
      <c r="G1661" s="273">
        <f t="shared" si="133"/>
        <v>9.5562500000014552</v>
      </c>
      <c r="H1661" s="273">
        <f t="shared" si="130"/>
        <v>10.278125000000728</v>
      </c>
      <c r="I1661" s="77">
        <f t="shared" si="129"/>
        <v>4.7062943861473996E-5</v>
      </c>
      <c r="J1661" s="229">
        <f t="shared" si="131"/>
        <v>4.8371881987624665E-4</v>
      </c>
    </row>
    <row r="1662" spans="1:10">
      <c r="A1662" s="30" t="s">
        <v>264</v>
      </c>
      <c r="B1662" s="63">
        <v>187.9</v>
      </c>
      <c r="C1662" s="219">
        <v>44944</v>
      </c>
      <c r="D1662" s="49">
        <v>44944.486805555556</v>
      </c>
      <c r="E1662" s="219">
        <v>44952</v>
      </c>
      <c r="F1662" s="273">
        <f t="shared" si="132"/>
        <v>0.74340277777810115</v>
      </c>
      <c r="G1662" s="273">
        <f t="shared" si="133"/>
        <v>7.5131944444437977</v>
      </c>
      <c r="H1662" s="273">
        <f t="shared" si="130"/>
        <v>8.2565972222218988</v>
      </c>
      <c r="I1662" s="77">
        <f t="shared" si="129"/>
        <v>1.7527455555806321E-5</v>
      </c>
      <c r="J1662" s="229">
        <f t="shared" si="131"/>
        <v>1.4471714085468825E-4</v>
      </c>
    </row>
    <row r="1663" spans="1:10">
      <c r="A1663" s="30" t="s">
        <v>264</v>
      </c>
      <c r="B1663" s="63">
        <v>7.56</v>
      </c>
      <c r="C1663" s="219">
        <v>44945</v>
      </c>
      <c r="D1663" s="49">
        <v>44945.511805555558</v>
      </c>
      <c r="E1663" s="219">
        <v>44952</v>
      </c>
      <c r="F1663" s="273">
        <f t="shared" si="132"/>
        <v>0.75590277777882875</v>
      </c>
      <c r="G1663" s="273">
        <f t="shared" si="133"/>
        <v>6.4881944444423425</v>
      </c>
      <c r="H1663" s="273">
        <f t="shared" si="130"/>
        <v>7.2440972222211713</v>
      </c>
      <c r="I1663" s="77">
        <f t="shared" si="129"/>
        <v>7.0520257584830113E-7</v>
      </c>
      <c r="J1663" s="229">
        <f t="shared" si="131"/>
        <v>5.1085560208058932E-6</v>
      </c>
    </row>
    <row r="1664" spans="1:10">
      <c r="A1664" s="30" t="s">
        <v>264</v>
      </c>
      <c r="B1664" s="63">
        <v>187.69</v>
      </c>
      <c r="C1664" s="219">
        <v>44945</v>
      </c>
      <c r="D1664" s="49">
        <v>44945.511805555558</v>
      </c>
      <c r="E1664" s="219">
        <v>44952</v>
      </c>
      <c r="F1664" s="273">
        <f t="shared" si="132"/>
        <v>0.75590277777882875</v>
      </c>
      <c r="G1664" s="273">
        <f t="shared" si="133"/>
        <v>6.4881944444423425</v>
      </c>
      <c r="H1664" s="273">
        <f t="shared" si="130"/>
        <v>7.2440972222211713</v>
      </c>
      <c r="I1664" s="77">
        <f t="shared" si="129"/>
        <v>1.7507866595366092E-5</v>
      </c>
      <c r="J1664" s="229">
        <f t="shared" si="131"/>
        <v>1.2682868777051033E-4</v>
      </c>
    </row>
    <row r="1665" spans="1:10">
      <c r="A1665" s="30" t="s">
        <v>264</v>
      </c>
      <c r="B1665" s="63">
        <v>25438.06</v>
      </c>
      <c r="C1665" s="219">
        <v>44942</v>
      </c>
      <c r="D1665" s="49">
        <v>44942.444444444445</v>
      </c>
      <c r="E1665" s="219">
        <v>44952</v>
      </c>
      <c r="F1665" s="273">
        <f t="shared" si="132"/>
        <v>0.72222222222262644</v>
      </c>
      <c r="G1665" s="273">
        <f t="shared" si="133"/>
        <v>9.5555555555547471</v>
      </c>
      <c r="H1665" s="273">
        <f t="shared" si="130"/>
        <v>10.277777777777374</v>
      </c>
      <c r="I1665" s="77">
        <f t="shared" si="129"/>
        <v>2.3728816715057723E-3</v>
      </c>
      <c r="J1665" s="229">
        <f t="shared" si="131"/>
        <v>2.4387950512697255E-2</v>
      </c>
    </row>
    <row r="1666" spans="1:10">
      <c r="A1666" s="30" t="s">
        <v>264</v>
      </c>
      <c r="B1666" s="63">
        <v>16.14</v>
      </c>
      <c r="C1666" s="219">
        <v>44942</v>
      </c>
      <c r="D1666" s="49">
        <v>44942.444444444445</v>
      </c>
      <c r="E1666" s="219">
        <v>44952</v>
      </c>
      <c r="F1666" s="273">
        <f t="shared" si="132"/>
        <v>0.72222222222262644</v>
      </c>
      <c r="G1666" s="273">
        <f t="shared" si="133"/>
        <v>9.5555555555547471</v>
      </c>
      <c r="H1666" s="273">
        <f t="shared" si="130"/>
        <v>10.277777777777374</v>
      </c>
      <c r="I1666" s="77">
        <f t="shared" si="129"/>
        <v>1.5055515309777225E-6</v>
      </c>
      <c r="J1666" s="229">
        <f t="shared" si="131"/>
        <v>1.5473724068381539E-5</v>
      </c>
    </row>
    <row r="1667" spans="1:10">
      <c r="A1667" s="30" t="s">
        <v>264</v>
      </c>
      <c r="B1667" s="63">
        <v>25380.71</v>
      </c>
      <c r="C1667" s="219">
        <v>44942</v>
      </c>
      <c r="D1667" s="49">
        <v>44942.445138888892</v>
      </c>
      <c r="E1667" s="219">
        <v>44952</v>
      </c>
      <c r="F1667" s="273">
        <f t="shared" si="132"/>
        <v>0.72256944444598048</v>
      </c>
      <c r="G1667" s="273">
        <f t="shared" si="133"/>
        <v>9.554861111108039</v>
      </c>
      <c r="H1667" s="273">
        <f t="shared" si="130"/>
        <v>10.27743055555402</v>
      </c>
      <c r="I1667" s="77">
        <f t="shared" si="129"/>
        <v>2.3675320196903092E-3</v>
      </c>
      <c r="J1667" s="229">
        <f t="shared" si="131"/>
        <v>2.4332145920417703E-2</v>
      </c>
    </row>
    <row r="1668" spans="1:10">
      <c r="A1668" s="30" t="s">
        <v>264</v>
      </c>
      <c r="B1668" s="63">
        <v>7.52</v>
      </c>
      <c r="C1668" s="219">
        <v>44942</v>
      </c>
      <c r="D1668" s="49">
        <v>44942.445138888892</v>
      </c>
      <c r="E1668" s="219">
        <v>44952</v>
      </c>
      <c r="F1668" s="273">
        <f t="shared" si="132"/>
        <v>0.72256944444598048</v>
      </c>
      <c r="G1668" s="273">
        <f t="shared" si="133"/>
        <v>9.554861111108039</v>
      </c>
      <c r="H1668" s="273">
        <f t="shared" si="130"/>
        <v>10.27743055555402</v>
      </c>
      <c r="I1668" s="77">
        <f t="shared" si="129"/>
        <v>7.0147134528825728E-7</v>
      </c>
      <c r="J1668" s="229">
        <f t="shared" si="131"/>
        <v>7.2093230379111196E-6</v>
      </c>
    </row>
    <row r="1669" spans="1:10">
      <c r="A1669" s="30" t="s">
        <v>264</v>
      </c>
      <c r="B1669" s="63">
        <v>189.18</v>
      </c>
      <c r="C1669" s="219">
        <v>44944</v>
      </c>
      <c r="D1669" s="49">
        <v>44944.487500000003</v>
      </c>
      <c r="E1669" s="219">
        <v>44952</v>
      </c>
      <c r="F1669" s="273">
        <f t="shared" si="132"/>
        <v>0.74375000000145519</v>
      </c>
      <c r="G1669" s="273">
        <f t="shared" si="133"/>
        <v>7.5124999999970896</v>
      </c>
      <c r="H1669" s="273">
        <f t="shared" si="130"/>
        <v>8.2562499999985448</v>
      </c>
      <c r="I1669" s="77">
        <f t="shared" si="129"/>
        <v>1.7646854933727728E-5</v>
      </c>
      <c r="J1669" s="229">
        <f t="shared" si="131"/>
        <v>1.4569684604656387E-4</v>
      </c>
    </row>
    <row r="1670" spans="1:10">
      <c r="A1670" s="30" t="s">
        <v>264</v>
      </c>
      <c r="B1670" s="63">
        <v>26807.31</v>
      </c>
      <c r="C1670" s="219">
        <v>44945</v>
      </c>
      <c r="D1670" s="49">
        <v>44945.513194444444</v>
      </c>
      <c r="E1670" s="219">
        <v>44952</v>
      </c>
      <c r="F1670" s="273">
        <f t="shared" si="132"/>
        <v>0.75659722222189885</v>
      </c>
      <c r="G1670" s="273">
        <f t="shared" si="133"/>
        <v>6.4868055555562023</v>
      </c>
      <c r="H1670" s="273">
        <f t="shared" si="130"/>
        <v>7.2434027777781012</v>
      </c>
      <c r="I1670" s="77">
        <f t="shared" si="129"/>
        <v>2.5006063576142757E-3</v>
      </c>
      <c r="J1670" s="229">
        <f t="shared" si="131"/>
        <v>1.8112899036872826E-2</v>
      </c>
    </row>
    <row r="1671" spans="1:10">
      <c r="A1671" s="30" t="s">
        <v>264</v>
      </c>
      <c r="B1671" s="63">
        <v>119.58</v>
      </c>
      <c r="C1671" s="219">
        <v>44945</v>
      </c>
      <c r="D1671" s="49">
        <v>44945.513194444444</v>
      </c>
      <c r="E1671" s="219">
        <v>44952</v>
      </c>
      <c r="F1671" s="273">
        <f t="shared" si="132"/>
        <v>0.75659722222189885</v>
      </c>
      <c r="G1671" s="273">
        <f t="shared" si="133"/>
        <v>6.4868055555562023</v>
      </c>
      <c r="H1671" s="273">
        <f t="shared" si="130"/>
        <v>7.2434027777781012</v>
      </c>
      <c r="I1671" s="77">
        <f t="shared" si="129"/>
        <v>1.1154513759251303E-5</v>
      </c>
      <c r="J1671" s="229">
        <f t="shared" si="131"/>
        <v>8.0796635948524937E-5</v>
      </c>
    </row>
    <row r="1672" spans="1:10">
      <c r="A1672" s="30" t="s">
        <v>264</v>
      </c>
      <c r="B1672" s="63">
        <v>30.09</v>
      </c>
      <c r="C1672" s="219">
        <v>44945</v>
      </c>
      <c r="D1672" s="49">
        <v>44945.513194444444</v>
      </c>
      <c r="E1672" s="219">
        <v>44952</v>
      </c>
      <c r="F1672" s="273">
        <f t="shared" si="132"/>
        <v>0.75659722222189885</v>
      </c>
      <c r="G1672" s="273">
        <f t="shared" si="133"/>
        <v>6.4868055555562023</v>
      </c>
      <c r="H1672" s="273">
        <f t="shared" si="130"/>
        <v>7.2434027777781012</v>
      </c>
      <c r="I1672" s="77">
        <f t="shared" si="129"/>
        <v>2.80681818879304E-6</v>
      </c>
      <c r="J1672" s="229">
        <f t="shared" si="131"/>
        <v>2.0330914665421606E-5</v>
      </c>
    </row>
    <row r="1673" spans="1:10">
      <c r="A1673" s="30" t="s">
        <v>265</v>
      </c>
      <c r="B1673" s="63">
        <v>25712.720000000001</v>
      </c>
      <c r="C1673" s="219">
        <v>44942</v>
      </c>
      <c r="D1673" s="49">
        <v>44942.466666666667</v>
      </c>
      <c r="E1673" s="219">
        <v>44956</v>
      </c>
      <c r="F1673" s="273">
        <f t="shared" si="132"/>
        <v>0.73333333333357587</v>
      </c>
      <c r="G1673" s="273">
        <f t="shared" si="133"/>
        <v>13.533333333332848</v>
      </c>
      <c r="H1673" s="273">
        <f t="shared" si="130"/>
        <v>14.266666666666424</v>
      </c>
      <c r="I1673" s="77">
        <f t="shared" si="129"/>
        <v>2.3985021661463136E-3</v>
      </c>
      <c r="J1673" s="229">
        <f t="shared" si="131"/>
        <v>3.4218630903686827E-2</v>
      </c>
    </row>
    <row r="1674" spans="1:10">
      <c r="A1674" s="30" t="s">
        <v>264</v>
      </c>
      <c r="B1674" s="63">
        <v>27869.46</v>
      </c>
      <c r="C1674" s="219">
        <v>44951</v>
      </c>
      <c r="D1674" s="49">
        <v>44951.42291666667</v>
      </c>
      <c r="E1674" s="219">
        <v>44959</v>
      </c>
      <c r="F1674" s="273">
        <f t="shared" si="132"/>
        <v>0.71145833333503106</v>
      </c>
      <c r="G1674" s="273">
        <f t="shared" si="133"/>
        <v>7.5770833333299379</v>
      </c>
      <c r="H1674" s="273">
        <f t="shared" si="130"/>
        <v>8.2885416666649689</v>
      </c>
      <c r="I1674" s="77">
        <f t="shared" ref="I1674:I1737" si="134">+B1674/B$3693</f>
        <v>2.5996845210980416E-3</v>
      </c>
      <c r="J1674" s="229">
        <f t="shared" si="131"/>
        <v>2.1547593473305083E-2</v>
      </c>
    </row>
    <row r="1675" spans="1:10">
      <c r="A1675" s="30" t="s">
        <v>264</v>
      </c>
      <c r="B1675" s="63">
        <v>16.190000000000001</v>
      </c>
      <c r="C1675" s="219">
        <v>44951</v>
      </c>
      <c r="D1675" s="49">
        <v>44951.42291666667</v>
      </c>
      <c r="E1675" s="219">
        <v>44959</v>
      </c>
      <c r="F1675" s="273">
        <f t="shared" si="132"/>
        <v>0.71145833333503106</v>
      </c>
      <c r="G1675" s="273">
        <f t="shared" si="133"/>
        <v>7.5770833333299379</v>
      </c>
      <c r="H1675" s="273">
        <f t="shared" si="130"/>
        <v>8.2885416666649689</v>
      </c>
      <c r="I1675" s="77">
        <f t="shared" si="134"/>
        <v>1.5102155691777774E-6</v>
      </c>
      <c r="J1675" s="229">
        <f t="shared" si="131"/>
        <v>1.251748467077616E-5</v>
      </c>
    </row>
    <row r="1676" spans="1:10">
      <c r="A1676" s="30" t="s">
        <v>264</v>
      </c>
      <c r="B1676" s="63">
        <v>16.010000000000002</v>
      </c>
      <c r="C1676" s="219">
        <v>45049</v>
      </c>
      <c r="D1676" s="49">
        <v>45049.444444444445</v>
      </c>
      <c r="E1676" s="219">
        <v>45057</v>
      </c>
      <c r="F1676" s="273">
        <f t="shared" si="132"/>
        <v>0.72222222222262644</v>
      </c>
      <c r="G1676" s="273">
        <f t="shared" si="133"/>
        <v>7.5555555555547471</v>
      </c>
      <c r="H1676" s="273">
        <f t="shared" si="130"/>
        <v>8.2777777777773736</v>
      </c>
      <c r="I1676" s="77">
        <f t="shared" si="134"/>
        <v>1.4934250316575799E-6</v>
      </c>
      <c r="J1676" s="229">
        <f t="shared" si="131"/>
        <v>1.2362240539831585E-5</v>
      </c>
    </row>
    <row r="1677" spans="1:10">
      <c r="A1677" s="30" t="s">
        <v>264</v>
      </c>
      <c r="B1677" s="63">
        <v>116.17</v>
      </c>
      <c r="C1677" s="219">
        <v>45049</v>
      </c>
      <c r="D1677" s="49">
        <v>45049.445138888892</v>
      </c>
      <c r="E1677" s="219">
        <v>45057</v>
      </c>
      <c r="F1677" s="273">
        <f t="shared" si="132"/>
        <v>0.72256944444598048</v>
      </c>
      <c r="G1677" s="273">
        <f t="shared" si="133"/>
        <v>7.554861111108039</v>
      </c>
      <c r="H1677" s="273">
        <f t="shared" si="130"/>
        <v>8.2774305555540195</v>
      </c>
      <c r="I1677" s="77">
        <f t="shared" si="134"/>
        <v>1.083642635400756E-5</v>
      </c>
      <c r="J1677" s="229">
        <f t="shared" si="131"/>
        <v>8.969776661567302E-5</v>
      </c>
    </row>
    <row r="1678" spans="1:10">
      <c r="A1678" s="30" t="s">
        <v>264</v>
      </c>
      <c r="B1678" s="63">
        <v>7.49</v>
      </c>
      <c r="C1678" s="219">
        <v>45056</v>
      </c>
      <c r="D1678" s="49">
        <v>45056.495833333334</v>
      </c>
      <c r="E1678" s="219">
        <v>45064</v>
      </c>
      <c r="F1678" s="273">
        <f t="shared" si="132"/>
        <v>0.74791666666715173</v>
      </c>
      <c r="G1678" s="273">
        <f t="shared" si="133"/>
        <v>7.5041666666656965</v>
      </c>
      <c r="H1678" s="273">
        <f t="shared" si="130"/>
        <v>8.2520833333328483</v>
      </c>
      <c r="I1678" s="77">
        <f t="shared" si="134"/>
        <v>6.9867292236822439E-7</v>
      </c>
      <c r="J1678" s="229">
        <f t="shared" si="131"/>
        <v>5.7655071781257798E-6</v>
      </c>
    </row>
    <row r="1679" spans="1:10">
      <c r="A1679" s="30" t="s">
        <v>264</v>
      </c>
      <c r="B1679" s="63">
        <v>7.49</v>
      </c>
      <c r="C1679" s="219">
        <v>45056</v>
      </c>
      <c r="D1679" s="49">
        <v>45056.496527777781</v>
      </c>
      <c r="E1679" s="219">
        <v>45064</v>
      </c>
      <c r="F1679" s="273">
        <f t="shared" si="132"/>
        <v>0.74826388889050577</v>
      </c>
      <c r="G1679" s="273">
        <f t="shared" si="133"/>
        <v>7.5034722222189885</v>
      </c>
      <c r="H1679" s="273">
        <f t="shared" si="130"/>
        <v>8.2517361111094942</v>
      </c>
      <c r="I1679" s="77">
        <f t="shared" si="134"/>
        <v>6.9867292236822439E-7</v>
      </c>
      <c r="J1679" s="229">
        <f t="shared" si="131"/>
        <v>5.7652645833602775E-6</v>
      </c>
    </row>
    <row r="1680" spans="1:10">
      <c r="A1680" s="30" t="s">
        <v>264</v>
      </c>
      <c r="B1680" s="63">
        <v>21102.98</v>
      </c>
      <c r="C1680" s="219">
        <v>45057</v>
      </c>
      <c r="D1680" s="49">
        <v>45057.500694444447</v>
      </c>
      <c r="E1680" s="219">
        <v>45064</v>
      </c>
      <c r="F1680" s="273">
        <f t="shared" si="132"/>
        <v>0.75034722222335404</v>
      </c>
      <c r="G1680" s="273">
        <f t="shared" si="133"/>
        <v>6.4993055555532919</v>
      </c>
      <c r="H1680" s="273">
        <f t="shared" si="130"/>
        <v>7.249652777776646</v>
      </c>
      <c r="I1680" s="77">
        <f t="shared" si="134"/>
        <v>1.9685020970998919E-3</v>
      </c>
      <c r="J1680" s="229">
        <f t="shared" si="131"/>
        <v>1.4270956696299384E-2</v>
      </c>
    </row>
    <row r="1681" spans="1:10">
      <c r="A1681" s="30" t="s">
        <v>264</v>
      </c>
      <c r="B1681" s="63">
        <v>439.59</v>
      </c>
      <c r="C1681" s="219">
        <v>45057</v>
      </c>
      <c r="D1681" s="49">
        <v>45057.501388888886</v>
      </c>
      <c r="E1681" s="219">
        <v>45064</v>
      </c>
      <c r="F1681" s="273">
        <f t="shared" si="132"/>
        <v>0.7506944444430701</v>
      </c>
      <c r="G1681" s="273">
        <f t="shared" si="133"/>
        <v>6.4986111111138598</v>
      </c>
      <c r="H1681" s="273">
        <f t="shared" si="130"/>
        <v>7.2493055555569299</v>
      </c>
      <c r="I1681" s="77">
        <f t="shared" si="134"/>
        <v>4.1005291047242687E-5</v>
      </c>
      <c r="J1681" s="229">
        <f t="shared" si="131"/>
        <v>2.9725988419600528E-4</v>
      </c>
    </row>
    <row r="1682" spans="1:10">
      <c r="A1682" s="30" t="s">
        <v>264</v>
      </c>
      <c r="B1682" s="63">
        <v>1362.6</v>
      </c>
      <c r="C1682" s="219">
        <v>44929</v>
      </c>
      <c r="D1682" s="49">
        <v>44930.580555555556</v>
      </c>
      <c r="E1682" s="219">
        <v>45028</v>
      </c>
      <c r="F1682" s="273">
        <f t="shared" si="132"/>
        <v>1.2902777777781012</v>
      </c>
      <c r="G1682" s="273">
        <f t="shared" si="133"/>
        <v>97.419444444443798</v>
      </c>
      <c r="H1682" s="273">
        <f t="shared" si="130"/>
        <v>98.709722222221899</v>
      </c>
      <c r="I1682" s="77">
        <f t="shared" si="134"/>
        <v>1.2710436902789619E-4</v>
      </c>
      <c r="J1682" s="229">
        <f t="shared" si="131"/>
        <v>1.2546436959974417E-2</v>
      </c>
    </row>
    <row r="1683" spans="1:10">
      <c r="A1683" s="30" t="s">
        <v>264</v>
      </c>
      <c r="B1683" s="63">
        <v>21743.59</v>
      </c>
      <c r="C1683" s="219">
        <v>45021</v>
      </c>
      <c r="D1683" s="49">
        <v>45021.586805555555</v>
      </c>
      <c r="E1683" s="219">
        <v>45029</v>
      </c>
      <c r="F1683" s="273">
        <f t="shared" si="132"/>
        <v>0.79340277777737356</v>
      </c>
      <c r="G1683" s="273">
        <f t="shared" si="133"/>
        <v>7.4131944444452529</v>
      </c>
      <c r="H1683" s="273">
        <f t="shared" si="130"/>
        <v>8.2065972222226264</v>
      </c>
      <c r="I1683" s="77">
        <f t="shared" si="134"/>
        <v>2.0282586873266355E-3</v>
      </c>
      <c r="J1683" s="229">
        <f t="shared" si="131"/>
        <v>1.6645102109363676E-2</v>
      </c>
    </row>
    <row r="1684" spans="1:10">
      <c r="A1684" s="30" t="s">
        <v>264</v>
      </c>
      <c r="B1684" s="63">
        <v>484</v>
      </c>
      <c r="C1684" s="219">
        <v>45022</v>
      </c>
      <c r="D1684" s="49">
        <v>45022.24722222222</v>
      </c>
      <c r="E1684" s="219">
        <v>45029</v>
      </c>
      <c r="F1684" s="273">
        <f t="shared" si="132"/>
        <v>0.62361111111022183</v>
      </c>
      <c r="G1684" s="273">
        <f t="shared" si="133"/>
        <v>6.7527777777795563</v>
      </c>
      <c r="H1684" s="273">
        <f t="shared" si="130"/>
        <v>7.3763888888897782</v>
      </c>
      <c r="I1684" s="77">
        <f t="shared" si="134"/>
        <v>4.5147889776531453E-5</v>
      </c>
      <c r="J1684" s="229">
        <f t="shared" si="131"/>
        <v>3.3302839250442704E-4</v>
      </c>
    </row>
    <row r="1685" spans="1:10">
      <c r="A1685" s="30" t="s">
        <v>264</v>
      </c>
      <c r="B1685" s="63">
        <v>16.03</v>
      </c>
      <c r="C1685" s="219">
        <v>45030</v>
      </c>
      <c r="D1685" s="49">
        <v>45030.529166666667</v>
      </c>
      <c r="E1685" s="219">
        <v>45036</v>
      </c>
      <c r="F1685" s="273">
        <f t="shared" si="132"/>
        <v>0.76458333333357587</v>
      </c>
      <c r="G1685" s="273">
        <f t="shared" si="133"/>
        <v>5.4708333333328483</v>
      </c>
      <c r="H1685" s="273">
        <f t="shared" si="130"/>
        <v>6.2354166666664241</v>
      </c>
      <c r="I1685" s="77">
        <f t="shared" si="134"/>
        <v>1.4952906469376018E-6</v>
      </c>
      <c r="J1685" s="229">
        <f t="shared" si="131"/>
        <v>9.3237602214251419E-6</v>
      </c>
    </row>
    <row r="1686" spans="1:10">
      <c r="A1686" s="30" t="s">
        <v>264</v>
      </c>
      <c r="B1686" s="63">
        <v>454.54</v>
      </c>
      <c r="C1686" s="219">
        <v>45028</v>
      </c>
      <c r="D1686" s="49">
        <v>45028.405555555553</v>
      </c>
      <c r="E1686" s="219">
        <v>45036</v>
      </c>
      <c r="F1686" s="273">
        <f t="shared" si="132"/>
        <v>0.70277777777664596</v>
      </c>
      <c r="G1686" s="273">
        <f t="shared" si="133"/>
        <v>7.5944444444467081</v>
      </c>
      <c r="H1686" s="273">
        <f t="shared" si="130"/>
        <v>8.297222222223354</v>
      </c>
      <c r="I1686" s="77">
        <f t="shared" si="134"/>
        <v>4.2399838469059108E-5</v>
      </c>
      <c r="J1686" s="229">
        <f t="shared" si="131"/>
        <v>3.5180088196415789E-4</v>
      </c>
    </row>
    <row r="1687" spans="1:10">
      <c r="A1687" s="30" t="s">
        <v>264</v>
      </c>
      <c r="B1687" s="63">
        <v>22228.91</v>
      </c>
      <c r="C1687" s="219">
        <v>45028</v>
      </c>
      <c r="D1687" s="49">
        <v>45028.40625</v>
      </c>
      <c r="E1687" s="219">
        <v>45036</v>
      </c>
      <c r="F1687" s="273">
        <f t="shared" si="132"/>
        <v>0.703125</v>
      </c>
      <c r="G1687" s="273">
        <f t="shared" si="133"/>
        <v>7.59375</v>
      </c>
      <c r="H1687" s="273">
        <f t="shared" si="130"/>
        <v>8.296875</v>
      </c>
      <c r="I1687" s="77">
        <f t="shared" si="134"/>
        <v>2.0735297077116481E-3</v>
      </c>
      <c r="J1687" s="229">
        <f t="shared" si="131"/>
        <v>1.7203816793670081E-2</v>
      </c>
    </row>
    <row r="1688" spans="1:10">
      <c r="A1688" s="30" t="s">
        <v>264</v>
      </c>
      <c r="B1688" s="63">
        <v>7.49</v>
      </c>
      <c r="C1688" s="219">
        <v>45029</v>
      </c>
      <c r="D1688" s="49">
        <v>45029.526388888888</v>
      </c>
      <c r="E1688" s="219">
        <v>45036</v>
      </c>
      <c r="F1688" s="273">
        <f t="shared" si="132"/>
        <v>0.76319444444379769</v>
      </c>
      <c r="G1688" s="273">
        <f t="shared" si="133"/>
        <v>6.4736111111124046</v>
      </c>
      <c r="H1688" s="273">
        <f t="shared" si="130"/>
        <v>7.2368055555562023</v>
      </c>
      <c r="I1688" s="77">
        <f t="shared" si="134"/>
        <v>6.9867292236822439E-7</v>
      </c>
      <c r="J1688" s="229">
        <f t="shared" si="131"/>
        <v>5.0561600861110539E-6</v>
      </c>
    </row>
    <row r="1689" spans="1:10">
      <c r="A1689" s="30" t="s">
        <v>264</v>
      </c>
      <c r="B1689" s="63">
        <v>453.69</v>
      </c>
      <c r="C1689" s="219">
        <v>45029</v>
      </c>
      <c r="D1689" s="49">
        <v>45029.527083333334</v>
      </c>
      <c r="E1689" s="219">
        <v>45036</v>
      </c>
      <c r="F1689" s="273">
        <f t="shared" si="132"/>
        <v>0.76354166666715173</v>
      </c>
      <c r="G1689" s="273">
        <f t="shared" si="133"/>
        <v>6.4729166666656965</v>
      </c>
      <c r="H1689" s="273">
        <f t="shared" si="130"/>
        <v>7.2364583333328483</v>
      </c>
      <c r="I1689" s="77">
        <f t="shared" si="134"/>
        <v>4.2320549819658167E-5</v>
      </c>
      <c r="J1689" s="229">
        <f t="shared" si="131"/>
        <v>3.0625089541369332E-4</v>
      </c>
    </row>
    <row r="1690" spans="1:10">
      <c r="A1690" s="30" t="s">
        <v>264</v>
      </c>
      <c r="B1690" s="63">
        <v>116.23</v>
      </c>
      <c r="C1690" s="219">
        <v>45029</v>
      </c>
      <c r="D1690" s="49">
        <v>45029.527083333334</v>
      </c>
      <c r="E1690" s="219">
        <v>45036</v>
      </c>
      <c r="F1690" s="273">
        <f t="shared" si="132"/>
        <v>0.76354166666715173</v>
      </c>
      <c r="G1690" s="273">
        <f t="shared" si="133"/>
        <v>6.4729166666656965</v>
      </c>
      <c r="H1690" s="273">
        <f t="shared" si="130"/>
        <v>7.2364583333328483</v>
      </c>
      <c r="I1690" s="77">
        <f t="shared" si="134"/>
        <v>1.0842023199847626E-5</v>
      </c>
      <c r="J1690" s="229">
        <f t="shared" si="131"/>
        <v>7.8457849134725422E-5</v>
      </c>
    </row>
    <row r="1691" spans="1:10">
      <c r="A1691" s="30" t="s">
        <v>264</v>
      </c>
      <c r="B1691" s="63">
        <v>7.5</v>
      </c>
      <c r="C1691" s="219">
        <v>45029</v>
      </c>
      <c r="D1691" s="49">
        <v>45029.527083333334</v>
      </c>
      <c r="E1691" s="219">
        <v>45036</v>
      </c>
      <c r="F1691" s="273">
        <f t="shared" si="132"/>
        <v>0.76354166666715173</v>
      </c>
      <c r="G1691" s="273">
        <f t="shared" si="133"/>
        <v>6.4729166666656965</v>
      </c>
      <c r="H1691" s="273">
        <f t="shared" si="130"/>
        <v>7.2364583333328483</v>
      </c>
      <c r="I1691" s="77">
        <f t="shared" si="134"/>
        <v>6.9960573000823536E-7</v>
      </c>
      <c r="J1691" s="229">
        <f t="shared" si="131"/>
        <v>5.0626677149655051E-6</v>
      </c>
    </row>
    <row r="1692" spans="1:10">
      <c r="A1692" s="30" t="s">
        <v>264</v>
      </c>
      <c r="B1692" s="63">
        <v>454.48</v>
      </c>
      <c r="C1692" s="219">
        <v>45033</v>
      </c>
      <c r="D1692" s="49">
        <v>45033.531944444447</v>
      </c>
      <c r="E1692" s="219">
        <v>45043</v>
      </c>
      <c r="F1692" s="273">
        <f t="shared" si="132"/>
        <v>0.76597222222335404</v>
      </c>
      <c r="G1692" s="273">
        <f t="shared" si="133"/>
        <v>9.4680555555532919</v>
      </c>
      <c r="H1692" s="273">
        <f t="shared" si="130"/>
        <v>10.234027777776646</v>
      </c>
      <c r="I1692" s="77">
        <f t="shared" si="134"/>
        <v>4.239424162321904E-5</v>
      </c>
      <c r="J1692" s="229">
        <f t="shared" si="131"/>
        <v>4.3386384638979852E-4</v>
      </c>
    </row>
    <row r="1693" spans="1:10">
      <c r="A1693" s="30" t="s">
        <v>264</v>
      </c>
      <c r="B1693" s="63">
        <v>16.07</v>
      </c>
      <c r="C1693" s="219">
        <v>45033</v>
      </c>
      <c r="D1693" s="49">
        <v>45033.532638888886</v>
      </c>
      <c r="E1693" s="219">
        <v>45043</v>
      </c>
      <c r="F1693" s="273">
        <f t="shared" si="132"/>
        <v>0.7663194444430701</v>
      </c>
      <c r="G1693" s="273">
        <f t="shared" si="133"/>
        <v>9.4673611111138598</v>
      </c>
      <c r="H1693" s="273">
        <f t="shared" si="130"/>
        <v>10.23368055555693</v>
      </c>
      <c r="I1693" s="77">
        <f t="shared" si="134"/>
        <v>1.4990218774976456E-6</v>
      </c>
      <c r="J1693" s="229">
        <f t="shared" si="131"/>
        <v>1.5340511040102097E-5</v>
      </c>
    </row>
    <row r="1694" spans="1:10">
      <c r="A1694" s="30" t="s">
        <v>264</v>
      </c>
      <c r="B1694" s="63">
        <v>116.23</v>
      </c>
      <c r="C1694" s="219">
        <v>45033</v>
      </c>
      <c r="D1694" s="49">
        <v>45033.533333333333</v>
      </c>
      <c r="E1694" s="219">
        <v>45043</v>
      </c>
      <c r="F1694" s="273">
        <f t="shared" si="132"/>
        <v>0.76666666666642413</v>
      </c>
      <c r="G1694" s="273">
        <f t="shared" si="133"/>
        <v>9.4666666666671517</v>
      </c>
      <c r="H1694" s="273">
        <f t="shared" si="130"/>
        <v>10.233333333333576</v>
      </c>
      <c r="I1694" s="77">
        <f t="shared" si="134"/>
        <v>1.0842023199847626E-5</v>
      </c>
      <c r="J1694" s="229">
        <f t="shared" si="131"/>
        <v>1.1095003741177667E-4</v>
      </c>
    </row>
    <row r="1695" spans="1:10">
      <c r="A1695" s="30" t="s">
        <v>264</v>
      </c>
      <c r="B1695" s="63">
        <v>29.22</v>
      </c>
      <c r="C1695" s="219">
        <v>45034</v>
      </c>
      <c r="D1695" s="49">
        <v>45034.362500000003</v>
      </c>
      <c r="E1695" s="219">
        <v>45043</v>
      </c>
      <c r="F1695" s="273">
        <f t="shared" si="132"/>
        <v>0.68125000000145519</v>
      </c>
      <c r="G1695" s="273">
        <f t="shared" si="133"/>
        <v>8.6374999999970896</v>
      </c>
      <c r="H1695" s="273">
        <f t="shared" si="130"/>
        <v>9.3187499999985448</v>
      </c>
      <c r="I1695" s="77">
        <f t="shared" si="134"/>
        <v>2.7256639241120845E-6</v>
      </c>
      <c r="J1695" s="229">
        <f t="shared" si="131"/>
        <v>2.5399780692815521E-5</v>
      </c>
    </row>
    <row r="1696" spans="1:10">
      <c r="A1696" s="30" t="s">
        <v>264</v>
      </c>
      <c r="B1696" s="63">
        <v>16.079999999999998</v>
      </c>
      <c r="C1696" s="219">
        <v>45035</v>
      </c>
      <c r="D1696" s="49">
        <v>45035.366666666669</v>
      </c>
      <c r="E1696" s="219">
        <v>45043</v>
      </c>
      <c r="F1696" s="273">
        <f t="shared" si="132"/>
        <v>0.68333333333430346</v>
      </c>
      <c r="G1696" s="273">
        <f t="shared" si="133"/>
        <v>7.6333333333313931</v>
      </c>
      <c r="H1696" s="273">
        <f t="shared" si="130"/>
        <v>8.3166666666656965</v>
      </c>
      <c r="I1696" s="77">
        <f t="shared" si="134"/>
        <v>1.4999546851376563E-6</v>
      </c>
      <c r="J1696" s="229">
        <f t="shared" si="131"/>
        <v>1.2474623131393386E-5</v>
      </c>
    </row>
    <row r="1697" spans="1:10">
      <c r="A1697" s="30" t="s">
        <v>264</v>
      </c>
      <c r="B1697" s="63">
        <v>29.25</v>
      </c>
      <c r="C1697" s="219">
        <v>45042</v>
      </c>
      <c r="D1697" s="49">
        <v>45042.332638888889</v>
      </c>
      <c r="E1697" s="219">
        <v>45050</v>
      </c>
      <c r="F1697" s="273">
        <f t="shared" si="132"/>
        <v>0.66631944444452529</v>
      </c>
      <c r="G1697" s="273">
        <f t="shared" si="133"/>
        <v>7.6673611111109494</v>
      </c>
      <c r="H1697" s="273">
        <f t="shared" si="130"/>
        <v>8.3336805555554747</v>
      </c>
      <c r="I1697" s="77">
        <f t="shared" si="134"/>
        <v>2.7284623470321179E-6</v>
      </c>
      <c r="J1697" s="229">
        <f t="shared" si="131"/>
        <v>2.2738133608026814E-5</v>
      </c>
    </row>
    <row r="1698" spans="1:10">
      <c r="A1698" s="30" t="s">
        <v>264</v>
      </c>
      <c r="B1698" s="63">
        <v>441.41</v>
      </c>
      <c r="C1698" s="219">
        <v>45043</v>
      </c>
      <c r="D1698" s="49">
        <v>45043.345833333333</v>
      </c>
      <c r="E1698" s="219">
        <v>45050</v>
      </c>
      <c r="F1698" s="273">
        <f t="shared" si="132"/>
        <v>0.67291666666642413</v>
      </c>
      <c r="G1698" s="273">
        <f t="shared" si="133"/>
        <v>6.6541666666671517</v>
      </c>
      <c r="H1698" s="273">
        <f t="shared" si="130"/>
        <v>7.3270833333335759</v>
      </c>
      <c r="I1698" s="77">
        <f t="shared" si="134"/>
        <v>4.1175062037724687E-5</v>
      </c>
      <c r="J1698" s="229">
        <f t="shared" si="131"/>
        <v>3.0169311080558857E-4</v>
      </c>
    </row>
    <row r="1699" spans="1:10">
      <c r="A1699" s="30" t="s">
        <v>264</v>
      </c>
      <c r="B1699" s="63">
        <v>16.07</v>
      </c>
      <c r="C1699" s="219">
        <v>45043</v>
      </c>
      <c r="D1699" s="49">
        <v>45043.347222222219</v>
      </c>
      <c r="E1699" s="219">
        <v>45050</v>
      </c>
      <c r="F1699" s="273">
        <f t="shared" si="132"/>
        <v>0.67361111110949423</v>
      </c>
      <c r="G1699" s="273">
        <f t="shared" si="133"/>
        <v>6.6527777777810115</v>
      </c>
      <c r="H1699" s="273">
        <f t="shared" si="130"/>
        <v>7.3263888888905058</v>
      </c>
      <c r="I1699" s="77">
        <f t="shared" si="134"/>
        <v>1.4990218774976456E-6</v>
      </c>
      <c r="J1699" s="229">
        <f t="shared" si="131"/>
        <v>1.0982417227502536E-5</v>
      </c>
    </row>
    <row r="1700" spans="1:10">
      <c r="A1700" s="30" t="s">
        <v>264</v>
      </c>
      <c r="B1700" s="63">
        <v>187.05</v>
      </c>
      <c r="C1700" s="219">
        <v>44986</v>
      </c>
      <c r="D1700" s="49">
        <v>44986.26666666667</v>
      </c>
      <c r="E1700" s="219">
        <v>44994</v>
      </c>
      <c r="F1700" s="273">
        <f t="shared" si="132"/>
        <v>0.63333333333503106</v>
      </c>
      <c r="G1700" s="273">
        <f t="shared" si="133"/>
        <v>7.7333333333299379</v>
      </c>
      <c r="H1700" s="273">
        <f t="shared" si="130"/>
        <v>8.3666666666649689</v>
      </c>
      <c r="I1700" s="77">
        <f t="shared" si="134"/>
        <v>1.744816690640539E-5</v>
      </c>
      <c r="J1700" s="229">
        <f t="shared" si="131"/>
        <v>1.4598299645022882E-4</v>
      </c>
    </row>
    <row r="1701" spans="1:10">
      <c r="A1701" s="30" t="s">
        <v>264</v>
      </c>
      <c r="B1701" s="63">
        <v>16.18</v>
      </c>
      <c r="C1701" s="219">
        <v>45000</v>
      </c>
      <c r="D1701" s="49">
        <v>45000.537499999999</v>
      </c>
      <c r="E1701" s="219">
        <v>45008</v>
      </c>
      <c r="F1701" s="273">
        <f t="shared" si="132"/>
        <v>0.7687499999992724</v>
      </c>
      <c r="G1701" s="273">
        <f t="shared" si="133"/>
        <v>7.4625000000014552</v>
      </c>
      <c r="H1701" s="273">
        <f t="shared" si="130"/>
        <v>8.2312500000007276</v>
      </c>
      <c r="I1701" s="77">
        <f t="shared" si="134"/>
        <v>1.5092827615377663E-6</v>
      </c>
      <c r="J1701" s="229">
        <f t="shared" si="131"/>
        <v>1.2423283730908837E-5</v>
      </c>
    </row>
    <row r="1702" spans="1:10">
      <c r="A1702" s="30" t="s">
        <v>264</v>
      </c>
      <c r="B1702" s="63">
        <v>457.08</v>
      </c>
      <c r="C1702" s="219">
        <v>45007</v>
      </c>
      <c r="D1702" s="49">
        <v>45007.506944444445</v>
      </c>
      <c r="E1702" s="219">
        <v>45015</v>
      </c>
      <c r="F1702" s="273">
        <f t="shared" si="132"/>
        <v>0.75347222222262644</v>
      </c>
      <c r="G1702" s="273">
        <f t="shared" si="133"/>
        <v>7.4930555555547471</v>
      </c>
      <c r="H1702" s="273">
        <f t="shared" si="130"/>
        <v>8.2465277777773736</v>
      </c>
      <c r="I1702" s="77">
        <f t="shared" si="134"/>
        <v>4.2636771609621889E-5</v>
      </c>
      <c r="J1702" s="229">
        <f t="shared" si="131"/>
        <v>3.5160532143349663E-4</v>
      </c>
    </row>
    <row r="1703" spans="1:10">
      <c r="A1703" s="30" t="s">
        <v>264</v>
      </c>
      <c r="B1703" s="63">
        <v>16.170000000000002</v>
      </c>
      <c r="C1703" s="219">
        <v>45007</v>
      </c>
      <c r="D1703" s="49">
        <v>45007.506944444445</v>
      </c>
      <c r="E1703" s="219">
        <v>45015</v>
      </c>
      <c r="F1703" s="273">
        <f t="shared" si="132"/>
        <v>0.75347222222262644</v>
      </c>
      <c r="G1703" s="273">
        <f t="shared" si="133"/>
        <v>7.4930555555547471</v>
      </c>
      <c r="H1703" s="273">
        <f t="shared" si="130"/>
        <v>8.2465277777773736</v>
      </c>
      <c r="I1703" s="77">
        <f t="shared" si="134"/>
        <v>1.5083499538977555E-6</v>
      </c>
      <c r="J1703" s="229">
        <f t="shared" si="131"/>
        <v>1.2438649793427062E-5</v>
      </c>
    </row>
    <row r="1704" spans="1:10">
      <c r="A1704" s="30" t="s">
        <v>264</v>
      </c>
      <c r="B1704" s="63">
        <v>188.88</v>
      </c>
      <c r="C1704" s="219">
        <v>45007</v>
      </c>
      <c r="D1704" s="49">
        <v>45007.506944444445</v>
      </c>
      <c r="E1704" s="219">
        <v>45015</v>
      </c>
      <c r="F1704" s="273">
        <f t="shared" si="132"/>
        <v>0.75347222222262644</v>
      </c>
      <c r="G1704" s="273">
        <f t="shared" si="133"/>
        <v>7.4930555555547471</v>
      </c>
      <c r="H1704" s="273">
        <f t="shared" si="130"/>
        <v>8.2465277777773736</v>
      </c>
      <c r="I1704" s="77">
        <f t="shared" si="134"/>
        <v>1.7618870704527399E-5</v>
      </c>
      <c r="J1704" s="229">
        <f t="shared" si="131"/>
        <v>1.452945066779532E-4</v>
      </c>
    </row>
    <row r="1705" spans="1:10">
      <c r="A1705" s="30" t="s">
        <v>264</v>
      </c>
      <c r="B1705" s="63">
        <v>29.45</v>
      </c>
      <c r="C1705" s="219">
        <v>45007</v>
      </c>
      <c r="D1705" s="49">
        <v>45007.507638888892</v>
      </c>
      <c r="E1705" s="219">
        <v>45015</v>
      </c>
      <c r="F1705" s="273">
        <f t="shared" si="132"/>
        <v>0.75381944444598048</v>
      </c>
      <c r="G1705" s="273">
        <f t="shared" si="133"/>
        <v>7.492361111108039</v>
      </c>
      <c r="H1705" s="273">
        <f t="shared" si="130"/>
        <v>8.2461805555540195</v>
      </c>
      <c r="I1705" s="77">
        <f t="shared" si="134"/>
        <v>2.7471184998323371E-6</v>
      </c>
      <c r="J1705" s="229">
        <f t="shared" si="131"/>
        <v>2.2653235157120147E-5</v>
      </c>
    </row>
    <row r="1706" spans="1:10">
      <c r="A1706" s="30" t="s">
        <v>264</v>
      </c>
      <c r="B1706" s="63">
        <v>117.47</v>
      </c>
      <c r="C1706" s="219">
        <v>44958</v>
      </c>
      <c r="D1706" s="49">
        <v>44958.338194444441</v>
      </c>
      <c r="E1706" s="219">
        <v>44966</v>
      </c>
      <c r="F1706" s="273">
        <f t="shared" si="132"/>
        <v>0.66909722222044365</v>
      </c>
      <c r="G1706" s="273">
        <f t="shared" si="133"/>
        <v>7.6618055555591127</v>
      </c>
      <c r="H1706" s="273">
        <f t="shared" si="130"/>
        <v>8.3309027777795563</v>
      </c>
      <c r="I1706" s="77">
        <f t="shared" si="134"/>
        <v>1.0957691347208987E-5</v>
      </c>
      <c r="J1706" s="229">
        <f t="shared" si="131"/>
        <v>9.1287461282514365E-5</v>
      </c>
    </row>
    <row r="1707" spans="1:10">
      <c r="A1707" s="30" t="s">
        <v>264</v>
      </c>
      <c r="B1707" s="63">
        <v>26748.84</v>
      </c>
      <c r="C1707" s="219">
        <v>44958</v>
      </c>
      <c r="D1707" s="49">
        <v>44958.340277777781</v>
      </c>
      <c r="E1707" s="219">
        <v>44966</v>
      </c>
      <c r="F1707" s="273">
        <f t="shared" si="132"/>
        <v>0.67013888889050577</v>
      </c>
      <c r="G1707" s="273">
        <f t="shared" si="133"/>
        <v>7.6597222222189885</v>
      </c>
      <c r="H1707" s="273">
        <f t="shared" si="130"/>
        <v>8.3298611111094942</v>
      </c>
      <c r="I1707" s="77">
        <f t="shared" si="134"/>
        <v>2.4951522313431313E-3</v>
      </c>
      <c r="J1707" s="229">
        <f t="shared" si="131"/>
        <v>2.0784271538163229E-2</v>
      </c>
    </row>
    <row r="1708" spans="1:10">
      <c r="A1708" s="30" t="s">
        <v>264</v>
      </c>
      <c r="B1708" s="63">
        <v>114.73</v>
      </c>
      <c r="C1708" s="219">
        <v>44763</v>
      </c>
      <c r="D1708" s="49">
        <v>44763.578472222223</v>
      </c>
      <c r="E1708" s="219">
        <v>44966</v>
      </c>
      <c r="F1708" s="273">
        <f t="shared" si="132"/>
        <v>0.78923611111167702</v>
      </c>
      <c r="G1708" s="273">
        <f t="shared" si="133"/>
        <v>202.42152777777665</v>
      </c>
      <c r="H1708" s="273">
        <f t="shared" si="130"/>
        <v>203.21076388888832</v>
      </c>
      <c r="I1708" s="77">
        <f t="shared" si="134"/>
        <v>1.0702102053845979E-5</v>
      </c>
      <c r="J1708" s="229">
        <f t="shared" si="131"/>
        <v>2.1747823335788821E-3</v>
      </c>
    </row>
    <row r="1709" spans="1:10">
      <c r="A1709" s="30" t="s">
        <v>264</v>
      </c>
      <c r="B1709" s="63">
        <v>45.88</v>
      </c>
      <c r="C1709" s="219">
        <v>44763</v>
      </c>
      <c r="D1709" s="49">
        <v>44763.57916666667</v>
      </c>
      <c r="E1709" s="219">
        <v>44966</v>
      </c>
      <c r="F1709" s="273">
        <f t="shared" si="132"/>
        <v>0.78958333333503106</v>
      </c>
      <c r="G1709" s="273">
        <f t="shared" si="133"/>
        <v>202.42083333332994</v>
      </c>
      <c r="H1709" s="273">
        <f t="shared" si="130"/>
        <v>203.21041666666497</v>
      </c>
      <c r="I1709" s="77">
        <f t="shared" si="134"/>
        <v>4.279721452370378E-6</v>
      </c>
      <c r="J1709" s="229">
        <f t="shared" si="131"/>
        <v>8.696839795534491E-4</v>
      </c>
    </row>
    <row r="1710" spans="1:10">
      <c r="A1710" s="30" t="s">
        <v>264</v>
      </c>
      <c r="B1710" s="63">
        <v>114.98</v>
      </c>
      <c r="C1710" s="219">
        <v>44805</v>
      </c>
      <c r="D1710" s="49">
        <v>44805.441666666666</v>
      </c>
      <c r="E1710" s="219">
        <v>44966</v>
      </c>
      <c r="F1710" s="273">
        <f t="shared" si="132"/>
        <v>0.72083333333284827</v>
      </c>
      <c r="G1710" s="273">
        <f t="shared" si="133"/>
        <v>160.5583333333343</v>
      </c>
      <c r="H1710" s="273">
        <f t="shared" si="130"/>
        <v>161.27916666666715</v>
      </c>
      <c r="I1710" s="77">
        <f t="shared" si="134"/>
        <v>1.0725422244846253E-5</v>
      </c>
      <c r="J1710" s="229">
        <f t="shared" si="131"/>
        <v>1.7297871617969383E-3</v>
      </c>
    </row>
    <row r="1711" spans="1:10">
      <c r="A1711" s="30" t="s">
        <v>264</v>
      </c>
      <c r="B1711" s="63">
        <v>114.9</v>
      </c>
      <c r="C1711" s="219">
        <v>44826</v>
      </c>
      <c r="D1711" s="49">
        <v>44826.299305555556</v>
      </c>
      <c r="E1711" s="219">
        <v>44966</v>
      </c>
      <c r="F1711" s="273">
        <f t="shared" si="132"/>
        <v>0.64965277777810115</v>
      </c>
      <c r="G1711" s="273">
        <f t="shared" si="133"/>
        <v>139.7006944444438</v>
      </c>
      <c r="H1711" s="273">
        <f t="shared" si="130"/>
        <v>140.3503472222219</v>
      </c>
      <c r="I1711" s="77">
        <f t="shared" si="134"/>
        <v>1.0717959783726165E-5</v>
      </c>
      <c r="J1711" s="229">
        <f t="shared" si="131"/>
        <v>1.5042693771597775E-3</v>
      </c>
    </row>
    <row r="1712" spans="1:10">
      <c r="A1712" s="30" t="s">
        <v>264</v>
      </c>
      <c r="B1712" s="63">
        <v>115.63</v>
      </c>
      <c r="C1712" s="219">
        <v>44861</v>
      </c>
      <c r="D1712" s="49">
        <v>44861.595138888886</v>
      </c>
      <c r="E1712" s="219">
        <v>44966</v>
      </c>
      <c r="F1712" s="273">
        <f t="shared" si="132"/>
        <v>0.7975694444430701</v>
      </c>
      <c r="G1712" s="273">
        <f t="shared" si="133"/>
        <v>104.40486111111386</v>
      </c>
      <c r="H1712" s="273">
        <f t="shared" si="130"/>
        <v>105.20243055555693</v>
      </c>
      <c r="I1712" s="77">
        <f t="shared" si="134"/>
        <v>1.0786054741446966E-5</v>
      </c>
      <c r="J1712" s="229">
        <f t="shared" si="131"/>
        <v>1.13471917490551E-3</v>
      </c>
    </row>
    <row r="1713" spans="1:10">
      <c r="A1713" s="30" t="s">
        <v>264</v>
      </c>
      <c r="B1713" s="63">
        <v>115.68</v>
      </c>
      <c r="C1713" s="219">
        <v>44868</v>
      </c>
      <c r="D1713" s="49">
        <v>44868.364583333336</v>
      </c>
      <c r="E1713" s="219">
        <v>44966</v>
      </c>
      <c r="F1713" s="273">
        <f t="shared" si="132"/>
        <v>0.68229166666787933</v>
      </c>
      <c r="G1713" s="273">
        <f t="shared" si="133"/>
        <v>97.635416666664241</v>
      </c>
      <c r="H1713" s="273">
        <f t="shared" si="130"/>
        <v>98.317708333332121</v>
      </c>
      <c r="I1713" s="77">
        <f t="shared" si="134"/>
        <v>1.0790718779647022E-5</v>
      </c>
      <c r="J1713" s="229">
        <f t="shared" si="131"/>
        <v>1.0609187416843453E-3</v>
      </c>
    </row>
    <row r="1714" spans="1:10">
      <c r="A1714" s="30" t="s">
        <v>264</v>
      </c>
      <c r="B1714" s="63">
        <v>115.85</v>
      </c>
      <c r="C1714" s="219">
        <v>44872</v>
      </c>
      <c r="D1714" s="49">
        <v>44872.367361111108</v>
      </c>
      <c r="E1714" s="219">
        <v>44966</v>
      </c>
      <c r="F1714" s="273">
        <f t="shared" si="132"/>
        <v>0.68368055555401952</v>
      </c>
      <c r="G1714" s="273">
        <f t="shared" si="133"/>
        <v>93.632638888891961</v>
      </c>
      <c r="H1714" s="273">
        <f t="shared" si="130"/>
        <v>94.31631944444598</v>
      </c>
      <c r="I1714" s="77">
        <f t="shared" si="134"/>
        <v>1.0806576509527208E-5</v>
      </c>
      <c r="J1714" s="229">
        <f t="shared" si="131"/>
        <v>1.0192365221734141E-3</v>
      </c>
    </row>
    <row r="1715" spans="1:10">
      <c r="A1715" s="30" t="s">
        <v>264</v>
      </c>
      <c r="B1715" s="63">
        <v>116.2</v>
      </c>
      <c r="C1715" s="219">
        <v>44875</v>
      </c>
      <c r="D1715" s="49">
        <v>44875.491666666669</v>
      </c>
      <c r="E1715" s="219">
        <v>44966</v>
      </c>
      <c r="F1715" s="273">
        <f t="shared" si="132"/>
        <v>0.74583333333430346</v>
      </c>
      <c r="G1715" s="273">
        <f t="shared" si="133"/>
        <v>90.508333333331393</v>
      </c>
      <c r="H1715" s="273">
        <f t="shared" si="130"/>
        <v>91.254166666665697</v>
      </c>
      <c r="I1715" s="77">
        <f t="shared" si="134"/>
        <v>1.0839224776927593E-5</v>
      </c>
      <c r="J1715" s="229">
        <f t="shared" si="131"/>
        <v>9.8912442433120285E-4</v>
      </c>
    </row>
    <row r="1716" spans="1:10">
      <c r="A1716" s="30" t="s">
        <v>264</v>
      </c>
      <c r="B1716" s="63">
        <v>115.88</v>
      </c>
      <c r="C1716" s="219">
        <v>44876</v>
      </c>
      <c r="D1716" s="49">
        <v>44876.509027777778</v>
      </c>
      <c r="E1716" s="219">
        <v>44966</v>
      </c>
      <c r="F1716" s="273">
        <f t="shared" si="132"/>
        <v>0.75451388888905058</v>
      </c>
      <c r="G1716" s="273">
        <f t="shared" si="133"/>
        <v>89.490972222221899</v>
      </c>
      <c r="H1716" s="273">
        <f t="shared" si="130"/>
        <v>90.245486111110949</v>
      </c>
      <c r="I1716" s="77">
        <f t="shared" si="134"/>
        <v>1.0809374932447241E-5</v>
      </c>
      <c r="J1716" s="229">
        <f t="shared" si="131"/>
        <v>9.7549729533595835E-4</v>
      </c>
    </row>
    <row r="1717" spans="1:10">
      <c r="A1717" s="30" t="s">
        <v>264</v>
      </c>
      <c r="B1717" s="63">
        <v>116.19</v>
      </c>
      <c r="C1717" s="219">
        <v>44915</v>
      </c>
      <c r="D1717" s="49">
        <v>44915.438888888886</v>
      </c>
      <c r="E1717" s="219">
        <v>44966</v>
      </c>
      <c r="F1717" s="273">
        <f t="shared" si="132"/>
        <v>0.7194444444430701</v>
      </c>
      <c r="G1717" s="273">
        <f t="shared" si="133"/>
        <v>50.56111111111386</v>
      </c>
      <c r="H1717" s="273">
        <f t="shared" si="130"/>
        <v>51.28055555555693</v>
      </c>
      <c r="I1717" s="77">
        <f t="shared" si="134"/>
        <v>1.083829196928758E-5</v>
      </c>
      <c r="J1717" s="229">
        <f t="shared" si="131"/>
        <v>5.5579363345839832E-4</v>
      </c>
    </row>
    <row r="1718" spans="1:10">
      <c r="A1718" s="30" t="s">
        <v>264</v>
      </c>
      <c r="B1718" s="63">
        <v>114.93</v>
      </c>
      <c r="C1718" s="219">
        <v>44756</v>
      </c>
      <c r="D1718" s="49">
        <v>44756.572222222225</v>
      </c>
      <c r="E1718" s="219">
        <v>44966</v>
      </c>
      <c r="F1718" s="273">
        <f t="shared" si="132"/>
        <v>0.78611111111240461</v>
      </c>
      <c r="G1718" s="273">
        <f t="shared" si="133"/>
        <v>209.42777777777519</v>
      </c>
      <c r="H1718" s="273">
        <f t="shared" si="130"/>
        <v>210.2138888888876</v>
      </c>
      <c r="I1718" s="77">
        <f t="shared" si="134"/>
        <v>1.0720758206646199E-5</v>
      </c>
      <c r="J1718" s="229">
        <f t="shared" si="131"/>
        <v>2.2536522744565539E-3</v>
      </c>
    </row>
    <row r="1719" spans="1:10">
      <c r="A1719" s="30" t="s">
        <v>264</v>
      </c>
      <c r="B1719" s="63">
        <v>116.37</v>
      </c>
      <c r="C1719" s="219">
        <v>44690</v>
      </c>
      <c r="D1719" s="49">
        <v>44690.288888888892</v>
      </c>
      <c r="E1719" s="219">
        <v>44966</v>
      </c>
      <c r="F1719" s="273">
        <f t="shared" si="132"/>
        <v>0.64444444444598048</v>
      </c>
      <c r="G1719" s="273">
        <f t="shared" si="133"/>
        <v>275.71111111110804</v>
      </c>
      <c r="H1719" s="273">
        <f t="shared" si="130"/>
        <v>276.35555555555402</v>
      </c>
      <c r="I1719" s="77">
        <f t="shared" si="134"/>
        <v>1.0855082506807779E-5</v>
      </c>
      <c r="J1719" s="229">
        <f t="shared" si="131"/>
        <v>2.9998623567702399E-3</v>
      </c>
    </row>
    <row r="1720" spans="1:10">
      <c r="A1720" s="30" t="s">
        <v>264</v>
      </c>
      <c r="B1720" s="63">
        <v>116.19</v>
      </c>
      <c r="C1720" s="219">
        <v>44697</v>
      </c>
      <c r="D1720" s="49">
        <v>44697.339583333334</v>
      </c>
      <c r="E1720" s="219">
        <v>44966</v>
      </c>
      <c r="F1720" s="273">
        <f t="shared" si="132"/>
        <v>0.66979166666715173</v>
      </c>
      <c r="G1720" s="273">
        <f t="shared" si="133"/>
        <v>268.6604166666657</v>
      </c>
      <c r="H1720" s="273">
        <f t="shared" ref="H1720:H1782" si="135">SUM(F1720:G1720)</f>
        <v>269.33020833333285</v>
      </c>
      <c r="I1720" s="77">
        <f t="shared" si="134"/>
        <v>1.083829196928758E-5</v>
      </c>
      <c r="J1720" s="229">
        <f t="shared" ref="J1720:J1782" si="136">+H1720*I1720</f>
        <v>2.9190794340657124E-3</v>
      </c>
    </row>
    <row r="1721" spans="1:10">
      <c r="A1721" s="30" t="s">
        <v>264</v>
      </c>
      <c r="B1721" s="63">
        <v>116.17</v>
      </c>
      <c r="C1721" s="219">
        <v>44700</v>
      </c>
      <c r="D1721" s="49">
        <v>44700.44027777778</v>
      </c>
      <c r="E1721" s="219">
        <v>44966</v>
      </c>
      <c r="F1721" s="273">
        <f t="shared" ref="F1721:F1783" si="137">(D1721-C1721+1)/2</f>
        <v>0.72013888888977817</v>
      </c>
      <c r="G1721" s="273">
        <f t="shared" ref="G1721:G1783" si="138">E1721-D1721</f>
        <v>265.55972222222044</v>
      </c>
      <c r="H1721" s="273">
        <f t="shared" si="135"/>
        <v>266.27986111111022</v>
      </c>
      <c r="I1721" s="77">
        <f t="shared" si="134"/>
        <v>1.083642635400756E-5</v>
      </c>
      <c r="J1721" s="229">
        <f t="shared" si="136"/>
        <v>2.8855221044859075E-3</v>
      </c>
    </row>
    <row r="1722" spans="1:10">
      <c r="A1722" s="30" t="s">
        <v>264</v>
      </c>
      <c r="B1722" s="63">
        <v>117.6</v>
      </c>
      <c r="C1722" s="219">
        <v>44923</v>
      </c>
      <c r="D1722" s="49">
        <v>44923.456250000003</v>
      </c>
      <c r="E1722" s="219">
        <v>44966</v>
      </c>
      <c r="F1722" s="273">
        <f t="shared" si="137"/>
        <v>0.72812500000145519</v>
      </c>
      <c r="G1722" s="273">
        <f t="shared" si="138"/>
        <v>42.54374999999709</v>
      </c>
      <c r="H1722" s="273">
        <f t="shared" si="135"/>
        <v>43.271874999998545</v>
      </c>
      <c r="I1722" s="77">
        <f t="shared" si="134"/>
        <v>1.096981784652913E-5</v>
      </c>
      <c r="J1722" s="229">
        <f t="shared" si="136"/>
        <v>4.7468458662776173E-4</v>
      </c>
    </row>
    <row r="1723" spans="1:10">
      <c r="A1723" s="30" t="s">
        <v>264</v>
      </c>
      <c r="B1723" s="63">
        <v>124.59</v>
      </c>
      <c r="C1723" s="219">
        <v>44923</v>
      </c>
      <c r="D1723" s="49">
        <v>44923.461111111108</v>
      </c>
      <c r="E1723" s="219">
        <v>44966</v>
      </c>
      <c r="F1723" s="273">
        <f t="shared" si="137"/>
        <v>0.73055555555401952</v>
      </c>
      <c r="G1723" s="273">
        <f t="shared" si="138"/>
        <v>42.538888888891961</v>
      </c>
      <c r="H1723" s="273">
        <f t="shared" si="135"/>
        <v>43.26944444444598</v>
      </c>
      <c r="I1723" s="77">
        <f t="shared" si="134"/>
        <v>1.1621850386896806E-5</v>
      </c>
      <c r="J1723" s="229">
        <f t="shared" si="136"/>
        <v>5.0287100965749443E-4</v>
      </c>
    </row>
    <row r="1724" spans="1:10">
      <c r="A1724" s="30" t="s">
        <v>264</v>
      </c>
      <c r="B1724" s="63">
        <v>117.74</v>
      </c>
      <c r="C1724" s="219">
        <v>44923</v>
      </c>
      <c r="D1724" s="49">
        <v>44923.46597222222</v>
      </c>
      <c r="E1724" s="219">
        <v>44966</v>
      </c>
      <c r="F1724" s="273">
        <f t="shared" si="137"/>
        <v>0.73298611111022183</v>
      </c>
      <c r="G1724" s="273">
        <f t="shared" si="138"/>
        <v>42.534027777779556</v>
      </c>
      <c r="H1724" s="273">
        <f t="shared" si="135"/>
        <v>43.267013888889778</v>
      </c>
      <c r="I1724" s="77">
        <f t="shared" si="134"/>
        <v>1.0982877153489283E-5</v>
      </c>
      <c r="J1724" s="229">
        <f t="shared" si="136"/>
        <v>4.7519629833999105E-4</v>
      </c>
    </row>
    <row r="1725" spans="1:10">
      <c r="A1725" s="30" t="s">
        <v>264</v>
      </c>
      <c r="B1725" s="63">
        <v>120.57</v>
      </c>
      <c r="C1725" s="219">
        <v>44924</v>
      </c>
      <c r="D1725" s="49">
        <v>44924.477777777778</v>
      </c>
      <c r="E1725" s="219">
        <v>44966</v>
      </c>
      <c r="F1725" s="273">
        <f t="shared" si="137"/>
        <v>0.73888888888905058</v>
      </c>
      <c r="G1725" s="273">
        <f t="shared" si="138"/>
        <v>41.522222222221899</v>
      </c>
      <c r="H1725" s="273">
        <f t="shared" si="135"/>
        <v>42.261111111110949</v>
      </c>
      <c r="I1725" s="77">
        <f t="shared" si="134"/>
        <v>1.124686171561239E-5</v>
      </c>
      <c r="J1725" s="229">
        <f t="shared" si="136"/>
        <v>4.7530487261479511E-4</v>
      </c>
    </row>
    <row r="1726" spans="1:10">
      <c r="A1726" s="30" t="s">
        <v>264</v>
      </c>
      <c r="B1726" s="63">
        <v>117.46</v>
      </c>
      <c r="C1726" s="219">
        <v>44924</v>
      </c>
      <c r="D1726" s="49">
        <v>44924.480555555558</v>
      </c>
      <c r="E1726" s="219">
        <v>44966</v>
      </c>
      <c r="F1726" s="273">
        <f t="shared" si="137"/>
        <v>0.74027777777882875</v>
      </c>
      <c r="G1726" s="273">
        <f t="shared" si="138"/>
        <v>41.519444444442343</v>
      </c>
      <c r="H1726" s="273">
        <f t="shared" si="135"/>
        <v>42.259722222221171</v>
      </c>
      <c r="I1726" s="77">
        <f t="shared" si="134"/>
        <v>1.0956758539568976E-5</v>
      </c>
      <c r="J1726" s="229">
        <f t="shared" si="136"/>
        <v>4.6302957233813462E-4</v>
      </c>
    </row>
    <row r="1727" spans="1:10">
      <c r="A1727" s="30" t="s">
        <v>264</v>
      </c>
      <c r="B1727" s="63">
        <v>120.51</v>
      </c>
      <c r="C1727" s="219">
        <v>44924</v>
      </c>
      <c r="D1727" s="49">
        <v>44924.481944444444</v>
      </c>
      <c r="E1727" s="219">
        <v>44966</v>
      </c>
      <c r="F1727" s="273">
        <f t="shared" si="137"/>
        <v>0.74097222222189885</v>
      </c>
      <c r="G1727" s="273">
        <f t="shared" si="138"/>
        <v>41.518055555556202</v>
      </c>
      <c r="H1727" s="273">
        <f t="shared" si="135"/>
        <v>42.259027777778101</v>
      </c>
      <c r="I1727" s="77">
        <f t="shared" si="134"/>
        <v>1.1241264869772326E-5</v>
      </c>
      <c r="J1727" s="229">
        <f t="shared" si="136"/>
        <v>4.7504492438906983E-4</v>
      </c>
    </row>
    <row r="1728" spans="1:10">
      <c r="A1728" s="30" t="s">
        <v>264</v>
      </c>
      <c r="B1728" s="63">
        <v>117.2</v>
      </c>
      <c r="C1728" s="219">
        <v>44926</v>
      </c>
      <c r="D1728" s="49">
        <v>44926.502083333333</v>
      </c>
      <c r="E1728" s="219">
        <v>44966</v>
      </c>
      <c r="F1728" s="273">
        <f t="shared" si="137"/>
        <v>0.75104166666642413</v>
      </c>
      <c r="G1728" s="273">
        <f t="shared" si="138"/>
        <v>39.497916666667152</v>
      </c>
      <c r="H1728" s="273">
        <f t="shared" si="135"/>
        <v>40.248958333333576</v>
      </c>
      <c r="I1728" s="77">
        <f t="shared" si="134"/>
        <v>1.093250554092869E-5</v>
      </c>
      <c r="J1728" s="229">
        <f t="shared" si="136"/>
        <v>4.4002195999577728E-4</v>
      </c>
    </row>
    <row r="1729" spans="1:10">
      <c r="A1729" s="30" t="s">
        <v>264</v>
      </c>
      <c r="B1729" s="63">
        <v>7.56</v>
      </c>
      <c r="C1729" s="219">
        <v>44965</v>
      </c>
      <c r="D1729" s="49">
        <v>44965.574305555558</v>
      </c>
      <c r="E1729" s="219">
        <v>44973</v>
      </c>
      <c r="F1729" s="273">
        <f t="shared" si="137"/>
        <v>0.78715277777882875</v>
      </c>
      <c r="G1729" s="273">
        <f t="shared" si="138"/>
        <v>7.4256944444423425</v>
      </c>
      <c r="H1729" s="273">
        <f t="shared" si="135"/>
        <v>8.2128472222211713</v>
      </c>
      <c r="I1729" s="77">
        <f t="shared" si="134"/>
        <v>7.0520257584830113E-7</v>
      </c>
      <c r="J1729" s="229">
        <f t="shared" si="136"/>
        <v>5.7917210161589347E-6</v>
      </c>
    </row>
    <row r="1730" spans="1:10">
      <c r="A1730" s="30" t="s">
        <v>264</v>
      </c>
      <c r="B1730" s="63">
        <v>7.55</v>
      </c>
      <c r="C1730" s="219">
        <v>44965</v>
      </c>
      <c r="D1730" s="49">
        <v>44965.575694444444</v>
      </c>
      <c r="E1730" s="219">
        <v>44973</v>
      </c>
      <c r="F1730" s="273">
        <f t="shared" si="137"/>
        <v>0.78784722222189885</v>
      </c>
      <c r="G1730" s="273">
        <f t="shared" si="138"/>
        <v>7.4243055555562023</v>
      </c>
      <c r="H1730" s="273">
        <f t="shared" si="135"/>
        <v>8.2121527777781012</v>
      </c>
      <c r="I1730" s="77">
        <f t="shared" si="134"/>
        <v>7.0426976820829016E-7</v>
      </c>
      <c r="J1730" s="229">
        <f t="shared" si="136"/>
        <v>5.7835709332968498E-6</v>
      </c>
    </row>
    <row r="1731" spans="1:10">
      <c r="A1731" s="30" t="s">
        <v>264</v>
      </c>
      <c r="B1731" s="63">
        <v>7.54</v>
      </c>
      <c r="C1731" s="219">
        <v>44972</v>
      </c>
      <c r="D1731" s="49">
        <v>44972.530555555553</v>
      </c>
      <c r="E1731" s="219">
        <v>44980</v>
      </c>
      <c r="F1731" s="273">
        <f t="shared" si="137"/>
        <v>0.76527777777664596</v>
      </c>
      <c r="G1731" s="273">
        <f t="shared" si="138"/>
        <v>7.4694444444467081</v>
      </c>
      <c r="H1731" s="273">
        <f t="shared" si="135"/>
        <v>8.234722222223354</v>
      </c>
      <c r="I1731" s="77">
        <f t="shared" si="134"/>
        <v>7.033369605682792E-7</v>
      </c>
      <c r="J1731" s="229">
        <f t="shared" si="136"/>
        <v>5.7917844989026395E-6</v>
      </c>
    </row>
    <row r="1732" spans="1:10">
      <c r="A1732" s="30" t="s">
        <v>264</v>
      </c>
      <c r="B1732" s="63">
        <v>188.5</v>
      </c>
      <c r="C1732" s="219">
        <v>44972</v>
      </c>
      <c r="D1732" s="49">
        <v>44972.530555555553</v>
      </c>
      <c r="E1732" s="219">
        <v>44980</v>
      </c>
      <c r="F1732" s="273">
        <f t="shared" si="137"/>
        <v>0.76527777777664596</v>
      </c>
      <c r="G1732" s="273">
        <f t="shared" si="138"/>
        <v>7.4694444444467081</v>
      </c>
      <c r="H1732" s="273">
        <f t="shared" si="135"/>
        <v>8.234722222223354</v>
      </c>
      <c r="I1732" s="77">
        <f t="shared" si="134"/>
        <v>1.7583424014206979E-5</v>
      </c>
      <c r="J1732" s="229">
        <f t="shared" si="136"/>
        <v>1.4479461247256597E-4</v>
      </c>
    </row>
    <row r="1733" spans="1:10">
      <c r="A1733" s="30" t="s">
        <v>264</v>
      </c>
      <c r="B1733" s="63">
        <v>116.87</v>
      </c>
      <c r="C1733" s="219">
        <v>44972</v>
      </c>
      <c r="D1733" s="49">
        <v>44972.530555555553</v>
      </c>
      <c r="E1733" s="219">
        <v>44980</v>
      </c>
      <c r="F1733" s="273">
        <f t="shared" si="137"/>
        <v>0.76527777777664596</v>
      </c>
      <c r="G1733" s="273">
        <f t="shared" si="138"/>
        <v>7.4694444444467081</v>
      </c>
      <c r="H1733" s="273">
        <f t="shared" si="135"/>
        <v>8.234722222223354</v>
      </c>
      <c r="I1733" s="77">
        <f t="shared" si="134"/>
        <v>1.0901722888808329E-5</v>
      </c>
      <c r="J1733" s="229">
        <f t="shared" si="136"/>
        <v>8.9772659732990928E-5</v>
      </c>
    </row>
    <row r="1734" spans="1:10">
      <c r="A1734" s="30" t="s">
        <v>264</v>
      </c>
      <c r="B1734" s="63">
        <v>24136.799999999999</v>
      </c>
      <c r="C1734" s="219">
        <v>45140</v>
      </c>
      <c r="D1734" s="49">
        <v>45140.444444444445</v>
      </c>
      <c r="E1734" s="219">
        <v>45149</v>
      </c>
      <c r="F1734" s="273">
        <f t="shared" si="137"/>
        <v>0.72222222222262644</v>
      </c>
      <c r="G1734" s="273">
        <f t="shared" si="138"/>
        <v>8.5555555555547471</v>
      </c>
      <c r="H1734" s="273">
        <f t="shared" si="135"/>
        <v>9.2777777777773736</v>
      </c>
      <c r="I1734" s="77">
        <f t="shared" si="134"/>
        <v>2.2514991445417029E-3</v>
      </c>
      <c r="J1734" s="229">
        <f t="shared" si="136"/>
        <v>2.088890872991378E-2</v>
      </c>
    </row>
    <row r="1735" spans="1:10">
      <c r="A1735" s="30" t="s">
        <v>264</v>
      </c>
      <c r="B1735" s="63">
        <v>15.88</v>
      </c>
      <c r="C1735" s="219">
        <v>45140</v>
      </c>
      <c r="D1735" s="49">
        <v>45140.444444444445</v>
      </c>
      <c r="E1735" s="219">
        <v>45149</v>
      </c>
      <c r="F1735" s="273">
        <f t="shared" si="137"/>
        <v>0.72222222222262644</v>
      </c>
      <c r="G1735" s="273">
        <f t="shared" si="138"/>
        <v>8.5555555555547471</v>
      </c>
      <c r="H1735" s="273">
        <f t="shared" si="135"/>
        <v>9.2777777777773736</v>
      </c>
      <c r="I1735" s="77">
        <f t="shared" si="134"/>
        <v>1.481298532337437E-6</v>
      </c>
      <c r="J1735" s="229">
        <f t="shared" si="136"/>
        <v>1.3743158605574512E-5</v>
      </c>
    </row>
    <row r="1736" spans="1:10">
      <c r="A1736" s="30" t="s">
        <v>264</v>
      </c>
      <c r="B1736" s="63">
        <v>9.98</v>
      </c>
      <c r="C1736" s="219">
        <v>45147</v>
      </c>
      <c r="D1736" s="49">
        <v>45147.504861111112</v>
      </c>
      <c r="E1736" s="219">
        <v>45155</v>
      </c>
      <c r="F1736" s="273">
        <f t="shared" si="137"/>
        <v>0.75243055555620231</v>
      </c>
      <c r="G1736" s="273">
        <f t="shared" si="138"/>
        <v>7.4951388888875954</v>
      </c>
      <c r="H1736" s="273">
        <f t="shared" si="135"/>
        <v>8.2475694444437977</v>
      </c>
      <c r="I1736" s="77">
        <f t="shared" si="134"/>
        <v>9.3094202473095844E-7</v>
      </c>
      <c r="J1736" s="229">
        <f t="shared" si="136"/>
        <v>7.6780089977196955E-6</v>
      </c>
    </row>
    <row r="1737" spans="1:10">
      <c r="A1737" s="30" t="s">
        <v>264</v>
      </c>
      <c r="B1737" s="63">
        <v>28.95</v>
      </c>
      <c r="C1737" s="219">
        <v>45161</v>
      </c>
      <c r="D1737" s="49">
        <v>45161.304166666669</v>
      </c>
      <c r="E1737" s="219">
        <v>45169</v>
      </c>
      <c r="F1737" s="273">
        <f t="shared" si="137"/>
        <v>0.65208333333430346</v>
      </c>
      <c r="G1737" s="273">
        <f t="shared" si="138"/>
        <v>7.6958333333313931</v>
      </c>
      <c r="H1737" s="273">
        <f t="shared" si="135"/>
        <v>8.3479166666656965</v>
      </c>
      <c r="I1737" s="77">
        <f t="shared" si="134"/>
        <v>2.7004781178317884E-6</v>
      </c>
      <c r="J1737" s="229">
        <f t="shared" si="136"/>
        <v>2.2543366287813998E-5</v>
      </c>
    </row>
    <row r="1738" spans="1:10">
      <c r="A1738" s="30" t="s">
        <v>264</v>
      </c>
      <c r="B1738" s="63">
        <v>7.32</v>
      </c>
      <c r="C1738" s="219">
        <v>45161</v>
      </c>
      <c r="D1738" s="49">
        <v>45161.019444444442</v>
      </c>
      <c r="E1738" s="219">
        <v>45169</v>
      </c>
      <c r="F1738" s="273">
        <f t="shared" si="137"/>
        <v>0.50972222222117125</v>
      </c>
      <c r="G1738" s="273">
        <f t="shared" si="138"/>
        <v>7.9805555555576575</v>
      </c>
      <c r="H1738" s="273">
        <f t="shared" si="135"/>
        <v>8.4902777777788287</v>
      </c>
      <c r="I1738" s="77">
        <f t="shared" ref="I1738:I1801" si="139">+B1738/B$3693</f>
        <v>6.8281519248803772E-7</v>
      </c>
      <c r="J1738" s="229">
        <f t="shared" si="136"/>
        <v>5.7972906551109605E-6</v>
      </c>
    </row>
    <row r="1739" spans="1:10">
      <c r="A1739" s="30" t="s">
        <v>264</v>
      </c>
      <c r="B1739" s="63">
        <v>443.04</v>
      </c>
      <c r="C1739" s="219">
        <v>45161</v>
      </c>
      <c r="D1739" s="49">
        <v>45161.019444444442</v>
      </c>
      <c r="E1739" s="219">
        <v>45169</v>
      </c>
      <c r="F1739" s="273">
        <f t="shared" si="137"/>
        <v>0.50972222222117125</v>
      </c>
      <c r="G1739" s="273">
        <f t="shared" si="138"/>
        <v>7.9805555555576575</v>
      </c>
      <c r="H1739" s="273">
        <f t="shared" si="135"/>
        <v>8.4902777777788287</v>
      </c>
      <c r="I1739" s="77">
        <f t="shared" si="139"/>
        <v>4.1327109683046478E-5</v>
      </c>
      <c r="J1739" s="229">
        <f t="shared" si="136"/>
        <v>3.5087864096179779E-4</v>
      </c>
    </row>
    <row r="1740" spans="1:10">
      <c r="A1740" s="30" t="s">
        <v>264</v>
      </c>
      <c r="B1740" s="63">
        <v>115.12</v>
      </c>
      <c r="C1740" s="219">
        <v>45168</v>
      </c>
      <c r="D1740" s="49">
        <v>45168.573611111111</v>
      </c>
      <c r="E1740" s="219">
        <v>45180</v>
      </c>
      <c r="F1740" s="273">
        <f t="shared" si="137"/>
        <v>0.78680555555547471</v>
      </c>
      <c r="G1740" s="273">
        <f t="shared" si="138"/>
        <v>11.426388888889051</v>
      </c>
      <c r="H1740" s="273">
        <f t="shared" si="135"/>
        <v>12.213194444444525</v>
      </c>
      <c r="I1740" s="77">
        <f t="shared" si="139"/>
        <v>1.0738481551806407E-5</v>
      </c>
      <c r="J1740" s="229">
        <f t="shared" si="136"/>
        <v>1.3115116323029203E-4</v>
      </c>
    </row>
    <row r="1741" spans="1:10">
      <c r="A1741" s="30" t="s">
        <v>264</v>
      </c>
      <c r="B1741" s="63">
        <v>26147.71</v>
      </c>
      <c r="C1741" s="219">
        <v>45175</v>
      </c>
      <c r="D1741" s="49">
        <v>45175.472222222219</v>
      </c>
      <c r="E1741" s="219">
        <v>45183</v>
      </c>
      <c r="F1741" s="273">
        <f t="shared" si="137"/>
        <v>0.73611111110949423</v>
      </c>
      <c r="G1741" s="273">
        <f t="shared" si="138"/>
        <v>7.5277777777810115</v>
      </c>
      <c r="H1741" s="273">
        <f t="shared" si="135"/>
        <v>8.2638888888905058</v>
      </c>
      <c r="I1741" s="77">
        <f t="shared" si="139"/>
        <v>2.4390783656791514E-3</v>
      </c>
      <c r="J1741" s="229">
        <f t="shared" si="136"/>
        <v>2.0156272605269154E-2</v>
      </c>
    </row>
    <row r="1742" spans="1:10">
      <c r="A1742" s="30" t="s">
        <v>264</v>
      </c>
      <c r="B1742" s="63">
        <v>23885.599999999999</v>
      </c>
      <c r="C1742" s="219">
        <v>45182</v>
      </c>
      <c r="D1742" s="49">
        <v>45182.438194444447</v>
      </c>
      <c r="E1742" s="219">
        <v>45190</v>
      </c>
      <c r="F1742" s="273">
        <f t="shared" si="137"/>
        <v>0.71909722222335404</v>
      </c>
      <c r="G1742" s="273">
        <f t="shared" si="138"/>
        <v>7.5618055555532919</v>
      </c>
      <c r="H1742" s="273">
        <f t="shared" si="135"/>
        <v>8.280902777776646</v>
      </c>
      <c r="I1742" s="77">
        <f t="shared" si="139"/>
        <v>2.2280670166246273E-3</v>
      </c>
      <c r="J1742" s="229">
        <f t="shared" si="136"/>
        <v>1.84504063470394E-2</v>
      </c>
    </row>
    <row r="1743" spans="1:10">
      <c r="A1743" s="30" t="s">
        <v>264</v>
      </c>
      <c r="B1743" s="63">
        <v>29.04</v>
      </c>
      <c r="C1743" s="219">
        <v>45189</v>
      </c>
      <c r="D1743" s="49">
        <v>45189.921527777777</v>
      </c>
      <c r="E1743" s="219">
        <v>45197</v>
      </c>
      <c r="F1743" s="273">
        <f t="shared" si="137"/>
        <v>0.96076388888832298</v>
      </c>
      <c r="G1743" s="273">
        <f t="shared" si="138"/>
        <v>7.078472222223354</v>
      </c>
      <c r="H1743" s="273">
        <f t="shared" si="135"/>
        <v>8.039236111111677</v>
      </c>
      <c r="I1743" s="77">
        <f t="shared" si="139"/>
        <v>2.708873386591887E-6</v>
      </c>
      <c r="J1743" s="229">
        <f t="shared" si="136"/>
        <v>2.1777272749918881E-5</v>
      </c>
    </row>
    <row r="1744" spans="1:10">
      <c r="A1744" s="30" t="s">
        <v>264</v>
      </c>
      <c r="B1744" s="63">
        <v>24153.55</v>
      </c>
      <c r="C1744" s="219">
        <v>45196</v>
      </c>
      <c r="D1744" s="49">
        <v>45196.577777777777</v>
      </c>
      <c r="E1744" s="219">
        <v>45204</v>
      </c>
      <c r="F1744" s="273">
        <f t="shared" si="137"/>
        <v>0.78888888888832298</v>
      </c>
      <c r="G1744" s="273">
        <f t="shared" si="138"/>
        <v>7.422222222223354</v>
      </c>
      <c r="H1744" s="273">
        <f t="shared" si="135"/>
        <v>8.211111111111677</v>
      </c>
      <c r="I1744" s="77">
        <f t="shared" si="139"/>
        <v>2.2530615973387217E-3</v>
      </c>
      <c r="J1744" s="229">
        <f t="shared" si="136"/>
        <v>1.8500139115926999E-2</v>
      </c>
    </row>
    <row r="1745" spans="1:10">
      <c r="A1745" s="30" t="s">
        <v>264</v>
      </c>
      <c r="B1745" s="63">
        <v>115.38</v>
      </c>
      <c r="C1745" s="219">
        <v>45196</v>
      </c>
      <c r="D1745" s="49">
        <v>45196.577777777777</v>
      </c>
      <c r="E1745" s="219">
        <v>45204</v>
      </c>
      <c r="F1745" s="273">
        <f t="shared" si="137"/>
        <v>0.78888888888832298</v>
      </c>
      <c r="G1745" s="273">
        <f t="shared" si="138"/>
        <v>7.422222222223354</v>
      </c>
      <c r="H1745" s="273">
        <f t="shared" si="135"/>
        <v>8.211111111111677</v>
      </c>
      <c r="I1745" s="77">
        <f t="shared" si="139"/>
        <v>1.0762734550446691E-5</v>
      </c>
      <c r="J1745" s="229">
        <f t="shared" si="136"/>
        <v>8.8374009253118364E-5</v>
      </c>
    </row>
    <row r="1746" spans="1:10">
      <c r="A1746" s="30" t="s">
        <v>264</v>
      </c>
      <c r="B1746" s="63">
        <v>116.31</v>
      </c>
      <c r="C1746" s="219">
        <v>45231</v>
      </c>
      <c r="D1746" s="49">
        <v>45231.52847222222</v>
      </c>
      <c r="E1746" s="219">
        <v>45239</v>
      </c>
      <c r="F1746" s="273">
        <f t="shared" si="137"/>
        <v>0.76423611111022183</v>
      </c>
      <c r="G1746" s="273">
        <f t="shared" si="138"/>
        <v>7.4715277777795563</v>
      </c>
      <c r="H1746" s="273">
        <f t="shared" si="135"/>
        <v>8.2357638888897782</v>
      </c>
      <c r="I1746" s="77">
        <f t="shared" si="139"/>
        <v>1.0849485660967714E-5</v>
      </c>
      <c r="J1746" s="229">
        <f t="shared" si="136"/>
        <v>8.9353802219625347E-5</v>
      </c>
    </row>
    <row r="1747" spans="1:10">
      <c r="A1747" s="30" t="s">
        <v>264</v>
      </c>
      <c r="B1747" s="63">
        <v>29.27</v>
      </c>
      <c r="C1747" s="219">
        <v>45231</v>
      </c>
      <c r="D1747" s="49">
        <v>45231.52847222222</v>
      </c>
      <c r="E1747" s="219">
        <v>45239</v>
      </c>
      <c r="F1747" s="273">
        <f t="shared" si="137"/>
        <v>0.76423611111022183</v>
      </c>
      <c r="G1747" s="273">
        <f t="shared" si="138"/>
        <v>7.4715277777795563</v>
      </c>
      <c r="H1747" s="273">
        <f t="shared" si="135"/>
        <v>8.2357638888897782</v>
      </c>
      <c r="I1747" s="77">
        <f t="shared" si="139"/>
        <v>2.7303279623121396E-6</v>
      </c>
      <c r="J1747" s="229">
        <f t="shared" si="136"/>
        <v>2.2486336436836331E-5</v>
      </c>
    </row>
    <row r="1748" spans="1:10">
      <c r="A1748" s="30" t="s">
        <v>264</v>
      </c>
      <c r="B1748" s="63">
        <v>453.93</v>
      </c>
      <c r="C1748" s="219">
        <v>45239</v>
      </c>
      <c r="D1748" s="49">
        <v>45239.435416666667</v>
      </c>
      <c r="E1748" s="219">
        <v>45246</v>
      </c>
      <c r="F1748" s="273">
        <f t="shared" si="137"/>
        <v>0.71770833333357587</v>
      </c>
      <c r="G1748" s="273">
        <f t="shared" si="138"/>
        <v>6.5645833333328483</v>
      </c>
      <c r="H1748" s="273">
        <f t="shared" si="135"/>
        <v>7.2822916666664241</v>
      </c>
      <c r="I1748" s="77">
        <f t="shared" si="139"/>
        <v>4.2342937203018434E-5</v>
      </c>
      <c r="J1748" s="229">
        <f t="shared" si="136"/>
        <v>3.0835361873572084E-4</v>
      </c>
    </row>
    <row r="1749" spans="1:10">
      <c r="A1749" s="30" t="s">
        <v>264</v>
      </c>
      <c r="B1749" s="63">
        <v>20214.759999999998</v>
      </c>
      <c r="C1749" s="219">
        <v>45261</v>
      </c>
      <c r="D1749" s="49">
        <v>45261.444444444445</v>
      </c>
      <c r="E1749" s="219">
        <v>45267</v>
      </c>
      <c r="F1749" s="273">
        <f t="shared" si="137"/>
        <v>0.72222222222262644</v>
      </c>
      <c r="G1749" s="273">
        <f t="shared" si="138"/>
        <v>5.5555555555547471</v>
      </c>
      <c r="H1749" s="273">
        <f t="shared" si="135"/>
        <v>6.2777777777773736</v>
      </c>
      <c r="I1749" s="77">
        <f t="shared" si="139"/>
        <v>1.8856482568988366E-3</v>
      </c>
      <c r="J1749" s="229">
        <f t="shared" si="136"/>
        <v>1.1837680723864156E-2</v>
      </c>
    </row>
    <row r="1750" spans="1:10">
      <c r="A1750" s="30" t="s">
        <v>264</v>
      </c>
      <c r="B1750" s="63">
        <v>187.38</v>
      </c>
      <c r="C1750" s="219">
        <v>45261</v>
      </c>
      <c r="D1750" s="49">
        <v>45261.444444444445</v>
      </c>
      <c r="E1750" s="219">
        <v>45267</v>
      </c>
      <c r="F1750" s="273">
        <f t="shared" si="137"/>
        <v>0.72222222222262644</v>
      </c>
      <c r="G1750" s="273">
        <f t="shared" si="138"/>
        <v>5.5555555555547471</v>
      </c>
      <c r="H1750" s="273">
        <f t="shared" si="135"/>
        <v>6.2777777777773736</v>
      </c>
      <c r="I1750" s="77">
        <f t="shared" si="139"/>
        <v>1.747894955852575E-5</v>
      </c>
      <c r="J1750" s="229">
        <f t="shared" si="136"/>
        <v>1.0972896111740459E-4</v>
      </c>
    </row>
    <row r="1751" spans="1:10">
      <c r="A1751" s="30" t="s">
        <v>264</v>
      </c>
      <c r="B1751" s="63">
        <v>16.09</v>
      </c>
      <c r="C1751" s="219">
        <v>45264</v>
      </c>
      <c r="D1751" s="49">
        <v>45264.336111111108</v>
      </c>
      <c r="E1751" s="219">
        <v>45274</v>
      </c>
      <c r="F1751" s="273">
        <f t="shared" si="137"/>
        <v>0.66805555555401952</v>
      </c>
      <c r="G1751" s="273">
        <f t="shared" si="138"/>
        <v>9.663888888891961</v>
      </c>
      <c r="H1751" s="273">
        <f t="shared" si="135"/>
        <v>10.33194444444598</v>
      </c>
      <c r="I1751" s="77">
        <f t="shared" si="139"/>
        <v>1.5008874927776676E-6</v>
      </c>
      <c r="J1751" s="229">
        <f t="shared" si="136"/>
        <v>1.550708619274268E-5</v>
      </c>
    </row>
    <row r="1752" spans="1:10">
      <c r="A1752" s="30" t="s">
        <v>264</v>
      </c>
      <c r="B1752" s="63">
        <v>188</v>
      </c>
      <c r="C1752" s="219">
        <v>45264</v>
      </c>
      <c r="D1752" s="49">
        <v>45264.336111111108</v>
      </c>
      <c r="E1752" s="219">
        <v>45274</v>
      </c>
      <c r="F1752" s="273">
        <f t="shared" si="137"/>
        <v>0.66805555555401952</v>
      </c>
      <c r="G1752" s="273">
        <f t="shared" si="138"/>
        <v>9.663888888891961</v>
      </c>
      <c r="H1752" s="273">
        <f t="shared" si="135"/>
        <v>10.33194444444598</v>
      </c>
      <c r="I1752" s="77">
        <f t="shared" si="139"/>
        <v>1.7536783632206433E-5</v>
      </c>
      <c r="J1752" s="229">
        <f t="shared" si="136"/>
        <v>1.8118907422222646E-4</v>
      </c>
    </row>
    <row r="1753" spans="1:10">
      <c r="A1753" s="30" t="s">
        <v>264</v>
      </c>
      <c r="B1753" s="63">
        <v>7.5</v>
      </c>
      <c r="C1753" s="219">
        <v>45264</v>
      </c>
      <c r="D1753" s="49">
        <v>45264.089583333334</v>
      </c>
      <c r="E1753" s="219">
        <v>45274</v>
      </c>
      <c r="F1753" s="273">
        <f t="shared" si="137"/>
        <v>0.54479166666715173</v>
      </c>
      <c r="G1753" s="273">
        <f t="shared" si="138"/>
        <v>9.9104166666656965</v>
      </c>
      <c r="H1753" s="273">
        <f t="shared" si="135"/>
        <v>10.455208333332848</v>
      </c>
      <c r="I1753" s="77">
        <f t="shared" si="139"/>
        <v>6.9960573000823536E-7</v>
      </c>
      <c r="J1753" s="229">
        <f t="shared" si="136"/>
        <v>7.3145236584295127E-6</v>
      </c>
    </row>
    <row r="1754" spans="1:10">
      <c r="A1754" s="30" t="s">
        <v>264</v>
      </c>
      <c r="B1754" s="63">
        <v>453.45</v>
      </c>
      <c r="C1754" s="219">
        <v>45264</v>
      </c>
      <c r="D1754" s="49">
        <v>45264.089583333334</v>
      </c>
      <c r="E1754" s="219">
        <v>45274</v>
      </c>
      <c r="F1754" s="273">
        <f t="shared" si="137"/>
        <v>0.54479166666715173</v>
      </c>
      <c r="G1754" s="273">
        <f t="shared" si="138"/>
        <v>9.9104166666656965</v>
      </c>
      <c r="H1754" s="273">
        <f t="shared" si="135"/>
        <v>10.455208333332848</v>
      </c>
      <c r="I1754" s="77">
        <f t="shared" si="139"/>
        <v>4.2298162436297906E-5</v>
      </c>
      <c r="J1754" s="229">
        <f t="shared" si="136"/>
        <v>4.4223610038864833E-4</v>
      </c>
    </row>
    <row r="1755" spans="1:10">
      <c r="A1755" s="30" t="s">
        <v>264</v>
      </c>
      <c r="B1755" s="63">
        <v>16.04</v>
      </c>
      <c r="C1755" s="219">
        <v>45264</v>
      </c>
      <c r="D1755" s="49">
        <v>45264.089583333334</v>
      </c>
      <c r="E1755" s="219">
        <v>45274</v>
      </c>
      <c r="F1755" s="273">
        <f t="shared" si="137"/>
        <v>0.54479166666715173</v>
      </c>
      <c r="G1755" s="273">
        <f t="shared" si="138"/>
        <v>9.9104166666656965</v>
      </c>
      <c r="H1755" s="273">
        <f t="shared" si="135"/>
        <v>10.455208333332848</v>
      </c>
      <c r="I1755" s="77">
        <f t="shared" si="139"/>
        <v>1.4962234545776124E-6</v>
      </c>
      <c r="J1755" s="229">
        <f t="shared" si="136"/>
        <v>1.5643327930827915E-5</v>
      </c>
    </row>
    <row r="1756" spans="1:10">
      <c r="A1756" s="30" t="s">
        <v>264</v>
      </c>
      <c r="B1756" s="63">
        <v>116.56</v>
      </c>
      <c r="C1756" s="219">
        <v>45264</v>
      </c>
      <c r="D1756" s="49">
        <v>45264.336111111108</v>
      </c>
      <c r="E1756" s="219">
        <v>45274</v>
      </c>
      <c r="F1756" s="273">
        <f t="shared" si="137"/>
        <v>0.66805555555401952</v>
      </c>
      <c r="G1756" s="273">
        <f t="shared" si="138"/>
        <v>9.663888888891961</v>
      </c>
      <c r="H1756" s="273">
        <f t="shared" si="135"/>
        <v>10.33194444444598</v>
      </c>
      <c r="I1756" s="77">
        <f t="shared" si="139"/>
        <v>1.0872805851967987E-5</v>
      </c>
      <c r="J1756" s="229">
        <f t="shared" si="136"/>
        <v>1.123372260177804E-4</v>
      </c>
    </row>
    <row r="1757" spans="1:10">
      <c r="A1757" s="30" t="s">
        <v>264</v>
      </c>
      <c r="B1757" s="63">
        <v>29.39</v>
      </c>
      <c r="C1757" s="219">
        <v>45264</v>
      </c>
      <c r="D1757" s="49">
        <v>45264.055555555555</v>
      </c>
      <c r="E1757" s="219">
        <v>45274</v>
      </c>
      <c r="F1757" s="273">
        <f t="shared" si="137"/>
        <v>0.52777777777737356</v>
      </c>
      <c r="G1757" s="273">
        <f t="shared" si="138"/>
        <v>9.9444444444452529</v>
      </c>
      <c r="H1757" s="273">
        <f t="shared" si="135"/>
        <v>10.472222222222626</v>
      </c>
      <c r="I1757" s="77">
        <f t="shared" si="139"/>
        <v>2.7415216539922716E-6</v>
      </c>
      <c r="J1757" s="229">
        <f t="shared" si="136"/>
        <v>2.8709823987642396E-5</v>
      </c>
    </row>
    <row r="1758" spans="1:10">
      <c r="A1758" s="30" t="s">
        <v>264</v>
      </c>
      <c r="B1758" s="63">
        <v>116.31</v>
      </c>
      <c r="C1758" s="219">
        <v>45265</v>
      </c>
      <c r="D1758" s="49">
        <v>45265.329861111109</v>
      </c>
      <c r="E1758" s="219">
        <v>45274</v>
      </c>
      <c r="F1758" s="273">
        <f t="shared" si="137"/>
        <v>0.66493055555474712</v>
      </c>
      <c r="G1758" s="273">
        <f t="shared" si="138"/>
        <v>8.6701388888905058</v>
      </c>
      <c r="H1758" s="273">
        <f t="shared" si="135"/>
        <v>9.3350694444452529</v>
      </c>
      <c r="I1758" s="77">
        <f t="shared" si="139"/>
        <v>1.0849485660967714E-5</v>
      </c>
      <c r="J1758" s="229">
        <f t="shared" si="136"/>
        <v>1.0128070208164661E-4</v>
      </c>
    </row>
    <row r="1759" spans="1:10">
      <c r="A1759" s="30" t="s">
        <v>264</v>
      </c>
      <c r="B1759" s="63">
        <v>116.33</v>
      </c>
      <c r="C1759" s="219">
        <v>45266</v>
      </c>
      <c r="D1759" s="49">
        <v>45266.616666666669</v>
      </c>
      <c r="E1759" s="219">
        <v>45274</v>
      </c>
      <c r="F1759" s="273">
        <f t="shared" si="137"/>
        <v>0.80833333333430346</v>
      </c>
      <c r="G1759" s="273">
        <f t="shared" si="138"/>
        <v>7.3833333333313931</v>
      </c>
      <c r="H1759" s="273">
        <f t="shared" si="135"/>
        <v>8.1916666666656965</v>
      </c>
      <c r="I1759" s="77">
        <f t="shared" si="139"/>
        <v>1.0851351276247736E-5</v>
      </c>
      <c r="J1759" s="229">
        <f t="shared" si="136"/>
        <v>8.8890652537918839E-5</v>
      </c>
    </row>
    <row r="1760" spans="1:10">
      <c r="A1760" s="30" t="s">
        <v>264</v>
      </c>
      <c r="B1760" s="63">
        <v>29.21</v>
      </c>
      <c r="C1760" s="219">
        <v>45268</v>
      </c>
      <c r="D1760" s="49">
        <v>45268.849305555559</v>
      </c>
      <c r="E1760" s="219">
        <v>45274</v>
      </c>
      <c r="F1760" s="273">
        <f t="shared" si="137"/>
        <v>0.92465277777955635</v>
      </c>
      <c r="G1760" s="273">
        <f t="shared" si="138"/>
        <v>5.1506944444408873</v>
      </c>
      <c r="H1760" s="273">
        <f t="shared" si="135"/>
        <v>6.0753472222204437</v>
      </c>
      <c r="I1760" s="77">
        <f t="shared" si="139"/>
        <v>2.7247311164720741E-6</v>
      </c>
      <c r="J1760" s="229">
        <f t="shared" si="136"/>
        <v>1.6553687619756225E-5</v>
      </c>
    </row>
    <row r="1761" spans="1:10">
      <c r="A1761" s="30" t="s">
        <v>264</v>
      </c>
      <c r="B1761" s="63">
        <v>16.05</v>
      </c>
      <c r="C1761" s="219">
        <v>45240</v>
      </c>
      <c r="D1761" s="49">
        <v>45240.479166666664</v>
      </c>
      <c r="E1761" s="219">
        <v>45250</v>
      </c>
      <c r="F1761" s="273">
        <f t="shared" si="137"/>
        <v>0.73958333333212067</v>
      </c>
      <c r="G1761" s="273">
        <f t="shared" si="138"/>
        <v>9.5208333333357587</v>
      </c>
      <c r="H1761" s="273">
        <f t="shared" si="135"/>
        <v>10.260416666667879</v>
      </c>
      <c r="I1761" s="77">
        <f t="shared" si="139"/>
        <v>1.4971562622176237E-6</v>
      </c>
      <c r="J1761" s="229">
        <f t="shared" si="136"/>
        <v>1.5361447065463894E-5</v>
      </c>
    </row>
    <row r="1762" spans="1:10">
      <c r="A1762" s="30" t="s">
        <v>264</v>
      </c>
      <c r="B1762" s="63">
        <v>187.65</v>
      </c>
      <c r="C1762" s="219">
        <v>45238</v>
      </c>
      <c r="D1762" s="49">
        <v>45238.229166666664</v>
      </c>
      <c r="E1762" s="219">
        <v>45251</v>
      </c>
      <c r="F1762" s="273">
        <f t="shared" si="137"/>
        <v>0.61458333333212067</v>
      </c>
      <c r="G1762" s="273">
        <f t="shared" si="138"/>
        <v>12.770833333335759</v>
      </c>
      <c r="H1762" s="273">
        <f t="shared" si="135"/>
        <v>13.385416666667879</v>
      </c>
      <c r="I1762" s="77">
        <f t="shared" si="139"/>
        <v>1.7504135364806048E-5</v>
      </c>
      <c r="J1762" s="229">
        <f t="shared" si="136"/>
        <v>2.3430014524768552E-4</v>
      </c>
    </row>
    <row r="1763" spans="1:10">
      <c r="A1763" s="30" t="s">
        <v>264</v>
      </c>
      <c r="B1763" s="63">
        <v>454.42</v>
      </c>
      <c r="C1763" s="219">
        <v>45243</v>
      </c>
      <c r="D1763" s="49">
        <v>45243.529166666667</v>
      </c>
      <c r="E1763" s="219">
        <v>45252</v>
      </c>
      <c r="F1763" s="273">
        <f t="shared" si="137"/>
        <v>0.76458333333357587</v>
      </c>
      <c r="G1763" s="273">
        <f t="shared" si="138"/>
        <v>8.4708333333328483</v>
      </c>
      <c r="H1763" s="273">
        <f t="shared" si="135"/>
        <v>9.2354166666664241</v>
      </c>
      <c r="I1763" s="77">
        <f t="shared" si="139"/>
        <v>4.2388644777378971E-5</v>
      </c>
      <c r="J1763" s="229">
        <f t="shared" si="136"/>
        <v>3.9147679645440842E-4</v>
      </c>
    </row>
    <row r="1764" spans="1:10">
      <c r="A1764" s="30" t="s">
        <v>264</v>
      </c>
      <c r="B1764" s="63">
        <v>453.81</v>
      </c>
      <c r="C1764" s="219">
        <v>45245</v>
      </c>
      <c r="D1764" s="49">
        <v>45245.411805555559</v>
      </c>
      <c r="E1764" s="219">
        <v>45252</v>
      </c>
      <c r="F1764" s="273">
        <f t="shared" si="137"/>
        <v>0.70590277777955635</v>
      </c>
      <c r="G1764" s="273">
        <f t="shared" si="138"/>
        <v>6.5881944444408873</v>
      </c>
      <c r="H1764" s="273">
        <f t="shared" si="135"/>
        <v>7.2940972222204437</v>
      </c>
      <c r="I1764" s="77">
        <f t="shared" si="139"/>
        <v>4.2331743511338304E-5</v>
      </c>
      <c r="J1764" s="229">
        <f t="shared" si="136"/>
        <v>3.0877185275780101E-4</v>
      </c>
    </row>
    <row r="1765" spans="1:10">
      <c r="A1765" s="30" t="s">
        <v>264</v>
      </c>
      <c r="B1765" s="63">
        <v>29.25</v>
      </c>
      <c r="C1765" s="219">
        <v>45245</v>
      </c>
      <c r="D1765" s="49">
        <v>45245.411805555559</v>
      </c>
      <c r="E1765" s="219">
        <v>45252</v>
      </c>
      <c r="F1765" s="273">
        <f t="shared" si="137"/>
        <v>0.70590277777955635</v>
      </c>
      <c r="G1765" s="273">
        <f t="shared" si="138"/>
        <v>6.5881944444408873</v>
      </c>
      <c r="H1765" s="273">
        <f t="shared" si="135"/>
        <v>7.2940972222204437</v>
      </c>
      <c r="I1765" s="77">
        <f t="shared" si="139"/>
        <v>2.7284623470321179E-6</v>
      </c>
      <c r="J1765" s="229">
        <f t="shared" si="136"/>
        <v>1.9901669626420043E-5</v>
      </c>
    </row>
    <row r="1766" spans="1:10">
      <c r="A1766" s="30" t="s">
        <v>264</v>
      </c>
      <c r="B1766" s="63">
        <v>25143.42</v>
      </c>
      <c r="C1766" s="219">
        <v>45244</v>
      </c>
      <c r="D1766" s="49">
        <v>45244.554166666669</v>
      </c>
      <c r="E1766" s="219">
        <v>45252</v>
      </c>
      <c r="F1766" s="273">
        <f t="shared" si="137"/>
        <v>0.77708333333430346</v>
      </c>
      <c r="G1766" s="273">
        <f t="shared" si="138"/>
        <v>7.4458333333313931</v>
      </c>
      <c r="H1766" s="273">
        <f t="shared" si="135"/>
        <v>8.2229166666656965</v>
      </c>
      <c r="I1766" s="77">
        <f t="shared" si="139"/>
        <v>2.3453974272004885E-3</v>
      </c>
      <c r="J1766" s="229">
        <f t="shared" si="136"/>
        <v>1.928600759408174E-2</v>
      </c>
    </row>
    <row r="1767" spans="1:10">
      <c r="A1767" s="30" t="s">
        <v>264</v>
      </c>
      <c r="B1767" s="63">
        <v>16.079999999999998</v>
      </c>
      <c r="C1767" s="219">
        <v>45244</v>
      </c>
      <c r="D1767" s="49">
        <v>45244.554166666669</v>
      </c>
      <c r="E1767" s="219">
        <v>45252</v>
      </c>
      <c r="F1767" s="273">
        <f t="shared" si="137"/>
        <v>0.77708333333430346</v>
      </c>
      <c r="G1767" s="273">
        <f t="shared" si="138"/>
        <v>7.4458333333313931</v>
      </c>
      <c r="H1767" s="273">
        <f t="shared" si="135"/>
        <v>8.2229166666656965</v>
      </c>
      <c r="I1767" s="77">
        <f t="shared" si="139"/>
        <v>1.4999546851376563E-6</v>
      </c>
      <c r="J1767" s="229">
        <f t="shared" si="136"/>
        <v>1.233400237966173E-5</v>
      </c>
    </row>
    <row r="1768" spans="1:10">
      <c r="A1768" s="30" t="s">
        <v>264</v>
      </c>
      <c r="B1768" s="63">
        <v>25156.799999999999</v>
      </c>
      <c r="C1768" s="219">
        <v>45244</v>
      </c>
      <c r="D1768" s="49">
        <v>45244.29583333333</v>
      </c>
      <c r="E1768" s="219">
        <v>45252</v>
      </c>
      <c r="F1768" s="273">
        <f t="shared" si="137"/>
        <v>0.64791666666496894</v>
      </c>
      <c r="G1768" s="273">
        <f t="shared" si="138"/>
        <v>7.7041666666700621</v>
      </c>
      <c r="H1768" s="273">
        <f t="shared" si="135"/>
        <v>8.3520833333350311</v>
      </c>
      <c r="I1768" s="77">
        <f t="shared" si="139"/>
        <v>2.3466455238228233E-3</v>
      </c>
      <c r="J1768" s="229">
        <f t="shared" si="136"/>
        <v>1.9599378968765856E-2</v>
      </c>
    </row>
    <row r="1769" spans="1:10">
      <c r="A1769" s="30" t="s">
        <v>264</v>
      </c>
      <c r="B1769" s="63">
        <v>7.51</v>
      </c>
      <c r="C1769" s="219">
        <v>45247</v>
      </c>
      <c r="D1769" s="49">
        <v>45247.21875</v>
      </c>
      <c r="E1769" s="219">
        <v>45252</v>
      </c>
      <c r="F1769" s="273">
        <f t="shared" si="137"/>
        <v>0.609375</v>
      </c>
      <c r="G1769" s="273">
        <f t="shared" si="138"/>
        <v>4.78125</v>
      </c>
      <c r="H1769" s="273">
        <f t="shared" si="135"/>
        <v>5.390625</v>
      </c>
      <c r="I1769" s="77">
        <f t="shared" si="139"/>
        <v>7.0053853764824632E-7</v>
      </c>
      <c r="J1769" s="229">
        <f t="shared" si="136"/>
        <v>3.7763405545100778E-6</v>
      </c>
    </row>
    <row r="1770" spans="1:10">
      <c r="A1770" s="30" t="s">
        <v>264</v>
      </c>
      <c r="B1770" s="63">
        <v>16.059999999999999</v>
      </c>
      <c r="C1770" s="219">
        <v>45247</v>
      </c>
      <c r="D1770" s="49">
        <v>45247.21875</v>
      </c>
      <c r="E1770" s="219">
        <v>45252</v>
      </c>
      <c r="F1770" s="273">
        <f t="shared" si="137"/>
        <v>0.609375</v>
      </c>
      <c r="G1770" s="273">
        <f t="shared" si="138"/>
        <v>4.78125</v>
      </c>
      <c r="H1770" s="273">
        <f t="shared" si="135"/>
        <v>5.390625</v>
      </c>
      <c r="I1770" s="77">
        <f t="shared" si="139"/>
        <v>1.4980890698576344E-6</v>
      </c>
      <c r="J1770" s="229">
        <f t="shared" si="136"/>
        <v>8.075636392201311E-6</v>
      </c>
    </row>
    <row r="1771" spans="1:10">
      <c r="A1771" s="30" t="s">
        <v>264</v>
      </c>
      <c r="B1771" s="63">
        <v>454.05</v>
      </c>
      <c r="C1771" s="219">
        <v>45247</v>
      </c>
      <c r="D1771" s="49">
        <v>45247.606944444444</v>
      </c>
      <c r="E1771" s="219">
        <v>45252</v>
      </c>
      <c r="F1771" s="273">
        <f t="shared" si="137"/>
        <v>0.80347222222189885</v>
      </c>
      <c r="G1771" s="273">
        <f t="shared" si="138"/>
        <v>4.3930555555562023</v>
      </c>
      <c r="H1771" s="273">
        <f t="shared" si="135"/>
        <v>5.1965277777781012</v>
      </c>
      <c r="I1771" s="77">
        <f t="shared" si="139"/>
        <v>4.2354130894698565E-5</v>
      </c>
      <c r="J1771" s="229">
        <f t="shared" si="136"/>
        <v>2.2009441769795074E-4</v>
      </c>
    </row>
    <row r="1772" spans="1:10">
      <c r="A1772" s="30" t="s">
        <v>264</v>
      </c>
      <c r="B1772" s="63">
        <v>186.65</v>
      </c>
      <c r="C1772" s="219">
        <v>45251</v>
      </c>
      <c r="D1772" s="49">
        <v>45251.607638888891</v>
      </c>
      <c r="E1772" s="219">
        <v>45260</v>
      </c>
      <c r="F1772" s="273">
        <f t="shared" si="137"/>
        <v>0.80381944444525288</v>
      </c>
      <c r="G1772" s="273">
        <f t="shared" si="138"/>
        <v>8.3923611111094942</v>
      </c>
      <c r="H1772" s="273">
        <f t="shared" si="135"/>
        <v>9.1961805555547471</v>
      </c>
      <c r="I1772" s="77">
        <f t="shared" si="139"/>
        <v>1.7410854600804949E-5</v>
      </c>
      <c r="J1772" s="229">
        <f t="shared" si="136"/>
        <v>1.6011336253551339E-4</v>
      </c>
    </row>
    <row r="1773" spans="1:10">
      <c r="A1773" s="30" t="s">
        <v>264</v>
      </c>
      <c r="B1773" s="63">
        <v>21117.77</v>
      </c>
      <c r="C1773" s="219">
        <v>45254</v>
      </c>
      <c r="D1773" s="49">
        <v>45254.354166666664</v>
      </c>
      <c r="E1773" s="219">
        <v>45260</v>
      </c>
      <c r="F1773" s="273">
        <f t="shared" si="137"/>
        <v>0.67708333333212067</v>
      </c>
      <c r="G1773" s="273">
        <f t="shared" si="138"/>
        <v>5.6458333333357587</v>
      </c>
      <c r="H1773" s="273">
        <f t="shared" si="135"/>
        <v>6.3229166666678793</v>
      </c>
      <c r="I1773" s="77">
        <f t="shared" si="139"/>
        <v>1.9698817195994683E-3</v>
      </c>
      <c r="J1773" s="229">
        <f t="shared" si="136"/>
        <v>1.245539795621986E-2</v>
      </c>
    </row>
    <row r="1774" spans="1:10">
      <c r="A1774" s="30" t="s">
        <v>264</v>
      </c>
      <c r="B1774" s="63">
        <v>115.99</v>
      </c>
      <c r="C1774" s="219">
        <v>45254</v>
      </c>
      <c r="D1774" s="49">
        <v>45254.354166666664</v>
      </c>
      <c r="E1774" s="219">
        <v>45260</v>
      </c>
      <c r="F1774" s="273">
        <f t="shared" si="137"/>
        <v>0.67708333333212067</v>
      </c>
      <c r="G1774" s="273">
        <f t="shared" si="138"/>
        <v>5.6458333333357587</v>
      </c>
      <c r="H1774" s="273">
        <f t="shared" si="135"/>
        <v>6.3229166666678793</v>
      </c>
      <c r="I1774" s="77">
        <f t="shared" si="139"/>
        <v>1.0819635816487362E-5</v>
      </c>
      <c r="J1774" s="229">
        <f t="shared" si="136"/>
        <v>6.8411655631344672E-5</v>
      </c>
    </row>
    <row r="1775" spans="1:10">
      <c r="A1775" s="30" t="s">
        <v>264</v>
      </c>
      <c r="B1775" s="63">
        <v>186.93</v>
      </c>
      <c r="C1775" s="219">
        <v>45254</v>
      </c>
      <c r="D1775" s="49">
        <v>45254.476388888892</v>
      </c>
      <c r="E1775" s="219">
        <v>45260</v>
      </c>
      <c r="F1775" s="273">
        <f t="shared" si="137"/>
        <v>0.73819444444598048</v>
      </c>
      <c r="G1775" s="273">
        <f t="shared" si="138"/>
        <v>5.523611111108039</v>
      </c>
      <c r="H1775" s="273">
        <f t="shared" si="135"/>
        <v>6.2618055555540195</v>
      </c>
      <c r="I1775" s="77">
        <f t="shared" si="139"/>
        <v>1.7436973214725256E-5</v>
      </c>
      <c r="J1775" s="229">
        <f t="shared" si="136"/>
        <v>1.0918693574801324E-4</v>
      </c>
    </row>
    <row r="1776" spans="1:10">
      <c r="A1776" s="30" t="s">
        <v>264</v>
      </c>
      <c r="B1776" s="63">
        <v>187.63</v>
      </c>
      <c r="C1776" s="219">
        <v>45258</v>
      </c>
      <c r="D1776" s="49">
        <v>45258.509722222225</v>
      </c>
      <c r="E1776" s="219">
        <v>45267</v>
      </c>
      <c r="F1776" s="273">
        <f t="shared" si="137"/>
        <v>0.75486111111240461</v>
      </c>
      <c r="G1776" s="273">
        <f t="shared" si="138"/>
        <v>8.4902777777751908</v>
      </c>
      <c r="H1776" s="273">
        <f t="shared" si="135"/>
        <v>9.2451388888875954</v>
      </c>
      <c r="I1776" s="77">
        <f t="shared" si="139"/>
        <v>1.7502269749526026E-5</v>
      </c>
      <c r="J1776" s="229">
        <f t="shared" si="136"/>
        <v>1.6181091470514401E-4</v>
      </c>
    </row>
    <row r="1777" spans="1:10">
      <c r="A1777" s="30" t="s">
        <v>264</v>
      </c>
      <c r="B1777" s="63">
        <v>116.22</v>
      </c>
      <c r="C1777" s="219">
        <v>45260</v>
      </c>
      <c r="D1777" s="49">
        <v>45260.630555555559</v>
      </c>
      <c r="E1777" s="219">
        <v>45267</v>
      </c>
      <c r="F1777" s="273">
        <f t="shared" si="137"/>
        <v>0.81527777777955635</v>
      </c>
      <c r="G1777" s="273">
        <f t="shared" si="138"/>
        <v>6.3694444444408873</v>
      </c>
      <c r="H1777" s="273">
        <f t="shared" si="135"/>
        <v>7.1847222222204437</v>
      </c>
      <c r="I1777" s="77">
        <f t="shared" si="139"/>
        <v>1.0841090392207615E-5</v>
      </c>
      <c r="J1777" s="229">
        <f t="shared" si="136"/>
        <v>7.7890223053994601E-5</v>
      </c>
    </row>
    <row r="1778" spans="1:10">
      <c r="A1778" s="30" t="s">
        <v>264</v>
      </c>
      <c r="B1778" s="63">
        <v>29.27</v>
      </c>
      <c r="C1778" s="219">
        <v>45260</v>
      </c>
      <c r="D1778" s="49">
        <v>45260.540277777778</v>
      </c>
      <c r="E1778" s="219">
        <v>45267</v>
      </c>
      <c r="F1778" s="273">
        <f t="shared" si="137"/>
        <v>0.77013888888905058</v>
      </c>
      <c r="G1778" s="273">
        <f t="shared" si="138"/>
        <v>6.4597222222218988</v>
      </c>
      <c r="H1778" s="273">
        <f t="shared" si="135"/>
        <v>7.2298611111109494</v>
      </c>
      <c r="I1778" s="77">
        <f t="shared" si="139"/>
        <v>2.7303279623121396E-6</v>
      </c>
      <c r="J1778" s="229">
        <f t="shared" si="136"/>
        <v>1.9739891955299339E-5</v>
      </c>
    </row>
    <row r="1779" spans="1:10">
      <c r="A1779" s="30" t="s">
        <v>264</v>
      </c>
      <c r="B1779" s="63">
        <v>29.29</v>
      </c>
      <c r="C1779" s="219">
        <v>45287</v>
      </c>
      <c r="D1779" s="49">
        <v>45287.561111111114</v>
      </c>
      <c r="E1779" s="219">
        <v>45296</v>
      </c>
      <c r="F1779" s="273">
        <f t="shared" si="137"/>
        <v>0.7805555555569299</v>
      </c>
      <c r="G1779" s="273">
        <f t="shared" si="138"/>
        <v>8.4388888888861402</v>
      </c>
      <c r="H1779" s="273">
        <f t="shared" si="135"/>
        <v>9.2194444444430701</v>
      </c>
      <c r="I1779" s="77">
        <f t="shared" si="139"/>
        <v>2.7321935775921618E-6</v>
      </c>
      <c r="J1779" s="229">
        <f t="shared" si="136"/>
        <v>2.5189306900075092E-5</v>
      </c>
    </row>
    <row r="1780" spans="1:10">
      <c r="A1780" s="30" t="s">
        <v>264</v>
      </c>
      <c r="B1780" s="63">
        <v>187.8</v>
      </c>
      <c r="C1780" s="219">
        <v>45280</v>
      </c>
      <c r="D1780" s="49">
        <v>45280.38958333333</v>
      </c>
      <c r="E1780" s="219">
        <v>45296</v>
      </c>
      <c r="F1780" s="273">
        <f t="shared" si="137"/>
        <v>0.69479166666496894</v>
      </c>
      <c r="G1780" s="273">
        <f t="shared" si="138"/>
        <v>15.610416666670062</v>
      </c>
      <c r="H1780" s="273">
        <f t="shared" si="135"/>
        <v>16.305208333335031</v>
      </c>
      <c r="I1780" s="77">
        <f t="shared" si="139"/>
        <v>1.7518127479406213E-5</v>
      </c>
      <c r="J1780" s="229">
        <f t="shared" si="136"/>
        <v>2.8563671816163956E-4</v>
      </c>
    </row>
    <row r="1781" spans="1:10">
      <c r="A1781" s="30" t="s">
        <v>264</v>
      </c>
      <c r="B1781" s="63">
        <v>19005.36</v>
      </c>
      <c r="C1781" s="219">
        <v>45280</v>
      </c>
      <c r="D1781" s="49">
        <v>45280.38958333333</v>
      </c>
      <c r="E1781" s="219">
        <v>45296</v>
      </c>
      <c r="F1781" s="273">
        <f t="shared" si="137"/>
        <v>0.69479166666496894</v>
      </c>
      <c r="G1781" s="273">
        <f t="shared" si="138"/>
        <v>15.610416666670062</v>
      </c>
      <c r="H1781" s="273">
        <f t="shared" si="135"/>
        <v>16.305208333335031</v>
      </c>
      <c r="I1781" s="77">
        <f t="shared" si="139"/>
        <v>1.7728345009159088E-3</v>
      </c>
      <c r="J1781" s="229">
        <f t="shared" si="136"/>
        <v>2.8906435877957926E-2</v>
      </c>
    </row>
    <row r="1782" spans="1:10">
      <c r="A1782" s="30" t="s">
        <v>264</v>
      </c>
      <c r="B1782" s="63">
        <v>7.47</v>
      </c>
      <c r="C1782" s="219">
        <v>45203</v>
      </c>
      <c r="D1782" s="49">
        <v>45203.161805555559</v>
      </c>
      <c r="E1782" s="219">
        <v>45211</v>
      </c>
      <c r="F1782" s="273">
        <f t="shared" si="137"/>
        <v>0.58090277777955635</v>
      </c>
      <c r="G1782" s="273">
        <f t="shared" si="138"/>
        <v>7.8381944444408873</v>
      </c>
      <c r="H1782" s="273">
        <f t="shared" si="135"/>
        <v>8.4190972222204437</v>
      </c>
      <c r="I1782" s="77">
        <f t="shared" si="139"/>
        <v>6.9680730708820236E-7</v>
      </c>
      <c r="J1782" s="229">
        <f t="shared" si="136"/>
        <v>5.8664884635291921E-6</v>
      </c>
    </row>
    <row r="1783" spans="1:10">
      <c r="A1783" s="30" t="s">
        <v>264</v>
      </c>
      <c r="B1783" s="63">
        <v>15.98</v>
      </c>
      <c r="C1783" s="219">
        <v>45203</v>
      </c>
      <c r="D1783" s="49">
        <v>45203.161805555559</v>
      </c>
      <c r="E1783" s="219">
        <v>45211</v>
      </c>
      <c r="F1783" s="273">
        <f t="shared" si="137"/>
        <v>0.58090277777955635</v>
      </c>
      <c r="G1783" s="273">
        <f t="shared" si="138"/>
        <v>7.8381944444408873</v>
      </c>
      <c r="H1783" s="273">
        <f t="shared" ref="H1783:H1845" si="140">SUM(F1783:G1783)</f>
        <v>8.4190972222204437</v>
      </c>
      <c r="I1783" s="77">
        <f t="shared" si="139"/>
        <v>1.4906266087375467E-6</v>
      </c>
      <c r="J1783" s="229">
        <f t="shared" ref="J1783:J1845" si="141">+H1783*I1783</f>
        <v>1.2549730340990158E-5</v>
      </c>
    </row>
    <row r="1784" spans="1:10">
      <c r="A1784" s="30" t="s">
        <v>264</v>
      </c>
      <c r="B1784" s="63">
        <v>22523.94</v>
      </c>
      <c r="C1784" s="219">
        <v>45210</v>
      </c>
      <c r="D1784" s="49">
        <v>45210.271527777775</v>
      </c>
      <c r="E1784" s="219">
        <v>45218</v>
      </c>
      <c r="F1784" s="273">
        <f t="shared" ref="F1784:F1846" si="142">(D1784-C1784+1)/2</f>
        <v>0.63576388888759539</v>
      </c>
      <c r="G1784" s="273">
        <f t="shared" ref="G1784:G1846" si="143">E1784-D1784</f>
        <v>7.7284722222248092</v>
      </c>
      <c r="H1784" s="273">
        <f t="shared" si="140"/>
        <v>8.3642361111124046</v>
      </c>
      <c r="I1784" s="77">
        <f t="shared" si="139"/>
        <v>2.1010503315148921E-3</v>
      </c>
      <c r="J1784" s="229">
        <f t="shared" si="141"/>
        <v>1.7573681054121548E-2</v>
      </c>
    </row>
    <row r="1785" spans="1:10">
      <c r="A1785" s="30" t="s">
        <v>264</v>
      </c>
      <c r="B1785" s="63">
        <v>15.96</v>
      </c>
      <c r="C1785" s="219">
        <v>45210</v>
      </c>
      <c r="D1785" s="49">
        <v>45210.271527777775</v>
      </c>
      <c r="E1785" s="219">
        <v>45218</v>
      </c>
      <c r="F1785" s="273">
        <f t="shared" si="142"/>
        <v>0.63576388888759539</v>
      </c>
      <c r="G1785" s="273">
        <f t="shared" si="143"/>
        <v>7.7284722222248092</v>
      </c>
      <c r="H1785" s="273">
        <f t="shared" si="140"/>
        <v>8.3642361111124046</v>
      </c>
      <c r="I1785" s="77">
        <f t="shared" si="139"/>
        <v>1.4887609934575247E-6</v>
      </c>
      <c r="J1785" s="229">
        <f t="shared" si="141"/>
        <v>1.2452348462293007E-5</v>
      </c>
    </row>
    <row r="1786" spans="1:10">
      <c r="A1786" s="30" t="s">
        <v>264</v>
      </c>
      <c r="B1786" s="63">
        <v>115.61</v>
      </c>
      <c r="C1786" s="219">
        <v>45210</v>
      </c>
      <c r="D1786" s="49">
        <v>45210.271527777775</v>
      </c>
      <c r="E1786" s="219">
        <v>45218</v>
      </c>
      <c r="F1786" s="273">
        <f t="shared" si="142"/>
        <v>0.63576388888759539</v>
      </c>
      <c r="G1786" s="273">
        <f t="shared" si="143"/>
        <v>7.7284722222248092</v>
      </c>
      <c r="H1786" s="273">
        <f t="shared" si="140"/>
        <v>8.3642361111124046</v>
      </c>
      <c r="I1786" s="77">
        <f t="shared" si="139"/>
        <v>1.0784189126166944E-5</v>
      </c>
      <c r="J1786" s="229">
        <f t="shared" si="141"/>
        <v>9.0201504118151275E-5</v>
      </c>
    </row>
    <row r="1787" spans="1:10">
      <c r="A1787" s="30" t="s">
        <v>264</v>
      </c>
      <c r="B1787" s="63">
        <v>115.86</v>
      </c>
      <c r="C1787" s="219">
        <v>45210</v>
      </c>
      <c r="D1787" s="49">
        <v>45210.662499999999</v>
      </c>
      <c r="E1787" s="219">
        <v>45222</v>
      </c>
      <c r="F1787" s="273">
        <f t="shared" si="142"/>
        <v>0.8312499999992724</v>
      </c>
      <c r="G1787" s="273">
        <f t="shared" si="143"/>
        <v>11.337500000001455</v>
      </c>
      <c r="H1787" s="273">
        <f t="shared" si="140"/>
        <v>12.168750000000728</v>
      </c>
      <c r="I1787" s="77">
        <f t="shared" si="139"/>
        <v>1.0807509317167219E-5</v>
      </c>
      <c r="J1787" s="229">
        <f t="shared" si="141"/>
        <v>1.3151387900328646E-4</v>
      </c>
    </row>
    <row r="1788" spans="1:10">
      <c r="A1788" s="30" t="s">
        <v>264</v>
      </c>
      <c r="B1788" s="63">
        <v>7.5</v>
      </c>
      <c r="C1788" s="219">
        <v>45217</v>
      </c>
      <c r="D1788" s="49">
        <v>45217.304861111108</v>
      </c>
      <c r="E1788" s="219">
        <v>45225</v>
      </c>
      <c r="F1788" s="273">
        <f t="shared" si="142"/>
        <v>0.65243055555401952</v>
      </c>
      <c r="G1788" s="273">
        <f t="shared" si="143"/>
        <v>7.695138888891961</v>
      </c>
      <c r="H1788" s="273">
        <f t="shared" si="140"/>
        <v>8.3475694444459805</v>
      </c>
      <c r="I1788" s="77">
        <f t="shared" si="139"/>
        <v>6.9960573000823536E-7</v>
      </c>
      <c r="J1788" s="229">
        <f t="shared" si="141"/>
        <v>5.8400074149760699E-6</v>
      </c>
    </row>
    <row r="1789" spans="1:10">
      <c r="A1789" s="30" t="s">
        <v>264</v>
      </c>
      <c r="B1789" s="63">
        <v>23609.4</v>
      </c>
      <c r="C1789" s="219">
        <v>45217</v>
      </c>
      <c r="D1789" s="49">
        <v>45217.304861111108</v>
      </c>
      <c r="E1789" s="219">
        <v>45225</v>
      </c>
      <c r="F1789" s="273">
        <f t="shared" si="142"/>
        <v>0.65243055555401952</v>
      </c>
      <c r="G1789" s="273">
        <f t="shared" si="143"/>
        <v>7.695138888891961</v>
      </c>
      <c r="H1789" s="273">
        <f t="shared" si="140"/>
        <v>8.3475694444459805</v>
      </c>
      <c r="I1789" s="77">
        <f t="shared" si="139"/>
        <v>2.2023028696075242E-3</v>
      </c>
      <c r="J1789" s="229">
        <f t="shared" si="141"/>
        <v>1.8383876141751469E-2</v>
      </c>
    </row>
    <row r="1790" spans="1:10">
      <c r="A1790" s="30" t="s">
        <v>264</v>
      </c>
      <c r="B1790" s="63">
        <v>452</v>
      </c>
      <c r="C1790" s="219">
        <v>45218</v>
      </c>
      <c r="D1790" s="49">
        <v>45218.624305555553</v>
      </c>
      <c r="E1790" s="219">
        <v>45225</v>
      </c>
      <c r="F1790" s="273">
        <f t="shared" si="142"/>
        <v>0.81215277777664596</v>
      </c>
      <c r="G1790" s="273">
        <f t="shared" si="143"/>
        <v>6.3756944444467081</v>
      </c>
      <c r="H1790" s="273">
        <f t="shared" si="140"/>
        <v>7.187847222223354</v>
      </c>
      <c r="I1790" s="77">
        <f t="shared" si="139"/>
        <v>4.2162905328496314E-5</v>
      </c>
      <c r="J1790" s="229">
        <f t="shared" si="141"/>
        <v>3.0306052194629848E-4</v>
      </c>
    </row>
    <row r="1791" spans="1:10">
      <c r="A1791" s="30" t="s">
        <v>264</v>
      </c>
      <c r="B1791" s="63">
        <v>15.99</v>
      </c>
      <c r="C1791" s="219">
        <v>45218</v>
      </c>
      <c r="D1791" s="49">
        <v>45218.624305555553</v>
      </c>
      <c r="E1791" s="219">
        <v>45225</v>
      </c>
      <c r="F1791" s="273">
        <f t="shared" si="142"/>
        <v>0.81215277777664596</v>
      </c>
      <c r="G1791" s="273">
        <f t="shared" si="143"/>
        <v>6.3756944444467081</v>
      </c>
      <c r="H1791" s="273">
        <f t="shared" si="140"/>
        <v>7.187847222223354</v>
      </c>
      <c r="I1791" s="77">
        <f t="shared" si="139"/>
        <v>1.4915594163775577E-6</v>
      </c>
      <c r="J1791" s="229">
        <f t="shared" si="141"/>
        <v>1.0721101207790515E-5</v>
      </c>
    </row>
    <row r="1792" spans="1:10">
      <c r="A1792" s="30" t="s">
        <v>264</v>
      </c>
      <c r="B1792" s="63">
        <v>17851.060000000001</v>
      </c>
      <c r="C1792" s="219">
        <v>45112</v>
      </c>
      <c r="D1792" s="49">
        <v>45112.345138888886</v>
      </c>
      <c r="E1792" s="219">
        <v>45120</v>
      </c>
      <c r="F1792" s="273">
        <f t="shared" si="142"/>
        <v>0.6725694444430701</v>
      </c>
      <c r="G1792" s="273">
        <f t="shared" si="143"/>
        <v>7.6548611111138598</v>
      </c>
      <c r="H1792" s="273">
        <f t="shared" si="140"/>
        <v>8.3274305555569299</v>
      </c>
      <c r="I1792" s="77">
        <f t="shared" si="139"/>
        <v>1.6651605150294414E-3</v>
      </c>
      <c r="J1792" s="229">
        <f t="shared" si="141"/>
        <v>1.3866508552763085E-2</v>
      </c>
    </row>
    <row r="1793" spans="1:10">
      <c r="A1793" s="30" t="s">
        <v>264</v>
      </c>
      <c r="B1793" s="63">
        <v>15.85</v>
      </c>
      <c r="C1793" s="219">
        <v>45112</v>
      </c>
      <c r="D1793" s="49">
        <v>45112.345138888886</v>
      </c>
      <c r="E1793" s="219">
        <v>45120</v>
      </c>
      <c r="F1793" s="273">
        <f t="shared" si="142"/>
        <v>0.6725694444430701</v>
      </c>
      <c r="G1793" s="273">
        <f t="shared" si="143"/>
        <v>7.6548611111138598</v>
      </c>
      <c r="H1793" s="273">
        <f t="shared" si="140"/>
        <v>8.3274305555569299</v>
      </c>
      <c r="I1793" s="77">
        <f t="shared" si="139"/>
        <v>1.4785001094174038E-6</v>
      </c>
      <c r="J1793" s="229">
        <f t="shared" si="141"/>
        <v>1.2312106987556753E-5</v>
      </c>
    </row>
    <row r="1794" spans="1:10">
      <c r="A1794" s="30" t="s">
        <v>264</v>
      </c>
      <c r="B1794" s="63">
        <v>17063.490000000002</v>
      </c>
      <c r="C1794" s="219">
        <v>45119</v>
      </c>
      <c r="D1794" s="49">
        <v>45119.539583333331</v>
      </c>
      <c r="E1794" s="219">
        <v>45127</v>
      </c>
      <c r="F1794" s="273">
        <f t="shared" si="142"/>
        <v>0.76979166666569654</v>
      </c>
      <c r="G1794" s="273">
        <f t="shared" si="143"/>
        <v>7.4604166666686069</v>
      </c>
      <c r="H1794" s="273">
        <f t="shared" si="140"/>
        <v>8.2302083333343035</v>
      </c>
      <c r="I1794" s="77">
        <f t="shared" si="139"/>
        <v>1.5916953837250966E-3</v>
      </c>
      <c r="J1794" s="229">
        <f t="shared" si="141"/>
        <v>1.3099984611264031E-2</v>
      </c>
    </row>
    <row r="1795" spans="1:10">
      <c r="A1795" s="30" t="s">
        <v>264</v>
      </c>
      <c r="B1795" s="63">
        <v>114.82</v>
      </c>
      <c r="C1795" s="219">
        <v>45126</v>
      </c>
      <c r="D1795" s="49">
        <v>45126.499305555553</v>
      </c>
      <c r="E1795" s="219">
        <v>45134</v>
      </c>
      <c r="F1795" s="273">
        <f t="shared" si="142"/>
        <v>0.74965277777664596</v>
      </c>
      <c r="G1795" s="273">
        <f t="shared" si="143"/>
        <v>7.5006944444467081</v>
      </c>
      <c r="H1795" s="273">
        <f t="shared" si="140"/>
        <v>8.250347222223354</v>
      </c>
      <c r="I1795" s="77">
        <f t="shared" si="139"/>
        <v>1.0710497322606076E-5</v>
      </c>
      <c r="J1795" s="229">
        <f t="shared" si="141"/>
        <v>8.8365321834193706E-5</v>
      </c>
    </row>
    <row r="1796" spans="1:10">
      <c r="A1796" s="30" t="s">
        <v>264</v>
      </c>
      <c r="B1796" s="63">
        <v>18460.2</v>
      </c>
      <c r="C1796" s="219">
        <v>45126</v>
      </c>
      <c r="D1796" s="49">
        <v>45126.571527777778</v>
      </c>
      <c r="E1796" s="219">
        <v>45134</v>
      </c>
      <c r="F1796" s="273">
        <f t="shared" si="142"/>
        <v>0.78576388888905058</v>
      </c>
      <c r="G1796" s="273">
        <f t="shared" si="143"/>
        <v>7.4284722222218988</v>
      </c>
      <c r="H1796" s="273">
        <f t="shared" si="140"/>
        <v>8.2142361111109494</v>
      </c>
      <c r="I1796" s="77">
        <f t="shared" si="139"/>
        <v>1.7219815596130701E-3</v>
      </c>
      <c r="J1796" s="229">
        <f t="shared" si="141"/>
        <v>1.4144763109640832E-2</v>
      </c>
    </row>
    <row r="1797" spans="1:10">
      <c r="A1797" s="30" t="s">
        <v>264</v>
      </c>
      <c r="B1797" s="63">
        <v>28.88</v>
      </c>
      <c r="C1797" s="219">
        <v>45126</v>
      </c>
      <c r="D1797" s="49">
        <v>45126.571527777778</v>
      </c>
      <c r="E1797" s="219">
        <v>45134</v>
      </c>
      <c r="F1797" s="273">
        <f t="shared" si="142"/>
        <v>0.78576388888905058</v>
      </c>
      <c r="G1797" s="273">
        <f t="shared" si="143"/>
        <v>7.4284722222218988</v>
      </c>
      <c r="H1797" s="273">
        <f t="shared" si="140"/>
        <v>8.2142361111109494</v>
      </c>
      <c r="I1797" s="77">
        <f t="shared" si="139"/>
        <v>2.6939484643517112E-6</v>
      </c>
      <c r="J1797" s="229">
        <f t="shared" si="141"/>
        <v>2.2128728757349712E-5</v>
      </c>
    </row>
    <row r="1798" spans="1:10">
      <c r="A1798" s="30" t="s">
        <v>264</v>
      </c>
      <c r="B1798" s="63">
        <v>115.06</v>
      </c>
      <c r="C1798" s="219">
        <v>45134</v>
      </c>
      <c r="D1798" s="49">
        <v>45134.394444444442</v>
      </c>
      <c r="E1798" s="219">
        <v>45142</v>
      </c>
      <c r="F1798" s="273">
        <f t="shared" si="142"/>
        <v>0.69722222222117125</v>
      </c>
      <c r="G1798" s="273">
        <f t="shared" si="143"/>
        <v>7.6055555555576575</v>
      </c>
      <c r="H1798" s="273">
        <f t="shared" si="140"/>
        <v>8.3027777777788287</v>
      </c>
      <c r="I1798" s="77">
        <f t="shared" si="139"/>
        <v>1.073288470596634E-5</v>
      </c>
      <c r="J1798" s="229">
        <f t="shared" si="141"/>
        <v>8.9112756628159591E-5</v>
      </c>
    </row>
    <row r="1799" spans="1:10">
      <c r="A1799" s="30" t="s">
        <v>264</v>
      </c>
      <c r="B1799" s="63">
        <v>29.01</v>
      </c>
      <c r="C1799" s="219">
        <v>45062</v>
      </c>
      <c r="D1799" s="49">
        <v>45062.253472222219</v>
      </c>
      <c r="E1799" s="219">
        <v>45071</v>
      </c>
      <c r="F1799" s="273">
        <f t="shared" si="142"/>
        <v>0.62673611110949423</v>
      </c>
      <c r="G1799" s="273">
        <f t="shared" si="143"/>
        <v>8.7465277777810115</v>
      </c>
      <c r="H1799" s="273">
        <f t="shared" si="140"/>
        <v>9.3732638888905058</v>
      </c>
      <c r="I1799" s="77">
        <f t="shared" si="139"/>
        <v>2.7060749636718544E-6</v>
      </c>
      <c r="J1799" s="229">
        <f t="shared" si="141"/>
        <v>2.536475473761608E-5</v>
      </c>
    </row>
    <row r="1800" spans="1:10">
      <c r="A1800" s="30" t="s">
        <v>264</v>
      </c>
      <c r="B1800" s="63">
        <v>15.9</v>
      </c>
      <c r="C1800" s="219">
        <v>45063</v>
      </c>
      <c r="D1800" s="49">
        <v>45063.259722222225</v>
      </c>
      <c r="E1800" s="219">
        <v>45071</v>
      </c>
      <c r="F1800" s="273">
        <f t="shared" si="142"/>
        <v>0.62986111111240461</v>
      </c>
      <c r="G1800" s="273">
        <f t="shared" si="143"/>
        <v>7.7402777777751908</v>
      </c>
      <c r="H1800" s="273">
        <f t="shared" si="140"/>
        <v>8.3701388888875954</v>
      </c>
      <c r="I1800" s="77">
        <f t="shared" si="139"/>
        <v>1.483164147617459E-6</v>
      </c>
      <c r="J1800" s="229">
        <f t="shared" si="141"/>
        <v>1.2414289910576716E-5</v>
      </c>
    </row>
    <row r="1801" spans="1:10">
      <c r="A1801" s="30" t="s">
        <v>264</v>
      </c>
      <c r="B1801" s="63">
        <v>115.18</v>
      </c>
      <c r="C1801" s="219">
        <v>45063</v>
      </c>
      <c r="D1801" s="49">
        <v>45063.259722222225</v>
      </c>
      <c r="E1801" s="219">
        <v>45071</v>
      </c>
      <c r="F1801" s="273">
        <f t="shared" si="142"/>
        <v>0.62986111111240461</v>
      </c>
      <c r="G1801" s="273">
        <f t="shared" si="143"/>
        <v>7.7402777777751908</v>
      </c>
      <c r="H1801" s="273">
        <f t="shared" si="140"/>
        <v>8.3701388888875954</v>
      </c>
      <c r="I1801" s="77">
        <f t="shared" si="139"/>
        <v>1.0744078397646474E-5</v>
      </c>
      <c r="J1801" s="229">
        <f t="shared" si="141"/>
        <v>8.9929428421397871E-5</v>
      </c>
    </row>
    <row r="1802" spans="1:10">
      <c r="A1802" s="30" t="s">
        <v>264</v>
      </c>
      <c r="B1802" s="63">
        <v>20218.61</v>
      </c>
      <c r="C1802" s="219">
        <v>45063</v>
      </c>
      <c r="D1802" s="49">
        <v>45063.265277777777</v>
      </c>
      <c r="E1802" s="219">
        <v>45071</v>
      </c>
      <c r="F1802" s="273">
        <f t="shared" si="142"/>
        <v>0.63263888888832298</v>
      </c>
      <c r="G1802" s="273">
        <f t="shared" si="143"/>
        <v>7.734722222223354</v>
      </c>
      <c r="H1802" s="273">
        <f t="shared" si="140"/>
        <v>8.367361111111677</v>
      </c>
      <c r="I1802" s="77">
        <f t="shared" ref="I1802:I1865" si="144">+B1802/B$3693</f>
        <v>1.8860073878402409E-3</v>
      </c>
      <c r="J1802" s="229">
        <f t="shared" si="141"/>
        <v>1.5780904872283751E-2</v>
      </c>
    </row>
    <row r="1803" spans="1:10">
      <c r="A1803" s="30" t="s">
        <v>264</v>
      </c>
      <c r="B1803" s="63">
        <v>7.48</v>
      </c>
      <c r="C1803" s="219">
        <v>45063</v>
      </c>
      <c r="D1803" s="49">
        <v>45063.265277777777</v>
      </c>
      <c r="E1803" s="219">
        <v>45071</v>
      </c>
      <c r="F1803" s="273">
        <f t="shared" si="142"/>
        <v>0.63263888888832298</v>
      </c>
      <c r="G1803" s="273">
        <f t="shared" si="143"/>
        <v>7.734722222223354</v>
      </c>
      <c r="H1803" s="273">
        <f t="shared" si="140"/>
        <v>8.367361111111677</v>
      </c>
      <c r="I1803" s="77">
        <f t="shared" si="144"/>
        <v>6.9774011472821343E-7</v>
      </c>
      <c r="J1803" s="229">
        <f t="shared" si="141"/>
        <v>5.8382435016394527E-6</v>
      </c>
    </row>
    <row r="1804" spans="1:10">
      <c r="A1804" s="30" t="s">
        <v>264</v>
      </c>
      <c r="B1804" s="63">
        <v>7.44</v>
      </c>
      <c r="C1804" s="219">
        <v>45064</v>
      </c>
      <c r="D1804" s="49">
        <v>45064.477777777778</v>
      </c>
      <c r="E1804" s="219">
        <v>45071</v>
      </c>
      <c r="F1804" s="273">
        <f t="shared" si="142"/>
        <v>0.73888888888905058</v>
      </c>
      <c r="G1804" s="273">
        <f t="shared" si="143"/>
        <v>6.5222222222218988</v>
      </c>
      <c r="H1804" s="273">
        <f t="shared" si="140"/>
        <v>7.2611111111109494</v>
      </c>
      <c r="I1804" s="77">
        <f t="shared" si="144"/>
        <v>6.9400888416816948E-7</v>
      </c>
      <c r="J1804" s="229">
        <f t="shared" si="141"/>
        <v>5.0392756200432074E-6</v>
      </c>
    </row>
    <row r="1805" spans="1:10">
      <c r="A1805" s="30" t="s">
        <v>264</v>
      </c>
      <c r="B1805" s="63">
        <v>450.24</v>
      </c>
      <c r="C1805" s="219">
        <v>45064</v>
      </c>
      <c r="D1805" s="49">
        <v>45064.477777777778</v>
      </c>
      <c r="E1805" s="219">
        <v>45071</v>
      </c>
      <c r="F1805" s="273">
        <f t="shared" si="142"/>
        <v>0.73888888888905058</v>
      </c>
      <c r="G1805" s="273">
        <f t="shared" si="143"/>
        <v>6.5222222222218988</v>
      </c>
      <c r="H1805" s="273">
        <f t="shared" si="140"/>
        <v>7.2611111111109494</v>
      </c>
      <c r="I1805" s="77">
        <f t="shared" si="144"/>
        <v>4.1998731183854383E-5</v>
      </c>
      <c r="J1805" s="229">
        <f t="shared" si="141"/>
        <v>3.0495745365164697E-4</v>
      </c>
    </row>
    <row r="1806" spans="1:10">
      <c r="A1806" s="30" t="s">
        <v>264</v>
      </c>
      <c r="B1806" s="63">
        <v>29.02</v>
      </c>
      <c r="C1806" s="219">
        <v>45064</v>
      </c>
      <c r="D1806" s="49">
        <v>45064.477777777778</v>
      </c>
      <c r="E1806" s="219">
        <v>45071</v>
      </c>
      <c r="F1806" s="273">
        <f t="shared" si="142"/>
        <v>0.73888888888905058</v>
      </c>
      <c r="G1806" s="273">
        <f t="shared" si="143"/>
        <v>6.5222222222218988</v>
      </c>
      <c r="H1806" s="273">
        <f t="shared" si="140"/>
        <v>7.2611111111109494</v>
      </c>
      <c r="I1806" s="77">
        <f t="shared" si="144"/>
        <v>2.7070077713118653E-6</v>
      </c>
      <c r="J1806" s="229">
        <f t="shared" si="141"/>
        <v>1.9655884206136271E-5</v>
      </c>
    </row>
    <row r="1807" spans="1:10">
      <c r="A1807" s="30" t="s">
        <v>264</v>
      </c>
      <c r="B1807" s="63">
        <v>115.24</v>
      </c>
      <c r="C1807" s="219">
        <v>45064</v>
      </c>
      <c r="D1807" s="49">
        <v>45064.368055555555</v>
      </c>
      <c r="E1807" s="219">
        <v>45071</v>
      </c>
      <c r="F1807" s="273">
        <f t="shared" si="142"/>
        <v>0.68402777777737356</v>
      </c>
      <c r="G1807" s="273">
        <f t="shared" si="143"/>
        <v>6.6319444444452529</v>
      </c>
      <c r="H1807" s="273">
        <f t="shared" si="140"/>
        <v>7.3159722222226264</v>
      </c>
      <c r="I1807" s="77">
        <f t="shared" si="144"/>
        <v>1.0749675243486537E-5</v>
      </c>
      <c r="J1807" s="229">
        <f t="shared" si="141"/>
        <v>7.8644325479261748E-5</v>
      </c>
    </row>
    <row r="1808" spans="1:10">
      <c r="A1808" s="30" t="s">
        <v>264</v>
      </c>
      <c r="B1808" s="63">
        <v>29</v>
      </c>
      <c r="C1808" s="219">
        <v>45064</v>
      </c>
      <c r="D1808" s="49">
        <v>45064.368055555555</v>
      </c>
      <c r="E1808" s="219">
        <v>45071</v>
      </c>
      <c r="F1808" s="273">
        <f t="shared" si="142"/>
        <v>0.68402777777737356</v>
      </c>
      <c r="G1808" s="273">
        <f t="shared" si="143"/>
        <v>6.6319444444452529</v>
      </c>
      <c r="H1808" s="273">
        <f t="shared" si="140"/>
        <v>7.3159722222226264</v>
      </c>
      <c r="I1808" s="77">
        <f t="shared" si="144"/>
        <v>2.7051421560318431E-6</v>
      </c>
      <c r="J1808" s="229">
        <f t="shared" si="141"/>
        <v>1.9790744870692391E-5</v>
      </c>
    </row>
    <row r="1809" spans="1:10">
      <c r="A1809" s="30" t="s">
        <v>264</v>
      </c>
      <c r="B1809" s="63">
        <v>15.88</v>
      </c>
      <c r="C1809" s="219">
        <v>45065</v>
      </c>
      <c r="D1809" s="49">
        <v>45065.384722222225</v>
      </c>
      <c r="E1809" s="219">
        <v>45078</v>
      </c>
      <c r="F1809" s="273">
        <f t="shared" si="142"/>
        <v>0.69236111111240461</v>
      </c>
      <c r="G1809" s="273">
        <f t="shared" si="143"/>
        <v>12.615277777775191</v>
      </c>
      <c r="H1809" s="273">
        <f t="shared" si="140"/>
        <v>13.307638888887595</v>
      </c>
      <c r="I1809" s="77">
        <f t="shared" si="144"/>
        <v>1.481298532337437E-6</v>
      </c>
      <c r="J1809" s="229">
        <f t="shared" si="141"/>
        <v>1.9712585954985796E-5</v>
      </c>
    </row>
    <row r="1810" spans="1:10">
      <c r="A1810" s="30" t="s">
        <v>264</v>
      </c>
      <c r="B1810" s="63">
        <v>7.43</v>
      </c>
      <c r="C1810" s="219">
        <v>45070</v>
      </c>
      <c r="D1810" s="49">
        <v>45070.386805555558</v>
      </c>
      <c r="E1810" s="219">
        <v>45078</v>
      </c>
      <c r="F1810" s="273">
        <f t="shared" si="142"/>
        <v>0.69340277777882875</v>
      </c>
      <c r="G1810" s="273">
        <f t="shared" si="143"/>
        <v>7.6131944444423425</v>
      </c>
      <c r="H1810" s="273">
        <f t="shared" si="140"/>
        <v>8.3065972222211713</v>
      </c>
      <c r="I1810" s="77">
        <f t="shared" si="144"/>
        <v>6.9307607652815841E-7</v>
      </c>
      <c r="J1810" s="229">
        <f t="shared" si="141"/>
        <v>5.7571038120767481E-6</v>
      </c>
    </row>
    <row r="1811" spans="1:10">
      <c r="A1811" s="30" t="s">
        <v>264</v>
      </c>
      <c r="B1811" s="63">
        <v>449.76</v>
      </c>
      <c r="C1811" s="219">
        <v>45070</v>
      </c>
      <c r="D1811" s="49">
        <v>45070.386805555558</v>
      </c>
      <c r="E1811" s="219">
        <v>45078</v>
      </c>
      <c r="F1811" s="273">
        <f t="shared" si="142"/>
        <v>0.69340277777882875</v>
      </c>
      <c r="G1811" s="273">
        <f t="shared" si="143"/>
        <v>7.6131944444423425</v>
      </c>
      <c r="H1811" s="273">
        <f t="shared" si="140"/>
        <v>8.3065972222211713</v>
      </c>
      <c r="I1811" s="77">
        <f t="shared" si="144"/>
        <v>4.1953956417133855E-5</v>
      </c>
      <c r="J1811" s="229">
        <f t="shared" si="141"/>
        <v>3.4849461783575215E-4</v>
      </c>
    </row>
    <row r="1812" spans="1:10">
      <c r="A1812" s="30" t="s">
        <v>264</v>
      </c>
      <c r="B1812" s="63">
        <v>115.23</v>
      </c>
      <c r="C1812" s="219">
        <v>45070</v>
      </c>
      <c r="D1812" s="49">
        <v>45070.386805555558</v>
      </c>
      <c r="E1812" s="219">
        <v>45078</v>
      </c>
      <c r="F1812" s="273">
        <f t="shared" si="142"/>
        <v>0.69340277777882875</v>
      </c>
      <c r="G1812" s="273">
        <f t="shared" si="143"/>
        <v>7.6131944444423425</v>
      </c>
      <c r="H1812" s="273">
        <f t="shared" si="140"/>
        <v>8.3065972222211713</v>
      </c>
      <c r="I1812" s="77">
        <f t="shared" si="144"/>
        <v>1.0748742435846528E-5</v>
      </c>
      <c r="J1812" s="229">
        <f t="shared" si="141"/>
        <v>8.9285474059973592E-5</v>
      </c>
    </row>
    <row r="1813" spans="1:10">
      <c r="A1813" s="30" t="s">
        <v>264</v>
      </c>
      <c r="B1813" s="63">
        <v>19121.71</v>
      </c>
      <c r="C1813" s="219">
        <v>45077</v>
      </c>
      <c r="D1813" s="49">
        <v>45077.333333333336</v>
      </c>
      <c r="E1813" s="219">
        <v>45085</v>
      </c>
      <c r="F1813" s="273">
        <f t="shared" si="142"/>
        <v>0.66666666666787933</v>
      </c>
      <c r="G1813" s="273">
        <f t="shared" si="143"/>
        <v>7.6666666666642413</v>
      </c>
      <c r="H1813" s="273">
        <f t="shared" si="140"/>
        <v>8.3333333333321207</v>
      </c>
      <c r="I1813" s="77">
        <f t="shared" si="144"/>
        <v>1.7836877178074363E-3</v>
      </c>
      <c r="J1813" s="229">
        <f t="shared" si="141"/>
        <v>1.4864064315059806E-2</v>
      </c>
    </row>
    <row r="1814" spans="1:10">
      <c r="A1814" s="30" t="s">
        <v>264</v>
      </c>
      <c r="B1814" s="63">
        <v>451.75</v>
      </c>
      <c r="C1814" s="219">
        <v>45077</v>
      </c>
      <c r="D1814" s="49">
        <v>45077.334027777775</v>
      </c>
      <c r="E1814" s="219">
        <v>45085</v>
      </c>
      <c r="F1814" s="273">
        <f t="shared" si="142"/>
        <v>0.66701388888759539</v>
      </c>
      <c r="G1814" s="273">
        <f t="shared" si="143"/>
        <v>7.6659722222248092</v>
      </c>
      <c r="H1814" s="273">
        <f t="shared" si="140"/>
        <v>8.3329861111124046</v>
      </c>
      <c r="I1814" s="77">
        <f t="shared" si="144"/>
        <v>4.2139585137496037E-5</v>
      </c>
      <c r="J1814" s="229">
        <f t="shared" si="141"/>
        <v>3.5114857767879317E-4</v>
      </c>
    </row>
    <row r="1815" spans="1:10">
      <c r="A1815" s="30" t="s">
        <v>264</v>
      </c>
      <c r="B1815" s="63">
        <v>115.74</v>
      </c>
      <c r="C1815" s="219">
        <v>45077</v>
      </c>
      <c r="D1815" s="49">
        <v>45077.334027777775</v>
      </c>
      <c r="E1815" s="219">
        <v>45085</v>
      </c>
      <c r="F1815" s="273">
        <f t="shared" si="142"/>
        <v>0.66701388888759539</v>
      </c>
      <c r="G1815" s="273">
        <f t="shared" si="143"/>
        <v>7.6659722222248092</v>
      </c>
      <c r="H1815" s="273">
        <f t="shared" si="140"/>
        <v>8.3329861111124046</v>
      </c>
      <c r="I1815" s="77">
        <f t="shared" si="144"/>
        <v>1.0796315625487087E-5</v>
      </c>
      <c r="J1815" s="229">
        <f t="shared" si="141"/>
        <v>8.9965548158369726E-5</v>
      </c>
    </row>
    <row r="1816" spans="1:10">
      <c r="A1816" s="30" t="s">
        <v>264</v>
      </c>
      <c r="B1816" s="63">
        <v>28.98</v>
      </c>
      <c r="C1816" s="219">
        <v>45089</v>
      </c>
      <c r="D1816" s="49">
        <v>45089.372916666667</v>
      </c>
      <c r="E1816" s="219">
        <v>45099</v>
      </c>
      <c r="F1816" s="273">
        <f t="shared" si="142"/>
        <v>0.68645833333357587</v>
      </c>
      <c r="G1816" s="273">
        <f t="shared" si="143"/>
        <v>9.6270833333328483</v>
      </c>
      <c r="H1816" s="273">
        <f t="shared" si="140"/>
        <v>10.313541666666424</v>
      </c>
      <c r="I1816" s="77">
        <f t="shared" si="144"/>
        <v>2.7032765407518214E-6</v>
      </c>
      <c r="J1816" s="229">
        <f t="shared" si="141"/>
        <v>2.7880355239565785E-5</v>
      </c>
    </row>
    <row r="1817" spans="1:10">
      <c r="A1817" s="30" t="s">
        <v>264</v>
      </c>
      <c r="B1817" s="63">
        <v>15.9</v>
      </c>
      <c r="C1817" s="219">
        <v>45089</v>
      </c>
      <c r="D1817" s="49">
        <v>45089.373611111114</v>
      </c>
      <c r="E1817" s="219">
        <v>45099</v>
      </c>
      <c r="F1817" s="273">
        <f t="shared" si="142"/>
        <v>0.6868055555569299</v>
      </c>
      <c r="G1817" s="273">
        <f t="shared" si="143"/>
        <v>9.6263888888861402</v>
      </c>
      <c r="H1817" s="273">
        <f t="shared" si="140"/>
        <v>10.31319444444307</v>
      </c>
      <c r="I1817" s="77">
        <f t="shared" si="144"/>
        <v>1.483164147617459E-6</v>
      </c>
      <c r="J1817" s="229">
        <f t="shared" si="141"/>
        <v>1.5296160247405518E-5</v>
      </c>
    </row>
    <row r="1818" spans="1:10">
      <c r="A1818" s="30" t="s">
        <v>264</v>
      </c>
      <c r="B1818" s="63">
        <v>16.96</v>
      </c>
      <c r="C1818" s="219">
        <v>45090</v>
      </c>
      <c r="D1818" s="49">
        <v>45090.400000000001</v>
      </c>
      <c r="E1818" s="219">
        <v>45099</v>
      </c>
      <c r="F1818" s="273">
        <f t="shared" si="142"/>
        <v>0.7000000000007276</v>
      </c>
      <c r="G1818" s="273">
        <f t="shared" si="143"/>
        <v>8.5999999999985448</v>
      </c>
      <c r="H1818" s="273">
        <f t="shared" si="140"/>
        <v>9.2999999999992724</v>
      </c>
      <c r="I1818" s="77">
        <f t="shared" si="144"/>
        <v>1.5820417574586228E-6</v>
      </c>
      <c r="J1818" s="229">
        <f t="shared" si="141"/>
        <v>1.4712988344364042E-5</v>
      </c>
    </row>
    <row r="1819" spans="1:10">
      <c r="A1819" s="30" t="s">
        <v>264</v>
      </c>
      <c r="B1819" s="63">
        <v>18405.25</v>
      </c>
      <c r="C1819" s="219">
        <v>45090</v>
      </c>
      <c r="D1819" s="49">
        <v>45090.434027777781</v>
      </c>
      <c r="E1819" s="219">
        <v>45099</v>
      </c>
      <c r="F1819" s="273">
        <f t="shared" si="142"/>
        <v>0.71701388889050577</v>
      </c>
      <c r="G1819" s="273">
        <f t="shared" si="143"/>
        <v>8.5659722222189885</v>
      </c>
      <c r="H1819" s="273">
        <f t="shared" si="140"/>
        <v>9.2829861111094942</v>
      </c>
      <c r="I1819" s="77">
        <f t="shared" si="144"/>
        <v>1.7168557816312098E-3</v>
      </c>
      <c r="J1819" s="229">
        <f t="shared" si="141"/>
        <v>1.5937548375660554E-2</v>
      </c>
    </row>
    <row r="1820" spans="1:10">
      <c r="A1820" s="30" t="s">
        <v>264</v>
      </c>
      <c r="B1820" s="63">
        <v>18293.150000000001</v>
      </c>
      <c r="C1820" s="219">
        <v>45092</v>
      </c>
      <c r="D1820" s="49">
        <v>45092.290277777778</v>
      </c>
      <c r="E1820" s="219">
        <v>45099</v>
      </c>
      <c r="F1820" s="273">
        <f t="shared" si="142"/>
        <v>0.64513888888905058</v>
      </c>
      <c r="G1820" s="273">
        <f t="shared" si="143"/>
        <v>6.7097222222218988</v>
      </c>
      <c r="H1820" s="273">
        <f t="shared" si="140"/>
        <v>7.3548611111109494</v>
      </c>
      <c r="I1820" s="77">
        <f t="shared" si="144"/>
        <v>1.7063990079866868E-3</v>
      </c>
      <c r="J1820" s="229">
        <f t="shared" si="141"/>
        <v>1.2550327703879585E-2</v>
      </c>
    </row>
    <row r="1821" spans="1:10">
      <c r="A1821" s="30" t="s">
        <v>264</v>
      </c>
      <c r="B1821" s="63">
        <v>7.52</v>
      </c>
      <c r="C1821" s="219">
        <v>45092</v>
      </c>
      <c r="D1821" s="49">
        <v>45092.290277777778</v>
      </c>
      <c r="E1821" s="219">
        <v>45099</v>
      </c>
      <c r="F1821" s="273">
        <f t="shared" si="142"/>
        <v>0.64513888888905058</v>
      </c>
      <c r="G1821" s="273">
        <f t="shared" si="143"/>
        <v>6.7097222222218988</v>
      </c>
      <c r="H1821" s="273">
        <f t="shared" si="140"/>
        <v>7.3548611111109494</v>
      </c>
      <c r="I1821" s="77">
        <f t="shared" si="144"/>
        <v>7.0147134528825728E-7</v>
      </c>
      <c r="J1821" s="229">
        <f t="shared" si="141"/>
        <v>5.1592243180192844E-6</v>
      </c>
    </row>
    <row r="1822" spans="1:10">
      <c r="A1822" s="30" t="s">
        <v>264</v>
      </c>
      <c r="B1822" s="63">
        <v>15.89</v>
      </c>
      <c r="C1822" s="219">
        <v>45093</v>
      </c>
      <c r="D1822" s="49">
        <v>45093.299305555556</v>
      </c>
      <c r="E1822" s="219">
        <v>45099</v>
      </c>
      <c r="F1822" s="273">
        <f t="shared" si="142"/>
        <v>0.64965277777810115</v>
      </c>
      <c r="G1822" s="273">
        <f t="shared" si="143"/>
        <v>5.7006944444437977</v>
      </c>
      <c r="H1822" s="273">
        <f t="shared" si="140"/>
        <v>6.3503472222218988</v>
      </c>
      <c r="I1822" s="77">
        <f t="shared" si="144"/>
        <v>1.4822313399774479E-6</v>
      </c>
      <c r="J1822" s="229">
        <f t="shared" si="141"/>
        <v>9.4126836725160292E-6</v>
      </c>
    </row>
    <row r="1823" spans="1:10">
      <c r="A1823" s="30" t="s">
        <v>264</v>
      </c>
      <c r="B1823" s="63">
        <v>115.07</v>
      </c>
      <c r="C1823" s="219">
        <v>45093</v>
      </c>
      <c r="D1823" s="49">
        <v>45093.299305555556</v>
      </c>
      <c r="E1823" s="219">
        <v>45099</v>
      </c>
      <c r="F1823" s="273">
        <f t="shared" si="142"/>
        <v>0.64965277777810115</v>
      </c>
      <c r="G1823" s="273">
        <f t="shared" si="143"/>
        <v>5.7006944444437977</v>
      </c>
      <c r="H1823" s="273">
        <f t="shared" si="140"/>
        <v>6.3503472222218988</v>
      </c>
      <c r="I1823" s="77">
        <f t="shared" si="144"/>
        <v>1.0733817513606351E-5</v>
      </c>
      <c r="J1823" s="229">
        <f t="shared" si="141"/>
        <v>6.8163468231366865E-5</v>
      </c>
    </row>
    <row r="1824" spans="1:10">
      <c r="A1824" s="30" t="s">
        <v>264</v>
      </c>
      <c r="B1824" s="63">
        <v>28.93</v>
      </c>
      <c r="C1824" s="219">
        <v>45093</v>
      </c>
      <c r="D1824" s="49">
        <v>45093.300694444442</v>
      </c>
      <c r="E1824" s="219">
        <v>45099</v>
      </c>
      <c r="F1824" s="273">
        <f t="shared" si="142"/>
        <v>0.65034722222117125</v>
      </c>
      <c r="G1824" s="273">
        <f t="shared" si="143"/>
        <v>5.6993055555576575</v>
      </c>
      <c r="H1824" s="273">
        <f t="shared" si="140"/>
        <v>6.3496527777788287</v>
      </c>
      <c r="I1824" s="77">
        <f t="shared" si="144"/>
        <v>2.6986125025517663E-6</v>
      </c>
      <c r="J1824" s="229">
        <f t="shared" si="141"/>
        <v>1.7135252372976498E-5</v>
      </c>
    </row>
    <row r="1825" spans="1:10">
      <c r="A1825" s="30" t="s">
        <v>264</v>
      </c>
      <c r="B1825" s="63">
        <v>449.33</v>
      </c>
      <c r="C1825" s="219">
        <v>45098</v>
      </c>
      <c r="D1825" s="49">
        <v>45098.359722222223</v>
      </c>
      <c r="E1825" s="219">
        <v>45106</v>
      </c>
      <c r="F1825" s="273">
        <f t="shared" si="142"/>
        <v>0.67986111111167702</v>
      </c>
      <c r="G1825" s="273">
        <f t="shared" si="143"/>
        <v>7.640277777776646</v>
      </c>
      <c r="H1825" s="273">
        <f t="shared" si="140"/>
        <v>8.320138888888323</v>
      </c>
      <c r="I1825" s="77">
        <f t="shared" si="144"/>
        <v>4.191384568861338E-5</v>
      </c>
      <c r="J1825" s="229">
        <f t="shared" si="141"/>
        <v>3.4872901749669635E-4</v>
      </c>
    </row>
    <row r="1826" spans="1:10">
      <c r="A1826" s="30" t="s">
        <v>264</v>
      </c>
      <c r="B1826" s="63">
        <v>115.44</v>
      </c>
      <c r="C1826" s="219">
        <v>45105</v>
      </c>
      <c r="D1826" s="49">
        <v>45105.424305555556</v>
      </c>
      <c r="E1826" s="219">
        <v>45113</v>
      </c>
      <c r="F1826" s="273">
        <f t="shared" si="142"/>
        <v>0.71215277777810115</v>
      </c>
      <c r="G1826" s="273">
        <f t="shared" si="143"/>
        <v>7.5756944444437977</v>
      </c>
      <c r="H1826" s="273">
        <f t="shared" si="140"/>
        <v>8.2878472222218988</v>
      </c>
      <c r="I1826" s="77">
        <f t="shared" si="144"/>
        <v>1.0768331396286758E-5</v>
      </c>
      <c r="J1826" s="229">
        <f t="shared" si="141"/>
        <v>8.9246285450680067E-5</v>
      </c>
    </row>
    <row r="1827" spans="1:10">
      <c r="A1827" s="30" t="s">
        <v>264</v>
      </c>
      <c r="B1827" s="63">
        <v>28.91</v>
      </c>
      <c r="C1827" s="219">
        <v>45105</v>
      </c>
      <c r="D1827" s="49">
        <v>45105.310416666667</v>
      </c>
      <c r="E1827" s="219">
        <v>45113</v>
      </c>
      <c r="F1827" s="273">
        <f t="shared" si="142"/>
        <v>0.65520833333357587</v>
      </c>
      <c r="G1827" s="273">
        <f t="shared" si="143"/>
        <v>7.6895833333328483</v>
      </c>
      <c r="H1827" s="273">
        <f t="shared" si="140"/>
        <v>8.3447916666664241</v>
      </c>
      <c r="I1827" s="77">
        <f t="shared" si="144"/>
        <v>2.6967468872717446E-6</v>
      </c>
      <c r="J1827" s="229">
        <f t="shared" si="141"/>
        <v>2.2503790952013874E-5</v>
      </c>
    </row>
    <row r="1828" spans="1:10">
      <c r="A1828" s="30" t="s">
        <v>264</v>
      </c>
      <c r="B1828" s="63">
        <v>115.38</v>
      </c>
      <c r="C1828" s="219">
        <v>45078</v>
      </c>
      <c r="D1828" s="49">
        <v>45078.329861111109</v>
      </c>
      <c r="E1828" s="219">
        <v>45085</v>
      </c>
      <c r="F1828" s="273">
        <f t="shared" si="142"/>
        <v>0.66493055555474712</v>
      </c>
      <c r="G1828" s="273">
        <f t="shared" si="143"/>
        <v>6.6701388888905058</v>
      </c>
      <c r="H1828" s="273">
        <f t="shared" si="140"/>
        <v>7.3350694444452529</v>
      </c>
      <c r="I1828" s="77">
        <f t="shared" si="144"/>
        <v>1.0762734550446691E-5</v>
      </c>
      <c r="J1828" s="229">
        <f t="shared" si="141"/>
        <v>7.8945405339656734E-5</v>
      </c>
    </row>
    <row r="1829" spans="1:10">
      <c r="A1829" s="30" t="s">
        <v>264</v>
      </c>
      <c r="B1829" s="63">
        <v>15.89</v>
      </c>
      <c r="C1829" s="219">
        <v>45079</v>
      </c>
      <c r="D1829" s="49">
        <v>45079.356249999997</v>
      </c>
      <c r="E1829" s="219">
        <v>45085</v>
      </c>
      <c r="F1829" s="273">
        <f t="shared" si="142"/>
        <v>0.67812499999854481</v>
      </c>
      <c r="G1829" s="273">
        <f t="shared" si="143"/>
        <v>5.6437500000029104</v>
      </c>
      <c r="H1829" s="273">
        <f t="shared" si="140"/>
        <v>6.3218750000014552</v>
      </c>
      <c r="I1829" s="77">
        <f t="shared" si="144"/>
        <v>1.4822313399774479E-6</v>
      </c>
      <c r="J1829" s="229">
        <f t="shared" si="141"/>
        <v>9.3704812524220855E-6</v>
      </c>
    </row>
    <row r="1830" spans="1:10">
      <c r="A1830" s="30" t="s">
        <v>264</v>
      </c>
      <c r="B1830" s="63">
        <v>448.18</v>
      </c>
      <c r="C1830" s="219">
        <v>45085</v>
      </c>
      <c r="D1830" s="49">
        <v>45085.347916666666</v>
      </c>
      <c r="E1830" s="219">
        <v>45092</v>
      </c>
      <c r="F1830" s="273">
        <f t="shared" si="142"/>
        <v>0.67395833333284827</v>
      </c>
      <c r="G1830" s="273">
        <f t="shared" si="143"/>
        <v>6.6520833333343035</v>
      </c>
      <c r="H1830" s="273">
        <f t="shared" si="140"/>
        <v>7.3260416666671517</v>
      </c>
      <c r="I1830" s="77">
        <f t="shared" si="144"/>
        <v>4.1806572810012123E-5</v>
      </c>
      <c r="J1830" s="229">
        <f t="shared" si="141"/>
        <v>3.0627669434670282E-4</v>
      </c>
    </row>
    <row r="1831" spans="1:10">
      <c r="A1831" s="30" t="s">
        <v>264</v>
      </c>
      <c r="B1831" s="63">
        <v>114.82</v>
      </c>
      <c r="C1831" s="219">
        <v>45085</v>
      </c>
      <c r="D1831" s="49">
        <v>45085.347916666666</v>
      </c>
      <c r="E1831" s="219">
        <v>45092</v>
      </c>
      <c r="F1831" s="273">
        <f t="shared" si="142"/>
        <v>0.67395833333284827</v>
      </c>
      <c r="G1831" s="273">
        <f t="shared" si="143"/>
        <v>6.6520833333343035</v>
      </c>
      <c r="H1831" s="273">
        <f t="shared" si="140"/>
        <v>7.3260416666671517</v>
      </c>
      <c r="I1831" s="77">
        <f t="shared" si="144"/>
        <v>1.0710497322606076E-5</v>
      </c>
      <c r="J1831" s="229">
        <f t="shared" si="141"/>
        <v>7.8465549656139087E-5</v>
      </c>
    </row>
    <row r="1832" spans="1:10">
      <c r="A1832" s="30" t="s">
        <v>264</v>
      </c>
      <c r="B1832" s="63">
        <v>7.42</v>
      </c>
      <c r="C1832" s="219">
        <v>45084</v>
      </c>
      <c r="D1832" s="49">
        <v>45085.359027777777</v>
      </c>
      <c r="E1832" s="219">
        <v>45092</v>
      </c>
      <c r="F1832" s="273">
        <f t="shared" si="142"/>
        <v>1.179513888888323</v>
      </c>
      <c r="G1832" s="273">
        <f t="shared" si="143"/>
        <v>6.640972222223354</v>
      </c>
      <c r="H1832" s="273">
        <f t="shared" si="140"/>
        <v>7.820486111111677</v>
      </c>
      <c r="I1832" s="77">
        <f t="shared" si="144"/>
        <v>6.9214326888814745E-7</v>
      </c>
      <c r="J1832" s="229">
        <f t="shared" si="141"/>
        <v>5.4128968212391916E-6</v>
      </c>
    </row>
    <row r="1833" spans="1:10">
      <c r="A1833" s="30" t="s">
        <v>264</v>
      </c>
      <c r="B1833" s="63">
        <v>7.45</v>
      </c>
      <c r="C1833" s="219">
        <v>45085</v>
      </c>
      <c r="D1833" s="49">
        <v>45085.356249999997</v>
      </c>
      <c r="E1833" s="219">
        <v>45092</v>
      </c>
      <c r="F1833" s="273">
        <f t="shared" si="142"/>
        <v>0.67812499999854481</v>
      </c>
      <c r="G1833" s="273">
        <f t="shared" si="143"/>
        <v>6.6437500000029104</v>
      </c>
      <c r="H1833" s="273">
        <f t="shared" si="140"/>
        <v>7.3218750000014552</v>
      </c>
      <c r="I1833" s="77">
        <f t="shared" si="144"/>
        <v>6.9494169180818044E-7</v>
      </c>
      <c r="J1833" s="229">
        <f t="shared" si="141"/>
        <v>5.0882761997090324E-6</v>
      </c>
    </row>
    <row r="1834" spans="1:10">
      <c r="A1834" s="30" t="s">
        <v>264</v>
      </c>
      <c r="B1834" s="63">
        <v>18831.59</v>
      </c>
      <c r="C1834" s="219">
        <v>45083</v>
      </c>
      <c r="D1834" s="49">
        <v>45083.328472222223</v>
      </c>
      <c r="E1834" s="219">
        <v>45092</v>
      </c>
      <c r="F1834" s="273">
        <f t="shared" si="142"/>
        <v>0.66423611111167702</v>
      </c>
      <c r="G1834" s="273">
        <f t="shared" si="143"/>
        <v>8.671527777776646</v>
      </c>
      <c r="H1834" s="273">
        <f t="shared" si="140"/>
        <v>9.335763888888323</v>
      </c>
      <c r="I1834" s="77">
        <f t="shared" si="144"/>
        <v>1.7566251025554378E-3</v>
      </c>
      <c r="J1834" s="229">
        <f t="shared" si="141"/>
        <v>1.6399437198751803E-2</v>
      </c>
    </row>
    <row r="1835" spans="1:10">
      <c r="A1835" s="30" t="s">
        <v>264</v>
      </c>
      <c r="B1835" s="63">
        <v>188.5</v>
      </c>
      <c r="C1835" s="219">
        <v>44928</v>
      </c>
      <c r="D1835" s="49">
        <v>44928.301388888889</v>
      </c>
      <c r="E1835" s="219">
        <v>44938</v>
      </c>
      <c r="F1835" s="273">
        <f t="shared" si="142"/>
        <v>0.65069444444452529</v>
      </c>
      <c r="G1835" s="273">
        <f t="shared" si="143"/>
        <v>9.6986111111109494</v>
      </c>
      <c r="H1835" s="273">
        <f t="shared" si="140"/>
        <v>10.349305555555475</v>
      </c>
      <c r="I1835" s="77">
        <f t="shared" si="144"/>
        <v>1.7583424014206979E-5</v>
      </c>
      <c r="J1835" s="229">
        <f t="shared" si="141"/>
        <v>1.8197622783591984E-4</v>
      </c>
    </row>
    <row r="1836" spans="1:10">
      <c r="A1836" s="30" t="s">
        <v>264</v>
      </c>
      <c r="B1836" s="63">
        <v>396.29</v>
      </c>
      <c r="C1836" s="219">
        <v>44928</v>
      </c>
      <c r="D1836" s="49">
        <v>44928.302083333336</v>
      </c>
      <c r="E1836" s="219">
        <v>44938</v>
      </c>
      <c r="F1836" s="273">
        <f t="shared" si="142"/>
        <v>0.65104166666787933</v>
      </c>
      <c r="G1836" s="273">
        <f t="shared" si="143"/>
        <v>9.6979166666642413</v>
      </c>
      <c r="H1836" s="273">
        <f t="shared" si="140"/>
        <v>10.348958333332121</v>
      </c>
      <c r="I1836" s="77">
        <f t="shared" si="144"/>
        <v>3.6966233965995142E-5</v>
      </c>
      <c r="J1836" s="229">
        <f t="shared" si="141"/>
        <v>3.8256201505429031E-4</v>
      </c>
    </row>
    <row r="1837" spans="1:10">
      <c r="A1837" s="30" t="s">
        <v>264</v>
      </c>
      <c r="B1837" s="63">
        <v>7.53</v>
      </c>
      <c r="C1837" s="219">
        <v>44928</v>
      </c>
      <c r="D1837" s="49">
        <v>44928.302083333336</v>
      </c>
      <c r="E1837" s="219">
        <v>44938</v>
      </c>
      <c r="F1837" s="273">
        <f t="shared" si="142"/>
        <v>0.65104166666787933</v>
      </c>
      <c r="G1837" s="273">
        <f t="shared" si="143"/>
        <v>9.6979166666642413</v>
      </c>
      <c r="H1837" s="273">
        <f t="shared" si="140"/>
        <v>10.348958333332121</v>
      </c>
      <c r="I1837" s="77">
        <f t="shared" si="144"/>
        <v>7.0240415292826824E-7</v>
      </c>
      <c r="J1837" s="229">
        <f t="shared" si="141"/>
        <v>7.2691513118140909E-6</v>
      </c>
    </row>
    <row r="1838" spans="1:10">
      <c r="A1838" s="30" t="s">
        <v>264</v>
      </c>
      <c r="B1838" s="63">
        <v>7.52</v>
      </c>
      <c r="C1838" s="219">
        <v>44929</v>
      </c>
      <c r="D1838" s="49">
        <v>44929.288194444445</v>
      </c>
      <c r="E1838" s="219">
        <v>44938</v>
      </c>
      <c r="F1838" s="273">
        <f t="shared" si="142"/>
        <v>0.64409722222262644</v>
      </c>
      <c r="G1838" s="273">
        <f t="shared" si="143"/>
        <v>8.7118055555547471</v>
      </c>
      <c r="H1838" s="273">
        <f t="shared" si="140"/>
        <v>9.3559027777773736</v>
      </c>
      <c r="I1838" s="77">
        <f t="shared" si="144"/>
        <v>7.0147134528825728E-7</v>
      </c>
      <c r="J1838" s="229">
        <f t="shared" si="141"/>
        <v>6.5628977079136374E-6</v>
      </c>
    </row>
    <row r="1839" spans="1:10">
      <c r="A1839" s="30" t="s">
        <v>264</v>
      </c>
      <c r="B1839" s="63">
        <v>29.32</v>
      </c>
      <c r="C1839" s="219">
        <v>44929</v>
      </c>
      <c r="D1839" s="49">
        <v>44929.289583333331</v>
      </c>
      <c r="E1839" s="219">
        <v>44938</v>
      </c>
      <c r="F1839" s="273">
        <f t="shared" si="142"/>
        <v>0.64479166666569654</v>
      </c>
      <c r="G1839" s="273">
        <f t="shared" si="143"/>
        <v>8.7104166666686069</v>
      </c>
      <c r="H1839" s="273">
        <f t="shared" si="140"/>
        <v>9.3552083333343035</v>
      </c>
      <c r="I1839" s="77">
        <f t="shared" si="144"/>
        <v>2.7349920005121947E-6</v>
      </c>
      <c r="J1839" s="229">
        <f t="shared" si="141"/>
        <v>2.558641995479434E-5</v>
      </c>
    </row>
    <row r="1840" spans="1:10">
      <c r="A1840" s="30" t="s">
        <v>264</v>
      </c>
      <c r="B1840" s="63">
        <v>22121.48</v>
      </c>
      <c r="C1840" s="219">
        <v>44930</v>
      </c>
      <c r="D1840" s="49">
        <v>44930.290972222225</v>
      </c>
      <c r="E1840" s="219">
        <v>44938</v>
      </c>
      <c r="F1840" s="273">
        <f t="shared" si="142"/>
        <v>0.64548611111240461</v>
      </c>
      <c r="G1840" s="273">
        <f t="shared" si="143"/>
        <v>7.7090277777751908</v>
      </c>
      <c r="H1840" s="273">
        <f t="shared" si="140"/>
        <v>8.3545138888875954</v>
      </c>
      <c r="I1840" s="77">
        <f t="shared" si="144"/>
        <v>2.0635085552350102E-3</v>
      </c>
      <c r="J1840" s="229">
        <f t="shared" si="141"/>
        <v>1.723961088454927E-2</v>
      </c>
    </row>
    <row r="1841" spans="1:10">
      <c r="A1841" s="30" t="s">
        <v>264</v>
      </c>
      <c r="B1841" s="63">
        <v>7.52</v>
      </c>
      <c r="C1841" s="219">
        <v>44930</v>
      </c>
      <c r="D1841" s="49">
        <v>44930.291666666664</v>
      </c>
      <c r="E1841" s="219">
        <v>44938</v>
      </c>
      <c r="F1841" s="273">
        <f t="shared" si="142"/>
        <v>0.64583333333212067</v>
      </c>
      <c r="G1841" s="273">
        <f t="shared" si="143"/>
        <v>7.7083333333357587</v>
      </c>
      <c r="H1841" s="273">
        <f t="shared" si="140"/>
        <v>8.3541666666678793</v>
      </c>
      <c r="I1841" s="77">
        <f t="shared" si="144"/>
        <v>7.0147134528825728E-7</v>
      </c>
      <c r="J1841" s="229">
        <f t="shared" si="141"/>
        <v>5.8602085304298333E-6</v>
      </c>
    </row>
    <row r="1842" spans="1:10">
      <c r="A1842" s="30" t="s">
        <v>264</v>
      </c>
      <c r="B1842" s="63">
        <v>7.61</v>
      </c>
      <c r="C1842" s="219">
        <v>44931</v>
      </c>
      <c r="D1842" s="49">
        <v>44931.507638888892</v>
      </c>
      <c r="E1842" s="219">
        <v>44938</v>
      </c>
      <c r="F1842" s="273">
        <f t="shared" si="142"/>
        <v>0.75381944444598048</v>
      </c>
      <c r="G1842" s="273">
        <f t="shared" si="143"/>
        <v>6.492361111108039</v>
      </c>
      <c r="H1842" s="273">
        <f t="shared" si="140"/>
        <v>7.2461805555540195</v>
      </c>
      <c r="I1842" s="77">
        <f t="shared" si="144"/>
        <v>7.0986661404835615E-7</v>
      </c>
      <c r="J1842" s="229">
        <f t="shared" si="141"/>
        <v>5.1438216557541677E-6</v>
      </c>
    </row>
    <row r="1843" spans="1:10">
      <c r="A1843" s="30" t="s">
        <v>264</v>
      </c>
      <c r="B1843" s="63">
        <v>22664.5</v>
      </c>
      <c r="C1843" s="219">
        <v>44932</v>
      </c>
      <c r="D1843" s="49">
        <v>44932.509722222225</v>
      </c>
      <c r="E1843" s="219">
        <v>44938</v>
      </c>
      <c r="F1843" s="273">
        <f t="shared" si="142"/>
        <v>0.75486111111240461</v>
      </c>
      <c r="G1843" s="273">
        <f t="shared" si="143"/>
        <v>5.4902777777751908</v>
      </c>
      <c r="H1843" s="273">
        <f t="shared" si="140"/>
        <v>6.2451388888875954</v>
      </c>
      <c r="I1843" s="77">
        <f t="shared" si="144"/>
        <v>2.1141618757028868E-3</v>
      </c>
      <c r="J1843" s="229">
        <f t="shared" si="141"/>
        <v>1.3203234547355641E-2</v>
      </c>
    </row>
    <row r="1844" spans="1:10">
      <c r="A1844" s="30" t="s">
        <v>264</v>
      </c>
      <c r="B1844" s="63">
        <v>29.31</v>
      </c>
      <c r="C1844" s="219">
        <v>44932</v>
      </c>
      <c r="D1844" s="49">
        <v>44932.509722222225</v>
      </c>
      <c r="E1844" s="219">
        <v>44938</v>
      </c>
      <c r="F1844" s="273">
        <f t="shared" si="142"/>
        <v>0.75486111111240461</v>
      </c>
      <c r="G1844" s="273">
        <f t="shared" si="143"/>
        <v>5.4902777777751908</v>
      </c>
      <c r="H1844" s="273">
        <f t="shared" si="140"/>
        <v>6.2451388888875954</v>
      </c>
      <c r="I1844" s="77">
        <f t="shared" si="144"/>
        <v>2.7340591928721835E-6</v>
      </c>
      <c r="J1844" s="229">
        <f t="shared" si="141"/>
        <v>1.7074579389926704E-5</v>
      </c>
    </row>
    <row r="1845" spans="1:10">
      <c r="A1845" s="30" t="s">
        <v>264</v>
      </c>
      <c r="B1845" s="63">
        <v>29.39</v>
      </c>
      <c r="C1845" s="219">
        <v>44929</v>
      </c>
      <c r="D1845" s="49">
        <v>44929.550694444442</v>
      </c>
      <c r="E1845" s="219">
        <v>44938</v>
      </c>
      <c r="F1845" s="273">
        <f t="shared" si="142"/>
        <v>0.77534722222117125</v>
      </c>
      <c r="G1845" s="273">
        <f t="shared" si="143"/>
        <v>8.4493055555576575</v>
      </c>
      <c r="H1845" s="273">
        <f t="shared" si="140"/>
        <v>9.2246527777788287</v>
      </c>
      <c r="I1845" s="77">
        <f t="shared" si="144"/>
        <v>2.7415216539922716E-6</v>
      </c>
      <c r="J1845" s="229">
        <f t="shared" si="141"/>
        <v>2.5289585340840618E-5</v>
      </c>
    </row>
    <row r="1846" spans="1:10">
      <c r="A1846" s="30" t="s">
        <v>264</v>
      </c>
      <c r="B1846" s="63">
        <v>23033.11</v>
      </c>
      <c r="C1846" s="219">
        <v>44929</v>
      </c>
      <c r="D1846" s="49">
        <v>44929.551388888889</v>
      </c>
      <c r="E1846" s="219">
        <v>44938</v>
      </c>
      <c r="F1846" s="273">
        <f t="shared" si="142"/>
        <v>0.77569444444452529</v>
      </c>
      <c r="G1846" s="273">
        <f t="shared" si="143"/>
        <v>8.4486111111109494</v>
      </c>
      <c r="H1846" s="273">
        <f t="shared" ref="H1846:H1909" si="145">SUM(F1846:G1846)</f>
        <v>9.2243055555554747</v>
      </c>
      <c r="I1846" s="77">
        <f t="shared" si="144"/>
        <v>2.1485460981213312E-3</v>
      </c>
      <c r="J1846" s="229">
        <f t="shared" ref="J1846:J1909" si="146">+H1846*I1846</f>
        <v>1.9818845709267632E-2</v>
      </c>
    </row>
    <row r="1847" spans="1:10">
      <c r="A1847" s="30" t="s">
        <v>264</v>
      </c>
      <c r="B1847" s="63">
        <v>29.45</v>
      </c>
      <c r="C1847" s="219">
        <v>44930</v>
      </c>
      <c r="D1847" s="49">
        <v>44930.579861111109</v>
      </c>
      <c r="E1847" s="219">
        <v>44938</v>
      </c>
      <c r="F1847" s="273">
        <f t="shared" ref="F1847:F1910" si="147">(D1847-C1847+1)/2</f>
        <v>0.78993055555474712</v>
      </c>
      <c r="G1847" s="273">
        <f t="shared" ref="G1847:G1910" si="148">E1847-D1847</f>
        <v>7.4201388888905058</v>
      </c>
      <c r="H1847" s="273">
        <f t="shared" si="145"/>
        <v>8.2100694444452529</v>
      </c>
      <c r="I1847" s="77">
        <f t="shared" si="144"/>
        <v>2.7471184998323371E-6</v>
      </c>
      <c r="J1847" s="229">
        <f t="shared" si="146"/>
        <v>2.2554033655743754E-5</v>
      </c>
    </row>
    <row r="1848" spans="1:10">
      <c r="A1848" s="30" t="s">
        <v>264</v>
      </c>
      <c r="B1848" s="63">
        <v>118.57</v>
      </c>
      <c r="C1848" s="219">
        <v>44928</v>
      </c>
      <c r="D1848" s="49">
        <v>44928.54791666667</v>
      </c>
      <c r="E1848" s="219">
        <v>44938</v>
      </c>
      <c r="F1848" s="273">
        <f t="shared" si="147"/>
        <v>0.77395833333503106</v>
      </c>
      <c r="G1848" s="273">
        <f t="shared" si="148"/>
        <v>9.4520833333299379</v>
      </c>
      <c r="H1848" s="273">
        <f t="shared" si="145"/>
        <v>10.226041666664969</v>
      </c>
      <c r="I1848" s="77">
        <f t="shared" si="144"/>
        <v>1.1060300187610195E-5</v>
      </c>
      <c r="J1848" s="229">
        <f t="shared" si="146"/>
        <v>1.1310309056432422E-4</v>
      </c>
    </row>
    <row r="1849" spans="1:10">
      <c r="A1849" s="30" t="s">
        <v>264</v>
      </c>
      <c r="B1849" s="63">
        <v>188.45</v>
      </c>
      <c r="C1849" s="219">
        <v>44928</v>
      </c>
      <c r="D1849" s="49">
        <v>44928.54791666667</v>
      </c>
      <c r="E1849" s="219">
        <v>44938</v>
      </c>
      <c r="F1849" s="273">
        <f t="shared" si="147"/>
        <v>0.77395833333503106</v>
      </c>
      <c r="G1849" s="273">
        <f t="shared" si="148"/>
        <v>9.4520833333299379</v>
      </c>
      <c r="H1849" s="273">
        <f t="shared" si="145"/>
        <v>10.226041666664969</v>
      </c>
      <c r="I1849" s="77">
        <f t="shared" si="144"/>
        <v>1.7578759976006923E-5</v>
      </c>
      <c r="J1849" s="229">
        <f t="shared" si="146"/>
        <v>1.7976113196294929E-4</v>
      </c>
    </row>
    <row r="1850" spans="1:10">
      <c r="A1850" s="30" t="s">
        <v>264</v>
      </c>
      <c r="B1850" s="63">
        <v>23039.22</v>
      </c>
      <c r="C1850" s="219">
        <v>44928</v>
      </c>
      <c r="D1850" s="49">
        <v>44928.548611111109</v>
      </c>
      <c r="E1850" s="219">
        <v>44938</v>
      </c>
      <c r="F1850" s="273">
        <f t="shared" si="147"/>
        <v>0.77430555555474712</v>
      </c>
      <c r="G1850" s="273">
        <f t="shared" si="148"/>
        <v>9.4513888888905058</v>
      </c>
      <c r="H1850" s="273">
        <f t="shared" si="145"/>
        <v>10.225694444445253</v>
      </c>
      <c r="I1850" s="77">
        <f t="shared" si="144"/>
        <v>2.1491160435893782E-3</v>
      </c>
      <c r="J1850" s="229">
        <f t="shared" si="146"/>
        <v>2.1976203987400068E-2</v>
      </c>
    </row>
    <row r="1851" spans="1:10">
      <c r="A1851" s="30" t="s">
        <v>264</v>
      </c>
      <c r="B1851" s="63">
        <v>16.41</v>
      </c>
      <c r="C1851" s="219">
        <v>44926</v>
      </c>
      <c r="D1851" s="49">
        <v>44928.586111111108</v>
      </c>
      <c r="E1851" s="219">
        <v>44938</v>
      </c>
      <c r="F1851" s="273">
        <f t="shared" si="147"/>
        <v>1.7930555555540195</v>
      </c>
      <c r="G1851" s="273">
        <f t="shared" si="148"/>
        <v>9.413888888891961</v>
      </c>
      <c r="H1851" s="273">
        <f t="shared" si="145"/>
        <v>11.20694444444598</v>
      </c>
      <c r="I1851" s="77">
        <f t="shared" si="144"/>
        <v>1.530737337258019E-6</v>
      </c>
      <c r="J1851" s="229">
        <f t="shared" si="146"/>
        <v>1.7154888297689788E-5</v>
      </c>
    </row>
    <row r="1852" spans="1:10">
      <c r="A1852" s="30" t="s">
        <v>264</v>
      </c>
      <c r="B1852" s="63">
        <v>7.74</v>
      </c>
      <c r="C1852" s="219">
        <v>44929</v>
      </c>
      <c r="D1852" s="49">
        <v>44929.552083333336</v>
      </c>
      <c r="E1852" s="219">
        <v>44938</v>
      </c>
      <c r="F1852" s="273">
        <f t="shared" si="147"/>
        <v>0.77604166666787933</v>
      </c>
      <c r="G1852" s="273">
        <f t="shared" si="148"/>
        <v>8.4479166666642413</v>
      </c>
      <c r="H1852" s="273">
        <f t="shared" si="145"/>
        <v>9.2239583333321207</v>
      </c>
      <c r="I1852" s="77">
        <f t="shared" si="144"/>
        <v>7.2199311336849886E-7</v>
      </c>
      <c r="J1852" s="229">
        <f t="shared" si="146"/>
        <v>6.6596343946637678E-6</v>
      </c>
    </row>
    <row r="1853" spans="1:10">
      <c r="A1853" s="30" t="s">
        <v>264</v>
      </c>
      <c r="B1853" s="63">
        <v>193.38</v>
      </c>
      <c r="C1853" s="219">
        <v>44929</v>
      </c>
      <c r="D1853" s="49">
        <v>44929.552083333336</v>
      </c>
      <c r="E1853" s="219">
        <v>44938</v>
      </c>
      <c r="F1853" s="273">
        <f t="shared" si="147"/>
        <v>0.77604166666787933</v>
      </c>
      <c r="G1853" s="273">
        <f t="shared" si="148"/>
        <v>8.4479166666642413</v>
      </c>
      <c r="H1853" s="273">
        <f t="shared" si="145"/>
        <v>9.2239583333321207</v>
      </c>
      <c r="I1853" s="77">
        <f t="shared" si="144"/>
        <v>1.8038634142532338E-5</v>
      </c>
      <c r="J1853" s="229">
        <f t="shared" si="146"/>
        <v>1.6638760972094048E-4</v>
      </c>
    </row>
    <row r="1854" spans="1:10">
      <c r="A1854" s="30" t="s">
        <v>264</v>
      </c>
      <c r="B1854" s="63">
        <v>22293.86</v>
      </c>
      <c r="C1854" s="219">
        <v>44929</v>
      </c>
      <c r="D1854" s="49">
        <v>44930.580555555556</v>
      </c>
      <c r="E1854" s="219">
        <v>44938</v>
      </c>
      <c r="F1854" s="273">
        <f t="shared" si="147"/>
        <v>1.2902777777781012</v>
      </c>
      <c r="G1854" s="273">
        <f t="shared" si="148"/>
        <v>7.4194444444437977</v>
      </c>
      <c r="H1854" s="273">
        <f t="shared" si="145"/>
        <v>8.7097222222218988</v>
      </c>
      <c r="I1854" s="77">
        <f t="shared" si="144"/>
        <v>2.0795882933335196E-3</v>
      </c>
      <c r="J1854" s="229">
        <f t="shared" si="146"/>
        <v>1.8112636371519469E-2</v>
      </c>
    </row>
    <row r="1855" spans="1:10">
      <c r="A1855" s="30" t="s">
        <v>264</v>
      </c>
      <c r="B1855" s="63">
        <v>7.74</v>
      </c>
      <c r="C1855" s="219">
        <v>44929</v>
      </c>
      <c r="D1855" s="49">
        <v>44930.580555555556</v>
      </c>
      <c r="E1855" s="219">
        <v>44938</v>
      </c>
      <c r="F1855" s="273">
        <f t="shared" si="147"/>
        <v>1.2902777777781012</v>
      </c>
      <c r="G1855" s="273">
        <f t="shared" si="148"/>
        <v>7.4194444444437977</v>
      </c>
      <c r="H1855" s="273">
        <f t="shared" si="145"/>
        <v>8.7097222222218988</v>
      </c>
      <c r="I1855" s="77">
        <f t="shared" si="144"/>
        <v>7.2199311336849886E-7</v>
      </c>
      <c r="J1855" s="229">
        <f t="shared" si="146"/>
        <v>6.2883594637967893E-6</v>
      </c>
    </row>
    <row r="1856" spans="1:10">
      <c r="A1856" s="30" t="s">
        <v>264</v>
      </c>
      <c r="B1856" s="63">
        <v>7.67</v>
      </c>
      <c r="C1856" s="219">
        <v>44926</v>
      </c>
      <c r="D1856" s="49">
        <v>44928.586111111108</v>
      </c>
      <c r="E1856" s="219">
        <v>44938</v>
      </c>
      <c r="F1856" s="273">
        <f t="shared" si="147"/>
        <v>1.7930555555540195</v>
      </c>
      <c r="G1856" s="273">
        <f t="shared" si="148"/>
        <v>9.413888888891961</v>
      </c>
      <c r="H1856" s="273">
        <f t="shared" si="145"/>
        <v>11.20694444444598</v>
      </c>
      <c r="I1856" s="77">
        <f t="shared" si="144"/>
        <v>7.1546345988842202E-7</v>
      </c>
      <c r="J1856" s="229">
        <f t="shared" si="146"/>
        <v>8.0181592470006503E-6</v>
      </c>
    </row>
    <row r="1857" spans="1:10">
      <c r="A1857" s="30" t="s">
        <v>264</v>
      </c>
      <c r="B1857" s="63">
        <v>23051.45</v>
      </c>
      <c r="C1857" s="219">
        <v>44929</v>
      </c>
      <c r="D1857" s="49">
        <v>44929.558333333334</v>
      </c>
      <c r="E1857" s="219">
        <v>44938</v>
      </c>
      <c r="F1857" s="273">
        <f t="shared" si="147"/>
        <v>0.77916666666715173</v>
      </c>
      <c r="G1857" s="273">
        <f t="shared" si="148"/>
        <v>8.4416666666656965</v>
      </c>
      <c r="H1857" s="273">
        <f t="shared" si="145"/>
        <v>9.2208333333328483</v>
      </c>
      <c r="I1857" s="77">
        <f t="shared" si="144"/>
        <v>2.1502568673331117E-3</v>
      </c>
      <c r="J1857" s="229">
        <f t="shared" si="146"/>
        <v>1.9827160197533025E-2</v>
      </c>
    </row>
    <row r="1858" spans="1:10">
      <c r="A1858" s="30" t="s">
        <v>264</v>
      </c>
      <c r="B1858" s="63">
        <v>7.54</v>
      </c>
      <c r="C1858" s="219">
        <v>44929</v>
      </c>
      <c r="D1858" s="49">
        <v>44929.558333333334</v>
      </c>
      <c r="E1858" s="219">
        <v>44938</v>
      </c>
      <c r="F1858" s="273">
        <f t="shared" si="147"/>
        <v>0.77916666666715173</v>
      </c>
      <c r="G1858" s="273">
        <f t="shared" si="148"/>
        <v>8.4416666666656965</v>
      </c>
      <c r="H1858" s="273">
        <f t="shared" si="145"/>
        <v>9.2208333333328483</v>
      </c>
      <c r="I1858" s="77">
        <f t="shared" si="144"/>
        <v>7.033369605682792E-7</v>
      </c>
      <c r="J1858" s="229">
        <f t="shared" si="146"/>
        <v>6.4853528905729998E-6</v>
      </c>
    </row>
    <row r="1859" spans="1:10">
      <c r="A1859" s="30" t="s">
        <v>264</v>
      </c>
      <c r="B1859" s="63">
        <v>17700.7</v>
      </c>
      <c r="C1859" s="219">
        <v>44931</v>
      </c>
      <c r="D1859" s="49">
        <v>44931.584722222222</v>
      </c>
      <c r="E1859" s="219">
        <v>44938</v>
      </c>
      <c r="F1859" s="273">
        <f t="shared" si="147"/>
        <v>0.79236111111094942</v>
      </c>
      <c r="G1859" s="273">
        <f t="shared" si="148"/>
        <v>6.4152777777781012</v>
      </c>
      <c r="H1859" s="273">
        <f t="shared" si="145"/>
        <v>7.2076388888890506</v>
      </c>
      <c r="I1859" s="77">
        <f t="shared" si="144"/>
        <v>1.6511348193542362E-3</v>
      </c>
      <c r="J1859" s="229">
        <f t="shared" si="146"/>
        <v>1.190078353477639E-2</v>
      </c>
    </row>
    <row r="1860" spans="1:10">
      <c r="A1860" s="30" t="s">
        <v>264</v>
      </c>
      <c r="B1860" s="63">
        <v>21061.06</v>
      </c>
      <c r="C1860" s="219">
        <v>44931</v>
      </c>
      <c r="D1860" s="49">
        <v>44931.585416666669</v>
      </c>
      <c r="E1860" s="219">
        <v>44938</v>
      </c>
      <c r="F1860" s="273">
        <f t="shared" si="147"/>
        <v>0.79270833333430346</v>
      </c>
      <c r="G1860" s="273">
        <f t="shared" si="148"/>
        <v>6.4145833333313931</v>
      </c>
      <c r="H1860" s="273">
        <f t="shared" si="145"/>
        <v>7.2072916666656965</v>
      </c>
      <c r="I1860" s="77">
        <f t="shared" si="144"/>
        <v>1.9645917674729662E-3</v>
      </c>
      <c r="J1860" s="229">
        <f t="shared" si="146"/>
        <v>1.4159385874107941E-2</v>
      </c>
    </row>
    <row r="1861" spans="1:10">
      <c r="A1861" s="30" t="s">
        <v>264</v>
      </c>
      <c r="B1861" s="63">
        <v>7.76</v>
      </c>
      <c r="C1861" s="219">
        <v>44931</v>
      </c>
      <c r="D1861" s="49">
        <v>44931.595833333333</v>
      </c>
      <c r="E1861" s="219">
        <v>44938</v>
      </c>
      <c r="F1861" s="273">
        <f t="shared" si="147"/>
        <v>0.79791666666642413</v>
      </c>
      <c r="G1861" s="273">
        <f t="shared" si="148"/>
        <v>6.4041666666671517</v>
      </c>
      <c r="H1861" s="273">
        <f t="shared" si="145"/>
        <v>7.2020833333335759</v>
      </c>
      <c r="I1861" s="77">
        <f t="shared" si="144"/>
        <v>7.2385872864852079E-7</v>
      </c>
      <c r="J1861" s="229">
        <f t="shared" si="146"/>
        <v>5.2132908852875427E-6</v>
      </c>
    </row>
    <row r="1862" spans="1:10">
      <c r="A1862" s="30" t="s">
        <v>264</v>
      </c>
      <c r="B1862" s="63">
        <v>16.55</v>
      </c>
      <c r="C1862" s="219">
        <v>44928</v>
      </c>
      <c r="D1862" s="49">
        <v>44928.59375</v>
      </c>
      <c r="E1862" s="219">
        <v>44938</v>
      </c>
      <c r="F1862" s="273">
        <f t="shared" si="147"/>
        <v>0.796875</v>
      </c>
      <c r="G1862" s="273">
        <f t="shared" si="148"/>
        <v>9.40625</v>
      </c>
      <c r="H1862" s="273">
        <f t="shared" si="145"/>
        <v>10.203125</v>
      </c>
      <c r="I1862" s="77">
        <f t="shared" si="144"/>
        <v>1.5437966442181727E-6</v>
      </c>
      <c r="J1862" s="229">
        <f t="shared" si="146"/>
        <v>1.5751550135538543E-5</v>
      </c>
    </row>
    <row r="1863" spans="1:10">
      <c r="A1863" s="30" t="s">
        <v>264</v>
      </c>
      <c r="B1863" s="63">
        <v>7.73</v>
      </c>
      <c r="C1863" s="219">
        <v>44928</v>
      </c>
      <c r="D1863" s="49">
        <v>44928.59375</v>
      </c>
      <c r="E1863" s="219">
        <v>44938</v>
      </c>
      <c r="F1863" s="273">
        <f t="shared" si="147"/>
        <v>0.796875</v>
      </c>
      <c r="G1863" s="273">
        <f t="shared" si="148"/>
        <v>9.40625</v>
      </c>
      <c r="H1863" s="273">
        <f t="shared" si="145"/>
        <v>10.203125</v>
      </c>
      <c r="I1863" s="77">
        <f t="shared" si="144"/>
        <v>7.210603057284879E-7</v>
      </c>
      <c r="J1863" s="229">
        <f t="shared" si="146"/>
        <v>7.3570684318859784E-6</v>
      </c>
    </row>
    <row r="1864" spans="1:10">
      <c r="A1864" s="30" t="s">
        <v>264</v>
      </c>
      <c r="B1864" s="63">
        <v>30.16</v>
      </c>
      <c r="C1864" s="219">
        <v>44928</v>
      </c>
      <c r="D1864" s="49">
        <v>44928.59375</v>
      </c>
      <c r="E1864" s="219">
        <v>44938</v>
      </c>
      <c r="F1864" s="273">
        <f t="shared" si="147"/>
        <v>0.796875</v>
      </c>
      <c r="G1864" s="273">
        <f t="shared" si="148"/>
        <v>9.40625</v>
      </c>
      <c r="H1864" s="273">
        <f t="shared" si="145"/>
        <v>10.203125</v>
      </c>
      <c r="I1864" s="77">
        <f t="shared" si="144"/>
        <v>2.8133478422731168E-6</v>
      </c>
      <c r="J1864" s="229">
        <f t="shared" si="146"/>
        <v>2.8704939703192896E-5</v>
      </c>
    </row>
    <row r="1865" spans="1:10">
      <c r="A1865" s="30" t="s">
        <v>264</v>
      </c>
      <c r="B1865" s="63">
        <v>23078.95</v>
      </c>
      <c r="C1865" s="219">
        <v>44928</v>
      </c>
      <c r="D1865" s="49">
        <v>44928.602083333331</v>
      </c>
      <c r="E1865" s="219">
        <v>44938</v>
      </c>
      <c r="F1865" s="273">
        <f t="shared" si="147"/>
        <v>0.80104166666569654</v>
      </c>
      <c r="G1865" s="273">
        <f t="shared" si="148"/>
        <v>9.3979166666686069</v>
      </c>
      <c r="H1865" s="273">
        <f t="shared" si="145"/>
        <v>10.198958333334303</v>
      </c>
      <c r="I1865" s="77">
        <f t="shared" si="144"/>
        <v>2.1528220883431418E-3</v>
      </c>
      <c r="J1865" s="229">
        <f t="shared" si="146"/>
        <v>2.1956542778093443E-2</v>
      </c>
    </row>
    <row r="1866" spans="1:10">
      <c r="A1866" s="30" t="s">
        <v>264</v>
      </c>
      <c r="B1866" s="63">
        <v>23656.46</v>
      </c>
      <c r="C1866" s="219">
        <v>44929</v>
      </c>
      <c r="D1866" s="49">
        <v>44929.559027777781</v>
      </c>
      <c r="E1866" s="219">
        <v>44938</v>
      </c>
      <c r="F1866" s="273">
        <f t="shared" si="147"/>
        <v>0.77951388889050577</v>
      </c>
      <c r="G1866" s="273">
        <f t="shared" si="148"/>
        <v>8.4409722222189885</v>
      </c>
      <c r="H1866" s="273">
        <f t="shared" si="145"/>
        <v>9.2204861111094942</v>
      </c>
      <c r="I1866" s="77">
        <f t="shared" ref="I1866:I1929" si="149">+B1866/B$3693</f>
        <v>2.2066926623614158E-3</v>
      </c>
      <c r="J1866" s="229">
        <f t="shared" si="146"/>
        <v>2.0346779044790667E-2</v>
      </c>
    </row>
    <row r="1867" spans="1:10">
      <c r="A1867" s="30" t="s">
        <v>264</v>
      </c>
      <c r="B1867" s="63">
        <v>193.55</v>
      </c>
      <c r="C1867" s="219">
        <v>44929</v>
      </c>
      <c r="D1867" s="49">
        <v>44929.559027777781</v>
      </c>
      <c r="E1867" s="219">
        <v>44938</v>
      </c>
      <c r="F1867" s="273">
        <f t="shared" si="147"/>
        <v>0.77951388889050577</v>
      </c>
      <c r="G1867" s="273">
        <f t="shared" si="148"/>
        <v>8.4409722222189885</v>
      </c>
      <c r="H1867" s="273">
        <f t="shared" si="145"/>
        <v>9.2204861111094942</v>
      </c>
      <c r="I1867" s="77">
        <f t="shared" si="149"/>
        <v>1.8054491872412528E-5</v>
      </c>
      <c r="J1867" s="229">
        <f t="shared" si="146"/>
        <v>1.6647119155271896E-4</v>
      </c>
    </row>
    <row r="1868" spans="1:10">
      <c r="A1868" s="30" t="s">
        <v>264</v>
      </c>
      <c r="B1868" s="63">
        <v>118.49</v>
      </c>
      <c r="C1868" s="219">
        <v>44930</v>
      </c>
      <c r="D1868" s="49">
        <v>44930.563888888886</v>
      </c>
      <c r="E1868" s="219">
        <v>44938</v>
      </c>
      <c r="F1868" s="273">
        <f t="shared" si="147"/>
        <v>0.7819444444430701</v>
      </c>
      <c r="G1868" s="273">
        <f t="shared" si="148"/>
        <v>7.4361111111138598</v>
      </c>
      <c r="H1868" s="273">
        <f t="shared" si="145"/>
        <v>8.2180555555569299</v>
      </c>
      <c r="I1868" s="77">
        <f t="shared" si="149"/>
        <v>1.1052837726490106E-5</v>
      </c>
      <c r="J1868" s="229">
        <f t="shared" si="146"/>
        <v>9.0832834482851242E-5</v>
      </c>
    </row>
    <row r="1869" spans="1:10">
      <c r="A1869" s="30" t="s">
        <v>264</v>
      </c>
      <c r="B1869" s="63">
        <v>29.33</v>
      </c>
      <c r="C1869" s="219">
        <v>44931</v>
      </c>
      <c r="D1869" s="49">
        <v>44931.585416666669</v>
      </c>
      <c r="E1869" s="219">
        <v>44938</v>
      </c>
      <c r="F1869" s="273">
        <f t="shared" si="147"/>
        <v>0.79270833333430346</v>
      </c>
      <c r="G1869" s="273">
        <f t="shared" si="148"/>
        <v>6.4145833333313931</v>
      </c>
      <c r="H1869" s="273">
        <f t="shared" si="145"/>
        <v>7.2072916666656965</v>
      </c>
      <c r="I1869" s="77">
        <f t="shared" si="149"/>
        <v>2.7359248081522056E-6</v>
      </c>
      <c r="J1869" s="229">
        <f t="shared" si="146"/>
        <v>1.9718608070419337E-5</v>
      </c>
    </row>
    <row r="1870" spans="1:10">
      <c r="A1870" s="30" t="s">
        <v>264</v>
      </c>
      <c r="B1870" s="63">
        <v>16.05</v>
      </c>
      <c r="C1870" s="219">
        <v>44931</v>
      </c>
      <c r="D1870" s="49">
        <v>44931.586111111108</v>
      </c>
      <c r="E1870" s="219">
        <v>44938</v>
      </c>
      <c r="F1870" s="273">
        <f t="shared" si="147"/>
        <v>0.79305555555401952</v>
      </c>
      <c r="G1870" s="273">
        <f t="shared" si="148"/>
        <v>6.413888888891961</v>
      </c>
      <c r="H1870" s="273">
        <f t="shared" si="145"/>
        <v>7.2069444444459805</v>
      </c>
      <c r="I1870" s="77">
        <f t="shared" si="149"/>
        <v>1.4971562622176237E-6</v>
      </c>
      <c r="J1870" s="229">
        <f t="shared" si="146"/>
        <v>1.0789922006456814E-5</v>
      </c>
    </row>
    <row r="1871" spans="1:10">
      <c r="A1871" s="30" t="s">
        <v>264</v>
      </c>
      <c r="B1871" s="63">
        <v>117.99</v>
      </c>
      <c r="C1871" s="219">
        <v>44931</v>
      </c>
      <c r="D1871" s="49">
        <v>44931.586111111108</v>
      </c>
      <c r="E1871" s="219">
        <v>44938</v>
      </c>
      <c r="F1871" s="273">
        <f t="shared" si="147"/>
        <v>0.79305555555401952</v>
      </c>
      <c r="G1871" s="273">
        <f t="shared" si="148"/>
        <v>6.413888888891961</v>
      </c>
      <c r="H1871" s="273">
        <f t="shared" si="145"/>
        <v>7.2069444444459805</v>
      </c>
      <c r="I1871" s="77">
        <f t="shared" si="149"/>
        <v>1.1006197344489558E-5</v>
      </c>
      <c r="J1871" s="229">
        <f t="shared" si="146"/>
        <v>7.9321052806345121E-5</v>
      </c>
    </row>
    <row r="1872" spans="1:10">
      <c r="A1872" s="30" t="s">
        <v>264</v>
      </c>
      <c r="B1872" s="63">
        <v>7.54</v>
      </c>
      <c r="C1872" s="219">
        <v>44928</v>
      </c>
      <c r="D1872" s="49">
        <v>44928.603472222225</v>
      </c>
      <c r="E1872" s="219">
        <v>44938</v>
      </c>
      <c r="F1872" s="273">
        <f t="shared" si="147"/>
        <v>0.80173611111240461</v>
      </c>
      <c r="G1872" s="273">
        <f t="shared" si="148"/>
        <v>9.3965277777751908</v>
      </c>
      <c r="H1872" s="273">
        <f t="shared" si="145"/>
        <v>10.198263888887595</v>
      </c>
      <c r="I1872" s="77">
        <f t="shared" si="149"/>
        <v>7.033369605682792E-7</v>
      </c>
      <c r="J1872" s="229">
        <f t="shared" si="146"/>
        <v>7.1728159266834401E-6</v>
      </c>
    </row>
    <row r="1873" spans="1:10">
      <c r="A1873" s="30" t="s">
        <v>264</v>
      </c>
      <c r="B1873" s="63">
        <v>7.54</v>
      </c>
      <c r="C1873" s="219">
        <v>44930</v>
      </c>
      <c r="D1873" s="49">
        <v>44930.564583333333</v>
      </c>
      <c r="E1873" s="219">
        <v>44938</v>
      </c>
      <c r="F1873" s="273">
        <f t="shared" si="147"/>
        <v>0.78229166666642413</v>
      </c>
      <c r="G1873" s="273">
        <f t="shared" si="148"/>
        <v>7.4354166666671517</v>
      </c>
      <c r="H1873" s="273">
        <f t="shared" si="145"/>
        <v>8.2177083333335759</v>
      </c>
      <c r="I1873" s="77">
        <f t="shared" si="149"/>
        <v>7.033369605682792E-7</v>
      </c>
      <c r="J1873" s="229">
        <f t="shared" si="146"/>
        <v>5.7798180020034567E-6</v>
      </c>
    </row>
    <row r="1874" spans="1:10">
      <c r="A1874" s="30" t="s">
        <v>264</v>
      </c>
      <c r="B1874" s="63">
        <v>7.7</v>
      </c>
      <c r="C1874" s="219">
        <v>44931</v>
      </c>
      <c r="D1874" s="49">
        <v>44931.587500000001</v>
      </c>
      <c r="E1874" s="219">
        <v>44938</v>
      </c>
      <c r="F1874" s="273">
        <f t="shared" si="147"/>
        <v>0.7937500000007276</v>
      </c>
      <c r="G1874" s="273">
        <f t="shared" si="148"/>
        <v>6.4124999999985448</v>
      </c>
      <c r="H1874" s="273">
        <f t="shared" si="145"/>
        <v>7.2062499999992724</v>
      </c>
      <c r="I1874" s="77">
        <f t="shared" si="149"/>
        <v>7.1826188280845491E-7</v>
      </c>
      <c r="J1874" s="229">
        <f t="shared" si="146"/>
        <v>5.1759746929879057E-6</v>
      </c>
    </row>
    <row r="1875" spans="1:10">
      <c r="A1875" s="30" t="s">
        <v>264</v>
      </c>
      <c r="B1875" s="63">
        <v>323.52999999999997</v>
      </c>
      <c r="C1875" s="219">
        <v>44931</v>
      </c>
      <c r="D1875" s="49">
        <v>44931.587500000001</v>
      </c>
      <c r="E1875" s="219">
        <v>44938</v>
      </c>
      <c r="F1875" s="273">
        <f t="shared" si="147"/>
        <v>0.7937500000007276</v>
      </c>
      <c r="G1875" s="273">
        <f t="shared" si="148"/>
        <v>6.4124999999985448</v>
      </c>
      <c r="H1875" s="273">
        <f t="shared" si="145"/>
        <v>7.2062499999992724</v>
      </c>
      <c r="I1875" s="77">
        <f t="shared" si="149"/>
        <v>3.0179125577275246E-5</v>
      </c>
      <c r="J1875" s="229">
        <f t="shared" si="146"/>
        <v>2.174783236912178E-4</v>
      </c>
    </row>
    <row r="1876" spans="1:10">
      <c r="A1876" s="30" t="s">
        <v>264</v>
      </c>
      <c r="B1876" s="63">
        <v>323.82</v>
      </c>
      <c r="C1876" s="219">
        <v>44932</v>
      </c>
      <c r="D1876" s="49">
        <v>44932.599305555559</v>
      </c>
      <c r="E1876" s="219">
        <v>44938</v>
      </c>
      <c r="F1876" s="273">
        <f t="shared" si="147"/>
        <v>0.79965277777955635</v>
      </c>
      <c r="G1876" s="273">
        <f t="shared" si="148"/>
        <v>5.4006944444408873</v>
      </c>
      <c r="H1876" s="273">
        <f t="shared" si="145"/>
        <v>6.2003472222204437</v>
      </c>
      <c r="I1876" s="77">
        <f t="shared" si="149"/>
        <v>3.0206176998835566E-5</v>
      </c>
      <c r="J1876" s="229">
        <f t="shared" si="146"/>
        <v>1.8728878564862916E-4</v>
      </c>
    </row>
    <row r="1877" spans="1:10">
      <c r="A1877" s="30" t="s">
        <v>264</v>
      </c>
      <c r="B1877" s="63">
        <v>188.43</v>
      </c>
      <c r="C1877" s="219">
        <v>44927</v>
      </c>
      <c r="D1877" s="49">
        <v>44927.538194444445</v>
      </c>
      <c r="E1877" s="219">
        <v>44938</v>
      </c>
      <c r="F1877" s="273">
        <f t="shared" si="147"/>
        <v>0.76909722222262644</v>
      </c>
      <c r="G1877" s="273">
        <f t="shared" si="148"/>
        <v>10.461805555554747</v>
      </c>
      <c r="H1877" s="273">
        <f t="shared" si="145"/>
        <v>11.230902777777374</v>
      </c>
      <c r="I1877" s="77">
        <f t="shared" si="149"/>
        <v>1.7576894360726905E-5</v>
      </c>
      <c r="J1877" s="229">
        <f t="shared" si="146"/>
        <v>1.9740439170058726E-4</v>
      </c>
    </row>
    <row r="1878" spans="1:10">
      <c r="A1878" s="30" t="s">
        <v>264</v>
      </c>
      <c r="B1878" s="63">
        <v>23653.4</v>
      </c>
      <c r="C1878" s="219">
        <v>44928</v>
      </c>
      <c r="D1878" s="49">
        <v>44928.605555555558</v>
      </c>
      <c r="E1878" s="219">
        <v>44938</v>
      </c>
      <c r="F1878" s="273">
        <f t="shared" si="147"/>
        <v>0.80277777777882875</v>
      </c>
      <c r="G1878" s="273">
        <f t="shared" si="148"/>
        <v>9.3944444444423425</v>
      </c>
      <c r="H1878" s="273">
        <f t="shared" si="145"/>
        <v>10.197222222221171</v>
      </c>
      <c r="I1878" s="77">
        <f t="shared" si="149"/>
        <v>2.2064072232235725E-3</v>
      </c>
      <c r="J1878" s="229">
        <f t="shared" si="146"/>
        <v>2.2499224767924722E-2</v>
      </c>
    </row>
    <row r="1879" spans="1:10">
      <c r="A1879" s="30" t="s">
        <v>264</v>
      </c>
      <c r="B1879" s="63">
        <v>325.12</v>
      </c>
      <c r="C1879" s="219">
        <v>44928</v>
      </c>
      <c r="D1879" s="49">
        <v>44928.605555555558</v>
      </c>
      <c r="E1879" s="219">
        <v>44938</v>
      </c>
      <c r="F1879" s="273">
        <f t="shared" si="147"/>
        <v>0.80277777777882875</v>
      </c>
      <c r="G1879" s="273">
        <f t="shared" si="148"/>
        <v>9.3944444444423425</v>
      </c>
      <c r="H1879" s="273">
        <f t="shared" si="145"/>
        <v>10.197222222221171</v>
      </c>
      <c r="I1879" s="77">
        <f t="shared" si="149"/>
        <v>3.0327441992036994E-5</v>
      </c>
      <c r="J1879" s="229">
        <f t="shared" si="146"/>
        <v>3.0925566542432315E-4</v>
      </c>
    </row>
    <row r="1880" spans="1:10">
      <c r="A1880" s="30" t="s">
        <v>264</v>
      </c>
      <c r="B1880" s="63">
        <v>188.43</v>
      </c>
      <c r="C1880" s="219">
        <v>44930</v>
      </c>
      <c r="D1880" s="49">
        <v>44930.565972222219</v>
      </c>
      <c r="E1880" s="219">
        <v>44938</v>
      </c>
      <c r="F1880" s="273">
        <f t="shared" si="147"/>
        <v>0.78298611110949423</v>
      </c>
      <c r="G1880" s="273">
        <f t="shared" si="148"/>
        <v>7.4340277777810115</v>
      </c>
      <c r="H1880" s="273">
        <f t="shared" si="145"/>
        <v>8.2170138888905058</v>
      </c>
      <c r="I1880" s="77">
        <f t="shared" si="149"/>
        <v>1.7576894360726905E-5</v>
      </c>
      <c r="J1880" s="229">
        <f t="shared" si="146"/>
        <v>1.444295850856542E-4</v>
      </c>
    </row>
    <row r="1881" spans="1:10">
      <c r="A1881" s="30" t="s">
        <v>264</v>
      </c>
      <c r="B1881" s="63">
        <v>118.15</v>
      </c>
      <c r="C1881" s="219">
        <v>44931</v>
      </c>
      <c r="D1881" s="49">
        <v>44932.61041666667</v>
      </c>
      <c r="E1881" s="219">
        <v>44938</v>
      </c>
      <c r="F1881" s="273">
        <f t="shared" si="147"/>
        <v>1.3052083333350311</v>
      </c>
      <c r="G1881" s="273">
        <f t="shared" si="148"/>
        <v>5.3895833333299379</v>
      </c>
      <c r="H1881" s="273">
        <f t="shared" si="145"/>
        <v>6.6947916666649689</v>
      </c>
      <c r="I1881" s="77">
        <f t="shared" si="149"/>
        <v>1.1021122266729734E-5</v>
      </c>
      <c r="J1881" s="229">
        <f t="shared" si="146"/>
        <v>7.3784117508597955E-5</v>
      </c>
    </row>
    <row r="1882" spans="1:10">
      <c r="A1882" s="30" t="s">
        <v>264</v>
      </c>
      <c r="B1882" s="63">
        <v>30.16</v>
      </c>
      <c r="C1882" s="219">
        <v>44928</v>
      </c>
      <c r="D1882" s="49">
        <v>44928.606944444444</v>
      </c>
      <c r="E1882" s="219">
        <v>44938</v>
      </c>
      <c r="F1882" s="273">
        <f t="shared" si="147"/>
        <v>0.80347222222189885</v>
      </c>
      <c r="G1882" s="273">
        <f t="shared" si="148"/>
        <v>9.3930555555562023</v>
      </c>
      <c r="H1882" s="273">
        <f t="shared" si="145"/>
        <v>10.196527777778101</v>
      </c>
      <c r="I1882" s="77">
        <f t="shared" si="149"/>
        <v>2.8133478422731168E-6</v>
      </c>
      <c r="J1882" s="229">
        <f t="shared" si="146"/>
        <v>2.8686379422289919E-5</v>
      </c>
    </row>
    <row r="1883" spans="1:10">
      <c r="A1883" s="30" t="s">
        <v>264</v>
      </c>
      <c r="B1883" s="63">
        <v>7.56</v>
      </c>
      <c r="C1883" s="219">
        <v>44932</v>
      </c>
      <c r="D1883" s="49">
        <v>44932.611111111109</v>
      </c>
      <c r="E1883" s="219">
        <v>44938</v>
      </c>
      <c r="F1883" s="273">
        <f t="shared" si="147"/>
        <v>0.80555555555474712</v>
      </c>
      <c r="G1883" s="273">
        <f t="shared" si="148"/>
        <v>5.3888888888905058</v>
      </c>
      <c r="H1883" s="273">
        <f t="shared" si="145"/>
        <v>6.1944444444452529</v>
      </c>
      <c r="I1883" s="77">
        <f t="shared" si="149"/>
        <v>7.0520257584830113E-7</v>
      </c>
      <c r="J1883" s="229">
        <f t="shared" si="146"/>
        <v>4.3683381781719913E-6</v>
      </c>
    </row>
    <row r="1884" spans="1:10">
      <c r="A1884" s="30" t="s">
        <v>264</v>
      </c>
      <c r="B1884" s="63">
        <v>16.14</v>
      </c>
      <c r="C1884" s="219">
        <v>44928</v>
      </c>
      <c r="D1884" s="49">
        <v>44928.607638888891</v>
      </c>
      <c r="E1884" s="219">
        <v>44938</v>
      </c>
      <c r="F1884" s="273">
        <f t="shared" si="147"/>
        <v>0.80381944444525288</v>
      </c>
      <c r="G1884" s="273">
        <f t="shared" si="148"/>
        <v>9.3923611111094942</v>
      </c>
      <c r="H1884" s="273">
        <f t="shared" si="145"/>
        <v>10.196180555554747</v>
      </c>
      <c r="I1884" s="77">
        <f t="shared" si="149"/>
        <v>1.5055515309777225E-6</v>
      </c>
      <c r="J1884" s="229">
        <f t="shared" si="146"/>
        <v>1.5350875245540734E-5</v>
      </c>
    </row>
    <row r="1885" spans="1:10">
      <c r="A1885" s="30" t="s">
        <v>264</v>
      </c>
      <c r="B1885" s="63">
        <v>188.53</v>
      </c>
      <c r="C1885" s="219">
        <v>44928</v>
      </c>
      <c r="D1885" s="49">
        <v>44928.607638888891</v>
      </c>
      <c r="E1885" s="219">
        <v>44938</v>
      </c>
      <c r="F1885" s="273">
        <f t="shared" si="147"/>
        <v>0.80381944444525288</v>
      </c>
      <c r="G1885" s="273">
        <f t="shared" si="148"/>
        <v>9.3923611111094942</v>
      </c>
      <c r="H1885" s="273">
        <f t="shared" si="145"/>
        <v>10.196180555554747</v>
      </c>
      <c r="I1885" s="77">
        <f t="shared" si="149"/>
        <v>1.7586222437127014E-5</v>
      </c>
      <c r="J1885" s="229">
        <f t="shared" si="146"/>
        <v>1.7931229925909506E-4</v>
      </c>
    </row>
    <row r="1886" spans="1:10">
      <c r="A1886" s="30" t="s">
        <v>264</v>
      </c>
      <c r="B1886" s="63">
        <v>29.41</v>
      </c>
      <c r="C1886" s="219">
        <v>44928</v>
      </c>
      <c r="D1886" s="49">
        <v>44928.607638888891</v>
      </c>
      <c r="E1886" s="219">
        <v>44938</v>
      </c>
      <c r="F1886" s="273">
        <f t="shared" si="147"/>
        <v>0.80381944444525288</v>
      </c>
      <c r="G1886" s="273">
        <f t="shared" si="148"/>
        <v>9.3923611111094942</v>
      </c>
      <c r="H1886" s="273">
        <f t="shared" si="145"/>
        <v>10.196180555554747</v>
      </c>
      <c r="I1886" s="77">
        <f t="shared" si="149"/>
        <v>2.7433872692722933E-6</v>
      </c>
      <c r="J1886" s="229">
        <f t="shared" si="146"/>
        <v>2.7972071931310591E-5</v>
      </c>
    </row>
    <row r="1887" spans="1:10">
      <c r="A1887" s="30" t="s">
        <v>264</v>
      </c>
      <c r="B1887" s="63">
        <v>23048.39</v>
      </c>
      <c r="C1887" s="219">
        <v>44928</v>
      </c>
      <c r="D1887" s="49">
        <v>44928.60833333333</v>
      </c>
      <c r="E1887" s="219">
        <v>44938</v>
      </c>
      <c r="F1887" s="273">
        <f t="shared" si="147"/>
        <v>0.80416666666496894</v>
      </c>
      <c r="G1887" s="273">
        <f t="shared" si="148"/>
        <v>9.3916666666700621</v>
      </c>
      <c r="H1887" s="273">
        <f t="shared" si="145"/>
        <v>10.195833333335031</v>
      </c>
      <c r="I1887" s="77">
        <f t="shared" si="149"/>
        <v>2.149971428195268E-3</v>
      </c>
      <c r="J1887" s="229">
        <f t="shared" si="146"/>
        <v>2.1920750353311237E-2</v>
      </c>
    </row>
    <row r="1888" spans="1:10">
      <c r="A1888" s="30" t="s">
        <v>264</v>
      </c>
      <c r="B1888" s="63">
        <v>16.14</v>
      </c>
      <c r="C1888" s="219">
        <v>44928</v>
      </c>
      <c r="D1888" s="49">
        <v>44928.60833333333</v>
      </c>
      <c r="E1888" s="219">
        <v>44938</v>
      </c>
      <c r="F1888" s="273">
        <f t="shared" si="147"/>
        <v>0.80416666666496894</v>
      </c>
      <c r="G1888" s="273">
        <f t="shared" si="148"/>
        <v>9.3916666666700621</v>
      </c>
      <c r="H1888" s="273">
        <f t="shared" si="145"/>
        <v>10.195833333335031</v>
      </c>
      <c r="I1888" s="77">
        <f t="shared" si="149"/>
        <v>1.5055515309777225E-6</v>
      </c>
      <c r="J1888" s="229">
        <f t="shared" si="146"/>
        <v>1.535035248459625E-5</v>
      </c>
    </row>
    <row r="1889" spans="1:10">
      <c r="A1889" s="30" t="s">
        <v>264</v>
      </c>
      <c r="B1889" s="63">
        <v>316.81</v>
      </c>
      <c r="C1889" s="219">
        <v>44928</v>
      </c>
      <c r="D1889" s="49">
        <v>44928.60833333333</v>
      </c>
      <c r="E1889" s="219">
        <v>44938</v>
      </c>
      <c r="F1889" s="273">
        <f t="shared" si="147"/>
        <v>0.80416666666496894</v>
      </c>
      <c r="G1889" s="273">
        <f t="shared" si="148"/>
        <v>9.3916666666700621</v>
      </c>
      <c r="H1889" s="273">
        <f t="shared" si="145"/>
        <v>10.195833333335031</v>
      </c>
      <c r="I1889" s="77">
        <f t="shared" si="149"/>
        <v>2.955227884318787E-5</v>
      </c>
      <c r="J1889" s="229">
        <f t="shared" si="146"/>
        <v>3.0131010970538649E-4</v>
      </c>
    </row>
    <row r="1890" spans="1:10">
      <c r="A1890" s="30" t="s">
        <v>264</v>
      </c>
      <c r="B1890" s="63">
        <v>188.45</v>
      </c>
      <c r="C1890" s="219">
        <v>44930</v>
      </c>
      <c r="D1890" s="49">
        <v>44930.568749999999</v>
      </c>
      <c r="E1890" s="219">
        <v>44938</v>
      </c>
      <c r="F1890" s="273">
        <f t="shared" si="147"/>
        <v>0.7843749999992724</v>
      </c>
      <c r="G1890" s="273">
        <f t="shared" si="148"/>
        <v>7.4312500000014552</v>
      </c>
      <c r="H1890" s="273">
        <f t="shared" si="145"/>
        <v>8.2156250000007276</v>
      </c>
      <c r="I1890" s="77">
        <f t="shared" si="149"/>
        <v>1.7578759976006923E-5</v>
      </c>
      <c r="J1890" s="229">
        <f t="shared" si="146"/>
        <v>1.4442049992789466E-4</v>
      </c>
    </row>
    <row r="1891" spans="1:10">
      <c r="A1891" s="30" t="s">
        <v>264</v>
      </c>
      <c r="B1891" s="63">
        <v>21991.51</v>
      </c>
      <c r="C1891" s="219">
        <v>44930</v>
      </c>
      <c r="D1891" s="49">
        <v>44930.570138888892</v>
      </c>
      <c r="E1891" s="219">
        <v>44938</v>
      </c>
      <c r="F1891" s="273">
        <f t="shared" si="147"/>
        <v>0.78506944444598048</v>
      </c>
      <c r="G1891" s="273">
        <f t="shared" si="148"/>
        <v>7.429861111108039</v>
      </c>
      <c r="H1891" s="273">
        <f t="shared" si="145"/>
        <v>8.2149305555540195</v>
      </c>
      <c r="I1891" s="77">
        <f t="shared" si="149"/>
        <v>2.0513848543377874E-3</v>
      </c>
      <c r="J1891" s="229">
        <f t="shared" si="146"/>
        <v>1.6851984121100221E-2</v>
      </c>
    </row>
    <row r="1892" spans="1:10">
      <c r="A1892" s="30" t="s">
        <v>264</v>
      </c>
      <c r="B1892" s="63">
        <v>16.34</v>
      </c>
      <c r="C1892" s="219">
        <v>44930</v>
      </c>
      <c r="D1892" s="49">
        <v>44930.570138888892</v>
      </c>
      <c r="E1892" s="219">
        <v>44938</v>
      </c>
      <c r="F1892" s="273">
        <f t="shared" si="147"/>
        <v>0.78506944444598048</v>
      </c>
      <c r="G1892" s="273">
        <f t="shared" si="148"/>
        <v>7.429861111108039</v>
      </c>
      <c r="H1892" s="273">
        <f t="shared" si="145"/>
        <v>8.2149305555540195</v>
      </c>
      <c r="I1892" s="77">
        <f t="shared" si="149"/>
        <v>1.5242076837779419E-6</v>
      </c>
      <c r="J1892" s="229">
        <f t="shared" si="146"/>
        <v>1.2521260274477634E-5</v>
      </c>
    </row>
    <row r="1893" spans="1:10">
      <c r="A1893" s="30" t="s">
        <v>264</v>
      </c>
      <c r="B1893" s="63">
        <v>7.64</v>
      </c>
      <c r="C1893" s="219">
        <v>44930</v>
      </c>
      <c r="D1893" s="49">
        <v>44930.570138888892</v>
      </c>
      <c r="E1893" s="219">
        <v>44938</v>
      </c>
      <c r="F1893" s="273">
        <f t="shared" si="147"/>
        <v>0.78506944444598048</v>
      </c>
      <c r="G1893" s="273">
        <f t="shared" si="148"/>
        <v>7.429861111108039</v>
      </c>
      <c r="H1893" s="273">
        <f t="shared" si="145"/>
        <v>8.2149305555540195</v>
      </c>
      <c r="I1893" s="77">
        <f t="shared" si="149"/>
        <v>7.1266503696838903E-7</v>
      </c>
      <c r="J1893" s="229">
        <f t="shared" si="146"/>
        <v>5.8544937880666542E-6</v>
      </c>
    </row>
    <row r="1894" spans="1:10">
      <c r="A1894" s="30" t="s">
        <v>264</v>
      </c>
      <c r="B1894" s="63">
        <v>29.29</v>
      </c>
      <c r="C1894" s="219">
        <v>44932</v>
      </c>
      <c r="D1894" s="49">
        <v>44932.613194444442</v>
      </c>
      <c r="E1894" s="219">
        <v>44938</v>
      </c>
      <c r="F1894" s="273">
        <f t="shared" si="147"/>
        <v>0.80659722222117125</v>
      </c>
      <c r="G1894" s="273">
        <f t="shared" si="148"/>
        <v>5.3868055555576575</v>
      </c>
      <c r="H1894" s="273">
        <f t="shared" si="145"/>
        <v>6.1934027777788287</v>
      </c>
      <c r="I1894" s="77">
        <f t="shared" si="149"/>
        <v>2.7321935775921618E-6</v>
      </c>
      <c r="J1894" s="229">
        <f t="shared" si="146"/>
        <v>1.6921575292888769E-5</v>
      </c>
    </row>
    <row r="1895" spans="1:10">
      <c r="A1895" s="30" t="s">
        <v>264</v>
      </c>
      <c r="B1895" s="63">
        <v>16.149999999999999</v>
      </c>
      <c r="C1895" s="219">
        <v>44930</v>
      </c>
      <c r="D1895" s="49">
        <v>44930.571527777778</v>
      </c>
      <c r="E1895" s="219">
        <v>44938</v>
      </c>
      <c r="F1895" s="273">
        <f t="shared" si="147"/>
        <v>0.78576388888905058</v>
      </c>
      <c r="G1895" s="273">
        <f t="shared" si="148"/>
        <v>7.4284722222218988</v>
      </c>
      <c r="H1895" s="273">
        <f t="shared" si="145"/>
        <v>8.2142361111109494</v>
      </c>
      <c r="I1895" s="77">
        <f t="shared" si="149"/>
        <v>1.5064843386177333E-6</v>
      </c>
      <c r="J1895" s="229">
        <f t="shared" si="146"/>
        <v>1.237461805509688E-5</v>
      </c>
    </row>
    <row r="1896" spans="1:10">
      <c r="A1896" s="30" t="s">
        <v>264</v>
      </c>
      <c r="B1896" s="63">
        <v>187.73</v>
      </c>
      <c r="C1896" s="219">
        <v>44931</v>
      </c>
      <c r="D1896" s="49">
        <v>44931.588194444441</v>
      </c>
      <c r="E1896" s="219">
        <v>44938</v>
      </c>
      <c r="F1896" s="273">
        <f t="shared" si="147"/>
        <v>0.79409722222044365</v>
      </c>
      <c r="G1896" s="273">
        <f t="shared" si="148"/>
        <v>6.4118055555591127</v>
      </c>
      <c r="H1896" s="273">
        <f t="shared" si="145"/>
        <v>7.2059027777795563</v>
      </c>
      <c r="I1896" s="77">
        <f t="shared" si="149"/>
        <v>1.7511597825926135E-5</v>
      </c>
      <c r="J1896" s="229">
        <f t="shared" si="146"/>
        <v>1.2618687141719958E-4</v>
      </c>
    </row>
    <row r="1897" spans="1:10">
      <c r="A1897" s="30" t="s">
        <v>264</v>
      </c>
      <c r="B1897" s="63">
        <v>29.29</v>
      </c>
      <c r="C1897" s="219">
        <v>44931</v>
      </c>
      <c r="D1897" s="49">
        <v>44931.588194444441</v>
      </c>
      <c r="E1897" s="219">
        <v>44938</v>
      </c>
      <c r="F1897" s="273">
        <f t="shared" si="147"/>
        <v>0.79409722222044365</v>
      </c>
      <c r="G1897" s="273">
        <f t="shared" si="148"/>
        <v>6.4118055555591127</v>
      </c>
      <c r="H1897" s="273">
        <f t="shared" si="145"/>
        <v>7.2059027777795563</v>
      </c>
      <c r="I1897" s="77">
        <f t="shared" si="149"/>
        <v>2.7321935775921618E-6</v>
      </c>
      <c r="J1897" s="229">
        <f t="shared" si="146"/>
        <v>1.9687921290202821E-5</v>
      </c>
    </row>
    <row r="1898" spans="1:10">
      <c r="A1898" s="30" t="s">
        <v>264</v>
      </c>
      <c r="B1898" s="63">
        <v>22043.83</v>
      </c>
      <c r="C1898" s="219">
        <v>44932</v>
      </c>
      <c r="D1898" s="49">
        <v>44932.614583333336</v>
      </c>
      <c r="E1898" s="219">
        <v>44938</v>
      </c>
      <c r="F1898" s="273">
        <f t="shared" si="147"/>
        <v>0.80729166666787933</v>
      </c>
      <c r="G1898" s="273">
        <f t="shared" si="148"/>
        <v>5.3854166666642413</v>
      </c>
      <c r="H1898" s="273">
        <f t="shared" si="145"/>
        <v>6.1927083333321207</v>
      </c>
      <c r="I1898" s="77">
        <f t="shared" si="149"/>
        <v>2.0562653039103251E-3</v>
      </c>
      <c r="J1898" s="229">
        <f t="shared" si="146"/>
        <v>1.2733851283067176E-2</v>
      </c>
    </row>
    <row r="1899" spans="1:10">
      <c r="A1899" s="30" t="s">
        <v>264</v>
      </c>
      <c r="B1899" s="63">
        <v>22029.23</v>
      </c>
      <c r="C1899" s="219">
        <v>44932</v>
      </c>
      <c r="D1899" s="49">
        <v>44932.614583333336</v>
      </c>
      <c r="E1899" s="219">
        <v>44938</v>
      </c>
      <c r="F1899" s="273">
        <f t="shared" si="147"/>
        <v>0.80729166666787933</v>
      </c>
      <c r="G1899" s="273">
        <f t="shared" si="148"/>
        <v>5.3854166666642413</v>
      </c>
      <c r="H1899" s="273">
        <f t="shared" si="145"/>
        <v>6.1927083333321207</v>
      </c>
      <c r="I1899" s="77">
        <f t="shared" si="149"/>
        <v>2.0549034047559088E-3</v>
      </c>
      <c r="J1899" s="229">
        <f t="shared" si="146"/>
        <v>1.2725417438824464E-2</v>
      </c>
    </row>
    <row r="1900" spans="1:10">
      <c r="A1900" s="30" t="s">
        <v>264</v>
      </c>
      <c r="B1900" s="63">
        <v>118.46</v>
      </c>
      <c r="C1900" s="219">
        <v>44930</v>
      </c>
      <c r="D1900" s="49">
        <v>44930.571527777778</v>
      </c>
      <c r="E1900" s="219">
        <v>44938</v>
      </c>
      <c r="F1900" s="273">
        <f t="shared" si="147"/>
        <v>0.78576388888905058</v>
      </c>
      <c r="G1900" s="273">
        <f t="shared" si="148"/>
        <v>7.4284722222218988</v>
      </c>
      <c r="H1900" s="273">
        <f t="shared" si="145"/>
        <v>8.2142361111109494</v>
      </c>
      <c r="I1900" s="77">
        <f t="shared" si="149"/>
        <v>1.1050039303570074E-5</v>
      </c>
      <c r="J1900" s="229">
        <f t="shared" si="146"/>
        <v>9.076763187658058E-5</v>
      </c>
    </row>
    <row r="1901" spans="1:10">
      <c r="A1901" s="30" t="s">
        <v>264</v>
      </c>
      <c r="B1901" s="63">
        <v>315.67</v>
      </c>
      <c r="C1901" s="219">
        <v>44932</v>
      </c>
      <c r="D1901" s="49">
        <v>44932.615277777775</v>
      </c>
      <c r="E1901" s="219">
        <v>44938</v>
      </c>
      <c r="F1901" s="273">
        <f t="shared" si="147"/>
        <v>0.80763888888759539</v>
      </c>
      <c r="G1901" s="273">
        <f t="shared" si="148"/>
        <v>5.3847222222248092</v>
      </c>
      <c r="H1901" s="273">
        <f t="shared" si="145"/>
        <v>6.1923611111124046</v>
      </c>
      <c r="I1901" s="77">
        <f t="shared" si="149"/>
        <v>2.9445938772226622E-5</v>
      </c>
      <c r="J1901" s="229">
        <f t="shared" si="146"/>
        <v>1.8233988613333308E-4</v>
      </c>
    </row>
    <row r="1902" spans="1:10">
      <c r="A1902" s="30" t="s">
        <v>264</v>
      </c>
      <c r="B1902" s="63">
        <v>118.62</v>
      </c>
      <c r="C1902" s="219">
        <v>44929</v>
      </c>
      <c r="D1902" s="49">
        <v>44929.456944444442</v>
      </c>
      <c r="E1902" s="219">
        <v>44938</v>
      </c>
      <c r="F1902" s="273">
        <f t="shared" si="147"/>
        <v>0.72847222222117125</v>
      </c>
      <c r="G1902" s="273">
        <f t="shared" si="148"/>
        <v>8.5430555555576575</v>
      </c>
      <c r="H1902" s="273">
        <f t="shared" si="145"/>
        <v>9.2715277777788287</v>
      </c>
      <c r="I1902" s="77">
        <f t="shared" si="149"/>
        <v>1.1064964225810251E-5</v>
      </c>
      <c r="J1902" s="229">
        <f t="shared" si="146"/>
        <v>1.0258912317972875E-4</v>
      </c>
    </row>
    <row r="1903" spans="1:10">
      <c r="A1903" s="30" t="s">
        <v>264</v>
      </c>
      <c r="B1903" s="63">
        <v>29.41</v>
      </c>
      <c r="C1903" s="219">
        <v>44929</v>
      </c>
      <c r="D1903" s="49">
        <v>44929.456944444442</v>
      </c>
      <c r="E1903" s="219">
        <v>44938</v>
      </c>
      <c r="F1903" s="273">
        <f t="shared" si="147"/>
        <v>0.72847222222117125</v>
      </c>
      <c r="G1903" s="273">
        <f t="shared" si="148"/>
        <v>8.5430555555576575</v>
      </c>
      <c r="H1903" s="273">
        <f t="shared" si="145"/>
        <v>9.2715277777788287</v>
      </c>
      <c r="I1903" s="77">
        <f t="shared" si="149"/>
        <v>2.7433872692722933E-6</v>
      </c>
      <c r="J1903" s="229">
        <f t="shared" si="146"/>
        <v>2.5435391272262873E-5</v>
      </c>
    </row>
    <row r="1904" spans="1:10">
      <c r="A1904" s="30" t="s">
        <v>264</v>
      </c>
      <c r="B1904" s="63">
        <v>29.43</v>
      </c>
      <c r="C1904" s="219">
        <v>44930</v>
      </c>
      <c r="D1904" s="49">
        <v>44930.572222222225</v>
      </c>
      <c r="E1904" s="219">
        <v>44938</v>
      </c>
      <c r="F1904" s="273">
        <f t="shared" si="147"/>
        <v>0.78611111111240461</v>
      </c>
      <c r="G1904" s="273">
        <f t="shared" si="148"/>
        <v>7.4277777777751908</v>
      </c>
      <c r="H1904" s="273">
        <f t="shared" si="145"/>
        <v>8.2138888888875954</v>
      </c>
      <c r="I1904" s="77">
        <f t="shared" si="149"/>
        <v>2.7452528845523154E-6</v>
      </c>
      <c r="J1904" s="229">
        <f t="shared" si="146"/>
        <v>2.2549202165610885E-5</v>
      </c>
    </row>
    <row r="1905" spans="1:10">
      <c r="A1905" s="30" t="s">
        <v>264</v>
      </c>
      <c r="B1905" s="63">
        <v>7.56</v>
      </c>
      <c r="C1905" s="219">
        <v>44932</v>
      </c>
      <c r="D1905" s="49">
        <v>44932.615972222222</v>
      </c>
      <c r="E1905" s="219">
        <v>44938</v>
      </c>
      <c r="F1905" s="273">
        <f t="shared" si="147"/>
        <v>0.80798611111094942</v>
      </c>
      <c r="G1905" s="273">
        <f t="shared" si="148"/>
        <v>5.3840277777781012</v>
      </c>
      <c r="H1905" s="273">
        <f t="shared" si="145"/>
        <v>6.1920138888890506</v>
      </c>
      <c r="I1905" s="77">
        <f t="shared" si="149"/>
        <v>7.0520257584830113E-7</v>
      </c>
      <c r="J1905" s="229">
        <f t="shared" si="146"/>
        <v>4.3666241441330148E-6</v>
      </c>
    </row>
    <row r="1906" spans="1:10">
      <c r="A1906" s="30" t="s">
        <v>264</v>
      </c>
      <c r="B1906" s="63">
        <v>118.93</v>
      </c>
      <c r="C1906" s="219">
        <v>44932</v>
      </c>
      <c r="D1906" s="49">
        <v>44932.615972222222</v>
      </c>
      <c r="E1906" s="219">
        <v>44938</v>
      </c>
      <c r="F1906" s="273">
        <f t="shared" si="147"/>
        <v>0.80798611111094942</v>
      </c>
      <c r="G1906" s="273">
        <f t="shared" si="148"/>
        <v>5.3840277777781012</v>
      </c>
      <c r="H1906" s="273">
        <f t="shared" si="145"/>
        <v>6.1920138888890506</v>
      </c>
      <c r="I1906" s="77">
        <f t="shared" si="149"/>
        <v>1.1093881262650591E-5</v>
      </c>
      <c r="J1906" s="229">
        <f t="shared" si="146"/>
        <v>6.869346686001846E-5</v>
      </c>
    </row>
    <row r="1907" spans="1:10">
      <c r="A1907" s="30" t="s">
        <v>264</v>
      </c>
      <c r="B1907" s="63">
        <v>16.489999999999998</v>
      </c>
      <c r="C1907" s="219">
        <v>44932</v>
      </c>
      <c r="D1907" s="49">
        <v>44932.616666666669</v>
      </c>
      <c r="E1907" s="219">
        <v>44938</v>
      </c>
      <c r="F1907" s="273">
        <f t="shared" si="147"/>
        <v>0.80833333333430346</v>
      </c>
      <c r="G1907" s="273">
        <f t="shared" si="148"/>
        <v>5.3833333333313931</v>
      </c>
      <c r="H1907" s="273">
        <f t="shared" si="145"/>
        <v>6.1916666666656965</v>
      </c>
      <c r="I1907" s="77">
        <f t="shared" si="149"/>
        <v>1.5381997983781065E-6</v>
      </c>
      <c r="J1907" s="229">
        <f t="shared" si="146"/>
        <v>9.5240204182896166E-6</v>
      </c>
    </row>
    <row r="1908" spans="1:10">
      <c r="A1908" s="30" t="s">
        <v>264</v>
      </c>
      <c r="B1908" s="63">
        <v>121.22</v>
      </c>
      <c r="C1908" s="219">
        <v>44932</v>
      </c>
      <c r="D1908" s="49">
        <v>44932.616666666669</v>
      </c>
      <c r="E1908" s="219">
        <v>44938</v>
      </c>
      <c r="F1908" s="273">
        <f t="shared" si="147"/>
        <v>0.80833333333430346</v>
      </c>
      <c r="G1908" s="273">
        <f t="shared" si="148"/>
        <v>5.3833333333313931</v>
      </c>
      <c r="H1908" s="273">
        <f t="shared" si="145"/>
        <v>6.1916666666656965</v>
      </c>
      <c r="I1908" s="77">
        <f t="shared" si="149"/>
        <v>1.1307494212213105E-5</v>
      </c>
      <c r="J1908" s="229">
        <f t="shared" si="146"/>
        <v>7.0012234997275172E-5</v>
      </c>
    </row>
    <row r="1909" spans="1:10">
      <c r="A1909" s="30" t="s">
        <v>264</v>
      </c>
      <c r="B1909" s="63">
        <v>30.05</v>
      </c>
      <c r="C1909" s="219">
        <v>44932</v>
      </c>
      <c r="D1909" s="49">
        <v>44932.616666666669</v>
      </c>
      <c r="E1909" s="219">
        <v>44938</v>
      </c>
      <c r="F1909" s="273">
        <f t="shared" si="147"/>
        <v>0.80833333333430346</v>
      </c>
      <c r="G1909" s="273">
        <f t="shared" si="148"/>
        <v>5.3833333333313931</v>
      </c>
      <c r="H1909" s="273">
        <f t="shared" si="145"/>
        <v>6.1916666666656965</v>
      </c>
      <c r="I1909" s="77">
        <f t="shared" si="149"/>
        <v>2.8030869582329961E-6</v>
      </c>
      <c r="J1909" s="229">
        <f t="shared" si="146"/>
        <v>1.7355780083056581E-5</v>
      </c>
    </row>
    <row r="1910" spans="1:10">
      <c r="A1910" s="30" t="s">
        <v>264</v>
      </c>
      <c r="B1910" s="63">
        <v>316.43</v>
      </c>
      <c r="C1910" s="219">
        <v>44929</v>
      </c>
      <c r="D1910" s="49">
        <v>44929.458333333336</v>
      </c>
      <c r="E1910" s="219">
        <v>44938</v>
      </c>
      <c r="F1910" s="273">
        <f t="shared" si="147"/>
        <v>0.72916666666787933</v>
      </c>
      <c r="G1910" s="273">
        <f t="shared" si="148"/>
        <v>8.5416666666642413</v>
      </c>
      <c r="H1910" s="273">
        <f t="shared" ref="H1910:H1973" si="150">SUM(F1910:G1910)</f>
        <v>9.2708333333321207</v>
      </c>
      <c r="I1910" s="77">
        <f t="shared" si="149"/>
        <v>2.9516832152867454E-5</v>
      </c>
      <c r="J1910" s="229">
        <f t="shared" ref="J1910:J1973" si="151">+H1910*I1910</f>
        <v>2.7364563141717287E-4</v>
      </c>
    </row>
    <row r="1911" spans="1:10">
      <c r="A1911" s="30" t="s">
        <v>264</v>
      </c>
      <c r="B1911" s="63">
        <v>118.51</v>
      </c>
      <c r="C1911" s="219">
        <v>44930</v>
      </c>
      <c r="D1911" s="49">
        <v>44930.573611111111</v>
      </c>
      <c r="E1911" s="219">
        <v>44938</v>
      </c>
      <c r="F1911" s="273">
        <f t="shared" ref="F1911:F1974" si="152">(D1911-C1911+1)/2</f>
        <v>0.78680555555547471</v>
      </c>
      <c r="G1911" s="273">
        <f t="shared" ref="G1911:G1974" si="153">E1911-D1911</f>
        <v>7.4263888888890506</v>
      </c>
      <c r="H1911" s="273">
        <f t="shared" si="150"/>
        <v>8.2131944444445253</v>
      </c>
      <c r="I1911" s="77">
        <f t="shared" si="149"/>
        <v>1.105470334177013E-5</v>
      </c>
      <c r="J1911" s="229">
        <f t="shared" si="151"/>
        <v>9.0794428071608757E-5</v>
      </c>
    </row>
    <row r="1912" spans="1:10">
      <c r="A1912" s="30" t="s">
        <v>264</v>
      </c>
      <c r="B1912" s="63">
        <v>16.149999999999999</v>
      </c>
      <c r="C1912" s="219">
        <v>44932</v>
      </c>
      <c r="D1912" s="49">
        <v>44932.617361111108</v>
      </c>
      <c r="E1912" s="219">
        <v>44938</v>
      </c>
      <c r="F1912" s="273">
        <f t="shared" si="152"/>
        <v>0.80868055555401952</v>
      </c>
      <c r="G1912" s="273">
        <f t="shared" si="153"/>
        <v>5.382638888891961</v>
      </c>
      <c r="H1912" s="273">
        <f t="shared" si="150"/>
        <v>6.1913194444459805</v>
      </c>
      <c r="I1912" s="77">
        <f t="shared" si="149"/>
        <v>1.5064843386177333E-6</v>
      </c>
      <c r="J1912" s="229">
        <f t="shared" si="151"/>
        <v>9.3271257784373148E-6</v>
      </c>
    </row>
    <row r="1913" spans="1:10">
      <c r="A1913" s="30" t="s">
        <v>264</v>
      </c>
      <c r="B1913" s="63">
        <v>30.19</v>
      </c>
      <c r="C1913" s="219">
        <v>44929</v>
      </c>
      <c r="D1913" s="49">
        <v>44929.459027777775</v>
      </c>
      <c r="E1913" s="219">
        <v>44938</v>
      </c>
      <c r="F1913" s="273">
        <f t="shared" si="152"/>
        <v>0.72951388888759539</v>
      </c>
      <c r="G1913" s="273">
        <f t="shared" si="153"/>
        <v>8.5409722222248092</v>
      </c>
      <c r="H1913" s="273">
        <f t="shared" si="150"/>
        <v>9.2704861111124046</v>
      </c>
      <c r="I1913" s="77">
        <f t="shared" si="149"/>
        <v>2.8161462651931498E-6</v>
      </c>
      <c r="J1913" s="229">
        <f t="shared" si="151"/>
        <v>2.6107044838334166E-5</v>
      </c>
    </row>
    <row r="1914" spans="1:10">
      <c r="A1914" s="30" t="s">
        <v>264</v>
      </c>
      <c r="B1914" s="63">
        <v>188.73</v>
      </c>
      <c r="C1914" s="219">
        <v>44930</v>
      </c>
      <c r="D1914" s="49">
        <v>44930.574999999997</v>
      </c>
      <c r="E1914" s="219">
        <v>44938</v>
      </c>
      <c r="F1914" s="273">
        <f t="shared" si="152"/>
        <v>0.78749999999854481</v>
      </c>
      <c r="G1914" s="273">
        <f t="shared" si="153"/>
        <v>7.4250000000029104</v>
      </c>
      <c r="H1914" s="273">
        <f t="shared" si="150"/>
        <v>8.2125000000014552</v>
      </c>
      <c r="I1914" s="77">
        <f t="shared" si="149"/>
        <v>1.7604878589927231E-5</v>
      </c>
      <c r="J1914" s="229">
        <f t="shared" si="151"/>
        <v>1.4458006541980301E-4</v>
      </c>
    </row>
    <row r="1915" spans="1:10">
      <c r="A1915" s="30" t="s">
        <v>264</v>
      </c>
      <c r="B1915" s="63">
        <v>16.07</v>
      </c>
      <c r="C1915" s="219">
        <v>44931</v>
      </c>
      <c r="D1915" s="49">
        <v>44931.590277777781</v>
      </c>
      <c r="E1915" s="219">
        <v>44938</v>
      </c>
      <c r="F1915" s="273">
        <f t="shared" si="152"/>
        <v>0.79513888889050577</v>
      </c>
      <c r="G1915" s="273">
        <f t="shared" si="153"/>
        <v>6.4097222222189885</v>
      </c>
      <c r="H1915" s="273">
        <f t="shared" si="150"/>
        <v>7.2048611111094942</v>
      </c>
      <c r="I1915" s="77">
        <f t="shared" si="149"/>
        <v>1.4990218774976456E-6</v>
      </c>
      <c r="J1915" s="229">
        <f t="shared" si="151"/>
        <v>1.0800244429885127E-5</v>
      </c>
    </row>
    <row r="1916" spans="1:10">
      <c r="A1916" s="30" t="s">
        <v>264</v>
      </c>
      <c r="B1916" s="63">
        <v>7.51</v>
      </c>
      <c r="C1916" s="219">
        <v>44931</v>
      </c>
      <c r="D1916" s="49">
        <v>44931.590277777781</v>
      </c>
      <c r="E1916" s="219">
        <v>44938</v>
      </c>
      <c r="F1916" s="273">
        <f t="shared" si="152"/>
        <v>0.79513888889050577</v>
      </c>
      <c r="G1916" s="273">
        <f t="shared" si="153"/>
        <v>6.4097222222189885</v>
      </c>
      <c r="H1916" s="273">
        <f t="shared" si="150"/>
        <v>7.2048611111094942</v>
      </c>
      <c r="I1916" s="77">
        <f t="shared" si="149"/>
        <v>7.0053853764824632E-7</v>
      </c>
      <c r="J1916" s="229">
        <f t="shared" si="151"/>
        <v>5.0472828667353646E-6</v>
      </c>
    </row>
    <row r="1917" spans="1:10">
      <c r="A1917" s="30" t="s">
        <v>264</v>
      </c>
      <c r="B1917" s="63">
        <v>29.37</v>
      </c>
      <c r="C1917" s="219">
        <v>44929</v>
      </c>
      <c r="D1917" s="49">
        <v>44929.460416666669</v>
      </c>
      <c r="E1917" s="219">
        <v>44938</v>
      </c>
      <c r="F1917" s="273">
        <f t="shared" si="152"/>
        <v>0.73020833333430346</v>
      </c>
      <c r="G1917" s="273">
        <f t="shared" si="153"/>
        <v>8.5395833333313931</v>
      </c>
      <c r="H1917" s="273">
        <f t="shared" si="150"/>
        <v>9.2697916666656965</v>
      </c>
      <c r="I1917" s="77">
        <f t="shared" si="149"/>
        <v>2.7396560387122494E-6</v>
      </c>
      <c r="J1917" s="229">
        <f t="shared" si="151"/>
        <v>2.5396040717185163E-5</v>
      </c>
    </row>
    <row r="1918" spans="1:10">
      <c r="A1918" s="30" t="s">
        <v>264</v>
      </c>
      <c r="B1918" s="63">
        <v>7.54</v>
      </c>
      <c r="C1918" s="219">
        <v>44930</v>
      </c>
      <c r="D1918" s="49">
        <v>44930.57708333333</v>
      </c>
      <c r="E1918" s="219">
        <v>44938</v>
      </c>
      <c r="F1918" s="273">
        <f t="shared" si="152"/>
        <v>0.78854166666496894</v>
      </c>
      <c r="G1918" s="273">
        <f t="shared" si="153"/>
        <v>7.4229166666700621</v>
      </c>
      <c r="H1918" s="273">
        <f t="shared" si="150"/>
        <v>8.2114583333350311</v>
      </c>
      <c r="I1918" s="77">
        <f t="shared" si="149"/>
        <v>7.033369605682792E-7</v>
      </c>
      <c r="J1918" s="229">
        <f t="shared" si="151"/>
        <v>5.7754221460009286E-6</v>
      </c>
    </row>
    <row r="1919" spans="1:10">
      <c r="A1919" s="30" t="s">
        <v>264</v>
      </c>
      <c r="B1919" s="63">
        <v>316.51</v>
      </c>
      <c r="C1919" s="219">
        <v>44930</v>
      </c>
      <c r="D1919" s="49">
        <v>44930.57708333333</v>
      </c>
      <c r="E1919" s="219">
        <v>44938</v>
      </c>
      <c r="F1919" s="273">
        <f t="shared" si="152"/>
        <v>0.78854166666496894</v>
      </c>
      <c r="G1919" s="273">
        <f t="shared" si="153"/>
        <v>7.4229166666700621</v>
      </c>
      <c r="H1919" s="273">
        <f t="shared" si="150"/>
        <v>8.2114583333350311</v>
      </c>
      <c r="I1919" s="77">
        <f t="shared" si="149"/>
        <v>2.9524294613987541E-5</v>
      </c>
      <c r="J1919" s="229">
        <f t="shared" si="151"/>
        <v>2.4243751504386657E-4</v>
      </c>
    </row>
    <row r="1920" spans="1:10">
      <c r="A1920" s="30" t="s">
        <v>264</v>
      </c>
      <c r="B1920" s="63">
        <v>21612.720000000001</v>
      </c>
      <c r="C1920" s="219">
        <v>44931</v>
      </c>
      <c r="D1920" s="49">
        <v>44931.591666666667</v>
      </c>
      <c r="E1920" s="219">
        <v>44938</v>
      </c>
      <c r="F1920" s="273">
        <f t="shared" si="152"/>
        <v>0.79583333333357587</v>
      </c>
      <c r="G1920" s="273">
        <f t="shared" si="153"/>
        <v>6.4083333333328483</v>
      </c>
      <c r="H1920" s="273">
        <f t="shared" si="150"/>
        <v>7.2041666666664241</v>
      </c>
      <c r="I1920" s="77">
        <f t="shared" si="149"/>
        <v>2.0160510337418119E-3</v>
      </c>
      <c r="J1920" s="229">
        <f t="shared" si="151"/>
        <v>1.4523967655581147E-2</v>
      </c>
    </row>
    <row r="1921" spans="1:10">
      <c r="A1921" s="30" t="s">
        <v>264</v>
      </c>
      <c r="B1921" s="63">
        <v>7.72</v>
      </c>
      <c r="C1921" s="219">
        <v>44931</v>
      </c>
      <c r="D1921" s="49">
        <v>44931.591666666667</v>
      </c>
      <c r="E1921" s="219">
        <v>44938</v>
      </c>
      <c r="F1921" s="273">
        <f t="shared" si="152"/>
        <v>0.79583333333357587</v>
      </c>
      <c r="G1921" s="273">
        <f t="shared" si="153"/>
        <v>6.4083333333328483</v>
      </c>
      <c r="H1921" s="273">
        <f t="shared" si="150"/>
        <v>7.2041666666664241</v>
      </c>
      <c r="I1921" s="77">
        <f t="shared" si="149"/>
        <v>7.2012749808847683E-7</v>
      </c>
      <c r="J1921" s="229">
        <f t="shared" si="151"/>
        <v>5.1879185174788939E-6</v>
      </c>
    </row>
    <row r="1922" spans="1:10">
      <c r="A1922" s="30" t="s">
        <v>264</v>
      </c>
      <c r="B1922" s="63">
        <v>121.4</v>
      </c>
      <c r="C1922" s="219">
        <v>44931</v>
      </c>
      <c r="D1922" s="49">
        <v>44931.591666666667</v>
      </c>
      <c r="E1922" s="219">
        <v>44938</v>
      </c>
      <c r="F1922" s="273">
        <f t="shared" si="152"/>
        <v>0.79583333333357587</v>
      </c>
      <c r="G1922" s="273">
        <f t="shared" si="153"/>
        <v>6.4083333333328483</v>
      </c>
      <c r="H1922" s="273">
        <f t="shared" si="150"/>
        <v>7.2041666666664241</v>
      </c>
      <c r="I1922" s="77">
        <f t="shared" si="149"/>
        <v>1.1324284749733302E-5</v>
      </c>
      <c r="J1922" s="229">
        <f t="shared" si="151"/>
        <v>8.1582034717867584E-5</v>
      </c>
    </row>
    <row r="1923" spans="1:10">
      <c r="A1923" s="30" t="s">
        <v>264</v>
      </c>
      <c r="B1923" s="63">
        <v>30.1</v>
      </c>
      <c r="C1923" s="219">
        <v>44931</v>
      </c>
      <c r="D1923" s="49">
        <v>44931.591666666667</v>
      </c>
      <c r="E1923" s="219">
        <v>44938</v>
      </c>
      <c r="F1923" s="273">
        <f t="shared" si="152"/>
        <v>0.79583333333357587</v>
      </c>
      <c r="G1923" s="273">
        <f t="shared" si="153"/>
        <v>6.4083333333328483</v>
      </c>
      <c r="H1923" s="273">
        <f t="shared" si="150"/>
        <v>7.2041666666664241</v>
      </c>
      <c r="I1923" s="77">
        <f t="shared" si="149"/>
        <v>2.8077509964330513E-6</v>
      </c>
      <c r="J1923" s="229">
        <f t="shared" si="151"/>
        <v>2.0227506136802427E-5</v>
      </c>
    </row>
    <row r="1924" spans="1:10">
      <c r="A1924" s="30" t="s">
        <v>264</v>
      </c>
      <c r="B1924" s="63">
        <v>29.39</v>
      </c>
      <c r="C1924" s="219">
        <v>44930</v>
      </c>
      <c r="D1924" s="49">
        <v>44930.57708333333</v>
      </c>
      <c r="E1924" s="219">
        <v>44938</v>
      </c>
      <c r="F1924" s="273">
        <f t="shared" si="152"/>
        <v>0.78854166666496894</v>
      </c>
      <c r="G1924" s="273">
        <f t="shared" si="153"/>
        <v>7.4229166666700621</v>
      </c>
      <c r="H1924" s="273">
        <f t="shared" si="150"/>
        <v>8.2114583333350311</v>
      </c>
      <c r="I1924" s="77">
        <f t="shared" si="149"/>
        <v>2.7415216539922716E-6</v>
      </c>
      <c r="J1924" s="229">
        <f t="shared" si="151"/>
        <v>2.2511890831693275E-5</v>
      </c>
    </row>
    <row r="1925" spans="1:10">
      <c r="A1925" s="30" t="s">
        <v>264</v>
      </c>
      <c r="B1925" s="63">
        <v>316.3</v>
      </c>
      <c r="C1925" s="219">
        <v>44931</v>
      </c>
      <c r="D1925" s="49">
        <v>44931.592361111114</v>
      </c>
      <c r="E1925" s="219">
        <v>44938</v>
      </c>
      <c r="F1925" s="273">
        <f t="shared" si="152"/>
        <v>0.7961805555569299</v>
      </c>
      <c r="G1925" s="273">
        <f t="shared" si="153"/>
        <v>6.4076388888861402</v>
      </c>
      <c r="H1925" s="273">
        <f t="shared" si="150"/>
        <v>7.2038194444430701</v>
      </c>
      <c r="I1925" s="77">
        <f t="shared" si="149"/>
        <v>2.9504705653547311E-5</v>
      </c>
      <c r="J1925" s="229">
        <f t="shared" si="151"/>
        <v>2.1254657228959349E-4</v>
      </c>
    </row>
    <row r="1926" spans="1:10">
      <c r="A1926" s="30" t="s">
        <v>264</v>
      </c>
      <c r="B1926" s="63">
        <v>7.56</v>
      </c>
      <c r="C1926" s="219">
        <v>44931</v>
      </c>
      <c r="D1926" s="49">
        <v>44931.592361111114</v>
      </c>
      <c r="E1926" s="219">
        <v>44938</v>
      </c>
      <c r="F1926" s="273">
        <f t="shared" si="152"/>
        <v>0.7961805555569299</v>
      </c>
      <c r="G1926" s="273">
        <f t="shared" si="153"/>
        <v>6.4076388888861402</v>
      </c>
      <c r="H1926" s="273">
        <f t="shared" si="150"/>
        <v>7.2038194444430701</v>
      </c>
      <c r="I1926" s="77">
        <f t="shared" si="149"/>
        <v>7.0520257584830113E-7</v>
      </c>
      <c r="J1926" s="229">
        <f t="shared" si="151"/>
        <v>5.0801520281673306E-6</v>
      </c>
    </row>
    <row r="1927" spans="1:10">
      <c r="A1927" s="30" t="s">
        <v>264</v>
      </c>
      <c r="B1927" s="63">
        <v>7.54</v>
      </c>
      <c r="C1927" s="219">
        <v>44929</v>
      </c>
      <c r="D1927" s="49">
        <v>44929.55</v>
      </c>
      <c r="E1927" s="219">
        <v>44938</v>
      </c>
      <c r="F1927" s="273">
        <f t="shared" si="152"/>
        <v>0.77500000000145519</v>
      </c>
      <c r="G1927" s="273">
        <f t="shared" si="153"/>
        <v>8.4499999999970896</v>
      </c>
      <c r="H1927" s="273">
        <f t="shared" si="150"/>
        <v>9.2249999999985448</v>
      </c>
      <c r="I1927" s="77">
        <f t="shared" si="149"/>
        <v>7.033369605682792E-7</v>
      </c>
      <c r="J1927" s="229">
        <f t="shared" si="151"/>
        <v>6.4882834612413521E-6</v>
      </c>
    </row>
    <row r="1928" spans="1:10">
      <c r="A1928" s="30" t="s">
        <v>264</v>
      </c>
      <c r="B1928" s="63">
        <v>29.35</v>
      </c>
      <c r="C1928" s="219">
        <v>44930</v>
      </c>
      <c r="D1928" s="49">
        <v>44930.57916666667</v>
      </c>
      <c r="E1928" s="219">
        <v>44938</v>
      </c>
      <c r="F1928" s="273">
        <f t="shared" si="152"/>
        <v>0.78958333333503106</v>
      </c>
      <c r="G1928" s="273">
        <f t="shared" si="153"/>
        <v>7.4208333333299379</v>
      </c>
      <c r="H1928" s="273">
        <f t="shared" si="150"/>
        <v>8.2104166666649689</v>
      </c>
      <c r="I1928" s="77">
        <f t="shared" si="149"/>
        <v>2.7377904234322277E-6</v>
      </c>
      <c r="J1928" s="229">
        <f t="shared" si="151"/>
        <v>2.2478400122383706E-5</v>
      </c>
    </row>
    <row r="1929" spans="1:10">
      <c r="A1929" s="30" t="s">
        <v>264</v>
      </c>
      <c r="B1929" s="63">
        <v>21735.22</v>
      </c>
      <c r="C1929" s="219">
        <v>44930</v>
      </c>
      <c r="D1929" s="49">
        <v>44930.57916666667</v>
      </c>
      <c r="E1929" s="219">
        <v>44938</v>
      </c>
      <c r="F1929" s="273">
        <f t="shared" si="152"/>
        <v>0.78958333333503106</v>
      </c>
      <c r="G1929" s="273">
        <f t="shared" si="153"/>
        <v>7.4208333333299379</v>
      </c>
      <c r="H1929" s="273">
        <f t="shared" si="150"/>
        <v>8.2104166666649689</v>
      </c>
      <c r="I1929" s="77">
        <f t="shared" si="149"/>
        <v>2.0274779273319462E-3</v>
      </c>
      <c r="J1929" s="229">
        <f t="shared" si="151"/>
        <v>1.6646438565861559E-2</v>
      </c>
    </row>
    <row r="1930" spans="1:10">
      <c r="A1930" s="30" t="s">
        <v>264</v>
      </c>
      <c r="B1930" s="63">
        <v>317.18</v>
      </c>
      <c r="C1930" s="219">
        <v>44931</v>
      </c>
      <c r="D1930" s="49">
        <v>44931.593055555553</v>
      </c>
      <c r="E1930" s="219">
        <v>44938</v>
      </c>
      <c r="F1930" s="273">
        <f t="shared" si="152"/>
        <v>0.79652777777664596</v>
      </c>
      <c r="G1930" s="273">
        <f t="shared" si="153"/>
        <v>6.4069444444467081</v>
      </c>
      <c r="H1930" s="273">
        <f t="shared" si="150"/>
        <v>7.203472222223354</v>
      </c>
      <c r="I1930" s="77">
        <f t="shared" ref="I1930:I1993" si="154">+B1930/B$3693</f>
        <v>2.9586792725868277E-5</v>
      </c>
      <c r="J1930" s="229">
        <f t="shared" si="151"/>
        <v>2.1312763954547213E-4</v>
      </c>
    </row>
    <row r="1931" spans="1:10">
      <c r="A1931" s="30" t="s">
        <v>264</v>
      </c>
      <c r="B1931" s="63">
        <v>29.45</v>
      </c>
      <c r="C1931" s="219">
        <v>44931</v>
      </c>
      <c r="D1931" s="49">
        <v>44931.593055555553</v>
      </c>
      <c r="E1931" s="219">
        <v>44938</v>
      </c>
      <c r="F1931" s="273">
        <f t="shared" si="152"/>
        <v>0.79652777777664596</v>
      </c>
      <c r="G1931" s="273">
        <f t="shared" si="153"/>
        <v>6.4069444444467081</v>
      </c>
      <c r="H1931" s="273">
        <f t="shared" si="150"/>
        <v>7.203472222223354</v>
      </c>
      <c r="I1931" s="77">
        <f t="shared" si="154"/>
        <v>2.7471184998323371E-6</v>
      </c>
      <c r="J1931" s="229">
        <f t="shared" si="151"/>
        <v>1.9788791804698134E-5</v>
      </c>
    </row>
    <row r="1932" spans="1:10">
      <c r="A1932" s="30" t="s">
        <v>264</v>
      </c>
      <c r="B1932" s="63">
        <v>118.9</v>
      </c>
      <c r="C1932" s="219">
        <v>44931</v>
      </c>
      <c r="D1932" s="49">
        <v>44931.59375</v>
      </c>
      <c r="E1932" s="219">
        <v>44938</v>
      </c>
      <c r="F1932" s="273">
        <f t="shared" si="152"/>
        <v>0.796875</v>
      </c>
      <c r="G1932" s="273">
        <f t="shared" si="153"/>
        <v>6.40625</v>
      </c>
      <c r="H1932" s="273">
        <f t="shared" si="150"/>
        <v>7.203125</v>
      </c>
      <c r="I1932" s="77">
        <f t="shared" si="154"/>
        <v>1.1091082839730558E-5</v>
      </c>
      <c r="J1932" s="229">
        <f t="shared" si="151"/>
        <v>7.9890456079934177E-5</v>
      </c>
    </row>
    <row r="1933" spans="1:10">
      <c r="A1933" s="30" t="s">
        <v>264</v>
      </c>
      <c r="B1933" s="63">
        <v>124.5</v>
      </c>
      <c r="C1933" s="219">
        <v>44929</v>
      </c>
      <c r="D1933" s="49">
        <v>44929.287499999999</v>
      </c>
      <c r="E1933" s="219">
        <v>44945</v>
      </c>
      <c r="F1933" s="273">
        <f t="shared" si="152"/>
        <v>0.6437499999992724</v>
      </c>
      <c r="G1933" s="273">
        <f t="shared" si="153"/>
        <v>15.712500000001455</v>
      </c>
      <c r="H1933" s="273">
        <f t="shared" si="150"/>
        <v>16.356250000000728</v>
      </c>
      <c r="I1933" s="77">
        <f t="shared" si="154"/>
        <v>1.1613455118136707E-5</v>
      </c>
      <c r="J1933" s="229">
        <f t="shared" si="151"/>
        <v>1.8995257527603196E-4</v>
      </c>
    </row>
    <row r="1934" spans="1:10">
      <c r="A1934" s="30" t="s">
        <v>264</v>
      </c>
      <c r="B1934" s="63">
        <v>59.57</v>
      </c>
      <c r="C1934" s="219">
        <v>44931</v>
      </c>
      <c r="D1934" s="49">
        <v>44931.509027777778</v>
      </c>
      <c r="E1934" s="219">
        <v>44945</v>
      </c>
      <c r="F1934" s="273">
        <f t="shared" si="152"/>
        <v>0.75451388888905058</v>
      </c>
      <c r="G1934" s="273">
        <f t="shared" si="153"/>
        <v>13.490972222221899</v>
      </c>
      <c r="H1934" s="273">
        <f t="shared" si="150"/>
        <v>14.245486111110949</v>
      </c>
      <c r="I1934" s="77">
        <f t="shared" si="154"/>
        <v>5.5567351115454101E-6</v>
      </c>
      <c r="J1934" s="229">
        <f t="shared" si="151"/>
        <v>7.9158392854642687E-5</v>
      </c>
    </row>
    <row r="1935" spans="1:10">
      <c r="A1935" s="30" t="s">
        <v>264</v>
      </c>
      <c r="B1935" s="63">
        <v>116.42</v>
      </c>
      <c r="C1935" s="219">
        <v>44931</v>
      </c>
      <c r="D1935" s="49">
        <v>44931.586805555555</v>
      </c>
      <c r="E1935" s="219">
        <v>44945</v>
      </c>
      <c r="F1935" s="273">
        <f t="shared" si="152"/>
        <v>0.79340277777737356</v>
      </c>
      <c r="G1935" s="273">
        <f t="shared" si="153"/>
        <v>13.413194444445253</v>
      </c>
      <c r="H1935" s="273">
        <f t="shared" si="150"/>
        <v>14.206597222222626</v>
      </c>
      <c r="I1935" s="77">
        <f t="shared" si="154"/>
        <v>1.0859746545007834E-5</v>
      </c>
      <c r="J1935" s="229">
        <f t="shared" si="151"/>
        <v>1.5428004510035004E-4</v>
      </c>
    </row>
    <row r="1936" spans="1:10">
      <c r="A1936" s="30" t="s">
        <v>264</v>
      </c>
      <c r="B1936" s="63">
        <v>173.8</v>
      </c>
      <c r="C1936" s="219">
        <v>44931</v>
      </c>
      <c r="D1936" s="49">
        <v>44931.59097222222</v>
      </c>
      <c r="E1936" s="219">
        <v>44945</v>
      </c>
      <c r="F1936" s="273">
        <f t="shared" si="152"/>
        <v>0.79548611111022183</v>
      </c>
      <c r="G1936" s="273">
        <f t="shared" si="153"/>
        <v>13.409027777779556</v>
      </c>
      <c r="H1936" s="273">
        <f t="shared" si="150"/>
        <v>14.204513888889778</v>
      </c>
      <c r="I1936" s="77">
        <f t="shared" si="154"/>
        <v>1.6212196783390842E-5</v>
      </c>
      <c r="J1936" s="229">
        <f t="shared" si="151"/>
        <v>2.302863743790894E-4</v>
      </c>
    </row>
    <row r="1937" spans="1:10">
      <c r="A1937" s="30" t="s">
        <v>264</v>
      </c>
      <c r="B1937" s="63">
        <v>174.69</v>
      </c>
      <c r="C1937" s="219">
        <v>44931</v>
      </c>
      <c r="D1937" s="49">
        <v>44931.592361111114</v>
      </c>
      <c r="E1937" s="219">
        <v>44945</v>
      </c>
      <c r="F1937" s="273">
        <f t="shared" si="152"/>
        <v>0.7961805555569299</v>
      </c>
      <c r="G1937" s="273">
        <f t="shared" si="153"/>
        <v>13.40763888888614</v>
      </c>
      <c r="H1937" s="273">
        <f t="shared" si="150"/>
        <v>14.20381944444307</v>
      </c>
      <c r="I1937" s="77">
        <f t="shared" si="154"/>
        <v>1.6295216663351816E-5</v>
      </c>
      <c r="J1937" s="229">
        <f t="shared" si="151"/>
        <v>2.3145431529432924E-4</v>
      </c>
    </row>
    <row r="1938" spans="1:10">
      <c r="A1938" s="30" t="s">
        <v>264</v>
      </c>
      <c r="B1938" s="63">
        <v>174.61</v>
      </c>
      <c r="C1938" s="219">
        <v>44931</v>
      </c>
      <c r="D1938" s="49">
        <v>44931.59375</v>
      </c>
      <c r="E1938" s="219">
        <v>44945</v>
      </c>
      <c r="F1938" s="273">
        <f t="shared" si="152"/>
        <v>0.796875</v>
      </c>
      <c r="G1938" s="273">
        <f t="shared" si="153"/>
        <v>13.40625</v>
      </c>
      <c r="H1938" s="273">
        <f t="shared" si="150"/>
        <v>14.203125</v>
      </c>
      <c r="I1938" s="77">
        <f t="shared" si="154"/>
        <v>1.6287754202231729E-5</v>
      </c>
      <c r="J1938" s="229">
        <f t="shared" si="151"/>
        <v>2.3133700890357254E-4</v>
      </c>
    </row>
    <row r="1939" spans="1:10">
      <c r="A1939" s="30" t="s">
        <v>264</v>
      </c>
      <c r="B1939" s="63">
        <v>117.16</v>
      </c>
      <c r="C1939" s="219">
        <v>44931</v>
      </c>
      <c r="D1939" s="49">
        <v>44931.59375</v>
      </c>
      <c r="E1939" s="219">
        <v>44945</v>
      </c>
      <c r="F1939" s="273">
        <f t="shared" si="152"/>
        <v>0.796875</v>
      </c>
      <c r="G1939" s="273">
        <f t="shared" si="153"/>
        <v>13.40625</v>
      </c>
      <c r="H1939" s="273">
        <f t="shared" si="150"/>
        <v>14.203125</v>
      </c>
      <c r="I1939" s="77">
        <f t="shared" si="154"/>
        <v>1.0928774310368647E-5</v>
      </c>
      <c r="J1939" s="229">
        <f t="shared" si="151"/>
        <v>1.552227476269547E-4</v>
      </c>
    </row>
    <row r="1940" spans="1:10">
      <c r="A1940" s="30" t="s">
        <v>264</v>
      </c>
      <c r="B1940" s="63">
        <v>119.51</v>
      </c>
      <c r="C1940" s="219">
        <v>44932</v>
      </c>
      <c r="D1940" s="49">
        <v>44932.599305555559</v>
      </c>
      <c r="E1940" s="219">
        <v>44945</v>
      </c>
      <c r="F1940" s="273">
        <f t="shared" si="152"/>
        <v>0.79965277777955635</v>
      </c>
      <c r="G1940" s="273">
        <f t="shared" si="153"/>
        <v>12.400694444440887</v>
      </c>
      <c r="H1940" s="273">
        <f t="shared" si="150"/>
        <v>13.200347222220444</v>
      </c>
      <c r="I1940" s="77">
        <f t="shared" si="154"/>
        <v>1.1147984105771227E-5</v>
      </c>
      <c r="J1940" s="229">
        <f t="shared" si="151"/>
        <v>1.4715726102397487E-4</v>
      </c>
    </row>
    <row r="1941" spans="1:10">
      <c r="A1941" s="30" t="s">
        <v>264</v>
      </c>
      <c r="B1941" s="63">
        <v>178.82</v>
      </c>
      <c r="C1941" s="219">
        <v>44928</v>
      </c>
      <c r="D1941" s="49">
        <v>44928.605555555558</v>
      </c>
      <c r="E1941" s="219">
        <v>44945</v>
      </c>
      <c r="F1941" s="273">
        <f t="shared" si="152"/>
        <v>0.80277777777882875</v>
      </c>
      <c r="G1941" s="273">
        <f t="shared" si="153"/>
        <v>16.394444444442343</v>
      </c>
      <c r="H1941" s="273">
        <f t="shared" si="150"/>
        <v>17.197222222221171</v>
      </c>
      <c r="I1941" s="77">
        <f t="shared" si="154"/>
        <v>1.6680466218676352E-5</v>
      </c>
      <c r="J1941" s="229">
        <f t="shared" si="151"/>
        <v>2.8685768433283054E-4</v>
      </c>
    </row>
    <row r="1942" spans="1:10">
      <c r="A1942" s="30" t="s">
        <v>264</v>
      </c>
      <c r="B1942" s="63">
        <v>116.42</v>
      </c>
      <c r="C1942" s="219">
        <v>44929</v>
      </c>
      <c r="D1942" s="49">
        <v>44929.453472222223</v>
      </c>
      <c r="E1942" s="219">
        <v>44945</v>
      </c>
      <c r="F1942" s="273">
        <f t="shared" si="152"/>
        <v>0.72673611111167702</v>
      </c>
      <c r="G1942" s="273">
        <f t="shared" si="153"/>
        <v>15.546527777776646</v>
      </c>
      <c r="H1942" s="273">
        <f t="shared" si="150"/>
        <v>16.273263888888323</v>
      </c>
      <c r="I1942" s="77">
        <f t="shared" si="154"/>
        <v>1.0859746545007834E-5</v>
      </c>
      <c r="J1942" s="229">
        <f t="shared" si="151"/>
        <v>1.767235212933557E-4</v>
      </c>
    </row>
    <row r="1943" spans="1:10">
      <c r="A1943" s="30" t="s">
        <v>264</v>
      </c>
      <c r="B1943" s="63">
        <v>116.78</v>
      </c>
      <c r="C1943" s="219">
        <v>44929</v>
      </c>
      <c r="D1943" s="49">
        <v>44929.458333333336</v>
      </c>
      <c r="E1943" s="219">
        <v>44945</v>
      </c>
      <c r="F1943" s="273">
        <f t="shared" si="152"/>
        <v>0.72916666666787933</v>
      </c>
      <c r="G1943" s="273">
        <f t="shared" si="153"/>
        <v>15.541666666664241</v>
      </c>
      <c r="H1943" s="273">
        <f t="shared" si="150"/>
        <v>16.270833333332121</v>
      </c>
      <c r="I1943" s="77">
        <f t="shared" si="154"/>
        <v>1.0893327620048229E-5</v>
      </c>
      <c r="J1943" s="229">
        <f t="shared" si="151"/>
        <v>1.7724351815118819E-4</v>
      </c>
    </row>
    <row r="1944" spans="1:10">
      <c r="A1944" s="30" t="s">
        <v>264</v>
      </c>
      <c r="B1944" s="63">
        <v>174.11</v>
      </c>
      <c r="C1944" s="219">
        <v>44929</v>
      </c>
      <c r="D1944" s="49">
        <v>44929.550694444442</v>
      </c>
      <c r="E1944" s="219">
        <v>44945</v>
      </c>
      <c r="F1944" s="273">
        <f t="shared" si="152"/>
        <v>0.77534722222117125</v>
      </c>
      <c r="G1944" s="273">
        <f t="shared" si="153"/>
        <v>15.449305555557657</v>
      </c>
      <c r="H1944" s="273">
        <f t="shared" si="150"/>
        <v>16.224652777778829</v>
      </c>
      <c r="I1944" s="77">
        <f t="shared" si="154"/>
        <v>1.624111382023118E-5</v>
      </c>
      <c r="J1944" s="229">
        <f t="shared" si="151"/>
        <v>2.6350643245763594E-4</v>
      </c>
    </row>
    <row r="1945" spans="1:10">
      <c r="A1945" s="30" t="s">
        <v>264</v>
      </c>
      <c r="B1945" s="63">
        <v>116.82</v>
      </c>
      <c r="C1945" s="219">
        <v>44929</v>
      </c>
      <c r="D1945" s="49">
        <v>44929.550694444442</v>
      </c>
      <c r="E1945" s="219">
        <v>44945</v>
      </c>
      <c r="F1945" s="273">
        <f t="shared" si="152"/>
        <v>0.77534722222117125</v>
      </c>
      <c r="G1945" s="273">
        <f t="shared" si="153"/>
        <v>15.449305555557657</v>
      </c>
      <c r="H1945" s="273">
        <f t="shared" si="150"/>
        <v>16.224652777778829</v>
      </c>
      <c r="I1945" s="77">
        <f t="shared" si="154"/>
        <v>1.0897058850608273E-5</v>
      </c>
      <c r="J1945" s="229">
        <f t="shared" si="151"/>
        <v>1.7680099615014088E-4</v>
      </c>
    </row>
    <row r="1946" spans="1:10">
      <c r="A1946" s="30" t="s">
        <v>264</v>
      </c>
      <c r="B1946" s="63">
        <v>178.84</v>
      </c>
      <c r="C1946" s="219">
        <v>44929</v>
      </c>
      <c r="D1946" s="49">
        <v>44929.559027777781</v>
      </c>
      <c r="E1946" s="219">
        <v>44945</v>
      </c>
      <c r="F1946" s="273">
        <f t="shared" si="152"/>
        <v>0.77951388889050577</v>
      </c>
      <c r="G1946" s="273">
        <f t="shared" si="153"/>
        <v>15.440972222218988</v>
      </c>
      <c r="H1946" s="273">
        <f t="shared" si="150"/>
        <v>16.220486111109494</v>
      </c>
      <c r="I1946" s="77">
        <f t="shared" si="154"/>
        <v>1.6682331833956374E-5</v>
      </c>
      <c r="J1946" s="229">
        <f t="shared" si="151"/>
        <v>2.7059553181360915E-4</v>
      </c>
    </row>
    <row r="1947" spans="1:10">
      <c r="A1947" s="30" t="s">
        <v>264</v>
      </c>
      <c r="B1947" s="63">
        <v>116.87</v>
      </c>
      <c r="C1947" s="219">
        <v>44928</v>
      </c>
      <c r="D1947" s="49">
        <v>44928.548611111109</v>
      </c>
      <c r="E1947" s="219">
        <v>44945</v>
      </c>
      <c r="F1947" s="273">
        <f t="shared" si="152"/>
        <v>0.77430555555474712</v>
      </c>
      <c r="G1947" s="273">
        <f t="shared" si="153"/>
        <v>16.451388888890506</v>
      </c>
      <c r="H1947" s="273">
        <f t="shared" si="150"/>
        <v>17.225694444445253</v>
      </c>
      <c r="I1947" s="77">
        <f t="shared" si="154"/>
        <v>1.0901722888808329E-5</v>
      </c>
      <c r="J1947" s="229">
        <f t="shared" si="151"/>
        <v>1.8778974740062728E-4</v>
      </c>
    </row>
    <row r="1948" spans="1:10">
      <c r="A1948" s="30" t="s">
        <v>264</v>
      </c>
      <c r="B1948" s="63">
        <v>118.87</v>
      </c>
      <c r="C1948" s="219">
        <v>44926</v>
      </c>
      <c r="D1948" s="49">
        <v>44928.586111111108</v>
      </c>
      <c r="E1948" s="219">
        <v>44945</v>
      </c>
      <c r="F1948" s="273">
        <f t="shared" si="152"/>
        <v>1.7930555555540195</v>
      </c>
      <c r="G1948" s="273">
        <f t="shared" si="153"/>
        <v>16.413888888891961</v>
      </c>
      <c r="H1948" s="273">
        <f t="shared" si="150"/>
        <v>18.20694444444598</v>
      </c>
      <c r="I1948" s="77">
        <f t="shared" si="154"/>
        <v>1.1088284416810525E-5</v>
      </c>
      <c r="J1948" s="229">
        <f t="shared" si="151"/>
        <v>2.0188377836108533E-4</v>
      </c>
    </row>
    <row r="1949" spans="1:10">
      <c r="A1949" s="30" t="s">
        <v>264</v>
      </c>
      <c r="B1949" s="63">
        <v>116.82</v>
      </c>
      <c r="C1949" s="219">
        <v>44930</v>
      </c>
      <c r="D1949" s="49">
        <v>44930.564583333333</v>
      </c>
      <c r="E1949" s="219">
        <v>44945</v>
      </c>
      <c r="F1949" s="273">
        <f t="shared" si="152"/>
        <v>0.78229166666642413</v>
      </c>
      <c r="G1949" s="273">
        <f t="shared" si="153"/>
        <v>14.435416666667152</v>
      </c>
      <c r="H1949" s="273">
        <f t="shared" si="150"/>
        <v>15.217708333333576</v>
      </c>
      <c r="I1949" s="77">
        <f t="shared" si="154"/>
        <v>1.0897058850608273E-5</v>
      </c>
      <c r="J1949" s="229">
        <f t="shared" si="151"/>
        <v>1.6582826327972791E-4</v>
      </c>
    </row>
    <row r="1950" spans="1:10">
      <c r="A1950" s="30" t="s">
        <v>264</v>
      </c>
      <c r="B1950" s="63">
        <v>116.82</v>
      </c>
      <c r="C1950" s="219">
        <v>44930</v>
      </c>
      <c r="D1950" s="49">
        <v>44930.565972222219</v>
      </c>
      <c r="E1950" s="219">
        <v>44945</v>
      </c>
      <c r="F1950" s="273">
        <f t="shared" si="152"/>
        <v>0.78298611110949423</v>
      </c>
      <c r="G1950" s="273">
        <f t="shared" si="153"/>
        <v>14.434027777781012</v>
      </c>
      <c r="H1950" s="273">
        <f t="shared" si="150"/>
        <v>15.217013888890506</v>
      </c>
      <c r="I1950" s="77">
        <f t="shared" si="154"/>
        <v>1.0897058850608273E-5</v>
      </c>
      <c r="J1950" s="229">
        <f t="shared" si="151"/>
        <v>1.658206958777633E-4</v>
      </c>
    </row>
    <row r="1951" spans="1:10">
      <c r="A1951" s="30" t="s">
        <v>264</v>
      </c>
      <c r="B1951" s="63">
        <v>174.03</v>
      </c>
      <c r="C1951" s="219">
        <v>44930</v>
      </c>
      <c r="D1951" s="49">
        <v>44930.566666666666</v>
      </c>
      <c r="E1951" s="219">
        <v>44945</v>
      </c>
      <c r="F1951" s="273">
        <f t="shared" si="152"/>
        <v>0.78333333333284827</v>
      </c>
      <c r="G1951" s="273">
        <f t="shared" si="153"/>
        <v>14.433333333334303</v>
      </c>
      <c r="H1951" s="273">
        <f t="shared" si="150"/>
        <v>15.216666666667152</v>
      </c>
      <c r="I1951" s="77">
        <f t="shared" si="154"/>
        <v>1.6233651359111093E-5</v>
      </c>
      <c r="J1951" s="229">
        <f t="shared" si="151"/>
        <v>2.4702206151448167E-4</v>
      </c>
    </row>
    <row r="1952" spans="1:10">
      <c r="A1952" s="30" t="s">
        <v>264</v>
      </c>
      <c r="B1952" s="63">
        <v>118.37</v>
      </c>
      <c r="C1952" s="219">
        <v>44930</v>
      </c>
      <c r="D1952" s="49">
        <v>44930.570138888892</v>
      </c>
      <c r="E1952" s="219">
        <v>44945</v>
      </c>
      <c r="F1952" s="273">
        <f t="shared" si="152"/>
        <v>0.78506944444598048</v>
      </c>
      <c r="G1952" s="273">
        <f t="shared" si="153"/>
        <v>14.429861111108039</v>
      </c>
      <c r="H1952" s="273">
        <f t="shared" si="150"/>
        <v>15.21493055555402</v>
      </c>
      <c r="I1952" s="77">
        <f t="shared" si="154"/>
        <v>1.1041644034809976E-5</v>
      </c>
      <c r="J1952" s="229">
        <f t="shared" si="151"/>
        <v>1.6799784720878107E-4</v>
      </c>
    </row>
    <row r="1953" spans="1:10">
      <c r="A1953" s="30" t="s">
        <v>264</v>
      </c>
      <c r="B1953" s="63">
        <v>174.08</v>
      </c>
      <c r="C1953" s="219">
        <v>44930</v>
      </c>
      <c r="D1953" s="49">
        <v>44930.572916666664</v>
      </c>
      <c r="E1953" s="219">
        <v>44945</v>
      </c>
      <c r="F1953" s="273">
        <f t="shared" si="152"/>
        <v>0.78645833333212067</v>
      </c>
      <c r="G1953" s="273">
        <f t="shared" si="153"/>
        <v>14.427083333335759</v>
      </c>
      <c r="H1953" s="273">
        <f t="shared" si="150"/>
        <v>15.213541666667879</v>
      </c>
      <c r="I1953" s="77">
        <f t="shared" si="154"/>
        <v>1.6238315397311149E-5</v>
      </c>
      <c r="J1953" s="229">
        <f t="shared" si="151"/>
        <v>2.4704228789348775E-4</v>
      </c>
    </row>
    <row r="1954" spans="1:10">
      <c r="A1954" s="30" t="s">
        <v>264</v>
      </c>
      <c r="B1954" s="63">
        <v>174.03</v>
      </c>
      <c r="C1954" s="219">
        <v>44930</v>
      </c>
      <c r="D1954" s="49">
        <v>44930.573611111111</v>
      </c>
      <c r="E1954" s="219">
        <v>44945</v>
      </c>
      <c r="F1954" s="273">
        <f t="shared" si="152"/>
        <v>0.78680555555547471</v>
      </c>
      <c r="G1954" s="273">
        <f t="shared" si="153"/>
        <v>14.426388888889051</v>
      </c>
      <c r="H1954" s="273">
        <f t="shared" si="150"/>
        <v>15.213194444444525</v>
      </c>
      <c r="I1954" s="77">
        <f t="shared" si="154"/>
        <v>1.6233651359111093E-5</v>
      </c>
      <c r="J1954" s="229">
        <f t="shared" si="151"/>
        <v>2.4696569466947822E-4</v>
      </c>
    </row>
    <row r="1955" spans="1:10">
      <c r="A1955" s="30" t="s">
        <v>264</v>
      </c>
      <c r="B1955" s="63">
        <v>116.78</v>
      </c>
      <c r="C1955" s="219">
        <v>44930</v>
      </c>
      <c r="D1955" s="49">
        <v>44930.573611111111</v>
      </c>
      <c r="E1955" s="219">
        <v>44945</v>
      </c>
      <c r="F1955" s="273">
        <f t="shared" si="152"/>
        <v>0.78680555555547471</v>
      </c>
      <c r="G1955" s="273">
        <f t="shared" si="153"/>
        <v>14.426388888889051</v>
      </c>
      <c r="H1955" s="273">
        <f t="shared" si="150"/>
        <v>15.213194444444525</v>
      </c>
      <c r="I1955" s="77">
        <f t="shared" si="154"/>
        <v>1.0893327620048229E-5</v>
      </c>
      <c r="J1955" s="229">
        <f t="shared" si="151"/>
        <v>1.6572231123083183E-4</v>
      </c>
    </row>
    <row r="1956" spans="1:10">
      <c r="A1956" s="30" t="s">
        <v>264</v>
      </c>
      <c r="B1956" s="63">
        <v>116.81</v>
      </c>
      <c r="C1956" s="219">
        <v>44930</v>
      </c>
      <c r="D1956" s="49">
        <v>44930.57708333333</v>
      </c>
      <c r="E1956" s="219">
        <v>44945</v>
      </c>
      <c r="F1956" s="273">
        <f t="shared" si="152"/>
        <v>0.78854166666496894</v>
      </c>
      <c r="G1956" s="273">
        <f t="shared" si="153"/>
        <v>14.422916666670062</v>
      </c>
      <c r="H1956" s="273">
        <f t="shared" si="150"/>
        <v>15.211458333335031</v>
      </c>
      <c r="I1956" s="77">
        <f t="shared" si="154"/>
        <v>1.0896126042968262E-5</v>
      </c>
      <c r="J1956" s="229">
        <f t="shared" si="151"/>
        <v>1.6574596729737842E-4</v>
      </c>
    </row>
    <row r="1957" spans="1:10">
      <c r="A1957" s="30" t="s">
        <v>264</v>
      </c>
      <c r="B1957" s="63">
        <v>118.56</v>
      </c>
      <c r="C1957" s="219">
        <v>44930</v>
      </c>
      <c r="D1957" s="49">
        <v>44930.578472222223</v>
      </c>
      <c r="E1957" s="219">
        <v>44945</v>
      </c>
      <c r="F1957" s="273">
        <f t="shared" si="152"/>
        <v>0.78923611111167702</v>
      </c>
      <c r="G1957" s="273">
        <f t="shared" si="153"/>
        <v>14.421527777776646</v>
      </c>
      <c r="H1957" s="273">
        <f t="shared" si="150"/>
        <v>15.210763888888323</v>
      </c>
      <c r="I1957" s="77">
        <f t="shared" si="154"/>
        <v>1.1059367379970184E-5</v>
      </c>
      <c r="J1957" s="229">
        <f t="shared" si="151"/>
        <v>1.6822142597719994E-4</v>
      </c>
    </row>
    <row r="1958" spans="1:10">
      <c r="A1958" s="30" t="s">
        <v>264</v>
      </c>
      <c r="B1958" s="63">
        <v>116.65</v>
      </c>
      <c r="C1958" s="219">
        <v>44930</v>
      </c>
      <c r="D1958" s="49">
        <v>44930.57916666667</v>
      </c>
      <c r="E1958" s="219">
        <v>44945</v>
      </c>
      <c r="F1958" s="273">
        <f t="shared" si="152"/>
        <v>0.78958333333503106</v>
      </c>
      <c r="G1958" s="273">
        <f t="shared" si="153"/>
        <v>14.420833333329938</v>
      </c>
      <c r="H1958" s="273">
        <f t="shared" si="150"/>
        <v>15.210416666664969</v>
      </c>
      <c r="I1958" s="77">
        <f t="shared" si="154"/>
        <v>1.0881201120728087E-5</v>
      </c>
      <c r="J1958" s="229">
        <f t="shared" si="151"/>
        <v>1.6550760288005603E-4</v>
      </c>
    </row>
    <row r="1959" spans="1:10">
      <c r="A1959" s="30" t="s">
        <v>264</v>
      </c>
      <c r="B1959" s="63">
        <v>27.79</v>
      </c>
      <c r="C1959" s="219">
        <v>44931</v>
      </c>
      <c r="D1959" s="49">
        <v>44931.584027777775</v>
      </c>
      <c r="E1959" s="219">
        <v>44945</v>
      </c>
      <c r="F1959" s="273">
        <f t="shared" si="152"/>
        <v>0.79201388888759539</v>
      </c>
      <c r="G1959" s="273">
        <f t="shared" si="153"/>
        <v>13.415972222224809</v>
      </c>
      <c r="H1959" s="273">
        <f t="shared" si="150"/>
        <v>14.207986111112405</v>
      </c>
      <c r="I1959" s="77">
        <f t="shared" si="154"/>
        <v>2.5922724315905143E-6</v>
      </c>
      <c r="J1959" s="229">
        <f t="shared" si="151"/>
        <v>3.6830970704257607E-5</v>
      </c>
    </row>
    <row r="1960" spans="1:10">
      <c r="A1960" s="30" t="s">
        <v>264</v>
      </c>
      <c r="B1960" s="63">
        <v>97.98</v>
      </c>
      <c r="C1960" s="219">
        <v>44931</v>
      </c>
      <c r="D1960" s="49">
        <v>44931.584722222222</v>
      </c>
      <c r="E1960" s="219">
        <v>44945</v>
      </c>
      <c r="F1960" s="273">
        <f t="shared" si="152"/>
        <v>0.79236111111094942</v>
      </c>
      <c r="G1960" s="273">
        <f t="shared" si="153"/>
        <v>13.415277777778101</v>
      </c>
      <c r="H1960" s="273">
        <f t="shared" si="150"/>
        <v>14.207638888889051</v>
      </c>
      <c r="I1960" s="77">
        <f t="shared" si="154"/>
        <v>9.1396492568275864E-6</v>
      </c>
      <c r="J1960" s="229">
        <f t="shared" si="151"/>
        <v>1.2985283621210953E-4</v>
      </c>
    </row>
    <row r="1961" spans="1:10">
      <c r="A1961" s="30" t="s">
        <v>265</v>
      </c>
      <c r="B1961" s="63">
        <v>15.79</v>
      </c>
      <c r="C1961" s="219">
        <v>44936</v>
      </c>
      <c r="D1961" s="49">
        <v>44936.513194444444</v>
      </c>
      <c r="E1961" s="219">
        <v>44945</v>
      </c>
      <c r="F1961" s="273">
        <f t="shared" si="152"/>
        <v>0.75659722222189885</v>
      </c>
      <c r="G1961" s="273">
        <f t="shared" si="153"/>
        <v>8.4868055555562023</v>
      </c>
      <c r="H1961" s="273">
        <f t="shared" si="150"/>
        <v>9.2434027777781012</v>
      </c>
      <c r="I1961" s="77">
        <f t="shared" si="154"/>
        <v>1.4729032635773381E-6</v>
      </c>
      <c r="J1961" s="229">
        <f t="shared" si="151"/>
        <v>1.3614638117949198E-5</v>
      </c>
    </row>
    <row r="1962" spans="1:10">
      <c r="A1962" s="30" t="s">
        <v>265</v>
      </c>
      <c r="B1962" s="63">
        <v>7.38</v>
      </c>
      <c r="C1962" s="219">
        <v>44936</v>
      </c>
      <c r="D1962" s="49">
        <v>44936.513194444444</v>
      </c>
      <c r="E1962" s="219">
        <v>44945</v>
      </c>
      <c r="F1962" s="273">
        <f t="shared" si="152"/>
        <v>0.75659722222189885</v>
      </c>
      <c r="G1962" s="273">
        <f t="shared" si="153"/>
        <v>8.4868055555562023</v>
      </c>
      <c r="H1962" s="273">
        <f t="shared" si="150"/>
        <v>9.2434027777781012</v>
      </c>
      <c r="I1962" s="77">
        <f t="shared" si="154"/>
        <v>6.884120383281035E-7</v>
      </c>
      <c r="J1962" s="229">
        <f t="shared" si="151"/>
        <v>6.3632697473378765E-6</v>
      </c>
    </row>
    <row r="1963" spans="1:10">
      <c r="A1963" s="30" t="s">
        <v>265</v>
      </c>
      <c r="B1963" s="63">
        <v>23569.52</v>
      </c>
      <c r="C1963" s="219">
        <v>44936</v>
      </c>
      <c r="D1963" s="49">
        <v>44936.513194444444</v>
      </c>
      <c r="E1963" s="219">
        <v>44945</v>
      </c>
      <c r="F1963" s="273">
        <f t="shared" si="152"/>
        <v>0.75659722222189885</v>
      </c>
      <c r="G1963" s="273">
        <f t="shared" si="153"/>
        <v>8.4868055555562023</v>
      </c>
      <c r="H1963" s="273">
        <f t="shared" si="150"/>
        <v>9.2434027777781012</v>
      </c>
      <c r="I1963" s="77">
        <f t="shared" si="154"/>
        <v>2.1985828327391603E-3</v>
      </c>
      <c r="J1963" s="229">
        <f t="shared" si="151"/>
        <v>2.03223866633164E-2</v>
      </c>
    </row>
    <row r="1964" spans="1:10">
      <c r="A1964" s="30" t="s">
        <v>265</v>
      </c>
      <c r="B1964" s="63">
        <v>7.38</v>
      </c>
      <c r="C1964" s="219">
        <v>44936</v>
      </c>
      <c r="D1964" s="49">
        <v>44936.513194444444</v>
      </c>
      <c r="E1964" s="219">
        <v>44945</v>
      </c>
      <c r="F1964" s="273">
        <f t="shared" si="152"/>
        <v>0.75659722222189885</v>
      </c>
      <c r="G1964" s="273">
        <f t="shared" si="153"/>
        <v>8.4868055555562023</v>
      </c>
      <c r="H1964" s="273">
        <f t="shared" si="150"/>
        <v>9.2434027777781012</v>
      </c>
      <c r="I1964" s="77">
        <f t="shared" si="154"/>
        <v>6.884120383281035E-7</v>
      </c>
      <c r="J1964" s="229">
        <f t="shared" si="151"/>
        <v>6.3632697473378765E-6</v>
      </c>
    </row>
    <row r="1965" spans="1:10">
      <c r="A1965" s="30" t="s">
        <v>265</v>
      </c>
      <c r="B1965" s="63">
        <v>116.04</v>
      </c>
      <c r="C1965" s="219">
        <v>44936</v>
      </c>
      <c r="D1965" s="49">
        <v>44936.513194444444</v>
      </c>
      <c r="E1965" s="219">
        <v>44945</v>
      </c>
      <c r="F1965" s="273">
        <f t="shared" si="152"/>
        <v>0.75659722222189885</v>
      </c>
      <c r="G1965" s="273">
        <f t="shared" si="153"/>
        <v>8.4868055555562023</v>
      </c>
      <c r="H1965" s="273">
        <f t="shared" si="150"/>
        <v>9.2434027777781012</v>
      </c>
      <c r="I1965" s="77">
        <f t="shared" si="154"/>
        <v>1.0824299854687418E-5</v>
      </c>
      <c r="J1965" s="229">
        <f t="shared" si="151"/>
        <v>1.0005336334432078E-4</v>
      </c>
    </row>
    <row r="1966" spans="1:10">
      <c r="A1966" s="30" t="s">
        <v>264</v>
      </c>
      <c r="B1966" s="63">
        <v>116.47</v>
      </c>
      <c r="C1966" s="219">
        <v>44935</v>
      </c>
      <c r="D1966" s="49">
        <v>44935.628472222219</v>
      </c>
      <c r="E1966" s="219">
        <v>44945</v>
      </c>
      <c r="F1966" s="273">
        <f t="shared" si="152"/>
        <v>0.81423611110949423</v>
      </c>
      <c r="G1966" s="273">
        <f t="shared" si="153"/>
        <v>9.3715277777810115</v>
      </c>
      <c r="H1966" s="273">
        <f t="shared" si="150"/>
        <v>10.185763888890506</v>
      </c>
      <c r="I1966" s="77">
        <f t="shared" si="154"/>
        <v>1.0864410583207889E-5</v>
      </c>
      <c r="J1966" s="229">
        <f t="shared" si="151"/>
        <v>1.1066232099251876E-4</v>
      </c>
    </row>
    <row r="1967" spans="1:10">
      <c r="A1967" s="30" t="s">
        <v>264</v>
      </c>
      <c r="B1967" s="63">
        <v>16.09</v>
      </c>
      <c r="C1967" s="219">
        <v>44936</v>
      </c>
      <c r="D1967" s="49">
        <v>44936.523611111108</v>
      </c>
      <c r="E1967" s="219">
        <v>44945</v>
      </c>
      <c r="F1967" s="273">
        <f t="shared" si="152"/>
        <v>0.76180555555401952</v>
      </c>
      <c r="G1967" s="273">
        <f t="shared" si="153"/>
        <v>8.476388888891961</v>
      </c>
      <c r="H1967" s="273">
        <f t="shared" si="150"/>
        <v>9.2381944444459805</v>
      </c>
      <c r="I1967" s="77">
        <f t="shared" si="154"/>
        <v>1.5008874927776676E-6</v>
      </c>
      <c r="J1967" s="229">
        <f t="shared" si="151"/>
        <v>1.3865490497517105E-5</v>
      </c>
    </row>
    <row r="1968" spans="1:10">
      <c r="A1968" s="30" t="s">
        <v>264</v>
      </c>
      <c r="B1968" s="63">
        <v>7.51</v>
      </c>
      <c r="C1968" s="219">
        <v>44937</v>
      </c>
      <c r="D1968" s="49">
        <v>44937.395138888889</v>
      </c>
      <c r="E1968" s="219">
        <v>44945</v>
      </c>
      <c r="F1968" s="273">
        <f t="shared" si="152"/>
        <v>0.69756944444452529</v>
      </c>
      <c r="G1968" s="273">
        <f t="shared" si="153"/>
        <v>7.6048611111109494</v>
      </c>
      <c r="H1968" s="273">
        <f t="shared" si="150"/>
        <v>8.3024305555554747</v>
      </c>
      <c r="I1968" s="77">
        <f t="shared" si="154"/>
        <v>7.0053853764824632E-7</v>
      </c>
      <c r="J1968" s="229">
        <f t="shared" si="151"/>
        <v>5.8161725603149496E-6</v>
      </c>
    </row>
    <row r="1969" spans="1:10">
      <c r="A1969" s="30" t="s">
        <v>264</v>
      </c>
      <c r="B1969" s="63">
        <v>488.84</v>
      </c>
      <c r="C1969" s="219">
        <v>44937</v>
      </c>
      <c r="D1969" s="49">
        <v>44937.395138888889</v>
      </c>
      <c r="E1969" s="219">
        <v>44945</v>
      </c>
      <c r="F1969" s="273">
        <f t="shared" si="152"/>
        <v>0.69756944444452529</v>
      </c>
      <c r="G1969" s="273">
        <f t="shared" si="153"/>
        <v>7.6048611111109494</v>
      </c>
      <c r="H1969" s="273">
        <f t="shared" si="150"/>
        <v>8.3024305555554747</v>
      </c>
      <c r="I1969" s="77">
        <f t="shared" si="154"/>
        <v>4.5599368674296761E-5</v>
      </c>
      <c r="J1969" s="229">
        <f t="shared" si="151"/>
        <v>3.7858559179552054E-4</v>
      </c>
    </row>
    <row r="1970" spans="1:10">
      <c r="A1970" s="30" t="s">
        <v>264</v>
      </c>
      <c r="B1970" s="63">
        <v>23562.84</v>
      </c>
      <c r="C1970" s="219">
        <v>44937</v>
      </c>
      <c r="D1970" s="49">
        <v>44937.395833333336</v>
      </c>
      <c r="E1970" s="219">
        <v>44945</v>
      </c>
      <c r="F1970" s="273">
        <f t="shared" si="152"/>
        <v>0.69791666666787933</v>
      </c>
      <c r="G1970" s="273">
        <f t="shared" si="153"/>
        <v>7.6041666666642413</v>
      </c>
      <c r="H1970" s="273">
        <f t="shared" si="150"/>
        <v>8.3020833333321207</v>
      </c>
      <c r="I1970" s="77">
        <f t="shared" si="154"/>
        <v>2.1979597172356331E-3</v>
      </c>
      <c r="J1970" s="229">
        <f t="shared" si="151"/>
        <v>1.824764473579733E-2</v>
      </c>
    </row>
    <row r="1971" spans="1:10">
      <c r="A1971" s="30" t="s">
        <v>264</v>
      </c>
      <c r="B1971" s="63">
        <v>23107.599999999999</v>
      </c>
      <c r="C1971" s="219">
        <v>44935</v>
      </c>
      <c r="D1971" s="49">
        <v>44935.629166666666</v>
      </c>
      <c r="E1971" s="219">
        <v>44945</v>
      </c>
      <c r="F1971" s="273">
        <f t="shared" si="152"/>
        <v>0.81458333333284827</v>
      </c>
      <c r="G1971" s="273">
        <f t="shared" si="153"/>
        <v>9.3708333333343035</v>
      </c>
      <c r="H1971" s="273">
        <f t="shared" si="150"/>
        <v>10.185416666667152</v>
      </c>
      <c r="I1971" s="77">
        <f t="shared" si="154"/>
        <v>2.1554945822317728E-3</v>
      </c>
      <c r="J1971" s="229">
        <f t="shared" si="151"/>
        <v>2.1954610442774247E-2</v>
      </c>
    </row>
    <row r="1972" spans="1:10">
      <c r="A1972" s="30" t="s">
        <v>264</v>
      </c>
      <c r="B1972" s="63">
        <v>502.51</v>
      </c>
      <c r="C1972" s="219">
        <v>44935</v>
      </c>
      <c r="D1972" s="49">
        <v>44935.629166666666</v>
      </c>
      <c r="E1972" s="219">
        <v>44945</v>
      </c>
      <c r="F1972" s="273">
        <f t="shared" si="152"/>
        <v>0.81458333333284827</v>
      </c>
      <c r="G1972" s="273">
        <f t="shared" si="153"/>
        <v>9.3708333333343035</v>
      </c>
      <c r="H1972" s="273">
        <f t="shared" si="150"/>
        <v>10.185416666667152</v>
      </c>
      <c r="I1972" s="77">
        <f t="shared" si="154"/>
        <v>4.6874516718191779E-5</v>
      </c>
      <c r="J1972" s="229">
        <f t="shared" si="151"/>
        <v>4.7743648382343859E-4</v>
      </c>
    </row>
    <row r="1973" spans="1:10">
      <c r="A1973" s="30" t="s">
        <v>264</v>
      </c>
      <c r="B1973" s="63">
        <v>29.45</v>
      </c>
      <c r="C1973" s="219">
        <v>44937</v>
      </c>
      <c r="D1973" s="49">
        <v>44937.390972222223</v>
      </c>
      <c r="E1973" s="219">
        <v>44945</v>
      </c>
      <c r="F1973" s="273">
        <f t="shared" si="152"/>
        <v>0.69548611111167702</v>
      </c>
      <c r="G1973" s="273">
        <f t="shared" si="153"/>
        <v>7.609027777776646</v>
      </c>
      <c r="H1973" s="273">
        <f t="shared" si="150"/>
        <v>8.304513888888323</v>
      </c>
      <c r="I1973" s="77">
        <f t="shared" si="154"/>
        <v>2.7471184998323371E-6</v>
      </c>
      <c r="J1973" s="229">
        <f t="shared" si="151"/>
        <v>2.2813483736279698E-5</v>
      </c>
    </row>
    <row r="1974" spans="1:10">
      <c r="A1974" s="30" t="s">
        <v>264</v>
      </c>
      <c r="B1974" s="63">
        <v>193.5</v>
      </c>
      <c r="C1974" s="219">
        <v>44937</v>
      </c>
      <c r="D1974" s="49">
        <v>44937.395833333336</v>
      </c>
      <c r="E1974" s="219">
        <v>44945</v>
      </c>
      <c r="F1974" s="273">
        <f t="shared" si="152"/>
        <v>0.69791666666787933</v>
      </c>
      <c r="G1974" s="273">
        <f t="shared" si="153"/>
        <v>7.6041666666642413</v>
      </c>
      <c r="H1974" s="273">
        <f t="shared" ref="H1974:H2037" si="155">SUM(F1974:G1974)</f>
        <v>8.3020833333321207</v>
      </c>
      <c r="I1974" s="77">
        <f t="shared" si="154"/>
        <v>1.8049827834212472E-5</v>
      </c>
      <c r="J1974" s="229">
        <f t="shared" ref="J1974:J2037" si="156">+H1974*I1974</f>
        <v>1.4985117483192956E-4</v>
      </c>
    </row>
    <row r="1975" spans="1:10">
      <c r="A1975" s="30" t="s">
        <v>264</v>
      </c>
      <c r="B1975" s="63">
        <v>489.55</v>
      </c>
      <c r="C1975" s="219">
        <v>44935</v>
      </c>
      <c r="D1975" s="49">
        <v>44935.620138888888</v>
      </c>
      <c r="E1975" s="219">
        <v>44945</v>
      </c>
      <c r="F1975" s="273">
        <f t="shared" ref="F1975:F2038" si="157">(D1975-C1975+1)/2</f>
        <v>0.81006944444379769</v>
      </c>
      <c r="G1975" s="273">
        <f t="shared" ref="G1975:G2038" si="158">E1975-D1975</f>
        <v>9.3798611111124046</v>
      </c>
      <c r="H1975" s="273">
        <f t="shared" si="155"/>
        <v>10.189930555556202</v>
      </c>
      <c r="I1975" s="77">
        <f t="shared" si="154"/>
        <v>4.5665598016737547E-5</v>
      </c>
      <c r="J1975" s="229">
        <f t="shared" si="156"/>
        <v>4.6532927256850065E-4</v>
      </c>
    </row>
    <row r="1976" spans="1:10">
      <c r="A1976" s="30" t="s">
        <v>264</v>
      </c>
      <c r="B1976" s="63">
        <v>22607.67</v>
      </c>
      <c r="C1976" s="219">
        <v>44935</v>
      </c>
      <c r="D1976" s="49">
        <v>44935.620833333334</v>
      </c>
      <c r="E1976" s="219">
        <v>44945</v>
      </c>
      <c r="F1976" s="273">
        <f t="shared" si="157"/>
        <v>0.81041666666715173</v>
      </c>
      <c r="G1976" s="273">
        <f t="shared" si="158"/>
        <v>9.3791666666656965</v>
      </c>
      <c r="H1976" s="273">
        <f t="shared" si="155"/>
        <v>10.189583333332848</v>
      </c>
      <c r="I1976" s="77">
        <f t="shared" si="154"/>
        <v>2.1088607298847041E-3</v>
      </c>
      <c r="J1976" s="229">
        <f t="shared" si="156"/>
        <v>2.1488412145553325E-2</v>
      </c>
    </row>
    <row r="1977" spans="1:10">
      <c r="A1977" s="30" t="s">
        <v>264</v>
      </c>
      <c r="B1977" s="63">
        <v>117.23</v>
      </c>
      <c r="C1977" s="219">
        <v>44937</v>
      </c>
      <c r="D1977" s="49">
        <v>44937.390972222223</v>
      </c>
      <c r="E1977" s="219">
        <v>44945</v>
      </c>
      <c r="F1977" s="273">
        <f t="shared" si="157"/>
        <v>0.69548611111167702</v>
      </c>
      <c r="G1977" s="273">
        <f t="shared" si="158"/>
        <v>7.609027777776646</v>
      </c>
      <c r="H1977" s="273">
        <f t="shared" si="155"/>
        <v>8.304513888888323</v>
      </c>
      <c r="I1977" s="77">
        <f t="shared" si="154"/>
        <v>1.0935303963848723E-5</v>
      </c>
      <c r="J1977" s="229">
        <f t="shared" si="156"/>
        <v>9.0812383646997252E-5</v>
      </c>
    </row>
    <row r="1978" spans="1:10">
      <c r="A1978" s="30" t="s">
        <v>264</v>
      </c>
      <c r="B1978" s="63">
        <v>116.42</v>
      </c>
      <c r="C1978" s="219">
        <v>44937</v>
      </c>
      <c r="D1978" s="49">
        <v>44937.39166666667</v>
      </c>
      <c r="E1978" s="219">
        <v>44945</v>
      </c>
      <c r="F1978" s="273">
        <f t="shared" si="157"/>
        <v>0.69583333333503106</v>
      </c>
      <c r="G1978" s="273">
        <f t="shared" si="158"/>
        <v>7.6083333333299379</v>
      </c>
      <c r="H1978" s="273">
        <f t="shared" si="155"/>
        <v>8.3041666666649689</v>
      </c>
      <c r="I1978" s="77">
        <f t="shared" si="154"/>
        <v>1.0859746545007834E-5</v>
      </c>
      <c r="J1978" s="229">
        <f t="shared" si="156"/>
        <v>9.0181145267484114E-5</v>
      </c>
    </row>
    <row r="1979" spans="1:10">
      <c r="A1979" s="30" t="s">
        <v>264</v>
      </c>
      <c r="B1979" s="63">
        <v>121.39</v>
      </c>
      <c r="C1979" s="219">
        <v>44935</v>
      </c>
      <c r="D1979" s="49">
        <v>44935.620833333334</v>
      </c>
      <c r="E1979" s="219">
        <v>44945</v>
      </c>
      <c r="F1979" s="273">
        <f t="shared" si="157"/>
        <v>0.81041666666715173</v>
      </c>
      <c r="G1979" s="273">
        <f t="shared" si="158"/>
        <v>9.3791666666656965</v>
      </c>
      <c r="H1979" s="273">
        <f t="shared" si="155"/>
        <v>10.189583333332848</v>
      </c>
      <c r="I1979" s="77">
        <f t="shared" si="154"/>
        <v>1.1323351942093292E-5</v>
      </c>
      <c r="J1979" s="229">
        <f t="shared" si="156"/>
        <v>1.1538023822661595E-4</v>
      </c>
    </row>
    <row r="1980" spans="1:10">
      <c r="A1980" s="30" t="s">
        <v>264</v>
      </c>
      <c r="B1980" s="63">
        <v>502.38</v>
      </c>
      <c r="C1980" s="219">
        <v>44935</v>
      </c>
      <c r="D1980" s="49">
        <v>44935.620833333334</v>
      </c>
      <c r="E1980" s="219">
        <v>44945</v>
      </c>
      <c r="F1980" s="273">
        <f t="shared" si="157"/>
        <v>0.81041666666715173</v>
      </c>
      <c r="G1980" s="273">
        <f t="shared" si="158"/>
        <v>9.3791666666656965</v>
      </c>
      <c r="H1980" s="273">
        <f t="shared" si="155"/>
        <v>10.189583333332848</v>
      </c>
      <c r="I1980" s="77">
        <f t="shared" si="154"/>
        <v>4.6862390218871633E-5</v>
      </c>
      <c r="J1980" s="229">
        <f t="shared" si="156"/>
        <v>4.7750823033435469E-4</v>
      </c>
    </row>
    <row r="1981" spans="1:10">
      <c r="A1981" s="30" t="s">
        <v>264</v>
      </c>
      <c r="B1981" s="63">
        <v>16.190000000000001</v>
      </c>
      <c r="C1981" s="219">
        <v>44935</v>
      </c>
      <c r="D1981" s="49">
        <v>44935.630555555559</v>
      </c>
      <c r="E1981" s="219">
        <v>44945</v>
      </c>
      <c r="F1981" s="273">
        <f t="shared" si="157"/>
        <v>0.81527777777955635</v>
      </c>
      <c r="G1981" s="273">
        <f t="shared" si="158"/>
        <v>9.3694444444408873</v>
      </c>
      <c r="H1981" s="273">
        <f t="shared" si="155"/>
        <v>10.184722222220444</v>
      </c>
      <c r="I1981" s="77">
        <f t="shared" si="154"/>
        <v>1.5102155691777774E-6</v>
      </c>
      <c r="J1981" s="229">
        <f t="shared" si="156"/>
        <v>1.5381126067748204E-5</v>
      </c>
    </row>
    <row r="1982" spans="1:10">
      <c r="A1982" s="30" t="s">
        <v>264</v>
      </c>
      <c r="B1982" s="63">
        <v>118.75</v>
      </c>
      <c r="C1982" s="219">
        <v>44936</v>
      </c>
      <c r="D1982" s="49">
        <v>44936.513888888891</v>
      </c>
      <c r="E1982" s="219">
        <v>44945</v>
      </c>
      <c r="F1982" s="273">
        <f t="shared" si="157"/>
        <v>0.75694444444525288</v>
      </c>
      <c r="G1982" s="273">
        <f t="shared" si="158"/>
        <v>8.4861111111094942</v>
      </c>
      <c r="H1982" s="273">
        <f t="shared" si="155"/>
        <v>9.2430555555547471</v>
      </c>
      <c r="I1982" s="77">
        <f t="shared" si="154"/>
        <v>1.1077090725130392E-5</v>
      </c>
      <c r="J1982" s="229">
        <f t="shared" si="156"/>
        <v>1.0238616496630043E-4</v>
      </c>
    </row>
    <row r="1983" spans="1:10">
      <c r="A1983" s="30" t="s">
        <v>264</v>
      </c>
      <c r="B1983" s="63">
        <v>16.07</v>
      </c>
      <c r="C1983" s="219">
        <v>44937</v>
      </c>
      <c r="D1983" s="49">
        <v>44937.393055555556</v>
      </c>
      <c r="E1983" s="219">
        <v>44945</v>
      </c>
      <c r="F1983" s="273">
        <f t="shared" si="157"/>
        <v>0.69652777777810115</v>
      </c>
      <c r="G1983" s="273">
        <f t="shared" si="158"/>
        <v>7.6069444444437977</v>
      </c>
      <c r="H1983" s="273">
        <f t="shared" si="155"/>
        <v>8.3034722222218988</v>
      </c>
      <c r="I1983" s="77">
        <f t="shared" si="154"/>
        <v>1.4990218774976456E-6</v>
      </c>
      <c r="J1983" s="229">
        <f t="shared" si="156"/>
        <v>1.2447086520304619E-5</v>
      </c>
    </row>
    <row r="1984" spans="1:10">
      <c r="A1984" s="30" t="s">
        <v>264</v>
      </c>
      <c r="B1984" s="63">
        <v>118.15</v>
      </c>
      <c r="C1984" s="219">
        <v>44937</v>
      </c>
      <c r="D1984" s="49">
        <v>44937.393055555556</v>
      </c>
      <c r="E1984" s="219">
        <v>44945</v>
      </c>
      <c r="F1984" s="273">
        <f t="shared" si="157"/>
        <v>0.69652777777810115</v>
      </c>
      <c r="G1984" s="273">
        <f t="shared" si="158"/>
        <v>7.6069444444437977</v>
      </c>
      <c r="H1984" s="273">
        <f t="shared" si="155"/>
        <v>8.3034722222218988</v>
      </c>
      <c r="I1984" s="77">
        <f t="shared" si="154"/>
        <v>1.1021122266729734E-5</v>
      </c>
      <c r="J1984" s="229">
        <f t="shared" si="156"/>
        <v>9.151358259950159E-5</v>
      </c>
    </row>
    <row r="1985" spans="1:10">
      <c r="A1985" s="30" t="s">
        <v>264</v>
      </c>
      <c r="B1985" s="63">
        <v>189.25</v>
      </c>
      <c r="C1985" s="219">
        <v>44937</v>
      </c>
      <c r="D1985" s="49">
        <v>44937.397916666669</v>
      </c>
      <c r="E1985" s="219">
        <v>44945</v>
      </c>
      <c r="F1985" s="273">
        <f t="shared" si="157"/>
        <v>0.69895833333430346</v>
      </c>
      <c r="G1985" s="273">
        <f t="shared" si="158"/>
        <v>7.6020833333313931</v>
      </c>
      <c r="H1985" s="273">
        <f t="shared" si="155"/>
        <v>8.3010416666656965</v>
      </c>
      <c r="I1985" s="77">
        <f t="shared" si="154"/>
        <v>1.7653384587207805E-5</v>
      </c>
      <c r="J1985" s="229">
        <f t="shared" si="156"/>
        <v>1.4654148101608599E-4</v>
      </c>
    </row>
    <row r="1986" spans="1:10">
      <c r="A1986" s="30" t="s">
        <v>264</v>
      </c>
      <c r="B1986" s="63">
        <v>24319.38</v>
      </c>
      <c r="C1986" s="219">
        <v>44937</v>
      </c>
      <c r="D1986" s="49">
        <v>44937.397916666669</v>
      </c>
      <c r="E1986" s="219">
        <v>44945</v>
      </c>
      <c r="F1986" s="273">
        <f t="shared" si="157"/>
        <v>0.69895833333430346</v>
      </c>
      <c r="G1986" s="273">
        <f t="shared" si="158"/>
        <v>7.6020833333313931</v>
      </c>
      <c r="H1986" s="273">
        <f t="shared" si="155"/>
        <v>8.3010416666656965</v>
      </c>
      <c r="I1986" s="77">
        <f t="shared" si="154"/>
        <v>2.2685303464330237E-3</v>
      </c>
      <c r="J1986" s="229">
        <f t="shared" si="156"/>
        <v>1.8831164927836097E-2</v>
      </c>
    </row>
    <row r="1987" spans="1:10">
      <c r="A1987" s="30" t="s">
        <v>264</v>
      </c>
      <c r="B1987" s="63">
        <v>187.78</v>
      </c>
      <c r="C1987" s="219">
        <v>44937</v>
      </c>
      <c r="D1987" s="49">
        <v>44937.393055555556</v>
      </c>
      <c r="E1987" s="219">
        <v>44945</v>
      </c>
      <c r="F1987" s="273">
        <f t="shared" si="157"/>
        <v>0.69652777777810115</v>
      </c>
      <c r="G1987" s="273">
        <f t="shared" si="158"/>
        <v>7.6069444444437977</v>
      </c>
      <c r="H1987" s="273">
        <f t="shared" si="155"/>
        <v>8.3034722222218988</v>
      </c>
      <c r="I1987" s="77">
        <f t="shared" si="154"/>
        <v>1.7516261864126191E-5</v>
      </c>
      <c r="J1987" s="229">
        <f t="shared" si="156"/>
        <v>1.4544579382593661E-4</v>
      </c>
    </row>
    <row r="1988" spans="1:10">
      <c r="A1988" s="30" t="s">
        <v>264</v>
      </c>
      <c r="B1988" s="63">
        <v>116.42</v>
      </c>
      <c r="C1988" s="219">
        <v>44937</v>
      </c>
      <c r="D1988" s="49">
        <v>44937.393055555556</v>
      </c>
      <c r="E1988" s="219">
        <v>44945</v>
      </c>
      <c r="F1988" s="273">
        <f t="shared" si="157"/>
        <v>0.69652777777810115</v>
      </c>
      <c r="G1988" s="273">
        <f t="shared" si="158"/>
        <v>7.6069444444437977</v>
      </c>
      <c r="H1988" s="273">
        <f t="shared" si="155"/>
        <v>8.3034722222218988</v>
      </c>
      <c r="I1988" s="77">
        <f t="shared" si="154"/>
        <v>1.0859746545007834E-5</v>
      </c>
      <c r="J1988" s="229">
        <f t="shared" si="156"/>
        <v>9.0173603776842778E-5</v>
      </c>
    </row>
    <row r="1989" spans="1:10">
      <c r="A1989" s="30" t="s">
        <v>264</v>
      </c>
      <c r="B1989" s="63">
        <v>193.68</v>
      </c>
      <c r="C1989" s="219">
        <v>44937</v>
      </c>
      <c r="D1989" s="49">
        <v>44937.397916666669</v>
      </c>
      <c r="E1989" s="219">
        <v>44945</v>
      </c>
      <c r="F1989" s="273">
        <f t="shared" si="157"/>
        <v>0.69895833333430346</v>
      </c>
      <c r="G1989" s="273">
        <f t="shared" si="158"/>
        <v>7.6020833333313931</v>
      </c>
      <c r="H1989" s="273">
        <f t="shared" si="155"/>
        <v>8.3010416666656965</v>
      </c>
      <c r="I1989" s="77">
        <f t="shared" si="154"/>
        <v>1.8066618371732671E-5</v>
      </c>
      <c r="J1989" s="229">
        <f t="shared" si="156"/>
        <v>1.4997175187950087E-4</v>
      </c>
    </row>
    <row r="1990" spans="1:10">
      <c r="A1990" s="30" t="s">
        <v>264</v>
      </c>
      <c r="B1990" s="63">
        <v>7.71</v>
      </c>
      <c r="C1990" s="219">
        <v>44937</v>
      </c>
      <c r="D1990" s="49">
        <v>44937.398611111108</v>
      </c>
      <c r="E1990" s="219">
        <v>44945</v>
      </c>
      <c r="F1990" s="273">
        <f t="shared" si="157"/>
        <v>0.69930555555401952</v>
      </c>
      <c r="G1990" s="273">
        <f t="shared" si="158"/>
        <v>7.601388888891961</v>
      </c>
      <c r="H1990" s="273">
        <f t="shared" si="155"/>
        <v>8.3006944444459805</v>
      </c>
      <c r="I1990" s="77">
        <f t="shared" si="154"/>
        <v>7.1919469044846587E-7</v>
      </c>
      <c r="J1990" s="229">
        <f t="shared" si="156"/>
        <v>5.9698153714806276E-6</v>
      </c>
    </row>
    <row r="1991" spans="1:10">
      <c r="A1991" s="30" t="s">
        <v>264</v>
      </c>
      <c r="B1991" s="63">
        <v>22664.55</v>
      </c>
      <c r="C1991" s="219">
        <v>44935</v>
      </c>
      <c r="D1991" s="49">
        <v>44935.62222222222</v>
      </c>
      <c r="E1991" s="219">
        <v>44945</v>
      </c>
      <c r="F1991" s="273">
        <f t="shared" si="157"/>
        <v>0.81111111111022183</v>
      </c>
      <c r="G1991" s="273">
        <f t="shared" si="158"/>
        <v>9.3777777777795563</v>
      </c>
      <c r="H1991" s="273">
        <f t="shared" si="155"/>
        <v>10.188888888889778</v>
      </c>
      <c r="I1991" s="77">
        <f t="shared" si="154"/>
        <v>2.1141665397410867E-3</v>
      </c>
      <c r="J1991" s="229">
        <f t="shared" si="156"/>
        <v>2.1541007966030506E-2</v>
      </c>
    </row>
    <row r="1992" spans="1:10">
      <c r="A1992" s="30" t="s">
        <v>264</v>
      </c>
      <c r="B1992" s="63">
        <v>119.09</v>
      </c>
      <c r="C1992" s="219">
        <v>44935</v>
      </c>
      <c r="D1992" s="49">
        <v>44935.62222222222</v>
      </c>
      <c r="E1992" s="219">
        <v>44945</v>
      </c>
      <c r="F1992" s="273">
        <f t="shared" si="157"/>
        <v>0.81111111111022183</v>
      </c>
      <c r="G1992" s="273">
        <f t="shared" si="158"/>
        <v>9.3777777777795563</v>
      </c>
      <c r="H1992" s="273">
        <f t="shared" si="155"/>
        <v>10.188888888889778</v>
      </c>
      <c r="I1992" s="77">
        <f t="shared" si="154"/>
        <v>1.1108806184890766E-5</v>
      </c>
      <c r="J1992" s="229">
        <f t="shared" si="156"/>
        <v>1.1318639190606357E-4</v>
      </c>
    </row>
    <row r="1993" spans="1:10">
      <c r="A1993" s="30" t="s">
        <v>264</v>
      </c>
      <c r="B1993" s="63">
        <v>7.57</v>
      </c>
      <c r="C1993" s="219">
        <v>44935</v>
      </c>
      <c r="D1993" s="49">
        <v>44935.62222222222</v>
      </c>
      <c r="E1993" s="219">
        <v>44945</v>
      </c>
      <c r="F1993" s="273">
        <f t="shared" si="157"/>
        <v>0.81111111111022183</v>
      </c>
      <c r="G1993" s="273">
        <f t="shared" si="158"/>
        <v>9.3777777777795563</v>
      </c>
      <c r="H1993" s="273">
        <f t="shared" si="155"/>
        <v>10.188888888889778</v>
      </c>
      <c r="I1993" s="77">
        <f t="shared" si="154"/>
        <v>7.0613538348831219E-7</v>
      </c>
      <c r="J1993" s="229">
        <f t="shared" si="156"/>
        <v>7.1947349628759865E-6</v>
      </c>
    </row>
    <row r="1994" spans="1:10">
      <c r="A1994" s="30" t="s">
        <v>264</v>
      </c>
      <c r="B1994" s="63">
        <v>29.46</v>
      </c>
      <c r="C1994" s="219">
        <v>44936</v>
      </c>
      <c r="D1994" s="49">
        <v>44936.515277777777</v>
      </c>
      <c r="E1994" s="219">
        <v>44945</v>
      </c>
      <c r="F1994" s="273">
        <f t="shared" si="157"/>
        <v>0.75763888888832298</v>
      </c>
      <c r="G1994" s="273">
        <f t="shared" si="158"/>
        <v>8.484722222223354</v>
      </c>
      <c r="H1994" s="273">
        <f t="shared" si="155"/>
        <v>9.242361111111677</v>
      </c>
      <c r="I1994" s="77">
        <f t="shared" ref="I1994:I2057" si="159">+B1994/B$3693</f>
        <v>2.7480513074723484E-6</v>
      </c>
      <c r="J1994" s="229">
        <f t="shared" si="156"/>
        <v>2.5398482535522031E-5</v>
      </c>
    </row>
    <row r="1995" spans="1:10">
      <c r="A1995" s="30" t="s">
        <v>264</v>
      </c>
      <c r="B1995" s="63">
        <v>7.53</v>
      </c>
      <c r="C1995" s="219">
        <v>44937</v>
      </c>
      <c r="D1995" s="49">
        <v>44937.399305555555</v>
      </c>
      <c r="E1995" s="219">
        <v>44945</v>
      </c>
      <c r="F1995" s="273">
        <f t="shared" si="157"/>
        <v>0.69965277777737356</v>
      </c>
      <c r="G1995" s="273">
        <f t="shared" si="158"/>
        <v>7.6006944444452529</v>
      </c>
      <c r="H1995" s="273">
        <f t="shared" si="155"/>
        <v>8.3003472222226264</v>
      </c>
      <c r="I1995" s="77">
        <f t="shared" si="159"/>
        <v>7.0240415292826824E-7</v>
      </c>
      <c r="J1995" s="229">
        <f t="shared" si="156"/>
        <v>5.8301983596357882E-6</v>
      </c>
    </row>
    <row r="1996" spans="1:10">
      <c r="A1996" s="30" t="s">
        <v>264</v>
      </c>
      <c r="B1996" s="63">
        <v>16.2</v>
      </c>
      <c r="C1996" s="219">
        <v>44935</v>
      </c>
      <c r="D1996" s="49">
        <v>44935.622916666667</v>
      </c>
      <c r="E1996" s="219">
        <v>44945</v>
      </c>
      <c r="F1996" s="273">
        <f t="shared" si="157"/>
        <v>0.81145833333357587</v>
      </c>
      <c r="G1996" s="273">
        <f t="shared" si="158"/>
        <v>9.3770833333328483</v>
      </c>
      <c r="H1996" s="273">
        <f t="shared" si="155"/>
        <v>10.188541666666424</v>
      </c>
      <c r="I1996" s="77">
        <f t="shared" si="159"/>
        <v>1.5111483768177882E-6</v>
      </c>
      <c r="J1996" s="229">
        <f t="shared" si="156"/>
        <v>1.5396398201723371E-5</v>
      </c>
    </row>
    <row r="1997" spans="1:10">
      <c r="A1997" s="30" t="s">
        <v>264</v>
      </c>
      <c r="B1997" s="63">
        <v>22853.31</v>
      </c>
      <c r="C1997" s="219">
        <v>44936</v>
      </c>
      <c r="D1997" s="49">
        <v>44936.51666666667</v>
      </c>
      <c r="E1997" s="219">
        <v>44945</v>
      </c>
      <c r="F1997" s="273">
        <f t="shared" si="157"/>
        <v>0.75833333333503106</v>
      </c>
      <c r="G1997" s="273">
        <f t="shared" si="158"/>
        <v>8.4833333333299379</v>
      </c>
      <c r="H1997" s="273">
        <f t="shared" si="155"/>
        <v>9.2416666666649689</v>
      </c>
      <c r="I1997" s="77">
        <f t="shared" si="159"/>
        <v>2.1317742167539342E-3</v>
      </c>
      <c r="J1997" s="229">
        <f t="shared" si="156"/>
        <v>1.9701146719830656E-2</v>
      </c>
    </row>
    <row r="1998" spans="1:10">
      <c r="A1998" s="30" t="s">
        <v>264</v>
      </c>
      <c r="B1998" s="63">
        <v>29.33</v>
      </c>
      <c r="C1998" s="219">
        <v>44936</v>
      </c>
      <c r="D1998" s="49">
        <v>44936.51666666667</v>
      </c>
      <c r="E1998" s="219">
        <v>44945</v>
      </c>
      <c r="F1998" s="273">
        <f t="shared" si="157"/>
        <v>0.75833333333503106</v>
      </c>
      <c r="G1998" s="273">
        <f t="shared" si="158"/>
        <v>8.4833333333299379</v>
      </c>
      <c r="H1998" s="273">
        <f t="shared" si="155"/>
        <v>9.2416666666649689</v>
      </c>
      <c r="I1998" s="77">
        <f t="shared" si="159"/>
        <v>2.7359248081522056E-6</v>
      </c>
      <c r="J1998" s="229">
        <f t="shared" si="156"/>
        <v>2.528450510200199E-5</v>
      </c>
    </row>
    <row r="1999" spans="1:10">
      <c r="A1999" s="30" t="s">
        <v>264</v>
      </c>
      <c r="B1999" s="63">
        <v>29.35</v>
      </c>
      <c r="C1999" s="219">
        <v>44937</v>
      </c>
      <c r="D1999" s="49">
        <v>44937.399305555555</v>
      </c>
      <c r="E1999" s="219">
        <v>44945</v>
      </c>
      <c r="F1999" s="273">
        <f t="shared" si="157"/>
        <v>0.69965277777737356</v>
      </c>
      <c r="G1999" s="273">
        <f t="shared" si="158"/>
        <v>7.6006944444452529</v>
      </c>
      <c r="H1999" s="273">
        <f t="shared" si="155"/>
        <v>8.3003472222226264</v>
      </c>
      <c r="I1999" s="77">
        <f t="shared" si="159"/>
        <v>2.7377904234322277E-6</v>
      </c>
      <c r="J1999" s="229">
        <f t="shared" si="156"/>
        <v>2.2724611136163398E-5</v>
      </c>
    </row>
    <row r="2000" spans="1:10">
      <c r="A2000" s="30" t="s">
        <v>264</v>
      </c>
      <c r="B2000" s="63">
        <v>16.16</v>
      </c>
      <c r="C2000" s="219">
        <v>44935</v>
      </c>
      <c r="D2000" s="49">
        <v>44937.4</v>
      </c>
      <c r="E2000" s="219">
        <v>44945</v>
      </c>
      <c r="F2000" s="273">
        <f t="shared" si="157"/>
        <v>1.7000000000007276</v>
      </c>
      <c r="G2000" s="273">
        <f t="shared" si="158"/>
        <v>7.5999999999985448</v>
      </c>
      <c r="H2000" s="273">
        <f t="shared" si="155"/>
        <v>9.2999999999992724</v>
      </c>
      <c r="I2000" s="77">
        <f t="shared" si="159"/>
        <v>1.5074171462577444E-6</v>
      </c>
      <c r="J2000" s="229">
        <f t="shared" si="156"/>
        <v>1.4018979460195926E-5</v>
      </c>
    </row>
    <row r="2001" spans="1:10">
      <c r="A2001" s="30" t="s">
        <v>264</v>
      </c>
      <c r="B2001" s="63">
        <v>117.18</v>
      </c>
      <c r="C2001" s="219">
        <v>44935</v>
      </c>
      <c r="D2001" s="49">
        <v>44935.626388888886</v>
      </c>
      <c r="E2001" s="219">
        <v>44945</v>
      </c>
      <c r="F2001" s="273">
        <f t="shared" si="157"/>
        <v>0.8131944444430701</v>
      </c>
      <c r="G2001" s="273">
        <f t="shared" si="158"/>
        <v>9.3736111111138598</v>
      </c>
      <c r="H2001" s="273">
        <f t="shared" si="155"/>
        <v>10.18680555555693</v>
      </c>
      <c r="I2001" s="77">
        <f t="shared" si="159"/>
        <v>1.0930639925648669E-5</v>
      </c>
      <c r="J2001" s="229">
        <f t="shared" si="156"/>
        <v>1.1134830352039025E-4</v>
      </c>
    </row>
    <row r="2002" spans="1:10">
      <c r="A2002" s="30" t="s">
        <v>264</v>
      </c>
      <c r="B2002" s="63">
        <v>119.57</v>
      </c>
      <c r="C2002" s="219">
        <v>44936</v>
      </c>
      <c r="D2002" s="49">
        <v>44936.517361111109</v>
      </c>
      <c r="E2002" s="219">
        <v>44945</v>
      </c>
      <c r="F2002" s="273">
        <f t="shared" si="157"/>
        <v>0.75868055555474712</v>
      </c>
      <c r="G2002" s="273">
        <f t="shared" si="158"/>
        <v>8.4826388888905058</v>
      </c>
      <c r="H2002" s="273">
        <f t="shared" si="155"/>
        <v>9.2413194444452529</v>
      </c>
      <c r="I2002" s="77">
        <f t="shared" si="159"/>
        <v>1.1153580951611292E-5</v>
      </c>
      <c r="J2002" s="229">
        <f t="shared" si="156"/>
        <v>1.0307380452331962E-4</v>
      </c>
    </row>
    <row r="2003" spans="1:10">
      <c r="A2003" s="30" t="s">
        <v>264</v>
      </c>
      <c r="B2003" s="63">
        <v>7.73</v>
      </c>
      <c r="C2003" s="219">
        <v>44936</v>
      </c>
      <c r="D2003" s="49">
        <v>44936.517361111109</v>
      </c>
      <c r="E2003" s="219">
        <v>44945</v>
      </c>
      <c r="F2003" s="273">
        <f t="shared" si="157"/>
        <v>0.75868055555474712</v>
      </c>
      <c r="G2003" s="273">
        <f t="shared" si="158"/>
        <v>8.4826388888905058</v>
      </c>
      <c r="H2003" s="273">
        <f t="shared" si="155"/>
        <v>9.2413194444452529</v>
      </c>
      <c r="I2003" s="77">
        <f t="shared" si="159"/>
        <v>7.210603057284879E-7</v>
      </c>
      <c r="J2003" s="229">
        <f t="shared" si="156"/>
        <v>6.6635486239463142E-6</v>
      </c>
    </row>
    <row r="2004" spans="1:10">
      <c r="A2004" s="30" t="s">
        <v>264</v>
      </c>
      <c r="B2004" s="63">
        <v>502.9</v>
      </c>
      <c r="C2004" s="219">
        <v>44936</v>
      </c>
      <c r="D2004" s="49">
        <v>44936.517361111109</v>
      </c>
      <c r="E2004" s="219">
        <v>44945</v>
      </c>
      <c r="F2004" s="273">
        <f t="shared" si="157"/>
        <v>0.75868055555474712</v>
      </c>
      <c r="G2004" s="273">
        <f t="shared" si="158"/>
        <v>8.4826388888905058</v>
      </c>
      <c r="H2004" s="273">
        <f t="shared" si="155"/>
        <v>9.2413194444452529</v>
      </c>
      <c r="I2004" s="77">
        <f t="shared" si="159"/>
        <v>4.6910896216152204E-5</v>
      </c>
      <c r="J2004" s="229">
        <f t="shared" si="156"/>
        <v>4.3351857735868059E-4</v>
      </c>
    </row>
    <row r="2005" spans="1:10">
      <c r="A2005" s="30" t="s">
        <v>264</v>
      </c>
      <c r="B2005" s="63">
        <v>194.05</v>
      </c>
      <c r="C2005" s="219">
        <v>44935</v>
      </c>
      <c r="D2005" s="49">
        <v>44935.62777777778</v>
      </c>
      <c r="E2005" s="219">
        <v>44945</v>
      </c>
      <c r="F2005" s="273">
        <f t="shared" si="157"/>
        <v>0.81388888888977817</v>
      </c>
      <c r="G2005" s="273">
        <f t="shared" si="158"/>
        <v>9.3722222222204437</v>
      </c>
      <c r="H2005" s="273">
        <f t="shared" si="155"/>
        <v>10.186111111110222</v>
      </c>
      <c r="I2005" s="77">
        <f t="shared" si="159"/>
        <v>1.8101132254413077E-5</v>
      </c>
      <c r="J2005" s="229">
        <f t="shared" si="156"/>
        <v>1.8438014438035266E-4</v>
      </c>
    </row>
    <row r="2006" spans="1:10">
      <c r="A2006" s="30" t="s">
        <v>264</v>
      </c>
      <c r="B2006" s="63">
        <v>118.76</v>
      </c>
      <c r="C2006" s="219">
        <v>44935</v>
      </c>
      <c r="D2006" s="49">
        <v>44936.518055555556</v>
      </c>
      <c r="E2006" s="219">
        <v>44945</v>
      </c>
      <c r="F2006" s="273">
        <f t="shared" si="157"/>
        <v>1.2590277777781012</v>
      </c>
      <c r="G2006" s="273">
        <f t="shared" si="158"/>
        <v>8.4819444444437977</v>
      </c>
      <c r="H2006" s="273">
        <f t="shared" si="155"/>
        <v>9.7409722222218988</v>
      </c>
      <c r="I2006" s="77">
        <f t="shared" si="159"/>
        <v>1.1078023532770404E-5</v>
      </c>
      <c r="J2006" s="229">
        <f t="shared" si="156"/>
        <v>1.0791071950983702E-4</v>
      </c>
    </row>
    <row r="2007" spans="1:10">
      <c r="A2007" s="30" t="s">
        <v>264</v>
      </c>
      <c r="B2007" s="63">
        <v>29.45</v>
      </c>
      <c r="C2007" s="219">
        <v>44935</v>
      </c>
      <c r="D2007" s="49">
        <v>44936.518055555556</v>
      </c>
      <c r="E2007" s="219">
        <v>44945</v>
      </c>
      <c r="F2007" s="273">
        <f t="shared" si="157"/>
        <v>1.2590277777781012</v>
      </c>
      <c r="G2007" s="273">
        <f t="shared" si="158"/>
        <v>8.4819444444437977</v>
      </c>
      <c r="H2007" s="273">
        <f t="shared" si="155"/>
        <v>9.7409722222218988</v>
      </c>
      <c r="I2007" s="77">
        <f t="shared" si="159"/>
        <v>2.7471184998323371E-6</v>
      </c>
      <c r="J2007" s="229">
        <f t="shared" si="156"/>
        <v>2.6759604998018689E-5</v>
      </c>
    </row>
    <row r="2008" spans="1:10">
      <c r="A2008" s="30" t="s">
        <v>264</v>
      </c>
      <c r="B2008" s="63">
        <v>189.55</v>
      </c>
      <c r="C2008" s="219">
        <v>44936</v>
      </c>
      <c r="D2008" s="49">
        <v>44936.518750000003</v>
      </c>
      <c r="E2008" s="219">
        <v>44945</v>
      </c>
      <c r="F2008" s="273">
        <f t="shared" si="157"/>
        <v>0.75937500000145519</v>
      </c>
      <c r="G2008" s="273">
        <f t="shared" si="158"/>
        <v>8.4812499999970896</v>
      </c>
      <c r="H2008" s="273">
        <f t="shared" si="155"/>
        <v>9.2406249999985448</v>
      </c>
      <c r="I2008" s="77">
        <f t="shared" si="159"/>
        <v>1.7681368816408135E-5</v>
      </c>
      <c r="J2008" s="229">
        <f t="shared" si="156"/>
        <v>1.6338689871909568E-4</v>
      </c>
    </row>
    <row r="2009" spans="1:10">
      <c r="A2009" s="30" t="s">
        <v>264</v>
      </c>
      <c r="B2009" s="63">
        <v>15.95</v>
      </c>
      <c r="C2009" s="219">
        <v>44936</v>
      </c>
      <c r="D2009" s="49">
        <v>44936.519444444442</v>
      </c>
      <c r="E2009" s="219">
        <v>44945</v>
      </c>
      <c r="F2009" s="273">
        <f t="shared" si="157"/>
        <v>0.75972222222117125</v>
      </c>
      <c r="G2009" s="273">
        <f t="shared" si="158"/>
        <v>8.4805555555576575</v>
      </c>
      <c r="H2009" s="273">
        <f t="shared" si="155"/>
        <v>9.2402777777788287</v>
      </c>
      <c r="I2009" s="77">
        <f t="shared" si="159"/>
        <v>1.4878281858175137E-6</v>
      </c>
      <c r="J2009" s="229">
        <f t="shared" si="156"/>
        <v>1.3747945722562561E-5</v>
      </c>
    </row>
    <row r="2010" spans="1:10">
      <c r="A2010" s="30" t="s">
        <v>264</v>
      </c>
      <c r="B2010" s="63">
        <v>117.24</v>
      </c>
      <c r="C2010" s="219">
        <v>44936</v>
      </c>
      <c r="D2010" s="49">
        <v>44936.519444444442</v>
      </c>
      <c r="E2010" s="219">
        <v>44945</v>
      </c>
      <c r="F2010" s="273">
        <f t="shared" si="157"/>
        <v>0.75972222222117125</v>
      </c>
      <c r="G2010" s="273">
        <f t="shared" si="158"/>
        <v>8.4805555555576575</v>
      </c>
      <c r="H2010" s="273">
        <f t="shared" si="155"/>
        <v>9.2402777777788287</v>
      </c>
      <c r="I2010" s="77">
        <f t="shared" si="159"/>
        <v>1.0936236771488734E-5</v>
      </c>
      <c r="J2010" s="229">
        <f t="shared" si="156"/>
        <v>1.0105386561211504E-4</v>
      </c>
    </row>
    <row r="2011" spans="1:10">
      <c r="A2011" s="30" t="s">
        <v>264</v>
      </c>
      <c r="B2011" s="63">
        <v>189.33</v>
      </c>
      <c r="C2011" s="219">
        <v>44936</v>
      </c>
      <c r="D2011" s="49">
        <v>44936.520138888889</v>
      </c>
      <c r="E2011" s="219">
        <v>44945</v>
      </c>
      <c r="F2011" s="273">
        <f t="shared" si="157"/>
        <v>0.76006944444452529</v>
      </c>
      <c r="G2011" s="273">
        <f t="shared" si="158"/>
        <v>8.4798611111109494</v>
      </c>
      <c r="H2011" s="273">
        <f t="shared" si="155"/>
        <v>9.2399305555554747</v>
      </c>
      <c r="I2011" s="77">
        <f t="shared" si="159"/>
        <v>1.7660847048327892E-5</v>
      </c>
      <c r="J2011" s="229">
        <f t="shared" si="156"/>
        <v>1.631850002788366E-4</v>
      </c>
    </row>
    <row r="2012" spans="1:10">
      <c r="A2012" s="30" t="s">
        <v>264</v>
      </c>
      <c r="B2012" s="63">
        <v>29.34</v>
      </c>
      <c r="C2012" s="219">
        <v>44936</v>
      </c>
      <c r="D2012" s="49">
        <v>44936.520833333336</v>
      </c>
      <c r="E2012" s="219">
        <v>44945</v>
      </c>
      <c r="F2012" s="273">
        <f t="shared" si="157"/>
        <v>0.76041666666787933</v>
      </c>
      <c r="G2012" s="273">
        <f t="shared" si="158"/>
        <v>8.4791666666642413</v>
      </c>
      <c r="H2012" s="273">
        <f t="shared" si="155"/>
        <v>9.2395833333321207</v>
      </c>
      <c r="I2012" s="77">
        <f t="shared" si="159"/>
        <v>2.7368576157922165E-6</v>
      </c>
      <c r="J2012" s="229">
        <f t="shared" si="156"/>
        <v>2.5287424012576847E-5</v>
      </c>
    </row>
    <row r="2013" spans="1:10">
      <c r="A2013" s="30" t="s">
        <v>264</v>
      </c>
      <c r="B2013" s="63">
        <v>22832.04</v>
      </c>
      <c r="C2013" s="219">
        <v>44936</v>
      </c>
      <c r="D2013" s="49">
        <v>44936.521527777775</v>
      </c>
      <c r="E2013" s="219">
        <v>44945</v>
      </c>
      <c r="F2013" s="273">
        <f t="shared" si="157"/>
        <v>0.76076388888759539</v>
      </c>
      <c r="G2013" s="273">
        <f t="shared" si="158"/>
        <v>8.4784722222248092</v>
      </c>
      <c r="H2013" s="273">
        <f t="shared" si="155"/>
        <v>9.2392361111124046</v>
      </c>
      <c r="I2013" s="77">
        <f t="shared" si="159"/>
        <v>2.1297901349036307E-3</v>
      </c>
      <c r="J2013" s="229">
        <f t="shared" si="156"/>
        <v>1.9677633923492584E-2</v>
      </c>
    </row>
    <row r="2014" spans="1:10">
      <c r="A2014" s="30" t="s">
        <v>264</v>
      </c>
      <c r="B2014" s="63">
        <v>491.64</v>
      </c>
      <c r="C2014" s="219">
        <v>44936</v>
      </c>
      <c r="D2014" s="49">
        <v>44936.522916666669</v>
      </c>
      <c r="E2014" s="219">
        <v>44945</v>
      </c>
      <c r="F2014" s="273">
        <f t="shared" si="157"/>
        <v>0.76145833333430346</v>
      </c>
      <c r="G2014" s="273">
        <f t="shared" si="158"/>
        <v>8.4770833333313931</v>
      </c>
      <c r="H2014" s="273">
        <f t="shared" si="155"/>
        <v>9.2385416666656965</v>
      </c>
      <c r="I2014" s="77">
        <f t="shared" si="159"/>
        <v>4.5860554813499841E-5</v>
      </c>
      <c r="J2014" s="229">
        <f t="shared" si="156"/>
        <v>4.2368464650092437E-4</v>
      </c>
    </row>
    <row r="2015" spans="1:10">
      <c r="A2015" s="30" t="s">
        <v>264</v>
      </c>
      <c r="B2015" s="63">
        <v>117.06</v>
      </c>
      <c r="C2015" s="219">
        <v>44936</v>
      </c>
      <c r="D2015" s="49">
        <v>44936.522916666669</v>
      </c>
      <c r="E2015" s="219">
        <v>44945</v>
      </c>
      <c r="F2015" s="273">
        <f t="shared" si="157"/>
        <v>0.76145833333430346</v>
      </c>
      <c r="G2015" s="273">
        <f t="shared" si="158"/>
        <v>8.4770833333313931</v>
      </c>
      <c r="H2015" s="273">
        <f t="shared" si="155"/>
        <v>9.2385416666656965</v>
      </c>
      <c r="I2015" s="77">
        <f t="shared" si="159"/>
        <v>1.0919446233968537E-5</v>
      </c>
      <c r="J2015" s="229">
        <f t="shared" si="156"/>
        <v>1.0087975900943416E-4</v>
      </c>
    </row>
    <row r="2016" spans="1:10">
      <c r="A2016" s="30" t="s">
        <v>264</v>
      </c>
      <c r="B2016" s="63">
        <v>116.3</v>
      </c>
      <c r="C2016" s="219">
        <v>44937</v>
      </c>
      <c r="D2016" s="49">
        <v>44937.393750000003</v>
      </c>
      <c r="E2016" s="219">
        <v>44945</v>
      </c>
      <c r="F2016" s="273">
        <f t="shared" si="157"/>
        <v>0.69687500000145519</v>
      </c>
      <c r="G2016" s="273">
        <f t="shared" si="158"/>
        <v>7.6062499999970896</v>
      </c>
      <c r="H2016" s="273">
        <f t="shared" si="155"/>
        <v>8.3031249999985448</v>
      </c>
      <c r="I2016" s="77">
        <f t="shared" si="159"/>
        <v>1.0848552853327702E-5</v>
      </c>
      <c r="J2016" s="229">
        <f t="shared" si="156"/>
        <v>9.007689041027078E-5</v>
      </c>
    </row>
    <row r="2017" spans="1:10">
      <c r="A2017" s="30" t="s">
        <v>264</v>
      </c>
      <c r="B2017" s="63">
        <v>118.2</v>
      </c>
      <c r="C2017" s="219">
        <v>44935</v>
      </c>
      <c r="D2017" s="49">
        <v>44935.628472222219</v>
      </c>
      <c r="E2017" s="219">
        <v>44945</v>
      </c>
      <c r="F2017" s="273">
        <f t="shared" si="157"/>
        <v>0.81423611110949423</v>
      </c>
      <c r="G2017" s="273">
        <f t="shared" si="158"/>
        <v>9.3715277777810115</v>
      </c>
      <c r="H2017" s="273">
        <f t="shared" si="155"/>
        <v>10.185763888890506</v>
      </c>
      <c r="I2017" s="77">
        <f t="shared" si="159"/>
        <v>1.102578630492979E-5</v>
      </c>
      <c r="J2017" s="229">
        <f t="shared" si="156"/>
        <v>1.1230605599137734E-4</v>
      </c>
    </row>
    <row r="2018" spans="1:10">
      <c r="A2018" s="30" t="s">
        <v>264</v>
      </c>
      <c r="B2018" s="63">
        <v>23569.11</v>
      </c>
      <c r="C2018" s="219">
        <v>44937</v>
      </c>
      <c r="D2018" s="49">
        <v>44937.394444444442</v>
      </c>
      <c r="E2018" s="219">
        <v>44945</v>
      </c>
      <c r="F2018" s="273">
        <f t="shared" si="157"/>
        <v>0.69722222222117125</v>
      </c>
      <c r="G2018" s="273">
        <f t="shared" si="158"/>
        <v>7.6055555555576575</v>
      </c>
      <c r="H2018" s="273">
        <f t="shared" si="155"/>
        <v>8.3027777777788287</v>
      </c>
      <c r="I2018" s="77">
        <f t="shared" si="159"/>
        <v>2.1985445876259199E-3</v>
      </c>
      <c r="J2018" s="229">
        <f t="shared" si="156"/>
        <v>1.8254027145596406E-2</v>
      </c>
    </row>
    <row r="2019" spans="1:10">
      <c r="A2019" s="30" t="s">
        <v>264</v>
      </c>
      <c r="B2019" s="63">
        <v>7.51</v>
      </c>
      <c r="C2019" s="219">
        <v>44937</v>
      </c>
      <c r="D2019" s="49">
        <v>44937.394444444442</v>
      </c>
      <c r="E2019" s="219">
        <v>44945</v>
      </c>
      <c r="F2019" s="273">
        <f t="shared" si="157"/>
        <v>0.69722222222117125</v>
      </c>
      <c r="G2019" s="273">
        <f t="shared" si="158"/>
        <v>7.6055555555576575</v>
      </c>
      <c r="H2019" s="273">
        <f t="shared" si="155"/>
        <v>8.3027777777788287</v>
      </c>
      <c r="I2019" s="77">
        <f t="shared" si="159"/>
        <v>7.0053853764824632E-7</v>
      </c>
      <c r="J2019" s="229">
        <f t="shared" si="156"/>
        <v>5.8164158028635368E-6</v>
      </c>
    </row>
    <row r="2020" spans="1:10">
      <c r="A2020" s="30" t="s">
        <v>264</v>
      </c>
      <c r="B2020" s="63">
        <v>488.77</v>
      </c>
      <c r="C2020" s="219">
        <v>44937</v>
      </c>
      <c r="D2020" s="49">
        <v>44937.394444444442</v>
      </c>
      <c r="E2020" s="219">
        <v>44945</v>
      </c>
      <c r="F2020" s="273">
        <f t="shared" si="157"/>
        <v>0.69722222222117125</v>
      </c>
      <c r="G2020" s="273">
        <f t="shared" si="158"/>
        <v>7.6055555555576575</v>
      </c>
      <c r="H2020" s="273">
        <f t="shared" si="155"/>
        <v>8.3027777777788287</v>
      </c>
      <c r="I2020" s="77">
        <f t="shared" si="159"/>
        <v>4.559283902081669E-5</v>
      </c>
      <c r="J2020" s="229">
        <f t="shared" si="156"/>
        <v>3.7854721064788425E-4</v>
      </c>
    </row>
    <row r="2021" spans="1:10">
      <c r="A2021" s="30" t="s">
        <v>264</v>
      </c>
      <c r="B2021" s="63">
        <v>116.37</v>
      </c>
      <c r="C2021" s="219">
        <v>44937</v>
      </c>
      <c r="D2021" s="49">
        <v>44937.394444444442</v>
      </c>
      <c r="E2021" s="219">
        <v>44945</v>
      </c>
      <c r="F2021" s="273">
        <f t="shared" si="157"/>
        <v>0.69722222222117125</v>
      </c>
      <c r="G2021" s="273">
        <f t="shared" si="158"/>
        <v>7.6055555555576575</v>
      </c>
      <c r="H2021" s="273">
        <f t="shared" si="155"/>
        <v>8.3027777777788287</v>
      </c>
      <c r="I2021" s="77">
        <f t="shared" si="159"/>
        <v>1.0855082506807779E-5</v>
      </c>
      <c r="J2021" s="229">
        <f t="shared" si="156"/>
        <v>9.0127337813479338E-5</v>
      </c>
    </row>
    <row r="2022" spans="1:10">
      <c r="A2022" s="30" t="s">
        <v>264</v>
      </c>
      <c r="B2022" s="63">
        <v>116.25</v>
      </c>
      <c r="C2022" s="219">
        <v>44937</v>
      </c>
      <c r="D2022" s="49">
        <v>44937.511805555558</v>
      </c>
      <c r="E2022" s="219">
        <v>44945</v>
      </c>
      <c r="F2022" s="273">
        <f t="shared" si="157"/>
        <v>0.75590277777882875</v>
      </c>
      <c r="G2022" s="273">
        <f t="shared" si="158"/>
        <v>7.4881944444423425</v>
      </c>
      <c r="H2022" s="273">
        <f t="shared" si="155"/>
        <v>8.2440972222211713</v>
      </c>
      <c r="I2022" s="77">
        <f t="shared" si="159"/>
        <v>1.0843888815127647E-5</v>
      </c>
      <c r="J2022" s="229">
        <f t="shared" si="156"/>
        <v>8.9398073658869071E-5</v>
      </c>
    </row>
    <row r="2023" spans="1:10">
      <c r="A2023" s="30" t="s">
        <v>264</v>
      </c>
      <c r="B2023" s="63">
        <v>187.28</v>
      </c>
      <c r="C2023" s="219">
        <v>44937</v>
      </c>
      <c r="D2023" s="49">
        <v>44937.512499999997</v>
      </c>
      <c r="E2023" s="219">
        <v>44945</v>
      </c>
      <c r="F2023" s="273">
        <f t="shared" si="157"/>
        <v>0.75624999999854481</v>
      </c>
      <c r="G2023" s="273">
        <f t="shared" si="158"/>
        <v>7.4875000000029104</v>
      </c>
      <c r="H2023" s="273">
        <f t="shared" si="155"/>
        <v>8.2437500000014552</v>
      </c>
      <c r="I2023" s="77">
        <f t="shared" si="159"/>
        <v>1.7469621482125641E-5</v>
      </c>
      <c r="J2023" s="229">
        <f t="shared" si="156"/>
        <v>1.4401519209329867E-4</v>
      </c>
    </row>
    <row r="2024" spans="1:10">
      <c r="A2024" s="30" t="s">
        <v>264</v>
      </c>
      <c r="B2024" s="63">
        <v>116.11</v>
      </c>
      <c r="C2024" s="219">
        <v>44937</v>
      </c>
      <c r="D2024" s="49">
        <v>44937.512499999997</v>
      </c>
      <c r="E2024" s="219">
        <v>44945</v>
      </c>
      <c r="F2024" s="273">
        <f t="shared" si="157"/>
        <v>0.75624999999854481</v>
      </c>
      <c r="G2024" s="273">
        <f t="shared" si="158"/>
        <v>7.4875000000029104</v>
      </c>
      <c r="H2024" s="273">
        <f t="shared" si="155"/>
        <v>8.2437500000014552</v>
      </c>
      <c r="I2024" s="77">
        <f t="shared" si="159"/>
        <v>1.0830829508167494E-5</v>
      </c>
      <c r="J2024" s="229">
        <f t="shared" si="156"/>
        <v>8.9286650757971543E-5</v>
      </c>
    </row>
    <row r="2025" spans="1:10">
      <c r="A2025" s="30" t="s">
        <v>265</v>
      </c>
      <c r="B2025" s="63">
        <v>183.1</v>
      </c>
      <c r="C2025" s="219">
        <v>44937</v>
      </c>
      <c r="D2025" s="49">
        <v>44937.390277777777</v>
      </c>
      <c r="E2025" s="219">
        <v>44946</v>
      </c>
      <c r="F2025" s="273">
        <f t="shared" si="157"/>
        <v>0.69513888888832298</v>
      </c>
      <c r="G2025" s="273">
        <f t="shared" si="158"/>
        <v>8.609722222223354</v>
      </c>
      <c r="H2025" s="273">
        <f t="shared" si="155"/>
        <v>9.304861111111677</v>
      </c>
      <c r="I2025" s="77">
        <f t="shared" si="159"/>
        <v>1.7079707888601049E-5</v>
      </c>
      <c r="J2025" s="229">
        <f t="shared" si="156"/>
        <v>1.5892430972179125E-4</v>
      </c>
    </row>
    <row r="2026" spans="1:10">
      <c r="A2026" s="30" t="s">
        <v>264</v>
      </c>
      <c r="B2026" s="63">
        <v>69.08</v>
      </c>
      <c r="C2026" s="219">
        <v>44936</v>
      </c>
      <c r="D2026" s="49">
        <v>44936.518750000003</v>
      </c>
      <c r="E2026" s="219">
        <v>44946</v>
      </c>
      <c r="F2026" s="273">
        <f t="shared" si="157"/>
        <v>0.75937500000145519</v>
      </c>
      <c r="G2026" s="273">
        <f t="shared" si="158"/>
        <v>9.4812499999970896</v>
      </c>
      <c r="H2026" s="273">
        <f t="shared" si="155"/>
        <v>10.240624999998545</v>
      </c>
      <c r="I2026" s="77">
        <f t="shared" si="159"/>
        <v>6.4438351771958527E-6</v>
      </c>
      <c r="J2026" s="229">
        <f t="shared" si="156"/>
        <v>6.5988899611461909E-5</v>
      </c>
    </row>
    <row r="2027" spans="1:10">
      <c r="A2027" s="30" t="s">
        <v>264</v>
      </c>
      <c r="B2027" s="63">
        <v>68.83</v>
      </c>
      <c r="C2027" s="219">
        <v>44936</v>
      </c>
      <c r="D2027" s="49">
        <v>44936.521527777775</v>
      </c>
      <c r="E2027" s="219">
        <v>44946</v>
      </c>
      <c r="F2027" s="273">
        <f t="shared" si="157"/>
        <v>0.76076388888759539</v>
      </c>
      <c r="G2027" s="273">
        <f t="shared" si="158"/>
        <v>9.4784722222248092</v>
      </c>
      <c r="H2027" s="273">
        <f t="shared" si="155"/>
        <v>10.239236111112405</v>
      </c>
      <c r="I2027" s="77">
        <f t="shared" si="159"/>
        <v>6.4205149861955779E-6</v>
      </c>
      <c r="J2027" s="229">
        <f t="shared" si="156"/>
        <v>6.5741168898592126E-5</v>
      </c>
    </row>
    <row r="2028" spans="1:10">
      <c r="A2028" s="30" t="s">
        <v>264</v>
      </c>
      <c r="B2028" s="63">
        <v>68.42</v>
      </c>
      <c r="C2028" s="219">
        <v>44936</v>
      </c>
      <c r="D2028" s="49">
        <v>44936.522222222222</v>
      </c>
      <c r="E2028" s="219">
        <v>44946</v>
      </c>
      <c r="F2028" s="273">
        <f t="shared" si="157"/>
        <v>0.76111111111094942</v>
      </c>
      <c r="G2028" s="273">
        <f t="shared" si="158"/>
        <v>9.4777777777781012</v>
      </c>
      <c r="H2028" s="273">
        <f t="shared" si="155"/>
        <v>10.238888888889051</v>
      </c>
      <c r="I2028" s="77">
        <f t="shared" si="159"/>
        <v>6.3822698729551286E-6</v>
      </c>
      <c r="J2028" s="229">
        <f t="shared" si="156"/>
        <v>6.5347352088091602E-5</v>
      </c>
    </row>
    <row r="2029" spans="1:10">
      <c r="A2029" s="30" t="s">
        <v>264</v>
      </c>
      <c r="B2029" s="63">
        <v>68.42</v>
      </c>
      <c r="C2029" s="219">
        <v>44937</v>
      </c>
      <c r="D2029" s="49">
        <v>44937.393055555556</v>
      </c>
      <c r="E2029" s="219">
        <v>44946</v>
      </c>
      <c r="F2029" s="273">
        <f t="shared" si="157"/>
        <v>0.69652777777810115</v>
      </c>
      <c r="G2029" s="273">
        <f t="shared" si="158"/>
        <v>8.6069444444437977</v>
      </c>
      <c r="H2029" s="273">
        <f t="shared" si="155"/>
        <v>9.3034722222218988</v>
      </c>
      <c r="I2029" s="77">
        <f t="shared" si="159"/>
        <v>6.3822698729551286E-6</v>
      </c>
      <c r="J2029" s="229">
        <f t="shared" si="156"/>
        <v>5.9377270477761727E-5</v>
      </c>
    </row>
    <row r="2030" spans="1:10">
      <c r="A2030" s="30" t="s">
        <v>264</v>
      </c>
      <c r="B2030" s="63">
        <v>68.38</v>
      </c>
      <c r="C2030" s="219">
        <v>44937</v>
      </c>
      <c r="D2030" s="49">
        <v>44937.397222222222</v>
      </c>
      <c r="E2030" s="219">
        <v>44946</v>
      </c>
      <c r="F2030" s="273">
        <f t="shared" si="157"/>
        <v>0.69861111111094942</v>
      </c>
      <c r="G2030" s="273">
        <f t="shared" si="158"/>
        <v>8.6027777777781012</v>
      </c>
      <c r="H2030" s="273">
        <f t="shared" si="155"/>
        <v>9.3013888888890506</v>
      </c>
      <c r="I2030" s="77">
        <f t="shared" si="159"/>
        <v>6.3785386423950835E-6</v>
      </c>
      <c r="J2030" s="229">
        <f t="shared" si="156"/>
        <v>5.9329268455723079E-5</v>
      </c>
    </row>
    <row r="2031" spans="1:10">
      <c r="A2031" s="30" t="s">
        <v>264</v>
      </c>
      <c r="B2031" s="63">
        <v>68.66</v>
      </c>
      <c r="C2031" s="219">
        <v>44930</v>
      </c>
      <c r="D2031" s="49">
        <v>44930.565972222219</v>
      </c>
      <c r="E2031" s="219">
        <v>44946</v>
      </c>
      <c r="F2031" s="273">
        <f t="shared" si="157"/>
        <v>0.78298611110949423</v>
      </c>
      <c r="G2031" s="273">
        <f t="shared" si="158"/>
        <v>15.434027777781012</v>
      </c>
      <c r="H2031" s="273">
        <f t="shared" si="155"/>
        <v>16.217013888890506</v>
      </c>
      <c r="I2031" s="77">
        <f t="shared" si="159"/>
        <v>6.4046572563153908E-6</v>
      </c>
      <c r="J2031" s="229">
        <f t="shared" si="156"/>
        <v>1.0386441567925005E-4</v>
      </c>
    </row>
    <row r="2032" spans="1:10">
      <c r="A2032" s="30" t="s">
        <v>264</v>
      </c>
      <c r="B2032" s="63">
        <v>69.569999999999993</v>
      </c>
      <c r="C2032" s="219">
        <v>44930</v>
      </c>
      <c r="D2032" s="49">
        <v>44930.570138888892</v>
      </c>
      <c r="E2032" s="219">
        <v>44946</v>
      </c>
      <c r="F2032" s="273">
        <f t="shared" si="157"/>
        <v>0.78506944444598048</v>
      </c>
      <c r="G2032" s="273">
        <f t="shared" si="158"/>
        <v>15.429861111108039</v>
      </c>
      <c r="H2032" s="273">
        <f t="shared" si="155"/>
        <v>16.21493055555402</v>
      </c>
      <c r="I2032" s="77">
        <f t="shared" si="159"/>
        <v>6.4895427515563897E-6</v>
      </c>
      <c r="J2032" s="229">
        <f t="shared" si="156"/>
        <v>1.0522748505378581E-4</v>
      </c>
    </row>
    <row r="2033" spans="1:10">
      <c r="A2033" s="30" t="s">
        <v>264</v>
      </c>
      <c r="B2033" s="63">
        <v>68.760000000000005</v>
      </c>
      <c r="C2033" s="219">
        <v>44930</v>
      </c>
      <c r="D2033" s="49">
        <v>44930.572222222225</v>
      </c>
      <c r="E2033" s="219">
        <v>44946</v>
      </c>
      <c r="F2033" s="273">
        <f t="shared" si="157"/>
        <v>0.78611111111240461</v>
      </c>
      <c r="G2033" s="273">
        <f t="shared" si="158"/>
        <v>15.427777777775191</v>
      </c>
      <c r="H2033" s="273">
        <f t="shared" si="155"/>
        <v>16.213888888887595</v>
      </c>
      <c r="I2033" s="77">
        <f t="shared" si="159"/>
        <v>6.4139853327155019E-6</v>
      </c>
      <c r="J2033" s="229">
        <f t="shared" si="156"/>
        <v>1.0399564551960389E-4</v>
      </c>
    </row>
    <row r="2034" spans="1:10">
      <c r="A2034" s="30" t="s">
        <v>264</v>
      </c>
      <c r="B2034" s="63">
        <v>68.63</v>
      </c>
      <c r="C2034" s="219">
        <v>44930</v>
      </c>
      <c r="D2034" s="49">
        <v>44930.573611111111</v>
      </c>
      <c r="E2034" s="219">
        <v>44946</v>
      </c>
      <c r="F2034" s="273">
        <f t="shared" si="157"/>
        <v>0.78680555555547471</v>
      </c>
      <c r="G2034" s="273">
        <f t="shared" si="158"/>
        <v>15.426388888889051</v>
      </c>
      <c r="H2034" s="273">
        <f t="shared" si="155"/>
        <v>16.213194444444525</v>
      </c>
      <c r="I2034" s="77">
        <f t="shared" si="159"/>
        <v>6.4018588333953583E-6</v>
      </c>
      <c r="J2034" s="229">
        <f t="shared" si="156"/>
        <v>1.0379458207172374E-4</v>
      </c>
    </row>
    <row r="2035" spans="1:10">
      <c r="A2035" s="30" t="s">
        <v>264</v>
      </c>
      <c r="B2035" s="63">
        <v>68.760000000000005</v>
      </c>
      <c r="C2035" s="219">
        <v>44930</v>
      </c>
      <c r="D2035" s="49">
        <v>44930.57916666667</v>
      </c>
      <c r="E2035" s="219">
        <v>44946</v>
      </c>
      <c r="F2035" s="273">
        <f t="shared" si="157"/>
        <v>0.78958333333503106</v>
      </c>
      <c r="G2035" s="273">
        <f t="shared" si="158"/>
        <v>15.420833333329938</v>
      </c>
      <c r="H2035" s="273">
        <f t="shared" si="155"/>
        <v>16.210416666664969</v>
      </c>
      <c r="I2035" s="77">
        <f t="shared" si="159"/>
        <v>6.4139853327155019E-6</v>
      </c>
      <c r="J2035" s="229">
        <f t="shared" si="156"/>
        <v>1.0397337473719603E-4</v>
      </c>
    </row>
    <row r="2036" spans="1:10">
      <c r="A2036" s="30" t="s">
        <v>264</v>
      </c>
      <c r="B2036" s="63">
        <v>70.319999999999993</v>
      </c>
      <c r="C2036" s="219">
        <v>44931</v>
      </c>
      <c r="D2036" s="49">
        <v>44931.591666666667</v>
      </c>
      <c r="E2036" s="219">
        <v>44946</v>
      </c>
      <c r="F2036" s="273">
        <f t="shared" si="157"/>
        <v>0.79583333333357587</v>
      </c>
      <c r="G2036" s="273">
        <f t="shared" si="158"/>
        <v>14.408333333332848</v>
      </c>
      <c r="H2036" s="273">
        <f t="shared" si="155"/>
        <v>15.204166666666424</v>
      </c>
      <c r="I2036" s="77">
        <f t="shared" si="159"/>
        <v>6.5595033245572132E-6</v>
      </c>
      <c r="J2036" s="229">
        <f t="shared" si="156"/>
        <v>9.9731781797120366E-5</v>
      </c>
    </row>
    <row r="2037" spans="1:10">
      <c r="A2037" s="30" t="s">
        <v>264</v>
      </c>
      <c r="B2037" s="63">
        <v>68.89</v>
      </c>
      <c r="C2037" s="219">
        <v>44932</v>
      </c>
      <c r="D2037" s="49">
        <v>44932.609722222223</v>
      </c>
      <c r="E2037" s="219">
        <v>44946</v>
      </c>
      <c r="F2037" s="273">
        <f t="shared" si="157"/>
        <v>0.80486111111167702</v>
      </c>
      <c r="G2037" s="273">
        <f t="shared" si="158"/>
        <v>13.390277777776646</v>
      </c>
      <c r="H2037" s="273">
        <f t="shared" si="155"/>
        <v>14.195138888888323</v>
      </c>
      <c r="I2037" s="77">
        <f t="shared" si="159"/>
        <v>6.4261118320356439E-6</v>
      </c>
      <c r="J2037" s="229">
        <f t="shared" si="156"/>
        <v>9.1219549971274558E-5</v>
      </c>
    </row>
    <row r="2038" spans="1:10">
      <c r="A2038" s="30" t="s">
        <v>264</v>
      </c>
      <c r="B2038" s="63">
        <v>68.87</v>
      </c>
      <c r="C2038" s="219">
        <v>44932</v>
      </c>
      <c r="D2038" s="49">
        <v>44932.611111111109</v>
      </c>
      <c r="E2038" s="219">
        <v>44946</v>
      </c>
      <c r="F2038" s="273">
        <f t="shared" si="157"/>
        <v>0.80555555555474712</v>
      </c>
      <c r="G2038" s="273">
        <f t="shared" si="158"/>
        <v>13.388888888890506</v>
      </c>
      <c r="H2038" s="273">
        <f t="shared" ref="H2038:H2101" si="160">SUM(F2038:G2038)</f>
        <v>14.194444444445253</v>
      </c>
      <c r="I2038" s="77">
        <f t="shared" si="159"/>
        <v>6.4242462167556222E-6</v>
      </c>
      <c r="J2038" s="229">
        <f t="shared" ref="J2038:J2101" si="161">+H2038*I2038</f>
        <v>9.1188606021175281E-5</v>
      </c>
    </row>
    <row r="2039" spans="1:10">
      <c r="A2039" s="30" t="s">
        <v>264</v>
      </c>
      <c r="B2039" s="63">
        <v>68.47</v>
      </c>
      <c r="C2039" s="219">
        <v>44932</v>
      </c>
      <c r="D2039" s="49">
        <v>44932.615277777775</v>
      </c>
      <c r="E2039" s="219">
        <v>44946</v>
      </c>
      <c r="F2039" s="273">
        <f t="shared" ref="F2039:F2102" si="162">(D2039-C2039+1)/2</f>
        <v>0.80763888888759539</v>
      </c>
      <c r="G2039" s="273">
        <f t="shared" ref="G2039:G2102" si="163">E2039-D2039</f>
        <v>13.384722222224809</v>
      </c>
      <c r="H2039" s="273">
        <f t="shared" si="160"/>
        <v>14.192361111112405</v>
      </c>
      <c r="I2039" s="77">
        <f t="shared" si="159"/>
        <v>6.3869339111551829E-6</v>
      </c>
      <c r="J2039" s="229">
        <f t="shared" si="161"/>
        <v>9.0645672459923869E-5</v>
      </c>
    </row>
    <row r="2040" spans="1:10">
      <c r="A2040" s="30" t="s">
        <v>264</v>
      </c>
      <c r="B2040" s="63">
        <v>68.45</v>
      </c>
      <c r="C2040" s="219">
        <v>44935</v>
      </c>
      <c r="D2040" s="49">
        <v>44935.628472222219</v>
      </c>
      <c r="E2040" s="219">
        <v>44946</v>
      </c>
      <c r="F2040" s="273">
        <f t="shared" si="162"/>
        <v>0.81423611110949423</v>
      </c>
      <c r="G2040" s="273">
        <f t="shared" si="163"/>
        <v>10.371527777781012</v>
      </c>
      <c r="H2040" s="273">
        <f t="shared" si="160"/>
        <v>11.185763888890506</v>
      </c>
      <c r="I2040" s="77">
        <f t="shared" si="159"/>
        <v>6.3850682958751612E-6</v>
      </c>
      <c r="J2040" s="229">
        <f t="shared" si="161"/>
        <v>7.1421866372100017E-5</v>
      </c>
    </row>
    <row r="2041" spans="1:10">
      <c r="A2041" s="30" t="s">
        <v>265</v>
      </c>
      <c r="B2041" s="63">
        <v>7.36</v>
      </c>
      <c r="C2041" s="219">
        <v>44939</v>
      </c>
      <c r="D2041" s="49">
        <v>44939.462500000001</v>
      </c>
      <c r="E2041" s="219">
        <v>44949</v>
      </c>
      <c r="F2041" s="273">
        <f t="shared" si="162"/>
        <v>0.7312500000007276</v>
      </c>
      <c r="G2041" s="273">
        <f t="shared" si="163"/>
        <v>9.5374999999985448</v>
      </c>
      <c r="H2041" s="273">
        <f t="shared" si="160"/>
        <v>10.268749999999272</v>
      </c>
      <c r="I2041" s="77">
        <f t="shared" si="159"/>
        <v>6.8654642304808157E-7</v>
      </c>
      <c r="J2041" s="229">
        <f t="shared" si="161"/>
        <v>7.0499735816744881E-6</v>
      </c>
    </row>
    <row r="2042" spans="1:10">
      <c r="A2042" s="30" t="s">
        <v>265</v>
      </c>
      <c r="B2042" s="63">
        <v>182.82</v>
      </c>
      <c r="C2042" s="219">
        <v>44939</v>
      </c>
      <c r="D2042" s="49">
        <v>44939.464583333334</v>
      </c>
      <c r="E2042" s="219">
        <v>44949</v>
      </c>
      <c r="F2042" s="273">
        <f t="shared" si="162"/>
        <v>0.73229166666715173</v>
      </c>
      <c r="G2042" s="273">
        <f t="shared" si="163"/>
        <v>9.5354166666656965</v>
      </c>
      <c r="H2042" s="273">
        <f t="shared" si="160"/>
        <v>10.267708333332848</v>
      </c>
      <c r="I2042" s="77">
        <f t="shared" si="159"/>
        <v>1.7053589274680742E-5</v>
      </c>
      <c r="J2042" s="229">
        <f t="shared" si="161"/>
        <v>1.7510128070887513E-4</v>
      </c>
    </row>
    <row r="2043" spans="1:10">
      <c r="A2043" s="30" t="s">
        <v>265</v>
      </c>
      <c r="B2043" s="63">
        <v>28.7</v>
      </c>
      <c r="C2043" s="219">
        <v>44939</v>
      </c>
      <c r="D2043" s="49">
        <v>44939.464583333334</v>
      </c>
      <c r="E2043" s="219">
        <v>44949</v>
      </c>
      <c r="F2043" s="273">
        <f t="shared" si="162"/>
        <v>0.73229166666715173</v>
      </c>
      <c r="G2043" s="273">
        <f t="shared" si="163"/>
        <v>9.5354166666656965</v>
      </c>
      <c r="H2043" s="273">
        <f t="shared" si="160"/>
        <v>10.267708333332848</v>
      </c>
      <c r="I2043" s="77">
        <f t="shared" si="159"/>
        <v>2.6771579268315136E-6</v>
      </c>
      <c r="J2043" s="229">
        <f t="shared" si="161"/>
        <v>2.7488276754976024E-5</v>
      </c>
    </row>
    <row r="2044" spans="1:10">
      <c r="A2044" s="30" t="s">
        <v>264</v>
      </c>
      <c r="B2044" s="63">
        <v>29.5</v>
      </c>
      <c r="C2044" s="219">
        <v>44938</v>
      </c>
      <c r="D2044" s="49">
        <v>44938.538888888892</v>
      </c>
      <c r="E2044" s="219">
        <v>44950</v>
      </c>
      <c r="F2044" s="273">
        <f t="shared" si="162"/>
        <v>0.76944444444598048</v>
      </c>
      <c r="G2044" s="273">
        <f t="shared" si="163"/>
        <v>11.461111111108039</v>
      </c>
      <c r="H2044" s="273">
        <f t="shared" si="160"/>
        <v>12.23055555555402</v>
      </c>
      <c r="I2044" s="77">
        <f t="shared" si="159"/>
        <v>2.7517825380323923E-6</v>
      </c>
      <c r="J2044" s="229">
        <f t="shared" si="161"/>
        <v>3.3655829208208616E-5</v>
      </c>
    </row>
    <row r="2045" spans="1:10">
      <c r="A2045" s="30" t="s">
        <v>264</v>
      </c>
      <c r="B2045" s="63">
        <v>7.54</v>
      </c>
      <c r="C2045" s="219">
        <v>44938</v>
      </c>
      <c r="D2045" s="49">
        <v>44938.552777777775</v>
      </c>
      <c r="E2045" s="219">
        <v>44950</v>
      </c>
      <c r="F2045" s="273">
        <f t="shared" si="162"/>
        <v>0.77638888888759539</v>
      </c>
      <c r="G2045" s="273">
        <f t="shared" si="163"/>
        <v>11.447222222224809</v>
      </c>
      <c r="H2045" s="273">
        <f t="shared" si="160"/>
        <v>12.223611111112405</v>
      </c>
      <c r="I2045" s="77">
        <f t="shared" si="159"/>
        <v>7.033369605682792E-7</v>
      </c>
      <c r="J2045" s="229">
        <f t="shared" si="161"/>
        <v>8.5973174860584452E-6</v>
      </c>
    </row>
    <row r="2046" spans="1:10">
      <c r="A2046" s="30" t="s">
        <v>264</v>
      </c>
      <c r="B2046" s="63">
        <v>490.92</v>
      </c>
      <c r="C2046" s="219">
        <v>44938</v>
      </c>
      <c r="D2046" s="49">
        <v>44938.552777777775</v>
      </c>
      <c r="E2046" s="219">
        <v>44950</v>
      </c>
      <c r="F2046" s="273">
        <f t="shared" si="162"/>
        <v>0.77638888888759539</v>
      </c>
      <c r="G2046" s="273">
        <f t="shared" si="163"/>
        <v>11.447222222224809</v>
      </c>
      <c r="H2046" s="273">
        <f t="shared" si="160"/>
        <v>12.223611111112405</v>
      </c>
      <c r="I2046" s="77">
        <f t="shared" si="159"/>
        <v>4.5793392663419053E-5</v>
      </c>
      <c r="J2046" s="229">
        <f t="shared" si="161"/>
        <v>5.5976062337610244E-4</v>
      </c>
    </row>
    <row r="2047" spans="1:10">
      <c r="A2047" s="30" t="s">
        <v>264</v>
      </c>
      <c r="B2047" s="63">
        <v>117.06</v>
      </c>
      <c r="C2047" s="219">
        <v>44939</v>
      </c>
      <c r="D2047" s="49">
        <v>44939.575694444444</v>
      </c>
      <c r="E2047" s="219">
        <v>44950</v>
      </c>
      <c r="F2047" s="273">
        <f t="shared" si="162"/>
        <v>0.78784722222189885</v>
      </c>
      <c r="G2047" s="273">
        <f t="shared" si="163"/>
        <v>10.424305555556202</v>
      </c>
      <c r="H2047" s="273">
        <f t="shared" si="160"/>
        <v>11.212152777778101</v>
      </c>
      <c r="I2047" s="77">
        <f t="shared" si="159"/>
        <v>1.0919446233968537E-5</v>
      </c>
      <c r="J2047" s="229">
        <f t="shared" si="161"/>
        <v>1.2243049942398896E-4</v>
      </c>
    </row>
    <row r="2048" spans="1:10">
      <c r="A2048" s="30" t="s">
        <v>264</v>
      </c>
      <c r="B2048" s="63">
        <v>115.4</v>
      </c>
      <c r="C2048" s="219">
        <v>44938</v>
      </c>
      <c r="D2048" s="49">
        <v>44938.539583333331</v>
      </c>
      <c r="E2048" s="219">
        <v>44950</v>
      </c>
      <c r="F2048" s="273">
        <f t="shared" si="162"/>
        <v>0.76979166666569654</v>
      </c>
      <c r="G2048" s="273">
        <f t="shared" si="163"/>
        <v>11.460416666668607</v>
      </c>
      <c r="H2048" s="273">
        <f t="shared" si="160"/>
        <v>12.230208333334303</v>
      </c>
      <c r="I2048" s="77">
        <f t="shared" si="159"/>
        <v>1.0764600165726714E-5</v>
      </c>
      <c r="J2048" s="229">
        <f t="shared" si="161"/>
        <v>1.3165330265188269E-4</v>
      </c>
    </row>
    <row r="2049" spans="1:10">
      <c r="A2049" s="30" t="s">
        <v>264</v>
      </c>
      <c r="B2049" s="63">
        <v>7.51</v>
      </c>
      <c r="C2049" s="219">
        <v>44938</v>
      </c>
      <c r="D2049" s="49">
        <v>44938.553472222222</v>
      </c>
      <c r="E2049" s="219">
        <v>44950</v>
      </c>
      <c r="F2049" s="273">
        <f t="shared" si="162"/>
        <v>0.77673611111094942</v>
      </c>
      <c r="G2049" s="273">
        <f t="shared" si="163"/>
        <v>11.446527777778101</v>
      </c>
      <c r="H2049" s="273">
        <f t="shared" si="160"/>
        <v>12.223263888889051</v>
      </c>
      <c r="I2049" s="77">
        <f t="shared" si="159"/>
        <v>7.0053853764824632E-7</v>
      </c>
      <c r="J2049" s="229">
        <f t="shared" si="161"/>
        <v>8.5628674100109521E-6</v>
      </c>
    </row>
    <row r="2050" spans="1:10">
      <c r="A2050" s="30" t="s">
        <v>264</v>
      </c>
      <c r="B2050" s="63">
        <v>7.45</v>
      </c>
      <c r="C2050" s="219">
        <v>44939</v>
      </c>
      <c r="D2050" s="49">
        <v>44939.56527777778</v>
      </c>
      <c r="E2050" s="219">
        <v>44950</v>
      </c>
      <c r="F2050" s="273">
        <f t="shared" si="162"/>
        <v>0.78263888888977817</v>
      </c>
      <c r="G2050" s="273">
        <f t="shared" si="163"/>
        <v>10.434722222220444</v>
      </c>
      <c r="H2050" s="273">
        <f t="shared" si="160"/>
        <v>11.217361111110222</v>
      </c>
      <c r="I2050" s="77">
        <f t="shared" si="159"/>
        <v>6.9494169180818044E-7</v>
      </c>
      <c r="J2050" s="229">
        <f t="shared" si="161"/>
        <v>7.7954119081782279E-6</v>
      </c>
    </row>
    <row r="2051" spans="1:10">
      <c r="A2051" s="30" t="s">
        <v>264</v>
      </c>
      <c r="B2051" s="63">
        <v>117.46</v>
      </c>
      <c r="C2051" s="219">
        <v>44939</v>
      </c>
      <c r="D2051" s="49">
        <v>44939.57708333333</v>
      </c>
      <c r="E2051" s="219">
        <v>44950</v>
      </c>
      <c r="F2051" s="273">
        <f t="shared" si="162"/>
        <v>0.78854166666496894</v>
      </c>
      <c r="G2051" s="273">
        <f t="shared" si="163"/>
        <v>10.422916666670062</v>
      </c>
      <c r="H2051" s="273">
        <f t="shared" si="160"/>
        <v>11.211458333335031</v>
      </c>
      <c r="I2051" s="77">
        <f t="shared" si="159"/>
        <v>1.0956758539568976E-5</v>
      </c>
      <c r="J2051" s="229">
        <f t="shared" si="161"/>
        <v>1.2284124183479036E-4</v>
      </c>
    </row>
    <row r="2052" spans="1:10">
      <c r="A2052" s="30" t="s">
        <v>264</v>
      </c>
      <c r="B2052" s="63">
        <v>25263.98</v>
      </c>
      <c r="C2052" s="219">
        <v>44939</v>
      </c>
      <c r="D2052" s="49">
        <v>44939.566666666666</v>
      </c>
      <c r="E2052" s="219">
        <v>44950</v>
      </c>
      <c r="F2052" s="273">
        <f t="shared" si="162"/>
        <v>0.78333333333284827</v>
      </c>
      <c r="G2052" s="273">
        <f t="shared" si="163"/>
        <v>10.433333333334303</v>
      </c>
      <c r="H2052" s="273">
        <f t="shared" si="160"/>
        <v>11.216666666667152</v>
      </c>
      <c r="I2052" s="77">
        <f t="shared" si="159"/>
        <v>2.3566433561084607E-3</v>
      </c>
      <c r="J2052" s="229">
        <f t="shared" si="161"/>
        <v>2.6433682977684378E-2</v>
      </c>
    </row>
    <row r="2053" spans="1:10">
      <c r="A2053" s="30" t="s">
        <v>264</v>
      </c>
      <c r="B2053" s="63">
        <v>7.53</v>
      </c>
      <c r="C2053" s="219">
        <v>44939</v>
      </c>
      <c r="D2053" s="49">
        <v>44939.578472222223</v>
      </c>
      <c r="E2053" s="219">
        <v>44950</v>
      </c>
      <c r="F2053" s="273">
        <f t="shared" si="162"/>
        <v>0.78923611111167702</v>
      </c>
      <c r="G2053" s="273">
        <f t="shared" si="163"/>
        <v>10.421527777776646</v>
      </c>
      <c r="H2053" s="273">
        <f t="shared" si="160"/>
        <v>11.210763888888323</v>
      </c>
      <c r="I2053" s="77">
        <f t="shared" si="159"/>
        <v>7.0240415292826824E-7</v>
      </c>
      <c r="J2053" s="229">
        <f t="shared" si="161"/>
        <v>7.8744871130534214E-6</v>
      </c>
    </row>
    <row r="2054" spans="1:10">
      <c r="A2054" s="30" t="s">
        <v>264</v>
      </c>
      <c r="B2054" s="63">
        <v>25047.4</v>
      </c>
      <c r="C2054" s="219">
        <v>44939</v>
      </c>
      <c r="D2054" s="49">
        <v>44939.57916666667</v>
      </c>
      <c r="E2054" s="219">
        <v>44950</v>
      </c>
      <c r="F2054" s="273">
        <f t="shared" si="162"/>
        <v>0.78958333333503106</v>
      </c>
      <c r="G2054" s="273">
        <f t="shared" si="163"/>
        <v>10.420833333329938</v>
      </c>
      <c r="H2054" s="273">
        <f t="shared" si="160"/>
        <v>11.210416666664969</v>
      </c>
      <c r="I2054" s="77">
        <f t="shared" si="159"/>
        <v>2.3364406082411033E-3</v>
      </c>
      <c r="J2054" s="229">
        <f t="shared" si="161"/>
        <v>2.6192472735298903E-2</v>
      </c>
    </row>
    <row r="2055" spans="1:10">
      <c r="A2055" s="30" t="s">
        <v>264</v>
      </c>
      <c r="B2055" s="63">
        <v>25134.03</v>
      </c>
      <c r="C2055" s="219">
        <v>44939</v>
      </c>
      <c r="D2055" s="49">
        <v>44939.567361111112</v>
      </c>
      <c r="E2055" s="219">
        <v>44950</v>
      </c>
      <c r="F2055" s="273">
        <f t="shared" si="162"/>
        <v>0.78368055555620231</v>
      </c>
      <c r="G2055" s="273">
        <f t="shared" si="163"/>
        <v>10.432638888887595</v>
      </c>
      <c r="H2055" s="273">
        <f t="shared" si="160"/>
        <v>11.216319444443798</v>
      </c>
      <c r="I2055" s="77">
        <f t="shared" si="159"/>
        <v>2.3445215208265182E-3</v>
      </c>
      <c r="J2055" s="229">
        <f t="shared" si="161"/>
        <v>2.6296902321963422E-2</v>
      </c>
    </row>
    <row r="2056" spans="1:10">
      <c r="A2056" s="30" t="s">
        <v>264</v>
      </c>
      <c r="B2056" s="63">
        <v>187.93</v>
      </c>
      <c r="C2056" s="219">
        <v>44939</v>
      </c>
      <c r="D2056" s="49">
        <v>44939.57916666667</v>
      </c>
      <c r="E2056" s="219">
        <v>44950</v>
      </c>
      <c r="F2056" s="273">
        <f t="shared" si="162"/>
        <v>0.78958333333503106</v>
      </c>
      <c r="G2056" s="273">
        <f t="shared" si="163"/>
        <v>10.420833333329938</v>
      </c>
      <c r="H2056" s="273">
        <f t="shared" si="160"/>
        <v>11.210416666664969</v>
      </c>
      <c r="I2056" s="77">
        <f t="shared" si="159"/>
        <v>1.7530253978726356E-5</v>
      </c>
      <c r="J2056" s="229">
        <f t="shared" si="161"/>
        <v>1.9652145137398383E-4</v>
      </c>
    </row>
    <row r="2057" spans="1:10">
      <c r="A2057" s="30" t="s">
        <v>264</v>
      </c>
      <c r="B2057" s="63">
        <v>29.48</v>
      </c>
      <c r="C2057" s="219">
        <v>44939</v>
      </c>
      <c r="D2057" s="49">
        <v>44939.579861111109</v>
      </c>
      <c r="E2057" s="219">
        <v>44950</v>
      </c>
      <c r="F2057" s="273">
        <f t="shared" si="162"/>
        <v>0.78993055555474712</v>
      </c>
      <c r="G2057" s="273">
        <f t="shared" si="163"/>
        <v>10.420138888890506</v>
      </c>
      <c r="H2057" s="273">
        <f t="shared" si="160"/>
        <v>11.210069444445253</v>
      </c>
      <c r="I2057" s="77">
        <f t="shared" si="159"/>
        <v>2.7499169227523701E-6</v>
      </c>
      <c r="J2057" s="229">
        <f t="shared" si="161"/>
        <v>3.0826759670509264E-5</v>
      </c>
    </row>
    <row r="2058" spans="1:10">
      <c r="A2058" s="30" t="s">
        <v>264</v>
      </c>
      <c r="B2058" s="63">
        <v>24644.92</v>
      </c>
      <c r="C2058" s="219">
        <v>44938</v>
      </c>
      <c r="D2058" s="49">
        <v>44938.543749999997</v>
      </c>
      <c r="E2058" s="219">
        <v>44950</v>
      </c>
      <c r="F2058" s="273">
        <f t="shared" si="162"/>
        <v>0.77187499999854481</v>
      </c>
      <c r="G2058" s="273">
        <f t="shared" si="163"/>
        <v>11.45625000000291</v>
      </c>
      <c r="H2058" s="273">
        <f t="shared" si="160"/>
        <v>12.228125000001455</v>
      </c>
      <c r="I2058" s="77">
        <f t="shared" ref="I2058:I2121" si="164">+B2058/B$3693</f>
        <v>2.2988969663459411E-3</v>
      </c>
      <c r="J2058" s="229">
        <f t="shared" si="161"/>
        <v>2.8111199466602305E-2</v>
      </c>
    </row>
    <row r="2059" spans="1:10">
      <c r="A2059" s="30" t="s">
        <v>264</v>
      </c>
      <c r="B2059" s="63">
        <v>7.55</v>
      </c>
      <c r="C2059" s="219">
        <v>44938</v>
      </c>
      <c r="D2059" s="49">
        <v>44938.54791666667</v>
      </c>
      <c r="E2059" s="219">
        <v>44950</v>
      </c>
      <c r="F2059" s="273">
        <f t="shared" si="162"/>
        <v>0.77395833333503106</v>
      </c>
      <c r="G2059" s="273">
        <f t="shared" si="163"/>
        <v>11.452083333329938</v>
      </c>
      <c r="H2059" s="273">
        <f t="shared" si="160"/>
        <v>12.226041666664969</v>
      </c>
      <c r="I2059" s="77">
        <f t="shared" si="164"/>
        <v>7.0426976820829016E-7</v>
      </c>
      <c r="J2059" s="229">
        <f t="shared" si="161"/>
        <v>8.6104315306870356E-6</v>
      </c>
    </row>
    <row r="2060" spans="1:10">
      <c r="A2060" s="30" t="s">
        <v>264</v>
      </c>
      <c r="B2060" s="63">
        <v>185.95</v>
      </c>
      <c r="C2060" s="219">
        <v>44938</v>
      </c>
      <c r="D2060" s="49">
        <v>44938.536111111112</v>
      </c>
      <c r="E2060" s="219">
        <v>44950</v>
      </c>
      <c r="F2060" s="273">
        <f t="shared" si="162"/>
        <v>0.76805555555620231</v>
      </c>
      <c r="G2060" s="273">
        <f t="shared" si="163"/>
        <v>11.463888888887595</v>
      </c>
      <c r="H2060" s="273">
        <f t="shared" si="160"/>
        <v>12.231944444443798</v>
      </c>
      <c r="I2060" s="77">
        <f t="shared" si="164"/>
        <v>1.7345558066004179E-5</v>
      </c>
      <c r="J2060" s="229">
        <f t="shared" si="161"/>
        <v>2.1216990262123712E-4</v>
      </c>
    </row>
    <row r="2061" spans="1:10">
      <c r="A2061" s="30" t="s">
        <v>264</v>
      </c>
      <c r="B2061" s="63">
        <v>493</v>
      </c>
      <c r="C2061" s="219">
        <v>44939</v>
      </c>
      <c r="D2061" s="49">
        <v>44939.570833333331</v>
      </c>
      <c r="E2061" s="219">
        <v>44950</v>
      </c>
      <c r="F2061" s="273">
        <f t="shared" si="162"/>
        <v>0.78541666666569654</v>
      </c>
      <c r="G2061" s="273">
        <f t="shared" si="163"/>
        <v>10.429166666668607</v>
      </c>
      <c r="H2061" s="273">
        <f t="shared" si="160"/>
        <v>11.214583333334303</v>
      </c>
      <c r="I2061" s="77">
        <f t="shared" si="164"/>
        <v>4.5987416652541331E-5</v>
      </c>
      <c r="J2061" s="229">
        <f t="shared" si="161"/>
        <v>5.1572971633469039E-4</v>
      </c>
    </row>
    <row r="2062" spans="1:10">
      <c r="A2062" s="30" t="s">
        <v>264</v>
      </c>
      <c r="B2062" s="63">
        <v>7.51</v>
      </c>
      <c r="C2062" s="219">
        <v>44939</v>
      </c>
      <c r="D2062" s="49">
        <v>44939.574305555558</v>
      </c>
      <c r="E2062" s="219">
        <v>44950</v>
      </c>
      <c r="F2062" s="273">
        <f t="shared" si="162"/>
        <v>0.78715277777882875</v>
      </c>
      <c r="G2062" s="273">
        <f t="shared" si="163"/>
        <v>10.425694444442343</v>
      </c>
      <c r="H2062" s="273">
        <f t="shared" si="160"/>
        <v>11.212847222221171</v>
      </c>
      <c r="I2062" s="77">
        <f t="shared" si="164"/>
        <v>7.0053853764824632E-7</v>
      </c>
      <c r="J2062" s="229">
        <f t="shared" si="161"/>
        <v>7.8550315959280209E-6</v>
      </c>
    </row>
    <row r="2063" spans="1:10">
      <c r="A2063" s="30" t="s">
        <v>264</v>
      </c>
      <c r="B2063" s="63">
        <v>24759.85</v>
      </c>
      <c r="C2063" s="219">
        <v>44938</v>
      </c>
      <c r="D2063" s="49">
        <v>44938.549305555556</v>
      </c>
      <c r="E2063" s="219">
        <v>44950</v>
      </c>
      <c r="F2063" s="273">
        <f t="shared" si="162"/>
        <v>0.77465277777810115</v>
      </c>
      <c r="G2063" s="273">
        <f t="shared" si="163"/>
        <v>11.450694444443798</v>
      </c>
      <c r="H2063" s="273">
        <f t="shared" si="160"/>
        <v>12.225347222221899</v>
      </c>
      <c r="I2063" s="77">
        <f t="shared" si="164"/>
        <v>2.3096177245525871E-3</v>
      </c>
      <c r="J2063" s="229">
        <f t="shared" si="161"/>
        <v>2.8235878633253435E-2</v>
      </c>
    </row>
    <row r="2064" spans="1:10">
      <c r="A2064" s="30" t="s">
        <v>264</v>
      </c>
      <c r="B2064" s="63">
        <v>490.85</v>
      </c>
      <c r="C2064" s="219">
        <v>44938</v>
      </c>
      <c r="D2064" s="49">
        <v>44938.549305555556</v>
      </c>
      <c r="E2064" s="219">
        <v>44950</v>
      </c>
      <c r="F2064" s="273">
        <f t="shared" si="162"/>
        <v>0.77465277777810115</v>
      </c>
      <c r="G2064" s="273">
        <f t="shared" si="163"/>
        <v>11.450694444443798</v>
      </c>
      <c r="H2064" s="273">
        <f t="shared" si="160"/>
        <v>12.225347222221899</v>
      </c>
      <c r="I2064" s="77">
        <f t="shared" si="164"/>
        <v>4.5786863009938975E-5</v>
      </c>
      <c r="J2064" s="229">
        <f t="shared" si="161"/>
        <v>5.5976029851281209E-4</v>
      </c>
    </row>
    <row r="2065" spans="1:10">
      <c r="A2065" s="30" t="s">
        <v>264</v>
      </c>
      <c r="B2065" s="63">
        <v>188.5</v>
      </c>
      <c r="C2065" s="219">
        <v>44938</v>
      </c>
      <c r="D2065" s="49">
        <v>44938.549305555556</v>
      </c>
      <c r="E2065" s="219">
        <v>44950</v>
      </c>
      <c r="F2065" s="273">
        <f t="shared" si="162"/>
        <v>0.77465277777810115</v>
      </c>
      <c r="G2065" s="273">
        <f t="shared" si="163"/>
        <v>11.450694444443798</v>
      </c>
      <c r="H2065" s="273">
        <f t="shared" si="160"/>
        <v>12.225347222221899</v>
      </c>
      <c r="I2065" s="77">
        <f t="shared" si="164"/>
        <v>1.7583424014206979E-5</v>
      </c>
      <c r="J2065" s="229">
        <f t="shared" si="161"/>
        <v>2.1496346392923512E-4</v>
      </c>
    </row>
    <row r="2066" spans="1:10">
      <c r="A2066" s="30" t="s">
        <v>264</v>
      </c>
      <c r="B2066" s="63">
        <v>187.49</v>
      </c>
      <c r="C2066" s="219">
        <v>44938</v>
      </c>
      <c r="D2066" s="49">
        <v>44938.537499999999</v>
      </c>
      <c r="E2066" s="219">
        <v>44950</v>
      </c>
      <c r="F2066" s="273">
        <f t="shared" si="162"/>
        <v>0.7687499999992724</v>
      </c>
      <c r="G2066" s="273">
        <f t="shared" si="163"/>
        <v>11.462500000001455</v>
      </c>
      <c r="H2066" s="273">
        <f t="shared" si="160"/>
        <v>12.231250000000728</v>
      </c>
      <c r="I2066" s="77">
        <f t="shared" si="164"/>
        <v>1.7489210442565871E-5</v>
      </c>
      <c r="J2066" s="229">
        <f t="shared" si="161"/>
        <v>2.1391490522564653E-4</v>
      </c>
    </row>
    <row r="2067" spans="1:10">
      <c r="A2067" s="30" t="s">
        <v>264</v>
      </c>
      <c r="B2067" s="63">
        <v>29.44</v>
      </c>
      <c r="C2067" s="219">
        <v>44938</v>
      </c>
      <c r="D2067" s="49">
        <v>44938.537499999999</v>
      </c>
      <c r="E2067" s="219">
        <v>44950</v>
      </c>
      <c r="F2067" s="273">
        <f t="shared" si="162"/>
        <v>0.7687499999992724</v>
      </c>
      <c r="G2067" s="273">
        <f t="shared" si="163"/>
        <v>11.462500000001455</v>
      </c>
      <c r="H2067" s="273">
        <f t="shared" si="160"/>
        <v>12.231250000000728</v>
      </c>
      <c r="I2067" s="77">
        <f t="shared" si="164"/>
        <v>2.7461856921923263E-6</v>
      </c>
      <c r="J2067" s="229">
        <f t="shared" si="161"/>
        <v>3.358928374762939E-5</v>
      </c>
    </row>
    <row r="2068" spans="1:10">
      <c r="A2068" s="30" t="s">
        <v>264</v>
      </c>
      <c r="B2068" s="63">
        <v>116.34</v>
      </c>
      <c r="C2068" s="219">
        <v>44938</v>
      </c>
      <c r="D2068" s="49">
        <v>44938.550694444442</v>
      </c>
      <c r="E2068" s="219">
        <v>44950</v>
      </c>
      <c r="F2068" s="273">
        <f t="shared" si="162"/>
        <v>0.77534722222117125</v>
      </c>
      <c r="G2068" s="273">
        <f t="shared" si="163"/>
        <v>11.449305555557657</v>
      </c>
      <c r="H2068" s="273">
        <f t="shared" si="160"/>
        <v>12.224652777778829</v>
      </c>
      <c r="I2068" s="77">
        <f t="shared" si="164"/>
        <v>1.0852284083887747E-5</v>
      </c>
      <c r="J2068" s="229">
        <f t="shared" si="161"/>
        <v>1.3266540477134331E-4</v>
      </c>
    </row>
    <row r="2069" spans="1:10">
      <c r="A2069" s="30" t="s">
        <v>264</v>
      </c>
      <c r="B2069" s="63">
        <v>30.17</v>
      </c>
      <c r="C2069" s="219">
        <v>44938</v>
      </c>
      <c r="D2069" s="49">
        <v>44938.551388888889</v>
      </c>
      <c r="E2069" s="219">
        <v>44950</v>
      </c>
      <c r="F2069" s="273">
        <f t="shared" si="162"/>
        <v>0.77569444444452529</v>
      </c>
      <c r="G2069" s="273">
        <f t="shared" si="163"/>
        <v>11.448611111110949</v>
      </c>
      <c r="H2069" s="273">
        <f t="shared" si="160"/>
        <v>12.224305555555475</v>
      </c>
      <c r="I2069" s="77">
        <f t="shared" si="164"/>
        <v>2.8142806499131281E-6</v>
      </c>
      <c r="J2069" s="229">
        <f t="shared" si="161"/>
        <v>3.4402626583625324E-5</v>
      </c>
    </row>
    <row r="2070" spans="1:10">
      <c r="A2070" s="30" t="s">
        <v>264</v>
      </c>
      <c r="B2070" s="63">
        <v>24750</v>
      </c>
      <c r="C2070" s="219">
        <v>44938</v>
      </c>
      <c r="D2070" s="49">
        <v>44938.552083333336</v>
      </c>
      <c r="E2070" s="219">
        <v>44950</v>
      </c>
      <c r="F2070" s="273">
        <f t="shared" si="162"/>
        <v>0.77604166666787933</v>
      </c>
      <c r="G2070" s="273">
        <f t="shared" si="163"/>
        <v>11.447916666664241</v>
      </c>
      <c r="H2070" s="273">
        <f t="shared" si="160"/>
        <v>12.223958333332121</v>
      </c>
      <c r="I2070" s="77">
        <f t="shared" si="164"/>
        <v>2.3086989090271765E-3</v>
      </c>
      <c r="J2070" s="229">
        <f t="shared" si="161"/>
        <v>2.8221439268157532E-2</v>
      </c>
    </row>
    <row r="2071" spans="1:10">
      <c r="A2071" s="30" t="s">
        <v>264</v>
      </c>
      <c r="B2071" s="63">
        <v>116.41</v>
      </c>
      <c r="C2071" s="219">
        <v>44939</v>
      </c>
      <c r="D2071" s="49">
        <v>44939.574305555558</v>
      </c>
      <c r="E2071" s="219">
        <v>44950</v>
      </c>
      <c r="F2071" s="273">
        <f t="shared" si="162"/>
        <v>0.78715277777882875</v>
      </c>
      <c r="G2071" s="273">
        <f t="shared" si="163"/>
        <v>10.425694444442343</v>
      </c>
      <c r="H2071" s="273">
        <f t="shared" si="160"/>
        <v>11.212847222221171</v>
      </c>
      <c r="I2071" s="77">
        <f t="shared" si="164"/>
        <v>1.0858813737367823E-5</v>
      </c>
      <c r="J2071" s="229">
        <f t="shared" si="161"/>
        <v>1.2175821945166189E-4</v>
      </c>
    </row>
    <row r="2072" spans="1:10">
      <c r="A2072" s="30" t="s">
        <v>264</v>
      </c>
      <c r="B2072" s="63">
        <v>29.47</v>
      </c>
      <c r="C2072" s="219">
        <v>44944</v>
      </c>
      <c r="D2072" s="49">
        <v>44944.542361111111</v>
      </c>
      <c r="E2072" s="219">
        <v>44952</v>
      </c>
      <c r="F2072" s="273">
        <f t="shared" si="162"/>
        <v>0.77118055555547471</v>
      </c>
      <c r="G2072" s="273">
        <f t="shared" si="163"/>
        <v>7.4576388888890506</v>
      </c>
      <c r="H2072" s="273">
        <f t="shared" si="160"/>
        <v>8.2288194444445253</v>
      </c>
      <c r="I2072" s="77">
        <f t="shared" si="164"/>
        <v>2.7489841151123593E-6</v>
      </c>
      <c r="J2072" s="229">
        <f t="shared" si="161"/>
        <v>2.2620893938905708E-5</v>
      </c>
    </row>
    <row r="2073" spans="1:10">
      <c r="A2073" s="30" t="s">
        <v>264</v>
      </c>
      <c r="B2073" s="63">
        <v>176.1</v>
      </c>
      <c r="C2073" s="219">
        <v>44939</v>
      </c>
      <c r="D2073" s="49">
        <v>44940.588888888888</v>
      </c>
      <c r="E2073" s="219">
        <v>44952</v>
      </c>
      <c r="F2073" s="273">
        <f t="shared" si="162"/>
        <v>1.2944444444437977</v>
      </c>
      <c r="G2073" s="273">
        <f t="shared" si="163"/>
        <v>11.411111111112405</v>
      </c>
      <c r="H2073" s="273">
        <f t="shared" si="160"/>
        <v>12.705555555556202</v>
      </c>
      <c r="I2073" s="77">
        <f t="shared" si="164"/>
        <v>1.6426742540593366E-5</v>
      </c>
      <c r="J2073" s="229">
        <f t="shared" si="161"/>
        <v>2.0871088994632743E-4</v>
      </c>
    </row>
    <row r="2074" spans="1:10">
      <c r="A2074" s="30" t="s">
        <v>264</v>
      </c>
      <c r="B2074" s="63">
        <v>117.63</v>
      </c>
      <c r="C2074" s="219">
        <v>44940</v>
      </c>
      <c r="D2074" s="49">
        <v>44940.589583333334</v>
      </c>
      <c r="E2074" s="219">
        <v>44952</v>
      </c>
      <c r="F2074" s="273">
        <f t="shared" si="162"/>
        <v>0.79479166666715173</v>
      </c>
      <c r="G2074" s="273">
        <f t="shared" si="163"/>
        <v>11.410416666665697</v>
      </c>
      <c r="H2074" s="273">
        <f t="shared" si="160"/>
        <v>12.205208333332848</v>
      </c>
      <c r="I2074" s="77">
        <f t="shared" si="164"/>
        <v>1.0972616269449162E-5</v>
      </c>
      <c r="J2074" s="229">
        <f t="shared" si="161"/>
        <v>1.339230675303445E-4</v>
      </c>
    </row>
    <row r="2075" spans="1:10">
      <c r="A2075" s="30" t="s">
        <v>264</v>
      </c>
      <c r="B2075" s="63">
        <v>488.9</v>
      </c>
      <c r="C2075" s="219">
        <v>44943</v>
      </c>
      <c r="D2075" s="49">
        <v>44943.468055555553</v>
      </c>
      <c r="E2075" s="219">
        <v>44952</v>
      </c>
      <c r="F2075" s="273">
        <f t="shared" si="162"/>
        <v>0.73402777777664596</v>
      </c>
      <c r="G2075" s="273">
        <f t="shared" si="163"/>
        <v>8.5319444444467081</v>
      </c>
      <c r="H2075" s="273">
        <f t="shared" si="160"/>
        <v>9.265972222223354</v>
      </c>
      <c r="I2075" s="77">
        <f t="shared" si="164"/>
        <v>4.560496552013683E-5</v>
      </c>
      <c r="J2075" s="229">
        <f t="shared" si="161"/>
        <v>4.2257434370504169E-4</v>
      </c>
    </row>
    <row r="2076" spans="1:10">
      <c r="A2076" s="30" t="s">
        <v>264</v>
      </c>
      <c r="B2076" s="63">
        <v>7.75</v>
      </c>
      <c r="C2076" s="219">
        <v>44944</v>
      </c>
      <c r="D2076" s="49">
        <v>44944.488888888889</v>
      </c>
      <c r="E2076" s="219">
        <v>44952</v>
      </c>
      <c r="F2076" s="273">
        <f t="shared" si="162"/>
        <v>0.74444444444452529</v>
      </c>
      <c r="G2076" s="273">
        <f t="shared" si="163"/>
        <v>7.5111111111109494</v>
      </c>
      <c r="H2076" s="273">
        <f t="shared" si="160"/>
        <v>8.2555555555554747</v>
      </c>
      <c r="I2076" s="77">
        <f t="shared" si="164"/>
        <v>7.2292592100850982E-7</v>
      </c>
      <c r="J2076" s="229">
        <f t="shared" si="161"/>
        <v>5.9681551034368617E-6</v>
      </c>
    </row>
    <row r="2077" spans="1:10">
      <c r="A2077" s="30" t="s">
        <v>264</v>
      </c>
      <c r="B2077" s="63">
        <v>187.42</v>
      </c>
      <c r="C2077" s="219">
        <v>44945</v>
      </c>
      <c r="D2077" s="49">
        <v>44945.513888888891</v>
      </c>
      <c r="E2077" s="219">
        <v>44952</v>
      </c>
      <c r="F2077" s="273">
        <f t="shared" si="162"/>
        <v>0.75694444444525288</v>
      </c>
      <c r="G2077" s="273">
        <f t="shared" si="163"/>
        <v>6.4861111111094942</v>
      </c>
      <c r="H2077" s="273">
        <f t="shared" si="160"/>
        <v>7.2430555555547471</v>
      </c>
      <c r="I2077" s="77">
        <f t="shared" si="164"/>
        <v>1.7482680789085793E-5</v>
      </c>
      <c r="J2077" s="229">
        <f t="shared" si="161"/>
        <v>1.2662802821537811E-4</v>
      </c>
    </row>
    <row r="2078" spans="1:10">
      <c r="A2078" s="30" t="s">
        <v>264</v>
      </c>
      <c r="B2078" s="63">
        <v>188.48</v>
      </c>
      <c r="C2078" s="219">
        <v>44945</v>
      </c>
      <c r="D2078" s="49">
        <v>44945.51458333333</v>
      </c>
      <c r="E2078" s="219">
        <v>44952</v>
      </c>
      <c r="F2078" s="273">
        <f t="shared" si="162"/>
        <v>0.75729166666496894</v>
      </c>
      <c r="G2078" s="273">
        <f t="shared" si="163"/>
        <v>6.4854166666700621</v>
      </c>
      <c r="H2078" s="273">
        <f t="shared" si="160"/>
        <v>7.2427083333350311</v>
      </c>
      <c r="I2078" s="77">
        <f t="shared" si="164"/>
        <v>1.7581558398926958E-5</v>
      </c>
      <c r="J2078" s="229">
        <f t="shared" si="161"/>
        <v>1.2733809952892479E-4</v>
      </c>
    </row>
    <row r="2079" spans="1:10">
      <c r="A2079" s="30" t="s">
        <v>264</v>
      </c>
      <c r="B2079" s="63">
        <v>24103.279999999999</v>
      </c>
      <c r="C2079" s="219">
        <v>44942</v>
      </c>
      <c r="D2079" s="49">
        <v>44943.469444444447</v>
      </c>
      <c r="E2079" s="219">
        <v>44952</v>
      </c>
      <c r="F2079" s="273">
        <f t="shared" si="162"/>
        <v>1.234722222223354</v>
      </c>
      <c r="G2079" s="273">
        <f t="shared" si="163"/>
        <v>8.5305555555532919</v>
      </c>
      <c r="H2079" s="273">
        <f t="shared" si="160"/>
        <v>9.765277777776646</v>
      </c>
      <c r="I2079" s="77">
        <f t="shared" si="164"/>
        <v>2.2483723733323865E-3</v>
      </c>
      <c r="J2079" s="229">
        <f t="shared" si="161"/>
        <v>2.1955980773469691E-2</v>
      </c>
    </row>
    <row r="2080" spans="1:10">
      <c r="A2080" s="30" t="s">
        <v>264</v>
      </c>
      <c r="B2080" s="63">
        <v>177.8</v>
      </c>
      <c r="C2080" s="219">
        <v>44942</v>
      </c>
      <c r="D2080" s="49">
        <v>44943.469444444447</v>
      </c>
      <c r="E2080" s="219">
        <v>44952</v>
      </c>
      <c r="F2080" s="273">
        <f t="shared" si="162"/>
        <v>1.234722222223354</v>
      </c>
      <c r="G2080" s="273">
        <f t="shared" si="163"/>
        <v>8.5305555555532919</v>
      </c>
      <c r="H2080" s="273">
        <f t="shared" si="160"/>
        <v>9.765277777776646</v>
      </c>
      <c r="I2080" s="77">
        <f t="shared" si="164"/>
        <v>1.6585319839395231E-5</v>
      </c>
      <c r="J2080" s="229">
        <f t="shared" si="161"/>
        <v>1.6196025526496439E-4</v>
      </c>
    </row>
    <row r="2081" spans="1:10">
      <c r="A2081" s="30" t="s">
        <v>264</v>
      </c>
      <c r="B2081" s="63">
        <v>504.33</v>
      </c>
      <c r="C2081" s="219">
        <v>44944</v>
      </c>
      <c r="D2081" s="49">
        <v>44944.490277777775</v>
      </c>
      <c r="E2081" s="219">
        <v>44952</v>
      </c>
      <c r="F2081" s="273">
        <f t="shared" si="162"/>
        <v>0.74513888888759539</v>
      </c>
      <c r="G2081" s="273">
        <f t="shared" si="163"/>
        <v>7.5097222222248092</v>
      </c>
      <c r="H2081" s="273">
        <f t="shared" si="160"/>
        <v>8.2548611111124046</v>
      </c>
      <c r="I2081" s="77">
        <f t="shared" si="164"/>
        <v>4.7044287708673772E-5</v>
      </c>
      <c r="J2081" s="229">
        <f t="shared" si="161"/>
        <v>3.8834406110631439E-4</v>
      </c>
    </row>
    <row r="2082" spans="1:10">
      <c r="A2082" s="30" t="s">
        <v>264</v>
      </c>
      <c r="B2082" s="63">
        <v>192.44</v>
      </c>
      <c r="C2082" s="219">
        <v>44944</v>
      </c>
      <c r="D2082" s="49">
        <v>44944.490277777775</v>
      </c>
      <c r="E2082" s="219">
        <v>44952</v>
      </c>
      <c r="F2082" s="273">
        <f t="shared" si="162"/>
        <v>0.74513888888759539</v>
      </c>
      <c r="G2082" s="273">
        <f t="shared" si="163"/>
        <v>7.5097222222248092</v>
      </c>
      <c r="H2082" s="273">
        <f t="shared" si="160"/>
        <v>8.2548611111124046</v>
      </c>
      <c r="I2082" s="77">
        <f t="shared" si="164"/>
        <v>1.7950950224371307E-5</v>
      </c>
      <c r="J2082" s="229">
        <f t="shared" si="161"/>
        <v>1.4818260091467719E-4</v>
      </c>
    </row>
    <row r="2083" spans="1:10">
      <c r="A2083" s="30" t="s">
        <v>264</v>
      </c>
      <c r="B2083" s="63">
        <v>16.62</v>
      </c>
      <c r="C2083" s="219">
        <v>44946</v>
      </c>
      <c r="D2083" s="49">
        <v>44946.517361111109</v>
      </c>
      <c r="E2083" s="219">
        <v>44952</v>
      </c>
      <c r="F2083" s="273">
        <f t="shared" si="162"/>
        <v>0.75868055555474712</v>
      </c>
      <c r="G2083" s="273">
        <f t="shared" si="163"/>
        <v>5.4826388888905058</v>
      </c>
      <c r="H2083" s="273">
        <f t="shared" si="160"/>
        <v>6.2413194444452529</v>
      </c>
      <c r="I2083" s="77">
        <f t="shared" si="164"/>
        <v>1.5503262976982495E-6</v>
      </c>
      <c r="J2083" s="229">
        <f t="shared" si="161"/>
        <v>9.6760816670589036E-6</v>
      </c>
    </row>
    <row r="2084" spans="1:10">
      <c r="A2084" s="30" t="s">
        <v>264</v>
      </c>
      <c r="B2084" s="63">
        <v>188.23</v>
      </c>
      <c r="C2084" s="219">
        <v>44940</v>
      </c>
      <c r="D2084" s="49">
        <v>44940.591666666667</v>
      </c>
      <c r="E2084" s="219">
        <v>44952</v>
      </c>
      <c r="F2084" s="273">
        <f t="shared" si="162"/>
        <v>0.79583333333357587</v>
      </c>
      <c r="G2084" s="273">
        <f t="shared" si="163"/>
        <v>11.408333333332848</v>
      </c>
      <c r="H2084" s="273">
        <f t="shared" si="160"/>
        <v>12.204166666666424</v>
      </c>
      <c r="I2084" s="77">
        <f t="shared" si="164"/>
        <v>1.7558238207926685E-5</v>
      </c>
      <c r="J2084" s="229">
        <f t="shared" si="161"/>
        <v>2.1428366546256765E-4</v>
      </c>
    </row>
    <row r="2085" spans="1:10">
      <c r="A2085" s="30" t="s">
        <v>264</v>
      </c>
      <c r="B2085" s="63">
        <v>116.7</v>
      </c>
      <c r="C2085" s="219">
        <v>44940</v>
      </c>
      <c r="D2085" s="49">
        <v>44940.591666666667</v>
      </c>
      <c r="E2085" s="219">
        <v>44952</v>
      </c>
      <c r="F2085" s="273">
        <f t="shared" si="162"/>
        <v>0.79583333333357587</v>
      </c>
      <c r="G2085" s="273">
        <f t="shared" si="163"/>
        <v>11.408333333332848</v>
      </c>
      <c r="H2085" s="273">
        <f t="shared" si="160"/>
        <v>12.204166666666424</v>
      </c>
      <c r="I2085" s="77">
        <f t="shared" si="164"/>
        <v>1.0885865158928143E-5</v>
      </c>
      <c r="J2085" s="229">
        <f t="shared" si="161"/>
        <v>1.3285291271041623E-4</v>
      </c>
    </row>
    <row r="2086" spans="1:10">
      <c r="A2086" s="30" t="s">
        <v>264</v>
      </c>
      <c r="B2086" s="63">
        <v>7.75</v>
      </c>
      <c r="C2086" s="219">
        <v>44943</v>
      </c>
      <c r="D2086" s="49">
        <v>44943.470138888886</v>
      </c>
      <c r="E2086" s="219">
        <v>44952</v>
      </c>
      <c r="F2086" s="273">
        <f t="shared" si="162"/>
        <v>0.7350694444430701</v>
      </c>
      <c r="G2086" s="273">
        <f t="shared" si="163"/>
        <v>8.5298611111138598</v>
      </c>
      <c r="H2086" s="273">
        <f t="shared" si="160"/>
        <v>9.2649305555569299</v>
      </c>
      <c r="I2086" s="77">
        <f t="shared" si="164"/>
        <v>7.2292592100850982E-7</v>
      </c>
      <c r="J2086" s="229">
        <f t="shared" si="161"/>
        <v>6.6978584549558785E-6</v>
      </c>
    </row>
    <row r="2087" spans="1:10">
      <c r="A2087" s="30" t="s">
        <v>264</v>
      </c>
      <c r="B2087" s="63">
        <v>192.61</v>
      </c>
      <c r="C2087" s="219">
        <v>44943</v>
      </c>
      <c r="D2087" s="49">
        <v>44943.470138888886</v>
      </c>
      <c r="E2087" s="219">
        <v>44952</v>
      </c>
      <c r="F2087" s="273">
        <f t="shared" si="162"/>
        <v>0.7350694444430701</v>
      </c>
      <c r="G2087" s="273">
        <f t="shared" si="163"/>
        <v>8.5298611111138598</v>
      </c>
      <c r="H2087" s="273">
        <f t="shared" si="160"/>
        <v>9.2649305555569299</v>
      </c>
      <c r="I2087" s="77">
        <f t="shared" si="164"/>
        <v>1.7966807954251494E-5</v>
      </c>
      <c r="J2087" s="229">
        <f t="shared" si="161"/>
        <v>1.6646122800116796E-4</v>
      </c>
    </row>
    <row r="2088" spans="1:10">
      <c r="A2088" s="30" t="s">
        <v>264</v>
      </c>
      <c r="B2088" s="63">
        <v>194.3</v>
      </c>
      <c r="C2088" s="219">
        <v>44944</v>
      </c>
      <c r="D2088" s="49">
        <v>44944.490972222222</v>
      </c>
      <c r="E2088" s="219">
        <v>44952</v>
      </c>
      <c r="F2088" s="273">
        <f t="shared" si="162"/>
        <v>0.74548611111094942</v>
      </c>
      <c r="G2088" s="273">
        <f t="shared" si="163"/>
        <v>7.5090277777781012</v>
      </c>
      <c r="H2088" s="273">
        <f t="shared" si="160"/>
        <v>8.2545138888890506</v>
      </c>
      <c r="I2088" s="77">
        <f t="shared" si="164"/>
        <v>1.812445244541335E-5</v>
      </c>
      <c r="J2088" s="229">
        <f t="shared" si="161"/>
        <v>1.4960854443917362E-4</v>
      </c>
    </row>
    <row r="2089" spans="1:10">
      <c r="A2089" s="30" t="s">
        <v>264</v>
      </c>
      <c r="B2089" s="63">
        <v>505.96</v>
      </c>
      <c r="C2089" s="219">
        <v>44944</v>
      </c>
      <c r="D2089" s="49">
        <v>44944.490972222222</v>
      </c>
      <c r="E2089" s="219">
        <v>44952</v>
      </c>
      <c r="F2089" s="273">
        <f t="shared" si="162"/>
        <v>0.74548611111094942</v>
      </c>
      <c r="G2089" s="273">
        <f t="shared" si="163"/>
        <v>7.5090277777781012</v>
      </c>
      <c r="H2089" s="273">
        <f t="shared" si="160"/>
        <v>8.2545138888890506</v>
      </c>
      <c r="I2089" s="77">
        <f t="shared" si="164"/>
        <v>4.7196335353995563E-5</v>
      </c>
      <c r="J2089" s="229">
        <f t="shared" si="161"/>
        <v>3.8958280568422173E-4</v>
      </c>
    </row>
    <row r="2090" spans="1:10">
      <c r="A2090" s="30" t="s">
        <v>264</v>
      </c>
      <c r="B2090" s="63">
        <v>116.62</v>
      </c>
      <c r="C2090" s="219">
        <v>44940</v>
      </c>
      <c r="D2090" s="49">
        <v>44940.592361111114</v>
      </c>
      <c r="E2090" s="219">
        <v>44952</v>
      </c>
      <c r="F2090" s="273">
        <f t="shared" si="162"/>
        <v>0.7961805555569299</v>
      </c>
      <c r="G2090" s="273">
        <f t="shared" si="163"/>
        <v>11.40763888888614</v>
      </c>
      <c r="H2090" s="273">
        <f t="shared" si="160"/>
        <v>12.20381944444307</v>
      </c>
      <c r="I2090" s="77">
        <f t="shared" si="164"/>
        <v>1.0878402697808054E-5</v>
      </c>
      <c r="J2090" s="229">
        <f t="shared" si="161"/>
        <v>1.3275806236799189E-4</v>
      </c>
    </row>
    <row r="2091" spans="1:10">
      <c r="A2091" s="30" t="s">
        <v>264</v>
      </c>
      <c r="B2091" s="63">
        <v>29.34</v>
      </c>
      <c r="C2091" s="219">
        <v>44940</v>
      </c>
      <c r="D2091" s="49">
        <v>44940.592361111114</v>
      </c>
      <c r="E2091" s="219">
        <v>44952</v>
      </c>
      <c r="F2091" s="273">
        <f t="shared" si="162"/>
        <v>0.7961805555569299</v>
      </c>
      <c r="G2091" s="273">
        <f t="shared" si="163"/>
        <v>11.40763888888614</v>
      </c>
      <c r="H2091" s="273">
        <f t="shared" si="160"/>
        <v>12.20381944444307</v>
      </c>
      <c r="I2091" s="77">
        <f t="shared" si="164"/>
        <v>2.7368576157922165E-6</v>
      </c>
      <c r="J2091" s="229">
        <f t="shared" si="161"/>
        <v>3.3400116188277151E-5</v>
      </c>
    </row>
    <row r="2092" spans="1:10">
      <c r="A2092" s="30" t="s">
        <v>264</v>
      </c>
      <c r="B2092" s="63">
        <v>117.57</v>
      </c>
      <c r="C2092" s="219">
        <v>44940</v>
      </c>
      <c r="D2092" s="49">
        <v>44940.593055555553</v>
      </c>
      <c r="E2092" s="219">
        <v>44952</v>
      </c>
      <c r="F2092" s="273">
        <f t="shared" si="162"/>
        <v>0.79652777777664596</v>
      </c>
      <c r="G2092" s="273">
        <f t="shared" si="163"/>
        <v>11.406944444446708</v>
      </c>
      <c r="H2092" s="273">
        <f t="shared" si="160"/>
        <v>12.203472222223354</v>
      </c>
      <c r="I2092" s="77">
        <f t="shared" si="164"/>
        <v>1.0967019423609095E-5</v>
      </c>
      <c r="J2092" s="229">
        <f t="shared" si="161"/>
        <v>1.3383571689659757E-4</v>
      </c>
    </row>
    <row r="2093" spans="1:10">
      <c r="A2093" s="30" t="s">
        <v>264</v>
      </c>
      <c r="B2093" s="63">
        <v>189.6</v>
      </c>
      <c r="C2093" s="219">
        <v>44943</v>
      </c>
      <c r="D2093" s="49">
        <v>44943.470833333333</v>
      </c>
      <c r="E2093" s="219">
        <v>44952</v>
      </c>
      <c r="F2093" s="273">
        <f t="shared" si="162"/>
        <v>0.73541666666642413</v>
      </c>
      <c r="G2093" s="273">
        <f t="shared" si="163"/>
        <v>8.5291666666671517</v>
      </c>
      <c r="H2093" s="273">
        <f t="shared" si="160"/>
        <v>9.2645833333335759</v>
      </c>
      <c r="I2093" s="77">
        <f t="shared" si="164"/>
        <v>1.7686032854608187E-5</v>
      </c>
      <c r="J2093" s="229">
        <f t="shared" si="161"/>
        <v>1.6385372521759306E-4</v>
      </c>
    </row>
    <row r="2094" spans="1:10">
      <c r="A2094" s="30" t="s">
        <v>264</v>
      </c>
      <c r="B2094" s="63">
        <v>186.7</v>
      </c>
      <c r="C2094" s="219">
        <v>44944</v>
      </c>
      <c r="D2094" s="49">
        <v>44944.490972222222</v>
      </c>
      <c r="E2094" s="219">
        <v>44952</v>
      </c>
      <c r="F2094" s="273">
        <f t="shared" si="162"/>
        <v>0.74548611111094942</v>
      </c>
      <c r="G2094" s="273">
        <f t="shared" si="163"/>
        <v>7.5090277777781012</v>
      </c>
      <c r="H2094" s="273">
        <f t="shared" si="160"/>
        <v>8.2545138888890506</v>
      </c>
      <c r="I2094" s="77">
        <f t="shared" si="164"/>
        <v>1.7415518639005002E-5</v>
      </c>
      <c r="J2094" s="229">
        <f t="shared" si="161"/>
        <v>1.4375664048787293E-4</v>
      </c>
    </row>
    <row r="2095" spans="1:10">
      <c r="A2095" s="30" t="s">
        <v>264</v>
      </c>
      <c r="B2095" s="63">
        <v>489.03</v>
      </c>
      <c r="C2095" s="219">
        <v>44940</v>
      </c>
      <c r="D2095" s="49">
        <v>44940.595138888886</v>
      </c>
      <c r="E2095" s="219">
        <v>44952</v>
      </c>
      <c r="F2095" s="273">
        <f t="shared" si="162"/>
        <v>0.7975694444430701</v>
      </c>
      <c r="G2095" s="273">
        <f t="shared" si="163"/>
        <v>11.40486111111386</v>
      </c>
      <c r="H2095" s="273">
        <f t="shared" si="160"/>
        <v>12.20243055555693</v>
      </c>
      <c r="I2095" s="77">
        <f t="shared" si="164"/>
        <v>4.5617092019456976E-5</v>
      </c>
      <c r="J2095" s="229">
        <f t="shared" si="161"/>
        <v>5.5663939751387397E-4</v>
      </c>
    </row>
    <row r="2096" spans="1:10">
      <c r="A2096" s="30" t="s">
        <v>264</v>
      </c>
      <c r="B2096" s="63">
        <v>186.6</v>
      </c>
      <c r="C2096" s="219">
        <v>44940</v>
      </c>
      <c r="D2096" s="49">
        <v>44940.595138888886</v>
      </c>
      <c r="E2096" s="219">
        <v>44952</v>
      </c>
      <c r="F2096" s="273">
        <f t="shared" si="162"/>
        <v>0.7975694444430701</v>
      </c>
      <c r="G2096" s="273">
        <f t="shared" si="163"/>
        <v>11.40486111111386</v>
      </c>
      <c r="H2096" s="273">
        <f t="shared" si="160"/>
        <v>12.20243055555693</v>
      </c>
      <c r="I2096" s="77">
        <f t="shared" si="164"/>
        <v>1.7406190562604893E-5</v>
      </c>
      <c r="J2096" s="229">
        <f t="shared" si="161"/>
        <v>2.1239783157697662E-4</v>
      </c>
    </row>
    <row r="2097" spans="1:10">
      <c r="A2097" s="30" t="s">
        <v>264</v>
      </c>
      <c r="B2097" s="63">
        <v>116.78</v>
      </c>
      <c r="C2097" s="219">
        <v>44943</v>
      </c>
      <c r="D2097" s="49">
        <v>44943.472916666666</v>
      </c>
      <c r="E2097" s="219">
        <v>44952</v>
      </c>
      <c r="F2097" s="273">
        <f t="shared" si="162"/>
        <v>0.73645833333284827</v>
      </c>
      <c r="G2097" s="273">
        <f t="shared" si="163"/>
        <v>8.5270833333343035</v>
      </c>
      <c r="H2097" s="273">
        <f t="shared" si="160"/>
        <v>9.2635416666671517</v>
      </c>
      <c r="I2097" s="77">
        <f t="shared" si="164"/>
        <v>1.0893327620048229E-5</v>
      </c>
      <c r="J2097" s="229">
        <f t="shared" si="161"/>
        <v>1.0091079429697289E-4</v>
      </c>
    </row>
    <row r="2098" spans="1:10">
      <c r="A2098" s="30" t="s">
        <v>264</v>
      </c>
      <c r="B2098" s="63">
        <v>29.31</v>
      </c>
      <c r="C2098" s="219">
        <v>44944</v>
      </c>
      <c r="D2098" s="49">
        <v>44944.490972222222</v>
      </c>
      <c r="E2098" s="219">
        <v>44952</v>
      </c>
      <c r="F2098" s="273">
        <f t="shared" si="162"/>
        <v>0.74548611111094942</v>
      </c>
      <c r="G2098" s="273">
        <f t="shared" si="163"/>
        <v>7.5090277777781012</v>
      </c>
      <c r="H2098" s="273">
        <f t="shared" si="160"/>
        <v>8.2545138888890506</v>
      </c>
      <c r="I2098" s="77">
        <f t="shared" si="164"/>
        <v>2.7340591928721835E-6</v>
      </c>
      <c r="J2098" s="229">
        <f t="shared" si="161"/>
        <v>2.2568329580608225E-5</v>
      </c>
    </row>
    <row r="2099" spans="1:10">
      <c r="A2099" s="30" t="s">
        <v>264</v>
      </c>
      <c r="B2099" s="63">
        <v>25052.37</v>
      </c>
      <c r="C2099" s="219">
        <v>44944</v>
      </c>
      <c r="D2099" s="49">
        <v>44944.491666666669</v>
      </c>
      <c r="E2099" s="219">
        <v>44952</v>
      </c>
      <c r="F2099" s="273">
        <f t="shared" si="162"/>
        <v>0.74583333333430346</v>
      </c>
      <c r="G2099" s="273">
        <f t="shared" si="163"/>
        <v>7.5083333333313931</v>
      </c>
      <c r="H2099" s="273">
        <f t="shared" si="160"/>
        <v>8.2541666666656965</v>
      </c>
      <c r="I2099" s="77">
        <f t="shared" si="164"/>
        <v>2.3369042136381886E-3</v>
      </c>
      <c r="J2099" s="229">
        <f t="shared" si="161"/>
        <v>1.9289196863402948E-2</v>
      </c>
    </row>
    <row r="2100" spans="1:10">
      <c r="A2100" s="30" t="s">
        <v>264</v>
      </c>
      <c r="B2100" s="63">
        <v>25343.599999999999</v>
      </c>
      <c r="C2100" s="219">
        <v>44940</v>
      </c>
      <c r="D2100" s="49">
        <v>44940.595833333333</v>
      </c>
      <c r="E2100" s="219">
        <v>44952</v>
      </c>
      <c r="F2100" s="273">
        <f t="shared" si="162"/>
        <v>0.79791666666642413</v>
      </c>
      <c r="G2100" s="273">
        <f t="shared" si="163"/>
        <v>11.404166666667152</v>
      </c>
      <c r="H2100" s="273">
        <f t="shared" si="160"/>
        <v>12.202083333333576</v>
      </c>
      <c r="I2100" s="77">
        <f t="shared" si="164"/>
        <v>2.3640703705382284E-3</v>
      </c>
      <c r="J2100" s="229">
        <f t="shared" si="161"/>
        <v>2.8846583667172247E-2</v>
      </c>
    </row>
    <row r="2101" spans="1:10">
      <c r="A2101" s="30" t="s">
        <v>264</v>
      </c>
      <c r="B2101" s="63">
        <v>489.1</v>
      </c>
      <c r="C2101" s="219">
        <v>44940</v>
      </c>
      <c r="D2101" s="49">
        <v>44940.595833333333</v>
      </c>
      <c r="E2101" s="219">
        <v>44952</v>
      </c>
      <c r="F2101" s="273">
        <f t="shared" si="162"/>
        <v>0.79791666666642413</v>
      </c>
      <c r="G2101" s="273">
        <f t="shared" si="163"/>
        <v>11.404166666667152</v>
      </c>
      <c r="H2101" s="273">
        <f t="shared" si="160"/>
        <v>12.202083333333576</v>
      </c>
      <c r="I2101" s="77">
        <f t="shared" si="164"/>
        <v>4.5623621672937053E-5</v>
      </c>
      <c r="J2101" s="229">
        <f t="shared" si="161"/>
        <v>5.567032336216617E-4</v>
      </c>
    </row>
    <row r="2102" spans="1:10">
      <c r="A2102" s="30" t="s">
        <v>264</v>
      </c>
      <c r="B2102" s="63">
        <v>16.55</v>
      </c>
      <c r="C2102" s="219">
        <v>44943</v>
      </c>
      <c r="D2102" s="49">
        <v>44943.473611111112</v>
      </c>
      <c r="E2102" s="219">
        <v>44952</v>
      </c>
      <c r="F2102" s="273">
        <f t="shared" si="162"/>
        <v>0.73680555555620231</v>
      </c>
      <c r="G2102" s="273">
        <f t="shared" si="163"/>
        <v>8.5263888888875954</v>
      </c>
      <c r="H2102" s="273">
        <f t="shared" ref="H2102:H2161" si="165">SUM(F2102:G2102)</f>
        <v>9.2631944444437977</v>
      </c>
      <c r="I2102" s="77">
        <f t="shared" si="164"/>
        <v>1.5437966442181727E-6</v>
      </c>
      <c r="J2102" s="229">
        <f t="shared" ref="J2102:J2161" si="166">+H2102*I2102</f>
        <v>1.4300488498072754E-5</v>
      </c>
    </row>
    <row r="2103" spans="1:10">
      <c r="A2103" s="30" t="s">
        <v>264</v>
      </c>
      <c r="B2103" s="63">
        <v>503.48</v>
      </c>
      <c r="C2103" s="219">
        <v>44943</v>
      </c>
      <c r="D2103" s="49">
        <v>44943.473611111112</v>
      </c>
      <c r="E2103" s="219">
        <v>44952</v>
      </c>
      <c r="F2103" s="273">
        <f t="shared" ref="F2103:F2162" si="167">(D2103-C2103+1)/2</f>
        <v>0.73680555555620231</v>
      </c>
      <c r="G2103" s="273">
        <f t="shared" ref="G2103:G2162" si="168">E2103-D2103</f>
        <v>8.5263888888875954</v>
      </c>
      <c r="H2103" s="273">
        <f t="shared" si="165"/>
        <v>9.2631944444437977</v>
      </c>
      <c r="I2103" s="77">
        <f t="shared" si="164"/>
        <v>4.6964999059272844E-5</v>
      </c>
      <c r="J2103" s="229">
        <f t="shared" si="166"/>
        <v>4.3504591836916441E-4</v>
      </c>
    </row>
    <row r="2104" spans="1:10">
      <c r="A2104" s="30" t="s">
        <v>264</v>
      </c>
      <c r="B2104" s="63">
        <v>112.44</v>
      </c>
      <c r="C2104" s="219">
        <v>44942</v>
      </c>
      <c r="D2104" s="49">
        <v>44942.423611111109</v>
      </c>
      <c r="E2104" s="219">
        <v>44952</v>
      </c>
      <c r="F2104" s="273">
        <f t="shared" si="167"/>
        <v>0.71180555555474712</v>
      </c>
      <c r="G2104" s="273">
        <f t="shared" si="168"/>
        <v>9.5763888888905058</v>
      </c>
      <c r="H2104" s="273">
        <f t="shared" si="165"/>
        <v>10.288194444445253</v>
      </c>
      <c r="I2104" s="77">
        <f t="shared" si="164"/>
        <v>1.0488489104283464E-5</v>
      </c>
      <c r="J2104" s="229">
        <f t="shared" si="166"/>
        <v>1.079076153333137E-4</v>
      </c>
    </row>
    <row r="2105" spans="1:10">
      <c r="A2105" s="30" t="s">
        <v>264</v>
      </c>
      <c r="B2105" s="63">
        <v>187.73</v>
      </c>
      <c r="C2105" s="219">
        <v>44943</v>
      </c>
      <c r="D2105" s="49">
        <v>44943.473611111112</v>
      </c>
      <c r="E2105" s="219">
        <v>44952</v>
      </c>
      <c r="F2105" s="273">
        <f t="shared" si="167"/>
        <v>0.73680555555620231</v>
      </c>
      <c r="G2105" s="273">
        <f t="shared" si="168"/>
        <v>8.5263888888875954</v>
      </c>
      <c r="H2105" s="273">
        <f t="shared" si="165"/>
        <v>9.2631944444437977</v>
      </c>
      <c r="I2105" s="77">
        <f t="shared" si="164"/>
        <v>1.7511597825926135E-5</v>
      </c>
      <c r="J2105" s="229">
        <f t="shared" si="166"/>
        <v>1.6221333569445306E-4</v>
      </c>
    </row>
    <row r="2106" spans="1:10">
      <c r="A2106" s="30" t="s">
        <v>264</v>
      </c>
      <c r="B2106" s="63">
        <v>183.4</v>
      </c>
      <c r="C2106" s="219">
        <v>44944</v>
      </c>
      <c r="D2106" s="49">
        <v>44944.493055555555</v>
      </c>
      <c r="E2106" s="219">
        <v>44952</v>
      </c>
      <c r="F2106" s="273">
        <f t="shared" si="167"/>
        <v>0.74652777777737356</v>
      </c>
      <c r="G2106" s="273">
        <f t="shared" si="168"/>
        <v>7.5069444444452529</v>
      </c>
      <c r="H2106" s="273">
        <f t="shared" si="165"/>
        <v>8.2534722222226264</v>
      </c>
      <c r="I2106" s="77">
        <f t="shared" si="164"/>
        <v>1.7107692117801382E-5</v>
      </c>
      <c r="J2106" s="229">
        <f t="shared" si="166"/>
        <v>1.4119786168061068E-4</v>
      </c>
    </row>
    <row r="2107" spans="1:10">
      <c r="A2107" s="30" t="s">
        <v>264</v>
      </c>
      <c r="B2107" s="63">
        <v>25893.46</v>
      </c>
      <c r="C2107" s="219">
        <v>44945</v>
      </c>
      <c r="D2107" s="49">
        <v>44945.505555555559</v>
      </c>
      <c r="E2107" s="219">
        <v>44952</v>
      </c>
      <c r="F2107" s="273">
        <f t="shared" si="167"/>
        <v>0.75277777777955635</v>
      </c>
      <c r="G2107" s="273">
        <f t="shared" si="168"/>
        <v>6.4944444444408873</v>
      </c>
      <c r="H2107" s="273">
        <f t="shared" si="165"/>
        <v>7.2472222222204437</v>
      </c>
      <c r="I2107" s="77">
        <f t="shared" si="164"/>
        <v>2.4153617314318721E-3</v>
      </c>
      <c r="J2107" s="229">
        <f t="shared" si="166"/>
        <v>1.7504663214733911E-2</v>
      </c>
    </row>
    <row r="2108" spans="1:10">
      <c r="A2108" s="30" t="s">
        <v>264</v>
      </c>
      <c r="B2108" s="63">
        <v>185.11</v>
      </c>
      <c r="C2108" s="219">
        <v>44945</v>
      </c>
      <c r="D2108" s="49">
        <v>44945.505555555559</v>
      </c>
      <c r="E2108" s="219">
        <v>44952</v>
      </c>
      <c r="F2108" s="273">
        <f t="shared" si="167"/>
        <v>0.75277777777955635</v>
      </c>
      <c r="G2108" s="273">
        <f t="shared" si="168"/>
        <v>6.4944444444408873</v>
      </c>
      <c r="H2108" s="273">
        <f t="shared" si="165"/>
        <v>7.2472222222204437</v>
      </c>
      <c r="I2108" s="77">
        <f t="shared" si="164"/>
        <v>1.726720222424326E-5</v>
      </c>
      <c r="J2108" s="229">
        <f t="shared" si="166"/>
        <v>1.2513925167511003E-4</v>
      </c>
    </row>
    <row r="2109" spans="1:10">
      <c r="A2109" s="30" t="s">
        <v>264</v>
      </c>
      <c r="B2109" s="63">
        <v>186.87</v>
      </c>
      <c r="C2109" s="219">
        <v>44942</v>
      </c>
      <c r="D2109" s="49">
        <v>44942.424305555556</v>
      </c>
      <c r="E2109" s="219">
        <v>44952</v>
      </c>
      <c r="F2109" s="273">
        <f t="shared" si="167"/>
        <v>0.71215277777810115</v>
      </c>
      <c r="G2109" s="273">
        <f t="shared" si="168"/>
        <v>9.5756944444437977</v>
      </c>
      <c r="H2109" s="273">
        <f t="shared" si="165"/>
        <v>10.287847222221899</v>
      </c>
      <c r="I2109" s="77">
        <f t="shared" si="164"/>
        <v>1.7431376368885191E-5</v>
      </c>
      <c r="J2109" s="229">
        <f t="shared" si="166"/>
        <v>1.7933133695613996E-4</v>
      </c>
    </row>
    <row r="2110" spans="1:10">
      <c r="A2110" s="30" t="s">
        <v>264</v>
      </c>
      <c r="B2110" s="63">
        <v>29.34</v>
      </c>
      <c r="C2110" s="219">
        <v>44942</v>
      </c>
      <c r="D2110" s="49">
        <v>44942.424305555556</v>
      </c>
      <c r="E2110" s="219">
        <v>44952</v>
      </c>
      <c r="F2110" s="273">
        <f t="shared" si="167"/>
        <v>0.71215277777810115</v>
      </c>
      <c r="G2110" s="273">
        <f t="shared" si="168"/>
        <v>9.5756944444437977</v>
      </c>
      <c r="H2110" s="273">
        <f t="shared" si="165"/>
        <v>10.287847222221899</v>
      </c>
      <c r="I2110" s="77">
        <f t="shared" si="164"/>
        <v>2.7368576157922165E-6</v>
      </c>
      <c r="J2110" s="229">
        <f t="shared" si="166"/>
        <v>2.8156373020244802E-5</v>
      </c>
    </row>
    <row r="2111" spans="1:10">
      <c r="A2111" s="30" t="s">
        <v>264</v>
      </c>
      <c r="B2111" s="63">
        <v>29.06</v>
      </c>
      <c r="C2111" s="219">
        <v>44945</v>
      </c>
      <c r="D2111" s="49">
        <v>44945.505555555559</v>
      </c>
      <c r="E2111" s="219">
        <v>44952</v>
      </c>
      <c r="F2111" s="273">
        <f t="shared" si="167"/>
        <v>0.75277777777955635</v>
      </c>
      <c r="G2111" s="273">
        <f t="shared" si="168"/>
        <v>6.4944444444408873</v>
      </c>
      <c r="H2111" s="273">
        <f t="shared" si="165"/>
        <v>7.2472222222204437</v>
      </c>
      <c r="I2111" s="77">
        <f t="shared" si="164"/>
        <v>2.7107390018719091E-6</v>
      </c>
      <c r="J2111" s="229">
        <f t="shared" si="166"/>
        <v>1.9645327933005765E-5</v>
      </c>
    </row>
    <row r="2112" spans="1:10">
      <c r="A2112" s="30" t="s">
        <v>264</v>
      </c>
      <c r="B2112" s="63">
        <v>188.38</v>
      </c>
      <c r="C2112" s="219">
        <v>44945</v>
      </c>
      <c r="D2112" s="49">
        <v>44945.506944444445</v>
      </c>
      <c r="E2112" s="219">
        <v>44952</v>
      </c>
      <c r="F2112" s="273">
        <f t="shared" si="167"/>
        <v>0.75347222222262644</v>
      </c>
      <c r="G2112" s="273">
        <f t="shared" si="168"/>
        <v>6.4930555555547471</v>
      </c>
      <c r="H2112" s="273">
        <f t="shared" si="165"/>
        <v>7.2465277777773736</v>
      </c>
      <c r="I2112" s="77">
        <f t="shared" si="164"/>
        <v>1.7572230322526849E-5</v>
      </c>
      <c r="J2112" s="229">
        <f t="shared" si="166"/>
        <v>1.2733765514969268E-4</v>
      </c>
    </row>
    <row r="2113" spans="1:10">
      <c r="A2113" s="30" t="s">
        <v>264</v>
      </c>
      <c r="B2113" s="63">
        <v>25576.36</v>
      </c>
      <c r="C2113" s="219">
        <v>44942</v>
      </c>
      <c r="D2113" s="49">
        <v>44942.425694444442</v>
      </c>
      <c r="E2113" s="219">
        <v>44952</v>
      </c>
      <c r="F2113" s="273">
        <f t="shared" si="167"/>
        <v>0.71284722222117125</v>
      </c>
      <c r="G2113" s="273">
        <f t="shared" si="168"/>
        <v>9.5743055555576575</v>
      </c>
      <c r="H2113" s="273">
        <f t="shared" si="165"/>
        <v>10.287152777778829</v>
      </c>
      <c r="I2113" s="77">
        <f t="shared" si="164"/>
        <v>2.3857824011671242E-3</v>
      </c>
      <c r="J2113" s="229">
        <f t="shared" si="166"/>
        <v>2.4542908055342226E-2</v>
      </c>
    </row>
    <row r="2114" spans="1:10">
      <c r="A2114" s="30" t="s">
        <v>264</v>
      </c>
      <c r="B2114" s="63">
        <v>29.57</v>
      </c>
      <c r="C2114" s="219">
        <v>44942</v>
      </c>
      <c r="D2114" s="49">
        <v>44942.425694444442</v>
      </c>
      <c r="E2114" s="219">
        <v>44952</v>
      </c>
      <c r="F2114" s="273">
        <f t="shared" si="167"/>
        <v>0.71284722222117125</v>
      </c>
      <c r="G2114" s="273">
        <f t="shared" si="168"/>
        <v>9.5743055555576575</v>
      </c>
      <c r="H2114" s="273">
        <f t="shared" si="165"/>
        <v>10.287152777778829</v>
      </c>
      <c r="I2114" s="77">
        <f t="shared" si="164"/>
        <v>2.7583121915124691E-6</v>
      </c>
      <c r="J2114" s="229">
        <f t="shared" si="166"/>
        <v>2.8375178922898706E-5</v>
      </c>
    </row>
    <row r="2115" spans="1:10">
      <c r="A2115" s="30" t="s">
        <v>264</v>
      </c>
      <c r="B2115" s="63">
        <v>188.18</v>
      </c>
      <c r="C2115" s="219">
        <v>44943</v>
      </c>
      <c r="D2115" s="49">
        <v>44943.475694444445</v>
      </c>
      <c r="E2115" s="219">
        <v>44952</v>
      </c>
      <c r="F2115" s="273">
        <f t="shared" si="167"/>
        <v>0.73784722222262644</v>
      </c>
      <c r="G2115" s="273">
        <f t="shared" si="168"/>
        <v>8.5243055555547471</v>
      </c>
      <c r="H2115" s="273">
        <f t="shared" si="165"/>
        <v>9.2621527777773736</v>
      </c>
      <c r="I2115" s="77">
        <f t="shared" si="164"/>
        <v>1.7553574169726629E-5</v>
      </c>
      <c r="J2115" s="229">
        <f t="shared" si="166"/>
        <v>1.6258388575605466E-4</v>
      </c>
    </row>
    <row r="2116" spans="1:10">
      <c r="A2116" s="30" t="s">
        <v>264</v>
      </c>
      <c r="B2116" s="63">
        <v>187.17</v>
      </c>
      <c r="C2116" s="219">
        <v>44943</v>
      </c>
      <c r="D2116" s="49">
        <v>44943.476388888892</v>
      </c>
      <c r="E2116" s="219">
        <v>44952</v>
      </c>
      <c r="F2116" s="273">
        <f t="shared" si="167"/>
        <v>0.73819444444598048</v>
      </c>
      <c r="G2116" s="273">
        <f t="shared" si="168"/>
        <v>8.523611111108039</v>
      </c>
      <c r="H2116" s="273">
        <f t="shared" si="165"/>
        <v>9.2618055555540195</v>
      </c>
      <c r="I2116" s="77">
        <f t="shared" si="164"/>
        <v>1.745936059808552E-5</v>
      </c>
      <c r="J2116" s="229">
        <f t="shared" si="166"/>
        <v>1.6170520298376941E-4</v>
      </c>
    </row>
    <row r="2117" spans="1:10">
      <c r="A2117" s="30" t="s">
        <v>264</v>
      </c>
      <c r="B2117" s="63">
        <v>187.42</v>
      </c>
      <c r="C2117" s="219">
        <v>44945</v>
      </c>
      <c r="D2117" s="49">
        <v>44945.507638888892</v>
      </c>
      <c r="E2117" s="219">
        <v>44952</v>
      </c>
      <c r="F2117" s="273">
        <f t="shared" si="167"/>
        <v>0.75381944444598048</v>
      </c>
      <c r="G2117" s="273">
        <f t="shared" si="168"/>
        <v>6.492361111108039</v>
      </c>
      <c r="H2117" s="273">
        <f t="shared" si="165"/>
        <v>7.2461805555540195</v>
      </c>
      <c r="I2117" s="77">
        <f t="shared" si="164"/>
        <v>1.7482680789085793E-5</v>
      </c>
      <c r="J2117" s="229">
        <f t="shared" si="166"/>
        <v>1.2668266159283128E-4</v>
      </c>
    </row>
    <row r="2118" spans="1:10">
      <c r="A2118" s="30" t="s">
        <v>264</v>
      </c>
      <c r="B2118" s="63">
        <v>116.79</v>
      </c>
      <c r="C2118" s="219">
        <v>44943</v>
      </c>
      <c r="D2118" s="49">
        <v>44943.476388888892</v>
      </c>
      <c r="E2118" s="219">
        <v>44952</v>
      </c>
      <c r="F2118" s="273">
        <f t="shared" si="167"/>
        <v>0.73819444444598048</v>
      </c>
      <c r="G2118" s="273">
        <f t="shared" si="168"/>
        <v>8.523611111108039</v>
      </c>
      <c r="H2118" s="273">
        <f t="shared" si="165"/>
        <v>9.2618055555540195</v>
      </c>
      <c r="I2118" s="77">
        <f t="shared" si="164"/>
        <v>1.089426042768824E-5</v>
      </c>
      <c r="J2118" s="229">
        <f t="shared" si="166"/>
        <v>1.0090052175281525E-4</v>
      </c>
    </row>
    <row r="2119" spans="1:10">
      <c r="A2119" s="30" t="s">
        <v>264</v>
      </c>
      <c r="B2119" s="63">
        <v>113.94</v>
      </c>
      <c r="C2119" s="219">
        <v>44943</v>
      </c>
      <c r="D2119" s="49">
        <v>44943.477083333331</v>
      </c>
      <c r="E2119" s="219">
        <v>44952</v>
      </c>
      <c r="F2119" s="273">
        <f t="shared" si="167"/>
        <v>0.73854166666569654</v>
      </c>
      <c r="G2119" s="273">
        <f t="shared" si="168"/>
        <v>8.5229166666686069</v>
      </c>
      <c r="H2119" s="273">
        <f t="shared" si="165"/>
        <v>9.2614583333343035</v>
      </c>
      <c r="I2119" s="77">
        <f t="shared" si="164"/>
        <v>1.0628410250285111E-5</v>
      </c>
      <c r="J2119" s="229">
        <f t="shared" si="166"/>
        <v>9.8434578682598774E-5</v>
      </c>
    </row>
    <row r="2120" spans="1:10">
      <c r="A2120" s="30" t="s">
        <v>264</v>
      </c>
      <c r="B2120" s="63">
        <v>30.15</v>
      </c>
      <c r="C2120" s="219">
        <v>44945</v>
      </c>
      <c r="D2120" s="49">
        <v>44945.508333333331</v>
      </c>
      <c r="E2120" s="219">
        <v>44952</v>
      </c>
      <c r="F2120" s="273">
        <f t="shared" si="167"/>
        <v>0.75416666666569654</v>
      </c>
      <c r="G2120" s="273">
        <f t="shared" si="168"/>
        <v>6.4916666666686069</v>
      </c>
      <c r="H2120" s="273">
        <f t="shared" si="165"/>
        <v>7.2458333333343035</v>
      </c>
      <c r="I2120" s="77">
        <f t="shared" si="164"/>
        <v>2.812415034633106E-6</v>
      </c>
      <c r="J2120" s="229">
        <f t="shared" si="166"/>
        <v>2.037829060511511E-5</v>
      </c>
    </row>
    <row r="2121" spans="1:10">
      <c r="A2121" s="30" t="s">
        <v>264</v>
      </c>
      <c r="B2121" s="63">
        <v>187.67</v>
      </c>
      <c r="C2121" s="219">
        <v>44942</v>
      </c>
      <c r="D2121" s="49">
        <v>44942.438194444447</v>
      </c>
      <c r="E2121" s="219">
        <v>44952</v>
      </c>
      <c r="F2121" s="273">
        <f t="shared" si="167"/>
        <v>0.71909722222335404</v>
      </c>
      <c r="G2121" s="273">
        <f t="shared" si="168"/>
        <v>9.5618055555532919</v>
      </c>
      <c r="H2121" s="273">
        <f t="shared" si="165"/>
        <v>10.280902777776646</v>
      </c>
      <c r="I2121" s="77">
        <f t="shared" si="164"/>
        <v>1.750600098008607E-5</v>
      </c>
      <c r="J2121" s="229">
        <f t="shared" si="166"/>
        <v>1.7997749410392756E-4</v>
      </c>
    </row>
    <row r="2122" spans="1:10">
      <c r="A2122" s="30" t="s">
        <v>264</v>
      </c>
      <c r="B2122" s="63">
        <v>117.1</v>
      </c>
      <c r="C2122" s="219">
        <v>44942</v>
      </c>
      <c r="D2122" s="49">
        <v>44942.438194444447</v>
      </c>
      <c r="E2122" s="219">
        <v>44952</v>
      </c>
      <c r="F2122" s="273">
        <f t="shared" si="167"/>
        <v>0.71909722222335404</v>
      </c>
      <c r="G2122" s="273">
        <f t="shared" si="168"/>
        <v>9.5618055555532919</v>
      </c>
      <c r="H2122" s="273">
        <f t="shared" si="165"/>
        <v>10.280902777776646</v>
      </c>
      <c r="I2122" s="77">
        <f t="shared" ref="I2122:I2185" si="169">+B2122/B$3693</f>
        <v>1.092317746452858E-5</v>
      </c>
      <c r="J2122" s="229">
        <f t="shared" si="166"/>
        <v>1.1230012553721913E-4</v>
      </c>
    </row>
    <row r="2123" spans="1:10">
      <c r="A2123" s="30" t="s">
        <v>264</v>
      </c>
      <c r="B2123" s="63">
        <v>26866.38</v>
      </c>
      <c r="C2123" s="219">
        <v>44945</v>
      </c>
      <c r="D2123" s="49">
        <v>44945.509722222225</v>
      </c>
      <c r="E2123" s="219">
        <v>44952</v>
      </c>
      <c r="F2123" s="273">
        <f t="shared" si="167"/>
        <v>0.75486111111240461</v>
      </c>
      <c r="G2123" s="273">
        <f t="shared" si="168"/>
        <v>6.4902777777751908</v>
      </c>
      <c r="H2123" s="273">
        <f t="shared" si="165"/>
        <v>7.2451388888875954</v>
      </c>
      <c r="I2123" s="77">
        <f t="shared" si="169"/>
        <v>2.5061164523438205E-3</v>
      </c>
      <c r="J2123" s="229">
        <f t="shared" si="166"/>
        <v>1.8157161768957229E-2</v>
      </c>
    </row>
    <row r="2124" spans="1:10">
      <c r="A2124" s="30" t="s">
        <v>264</v>
      </c>
      <c r="B2124" s="63">
        <v>30.24</v>
      </c>
      <c r="C2124" s="219">
        <v>44942</v>
      </c>
      <c r="D2124" s="49">
        <v>44942.438888888886</v>
      </c>
      <c r="E2124" s="219">
        <v>44952</v>
      </c>
      <c r="F2124" s="273">
        <f t="shared" si="167"/>
        <v>0.7194444444430701</v>
      </c>
      <c r="G2124" s="273">
        <f t="shared" si="168"/>
        <v>9.5611111111138598</v>
      </c>
      <c r="H2124" s="273">
        <f t="shared" si="165"/>
        <v>10.28055555555693</v>
      </c>
      <c r="I2124" s="77">
        <f t="shared" si="169"/>
        <v>2.8208103033932045E-6</v>
      </c>
      <c r="J2124" s="229">
        <f t="shared" si="166"/>
        <v>2.8999497035721237E-5</v>
      </c>
    </row>
    <row r="2125" spans="1:10">
      <c r="A2125" s="30" t="s">
        <v>264</v>
      </c>
      <c r="B2125" s="63">
        <v>7.58</v>
      </c>
      <c r="C2125" s="219">
        <v>44942</v>
      </c>
      <c r="D2125" s="49">
        <v>44942.441666666666</v>
      </c>
      <c r="E2125" s="219">
        <v>44952</v>
      </c>
      <c r="F2125" s="273">
        <f t="shared" si="167"/>
        <v>0.72083333333284827</v>
      </c>
      <c r="G2125" s="273">
        <f t="shared" si="168"/>
        <v>9.5583333333343035</v>
      </c>
      <c r="H2125" s="273">
        <f t="shared" si="165"/>
        <v>10.279166666667152</v>
      </c>
      <c r="I2125" s="77">
        <f t="shared" si="169"/>
        <v>7.0706819112832316E-7</v>
      </c>
      <c r="J2125" s="229">
        <f t="shared" si="166"/>
        <v>7.2680717813068978E-6</v>
      </c>
    </row>
    <row r="2126" spans="1:10">
      <c r="A2126" s="30" t="s">
        <v>264</v>
      </c>
      <c r="B2126" s="63">
        <v>25472.48</v>
      </c>
      <c r="C2126" s="219">
        <v>44943</v>
      </c>
      <c r="D2126" s="49">
        <v>44943.479166666664</v>
      </c>
      <c r="E2126" s="219">
        <v>44952</v>
      </c>
      <c r="F2126" s="273">
        <f t="shared" si="167"/>
        <v>0.73958333333212067</v>
      </c>
      <c r="G2126" s="273">
        <f t="shared" si="168"/>
        <v>8.5208333333357587</v>
      </c>
      <c r="H2126" s="273">
        <f t="shared" si="165"/>
        <v>9.2604166666678793</v>
      </c>
      <c r="I2126" s="77">
        <f t="shared" si="169"/>
        <v>2.37609239540269E-3</v>
      </c>
      <c r="J2126" s="229">
        <f t="shared" si="166"/>
        <v>2.2003605619929874E-2</v>
      </c>
    </row>
    <row r="2127" spans="1:10">
      <c r="A2127" s="30" t="s">
        <v>264</v>
      </c>
      <c r="B2127" s="63">
        <v>186.7</v>
      </c>
      <c r="C2127" s="219">
        <v>44943</v>
      </c>
      <c r="D2127" s="49">
        <v>44943.479166666664</v>
      </c>
      <c r="E2127" s="219">
        <v>44952</v>
      </c>
      <c r="F2127" s="273">
        <f t="shared" si="167"/>
        <v>0.73958333333212067</v>
      </c>
      <c r="G2127" s="273">
        <f t="shared" si="168"/>
        <v>8.5208333333357587</v>
      </c>
      <c r="H2127" s="273">
        <f t="shared" si="165"/>
        <v>9.2604166666678793</v>
      </c>
      <c r="I2127" s="77">
        <f t="shared" si="169"/>
        <v>1.7415518639005002E-5</v>
      </c>
      <c r="J2127" s="229">
        <f t="shared" si="166"/>
        <v>1.6127495906330703E-4</v>
      </c>
    </row>
    <row r="2128" spans="1:10">
      <c r="A2128" s="30" t="s">
        <v>264</v>
      </c>
      <c r="B2128" s="63">
        <v>7.57</v>
      </c>
      <c r="C2128" s="219">
        <v>44945</v>
      </c>
      <c r="D2128" s="49">
        <v>44945.510416666664</v>
      </c>
      <c r="E2128" s="219">
        <v>44952</v>
      </c>
      <c r="F2128" s="273">
        <f t="shared" si="167"/>
        <v>0.75520833333212067</v>
      </c>
      <c r="G2128" s="273">
        <f t="shared" si="168"/>
        <v>6.4895833333357587</v>
      </c>
      <c r="H2128" s="273">
        <f t="shared" si="165"/>
        <v>7.2447916666678793</v>
      </c>
      <c r="I2128" s="77">
        <f t="shared" si="169"/>
        <v>7.0613538348831219E-7</v>
      </c>
      <c r="J2128" s="229">
        <f t="shared" si="166"/>
        <v>5.1158037418354516E-6</v>
      </c>
    </row>
    <row r="2129" spans="1:10">
      <c r="A2129" s="30" t="s">
        <v>264</v>
      </c>
      <c r="B2129" s="63">
        <v>29.55</v>
      </c>
      <c r="C2129" s="219">
        <v>44942</v>
      </c>
      <c r="D2129" s="49">
        <v>44942.441666666666</v>
      </c>
      <c r="E2129" s="219">
        <v>44952</v>
      </c>
      <c r="F2129" s="273">
        <f t="shared" si="167"/>
        <v>0.72083333333284827</v>
      </c>
      <c r="G2129" s="273">
        <f t="shared" si="168"/>
        <v>9.5583333333343035</v>
      </c>
      <c r="H2129" s="273">
        <f t="shared" si="165"/>
        <v>10.279166666667152</v>
      </c>
      <c r="I2129" s="77">
        <f t="shared" si="169"/>
        <v>2.7564465762324474E-6</v>
      </c>
      <c r="J2129" s="229">
        <f t="shared" si="166"/>
        <v>2.8333973764857368E-5</v>
      </c>
    </row>
    <row r="2130" spans="1:10">
      <c r="A2130" s="30" t="s">
        <v>264</v>
      </c>
      <c r="B2130" s="63">
        <v>116.41</v>
      </c>
      <c r="C2130" s="219">
        <v>44942</v>
      </c>
      <c r="D2130" s="49">
        <v>44942.442361111112</v>
      </c>
      <c r="E2130" s="219">
        <v>44952</v>
      </c>
      <c r="F2130" s="273">
        <f t="shared" si="167"/>
        <v>0.72118055555620231</v>
      </c>
      <c r="G2130" s="273">
        <f t="shared" si="168"/>
        <v>9.5576388888875954</v>
      </c>
      <c r="H2130" s="273">
        <f t="shared" si="165"/>
        <v>10.278819444443798</v>
      </c>
      <c r="I2130" s="77">
        <f t="shared" si="169"/>
        <v>1.0858813737367823E-5</v>
      </c>
      <c r="J2130" s="229">
        <f t="shared" si="166"/>
        <v>1.116157857872498E-4</v>
      </c>
    </row>
    <row r="2131" spans="1:10">
      <c r="A2131" s="30" t="s">
        <v>264</v>
      </c>
      <c r="B2131" s="63">
        <v>180.19</v>
      </c>
      <c r="C2131" s="219">
        <v>44944</v>
      </c>
      <c r="D2131" s="49">
        <v>44944.486805555556</v>
      </c>
      <c r="E2131" s="219">
        <v>44952</v>
      </c>
      <c r="F2131" s="273">
        <f t="shared" si="167"/>
        <v>0.74340277777810115</v>
      </c>
      <c r="G2131" s="273">
        <f t="shared" si="168"/>
        <v>7.5131944444437977</v>
      </c>
      <c r="H2131" s="273">
        <f t="shared" si="165"/>
        <v>8.2565972222218988</v>
      </c>
      <c r="I2131" s="77">
        <f t="shared" si="169"/>
        <v>1.6808260865357855E-5</v>
      </c>
      <c r="J2131" s="229">
        <f t="shared" si="166"/>
        <v>1.387790399712947E-4</v>
      </c>
    </row>
    <row r="2132" spans="1:10">
      <c r="A2132" s="30" t="s">
        <v>264</v>
      </c>
      <c r="B2132" s="63">
        <v>7.51</v>
      </c>
      <c r="C2132" s="219">
        <v>44943</v>
      </c>
      <c r="D2132" s="49">
        <v>44943.479861111111</v>
      </c>
      <c r="E2132" s="219">
        <v>44952</v>
      </c>
      <c r="F2132" s="273">
        <f t="shared" si="167"/>
        <v>0.73993055555547471</v>
      </c>
      <c r="G2132" s="273">
        <f t="shared" si="168"/>
        <v>8.5201388888890506</v>
      </c>
      <c r="H2132" s="273">
        <f t="shared" si="165"/>
        <v>9.2600694444445253</v>
      </c>
      <c r="I2132" s="77">
        <f t="shared" si="169"/>
        <v>7.0053853764824632E-7</v>
      </c>
      <c r="J2132" s="229">
        <f t="shared" si="166"/>
        <v>6.4870355071323761E-6</v>
      </c>
    </row>
    <row r="2133" spans="1:10">
      <c r="A2133" s="30" t="s">
        <v>264</v>
      </c>
      <c r="B2133" s="63">
        <v>24853.65</v>
      </c>
      <c r="C2133" s="219">
        <v>44944</v>
      </c>
      <c r="D2133" s="49">
        <v>44944.486805555556</v>
      </c>
      <c r="E2133" s="219">
        <v>44952</v>
      </c>
      <c r="F2133" s="273">
        <f t="shared" si="167"/>
        <v>0.74340277777810115</v>
      </c>
      <c r="G2133" s="273">
        <f t="shared" si="168"/>
        <v>7.5131944444437977</v>
      </c>
      <c r="H2133" s="273">
        <f t="shared" si="165"/>
        <v>8.2565972222218988</v>
      </c>
      <c r="I2133" s="77">
        <f t="shared" si="169"/>
        <v>2.3183674602158906E-3</v>
      </c>
      <c r="J2133" s="229">
        <f t="shared" si="166"/>
        <v>1.9141826332108161E-2</v>
      </c>
    </row>
    <row r="2134" spans="1:10">
      <c r="A2134" s="30" t="s">
        <v>264</v>
      </c>
      <c r="B2134" s="63">
        <v>26227.040000000001</v>
      </c>
      <c r="C2134" s="219">
        <v>44945</v>
      </c>
      <c r="D2134" s="49">
        <v>44945.511111111111</v>
      </c>
      <c r="E2134" s="219">
        <v>44952</v>
      </c>
      <c r="F2134" s="273">
        <f t="shared" si="167"/>
        <v>0.75555555555547471</v>
      </c>
      <c r="G2134" s="273">
        <f t="shared" si="168"/>
        <v>6.4888888888890506</v>
      </c>
      <c r="H2134" s="273">
        <f t="shared" si="165"/>
        <v>7.2444444444445253</v>
      </c>
      <c r="I2134" s="77">
        <f t="shared" si="169"/>
        <v>2.4464783286873583E-3</v>
      </c>
      <c r="J2134" s="229">
        <f t="shared" si="166"/>
        <v>1.7723376336713059E-2</v>
      </c>
    </row>
    <row r="2135" spans="1:10">
      <c r="A2135" s="30" t="s">
        <v>264</v>
      </c>
      <c r="B2135" s="63">
        <v>29.46</v>
      </c>
      <c r="C2135" s="219">
        <v>44942</v>
      </c>
      <c r="D2135" s="49">
        <v>44942.443055555559</v>
      </c>
      <c r="E2135" s="219">
        <v>44952</v>
      </c>
      <c r="F2135" s="273">
        <f t="shared" si="167"/>
        <v>0.72152777777955635</v>
      </c>
      <c r="G2135" s="273">
        <f t="shared" si="168"/>
        <v>9.5569444444408873</v>
      </c>
      <c r="H2135" s="273">
        <f t="shared" si="165"/>
        <v>10.278472222220444</v>
      </c>
      <c r="I2135" s="77">
        <f t="shared" si="169"/>
        <v>2.7480513074723484E-6</v>
      </c>
      <c r="J2135" s="229">
        <f t="shared" si="166"/>
        <v>2.8245769029091104E-5</v>
      </c>
    </row>
    <row r="2136" spans="1:10">
      <c r="A2136" s="30" t="s">
        <v>264</v>
      </c>
      <c r="B2136" s="63">
        <v>193.75</v>
      </c>
      <c r="C2136" s="219">
        <v>44942</v>
      </c>
      <c r="D2136" s="49">
        <v>44942.443749999999</v>
      </c>
      <c r="E2136" s="219">
        <v>44952</v>
      </c>
      <c r="F2136" s="273">
        <f t="shared" si="167"/>
        <v>0.7218749999992724</v>
      </c>
      <c r="G2136" s="273">
        <f t="shared" si="168"/>
        <v>9.5562500000014552</v>
      </c>
      <c r="H2136" s="273">
        <f t="shared" si="165"/>
        <v>10.278125000000728</v>
      </c>
      <c r="I2136" s="77">
        <f t="shared" si="169"/>
        <v>1.8073148025212745E-5</v>
      </c>
      <c r="J2136" s="229">
        <f t="shared" si="166"/>
        <v>1.857580745466529E-4</v>
      </c>
    </row>
    <row r="2137" spans="1:10">
      <c r="A2137" s="30" t="s">
        <v>264</v>
      </c>
      <c r="B2137" s="63">
        <v>489.29</v>
      </c>
      <c r="C2137" s="219">
        <v>44944</v>
      </c>
      <c r="D2137" s="49">
        <v>44944.486805555556</v>
      </c>
      <c r="E2137" s="219">
        <v>44952</v>
      </c>
      <c r="F2137" s="273">
        <f t="shared" si="167"/>
        <v>0.74340277777810115</v>
      </c>
      <c r="G2137" s="273">
        <f t="shared" si="168"/>
        <v>7.5131944444437977</v>
      </c>
      <c r="H2137" s="273">
        <f t="shared" si="165"/>
        <v>8.2565972222218988</v>
      </c>
      <c r="I2137" s="77">
        <f t="shared" si="169"/>
        <v>4.5641345018097261E-5</v>
      </c>
      <c r="J2137" s="229">
        <f t="shared" si="166"/>
        <v>3.7684220249489315E-4</v>
      </c>
    </row>
    <row r="2138" spans="1:10">
      <c r="A2138" s="30" t="s">
        <v>264</v>
      </c>
      <c r="B2138" s="63">
        <v>7.57</v>
      </c>
      <c r="C2138" s="219">
        <v>44944</v>
      </c>
      <c r="D2138" s="49">
        <v>44944.487500000003</v>
      </c>
      <c r="E2138" s="219">
        <v>44952</v>
      </c>
      <c r="F2138" s="273">
        <f t="shared" si="167"/>
        <v>0.74375000000145519</v>
      </c>
      <c r="G2138" s="273">
        <f t="shared" si="168"/>
        <v>7.5124999999970896</v>
      </c>
      <c r="H2138" s="273">
        <f t="shared" si="165"/>
        <v>8.2562499999985448</v>
      </c>
      <c r="I2138" s="77">
        <f t="shared" si="169"/>
        <v>7.0613538348831219E-7</v>
      </c>
      <c r="J2138" s="229">
        <f t="shared" si="166"/>
        <v>5.83003025992435E-6</v>
      </c>
    </row>
    <row r="2139" spans="1:10">
      <c r="A2139" s="30" t="s">
        <v>264</v>
      </c>
      <c r="B2139" s="63">
        <v>489.81</v>
      </c>
      <c r="C2139" s="219">
        <v>44942</v>
      </c>
      <c r="D2139" s="49">
        <v>44942.445138888892</v>
      </c>
      <c r="E2139" s="219">
        <v>44952</v>
      </c>
      <c r="F2139" s="273">
        <f t="shared" si="167"/>
        <v>0.72256944444598048</v>
      </c>
      <c r="G2139" s="273">
        <f t="shared" si="168"/>
        <v>9.554861111108039</v>
      </c>
      <c r="H2139" s="273">
        <f t="shared" si="165"/>
        <v>10.27743055555402</v>
      </c>
      <c r="I2139" s="77">
        <f t="shared" si="169"/>
        <v>4.5689851015377833E-5</v>
      </c>
      <c r="J2139" s="229">
        <f t="shared" si="166"/>
        <v>4.6957427090415496E-4</v>
      </c>
    </row>
    <row r="2140" spans="1:10">
      <c r="A2140" s="30" t="s">
        <v>264</v>
      </c>
      <c r="B2140" s="63">
        <v>186.9</v>
      </c>
      <c r="C2140" s="219">
        <v>44942</v>
      </c>
      <c r="D2140" s="49">
        <v>44942.445138888892</v>
      </c>
      <c r="E2140" s="219">
        <v>44952</v>
      </c>
      <c r="F2140" s="273">
        <f t="shared" si="167"/>
        <v>0.72256944444598048</v>
      </c>
      <c r="G2140" s="273">
        <f t="shared" si="168"/>
        <v>9.554861111108039</v>
      </c>
      <c r="H2140" s="273">
        <f t="shared" si="165"/>
        <v>10.27743055555402</v>
      </c>
      <c r="I2140" s="77">
        <f t="shared" si="169"/>
        <v>1.7434174791805226E-5</v>
      </c>
      <c r="J2140" s="229">
        <f t="shared" si="166"/>
        <v>1.7917852071616867E-4</v>
      </c>
    </row>
    <row r="2141" spans="1:10">
      <c r="A2141" s="30" t="s">
        <v>264</v>
      </c>
      <c r="B2141" s="63">
        <v>16.09</v>
      </c>
      <c r="C2141" s="219">
        <v>44944</v>
      </c>
      <c r="D2141" s="49">
        <v>44944.488194444442</v>
      </c>
      <c r="E2141" s="219">
        <v>44952</v>
      </c>
      <c r="F2141" s="273">
        <f t="shared" si="167"/>
        <v>0.74409722222117125</v>
      </c>
      <c r="G2141" s="273">
        <f t="shared" si="168"/>
        <v>7.5118055555576575</v>
      </c>
      <c r="H2141" s="273">
        <f t="shared" si="165"/>
        <v>8.2559027777788287</v>
      </c>
      <c r="I2141" s="77">
        <f t="shared" si="169"/>
        <v>1.5008874927776676E-6</v>
      </c>
      <c r="J2141" s="229">
        <f t="shared" si="166"/>
        <v>1.2391181220756648E-5</v>
      </c>
    </row>
    <row r="2142" spans="1:10">
      <c r="A2142" s="30" t="s">
        <v>264</v>
      </c>
      <c r="B2142" s="63">
        <v>192.88</v>
      </c>
      <c r="C2142" s="219">
        <v>44945</v>
      </c>
      <c r="D2142" s="49">
        <v>44945.513194444444</v>
      </c>
      <c r="E2142" s="219">
        <v>44952</v>
      </c>
      <c r="F2142" s="273">
        <f t="shared" si="167"/>
        <v>0.75659722222189885</v>
      </c>
      <c r="G2142" s="273">
        <f t="shared" si="168"/>
        <v>6.4868055555562023</v>
      </c>
      <c r="H2142" s="273">
        <f t="shared" si="165"/>
        <v>7.2434027777781012</v>
      </c>
      <c r="I2142" s="77">
        <f t="shared" si="169"/>
        <v>1.7991993760531789E-5</v>
      </c>
      <c r="J2142" s="229">
        <f t="shared" si="166"/>
        <v>1.3032325758280223E-4</v>
      </c>
    </row>
    <row r="2143" spans="1:10">
      <c r="A2143" s="30" t="s">
        <v>265</v>
      </c>
      <c r="B2143" s="63">
        <v>15.76</v>
      </c>
      <c r="C2143" s="219">
        <v>44942</v>
      </c>
      <c r="D2143" s="49">
        <v>44942.467361111114</v>
      </c>
      <c r="E2143" s="219">
        <v>44956</v>
      </c>
      <c r="F2143" s="273">
        <f t="shared" si="167"/>
        <v>0.7336805555569299</v>
      </c>
      <c r="G2143" s="273">
        <f t="shared" si="168"/>
        <v>13.53263888888614</v>
      </c>
      <c r="H2143" s="273">
        <f t="shared" si="165"/>
        <v>14.26631944444307</v>
      </c>
      <c r="I2143" s="77">
        <f t="shared" si="169"/>
        <v>1.4701048406573051E-6</v>
      </c>
      <c r="J2143" s="229">
        <f t="shared" si="166"/>
        <v>2.0972985273639194E-5</v>
      </c>
    </row>
    <row r="2144" spans="1:10">
      <c r="A2144" s="30" t="s">
        <v>265</v>
      </c>
      <c r="B2144" s="63">
        <v>7.36</v>
      </c>
      <c r="C2144" s="219">
        <v>44942</v>
      </c>
      <c r="D2144" s="49">
        <v>44942.467361111114</v>
      </c>
      <c r="E2144" s="219">
        <v>44956</v>
      </c>
      <c r="F2144" s="273">
        <f t="shared" si="167"/>
        <v>0.7336805555569299</v>
      </c>
      <c r="G2144" s="273">
        <f t="shared" si="168"/>
        <v>13.53263888888614</v>
      </c>
      <c r="H2144" s="273">
        <f t="shared" si="165"/>
        <v>14.26631944444307</v>
      </c>
      <c r="I2144" s="77">
        <f t="shared" si="169"/>
        <v>6.8654642304808157E-7</v>
      </c>
      <c r="J2144" s="229">
        <f t="shared" si="166"/>
        <v>9.7944905846436838E-6</v>
      </c>
    </row>
    <row r="2145" spans="1:10">
      <c r="A2145" s="30" t="s">
        <v>265</v>
      </c>
      <c r="B2145" s="63">
        <v>28.75</v>
      </c>
      <c r="C2145" s="219">
        <v>44942</v>
      </c>
      <c r="D2145" s="49">
        <v>44942.46875</v>
      </c>
      <c r="E2145" s="219">
        <v>44956</v>
      </c>
      <c r="F2145" s="273">
        <f t="shared" si="167"/>
        <v>0.734375</v>
      </c>
      <c r="G2145" s="273">
        <f t="shared" si="168"/>
        <v>13.53125</v>
      </c>
      <c r="H2145" s="273">
        <f t="shared" si="165"/>
        <v>14.265625</v>
      </c>
      <c r="I2145" s="77">
        <f t="shared" si="169"/>
        <v>2.6818219650315688E-6</v>
      </c>
      <c r="J2145" s="229">
        <f t="shared" si="166"/>
        <v>3.8257866469903473E-5</v>
      </c>
    </row>
    <row r="2146" spans="1:10">
      <c r="A2146" s="30" t="s">
        <v>264</v>
      </c>
      <c r="B2146" s="63">
        <v>27865.78</v>
      </c>
      <c r="C2146" s="219">
        <v>44951</v>
      </c>
      <c r="D2146" s="49">
        <v>44951.422222222223</v>
      </c>
      <c r="E2146" s="219">
        <v>44959</v>
      </c>
      <c r="F2146" s="273">
        <f t="shared" si="167"/>
        <v>0.71111111111167702</v>
      </c>
      <c r="G2146" s="273">
        <f t="shared" si="168"/>
        <v>7.577777777776646</v>
      </c>
      <c r="H2146" s="273">
        <f t="shared" si="165"/>
        <v>8.288888888888323</v>
      </c>
      <c r="I2146" s="77">
        <f t="shared" si="169"/>
        <v>2.5993412478865175E-3</v>
      </c>
      <c r="J2146" s="229">
        <f t="shared" si="166"/>
        <v>2.1545650788035664E-2</v>
      </c>
    </row>
    <row r="2147" spans="1:10">
      <c r="A2147" s="30" t="s">
        <v>264</v>
      </c>
      <c r="B2147" s="63">
        <v>16.190000000000001</v>
      </c>
      <c r="C2147" s="219">
        <v>44951</v>
      </c>
      <c r="D2147" s="49">
        <v>44951.422222222223</v>
      </c>
      <c r="E2147" s="219">
        <v>44959</v>
      </c>
      <c r="F2147" s="273">
        <f t="shared" si="167"/>
        <v>0.71111111111167702</v>
      </c>
      <c r="G2147" s="273">
        <f t="shared" si="168"/>
        <v>7.577777777776646</v>
      </c>
      <c r="H2147" s="273">
        <f t="shared" si="165"/>
        <v>8.288888888888323</v>
      </c>
      <c r="I2147" s="77">
        <f t="shared" si="169"/>
        <v>1.5102155691777774E-6</v>
      </c>
      <c r="J2147" s="229">
        <f t="shared" si="166"/>
        <v>1.2518009051183833E-5</v>
      </c>
    </row>
    <row r="2148" spans="1:10">
      <c r="A2148" s="30" t="s">
        <v>264</v>
      </c>
      <c r="B2148" s="63">
        <v>117.26</v>
      </c>
      <c r="C2148" s="219">
        <v>44951</v>
      </c>
      <c r="D2148" s="49">
        <v>44951.42291666667</v>
      </c>
      <c r="E2148" s="219">
        <v>44959</v>
      </c>
      <c r="F2148" s="273">
        <f t="shared" si="167"/>
        <v>0.71145833333503106</v>
      </c>
      <c r="G2148" s="273">
        <f t="shared" si="168"/>
        <v>7.5770833333299379</v>
      </c>
      <c r="H2148" s="273">
        <f t="shared" si="165"/>
        <v>8.2885416666649689</v>
      </c>
      <c r="I2148" s="77">
        <f t="shared" si="169"/>
        <v>1.0938102386768757E-5</v>
      </c>
      <c r="J2148" s="229">
        <f t="shared" si="166"/>
        <v>9.066091738698039E-5</v>
      </c>
    </row>
    <row r="2149" spans="1:10">
      <c r="A2149" s="30" t="s">
        <v>264</v>
      </c>
      <c r="B2149" s="63">
        <v>29.18</v>
      </c>
      <c r="C2149" s="219">
        <v>45049</v>
      </c>
      <c r="D2149" s="49">
        <v>45049.444444444445</v>
      </c>
      <c r="E2149" s="219">
        <v>45057</v>
      </c>
      <c r="F2149" s="273">
        <f t="shared" si="167"/>
        <v>0.72222222222262644</v>
      </c>
      <c r="G2149" s="273">
        <f t="shared" si="168"/>
        <v>7.5555555555547471</v>
      </c>
      <c r="H2149" s="273">
        <f t="shared" si="165"/>
        <v>8.2777777777773736</v>
      </c>
      <c r="I2149" s="77">
        <f t="shared" si="169"/>
        <v>2.7219326935520406E-6</v>
      </c>
      <c r="J2149" s="229">
        <f t="shared" si="166"/>
        <v>2.2531553963290792E-5</v>
      </c>
    </row>
    <row r="2150" spans="1:10">
      <c r="A2150" s="30" t="s">
        <v>264</v>
      </c>
      <c r="B2150" s="63">
        <v>116.03</v>
      </c>
      <c r="C2150" s="219">
        <v>45056</v>
      </c>
      <c r="D2150" s="49">
        <v>45056.496527777781</v>
      </c>
      <c r="E2150" s="219">
        <v>45064</v>
      </c>
      <c r="F2150" s="273">
        <f t="shared" si="167"/>
        <v>0.74826388889050577</v>
      </c>
      <c r="G2150" s="273">
        <f t="shared" si="168"/>
        <v>7.5034722222189885</v>
      </c>
      <c r="H2150" s="273">
        <f t="shared" si="165"/>
        <v>8.2517361111094942</v>
      </c>
      <c r="I2150" s="77">
        <f t="shared" si="169"/>
        <v>1.0823367047047405E-5</v>
      </c>
      <c r="J2150" s="229">
        <f t="shared" si="166"/>
        <v>8.9311568705913605E-5</v>
      </c>
    </row>
    <row r="2151" spans="1:10">
      <c r="A2151" s="30" t="s">
        <v>264</v>
      </c>
      <c r="B2151" s="63">
        <v>115.97</v>
      </c>
      <c r="C2151" s="219">
        <v>45057</v>
      </c>
      <c r="D2151" s="49">
        <v>45057.500694444447</v>
      </c>
      <c r="E2151" s="219">
        <v>45064</v>
      </c>
      <c r="F2151" s="273">
        <f t="shared" si="167"/>
        <v>0.75034722222335404</v>
      </c>
      <c r="G2151" s="273">
        <f t="shared" si="168"/>
        <v>6.4993055555532919</v>
      </c>
      <c r="H2151" s="273">
        <f t="shared" si="165"/>
        <v>7.249652777776646</v>
      </c>
      <c r="I2151" s="77">
        <f t="shared" si="169"/>
        <v>1.081777020120734E-5</v>
      </c>
      <c r="J2151" s="229">
        <f t="shared" si="166"/>
        <v>7.8425077788532216E-5</v>
      </c>
    </row>
    <row r="2152" spans="1:10">
      <c r="A2152" s="30" t="s">
        <v>264</v>
      </c>
      <c r="B2152" s="63">
        <v>23550.400000000001</v>
      </c>
      <c r="C2152" s="219">
        <v>45022</v>
      </c>
      <c r="D2152" s="49">
        <v>45022.24722222222</v>
      </c>
      <c r="E2152" s="219">
        <v>45029</v>
      </c>
      <c r="F2152" s="273">
        <f t="shared" si="167"/>
        <v>0.62361111111022183</v>
      </c>
      <c r="G2152" s="273">
        <f t="shared" si="168"/>
        <v>6.7527777777795563</v>
      </c>
      <c r="H2152" s="273">
        <f t="shared" si="165"/>
        <v>7.3763888888897782</v>
      </c>
      <c r="I2152" s="77">
        <f t="shared" si="169"/>
        <v>2.1967993045314597E-3</v>
      </c>
      <c r="J2152" s="229">
        <f t="shared" si="166"/>
        <v>1.6204445981066653E-2</v>
      </c>
    </row>
    <row r="2153" spans="1:10">
      <c r="A2153" s="30" t="s">
        <v>264</v>
      </c>
      <c r="B2153" s="63">
        <v>453.27</v>
      </c>
      <c r="C2153" s="219">
        <v>45030</v>
      </c>
      <c r="D2153" s="49">
        <v>45030.529166666667</v>
      </c>
      <c r="E2153" s="219">
        <v>45036</v>
      </c>
      <c r="F2153" s="273">
        <f t="shared" si="167"/>
        <v>0.76458333333357587</v>
      </c>
      <c r="G2153" s="273">
        <f t="shared" si="168"/>
        <v>5.4708333333328483</v>
      </c>
      <c r="H2153" s="273">
        <f t="shared" si="165"/>
        <v>6.2354166666664241</v>
      </c>
      <c r="I2153" s="77">
        <f t="shared" si="169"/>
        <v>4.2281371898777708E-5</v>
      </c>
      <c r="J2153" s="229">
        <f t="shared" si="166"/>
        <v>2.6364197102715989E-4</v>
      </c>
    </row>
    <row r="2154" spans="1:10">
      <c r="A2154" s="30" t="s">
        <v>264</v>
      </c>
      <c r="B2154" s="63">
        <v>16.03</v>
      </c>
      <c r="C2154" s="219">
        <v>45029</v>
      </c>
      <c r="D2154" s="49">
        <v>45029.526388888888</v>
      </c>
      <c r="E2154" s="219">
        <v>45036</v>
      </c>
      <c r="F2154" s="273">
        <f t="shared" si="167"/>
        <v>0.76319444444379769</v>
      </c>
      <c r="G2154" s="273">
        <f t="shared" si="168"/>
        <v>6.4736111111124046</v>
      </c>
      <c r="H2154" s="273">
        <f t="shared" si="165"/>
        <v>7.2368055555562023</v>
      </c>
      <c r="I2154" s="77">
        <f t="shared" si="169"/>
        <v>1.4952906469376018E-6</v>
      </c>
      <c r="J2154" s="229">
        <f t="shared" si="166"/>
        <v>1.0821127660929264E-5</v>
      </c>
    </row>
    <row r="2155" spans="1:10">
      <c r="A2155" s="30" t="s">
        <v>264</v>
      </c>
      <c r="B2155" s="63">
        <v>29.21</v>
      </c>
      <c r="C2155" s="219">
        <v>45029</v>
      </c>
      <c r="D2155" s="49">
        <v>45029.526388888888</v>
      </c>
      <c r="E2155" s="219">
        <v>45036</v>
      </c>
      <c r="F2155" s="273">
        <f t="shared" si="167"/>
        <v>0.76319444444379769</v>
      </c>
      <c r="G2155" s="273">
        <f t="shared" si="168"/>
        <v>6.4736111111124046</v>
      </c>
      <c r="H2155" s="273">
        <f t="shared" si="165"/>
        <v>7.2368055555562023</v>
      </c>
      <c r="I2155" s="77">
        <f t="shared" si="169"/>
        <v>2.7247311164720741E-6</v>
      </c>
      <c r="J2155" s="229">
        <f t="shared" si="166"/>
        <v>1.9718349281081959E-5</v>
      </c>
    </row>
    <row r="2156" spans="1:10">
      <c r="A2156" s="30" t="s">
        <v>264</v>
      </c>
      <c r="B2156" s="63">
        <v>7.51</v>
      </c>
      <c r="C2156" s="219">
        <v>45033</v>
      </c>
      <c r="D2156" s="49">
        <v>45033.531944444447</v>
      </c>
      <c r="E2156" s="219">
        <v>45043</v>
      </c>
      <c r="F2156" s="273">
        <f t="shared" si="167"/>
        <v>0.76597222222335404</v>
      </c>
      <c r="G2156" s="273">
        <f t="shared" si="168"/>
        <v>9.4680555555532919</v>
      </c>
      <c r="H2156" s="273">
        <f t="shared" si="165"/>
        <v>10.234027777776646</v>
      </c>
      <c r="I2156" s="77">
        <f t="shared" si="169"/>
        <v>7.0053853764824632E-7</v>
      </c>
      <c r="J2156" s="229">
        <f t="shared" si="166"/>
        <v>7.1693308536951838E-6</v>
      </c>
    </row>
    <row r="2157" spans="1:10">
      <c r="A2157" s="30" t="s">
        <v>264</v>
      </c>
      <c r="B2157" s="63">
        <v>29.29</v>
      </c>
      <c r="C2157" s="219">
        <v>45033</v>
      </c>
      <c r="D2157" s="49">
        <v>45033.532638888886</v>
      </c>
      <c r="E2157" s="219">
        <v>45043</v>
      </c>
      <c r="F2157" s="273">
        <f t="shared" si="167"/>
        <v>0.7663194444430701</v>
      </c>
      <c r="G2157" s="273">
        <f t="shared" si="168"/>
        <v>9.4673611111138598</v>
      </c>
      <c r="H2157" s="273">
        <f t="shared" si="165"/>
        <v>10.23368055555693</v>
      </c>
      <c r="I2157" s="77">
        <f t="shared" si="169"/>
        <v>2.7321935775921618E-6</v>
      </c>
      <c r="J2157" s="229">
        <f t="shared" si="166"/>
        <v>2.7960396289022431E-5</v>
      </c>
    </row>
    <row r="2158" spans="1:10">
      <c r="A2158" s="30" t="s">
        <v>264</v>
      </c>
      <c r="B2158" s="63">
        <v>7.5</v>
      </c>
      <c r="C2158" s="219">
        <v>45033</v>
      </c>
      <c r="D2158" s="49">
        <v>45033.533333333333</v>
      </c>
      <c r="E2158" s="219">
        <v>45043</v>
      </c>
      <c r="F2158" s="273">
        <f t="shared" si="167"/>
        <v>0.76666666666642413</v>
      </c>
      <c r="G2158" s="273">
        <f t="shared" si="168"/>
        <v>9.4666666666671517</v>
      </c>
      <c r="H2158" s="273">
        <f t="shared" si="165"/>
        <v>10.233333333333576</v>
      </c>
      <c r="I2158" s="77">
        <f t="shared" si="169"/>
        <v>6.9960573000823536E-7</v>
      </c>
      <c r="J2158" s="229">
        <f t="shared" si="166"/>
        <v>7.1592986370844452E-6</v>
      </c>
    </row>
    <row r="2159" spans="1:10">
      <c r="A2159" s="30" t="s">
        <v>264</v>
      </c>
      <c r="B2159" s="63">
        <v>116.62</v>
      </c>
      <c r="C2159" s="219">
        <v>45034</v>
      </c>
      <c r="D2159" s="49">
        <v>45034.361805555556</v>
      </c>
      <c r="E2159" s="219">
        <v>45043</v>
      </c>
      <c r="F2159" s="273">
        <f t="shared" si="167"/>
        <v>0.68090277777810115</v>
      </c>
      <c r="G2159" s="273">
        <f t="shared" si="168"/>
        <v>8.6381944444437977</v>
      </c>
      <c r="H2159" s="273">
        <f t="shared" si="165"/>
        <v>9.3190972222218988</v>
      </c>
      <c r="I2159" s="77">
        <f t="shared" si="169"/>
        <v>1.0878402697808054E-5</v>
      </c>
      <c r="J2159" s="229">
        <f t="shared" si="166"/>
        <v>1.0137689236335424E-4</v>
      </c>
    </row>
    <row r="2160" spans="1:10">
      <c r="A2160" s="30" t="s">
        <v>264</v>
      </c>
      <c r="B2160" s="63">
        <v>116.13</v>
      </c>
      <c r="C2160" s="219">
        <v>45034</v>
      </c>
      <c r="D2160" s="49">
        <v>45034.362500000003</v>
      </c>
      <c r="E2160" s="219">
        <v>45043</v>
      </c>
      <c r="F2160" s="273">
        <f t="shared" si="167"/>
        <v>0.68125000000145519</v>
      </c>
      <c r="G2160" s="273">
        <f t="shared" si="168"/>
        <v>8.6374999999970896</v>
      </c>
      <c r="H2160" s="273">
        <f t="shared" si="165"/>
        <v>9.3187499999985448</v>
      </c>
      <c r="I2160" s="77">
        <f t="shared" si="169"/>
        <v>1.0832695123447515E-5</v>
      </c>
      <c r="J2160" s="229">
        <f t="shared" si="166"/>
        <v>1.0094717768161077E-4</v>
      </c>
    </row>
    <row r="2161" spans="1:10">
      <c r="A2161" s="30" t="s">
        <v>264</v>
      </c>
      <c r="B2161" s="63">
        <v>29.3</v>
      </c>
      <c r="C2161" s="219">
        <v>45035</v>
      </c>
      <c r="D2161" s="49">
        <v>45035.366666666669</v>
      </c>
      <c r="E2161" s="219">
        <v>45043</v>
      </c>
      <c r="F2161" s="273">
        <f t="shared" si="167"/>
        <v>0.68333333333430346</v>
      </c>
      <c r="G2161" s="273">
        <f t="shared" si="168"/>
        <v>7.6333333333313931</v>
      </c>
      <c r="H2161" s="273">
        <f t="shared" si="165"/>
        <v>8.3166666666656965</v>
      </c>
      <c r="I2161" s="77">
        <f t="shared" si="169"/>
        <v>2.7331263852321726E-6</v>
      </c>
      <c r="J2161" s="229">
        <f t="shared" si="166"/>
        <v>2.2730501103844916E-5</v>
      </c>
    </row>
    <row r="2162" spans="1:10">
      <c r="A2162" s="30" t="s">
        <v>264</v>
      </c>
      <c r="B2162" s="63">
        <v>116.56</v>
      </c>
      <c r="C2162" s="219">
        <v>45042</v>
      </c>
      <c r="D2162" s="49">
        <v>45042.331944444442</v>
      </c>
      <c r="E2162" s="219">
        <v>45050</v>
      </c>
      <c r="F2162" s="273">
        <f t="shared" si="167"/>
        <v>0.66597222222117125</v>
      </c>
      <c r="G2162" s="273">
        <f t="shared" si="168"/>
        <v>7.6680555555576575</v>
      </c>
      <c r="H2162" s="273">
        <f t="shared" ref="H2162:H2224" si="170">SUM(F2162:G2162)</f>
        <v>8.3340277777788287</v>
      </c>
      <c r="I2162" s="77">
        <f t="shared" si="169"/>
        <v>1.0872805851967987E-5</v>
      </c>
      <c r="J2162" s="229">
        <f t="shared" ref="J2162:J2224" si="171">+H2162*I2162</f>
        <v>9.0614265992697415E-5</v>
      </c>
    </row>
    <row r="2163" spans="1:10">
      <c r="A2163" s="30" t="s">
        <v>264</v>
      </c>
      <c r="B2163" s="63">
        <v>19080.5</v>
      </c>
      <c r="C2163" s="219">
        <v>45043</v>
      </c>
      <c r="D2163" s="49">
        <v>45043.345833333333</v>
      </c>
      <c r="E2163" s="219">
        <v>45050</v>
      </c>
      <c r="F2163" s="273">
        <f t="shared" ref="F2163:F2225" si="172">(D2163-C2163+1)/2</f>
        <v>0.67291666666642413</v>
      </c>
      <c r="G2163" s="273">
        <f t="shared" ref="G2163:G2225" si="173">E2163-D2163</f>
        <v>6.6541666666671517</v>
      </c>
      <c r="H2163" s="273">
        <f t="shared" si="170"/>
        <v>7.3270833333335759</v>
      </c>
      <c r="I2163" s="77">
        <f t="shared" si="169"/>
        <v>1.7798436175229511E-3</v>
      </c>
      <c r="J2163" s="229">
        <f t="shared" si="171"/>
        <v>1.3041062505892554E-2</v>
      </c>
    </row>
    <row r="2164" spans="1:10">
      <c r="A2164" s="30" t="s">
        <v>264</v>
      </c>
      <c r="B2164" s="63">
        <v>15.61</v>
      </c>
      <c r="C2164" s="219">
        <v>45043</v>
      </c>
      <c r="D2164" s="49">
        <v>45043.345833333333</v>
      </c>
      <c r="E2164" s="219">
        <v>45050</v>
      </c>
      <c r="F2164" s="273">
        <f t="shared" si="172"/>
        <v>0.67291666666642413</v>
      </c>
      <c r="G2164" s="273">
        <f t="shared" si="173"/>
        <v>6.6541666666671517</v>
      </c>
      <c r="H2164" s="273">
        <f t="shared" si="170"/>
        <v>7.3270833333335759</v>
      </c>
      <c r="I2164" s="77">
        <f t="shared" si="169"/>
        <v>1.4561127260571403E-6</v>
      </c>
      <c r="J2164" s="229">
        <f t="shared" si="171"/>
        <v>1.0669059286548192E-5</v>
      </c>
    </row>
    <row r="2165" spans="1:10">
      <c r="A2165" s="30" t="s">
        <v>264</v>
      </c>
      <c r="B2165" s="63">
        <v>113.09</v>
      </c>
      <c r="C2165" s="219">
        <v>45043</v>
      </c>
      <c r="D2165" s="49">
        <v>45043.345833333333</v>
      </c>
      <c r="E2165" s="219">
        <v>45050</v>
      </c>
      <c r="F2165" s="273">
        <f t="shared" si="172"/>
        <v>0.67291666666642413</v>
      </c>
      <c r="G2165" s="273">
        <f t="shared" si="173"/>
        <v>6.6541666666671517</v>
      </c>
      <c r="H2165" s="273">
        <f t="shared" si="170"/>
        <v>7.3270833333335759</v>
      </c>
      <c r="I2165" s="77">
        <f t="shared" si="169"/>
        <v>1.0549121600884178E-5</v>
      </c>
      <c r="J2165" s="229">
        <f t="shared" si="171"/>
        <v>7.7294293063147665E-5</v>
      </c>
    </row>
    <row r="2166" spans="1:10">
      <c r="A2166" s="30" t="s">
        <v>264</v>
      </c>
      <c r="B2166" s="63">
        <v>116.37</v>
      </c>
      <c r="C2166" s="219">
        <v>45043</v>
      </c>
      <c r="D2166" s="49">
        <v>45043.347222222219</v>
      </c>
      <c r="E2166" s="219">
        <v>45050</v>
      </c>
      <c r="F2166" s="273">
        <f t="shared" si="172"/>
        <v>0.67361111110949423</v>
      </c>
      <c r="G2166" s="273">
        <f t="shared" si="173"/>
        <v>6.6527777777810115</v>
      </c>
      <c r="H2166" s="273">
        <f t="shared" si="170"/>
        <v>7.3263888888905058</v>
      </c>
      <c r="I2166" s="77">
        <f t="shared" si="169"/>
        <v>1.0855082506807779E-5</v>
      </c>
      <c r="J2166" s="229">
        <f t="shared" si="171"/>
        <v>7.952855586586621E-5</v>
      </c>
    </row>
    <row r="2167" spans="1:10">
      <c r="A2167" s="30" t="s">
        <v>264</v>
      </c>
      <c r="B2167" s="63">
        <v>29.18</v>
      </c>
      <c r="C2167" s="219">
        <v>44986</v>
      </c>
      <c r="D2167" s="49">
        <v>44986.26666666667</v>
      </c>
      <c r="E2167" s="219">
        <v>44994</v>
      </c>
      <c r="F2167" s="273">
        <f t="shared" si="172"/>
        <v>0.63333333333503106</v>
      </c>
      <c r="G2167" s="273">
        <f t="shared" si="173"/>
        <v>7.7333333333299379</v>
      </c>
      <c r="H2167" s="273">
        <f t="shared" si="170"/>
        <v>8.3666666666649689</v>
      </c>
      <c r="I2167" s="77">
        <f t="shared" si="169"/>
        <v>2.7219326935520406E-6</v>
      </c>
      <c r="J2167" s="229">
        <f t="shared" si="171"/>
        <v>2.2773503536047453E-5</v>
      </c>
    </row>
    <row r="2168" spans="1:10">
      <c r="A2168" s="30" t="s">
        <v>264</v>
      </c>
      <c r="B2168" s="63">
        <v>457.44</v>
      </c>
      <c r="C2168" s="219">
        <v>45000</v>
      </c>
      <c r="D2168" s="49">
        <v>45000.537499999999</v>
      </c>
      <c r="E2168" s="219">
        <v>45008</v>
      </c>
      <c r="F2168" s="273">
        <f t="shared" si="172"/>
        <v>0.7687499999992724</v>
      </c>
      <c r="G2168" s="273">
        <f t="shared" si="173"/>
        <v>7.4625000000014552</v>
      </c>
      <c r="H2168" s="273">
        <f t="shared" si="170"/>
        <v>8.2312500000007276</v>
      </c>
      <c r="I2168" s="77">
        <f t="shared" si="169"/>
        <v>4.2670352684662287E-5</v>
      </c>
      <c r="J2168" s="229">
        <f t="shared" si="171"/>
        <v>3.5123034053565752E-4</v>
      </c>
    </row>
    <row r="2169" spans="1:10">
      <c r="A2169" s="30" t="s">
        <v>264</v>
      </c>
      <c r="B2169" s="63">
        <v>189.03</v>
      </c>
      <c r="C2169" s="219">
        <v>45000</v>
      </c>
      <c r="D2169" s="49">
        <v>45000.537499999999</v>
      </c>
      <c r="E2169" s="219">
        <v>45008</v>
      </c>
      <c r="F2169" s="273">
        <f t="shared" si="172"/>
        <v>0.7687499999992724</v>
      </c>
      <c r="G2169" s="273">
        <f t="shared" si="173"/>
        <v>7.4625000000014552</v>
      </c>
      <c r="H2169" s="273">
        <f t="shared" si="170"/>
        <v>8.2312500000007276</v>
      </c>
      <c r="I2169" s="77">
        <f t="shared" si="169"/>
        <v>1.7632862819127563E-5</v>
      </c>
      <c r="J2169" s="229">
        <f t="shared" si="171"/>
        <v>1.4514050207995659E-4</v>
      </c>
    </row>
    <row r="2170" spans="1:10">
      <c r="A2170" s="30" t="s">
        <v>264</v>
      </c>
      <c r="B2170" s="63">
        <v>29.49</v>
      </c>
      <c r="C2170" s="219">
        <v>45000</v>
      </c>
      <c r="D2170" s="49">
        <v>45000.537499999999</v>
      </c>
      <c r="E2170" s="219">
        <v>45008</v>
      </c>
      <c r="F2170" s="273">
        <f t="shared" si="172"/>
        <v>0.7687499999992724</v>
      </c>
      <c r="G2170" s="273">
        <f t="shared" si="173"/>
        <v>7.4625000000014552</v>
      </c>
      <c r="H2170" s="273">
        <f t="shared" si="170"/>
        <v>8.2312500000007276</v>
      </c>
      <c r="I2170" s="77">
        <f t="shared" si="169"/>
        <v>2.750849730392381E-6</v>
      </c>
      <c r="J2170" s="229">
        <f t="shared" si="171"/>
        <v>2.2642931843294287E-5</v>
      </c>
    </row>
    <row r="2171" spans="1:10">
      <c r="A2171" s="30" t="s">
        <v>264</v>
      </c>
      <c r="B2171" s="63">
        <v>189.18</v>
      </c>
      <c r="C2171" s="219">
        <v>45000</v>
      </c>
      <c r="D2171" s="49">
        <v>45000.538194444445</v>
      </c>
      <c r="E2171" s="219">
        <v>45008</v>
      </c>
      <c r="F2171" s="273">
        <f t="shared" si="172"/>
        <v>0.76909722222262644</v>
      </c>
      <c r="G2171" s="273">
        <f t="shared" si="173"/>
        <v>7.4618055555547471</v>
      </c>
      <c r="H2171" s="273">
        <f t="shared" si="170"/>
        <v>8.2309027777773736</v>
      </c>
      <c r="I2171" s="77">
        <f t="shared" si="169"/>
        <v>1.7646854933727728E-5</v>
      </c>
      <c r="J2171" s="229">
        <f t="shared" si="171"/>
        <v>1.4524954729305391E-4</v>
      </c>
    </row>
    <row r="2172" spans="1:10">
      <c r="A2172" s="30" t="s">
        <v>264</v>
      </c>
      <c r="B2172" s="63">
        <v>117.29</v>
      </c>
      <c r="C2172" s="219">
        <v>45000</v>
      </c>
      <c r="D2172" s="49">
        <v>45000.538194444445</v>
      </c>
      <c r="E2172" s="219">
        <v>45008</v>
      </c>
      <c r="F2172" s="273">
        <f t="shared" si="172"/>
        <v>0.76909722222262644</v>
      </c>
      <c r="G2172" s="273">
        <f t="shared" si="173"/>
        <v>7.4618055555547471</v>
      </c>
      <c r="H2172" s="273">
        <f t="shared" si="170"/>
        <v>8.2309027777773736</v>
      </c>
      <c r="I2172" s="77">
        <f t="shared" si="169"/>
        <v>1.094090080968879E-5</v>
      </c>
      <c r="J2172" s="229">
        <f t="shared" si="171"/>
        <v>9.0053490865854176E-5</v>
      </c>
    </row>
    <row r="2173" spans="1:10">
      <c r="A2173" s="30" t="s">
        <v>264</v>
      </c>
      <c r="B2173" s="63">
        <v>21312.14</v>
      </c>
      <c r="C2173" s="219">
        <v>45007</v>
      </c>
      <c r="D2173" s="49">
        <v>45007.507638888892</v>
      </c>
      <c r="E2173" s="219">
        <v>45015</v>
      </c>
      <c r="F2173" s="273">
        <f t="shared" si="172"/>
        <v>0.75381944444598048</v>
      </c>
      <c r="G2173" s="273">
        <f t="shared" si="173"/>
        <v>7.492361111108039</v>
      </c>
      <c r="H2173" s="273">
        <f t="shared" si="170"/>
        <v>8.2461805555540195</v>
      </c>
      <c r="I2173" s="77">
        <f t="shared" si="169"/>
        <v>1.9880127016983617E-3</v>
      </c>
      <c r="J2173" s="229">
        <f t="shared" si="171"/>
        <v>1.6393511684939445E-2</v>
      </c>
    </row>
    <row r="2174" spans="1:10">
      <c r="A2174" s="30" t="s">
        <v>264</v>
      </c>
      <c r="B2174" s="63">
        <v>453.27</v>
      </c>
      <c r="C2174" s="219">
        <v>45014</v>
      </c>
      <c r="D2174" s="49">
        <v>45014.313888888886</v>
      </c>
      <c r="E2174" s="219">
        <v>45022</v>
      </c>
      <c r="F2174" s="273">
        <f t="shared" si="172"/>
        <v>0.6569444444430701</v>
      </c>
      <c r="G2174" s="273">
        <f t="shared" si="173"/>
        <v>7.6861111111138598</v>
      </c>
      <c r="H2174" s="273">
        <f t="shared" si="170"/>
        <v>8.3430555555569299</v>
      </c>
      <c r="I2174" s="77">
        <f t="shared" si="169"/>
        <v>4.2281371898777708E-5</v>
      </c>
      <c r="J2174" s="229">
        <f t="shared" si="171"/>
        <v>3.5275583471666602E-4</v>
      </c>
    </row>
    <row r="2175" spans="1:10">
      <c r="A2175" s="30" t="s">
        <v>264</v>
      </c>
      <c r="B2175" s="63">
        <v>116.13</v>
      </c>
      <c r="C2175" s="219">
        <v>45014</v>
      </c>
      <c r="D2175" s="49">
        <v>45014.313888888886</v>
      </c>
      <c r="E2175" s="219">
        <v>45022</v>
      </c>
      <c r="F2175" s="273">
        <f t="shared" si="172"/>
        <v>0.6569444444430701</v>
      </c>
      <c r="G2175" s="273">
        <f t="shared" si="173"/>
        <v>7.6861111111138598</v>
      </c>
      <c r="H2175" s="273">
        <f t="shared" si="170"/>
        <v>8.3430555555569299</v>
      </c>
      <c r="I2175" s="77">
        <f t="shared" si="169"/>
        <v>1.0832695123447515E-5</v>
      </c>
      <c r="J2175" s="229">
        <f t="shared" si="171"/>
        <v>9.0377777231333254E-5</v>
      </c>
    </row>
    <row r="2176" spans="1:10">
      <c r="A2176" s="30" t="s">
        <v>264</v>
      </c>
      <c r="B2176" s="63">
        <v>456.53</v>
      </c>
      <c r="C2176" s="219">
        <v>45014</v>
      </c>
      <c r="D2176" s="49">
        <v>45014.313194444447</v>
      </c>
      <c r="E2176" s="219">
        <v>45022</v>
      </c>
      <c r="F2176" s="273">
        <f t="shared" si="172"/>
        <v>0.65659722222335404</v>
      </c>
      <c r="G2176" s="273">
        <f t="shared" si="173"/>
        <v>7.6868055555532919</v>
      </c>
      <c r="H2176" s="273">
        <f t="shared" si="170"/>
        <v>8.343402777776646</v>
      </c>
      <c r="I2176" s="77">
        <f t="shared" si="169"/>
        <v>4.2585467189421284E-5</v>
      </c>
      <c r="J2176" s="229">
        <f t="shared" si="171"/>
        <v>3.5530770524113374E-4</v>
      </c>
    </row>
    <row r="2177" spans="1:10">
      <c r="A2177" s="30" t="s">
        <v>264</v>
      </c>
      <c r="B2177" s="63">
        <v>458.53</v>
      </c>
      <c r="C2177" s="219">
        <v>44958</v>
      </c>
      <c r="D2177" s="49">
        <v>44958.338194444441</v>
      </c>
      <c r="E2177" s="219">
        <v>44966</v>
      </c>
      <c r="F2177" s="273">
        <f t="shared" si="172"/>
        <v>0.66909722222044365</v>
      </c>
      <c r="G2177" s="273">
        <f t="shared" si="173"/>
        <v>7.6618055555591127</v>
      </c>
      <c r="H2177" s="273">
        <f t="shared" si="170"/>
        <v>8.3309027777795563</v>
      </c>
      <c r="I2177" s="77">
        <f t="shared" si="169"/>
        <v>4.2772028717423482E-5</v>
      </c>
      <c r="J2177" s="229">
        <f t="shared" si="171"/>
        <v>3.5632961285325025E-4</v>
      </c>
    </row>
    <row r="2178" spans="1:10">
      <c r="A2178" s="30" t="s">
        <v>264</v>
      </c>
      <c r="B2178" s="63">
        <v>68.959999999999994</v>
      </c>
      <c r="C2178" s="219">
        <v>44763</v>
      </c>
      <c r="D2178" s="49">
        <v>44763.580555555556</v>
      </c>
      <c r="E2178" s="219">
        <v>44966</v>
      </c>
      <c r="F2178" s="273">
        <f t="shared" si="172"/>
        <v>0.79027777777810115</v>
      </c>
      <c r="G2178" s="273">
        <f t="shared" si="173"/>
        <v>202.4194444444438</v>
      </c>
      <c r="H2178" s="273">
        <f t="shared" si="170"/>
        <v>203.2097222222219</v>
      </c>
      <c r="I2178" s="77">
        <f t="shared" si="169"/>
        <v>6.4326414855157207E-6</v>
      </c>
      <c r="J2178" s="229">
        <f t="shared" si="171"/>
        <v>1.3071752894267905E-3</v>
      </c>
    </row>
    <row r="2179" spans="1:10">
      <c r="A2179" s="30" t="s">
        <v>264</v>
      </c>
      <c r="B2179" s="63">
        <v>114.92</v>
      </c>
      <c r="C2179" s="219">
        <v>44770</v>
      </c>
      <c r="D2179" s="49">
        <v>44770.273611111108</v>
      </c>
      <c r="E2179" s="219">
        <v>44966</v>
      </c>
      <c r="F2179" s="273">
        <f t="shared" si="172"/>
        <v>0.63680555555401952</v>
      </c>
      <c r="G2179" s="273">
        <f t="shared" si="173"/>
        <v>195.72638888889196</v>
      </c>
      <c r="H2179" s="273">
        <f t="shared" si="170"/>
        <v>196.36319444444598</v>
      </c>
      <c r="I2179" s="77">
        <f t="shared" si="169"/>
        <v>1.0719825399006186E-5</v>
      </c>
      <c r="J2179" s="229">
        <f t="shared" si="171"/>
        <v>2.1049791592355625E-3</v>
      </c>
    </row>
    <row r="2180" spans="1:10">
      <c r="A2180" s="30" t="s">
        <v>264</v>
      </c>
      <c r="B2180" s="63">
        <v>114.65</v>
      </c>
      <c r="C2180" s="219">
        <v>44770</v>
      </c>
      <c r="D2180" s="49">
        <v>44770.274305555555</v>
      </c>
      <c r="E2180" s="219">
        <v>44966</v>
      </c>
      <c r="F2180" s="273">
        <f t="shared" si="172"/>
        <v>0.63715277777737356</v>
      </c>
      <c r="G2180" s="273">
        <f t="shared" si="173"/>
        <v>195.72569444444525</v>
      </c>
      <c r="H2180" s="273">
        <f t="shared" si="170"/>
        <v>196.36284722222263</v>
      </c>
      <c r="I2180" s="77">
        <f t="shared" si="169"/>
        <v>1.0694639592725892E-5</v>
      </c>
      <c r="J2180" s="229">
        <f t="shared" si="171"/>
        <v>2.1000298804431674E-3</v>
      </c>
    </row>
    <row r="2181" spans="1:10">
      <c r="A2181" s="30" t="s">
        <v>264</v>
      </c>
      <c r="B2181" s="63">
        <v>115.21</v>
      </c>
      <c r="C2181" s="219">
        <v>44798</v>
      </c>
      <c r="D2181" s="49">
        <v>44798.272916666669</v>
      </c>
      <c r="E2181" s="219">
        <v>44966</v>
      </c>
      <c r="F2181" s="273">
        <f t="shared" si="172"/>
        <v>0.63645833333430346</v>
      </c>
      <c r="G2181" s="273">
        <f t="shared" si="173"/>
        <v>167.72708333333139</v>
      </c>
      <c r="H2181" s="273">
        <f t="shared" si="170"/>
        <v>168.3635416666657</v>
      </c>
      <c r="I2181" s="77">
        <f t="shared" si="169"/>
        <v>1.0746876820566505E-5</v>
      </c>
      <c r="J2181" s="229">
        <f t="shared" si="171"/>
        <v>1.8093822433659726E-3</v>
      </c>
    </row>
    <row r="2182" spans="1:10">
      <c r="A2182" s="30" t="s">
        <v>264</v>
      </c>
      <c r="B2182" s="63">
        <v>115.44</v>
      </c>
      <c r="C2182" s="219">
        <v>44812</v>
      </c>
      <c r="D2182" s="49">
        <v>44812.597916666666</v>
      </c>
      <c r="E2182" s="219">
        <v>44966</v>
      </c>
      <c r="F2182" s="273">
        <f t="shared" si="172"/>
        <v>0.79895833333284827</v>
      </c>
      <c r="G2182" s="273">
        <f t="shared" si="173"/>
        <v>153.4020833333343</v>
      </c>
      <c r="H2182" s="273">
        <f t="shared" si="170"/>
        <v>154.20104166666715</v>
      </c>
      <c r="I2182" s="77">
        <f t="shared" si="169"/>
        <v>1.0768331396286758E-5</v>
      </c>
      <c r="J2182" s="229">
        <f t="shared" si="171"/>
        <v>1.6604879183192945E-3</v>
      </c>
    </row>
    <row r="2183" spans="1:10">
      <c r="A2183" s="30" t="s">
        <v>264</v>
      </c>
      <c r="B2183" s="63">
        <v>115.75</v>
      </c>
      <c r="C2183" s="219">
        <v>44840</v>
      </c>
      <c r="D2183" s="49">
        <v>44840.381249999999</v>
      </c>
      <c r="E2183" s="219">
        <v>44966</v>
      </c>
      <c r="F2183" s="273">
        <f t="shared" si="172"/>
        <v>0.6906249999992724</v>
      </c>
      <c r="G2183" s="273">
        <f t="shared" si="173"/>
        <v>125.61875000000146</v>
      </c>
      <c r="H2183" s="273">
        <f t="shared" si="170"/>
        <v>126.30937500000073</v>
      </c>
      <c r="I2183" s="77">
        <f t="shared" si="169"/>
        <v>1.0797248433127098E-5</v>
      </c>
      <c r="J2183" s="229">
        <f t="shared" si="171"/>
        <v>1.3637937013080209E-3</v>
      </c>
    </row>
    <row r="2184" spans="1:10">
      <c r="A2184" s="30" t="s">
        <v>264</v>
      </c>
      <c r="B2184" s="63">
        <v>118.76</v>
      </c>
      <c r="C2184" s="219">
        <v>44861</v>
      </c>
      <c r="D2184" s="49">
        <v>44861.540972222225</v>
      </c>
      <c r="E2184" s="219">
        <v>44966</v>
      </c>
      <c r="F2184" s="273">
        <f t="shared" si="172"/>
        <v>0.77048611111240461</v>
      </c>
      <c r="G2184" s="273">
        <f t="shared" si="173"/>
        <v>104.45902777777519</v>
      </c>
      <c r="H2184" s="273">
        <f t="shared" si="170"/>
        <v>105.2295138888876</v>
      </c>
      <c r="I2184" s="77">
        <f t="shared" si="169"/>
        <v>1.1078023532770404E-5</v>
      </c>
      <c r="J2184" s="229">
        <f t="shared" si="171"/>
        <v>1.165735031203087E-3</v>
      </c>
    </row>
    <row r="2185" spans="1:10">
      <c r="A2185" s="30" t="s">
        <v>264</v>
      </c>
      <c r="B2185" s="63">
        <v>115.61</v>
      </c>
      <c r="C2185" s="219">
        <v>44876</v>
      </c>
      <c r="D2185" s="49">
        <v>44876.248611111114</v>
      </c>
      <c r="E2185" s="219">
        <v>44966</v>
      </c>
      <c r="F2185" s="273">
        <f t="shared" si="172"/>
        <v>0.6243055555569299</v>
      </c>
      <c r="G2185" s="273">
        <f t="shared" si="173"/>
        <v>89.75138888888614</v>
      </c>
      <c r="H2185" s="273">
        <f t="shared" si="170"/>
        <v>90.37569444444307</v>
      </c>
      <c r="I2185" s="77">
        <f t="shared" si="169"/>
        <v>1.0784189126166944E-5</v>
      </c>
      <c r="J2185" s="229">
        <f t="shared" si="171"/>
        <v>9.7462858129754922E-4</v>
      </c>
    </row>
    <row r="2186" spans="1:10">
      <c r="A2186" s="30" t="s">
        <v>264</v>
      </c>
      <c r="B2186" s="63">
        <v>116.39</v>
      </c>
      <c r="C2186" s="219">
        <v>44903</v>
      </c>
      <c r="D2186" s="49">
        <v>44903.406944444447</v>
      </c>
      <c r="E2186" s="219">
        <v>44966</v>
      </c>
      <c r="F2186" s="273">
        <f t="shared" si="172"/>
        <v>0.70347222222335404</v>
      </c>
      <c r="G2186" s="273">
        <f t="shared" si="173"/>
        <v>62.593055555553292</v>
      </c>
      <c r="H2186" s="273">
        <f t="shared" si="170"/>
        <v>63.296527777776646</v>
      </c>
      <c r="I2186" s="77">
        <f t="shared" ref="I2186:I2249" si="174">+B2186/B$3693</f>
        <v>1.0856948122087801E-5</v>
      </c>
      <c r="J2186" s="229">
        <f t="shared" si="171"/>
        <v>6.8720711839161043E-4</v>
      </c>
    </row>
    <row r="2187" spans="1:10">
      <c r="A2187" s="30" t="s">
        <v>264</v>
      </c>
      <c r="B2187" s="63">
        <v>116.34</v>
      </c>
      <c r="C2187" s="219">
        <v>44916</v>
      </c>
      <c r="D2187" s="49">
        <v>44916.439583333333</v>
      </c>
      <c r="E2187" s="219">
        <v>44966</v>
      </c>
      <c r="F2187" s="273">
        <f t="shared" si="172"/>
        <v>0.71979166666642413</v>
      </c>
      <c r="G2187" s="273">
        <f t="shared" si="173"/>
        <v>49.560416666667152</v>
      </c>
      <c r="H2187" s="273">
        <f t="shared" si="170"/>
        <v>50.280208333333576</v>
      </c>
      <c r="I2187" s="77">
        <f t="shared" si="174"/>
        <v>1.0852284083887747E-5</v>
      </c>
      <c r="J2187" s="229">
        <f t="shared" si="171"/>
        <v>5.4565510463039596E-4</v>
      </c>
    </row>
    <row r="2188" spans="1:10">
      <c r="A2188" s="30" t="s">
        <v>264</v>
      </c>
      <c r="B2188" s="63">
        <v>116.67</v>
      </c>
      <c r="C2188" s="219">
        <v>44924</v>
      </c>
      <c r="D2188" s="49">
        <v>44924.369444444441</v>
      </c>
      <c r="E2188" s="219">
        <v>44966</v>
      </c>
      <c r="F2188" s="273">
        <f t="shared" si="172"/>
        <v>0.68472222222044365</v>
      </c>
      <c r="G2188" s="273">
        <f t="shared" si="173"/>
        <v>41.630555555559113</v>
      </c>
      <c r="H2188" s="273">
        <f t="shared" si="170"/>
        <v>42.315277777779556</v>
      </c>
      <c r="I2188" s="77">
        <f t="shared" si="174"/>
        <v>1.0883066736008108E-5</v>
      </c>
      <c r="J2188" s="229">
        <f t="shared" si="171"/>
        <v>4.6051999200829582E-4</v>
      </c>
    </row>
    <row r="2189" spans="1:10">
      <c r="A2189" s="30" t="s">
        <v>264</v>
      </c>
      <c r="B2189" s="63">
        <v>116.16</v>
      </c>
      <c r="C2189" s="219">
        <v>44693</v>
      </c>
      <c r="D2189" s="49">
        <v>44693.331250000003</v>
      </c>
      <c r="E2189" s="219">
        <v>44966</v>
      </c>
      <c r="F2189" s="273">
        <f t="shared" si="172"/>
        <v>0.66562500000145519</v>
      </c>
      <c r="G2189" s="273">
        <f t="shared" si="173"/>
        <v>272.66874999999709</v>
      </c>
      <c r="H2189" s="273">
        <f t="shared" si="170"/>
        <v>273.33437499999854</v>
      </c>
      <c r="I2189" s="77">
        <f t="shared" si="174"/>
        <v>1.0835493546367548E-5</v>
      </c>
      <c r="J2189" s="229">
        <f t="shared" si="171"/>
        <v>2.9617128563128913E-3</v>
      </c>
    </row>
    <row r="2190" spans="1:10">
      <c r="A2190" s="30" t="s">
        <v>264</v>
      </c>
      <c r="B2190" s="63">
        <v>116.14</v>
      </c>
      <c r="C2190" s="219">
        <v>44699</v>
      </c>
      <c r="D2190" s="49">
        <v>44699.342361111114</v>
      </c>
      <c r="E2190" s="219">
        <v>44966</v>
      </c>
      <c r="F2190" s="273">
        <f t="shared" si="172"/>
        <v>0.6711805555569299</v>
      </c>
      <c r="G2190" s="273">
        <f t="shared" si="173"/>
        <v>266.65763888888614</v>
      </c>
      <c r="H2190" s="273">
        <f t="shared" si="170"/>
        <v>267.32881944444307</v>
      </c>
      <c r="I2190" s="77">
        <f t="shared" si="174"/>
        <v>1.0833627931087526E-5</v>
      </c>
      <c r="J2190" s="229">
        <f t="shared" si="171"/>
        <v>2.8961409651179727E-3</v>
      </c>
    </row>
    <row r="2191" spans="1:10">
      <c r="A2191" s="30" t="s">
        <v>264</v>
      </c>
      <c r="B2191" s="63">
        <v>124.87</v>
      </c>
      <c r="C2191" s="219">
        <v>44920</v>
      </c>
      <c r="D2191" s="49">
        <v>44920.40625</v>
      </c>
      <c r="E2191" s="219">
        <v>44966</v>
      </c>
      <c r="F2191" s="273">
        <f t="shared" si="172"/>
        <v>0.703125</v>
      </c>
      <c r="G2191" s="273">
        <f t="shared" si="173"/>
        <v>45.59375</v>
      </c>
      <c r="H2191" s="273">
        <f t="shared" si="170"/>
        <v>46.296875</v>
      </c>
      <c r="I2191" s="77">
        <f t="shared" si="174"/>
        <v>1.1647969000817114E-5</v>
      </c>
      <c r="J2191" s="229">
        <f t="shared" si="171"/>
        <v>5.3926456483470485E-4</v>
      </c>
    </row>
    <row r="2192" spans="1:10">
      <c r="A2192" s="30" t="s">
        <v>264</v>
      </c>
      <c r="B2192" s="63">
        <v>119.04</v>
      </c>
      <c r="C2192" s="219">
        <v>44923</v>
      </c>
      <c r="D2192" s="49">
        <v>44923.459722222222</v>
      </c>
      <c r="E2192" s="219">
        <v>44966</v>
      </c>
      <c r="F2192" s="273">
        <f t="shared" si="172"/>
        <v>0.72986111111094942</v>
      </c>
      <c r="G2192" s="273">
        <f t="shared" si="173"/>
        <v>42.540277777778101</v>
      </c>
      <c r="H2192" s="273">
        <f t="shared" si="170"/>
        <v>43.270138888889051</v>
      </c>
      <c r="I2192" s="77">
        <f t="shared" si="174"/>
        <v>1.1104142146690712E-5</v>
      </c>
      <c r="J2192" s="229">
        <f t="shared" si="171"/>
        <v>4.8047777292927369E-4</v>
      </c>
    </row>
    <row r="2193" spans="1:10">
      <c r="A2193" s="30" t="s">
        <v>264</v>
      </c>
      <c r="B2193" s="63">
        <v>120.59</v>
      </c>
      <c r="C2193" s="219">
        <v>44924</v>
      </c>
      <c r="D2193" s="49">
        <v>44924.479166666664</v>
      </c>
      <c r="E2193" s="219">
        <v>44966</v>
      </c>
      <c r="F2193" s="273">
        <f t="shared" si="172"/>
        <v>0.73958333333212067</v>
      </c>
      <c r="G2193" s="273">
        <f t="shared" si="173"/>
        <v>41.520833333335759</v>
      </c>
      <c r="H2193" s="273">
        <f t="shared" si="170"/>
        <v>42.260416666667879</v>
      </c>
      <c r="I2193" s="77">
        <f t="shared" si="174"/>
        <v>1.1248727330892413E-5</v>
      </c>
      <c r="J2193" s="229">
        <f t="shared" si="171"/>
        <v>4.7537590397324819E-4</v>
      </c>
    </row>
    <row r="2194" spans="1:10">
      <c r="A2194" s="30" t="s">
        <v>264</v>
      </c>
      <c r="B2194" s="63">
        <v>124.54</v>
      </c>
      <c r="C2194" s="219">
        <v>44924</v>
      </c>
      <c r="D2194" s="49">
        <v>44924.482638888891</v>
      </c>
      <c r="E2194" s="219">
        <v>44966</v>
      </c>
      <c r="F2194" s="273">
        <f t="shared" si="172"/>
        <v>0.74131944444525288</v>
      </c>
      <c r="G2194" s="273">
        <f t="shared" si="173"/>
        <v>41.517361111109494</v>
      </c>
      <c r="H2194" s="273">
        <f t="shared" si="170"/>
        <v>42.258680555554747</v>
      </c>
      <c r="I2194" s="77">
        <f t="shared" si="174"/>
        <v>1.161718634869675E-5</v>
      </c>
      <c r="J2194" s="229">
        <f t="shared" si="171"/>
        <v>4.9092696686392739E-4</v>
      </c>
    </row>
    <row r="2195" spans="1:10">
      <c r="A2195" s="30" t="s">
        <v>264</v>
      </c>
      <c r="B2195" s="63">
        <v>117.1</v>
      </c>
      <c r="C2195" s="219">
        <v>44965</v>
      </c>
      <c r="D2195" s="49">
        <v>44965.574305555558</v>
      </c>
      <c r="E2195" s="219">
        <v>44973</v>
      </c>
      <c r="F2195" s="273">
        <f t="shared" si="172"/>
        <v>0.78715277777882875</v>
      </c>
      <c r="G2195" s="273">
        <f t="shared" si="173"/>
        <v>7.4256944444423425</v>
      </c>
      <c r="H2195" s="273">
        <f t="shared" si="170"/>
        <v>8.2128472222211713</v>
      </c>
      <c r="I2195" s="77">
        <f t="shared" si="174"/>
        <v>1.092317746452858E-5</v>
      </c>
      <c r="J2195" s="229">
        <f t="shared" si="171"/>
        <v>8.9710387697382451E-5</v>
      </c>
    </row>
    <row r="2196" spans="1:10">
      <c r="A2196" s="30" t="s">
        <v>264</v>
      </c>
      <c r="B2196" s="63">
        <v>188.8</v>
      </c>
      <c r="C2196" s="219">
        <v>44965</v>
      </c>
      <c r="D2196" s="49">
        <v>44965.575694444444</v>
      </c>
      <c r="E2196" s="219">
        <v>44973</v>
      </c>
      <c r="F2196" s="273">
        <f t="shared" si="172"/>
        <v>0.78784722222189885</v>
      </c>
      <c r="G2196" s="273">
        <f t="shared" si="173"/>
        <v>7.4243055555562023</v>
      </c>
      <c r="H2196" s="273">
        <f t="shared" si="170"/>
        <v>8.2121527777781012</v>
      </c>
      <c r="I2196" s="77">
        <f t="shared" si="174"/>
        <v>1.7611408243407312E-5</v>
      </c>
      <c r="J2196" s="229">
        <f t="shared" si="171"/>
        <v>1.446275751266815E-4</v>
      </c>
    </row>
    <row r="2197" spans="1:10">
      <c r="A2197" s="30" t="s">
        <v>264</v>
      </c>
      <c r="B2197" s="63">
        <v>115.03</v>
      </c>
      <c r="C2197" s="219">
        <v>45140</v>
      </c>
      <c r="D2197" s="49">
        <v>45140.444444444445</v>
      </c>
      <c r="E2197" s="219">
        <v>45149</v>
      </c>
      <c r="F2197" s="273">
        <f t="shared" si="172"/>
        <v>0.72222222222262644</v>
      </c>
      <c r="G2197" s="273">
        <f t="shared" si="173"/>
        <v>8.5555555555547471</v>
      </c>
      <c r="H2197" s="273">
        <f t="shared" si="170"/>
        <v>9.2777777777773736</v>
      </c>
      <c r="I2197" s="77">
        <f t="shared" si="174"/>
        <v>1.0730086283046308E-5</v>
      </c>
      <c r="J2197" s="229">
        <f t="shared" si="171"/>
        <v>9.9551356070480849E-5</v>
      </c>
    </row>
    <row r="2198" spans="1:10">
      <c r="A2198" s="30" t="s">
        <v>264</v>
      </c>
      <c r="B2198" s="63">
        <v>115.15</v>
      </c>
      <c r="C2198" s="219">
        <v>45148</v>
      </c>
      <c r="D2198" s="49">
        <v>45148.543749999997</v>
      </c>
      <c r="E2198" s="219">
        <v>45155</v>
      </c>
      <c r="F2198" s="273">
        <f t="shared" si="172"/>
        <v>0.77187499999854481</v>
      </c>
      <c r="G2198" s="273">
        <f t="shared" si="173"/>
        <v>6.4562500000029104</v>
      </c>
      <c r="H2198" s="273">
        <f t="shared" si="170"/>
        <v>7.2281250000014552</v>
      </c>
      <c r="I2198" s="77">
        <f t="shared" si="174"/>
        <v>1.074127997472644E-5</v>
      </c>
      <c r="J2198" s="229">
        <f t="shared" si="171"/>
        <v>7.7639314317335173E-5</v>
      </c>
    </row>
    <row r="2199" spans="1:10">
      <c r="A2199" s="30" t="s">
        <v>264</v>
      </c>
      <c r="B2199" s="63">
        <v>28.97</v>
      </c>
      <c r="C2199" s="219">
        <v>45148</v>
      </c>
      <c r="D2199" s="49">
        <v>45148.543749999997</v>
      </c>
      <c r="E2199" s="219">
        <v>45155</v>
      </c>
      <c r="F2199" s="273">
        <f t="shared" si="172"/>
        <v>0.77187499999854481</v>
      </c>
      <c r="G2199" s="273">
        <f t="shared" si="173"/>
        <v>6.4562500000029104</v>
      </c>
      <c r="H2199" s="273">
        <f t="shared" si="170"/>
        <v>7.2281250000014552</v>
      </c>
      <c r="I2199" s="77">
        <f t="shared" si="174"/>
        <v>2.7023437331118101E-6</v>
      </c>
      <c r="J2199" s="229">
        <f t="shared" si="171"/>
        <v>1.9532878295902734E-5</v>
      </c>
    </row>
    <row r="2200" spans="1:10">
      <c r="A2200" s="30" t="s">
        <v>264</v>
      </c>
      <c r="B2200" s="63">
        <v>7.42</v>
      </c>
      <c r="C2200" s="219">
        <v>45154</v>
      </c>
      <c r="D2200" s="49">
        <v>45154.277083333334</v>
      </c>
      <c r="E2200" s="219">
        <v>45162</v>
      </c>
      <c r="F2200" s="273">
        <f t="shared" si="172"/>
        <v>0.63854166666715173</v>
      </c>
      <c r="G2200" s="273">
        <f t="shared" si="173"/>
        <v>7.7229166666656965</v>
      </c>
      <c r="H2200" s="273">
        <f t="shared" si="170"/>
        <v>8.3614583333328483</v>
      </c>
      <c r="I2200" s="77">
        <f t="shared" si="174"/>
        <v>6.9214326888814745E-7</v>
      </c>
      <c r="J2200" s="229">
        <f t="shared" si="171"/>
        <v>5.7873271035050385E-6</v>
      </c>
    </row>
    <row r="2201" spans="1:10">
      <c r="A2201" s="30" t="s">
        <v>264</v>
      </c>
      <c r="B2201" s="63">
        <v>448.61</v>
      </c>
      <c r="C2201" s="219">
        <v>45154</v>
      </c>
      <c r="D2201" s="49">
        <v>45154.277083333334</v>
      </c>
      <c r="E2201" s="219">
        <v>45162</v>
      </c>
      <c r="F2201" s="273">
        <f t="shared" si="172"/>
        <v>0.63854166666715173</v>
      </c>
      <c r="G2201" s="273">
        <f t="shared" si="173"/>
        <v>7.7229166666656965</v>
      </c>
      <c r="H2201" s="273">
        <f t="shared" si="170"/>
        <v>8.3614583333328483</v>
      </c>
      <c r="I2201" s="77">
        <f t="shared" si="174"/>
        <v>4.1846683538532591E-5</v>
      </c>
      <c r="J2201" s="229">
        <f t="shared" si="171"/>
        <v>3.4989930079560585E-4</v>
      </c>
    </row>
    <row r="2202" spans="1:10">
      <c r="A2202" s="30" t="s">
        <v>264</v>
      </c>
      <c r="B2202" s="63">
        <v>23678.54</v>
      </c>
      <c r="C2202" s="219">
        <v>45154</v>
      </c>
      <c r="D2202" s="49">
        <v>45154.277777777781</v>
      </c>
      <c r="E2202" s="219">
        <v>45162</v>
      </c>
      <c r="F2202" s="273">
        <f t="shared" si="172"/>
        <v>0.63888888889050577</v>
      </c>
      <c r="G2202" s="273">
        <f t="shared" si="173"/>
        <v>7.7222222222189885</v>
      </c>
      <c r="H2202" s="273">
        <f t="shared" si="170"/>
        <v>8.3611111111094942</v>
      </c>
      <c r="I2202" s="77">
        <f t="shared" si="174"/>
        <v>2.20875230163056E-3</v>
      </c>
      <c r="J2202" s="229">
        <f t="shared" si="171"/>
        <v>1.8467623410851945E-2</v>
      </c>
    </row>
    <row r="2203" spans="1:10">
      <c r="A2203" s="30" t="s">
        <v>264</v>
      </c>
      <c r="B2203" s="63">
        <v>115.1</v>
      </c>
      <c r="C2203" s="219">
        <v>45154</v>
      </c>
      <c r="D2203" s="49">
        <v>45154.277777777781</v>
      </c>
      <c r="E2203" s="219">
        <v>45162</v>
      </c>
      <c r="F2203" s="273">
        <f t="shared" si="172"/>
        <v>0.63888888889050577</v>
      </c>
      <c r="G2203" s="273">
        <f t="shared" si="173"/>
        <v>7.7222222222189885</v>
      </c>
      <c r="H2203" s="273">
        <f t="shared" si="170"/>
        <v>8.3611111111094942</v>
      </c>
      <c r="I2203" s="77">
        <f t="shared" si="174"/>
        <v>1.0736615936526384E-5</v>
      </c>
      <c r="J2203" s="229">
        <f t="shared" si="171"/>
        <v>8.9770038802606015E-5</v>
      </c>
    </row>
    <row r="2204" spans="1:10">
      <c r="A2204" s="30" t="s">
        <v>264</v>
      </c>
      <c r="B2204" s="63">
        <v>0.21</v>
      </c>
      <c r="C2204" s="219">
        <v>45161</v>
      </c>
      <c r="D2204" s="49">
        <v>45161.430555555555</v>
      </c>
      <c r="E2204" s="219">
        <v>45169</v>
      </c>
      <c r="F2204" s="273">
        <f t="shared" si="172"/>
        <v>0.71527777777737356</v>
      </c>
      <c r="G2204" s="273">
        <f t="shared" si="173"/>
        <v>7.5694444444452529</v>
      </c>
      <c r="H2204" s="273">
        <f t="shared" si="170"/>
        <v>8.2847222222226264</v>
      </c>
      <c r="I2204" s="77">
        <f t="shared" si="174"/>
        <v>1.9588960440230589E-8</v>
      </c>
      <c r="J2204" s="229">
        <f t="shared" si="171"/>
        <v>1.6228909586941829E-7</v>
      </c>
    </row>
    <row r="2205" spans="1:10">
      <c r="A2205" s="30" t="s">
        <v>264</v>
      </c>
      <c r="B2205" s="63">
        <v>113.51</v>
      </c>
      <c r="C2205" s="219">
        <v>45161</v>
      </c>
      <c r="D2205" s="49">
        <v>45161.019444444442</v>
      </c>
      <c r="E2205" s="219">
        <v>45169</v>
      </c>
      <c r="F2205" s="273">
        <f t="shared" si="172"/>
        <v>0.50972222222117125</v>
      </c>
      <c r="G2205" s="273">
        <f t="shared" si="173"/>
        <v>7.9805555555576575</v>
      </c>
      <c r="H2205" s="273">
        <f t="shared" si="170"/>
        <v>8.4902777777788287</v>
      </c>
      <c r="I2205" s="77">
        <f t="shared" si="174"/>
        <v>1.0588299521764639E-5</v>
      </c>
      <c r="J2205" s="229">
        <f t="shared" si="171"/>
        <v>8.9897604134104515E-5</v>
      </c>
    </row>
    <row r="2206" spans="1:10">
      <c r="A2206" s="30" t="s">
        <v>264</v>
      </c>
      <c r="B2206" s="63">
        <v>115.04</v>
      </c>
      <c r="C2206" s="219">
        <v>45175</v>
      </c>
      <c r="D2206" s="49">
        <v>45175.472222222219</v>
      </c>
      <c r="E2206" s="219">
        <v>45183</v>
      </c>
      <c r="F2206" s="273">
        <f t="shared" si="172"/>
        <v>0.73611111110949423</v>
      </c>
      <c r="G2206" s="273">
        <f t="shared" si="173"/>
        <v>7.5277777777810115</v>
      </c>
      <c r="H2206" s="273">
        <f t="shared" si="170"/>
        <v>8.2638888888905058</v>
      </c>
      <c r="I2206" s="77">
        <f t="shared" si="174"/>
        <v>1.073101909068632E-5</v>
      </c>
      <c r="J2206" s="229">
        <f t="shared" si="171"/>
        <v>8.867994942999458E-5</v>
      </c>
    </row>
    <row r="2207" spans="1:10">
      <c r="A2207" s="30" t="s">
        <v>264</v>
      </c>
      <c r="B2207" s="63">
        <v>23856.76</v>
      </c>
      <c r="C2207" s="219">
        <v>45182</v>
      </c>
      <c r="D2207" s="49">
        <v>45182.60833333333</v>
      </c>
      <c r="E2207" s="219">
        <v>45190</v>
      </c>
      <c r="F2207" s="273">
        <f t="shared" si="172"/>
        <v>0.80416666666496894</v>
      </c>
      <c r="G2207" s="273">
        <f t="shared" si="173"/>
        <v>7.3916666666700621</v>
      </c>
      <c r="H2207" s="273">
        <f t="shared" si="170"/>
        <v>8.1958333333350311</v>
      </c>
      <c r="I2207" s="77">
        <f t="shared" si="174"/>
        <v>2.2253767993908355E-3</v>
      </c>
      <c r="J2207" s="229">
        <f t="shared" si="171"/>
        <v>1.8238817351677834E-2</v>
      </c>
    </row>
    <row r="2208" spans="1:10">
      <c r="A2208" s="30" t="s">
        <v>264</v>
      </c>
      <c r="B2208" s="63">
        <v>7.45</v>
      </c>
      <c r="C2208" s="219">
        <v>45182</v>
      </c>
      <c r="D2208" s="49">
        <v>45182.60833333333</v>
      </c>
      <c r="E2208" s="219">
        <v>45190</v>
      </c>
      <c r="F2208" s="273">
        <f t="shared" si="172"/>
        <v>0.80416666666496894</v>
      </c>
      <c r="G2208" s="273">
        <f t="shared" si="173"/>
        <v>7.3916666666700621</v>
      </c>
      <c r="H2208" s="273">
        <f t="shared" si="170"/>
        <v>8.1958333333350311</v>
      </c>
      <c r="I2208" s="77">
        <f t="shared" si="174"/>
        <v>6.9494169180818044E-7</v>
      </c>
      <c r="J2208" s="229">
        <f t="shared" si="171"/>
        <v>5.6956262824457252E-6</v>
      </c>
    </row>
    <row r="2209" spans="1:10">
      <c r="A2209" s="30" t="s">
        <v>264</v>
      </c>
      <c r="B2209" s="63">
        <v>115.4</v>
      </c>
      <c r="C2209" s="219">
        <v>45182</v>
      </c>
      <c r="D2209" s="49">
        <v>45182.60833333333</v>
      </c>
      <c r="E2209" s="219">
        <v>45190</v>
      </c>
      <c r="F2209" s="273">
        <f t="shared" si="172"/>
        <v>0.80416666666496894</v>
      </c>
      <c r="G2209" s="273">
        <f t="shared" si="173"/>
        <v>7.3916666666700621</v>
      </c>
      <c r="H2209" s="273">
        <f t="shared" si="170"/>
        <v>8.1958333333350311</v>
      </c>
      <c r="I2209" s="77">
        <f t="shared" si="174"/>
        <v>1.0764600165726714E-5</v>
      </c>
      <c r="J2209" s="229">
        <f t="shared" si="171"/>
        <v>8.8224868858286805E-5</v>
      </c>
    </row>
    <row r="2210" spans="1:10">
      <c r="A2210" s="30" t="s">
        <v>264</v>
      </c>
      <c r="B2210" s="63">
        <v>453.81</v>
      </c>
      <c r="C2210" s="219">
        <v>45239</v>
      </c>
      <c r="D2210" s="49">
        <v>45239.602083333331</v>
      </c>
      <c r="E2210" s="219">
        <v>45246</v>
      </c>
      <c r="F2210" s="273">
        <f t="shared" si="172"/>
        <v>0.80104166666569654</v>
      </c>
      <c r="G2210" s="273">
        <f t="shared" si="173"/>
        <v>6.3979166666686069</v>
      </c>
      <c r="H2210" s="273">
        <f t="shared" si="170"/>
        <v>7.1989583333343035</v>
      </c>
      <c r="I2210" s="77">
        <f t="shared" si="174"/>
        <v>4.2331743511338304E-5</v>
      </c>
      <c r="J2210" s="229">
        <f t="shared" si="171"/>
        <v>3.0474445771551921E-4</v>
      </c>
    </row>
    <row r="2211" spans="1:10">
      <c r="A2211" s="30" t="s">
        <v>264</v>
      </c>
      <c r="B2211" s="63">
        <v>29.25</v>
      </c>
      <c r="C2211" s="219">
        <v>45239</v>
      </c>
      <c r="D2211" s="49">
        <v>45239.602083333331</v>
      </c>
      <c r="E2211" s="219">
        <v>45246</v>
      </c>
      <c r="F2211" s="273">
        <f t="shared" si="172"/>
        <v>0.80104166666569654</v>
      </c>
      <c r="G2211" s="273">
        <f t="shared" si="173"/>
        <v>6.3979166666686069</v>
      </c>
      <c r="H2211" s="273">
        <f t="shared" si="170"/>
        <v>7.1989583333343035</v>
      </c>
      <c r="I2211" s="77">
        <f t="shared" si="174"/>
        <v>2.7284623470321179E-6</v>
      </c>
      <c r="J2211" s="229">
        <f t="shared" si="171"/>
        <v>1.9642086750355739E-5</v>
      </c>
    </row>
    <row r="2212" spans="1:10">
      <c r="A2212" s="30" t="s">
        <v>264</v>
      </c>
      <c r="B2212" s="63">
        <v>25291.11</v>
      </c>
      <c r="C2212" s="219">
        <v>45239</v>
      </c>
      <c r="D2212" s="49">
        <v>45239.435416666667</v>
      </c>
      <c r="E2212" s="219">
        <v>45246</v>
      </c>
      <c r="F2212" s="273">
        <f t="shared" si="172"/>
        <v>0.71770833333357587</v>
      </c>
      <c r="G2212" s="273">
        <f t="shared" si="173"/>
        <v>6.5645833333328483</v>
      </c>
      <c r="H2212" s="273">
        <f t="shared" si="170"/>
        <v>7.2822916666664241</v>
      </c>
      <c r="I2212" s="77">
        <f t="shared" si="174"/>
        <v>2.3591740632358106E-3</v>
      </c>
      <c r="J2212" s="229">
        <f t="shared" si="171"/>
        <v>1.7180193620917709E-2</v>
      </c>
    </row>
    <row r="2213" spans="1:10">
      <c r="A2213" s="30" t="s">
        <v>264</v>
      </c>
      <c r="B2213" s="63">
        <v>116.34</v>
      </c>
      <c r="C2213" s="219">
        <v>45238</v>
      </c>
      <c r="D2213" s="49">
        <v>45238.229166666664</v>
      </c>
      <c r="E2213" s="219">
        <v>45247</v>
      </c>
      <c r="F2213" s="273">
        <f t="shared" si="172"/>
        <v>0.61458333333212067</v>
      </c>
      <c r="G2213" s="273">
        <f t="shared" si="173"/>
        <v>8.7708333333357587</v>
      </c>
      <c r="H2213" s="273">
        <f t="shared" si="170"/>
        <v>9.3854166666678793</v>
      </c>
      <c r="I2213" s="77">
        <f t="shared" si="174"/>
        <v>1.0852284083887747E-5</v>
      </c>
      <c r="J2213" s="229">
        <f t="shared" si="171"/>
        <v>1.0185320791233462E-4</v>
      </c>
    </row>
    <row r="2214" spans="1:10">
      <c r="A2214" s="30" t="s">
        <v>264</v>
      </c>
      <c r="B2214" s="63">
        <v>29.25</v>
      </c>
      <c r="C2214" s="219">
        <v>45238</v>
      </c>
      <c r="D2214" s="49">
        <v>45238.618055555555</v>
      </c>
      <c r="E2214" s="219">
        <v>45247</v>
      </c>
      <c r="F2214" s="273">
        <f t="shared" si="172"/>
        <v>0.80902777777737356</v>
      </c>
      <c r="G2214" s="273">
        <f t="shared" si="173"/>
        <v>8.3819444444452529</v>
      </c>
      <c r="H2214" s="273">
        <f t="shared" si="170"/>
        <v>9.1909722222226264</v>
      </c>
      <c r="I2214" s="77">
        <f t="shared" si="174"/>
        <v>2.7284623470321179E-6</v>
      </c>
      <c r="J2214" s="229">
        <f t="shared" si="171"/>
        <v>2.5077221640952547E-5</v>
      </c>
    </row>
    <row r="2215" spans="1:10">
      <c r="A2215" s="30" t="s">
        <v>264</v>
      </c>
      <c r="B2215" s="63">
        <v>116.16</v>
      </c>
      <c r="C2215" s="219">
        <v>45261</v>
      </c>
      <c r="D2215" s="49">
        <v>45261.419444444444</v>
      </c>
      <c r="E2215" s="219">
        <v>45267</v>
      </c>
      <c r="F2215" s="273">
        <f t="shared" si="172"/>
        <v>0.70972222222189885</v>
      </c>
      <c r="G2215" s="273">
        <f t="shared" si="173"/>
        <v>5.5805555555562023</v>
      </c>
      <c r="H2215" s="273">
        <f t="shared" si="170"/>
        <v>6.2902777777781012</v>
      </c>
      <c r="I2215" s="77">
        <f t="shared" si="174"/>
        <v>1.0835493546367548E-5</v>
      </c>
      <c r="J2215" s="229">
        <f t="shared" si="171"/>
        <v>6.8158264265973816E-5</v>
      </c>
    </row>
    <row r="2216" spans="1:10">
      <c r="A2216" s="30" t="s">
        <v>264</v>
      </c>
      <c r="B2216" s="63">
        <v>187.38</v>
      </c>
      <c r="C2216" s="219">
        <v>45264</v>
      </c>
      <c r="D2216" s="49">
        <v>45264.089583333334</v>
      </c>
      <c r="E2216" s="219">
        <v>45274</v>
      </c>
      <c r="F2216" s="273">
        <f t="shared" si="172"/>
        <v>0.54479166666715173</v>
      </c>
      <c r="G2216" s="273">
        <f t="shared" si="173"/>
        <v>9.9104166666656965</v>
      </c>
      <c r="H2216" s="273">
        <f t="shared" si="170"/>
        <v>10.455208333332848</v>
      </c>
      <c r="I2216" s="77">
        <f t="shared" si="174"/>
        <v>1.747894955852575E-5</v>
      </c>
      <c r="J2216" s="229">
        <f t="shared" si="171"/>
        <v>1.8274605908220293E-4</v>
      </c>
    </row>
    <row r="2217" spans="1:10">
      <c r="A2217" s="30" t="s">
        <v>264</v>
      </c>
      <c r="B2217" s="63">
        <v>7.61</v>
      </c>
      <c r="C2217" s="219">
        <v>45266</v>
      </c>
      <c r="D2217" s="49">
        <v>45266.472916666666</v>
      </c>
      <c r="E2217" s="219">
        <v>45274</v>
      </c>
      <c r="F2217" s="273">
        <f t="shared" si="172"/>
        <v>0.73645833333284827</v>
      </c>
      <c r="G2217" s="273">
        <f t="shared" si="173"/>
        <v>7.5270833333343035</v>
      </c>
      <c r="H2217" s="273">
        <f t="shared" si="170"/>
        <v>8.2635416666671517</v>
      </c>
      <c r="I2217" s="77">
        <f t="shared" si="174"/>
        <v>7.0986661404835615E-7</v>
      </c>
      <c r="J2217" s="229">
        <f t="shared" si="171"/>
        <v>5.866012342964521E-6</v>
      </c>
    </row>
    <row r="2218" spans="1:10">
      <c r="A2218" s="30" t="s">
        <v>264</v>
      </c>
      <c r="B2218" s="63">
        <v>188.25</v>
      </c>
      <c r="C2218" s="219">
        <v>45267</v>
      </c>
      <c r="D2218" s="49">
        <v>45267.461111111108</v>
      </c>
      <c r="E2218" s="219">
        <v>45274</v>
      </c>
      <c r="F2218" s="273">
        <f t="shared" si="172"/>
        <v>0.73055555555401952</v>
      </c>
      <c r="G2218" s="273">
        <f t="shared" si="173"/>
        <v>6.538888888891961</v>
      </c>
      <c r="H2218" s="273">
        <f t="shared" si="170"/>
        <v>7.2694444444459805</v>
      </c>
      <c r="I2218" s="77">
        <f t="shared" si="174"/>
        <v>1.7560103823206706E-5</v>
      </c>
      <c r="J2218" s="229">
        <f t="shared" si="171"/>
        <v>1.2765219918150461E-4</v>
      </c>
    </row>
    <row r="2219" spans="1:10">
      <c r="A2219" s="30" t="s">
        <v>264</v>
      </c>
      <c r="B2219" s="63">
        <v>29.37</v>
      </c>
      <c r="C2219" s="219">
        <v>45267</v>
      </c>
      <c r="D2219" s="49">
        <v>45267.461111111108</v>
      </c>
      <c r="E2219" s="219">
        <v>45274</v>
      </c>
      <c r="F2219" s="273">
        <f t="shared" si="172"/>
        <v>0.73055555555401952</v>
      </c>
      <c r="G2219" s="273">
        <f t="shared" si="173"/>
        <v>6.538888888891961</v>
      </c>
      <c r="H2219" s="273">
        <f t="shared" si="170"/>
        <v>7.2694444444459805</v>
      </c>
      <c r="I2219" s="77">
        <f t="shared" si="174"/>
        <v>2.7396560387122494E-6</v>
      </c>
      <c r="J2219" s="229">
        <f t="shared" si="171"/>
        <v>1.9915777370309645E-5</v>
      </c>
    </row>
    <row r="2220" spans="1:10">
      <c r="A2220" s="30" t="s">
        <v>264</v>
      </c>
      <c r="B2220" s="63">
        <v>17755.419999999998</v>
      </c>
      <c r="C2220" s="219">
        <v>45268</v>
      </c>
      <c r="D2220" s="49">
        <v>45268.542361111111</v>
      </c>
      <c r="E2220" s="219">
        <v>45274</v>
      </c>
      <c r="F2220" s="273">
        <f t="shared" si="172"/>
        <v>0.77118055555547471</v>
      </c>
      <c r="G2220" s="273">
        <f t="shared" si="173"/>
        <v>5.4576388888890506</v>
      </c>
      <c r="H2220" s="273">
        <f t="shared" si="170"/>
        <v>6.2288194444445253</v>
      </c>
      <c r="I2220" s="77">
        <f t="shared" si="174"/>
        <v>1.6562391427603761E-3</v>
      </c>
      <c r="J2220" s="229">
        <f t="shared" si="171"/>
        <v>1.0316414577075963E-2</v>
      </c>
    </row>
    <row r="2221" spans="1:10">
      <c r="A2221" s="30" t="s">
        <v>264</v>
      </c>
      <c r="B2221" s="63">
        <v>7.49</v>
      </c>
      <c r="C2221" s="219">
        <v>45268</v>
      </c>
      <c r="D2221" s="49">
        <v>45268.849305555559</v>
      </c>
      <c r="E2221" s="219">
        <v>45274</v>
      </c>
      <c r="F2221" s="273">
        <f t="shared" si="172"/>
        <v>0.92465277777955635</v>
      </c>
      <c r="G2221" s="273">
        <f t="shared" si="173"/>
        <v>5.1506944444408873</v>
      </c>
      <c r="H2221" s="273">
        <f t="shared" si="170"/>
        <v>6.0753472222204437</v>
      </c>
      <c r="I2221" s="77">
        <f t="shared" si="174"/>
        <v>6.9867292236822439E-7</v>
      </c>
      <c r="J2221" s="229">
        <f t="shared" si="171"/>
        <v>4.2446805981504317E-6</v>
      </c>
    </row>
    <row r="2222" spans="1:10">
      <c r="A2222" s="30" t="s">
        <v>264</v>
      </c>
      <c r="B2222" s="63">
        <v>16.07</v>
      </c>
      <c r="C2222" s="219">
        <v>45243</v>
      </c>
      <c r="D2222" s="49">
        <v>45243.529166666667</v>
      </c>
      <c r="E2222" s="219">
        <v>45252</v>
      </c>
      <c r="F2222" s="273">
        <f t="shared" si="172"/>
        <v>0.76458333333357587</v>
      </c>
      <c r="G2222" s="273">
        <f t="shared" si="173"/>
        <v>8.4708333333328483</v>
      </c>
      <c r="H2222" s="273">
        <f t="shared" si="170"/>
        <v>9.2354166666664241</v>
      </c>
      <c r="I2222" s="77">
        <f t="shared" si="174"/>
        <v>1.4990218774976456E-6</v>
      </c>
      <c r="J2222" s="229">
        <f t="shared" si="171"/>
        <v>1.384409163113935E-5</v>
      </c>
    </row>
    <row r="2223" spans="1:10">
      <c r="A2223" s="30" t="s">
        <v>264</v>
      </c>
      <c r="B2223" s="63">
        <v>24962.17</v>
      </c>
      <c r="C2223" s="219">
        <v>45245</v>
      </c>
      <c r="D2223" s="49">
        <v>45245.905555555553</v>
      </c>
      <c r="E2223" s="219">
        <v>45252</v>
      </c>
      <c r="F2223" s="273">
        <f t="shared" si="172"/>
        <v>0.95277777777664596</v>
      </c>
      <c r="G2223" s="273">
        <f t="shared" si="173"/>
        <v>6.0944444444467081</v>
      </c>
      <c r="H2223" s="273">
        <f t="shared" si="170"/>
        <v>7.047222222223354</v>
      </c>
      <c r="I2223" s="77">
        <f t="shared" si="174"/>
        <v>2.3284902887252892E-3</v>
      </c>
      <c r="J2223" s="229">
        <f t="shared" si="171"/>
        <v>1.6409388506936132E-2</v>
      </c>
    </row>
    <row r="2224" spans="1:10">
      <c r="A2224" s="30" t="s">
        <v>264</v>
      </c>
      <c r="B2224" s="63">
        <v>187.73</v>
      </c>
      <c r="C2224" s="219">
        <v>45245</v>
      </c>
      <c r="D2224" s="49">
        <v>45245.905555555553</v>
      </c>
      <c r="E2224" s="219">
        <v>45252</v>
      </c>
      <c r="F2224" s="273">
        <f t="shared" si="172"/>
        <v>0.95277777777664596</v>
      </c>
      <c r="G2224" s="273">
        <f t="shared" si="173"/>
        <v>6.0944444444467081</v>
      </c>
      <c r="H2224" s="273">
        <f t="shared" si="170"/>
        <v>7.047222222223354</v>
      </c>
      <c r="I2224" s="77">
        <f t="shared" si="174"/>
        <v>1.7511597825926135E-5</v>
      </c>
      <c r="J2224" s="229">
        <f t="shared" si="171"/>
        <v>1.2340812134550483E-4</v>
      </c>
    </row>
    <row r="2225" spans="1:10">
      <c r="A2225" s="30" t="s">
        <v>264</v>
      </c>
      <c r="B2225" s="63">
        <v>454.48</v>
      </c>
      <c r="C2225" s="219">
        <v>45244</v>
      </c>
      <c r="D2225" s="49">
        <v>45244.554166666669</v>
      </c>
      <c r="E2225" s="219">
        <v>45252</v>
      </c>
      <c r="F2225" s="273">
        <f t="shared" si="172"/>
        <v>0.77708333333430346</v>
      </c>
      <c r="G2225" s="273">
        <f t="shared" si="173"/>
        <v>7.4458333333313931</v>
      </c>
      <c r="H2225" s="273">
        <f t="shared" ref="H2225:H2288" si="175">SUM(F2225:G2225)</f>
        <v>8.2229166666656965</v>
      </c>
      <c r="I2225" s="77">
        <f t="shared" si="174"/>
        <v>4.239424162321904E-5</v>
      </c>
      <c r="J2225" s="229">
        <f t="shared" ref="J2225:J2288" si="176">+H2225*I2225</f>
        <v>3.4860431601422046E-4</v>
      </c>
    </row>
    <row r="2226" spans="1:10">
      <c r="A2226" s="30" t="s">
        <v>264</v>
      </c>
      <c r="B2226" s="63">
        <v>16.079999999999998</v>
      </c>
      <c r="C2226" s="219">
        <v>45244</v>
      </c>
      <c r="D2226" s="49">
        <v>45244.29583333333</v>
      </c>
      <c r="E2226" s="219">
        <v>45252</v>
      </c>
      <c r="F2226" s="273">
        <f t="shared" ref="F2226:F2289" si="177">(D2226-C2226+1)/2</f>
        <v>0.64791666666496894</v>
      </c>
      <c r="G2226" s="273">
        <f t="shared" ref="G2226:G2289" si="178">E2226-D2226</f>
        <v>7.7041666666700621</v>
      </c>
      <c r="H2226" s="273">
        <f t="shared" si="175"/>
        <v>8.3520833333350311</v>
      </c>
      <c r="I2226" s="77">
        <f t="shared" si="174"/>
        <v>1.4999546851376563E-6</v>
      </c>
      <c r="J2226" s="229">
        <f t="shared" si="176"/>
        <v>1.2527746526496013E-5</v>
      </c>
    </row>
    <row r="2227" spans="1:10">
      <c r="A2227" s="30" t="s">
        <v>264</v>
      </c>
      <c r="B2227" s="63">
        <v>29.31</v>
      </c>
      <c r="C2227" s="219">
        <v>45244</v>
      </c>
      <c r="D2227" s="49">
        <v>45244.29583333333</v>
      </c>
      <c r="E2227" s="219">
        <v>45252</v>
      </c>
      <c r="F2227" s="273">
        <f t="shared" si="177"/>
        <v>0.64791666666496894</v>
      </c>
      <c r="G2227" s="273">
        <f t="shared" si="178"/>
        <v>7.7041666666700621</v>
      </c>
      <c r="H2227" s="273">
        <f t="shared" si="175"/>
        <v>8.3520833333350311</v>
      </c>
      <c r="I2227" s="77">
        <f t="shared" si="174"/>
        <v>2.7340591928721835E-6</v>
      </c>
      <c r="J2227" s="229">
        <f t="shared" si="176"/>
        <v>2.283509021713919E-5</v>
      </c>
    </row>
    <row r="2228" spans="1:10">
      <c r="A2228" s="30" t="s">
        <v>264</v>
      </c>
      <c r="B2228" s="63">
        <v>24228.39</v>
      </c>
      <c r="C2228" s="219">
        <v>45246</v>
      </c>
      <c r="D2228" s="49">
        <v>45246.499305555553</v>
      </c>
      <c r="E2228" s="219">
        <v>45252</v>
      </c>
      <c r="F2228" s="273">
        <f t="shared" si="177"/>
        <v>0.74965277777664596</v>
      </c>
      <c r="G2228" s="273">
        <f t="shared" si="178"/>
        <v>5.5006944444467081</v>
      </c>
      <c r="H2228" s="273">
        <f t="shared" si="175"/>
        <v>6.250347222223354</v>
      </c>
      <c r="I2228" s="77">
        <f t="shared" si="174"/>
        <v>2.2600427297165635E-3</v>
      </c>
      <c r="J2228" s="229">
        <f t="shared" si="176"/>
        <v>1.412605179779001E-2</v>
      </c>
    </row>
    <row r="2229" spans="1:10">
      <c r="A2229" s="30" t="s">
        <v>264</v>
      </c>
      <c r="B2229" s="63">
        <v>7.51</v>
      </c>
      <c r="C2229" s="219">
        <v>45246</v>
      </c>
      <c r="D2229" s="49">
        <v>45246.481944444444</v>
      </c>
      <c r="E2229" s="219">
        <v>45252</v>
      </c>
      <c r="F2229" s="273">
        <f t="shared" si="177"/>
        <v>0.74097222222189885</v>
      </c>
      <c r="G2229" s="273">
        <f t="shared" si="178"/>
        <v>5.5180555555562023</v>
      </c>
      <c r="H2229" s="273">
        <f t="shared" si="175"/>
        <v>6.2590277777781012</v>
      </c>
      <c r="I2229" s="77">
        <f t="shared" si="174"/>
        <v>7.0053853764824632E-7</v>
      </c>
      <c r="J2229" s="229">
        <f t="shared" si="176"/>
        <v>4.3846901665444235E-6</v>
      </c>
    </row>
    <row r="2230" spans="1:10">
      <c r="A2230" s="30" t="s">
        <v>264</v>
      </c>
      <c r="B2230" s="63">
        <v>454.17</v>
      </c>
      <c r="C2230" s="219">
        <v>45246</v>
      </c>
      <c r="D2230" s="49">
        <v>45246.481944444444</v>
      </c>
      <c r="E2230" s="219">
        <v>45252</v>
      </c>
      <c r="F2230" s="273">
        <f t="shared" si="177"/>
        <v>0.74097222222189885</v>
      </c>
      <c r="G2230" s="273">
        <f t="shared" si="178"/>
        <v>5.5180555555562023</v>
      </c>
      <c r="H2230" s="273">
        <f t="shared" si="175"/>
        <v>6.2590277777781012</v>
      </c>
      <c r="I2230" s="77">
        <f t="shared" si="174"/>
        <v>4.2365324586378702E-5</v>
      </c>
      <c r="J2230" s="229">
        <f t="shared" si="176"/>
        <v>2.6516574340072985E-4</v>
      </c>
    </row>
    <row r="2231" spans="1:10">
      <c r="A2231" s="30" t="s">
        <v>264</v>
      </c>
      <c r="B2231" s="63">
        <v>29.28</v>
      </c>
      <c r="C2231" s="219">
        <v>45246</v>
      </c>
      <c r="D2231" s="49">
        <v>45246.481944444444</v>
      </c>
      <c r="E2231" s="219">
        <v>45252</v>
      </c>
      <c r="F2231" s="273">
        <f t="shared" si="177"/>
        <v>0.74097222222189885</v>
      </c>
      <c r="G2231" s="273">
        <f t="shared" si="178"/>
        <v>5.5180555555562023</v>
      </c>
      <c r="H2231" s="273">
        <f t="shared" si="175"/>
        <v>6.2590277777781012</v>
      </c>
      <c r="I2231" s="77">
        <f t="shared" si="174"/>
        <v>2.7312607699521509E-6</v>
      </c>
      <c r="J2231" s="229">
        <f t="shared" si="176"/>
        <v>1.7095037027486117E-5</v>
      </c>
    </row>
    <row r="2232" spans="1:10">
      <c r="A2232" s="30" t="s">
        <v>264</v>
      </c>
      <c r="B2232" s="63">
        <v>21653.43</v>
      </c>
      <c r="C2232" s="219">
        <v>45247</v>
      </c>
      <c r="D2232" s="49">
        <v>45247.606944444444</v>
      </c>
      <c r="E2232" s="219">
        <v>45252</v>
      </c>
      <c r="F2232" s="273">
        <f t="shared" si="177"/>
        <v>0.80347222222189885</v>
      </c>
      <c r="G2232" s="273">
        <f t="shared" si="178"/>
        <v>4.3930555555562023</v>
      </c>
      <c r="H2232" s="273">
        <f t="shared" si="175"/>
        <v>5.1965277777781012</v>
      </c>
      <c r="I2232" s="77">
        <f t="shared" si="174"/>
        <v>2.0198484936442963E-3</v>
      </c>
      <c r="J2232" s="229">
        <f t="shared" si="176"/>
        <v>1.0496198804125841E-2</v>
      </c>
    </row>
    <row r="2233" spans="1:10">
      <c r="A2233" s="30" t="s">
        <v>264</v>
      </c>
      <c r="B2233" s="63">
        <v>16.059999999999999</v>
      </c>
      <c r="C2233" s="219">
        <v>45247</v>
      </c>
      <c r="D2233" s="49">
        <v>45247.606944444444</v>
      </c>
      <c r="E2233" s="219">
        <v>45252</v>
      </c>
      <c r="F2233" s="273">
        <f t="shared" si="177"/>
        <v>0.80347222222189885</v>
      </c>
      <c r="G2233" s="273">
        <f t="shared" si="178"/>
        <v>4.3930555555562023</v>
      </c>
      <c r="H2233" s="273">
        <f t="shared" si="175"/>
        <v>5.1965277777781012</v>
      </c>
      <c r="I2233" s="77">
        <f t="shared" si="174"/>
        <v>1.4980890698576344E-6</v>
      </c>
      <c r="J2233" s="229">
        <f t="shared" si="176"/>
        <v>7.7848614651009554E-6</v>
      </c>
    </row>
    <row r="2234" spans="1:10">
      <c r="A2234" s="30" t="s">
        <v>264</v>
      </c>
      <c r="B2234" s="63">
        <v>29.25</v>
      </c>
      <c r="C2234" s="219">
        <v>45250</v>
      </c>
      <c r="D2234" s="49">
        <v>45250.429861111108</v>
      </c>
      <c r="E2234" s="219">
        <v>45260</v>
      </c>
      <c r="F2234" s="273">
        <f t="shared" si="177"/>
        <v>0.71493055555401952</v>
      </c>
      <c r="G2234" s="273">
        <f t="shared" si="178"/>
        <v>9.570138888891961</v>
      </c>
      <c r="H2234" s="273">
        <f t="shared" si="175"/>
        <v>10.28506944444598</v>
      </c>
      <c r="I2234" s="77">
        <f t="shared" si="174"/>
        <v>2.7284623470321179E-6</v>
      </c>
      <c r="J2234" s="229">
        <f t="shared" si="176"/>
        <v>2.8062424715781401E-5</v>
      </c>
    </row>
    <row r="2235" spans="1:10">
      <c r="A2235" s="30" t="s">
        <v>264</v>
      </c>
      <c r="B2235" s="63">
        <v>7.47</v>
      </c>
      <c r="C2235" s="219">
        <v>45251</v>
      </c>
      <c r="D2235" s="49">
        <v>45251.607638888891</v>
      </c>
      <c r="E2235" s="219">
        <v>45260</v>
      </c>
      <c r="F2235" s="273">
        <f t="shared" si="177"/>
        <v>0.80381944444525288</v>
      </c>
      <c r="G2235" s="273">
        <f t="shared" si="178"/>
        <v>8.3923611111094942</v>
      </c>
      <c r="H2235" s="273">
        <f t="shared" si="175"/>
        <v>9.1961805555547471</v>
      </c>
      <c r="I2235" s="77">
        <f t="shared" si="174"/>
        <v>6.9680730708820236E-7</v>
      </c>
      <c r="J2235" s="229">
        <f t="shared" si="176"/>
        <v>6.407965808412992E-6</v>
      </c>
    </row>
    <row r="2236" spans="1:10">
      <c r="A2236" s="30" t="s">
        <v>264</v>
      </c>
      <c r="B2236" s="63">
        <v>29.12</v>
      </c>
      <c r="C2236" s="219">
        <v>45251</v>
      </c>
      <c r="D2236" s="49">
        <v>45251.607638888891</v>
      </c>
      <c r="E2236" s="219">
        <v>45260</v>
      </c>
      <c r="F2236" s="273">
        <f t="shared" si="177"/>
        <v>0.80381944444525288</v>
      </c>
      <c r="G2236" s="273">
        <f t="shared" si="178"/>
        <v>8.3923611111094942</v>
      </c>
      <c r="H2236" s="273">
        <f t="shared" si="175"/>
        <v>9.1961805555547471</v>
      </c>
      <c r="I2236" s="77">
        <f t="shared" si="174"/>
        <v>2.7163358477119751E-6</v>
      </c>
      <c r="J2236" s="229">
        <f t="shared" si="176"/>
        <v>2.4979914905085187E-5</v>
      </c>
    </row>
    <row r="2237" spans="1:10">
      <c r="A2237" s="30" t="s">
        <v>264</v>
      </c>
      <c r="B2237" s="63">
        <v>20813.86</v>
      </c>
      <c r="C2237" s="219">
        <v>45251</v>
      </c>
      <c r="D2237" s="49">
        <v>45251.706250000003</v>
      </c>
      <c r="E2237" s="219">
        <v>45260</v>
      </c>
      <c r="F2237" s="273">
        <f t="shared" si="177"/>
        <v>0.85312500000145519</v>
      </c>
      <c r="G2237" s="273">
        <f t="shared" si="178"/>
        <v>8.2937499999970896</v>
      </c>
      <c r="H2237" s="273">
        <f t="shared" si="175"/>
        <v>9.1468749999985448</v>
      </c>
      <c r="I2237" s="77">
        <f t="shared" si="174"/>
        <v>1.9415327626118946E-3</v>
      </c>
      <c r="J2237" s="229">
        <f t="shared" si="176"/>
        <v>1.7758957488012848E-2</v>
      </c>
    </row>
    <row r="2238" spans="1:10">
      <c r="A2238" s="30" t="s">
        <v>264</v>
      </c>
      <c r="B2238" s="63">
        <v>7.47</v>
      </c>
      <c r="C2238" s="219">
        <v>45251</v>
      </c>
      <c r="D2238" s="49">
        <v>45251.706250000003</v>
      </c>
      <c r="E2238" s="219">
        <v>45260</v>
      </c>
      <c r="F2238" s="273">
        <f t="shared" si="177"/>
        <v>0.85312500000145519</v>
      </c>
      <c r="G2238" s="273">
        <f t="shared" si="178"/>
        <v>8.2937499999970896</v>
      </c>
      <c r="H2238" s="273">
        <f t="shared" si="175"/>
        <v>9.1468749999985448</v>
      </c>
      <c r="I2238" s="77">
        <f t="shared" si="174"/>
        <v>6.9680730708820236E-7</v>
      </c>
      <c r="J2238" s="229">
        <f t="shared" si="176"/>
        <v>6.3736093370213873E-6</v>
      </c>
    </row>
    <row r="2239" spans="1:10">
      <c r="A2239" s="30" t="s">
        <v>264</v>
      </c>
      <c r="B2239" s="63">
        <v>21570.29</v>
      </c>
      <c r="C2239" s="219">
        <v>45252</v>
      </c>
      <c r="D2239" s="49">
        <v>45252.620138888888</v>
      </c>
      <c r="E2239" s="219">
        <v>45260</v>
      </c>
      <c r="F2239" s="273">
        <f t="shared" si="177"/>
        <v>0.81006944444379769</v>
      </c>
      <c r="G2239" s="273">
        <f t="shared" si="178"/>
        <v>7.3798611111124046</v>
      </c>
      <c r="H2239" s="273">
        <f t="shared" si="175"/>
        <v>8.1899305555562023</v>
      </c>
      <c r="I2239" s="77">
        <f t="shared" si="174"/>
        <v>2.012093130925245E-3</v>
      </c>
      <c r="J2239" s="229">
        <f t="shared" si="176"/>
        <v>1.647890301358941E-2</v>
      </c>
    </row>
    <row r="2240" spans="1:10">
      <c r="A2240" s="30" t="s">
        <v>264</v>
      </c>
      <c r="B2240" s="63">
        <v>7.48</v>
      </c>
      <c r="C2240" s="219">
        <v>45252</v>
      </c>
      <c r="D2240" s="49">
        <v>45252.620138888888</v>
      </c>
      <c r="E2240" s="219">
        <v>45260</v>
      </c>
      <c r="F2240" s="273">
        <f t="shared" si="177"/>
        <v>0.81006944444379769</v>
      </c>
      <c r="G2240" s="273">
        <f t="shared" si="178"/>
        <v>7.3798611111124046</v>
      </c>
      <c r="H2240" s="273">
        <f t="shared" si="175"/>
        <v>8.1899305555562023</v>
      </c>
      <c r="I2240" s="77">
        <f t="shared" si="174"/>
        <v>6.9774011472821343E-7</v>
      </c>
      <c r="J2240" s="229">
        <f t="shared" si="176"/>
        <v>5.7144430854498857E-6</v>
      </c>
    </row>
    <row r="2241" spans="1:10">
      <c r="A2241" s="30" t="s">
        <v>264</v>
      </c>
      <c r="B2241" s="63">
        <v>186.95</v>
      </c>
      <c r="C2241" s="219">
        <v>45252</v>
      </c>
      <c r="D2241" s="49">
        <v>45252.620138888888</v>
      </c>
      <c r="E2241" s="219">
        <v>45260</v>
      </c>
      <c r="F2241" s="273">
        <f t="shared" si="177"/>
        <v>0.81006944444379769</v>
      </c>
      <c r="G2241" s="273">
        <f t="shared" si="178"/>
        <v>7.3798611111124046</v>
      </c>
      <c r="H2241" s="273">
        <f t="shared" si="175"/>
        <v>8.1899305555562023</v>
      </c>
      <c r="I2241" s="77">
        <f t="shared" si="174"/>
        <v>1.7438838830005278E-5</v>
      </c>
      <c r="J2241" s="229">
        <f t="shared" si="176"/>
        <v>1.428228789872802E-4</v>
      </c>
    </row>
    <row r="2242" spans="1:10">
      <c r="A2242" s="30" t="s">
        <v>264</v>
      </c>
      <c r="B2242" s="63">
        <v>7.48</v>
      </c>
      <c r="C2242" s="219">
        <v>45254</v>
      </c>
      <c r="D2242" s="49">
        <v>45254.354166666664</v>
      </c>
      <c r="E2242" s="219">
        <v>45260</v>
      </c>
      <c r="F2242" s="273">
        <f t="shared" si="177"/>
        <v>0.67708333333212067</v>
      </c>
      <c r="G2242" s="273">
        <f t="shared" si="178"/>
        <v>5.6458333333357587</v>
      </c>
      <c r="H2242" s="273">
        <f t="shared" si="175"/>
        <v>6.3229166666678793</v>
      </c>
      <c r="I2242" s="77">
        <f t="shared" si="174"/>
        <v>6.9774011472821343E-7</v>
      </c>
      <c r="J2242" s="229">
        <f t="shared" si="176"/>
        <v>4.4117526004177794E-6</v>
      </c>
    </row>
    <row r="2243" spans="1:10">
      <c r="A2243" s="30" t="s">
        <v>264</v>
      </c>
      <c r="B2243" s="63">
        <v>7.48</v>
      </c>
      <c r="C2243" s="219">
        <v>45254</v>
      </c>
      <c r="D2243" s="49">
        <v>45254.476388888892</v>
      </c>
      <c r="E2243" s="219">
        <v>45260</v>
      </c>
      <c r="F2243" s="273">
        <f t="shared" si="177"/>
        <v>0.73819444444598048</v>
      </c>
      <c r="G2243" s="273">
        <f t="shared" si="178"/>
        <v>5.523611111108039</v>
      </c>
      <c r="H2243" s="273">
        <f t="shared" si="175"/>
        <v>6.2618055555540195</v>
      </c>
      <c r="I2243" s="77">
        <f t="shared" si="174"/>
        <v>6.9774011472821343E-7</v>
      </c>
      <c r="J2243" s="229">
        <f t="shared" si="176"/>
        <v>4.3691129267380256E-6</v>
      </c>
    </row>
    <row r="2244" spans="1:10">
      <c r="A2244" s="30" t="s">
        <v>264</v>
      </c>
      <c r="B2244" s="63">
        <v>7.51</v>
      </c>
      <c r="C2244" s="219">
        <v>45258</v>
      </c>
      <c r="D2244" s="49">
        <v>45258.530555555553</v>
      </c>
      <c r="E2244" s="219">
        <v>45267</v>
      </c>
      <c r="F2244" s="273">
        <f t="shared" si="177"/>
        <v>0.76527777777664596</v>
      </c>
      <c r="G2244" s="273">
        <f t="shared" si="178"/>
        <v>8.4694444444467081</v>
      </c>
      <c r="H2244" s="273">
        <f t="shared" si="175"/>
        <v>9.234722222223354</v>
      </c>
      <c r="I2244" s="77">
        <f t="shared" si="174"/>
        <v>7.0053853764824632E-7</v>
      </c>
      <c r="J2244" s="229">
        <f t="shared" si="176"/>
        <v>6.4692788011441122E-6</v>
      </c>
    </row>
    <row r="2245" spans="1:10">
      <c r="A2245" s="30" t="s">
        <v>264</v>
      </c>
      <c r="B2245" s="63">
        <v>454.05</v>
      </c>
      <c r="C2245" s="219">
        <v>45258</v>
      </c>
      <c r="D2245" s="49">
        <v>45258.530555555553</v>
      </c>
      <c r="E2245" s="219">
        <v>45267</v>
      </c>
      <c r="F2245" s="273">
        <f t="shared" si="177"/>
        <v>0.76527777777664596</v>
      </c>
      <c r="G2245" s="273">
        <f t="shared" si="178"/>
        <v>8.4694444444467081</v>
      </c>
      <c r="H2245" s="273">
        <f t="shared" si="175"/>
        <v>9.234722222223354</v>
      </c>
      <c r="I2245" s="77">
        <f t="shared" si="174"/>
        <v>4.2354130894698565E-5</v>
      </c>
      <c r="J2245" s="229">
        <f t="shared" si="176"/>
        <v>3.9112863377622955E-4</v>
      </c>
    </row>
    <row r="2246" spans="1:10">
      <c r="A2246" s="30" t="s">
        <v>264</v>
      </c>
      <c r="B2246" s="63">
        <v>29.27</v>
      </c>
      <c r="C2246" s="219">
        <v>45258</v>
      </c>
      <c r="D2246" s="49">
        <v>45258.509722222225</v>
      </c>
      <c r="E2246" s="219">
        <v>45267</v>
      </c>
      <c r="F2246" s="273">
        <f t="shared" si="177"/>
        <v>0.75486111111240461</v>
      </c>
      <c r="G2246" s="273">
        <f t="shared" si="178"/>
        <v>8.4902777777751908</v>
      </c>
      <c r="H2246" s="273">
        <f t="shared" si="175"/>
        <v>9.2451388888875954</v>
      </c>
      <c r="I2246" s="77">
        <f t="shared" si="174"/>
        <v>2.7303279623121396E-6</v>
      </c>
      <c r="J2246" s="229">
        <f t="shared" si="176"/>
        <v>2.5242261223789188E-5</v>
      </c>
    </row>
    <row r="2247" spans="1:10">
      <c r="A2247" s="30" t="s">
        <v>264</v>
      </c>
      <c r="B2247" s="63">
        <v>453.87</v>
      </c>
      <c r="C2247" s="219">
        <v>45259</v>
      </c>
      <c r="D2247" s="49">
        <v>45259.234027777777</v>
      </c>
      <c r="E2247" s="219">
        <v>45267</v>
      </c>
      <c r="F2247" s="273">
        <f t="shared" si="177"/>
        <v>0.61701388888832298</v>
      </c>
      <c r="G2247" s="273">
        <f t="shared" si="178"/>
        <v>7.765972222223354</v>
      </c>
      <c r="H2247" s="273">
        <f t="shared" si="175"/>
        <v>8.382986111111677</v>
      </c>
      <c r="I2247" s="77">
        <f t="shared" si="174"/>
        <v>4.2337340357178366E-5</v>
      </c>
      <c r="J2247" s="229">
        <f t="shared" si="176"/>
        <v>3.5491333619563415E-4</v>
      </c>
    </row>
    <row r="2248" spans="1:10">
      <c r="A2248" s="30" t="s">
        <v>264</v>
      </c>
      <c r="B2248" s="63">
        <v>187.55</v>
      </c>
      <c r="C2248" s="219">
        <v>45259</v>
      </c>
      <c r="D2248" s="49">
        <v>45259.234027777777</v>
      </c>
      <c r="E2248" s="219">
        <v>45267</v>
      </c>
      <c r="F2248" s="273">
        <f t="shared" si="177"/>
        <v>0.61701388888832298</v>
      </c>
      <c r="G2248" s="273">
        <f t="shared" si="178"/>
        <v>7.765972222223354</v>
      </c>
      <c r="H2248" s="273">
        <f t="shared" si="175"/>
        <v>8.382986111111677</v>
      </c>
      <c r="I2248" s="77">
        <f t="shared" si="174"/>
        <v>1.749480728840594E-5</v>
      </c>
      <c r="J2248" s="229">
        <f t="shared" si="176"/>
        <v>1.4665872651528232E-4</v>
      </c>
    </row>
    <row r="2249" spans="1:10">
      <c r="A2249" s="30" t="s">
        <v>264</v>
      </c>
      <c r="B2249" s="63">
        <v>453.63</v>
      </c>
      <c r="C2249" s="219">
        <v>45260</v>
      </c>
      <c r="D2249" s="49">
        <v>45260.630555555559</v>
      </c>
      <c r="E2249" s="219">
        <v>45267</v>
      </c>
      <c r="F2249" s="273">
        <f t="shared" si="177"/>
        <v>0.81527777777955635</v>
      </c>
      <c r="G2249" s="273">
        <f t="shared" si="178"/>
        <v>6.3694444444408873</v>
      </c>
      <c r="H2249" s="273">
        <f t="shared" si="175"/>
        <v>7.1847222222204437</v>
      </c>
      <c r="I2249" s="77">
        <f t="shared" si="174"/>
        <v>4.2314952973818105E-5</v>
      </c>
      <c r="J2249" s="229">
        <f t="shared" si="176"/>
        <v>3.0402118296320396E-4</v>
      </c>
    </row>
    <row r="2250" spans="1:10">
      <c r="A2250" s="30" t="s">
        <v>264</v>
      </c>
      <c r="B2250" s="63">
        <v>16.059999999999999</v>
      </c>
      <c r="C2250" s="219">
        <v>45260</v>
      </c>
      <c r="D2250" s="49">
        <v>45260.540277777778</v>
      </c>
      <c r="E2250" s="219">
        <v>45267</v>
      </c>
      <c r="F2250" s="273">
        <f t="shared" si="177"/>
        <v>0.77013888888905058</v>
      </c>
      <c r="G2250" s="273">
        <f t="shared" si="178"/>
        <v>6.4597222222218988</v>
      </c>
      <c r="H2250" s="273">
        <f t="shared" si="175"/>
        <v>7.2298611111109494</v>
      </c>
      <c r="I2250" s="77">
        <f t="shared" ref="I2250:I2313" si="179">+B2250/B$3693</f>
        <v>1.4980890698576344E-6</v>
      </c>
      <c r="J2250" s="229">
        <f t="shared" si="176"/>
        <v>1.0830975907144085E-5</v>
      </c>
    </row>
    <row r="2251" spans="1:10">
      <c r="A2251" s="30" t="s">
        <v>264</v>
      </c>
      <c r="B2251" s="63">
        <v>18872.63</v>
      </c>
      <c r="C2251" s="219">
        <v>45287</v>
      </c>
      <c r="D2251" s="49">
        <v>45287.561111111114</v>
      </c>
      <c r="E2251" s="219">
        <v>45296</v>
      </c>
      <c r="F2251" s="273">
        <f t="shared" si="177"/>
        <v>0.7805555555569299</v>
      </c>
      <c r="G2251" s="273">
        <f t="shared" si="178"/>
        <v>8.4388888888861402</v>
      </c>
      <c r="H2251" s="273">
        <f t="shared" si="175"/>
        <v>9.2194444444430701</v>
      </c>
      <c r="I2251" s="77">
        <f t="shared" si="179"/>
        <v>1.7604533451100431E-3</v>
      </c>
      <c r="J2251" s="229">
        <f t="shared" si="176"/>
        <v>1.6230401812276005E-2</v>
      </c>
    </row>
    <row r="2252" spans="1:10">
      <c r="A2252" s="30" t="s">
        <v>264</v>
      </c>
      <c r="B2252" s="63">
        <v>116.44</v>
      </c>
      <c r="C2252" s="219">
        <v>45280</v>
      </c>
      <c r="D2252" s="49">
        <v>45280.38958333333</v>
      </c>
      <c r="E2252" s="219">
        <v>45296</v>
      </c>
      <c r="F2252" s="273">
        <f t="shared" si="177"/>
        <v>0.69479166666496894</v>
      </c>
      <c r="G2252" s="273">
        <f t="shared" si="178"/>
        <v>15.610416666670062</v>
      </c>
      <c r="H2252" s="273">
        <f t="shared" si="175"/>
        <v>16.305208333335031</v>
      </c>
      <c r="I2252" s="77">
        <f t="shared" si="179"/>
        <v>1.0861612160287855E-5</v>
      </c>
      <c r="J2252" s="229">
        <f t="shared" si="176"/>
        <v>1.7710084910937864E-4</v>
      </c>
    </row>
    <row r="2253" spans="1:10">
      <c r="A2253" s="30" t="s">
        <v>264</v>
      </c>
      <c r="B2253" s="63">
        <v>187.53</v>
      </c>
      <c r="C2253" s="219">
        <v>45287</v>
      </c>
      <c r="D2253" s="49">
        <v>45287.523611111108</v>
      </c>
      <c r="E2253" s="219">
        <v>45296</v>
      </c>
      <c r="F2253" s="273">
        <f t="shared" si="177"/>
        <v>0.76180555555401952</v>
      </c>
      <c r="G2253" s="273">
        <f t="shared" si="178"/>
        <v>8.476388888891961</v>
      </c>
      <c r="H2253" s="273">
        <f t="shared" si="175"/>
        <v>9.2381944444459805</v>
      </c>
      <c r="I2253" s="77">
        <f t="shared" si="179"/>
        <v>1.7492941673125915E-5</v>
      </c>
      <c r="J2253" s="229">
        <f t="shared" si="176"/>
        <v>1.6160319658168939E-4</v>
      </c>
    </row>
    <row r="2254" spans="1:10">
      <c r="A2254" s="30" t="s">
        <v>264</v>
      </c>
      <c r="B2254" s="63">
        <v>7.51</v>
      </c>
      <c r="C2254" s="219">
        <v>45280</v>
      </c>
      <c r="D2254" s="49">
        <v>45280.673611111109</v>
      </c>
      <c r="E2254" s="219">
        <v>45296</v>
      </c>
      <c r="F2254" s="273">
        <f t="shared" si="177"/>
        <v>0.83680555555474712</v>
      </c>
      <c r="G2254" s="273">
        <f t="shared" si="178"/>
        <v>15.326388888890506</v>
      </c>
      <c r="H2254" s="273">
        <f t="shared" si="175"/>
        <v>16.163194444445253</v>
      </c>
      <c r="I2254" s="77">
        <f t="shared" si="179"/>
        <v>7.0053853764824632E-7</v>
      </c>
      <c r="J2254" s="229">
        <f t="shared" si="176"/>
        <v>1.1322940599835937E-5</v>
      </c>
    </row>
    <row r="2255" spans="1:10">
      <c r="A2255" s="30" t="s">
        <v>264</v>
      </c>
      <c r="B2255" s="63">
        <v>15.89</v>
      </c>
      <c r="C2255" s="219">
        <v>45203</v>
      </c>
      <c r="D2255" s="49">
        <v>45207.354861111111</v>
      </c>
      <c r="E2255" s="219">
        <v>45211</v>
      </c>
      <c r="F2255" s="273">
        <f t="shared" si="177"/>
        <v>2.6774305555554747</v>
      </c>
      <c r="G2255" s="273">
        <f t="shared" si="178"/>
        <v>3.6451388888890506</v>
      </c>
      <c r="H2255" s="273">
        <f t="shared" si="175"/>
        <v>6.3225694444445253</v>
      </c>
      <c r="I2255" s="77">
        <f t="shared" si="179"/>
        <v>1.4822313399774479E-6</v>
      </c>
      <c r="J2255" s="229">
        <f t="shared" si="176"/>
        <v>9.371510579739477E-6</v>
      </c>
    </row>
    <row r="2256" spans="1:10">
      <c r="A2256" s="30" t="s">
        <v>264</v>
      </c>
      <c r="B2256" s="63">
        <v>28.95</v>
      </c>
      <c r="C2256" s="219">
        <v>45203</v>
      </c>
      <c r="D2256" s="49">
        <v>45207.354861111111</v>
      </c>
      <c r="E2256" s="219">
        <v>45211</v>
      </c>
      <c r="F2256" s="273">
        <f t="shared" si="177"/>
        <v>2.6774305555554747</v>
      </c>
      <c r="G2256" s="273">
        <f t="shared" si="178"/>
        <v>3.6451388888890506</v>
      </c>
      <c r="H2256" s="273">
        <f t="shared" si="175"/>
        <v>6.3225694444445253</v>
      </c>
      <c r="I2256" s="77">
        <f t="shared" si="179"/>
        <v>2.7004781178317884E-6</v>
      </c>
      <c r="J2256" s="229">
        <f t="shared" si="176"/>
        <v>1.7073960433194327E-5</v>
      </c>
    </row>
    <row r="2257" spans="1:10">
      <c r="A2257" s="30" t="s">
        <v>264</v>
      </c>
      <c r="B2257" s="63">
        <v>16</v>
      </c>
      <c r="C2257" s="219">
        <v>45210</v>
      </c>
      <c r="D2257" s="49">
        <v>45210.662499999999</v>
      </c>
      <c r="E2257" s="219">
        <v>45222</v>
      </c>
      <c r="F2257" s="273">
        <f t="shared" si="177"/>
        <v>0.8312499999992724</v>
      </c>
      <c r="G2257" s="273">
        <f t="shared" si="178"/>
        <v>11.337500000001455</v>
      </c>
      <c r="H2257" s="273">
        <f t="shared" si="175"/>
        <v>12.168750000000728</v>
      </c>
      <c r="I2257" s="77">
        <f t="shared" si="179"/>
        <v>1.4924922240175686E-6</v>
      </c>
      <c r="J2257" s="229">
        <f t="shared" si="176"/>
        <v>1.8161764751014872E-5</v>
      </c>
    </row>
    <row r="2258" spans="1:10">
      <c r="A2258" s="30" t="s">
        <v>264</v>
      </c>
      <c r="B2258" s="63">
        <v>29.25</v>
      </c>
      <c r="C2258" s="219">
        <v>45217</v>
      </c>
      <c r="D2258" s="49">
        <v>45217.304861111108</v>
      </c>
      <c r="E2258" s="219">
        <v>45225</v>
      </c>
      <c r="F2258" s="273">
        <f t="shared" si="177"/>
        <v>0.65243055555401952</v>
      </c>
      <c r="G2258" s="273">
        <f t="shared" si="178"/>
        <v>7.695138888891961</v>
      </c>
      <c r="H2258" s="273">
        <f t="shared" si="175"/>
        <v>8.3475694444459805</v>
      </c>
      <c r="I2258" s="77">
        <f t="shared" si="179"/>
        <v>2.7284623470321179E-6</v>
      </c>
      <c r="J2258" s="229">
        <f t="shared" si="176"/>
        <v>2.2776028918406671E-5</v>
      </c>
    </row>
    <row r="2259" spans="1:10">
      <c r="A2259" s="30" t="s">
        <v>264</v>
      </c>
      <c r="B2259" s="63">
        <v>7.47</v>
      </c>
      <c r="C2259" s="219">
        <v>45218</v>
      </c>
      <c r="D2259" s="49">
        <v>45218.624305555553</v>
      </c>
      <c r="E2259" s="219">
        <v>45225</v>
      </c>
      <c r="F2259" s="273">
        <f t="shared" si="177"/>
        <v>0.81215277777664596</v>
      </c>
      <c r="G2259" s="273">
        <f t="shared" si="178"/>
        <v>6.3756944444467081</v>
      </c>
      <c r="H2259" s="273">
        <f t="shared" si="175"/>
        <v>7.187847222223354</v>
      </c>
      <c r="I2259" s="77">
        <f t="shared" si="179"/>
        <v>6.9680730708820236E-7</v>
      </c>
      <c r="J2259" s="229">
        <f t="shared" si="176"/>
        <v>5.0085444666788712E-6</v>
      </c>
    </row>
    <row r="2260" spans="1:10">
      <c r="A2260" s="30" t="s">
        <v>264</v>
      </c>
      <c r="B2260" s="63">
        <v>16.03</v>
      </c>
      <c r="C2260" s="219">
        <v>45224</v>
      </c>
      <c r="D2260" s="49">
        <v>45224.451388888891</v>
      </c>
      <c r="E2260" s="219">
        <v>45232</v>
      </c>
      <c r="F2260" s="273">
        <f t="shared" si="177"/>
        <v>0.72569444444525288</v>
      </c>
      <c r="G2260" s="273">
        <f t="shared" si="178"/>
        <v>7.5486111111094942</v>
      </c>
      <c r="H2260" s="273">
        <f t="shared" si="175"/>
        <v>8.2743055555547471</v>
      </c>
      <c r="I2260" s="77">
        <f t="shared" si="179"/>
        <v>1.4952906469376018E-6</v>
      </c>
      <c r="J2260" s="229">
        <f t="shared" si="176"/>
        <v>1.237249170712485E-5</v>
      </c>
    </row>
    <row r="2261" spans="1:10">
      <c r="A2261" s="30" t="s">
        <v>264</v>
      </c>
      <c r="B2261" s="63">
        <v>16.03</v>
      </c>
      <c r="C2261" s="219">
        <v>45224</v>
      </c>
      <c r="D2261" s="49">
        <v>45224.479166666664</v>
      </c>
      <c r="E2261" s="219">
        <v>45232</v>
      </c>
      <c r="F2261" s="273">
        <f t="shared" si="177"/>
        <v>0.73958333333212067</v>
      </c>
      <c r="G2261" s="273">
        <f t="shared" si="178"/>
        <v>7.5208333333357587</v>
      </c>
      <c r="H2261" s="273">
        <f t="shared" si="175"/>
        <v>8.2604166666678793</v>
      </c>
      <c r="I2261" s="77">
        <f t="shared" si="179"/>
        <v>1.4952906469376018E-6</v>
      </c>
      <c r="J2261" s="229">
        <f t="shared" si="176"/>
        <v>1.2351723781475962E-5</v>
      </c>
    </row>
    <row r="2262" spans="1:10">
      <c r="A2262" s="30" t="s">
        <v>264</v>
      </c>
      <c r="B2262" s="63">
        <v>7.41</v>
      </c>
      <c r="C2262" s="219">
        <v>45112</v>
      </c>
      <c r="D2262" s="49">
        <v>45112.342361111114</v>
      </c>
      <c r="E2262" s="219">
        <v>45120</v>
      </c>
      <c r="F2262" s="273">
        <f t="shared" si="177"/>
        <v>0.6711805555569299</v>
      </c>
      <c r="G2262" s="273">
        <f t="shared" si="178"/>
        <v>7.6576388888861402</v>
      </c>
      <c r="H2262" s="273">
        <f t="shared" si="175"/>
        <v>8.3288194444430701</v>
      </c>
      <c r="I2262" s="77">
        <f t="shared" si="179"/>
        <v>6.9121046124813649E-7</v>
      </c>
      <c r="J2262" s="229">
        <f t="shared" si="176"/>
        <v>5.7569671298459426E-6</v>
      </c>
    </row>
    <row r="2263" spans="1:10">
      <c r="A2263" s="30" t="s">
        <v>264</v>
      </c>
      <c r="B2263" s="63">
        <v>17063.490000000002</v>
      </c>
      <c r="C2263" s="219">
        <v>45119</v>
      </c>
      <c r="D2263" s="49">
        <v>45119.538194444445</v>
      </c>
      <c r="E2263" s="219">
        <v>45127</v>
      </c>
      <c r="F2263" s="273">
        <f t="shared" si="177"/>
        <v>0.76909722222262644</v>
      </c>
      <c r="G2263" s="273">
        <f t="shared" si="178"/>
        <v>7.4618055555547471</v>
      </c>
      <c r="H2263" s="273">
        <f t="shared" si="175"/>
        <v>8.2309027777773736</v>
      </c>
      <c r="I2263" s="77">
        <f t="shared" si="179"/>
        <v>1.5916953837250966E-3</v>
      </c>
      <c r="J2263" s="229">
        <f t="shared" si="176"/>
        <v>1.310108995527832E-2</v>
      </c>
    </row>
    <row r="2264" spans="1:10">
      <c r="A2264" s="30" t="s">
        <v>264</v>
      </c>
      <c r="B2264" s="63">
        <v>28.85</v>
      </c>
      <c r="C2264" s="219">
        <v>45119</v>
      </c>
      <c r="D2264" s="49">
        <v>45119.538194444445</v>
      </c>
      <c r="E2264" s="219">
        <v>45127</v>
      </c>
      <c r="F2264" s="273">
        <f t="shared" si="177"/>
        <v>0.76909722222262644</v>
      </c>
      <c r="G2264" s="273">
        <f t="shared" si="178"/>
        <v>7.4618055555547471</v>
      </c>
      <c r="H2264" s="273">
        <f t="shared" si="175"/>
        <v>8.2309027777773736</v>
      </c>
      <c r="I2264" s="77">
        <f t="shared" si="179"/>
        <v>2.6911500414316786E-6</v>
      </c>
      <c r="J2264" s="229">
        <f t="shared" si="176"/>
        <v>2.2150594351435696E-5</v>
      </c>
    </row>
    <row r="2265" spans="1:10">
      <c r="A2265" s="30" t="s">
        <v>264</v>
      </c>
      <c r="B2265" s="63">
        <v>448.18</v>
      </c>
      <c r="C2265" s="219">
        <v>45126</v>
      </c>
      <c r="D2265" s="49">
        <v>45126.499305555553</v>
      </c>
      <c r="E2265" s="219">
        <v>45134</v>
      </c>
      <c r="F2265" s="273">
        <f t="shared" si="177"/>
        <v>0.74965277777664596</v>
      </c>
      <c r="G2265" s="273">
        <f t="shared" si="178"/>
        <v>7.5006944444467081</v>
      </c>
      <c r="H2265" s="273">
        <f t="shared" si="175"/>
        <v>8.250347222223354</v>
      </c>
      <c r="I2265" s="77">
        <f t="shared" si="179"/>
        <v>4.1806572810012123E-5</v>
      </c>
      <c r="J2265" s="229">
        <f t="shared" si="176"/>
        <v>3.449187418537619E-4</v>
      </c>
    </row>
    <row r="2266" spans="1:10">
      <c r="A2266" s="30" t="s">
        <v>264</v>
      </c>
      <c r="B2266" s="63">
        <v>18465.18</v>
      </c>
      <c r="C2266" s="219">
        <v>45126</v>
      </c>
      <c r="D2266" s="49">
        <v>45126.499305555553</v>
      </c>
      <c r="E2266" s="219">
        <v>45134</v>
      </c>
      <c r="F2266" s="273">
        <f t="shared" si="177"/>
        <v>0.74965277777664596</v>
      </c>
      <c r="G2266" s="273">
        <f t="shared" si="178"/>
        <v>7.5006944444467081</v>
      </c>
      <c r="H2266" s="273">
        <f t="shared" si="175"/>
        <v>8.250347222223354</v>
      </c>
      <c r="I2266" s="77">
        <f t="shared" si="179"/>
        <v>1.7224460978177956E-3</v>
      </c>
      <c r="J2266" s="229">
        <f t="shared" si="176"/>
        <v>1.4210778378560506E-2</v>
      </c>
    </row>
    <row r="2267" spans="1:10">
      <c r="A2267" s="30" t="s">
        <v>264</v>
      </c>
      <c r="B2267" s="63">
        <v>15.89</v>
      </c>
      <c r="C2267" s="219">
        <v>45134</v>
      </c>
      <c r="D2267" s="49">
        <v>45134.394444444442</v>
      </c>
      <c r="E2267" s="219">
        <v>45142</v>
      </c>
      <c r="F2267" s="273">
        <f t="shared" si="177"/>
        <v>0.69722222222117125</v>
      </c>
      <c r="G2267" s="273">
        <f t="shared" si="178"/>
        <v>7.6055555555576575</v>
      </c>
      <c r="H2267" s="273">
        <f t="shared" si="175"/>
        <v>8.3027777777788287</v>
      </c>
      <c r="I2267" s="77">
        <f t="shared" si="179"/>
        <v>1.4822313399774479E-6</v>
      </c>
      <c r="J2267" s="229">
        <f t="shared" si="176"/>
        <v>1.230663743109209E-5</v>
      </c>
    </row>
    <row r="2268" spans="1:10">
      <c r="A2268" s="30" t="s">
        <v>264</v>
      </c>
      <c r="B2268" s="63">
        <v>15.92</v>
      </c>
      <c r="C2268" s="219">
        <v>45062</v>
      </c>
      <c r="D2268" s="49">
        <v>45062.253472222219</v>
      </c>
      <c r="E2268" s="219">
        <v>45071</v>
      </c>
      <c r="F2268" s="273">
        <f t="shared" si="177"/>
        <v>0.62673611110949423</v>
      </c>
      <c r="G2268" s="273">
        <f t="shared" si="178"/>
        <v>8.7465277777810115</v>
      </c>
      <c r="H2268" s="273">
        <f t="shared" si="175"/>
        <v>9.3732638888905058</v>
      </c>
      <c r="I2268" s="77">
        <f t="shared" si="179"/>
        <v>1.4850297628974809E-6</v>
      </c>
      <c r="J2268" s="229">
        <f t="shared" si="176"/>
        <v>1.3919575850494588E-5</v>
      </c>
    </row>
    <row r="2269" spans="1:10">
      <c r="A2269" s="30" t="s">
        <v>264</v>
      </c>
      <c r="B2269" s="63">
        <v>20080.79</v>
      </c>
      <c r="C2269" s="219">
        <v>45063</v>
      </c>
      <c r="D2269" s="49">
        <v>45063.259722222225</v>
      </c>
      <c r="E2269" s="219">
        <v>45071</v>
      </c>
      <c r="F2269" s="273">
        <f t="shared" si="177"/>
        <v>0.62986111111240461</v>
      </c>
      <c r="G2269" s="273">
        <f t="shared" si="178"/>
        <v>7.7402777777751908</v>
      </c>
      <c r="H2269" s="273">
        <f t="shared" si="175"/>
        <v>8.3701388888875954</v>
      </c>
      <c r="I2269" s="77">
        <f t="shared" si="179"/>
        <v>1.8731514329456097E-3</v>
      </c>
      <c r="J2269" s="229">
        <f t="shared" si="176"/>
        <v>1.5678537653673573E-2</v>
      </c>
    </row>
    <row r="2270" spans="1:10">
      <c r="A2270" s="30" t="s">
        <v>264</v>
      </c>
      <c r="B2270" s="63">
        <v>449.58</v>
      </c>
      <c r="C2270" s="219">
        <v>45063</v>
      </c>
      <c r="D2270" s="49">
        <v>45063.259722222225</v>
      </c>
      <c r="E2270" s="219">
        <v>45071</v>
      </c>
      <c r="F2270" s="273">
        <f t="shared" si="177"/>
        <v>0.62986111111240461</v>
      </c>
      <c r="G2270" s="273">
        <f t="shared" si="178"/>
        <v>7.7402777777751908</v>
      </c>
      <c r="H2270" s="273">
        <f t="shared" si="175"/>
        <v>8.3701388888875954</v>
      </c>
      <c r="I2270" s="77">
        <f t="shared" si="179"/>
        <v>4.1937165879613656E-5</v>
      </c>
      <c r="J2270" s="229">
        <f t="shared" si="176"/>
        <v>3.5101990301868424E-4</v>
      </c>
    </row>
    <row r="2271" spans="1:10">
      <c r="A2271" s="30" t="s">
        <v>264</v>
      </c>
      <c r="B2271" s="63">
        <v>20323.36</v>
      </c>
      <c r="C2271" s="219">
        <v>45064</v>
      </c>
      <c r="D2271" s="49">
        <v>45064.477777777778</v>
      </c>
      <c r="E2271" s="219">
        <v>45071</v>
      </c>
      <c r="F2271" s="273">
        <f t="shared" si="177"/>
        <v>0.73888888888905058</v>
      </c>
      <c r="G2271" s="273">
        <f t="shared" si="178"/>
        <v>6.5222222222218988</v>
      </c>
      <c r="H2271" s="273">
        <f t="shared" si="175"/>
        <v>7.2611111111109494</v>
      </c>
      <c r="I2271" s="77">
        <f t="shared" si="179"/>
        <v>1.8957785478693559E-3</v>
      </c>
      <c r="J2271" s="229">
        <f t="shared" si="176"/>
        <v>1.376545867813996E-2</v>
      </c>
    </row>
    <row r="2272" spans="1:10">
      <c r="A2272" s="30" t="s">
        <v>264</v>
      </c>
      <c r="B2272" s="63">
        <v>28.97</v>
      </c>
      <c r="C2272" s="219">
        <v>45065</v>
      </c>
      <c r="D2272" s="49">
        <v>45065.384027777778</v>
      </c>
      <c r="E2272" s="219">
        <v>45078</v>
      </c>
      <c r="F2272" s="273">
        <f t="shared" si="177"/>
        <v>0.69201388888905058</v>
      </c>
      <c r="G2272" s="273">
        <f t="shared" si="178"/>
        <v>12.615972222221899</v>
      </c>
      <c r="H2272" s="273">
        <f t="shared" si="175"/>
        <v>13.307986111110949</v>
      </c>
      <c r="I2272" s="77">
        <f t="shared" si="179"/>
        <v>2.7023437331118101E-6</v>
      </c>
      <c r="J2272" s="229">
        <f t="shared" si="176"/>
        <v>3.5962752867699687E-5</v>
      </c>
    </row>
    <row r="2273" spans="1:10">
      <c r="A2273" s="30" t="s">
        <v>264</v>
      </c>
      <c r="B2273" s="63">
        <v>28.97</v>
      </c>
      <c r="C2273" s="219">
        <v>45062</v>
      </c>
      <c r="D2273" s="49">
        <v>45062.379861111112</v>
      </c>
      <c r="E2273" s="219">
        <v>45078</v>
      </c>
      <c r="F2273" s="273">
        <f t="shared" si="177"/>
        <v>0.68993055555620231</v>
      </c>
      <c r="G2273" s="273">
        <f t="shared" si="178"/>
        <v>15.620138888887595</v>
      </c>
      <c r="H2273" s="273">
        <f t="shared" si="175"/>
        <v>16.310069444443798</v>
      </c>
      <c r="I2273" s="77">
        <f t="shared" si="179"/>
        <v>2.7023437331118101E-6</v>
      </c>
      <c r="J2273" s="229">
        <f t="shared" si="176"/>
        <v>4.4075413949811123E-5</v>
      </c>
    </row>
    <row r="2274" spans="1:10">
      <c r="A2274" s="30" t="s">
        <v>264</v>
      </c>
      <c r="B2274" s="63">
        <v>449.09</v>
      </c>
      <c r="C2274" s="219">
        <v>45070</v>
      </c>
      <c r="D2274" s="49">
        <v>45070.387499999997</v>
      </c>
      <c r="E2274" s="219">
        <v>45078</v>
      </c>
      <c r="F2274" s="273">
        <f t="shared" si="177"/>
        <v>0.69374999999854481</v>
      </c>
      <c r="G2274" s="273">
        <f t="shared" si="178"/>
        <v>7.6125000000029104</v>
      </c>
      <c r="H2274" s="273">
        <f t="shared" si="175"/>
        <v>8.3062500000014552</v>
      </c>
      <c r="I2274" s="77">
        <f t="shared" si="179"/>
        <v>4.1891458305253119E-5</v>
      </c>
      <c r="J2274" s="229">
        <f t="shared" si="176"/>
        <v>3.4796092554806969E-4</v>
      </c>
    </row>
    <row r="2275" spans="1:10">
      <c r="A2275" s="30" t="s">
        <v>264</v>
      </c>
      <c r="B2275" s="63">
        <v>15.89</v>
      </c>
      <c r="C2275" s="219">
        <v>45070</v>
      </c>
      <c r="D2275" s="49">
        <v>45070.387499999997</v>
      </c>
      <c r="E2275" s="219">
        <v>45078</v>
      </c>
      <c r="F2275" s="273">
        <f t="shared" si="177"/>
        <v>0.69374999999854481</v>
      </c>
      <c r="G2275" s="273">
        <f t="shared" si="178"/>
        <v>7.6125000000029104</v>
      </c>
      <c r="H2275" s="273">
        <f t="shared" si="175"/>
        <v>8.3062500000014552</v>
      </c>
      <c r="I2275" s="77">
        <f t="shared" si="179"/>
        <v>1.4822313399774479E-6</v>
      </c>
      <c r="J2275" s="229">
        <f t="shared" si="176"/>
        <v>1.2311784067689834E-5</v>
      </c>
    </row>
    <row r="2276" spans="1:10">
      <c r="A2276" s="30" t="s">
        <v>264</v>
      </c>
      <c r="B2276" s="63">
        <v>18541.09</v>
      </c>
      <c r="C2276" s="219">
        <v>45089</v>
      </c>
      <c r="D2276" s="49">
        <v>45089.372916666667</v>
      </c>
      <c r="E2276" s="219">
        <v>45099</v>
      </c>
      <c r="F2276" s="273">
        <f t="shared" si="177"/>
        <v>0.68645833333357587</v>
      </c>
      <c r="G2276" s="273">
        <f t="shared" si="178"/>
        <v>9.6270833333328483</v>
      </c>
      <c r="H2276" s="273">
        <f t="shared" si="175"/>
        <v>10.313541666666424</v>
      </c>
      <c r="I2276" s="77">
        <f t="shared" si="179"/>
        <v>1.729527040613119E-3</v>
      </c>
      <c r="J2276" s="229">
        <f t="shared" si="176"/>
        <v>1.7837549196989676E-2</v>
      </c>
    </row>
    <row r="2277" spans="1:10">
      <c r="A2277" s="30" t="s">
        <v>264</v>
      </c>
      <c r="B2277" s="63">
        <v>15.9</v>
      </c>
      <c r="C2277" s="219">
        <v>45089</v>
      </c>
      <c r="D2277" s="49">
        <v>45089.372916666667</v>
      </c>
      <c r="E2277" s="219">
        <v>45099</v>
      </c>
      <c r="F2277" s="273">
        <f t="shared" si="177"/>
        <v>0.68645833333357587</v>
      </c>
      <c r="G2277" s="273">
        <f t="shared" si="178"/>
        <v>9.6270833333328483</v>
      </c>
      <c r="H2277" s="273">
        <f t="shared" si="175"/>
        <v>10.313541666666424</v>
      </c>
      <c r="I2277" s="77">
        <f t="shared" si="179"/>
        <v>1.483164147617459E-6</v>
      </c>
      <c r="J2277" s="229">
        <f t="shared" si="176"/>
        <v>1.5296675234958453E-5</v>
      </c>
    </row>
    <row r="2278" spans="1:10">
      <c r="A2278" s="30" t="s">
        <v>264</v>
      </c>
      <c r="B2278" s="63">
        <v>18533.599999999999</v>
      </c>
      <c r="C2278" s="219">
        <v>45089</v>
      </c>
      <c r="D2278" s="49">
        <v>45089.373611111114</v>
      </c>
      <c r="E2278" s="219">
        <v>45099</v>
      </c>
      <c r="F2278" s="273">
        <f t="shared" si="177"/>
        <v>0.6868055555569299</v>
      </c>
      <c r="G2278" s="273">
        <f t="shared" si="178"/>
        <v>9.6263888888861402</v>
      </c>
      <c r="H2278" s="273">
        <f t="shared" si="175"/>
        <v>10.31319444444307</v>
      </c>
      <c r="I2278" s="77">
        <f t="shared" si="179"/>
        <v>1.7288283676907506E-3</v>
      </c>
      <c r="J2278" s="229">
        <f t="shared" si="176"/>
        <v>1.7829743117063829E-2</v>
      </c>
    </row>
    <row r="2279" spans="1:10">
      <c r="A2279" s="30" t="s">
        <v>264</v>
      </c>
      <c r="B2279" s="63">
        <v>7.43</v>
      </c>
      <c r="C2279" s="219">
        <v>45089</v>
      </c>
      <c r="D2279" s="49">
        <v>45089.373611111114</v>
      </c>
      <c r="E2279" s="219">
        <v>45099</v>
      </c>
      <c r="F2279" s="273">
        <f t="shared" si="177"/>
        <v>0.6868055555569299</v>
      </c>
      <c r="G2279" s="273">
        <f t="shared" si="178"/>
        <v>9.6263888888861402</v>
      </c>
      <c r="H2279" s="273">
        <f t="shared" si="175"/>
        <v>10.31319444444307</v>
      </c>
      <c r="I2279" s="77">
        <f t="shared" si="179"/>
        <v>6.9307607652815841E-7</v>
      </c>
      <c r="J2279" s="229">
        <f t="shared" si="176"/>
        <v>7.1478283420266037E-6</v>
      </c>
    </row>
    <row r="2280" spans="1:10">
      <c r="A2280" s="30" t="s">
        <v>264</v>
      </c>
      <c r="B2280" s="63">
        <v>7.42</v>
      </c>
      <c r="C2280" s="219">
        <v>45091</v>
      </c>
      <c r="D2280" s="49">
        <v>45091.284722222219</v>
      </c>
      <c r="E2280" s="219">
        <v>45099</v>
      </c>
      <c r="F2280" s="273">
        <f t="shared" si="177"/>
        <v>0.64236111110949423</v>
      </c>
      <c r="G2280" s="273">
        <f t="shared" si="178"/>
        <v>7.7152777777810115</v>
      </c>
      <c r="H2280" s="273">
        <f t="shared" si="175"/>
        <v>8.3576388888905058</v>
      </c>
      <c r="I2280" s="77">
        <f t="shared" si="179"/>
        <v>6.9214326888814745E-7</v>
      </c>
      <c r="J2280" s="229">
        <f t="shared" si="176"/>
        <v>5.7846835007433796E-6</v>
      </c>
    </row>
    <row r="2281" spans="1:10">
      <c r="A2281" s="30" t="s">
        <v>264</v>
      </c>
      <c r="B2281" s="63">
        <v>15.87</v>
      </c>
      <c r="C2281" s="219">
        <v>45091</v>
      </c>
      <c r="D2281" s="49">
        <v>45091.284722222219</v>
      </c>
      <c r="E2281" s="219">
        <v>45099</v>
      </c>
      <c r="F2281" s="273">
        <f t="shared" si="177"/>
        <v>0.64236111110949423</v>
      </c>
      <c r="G2281" s="273">
        <f t="shared" si="178"/>
        <v>7.7152777777810115</v>
      </c>
      <c r="H2281" s="273">
        <f t="shared" si="175"/>
        <v>8.3576388888905058</v>
      </c>
      <c r="I2281" s="77">
        <f t="shared" si="179"/>
        <v>1.4803657246974258E-6</v>
      </c>
      <c r="J2281" s="229">
        <f t="shared" si="176"/>
        <v>1.2372362150511781E-5</v>
      </c>
    </row>
    <row r="2282" spans="1:10">
      <c r="A2282" s="30" t="s">
        <v>264</v>
      </c>
      <c r="B2282" s="63">
        <v>7.48</v>
      </c>
      <c r="C2282" s="219">
        <v>45091</v>
      </c>
      <c r="D2282" s="49">
        <v>45091.288194444445</v>
      </c>
      <c r="E2282" s="219">
        <v>45099</v>
      </c>
      <c r="F2282" s="273">
        <f t="shared" si="177"/>
        <v>0.64409722222262644</v>
      </c>
      <c r="G2282" s="273">
        <f t="shared" si="178"/>
        <v>7.7118055555547471</v>
      </c>
      <c r="H2282" s="273">
        <f t="shared" si="175"/>
        <v>8.3559027777773736</v>
      </c>
      <c r="I2282" s="77">
        <f t="shared" si="179"/>
        <v>6.9774011472821343E-7</v>
      </c>
      <c r="J2282" s="229">
        <f t="shared" si="176"/>
        <v>5.830248562824182E-6</v>
      </c>
    </row>
    <row r="2283" spans="1:10">
      <c r="A2283" s="30" t="s">
        <v>264</v>
      </c>
      <c r="B2283" s="63">
        <v>16</v>
      </c>
      <c r="C2283" s="219">
        <v>45091</v>
      </c>
      <c r="D2283" s="49">
        <v>45091.288194444445</v>
      </c>
      <c r="E2283" s="219">
        <v>45099</v>
      </c>
      <c r="F2283" s="273">
        <f t="shared" si="177"/>
        <v>0.64409722222262644</v>
      </c>
      <c r="G2283" s="273">
        <f t="shared" si="178"/>
        <v>7.7118055555547471</v>
      </c>
      <c r="H2283" s="273">
        <f t="shared" si="175"/>
        <v>8.3559027777773736</v>
      </c>
      <c r="I2283" s="77">
        <f t="shared" si="179"/>
        <v>1.4924922240175686E-6</v>
      </c>
      <c r="J2283" s="229">
        <f t="shared" si="176"/>
        <v>1.2471119920479532E-5</v>
      </c>
    </row>
    <row r="2284" spans="1:10">
      <c r="A2284" s="30" t="s">
        <v>264</v>
      </c>
      <c r="B2284" s="63">
        <v>29.33</v>
      </c>
      <c r="C2284" s="219">
        <v>45092</v>
      </c>
      <c r="D2284" s="49">
        <v>45092.290277777778</v>
      </c>
      <c r="E2284" s="219">
        <v>45099</v>
      </c>
      <c r="F2284" s="273">
        <f t="shared" si="177"/>
        <v>0.64513888888905058</v>
      </c>
      <c r="G2284" s="273">
        <f t="shared" si="178"/>
        <v>6.7097222222218988</v>
      </c>
      <c r="H2284" s="273">
        <f t="shared" si="175"/>
        <v>7.3548611111109494</v>
      </c>
      <c r="I2284" s="77">
        <f t="shared" si="179"/>
        <v>2.7359248081522056E-6</v>
      </c>
      <c r="J2284" s="229">
        <f t="shared" si="176"/>
        <v>2.0122346974402343E-5</v>
      </c>
    </row>
    <row r="2285" spans="1:10">
      <c r="A2285" s="30" t="s">
        <v>264</v>
      </c>
      <c r="B2285" s="63">
        <v>15.89</v>
      </c>
      <c r="C2285" s="219">
        <v>45092</v>
      </c>
      <c r="D2285" s="49">
        <v>45092.290972222225</v>
      </c>
      <c r="E2285" s="219">
        <v>45099</v>
      </c>
      <c r="F2285" s="273">
        <f t="shared" si="177"/>
        <v>0.64548611111240461</v>
      </c>
      <c r="G2285" s="273">
        <f t="shared" si="178"/>
        <v>6.7090277777751908</v>
      </c>
      <c r="H2285" s="273">
        <f t="shared" si="175"/>
        <v>7.3545138888875954</v>
      </c>
      <c r="I2285" s="77">
        <f t="shared" si="179"/>
        <v>1.4822313399774479E-6</v>
      </c>
      <c r="J2285" s="229">
        <f t="shared" si="176"/>
        <v>1.0901090976408611E-5</v>
      </c>
    </row>
    <row r="2286" spans="1:10">
      <c r="A2286" s="30" t="s">
        <v>264</v>
      </c>
      <c r="B2286" s="63">
        <v>7.42</v>
      </c>
      <c r="C2286" s="219">
        <v>45093</v>
      </c>
      <c r="D2286" s="49">
        <v>45093.299305555556</v>
      </c>
      <c r="E2286" s="219">
        <v>45099</v>
      </c>
      <c r="F2286" s="273">
        <f t="shared" si="177"/>
        <v>0.64965277777810115</v>
      </c>
      <c r="G2286" s="273">
        <f t="shared" si="178"/>
        <v>5.7006944444437977</v>
      </c>
      <c r="H2286" s="273">
        <f t="shared" si="175"/>
        <v>6.3503472222218988</v>
      </c>
      <c r="I2286" s="77">
        <f t="shared" si="179"/>
        <v>6.9214326888814745E-7</v>
      </c>
      <c r="J2286" s="229">
        <f t="shared" si="176"/>
        <v>4.3953500849634323E-6</v>
      </c>
    </row>
    <row r="2287" spans="1:10">
      <c r="A2287" s="30" t="s">
        <v>264</v>
      </c>
      <c r="B2287" s="63">
        <v>18944.09</v>
      </c>
      <c r="C2287" s="219">
        <v>45093</v>
      </c>
      <c r="D2287" s="49">
        <v>45093.300694444442</v>
      </c>
      <c r="E2287" s="219">
        <v>45099</v>
      </c>
      <c r="F2287" s="273">
        <f t="shared" si="177"/>
        <v>0.65034722222117125</v>
      </c>
      <c r="G2287" s="273">
        <f t="shared" si="178"/>
        <v>5.6993055555576575</v>
      </c>
      <c r="H2287" s="273">
        <f t="shared" si="175"/>
        <v>6.3496527777788287</v>
      </c>
      <c r="I2287" s="77">
        <f t="shared" si="179"/>
        <v>1.7671191885055614E-3</v>
      </c>
      <c r="J2287" s="229">
        <f t="shared" si="176"/>
        <v>1.1220593263960608E-2</v>
      </c>
    </row>
    <row r="2288" spans="1:10">
      <c r="A2288" s="30" t="s">
        <v>264</v>
      </c>
      <c r="B2288" s="63">
        <v>15.87</v>
      </c>
      <c r="C2288" s="219">
        <v>45093</v>
      </c>
      <c r="D2288" s="49">
        <v>45093.300694444442</v>
      </c>
      <c r="E2288" s="219">
        <v>45099</v>
      </c>
      <c r="F2288" s="273">
        <f t="shared" si="177"/>
        <v>0.65034722222117125</v>
      </c>
      <c r="G2288" s="273">
        <f t="shared" si="178"/>
        <v>5.6993055555576575</v>
      </c>
      <c r="H2288" s="273">
        <f t="shared" si="175"/>
        <v>6.3496527777788287</v>
      </c>
      <c r="I2288" s="77">
        <f t="shared" si="179"/>
        <v>1.4803657246974258E-6</v>
      </c>
      <c r="J2288" s="229">
        <f t="shared" si="176"/>
        <v>9.3998083359535783E-6</v>
      </c>
    </row>
    <row r="2289" spans="1:10">
      <c r="A2289" s="30" t="s">
        <v>264</v>
      </c>
      <c r="B2289" s="63">
        <v>29.02</v>
      </c>
      <c r="C2289" s="219">
        <v>45098</v>
      </c>
      <c r="D2289" s="49">
        <v>45098.357638888891</v>
      </c>
      <c r="E2289" s="219">
        <v>45106</v>
      </c>
      <c r="F2289" s="273">
        <f t="shared" si="177"/>
        <v>0.67881944444525288</v>
      </c>
      <c r="G2289" s="273">
        <f t="shared" si="178"/>
        <v>7.6423611111094942</v>
      </c>
      <c r="H2289" s="273">
        <f t="shared" ref="H2289:H2350" si="180">SUM(F2289:G2289)</f>
        <v>8.3211805555547471</v>
      </c>
      <c r="I2289" s="77">
        <f t="shared" si="179"/>
        <v>2.7070077713118653E-6</v>
      </c>
      <c r="J2289" s="229">
        <f t="shared" ref="J2289:J2350" si="181">+H2289*I2289</f>
        <v>2.2525500430375885E-5</v>
      </c>
    </row>
    <row r="2290" spans="1:10">
      <c r="A2290" s="30" t="s">
        <v>264</v>
      </c>
      <c r="B2290" s="63">
        <v>7.43</v>
      </c>
      <c r="C2290" s="219">
        <v>45079</v>
      </c>
      <c r="D2290" s="49">
        <v>45079.332638888889</v>
      </c>
      <c r="E2290" s="219">
        <v>45085</v>
      </c>
      <c r="F2290" s="273">
        <f t="shared" ref="F2290:F2351" si="182">(D2290-C2290+1)/2</f>
        <v>0.66631944444452529</v>
      </c>
      <c r="G2290" s="273">
        <f t="shared" ref="G2290:G2351" si="183">E2290-D2290</f>
        <v>5.6673611111109494</v>
      </c>
      <c r="H2290" s="273">
        <f t="shared" si="180"/>
        <v>6.3336805555554747</v>
      </c>
      <c r="I2290" s="77">
        <f t="shared" si="179"/>
        <v>6.9307607652815841E-7</v>
      </c>
      <c r="J2290" s="229">
        <f t="shared" si="181"/>
        <v>4.3897224694270755E-6</v>
      </c>
    </row>
    <row r="2291" spans="1:10">
      <c r="A2291" s="30" t="s">
        <v>264</v>
      </c>
      <c r="B2291" s="63">
        <v>115.12</v>
      </c>
      <c r="C2291" s="219">
        <v>45079</v>
      </c>
      <c r="D2291" s="49">
        <v>45079.332638888889</v>
      </c>
      <c r="E2291" s="219">
        <v>45085</v>
      </c>
      <c r="F2291" s="273">
        <f t="shared" si="182"/>
        <v>0.66631944444452529</v>
      </c>
      <c r="G2291" s="273">
        <f t="shared" si="183"/>
        <v>5.6673611111109494</v>
      </c>
      <c r="H2291" s="273">
        <f t="shared" si="180"/>
        <v>6.3336805555554747</v>
      </c>
      <c r="I2291" s="77">
        <f t="shared" si="179"/>
        <v>1.0738481551806407E-5</v>
      </c>
      <c r="J2291" s="229">
        <f t="shared" si="181"/>
        <v>6.8014111800867422E-5</v>
      </c>
    </row>
    <row r="2292" spans="1:10">
      <c r="A2292" s="30" t="s">
        <v>264</v>
      </c>
      <c r="B2292" s="63">
        <v>115.12</v>
      </c>
      <c r="C2292" s="219">
        <v>45079</v>
      </c>
      <c r="D2292" s="49">
        <v>45079.356249999997</v>
      </c>
      <c r="E2292" s="219">
        <v>45085</v>
      </c>
      <c r="F2292" s="273">
        <f t="shared" si="182"/>
        <v>0.67812499999854481</v>
      </c>
      <c r="G2292" s="273">
        <f t="shared" si="183"/>
        <v>5.6437500000029104</v>
      </c>
      <c r="H2292" s="273">
        <f t="shared" si="180"/>
        <v>6.3218750000014552</v>
      </c>
      <c r="I2292" s="77">
        <f t="shared" si="179"/>
        <v>1.0738481551806407E-5</v>
      </c>
      <c r="J2292" s="229">
        <f t="shared" si="181"/>
        <v>6.788733806034176E-5</v>
      </c>
    </row>
    <row r="2293" spans="1:10">
      <c r="A2293" s="30" t="s">
        <v>264</v>
      </c>
      <c r="B2293" s="63">
        <v>18678.53</v>
      </c>
      <c r="C2293" s="219">
        <v>45085</v>
      </c>
      <c r="D2293" s="49">
        <v>45085.347916666666</v>
      </c>
      <c r="E2293" s="219">
        <v>45092</v>
      </c>
      <c r="F2293" s="273">
        <f t="shared" si="182"/>
        <v>0.67395833333284827</v>
      </c>
      <c r="G2293" s="273">
        <f t="shared" si="183"/>
        <v>6.6520833333343035</v>
      </c>
      <c r="H2293" s="273">
        <f t="shared" si="180"/>
        <v>7.3260416666671517</v>
      </c>
      <c r="I2293" s="77">
        <f t="shared" si="179"/>
        <v>1.7423475488174296E-3</v>
      </c>
      <c r="J2293" s="229">
        <f t="shared" si="181"/>
        <v>1.2764510740451868E-2</v>
      </c>
    </row>
    <row r="2294" spans="1:10">
      <c r="A2294" s="30" t="s">
        <v>264</v>
      </c>
      <c r="B2294" s="63">
        <v>448.61</v>
      </c>
      <c r="C2294" s="219">
        <v>45084</v>
      </c>
      <c r="D2294" s="49">
        <v>45085.359027777777</v>
      </c>
      <c r="E2294" s="219">
        <v>45092</v>
      </c>
      <c r="F2294" s="273">
        <f t="shared" si="182"/>
        <v>1.179513888888323</v>
      </c>
      <c r="G2294" s="273">
        <f t="shared" si="183"/>
        <v>6.640972222223354</v>
      </c>
      <c r="H2294" s="273">
        <f t="shared" si="180"/>
        <v>7.820486111111677</v>
      </c>
      <c r="I2294" s="77">
        <f t="shared" si="179"/>
        <v>4.1846683538532591E-5</v>
      </c>
      <c r="J2294" s="229">
        <f t="shared" si="181"/>
        <v>3.2726140740917977E-4</v>
      </c>
    </row>
    <row r="2295" spans="1:10">
      <c r="A2295" s="30" t="s">
        <v>264</v>
      </c>
      <c r="B2295" s="63">
        <v>28.89</v>
      </c>
      <c r="C2295" s="219">
        <v>45085</v>
      </c>
      <c r="D2295" s="49">
        <v>45085.347916666666</v>
      </c>
      <c r="E2295" s="219">
        <v>45092</v>
      </c>
      <c r="F2295" s="273">
        <f t="shared" si="182"/>
        <v>0.67395833333284827</v>
      </c>
      <c r="G2295" s="273">
        <f t="shared" si="183"/>
        <v>6.6520833333343035</v>
      </c>
      <c r="H2295" s="273">
        <f t="shared" si="180"/>
        <v>7.3260416666671517</v>
      </c>
      <c r="I2295" s="77">
        <f t="shared" si="179"/>
        <v>2.6948812719917224E-6</v>
      </c>
      <c r="J2295" s="229">
        <f t="shared" si="181"/>
        <v>1.9742812485332331E-5</v>
      </c>
    </row>
    <row r="2296" spans="1:10">
      <c r="A2296" s="30" t="s">
        <v>264</v>
      </c>
      <c r="B2296" s="63">
        <v>18706.27</v>
      </c>
      <c r="C2296" s="219">
        <v>45084</v>
      </c>
      <c r="D2296" s="49">
        <v>45085.356944444444</v>
      </c>
      <c r="E2296" s="219">
        <v>45092</v>
      </c>
      <c r="F2296" s="273">
        <f t="shared" si="182"/>
        <v>1.1784722222218988</v>
      </c>
      <c r="G2296" s="273">
        <f t="shared" si="183"/>
        <v>6.6430555555562023</v>
      </c>
      <c r="H2296" s="273">
        <f t="shared" si="180"/>
        <v>7.8215277777781012</v>
      </c>
      <c r="I2296" s="77">
        <f t="shared" si="179"/>
        <v>1.7449351572108203E-3</v>
      </c>
      <c r="J2296" s="229">
        <f t="shared" si="181"/>
        <v>1.3648058802546029E-2</v>
      </c>
    </row>
    <row r="2297" spans="1:10">
      <c r="A2297" s="30" t="s">
        <v>264</v>
      </c>
      <c r="B2297" s="63">
        <v>28.96</v>
      </c>
      <c r="C2297" s="219">
        <v>45083</v>
      </c>
      <c r="D2297" s="49">
        <v>45083.328472222223</v>
      </c>
      <c r="E2297" s="219">
        <v>45092</v>
      </c>
      <c r="F2297" s="273">
        <f t="shared" si="182"/>
        <v>0.66423611111167702</v>
      </c>
      <c r="G2297" s="273">
        <f t="shared" si="183"/>
        <v>8.671527777776646</v>
      </c>
      <c r="H2297" s="273">
        <f t="shared" si="180"/>
        <v>9.335763888888323</v>
      </c>
      <c r="I2297" s="77">
        <f t="shared" si="179"/>
        <v>2.7014109254717993E-6</v>
      </c>
      <c r="J2297" s="229">
        <f t="shared" si="181"/>
        <v>2.5219734567068007E-5</v>
      </c>
    </row>
    <row r="2298" spans="1:10">
      <c r="A2298" s="30" t="s">
        <v>264</v>
      </c>
      <c r="B2298" s="63">
        <v>396.6</v>
      </c>
      <c r="C2298" s="219">
        <v>44928</v>
      </c>
      <c r="D2298" s="49">
        <v>44928.301388888889</v>
      </c>
      <c r="E2298" s="219">
        <v>44938</v>
      </c>
      <c r="F2298" s="273">
        <f t="shared" si="182"/>
        <v>0.65069444444452529</v>
      </c>
      <c r="G2298" s="273">
        <f t="shared" si="183"/>
        <v>9.6986111111109494</v>
      </c>
      <c r="H2298" s="273">
        <f t="shared" si="180"/>
        <v>10.349305555555475</v>
      </c>
      <c r="I2298" s="77">
        <f t="shared" si="179"/>
        <v>3.6995151002835487E-5</v>
      </c>
      <c r="J2298" s="229">
        <f t="shared" si="181"/>
        <v>3.8287412180225899E-4</v>
      </c>
    </row>
    <row r="2299" spans="1:10">
      <c r="A2299" s="30" t="s">
        <v>264</v>
      </c>
      <c r="B2299" s="63">
        <v>17.190000000000001</v>
      </c>
      <c r="C2299" s="219">
        <v>44929</v>
      </c>
      <c r="D2299" s="49">
        <v>44929.287499999999</v>
      </c>
      <c r="E2299" s="219">
        <v>44938</v>
      </c>
      <c r="F2299" s="273">
        <f t="shared" si="182"/>
        <v>0.6437499999992724</v>
      </c>
      <c r="G2299" s="273">
        <f t="shared" si="183"/>
        <v>8.7125000000014552</v>
      </c>
      <c r="H2299" s="273">
        <f t="shared" si="180"/>
        <v>9.3562500000007276</v>
      </c>
      <c r="I2299" s="77">
        <f t="shared" si="179"/>
        <v>1.6034963331788755E-6</v>
      </c>
      <c r="J2299" s="229">
        <f t="shared" si="181"/>
        <v>1.5002712567306021E-5</v>
      </c>
    </row>
    <row r="2300" spans="1:10">
      <c r="A2300" s="30" t="s">
        <v>264</v>
      </c>
      <c r="B2300" s="63">
        <v>23396.66</v>
      </c>
      <c r="C2300" s="219">
        <v>44929</v>
      </c>
      <c r="D2300" s="49">
        <v>44929.289583333331</v>
      </c>
      <c r="E2300" s="219">
        <v>44938</v>
      </c>
      <c r="F2300" s="273">
        <f t="shared" si="182"/>
        <v>0.64479166666569654</v>
      </c>
      <c r="G2300" s="273">
        <f t="shared" si="183"/>
        <v>8.7104166666686069</v>
      </c>
      <c r="H2300" s="273">
        <f t="shared" si="180"/>
        <v>9.3552083333343035</v>
      </c>
      <c r="I2300" s="77">
        <f t="shared" si="179"/>
        <v>2.1824583198739307E-3</v>
      </c>
      <c r="J2300" s="229">
        <f t="shared" si="181"/>
        <v>2.0417352261239381E-2</v>
      </c>
    </row>
    <row r="2301" spans="1:10">
      <c r="A2301" s="30" t="s">
        <v>264</v>
      </c>
      <c r="B2301" s="63">
        <v>7.53</v>
      </c>
      <c r="C2301" s="219">
        <v>44930</v>
      </c>
      <c r="D2301" s="49">
        <v>44930.290972222225</v>
      </c>
      <c r="E2301" s="219">
        <v>44938</v>
      </c>
      <c r="F2301" s="273">
        <f t="shared" si="182"/>
        <v>0.64548611111240461</v>
      </c>
      <c r="G2301" s="273">
        <f t="shared" si="183"/>
        <v>7.7090277777751908</v>
      </c>
      <c r="H2301" s="273">
        <f t="shared" si="180"/>
        <v>8.3545138888875954</v>
      </c>
      <c r="I2301" s="77">
        <f t="shared" si="179"/>
        <v>7.0240415292826824E-7</v>
      </c>
      <c r="J2301" s="229">
        <f t="shared" si="181"/>
        <v>5.8682452512515433E-6</v>
      </c>
    </row>
    <row r="2302" spans="1:10">
      <c r="A2302" s="30" t="s">
        <v>264</v>
      </c>
      <c r="B2302" s="63">
        <v>16.12</v>
      </c>
      <c r="C2302" s="219">
        <v>44930</v>
      </c>
      <c r="D2302" s="49">
        <v>44930.290972222225</v>
      </c>
      <c r="E2302" s="219">
        <v>44938</v>
      </c>
      <c r="F2302" s="273">
        <f t="shared" si="182"/>
        <v>0.64548611111240461</v>
      </c>
      <c r="G2302" s="273">
        <f t="shared" si="183"/>
        <v>7.7090277777751908</v>
      </c>
      <c r="H2302" s="273">
        <f t="shared" si="180"/>
        <v>8.3545138888875954</v>
      </c>
      <c r="I2302" s="77">
        <f t="shared" si="179"/>
        <v>1.5036859156977006E-6</v>
      </c>
      <c r="J2302" s="229">
        <f t="shared" si="181"/>
        <v>1.2562564867221101E-5</v>
      </c>
    </row>
    <row r="2303" spans="1:10">
      <c r="A2303" s="30" t="s">
        <v>264</v>
      </c>
      <c r="B2303" s="63">
        <v>16.079999999999998</v>
      </c>
      <c r="C2303" s="219">
        <v>44930</v>
      </c>
      <c r="D2303" s="49">
        <v>44930.291666666664</v>
      </c>
      <c r="E2303" s="219">
        <v>44938</v>
      </c>
      <c r="F2303" s="273">
        <f t="shared" si="182"/>
        <v>0.64583333333212067</v>
      </c>
      <c r="G2303" s="273">
        <f t="shared" si="183"/>
        <v>7.7083333333357587</v>
      </c>
      <c r="H2303" s="273">
        <f t="shared" si="180"/>
        <v>8.3541666666678793</v>
      </c>
      <c r="I2303" s="77">
        <f t="shared" si="179"/>
        <v>1.4999546851376563E-6</v>
      </c>
      <c r="J2303" s="229">
        <f t="shared" si="181"/>
        <v>1.2530871432089322E-5</v>
      </c>
    </row>
    <row r="2304" spans="1:10">
      <c r="A2304" s="30" t="s">
        <v>264</v>
      </c>
      <c r="B2304" s="63">
        <v>190.18</v>
      </c>
      <c r="C2304" s="219">
        <v>44931</v>
      </c>
      <c r="D2304" s="49">
        <v>44931.507638888892</v>
      </c>
      <c r="E2304" s="219">
        <v>44938</v>
      </c>
      <c r="F2304" s="273">
        <f t="shared" si="182"/>
        <v>0.75381944444598048</v>
      </c>
      <c r="G2304" s="273">
        <f t="shared" si="183"/>
        <v>6.492361111108039</v>
      </c>
      <c r="H2304" s="273">
        <f t="shared" si="180"/>
        <v>7.2461805555540195</v>
      </c>
      <c r="I2304" s="77">
        <f t="shared" si="179"/>
        <v>1.7740135697728827E-5</v>
      </c>
      <c r="J2304" s="229">
        <f t="shared" si="181"/>
        <v>1.2854822634577237E-4</v>
      </c>
    </row>
    <row r="2305" spans="1:10">
      <c r="A2305" s="30" t="s">
        <v>264</v>
      </c>
      <c r="B2305" s="63">
        <v>29.67</v>
      </c>
      <c r="C2305" s="219">
        <v>44931</v>
      </c>
      <c r="D2305" s="49">
        <v>44931.507638888892</v>
      </c>
      <c r="E2305" s="219">
        <v>44938</v>
      </c>
      <c r="F2305" s="273">
        <f t="shared" si="182"/>
        <v>0.75381944444598048</v>
      </c>
      <c r="G2305" s="273">
        <f t="shared" si="183"/>
        <v>6.492361111108039</v>
      </c>
      <c r="H2305" s="273">
        <f t="shared" si="180"/>
        <v>7.2461805555540195</v>
      </c>
      <c r="I2305" s="77">
        <f t="shared" si="179"/>
        <v>2.7676402679125789E-6</v>
      </c>
      <c r="J2305" s="229">
        <f t="shared" si="181"/>
        <v>2.0054821094116447E-5</v>
      </c>
    </row>
    <row r="2306" spans="1:10">
      <c r="A2306" s="30" t="s">
        <v>264</v>
      </c>
      <c r="B2306" s="63">
        <v>16.14</v>
      </c>
      <c r="C2306" s="219">
        <v>44931</v>
      </c>
      <c r="D2306" s="49">
        <v>44931.509027777778</v>
      </c>
      <c r="E2306" s="219">
        <v>44938</v>
      </c>
      <c r="F2306" s="273">
        <f t="shared" si="182"/>
        <v>0.75451388888905058</v>
      </c>
      <c r="G2306" s="273">
        <f t="shared" si="183"/>
        <v>6.4909722222218988</v>
      </c>
      <c r="H2306" s="273">
        <f t="shared" si="180"/>
        <v>7.2454861111109494</v>
      </c>
      <c r="I2306" s="77">
        <f t="shared" si="179"/>
        <v>1.5055515309777225E-6</v>
      </c>
      <c r="J2306" s="229">
        <f t="shared" si="181"/>
        <v>1.0908452707260914E-5</v>
      </c>
    </row>
    <row r="2307" spans="1:10">
      <c r="A2307" s="30" t="s">
        <v>264</v>
      </c>
      <c r="B2307" s="63">
        <v>316.60000000000002</v>
      </c>
      <c r="C2307" s="219">
        <v>44928</v>
      </c>
      <c r="D2307" s="49">
        <v>44928.54791666667</v>
      </c>
      <c r="E2307" s="219">
        <v>44938</v>
      </c>
      <c r="F2307" s="273">
        <f t="shared" si="182"/>
        <v>0.77395833333503106</v>
      </c>
      <c r="G2307" s="273">
        <f t="shared" si="183"/>
        <v>9.4520833333299379</v>
      </c>
      <c r="H2307" s="273">
        <f t="shared" si="180"/>
        <v>10.226041666664969</v>
      </c>
      <c r="I2307" s="77">
        <f t="shared" si="179"/>
        <v>2.9532689882747643E-5</v>
      </c>
      <c r="J2307" s="229">
        <f t="shared" si="181"/>
        <v>3.0200251726967235E-4</v>
      </c>
    </row>
    <row r="2308" spans="1:10">
      <c r="A2308" s="30" t="s">
        <v>264</v>
      </c>
      <c r="B2308" s="63">
        <v>23030.06</v>
      </c>
      <c r="C2308" s="219">
        <v>44929</v>
      </c>
      <c r="D2308" s="49">
        <v>44929.550694444442</v>
      </c>
      <c r="E2308" s="219">
        <v>44938</v>
      </c>
      <c r="F2308" s="273">
        <f t="shared" si="182"/>
        <v>0.77534722222117125</v>
      </c>
      <c r="G2308" s="273">
        <f t="shared" si="183"/>
        <v>8.4493055555576575</v>
      </c>
      <c r="H2308" s="273">
        <f t="shared" si="180"/>
        <v>9.2246527777788287</v>
      </c>
      <c r="I2308" s="77">
        <f t="shared" si="179"/>
        <v>2.1482615917911281E-3</v>
      </c>
      <c r="J2308" s="229">
        <f t="shared" si="181"/>
        <v>1.9816967260111597E-2</v>
      </c>
    </row>
    <row r="2309" spans="1:10">
      <c r="A2309" s="30" t="s">
        <v>264</v>
      </c>
      <c r="B2309" s="63">
        <v>16.13</v>
      </c>
      <c r="C2309" s="219">
        <v>44929</v>
      </c>
      <c r="D2309" s="49">
        <v>44929.551388888889</v>
      </c>
      <c r="E2309" s="219">
        <v>44938</v>
      </c>
      <c r="F2309" s="273">
        <f t="shared" si="182"/>
        <v>0.77569444444452529</v>
      </c>
      <c r="G2309" s="273">
        <f t="shared" si="183"/>
        <v>8.4486111111109494</v>
      </c>
      <c r="H2309" s="273">
        <f t="shared" si="180"/>
        <v>9.2243055555554747</v>
      </c>
      <c r="I2309" s="77">
        <f t="shared" si="179"/>
        <v>1.5046187233377114E-6</v>
      </c>
      <c r="J2309" s="229">
        <f t="shared" si="181"/>
        <v>1.3879062848676837E-5</v>
      </c>
    </row>
    <row r="2310" spans="1:10">
      <c r="A2310" s="30" t="s">
        <v>264</v>
      </c>
      <c r="B2310" s="63">
        <v>29.44</v>
      </c>
      <c r="C2310" s="219">
        <v>44930</v>
      </c>
      <c r="D2310" s="49">
        <v>44930.57916666667</v>
      </c>
      <c r="E2310" s="219">
        <v>44938</v>
      </c>
      <c r="F2310" s="273">
        <f t="shared" si="182"/>
        <v>0.78958333333503106</v>
      </c>
      <c r="G2310" s="273">
        <f t="shared" si="183"/>
        <v>7.4208333333299379</v>
      </c>
      <c r="H2310" s="273">
        <f t="shared" si="180"/>
        <v>8.2104166666649689</v>
      </c>
      <c r="I2310" s="77">
        <f t="shared" si="179"/>
        <v>2.7461856921923263E-6</v>
      </c>
      <c r="J2310" s="229">
        <f t="shared" si="181"/>
        <v>2.2547328776932751E-5</v>
      </c>
    </row>
    <row r="2311" spans="1:10">
      <c r="A2311" s="30" t="s">
        <v>264</v>
      </c>
      <c r="B2311" s="63">
        <v>16.16</v>
      </c>
      <c r="C2311" s="219">
        <v>44930</v>
      </c>
      <c r="D2311" s="49">
        <v>44930.579861111109</v>
      </c>
      <c r="E2311" s="219">
        <v>44938</v>
      </c>
      <c r="F2311" s="273">
        <f t="shared" si="182"/>
        <v>0.78993055555474712</v>
      </c>
      <c r="G2311" s="273">
        <f t="shared" si="183"/>
        <v>7.4201388888905058</v>
      </c>
      <c r="H2311" s="273">
        <f t="shared" si="180"/>
        <v>8.2100694444452529</v>
      </c>
      <c r="I2311" s="77">
        <f t="shared" si="179"/>
        <v>1.5074171462577444E-6</v>
      </c>
      <c r="J2311" s="229">
        <f t="shared" si="181"/>
        <v>1.2375999452523568E-5</v>
      </c>
    </row>
    <row r="2312" spans="1:10">
      <c r="A2312" s="30" t="s">
        <v>264</v>
      </c>
      <c r="B2312" s="63">
        <v>29.49</v>
      </c>
      <c r="C2312" s="219">
        <v>44931</v>
      </c>
      <c r="D2312" s="49">
        <v>44931.592361111114</v>
      </c>
      <c r="E2312" s="219">
        <v>44938</v>
      </c>
      <c r="F2312" s="273">
        <f t="shared" si="182"/>
        <v>0.7961805555569299</v>
      </c>
      <c r="G2312" s="273">
        <f t="shared" si="183"/>
        <v>6.4076388888861402</v>
      </c>
      <c r="H2312" s="273">
        <f t="shared" si="180"/>
        <v>7.2038194444430701</v>
      </c>
      <c r="I2312" s="77">
        <f t="shared" si="179"/>
        <v>2.750849730392381E-6</v>
      </c>
      <c r="J2312" s="229">
        <f t="shared" si="181"/>
        <v>1.981662477654161E-5</v>
      </c>
    </row>
    <row r="2313" spans="1:10">
      <c r="A2313" s="30" t="s">
        <v>264</v>
      </c>
      <c r="B2313" s="63">
        <v>317.60000000000002</v>
      </c>
      <c r="C2313" s="219">
        <v>44931</v>
      </c>
      <c r="D2313" s="49">
        <v>44931.594444444447</v>
      </c>
      <c r="E2313" s="219">
        <v>44938</v>
      </c>
      <c r="F2313" s="273">
        <f t="shared" si="182"/>
        <v>0.79722222222335404</v>
      </c>
      <c r="G2313" s="273">
        <f t="shared" si="183"/>
        <v>6.4055555555532919</v>
      </c>
      <c r="H2313" s="273">
        <f t="shared" si="180"/>
        <v>7.202777777776646</v>
      </c>
      <c r="I2313" s="77">
        <f t="shared" si="179"/>
        <v>2.9625970646748739E-5</v>
      </c>
      <c r="J2313" s="229">
        <f t="shared" si="181"/>
        <v>2.1338928301946501E-4</v>
      </c>
    </row>
    <row r="2314" spans="1:10">
      <c r="A2314" s="30" t="s">
        <v>264</v>
      </c>
      <c r="B2314" s="63">
        <v>23149.23</v>
      </c>
      <c r="C2314" s="219">
        <v>44928</v>
      </c>
      <c r="D2314" s="49">
        <v>44928.590277777781</v>
      </c>
      <c r="E2314" s="219">
        <v>44938</v>
      </c>
      <c r="F2314" s="273">
        <f t="shared" si="182"/>
        <v>0.79513888889050577</v>
      </c>
      <c r="G2314" s="273">
        <f t="shared" si="183"/>
        <v>9.4097222222189885</v>
      </c>
      <c r="H2314" s="273">
        <f t="shared" si="180"/>
        <v>10.204861111109494</v>
      </c>
      <c r="I2314" s="77">
        <f t="shared" ref="I2314:I2377" si="184">+B2314/B$3693</f>
        <v>2.1593778604371387E-3</v>
      </c>
      <c r="J2314" s="229">
        <f t="shared" si="181"/>
        <v>2.203615115216578E-2</v>
      </c>
    </row>
    <row r="2315" spans="1:10">
      <c r="A2315" s="30" t="s">
        <v>264</v>
      </c>
      <c r="B2315" s="63">
        <v>119.17</v>
      </c>
      <c r="C2315" s="219">
        <v>44928</v>
      </c>
      <c r="D2315" s="49">
        <v>44928.590277777781</v>
      </c>
      <c r="E2315" s="219">
        <v>44938</v>
      </c>
      <c r="F2315" s="273">
        <f t="shared" si="182"/>
        <v>0.79513888889050577</v>
      </c>
      <c r="G2315" s="273">
        <f t="shared" si="183"/>
        <v>9.4097222222189885</v>
      </c>
      <c r="H2315" s="273">
        <f t="shared" si="180"/>
        <v>10.204861111109494</v>
      </c>
      <c r="I2315" s="77">
        <f t="shared" si="184"/>
        <v>1.1116268646010854E-5</v>
      </c>
      <c r="J2315" s="229">
        <f t="shared" si="181"/>
        <v>1.1343997760632197E-4</v>
      </c>
    </row>
    <row r="2316" spans="1:10">
      <c r="A2316" s="30" t="s">
        <v>264</v>
      </c>
      <c r="B2316" s="63">
        <v>29.55</v>
      </c>
      <c r="C2316" s="219">
        <v>44928</v>
      </c>
      <c r="D2316" s="49">
        <v>44928.590277777781</v>
      </c>
      <c r="E2316" s="219">
        <v>44938</v>
      </c>
      <c r="F2316" s="273">
        <f t="shared" si="182"/>
        <v>0.79513888889050577</v>
      </c>
      <c r="G2316" s="273">
        <f t="shared" si="183"/>
        <v>9.4097222222189885</v>
      </c>
      <c r="H2316" s="273">
        <f t="shared" si="180"/>
        <v>10.204861111109494</v>
      </c>
      <c r="I2316" s="77">
        <f t="shared" si="184"/>
        <v>2.7564465762324474E-6</v>
      </c>
      <c r="J2316" s="229">
        <f t="shared" si="181"/>
        <v>2.8129154470645413E-5</v>
      </c>
    </row>
    <row r="2317" spans="1:10">
      <c r="A2317" s="30" t="s">
        <v>264</v>
      </c>
      <c r="B2317" s="63">
        <v>316.08999999999997</v>
      </c>
      <c r="C2317" s="219">
        <v>44929</v>
      </c>
      <c r="D2317" s="49">
        <v>44929.552777777775</v>
      </c>
      <c r="E2317" s="219">
        <v>44938</v>
      </c>
      <c r="F2317" s="273">
        <f t="shared" si="182"/>
        <v>0.77638888888759539</v>
      </c>
      <c r="G2317" s="273">
        <f t="shared" si="183"/>
        <v>8.4472222222248092</v>
      </c>
      <c r="H2317" s="273">
        <f t="shared" si="180"/>
        <v>9.2236111111124046</v>
      </c>
      <c r="I2317" s="77">
        <f t="shared" si="184"/>
        <v>2.9485116693107078E-5</v>
      </c>
      <c r="J2317" s="229">
        <f t="shared" si="181"/>
        <v>2.7195924994298829E-4</v>
      </c>
    </row>
    <row r="2318" spans="1:10">
      <c r="A2318" s="30" t="s">
        <v>264</v>
      </c>
      <c r="B2318" s="63">
        <v>7.52</v>
      </c>
      <c r="C2318" s="219">
        <v>44931</v>
      </c>
      <c r="D2318" s="49">
        <v>44931.585416666669</v>
      </c>
      <c r="E2318" s="219">
        <v>44938</v>
      </c>
      <c r="F2318" s="273">
        <f t="shared" si="182"/>
        <v>0.79270833333430346</v>
      </c>
      <c r="G2318" s="273">
        <f t="shared" si="183"/>
        <v>6.4145833333313931</v>
      </c>
      <c r="H2318" s="273">
        <f t="shared" si="180"/>
        <v>7.2072916666656965</v>
      </c>
      <c r="I2318" s="77">
        <f t="shared" si="184"/>
        <v>7.0147134528825728E-7</v>
      </c>
      <c r="J2318" s="229">
        <f t="shared" si="181"/>
        <v>5.0557085813008325E-6</v>
      </c>
    </row>
    <row r="2319" spans="1:10">
      <c r="A2319" s="30" t="s">
        <v>264</v>
      </c>
      <c r="B2319" s="63">
        <v>29.85</v>
      </c>
      <c r="C2319" s="219">
        <v>44931</v>
      </c>
      <c r="D2319" s="49">
        <v>44931.595138888886</v>
      </c>
      <c r="E2319" s="219">
        <v>44938</v>
      </c>
      <c r="F2319" s="273">
        <f t="shared" si="182"/>
        <v>0.7975694444430701</v>
      </c>
      <c r="G2319" s="273">
        <f t="shared" si="183"/>
        <v>6.4048611111138598</v>
      </c>
      <c r="H2319" s="273">
        <f t="shared" si="180"/>
        <v>7.2024305555569299</v>
      </c>
      <c r="I2319" s="77">
        <f t="shared" si="184"/>
        <v>2.7844308054327769E-6</v>
      </c>
      <c r="J2319" s="229">
        <f t="shared" si="181"/>
        <v>2.0054669512883025E-5</v>
      </c>
    </row>
    <row r="2320" spans="1:10">
      <c r="A2320" s="30" t="s">
        <v>264</v>
      </c>
      <c r="B2320" s="63">
        <v>16.57</v>
      </c>
      <c r="C2320" s="219">
        <v>44929</v>
      </c>
      <c r="D2320" s="49">
        <v>44929.559027777781</v>
      </c>
      <c r="E2320" s="219">
        <v>44938</v>
      </c>
      <c r="F2320" s="273">
        <f t="shared" si="182"/>
        <v>0.77951388889050577</v>
      </c>
      <c r="G2320" s="273">
        <f t="shared" si="183"/>
        <v>8.4409722222189885</v>
      </c>
      <c r="H2320" s="273">
        <f t="shared" si="180"/>
        <v>9.2204861111094942</v>
      </c>
      <c r="I2320" s="77">
        <f t="shared" si="184"/>
        <v>1.5456622594981946E-6</v>
      </c>
      <c r="J2320" s="229">
        <f t="shared" si="181"/>
        <v>1.4251757396169222E-5</v>
      </c>
    </row>
    <row r="2321" spans="1:10">
      <c r="A2321" s="30" t="s">
        <v>264</v>
      </c>
      <c r="B2321" s="63">
        <v>325.16000000000003</v>
      </c>
      <c r="C2321" s="219">
        <v>44929</v>
      </c>
      <c r="D2321" s="49">
        <v>44929.559027777781</v>
      </c>
      <c r="E2321" s="219">
        <v>44938</v>
      </c>
      <c r="F2321" s="273">
        <f t="shared" si="182"/>
        <v>0.77951388889050577</v>
      </c>
      <c r="G2321" s="273">
        <f t="shared" si="183"/>
        <v>8.4409722222189885</v>
      </c>
      <c r="H2321" s="273">
        <f t="shared" si="180"/>
        <v>9.2204861111094942</v>
      </c>
      <c r="I2321" s="77">
        <f t="shared" si="184"/>
        <v>3.0331173222597041E-5</v>
      </c>
      <c r="J2321" s="229">
        <f t="shared" si="181"/>
        <v>2.7966816143261224E-4</v>
      </c>
    </row>
    <row r="2322" spans="1:10">
      <c r="A2322" s="30" t="s">
        <v>264</v>
      </c>
      <c r="B2322" s="63">
        <v>121.78</v>
      </c>
      <c r="C2322" s="219">
        <v>44929</v>
      </c>
      <c r="D2322" s="49">
        <v>44929.559027777781</v>
      </c>
      <c r="E2322" s="219">
        <v>44938</v>
      </c>
      <c r="F2322" s="273">
        <f t="shared" si="182"/>
        <v>0.77951388889050577</v>
      </c>
      <c r="G2322" s="273">
        <f t="shared" si="183"/>
        <v>8.4409722222189885</v>
      </c>
      <c r="H2322" s="273">
        <f t="shared" si="180"/>
        <v>9.2204861111094942</v>
      </c>
      <c r="I2322" s="77">
        <f t="shared" si="184"/>
        <v>1.135973144005372E-5</v>
      </c>
      <c r="J2322" s="229">
        <f t="shared" si="181"/>
        <v>1.0474224596894918E-4</v>
      </c>
    </row>
    <row r="2323" spans="1:10">
      <c r="A2323" s="30" t="s">
        <v>264</v>
      </c>
      <c r="B2323" s="63">
        <v>30.19</v>
      </c>
      <c r="C2323" s="219">
        <v>44929</v>
      </c>
      <c r="D2323" s="49">
        <v>44929.559027777781</v>
      </c>
      <c r="E2323" s="219">
        <v>44938</v>
      </c>
      <c r="F2323" s="273">
        <f t="shared" si="182"/>
        <v>0.77951388889050577</v>
      </c>
      <c r="G2323" s="273">
        <f t="shared" si="183"/>
        <v>8.4409722222189885</v>
      </c>
      <c r="H2323" s="273">
        <f t="shared" si="180"/>
        <v>9.2204861111094942</v>
      </c>
      <c r="I2323" s="77">
        <f t="shared" si="184"/>
        <v>2.8161462651931498E-6</v>
      </c>
      <c r="J2323" s="229">
        <f t="shared" si="181"/>
        <v>2.5966237525066312E-5</v>
      </c>
    </row>
    <row r="2324" spans="1:10">
      <c r="A2324" s="30" t="s">
        <v>264</v>
      </c>
      <c r="B2324" s="63">
        <v>7.5</v>
      </c>
      <c r="C2324" s="219">
        <v>44931</v>
      </c>
      <c r="D2324" s="49">
        <v>44931.586111111108</v>
      </c>
      <c r="E2324" s="219">
        <v>44938</v>
      </c>
      <c r="F2324" s="273">
        <f t="shared" si="182"/>
        <v>0.79305555555401952</v>
      </c>
      <c r="G2324" s="273">
        <f t="shared" si="183"/>
        <v>6.413888888891961</v>
      </c>
      <c r="H2324" s="273">
        <f t="shared" si="180"/>
        <v>7.2069444444459805</v>
      </c>
      <c r="I2324" s="77">
        <f t="shared" si="184"/>
        <v>6.9960573000823536E-7</v>
      </c>
      <c r="J2324" s="229">
        <f t="shared" si="181"/>
        <v>5.0420196291854266E-6</v>
      </c>
    </row>
    <row r="2325" spans="1:10">
      <c r="A2325" s="30" t="s">
        <v>264</v>
      </c>
      <c r="B2325" s="63">
        <v>187.53</v>
      </c>
      <c r="C2325" s="219">
        <v>44931</v>
      </c>
      <c r="D2325" s="49">
        <v>44931.586111111108</v>
      </c>
      <c r="E2325" s="219">
        <v>44938</v>
      </c>
      <c r="F2325" s="273">
        <f t="shared" si="182"/>
        <v>0.79305555555401952</v>
      </c>
      <c r="G2325" s="273">
        <f t="shared" si="183"/>
        <v>6.413888888891961</v>
      </c>
      <c r="H2325" s="273">
        <f t="shared" si="180"/>
        <v>7.2069444444459805</v>
      </c>
      <c r="I2325" s="77">
        <f t="shared" si="184"/>
        <v>1.7492941673125915E-5</v>
      </c>
      <c r="J2325" s="229">
        <f t="shared" si="181"/>
        <v>1.2607065880815239E-4</v>
      </c>
    </row>
    <row r="2326" spans="1:10">
      <c r="A2326" s="30" t="s">
        <v>264</v>
      </c>
      <c r="B2326" s="63">
        <v>16.07</v>
      </c>
      <c r="C2326" s="219">
        <v>44931</v>
      </c>
      <c r="D2326" s="49">
        <v>44931.586805555555</v>
      </c>
      <c r="E2326" s="219">
        <v>44938</v>
      </c>
      <c r="F2326" s="273">
        <f t="shared" si="182"/>
        <v>0.79340277777737356</v>
      </c>
      <c r="G2326" s="273">
        <f t="shared" si="183"/>
        <v>6.4131944444452529</v>
      </c>
      <c r="H2326" s="273">
        <f t="shared" si="180"/>
        <v>7.2065972222226264</v>
      </c>
      <c r="I2326" s="77">
        <f t="shared" si="184"/>
        <v>1.4990218774976456E-6</v>
      </c>
      <c r="J2326" s="229">
        <f t="shared" si="181"/>
        <v>1.0802846898425479E-5</v>
      </c>
    </row>
    <row r="2327" spans="1:10">
      <c r="A2327" s="30" t="s">
        <v>264</v>
      </c>
      <c r="B2327" s="63">
        <v>7.5</v>
      </c>
      <c r="C2327" s="219">
        <v>44932</v>
      </c>
      <c r="D2327" s="49">
        <v>44932.598611111112</v>
      </c>
      <c r="E2327" s="219">
        <v>44938</v>
      </c>
      <c r="F2327" s="273">
        <f t="shared" si="182"/>
        <v>0.79930555555620231</v>
      </c>
      <c r="G2327" s="273">
        <f t="shared" si="183"/>
        <v>5.4013888888875954</v>
      </c>
      <c r="H2327" s="273">
        <f t="shared" si="180"/>
        <v>6.2006944444437977</v>
      </c>
      <c r="I2327" s="77">
        <f t="shared" si="184"/>
        <v>6.9960573000823536E-7</v>
      </c>
      <c r="J2327" s="229">
        <f t="shared" si="181"/>
        <v>4.338041363363112E-6</v>
      </c>
    </row>
    <row r="2328" spans="1:10">
      <c r="A2328" s="30" t="s">
        <v>264</v>
      </c>
      <c r="B2328" s="63">
        <v>21715.06</v>
      </c>
      <c r="C2328" s="219">
        <v>44930</v>
      </c>
      <c r="D2328" s="49">
        <v>44930.564583333333</v>
      </c>
      <c r="E2328" s="219">
        <v>44938</v>
      </c>
      <c r="F2328" s="273">
        <f t="shared" si="182"/>
        <v>0.78229166666642413</v>
      </c>
      <c r="G2328" s="273">
        <f t="shared" si="183"/>
        <v>7.4354166666671517</v>
      </c>
      <c r="H2328" s="273">
        <f t="shared" si="180"/>
        <v>8.2177083333335759</v>
      </c>
      <c r="I2328" s="77">
        <f t="shared" si="184"/>
        <v>2.0255973871296843E-3</v>
      </c>
      <c r="J2328" s="229">
        <f t="shared" si="181"/>
        <v>1.6645768528194323E-2</v>
      </c>
    </row>
    <row r="2329" spans="1:10">
      <c r="A2329" s="30" t="s">
        <v>264</v>
      </c>
      <c r="B2329" s="63">
        <v>21570.71</v>
      </c>
      <c r="C2329" s="219">
        <v>44931</v>
      </c>
      <c r="D2329" s="49">
        <v>44931.587500000001</v>
      </c>
      <c r="E2329" s="219">
        <v>44938</v>
      </c>
      <c r="F2329" s="273">
        <f t="shared" si="182"/>
        <v>0.7937500000007276</v>
      </c>
      <c r="G2329" s="273">
        <f t="shared" si="183"/>
        <v>6.4124999999985448</v>
      </c>
      <c r="H2329" s="273">
        <f t="shared" si="180"/>
        <v>7.2062499999992724</v>
      </c>
      <c r="I2329" s="77">
        <f t="shared" si="184"/>
        <v>2.0121323088461256E-3</v>
      </c>
      <c r="J2329" s="229">
        <f t="shared" si="181"/>
        <v>1.4499928450620928E-2</v>
      </c>
    </row>
    <row r="2330" spans="1:10">
      <c r="A2330" s="30" t="s">
        <v>264</v>
      </c>
      <c r="B2330" s="63">
        <v>29.23</v>
      </c>
      <c r="C2330" s="219">
        <v>44932</v>
      </c>
      <c r="D2330" s="49">
        <v>44932.598611111112</v>
      </c>
      <c r="E2330" s="219">
        <v>44938</v>
      </c>
      <c r="F2330" s="273">
        <f t="shared" si="182"/>
        <v>0.79930555555620231</v>
      </c>
      <c r="G2330" s="273">
        <f t="shared" si="183"/>
        <v>5.4013888888875954</v>
      </c>
      <c r="H2330" s="273">
        <f t="shared" si="180"/>
        <v>6.2006944444437977</v>
      </c>
      <c r="I2330" s="77">
        <f t="shared" si="184"/>
        <v>2.7265967317520958E-6</v>
      </c>
      <c r="J2330" s="229">
        <f t="shared" si="181"/>
        <v>1.6906793206813837E-5</v>
      </c>
    </row>
    <row r="2331" spans="1:10">
      <c r="A2331" s="30" t="s">
        <v>264</v>
      </c>
      <c r="B2331" s="63">
        <v>121.28</v>
      </c>
      <c r="C2331" s="219">
        <v>44932</v>
      </c>
      <c r="D2331" s="49">
        <v>44932.599305555559</v>
      </c>
      <c r="E2331" s="219">
        <v>44938</v>
      </c>
      <c r="F2331" s="273">
        <f t="shared" si="182"/>
        <v>0.79965277777955635</v>
      </c>
      <c r="G2331" s="273">
        <f t="shared" si="183"/>
        <v>5.4006944444408873</v>
      </c>
      <c r="H2331" s="273">
        <f t="shared" si="180"/>
        <v>6.2003472222204437</v>
      </c>
      <c r="I2331" s="77">
        <f t="shared" si="184"/>
        <v>1.131309105805317E-5</v>
      </c>
      <c r="J2331" s="229">
        <f t="shared" si="181"/>
        <v>7.014509271652692E-5</v>
      </c>
    </row>
    <row r="2332" spans="1:10">
      <c r="A2332" s="30" t="s">
        <v>264</v>
      </c>
      <c r="B2332" s="63">
        <v>23030.06</v>
      </c>
      <c r="C2332" s="219">
        <v>44927</v>
      </c>
      <c r="D2332" s="49">
        <v>44927.538194444445</v>
      </c>
      <c r="E2332" s="219">
        <v>44938</v>
      </c>
      <c r="F2332" s="273">
        <f t="shared" si="182"/>
        <v>0.76909722222262644</v>
      </c>
      <c r="G2332" s="273">
        <f t="shared" si="183"/>
        <v>10.461805555554747</v>
      </c>
      <c r="H2332" s="273">
        <f t="shared" si="180"/>
        <v>11.230902777777374</v>
      </c>
      <c r="I2332" s="77">
        <f t="shared" si="184"/>
        <v>2.1482615917911281E-3</v>
      </c>
      <c r="J2332" s="229">
        <f t="shared" si="181"/>
        <v>2.4126917078639423E-2</v>
      </c>
    </row>
    <row r="2333" spans="1:10">
      <c r="A2333" s="30" t="s">
        <v>264</v>
      </c>
      <c r="B2333" s="63">
        <v>316.55</v>
      </c>
      <c r="C2333" s="219">
        <v>44927</v>
      </c>
      <c r="D2333" s="49">
        <v>44927.538194444445</v>
      </c>
      <c r="E2333" s="219">
        <v>44938</v>
      </c>
      <c r="F2333" s="273">
        <f t="shared" si="182"/>
        <v>0.76909722222262644</v>
      </c>
      <c r="G2333" s="273">
        <f t="shared" si="183"/>
        <v>10.461805555554747</v>
      </c>
      <c r="H2333" s="273">
        <f t="shared" si="180"/>
        <v>11.230902777777374</v>
      </c>
      <c r="I2333" s="77">
        <f t="shared" si="184"/>
        <v>2.9528025844547587E-5</v>
      </c>
      <c r="J2333" s="229">
        <f t="shared" si="181"/>
        <v>3.316263874798116E-4</v>
      </c>
    </row>
    <row r="2334" spans="1:10">
      <c r="A2334" s="30" t="s">
        <v>264</v>
      </c>
      <c r="B2334" s="63">
        <v>29.41</v>
      </c>
      <c r="C2334" s="219">
        <v>44928</v>
      </c>
      <c r="D2334" s="49">
        <v>44928.604861111111</v>
      </c>
      <c r="E2334" s="219">
        <v>44938</v>
      </c>
      <c r="F2334" s="273">
        <f t="shared" si="182"/>
        <v>0.80243055555547471</v>
      </c>
      <c r="G2334" s="273">
        <f t="shared" si="183"/>
        <v>9.3951388888890506</v>
      </c>
      <c r="H2334" s="273">
        <f t="shared" si="180"/>
        <v>10.197569444444525</v>
      </c>
      <c r="I2334" s="77">
        <f t="shared" si="184"/>
        <v>2.7433872692722933E-6</v>
      </c>
      <c r="J2334" s="229">
        <f t="shared" si="181"/>
        <v>2.7975882191409244E-5</v>
      </c>
    </row>
    <row r="2335" spans="1:10">
      <c r="A2335" s="30" t="s">
        <v>264</v>
      </c>
      <c r="B2335" s="63">
        <v>188.43</v>
      </c>
      <c r="C2335" s="219">
        <v>44930</v>
      </c>
      <c r="D2335" s="49">
        <v>44930.564583333333</v>
      </c>
      <c r="E2335" s="219">
        <v>44938</v>
      </c>
      <c r="F2335" s="273">
        <f t="shared" si="182"/>
        <v>0.78229166666642413</v>
      </c>
      <c r="G2335" s="273">
        <f t="shared" si="183"/>
        <v>7.4354166666671517</v>
      </c>
      <c r="H2335" s="273">
        <f t="shared" si="180"/>
        <v>8.2177083333335759</v>
      </c>
      <c r="I2335" s="77">
        <f t="shared" si="184"/>
        <v>1.7576894360726905E-5</v>
      </c>
      <c r="J2335" s="229">
        <f t="shared" si="181"/>
        <v>1.4444179126226942E-4</v>
      </c>
    </row>
    <row r="2336" spans="1:10">
      <c r="A2336" s="30" t="s">
        <v>264</v>
      </c>
      <c r="B2336" s="63">
        <v>7.54</v>
      </c>
      <c r="C2336" s="219">
        <v>44930</v>
      </c>
      <c r="D2336" s="49">
        <v>44930.565972222219</v>
      </c>
      <c r="E2336" s="219">
        <v>44938</v>
      </c>
      <c r="F2336" s="273">
        <f t="shared" si="182"/>
        <v>0.78298611110949423</v>
      </c>
      <c r="G2336" s="273">
        <f t="shared" si="183"/>
        <v>7.4340277777810115</v>
      </c>
      <c r="H2336" s="273">
        <f t="shared" si="180"/>
        <v>8.2170138888905058</v>
      </c>
      <c r="I2336" s="77">
        <f t="shared" si="184"/>
        <v>7.033369605682792E-7</v>
      </c>
      <c r="J2336" s="229">
        <f t="shared" si="181"/>
        <v>5.7793295735595842E-6</v>
      </c>
    </row>
    <row r="2337" spans="1:10">
      <c r="A2337" s="30" t="s">
        <v>264</v>
      </c>
      <c r="B2337" s="63">
        <v>16.12</v>
      </c>
      <c r="C2337" s="219">
        <v>44930</v>
      </c>
      <c r="D2337" s="49">
        <v>44930.566666666666</v>
      </c>
      <c r="E2337" s="219">
        <v>44938</v>
      </c>
      <c r="F2337" s="273">
        <f t="shared" si="182"/>
        <v>0.78333333333284827</v>
      </c>
      <c r="G2337" s="273">
        <f t="shared" si="183"/>
        <v>7.4333333333343035</v>
      </c>
      <c r="H2337" s="273">
        <f t="shared" si="180"/>
        <v>8.2166666666671517</v>
      </c>
      <c r="I2337" s="77">
        <f t="shared" si="184"/>
        <v>1.5036859156977006E-6</v>
      </c>
      <c r="J2337" s="229">
        <f t="shared" si="181"/>
        <v>1.2355285940650168E-5</v>
      </c>
    </row>
    <row r="2338" spans="1:10">
      <c r="A2338" s="30" t="s">
        <v>264</v>
      </c>
      <c r="B2338" s="63">
        <v>29.49</v>
      </c>
      <c r="C2338" s="219">
        <v>44932</v>
      </c>
      <c r="D2338" s="49">
        <v>44932.609722222223</v>
      </c>
      <c r="E2338" s="219">
        <v>44938</v>
      </c>
      <c r="F2338" s="273">
        <f t="shared" si="182"/>
        <v>0.80486111111167702</v>
      </c>
      <c r="G2338" s="273">
        <f t="shared" si="183"/>
        <v>5.390277777776646</v>
      </c>
      <c r="H2338" s="273">
        <f t="shared" si="180"/>
        <v>6.195138888888323</v>
      </c>
      <c r="I2338" s="77">
        <f t="shared" si="184"/>
        <v>2.750849730392381E-6</v>
      </c>
      <c r="J2338" s="229">
        <f t="shared" si="181"/>
        <v>1.7041896142241798E-5</v>
      </c>
    </row>
    <row r="2339" spans="1:10">
      <c r="A2339" s="30" t="s">
        <v>264</v>
      </c>
      <c r="B2339" s="63">
        <v>7.51</v>
      </c>
      <c r="C2339" s="219">
        <v>44931</v>
      </c>
      <c r="D2339" s="49">
        <v>44932.61041666667</v>
      </c>
      <c r="E2339" s="219">
        <v>44938</v>
      </c>
      <c r="F2339" s="273">
        <f t="shared" si="182"/>
        <v>1.3052083333350311</v>
      </c>
      <c r="G2339" s="273">
        <f t="shared" si="183"/>
        <v>5.3895833333299379</v>
      </c>
      <c r="H2339" s="273">
        <f t="shared" si="180"/>
        <v>6.6947916666649689</v>
      </c>
      <c r="I2339" s="77">
        <f t="shared" si="184"/>
        <v>7.0053853764824632E-7</v>
      </c>
      <c r="J2339" s="229">
        <f t="shared" si="181"/>
        <v>4.6899595640251427E-6</v>
      </c>
    </row>
    <row r="2340" spans="1:10">
      <c r="A2340" s="30" t="s">
        <v>264</v>
      </c>
      <c r="B2340" s="63">
        <v>29.29</v>
      </c>
      <c r="C2340" s="219">
        <v>44931</v>
      </c>
      <c r="D2340" s="49">
        <v>44932.61041666667</v>
      </c>
      <c r="E2340" s="219">
        <v>44938</v>
      </c>
      <c r="F2340" s="273">
        <f t="shared" si="182"/>
        <v>1.3052083333350311</v>
      </c>
      <c r="G2340" s="273">
        <f t="shared" si="183"/>
        <v>5.3895833333299379</v>
      </c>
      <c r="H2340" s="273">
        <f t="shared" si="180"/>
        <v>6.6947916666649689</v>
      </c>
      <c r="I2340" s="77">
        <f t="shared" si="184"/>
        <v>2.7321935775921618E-6</v>
      </c>
      <c r="J2340" s="229">
        <f t="shared" si="181"/>
        <v>1.8291466794979554E-5</v>
      </c>
    </row>
    <row r="2341" spans="1:10">
      <c r="A2341" s="30" t="s">
        <v>264</v>
      </c>
      <c r="B2341" s="63">
        <v>121.66</v>
      </c>
      <c r="C2341" s="219">
        <v>44928</v>
      </c>
      <c r="D2341" s="49">
        <v>44928.606944444444</v>
      </c>
      <c r="E2341" s="219">
        <v>44938</v>
      </c>
      <c r="F2341" s="273">
        <f t="shared" si="182"/>
        <v>0.80347222222189885</v>
      </c>
      <c r="G2341" s="273">
        <f t="shared" si="183"/>
        <v>9.3930555555562023</v>
      </c>
      <c r="H2341" s="273">
        <f t="shared" si="180"/>
        <v>10.196527777778101</v>
      </c>
      <c r="I2341" s="77">
        <f t="shared" si="184"/>
        <v>1.1348537748373588E-5</v>
      </c>
      <c r="J2341" s="229">
        <f t="shared" si="181"/>
        <v>1.1571568038845464E-4</v>
      </c>
    </row>
    <row r="2342" spans="1:10">
      <c r="A2342" s="30" t="s">
        <v>264</v>
      </c>
      <c r="B2342" s="63">
        <v>188.6</v>
      </c>
      <c r="C2342" s="219">
        <v>44930</v>
      </c>
      <c r="D2342" s="49">
        <v>44930.567361111112</v>
      </c>
      <c r="E2342" s="219">
        <v>44938</v>
      </c>
      <c r="F2342" s="273">
        <f t="shared" si="182"/>
        <v>0.78368055555620231</v>
      </c>
      <c r="G2342" s="273">
        <f t="shared" si="183"/>
        <v>7.4326388888875954</v>
      </c>
      <c r="H2342" s="273">
        <f t="shared" si="180"/>
        <v>8.2163194444437977</v>
      </c>
      <c r="I2342" s="77">
        <f t="shared" si="184"/>
        <v>1.7592752090607091E-5</v>
      </c>
      <c r="J2342" s="229">
        <f t="shared" si="181"/>
        <v>1.4454767108333433E-4</v>
      </c>
    </row>
    <row r="2343" spans="1:10">
      <c r="A2343" s="30" t="s">
        <v>264</v>
      </c>
      <c r="B2343" s="63">
        <v>317.48</v>
      </c>
      <c r="C2343" s="219">
        <v>44932</v>
      </c>
      <c r="D2343" s="49">
        <v>44932.611111111109</v>
      </c>
      <c r="E2343" s="219">
        <v>44938</v>
      </c>
      <c r="F2343" s="273">
        <f t="shared" si="182"/>
        <v>0.80555555555474712</v>
      </c>
      <c r="G2343" s="273">
        <f t="shared" si="183"/>
        <v>5.3888888888905058</v>
      </c>
      <c r="H2343" s="273">
        <f t="shared" si="180"/>
        <v>6.1944444444452529</v>
      </c>
      <c r="I2343" s="77">
        <f t="shared" si="184"/>
        <v>2.9614776955068609E-5</v>
      </c>
      <c r="J2343" s="229">
        <f t="shared" si="181"/>
        <v>1.8344709058281005E-4</v>
      </c>
    </row>
    <row r="2344" spans="1:10">
      <c r="A2344" s="30" t="s">
        <v>264</v>
      </c>
      <c r="B2344" s="63">
        <v>315.38</v>
      </c>
      <c r="C2344" s="219">
        <v>44932</v>
      </c>
      <c r="D2344" s="49">
        <v>44932.611805555556</v>
      </c>
      <c r="E2344" s="219">
        <v>44938</v>
      </c>
      <c r="F2344" s="273">
        <f t="shared" si="182"/>
        <v>0.80590277777810115</v>
      </c>
      <c r="G2344" s="273">
        <f t="shared" si="183"/>
        <v>5.3881944444437977</v>
      </c>
      <c r="H2344" s="273">
        <f t="shared" si="180"/>
        <v>6.1940972222218988</v>
      </c>
      <c r="I2344" s="77">
        <f t="shared" si="184"/>
        <v>2.9418887350666299E-5</v>
      </c>
      <c r="J2344" s="229">
        <f t="shared" si="181"/>
        <v>1.8222344841962109E-4</v>
      </c>
    </row>
    <row r="2345" spans="1:10">
      <c r="A2345" s="30" t="s">
        <v>264</v>
      </c>
      <c r="B2345" s="63">
        <v>188.58</v>
      </c>
      <c r="C2345" s="219">
        <v>44928</v>
      </c>
      <c r="D2345" s="49">
        <v>44928.60833333333</v>
      </c>
      <c r="E2345" s="219">
        <v>44938</v>
      </c>
      <c r="F2345" s="273">
        <f t="shared" si="182"/>
        <v>0.80416666666496894</v>
      </c>
      <c r="G2345" s="273">
        <f t="shared" si="183"/>
        <v>9.3916666666700621</v>
      </c>
      <c r="H2345" s="273">
        <f t="shared" si="180"/>
        <v>10.195833333335031</v>
      </c>
      <c r="I2345" s="77">
        <f t="shared" si="184"/>
        <v>1.759088647532707E-5</v>
      </c>
      <c r="J2345" s="229">
        <f t="shared" si="181"/>
        <v>1.7935374668805212E-4</v>
      </c>
    </row>
    <row r="2346" spans="1:10">
      <c r="A2346" s="30" t="s">
        <v>264</v>
      </c>
      <c r="B2346" s="63">
        <v>190.93</v>
      </c>
      <c r="C2346" s="219">
        <v>44930</v>
      </c>
      <c r="D2346" s="49">
        <v>44930.570138888892</v>
      </c>
      <c r="E2346" s="219">
        <v>44938</v>
      </c>
      <c r="F2346" s="273">
        <f t="shared" si="182"/>
        <v>0.78506944444598048</v>
      </c>
      <c r="G2346" s="273">
        <f t="shared" si="183"/>
        <v>7.429861111108039</v>
      </c>
      <c r="H2346" s="273">
        <f t="shared" si="180"/>
        <v>8.2149305555540195</v>
      </c>
      <c r="I2346" s="77">
        <f t="shared" si="184"/>
        <v>1.781009627072965E-5</v>
      </c>
      <c r="J2346" s="229">
        <f t="shared" si="181"/>
        <v>1.463087040517757E-4</v>
      </c>
    </row>
    <row r="2347" spans="1:10">
      <c r="A2347" s="30" t="s">
        <v>264</v>
      </c>
      <c r="B2347" s="63">
        <v>16.5</v>
      </c>
      <c r="C2347" s="219">
        <v>44932</v>
      </c>
      <c r="D2347" s="49">
        <v>44932.613888888889</v>
      </c>
      <c r="E2347" s="219">
        <v>44938</v>
      </c>
      <c r="F2347" s="273">
        <f t="shared" si="182"/>
        <v>0.80694444444452529</v>
      </c>
      <c r="G2347" s="273">
        <f t="shared" si="183"/>
        <v>5.3861111111109494</v>
      </c>
      <c r="H2347" s="273">
        <f t="shared" si="180"/>
        <v>6.1930555555554747</v>
      </c>
      <c r="I2347" s="77">
        <f t="shared" si="184"/>
        <v>1.5391326060181177E-6</v>
      </c>
      <c r="J2347" s="229">
        <f t="shared" si="181"/>
        <v>9.5319337364370797E-6</v>
      </c>
    </row>
    <row r="2348" spans="1:10">
      <c r="A2348" s="30" t="s">
        <v>264</v>
      </c>
      <c r="B2348" s="63">
        <v>7.71</v>
      </c>
      <c r="C2348" s="219">
        <v>44932</v>
      </c>
      <c r="D2348" s="49">
        <v>44932.613888888889</v>
      </c>
      <c r="E2348" s="219">
        <v>44938</v>
      </c>
      <c r="F2348" s="273">
        <f t="shared" si="182"/>
        <v>0.80694444444452529</v>
      </c>
      <c r="G2348" s="273">
        <f t="shared" si="183"/>
        <v>5.3861111111109494</v>
      </c>
      <c r="H2348" s="273">
        <f t="shared" si="180"/>
        <v>6.1930555555554747</v>
      </c>
      <c r="I2348" s="77">
        <f t="shared" si="184"/>
        <v>7.1919469044846587E-7</v>
      </c>
      <c r="J2348" s="229">
        <f t="shared" si="181"/>
        <v>4.4540126732078718E-6</v>
      </c>
    </row>
    <row r="2349" spans="1:10">
      <c r="A2349" s="30" t="s">
        <v>264</v>
      </c>
      <c r="B2349" s="63">
        <v>323.77999999999997</v>
      </c>
      <c r="C2349" s="219">
        <v>44932</v>
      </c>
      <c r="D2349" s="49">
        <v>44932.613888888889</v>
      </c>
      <c r="E2349" s="219">
        <v>44938</v>
      </c>
      <c r="F2349" s="273">
        <f t="shared" si="182"/>
        <v>0.80694444444452529</v>
      </c>
      <c r="G2349" s="273">
        <f t="shared" si="183"/>
        <v>5.3861111111109494</v>
      </c>
      <c r="H2349" s="273">
        <f t="shared" si="180"/>
        <v>6.1930555555554747</v>
      </c>
      <c r="I2349" s="77">
        <f t="shared" si="184"/>
        <v>3.0202445768275523E-5</v>
      </c>
      <c r="J2349" s="229">
        <f t="shared" si="181"/>
        <v>1.8704542455658167E-4</v>
      </c>
    </row>
    <row r="2350" spans="1:10">
      <c r="A2350" s="30" t="s">
        <v>264</v>
      </c>
      <c r="B2350" s="63">
        <v>23030.06</v>
      </c>
      <c r="C2350" s="219">
        <v>44928</v>
      </c>
      <c r="D2350" s="49">
        <v>44928.547222222223</v>
      </c>
      <c r="E2350" s="219">
        <v>44938</v>
      </c>
      <c r="F2350" s="273">
        <f t="shared" si="182"/>
        <v>0.77361111111167702</v>
      </c>
      <c r="G2350" s="273">
        <f t="shared" si="183"/>
        <v>9.452777777776646</v>
      </c>
      <c r="H2350" s="273">
        <f t="shared" si="180"/>
        <v>10.226388888888323</v>
      </c>
      <c r="I2350" s="77">
        <f t="shared" si="184"/>
        <v>2.1482615917911281E-3</v>
      </c>
      <c r="J2350" s="229">
        <f t="shared" si="181"/>
        <v>2.1968958472718333E-2</v>
      </c>
    </row>
    <row r="2351" spans="1:10">
      <c r="A2351" s="30" t="s">
        <v>264</v>
      </c>
      <c r="B2351" s="63">
        <v>16.13</v>
      </c>
      <c r="C2351" s="219">
        <v>44928</v>
      </c>
      <c r="D2351" s="49">
        <v>44928.547222222223</v>
      </c>
      <c r="E2351" s="219">
        <v>44938</v>
      </c>
      <c r="F2351" s="273">
        <f t="shared" si="182"/>
        <v>0.77361111111167702</v>
      </c>
      <c r="G2351" s="273">
        <f t="shared" si="183"/>
        <v>9.452777777776646</v>
      </c>
      <c r="H2351" s="273">
        <f t="shared" ref="H2351:H2414" si="185">SUM(F2351:G2351)</f>
        <v>10.226388888888323</v>
      </c>
      <c r="I2351" s="77">
        <f t="shared" si="184"/>
        <v>1.5046187233377114E-6</v>
      </c>
      <c r="J2351" s="229">
        <f t="shared" ref="J2351:J2414" si="186">+H2351*I2351</f>
        <v>1.5386816194354105E-5</v>
      </c>
    </row>
    <row r="2352" spans="1:10">
      <c r="A2352" s="30" t="s">
        <v>264</v>
      </c>
      <c r="B2352" s="63">
        <v>315.45999999999998</v>
      </c>
      <c r="C2352" s="219">
        <v>44929</v>
      </c>
      <c r="D2352" s="49">
        <v>44929.453472222223</v>
      </c>
      <c r="E2352" s="219">
        <v>44938</v>
      </c>
      <c r="F2352" s="273">
        <f t="shared" ref="F2352:F2415" si="187">(D2352-C2352+1)/2</f>
        <v>0.72673611111167702</v>
      </c>
      <c r="G2352" s="273">
        <f t="shared" ref="G2352:G2415" si="188">E2352-D2352</f>
        <v>8.546527777776646</v>
      </c>
      <c r="H2352" s="273">
        <f t="shared" si="185"/>
        <v>9.273263888888323</v>
      </c>
      <c r="I2352" s="77">
        <f t="shared" si="184"/>
        <v>2.9426349811786386E-5</v>
      </c>
      <c r="J2352" s="229">
        <f t="shared" si="186"/>
        <v>2.7287830709143437E-4</v>
      </c>
    </row>
    <row r="2353" spans="1:10">
      <c r="A2353" s="30" t="s">
        <v>264</v>
      </c>
      <c r="B2353" s="63">
        <v>23048.39</v>
      </c>
      <c r="C2353" s="219">
        <v>44929</v>
      </c>
      <c r="D2353" s="49">
        <v>44929.454861111109</v>
      </c>
      <c r="E2353" s="219">
        <v>44938</v>
      </c>
      <c r="F2353" s="273">
        <f t="shared" si="187"/>
        <v>0.72743055555474712</v>
      </c>
      <c r="G2353" s="273">
        <f t="shared" si="188"/>
        <v>8.5451388888905058</v>
      </c>
      <c r="H2353" s="273">
        <f t="shared" si="185"/>
        <v>9.2725694444452529</v>
      </c>
      <c r="I2353" s="77">
        <f t="shared" si="184"/>
        <v>2.149971428195268E-3</v>
      </c>
      <c r="J2353" s="229">
        <f t="shared" si="186"/>
        <v>1.9935759371513762E-2</v>
      </c>
    </row>
    <row r="2354" spans="1:10">
      <c r="A2354" s="30" t="s">
        <v>264</v>
      </c>
      <c r="B2354" s="63">
        <v>192.73</v>
      </c>
      <c r="C2354" s="219">
        <v>44932</v>
      </c>
      <c r="D2354" s="49">
        <v>44932.613888888889</v>
      </c>
      <c r="E2354" s="219">
        <v>44938</v>
      </c>
      <c r="F2354" s="273">
        <f t="shared" si="187"/>
        <v>0.80694444444452529</v>
      </c>
      <c r="G2354" s="273">
        <f t="shared" si="188"/>
        <v>5.3861111111109494</v>
      </c>
      <c r="H2354" s="273">
        <f t="shared" si="185"/>
        <v>6.1930555555554747</v>
      </c>
      <c r="I2354" s="77">
        <f t="shared" si="184"/>
        <v>1.7978001645931624E-5</v>
      </c>
      <c r="J2354" s="229">
        <f t="shared" si="186"/>
        <v>1.1133876297112231E-4</v>
      </c>
    </row>
    <row r="2355" spans="1:10">
      <c r="A2355" s="30" t="s">
        <v>264</v>
      </c>
      <c r="B2355" s="63">
        <v>317.06</v>
      </c>
      <c r="C2355" s="219">
        <v>44932</v>
      </c>
      <c r="D2355" s="49">
        <v>44932.614583333336</v>
      </c>
      <c r="E2355" s="219">
        <v>44938</v>
      </c>
      <c r="F2355" s="273">
        <f t="shared" si="187"/>
        <v>0.80729166666787933</v>
      </c>
      <c r="G2355" s="273">
        <f t="shared" si="188"/>
        <v>5.3854166666642413</v>
      </c>
      <c r="H2355" s="273">
        <f t="shared" si="185"/>
        <v>6.1927083333321207</v>
      </c>
      <c r="I2355" s="77">
        <f t="shared" si="184"/>
        <v>2.9575599034188146E-5</v>
      </c>
      <c r="J2355" s="229">
        <f t="shared" si="186"/>
        <v>1.8315305860230636E-4</v>
      </c>
    </row>
    <row r="2356" spans="1:10">
      <c r="A2356" s="30" t="s">
        <v>264</v>
      </c>
      <c r="B2356" s="63">
        <v>16.12</v>
      </c>
      <c r="C2356" s="219">
        <v>44929</v>
      </c>
      <c r="D2356" s="49">
        <v>44929.455555555556</v>
      </c>
      <c r="E2356" s="219">
        <v>44938</v>
      </c>
      <c r="F2356" s="273">
        <f t="shared" si="187"/>
        <v>0.72777777777810115</v>
      </c>
      <c r="G2356" s="273">
        <f t="shared" si="188"/>
        <v>8.5444444444437977</v>
      </c>
      <c r="H2356" s="273">
        <f t="shared" si="185"/>
        <v>9.2722222222218988</v>
      </c>
      <c r="I2356" s="77">
        <f t="shared" si="184"/>
        <v>1.5036859156977006E-6</v>
      </c>
      <c r="J2356" s="229">
        <f t="shared" si="186"/>
        <v>1.3942509962774304E-5</v>
      </c>
    </row>
    <row r="2357" spans="1:10">
      <c r="A2357" s="30" t="s">
        <v>264</v>
      </c>
      <c r="B2357" s="63">
        <v>16.11</v>
      </c>
      <c r="C2357" s="219">
        <v>44929</v>
      </c>
      <c r="D2357" s="49">
        <v>44929.456250000003</v>
      </c>
      <c r="E2357" s="219">
        <v>44938</v>
      </c>
      <c r="F2357" s="273">
        <f t="shared" si="187"/>
        <v>0.72812500000145519</v>
      </c>
      <c r="G2357" s="273">
        <f t="shared" si="188"/>
        <v>8.5437499999970896</v>
      </c>
      <c r="H2357" s="273">
        <f t="shared" si="185"/>
        <v>9.2718749999985448</v>
      </c>
      <c r="I2357" s="77">
        <f t="shared" si="184"/>
        <v>1.5027531080576895E-6</v>
      </c>
      <c r="J2357" s="229">
        <f t="shared" si="186"/>
        <v>1.3933338973770203E-5</v>
      </c>
    </row>
    <row r="2358" spans="1:10">
      <c r="A2358" s="30" t="s">
        <v>264</v>
      </c>
      <c r="B2358" s="63">
        <v>7.52</v>
      </c>
      <c r="C2358" s="219">
        <v>44932</v>
      </c>
      <c r="D2358" s="49">
        <v>44932.615277777775</v>
      </c>
      <c r="E2358" s="219">
        <v>44938</v>
      </c>
      <c r="F2358" s="273">
        <f t="shared" si="187"/>
        <v>0.80763888888759539</v>
      </c>
      <c r="G2358" s="273">
        <f t="shared" si="188"/>
        <v>5.3847222222248092</v>
      </c>
      <c r="H2358" s="273">
        <f t="shared" si="185"/>
        <v>6.1923611111124046</v>
      </c>
      <c r="I2358" s="77">
        <f t="shared" si="184"/>
        <v>7.0147134528825728E-7</v>
      </c>
      <c r="J2358" s="229">
        <f t="shared" si="186"/>
        <v>4.343763879122706E-6</v>
      </c>
    </row>
    <row r="2359" spans="1:10">
      <c r="A2359" s="30" t="s">
        <v>264</v>
      </c>
      <c r="B2359" s="63">
        <v>16.14</v>
      </c>
      <c r="C2359" s="219">
        <v>44929</v>
      </c>
      <c r="D2359" s="49">
        <v>44929.457638888889</v>
      </c>
      <c r="E2359" s="219">
        <v>44938</v>
      </c>
      <c r="F2359" s="273">
        <f t="shared" si="187"/>
        <v>0.72881944444452529</v>
      </c>
      <c r="G2359" s="273">
        <f t="shared" si="188"/>
        <v>8.5423611111109494</v>
      </c>
      <c r="H2359" s="273">
        <f t="shared" si="185"/>
        <v>9.2711805555554747</v>
      </c>
      <c r="I2359" s="77">
        <f t="shared" si="184"/>
        <v>1.5055515309777225E-6</v>
      </c>
      <c r="J2359" s="229">
        <f t="shared" si="186"/>
        <v>1.3958240079387437E-5</v>
      </c>
    </row>
    <row r="2360" spans="1:10">
      <c r="A2360" s="30" t="s">
        <v>264</v>
      </c>
      <c r="B2360" s="63">
        <v>21694.91</v>
      </c>
      <c r="C2360" s="219">
        <v>44930</v>
      </c>
      <c r="D2360" s="49">
        <v>44930.573611111111</v>
      </c>
      <c r="E2360" s="219">
        <v>44938</v>
      </c>
      <c r="F2360" s="273">
        <f t="shared" si="187"/>
        <v>0.78680555555547471</v>
      </c>
      <c r="G2360" s="273">
        <f t="shared" si="188"/>
        <v>7.4263888888890506</v>
      </c>
      <c r="H2360" s="273">
        <f t="shared" si="185"/>
        <v>8.2131944444445253</v>
      </c>
      <c r="I2360" s="77">
        <f t="shared" si="184"/>
        <v>2.0237177797350621E-3</v>
      </c>
      <c r="J2360" s="229">
        <f t="shared" si="186"/>
        <v>1.6621187625643623E-2</v>
      </c>
    </row>
    <row r="2361" spans="1:10">
      <c r="A2361" s="30" t="s">
        <v>264</v>
      </c>
      <c r="B2361" s="63">
        <v>16.12</v>
      </c>
      <c r="C2361" s="219">
        <v>44930</v>
      </c>
      <c r="D2361" s="49">
        <v>44930.573611111111</v>
      </c>
      <c r="E2361" s="219">
        <v>44938</v>
      </c>
      <c r="F2361" s="273">
        <f t="shared" si="187"/>
        <v>0.78680555555547471</v>
      </c>
      <c r="G2361" s="273">
        <f t="shared" si="188"/>
        <v>7.4263888888890506</v>
      </c>
      <c r="H2361" s="273">
        <f t="shared" si="185"/>
        <v>8.2131944444445253</v>
      </c>
      <c r="I2361" s="77">
        <f t="shared" si="184"/>
        <v>1.5036859156977006E-6</v>
      </c>
      <c r="J2361" s="229">
        <f t="shared" si="186"/>
        <v>1.2350064808997833E-5</v>
      </c>
    </row>
    <row r="2362" spans="1:10">
      <c r="A2362" s="30" t="s">
        <v>264</v>
      </c>
      <c r="B2362" s="63">
        <v>188.6</v>
      </c>
      <c r="C2362" s="219">
        <v>44931</v>
      </c>
      <c r="D2362" s="49">
        <v>44931.588888888888</v>
      </c>
      <c r="E2362" s="219">
        <v>44938</v>
      </c>
      <c r="F2362" s="273">
        <f t="shared" si="187"/>
        <v>0.79444444444379769</v>
      </c>
      <c r="G2362" s="273">
        <f t="shared" si="188"/>
        <v>6.4111111111124046</v>
      </c>
      <c r="H2362" s="273">
        <f t="shared" si="185"/>
        <v>7.2055555555562023</v>
      </c>
      <c r="I2362" s="77">
        <f t="shared" si="184"/>
        <v>1.7592752090607091E-5</v>
      </c>
      <c r="J2362" s="229">
        <f t="shared" si="186"/>
        <v>1.2676555256399693E-4</v>
      </c>
    </row>
    <row r="2363" spans="1:10">
      <c r="A2363" s="30" t="s">
        <v>264</v>
      </c>
      <c r="B2363" s="63">
        <v>323.64999999999998</v>
      </c>
      <c r="C2363" s="219">
        <v>44932</v>
      </c>
      <c r="D2363" s="49">
        <v>44932.616666666669</v>
      </c>
      <c r="E2363" s="219">
        <v>44938</v>
      </c>
      <c r="F2363" s="273">
        <f t="shared" si="187"/>
        <v>0.80833333333430346</v>
      </c>
      <c r="G2363" s="273">
        <f t="shared" si="188"/>
        <v>5.3833333333313931</v>
      </c>
      <c r="H2363" s="273">
        <f t="shared" si="185"/>
        <v>6.1916666666656965</v>
      </c>
      <c r="I2363" s="77">
        <f t="shared" si="184"/>
        <v>3.019031926895538E-5</v>
      </c>
      <c r="J2363" s="229">
        <f t="shared" si="186"/>
        <v>1.8692839347358609E-4</v>
      </c>
    </row>
    <row r="2364" spans="1:10">
      <c r="A2364" s="30" t="s">
        <v>264</v>
      </c>
      <c r="B2364" s="63">
        <v>192.65</v>
      </c>
      <c r="C2364" s="219">
        <v>44932</v>
      </c>
      <c r="D2364" s="49">
        <v>44932.616666666669</v>
      </c>
      <c r="E2364" s="219">
        <v>44938</v>
      </c>
      <c r="F2364" s="273">
        <f t="shared" si="187"/>
        <v>0.80833333333430346</v>
      </c>
      <c r="G2364" s="273">
        <f t="shared" si="188"/>
        <v>5.3833333333313931</v>
      </c>
      <c r="H2364" s="273">
        <f t="shared" si="185"/>
        <v>6.1916666666656965</v>
      </c>
      <c r="I2364" s="77">
        <f t="shared" si="184"/>
        <v>1.7970539184811537E-5</v>
      </c>
      <c r="J2364" s="229">
        <f t="shared" si="186"/>
        <v>1.1126758845260734E-4</v>
      </c>
    </row>
    <row r="2365" spans="1:10">
      <c r="A2365" s="30" t="s">
        <v>264</v>
      </c>
      <c r="B2365" s="63">
        <v>316.43</v>
      </c>
      <c r="C2365" s="219">
        <v>44930</v>
      </c>
      <c r="D2365" s="49">
        <v>44930.573611111111</v>
      </c>
      <c r="E2365" s="219">
        <v>44938</v>
      </c>
      <c r="F2365" s="273">
        <f t="shared" si="187"/>
        <v>0.78680555555547471</v>
      </c>
      <c r="G2365" s="273">
        <f t="shared" si="188"/>
        <v>7.4263888888890506</v>
      </c>
      <c r="H2365" s="273">
        <f t="shared" si="185"/>
        <v>8.2131944444445253</v>
      </c>
      <c r="I2365" s="77">
        <f t="shared" si="184"/>
        <v>2.9516832152867454E-5</v>
      </c>
      <c r="J2365" s="229">
        <f t="shared" si="186"/>
        <v>2.424274818555325E-4</v>
      </c>
    </row>
    <row r="2366" spans="1:10">
      <c r="A2366" s="30" t="s">
        <v>264</v>
      </c>
      <c r="B2366" s="63">
        <v>118.04</v>
      </c>
      <c r="C2366" s="219">
        <v>44931</v>
      </c>
      <c r="D2366" s="49">
        <v>44931.589583333334</v>
      </c>
      <c r="E2366" s="219">
        <v>44938</v>
      </c>
      <c r="F2366" s="273">
        <f t="shared" si="187"/>
        <v>0.79479166666715173</v>
      </c>
      <c r="G2366" s="273">
        <f t="shared" si="188"/>
        <v>6.4104166666656965</v>
      </c>
      <c r="H2366" s="273">
        <f t="shared" si="185"/>
        <v>7.2052083333328483</v>
      </c>
      <c r="I2366" s="77">
        <f t="shared" si="184"/>
        <v>1.1010861382689614E-5</v>
      </c>
      <c r="J2366" s="229">
        <f t="shared" si="186"/>
        <v>7.9335550191728059E-5</v>
      </c>
    </row>
    <row r="2367" spans="1:10">
      <c r="A2367" s="30" t="s">
        <v>264</v>
      </c>
      <c r="B2367" s="63">
        <v>315.45999999999998</v>
      </c>
      <c r="C2367" s="219">
        <v>44931</v>
      </c>
      <c r="D2367" s="49">
        <v>44931.589583333334</v>
      </c>
      <c r="E2367" s="219">
        <v>44938</v>
      </c>
      <c r="F2367" s="273">
        <f t="shared" si="187"/>
        <v>0.79479166666715173</v>
      </c>
      <c r="G2367" s="273">
        <f t="shared" si="188"/>
        <v>6.4104166666656965</v>
      </c>
      <c r="H2367" s="273">
        <f t="shared" si="185"/>
        <v>7.2052083333328483</v>
      </c>
      <c r="I2367" s="77">
        <f t="shared" si="184"/>
        <v>2.9426349811786386E-5</v>
      </c>
      <c r="J2367" s="229">
        <f t="shared" si="186"/>
        <v>2.1202298088345077E-4</v>
      </c>
    </row>
    <row r="2368" spans="1:10">
      <c r="A2368" s="30" t="s">
        <v>264</v>
      </c>
      <c r="B2368" s="63">
        <v>118.15</v>
      </c>
      <c r="C2368" s="219">
        <v>44931</v>
      </c>
      <c r="D2368" s="49">
        <v>44931.589583333334</v>
      </c>
      <c r="E2368" s="219">
        <v>44938</v>
      </c>
      <c r="F2368" s="273">
        <f t="shared" si="187"/>
        <v>0.79479166666715173</v>
      </c>
      <c r="G2368" s="273">
        <f t="shared" si="188"/>
        <v>6.4104166666656965</v>
      </c>
      <c r="H2368" s="273">
        <f t="shared" si="185"/>
        <v>7.2052083333328483</v>
      </c>
      <c r="I2368" s="77">
        <f t="shared" si="184"/>
        <v>1.1021122266729734E-5</v>
      </c>
      <c r="J2368" s="229">
        <f t="shared" si="186"/>
        <v>7.9409481998921283E-5</v>
      </c>
    </row>
    <row r="2369" spans="1:10">
      <c r="A2369" s="30" t="s">
        <v>264</v>
      </c>
      <c r="B2369" s="63">
        <v>7.55</v>
      </c>
      <c r="C2369" s="219">
        <v>44932</v>
      </c>
      <c r="D2369" s="49">
        <v>44932.617361111108</v>
      </c>
      <c r="E2369" s="219">
        <v>44938</v>
      </c>
      <c r="F2369" s="273">
        <f t="shared" si="187"/>
        <v>0.80868055555401952</v>
      </c>
      <c r="G2369" s="273">
        <f t="shared" si="188"/>
        <v>5.382638888891961</v>
      </c>
      <c r="H2369" s="273">
        <f t="shared" si="185"/>
        <v>6.1913194444459805</v>
      </c>
      <c r="I2369" s="77">
        <f t="shared" si="184"/>
        <v>7.0426976820829016E-7</v>
      </c>
      <c r="J2369" s="229">
        <f t="shared" si="186"/>
        <v>4.3603591100434502E-6</v>
      </c>
    </row>
    <row r="2370" spans="1:10">
      <c r="A2370" s="30" t="s">
        <v>264</v>
      </c>
      <c r="B2370" s="63">
        <v>21645.95</v>
      </c>
      <c r="C2370" s="219">
        <v>44930</v>
      </c>
      <c r="D2370" s="49">
        <v>44930.575694444444</v>
      </c>
      <c r="E2370" s="219">
        <v>44938</v>
      </c>
      <c r="F2370" s="273">
        <f t="shared" si="187"/>
        <v>0.78784722222189885</v>
      </c>
      <c r="G2370" s="273">
        <f t="shared" si="188"/>
        <v>7.4243055555562023</v>
      </c>
      <c r="H2370" s="273">
        <f t="shared" si="185"/>
        <v>8.2121527777781012</v>
      </c>
      <c r="I2370" s="77">
        <f t="shared" si="184"/>
        <v>2.0191507535295681E-3</v>
      </c>
      <c r="J2370" s="229">
        <f t="shared" si="186"/>
        <v>1.6581574469350588E-2</v>
      </c>
    </row>
    <row r="2371" spans="1:10">
      <c r="A2371" s="30" t="s">
        <v>264</v>
      </c>
      <c r="B2371" s="63">
        <v>7.52</v>
      </c>
      <c r="C2371" s="219">
        <v>44930</v>
      </c>
      <c r="D2371" s="49">
        <v>44930.575694444444</v>
      </c>
      <c r="E2371" s="219">
        <v>44938</v>
      </c>
      <c r="F2371" s="273">
        <f t="shared" si="187"/>
        <v>0.78784722222189885</v>
      </c>
      <c r="G2371" s="273">
        <f t="shared" si="188"/>
        <v>7.4243055555562023</v>
      </c>
      <c r="H2371" s="273">
        <f t="shared" si="185"/>
        <v>8.2121527777781012</v>
      </c>
      <c r="I2371" s="77">
        <f t="shared" si="184"/>
        <v>7.0147134528825728E-7</v>
      </c>
      <c r="J2371" s="229">
        <f t="shared" si="186"/>
        <v>5.7605898567407032E-6</v>
      </c>
    </row>
    <row r="2372" spans="1:10">
      <c r="A2372" s="30" t="s">
        <v>264</v>
      </c>
      <c r="B2372" s="63">
        <v>187.78</v>
      </c>
      <c r="C2372" s="219">
        <v>44931</v>
      </c>
      <c r="D2372" s="49">
        <v>44931.589583333334</v>
      </c>
      <c r="E2372" s="219">
        <v>44938</v>
      </c>
      <c r="F2372" s="273">
        <f t="shared" si="187"/>
        <v>0.79479166666715173</v>
      </c>
      <c r="G2372" s="273">
        <f t="shared" si="188"/>
        <v>6.4104166666656965</v>
      </c>
      <c r="H2372" s="273">
        <f t="shared" si="185"/>
        <v>7.2052083333328483</v>
      </c>
      <c r="I2372" s="77">
        <f t="shared" si="184"/>
        <v>1.7516261864126191E-5</v>
      </c>
      <c r="J2372" s="229">
        <f t="shared" si="186"/>
        <v>1.2620831595224239E-4</v>
      </c>
    </row>
    <row r="2373" spans="1:10">
      <c r="A2373" s="30" t="s">
        <v>264</v>
      </c>
      <c r="B2373" s="63">
        <v>23014.78</v>
      </c>
      <c r="C2373" s="219">
        <v>44929</v>
      </c>
      <c r="D2373" s="49">
        <v>44929.460416666669</v>
      </c>
      <c r="E2373" s="219">
        <v>44938</v>
      </c>
      <c r="F2373" s="273">
        <f t="shared" si="187"/>
        <v>0.73020833333430346</v>
      </c>
      <c r="G2373" s="273">
        <f t="shared" si="188"/>
        <v>8.5395833333313931</v>
      </c>
      <c r="H2373" s="273">
        <f t="shared" si="185"/>
        <v>9.2697916666656965</v>
      </c>
      <c r="I2373" s="77">
        <f t="shared" si="184"/>
        <v>2.1468362617171909E-3</v>
      </c>
      <c r="J2373" s="229">
        <f t="shared" si="186"/>
        <v>1.9900724888561754E-2</v>
      </c>
    </row>
    <row r="2374" spans="1:10">
      <c r="A2374" s="30" t="s">
        <v>264</v>
      </c>
      <c r="B2374" s="63">
        <v>7.53</v>
      </c>
      <c r="C2374" s="219">
        <v>44929</v>
      </c>
      <c r="D2374" s="49">
        <v>44929.460416666669</v>
      </c>
      <c r="E2374" s="219">
        <v>44938</v>
      </c>
      <c r="F2374" s="273">
        <f t="shared" si="187"/>
        <v>0.73020833333430346</v>
      </c>
      <c r="G2374" s="273">
        <f t="shared" si="188"/>
        <v>8.5395833333313931</v>
      </c>
      <c r="H2374" s="273">
        <f t="shared" si="185"/>
        <v>9.2697916666656965</v>
      </c>
      <c r="I2374" s="77">
        <f t="shared" si="184"/>
        <v>7.0240415292826824E-7</v>
      </c>
      <c r="J2374" s="229">
        <f t="shared" si="186"/>
        <v>6.5111401634458387E-6</v>
      </c>
    </row>
    <row r="2375" spans="1:10">
      <c r="A2375" s="30" t="s">
        <v>264</v>
      </c>
      <c r="B2375" s="63">
        <v>23023.95</v>
      </c>
      <c r="C2375" s="219">
        <v>44929</v>
      </c>
      <c r="D2375" s="49">
        <v>44929.461111111108</v>
      </c>
      <c r="E2375" s="219">
        <v>44938</v>
      </c>
      <c r="F2375" s="273">
        <f t="shared" si="187"/>
        <v>0.73055555555401952</v>
      </c>
      <c r="G2375" s="273">
        <f t="shared" si="188"/>
        <v>8.538888888891961</v>
      </c>
      <c r="H2375" s="273">
        <f t="shared" si="185"/>
        <v>9.2694444444459805</v>
      </c>
      <c r="I2375" s="77">
        <f t="shared" si="184"/>
        <v>2.1476916463230812E-3</v>
      </c>
      <c r="J2375" s="229">
        <f t="shared" si="186"/>
        <v>1.9907908399392528E-2</v>
      </c>
    </row>
    <row r="2376" spans="1:10">
      <c r="A2376" s="30" t="s">
        <v>264</v>
      </c>
      <c r="B2376" s="63">
        <v>16.559999999999999</v>
      </c>
      <c r="C2376" s="219">
        <v>44930</v>
      </c>
      <c r="D2376" s="49">
        <v>44930.576388888891</v>
      </c>
      <c r="E2376" s="219">
        <v>44938</v>
      </c>
      <c r="F2376" s="273">
        <f t="shared" si="187"/>
        <v>0.78819444444525288</v>
      </c>
      <c r="G2376" s="273">
        <f t="shared" si="188"/>
        <v>7.4236111111094942</v>
      </c>
      <c r="H2376" s="273">
        <f t="shared" si="185"/>
        <v>8.2118055555547471</v>
      </c>
      <c r="I2376" s="77">
        <f t="shared" si="184"/>
        <v>1.5447294518581835E-6</v>
      </c>
      <c r="J2376" s="229">
        <f t="shared" si="186"/>
        <v>1.268501789459807E-5</v>
      </c>
    </row>
    <row r="2377" spans="1:10">
      <c r="A2377" s="30" t="s">
        <v>264</v>
      </c>
      <c r="B2377" s="63">
        <v>188.38</v>
      </c>
      <c r="C2377" s="219">
        <v>44929</v>
      </c>
      <c r="D2377" s="49">
        <v>44929.461111111108</v>
      </c>
      <c r="E2377" s="219">
        <v>44938</v>
      </c>
      <c r="F2377" s="273">
        <f t="shared" si="187"/>
        <v>0.73055555555401952</v>
      </c>
      <c r="G2377" s="273">
        <f t="shared" si="188"/>
        <v>8.538888888891961</v>
      </c>
      <c r="H2377" s="273">
        <f t="shared" si="185"/>
        <v>9.2694444444459805</v>
      </c>
      <c r="I2377" s="77">
        <f t="shared" si="184"/>
        <v>1.7572230322526849E-5</v>
      </c>
      <c r="J2377" s="229">
        <f t="shared" si="186"/>
        <v>1.628848127396717E-4</v>
      </c>
    </row>
    <row r="2378" spans="1:10">
      <c r="A2378" s="30" t="s">
        <v>264</v>
      </c>
      <c r="B2378" s="63">
        <v>29.39</v>
      </c>
      <c r="C2378" s="219">
        <v>44929</v>
      </c>
      <c r="D2378" s="49">
        <v>44929.461111111108</v>
      </c>
      <c r="E2378" s="219">
        <v>44938</v>
      </c>
      <c r="F2378" s="273">
        <f t="shared" si="187"/>
        <v>0.73055555555401952</v>
      </c>
      <c r="G2378" s="273">
        <f t="shared" si="188"/>
        <v>8.538888888891961</v>
      </c>
      <c r="H2378" s="273">
        <f t="shared" si="185"/>
        <v>9.2694444444459805</v>
      </c>
      <c r="I2378" s="77">
        <f t="shared" ref="I2378:I2441" si="189">+B2378/B$3693</f>
        <v>2.7415216539922716E-6</v>
      </c>
      <c r="J2378" s="229">
        <f t="shared" si="186"/>
        <v>2.5412382664927018E-5</v>
      </c>
    </row>
    <row r="2379" spans="1:10">
      <c r="A2379" s="30" t="s">
        <v>264</v>
      </c>
      <c r="B2379" s="63">
        <v>118.46</v>
      </c>
      <c r="C2379" s="219">
        <v>44931</v>
      </c>
      <c r="D2379" s="49">
        <v>44931.592361111114</v>
      </c>
      <c r="E2379" s="219">
        <v>44938</v>
      </c>
      <c r="F2379" s="273">
        <f t="shared" si="187"/>
        <v>0.7961805555569299</v>
      </c>
      <c r="G2379" s="273">
        <f t="shared" si="188"/>
        <v>6.4076388888861402</v>
      </c>
      <c r="H2379" s="273">
        <f t="shared" si="185"/>
        <v>7.2038194444430701</v>
      </c>
      <c r="I2379" s="77">
        <f t="shared" si="189"/>
        <v>1.1050039303570074E-5</v>
      </c>
      <c r="J2379" s="229">
        <f t="shared" si="186"/>
        <v>7.9602487996918253E-5</v>
      </c>
    </row>
    <row r="2380" spans="1:10">
      <c r="A2380" s="30" t="s">
        <v>264</v>
      </c>
      <c r="B2380" s="63">
        <v>188.28</v>
      </c>
      <c r="C2380" s="219">
        <v>44931</v>
      </c>
      <c r="D2380" s="49">
        <v>44931.592361111114</v>
      </c>
      <c r="E2380" s="219">
        <v>44938</v>
      </c>
      <c r="F2380" s="273">
        <f t="shared" si="187"/>
        <v>0.7961805555569299</v>
      </c>
      <c r="G2380" s="273">
        <f t="shared" si="188"/>
        <v>6.4076388888861402</v>
      </c>
      <c r="H2380" s="273">
        <f t="shared" si="185"/>
        <v>7.2038194444430701</v>
      </c>
      <c r="I2380" s="77">
        <f t="shared" si="189"/>
        <v>1.7562902246126741E-5</v>
      </c>
      <c r="J2380" s="229">
        <f t="shared" si="186"/>
        <v>1.265199767015007E-4</v>
      </c>
    </row>
    <row r="2381" spans="1:10">
      <c r="A2381" s="30" t="s">
        <v>264</v>
      </c>
      <c r="B2381" s="63">
        <v>16.18</v>
      </c>
      <c r="C2381" s="219">
        <v>44931</v>
      </c>
      <c r="D2381" s="49">
        <v>44931.592361111114</v>
      </c>
      <c r="E2381" s="219">
        <v>44938</v>
      </c>
      <c r="F2381" s="273">
        <f t="shared" si="187"/>
        <v>0.7961805555569299</v>
      </c>
      <c r="G2381" s="273">
        <f t="shared" si="188"/>
        <v>6.4076388888861402</v>
      </c>
      <c r="H2381" s="273">
        <f t="shared" si="185"/>
        <v>7.2038194444430701</v>
      </c>
      <c r="I2381" s="77">
        <f t="shared" si="189"/>
        <v>1.5092827615377663E-6</v>
      </c>
      <c r="J2381" s="229">
        <f t="shared" si="186"/>
        <v>1.0872600504728495E-5</v>
      </c>
    </row>
    <row r="2382" spans="1:10">
      <c r="A2382" s="30" t="s">
        <v>264</v>
      </c>
      <c r="B2382" s="63">
        <v>317.60000000000002</v>
      </c>
      <c r="C2382" s="219">
        <v>44931</v>
      </c>
      <c r="D2382" s="49">
        <v>44931.592361111114</v>
      </c>
      <c r="E2382" s="219">
        <v>44938</v>
      </c>
      <c r="F2382" s="273">
        <f t="shared" si="187"/>
        <v>0.7961805555569299</v>
      </c>
      <c r="G2382" s="273">
        <f t="shared" si="188"/>
        <v>6.4076388888861402</v>
      </c>
      <c r="H2382" s="273">
        <f t="shared" si="185"/>
        <v>7.2038194444430701</v>
      </c>
      <c r="I2382" s="77">
        <f t="shared" si="189"/>
        <v>2.9625970646748739E-5</v>
      </c>
      <c r="J2382" s="229">
        <f t="shared" si="186"/>
        <v>2.1342014340554821E-4</v>
      </c>
    </row>
    <row r="2383" spans="1:10">
      <c r="A2383" s="30" t="s">
        <v>264</v>
      </c>
      <c r="B2383" s="63">
        <v>189.05</v>
      </c>
      <c r="C2383" s="219">
        <v>44931</v>
      </c>
      <c r="D2383" s="49">
        <v>44931.592361111114</v>
      </c>
      <c r="E2383" s="219">
        <v>44938</v>
      </c>
      <c r="F2383" s="273">
        <f t="shared" si="187"/>
        <v>0.7961805555569299</v>
      </c>
      <c r="G2383" s="273">
        <f t="shared" si="188"/>
        <v>6.4076388888861402</v>
      </c>
      <c r="H2383" s="273">
        <f t="shared" si="185"/>
        <v>7.2038194444430701</v>
      </c>
      <c r="I2383" s="77">
        <f t="shared" si="189"/>
        <v>1.7634728434407585E-5</v>
      </c>
      <c r="J2383" s="229">
        <f t="shared" si="186"/>
        <v>1.2703739959325845E-4</v>
      </c>
    </row>
    <row r="2384" spans="1:10">
      <c r="A2384" s="30" t="s">
        <v>264</v>
      </c>
      <c r="B2384" s="63">
        <v>316.08999999999997</v>
      </c>
      <c r="C2384" s="219">
        <v>44930</v>
      </c>
      <c r="D2384" s="49">
        <v>44930.57916666667</v>
      </c>
      <c r="E2384" s="219">
        <v>44938</v>
      </c>
      <c r="F2384" s="273">
        <f t="shared" si="187"/>
        <v>0.78958333333503106</v>
      </c>
      <c r="G2384" s="273">
        <f t="shared" si="188"/>
        <v>7.4208333333299379</v>
      </c>
      <c r="H2384" s="273">
        <f t="shared" si="185"/>
        <v>8.2104166666649689</v>
      </c>
      <c r="I2384" s="77">
        <f t="shared" si="189"/>
        <v>2.9485116693107078E-5</v>
      </c>
      <c r="J2384" s="229">
        <f t="shared" si="186"/>
        <v>2.4208509351564785E-4</v>
      </c>
    </row>
    <row r="2385" spans="1:10">
      <c r="A2385" s="30" t="s">
        <v>264</v>
      </c>
      <c r="B2385" s="63">
        <v>29.48</v>
      </c>
      <c r="C2385" s="219">
        <v>44931</v>
      </c>
      <c r="D2385" s="49">
        <v>44931.59375</v>
      </c>
      <c r="E2385" s="219">
        <v>44938</v>
      </c>
      <c r="F2385" s="273">
        <f t="shared" si="187"/>
        <v>0.796875</v>
      </c>
      <c r="G2385" s="273">
        <f t="shared" si="188"/>
        <v>6.40625</v>
      </c>
      <c r="H2385" s="273">
        <f t="shared" si="185"/>
        <v>7.203125</v>
      </c>
      <c r="I2385" s="77">
        <f t="shared" si="189"/>
        <v>2.7499169227523701E-6</v>
      </c>
      <c r="J2385" s="229">
        <f t="shared" si="186"/>
        <v>1.9807995334200665E-5</v>
      </c>
    </row>
    <row r="2386" spans="1:10">
      <c r="A2386" s="30" t="s">
        <v>264</v>
      </c>
      <c r="B2386" s="63">
        <v>21175.87</v>
      </c>
      <c r="C2386" s="219">
        <v>44931</v>
      </c>
      <c r="D2386" s="49">
        <v>44931.594444444447</v>
      </c>
      <c r="E2386" s="219">
        <v>44938</v>
      </c>
      <c r="F2386" s="273">
        <f t="shared" si="187"/>
        <v>0.79722222222335404</v>
      </c>
      <c r="G2386" s="273">
        <f t="shared" si="188"/>
        <v>6.4055555555532919</v>
      </c>
      <c r="H2386" s="273">
        <f t="shared" si="185"/>
        <v>7.202777777776646</v>
      </c>
      <c r="I2386" s="77">
        <f t="shared" si="189"/>
        <v>1.975301331987932E-3</v>
      </c>
      <c r="J2386" s="229">
        <f t="shared" si="186"/>
        <v>1.4227656538455286E-2</v>
      </c>
    </row>
    <row r="2387" spans="1:10">
      <c r="A2387" s="30" t="s">
        <v>264</v>
      </c>
      <c r="B2387" s="63">
        <v>63.46</v>
      </c>
      <c r="C2387" s="219">
        <v>44929</v>
      </c>
      <c r="D2387" s="49">
        <v>44929.287499999999</v>
      </c>
      <c r="E2387" s="219">
        <v>44945</v>
      </c>
      <c r="F2387" s="273">
        <f t="shared" si="187"/>
        <v>0.6437499999992724</v>
      </c>
      <c r="G2387" s="273">
        <f t="shared" si="188"/>
        <v>15.712500000001455</v>
      </c>
      <c r="H2387" s="273">
        <f t="shared" si="185"/>
        <v>16.356250000000728</v>
      </c>
      <c r="I2387" s="77">
        <f t="shared" si="189"/>
        <v>5.9195972835096822E-6</v>
      </c>
      <c r="J2387" s="229">
        <f t="shared" si="186"/>
        <v>9.6822413068409544E-5</v>
      </c>
    </row>
    <row r="2388" spans="1:10">
      <c r="A2388" s="30" t="s">
        <v>264</v>
      </c>
      <c r="B2388" s="63">
        <v>116.5</v>
      </c>
      <c r="C2388" s="219">
        <v>44930</v>
      </c>
      <c r="D2388" s="49">
        <v>44930.291666666664</v>
      </c>
      <c r="E2388" s="219">
        <v>44945</v>
      </c>
      <c r="F2388" s="273">
        <f t="shared" si="187"/>
        <v>0.64583333333212067</v>
      </c>
      <c r="G2388" s="273">
        <f t="shared" si="188"/>
        <v>14.708333333335759</v>
      </c>
      <c r="H2388" s="273">
        <f t="shared" si="185"/>
        <v>15.354166666667879</v>
      </c>
      <c r="I2388" s="77">
        <f t="shared" si="189"/>
        <v>1.0867209006127922E-5</v>
      </c>
      <c r="J2388" s="229">
        <f t="shared" si="186"/>
        <v>1.6685693828160232E-4</v>
      </c>
    </row>
    <row r="2389" spans="1:10">
      <c r="A2389" s="30" t="s">
        <v>264</v>
      </c>
      <c r="B2389" s="63">
        <v>60.09</v>
      </c>
      <c r="C2389" s="219">
        <v>44931</v>
      </c>
      <c r="D2389" s="49">
        <v>44931.507638888892</v>
      </c>
      <c r="E2389" s="219">
        <v>44945</v>
      </c>
      <c r="F2389" s="273">
        <f t="shared" si="187"/>
        <v>0.75381944444598048</v>
      </c>
      <c r="G2389" s="273">
        <f t="shared" si="188"/>
        <v>13.492361111108039</v>
      </c>
      <c r="H2389" s="273">
        <f t="shared" si="185"/>
        <v>14.24618055555402</v>
      </c>
      <c r="I2389" s="77">
        <f t="shared" si="189"/>
        <v>5.6052411088259814E-6</v>
      </c>
      <c r="J2389" s="229">
        <f t="shared" si="186"/>
        <v>7.9853276893748743E-5</v>
      </c>
    </row>
    <row r="2390" spans="1:10">
      <c r="A2390" s="30" t="s">
        <v>264</v>
      </c>
      <c r="B2390" s="63">
        <v>116.58</v>
      </c>
      <c r="C2390" s="219">
        <v>44931</v>
      </c>
      <c r="D2390" s="49">
        <v>44931.585416666669</v>
      </c>
      <c r="E2390" s="219">
        <v>44945</v>
      </c>
      <c r="F2390" s="273">
        <f t="shared" si="187"/>
        <v>0.79270833333430346</v>
      </c>
      <c r="G2390" s="273">
        <f t="shared" si="188"/>
        <v>13.414583333331393</v>
      </c>
      <c r="H2390" s="273">
        <f t="shared" si="185"/>
        <v>14.207291666665697</v>
      </c>
      <c r="I2390" s="77">
        <f t="shared" si="189"/>
        <v>1.0874671467248009E-5</v>
      </c>
      <c r="J2390" s="229">
        <f t="shared" si="186"/>
        <v>1.5449962931435987E-4</v>
      </c>
    </row>
    <row r="2391" spans="1:10">
      <c r="A2391" s="30" t="s">
        <v>264</v>
      </c>
      <c r="B2391" s="63">
        <v>173.51</v>
      </c>
      <c r="C2391" s="219">
        <v>44931</v>
      </c>
      <c r="D2391" s="49">
        <v>44931.589583333334</v>
      </c>
      <c r="E2391" s="219">
        <v>44945</v>
      </c>
      <c r="F2391" s="273">
        <f t="shared" si="187"/>
        <v>0.79479166666715173</v>
      </c>
      <c r="G2391" s="273">
        <f t="shared" si="188"/>
        <v>13.410416666665697</v>
      </c>
      <c r="H2391" s="273">
        <f t="shared" si="185"/>
        <v>14.205208333332848</v>
      </c>
      <c r="I2391" s="77">
        <f t="shared" si="189"/>
        <v>1.6185145361830522E-5</v>
      </c>
      <c r="J2391" s="229">
        <f t="shared" si="186"/>
        <v>2.2991336177007843E-4</v>
      </c>
    </row>
    <row r="2392" spans="1:10">
      <c r="A2392" s="30" t="s">
        <v>264</v>
      </c>
      <c r="B2392" s="63">
        <v>116.73</v>
      </c>
      <c r="C2392" s="219">
        <v>44931</v>
      </c>
      <c r="D2392" s="49">
        <v>44931.592361111114</v>
      </c>
      <c r="E2392" s="219">
        <v>44945</v>
      </c>
      <c r="F2392" s="273">
        <f t="shared" si="187"/>
        <v>0.7961805555569299</v>
      </c>
      <c r="G2392" s="273">
        <f t="shared" si="188"/>
        <v>13.40763888888614</v>
      </c>
      <c r="H2392" s="273">
        <f t="shared" si="185"/>
        <v>14.20381944444307</v>
      </c>
      <c r="I2392" s="77">
        <f t="shared" si="189"/>
        <v>1.0888663581848175E-5</v>
      </c>
      <c r="J2392" s="229">
        <f t="shared" si="186"/>
        <v>1.5466061150785424E-4</v>
      </c>
    </row>
    <row r="2393" spans="1:10">
      <c r="A2393" s="30" t="s">
        <v>264</v>
      </c>
      <c r="B2393" s="63">
        <v>174.26</v>
      </c>
      <c r="C2393" s="219">
        <v>44932</v>
      </c>
      <c r="D2393" s="49">
        <v>44932.614583333336</v>
      </c>
      <c r="E2393" s="219">
        <v>44945</v>
      </c>
      <c r="F2393" s="273">
        <f t="shared" si="187"/>
        <v>0.80729166666787933</v>
      </c>
      <c r="G2393" s="273">
        <f t="shared" si="188"/>
        <v>12.385416666664241</v>
      </c>
      <c r="H2393" s="273">
        <f t="shared" si="185"/>
        <v>13.192708333332121</v>
      </c>
      <c r="I2393" s="77">
        <f t="shared" si="189"/>
        <v>1.6255105934831344E-5</v>
      </c>
      <c r="J2393" s="229">
        <f t="shared" si="186"/>
        <v>2.144488715256459E-4</v>
      </c>
    </row>
    <row r="2394" spans="1:10">
      <c r="A2394" s="30" t="s">
        <v>264</v>
      </c>
      <c r="B2394" s="63">
        <v>173.62</v>
      </c>
      <c r="C2394" s="219">
        <v>44932</v>
      </c>
      <c r="D2394" s="49">
        <v>44932.615277777775</v>
      </c>
      <c r="E2394" s="219">
        <v>44945</v>
      </c>
      <c r="F2394" s="273">
        <f t="shared" si="187"/>
        <v>0.80763888888759539</v>
      </c>
      <c r="G2394" s="273">
        <f t="shared" si="188"/>
        <v>12.384722222224809</v>
      </c>
      <c r="H2394" s="273">
        <f t="shared" si="185"/>
        <v>13.192361111112405</v>
      </c>
      <c r="I2394" s="77">
        <f t="shared" si="189"/>
        <v>1.6195406245870643E-5</v>
      </c>
      <c r="J2394" s="229">
        <f t="shared" si="186"/>
        <v>2.1365564753669081E-4</v>
      </c>
    </row>
    <row r="2395" spans="1:10">
      <c r="A2395" s="30" t="s">
        <v>264</v>
      </c>
      <c r="B2395" s="63">
        <v>179.19</v>
      </c>
      <c r="C2395" s="219">
        <v>44931</v>
      </c>
      <c r="D2395" s="49">
        <v>44931.595833333333</v>
      </c>
      <c r="E2395" s="219">
        <v>44945</v>
      </c>
      <c r="F2395" s="273">
        <f t="shared" si="187"/>
        <v>0.79791666666642413</v>
      </c>
      <c r="G2395" s="273">
        <f t="shared" si="188"/>
        <v>13.404166666667152</v>
      </c>
      <c r="H2395" s="273">
        <f t="shared" si="185"/>
        <v>14.202083333333576</v>
      </c>
      <c r="I2395" s="77">
        <f t="shared" si="189"/>
        <v>1.6714980101356759E-5</v>
      </c>
      <c r="J2395" s="229">
        <f t="shared" si="186"/>
        <v>2.3738754031448118E-4</v>
      </c>
    </row>
    <row r="2396" spans="1:10">
      <c r="A2396" s="30" t="s">
        <v>264</v>
      </c>
      <c r="B2396" s="63">
        <v>174.38</v>
      </c>
      <c r="C2396" s="219">
        <v>44932</v>
      </c>
      <c r="D2396" s="49">
        <v>44932.617361111108</v>
      </c>
      <c r="E2396" s="219">
        <v>44945</v>
      </c>
      <c r="F2396" s="273">
        <f t="shared" si="187"/>
        <v>0.80868055555401952</v>
      </c>
      <c r="G2396" s="273">
        <f t="shared" si="188"/>
        <v>12.382638888891961</v>
      </c>
      <c r="H2396" s="273">
        <f t="shared" si="185"/>
        <v>13.19131944444598</v>
      </c>
      <c r="I2396" s="77">
        <f t="shared" si="189"/>
        <v>1.6266299626511475E-5</v>
      </c>
      <c r="J2396" s="229">
        <f t="shared" si="186"/>
        <v>2.1457395455238521E-4</v>
      </c>
    </row>
    <row r="2397" spans="1:10">
      <c r="A2397" s="30" t="s">
        <v>264</v>
      </c>
      <c r="B2397" s="63">
        <v>116.45</v>
      </c>
      <c r="C2397" s="219">
        <v>44932</v>
      </c>
      <c r="D2397" s="49">
        <v>44932.617361111108</v>
      </c>
      <c r="E2397" s="219">
        <v>44945</v>
      </c>
      <c r="F2397" s="273">
        <f t="shared" si="187"/>
        <v>0.80868055555401952</v>
      </c>
      <c r="G2397" s="273">
        <f t="shared" si="188"/>
        <v>12.382638888891961</v>
      </c>
      <c r="H2397" s="273">
        <f t="shared" si="185"/>
        <v>13.19131944444598</v>
      </c>
      <c r="I2397" s="77">
        <f t="shared" si="189"/>
        <v>1.0862544967927868E-5</v>
      </c>
      <c r="J2397" s="229">
        <f t="shared" si="186"/>
        <v>1.4329130065159572E-4</v>
      </c>
    </row>
    <row r="2398" spans="1:10">
      <c r="A2398" s="30" t="s">
        <v>264</v>
      </c>
      <c r="B2398" s="63">
        <v>116.9</v>
      </c>
      <c r="C2398" s="219">
        <v>44928</v>
      </c>
      <c r="D2398" s="49">
        <v>44928.606249999997</v>
      </c>
      <c r="E2398" s="219">
        <v>44945</v>
      </c>
      <c r="F2398" s="273">
        <f t="shared" si="187"/>
        <v>0.80312499999854481</v>
      </c>
      <c r="G2398" s="273">
        <f t="shared" si="188"/>
        <v>16.39375000000291</v>
      </c>
      <c r="H2398" s="273">
        <f t="shared" si="185"/>
        <v>17.196875000001455</v>
      </c>
      <c r="I2398" s="77">
        <f t="shared" si="189"/>
        <v>1.0904521311728361E-5</v>
      </c>
      <c r="J2398" s="229">
        <f t="shared" si="186"/>
        <v>1.8752368993264453E-4</v>
      </c>
    </row>
    <row r="2399" spans="1:10">
      <c r="A2399" s="30" t="s">
        <v>264</v>
      </c>
      <c r="B2399" s="63">
        <v>174.01</v>
      </c>
      <c r="C2399" s="219">
        <v>44929</v>
      </c>
      <c r="D2399" s="49">
        <v>44929.455555555556</v>
      </c>
      <c r="E2399" s="219">
        <v>44945</v>
      </c>
      <c r="F2399" s="273">
        <f t="shared" si="187"/>
        <v>0.72777777777810115</v>
      </c>
      <c r="G2399" s="273">
        <f t="shared" si="188"/>
        <v>15.544444444443798</v>
      </c>
      <c r="H2399" s="273">
        <f t="shared" si="185"/>
        <v>16.272222222221899</v>
      </c>
      <c r="I2399" s="77">
        <f t="shared" si="189"/>
        <v>1.6231785743831068E-5</v>
      </c>
      <c r="J2399" s="229">
        <f t="shared" si="186"/>
        <v>2.6412722468711252E-4</v>
      </c>
    </row>
    <row r="2400" spans="1:10">
      <c r="A2400" s="30" t="s">
        <v>264</v>
      </c>
      <c r="B2400" s="63">
        <v>116.89</v>
      </c>
      <c r="C2400" s="219">
        <v>44929</v>
      </c>
      <c r="D2400" s="49">
        <v>44929.457638888889</v>
      </c>
      <c r="E2400" s="219">
        <v>44945</v>
      </c>
      <c r="F2400" s="273">
        <f t="shared" si="187"/>
        <v>0.72881944444452529</v>
      </c>
      <c r="G2400" s="273">
        <f t="shared" si="188"/>
        <v>15.542361111110949</v>
      </c>
      <c r="H2400" s="273">
        <f t="shared" si="185"/>
        <v>16.271180555555475</v>
      </c>
      <c r="I2400" s="77">
        <f t="shared" si="189"/>
        <v>1.0903588504088351E-5</v>
      </c>
      <c r="J2400" s="229">
        <f t="shared" si="186"/>
        <v>1.7741425725350057E-4</v>
      </c>
    </row>
    <row r="2401" spans="1:10">
      <c r="A2401" s="30" t="s">
        <v>264</v>
      </c>
      <c r="B2401" s="63">
        <v>120</v>
      </c>
      <c r="C2401" s="219">
        <v>44929</v>
      </c>
      <c r="D2401" s="49">
        <v>44929.559027777781</v>
      </c>
      <c r="E2401" s="219">
        <v>44945</v>
      </c>
      <c r="F2401" s="273">
        <f t="shared" si="187"/>
        <v>0.77951388889050577</v>
      </c>
      <c r="G2401" s="273">
        <f t="shared" si="188"/>
        <v>15.440972222218988</v>
      </c>
      <c r="H2401" s="273">
        <f t="shared" si="185"/>
        <v>16.220486111109494</v>
      </c>
      <c r="I2401" s="77">
        <f t="shared" si="189"/>
        <v>1.1193691680131766E-5</v>
      </c>
      <c r="J2401" s="229">
        <f t="shared" si="186"/>
        <v>1.815671204296192E-4</v>
      </c>
    </row>
    <row r="2402" spans="1:10">
      <c r="A2402" s="30" t="s">
        <v>264</v>
      </c>
      <c r="B2402" s="63">
        <v>116.84</v>
      </c>
      <c r="C2402" s="219">
        <v>44928</v>
      </c>
      <c r="D2402" s="49">
        <v>44928.54791666667</v>
      </c>
      <c r="E2402" s="219">
        <v>44945</v>
      </c>
      <c r="F2402" s="273">
        <f t="shared" si="187"/>
        <v>0.77395833333503106</v>
      </c>
      <c r="G2402" s="273">
        <f t="shared" si="188"/>
        <v>16.452083333329938</v>
      </c>
      <c r="H2402" s="273">
        <f t="shared" si="185"/>
        <v>17.226041666664969</v>
      </c>
      <c r="I2402" s="77">
        <f t="shared" si="189"/>
        <v>1.0898924465888296E-5</v>
      </c>
      <c r="J2402" s="229">
        <f t="shared" si="186"/>
        <v>1.8774532697122604E-4</v>
      </c>
    </row>
    <row r="2403" spans="1:10">
      <c r="A2403" s="30" t="s">
        <v>264</v>
      </c>
      <c r="B2403" s="63">
        <v>174.17</v>
      </c>
      <c r="C2403" s="219">
        <v>44928</v>
      </c>
      <c r="D2403" s="49">
        <v>44928.548611111109</v>
      </c>
      <c r="E2403" s="219">
        <v>44945</v>
      </c>
      <c r="F2403" s="273">
        <f t="shared" si="187"/>
        <v>0.77430555555474712</v>
      </c>
      <c r="G2403" s="273">
        <f t="shared" si="188"/>
        <v>16.451388888890506</v>
      </c>
      <c r="H2403" s="273">
        <f t="shared" si="185"/>
        <v>17.225694444445253</v>
      </c>
      <c r="I2403" s="77">
        <f t="shared" si="189"/>
        <v>1.6246710666071245E-5</v>
      </c>
      <c r="J2403" s="229">
        <f t="shared" si="186"/>
        <v>2.7986087366105289E-4</v>
      </c>
    </row>
    <row r="2404" spans="1:10">
      <c r="A2404" s="30" t="s">
        <v>264</v>
      </c>
      <c r="B2404" s="63">
        <v>178.63</v>
      </c>
      <c r="C2404" s="219">
        <v>44928</v>
      </c>
      <c r="D2404" s="49">
        <v>44928.59375</v>
      </c>
      <c r="E2404" s="219">
        <v>44945</v>
      </c>
      <c r="F2404" s="273">
        <f t="shared" si="187"/>
        <v>0.796875</v>
      </c>
      <c r="G2404" s="273">
        <f t="shared" si="188"/>
        <v>16.40625</v>
      </c>
      <c r="H2404" s="273">
        <f t="shared" si="185"/>
        <v>17.203125</v>
      </c>
      <c r="I2404" s="77">
        <f t="shared" si="189"/>
        <v>1.6662742873516144E-5</v>
      </c>
      <c r="J2404" s="229">
        <f t="shared" si="186"/>
        <v>2.8665124849595744E-4</v>
      </c>
    </row>
    <row r="2405" spans="1:10">
      <c r="A2405" s="30" t="s">
        <v>264</v>
      </c>
      <c r="B2405" s="63">
        <v>174.2</v>
      </c>
      <c r="C2405" s="219">
        <v>44930</v>
      </c>
      <c r="D2405" s="49">
        <v>44930.564583333333</v>
      </c>
      <c r="E2405" s="219">
        <v>44945</v>
      </c>
      <c r="F2405" s="273">
        <f t="shared" si="187"/>
        <v>0.78229166666642413</v>
      </c>
      <c r="G2405" s="273">
        <f t="shared" si="188"/>
        <v>14.435416666667152</v>
      </c>
      <c r="H2405" s="273">
        <f t="shared" si="185"/>
        <v>15.217708333333576</v>
      </c>
      <c r="I2405" s="77">
        <f t="shared" si="189"/>
        <v>1.6249509088991279E-5</v>
      </c>
      <c r="J2405" s="229">
        <f t="shared" si="186"/>
        <v>2.472802898761223E-4</v>
      </c>
    </row>
    <row r="2406" spans="1:10">
      <c r="A2406" s="30" t="s">
        <v>264</v>
      </c>
      <c r="B2406" s="63">
        <v>116.89</v>
      </c>
      <c r="C2406" s="219">
        <v>44930</v>
      </c>
      <c r="D2406" s="49">
        <v>44930.564583333333</v>
      </c>
      <c r="E2406" s="219">
        <v>44945</v>
      </c>
      <c r="F2406" s="273">
        <f t="shared" si="187"/>
        <v>0.78229166666642413</v>
      </c>
      <c r="G2406" s="273">
        <f t="shared" si="188"/>
        <v>14.435416666667152</v>
      </c>
      <c r="H2406" s="273">
        <f t="shared" si="185"/>
        <v>15.217708333333576</v>
      </c>
      <c r="I2406" s="77">
        <f t="shared" si="189"/>
        <v>1.0903588504088351E-5</v>
      </c>
      <c r="J2406" s="229">
        <f t="shared" si="186"/>
        <v>1.6592762964190547E-4</v>
      </c>
    </row>
    <row r="2407" spans="1:10">
      <c r="A2407" s="30" t="s">
        <v>264</v>
      </c>
      <c r="B2407" s="63">
        <v>116.93</v>
      </c>
      <c r="C2407" s="219">
        <v>44930</v>
      </c>
      <c r="D2407" s="49">
        <v>44930.567361111112</v>
      </c>
      <c r="E2407" s="219">
        <v>44945</v>
      </c>
      <c r="F2407" s="273">
        <f t="shared" si="187"/>
        <v>0.78368055555620231</v>
      </c>
      <c r="G2407" s="273">
        <f t="shared" si="188"/>
        <v>14.432638888887595</v>
      </c>
      <c r="H2407" s="273">
        <f t="shared" si="185"/>
        <v>15.216319444443798</v>
      </c>
      <c r="I2407" s="77">
        <f t="shared" si="189"/>
        <v>1.0907319734648394E-5</v>
      </c>
      <c r="J2407" s="229">
        <f t="shared" si="186"/>
        <v>1.6596926136509593E-4</v>
      </c>
    </row>
    <row r="2408" spans="1:10">
      <c r="A2408" s="30" t="s">
        <v>264</v>
      </c>
      <c r="B2408" s="63">
        <v>174.12</v>
      </c>
      <c r="C2408" s="219">
        <v>44930</v>
      </c>
      <c r="D2408" s="49">
        <v>44930.568749999999</v>
      </c>
      <c r="E2408" s="219">
        <v>44945</v>
      </c>
      <c r="F2408" s="273">
        <f t="shared" si="187"/>
        <v>0.7843749999992724</v>
      </c>
      <c r="G2408" s="273">
        <f t="shared" si="188"/>
        <v>14.431250000001455</v>
      </c>
      <c r="H2408" s="273">
        <f t="shared" si="185"/>
        <v>15.215625000000728</v>
      </c>
      <c r="I2408" s="77">
        <f t="shared" si="189"/>
        <v>1.6242046627871192E-5</v>
      </c>
      <c r="J2408" s="229">
        <f t="shared" si="186"/>
        <v>2.4713289072221442E-4</v>
      </c>
    </row>
    <row r="2409" spans="1:10">
      <c r="A2409" s="30" t="s">
        <v>264</v>
      </c>
      <c r="B2409" s="63">
        <v>116.84</v>
      </c>
      <c r="C2409" s="219">
        <v>44930</v>
      </c>
      <c r="D2409" s="49">
        <v>44930.568749999999</v>
      </c>
      <c r="E2409" s="219">
        <v>44945</v>
      </c>
      <c r="F2409" s="273">
        <f t="shared" si="187"/>
        <v>0.7843749999992724</v>
      </c>
      <c r="G2409" s="273">
        <f t="shared" si="188"/>
        <v>14.431250000001455</v>
      </c>
      <c r="H2409" s="273">
        <f t="shared" si="185"/>
        <v>15.215625000000728</v>
      </c>
      <c r="I2409" s="77">
        <f t="shared" si="189"/>
        <v>1.0898924465888296E-5</v>
      </c>
      <c r="J2409" s="229">
        <f t="shared" si="186"/>
        <v>1.6583394757628954E-4</v>
      </c>
    </row>
    <row r="2410" spans="1:10">
      <c r="A2410" s="30" t="s">
        <v>264</v>
      </c>
      <c r="B2410" s="63">
        <v>119.86</v>
      </c>
      <c r="C2410" s="219">
        <v>44928</v>
      </c>
      <c r="D2410" s="49">
        <v>44928.59375</v>
      </c>
      <c r="E2410" s="219">
        <v>44945</v>
      </c>
      <c r="F2410" s="273">
        <f t="shared" si="187"/>
        <v>0.796875</v>
      </c>
      <c r="G2410" s="273">
        <f t="shared" si="188"/>
        <v>16.40625</v>
      </c>
      <c r="H2410" s="273">
        <f t="shared" si="185"/>
        <v>17.203125</v>
      </c>
      <c r="I2410" s="77">
        <f t="shared" si="189"/>
        <v>1.1180632373171612E-5</v>
      </c>
      <c r="J2410" s="229">
        <f t="shared" si="186"/>
        <v>1.9234181629471789E-4</v>
      </c>
    </row>
    <row r="2411" spans="1:10">
      <c r="A2411" s="30" t="s">
        <v>264</v>
      </c>
      <c r="B2411" s="63">
        <v>173.94</v>
      </c>
      <c r="C2411" s="219">
        <v>44930</v>
      </c>
      <c r="D2411" s="49">
        <v>44930.570833333331</v>
      </c>
      <c r="E2411" s="219">
        <v>44945</v>
      </c>
      <c r="F2411" s="273">
        <f t="shared" si="187"/>
        <v>0.78541666666569654</v>
      </c>
      <c r="G2411" s="273">
        <f t="shared" si="188"/>
        <v>14.429166666668607</v>
      </c>
      <c r="H2411" s="273">
        <f t="shared" si="185"/>
        <v>15.214583333334303</v>
      </c>
      <c r="I2411" s="77">
        <f t="shared" si="189"/>
        <v>1.6225256090350994E-5</v>
      </c>
      <c r="J2411" s="229">
        <f t="shared" si="186"/>
        <v>2.468605108913351E-4</v>
      </c>
    </row>
    <row r="2412" spans="1:10">
      <c r="A2412" s="30" t="s">
        <v>264</v>
      </c>
      <c r="B2412" s="63">
        <v>116.98</v>
      </c>
      <c r="C2412" s="219">
        <v>44930</v>
      </c>
      <c r="D2412" s="49">
        <v>44930.572222222225</v>
      </c>
      <c r="E2412" s="219">
        <v>44945</v>
      </c>
      <c r="F2412" s="273">
        <f t="shared" si="187"/>
        <v>0.78611111111240461</v>
      </c>
      <c r="G2412" s="273">
        <f t="shared" si="188"/>
        <v>14.427777777775191</v>
      </c>
      <c r="H2412" s="273">
        <f t="shared" si="185"/>
        <v>15.213888888887595</v>
      </c>
      <c r="I2412" s="77">
        <f t="shared" si="189"/>
        <v>1.091198377284845E-5</v>
      </c>
      <c r="J2412" s="229">
        <f t="shared" si="186"/>
        <v>1.6601370867746077E-4</v>
      </c>
    </row>
    <row r="2413" spans="1:10">
      <c r="A2413" s="30" t="s">
        <v>264</v>
      </c>
      <c r="B2413" s="63">
        <v>116.78</v>
      </c>
      <c r="C2413" s="219">
        <v>44930</v>
      </c>
      <c r="D2413" s="49">
        <v>44930.577777777777</v>
      </c>
      <c r="E2413" s="219">
        <v>44945</v>
      </c>
      <c r="F2413" s="273">
        <f t="shared" si="187"/>
        <v>0.78888888888832298</v>
      </c>
      <c r="G2413" s="273">
        <f t="shared" si="188"/>
        <v>14.422222222223354</v>
      </c>
      <c r="H2413" s="273">
        <f t="shared" si="185"/>
        <v>15.211111111111677</v>
      </c>
      <c r="I2413" s="77">
        <f t="shared" si="189"/>
        <v>1.0893327620048229E-5</v>
      </c>
      <c r="J2413" s="229">
        <f t="shared" si="186"/>
        <v>1.6569961679829535E-4</v>
      </c>
    </row>
    <row r="2414" spans="1:10">
      <c r="A2414" s="30" t="s">
        <v>264</v>
      </c>
      <c r="B2414" s="63">
        <v>120</v>
      </c>
      <c r="C2414" s="219">
        <v>44929</v>
      </c>
      <c r="D2414" s="49">
        <v>44930.580555555556</v>
      </c>
      <c r="E2414" s="219">
        <v>44945</v>
      </c>
      <c r="F2414" s="273">
        <f t="shared" si="187"/>
        <v>1.2902777777781012</v>
      </c>
      <c r="G2414" s="273">
        <f t="shared" si="188"/>
        <v>14.419444444443798</v>
      </c>
      <c r="H2414" s="273">
        <f t="shared" si="185"/>
        <v>15.709722222221899</v>
      </c>
      <c r="I2414" s="77">
        <f t="shared" si="189"/>
        <v>1.1193691680131766E-5</v>
      </c>
      <c r="J2414" s="229">
        <f t="shared" si="186"/>
        <v>1.7584978693606639E-4</v>
      </c>
    </row>
    <row r="2415" spans="1:10">
      <c r="A2415" s="30" t="s">
        <v>264</v>
      </c>
      <c r="B2415" s="63">
        <v>18.649999999999999</v>
      </c>
      <c r="C2415" s="219">
        <v>44931</v>
      </c>
      <c r="D2415" s="49">
        <v>44931.584027777775</v>
      </c>
      <c r="E2415" s="219">
        <v>44945</v>
      </c>
      <c r="F2415" s="273">
        <f t="shared" si="187"/>
        <v>0.79201388888759539</v>
      </c>
      <c r="G2415" s="273">
        <f t="shared" si="188"/>
        <v>13.415972222224809</v>
      </c>
      <c r="H2415" s="273">
        <f t="shared" ref="H2415:H2477" si="190">SUM(F2415:G2415)</f>
        <v>14.207986111112405</v>
      </c>
      <c r="I2415" s="77">
        <f t="shared" si="189"/>
        <v>1.7396862486204782E-6</v>
      </c>
      <c r="J2415" s="229">
        <f t="shared" ref="J2415:J2477" si="191">+H2415*I2415</f>
        <v>2.4717438058092998E-5</v>
      </c>
    </row>
    <row r="2416" spans="1:10">
      <c r="A2416" s="30" t="s">
        <v>264</v>
      </c>
      <c r="B2416" s="63">
        <v>173.74</v>
      </c>
      <c r="C2416" s="219">
        <v>44931</v>
      </c>
      <c r="D2416" s="49">
        <v>44931.585416666669</v>
      </c>
      <c r="E2416" s="219">
        <v>44945</v>
      </c>
      <c r="F2416" s="273">
        <f t="shared" ref="F2416:F2478" si="192">(D2416-C2416+1)/2</f>
        <v>0.79270833333430346</v>
      </c>
      <c r="G2416" s="273">
        <f t="shared" ref="G2416:G2478" si="193">E2416-D2416</f>
        <v>13.414583333331393</v>
      </c>
      <c r="H2416" s="273">
        <f t="shared" si="190"/>
        <v>14.207291666665697</v>
      </c>
      <c r="I2416" s="77">
        <f t="shared" si="189"/>
        <v>1.6206599937550773E-5</v>
      </c>
      <c r="J2416" s="229">
        <f t="shared" si="191"/>
        <v>2.3025189223774988E-4</v>
      </c>
    </row>
    <row r="2417" spans="1:10">
      <c r="A2417" s="30" t="s">
        <v>264</v>
      </c>
      <c r="B2417" s="63">
        <v>22679.51</v>
      </c>
      <c r="C2417" s="219">
        <v>44935</v>
      </c>
      <c r="D2417" s="49">
        <v>44935.628472222219</v>
      </c>
      <c r="E2417" s="219">
        <v>44945</v>
      </c>
      <c r="F2417" s="273">
        <f t="shared" si="192"/>
        <v>0.81423611110949423</v>
      </c>
      <c r="G2417" s="273">
        <f t="shared" si="193"/>
        <v>9.3715277777810115</v>
      </c>
      <c r="H2417" s="273">
        <f t="shared" si="190"/>
        <v>10.185763888890506</v>
      </c>
      <c r="I2417" s="77">
        <f t="shared" si="189"/>
        <v>2.1155620199705431E-3</v>
      </c>
      <c r="J2417" s="229">
        <f t="shared" si="191"/>
        <v>2.1548615227724215E-2</v>
      </c>
    </row>
    <row r="2418" spans="1:10">
      <c r="A2418" s="30" t="s">
        <v>264</v>
      </c>
      <c r="B2418" s="63">
        <v>489.55</v>
      </c>
      <c r="C2418" s="219">
        <v>44936</v>
      </c>
      <c r="D2418" s="49">
        <v>44936.523611111108</v>
      </c>
      <c r="E2418" s="219">
        <v>44945</v>
      </c>
      <c r="F2418" s="273">
        <f t="shared" si="192"/>
        <v>0.76180555555401952</v>
      </c>
      <c r="G2418" s="273">
        <f t="shared" si="193"/>
        <v>8.476388888891961</v>
      </c>
      <c r="H2418" s="273">
        <f t="shared" si="190"/>
        <v>9.2381944444459805</v>
      </c>
      <c r="I2418" s="77">
        <f t="shared" si="189"/>
        <v>4.5665598016737547E-5</v>
      </c>
      <c r="J2418" s="229">
        <f t="shared" si="191"/>
        <v>4.2186767390052819E-4</v>
      </c>
    </row>
    <row r="2419" spans="1:10">
      <c r="A2419" s="30" t="s">
        <v>264</v>
      </c>
      <c r="B2419" s="63">
        <v>117.43</v>
      </c>
      <c r="C2419" s="219">
        <v>44935</v>
      </c>
      <c r="D2419" s="49">
        <v>44935.628472222219</v>
      </c>
      <c r="E2419" s="219">
        <v>44945</v>
      </c>
      <c r="F2419" s="273">
        <f t="shared" si="192"/>
        <v>0.81423611110949423</v>
      </c>
      <c r="G2419" s="273">
        <f t="shared" si="193"/>
        <v>9.3715277777810115</v>
      </c>
      <c r="H2419" s="273">
        <f t="shared" si="190"/>
        <v>10.185763888890506</v>
      </c>
      <c r="I2419" s="77">
        <f t="shared" si="189"/>
        <v>1.0953960116648944E-5</v>
      </c>
      <c r="J2419" s="229">
        <f t="shared" si="191"/>
        <v>1.1157445139650965E-4</v>
      </c>
    </row>
    <row r="2420" spans="1:10">
      <c r="A2420" s="30" t="s">
        <v>264</v>
      </c>
      <c r="B2420" s="63">
        <v>118.76</v>
      </c>
      <c r="C2420" s="219">
        <v>44937</v>
      </c>
      <c r="D2420" s="49">
        <v>44937.390972222223</v>
      </c>
      <c r="E2420" s="219">
        <v>44945</v>
      </c>
      <c r="F2420" s="273">
        <f t="shared" si="192"/>
        <v>0.69548611111167702</v>
      </c>
      <c r="G2420" s="273">
        <f t="shared" si="193"/>
        <v>7.609027777776646</v>
      </c>
      <c r="H2420" s="273">
        <f t="shared" si="190"/>
        <v>8.304513888888323</v>
      </c>
      <c r="I2420" s="77">
        <f t="shared" si="189"/>
        <v>1.1078023532770404E-5</v>
      </c>
      <c r="J2420" s="229">
        <f t="shared" si="191"/>
        <v>9.1997600289323505E-5</v>
      </c>
    </row>
    <row r="2421" spans="1:10">
      <c r="A2421" s="30" t="s">
        <v>264</v>
      </c>
      <c r="B2421" s="63">
        <v>16.559999999999999</v>
      </c>
      <c r="C2421" s="219">
        <v>44937</v>
      </c>
      <c r="D2421" s="49">
        <v>44937.395833333336</v>
      </c>
      <c r="E2421" s="219">
        <v>44945</v>
      </c>
      <c r="F2421" s="273">
        <f t="shared" si="192"/>
        <v>0.69791666666787933</v>
      </c>
      <c r="G2421" s="273">
        <f t="shared" si="193"/>
        <v>7.6041666666642413</v>
      </c>
      <c r="H2421" s="273">
        <f t="shared" si="190"/>
        <v>8.3020833333321207</v>
      </c>
      <c r="I2421" s="77">
        <f t="shared" si="189"/>
        <v>1.5447294518581835E-6</v>
      </c>
      <c r="J2421" s="229">
        <f t="shared" si="191"/>
        <v>1.2824472636779087E-5</v>
      </c>
    </row>
    <row r="2422" spans="1:10">
      <c r="A2422" s="30" t="s">
        <v>264</v>
      </c>
      <c r="B2422" s="63">
        <v>121.75</v>
      </c>
      <c r="C2422" s="219">
        <v>44937</v>
      </c>
      <c r="D2422" s="49">
        <v>44937.395833333336</v>
      </c>
      <c r="E2422" s="219">
        <v>44945</v>
      </c>
      <c r="F2422" s="273">
        <f t="shared" si="192"/>
        <v>0.69791666666787933</v>
      </c>
      <c r="G2422" s="273">
        <f t="shared" si="193"/>
        <v>7.6041666666642413</v>
      </c>
      <c r="H2422" s="273">
        <f t="shared" si="190"/>
        <v>8.3020833333321207</v>
      </c>
      <c r="I2422" s="77">
        <f t="shared" si="189"/>
        <v>1.1356933017133686E-5</v>
      </c>
      <c r="J2422" s="229">
        <f t="shared" si="191"/>
        <v>9.4286204319314843E-5</v>
      </c>
    </row>
    <row r="2423" spans="1:10">
      <c r="A2423" s="30" t="s">
        <v>264</v>
      </c>
      <c r="B2423" s="63">
        <v>16.13</v>
      </c>
      <c r="C2423" s="219">
        <v>44937</v>
      </c>
      <c r="D2423" s="49">
        <v>44937.396527777775</v>
      </c>
      <c r="E2423" s="219">
        <v>44945</v>
      </c>
      <c r="F2423" s="273">
        <f t="shared" si="192"/>
        <v>0.69826388888759539</v>
      </c>
      <c r="G2423" s="273">
        <f t="shared" si="193"/>
        <v>7.6034722222248092</v>
      </c>
      <c r="H2423" s="273">
        <f t="shared" si="190"/>
        <v>8.3017361111124046</v>
      </c>
      <c r="I2423" s="77">
        <f t="shared" si="189"/>
        <v>1.5046187233377114E-6</v>
      </c>
      <c r="J2423" s="229">
        <f t="shared" si="191"/>
        <v>1.2490947588988523E-5</v>
      </c>
    </row>
    <row r="2424" spans="1:10">
      <c r="A2424" s="30" t="s">
        <v>264</v>
      </c>
      <c r="B2424" s="63">
        <v>118.29</v>
      </c>
      <c r="C2424" s="219">
        <v>44935</v>
      </c>
      <c r="D2424" s="49">
        <v>44935.620138888888</v>
      </c>
      <c r="E2424" s="219">
        <v>44945</v>
      </c>
      <c r="F2424" s="273">
        <f t="shared" si="192"/>
        <v>0.81006944444379769</v>
      </c>
      <c r="G2424" s="273">
        <f t="shared" si="193"/>
        <v>9.3798611111124046</v>
      </c>
      <c r="H2424" s="273">
        <f t="shared" si="190"/>
        <v>10.189930555556202</v>
      </c>
      <c r="I2424" s="77">
        <f t="shared" si="189"/>
        <v>1.1034181573689887E-5</v>
      </c>
      <c r="J2424" s="229">
        <f t="shared" si="191"/>
        <v>1.124375439732978E-4</v>
      </c>
    </row>
    <row r="2425" spans="1:10">
      <c r="A2425" s="30" t="s">
        <v>264</v>
      </c>
      <c r="B2425" s="63">
        <v>7.51</v>
      </c>
      <c r="C2425" s="219">
        <v>44937</v>
      </c>
      <c r="D2425" s="49">
        <v>44937.39166666667</v>
      </c>
      <c r="E2425" s="219">
        <v>44945</v>
      </c>
      <c r="F2425" s="273">
        <f t="shared" si="192"/>
        <v>0.69583333333503106</v>
      </c>
      <c r="G2425" s="273">
        <f t="shared" si="193"/>
        <v>7.6083333333299379</v>
      </c>
      <c r="H2425" s="273">
        <f t="shared" si="190"/>
        <v>8.3041666666649689</v>
      </c>
      <c r="I2425" s="77">
        <f t="shared" si="189"/>
        <v>7.0053853764824632E-7</v>
      </c>
      <c r="J2425" s="229">
        <f t="shared" si="191"/>
        <v>5.8173887730527899E-6</v>
      </c>
    </row>
    <row r="2426" spans="1:10">
      <c r="A2426" s="30" t="s">
        <v>264</v>
      </c>
      <c r="B2426" s="63">
        <v>488.97</v>
      </c>
      <c r="C2426" s="219">
        <v>44937</v>
      </c>
      <c r="D2426" s="49">
        <v>44937.39166666667</v>
      </c>
      <c r="E2426" s="219">
        <v>44945</v>
      </c>
      <c r="F2426" s="273">
        <f t="shared" si="192"/>
        <v>0.69583333333503106</v>
      </c>
      <c r="G2426" s="273">
        <f t="shared" si="193"/>
        <v>7.6083333333299379</v>
      </c>
      <c r="H2426" s="273">
        <f t="shared" si="190"/>
        <v>8.3041666666649689</v>
      </c>
      <c r="I2426" s="77">
        <f t="shared" si="189"/>
        <v>4.5611495173616914E-5</v>
      </c>
      <c r="J2426" s="229">
        <f t="shared" si="191"/>
        <v>3.7876545783749967E-4</v>
      </c>
    </row>
    <row r="2427" spans="1:10">
      <c r="A2427" s="30" t="s">
        <v>264</v>
      </c>
      <c r="B2427" s="63">
        <v>490.79</v>
      </c>
      <c r="C2427" s="219">
        <v>44937</v>
      </c>
      <c r="D2427" s="49">
        <v>44937.396527777775</v>
      </c>
      <c r="E2427" s="219">
        <v>44945</v>
      </c>
      <c r="F2427" s="273">
        <f t="shared" si="192"/>
        <v>0.69826388888759539</v>
      </c>
      <c r="G2427" s="273">
        <f t="shared" si="193"/>
        <v>7.6034722222248092</v>
      </c>
      <c r="H2427" s="273">
        <f t="shared" si="190"/>
        <v>8.3017361111124046</v>
      </c>
      <c r="I2427" s="77">
        <f t="shared" si="189"/>
        <v>4.5781266164098907E-5</v>
      </c>
      <c r="J2427" s="229">
        <f t="shared" si="191"/>
        <v>3.8006399052694837E-4</v>
      </c>
    </row>
    <row r="2428" spans="1:10">
      <c r="A2428" s="30" t="s">
        <v>264</v>
      </c>
      <c r="B2428" s="63">
        <v>118.09</v>
      </c>
      <c r="C2428" s="219">
        <v>44937</v>
      </c>
      <c r="D2428" s="49">
        <v>44937.397222222222</v>
      </c>
      <c r="E2428" s="219">
        <v>44945</v>
      </c>
      <c r="F2428" s="273">
        <f t="shared" si="192"/>
        <v>0.69861111111094942</v>
      </c>
      <c r="G2428" s="273">
        <f t="shared" si="193"/>
        <v>7.6027777777781012</v>
      </c>
      <c r="H2428" s="273">
        <f t="shared" si="190"/>
        <v>8.3013888888890506</v>
      </c>
      <c r="I2428" s="77">
        <f t="shared" si="189"/>
        <v>1.1015525420889668E-5</v>
      </c>
      <c r="J2428" s="229">
        <f t="shared" si="191"/>
        <v>9.1444160334248374E-5</v>
      </c>
    </row>
    <row r="2429" spans="1:10">
      <c r="A2429" s="30" t="s">
        <v>264</v>
      </c>
      <c r="B2429" s="63">
        <v>29.28</v>
      </c>
      <c r="C2429" s="219">
        <v>44937</v>
      </c>
      <c r="D2429" s="49">
        <v>44937.397222222222</v>
      </c>
      <c r="E2429" s="219">
        <v>44945</v>
      </c>
      <c r="F2429" s="273">
        <f t="shared" si="192"/>
        <v>0.69861111111094942</v>
      </c>
      <c r="G2429" s="273">
        <f t="shared" si="193"/>
        <v>7.6027777777781012</v>
      </c>
      <c r="H2429" s="273">
        <f t="shared" si="190"/>
        <v>8.3013888888890506</v>
      </c>
      <c r="I2429" s="77">
        <f t="shared" si="189"/>
        <v>2.7312607699521509E-6</v>
      </c>
      <c r="J2429" s="229">
        <f t="shared" si="191"/>
        <v>2.2673257808339338E-5</v>
      </c>
    </row>
    <row r="2430" spans="1:10">
      <c r="A2430" s="30" t="s">
        <v>264</v>
      </c>
      <c r="B2430" s="63">
        <v>119.01</v>
      </c>
      <c r="C2430" s="219">
        <v>44935</v>
      </c>
      <c r="D2430" s="49">
        <v>44935.630555555559</v>
      </c>
      <c r="E2430" s="219">
        <v>44945</v>
      </c>
      <c r="F2430" s="273">
        <f t="shared" si="192"/>
        <v>0.81527777777955635</v>
      </c>
      <c r="G2430" s="273">
        <f t="shared" si="193"/>
        <v>9.3694444444408873</v>
      </c>
      <c r="H2430" s="273">
        <f t="shared" si="190"/>
        <v>10.184722222220444</v>
      </c>
      <c r="I2430" s="77">
        <f t="shared" si="189"/>
        <v>1.1101343723770679E-5</v>
      </c>
      <c r="J2430" s="229">
        <f t="shared" si="191"/>
        <v>1.1306410211999468E-4</v>
      </c>
    </row>
    <row r="2431" spans="1:10">
      <c r="A2431" s="30" t="s">
        <v>264</v>
      </c>
      <c r="B2431" s="63">
        <v>119.08</v>
      </c>
      <c r="C2431" s="219">
        <v>44937</v>
      </c>
      <c r="D2431" s="49">
        <v>44937.397916666669</v>
      </c>
      <c r="E2431" s="219">
        <v>44945</v>
      </c>
      <c r="F2431" s="273">
        <f t="shared" si="192"/>
        <v>0.69895833333430346</v>
      </c>
      <c r="G2431" s="273">
        <f t="shared" si="193"/>
        <v>7.6020833333313931</v>
      </c>
      <c r="H2431" s="273">
        <f t="shared" si="190"/>
        <v>8.3010416666656965</v>
      </c>
      <c r="I2431" s="77">
        <f t="shared" si="189"/>
        <v>1.1107873377250755E-5</v>
      </c>
      <c r="J2431" s="229">
        <f t="shared" si="191"/>
        <v>9.220691973260513E-5</v>
      </c>
    </row>
    <row r="2432" spans="1:10">
      <c r="A2432" s="30" t="s">
        <v>264</v>
      </c>
      <c r="B2432" s="63">
        <v>492.81</v>
      </c>
      <c r="C2432" s="219">
        <v>44937</v>
      </c>
      <c r="D2432" s="49">
        <v>44937.397916666669</v>
      </c>
      <c r="E2432" s="219">
        <v>44945</v>
      </c>
      <c r="F2432" s="273">
        <f t="shared" si="192"/>
        <v>0.69895833333430346</v>
      </c>
      <c r="G2432" s="273">
        <f t="shared" si="193"/>
        <v>7.6020833333313931</v>
      </c>
      <c r="H2432" s="273">
        <f t="shared" si="190"/>
        <v>8.3010416666656965</v>
      </c>
      <c r="I2432" s="77">
        <f t="shared" si="189"/>
        <v>4.5969693307381123E-5</v>
      </c>
      <c r="J2432" s="229">
        <f t="shared" si="191"/>
        <v>3.8159633954841391E-4</v>
      </c>
    </row>
    <row r="2433" spans="1:10">
      <c r="A2433" s="30" t="s">
        <v>264</v>
      </c>
      <c r="B2433" s="63">
        <v>29.52</v>
      </c>
      <c r="C2433" s="219">
        <v>44937</v>
      </c>
      <c r="D2433" s="49">
        <v>44937.397916666669</v>
      </c>
      <c r="E2433" s="219">
        <v>44945</v>
      </c>
      <c r="F2433" s="273">
        <f t="shared" si="192"/>
        <v>0.69895833333430346</v>
      </c>
      <c r="G2433" s="273">
        <f t="shared" si="193"/>
        <v>7.6020833333313931</v>
      </c>
      <c r="H2433" s="273">
        <f t="shared" si="190"/>
        <v>8.3010416666656965</v>
      </c>
      <c r="I2433" s="77">
        <f t="shared" si="189"/>
        <v>2.753648153312414E-6</v>
      </c>
      <c r="J2433" s="229">
        <f t="shared" si="191"/>
        <v>2.2858148055983398E-5</v>
      </c>
    </row>
    <row r="2434" spans="1:10">
      <c r="A2434" s="30" t="s">
        <v>264</v>
      </c>
      <c r="B2434" s="63">
        <v>7.52</v>
      </c>
      <c r="C2434" s="219">
        <v>44935</v>
      </c>
      <c r="D2434" s="49">
        <v>44935.621527777781</v>
      </c>
      <c r="E2434" s="219">
        <v>44945</v>
      </c>
      <c r="F2434" s="273">
        <f t="shared" si="192"/>
        <v>0.81076388889050577</v>
      </c>
      <c r="G2434" s="273">
        <f t="shared" si="193"/>
        <v>9.3784722222189885</v>
      </c>
      <c r="H2434" s="273">
        <f t="shared" si="190"/>
        <v>10.189236111109494</v>
      </c>
      <c r="I2434" s="77">
        <f t="shared" si="189"/>
        <v>7.0147134528825728E-7</v>
      </c>
      <c r="J2434" s="229">
        <f t="shared" si="191"/>
        <v>7.1474571623196677E-6</v>
      </c>
    </row>
    <row r="2435" spans="1:10">
      <c r="A2435" s="30" t="s">
        <v>264</v>
      </c>
      <c r="B2435" s="63">
        <v>188.03</v>
      </c>
      <c r="C2435" s="219">
        <v>44935</v>
      </c>
      <c r="D2435" s="49">
        <v>44935.621527777781</v>
      </c>
      <c r="E2435" s="219">
        <v>44945</v>
      </c>
      <c r="F2435" s="273">
        <f t="shared" si="192"/>
        <v>0.81076388889050577</v>
      </c>
      <c r="G2435" s="273">
        <f t="shared" si="193"/>
        <v>9.3784722222189885</v>
      </c>
      <c r="H2435" s="273">
        <f t="shared" si="190"/>
        <v>10.189236111109494</v>
      </c>
      <c r="I2435" s="77">
        <f t="shared" si="189"/>
        <v>1.7539582055126464E-5</v>
      </c>
      <c r="J2435" s="229">
        <f t="shared" si="191"/>
        <v>1.7871494284986265E-4</v>
      </c>
    </row>
    <row r="2436" spans="1:10">
      <c r="A2436" s="30" t="s">
        <v>264</v>
      </c>
      <c r="B2436" s="63">
        <v>16.059999999999999</v>
      </c>
      <c r="C2436" s="219">
        <v>44935</v>
      </c>
      <c r="D2436" s="49">
        <v>44936.51458333333</v>
      </c>
      <c r="E2436" s="219">
        <v>44945</v>
      </c>
      <c r="F2436" s="273">
        <f t="shared" si="192"/>
        <v>1.2572916666649689</v>
      </c>
      <c r="G2436" s="273">
        <f t="shared" si="193"/>
        <v>8.4854166666700621</v>
      </c>
      <c r="H2436" s="273">
        <f t="shared" si="190"/>
        <v>9.7427083333350311</v>
      </c>
      <c r="I2436" s="77">
        <f t="shared" si="189"/>
        <v>1.4980890698576344E-6</v>
      </c>
      <c r="J2436" s="229">
        <f t="shared" si="191"/>
        <v>1.4595444864980099E-5</v>
      </c>
    </row>
    <row r="2437" spans="1:10">
      <c r="A2437" s="30" t="s">
        <v>264</v>
      </c>
      <c r="B2437" s="63">
        <v>118.05</v>
      </c>
      <c r="C2437" s="219">
        <v>44935</v>
      </c>
      <c r="D2437" s="49">
        <v>44936.51458333333</v>
      </c>
      <c r="E2437" s="219">
        <v>44945</v>
      </c>
      <c r="F2437" s="273">
        <f t="shared" si="192"/>
        <v>1.2572916666649689</v>
      </c>
      <c r="G2437" s="273">
        <f t="shared" si="193"/>
        <v>8.4854166666700621</v>
      </c>
      <c r="H2437" s="273">
        <f t="shared" si="190"/>
        <v>9.7427083333350311</v>
      </c>
      <c r="I2437" s="77">
        <f t="shared" si="189"/>
        <v>1.1011794190329623E-5</v>
      </c>
      <c r="J2437" s="229">
        <f t="shared" si="191"/>
        <v>1.0728469902309471E-4</v>
      </c>
    </row>
    <row r="2438" spans="1:10">
      <c r="A2438" s="30" t="s">
        <v>264</v>
      </c>
      <c r="B2438" s="63">
        <v>16.559999999999999</v>
      </c>
      <c r="C2438" s="219">
        <v>44937</v>
      </c>
      <c r="D2438" s="49">
        <v>44937.393055555556</v>
      </c>
      <c r="E2438" s="219">
        <v>44945</v>
      </c>
      <c r="F2438" s="273">
        <f t="shared" si="192"/>
        <v>0.69652777777810115</v>
      </c>
      <c r="G2438" s="273">
        <f t="shared" si="193"/>
        <v>7.6069444444437977</v>
      </c>
      <c r="H2438" s="273">
        <f t="shared" si="190"/>
        <v>8.3034722222218988</v>
      </c>
      <c r="I2438" s="77">
        <f t="shared" si="189"/>
        <v>1.5447294518581835E-6</v>
      </c>
      <c r="J2438" s="229">
        <f t="shared" si="191"/>
        <v>1.2826618094352487E-5</v>
      </c>
    </row>
    <row r="2439" spans="1:10">
      <c r="A2439" s="30" t="s">
        <v>264</v>
      </c>
      <c r="B2439" s="63">
        <v>30.17</v>
      </c>
      <c r="C2439" s="219">
        <v>44937</v>
      </c>
      <c r="D2439" s="49">
        <v>44937.393055555556</v>
      </c>
      <c r="E2439" s="219">
        <v>44945</v>
      </c>
      <c r="F2439" s="273">
        <f t="shared" si="192"/>
        <v>0.69652777777810115</v>
      </c>
      <c r="G2439" s="273">
        <f t="shared" si="193"/>
        <v>7.6069444444437977</v>
      </c>
      <c r="H2439" s="273">
        <f t="shared" si="190"/>
        <v>8.3034722222218988</v>
      </c>
      <c r="I2439" s="77">
        <f t="shared" si="189"/>
        <v>2.8142806499131281E-6</v>
      </c>
      <c r="J2439" s="229">
        <f t="shared" si="191"/>
        <v>2.3368301202090251E-5</v>
      </c>
    </row>
    <row r="2440" spans="1:10">
      <c r="A2440" s="30" t="s">
        <v>264</v>
      </c>
      <c r="B2440" s="63">
        <v>16.5</v>
      </c>
      <c r="C2440" s="219">
        <v>44937</v>
      </c>
      <c r="D2440" s="49">
        <v>44937.398611111108</v>
      </c>
      <c r="E2440" s="219">
        <v>44945</v>
      </c>
      <c r="F2440" s="273">
        <f t="shared" si="192"/>
        <v>0.69930555555401952</v>
      </c>
      <c r="G2440" s="273">
        <f t="shared" si="193"/>
        <v>7.601388888891961</v>
      </c>
      <c r="H2440" s="273">
        <f t="shared" si="190"/>
        <v>8.3006944444459805</v>
      </c>
      <c r="I2440" s="77">
        <f t="shared" si="189"/>
        <v>1.5391326060181177E-6</v>
      </c>
      <c r="J2440" s="229">
        <f t="shared" si="191"/>
        <v>1.2775869472040255E-5</v>
      </c>
    </row>
    <row r="2441" spans="1:10">
      <c r="A2441" s="30" t="s">
        <v>264</v>
      </c>
      <c r="B2441" s="63">
        <v>30.08</v>
      </c>
      <c r="C2441" s="219">
        <v>44937</v>
      </c>
      <c r="D2441" s="49">
        <v>44937.398611111108</v>
      </c>
      <c r="E2441" s="219">
        <v>44945</v>
      </c>
      <c r="F2441" s="273">
        <f t="shared" si="192"/>
        <v>0.69930555555401952</v>
      </c>
      <c r="G2441" s="273">
        <f t="shared" si="193"/>
        <v>7.601388888891961</v>
      </c>
      <c r="H2441" s="273">
        <f t="shared" si="190"/>
        <v>8.3006944444459805</v>
      </c>
      <c r="I2441" s="77">
        <f t="shared" si="189"/>
        <v>2.8058853811530291E-6</v>
      </c>
      <c r="J2441" s="229">
        <f t="shared" si="191"/>
        <v>2.3290797195089143E-5</v>
      </c>
    </row>
    <row r="2442" spans="1:10">
      <c r="A2442" s="30" t="s">
        <v>264</v>
      </c>
      <c r="B2442" s="63">
        <v>23625.62</v>
      </c>
      <c r="C2442" s="219">
        <v>44937</v>
      </c>
      <c r="D2442" s="49">
        <v>44937.399305555555</v>
      </c>
      <c r="E2442" s="219">
        <v>44945</v>
      </c>
      <c r="F2442" s="273">
        <f t="shared" si="192"/>
        <v>0.69965277777737356</v>
      </c>
      <c r="G2442" s="273">
        <f t="shared" si="193"/>
        <v>7.6006944444452529</v>
      </c>
      <c r="H2442" s="273">
        <f t="shared" si="190"/>
        <v>8.3003472222226264</v>
      </c>
      <c r="I2442" s="77">
        <f t="shared" ref="I2442:I2505" si="194">+B2442/B$3693</f>
        <v>2.2038158835996219E-3</v>
      </c>
      <c r="J2442" s="229">
        <f t="shared" si="191"/>
        <v>1.8292437047726224E-2</v>
      </c>
    </row>
    <row r="2443" spans="1:10">
      <c r="A2443" s="30" t="s">
        <v>264</v>
      </c>
      <c r="B2443" s="63">
        <v>16.11</v>
      </c>
      <c r="C2443" s="219">
        <v>44937</v>
      </c>
      <c r="D2443" s="49">
        <v>44937.399305555555</v>
      </c>
      <c r="E2443" s="219">
        <v>44945</v>
      </c>
      <c r="F2443" s="273">
        <f t="shared" si="192"/>
        <v>0.69965277777737356</v>
      </c>
      <c r="G2443" s="273">
        <f t="shared" si="193"/>
        <v>7.6006944444452529</v>
      </c>
      <c r="H2443" s="273">
        <f t="shared" si="190"/>
        <v>8.3003472222226264</v>
      </c>
      <c r="I2443" s="77">
        <f t="shared" si="194"/>
        <v>1.5027531080576895E-6</v>
      </c>
      <c r="J2443" s="229">
        <f t="shared" si="191"/>
        <v>1.2473372586153061E-5</v>
      </c>
    </row>
    <row r="2444" spans="1:10">
      <c r="A2444" s="30" t="s">
        <v>264</v>
      </c>
      <c r="B2444" s="63">
        <v>16.170000000000002</v>
      </c>
      <c r="C2444" s="219">
        <v>44936</v>
      </c>
      <c r="D2444" s="49">
        <v>44936.515277777777</v>
      </c>
      <c r="E2444" s="219">
        <v>44945</v>
      </c>
      <c r="F2444" s="273">
        <f t="shared" si="192"/>
        <v>0.75763888888832298</v>
      </c>
      <c r="G2444" s="273">
        <f t="shared" si="193"/>
        <v>8.484722222223354</v>
      </c>
      <c r="H2444" s="273">
        <f t="shared" si="190"/>
        <v>9.242361111111677</v>
      </c>
      <c r="I2444" s="77">
        <f t="shared" si="194"/>
        <v>1.5083499538977555E-6</v>
      </c>
      <c r="J2444" s="229">
        <f t="shared" si="191"/>
        <v>1.3940714955851706E-5</v>
      </c>
    </row>
    <row r="2445" spans="1:10">
      <c r="A2445" s="30" t="s">
        <v>264</v>
      </c>
      <c r="B2445" s="63">
        <v>16.09</v>
      </c>
      <c r="C2445" s="219">
        <v>44936</v>
      </c>
      <c r="D2445" s="49">
        <v>44936.515972222223</v>
      </c>
      <c r="E2445" s="219">
        <v>44945</v>
      </c>
      <c r="F2445" s="273">
        <f t="shared" si="192"/>
        <v>0.75798611111167702</v>
      </c>
      <c r="G2445" s="273">
        <f t="shared" si="193"/>
        <v>8.484027777776646</v>
      </c>
      <c r="H2445" s="273">
        <f t="shared" si="190"/>
        <v>9.242013888888323</v>
      </c>
      <c r="I2445" s="77">
        <f t="shared" si="194"/>
        <v>1.5008874927776676E-6</v>
      </c>
      <c r="J2445" s="229">
        <f t="shared" si="191"/>
        <v>1.3871223053909976E-5</v>
      </c>
    </row>
    <row r="2446" spans="1:10">
      <c r="A2446" s="30" t="s">
        <v>264</v>
      </c>
      <c r="B2446" s="63">
        <v>16.059999999999999</v>
      </c>
      <c r="C2446" s="219">
        <v>44937</v>
      </c>
      <c r="D2446" s="49">
        <v>44937.393750000003</v>
      </c>
      <c r="E2446" s="219">
        <v>44945</v>
      </c>
      <c r="F2446" s="273">
        <f t="shared" si="192"/>
        <v>0.69687500000145519</v>
      </c>
      <c r="G2446" s="273">
        <f t="shared" si="193"/>
        <v>7.6062499999970896</v>
      </c>
      <c r="H2446" s="273">
        <f t="shared" si="190"/>
        <v>8.3031249999985448</v>
      </c>
      <c r="I2446" s="77">
        <f t="shared" si="194"/>
        <v>1.4980890698576344E-6</v>
      </c>
      <c r="J2446" s="229">
        <f t="shared" si="191"/>
        <v>1.243882080815949E-5</v>
      </c>
    </row>
    <row r="2447" spans="1:10">
      <c r="A2447" s="30" t="s">
        <v>264</v>
      </c>
      <c r="B2447" s="63">
        <v>492.87</v>
      </c>
      <c r="C2447" s="219">
        <v>44935</v>
      </c>
      <c r="D2447" s="49">
        <v>44935.62222222222</v>
      </c>
      <c r="E2447" s="219">
        <v>44945</v>
      </c>
      <c r="F2447" s="273">
        <f t="shared" si="192"/>
        <v>0.81111111111022183</v>
      </c>
      <c r="G2447" s="273">
        <f t="shared" si="193"/>
        <v>9.3777777777795563</v>
      </c>
      <c r="H2447" s="273">
        <f t="shared" si="190"/>
        <v>10.188888888889778</v>
      </c>
      <c r="I2447" s="77">
        <f t="shared" si="194"/>
        <v>4.5975290153221192E-5</v>
      </c>
      <c r="J2447" s="229">
        <f t="shared" si="191"/>
        <v>4.6843712300563903E-4</v>
      </c>
    </row>
    <row r="2448" spans="1:10">
      <c r="A2448" s="30" t="s">
        <v>264</v>
      </c>
      <c r="B2448" s="63">
        <v>117.3</v>
      </c>
      <c r="C2448" s="219">
        <v>44935</v>
      </c>
      <c r="D2448" s="49">
        <v>44935.622916666667</v>
      </c>
      <c r="E2448" s="219">
        <v>44945</v>
      </c>
      <c r="F2448" s="273">
        <f t="shared" si="192"/>
        <v>0.81145833333357587</v>
      </c>
      <c r="G2448" s="273">
        <f t="shared" si="193"/>
        <v>9.3770833333328483</v>
      </c>
      <c r="H2448" s="273">
        <f t="shared" si="190"/>
        <v>10.188541666666424</v>
      </c>
      <c r="I2448" s="77">
        <f t="shared" si="194"/>
        <v>1.0941833617328801E-5</v>
      </c>
      <c r="J2448" s="229">
        <f t="shared" si="191"/>
        <v>1.1148132771988588E-4</v>
      </c>
    </row>
    <row r="2449" spans="1:10">
      <c r="A2449" s="30" t="s">
        <v>264</v>
      </c>
      <c r="B2449" s="63">
        <v>118.79</v>
      </c>
      <c r="C2449" s="219">
        <v>44935</v>
      </c>
      <c r="D2449" s="49">
        <v>44937.4</v>
      </c>
      <c r="E2449" s="219">
        <v>44945</v>
      </c>
      <c r="F2449" s="273">
        <f t="shared" si="192"/>
        <v>1.7000000000007276</v>
      </c>
      <c r="G2449" s="273">
        <f t="shared" si="193"/>
        <v>7.5999999999985448</v>
      </c>
      <c r="H2449" s="273">
        <f t="shared" si="190"/>
        <v>9.2999999999992724</v>
      </c>
      <c r="I2449" s="77">
        <f t="shared" si="194"/>
        <v>1.1080821955690437E-5</v>
      </c>
      <c r="J2449" s="229">
        <f t="shared" si="191"/>
        <v>1.03051644187913E-4</v>
      </c>
    </row>
    <row r="2450" spans="1:10">
      <c r="A2450" s="30" t="s">
        <v>264</v>
      </c>
      <c r="B2450" s="63">
        <v>117.06</v>
      </c>
      <c r="C2450" s="219">
        <v>44935</v>
      </c>
      <c r="D2450" s="49">
        <v>44937.4</v>
      </c>
      <c r="E2450" s="219">
        <v>44945</v>
      </c>
      <c r="F2450" s="273">
        <f t="shared" si="192"/>
        <v>1.7000000000007276</v>
      </c>
      <c r="G2450" s="273">
        <f t="shared" si="193"/>
        <v>7.5999999999985448</v>
      </c>
      <c r="H2450" s="273">
        <f t="shared" si="190"/>
        <v>9.2999999999992724</v>
      </c>
      <c r="I2450" s="77">
        <f t="shared" si="194"/>
        <v>1.0919446233968537E-5</v>
      </c>
      <c r="J2450" s="229">
        <f t="shared" si="191"/>
        <v>1.0155084997589945E-4</v>
      </c>
    </row>
    <row r="2451" spans="1:10">
      <c r="A2451" s="30" t="s">
        <v>264</v>
      </c>
      <c r="B2451" s="63">
        <v>29.48</v>
      </c>
      <c r="C2451" s="219">
        <v>44935</v>
      </c>
      <c r="D2451" s="49">
        <v>44935.626388888886</v>
      </c>
      <c r="E2451" s="219">
        <v>44945</v>
      </c>
      <c r="F2451" s="273">
        <f t="shared" si="192"/>
        <v>0.8131944444430701</v>
      </c>
      <c r="G2451" s="273">
        <f t="shared" si="193"/>
        <v>9.3736111111138598</v>
      </c>
      <c r="H2451" s="273">
        <f t="shared" si="190"/>
        <v>10.18680555555693</v>
      </c>
      <c r="I2451" s="77">
        <f t="shared" si="194"/>
        <v>2.7499169227523701E-6</v>
      </c>
      <c r="J2451" s="229">
        <f t="shared" si="191"/>
        <v>2.8012868986013862E-5</v>
      </c>
    </row>
    <row r="2452" spans="1:10">
      <c r="A2452" s="30" t="s">
        <v>264</v>
      </c>
      <c r="B2452" s="63">
        <v>23236.32</v>
      </c>
      <c r="C2452" s="219">
        <v>44935</v>
      </c>
      <c r="D2452" s="49">
        <v>44935.62777777778</v>
      </c>
      <c r="E2452" s="219">
        <v>44945</v>
      </c>
      <c r="F2452" s="273">
        <f t="shared" si="192"/>
        <v>0.81388888888977817</v>
      </c>
      <c r="G2452" s="273">
        <f t="shared" si="193"/>
        <v>9.3722222222204437</v>
      </c>
      <c r="H2452" s="273">
        <f t="shared" si="190"/>
        <v>10.186111111110222</v>
      </c>
      <c r="I2452" s="77">
        <f t="shared" si="194"/>
        <v>2.1675016821739944E-3</v>
      </c>
      <c r="J2452" s="229">
        <f t="shared" si="191"/>
        <v>2.207841296814262E-2</v>
      </c>
    </row>
    <row r="2453" spans="1:10">
      <c r="A2453" s="30" t="s">
        <v>264</v>
      </c>
      <c r="B2453" s="63">
        <v>505.31</v>
      </c>
      <c r="C2453" s="219">
        <v>44935</v>
      </c>
      <c r="D2453" s="49">
        <v>44935.62777777778</v>
      </c>
      <c r="E2453" s="219">
        <v>44945</v>
      </c>
      <c r="F2453" s="273">
        <f t="shared" si="192"/>
        <v>0.81388888888977817</v>
      </c>
      <c r="G2453" s="273">
        <f t="shared" si="193"/>
        <v>9.3722222222204437</v>
      </c>
      <c r="H2453" s="273">
        <f t="shared" si="190"/>
        <v>10.186111111110222</v>
      </c>
      <c r="I2453" s="77">
        <f t="shared" si="194"/>
        <v>4.7135702857394853E-5</v>
      </c>
      <c r="J2453" s="229">
        <f t="shared" si="191"/>
        <v>4.8012950660569954E-4</v>
      </c>
    </row>
    <row r="2454" spans="1:10">
      <c r="A2454" s="30" t="s">
        <v>264</v>
      </c>
      <c r="B2454" s="63">
        <v>7.58</v>
      </c>
      <c r="C2454" s="219">
        <v>44936</v>
      </c>
      <c r="D2454" s="49">
        <v>44936.518750000003</v>
      </c>
      <c r="E2454" s="219">
        <v>44945</v>
      </c>
      <c r="F2454" s="273">
        <f t="shared" si="192"/>
        <v>0.75937500000145519</v>
      </c>
      <c r="G2454" s="273">
        <f t="shared" si="193"/>
        <v>8.4812499999970896</v>
      </c>
      <c r="H2454" s="273">
        <f t="shared" si="190"/>
        <v>9.2406249999985448</v>
      </c>
      <c r="I2454" s="77">
        <f t="shared" si="194"/>
        <v>7.0706819112832316E-7</v>
      </c>
      <c r="J2454" s="229">
        <f t="shared" si="191"/>
        <v>6.5337520036441326E-6</v>
      </c>
    </row>
    <row r="2455" spans="1:10">
      <c r="A2455" s="30" t="s">
        <v>264</v>
      </c>
      <c r="B2455" s="63">
        <v>117.52</v>
      </c>
      <c r="C2455" s="219">
        <v>44936</v>
      </c>
      <c r="D2455" s="49">
        <v>44936.518750000003</v>
      </c>
      <c r="E2455" s="219">
        <v>44945</v>
      </c>
      <c r="F2455" s="273">
        <f t="shared" si="192"/>
        <v>0.75937500000145519</v>
      </c>
      <c r="G2455" s="273">
        <f t="shared" si="193"/>
        <v>8.4812499999970896</v>
      </c>
      <c r="H2455" s="273">
        <f t="shared" si="190"/>
        <v>9.2406249999985448</v>
      </c>
      <c r="I2455" s="77">
        <f t="shared" si="194"/>
        <v>1.0962355385409041E-5</v>
      </c>
      <c r="J2455" s="229">
        <f t="shared" si="191"/>
        <v>1.0129901523327948E-4</v>
      </c>
    </row>
    <row r="2456" spans="1:10">
      <c r="A2456" s="30" t="s">
        <v>264</v>
      </c>
      <c r="B2456" s="63">
        <v>115.52</v>
      </c>
      <c r="C2456" s="219">
        <v>44936</v>
      </c>
      <c r="D2456" s="49">
        <v>44936.519444444442</v>
      </c>
      <c r="E2456" s="219">
        <v>44945</v>
      </c>
      <c r="F2456" s="273">
        <f t="shared" si="192"/>
        <v>0.75972222222117125</v>
      </c>
      <c r="G2456" s="273">
        <f t="shared" si="193"/>
        <v>8.4805555555576575</v>
      </c>
      <c r="H2456" s="273">
        <f t="shared" si="190"/>
        <v>9.2402777777788287</v>
      </c>
      <c r="I2456" s="77">
        <f t="shared" si="194"/>
        <v>1.0775793857406845E-5</v>
      </c>
      <c r="J2456" s="229">
        <f t="shared" si="191"/>
        <v>9.9571328518522077E-5</v>
      </c>
    </row>
    <row r="2457" spans="1:10">
      <c r="A2457" s="30" t="s">
        <v>264</v>
      </c>
      <c r="B2457" s="63">
        <v>22511.87</v>
      </c>
      <c r="C2457" s="219">
        <v>44935</v>
      </c>
      <c r="D2457" s="49">
        <v>44935.620138888888</v>
      </c>
      <c r="E2457" s="219">
        <v>44945</v>
      </c>
      <c r="F2457" s="273">
        <f t="shared" si="192"/>
        <v>0.81006944444379769</v>
      </c>
      <c r="G2457" s="273">
        <f t="shared" si="193"/>
        <v>9.3798611111124046</v>
      </c>
      <c r="H2457" s="273">
        <f t="shared" si="190"/>
        <v>10.189930555556202</v>
      </c>
      <c r="I2457" s="77">
        <f t="shared" si="194"/>
        <v>2.0999244326933989E-3</v>
      </c>
      <c r="J2457" s="229">
        <f t="shared" si="191"/>
        <v>2.139808414106149E-2</v>
      </c>
    </row>
    <row r="2458" spans="1:10">
      <c r="A2458" s="30" t="s">
        <v>264</v>
      </c>
      <c r="B2458" s="63">
        <v>489.16</v>
      </c>
      <c r="C2458" s="219">
        <v>44936</v>
      </c>
      <c r="D2458" s="49">
        <v>44936.521527777775</v>
      </c>
      <c r="E2458" s="219">
        <v>44945</v>
      </c>
      <c r="F2458" s="273">
        <f t="shared" si="192"/>
        <v>0.76076388888759539</v>
      </c>
      <c r="G2458" s="273">
        <f t="shared" si="193"/>
        <v>8.4784722222248092</v>
      </c>
      <c r="H2458" s="273">
        <f t="shared" si="190"/>
        <v>9.2392361111124046</v>
      </c>
      <c r="I2458" s="77">
        <f t="shared" si="194"/>
        <v>4.5629218518777122E-5</v>
      </c>
      <c r="J2458" s="229">
        <f t="shared" si="191"/>
        <v>4.2157912346052446E-4</v>
      </c>
    </row>
    <row r="2459" spans="1:10">
      <c r="A2459" s="30" t="s">
        <v>264</v>
      </c>
      <c r="B2459" s="63">
        <v>7.56</v>
      </c>
      <c r="C2459" s="219">
        <v>44936</v>
      </c>
      <c r="D2459" s="49">
        <v>44936.521527777775</v>
      </c>
      <c r="E2459" s="219">
        <v>44945</v>
      </c>
      <c r="F2459" s="273">
        <f t="shared" si="192"/>
        <v>0.76076388888759539</v>
      </c>
      <c r="G2459" s="273">
        <f t="shared" si="193"/>
        <v>8.4784722222248092</v>
      </c>
      <c r="H2459" s="273">
        <f t="shared" si="190"/>
        <v>9.2392361111124046</v>
      </c>
      <c r="I2459" s="77">
        <f t="shared" si="194"/>
        <v>7.0520257584830113E-7</v>
      </c>
      <c r="J2459" s="229">
        <f t="shared" si="191"/>
        <v>6.5155331044271083E-6</v>
      </c>
    </row>
    <row r="2460" spans="1:10">
      <c r="A2460" s="30" t="s">
        <v>264</v>
      </c>
      <c r="B2460" s="63">
        <v>187.78</v>
      </c>
      <c r="C2460" s="219">
        <v>44936</v>
      </c>
      <c r="D2460" s="49">
        <v>44936.522222222222</v>
      </c>
      <c r="E2460" s="219">
        <v>44945</v>
      </c>
      <c r="F2460" s="273">
        <f t="shared" si="192"/>
        <v>0.76111111111094942</v>
      </c>
      <c r="G2460" s="273">
        <f t="shared" si="193"/>
        <v>8.4777777777781012</v>
      </c>
      <c r="H2460" s="273">
        <f t="shared" si="190"/>
        <v>9.2388888888890506</v>
      </c>
      <c r="I2460" s="77">
        <f t="shared" si="194"/>
        <v>1.7516261864126191E-5</v>
      </c>
      <c r="J2460" s="229">
        <f t="shared" si="191"/>
        <v>1.6183079711134648E-4</v>
      </c>
    </row>
    <row r="2461" spans="1:10">
      <c r="A2461" s="30" t="s">
        <v>264</v>
      </c>
      <c r="B2461" s="63">
        <v>488.45</v>
      </c>
      <c r="C2461" s="219">
        <v>44937</v>
      </c>
      <c r="D2461" s="49">
        <v>44937.393750000003</v>
      </c>
      <c r="E2461" s="219">
        <v>44945</v>
      </c>
      <c r="F2461" s="273">
        <f t="shared" si="192"/>
        <v>0.69687500000145519</v>
      </c>
      <c r="G2461" s="273">
        <f t="shared" si="193"/>
        <v>7.6062499999970896</v>
      </c>
      <c r="H2461" s="273">
        <f t="shared" si="190"/>
        <v>8.3031249999985448</v>
      </c>
      <c r="I2461" s="77">
        <f t="shared" si="194"/>
        <v>4.5562989176336336E-5</v>
      </c>
      <c r="J2461" s="229">
        <f t="shared" si="191"/>
        <v>3.7831519450470135E-4</v>
      </c>
    </row>
    <row r="2462" spans="1:10">
      <c r="A2462" s="30" t="s">
        <v>264</v>
      </c>
      <c r="B2462" s="63">
        <v>16.079999999999998</v>
      </c>
      <c r="C2462" s="219">
        <v>44935</v>
      </c>
      <c r="D2462" s="49">
        <v>44935.628472222219</v>
      </c>
      <c r="E2462" s="219">
        <v>44945</v>
      </c>
      <c r="F2462" s="273">
        <f t="shared" si="192"/>
        <v>0.81423611110949423</v>
      </c>
      <c r="G2462" s="273">
        <f t="shared" si="193"/>
        <v>9.3715277777810115</v>
      </c>
      <c r="H2462" s="273">
        <f t="shared" si="190"/>
        <v>10.185763888890506</v>
      </c>
      <c r="I2462" s="77">
        <f t="shared" si="194"/>
        <v>1.4999546851376563E-6</v>
      </c>
      <c r="J2462" s="229">
        <f t="shared" si="191"/>
        <v>1.5278184266847269E-5</v>
      </c>
    </row>
    <row r="2463" spans="1:10">
      <c r="A2463" s="30" t="s">
        <v>264</v>
      </c>
      <c r="B2463" s="63">
        <v>24083.25</v>
      </c>
      <c r="C2463" s="219">
        <v>44937</v>
      </c>
      <c r="D2463" s="49">
        <v>44937.511805555558</v>
      </c>
      <c r="E2463" s="219">
        <v>44945</v>
      </c>
      <c r="F2463" s="273">
        <f t="shared" si="192"/>
        <v>0.75590277777882875</v>
      </c>
      <c r="G2463" s="273">
        <f t="shared" si="193"/>
        <v>7.4881944444423425</v>
      </c>
      <c r="H2463" s="273">
        <f t="shared" si="190"/>
        <v>8.2440972222211713</v>
      </c>
      <c r="I2463" s="77">
        <f t="shared" si="194"/>
        <v>2.2465039596294444E-3</v>
      </c>
      <c r="J2463" s="229">
        <f t="shared" si="191"/>
        <v>1.8520397053289964E-2</v>
      </c>
    </row>
    <row r="2464" spans="1:10">
      <c r="A2464" s="30" t="s">
        <v>264</v>
      </c>
      <c r="B2464" s="63">
        <v>16.05</v>
      </c>
      <c r="C2464" s="219">
        <v>44937</v>
      </c>
      <c r="D2464" s="49">
        <v>44937.511805555558</v>
      </c>
      <c r="E2464" s="219">
        <v>44945</v>
      </c>
      <c r="F2464" s="273">
        <f t="shared" si="192"/>
        <v>0.75590277777882875</v>
      </c>
      <c r="G2464" s="273">
        <f t="shared" si="193"/>
        <v>7.4881944444423425</v>
      </c>
      <c r="H2464" s="273">
        <f t="shared" si="190"/>
        <v>8.2440972222211713</v>
      </c>
      <c r="I2464" s="77">
        <f t="shared" si="194"/>
        <v>1.4971562622176237E-6</v>
      </c>
      <c r="J2464" s="229">
        <f t="shared" si="191"/>
        <v>1.2342701782579343E-5</v>
      </c>
    </row>
    <row r="2465" spans="1:10">
      <c r="A2465" s="30" t="s">
        <v>264</v>
      </c>
      <c r="B2465" s="63">
        <v>29.25</v>
      </c>
      <c r="C2465" s="219">
        <v>44937</v>
      </c>
      <c r="D2465" s="49">
        <v>44937.511805555558</v>
      </c>
      <c r="E2465" s="219">
        <v>44945</v>
      </c>
      <c r="F2465" s="273">
        <f t="shared" si="192"/>
        <v>0.75590277777882875</v>
      </c>
      <c r="G2465" s="273">
        <f t="shared" si="193"/>
        <v>7.4881944444423425</v>
      </c>
      <c r="H2465" s="273">
        <f t="shared" si="190"/>
        <v>8.2440972222211713</v>
      </c>
      <c r="I2465" s="77">
        <f t="shared" si="194"/>
        <v>2.7284623470321179E-6</v>
      </c>
      <c r="J2465" s="229">
        <f t="shared" si="191"/>
        <v>2.2493708856102542E-5</v>
      </c>
    </row>
    <row r="2466" spans="1:10">
      <c r="A2466" s="30" t="s">
        <v>264</v>
      </c>
      <c r="B2466" s="63">
        <v>7.49</v>
      </c>
      <c r="C2466" s="219">
        <v>44937</v>
      </c>
      <c r="D2466" s="49">
        <v>44937.512499999997</v>
      </c>
      <c r="E2466" s="219">
        <v>44945</v>
      </c>
      <c r="F2466" s="273">
        <f t="shared" si="192"/>
        <v>0.75624999999854481</v>
      </c>
      <c r="G2466" s="273">
        <f t="shared" si="193"/>
        <v>7.4875000000029104</v>
      </c>
      <c r="H2466" s="273">
        <f t="shared" si="190"/>
        <v>8.2437500000014552</v>
      </c>
      <c r="I2466" s="77">
        <f t="shared" si="194"/>
        <v>6.9867292236822439E-7</v>
      </c>
      <c r="J2466" s="229">
        <f t="shared" si="191"/>
        <v>5.7596849037740662E-6</v>
      </c>
    </row>
    <row r="2467" spans="1:10">
      <c r="A2467" s="30" t="s">
        <v>265</v>
      </c>
      <c r="B2467" s="63">
        <v>183.24</v>
      </c>
      <c r="C2467" s="219">
        <v>44936</v>
      </c>
      <c r="D2467" s="49">
        <v>44936.513194444444</v>
      </c>
      <c r="E2467" s="219">
        <v>44946</v>
      </c>
      <c r="F2467" s="273">
        <f t="shared" si="192"/>
        <v>0.75659722222189885</v>
      </c>
      <c r="G2467" s="273">
        <f t="shared" si="193"/>
        <v>9.4868055555562023</v>
      </c>
      <c r="H2467" s="273">
        <f t="shared" si="190"/>
        <v>10.243402777778101</v>
      </c>
      <c r="I2467" s="77">
        <f t="shared" si="194"/>
        <v>1.7092767195561205E-5</v>
      </c>
      <c r="J2467" s="229">
        <f t="shared" si="191"/>
        <v>1.7508809897092605E-4</v>
      </c>
    </row>
    <row r="2468" spans="1:10">
      <c r="A2468" s="30" t="s">
        <v>265</v>
      </c>
      <c r="B2468" s="63">
        <v>15.78</v>
      </c>
      <c r="C2468" s="219">
        <v>44937</v>
      </c>
      <c r="D2468" s="49">
        <v>44937.388888888891</v>
      </c>
      <c r="E2468" s="219">
        <v>44946</v>
      </c>
      <c r="F2468" s="273">
        <f t="shared" si="192"/>
        <v>0.69444444444525288</v>
      </c>
      <c r="G2468" s="273">
        <f t="shared" si="193"/>
        <v>8.6111111111094942</v>
      </c>
      <c r="H2468" s="273">
        <f t="shared" si="190"/>
        <v>9.3055555555547471</v>
      </c>
      <c r="I2468" s="77">
        <f t="shared" si="194"/>
        <v>1.471970455937327E-6</v>
      </c>
      <c r="J2468" s="229">
        <f t="shared" si="191"/>
        <v>1.3697502853860047E-5</v>
      </c>
    </row>
    <row r="2469" spans="1:10">
      <c r="A2469" s="30" t="s">
        <v>265</v>
      </c>
      <c r="B2469" s="63">
        <v>7.38</v>
      </c>
      <c r="C2469" s="219">
        <v>44937</v>
      </c>
      <c r="D2469" s="49">
        <v>44937.388888888891</v>
      </c>
      <c r="E2469" s="219">
        <v>44946</v>
      </c>
      <c r="F2469" s="273">
        <f t="shared" si="192"/>
        <v>0.69444444444525288</v>
      </c>
      <c r="G2469" s="273">
        <f t="shared" si="193"/>
        <v>8.6111111111094942</v>
      </c>
      <c r="H2469" s="273">
        <f t="shared" si="190"/>
        <v>9.3055555555547471</v>
      </c>
      <c r="I2469" s="77">
        <f t="shared" si="194"/>
        <v>6.884120383281035E-7</v>
      </c>
      <c r="J2469" s="229">
        <f t="shared" si="191"/>
        <v>6.4060564677748506E-6</v>
      </c>
    </row>
    <row r="2470" spans="1:10">
      <c r="A2470" s="30" t="s">
        <v>265</v>
      </c>
      <c r="B2470" s="63">
        <v>15.78</v>
      </c>
      <c r="C2470" s="219">
        <v>44937</v>
      </c>
      <c r="D2470" s="49">
        <v>44937.38958333333</v>
      </c>
      <c r="E2470" s="219">
        <v>44946</v>
      </c>
      <c r="F2470" s="273">
        <f t="shared" si="192"/>
        <v>0.69479166666496894</v>
      </c>
      <c r="G2470" s="273">
        <f t="shared" si="193"/>
        <v>8.6104166666700621</v>
      </c>
      <c r="H2470" s="273">
        <f t="shared" si="190"/>
        <v>9.3052083333350311</v>
      </c>
      <c r="I2470" s="77">
        <f t="shared" si="194"/>
        <v>1.471970455937327E-6</v>
      </c>
      <c r="J2470" s="229">
        <f t="shared" si="191"/>
        <v>1.369699175301098E-5</v>
      </c>
    </row>
    <row r="2471" spans="1:10">
      <c r="A2471" s="30" t="s">
        <v>264</v>
      </c>
      <c r="B2471" s="63">
        <v>70.38</v>
      </c>
      <c r="C2471" s="219">
        <v>44936</v>
      </c>
      <c r="D2471" s="49">
        <v>44936.517361111109</v>
      </c>
      <c r="E2471" s="219">
        <v>44946</v>
      </c>
      <c r="F2471" s="273">
        <f t="shared" si="192"/>
        <v>0.75868055555474712</v>
      </c>
      <c r="G2471" s="273">
        <f t="shared" si="193"/>
        <v>9.4826388888905058</v>
      </c>
      <c r="H2471" s="273">
        <f t="shared" si="190"/>
        <v>10.241319444445253</v>
      </c>
      <c r="I2471" s="77">
        <f t="shared" si="194"/>
        <v>6.5651001703972801E-6</v>
      </c>
      <c r="J2471" s="229">
        <f t="shared" si="191"/>
        <v>6.723528802982051E-5</v>
      </c>
    </row>
    <row r="2472" spans="1:10">
      <c r="A2472" s="30" t="s">
        <v>264</v>
      </c>
      <c r="B2472" s="63">
        <v>68.53</v>
      </c>
      <c r="C2472" s="219">
        <v>44936</v>
      </c>
      <c r="D2472" s="49">
        <v>44936.520833333336</v>
      </c>
      <c r="E2472" s="219">
        <v>44946</v>
      </c>
      <c r="F2472" s="273">
        <f t="shared" si="192"/>
        <v>0.76041666666787933</v>
      </c>
      <c r="G2472" s="273">
        <f t="shared" si="193"/>
        <v>9.4791666666642413</v>
      </c>
      <c r="H2472" s="273">
        <f t="shared" si="190"/>
        <v>10.239583333332121</v>
      </c>
      <c r="I2472" s="77">
        <f t="shared" si="194"/>
        <v>6.3925307569952489E-6</v>
      </c>
      <c r="J2472" s="229">
        <f t="shared" si="191"/>
        <v>6.5456851397141514E-5</v>
      </c>
    </row>
    <row r="2473" spans="1:10">
      <c r="A2473" s="30" t="s">
        <v>264</v>
      </c>
      <c r="B2473" s="63">
        <v>68.400000000000006</v>
      </c>
      <c r="C2473" s="219">
        <v>44937</v>
      </c>
      <c r="D2473" s="49">
        <v>44937.394444444442</v>
      </c>
      <c r="E2473" s="219">
        <v>44946</v>
      </c>
      <c r="F2473" s="273">
        <f t="shared" si="192"/>
        <v>0.69722222222117125</v>
      </c>
      <c r="G2473" s="273">
        <f t="shared" si="193"/>
        <v>8.6055555555576575</v>
      </c>
      <c r="H2473" s="273">
        <f t="shared" si="190"/>
        <v>9.3027777777788287</v>
      </c>
      <c r="I2473" s="77">
        <f t="shared" si="194"/>
        <v>6.3804042576751069E-6</v>
      </c>
      <c r="J2473" s="229">
        <f t="shared" si="191"/>
        <v>5.9355482941545407E-5</v>
      </c>
    </row>
    <row r="2474" spans="1:10">
      <c r="A2474" s="30" t="s">
        <v>264</v>
      </c>
      <c r="B2474" s="63">
        <v>68.680000000000007</v>
      </c>
      <c r="C2474" s="219">
        <v>44937</v>
      </c>
      <c r="D2474" s="49">
        <v>44937.396527777775</v>
      </c>
      <c r="E2474" s="219">
        <v>44946</v>
      </c>
      <c r="F2474" s="273">
        <f t="shared" si="192"/>
        <v>0.69826388888759539</v>
      </c>
      <c r="G2474" s="273">
        <f t="shared" si="193"/>
        <v>8.6034722222248092</v>
      </c>
      <c r="H2474" s="273">
        <f t="shared" si="190"/>
        <v>9.3017361111124046</v>
      </c>
      <c r="I2474" s="77">
        <f t="shared" si="194"/>
        <v>6.4065228715954142E-6</v>
      </c>
      <c r="J2474" s="229">
        <f t="shared" si="191"/>
        <v>5.9591785141386604E-5</v>
      </c>
    </row>
    <row r="2475" spans="1:10">
      <c r="A2475" s="30" t="s">
        <v>264</v>
      </c>
      <c r="B2475" s="63">
        <v>70.58</v>
      </c>
      <c r="C2475" s="219">
        <v>44937</v>
      </c>
      <c r="D2475" s="49">
        <v>44937.397916666669</v>
      </c>
      <c r="E2475" s="219">
        <v>44946</v>
      </c>
      <c r="F2475" s="273">
        <f t="shared" si="192"/>
        <v>0.69895833333430346</v>
      </c>
      <c r="G2475" s="273">
        <f t="shared" si="193"/>
        <v>8.6020833333313931</v>
      </c>
      <c r="H2475" s="273">
        <f t="shared" si="190"/>
        <v>9.3010416666656965</v>
      </c>
      <c r="I2475" s="77">
        <f t="shared" si="194"/>
        <v>6.5837563231974997E-6</v>
      </c>
      <c r="J2475" s="229">
        <f t="shared" si="191"/>
        <v>6.1235791885233689E-5</v>
      </c>
    </row>
    <row r="2476" spans="1:10">
      <c r="A2476" s="30" t="s">
        <v>264</v>
      </c>
      <c r="B2476" s="63">
        <v>68.81</v>
      </c>
      <c r="C2476" s="219">
        <v>44928</v>
      </c>
      <c r="D2476" s="49">
        <v>44928.602083333331</v>
      </c>
      <c r="E2476" s="219">
        <v>44946</v>
      </c>
      <c r="F2476" s="273">
        <f t="shared" si="192"/>
        <v>0.80104166666569654</v>
      </c>
      <c r="G2476" s="273">
        <f t="shared" si="193"/>
        <v>17.397916666668607</v>
      </c>
      <c r="H2476" s="273">
        <f t="shared" si="190"/>
        <v>18.198958333334303</v>
      </c>
      <c r="I2476" s="77">
        <f t="shared" si="194"/>
        <v>6.4186493709155562E-6</v>
      </c>
      <c r="J2476" s="229">
        <f t="shared" si="191"/>
        <v>1.1681273245757465E-4</v>
      </c>
    </row>
    <row r="2477" spans="1:10">
      <c r="A2477" s="30" t="s">
        <v>264</v>
      </c>
      <c r="B2477" s="63">
        <v>68.7</v>
      </c>
      <c r="C2477" s="219">
        <v>44928</v>
      </c>
      <c r="D2477" s="49">
        <v>44928.604861111111</v>
      </c>
      <c r="E2477" s="219">
        <v>44946</v>
      </c>
      <c r="F2477" s="273">
        <f t="shared" si="192"/>
        <v>0.80243055555547471</v>
      </c>
      <c r="G2477" s="273">
        <f t="shared" si="193"/>
        <v>17.395138888889051</v>
      </c>
      <c r="H2477" s="273">
        <f t="shared" si="190"/>
        <v>18.197569444444525</v>
      </c>
      <c r="I2477" s="77">
        <f t="shared" si="194"/>
        <v>6.4083884868754359E-6</v>
      </c>
      <c r="J2477" s="229">
        <f t="shared" si="191"/>
        <v>1.1661709451689451E-4</v>
      </c>
    </row>
    <row r="2478" spans="1:10">
      <c r="A2478" s="30" t="s">
        <v>264</v>
      </c>
      <c r="B2478" s="63">
        <v>68.63</v>
      </c>
      <c r="C2478" s="219">
        <v>44929</v>
      </c>
      <c r="D2478" s="49">
        <v>44929.455555555556</v>
      </c>
      <c r="E2478" s="219">
        <v>44946</v>
      </c>
      <c r="F2478" s="273">
        <f t="shared" si="192"/>
        <v>0.72777777777810115</v>
      </c>
      <c r="G2478" s="273">
        <f t="shared" si="193"/>
        <v>16.544444444443798</v>
      </c>
      <c r="H2478" s="273">
        <f t="shared" ref="H2478:H2541" si="195">SUM(F2478:G2478)</f>
        <v>17.272222222221899</v>
      </c>
      <c r="I2478" s="77">
        <f t="shared" si="194"/>
        <v>6.4018588333953583E-6</v>
      </c>
      <c r="J2478" s="229">
        <f t="shared" ref="J2478:J2541" si="196">+H2478*I2478</f>
        <v>1.1057432840569886E-4</v>
      </c>
    </row>
    <row r="2479" spans="1:10">
      <c r="A2479" s="30" t="s">
        <v>264</v>
      </c>
      <c r="B2479" s="63">
        <v>68.599999999999994</v>
      </c>
      <c r="C2479" s="219">
        <v>44929</v>
      </c>
      <c r="D2479" s="49">
        <v>44929.456250000003</v>
      </c>
      <c r="E2479" s="219">
        <v>44946</v>
      </c>
      <c r="F2479" s="273">
        <f t="shared" ref="F2479:F2542" si="197">(D2479-C2479+1)/2</f>
        <v>0.72812500000145519</v>
      </c>
      <c r="G2479" s="273">
        <f t="shared" ref="G2479:G2542" si="198">E2479-D2479</f>
        <v>16.54374999999709</v>
      </c>
      <c r="H2479" s="273">
        <f t="shared" si="195"/>
        <v>17.271874999998545</v>
      </c>
      <c r="I2479" s="77">
        <f t="shared" si="194"/>
        <v>6.3990604104753248E-6</v>
      </c>
      <c r="J2479" s="229">
        <f t="shared" si="196"/>
        <v>1.1052377152716919E-4</v>
      </c>
    </row>
    <row r="2480" spans="1:10">
      <c r="A2480" s="30" t="s">
        <v>264</v>
      </c>
      <c r="B2480" s="63">
        <v>68.7</v>
      </c>
      <c r="C2480" s="219">
        <v>44929</v>
      </c>
      <c r="D2480" s="49">
        <v>44929.457638888889</v>
      </c>
      <c r="E2480" s="219">
        <v>44946</v>
      </c>
      <c r="F2480" s="273">
        <f t="shared" si="197"/>
        <v>0.72881944444452529</v>
      </c>
      <c r="G2480" s="273">
        <f t="shared" si="198"/>
        <v>16.542361111110949</v>
      </c>
      <c r="H2480" s="273">
        <f t="shared" si="195"/>
        <v>17.271180555555475</v>
      </c>
      <c r="I2480" s="77">
        <f t="shared" si="194"/>
        <v>6.4083884868754359E-6</v>
      </c>
      <c r="J2480" s="229">
        <f t="shared" si="196"/>
        <v>1.106804346269686E-4</v>
      </c>
    </row>
    <row r="2481" spans="1:10">
      <c r="A2481" s="30" t="s">
        <v>264</v>
      </c>
      <c r="B2481" s="63">
        <v>70.53</v>
      </c>
      <c r="C2481" s="219">
        <v>44929</v>
      </c>
      <c r="D2481" s="49">
        <v>44929.559027777781</v>
      </c>
      <c r="E2481" s="219">
        <v>44946</v>
      </c>
      <c r="F2481" s="273">
        <f t="shared" si="197"/>
        <v>0.77951388889050577</v>
      </c>
      <c r="G2481" s="273">
        <f t="shared" si="198"/>
        <v>16.440972222218988</v>
      </c>
      <c r="H2481" s="273">
        <f t="shared" si="195"/>
        <v>17.220486111109494</v>
      </c>
      <c r="I2481" s="77">
        <f t="shared" si="194"/>
        <v>6.5790922849974446E-6</v>
      </c>
      <c r="J2481" s="229">
        <f t="shared" si="196"/>
        <v>1.1329516731750611E-4</v>
      </c>
    </row>
    <row r="2482" spans="1:10">
      <c r="A2482" s="30" t="s">
        <v>264</v>
      </c>
      <c r="B2482" s="63">
        <v>68.77</v>
      </c>
      <c r="C2482" s="219">
        <v>44930</v>
      </c>
      <c r="D2482" s="49">
        <v>44930.574999999997</v>
      </c>
      <c r="E2482" s="219">
        <v>44946</v>
      </c>
      <c r="F2482" s="273">
        <f t="shared" si="197"/>
        <v>0.78749999999854481</v>
      </c>
      <c r="G2482" s="273">
        <f t="shared" si="198"/>
        <v>15.42500000000291</v>
      </c>
      <c r="H2482" s="273">
        <f t="shared" si="195"/>
        <v>16.212500000001455</v>
      </c>
      <c r="I2482" s="77">
        <f t="shared" si="194"/>
        <v>6.4149181403555119E-6</v>
      </c>
      <c r="J2482" s="229">
        <f t="shared" si="196"/>
        <v>1.0400186035052307E-4</v>
      </c>
    </row>
    <row r="2483" spans="1:10">
      <c r="A2483" s="30" t="s">
        <v>264</v>
      </c>
      <c r="B2483" s="63">
        <v>70.47</v>
      </c>
      <c r="C2483" s="219">
        <v>44930</v>
      </c>
      <c r="D2483" s="49">
        <v>44930.576388888891</v>
      </c>
      <c r="E2483" s="219">
        <v>44946</v>
      </c>
      <c r="F2483" s="273">
        <f t="shared" si="197"/>
        <v>0.78819444444525288</v>
      </c>
      <c r="G2483" s="273">
        <f t="shared" si="198"/>
        <v>15.423611111109494</v>
      </c>
      <c r="H2483" s="273">
        <f t="shared" si="195"/>
        <v>16.211805555554747</v>
      </c>
      <c r="I2483" s="77">
        <f t="shared" si="194"/>
        <v>6.5734954391573786E-6</v>
      </c>
      <c r="J2483" s="229">
        <f t="shared" si="196"/>
        <v>1.0656822987994539E-4</v>
      </c>
    </row>
    <row r="2484" spans="1:10">
      <c r="A2484" s="30" t="s">
        <v>264</v>
      </c>
      <c r="B2484" s="63">
        <v>68.510000000000005</v>
      </c>
      <c r="C2484" s="219">
        <v>44935</v>
      </c>
      <c r="D2484" s="49">
        <v>44935.621527777781</v>
      </c>
      <c r="E2484" s="219">
        <v>44946</v>
      </c>
      <c r="F2484" s="273">
        <f t="shared" si="197"/>
        <v>0.81076388889050577</v>
      </c>
      <c r="G2484" s="273">
        <f t="shared" si="198"/>
        <v>10.378472222218988</v>
      </c>
      <c r="H2484" s="273">
        <f t="shared" si="195"/>
        <v>11.189236111109494</v>
      </c>
      <c r="I2484" s="77">
        <f t="shared" si="194"/>
        <v>6.3906651417152271E-6</v>
      </c>
      <c r="J2484" s="229">
        <f t="shared" si="196"/>
        <v>7.1506661177688692E-5</v>
      </c>
    </row>
    <row r="2485" spans="1:10">
      <c r="A2485" s="30" t="s">
        <v>265</v>
      </c>
      <c r="B2485" s="63">
        <v>25154.1</v>
      </c>
      <c r="C2485" s="219">
        <v>44938</v>
      </c>
      <c r="D2485" s="49">
        <v>44938.460416666669</v>
      </c>
      <c r="E2485" s="219">
        <v>44949</v>
      </c>
      <c r="F2485" s="273">
        <f t="shared" si="197"/>
        <v>0.73020833333430346</v>
      </c>
      <c r="G2485" s="273">
        <f t="shared" si="198"/>
        <v>10.539583333331393</v>
      </c>
      <c r="H2485" s="273">
        <f t="shared" si="195"/>
        <v>11.269791666665697</v>
      </c>
      <c r="I2485" s="77">
        <f t="shared" si="194"/>
        <v>2.34639366576002E-3</v>
      </c>
      <c r="J2485" s="229">
        <f t="shared" si="196"/>
        <v>2.6443367781099448E-2</v>
      </c>
    </row>
    <row r="2486" spans="1:10">
      <c r="A2486" s="30" t="s">
        <v>265</v>
      </c>
      <c r="B2486" s="63">
        <v>7.36</v>
      </c>
      <c r="C2486" s="219">
        <v>44938</v>
      </c>
      <c r="D2486" s="49">
        <v>44938.461111111108</v>
      </c>
      <c r="E2486" s="219">
        <v>44949</v>
      </c>
      <c r="F2486" s="273">
        <f t="shared" si="197"/>
        <v>0.73055555555401952</v>
      </c>
      <c r="G2486" s="273">
        <f t="shared" si="198"/>
        <v>10.538888888891961</v>
      </c>
      <c r="H2486" s="273">
        <f t="shared" si="195"/>
        <v>11.26944444444598</v>
      </c>
      <c r="I2486" s="77">
        <f t="shared" si="194"/>
        <v>6.8654642304808157E-7</v>
      </c>
      <c r="J2486" s="229">
        <f t="shared" si="196"/>
        <v>7.7369967730734622E-6</v>
      </c>
    </row>
    <row r="2487" spans="1:10">
      <c r="A2487" s="30" t="s">
        <v>265</v>
      </c>
      <c r="B2487" s="63">
        <v>182.8</v>
      </c>
      <c r="C2487" s="219">
        <v>44938</v>
      </c>
      <c r="D2487" s="49">
        <v>44938.461111111108</v>
      </c>
      <c r="E2487" s="219">
        <v>44949</v>
      </c>
      <c r="F2487" s="273">
        <f t="shared" si="197"/>
        <v>0.73055555555401952</v>
      </c>
      <c r="G2487" s="273">
        <f t="shared" si="198"/>
        <v>10.538888888891961</v>
      </c>
      <c r="H2487" s="273">
        <f t="shared" si="195"/>
        <v>11.26944444444598</v>
      </c>
      <c r="I2487" s="77">
        <f t="shared" si="194"/>
        <v>1.7051723659400724E-5</v>
      </c>
      <c r="J2487" s="229">
        <f t="shared" si="196"/>
        <v>1.9216345246166156E-4</v>
      </c>
    </row>
    <row r="2488" spans="1:10">
      <c r="A2488" s="30" t="s">
        <v>265</v>
      </c>
      <c r="B2488" s="63">
        <v>25418.44</v>
      </c>
      <c r="C2488" s="219">
        <v>44939</v>
      </c>
      <c r="D2488" s="49">
        <v>44939.463194444441</v>
      </c>
      <c r="E2488" s="219">
        <v>44949</v>
      </c>
      <c r="F2488" s="273">
        <f t="shared" si="197"/>
        <v>0.73159722222044365</v>
      </c>
      <c r="G2488" s="273">
        <f t="shared" si="198"/>
        <v>9.5368055555591127</v>
      </c>
      <c r="H2488" s="273">
        <f t="shared" si="195"/>
        <v>10.268402777779556</v>
      </c>
      <c r="I2488" s="77">
        <f t="shared" si="194"/>
        <v>2.3710515029160702E-3</v>
      </c>
      <c r="J2488" s="229">
        <f t="shared" si="196"/>
        <v>2.4346911838801766E-2</v>
      </c>
    </row>
    <row r="2489" spans="1:10">
      <c r="A2489" s="30" t="s">
        <v>265</v>
      </c>
      <c r="B2489" s="63">
        <v>7.36</v>
      </c>
      <c r="C2489" s="219">
        <v>44939</v>
      </c>
      <c r="D2489" s="49">
        <v>44939.463194444441</v>
      </c>
      <c r="E2489" s="219">
        <v>44949</v>
      </c>
      <c r="F2489" s="273">
        <f t="shared" si="197"/>
        <v>0.73159722222044365</v>
      </c>
      <c r="G2489" s="273">
        <f t="shared" si="198"/>
        <v>9.5368055555591127</v>
      </c>
      <c r="H2489" s="273">
        <f t="shared" si="195"/>
        <v>10.268402777779556</v>
      </c>
      <c r="I2489" s="77">
        <f t="shared" si="194"/>
        <v>6.8654642304808157E-7</v>
      </c>
      <c r="J2489" s="229">
        <f t="shared" si="196"/>
        <v>7.0497351975015393E-6</v>
      </c>
    </row>
    <row r="2490" spans="1:10">
      <c r="A2490" s="30" t="s">
        <v>264</v>
      </c>
      <c r="B2490" s="63">
        <v>184.93</v>
      </c>
      <c r="C2490" s="219">
        <v>44938</v>
      </c>
      <c r="D2490" s="49">
        <v>44938.539583333331</v>
      </c>
      <c r="E2490" s="219">
        <v>44950</v>
      </c>
      <c r="F2490" s="273">
        <f t="shared" si="197"/>
        <v>0.76979166666569654</v>
      </c>
      <c r="G2490" s="273">
        <f t="shared" si="198"/>
        <v>11.460416666668607</v>
      </c>
      <c r="H2490" s="273">
        <f t="shared" si="195"/>
        <v>12.230208333334303</v>
      </c>
      <c r="I2490" s="77">
        <f t="shared" si="194"/>
        <v>1.7250411686723061E-5</v>
      </c>
      <c r="J2490" s="229">
        <f t="shared" si="196"/>
        <v>2.1097612876440784E-4</v>
      </c>
    </row>
    <row r="2491" spans="1:10">
      <c r="A2491" s="30" t="s">
        <v>264</v>
      </c>
      <c r="B2491" s="63">
        <v>24763.14</v>
      </c>
      <c r="C2491" s="219">
        <v>44938</v>
      </c>
      <c r="D2491" s="49">
        <v>44938.552777777775</v>
      </c>
      <c r="E2491" s="219">
        <v>44950</v>
      </c>
      <c r="F2491" s="273">
        <f t="shared" si="197"/>
        <v>0.77638888888759539</v>
      </c>
      <c r="G2491" s="273">
        <f t="shared" si="198"/>
        <v>11.447222222224809</v>
      </c>
      <c r="H2491" s="273">
        <f t="shared" si="195"/>
        <v>12.223611111112405</v>
      </c>
      <c r="I2491" s="77">
        <f t="shared" si="194"/>
        <v>2.309924618266151E-3</v>
      </c>
      <c r="J2491" s="229">
        <f t="shared" si="196"/>
        <v>2.8235620229670202E-2</v>
      </c>
    </row>
    <row r="2492" spans="1:10">
      <c r="A2492" s="30" t="s">
        <v>264</v>
      </c>
      <c r="B2492" s="63">
        <v>29.45</v>
      </c>
      <c r="C2492" s="219">
        <v>44939</v>
      </c>
      <c r="D2492" s="49">
        <v>44939.575694444444</v>
      </c>
      <c r="E2492" s="219">
        <v>44950</v>
      </c>
      <c r="F2492" s="273">
        <f t="shared" si="197"/>
        <v>0.78784722222189885</v>
      </c>
      <c r="G2492" s="273">
        <f t="shared" si="198"/>
        <v>10.424305555556202</v>
      </c>
      <c r="H2492" s="273">
        <f t="shared" si="195"/>
        <v>11.212152777778101</v>
      </c>
      <c r="I2492" s="77">
        <f t="shared" si="194"/>
        <v>2.7471184998323371E-6</v>
      </c>
      <c r="J2492" s="229">
        <f t="shared" si="196"/>
        <v>3.0801112318780746E-5</v>
      </c>
    </row>
    <row r="2493" spans="1:10">
      <c r="A2493" s="30" t="s">
        <v>264</v>
      </c>
      <c r="B2493" s="63">
        <v>25250.65</v>
      </c>
      <c r="C2493" s="219">
        <v>44939</v>
      </c>
      <c r="D2493" s="49">
        <v>44939.57708333333</v>
      </c>
      <c r="E2493" s="219">
        <v>44950</v>
      </c>
      <c r="F2493" s="273">
        <f t="shared" si="197"/>
        <v>0.78854166666496894</v>
      </c>
      <c r="G2493" s="273">
        <f t="shared" si="198"/>
        <v>10.422916666670062</v>
      </c>
      <c r="H2493" s="273">
        <f t="shared" si="195"/>
        <v>11.211458333335031</v>
      </c>
      <c r="I2493" s="77">
        <f t="shared" si="194"/>
        <v>2.3553999235243262E-3</v>
      </c>
      <c r="J2493" s="229">
        <f t="shared" si="196"/>
        <v>2.6407468100933501E-2</v>
      </c>
    </row>
    <row r="2494" spans="1:10">
      <c r="A2494" s="30" t="s">
        <v>264</v>
      </c>
      <c r="B2494" s="63">
        <v>186.13</v>
      </c>
      <c r="C2494" s="219">
        <v>44938</v>
      </c>
      <c r="D2494" s="49">
        <v>44938.539583333331</v>
      </c>
      <c r="E2494" s="219">
        <v>44950</v>
      </c>
      <c r="F2494" s="273">
        <f t="shared" si="197"/>
        <v>0.76979166666569654</v>
      </c>
      <c r="G2494" s="273">
        <f t="shared" si="198"/>
        <v>11.460416666668607</v>
      </c>
      <c r="H2494" s="273">
        <f t="shared" si="195"/>
        <v>12.230208333334303</v>
      </c>
      <c r="I2494" s="77">
        <f t="shared" si="194"/>
        <v>1.7362348603524378E-5</v>
      </c>
      <c r="J2494" s="229">
        <f t="shared" si="196"/>
        <v>2.1234514057707904E-4</v>
      </c>
    </row>
    <row r="2495" spans="1:10">
      <c r="A2495" s="30" t="s">
        <v>264</v>
      </c>
      <c r="B2495" s="63">
        <v>187.63</v>
      </c>
      <c r="C2495" s="219">
        <v>44938</v>
      </c>
      <c r="D2495" s="49">
        <v>44938.553472222222</v>
      </c>
      <c r="E2495" s="219">
        <v>44950</v>
      </c>
      <c r="F2495" s="273">
        <f t="shared" si="197"/>
        <v>0.77673611111094942</v>
      </c>
      <c r="G2495" s="273">
        <f t="shared" si="198"/>
        <v>11.446527777778101</v>
      </c>
      <c r="H2495" s="273">
        <f t="shared" si="195"/>
        <v>12.223263888889051</v>
      </c>
      <c r="I2495" s="77">
        <f t="shared" si="194"/>
        <v>1.7502269749526026E-5</v>
      </c>
      <c r="J2495" s="229">
        <f t="shared" si="196"/>
        <v>2.1393486180297668E-4</v>
      </c>
    </row>
    <row r="2496" spans="1:10">
      <c r="A2496" s="30" t="s">
        <v>264</v>
      </c>
      <c r="B2496" s="63">
        <v>15.93</v>
      </c>
      <c r="C2496" s="219">
        <v>44939</v>
      </c>
      <c r="D2496" s="49">
        <v>44939.56527777778</v>
      </c>
      <c r="E2496" s="219">
        <v>44950</v>
      </c>
      <c r="F2496" s="273">
        <f t="shared" si="197"/>
        <v>0.78263888888977817</v>
      </c>
      <c r="G2496" s="273">
        <f t="shared" si="198"/>
        <v>10.434722222220444</v>
      </c>
      <c r="H2496" s="273">
        <f t="shared" si="195"/>
        <v>11.217361111110222</v>
      </c>
      <c r="I2496" s="77">
        <f t="shared" si="194"/>
        <v>1.4859625705374917E-6</v>
      </c>
      <c r="J2496" s="229">
        <f t="shared" si="196"/>
        <v>1.6668578751312639E-5</v>
      </c>
    </row>
    <row r="2497" spans="1:10">
      <c r="A2497" s="30" t="s">
        <v>264</v>
      </c>
      <c r="B2497" s="63">
        <v>189.45</v>
      </c>
      <c r="C2497" s="219">
        <v>44939</v>
      </c>
      <c r="D2497" s="49">
        <v>44939.57708333333</v>
      </c>
      <c r="E2497" s="219">
        <v>44950</v>
      </c>
      <c r="F2497" s="273">
        <f t="shared" si="197"/>
        <v>0.78854166666496894</v>
      </c>
      <c r="G2497" s="273">
        <f t="shared" si="198"/>
        <v>10.422916666670062</v>
      </c>
      <c r="H2497" s="273">
        <f t="shared" si="195"/>
        <v>11.211458333335031</v>
      </c>
      <c r="I2497" s="77">
        <f t="shared" si="194"/>
        <v>1.7672040740008023E-5</v>
      </c>
      <c r="J2497" s="229">
        <f t="shared" si="196"/>
        <v>1.9812934842159912E-4</v>
      </c>
    </row>
    <row r="2498" spans="1:10">
      <c r="A2498" s="30" t="s">
        <v>264</v>
      </c>
      <c r="B2498" s="63">
        <v>25837.1</v>
      </c>
      <c r="C2498" s="219">
        <v>44939</v>
      </c>
      <c r="D2498" s="49">
        <v>44939.577777777777</v>
      </c>
      <c r="E2498" s="219">
        <v>44950</v>
      </c>
      <c r="F2498" s="273">
        <f t="shared" si="197"/>
        <v>0.78888888888832298</v>
      </c>
      <c r="G2498" s="273">
        <f t="shared" si="198"/>
        <v>10.422222222223354</v>
      </c>
      <c r="H2498" s="273">
        <f t="shared" si="195"/>
        <v>11.211111111111677</v>
      </c>
      <c r="I2498" s="77">
        <f t="shared" si="194"/>
        <v>2.4101044275727699E-3</v>
      </c>
      <c r="J2498" s="229">
        <f t="shared" si="196"/>
        <v>2.7019948526900529E-2</v>
      </c>
    </row>
    <row r="2499" spans="1:10">
      <c r="A2499" s="30" t="s">
        <v>264</v>
      </c>
      <c r="B2499" s="63">
        <v>7.75</v>
      </c>
      <c r="C2499" s="219">
        <v>44939</v>
      </c>
      <c r="D2499" s="49">
        <v>44939.577777777777</v>
      </c>
      <c r="E2499" s="219">
        <v>44950</v>
      </c>
      <c r="F2499" s="273">
        <f t="shared" si="197"/>
        <v>0.78888888888832298</v>
      </c>
      <c r="G2499" s="273">
        <f t="shared" si="198"/>
        <v>10.422222222223354</v>
      </c>
      <c r="H2499" s="273">
        <f t="shared" si="195"/>
        <v>11.211111111111677</v>
      </c>
      <c r="I2499" s="77">
        <f t="shared" si="194"/>
        <v>7.2292592100850982E-7</v>
      </c>
      <c r="J2499" s="229">
        <f t="shared" si="196"/>
        <v>8.1048028255291469E-6</v>
      </c>
    </row>
    <row r="2500" spans="1:10">
      <c r="A2500" s="30" t="s">
        <v>264</v>
      </c>
      <c r="B2500" s="63">
        <v>120.19</v>
      </c>
      <c r="C2500" s="219">
        <v>44939</v>
      </c>
      <c r="D2500" s="49">
        <v>44939.577777777777</v>
      </c>
      <c r="E2500" s="219">
        <v>44950</v>
      </c>
      <c r="F2500" s="273">
        <f t="shared" si="197"/>
        <v>0.78888888888832298</v>
      </c>
      <c r="G2500" s="273">
        <f t="shared" si="198"/>
        <v>10.422222222223354</v>
      </c>
      <c r="H2500" s="273">
        <f t="shared" si="195"/>
        <v>11.211111111111677</v>
      </c>
      <c r="I2500" s="77">
        <f t="shared" si="194"/>
        <v>1.1211415025291974E-5</v>
      </c>
      <c r="J2500" s="229">
        <f t="shared" si="196"/>
        <v>1.2569241956133525E-4</v>
      </c>
    </row>
    <row r="2501" spans="1:10">
      <c r="A2501" s="30" t="s">
        <v>264</v>
      </c>
      <c r="B2501" s="63">
        <v>10.91</v>
      </c>
      <c r="C2501" s="219">
        <v>44938</v>
      </c>
      <c r="D2501" s="49">
        <v>44938.541666666664</v>
      </c>
      <c r="E2501" s="219">
        <v>44950</v>
      </c>
      <c r="F2501" s="273">
        <f t="shared" si="197"/>
        <v>0.77083333333212067</v>
      </c>
      <c r="G2501" s="273">
        <f t="shared" si="198"/>
        <v>11.458333333335759</v>
      </c>
      <c r="H2501" s="273">
        <f t="shared" si="195"/>
        <v>12.229166666667879</v>
      </c>
      <c r="I2501" s="77">
        <f t="shared" si="194"/>
        <v>1.0176931352519796E-6</v>
      </c>
      <c r="J2501" s="229">
        <f t="shared" si="196"/>
        <v>1.2445538966520235E-5</v>
      </c>
    </row>
    <row r="2502" spans="1:10">
      <c r="A2502" s="30" t="s">
        <v>264</v>
      </c>
      <c r="B2502" s="63">
        <v>7.58</v>
      </c>
      <c r="C2502" s="219">
        <v>44939</v>
      </c>
      <c r="D2502" s="49">
        <v>44939.566666666666</v>
      </c>
      <c r="E2502" s="219">
        <v>44950</v>
      </c>
      <c r="F2502" s="273">
        <f t="shared" si="197"/>
        <v>0.78333333333284827</v>
      </c>
      <c r="G2502" s="273">
        <f t="shared" si="198"/>
        <v>10.433333333334303</v>
      </c>
      <c r="H2502" s="273">
        <f t="shared" si="195"/>
        <v>11.216666666667152</v>
      </c>
      <c r="I2502" s="77">
        <f t="shared" si="194"/>
        <v>7.0706819112832316E-7</v>
      </c>
      <c r="J2502" s="229">
        <f t="shared" si="196"/>
        <v>7.9309482104897019E-6</v>
      </c>
    </row>
    <row r="2503" spans="1:10">
      <c r="A2503" s="30" t="s">
        <v>264</v>
      </c>
      <c r="B2503" s="63">
        <v>29.37</v>
      </c>
      <c r="C2503" s="219">
        <v>44939</v>
      </c>
      <c r="D2503" s="49">
        <v>44939.578472222223</v>
      </c>
      <c r="E2503" s="219">
        <v>44950</v>
      </c>
      <c r="F2503" s="273">
        <f t="shared" si="197"/>
        <v>0.78923611111167702</v>
      </c>
      <c r="G2503" s="273">
        <f t="shared" si="198"/>
        <v>10.421527777776646</v>
      </c>
      <c r="H2503" s="273">
        <f t="shared" si="195"/>
        <v>11.210763888888323</v>
      </c>
      <c r="I2503" s="77">
        <f t="shared" si="194"/>
        <v>2.7396560387122494E-6</v>
      </c>
      <c r="J2503" s="229">
        <f t="shared" si="196"/>
        <v>3.0713636986770116E-5</v>
      </c>
    </row>
    <row r="2504" spans="1:10">
      <c r="A2504" s="30" t="s">
        <v>264</v>
      </c>
      <c r="B2504" s="63">
        <v>16.27</v>
      </c>
      <c r="C2504" s="219">
        <v>44938</v>
      </c>
      <c r="D2504" s="49">
        <v>44938.543055555558</v>
      </c>
      <c r="E2504" s="219">
        <v>44950</v>
      </c>
      <c r="F2504" s="273">
        <f t="shared" si="197"/>
        <v>0.77152777777882875</v>
      </c>
      <c r="G2504" s="273">
        <f t="shared" si="198"/>
        <v>11.456944444442343</v>
      </c>
      <c r="H2504" s="273">
        <f t="shared" si="195"/>
        <v>12.228472222221171</v>
      </c>
      <c r="I2504" s="77">
        <f t="shared" si="194"/>
        <v>1.5176780302978651E-6</v>
      </c>
      <c r="J2504" s="229">
        <f t="shared" si="196"/>
        <v>1.8558883635772786E-5</v>
      </c>
    </row>
    <row r="2505" spans="1:10">
      <c r="A2505" s="30" t="s">
        <v>264</v>
      </c>
      <c r="B2505" s="63">
        <v>188.91</v>
      </c>
      <c r="C2505" s="219">
        <v>44938</v>
      </c>
      <c r="D2505" s="49">
        <v>44938.543055555558</v>
      </c>
      <c r="E2505" s="219">
        <v>44950</v>
      </c>
      <c r="F2505" s="273">
        <f t="shared" si="197"/>
        <v>0.77152777777882875</v>
      </c>
      <c r="G2505" s="273">
        <f t="shared" si="198"/>
        <v>11.456944444442343</v>
      </c>
      <c r="H2505" s="273">
        <f t="shared" si="195"/>
        <v>12.228472222221171</v>
      </c>
      <c r="I2505" s="77">
        <f t="shared" si="194"/>
        <v>1.762166912744743E-5</v>
      </c>
      <c r="J2505" s="229">
        <f t="shared" si="196"/>
        <v>2.1548609143416328E-4</v>
      </c>
    </row>
    <row r="2506" spans="1:10">
      <c r="A2506" s="30" t="s">
        <v>264</v>
      </c>
      <c r="B2506" s="63">
        <v>116.42</v>
      </c>
      <c r="C2506" s="219">
        <v>44938</v>
      </c>
      <c r="D2506" s="49">
        <v>44938.54583333333</v>
      </c>
      <c r="E2506" s="219">
        <v>44950</v>
      </c>
      <c r="F2506" s="273">
        <f t="shared" si="197"/>
        <v>0.77291666666496894</v>
      </c>
      <c r="G2506" s="273">
        <f t="shared" si="198"/>
        <v>11.454166666670062</v>
      </c>
      <c r="H2506" s="273">
        <f t="shared" si="195"/>
        <v>12.227083333335031</v>
      </c>
      <c r="I2506" s="77">
        <f t="shared" ref="I2506:I2569" si="199">+B2506/B$3693</f>
        <v>1.0859746545007834E-5</v>
      </c>
      <c r="J2506" s="229">
        <f t="shared" si="196"/>
        <v>1.3278302598470796E-4</v>
      </c>
    </row>
    <row r="2507" spans="1:10">
      <c r="A2507" s="30" t="s">
        <v>264</v>
      </c>
      <c r="B2507" s="63">
        <v>29.29</v>
      </c>
      <c r="C2507" s="219">
        <v>44938</v>
      </c>
      <c r="D2507" s="49">
        <v>44938.54583333333</v>
      </c>
      <c r="E2507" s="219">
        <v>44950</v>
      </c>
      <c r="F2507" s="273">
        <f t="shared" si="197"/>
        <v>0.77291666666496894</v>
      </c>
      <c r="G2507" s="273">
        <f t="shared" si="198"/>
        <v>11.454166666670062</v>
      </c>
      <c r="H2507" s="273">
        <f t="shared" si="195"/>
        <v>12.227083333335031</v>
      </c>
      <c r="I2507" s="77">
        <f t="shared" si="199"/>
        <v>2.7321935775921618E-6</v>
      </c>
      <c r="J2507" s="229">
        <f t="shared" si="196"/>
        <v>3.3406758556022132E-5</v>
      </c>
    </row>
    <row r="2508" spans="1:10">
      <c r="A2508" s="30" t="s">
        <v>264</v>
      </c>
      <c r="B2508" s="63">
        <v>7.51</v>
      </c>
      <c r="C2508" s="219">
        <v>44938</v>
      </c>
      <c r="D2508" s="49">
        <v>44938.54583333333</v>
      </c>
      <c r="E2508" s="219">
        <v>44950</v>
      </c>
      <c r="F2508" s="273">
        <f t="shared" si="197"/>
        <v>0.77291666666496894</v>
      </c>
      <c r="G2508" s="273">
        <f t="shared" si="198"/>
        <v>11.454166666670062</v>
      </c>
      <c r="H2508" s="273">
        <f t="shared" si="195"/>
        <v>12.227083333335031</v>
      </c>
      <c r="I2508" s="77">
        <f t="shared" si="199"/>
        <v>7.0053853764824632E-7</v>
      </c>
      <c r="J2508" s="229">
        <f t="shared" si="196"/>
        <v>8.5655430780377677E-6</v>
      </c>
    </row>
    <row r="2509" spans="1:10">
      <c r="A2509" s="30" t="s">
        <v>264</v>
      </c>
      <c r="B2509" s="63">
        <v>25413.33</v>
      </c>
      <c r="C2509" s="219">
        <v>44938</v>
      </c>
      <c r="D2509" s="49">
        <v>44938.547222222223</v>
      </c>
      <c r="E2509" s="219">
        <v>44950</v>
      </c>
      <c r="F2509" s="273">
        <f t="shared" si="197"/>
        <v>0.77361111111167702</v>
      </c>
      <c r="G2509" s="273">
        <f t="shared" si="198"/>
        <v>11.452777777776646</v>
      </c>
      <c r="H2509" s="273">
        <f t="shared" si="195"/>
        <v>12.226388888888323</v>
      </c>
      <c r="I2509" s="77">
        <f t="shared" si="199"/>
        <v>2.3705748382120253E-3</v>
      </c>
      <c r="J2509" s="229">
        <f t="shared" si="196"/>
        <v>2.8983569862193741E-2</v>
      </c>
    </row>
    <row r="2510" spans="1:10">
      <c r="A2510" s="30" t="s">
        <v>264</v>
      </c>
      <c r="B2510" s="63">
        <v>503.81</v>
      </c>
      <c r="C2510" s="219">
        <v>44938</v>
      </c>
      <c r="D2510" s="49">
        <v>44938.547222222223</v>
      </c>
      <c r="E2510" s="219">
        <v>44950</v>
      </c>
      <c r="F2510" s="273">
        <f t="shared" si="197"/>
        <v>0.77361111111167702</v>
      </c>
      <c r="G2510" s="273">
        <f t="shared" si="198"/>
        <v>11.452777777776646</v>
      </c>
      <c r="H2510" s="273">
        <f t="shared" si="195"/>
        <v>12.226388888888323</v>
      </c>
      <c r="I2510" s="77">
        <f t="shared" si="199"/>
        <v>4.6995781711393207E-5</v>
      </c>
      <c r="J2510" s="229">
        <f t="shared" si="196"/>
        <v>5.7458870334079891E-4</v>
      </c>
    </row>
    <row r="2511" spans="1:10">
      <c r="A2511" s="30" t="s">
        <v>264</v>
      </c>
      <c r="B2511" s="63">
        <v>24789.41</v>
      </c>
      <c r="C2511" s="219">
        <v>44938</v>
      </c>
      <c r="D2511" s="49">
        <v>44938.54791666667</v>
      </c>
      <c r="E2511" s="219">
        <v>44950</v>
      </c>
      <c r="F2511" s="273">
        <f t="shared" si="197"/>
        <v>0.77395833333503106</v>
      </c>
      <c r="G2511" s="273">
        <f t="shared" si="198"/>
        <v>11.452083333329938</v>
      </c>
      <c r="H2511" s="273">
        <f t="shared" si="195"/>
        <v>12.226041666664969</v>
      </c>
      <c r="I2511" s="77">
        <f t="shared" si="199"/>
        <v>2.3123751039364599E-3</v>
      </c>
      <c r="J2511" s="229">
        <f t="shared" si="196"/>
        <v>2.8271194369685896E-2</v>
      </c>
    </row>
    <row r="2512" spans="1:10">
      <c r="A2512" s="30" t="s">
        <v>264</v>
      </c>
      <c r="B2512" s="63">
        <v>24582.53</v>
      </c>
      <c r="C2512" s="219">
        <v>44938</v>
      </c>
      <c r="D2512" s="49">
        <v>44938.536111111112</v>
      </c>
      <c r="E2512" s="219">
        <v>44950</v>
      </c>
      <c r="F2512" s="273">
        <f t="shared" si="197"/>
        <v>0.76805555555620231</v>
      </c>
      <c r="G2512" s="273">
        <f t="shared" si="198"/>
        <v>11.463888888887595</v>
      </c>
      <c r="H2512" s="273">
        <f t="shared" si="195"/>
        <v>12.231944444443798</v>
      </c>
      <c r="I2512" s="77">
        <f t="shared" si="199"/>
        <v>2.2930771794799124E-3</v>
      </c>
      <c r="J2512" s="229">
        <f t="shared" si="196"/>
        <v>2.8048792666220169E-2</v>
      </c>
    </row>
    <row r="2513" spans="1:10">
      <c r="A2513" s="30" t="s">
        <v>264</v>
      </c>
      <c r="B2513" s="63">
        <v>29.2</v>
      </c>
      <c r="C2513" s="219">
        <v>44938</v>
      </c>
      <c r="D2513" s="49">
        <v>44938.536111111112</v>
      </c>
      <c r="E2513" s="219">
        <v>44950</v>
      </c>
      <c r="F2513" s="273">
        <f t="shared" si="197"/>
        <v>0.76805555555620231</v>
      </c>
      <c r="G2513" s="273">
        <f t="shared" si="198"/>
        <v>11.463888888887595</v>
      </c>
      <c r="H2513" s="273">
        <f t="shared" si="195"/>
        <v>12.231944444443798</v>
      </c>
      <c r="I2513" s="77">
        <f t="shared" si="199"/>
        <v>2.7237983088320628E-6</v>
      </c>
      <c r="J2513" s="229">
        <f t="shared" si="196"/>
        <v>3.3317349591503762E-5</v>
      </c>
    </row>
    <row r="2514" spans="1:10">
      <c r="A2514" s="30" t="s">
        <v>264</v>
      </c>
      <c r="B2514" s="63">
        <v>16.05</v>
      </c>
      <c r="C2514" s="219">
        <v>44938</v>
      </c>
      <c r="D2514" s="49">
        <v>44938.549305555556</v>
      </c>
      <c r="E2514" s="219">
        <v>44950</v>
      </c>
      <c r="F2514" s="273">
        <f t="shared" si="197"/>
        <v>0.77465277777810115</v>
      </c>
      <c r="G2514" s="273">
        <f t="shared" si="198"/>
        <v>11.450694444443798</v>
      </c>
      <c r="H2514" s="273">
        <f t="shared" si="195"/>
        <v>12.225347222221899</v>
      </c>
      <c r="I2514" s="77">
        <f t="shared" si="199"/>
        <v>1.4971562622176237E-6</v>
      </c>
      <c r="J2514" s="229">
        <f t="shared" si="196"/>
        <v>1.8303255151534348E-5</v>
      </c>
    </row>
    <row r="2515" spans="1:10">
      <c r="A2515" s="30" t="s">
        <v>264</v>
      </c>
      <c r="B2515" s="63">
        <v>29.26</v>
      </c>
      <c r="C2515" s="219">
        <v>44938</v>
      </c>
      <c r="D2515" s="49">
        <v>44938.549305555556</v>
      </c>
      <c r="E2515" s="219">
        <v>44950</v>
      </c>
      <c r="F2515" s="273">
        <f t="shared" si="197"/>
        <v>0.77465277777810115</v>
      </c>
      <c r="G2515" s="273">
        <f t="shared" si="198"/>
        <v>11.450694444443798</v>
      </c>
      <c r="H2515" s="273">
        <f t="shared" si="195"/>
        <v>12.225347222221899</v>
      </c>
      <c r="I2515" s="77">
        <f t="shared" si="199"/>
        <v>2.7293951546721288E-6</v>
      </c>
      <c r="J2515" s="229">
        <f t="shared" si="196"/>
        <v>3.3367803472516819E-5</v>
      </c>
    </row>
    <row r="2516" spans="1:10">
      <c r="A2516" s="30" t="s">
        <v>264</v>
      </c>
      <c r="B2516" s="63">
        <v>16.059999999999999</v>
      </c>
      <c r="C2516" s="219">
        <v>44938</v>
      </c>
      <c r="D2516" s="49">
        <v>44938.550694444442</v>
      </c>
      <c r="E2516" s="219">
        <v>44950</v>
      </c>
      <c r="F2516" s="273">
        <f t="shared" si="197"/>
        <v>0.77534722222117125</v>
      </c>
      <c r="G2516" s="273">
        <f t="shared" si="198"/>
        <v>11.449305555557657</v>
      </c>
      <c r="H2516" s="273">
        <f t="shared" si="195"/>
        <v>12.224652777778829</v>
      </c>
      <c r="I2516" s="77">
        <f t="shared" si="199"/>
        <v>1.4980890698576344E-6</v>
      </c>
      <c r="J2516" s="229">
        <f t="shared" si="196"/>
        <v>1.8313618709195231E-5</v>
      </c>
    </row>
    <row r="2517" spans="1:10">
      <c r="A2517" s="30" t="s">
        <v>264</v>
      </c>
      <c r="B2517" s="63">
        <v>30.21</v>
      </c>
      <c r="C2517" s="219">
        <v>44939</v>
      </c>
      <c r="D2517" s="49">
        <v>44939.570138888892</v>
      </c>
      <c r="E2517" s="219">
        <v>44950</v>
      </c>
      <c r="F2517" s="273">
        <f t="shared" si="197"/>
        <v>0.78506944444598048</v>
      </c>
      <c r="G2517" s="273">
        <f t="shared" si="198"/>
        <v>10.429861111108039</v>
      </c>
      <c r="H2517" s="273">
        <f t="shared" si="195"/>
        <v>11.21493055555402</v>
      </c>
      <c r="I2517" s="77">
        <f t="shared" si="199"/>
        <v>2.8180118804731719E-6</v>
      </c>
      <c r="J2517" s="229">
        <f t="shared" si="196"/>
        <v>3.1603807544232821E-5</v>
      </c>
    </row>
    <row r="2518" spans="1:10">
      <c r="A2518" s="30" t="s">
        <v>264</v>
      </c>
      <c r="B2518" s="63">
        <v>188.58</v>
      </c>
      <c r="C2518" s="219">
        <v>44939</v>
      </c>
      <c r="D2518" s="49">
        <v>44939.567361111112</v>
      </c>
      <c r="E2518" s="219">
        <v>44950</v>
      </c>
      <c r="F2518" s="273">
        <f t="shared" si="197"/>
        <v>0.78368055555620231</v>
      </c>
      <c r="G2518" s="273">
        <f t="shared" si="198"/>
        <v>10.432638888887595</v>
      </c>
      <c r="H2518" s="273">
        <f t="shared" si="195"/>
        <v>11.216319444443798</v>
      </c>
      <c r="I2518" s="77">
        <f t="shared" si="199"/>
        <v>1.759088647532707E-5</v>
      </c>
      <c r="J2518" s="229">
        <f t="shared" si="196"/>
        <v>1.9730500201821442E-4</v>
      </c>
    </row>
    <row r="2519" spans="1:10">
      <c r="A2519" s="30" t="s">
        <v>264</v>
      </c>
      <c r="B2519" s="63">
        <v>188.73</v>
      </c>
      <c r="C2519" s="219">
        <v>44938</v>
      </c>
      <c r="D2519" s="49">
        <v>44938.54791666667</v>
      </c>
      <c r="E2519" s="219">
        <v>44950</v>
      </c>
      <c r="F2519" s="273">
        <f t="shared" si="197"/>
        <v>0.77395833333503106</v>
      </c>
      <c r="G2519" s="273">
        <f t="shared" si="198"/>
        <v>11.452083333329938</v>
      </c>
      <c r="H2519" s="273">
        <f t="shared" si="195"/>
        <v>12.226041666664969</v>
      </c>
      <c r="I2519" s="77">
        <f t="shared" si="199"/>
        <v>1.7604878589927231E-5</v>
      </c>
      <c r="J2519" s="229">
        <f t="shared" si="196"/>
        <v>2.1523797917702835E-4</v>
      </c>
    </row>
    <row r="2520" spans="1:10">
      <c r="A2520" s="30" t="s">
        <v>264</v>
      </c>
      <c r="B2520" s="63">
        <v>116.87</v>
      </c>
      <c r="C2520" s="219">
        <v>44938</v>
      </c>
      <c r="D2520" s="49">
        <v>44938.549305555556</v>
      </c>
      <c r="E2520" s="219">
        <v>44950</v>
      </c>
      <c r="F2520" s="273">
        <f t="shared" si="197"/>
        <v>0.77465277777810115</v>
      </c>
      <c r="G2520" s="273">
        <f t="shared" si="198"/>
        <v>11.450694444443798</v>
      </c>
      <c r="H2520" s="273">
        <f t="shared" si="195"/>
        <v>12.225347222221899</v>
      </c>
      <c r="I2520" s="77">
        <f t="shared" si="199"/>
        <v>1.0901722888808329E-5</v>
      </c>
      <c r="J2520" s="229">
        <f t="shared" si="196"/>
        <v>1.3327734763612581E-4</v>
      </c>
    </row>
    <row r="2521" spans="1:10">
      <c r="A2521" s="30" t="s">
        <v>264</v>
      </c>
      <c r="B2521" s="63">
        <v>25810.45</v>
      </c>
      <c r="C2521" s="219">
        <v>44939</v>
      </c>
      <c r="D2521" s="49">
        <v>44939.570138888892</v>
      </c>
      <c r="E2521" s="219">
        <v>44950</v>
      </c>
      <c r="F2521" s="273">
        <f t="shared" si="197"/>
        <v>0.78506944444598048</v>
      </c>
      <c r="G2521" s="273">
        <f t="shared" si="198"/>
        <v>10.429861111108039</v>
      </c>
      <c r="H2521" s="273">
        <f t="shared" si="195"/>
        <v>11.21493055555402</v>
      </c>
      <c r="I2521" s="77">
        <f t="shared" si="199"/>
        <v>2.4076184952121411E-3</v>
      </c>
      <c r="J2521" s="229">
        <f t="shared" si="196"/>
        <v>2.700127422807163E-2</v>
      </c>
    </row>
    <row r="2522" spans="1:10">
      <c r="A2522" s="30" t="s">
        <v>264</v>
      </c>
      <c r="B2522" s="63">
        <v>16.579999999999998</v>
      </c>
      <c r="C2522" s="219">
        <v>44939</v>
      </c>
      <c r="D2522" s="49">
        <v>44939.570138888892</v>
      </c>
      <c r="E2522" s="219">
        <v>44950</v>
      </c>
      <c r="F2522" s="273">
        <f t="shared" si="197"/>
        <v>0.78506944444598048</v>
      </c>
      <c r="G2522" s="273">
        <f t="shared" si="198"/>
        <v>10.429861111108039</v>
      </c>
      <c r="H2522" s="273">
        <f t="shared" si="195"/>
        <v>11.21493055555402</v>
      </c>
      <c r="I2522" s="77">
        <f t="shared" si="199"/>
        <v>1.5465950671382054E-6</v>
      </c>
      <c r="J2522" s="229">
        <f t="shared" si="196"/>
        <v>1.7344956275517382E-5</v>
      </c>
    </row>
    <row r="2523" spans="1:10">
      <c r="A2523" s="30" t="s">
        <v>264</v>
      </c>
      <c r="B2523" s="63">
        <v>29.43</v>
      </c>
      <c r="C2523" s="219">
        <v>44939</v>
      </c>
      <c r="D2523" s="49">
        <v>44939.568749999999</v>
      </c>
      <c r="E2523" s="219">
        <v>44950</v>
      </c>
      <c r="F2523" s="273">
        <f t="shared" si="197"/>
        <v>0.7843749999992724</v>
      </c>
      <c r="G2523" s="273">
        <f t="shared" si="198"/>
        <v>10.431250000001455</v>
      </c>
      <c r="H2523" s="273">
        <f t="shared" si="195"/>
        <v>11.215625000000728</v>
      </c>
      <c r="I2523" s="77">
        <f t="shared" si="199"/>
        <v>2.7452528845523154E-6</v>
      </c>
      <c r="J2523" s="229">
        <f t="shared" si="196"/>
        <v>3.0789726883309063E-5</v>
      </c>
    </row>
    <row r="2524" spans="1:10">
      <c r="A2524" s="30" t="s">
        <v>264</v>
      </c>
      <c r="B2524" s="63">
        <v>16.09</v>
      </c>
      <c r="C2524" s="219">
        <v>44944</v>
      </c>
      <c r="D2524" s="49">
        <v>44944.540972222225</v>
      </c>
      <c r="E2524" s="219">
        <v>44952</v>
      </c>
      <c r="F2524" s="273">
        <f t="shared" si="197"/>
        <v>0.77048611111240461</v>
      </c>
      <c r="G2524" s="273">
        <f t="shared" si="198"/>
        <v>7.4590277777751908</v>
      </c>
      <c r="H2524" s="273">
        <f t="shared" si="195"/>
        <v>8.2295138888875954</v>
      </c>
      <c r="I2524" s="77">
        <f t="shared" si="199"/>
        <v>1.5008874927776676E-6</v>
      </c>
      <c r="J2524" s="229">
        <f t="shared" si="196"/>
        <v>1.2351574467471496E-5</v>
      </c>
    </row>
    <row r="2525" spans="1:10">
      <c r="A2525" s="30" t="s">
        <v>264</v>
      </c>
      <c r="B2525" s="63">
        <v>26308.48</v>
      </c>
      <c r="C2525" s="219">
        <v>44944</v>
      </c>
      <c r="D2525" s="49">
        <v>44944.542361111111</v>
      </c>
      <c r="E2525" s="219">
        <v>44952</v>
      </c>
      <c r="F2525" s="273">
        <f t="shared" si="197"/>
        <v>0.77118055555547471</v>
      </c>
      <c r="G2525" s="273">
        <f t="shared" si="198"/>
        <v>7.4576388888890506</v>
      </c>
      <c r="H2525" s="273">
        <f t="shared" si="195"/>
        <v>8.2288194444445253</v>
      </c>
      <c r="I2525" s="77">
        <f t="shared" si="199"/>
        <v>2.4540751141076079E-3</v>
      </c>
      <c r="J2525" s="229">
        <f t="shared" si="196"/>
        <v>2.0194141017096101E-2</v>
      </c>
    </row>
    <row r="2526" spans="1:10">
      <c r="A2526" s="30" t="s">
        <v>264</v>
      </c>
      <c r="B2526" s="63">
        <v>27.47</v>
      </c>
      <c r="C2526" s="219">
        <v>44939</v>
      </c>
      <c r="D2526" s="49">
        <v>44940.588888888888</v>
      </c>
      <c r="E2526" s="219">
        <v>44952</v>
      </c>
      <c r="F2526" s="273">
        <f t="shared" si="197"/>
        <v>1.2944444444437977</v>
      </c>
      <c r="G2526" s="273">
        <f t="shared" si="198"/>
        <v>11.411111111112405</v>
      </c>
      <c r="H2526" s="273">
        <f t="shared" si="195"/>
        <v>12.705555555556202</v>
      </c>
      <c r="I2526" s="77">
        <f t="shared" si="199"/>
        <v>2.5624225871101631E-6</v>
      </c>
      <c r="J2526" s="229">
        <f t="shared" si="196"/>
        <v>3.2557002537340231E-5</v>
      </c>
    </row>
    <row r="2527" spans="1:10">
      <c r="A2527" s="30" t="s">
        <v>264</v>
      </c>
      <c r="B2527" s="63">
        <v>16.239999999999998</v>
      </c>
      <c r="C2527" s="219">
        <v>44940</v>
      </c>
      <c r="D2527" s="49">
        <v>44940.589583333334</v>
      </c>
      <c r="E2527" s="219">
        <v>44952</v>
      </c>
      <c r="F2527" s="273">
        <f t="shared" si="197"/>
        <v>0.79479166666715173</v>
      </c>
      <c r="G2527" s="273">
        <f t="shared" si="198"/>
        <v>11.410416666665697</v>
      </c>
      <c r="H2527" s="273">
        <f t="shared" si="195"/>
        <v>12.205208333332848</v>
      </c>
      <c r="I2527" s="77">
        <f t="shared" si="199"/>
        <v>1.5148796073778321E-6</v>
      </c>
      <c r="J2527" s="229">
        <f t="shared" si="196"/>
        <v>1.8489421207963909E-5</v>
      </c>
    </row>
    <row r="2528" spans="1:10">
      <c r="A2528" s="30" t="s">
        <v>264</v>
      </c>
      <c r="B2528" s="63">
        <v>192.49</v>
      </c>
      <c r="C2528" s="219">
        <v>44944</v>
      </c>
      <c r="D2528" s="49">
        <v>44944.488888888889</v>
      </c>
      <c r="E2528" s="219">
        <v>44952</v>
      </c>
      <c r="F2528" s="273">
        <f t="shared" si="197"/>
        <v>0.74444444444452529</v>
      </c>
      <c r="G2528" s="273">
        <f t="shared" si="198"/>
        <v>7.5111111111109494</v>
      </c>
      <c r="H2528" s="273">
        <f t="shared" si="195"/>
        <v>8.2555555555554747</v>
      </c>
      <c r="I2528" s="77">
        <f t="shared" si="199"/>
        <v>1.7955614262571363E-5</v>
      </c>
      <c r="J2528" s="229">
        <f t="shared" si="196"/>
        <v>1.4823357107878214E-4</v>
      </c>
    </row>
    <row r="2529" spans="1:10">
      <c r="A2529" s="30" t="s">
        <v>264</v>
      </c>
      <c r="B2529" s="63">
        <v>30.22</v>
      </c>
      <c r="C2529" s="219">
        <v>44944</v>
      </c>
      <c r="D2529" s="49">
        <v>44944.488888888889</v>
      </c>
      <c r="E2529" s="219">
        <v>44952</v>
      </c>
      <c r="F2529" s="273">
        <f t="shared" si="197"/>
        <v>0.74444444444452529</v>
      </c>
      <c r="G2529" s="273">
        <f t="shared" si="198"/>
        <v>7.5111111111109494</v>
      </c>
      <c r="H2529" s="273">
        <f t="shared" si="195"/>
        <v>8.2555555555554747</v>
      </c>
      <c r="I2529" s="77">
        <f t="shared" si="199"/>
        <v>2.8189446881131828E-6</v>
      </c>
      <c r="J2529" s="229">
        <f t="shared" si="196"/>
        <v>2.3271954480756383E-5</v>
      </c>
    </row>
    <row r="2530" spans="1:10">
      <c r="A2530" s="30" t="s">
        <v>264</v>
      </c>
      <c r="B2530" s="63">
        <v>491.18</v>
      </c>
      <c r="C2530" s="219">
        <v>44945</v>
      </c>
      <c r="D2530" s="49">
        <v>44945.513888888891</v>
      </c>
      <c r="E2530" s="219">
        <v>44952</v>
      </c>
      <c r="F2530" s="273">
        <f t="shared" si="197"/>
        <v>0.75694444444525288</v>
      </c>
      <c r="G2530" s="273">
        <f t="shared" si="198"/>
        <v>6.4861111111094942</v>
      </c>
      <c r="H2530" s="273">
        <f t="shared" si="195"/>
        <v>7.2430555555547471</v>
      </c>
      <c r="I2530" s="77">
        <f t="shared" si="199"/>
        <v>4.5817645662059339E-5</v>
      </c>
      <c r="J2530" s="229">
        <f t="shared" si="196"/>
        <v>3.3185975295501777E-4</v>
      </c>
    </row>
    <row r="2531" spans="1:10">
      <c r="A2531" s="30" t="s">
        <v>264</v>
      </c>
      <c r="B2531" s="63">
        <v>16.13</v>
      </c>
      <c r="C2531" s="219">
        <v>44945</v>
      </c>
      <c r="D2531" s="49">
        <v>44945.51458333333</v>
      </c>
      <c r="E2531" s="219">
        <v>44952</v>
      </c>
      <c r="F2531" s="273">
        <f t="shared" si="197"/>
        <v>0.75729166666496894</v>
      </c>
      <c r="G2531" s="273">
        <f t="shared" si="198"/>
        <v>6.4854166666700621</v>
      </c>
      <c r="H2531" s="273">
        <f t="shared" si="195"/>
        <v>7.2427083333350311</v>
      </c>
      <c r="I2531" s="77">
        <f t="shared" si="199"/>
        <v>1.5046187233377114E-6</v>
      </c>
      <c r="J2531" s="229">
        <f t="shared" si="196"/>
        <v>1.0897514566009959E-5</v>
      </c>
    </row>
    <row r="2532" spans="1:10">
      <c r="A2532" s="30" t="s">
        <v>264</v>
      </c>
      <c r="B2532" s="63">
        <v>186.67</v>
      </c>
      <c r="C2532" s="219">
        <v>44939</v>
      </c>
      <c r="D2532" s="49">
        <v>44940.59097222222</v>
      </c>
      <c r="E2532" s="219">
        <v>44952</v>
      </c>
      <c r="F2532" s="273">
        <f t="shared" si="197"/>
        <v>1.2954861111102218</v>
      </c>
      <c r="G2532" s="273">
        <f t="shared" si="198"/>
        <v>11.409027777779556</v>
      </c>
      <c r="H2532" s="273">
        <f t="shared" si="195"/>
        <v>12.704513888889778</v>
      </c>
      <c r="I2532" s="77">
        <f t="shared" si="199"/>
        <v>1.7412720216084971E-5</v>
      </c>
      <c r="J2532" s="229">
        <f t="shared" si="196"/>
        <v>2.2122014582860334E-4</v>
      </c>
    </row>
    <row r="2533" spans="1:10">
      <c r="A2533" s="30" t="s">
        <v>264</v>
      </c>
      <c r="B2533" s="63">
        <v>7.55</v>
      </c>
      <c r="C2533" s="219">
        <v>44943</v>
      </c>
      <c r="D2533" s="49">
        <v>44943.46875</v>
      </c>
      <c r="E2533" s="219">
        <v>44952</v>
      </c>
      <c r="F2533" s="273">
        <f t="shared" si="197"/>
        <v>0.734375</v>
      </c>
      <c r="G2533" s="273">
        <f t="shared" si="198"/>
        <v>8.53125</v>
      </c>
      <c r="H2533" s="273">
        <f t="shared" si="195"/>
        <v>9.265625</v>
      </c>
      <c r="I2533" s="77">
        <f t="shared" si="199"/>
        <v>7.0426976820829016E-7</v>
      </c>
      <c r="J2533" s="229">
        <f t="shared" si="196"/>
        <v>6.5254995710549384E-6</v>
      </c>
    </row>
    <row r="2534" spans="1:10">
      <c r="A2534" s="30" t="s">
        <v>264</v>
      </c>
      <c r="B2534" s="63">
        <v>491.37</v>
      </c>
      <c r="C2534" s="219">
        <v>44943</v>
      </c>
      <c r="D2534" s="49">
        <v>44943.46875</v>
      </c>
      <c r="E2534" s="219">
        <v>44952</v>
      </c>
      <c r="F2534" s="273">
        <f t="shared" si="197"/>
        <v>0.734375</v>
      </c>
      <c r="G2534" s="273">
        <f t="shared" si="198"/>
        <v>8.53125</v>
      </c>
      <c r="H2534" s="273">
        <f t="shared" si="195"/>
        <v>9.265625</v>
      </c>
      <c r="I2534" s="77">
        <f t="shared" si="199"/>
        <v>4.5835369007219547E-5</v>
      </c>
      <c r="J2534" s="229">
        <f t="shared" si="196"/>
        <v>4.2469334095751859E-4</v>
      </c>
    </row>
    <row r="2535" spans="1:10">
      <c r="A2535" s="30" t="s">
        <v>264</v>
      </c>
      <c r="B2535" s="63">
        <v>116.99</v>
      </c>
      <c r="C2535" s="219">
        <v>44943</v>
      </c>
      <c r="D2535" s="49">
        <v>44943.46875</v>
      </c>
      <c r="E2535" s="219">
        <v>44952</v>
      </c>
      <c r="F2535" s="273">
        <f t="shared" si="197"/>
        <v>0.734375</v>
      </c>
      <c r="G2535" s="273">
        <f t="shared" si="198"/>
        <v>8.53125</v>
      </c>
      <c r="H2535" s="273">
        <f t="shared" si="195"/>
        <v>9.265625</v>
      </c>
      <c r="I2535" s="77">
        <f t="shared" si="199"/>
        <v>1.0912916580488459E-5</v>
      </c>
      <c r="J2535" s="229">
        <f t="shared" si="196"/>
        <v>1.0111499269108838E-4</v>
      </c>
    </row>
    <row r="2536" spans="1:10">
      <c r="A2536" s="30" t="s">
        <v>264</v>
      </c>
      <c r="B2536" s="63">
        <v>7.75</v>
      </c>
      <c r="C2536" s="219">
        <v>44944</v>
      </c>
      <c r="D2536" s="49">
        <v>44944.490277777775</v>
      </c>
      <c r="E2536" s="219">
        <v>44952</v>
      </c>
      <c r="F2536" s="273">
        <f t="shared" si="197"/>
        <v>0.74513888888759539</v>
      </c>
      <c r="G2536" s="273">
        <f t="shared" si="198"/>
        <v>7.5097222222248092</v>
      </c>
      <c r="H2536" s="273">
        <f t="shared" si="195"/>
        <v>8.2548611111124046</v>
      </c>
      <c r="I2536" s="77">
        <f t="shared" si="199"/>
        <v>7.2292592100850982E-7</v>
      </c>
      <c r="J2536" s="229">
        <f t="shared" si="196"/>
        <v>5.967653071548266E-6</v>
      </c>
    </row>
    <row r="2537" spans="1:10">
      <c r="A2537" s="30" t="s">
        <v>264</v>
      </c>
      <c r="B2537" s="63">
        <v>193.68</v>
      </c>
      <c r="C2537" s="219">
        <v>44944</v>
      </c>
      <c r="D2537" s="49">
        <v>44944.490277777775</v>
      </c>
      <c r="E2537" s="219">
        <v>44952</v>
      </c>
      <c r="F2537" s="273">
        <f t="shared" si="197"/>
        <v>0.74513888888759539</v>
      </c>
      <c r="G2537" s="273">
        <f t="shared" si="198"/>
        <v>7.5097222222248092</v>
      </c>
      <c r="H2537" s="273">
        <f t="shared" si="195"/>
        <v>8.2548611111124046</v>
      </c>
      <c r="I2537" s="77">
        <f t="shared" si="199"/>
        <v>1.8066618371732671E-5</v>
      </c>
      <c r="J2537" s="229">
        <f t="shared" si="196"/>
        <v>1.4913742540612494E-4</v>
      </c>
    </row>
    <row r="2538" spans="1:10">
      <c r="A2538" s="30" t="s">
        <v>264</v>
      </c>
      <c r="B2538" s="63">
        <v>29.31</v>
      </c>
      <c r="C2538" s="219">
        <v>44945</v>
      </c>
      <c r="D2538" s="49">
        <v>44945.51458333333</v>
      </c>
      <c r="E2538" s="219">
        <v>44952</v>
      </c>
      <c r="F2538" s="273">
        <f t="shared" si="197"/>
        <v>0.75729166666496894</v>
      </c>
      <c r="G2538" s="273">
        <f t="shared" si="198"/>
        <v>6.4854166666700621</v>
      </c>
      <c r="H2538" s="273">
        <f t="shared" si="195"/>
        <v>7.2427083333350311</v>
      </c>
      <c r="I2538" s="77">
        <f t="shared" si="199"/>
        <v>2.7340591928721835E-6</v>
      </c>
      <c r="J2538" s="229">
        <f t="shared" si="196"/>
        <v>1.9801993300046611E-5</v>
      </c>
    </row>
    <row r="2539" spans="1:10">
      <c r="A2539" s="30" t="s">
        <v>264</v>
      </c>
      <c r="B2539" s="63">
        <v>490.14</v>
      </c>
      <c r="C2539" s="219">
        <v>44940</v>
      </c>
      <c r="D2539" s="49">
        <v>44940.591666666667</v>
      </c>
      <c r="E2539" s="219">
        <v>44952</v>
      </c>
      <c r="F2539" s="273">
        <f t="shared" si="197"/>
        <v>0.79583333333357587</v>
      </c>
      <c r="G2539" s="273">
        <f t="shared" si="198"/>
        <v>11.408333333332848</v>
      </c>
      <c r="H2539" s="273">
        <f t="shared" si="195"/>
        <v>12.204166666666424</v>
      </c>
      <c r="I2539" s="77">
        <f t="shared" si="199"/>
        <v>4.5720633667498196E-5</v>
      </c>
      <c r="J2539" s="229">
        <f t="shared" si="196"/>
        <v>5.5798223338374814E-4</v>
      </c>
    </row>
    <row r="2540" spans="1:10">
      <c r="A2540" s="30" t="s">
        <v>264</v>
      </c>
      <c r="B2540" s="63">
        <v>16.100000000000001</v>
      </c>
      <c r="C2540" s="219">
        <v>44940</v>
      </c>
      <c r="D2540" s="49">
        <v>44940.592361111114</v>
      </c>
      <c r="E2540" s="219">
        <v>44952</v>
      </c>
      <c r="F2540" s="273">
        <f t="shared" si="197"/>
        <v>0.7961805555569299</v>
      </c>
      <c r="G2540" s="273">
        <f t="shared" si="198"/>
        <v>11.40763888888614</v>
      </c>
      <c r="H2540" s="273">
        <f t="shared" si="195"/>
        <v>12.20381944444307</v>
      </c>
      <c r="I2540" s="77">
        <f t="shared" si="199"/>
        <v>1.5018203004176786E-6</v>
      </c>
      <c r="J2540" s="229">
        <f t="shared" si="196"/>
        <v>1.83279437842966E-5</v>
      </c>
    </row>
    <row r="2541" spans="1:10">
      <c r="A2541" s="30" t="s">
        <v>264</v>
      </c>
      <c r="B2541" s="63">
        <v>193.85</v>
      </c>
      <c r="C2541" s="219">
        <v>44943</v>
      </c>
      <c r="D2541" s="49">
        <v>44943.470138888886</v>
      </c>
      <c r="E2541" s="219">
        <v>44952</v>
      </c>
      <c r="F2541" s="273">
        <f t="shared" si="197"/>
        <v>0.7350694444430701</v>
      </c>
      <c r="G2541" s="273">
        <f t="shared" si="198"/>
        <v>8.5298611111138598</v>
      </c>
      <c r="H2541" s="273">
        <f t="shared" si="195"/>
        <v>9.2649305555569299</v>
      </c>
      <c r="I2541" s="77">
        <f t="shared" si="199"/>
        <v>1.8082476101612853E-5</v>
      </c>
      <c r="J2541" s="229">
        <f t="shared" si="196"/>
        <v>1.6753288535396087E-4</v>
      </c>
    </row>
    <row r="2542" spans="1:10">
      <c r="A2542" s="30" t="s">
        <v>264</v>
      </c>
      <c r="B2542" s="63">
        <v>7.77</v>
      </c>
      <c r="C2542" s="219">
        <v>44944</v>
      </c>
      <c r="D2542" s="49">
        <v>44944.490972222222</v>
      </c>
      <c r="E2542" s="219">
        <v>44952</v>
      </c>
      <c r="F2542" s="273">
        <f t="shared" si="197"/>
        <v>0.74548611111094942</v>
      </c>
      <c r="G2542" s="273">
        <f t="shared" si="198"/>
        <v>7.5090277777781012</v>
      </c>
      <c r="H2542" s="273">
        <f t="shared" ref="H2542:H2605" si="200">SUM(F2542:G2542)</f>
        <v>8.2545138888890506</v>
      </c>
      <c r="I2542" s="77">
        <f t="shared" si="199"/>
        <v>7.2479153628853175E-7</v>
      </c>
      <c r="J2542" s="229">
        <f t="shared" ref="J2542:J2605" si="201">+H2542*I2542</f>
        <v>5.9828018028429173E-6</v>
      </c>
    </row>
    <row r="2543" spans="1:10">
      <c r="A2543" s="30" t="s">
        <v>264</v>
      </c>
      <c r="B2543" s="63">
        <v>7.77</v>
      </c>
      <c r="C2543" s="219">
        <v>44946</v>
      </c>
      <c r="D2543" s="49">
        <v>44946.517361111109</v>
      </c>
      <c r="E2543" s="219">
        <v>44952</v>
      </c>
      <c r="F2543" s="273">
        <f t="shared" ref="F2543:F2606" si="202">(D2543-C2543+1)/2</f>
        <v>0.75868055555474712</v>
      </c>
      <c r="G2543" s="273">
        <f t="shared" ref="G2543:G2606" si="203">E2543-D2543</f>
        <v>5.4826388888905058</v>
      </c>
      <c r="H2543" s="273">
        <f t="shared" si="200"/>
        <v>6.2413194444452529</v>
      </c>
      <c r="I2543" s="77">
        <f t="shared" si="199"/>
        <v>7.2479153628853175E-7</v>
      </c>
      <c r="J2543" s="229">
        <f t="shared" si="201"/>
        <v>4.5236555086069605E-6</v>
      </c>
    </row>
    <row r="2544" spans="1:10">
      <c r="A2544" s="30" t="s">
        <v>264</v>
      </c>
      <c r="B2544" s="63">
        <v>192.98</v>
      </c>
      <c r="C2544" s="219">
        <v>44943</v>
      </c>
      <c r="D2544" s="49">
        <v>44943.470833333333</v>
      </c>
      <c r="E2544" s="219">
        <v>44952</v>
      </c>
      <c r="F2544" s="273">
        <f t="shared" si="202"/>
        <v>0.73541666666642413</v>
      </c>
      <c r="G2544" s="273">
        <f t="shared" si="203"/>
        <v>8.5291666666671517</v>
      </c>
      <c r="H2544" s="273">
        <f t="shared" si="200"/>
        <v>9.2645833333335759</v>
      </c>
      <c r="I2544" s="77">
        <f t="shared" si="199"/>
        <v>1.80013218369319E-5</v>
      </c>
      <c r="J2544" s="229">
        <f t="shared" si="201"/>
        <v>1.6677474626841305E-4</v>
      </c>
    </row>
    <row r="2545" spans="1:10">
      <c r="A2545" s="30" t="s">
        <v>264</v>
      </c>
      <c r="B2545" s="63">
        <v>119.64</v>
      </c>
      <c r="C2545" s="219">
        <v>44943</v>
      </c>
      <c r="D2545" s="49">
        <v>44943.470833333333</v>
      </c>
      <c r="E2545" s="219">
        <v>44952</v>
      </c>
      <c r="F2545" s="273">
        <f t="shared" si="202"/>
        <v>0.73541666666642413</v>
      </c>
      <c r="G2545" s="273">
        <f t="shared" si="203"/>
        <v>8.5291666666671517</v>
      </c>
      <c r="H2545" s="273">
        <f t="shared" si="200"/>
        <v>9.2645833333335759</v>
      </c>
      <c r="I2545" s="77">
        <f t="shared" si="199"/>
        <v>1.116011060509137E-5</v>
      </c>
      <c r="J2545" s="229">
        <f t="shared" si="201"/>
        <v>1.033937747100888E-4</v>
      </c>
    </row>
    <row r="2546" spans="1:10">
      <c r="A2546" s="30" t="s">
        <v>264</v>
      </c>
      <c r="B2546" s="63">
        <v>496.91</v>
      </c>
      <c r="C2546" s="219">
        <v>44943</v>
      </c>
      <c r="D2546" s="49">
        <v>44943.470833333333</v>
      </c>
      <c r="E2546" s="219">
        <v>44952</v>
      </c>
      <c r="F2546" s="273">
        <f t="shared" si="202"/>
        <v>0.73541666666642413</v>
      </c>
      <c r="G2546" s="273">
        <f t="shared" si="203"/>
        <v>8.5291666666671517</v>
      </c>
      <c r="H2546" s="273">
        <f t="shared" si="200"/>
        <v>9.2645833333335759</v>
      </c>
      <c r="I2546" s="77">
        <f t="shared" si="199"/>
        <v>4.6352144439785632E-5</v>
      </c>
      <c r="J2546" s="229">
        <f t="shared" si="201"/>
        <v>4.2943330484110853E-4</v>
      </c>
    </row>
    <row r="2547" spans="1:10">
      <c r="A2547" s="30" t="s">
        <v>264</v>
      </c>
      <c r="B2547" s="63">
        <v>30.28</v>
      </c>
      <c r="C2547" s="219">
        <v>44940</v>
      </c>
      <c r="D2547" s="49">
        <v>44940.59375</v>
      </c>
      <c r="E2547" s="219">
        <v>44952</v>
      </c>
      <c r="F2547" s="273">
        <f t="shared" si="202"/>
        <v>0.796875</v>
      </c>
      <c r="G2547" s="273">
        <f t="shared" si="203"/>
        <v>11.40625</v>
      </c>
      <c r="H2547" s="273">
        <f t="shared" si="200"/>
        <v>12.203125</v>
      </c>
      <c r="I2547" s="77">
        <f t="shared" si="199"/>
        <v>2.8245415339532488E-6</v>
      </c>
      <c r="J2547" s="229">
        <f t="shared" si="201"/>
        <v>3.4468233406523238E-5</v>
      </c>
    </row>
    <row r="2548" spans="1:10">
      <c r="A2548" s="30" t="s">
        <v>264</v>
      </c>
      <c r="B2548" s="63">
        <v>7.51</v>
      </c>
      <c r="C2548" s="219">
        <v>44943</v>
      </c>
      <c r="D2548" s="49">
        <v>44943.47152777778</v>
      </c>
      <c r="E2548" s="219">
        <v>44952</v>
      </c>
      <c r="F2548" s="273">
        <f t="shared" si="202"/>
        <v>0.73576388888977817</v>
      </c>
      <c r="G2548" s="273">
        <f t="shared" si="203"/>
        <v>8.5284722222204437</v>
      </c>
      <c r="H2548" s="273">
        <f t="shared" si="200"/>
        <v>9.2642361111102218</v>
      </c>
      <c r="I2548" s="77">
        <f t="shared" si="199"/>
        <v>7.0053853764824632E-7</v>
      </c>
      <c r="J2548" s="229">
        <f t="shared" si="201"/>
        <v>6.489954417705231E-6</v>
      </c>
    </row>
    <row r="2549" spans="1:10">
      <c r="A2549" s="30" t="s">
        <v>264</v>
      </c>
      <c r="B2549" s="63">
        <v>488.9</v>
      </c>
      <c r="C2549" s="219">
        <v>44943</v>
      </c>
      <c r="D2549" s="49">
        <v>44943.47152777778</v>
      </c>
      <c r="E2549" s="219">
        <v>44952</v>
      </c>
      <c r="F2549" s="273">
        <f t="shared" si="202"/>
        <v>0.73576388888977817</v>
      </c>
      <c r="G2549" s="273">
        <f t="shared" si="203"/>
        <v>8.5284722222204437</v>
      </c>
      <c r="H2549" s="273">
        <f t="shared" si="200"/>
        <v>9.2642361111102218</v>
      </c>
      <c r="I2549" s="77">
        <f t="shared" si="199"/>
        <v>4.560496552013683E-5</v>
      </c>
      <c r="J2549" s="229">
        <f t="shared" si="201"/>
        <v>4.224951684175882E-4</v>
      </c>
    </row>
    <row r="2550" spans="1:10">
      <c r="A2550" s="30" t="s">
        <v>264</v>
      </c>
      <c r="B2550" s="63">
        <v>7.53</v>
      </c>
      <c r="C2550" s="219">
        <v>44943</v>
      </c>
      <c r="D2550" s="49">
        <v>44943.472222222219</v>
      </c>
      <c r="E2550" s="219">
        <v>44952</v>
      </c>
      <c r="F2550" s="273">
        <f t="shared" si="202"/>
        <v>0.73611111110949423</v>
      </c>
      <c r="G2550" s="273">
        <f t="shared" si="203"/>
        <v>8.5277777777810115</v>
      </c>
      <c r="H2550" s="273">
        <f t="shared" si="200"/>
        <v>9.2638888888905058</v>
      </c>
      <c r="I2550" s="77">
        <f t="shared" si="199"/>
        <v>7.0240415292826824E-7</v>
      </c>
      <c r="J2550" s="229">
        <f t="shared" si="201"/>
        <v>6.5069940278227317E-6</v>
      </c>
    </row>
    <row r="2551" spans="1:10">
      <c r="A2551" s="30" t="s">
        <v>264</v>
      </c>
      <c r="B2551" s="63">
        <v>489.29</v>
      </c>
      <c r="C2551" s="219">
        <v>44944</v>
      </c>
      <c r="D2551" s="49">
        <v>44944.490972222222</v>
      </c>
      <c r="E2551" s="219">
        <v>44952</v>
      </c>
      <c r="F2551" s="273">
        <f t="shared" si="202"/>
        <v>0.74548611111094942</v>
      </c>
      <c r="G2551" s="273">
        <f t="shared" si="203"/>
        <v>7.5090277777781012</v>
      </c>
      <c r="H2551" s="273">
        <f t="shared" si="200"/>
        <v>8.2545138888890506</v>
      </c>
      <c r="I2551" s="77">
        <f t="shared" si="199"/>
        <v>4.5641345018097261E-5</v>
      </c>
      <c r="J2551" s="229">
        <f t="shared" si="201"/>
        <v>3.7674711635946094E-4</v>
      </c>
    </row>
    <row r="2552" spans="1:10">
      <c r="A2552" s="30" t="s">
        <v>264</v>
      </c>
      <c r="B2552" s="63">
        <v>187.9</v>
      </c>
      <c r="C2552" s="219">
        <v>44944</v>
      </c>
      <c r="D2552" s="49">
        <v>44944.490972222222</v>
      </c>
      <c r="E2552" s="219">
        <v>44952</v>
      </c>
      <c r="F2552" s="273">
        <f t="shared" si="202"/>
        <v>0.74548611111094942</v>
      </c>
      <c r="G2552" s="273">
        <f t="shared" si="203"/>
        <v>7.5090277777781012</v>
      </c>
      <c r="H2552" s="273">
        <f t="shared" si="200"/>
        <v>8.2545138888890506</v>
      </c>
      <c r="I2552" s="77">
        <f t="shared" si="199"/>
        <v>1.7527455555806321E-5</v>
      </c>
      <c r="J2552" s="229">
        <f t="shared" si="201"/>
        <v>1.4468062532228883E-4</v>
      </c>
    </row>
    <row r="2553" spans="1:10">
      <c r="A2553" s="30" t="s">
        <v>264</v>
      </c>
      <c r="B2553" s="63">
        <v>29.3</v>
      </c>
      <c r="C2553" s="219">
        <v>44940</v>
      </c>
      <c r="D2553" s="49">
        <v>44940.594444444447</v>
      </c>
      <c r="E2553" s="219">
        <v>44952</v>
      </c>
      <c r="F2553" s="273">
        <f t="shared" si="202"/>
        <v>0.79722222222335404</v>
      </c>
      <c r="G2553" s="273">
        <f t="shared" si="203"/>
        <v>11.405555555553292</v>
      </c>
      <c r="H2553" s="273">
        <f t="shared" si="200"/>
        <v>12.202777777776646</v>
      </c>
      <c r="I2553" s="77">
        <f t="shared" si="199"/>
        <v>2.7331263852321726E-6</v>
      </c>
      <c r="J2553" s="229">
        <f t="shared" si="201"/>
        <v>3.3351733917566172E-5</v>
      </c>
    </row>
    <row r="2554" spans="1:10">
      <c r="A2554" s="30" t="s">
        <v>264</v>
      </c>
      <c r="B2554" s="63">
        <v>29.38</v>
      </c>
      <c r="C2554" s="219">
        <v>44943</v>
      </c>
      <c r="D2554" s="49">
        <v>44943.472222222219</v>
      </c>
      <c r="E2554" s="219">
        <v>44952</v>
      </c>
      <c r="F2554" s="273">
        <f t="shared" si="202"/>
        <v>0.73611111110949423</v>
      </c>
      <c r="G2554" s="273">
        <f t="shared" si="203"/>
        <v>8.5277777777810115</v>
      </c>
      <c r="H2554" s="273">
        <f t="shared" si="200"/>
        <v>9.2638888888905058</v>
      </c>
      <c r="I2554" s="77">
        <f t="shared" si="199"/>
        <v>2.7405888463522603E-6</v>
      </c>
      <c r="J2554" s="229">
        <f t="shared" si="201"/>
        <v>2.5388510562739955E-5</v>
      </c>
    </row>
    <row r="2555" spans="1:10">
      <c r="A2555" s="30" t="s">
        <v>264</v>
      </c>
      <c r="B2555" s="63">
        <v>15.65</v>
      </c>
      <c r="C2555" s="219">
        <v>44944</v>
      </c>
      <c r="D2555" s="49">
        <v>44944.491666666669</v>
      </c>
      <c r="E2555" s="219">
        <v>44952</v>
      </c>
      <c r="F2555" s="273">
        <f t="shared" si="202"/>
        <v>0.74583333333430346</v>
      </c>
      <c r="G2555" s="273">
        <f t="shared" si="203"/>
        <v>7.5083333333313931</v>
      </c>
      <c r="H2555" s="273">
        <f t="shared" si="200"/>
        <v>8.2541666666656965</v>
      </c>
      <c r="I2555" s="77">
        <f t="shared" si="199"/>
        <v>1.4598439566171844E-6</v>
      </c>
      <c r="J2555" s="229">
        <f t="shared" si="201"/>
        <v>1.2049795325242927E-5</v>
      </c>
    </row>
    <row r="2556" spans="1:10">
      <c r="A2556" s="30" t="s">
        <v>264</v>
      </c>
      <c r="B2556" s="63">
        <v>476.01</v>
      </c>
      <c r="C2556" s="219">
        <v>44944</v>
      </c>
      <c r="D2556" s="49">
        <v>44944.491666666669</v>
      </c>
      <c r="E2556" s="219">
        <v>44952</v>
      </c>
      <c r="F2556" s="273">
        <f t="shared" si="202"/>
        <v>0.74583333333430346</v>
      </c>
      <c r="G2556" s="273">
        <f t="shared" si="203"/>
        <v>7.5083333333313931</v>
      </c>
      <c r="H2556" s="273">
        <f t="shared" si="200"/>
        <v>8.2541666666656965</v>
      </c>
      <c r="I2556" s="77">
        <f t="shared" si="199"/>
        <v>4.4402576472162675E-5</v>
      </c>
      <c r="J2556" s="229">
        <f t="shared" si="201"/>
        <v>3.6650626663059966E-4</v>
      </c>
    </row>
    <row r="2557" spans="1:10">
      <c r="A2557" s="30" t="s">
        <v>264</v>
      </c>
      <c r="B2557" s="63">
        <v>29.3</v>
      </c>
      <c r="C2557" s="219">
        <v>44940</v>
      </c>
      <c r="D2557" s="49">
        <v>44940.595833333333</v>
      </c>
      <c r="E2557" s="219">
        <v>44952</v>
      </c>
      <c r="F2557" s="273">
        <f t="shared" si="202"/>
        <v>0.79791666666642413</v>
      </c>
      <c r="G2557" s="273">
        <f t="shared" si="203"/>
        <v>11.404166666667152</v>
      </c>
      <c r="H2557" s="273">
        <f t="shared" si="200"/>
        <v>12.202083333333576</v>
      </c>
      <c r="I2557" s="77">
        <f t="shared" si="199"/>
        <v>2.7331263852321726E-6</v>
      </c>
      <c r="J2557" s="229">
        <f t="shared" si="201"/>
        <v>3.3349835913135737E-5</v>
      </c>
    </row>
    <row r="2558" spans="1:10">
      <c r="A2558" s="30" t="s">
        <v>264</v>
      </c>
      <c r="B2558" s="63">
        <v>16.07</v>
      </c>
      <c r="C2558" s="219">
        <v>44940</v>
      </c>
      <c r="D2558" s="49">
        <v>44940.59652777778</v>
      </c>
      <c r="E2558" s="219">
        <v>44952</v>
      </c>
      <c r="F2558" s="273">
        <f t="shared" si="202"/>
        <v>0.79826388888977817</v>
      </c>
      <c r="G2558" s="273">
        <f t="shared" si="203"/>
        <v>11.403472222220444</v>
      </c>
      <c r="H2558" s="273">
        <f t="shared" si="200"/>
        <v>12.201736111110222</v>
      </c>
      <c r="I2558" s="77">
        <f t="shared" si="199"/>
        <v>1.4990218774976456E-6</v>
      </c>
      <c r="J2558" s="229">
        <f t="shared" si="201"/>
        <v>1.8290669374007265E-5</v>
      </c>
    </row>
    <row r="2559" spans="1:10">
      <c r="A2559" s="30" t="s">
        <v>264</v>
      </c>
      <c r="B2559" s="63">
        <v>7.51</v>
      </c>
      <c r="C2559" s="219">
        <v>44940</v>
      </c>
      <c r="D2559" s="49">
        <v>44940.59652777778</v>
      </c>
      <c r="E2559" s="219">
        <v>44952</v>
      </c>
      <c r="F2559" s="273">
        <f t="shared" si="202"/>
        <v>0.79826388888977817</v>
      </c>
      <c r="G2559" s="273">
        <f t="shared" si="203"/>
        <v>11.403472222220444</v>
      </c>
      <c r="H2559" s="273">
        <f t="shared" si="200"/>
        <v>12.201736111110222</v>
      </c>
      <c r="I2559" s="77">
        <f t="shared" si="199"/>
        <v>7.0053853764824632E-7</v>
      </c>
      <c r="J2559" s="229">
        <f t="shared" si="201"/>
        <v>8.5477863720469551E-6</v>
      </c>
    </row>
    <row r="2560" spans="1:10">
      <c r="A2560" s="30" t="s">
        <v>264</v>
      </c>
      <c r="B2560" s="63">
        <v>30.16</v>
      </c>
      <c r="C2560" s="219">
        <v>44943</v>
      </c>
      <c r="D2560" s="49">
        <v>44943.473611111112</v>
      </c>
      <c r="E2560" s="219">
        <v>44952</v>
      </c>
      <c r="F2560" s="273">
        <f t="shared" si="202"/>
        <v>0.73680555555620231</v>
      </c>
      <c r="G2560" s="273">
        <f t="shared" si="203"/>
        <v>8.5263888888875954</v>
      </c>
      <c r="H2560" s="273">
        <f t="shared" si="200"/>
        <v>9.2631944444437977</v>
      </c>
      <c r="I2560" s="77">
        <f t="shared" si="199"/>
        <v>2.8133478422731168E-6</v>
      </c>
      <c r="J2560" s="229">
        <f t="shared" si="201"/>
        <v>2.606058810283228E-5</v>
      </c>
    </row>
    <row r="2561" spans="1:10">
      <c r="A2561" s="30" t="s">
        <v>264</v>
      </c>
      <c r="B2561" s="63">
        <v>25448.75</v>
      </c>
      <c r="C2561" s="219">
        <v>44943</v>
      </c>
      <c r="D2561" s="49">
        <v>44943.473611111112</v>
      </c>
      <c r="E2561" s="219">
        <v>44952</v>
      </c>
      <c r="F2561" s="273">
        <f t="shared" si="202"/>
        <v>0.73680555555620231</v>
      </c>
      <c r="G2561" s="273">
        <f t="shared" si="203"/>
        <v>8.5263888888875954</v>
      </c>
      <c r="H2561" s="273">
        <f t="shared" si="200"/>
        <v>9.2631944444437977</v>
      </c>
      <c r="I2561" s="77">
        <f t="shared" si="199"/>
        <v>2.3738788428729436E-3</v>
      </c>
      <c r="J2561" s="229">
        <f t="shared" si="201"/>
        <v>2.1989701309083322E-2</v>
      </c>
    </row>
    <row r="2562" spans="1:10">
      <c r="A2562" s="30" t="s">
        <v>264</v>
      </c>
      <c r="B2562" s="63">
        <v>181.63</v>
      </c>
      <c r="C2562" s="219">
        <v>44944</v>
      </c>
      <c r="D2562" s="49">
        <v>44944.491666666669</v>
      </c>
      <c r="E2562" s="219">
        <v>44952</v>
      </c>
      <c r="F2562" s="273">
        <f t="shared" si="202"/>
        <v>0.74583333333430346</v>
      </c>
      <c r="G2562" s="273">
        <f t="shared" si="203"/>
        <v>7.5083333333313931</v>
      </c>
      <c r="H2562" s="273">
        <f t="shared" si="200"/>
        <v>8.2541666666656965</v>
      </c>
      <c r="I2562" s="77">
        <f t="shared" si="199"/>
        <v>1.6942585165519438E-5</v>
      </c>
      <c r="J2562" s="229">
        <f t="shared" si="201"/>
        <v>1.3984692172037527E-4</v>
      </c>
    </row>
    <row r="2563" spans="1:10">
      <c r="A2563" s="30" t="s">
        <v>264</v>
      </c>
      <c r="B2563" s="63">
        <v>16.170000000000002</v>
      </c>
      <c r="C2563" s="219">
        <v>44944</v>
      </c>
      <c r="D2563" s="49">
        <v>44944.492361111108</v>
      </c>
      <c r="E2563" s="219">
        <v>44952</v>
      </c>
      <c r="F2563" s="273">
        <f t="shared" si="202"/>
        <v>0.74618055555401952</v>
      </c>
      <c r="G2563" s="273">
        <f t="shared" si="203"/>
        <v>7.507638888891961</v>
      </c>
      <c r="H2563" s="273">
        <f t="shared" si="200"/>
        <v>8.2538194444459805</v>
      </c>
      <c r="I2563" s="77">
        <f t="shared" si="199"/>
        <v>1.5083499538977555E-6</v>
      </c>
      <c r="J2563" s="229">
        <f t="shared" si="201"/>
        <v>1.2449648178510493E-5</v>
      </c>
    </row>
    <row r="2564" spans="1:10">
      <c r="A2564" s="30" t="s">
        <v>264</v>
      </c>
      <c r="B2564" s="63">
        <v>117.13</v>
      </c>
      <c r="C2564" s="219">
        <v>44944</v>
      </c>
      <c r="D2564" s="49">
        <v>44944.492361111108</v>
      </c>
      <c r="E2564" s="219">
        <v>44952</v>
      </c>
      <c r="F2564" s="273">
        <f t="shared" si="202"/>
        <v>0.74618055555401952</v>
      </c>
      <c r="G2564" s="273">
        <f t="shared" si="203"/>
        <v>7.507638888891961</v>
      </c>
      <c r="H2564" s="273">
        <f t="shared" si="200"/>
        <v>8.2538194444459805</v>
      </c>
      <c r="I2564" s="77">
        <f t="shared" si="199"/>
        <v>1.0925975887448613E-5</v>
      </c>
      <c r="J2564" s="229">
        <f t="shared" si="201"/>
        <v>9.0181032229371281E-5</v>
      </c>
    </row>
    <row r="2565" spans="1:10">
      <c r="A2565" s="30" t="s">
        <v>264</v>
      </c>
      <c r="B2565" s="63">
        <v>116.39</v>
      </c>
      <c r="C2565" s="219">
        <v>44940</v>
      </c>
      <c r="D2565" s="49">
        <v>44940.59652777778</v>
      </c>
      <c r="E2565" s="219">
        <v>44952</v>
      </c>
      <c r="F2565" s="273">
        <f t="shared" si="202"/>
        <v>0.79826388888977817</v>
      </c>
      <c r="G2565" s="273">
        <f t="shared" si="203"/>
        <v>11.403472222220444</v>
      </c>
      <c r="H2565" s="273">
        <f t="shared" si="200"/>
        <v>12.201736111110222</v>
      </c>
      <c r="I2565" s="77">
        <f t="shared" si="199"/>
        <v>1.0856948122087801E-5</v>
      </c>
      <c r="J2565" s="229">
        <f t="shared" si="201"/>
        <v>1.3247361595772903E-4</v>
      </c>
    </row>
    <row r="2566" spans="1:10">
      <c r="A2566" s="30" t="s">
        <v>264</v>
      </c>
      <c r="B2566" s="63">
        <v>472.24</v>
      </c>
      <c r="C2566" s="219">
        <v>44942</v>
      </c>
      <c r="D2566" s="49">
        <v>44942.423611111109</v>
      </c>
      <c r="E2566" s="219">
        <v>44952</v>
      </c>
      <c r="F2566" s="273">
        <f t="shared" si="202"/>
        <v>0.71180555555474712</v>
      </c>
      <c r="G2566" s="273">
        <f t="shared" si="203"/>
        <v>9.5763888888905058</v>
      </c>
      <c r="H2566" s="273">
        <f t="shared" si="200"/>
        <v>10.288194444445253</v>
      </c>
      <c r="I2566" s="77">
        <f t="shared" si="199"/>
        <v>4.4050907991878537E-5</v>
      </c>
      <c r="J2566" s="229">
        <f t="shared" si="201"/>
        <v>4.5320430687481377E-4</v>
      </c>
    </row>
    <row r="2567" spans="1:10">
      <c r="A2567" s="30" t="s">
        <v>264</v>
      </c>
      <c r="B2567" s="63">
        <v>180.19</v>
      </c>
      <c r="C2567" s="219">
        <v>44942</v>
      </c>
      <c r="D2567" s="49">
        <v>44942.423611111109</v>
      </c>
      <c r="E2567" s="219">
        <v>44952</v>
      </c>
      <c r="F2567" s="273">
        <f t="shared" si="202"/>
        <v>0.71180555555474712</v>
      </c>
      <c r="G2567" s="273">
        <f t="shared" si="203"/>
        <v>9.5763888888905058</v>
      </c>
      <c r="H2567" s="273">
        <f t="shared" si="200"/>
        <v>10.288194444445253</v>
      </c>
      <c r="I2567" s="77">
        <f t="shared" si="199"/>
        <v>1.6808260865357855E-5</v>
      </c>
      <c r="J2567" s="229">
        <f t="shared" si="201"/>
        <v>1.7292665605576123E-4</v>
      </c>
    </row>
    <row r="2568" spans="1:10">
      <c r="A2568" s="30" t="s">
        <v>264</v>
      </c>
      <c r="B2568" s="63">
        <v>28.29</v>
      </c>
      <c r="C2568" s="219">
        <v>44942</v>
      </c>
      <c r="D2568" s="49">
        <v>44942.423611111109</v>
      </c>
      <c r="E2568" s="219">
        <v>44952</v>
      </c>
      <c r="F2568" s="273">
        <f t="shared" si="202"/>
        <v>0.71180555555474712</v>
      </c>
      <c r="G2568" s="273">
        <f t="shared" si="203"/>
        <v>9.5763888888905058</v>
      </c>
      <c r="H2568" s="273">
        <f t="shared" si="200"/>
        <v>10.288194444445253</v>
      </c>
      <c r="I2568" s="77">
        <f t="shared" si="199"/>
        <v>2.6389128135910635E-6</v>
      </c>
      <c r="J2568" s="229">
        <f t="shared" si="201"/>
        <v>2.7149648148162969E-5</v>
      </c>
    </row>
    <row r="2569" spans="1:10">
      <c r="A2569" s="30" t="s">
        <v>264</v>
      </c>
      <c r="B2569" s="63">
        <v>502.18</v>
      </c>
      <c r="C2569" s="219">
        <v>44943</v>
      </c>
      <c r="D2569" s="49">
        <v>44943.474305555559</v>
      </c>
      <c r="E2569" s="219">
        <v>44952</v>
      </c>
      <c r="F2569" s="273">
        <f t="shared" si="202"/>
        <v>0.73715277777955635</v>
      </c>
      <c r="G2569" s="273">
        <f t="shared" si="203"/>
        <v>8.5256944444408873</v>
      </c>
      <c r="H2569" s="273">
        <f t="shared" si="200"/>
        <v>9.2628472222204437</v>
      </c>
      <c r="I2569" s="77">
        <f t="shared" si="199"/>
        <v>4.6843734066071416E-5</v>
      </c>
      <c r="J2569" s="229">
        <f t="shared" si="201"/>
        <v>4.3390635197234278E-4</v>
      </c>
    </row>
    <row r="2570" spans="1:10">
      <c r="A2570" s="30" t="s">
        <v>264</v>
      </c>
      <c r="B2570" s="63">
        <v>485.13</v>
      </c>
      <c r="C2570" s="219">
        <v>44945</v>
      </c>
      <c r="D2570" s="49">
        <v>44945.505555555559</v>
      </c>
      <c r="E2570" s="219">
        <v>44952</v>
      </c>
      <c r="F2570" s="273">
        <f t="shared" si="202"/>
        <v>0.75277777777955635</v>
      </c>
      <c r="G2570" s="273">
        <f t="shared" si="203"/>
        <v>6.4944444444408873</v>
      </c>
      <c r="H2570" s="273">
        <f t="shared" si="200"/>
        <v>7.2472222222204437</v>
      </c>
      <c r="I2570" s="77">
        <f t="shared" ref="I2570:I2633" si="204">+B2570/B$3693</f>
        <v>4.5253297039852691E-5</v>
      </c>
      <c r="J2570" s="229">
        <f t="shared" si="201"/>
        <v>3.2796069993596305E-4</v>
      </c>
    </row>
    <row r="2571" spans="1:10">
      <c r="A2571" s="30" t="s">
        <v>264</v>
      </c>
      <c r="B2571" s="63">
        <v>16.100000000000001</v>
      </c>
      <c r="C2571" s="219">
        <v>44942</v>
      </c>
      <c r="D2571" s="49">
        <v>44942.424305555556</v>
      </c>
      <c r="E2571" s="219">
        <v>44952</v>
      </c>
      <c r="F2571" s="273">
        <f t="shared" si="202"/>
        <v>0.71215277777810115</v>
      </c>
      <c r="G2571" s="273">
        <f t="shared" si="203"/>
        <v>9.5756944444437977</v>
      </c>
      <c r="H2571" s="273">
        <f t="shared" si="200"/>
        <v>10.287847222221899</v>
      </c>
      <c r="I2571" s="77">
        <f t="shared" si="204"/>
        <v>1.5018203004176786E-6</v>
      </c>
      <c r="J2571" s="229">
        <f t="shared" si="201"/>
        <v>1.5450497805928474E-5</v>
      </c>
    </row>
    <row r="2572" spans="1:10">
      <c r="A2572" s="30" t="s">
        <v>264</v>
      </c>
      <c r="B2572" s="63">
        <v>116.61</v>
      </c>
      <c r="C2572" s="219">
        <v>44942</v>
      </c>
      <c r="D2572" s="49">
        <v>44942.424305555556</v>
      </c>
      <c r="E2572" s="219">
        <v>44952</v>
      </c>
      <c r="F2572" s="273">
        <f t="shared" si="202"/>
        <v>0.71215277777810115</v>
      </c>
      <c r="G2572" s="273">
        <f t="shared" si="203"/>
        <v>9.5756944444437977</v>
      </c>
      <c r="H2572" s="273">
        <f t="shared" si="200"/>
        <v>10.287847222221899</v>
      </c>
      <c r="I2572" s="77">
        <f t="shared" si="204"/>
        <v>1.0877469890168043E-5</v>
      </c>
      <c r="J2572" s="229">
        <f t="shared" si="201"/>
        <v>1.1190574839436764E-4</v>
      </c>
    </row>
    <row r="2573" spans="1:10">
      <c r="A2573" s="30" t="s">
        <v>264</v>
      </c>
      <c r="B2573" s="63">
        <v>25583.11</v>
      </c>
      <c r="C2573" s="219">
        <v>44942</v>
      </c>
      <c r="D2573" s="49">
        <v>44942.425000000003</v>
      </c>
      <c r="E2573" s="219">
        <v>44952</v>
      </c>
      <c r="F2573" s="273">
        <f t="shared" si="202"/>
        <v>0.71250000000145519</v>
      </c>
      <c r="G2573" s="273">
        <f t="shared" si="203"/>
        <v>9.5749999999970896</v>
      </c>
      <c r="H2573" s="273">
        <f t="shared" si="200"/>
        <v>10.287499999998545</v>
      </c>
      <c r="I2573" s="77">
        <f t="shared" si="204"/>
        <v>2.3864120463241312E-3</v>
      </c>
      <c r="J2573" s="229">
        <f t="shared" si="201"/>
        <v>2.4550213926556028E-2</v>
      </c>
    </row>
    <row r="2574" spans="1:10">
      <c r="A2574" s="30" t="s">
        <v>264</v>
      </c>
      <c r="B2574" s="63">
        <v>192.85</v>
      </c>
      <c r="C2574" s="219">
        <v>44943</v>
      </c>
      <c r="D2574" s="49">
        <v>44943.474305555559</v>
      </c>
      <c r="E2574" s="219">
        <v>44952</v>
      </c>
      <c r="F2574" s="273">
        <f t="shared" si="202"/>
        <v>0.73715277777955635</v>
      </c>
      <c r="G2574" s="273">
        <f t="shared" si="203"/>
        <v>8.5256944444408873</v>
      </c>
      <c r="H2574" s="273">
        <f t="shared" si="200"/>
        <v>9.2628472222204437</v>
      </c>
      <c r="I2574" s="77">
        <f t="shared" si="204"/>
        <v>1.7989195337611758E-5</v>
      </c>
      <c r="J2574" s="229">
        <f t="shared" si="201"/>
        <v>1.6663116806297801E-4</v>
      </c>
    </row>
    <row r="2575" spans="1:10">
      <c r="A2575" s="30" t="s">
        <v>264</v>
      </c>
      <c r="B2575" s="63">
        <v>189.2</v>
      </c>
      <c r="C2575" s="219">
        <v>44943</v>
      </c>
      <c r="D2575" s="49">
        <v>44943.474999999999</v>
      </c>
      <c r="E2575" s="219">
        <v>44952</v>
      </c>
      <c r="F2575" s="273">
        <f t="shared" si="202"/>
        <v>0.7374999999992724</v>
      </c>
      <c r="G2575" s="273">
        <f t="shared" si="203"/>
        <v>8.5250000000014552</v>
      </c>
      <c r="H2575" s="273">
        <f t="shared" si="200"/>
        <v>9.2625000000007276</v>
      </c>
      <c r="I2575" s="77">
        <f t="shared" si="204"/>
        <v>1.764872054900775E-5</v>
      </c>
      <c r="J2575" s="229">
        <f t="shared" si="201"/>
        <v>1.6347127408519713E-4</v>
      </c>
    </row>
    <row r="2576" spans="1:10">
      <c r="A2576" s="30" t="s">
        <v>264</v>
      </c>
      <c r="B2576" s="63">
        <v>187.17</v>
      </c>
      <c r="C2576" s="219">
        <v>44945</v>
      </c>
      <c r="D2576" s="49">
        <v>44945.506944444445</v>
      </c>
      <c r="E2576" s="219">
        <v>44952</v>
      </c>
      <c r="F2576" s="273">
        <f t="shared" si="202"/>
        <v>0.75347222222262644</v>
      </c>
      <c r="G2576" s="273">
        <f t="shared" si="203"/>
        <v>6.4930555555547471</v>
      </c>
      <c r="H2576" s="273">
        <f t="shared" si="200"/>
        <v>7.2465277777773736</v>
      </c>
      <c r="I2576" s="77">
        <f t="shared" si="204"/>
        <v>1.745936059808552E-5</v>
      </c>
      <c r="J2576" s="229">
        <f t="shared" si="201"/>
        <v>1.265197415562585E-4</v>
      </c>
    </row>
    <row r="2577" spans="1:10">
      <c r="A2577" s="30" t="s">
        <v>264</v>
      </c>
      <c r="B2577" s="63">
        <v>189.6</v>
      </c>
      <c r="C2577" s="219">
        <v>44942</v>
      </c>
      <c r="D2577" s="49">
        <v>44942.425000000003</v>
      </c>
      <c r="E2577" s="219">
        <v>44952</v>
      </c>
      <c r="F2577" s="273">
        <f t="shared" si="202"/>
        <v>0.71250000000145519</v>
      </c>
      <c r="G2577" s="273">
        <f t="shared" si="203"/>
        <v>9.5749999999970896</v>
      </c>
      <c r="H2577" s="273">
        <f t="shared" si="200"/>
        <v>10.287499999998545</v>
      </c>
      <c r="I2577" s="77">
        <f t="shared" si="204"/>
        <v>1.7686032854608187E-5</v>
      </c>
      <c r="J2577" s="229">
        <f t="shared" si="201"/>
        <v>1.81945062991756E-4</v>
      </c>
    </row>
    <row r="2578" spans="1:10">
      <c r="A2578" s="30" t="s">
        <v>264</v>
      </c>
      <c r="B2578" s="63">
        <v>493.59</v>
      </c>
      <c r="C2578" s="219">
        <v>44942</v>
      </c>
      <c r="D2578" s="49">
        <v>44942.425694444442</v>
      </c>
      <c r="E2578" s="219">
        <v>44952</v>
      </c>
      <c r="F2578" s="273">
        <f t="shared" si="202"/>
        <v>0.71284722222117125</v>
      </c>
      <c r="G2578" s="273">
        <f t="shared" si="203"/>
        <v>9.5743055555576575</v>
      </c>
      <c r="H2578" s="273">
        <f t="shared" si="200"/>
        <v>10.287152777778829</v>
      </c>
      <c r="I2578" s="77">
        <f t="shared" si="204"/>
        <v>4.604245230330198E-5</v>
      </c>
      <c r="J2578" s="229">
        <f t="shared" si="201"/>
        <v>4.7364574110766219E-4</v>
      </c>
    </row>
    <row r="2579" spans="1:10">
      <c r="A2579" s="30" t="s">
        <v>264</v>
      </c>
      <c r="B2579" s="63">
        <v>490.01</v>
      </c>
      <c r="C2579" s="219">
        <v>44943</v>
      </c>
      <c r="D2579" s="49">
        <v>44943.475694444445</v>
      </c>
      <c r="E2579" s="219">
        <v>44952</v>
      </c>
      <c r="F2579" s="273">
        <f t="shared" si="202"/>
        <v>0.73784722222262644</v>
      </c>
      <c r="G2579" s="273">
        <f t="shared" si="203"/>
        <v>8.5243055555547471</v>
      </c>
      <c r="H2579" s="273">
        <f t="shared" si="200"/>
        <v>9.2621527777773736</v>
      </c>
      <c r="I2579" s="77">
        <f t="shared" si="204"/>
        <v>4.570850716817805E-5</v>
      </c>
      <c r="J2579" s="229">
        <f t="shared" si="201"/>
        <v>4.2335917663579729E-4</v>
      </c>
    </row>
    <row r="2580" spans="1:10">
      <c r="A2580" s="30" t="s">
        <v>264</v>
      </c>
      <c r="B2580" s="63">
        <v>188.63</v>
      </c>
      <c r="C2580" s="219">
        <v>44945</v>
      </c>
      <c r="D2580" s="49">
        <v>44945.507638888892</v>
      </c>
      <c r="E2580" s="219">
        <v>44952</v>
      </c>
      <c r="F2580" s="273">
        <f t="shared" si="202"/>
        <v>0.75381944444598048</v>
      </c>
      <c r="G2580" s="273">
        <f t="shared" si="203"/>
        <v>6.492361111108039</v>
      </c>
      <c r="H2580" s="273">
        <f t="shared" si="200"/>
        <v>7.2461805555540195</v>
      </c>
      <c r="I2580" s="77">
        <f t="shared" si="204"/>
        <v>1.7595550513527122E-5</v>
      </c>
      <c r="J2580" s="229">
        <f t="shared" si="201"/>
        <v>1.2750053599538879E-4</v>
      </c>
    </row>
    <row r="2581" spans="1:10">
      <c r="A2581" s="30" t="s">
        <v>264</v>
      </c>
      <c r="B2581" s="63">
        <v>193.11</v>
      </c>
      <c r="C2581" s="219">
        <v>44942</v>
      </c>
      <c r="D2581" s="49">
        <v>44942.436805555553</v>
      </c>
      <c r="E2581" s="219">
        <v>44952</v>
      </c>
      <c r="F2581" s="273">
        <f t="shared" si="202"/>
        <v>0.71840277777664596</v>
      </c>
      <c r="G2581" s="273">
        <f t="shared" si="203"/>
        <v>9.5631944444467081</v>
      </c>
      <c r="H2581" s="273">
        <f t="shared" si="200"/>
        <v>10.281597222223354</v>
      </c>
      <c r="I2581" s="77">
        <f t="shared" si="204"/>
        <v>1.8013448336252043E-5</v>
      </c>
      <c r="J2581" s="229">
        <f t="shared" si="201"/>
        <v>1.852070203766729E-4</v>
      </c>
    </row>
    <row r="2582" spans="1:10">
      <c r="A2582" s="30" t="s">
        <v>264</v>
      </c>
      <c r="B2582" s="63">
        <v>7.52</v>
      </c>
      <c r="C2582" s="219">
        <v>44942</v>
      </c>
      <c r="D2582" s="49">
        <v>44942.4375</v>
      </c>
      <c r="E2582" s="219">
        <v>44952</v>
      </c>
      <c r="F2582" s="273">
        <f t="shared" si="202"/>
        <v>0.71875</v>
      </c>
      <c r="G2582" s="273">
        <f t="shared" si="203"/>
        <v>9.5625</v>
      </c>
      <c r="H2582" s="273">
        <f t="shared" si="200"/>
        <v>10.28125</v>
      </c>
      <c r="I2582" s="77">
        <f t="shared" si="204"/>
        <v>7.0147134528825728E-7</v>
      </c>
      <c r="J2582" s="229">
        <f t="shared" si="201"/>
        <v>7.2120022687448951E-6</v>
      </c>
    </row>
    <row r="2583" spans="1:10">
      <c r="A2583" s="30" t="s">
        <v>264</v>
      </c>
      <c r="B2583" s="63">
        <v>182.6</v>
      </c>
      <c r="C2583" s="219">
        <v>44943</v>
      </c>
      <c r="D2583" s="49">
        <v>44943.477083333331</v>
      </c>
      <c r="E2583" s="219">
        <v>44952</v>
      </c>
      <c r="F2583" s="273">
        <f t="shared" si="202"/>
        <v>0.73854166666569654</v>
      </c>
      <c r="G2583" s="273">
        <f t="shared" si="203"/>
        <v>8.5229166666686069</v>
      </c>
      <c r="H2583" s="273">
        <f t="shared" si="200"/>
        <v>9.2614583333343035</v>
      </c>
      <c r="I2583" s="77">
        <f t="shared" si="204"/>
        <v>1.7033067506600503E-5</v>
      </c>
      <c r="J2583" s="229">
        <f t="shared" si="201"/>
        <v>1.5775104500125096E-4</v>
      </c>
    </row>
    <row r="2584" spans="1:10">
      <c r="A2584" s="30" t="s">
        <v>264</v>
      </c>
      <c r="B2584" s="63">
        <v>116.75</v>
      </c>
      <c r="C2584" s="219">
        <v>44945</v>
      </c>
      <c r="D2584" s="49">
        <v>44945.507638888892</v>
      </c>
      <c r="E2584" s="219">
        <v>44952</v>
      </c>
      <c r="F2584" s="273">
        <f t="shared" si="202"/>
        <v>0.75381944444598048</v>
      </c>
      <c r="G2584" s="273">
        <f t="shared" si="203"/>
        <v>6.492361111108039</v>
      </c>
      <c r="H2584" s="273">
        <f t="shared" si="200"/>
        <v>7.2461805555540195</v>
      </c>
      <c r="I2584" s="77">
        <f t="shared" si="204"/>
        <v>1.0890529197128197E-5</v>
      </c>
      <c r="J2584" s="229">
        <f t="shared" si="201"/>
        <v>7.8914740907923674E-5</v>
      </c>
    </row>
    <row r="2585" spans="1:10">
      <c r="A2585" s="30" t="s">
        <v>264</v>
      </c>
      <c r="B2585" s="63">
        <v>16.54</v>
      </c>
      <c r="C2585" s="219">
        <v>44945</v>
      </c>
      <c r="D2585" s="49">
        <v>44945.508333333331</v>
      </c>
      <c r="E2585" s="219">
        <v>44952</v>
      </c>
      <c r="F2585" s="273">
        <f t="shared" si="202"/>
        <v>0.75416666666569654</v>
      </c>
      <c r="G2585" s="273">
        <f t="shared" si="203"/>
        <v>6.4916666666686069</v>
      </c>
      <c r="H2585" s="273">
        <f t="shared" si="200"/>
        <v>7.2458333333343035</v>
      </c>
      <c r="I2585" s="77">
        <f t="shared" si="204"/>
        <v>1.5428638365781616E-6</v>
      </c>
      <c r="J2585" s="229">
        <f t="shared" si="201"/>
        <v>1.1179334215874093E-5</v>
      </c>
    </row>
    <row r="2586" spans="1:10">
      <c r="A2586" s="30" t="s">
        <v>264</v>
      </c>
      <c r="B2586" s="63">
        <v>119.83</v>
      </c>
      <c r="C2586" s="219">
        <v>44945</v>
      </c>
      <c r="D2586" s="49">
        <v>44945.508333333331</v>
      </c>
      <c r="E2586" s="219">
        <v>44952</v>
      </c>
      <c r="F2586" s="273">
        <f t="shared" si="202"/>
        <v>0.75416666666569654</v>
      </c>
      <c r="G2586" s="273">
        <f t="shared" si="203"/>
        <v>6.4916666666686069</v>
      </c>
      <c r="H2586" s="273">
        <f t="shared" si="200"/>
        <v>7.2458333333343035</v>
      </c>
      <c r="I2586" s="77">
        <f t="shared" si="204"/>
        <v>1.1177833950251578E-5</v>
      </c>
      <c r="J2586" s="229">
        <f t="shared" si="201"/>
        <v>8.0992721831208737E-5</v>
      </c>
    </row>
    <row r="2587" spans="1:10">
      <c r="A2587" s="30" t="s">
        <v>264</v>
      </c>
      <c r="B2587" s="63">
        <v>7.55</v>
      </c>
      <c r="C2587" s="219">
        <v>44945</v>
      </c>
      <c r="D2587" s="49">
        <v>44945.509027777778</v>
      </c>
      <c r="E2587" s="219">
        <v>44952</v>
      </c>
      <c r="F2587" s="273">
        <f t="shared" si="202"/>
        <v>0.75451388888905058</v>
      </c>
      <c r="G2587" s="273">
        <f t="shared" si="203"/>
        <v>6.4909722222218988</v>
      </c>
      <c r="H2587" s="273">
        <f t="shared" si="200"/>
        <v>7.2454861111109494</v>
      </c>
      <c r="I2587" s="77">
        <f t="shared" si="204"/>
        <v>7.0426976820829016E-7</v>
      </c>
      <c r="J2587" s="229">
        <f t="shared" si="201"/>
        <v>5.1027768240284945E-6</v>
      </c>
    </row>
    <row r="2588" spans="1:10">
      <c r="A2588" s="30" t="s">
        <v>264</v>
      </c>
      <c r="B2588" s="63">
        <v>16.170000000000002</v>
      </c>
      <c r="C2588" s="219">
        <v>44942</v>
      </c>
      <c r="D2588" s="49">
        <v>44942.438194444447</v>
      </c>
      <c r="E2588" s="219">
        <v>44952</v>
      </c>
      <c r="F2588" s="273">
        <f t="shared" si="202"/>
        <v>0.71909722222335404</v>
      </c>
      <c r="G2588" s="273">
        <f t="shared" si="203"/>
        <v>9.5618055555532919</v>
      </c>
      <c r="H2588" s="273">
        <f t="shared" si="200"/>
        <v>10.280902777776646</v>
      </c>
      <c r="I2588" s="77">
        <f t="shared" si="204"/>
        <v>1.5083499538977555E-6</v>
      </c>
      <c r="J2588" s="229">
        <f t="shared" si="201"/>
        <v>1.5507199230886711E-5</v>
      </c>
    </row>
    <row r="2589" spans="1:10">
      <c r="A2589" s="30" t="s">
        <v>264</v>
      </c>
      <c r="B2589" s="63">
        <v>7.56</v>
      </c>
      <c r="C2589" s="219">
        <v>44942</v>
      </c>
      <c r="D2589" s="49">
        <v>44942.438194444447</v>
      </c>
      <c r="E2589" s="219">
        <v>44952</v>
      </c>
      <c r="F2589" s="273">
        <f t="shared" si="202"/>
        <v>0.71909722222335404</v>
      </c>
      <c r="G2589" s="273">
        <f t="shared" si="203"/>
        <v>9.5618055555532919</v>
      </c>
      <c r="H2589" s="273">
        <f t="shared" si="200"/>
        <v>10.280902777776646</v>
      </c>
      <c r="I2589" s="77">
        <f t="shared" si="204"/>
        <v>7.0520257584830113E-7</v>
      </c>
      <c r="J2589" s="229">
        <f t="shared" si="201"/>
        <v>7.2501191209340446E-6</v>
      </c>
    </row>
    <row r="2590" spans="1:10">
      <c r="A2590" s="30" t="s">
        <v>264</v>
      </c>
      <c r="B2590" s="63">
        <v>491.83</v>
      </c>
      <c r="C2590" s="219">
        <v>44942</v>
      </c>
      <c r="D2590" s="49">
        <v>44942.438194444447</v>
      </c>
      <c r="E2590" s="219">
        <v>44952</v>
      </c>
      <c r="F2590" s="273">
        <f t="shared" si="202"/>
        <v>0.71909722222335404</v>
      </c>
      <c r="G2590" s="273">
        <f t="shared" si="203"/>
        <v>9.5618055555532919</v>
      </c>
      <c r="H2590" s="273">
        <f t="shared" si="200"/>
        <v>10.280902777776646</v>
      </c>
      <c r="I2590" s="77">
        <f t="shared" si="204"/>
        <v>4.5878278158660049E-5</v>
      </c>
      <c r="J2590" s="229">
        <f t="shared" si="201"/>
        <v>4.7167011736097775E-4</v>
      </c>
    </row>
    <row r="2591" spans="1:10">
      <c r="A2591" s="30" t="s">
        <v>264</v>
      </c>
      <c r="B2591" s="63">
        <v>188.88</v>
      </c>
      <c r="C2591" s="219">
        <v>44942</v>
      </c>
      <c r="D2591" s="49">
        <v>44942.438194444447</v>
      </c>
      <c r="E2591" s="219">
        <v>44952</v>
      </c>
      <c r="F2591" s="273">
        <f t="shared" si="202"/>
        <v>0.71909722222335404</v>
      </c>
      <c r="G2591" s="273">
        <f t="shared" si="203"/>
        <v>9.5618055555532919</v>
      </c>
      <c r="H2591" s="273">
        <f t="shared" si="200"/>
        <v>10.280902777776646</v>
      </c>
      <c r="I2591" s="77">
        <f t="shared" si="204"/>
        <v>1.7618870704527399E-5</v>
      </c>
      <c r="J2591" s="229">
        <f t="shared" si="201"/>
        <v>1.8113789676746332E-4</v>
      </c>
    </row>
    <row r="2592" spans="1:10">
      <c r="A2592" s="30" t="s">
        <v>264</v>
      </c>
      <c r="B2592" s="63">
        <v>502.83</v>
      </c>
      <c r="C2592" s="219">
        <v>44943</v>
      </c>
      <c r="D2592" s="49">
        <v>44943.477777777778</v>
      </c>
      <c r="E2592" s="219">
        <v>44952</v>
      </c>
      <c r="F2592" s="273">
        <f t="shared" si="202"/>
        <v>0.73888888888905058</v>
      </c>
      <c r="G2592" s="273">
        <f t="shared" si="203"/>
        <v>8.5222222222218988</v>
      </c>
      <c r="H2592" s="273">
        <f t="shared" si="200"/>
        <v>9.2611111111109494</v>
      </c>
      <c r="I2592" s="77">
        <f t="shared" si="204"/>
        <v>4.6904366562672126E-5</v>
      </c>
      <c r="J2592" s="229">
        <f t="shared" si="201"/>
        <v>4.3438655033318374E-4</v>
      </c>
    </row>
    <row r="2593" spans="1:10">
      <c r="A2593" s="30" t="s">
        <v>264</v>
      </c>
      <c r="B2593" s="63">
        <v>188.68</v>
      </c>
      <c r="C2593" s="219">
        <v>44945</v>
      </c>
      <c r="D2593" s="49">
        <v>44945.509027777778</v>
      </c>
      <c r="E2593" s="219">
        <v>44952</v>
      </c>
      <c r="F2593" s="273">
        <f t="shared" si="202"/>
        <v>0.75451388888905058</v>
      </c>
      <c r="G2593" s="273">
        <f t="shared" si="203"/>
        <v>6.4909722222218988</v>
      </c>
      <c r="H2593" s="273">
        <f t="shared" si="200"/>
        <v>7.2454861111109494</v>
      </c>
      <c r="I2593" s="77">
        <f t="shared" si="204"/>
        <v>1.7600214551727178E-5</v>
      </c>
      <c r="J2593" s="229">
        <f t="shared" si="201"/>
        <v>1.2752211008711209E-4</v>
      </c>
    </row>
    <row r="2594" spans="1:10">
      <c r="A2594" s="30" t="s">
        <v>264</v>
      </c>
      <c r="B2594" s="63">
        <v>29.43</v>
      </c>
      <c r="C2594" s="219">
        <v>44945</v>
      </c>
      <c r="D2594" s="49">
        <v>44945.509027777778</v>
      </c>
      <c r="E2594" s="219">
        <v>44952</v>
      </c>
      <c r="F2594" s="273">
        <f t="shared" si="202"/>
        <v>0.75451388888905058</v>
      </c>
      <c r="G2594" s="273">
        <f t="shared" si="203"/>
        <v>6.4909722222218988</v>
      </c>
      <c r="H2594" s="273">
        <f t="shared" si="200"/>
        <v>7.2454861111109494</v>
      </c>
      <c r="I2594" s="77">
        <f t="shared" si="204"/>
        <v>2.7452528845523154E-6</v>
      </c>
      <c r="J2594" s="229">
        <f t="shared" si="201"/>
        <v>1.9890691646511071E-5</v>
      </c>
    </row>
    <row r="2595" spans="1:10">
      <c r="A2595" s="30" t="s">
        <v>264</v>
      </c>
      <c r="B2595" s="63">
        <v>192.06</v>
      </c>
      <c r="C2595" s="219">
        <v>44945</v>
      </c>
      <c r="D2595" s="49">
        <v>44945.509722222225</v>
      </c>
      <c r="E2595" s="219">
        <v>44952</v>
      </c>
      <c r="F2595" s="273">
        <f t="shared" si="202"/>
        <v>0.75486111111240461</v>
      </c>
      <c r="G2595" s="273">
        <f t="shared" si="203"/>
        <v>6.4902777777751908</v>
      </c>
      <c r="H2595" s="273">
        <f t="shared" si="200"/>
        <v>7.2451388888875954</v>
      </c>
      <c r="I2595" s="77">
        <f t="shared" si="204"/>
        <v>1.7915503534050892E-5</v>
      </c>
      <c r="J2595" s="229">
        <f t="shared" si="201"/>
        <v>1.2980031136855527E-4</v>
      </c>
    </row>
    <row r="2596" spans="1:10">
      <c r="A2596" s="30" t="s">
        <v>264</v>
      </c>
      <c r="B2596" s="63">
        <v>117.44</v>
      </c>
      <c r="C2596" s="219">
        <v>44942</v>
      </c>
      <c r="D2596" s="49">
        <v>44942.441666666666</v>
      </c>
      <c r="E2596" s="219">
        <v>44952</v>
      </c>
      <c r="F2596" s="273">
        <f t="shared" si="202"/>
        <v>0.72083333333284827</v>
      </c>
      <c r="G2596" s="273">
        <f t="shared" si="203"/>
        <v>9.5583333333343035</v>
      </c>
      <c r="H2596" s="273">
        <f t="shared" si="200"/>
        <v>10.279166666667152</v>
      </c>
      <c r="I2596" s="77">
        <f t="shared" si="204"/>
        <v>1.0954892924288954E-5</v>
      </c>
      <c r="J2596" s="229">
        <f t="shared" si="201"/>
        <v>1.1260717018425886E-4</v>
      </c>
    </row>
    <row r="2597" spans="1:10">
      <c r="A2597" s="30" t="s">
        <v>264</v>
      </c>
      <c r="B2597" s="63">
        <v>16.079999999999998</v>
      </c>
      <c r="C2597" s="219">
        <v>44943</v>
      </c>
      <c r="D2597" s="49">
        <v>44943.479166666664</v>
      </c>
      <c r="E2597" s="219">
        <v>44952</v>
      </c>
      <c r="F2597" s="273">
        <f t="shared" si="202"/>
        <v>0.73958333333212067</v>
      </c>
      <c r="G2597" s="273">
        <f t="shared" si="203"/>
        <v>8.5208333333357587</v>
      </c>
      <c r="H2597" s="273">
        <f t="shared" si="200"/>
        <v>9.2604166666678793</v>
      </c>
      <c r="I2597" s="77">
        <f t="shared" si="204"/>
        <v>1.4999546851376563E-6</v>
      </c>
      <c r="J2597" s="229">
        <f t="shared" si="201"/>
        <v>1.3890205365495323E-5</v>
      </c>
    </row>
    <row r="2598" spans="1:10">
      <c r="A2598" s="30" t="s">
        <v>264</v>
      </c>
      <c r="B2598" s="63">
        <v>116.5</v>
      </c>
      <c r="C2598" s="219">
        <v>44943</v>
      </c>
      <c r="D2598" s="49">
        <v>44943.479166666664</v>
      </c>
      <c r="E2598" s="219">
        <v>44952</v>
      </c>
      <c r="F2598" s="273">
        <f t="shared" si="202"/>
        <v>0.73958333333212067</v>
      </c>
      <c r="G2598" s="273">
        <f t="shared" si="203"/>
        <v>8.5208333333357587</v>
      </c>
      <c r="H2598" s="273">
        <f t="shared" si="200"/>
        <v>9.2604166666678793</v>
      </c>
      <c r="I2598" s="77">
        <f t="shared" si="204"/>
        <v>1.0867209006127922E-5</v>
      </c>
      <c r="J2598" s="229">
        <f t="shared" si="201"/>
        <v>1.0063488340051029E-4</v>
      </c>
    </row>
    <row r="2599" spans="1:10">
      <c r="A2599" s="30" t="s">
        <v>264</v>
      </c>
      <c r="B2599" s="63">
        <v>26928.93</v>
      </c>
      <c r="C2599" s="219">
        <v>44945</v>
      </c>
      <c r="D2599" s="49">
        <v>44945.510416666664</v>
      </c>
      <c r="E2599" s="219">
        <v>44952</v>
      </c>
      <c r="F2599" s="273">
        <f t="shared" si="202"/>
        <v>0.75520833333212067</v>
      </c>
      <c r="G2599" s="273">
        <f t="shared" si="203"/>
        <v>6.4895833333357587</v>
      </c>
      <c r="H2599" s="273">
        <f t="shared" si="200"/>
        <v>7.2447916666678793</v>
      </c>
      <c r="I2599" s="77">
        <f t="shared" si="204"/>
        <v>2.5119511641320891E-3</v>
      </c>
      <c r="J2599" s="229">
        <f t="shared" si="201"/>
        <v>1.8198562860980837E-2</v>
      </c>
    </row>
    <row r="2600" spans="1:10">
      <c r="A2600" s="30" t="s">
        <v>264</v>
      </c>
      <c r="B2600" s="63">
        <v>7.75</v>
      </c>
      <c r="C2600" s="219">
        <v>44945</v>
      </c>
      <c r="D2600" s="49">
        <v>44945.510416666664</v>
      </c>
      <c r="E2600" s="219">
        <v>44952</v>
      </c>
      <c r="F2600" s="273">
        <f t="shared" si="202"/>
        <v>0.75520833333212067</v>
      </c>
      <c r="G2600" s="273">
        <f t="shared" si="203"/>
        <v>6.4895833333357587</v>
      </c>
      <c r="H2600" s="273">
        <f t="shared" si="200"/>
        <v>7.2447916666678793</v>
      </c>
      <c r="I2600" s="77">
        <f t="shared" si="204"/>
        <v>7.2292592100850982E-7</v>
      </c>
      <c r="J2600" s="229">
        <f t="shared" si="201"/>
        <v>5.2374476881406534E-6</v>
      </c>
    </row>
    <row r="2601" spans="1:10">
      <c r="A2601" s="30" t="s">
        <v>264</v>
      </c>
      <c r="B2601" s="63">
        <v>15.52</v>
      </c>
      <c r="C2601" s="219">
        <v>44944</v>
      </c>
      <c r="D2601" s="49">
        <v>44944.486805555556</v>
      </c>
      <c r="E2601" s="219">
        <v>44952</v>
      </c>
      <c r="F2601" s="273">
        <f t="shared" si="202"/>
        <v>0.74340277777810115</v>
      </c>
      <c r="G2601" s="273">
        <f t="shared" si="203"/>
        <v>7.5131944444437977</v>
      </c>
      <c r="H2601" s="273">
        <f t="shared" si="200"/>
        <v>8.2565972222218988</v>
      </c>
      <c r="I2601" s="77">
        <f t="shared" si="204"/>
        <v>1.4477174572970416E-6</v>
      </c>
      <c r="J2601" s="229">
        <f t="shared" si="201"/>
        <v>1.1953219936480903E-5</v>
      </c>
    </row>
    <row r="2602" spans="1:10">
      <c r="A2602" s="30" t="s">
        <v>264</v>
      </c>
      <c r="B2602" s="63">
        <v>7.25</v>
      </c>
      <c r="C2602" s="219">
        <v>44944</v>
      </c>
      <c r="D2602" s="49">
        <v>44944.486805555556</v>
      </c>
      <c r="E2602" s="219">
        <v>44952</v>
      </c>
      <c r="F2602" s="273">
        <f t="shared" si="202"/>
        <v>0.74340277777810115</v>
      </c>
      <c r="G2602" s="273">
        <f t="shared" si="203"/>
        <v>7.5131944444437977</v>
      </c>
      <c r="H2602" s="273">
        <f t="shared" si="200"/>
        <v>8.2565972222218988</v>
      </c>
      <c r="I2602" s="77">
        <f t="shared" si="204"/>
        <v>6.7628553900796078E-7</v>
      </c>
      <c r="J2602" s="229">
        <f t="shared" si="201"/>
        <v>5.5838173028019683E-6</v>
      </c>
    </row>
    <row r="2603" spans="1:10">
      <c r="A2603" s="30" t="s">
        <v>264</v>
      </c>
      <c r="B2603" s="63">
        <v>187.65</v>
      </c>
      <c r="C2603" s="219">
        <v>44943</v>
      </c>
      <c r="D2603" s="49">
        <v>44943.479861111111</v>
      </c>
      <c r="E2603" s="219">
        <v>44952</v>
      </c>
      <c r="F2603" s="273">
        <f t="shared" si="202"/>
        <v>0.73993055555547471</v>
      </c>
      <c r="G2603" s="273">
        <f t="shared" si="203"/>
        <v>8.5201388888890506</v>
      </c>
      <c r="H2603" s="273">
        <f t="shared" si="200"/>
        <v>9.2600694444445253</v>
      </c>
      <c r="I2603" s="77">
        <f t="shared" si="204"/>
        <v>1.7504135364806048E-5</v>
      </c>
      <c r="J2603" s="229">
        <f t="shared" si="201"/>
        <v>1.6208950904306131E-4</v>
      </c>
    </row>
    <row r="2604" spans="1:10">
      <c r="A2604" s="30" t="s">
        <v>264</v>
      </c>
      <c r="B2604" s="63">
        <v>29.5</v>
      </c>
      <c r="C2604" s="219">
        <v>44945</v>
      </c>
      <c r="D2604" s="49">
        <v>44945.510416666664</v>
      </c>
      <c r="E2604" s="219">
        <v>44952</v>
      </c>
      <c r="F2604" s="273">
        <f t="shared" si="202"/>
        <v>0.75520833333212067</v>
      </c>
      <c r="G2604" s="273">
        <f t="shared" si="203"/>
        <v>6.4895833333357587</v>
      </c>
      <c r="H2604" s="273">
        <f t="shared" si="200"/>
        <v>7.2447916666678793</v>
      </c>
      <c r="I2604" s="77">
        <f t="shared" si="204"/>
        <v>2.7517825380323923E-6</v>
      </c>
      <c r="J2604" s="229">
        <f t="shared" si="201"/>
        <v>1.9936091200019261E-5</v>
      </c>
    </row>
    <row r="2605" spans="1:10">
      <c r="A2605" s="30" t="s">
        <v>264</v>
      </c>
      <c r="B2605" s="63">
        <v>16.149999999999999</v>
      </c>
      <c r="C2605" s="219">
        <v>44945</v>
      </c>
      <c r="D2605" s="49">
        <v>44945.511111111111</v>
      </c>
      <c r="E2605" s="219">
        <v>44952</v>
      </c>
      <c r="F2605" s="273">
        <f t="shared" si="202"/>
        <v>0.75555555555547471</v>
      </c>
      <c r="G2605" s="273">
        <f t="shared" si="203"/>
        <v>6.4888888888890506</v>
      </c>
      <c r="H2605" s="273">
        <f t="shared" si="200"/>
        <v>7.2444444444445253</v>
      </c>
      <c r="I2605" s="77">
        <f t="shared" si="204"/>
        <v>1.5064843386177333E-6</v>
      </c>
      <c r="J2605" s="229">
        <f t="shared" si="201"/>
        <v>1.0913642097541924E-5</v>
      </c>
    </row>
    <row r="2606" spans="1:10">
      <c r="A2606" s="30" t="s">
        <v>264</v>
      </c>
      <c r="B2606" s="63">
        <v>16.079999999999998</v>
      </c>
      <c r="C2606" s="219">
        <v>44944</v>
      </c>
      <c r="D2606" s="49">
        <v>44944.486805555556</v>
      </c>
      <c r="E2606" s="219">
        <v>44952</v>
      </c>
      <c r="F2606" s="273">
        <f t="shared" si="202"/>
        <v>0.74340277777810115</v>
      </c>
      <c r="G2606" s="273">
        <f t="shared" si="203"/>
        <v>7.5131944444437977</v>
      </c>
      <c r="H2606" s="273">
        <f t="shared" ref="H2606:H2664" si="205">SUM(F2606:G2606)</f>
        <v>8.2565972222218988</v>
      </c>
      <c r="I2606" s="77">
        <f t="shared" si="204"/>
        <v>1.4999546851376563E-6</v>
      </c>
      <c r="J2606" s="229">
        <f t="shared" ref="J2606:J2664" si="206">+H2606*I2606</f>
        <v>1.2384521686766296E-5</v>
      </c>
    </row>
    <row r="2607" spans="1:10">
      <c r="A2607" s="30" t="s">
        <v>264</v>
      </c>
      <c r="B2607" s="63">
        <v>29.31</v>
      </c>
      <c r="C2607" s="219">
        <v>44944</v>
      </c>
      <c r="D2607" s="49">
        <v>44944.486805555556</v>
      </c>
      <c r="E2607" s="219">
        <v>44952</v>
      </c>
      <c r="F2607" s="273">
        <f t="shared" ref="F2607:F2665" si="207">(D2607-C2607+1)/2</f>
        <v>0.74340277777810115</v>
      </c>
      <c r="G2607" s="273">
        <f t="shared" ref="G2607:G2665" si="208">E2607-D2607</f>
        <v>7.5131944444437977</v>
      </c>
      <c r="H2607" s="273">
        <f t="shared" si="205"/>
        <v>8.2565972222218988</v>
      </c>
      <c r="I2607" s="77">
        <f t="shared" si="204"/>
        <v>2.7340591928721835E-6</v>
      </c>
      <c r="J2607" s="229">
        <f t="shared" si="206"/>
        <v>2.2574025537258717E-5</v>
      </c>
    </row>
    <row r="2608" spans="1:10">
      <c r="A2608" s="30" t="s">
        <v>264</v>
      </c>
      <c r="B2608" s="63">
        <v>16.190000000000001</v>
      </c>
      <c r="C2608" s="219">
        <v>44944</v>
      </c>
      <c r="D2608" s="49">
        <v>44944.487500000003</v>
      </c>
      <c r="E2608" s="219">
        <v>44952</v>
      </c>
      <c r="F2608" s="273">
        <f t="shared" si="207"/>
        <v>0.74375000000145519</v>
      </c>
      <c r="G2608" s="273">
        <f t="shared" si="208"/>
        <v>7.5124999999970896</v>
      </c>
      <c r="H2608" s="273">
        <f t="shared" si="205"/>
        <v>8.2562499999985448</v>
      </c>
      <c r="I2608" s="77">
        <f t="shared" si="204"/>
        <v>1.5102155691777774E-6</v>
      </c>
      <c r="J2608" s="229">
        <f t="shared" si="206"/>
        <v>1.2468717293021827E-5</v>
      </c>
    </row>
    <row r="2609" spans="1:10">
      <c r="A2609" s="30" t="s">
        <v>264</v>
      </c>
      <c r="B2609" s="63">
        <v>117.12</v>
      </c>
      <c r="C2609" s="219">
        <v>44945</v>
      </c>
      <c r="D2609" s="49">
        <v>44945.511805555558</v>
      </c>
      <c r="E2609" s="219">
        <v>44952</v>
      </c>
      <c r="F2609" s="273">
        <f t="shared" si="207"/>
        <v>0.75590277777882875</v>
      </c>
      <c r="G2609" s="273">
        <f t="shared" si="208"/>
        <v>6.4881944444423425</v>
      </c>
      <c r="H2609" s="273">
        <f t="shared" si="205"/>
        <v>7.2440972222211713</v>
      </c>
      <c r="I2609" s="77">
        <f t="shared" si="204"/>
        <v>1.0925043079808604E-5</v>
      </c>
      <c r="J2609" s="229">
        <f t="shared" si="206"/>
        <v>7.9142074227088135E-5</v>
      </c>
    </row>
    <row r="2610" spans="1:10">
      <c r="A2610" s="30" t="s">
        <v>264</v>
      </c>
      <c r="B2610" s="63">
        <v>29.33</v>
      </c>
      <c r="C2610" s="219">
        <v>44944</v>
      </c>
      <c r="D2610" s="49">
        <v>44944.488194444442</v>
      </c>
      <c r="E2610" s="219">
        <v>44952</v>
      </c>
      <c r="F2610" s="273">
        <f t="shared" si="207"/>
        <v>0.74409722222117125</v>
      </c>
      <c r="G2610" s="273">
        <f t="shared" si="208"/>
        <v>7.5118055555576575</v>
      </c>
      <c r="H2610" s="273">
        <f t="shared" si="205"/>
        <v>8.2559027777788287</v>
      </c>
      <c r="I2610" s="77">
        <f t="shared" si="204"/>
        <v>2.7359248081522056E-6</v>
      </c>
      <c r="J2610" s="229">
        <f t="shared" si="206"/>
        <v>2.2587529223417804E-5</v>
      </c>
    </row>
    <row r="2611" spans="1:10">
      <c r="A2611" s="30" t="s">
        <v>264</v>
      </c>
      <c r="B2611" s="63">
        <v>16.510000000000002</v>
      </c>
      <c r="C2611" s="219">
        <v>44945</v>
      </c>
      <c r="D2611" s="49">
        <v>44945.513194444444</v>
      </c>
      <c r="E2611" s="219">
        <v>44952</v>
      </c>
      <c r="F2611" s="273">
        <f t="shared" si="207"/>
        <v>0.75659722222189885</v>
      </c>
      <c r="G2611" s="273">
        <f t="shared" si="208"/>
        <v>6.4868055555562023</v>
      </c>
      <c r="H2611" s="273">
        <f t="shared" si="205"/>
        <v>7.2434027777781012</v>
      </c>
      <c r="I2611" s="77">
        <f t="shared" si="204"/>
        <v>1.5400654136581288E-6</v>
      </c>
      <c r="J2611" s="229">
        <f t="shared" si="206"/>
        <v>1.115531409525127E-5</v>
      </c>
    </row>
    <row r="2612" spans="1:10">
      <c r="A2612" s="30" t="s">
        <v>264</v>
      </c>
      <c r="B2612" s="63">
        <v>7.72</v>
      </c>
      <c r="C2612" s="219">
        <v>44945</v>
      </c>
      <c r="D2612" s="49">
        <v>44945.513194444444</v>
      </c>
      <c r="E2612" s="219">
        <v>44952</v>
      </c>
      <c r="F2612" s="273">
        <f t="shared" si="207"/>
        <v>0.75659722222189885</v>
      </c>
      <c r="G2612" s="273">
        <f t="shared" si="208"/>
        <v>6.4868055555562023</v>
      </c>
      <c r="H2612" s="273">
        <f t="shared" si="205"/>
        <v>7.2434027777781012</v>
      </c>
      <c r="I2612" s="77">
        <f t="shared" si="204"/>
        <v>7.2012749808847683E-7</v>
      </c>
      <c r="J2612" s="229">
        <f t="shared" si="206"/>
        <v>5.2161735200084676E-6</v>
      </c>
    </row>
    <row r="2613" spans="1:10">
      <c r="A2613" s="30" t="s">
        <v>264</v>
      </c>
      <c r="B2613" s="63">
        <v>191.64</v>
      </c>
      <c r="C2613" s="219">
        <v>44945</v>
      </c>
      <c r="D2613" s="49">
        <v>44945.513194444444</v>
      </c>
      <c r="E2613" s="219">
        <v>44952</v>
      </c>
      <c r="F2613" s="273">
        <f t="shared" si="207"/>
        <v>0.75659722222189885</v>
      </c>
      <c r="G2613" s="273">
        <f t="shared" si="208"/>
        <v>6.4868055555562023</v>
      </c>
      <c r="H2613" s="273">
        <f t="shared" si="205"/>
        <v>7.2434027777781012</v>
      </c>
      <c r="I2613" s="77">
        <f t="shared" si="204"/>
        <v>1.7876325613170429E-5</v>
      </c>
      <c r="J2613" s="229">
        <f t="shared" si="206"/>
        <v>1.2948542660290449E-4</v>
      </c>
    </row>
    <row r="2614" spans="1:10">
      <c r="A2614" s="30" t="s">
        <v>265</v>
      </c>
      <c r="B2614" s="63">
        <v>25733.69</v>
      </c>
      <c r="C2614" s="219">
        <v>44942</v>
      </c>
      <c r="D2614" s="49">
        <v>44942.467361111114</v>
      </c>
      <c r="E2614" s="219">
        <v>44956</v>
      </c>
      <c r="F2614" s="273">
        <f t="shared" si="207"/>
        <v>0.7336805555569299</v>
      </c>
      <c r="G2614" s="273">
        <f t="shared" si="208"/>
        <v>13.53263888888614</v>
      </c>
      <c r="H2614" s="273">
        <f t="shared" si="205"/>
        <v>14.26631944444307</v>
      </c>
      <c r="I2614" s="77">
        <f t="shared" si="204"/>
        <v>2.4004582637674166E-3</v>
      </c>
      <c r="J2614" s="229">
        <f t="shared" si="206"/>
        <v>3.4245704403959146E-2</v>
      </c>
    </row>
    <row r="2615" spans="1:10">
      <c r="A2615" s="30" t="s">
        <v>265</v>
      </c>
      <c r="B2615" s="63">
        <v>182.9</v>
      </c>
      <c r="C2615" s="219">
        <v>44942</v>
      </c>
      <c r="D2615" s="49">
        <v>44942.467361111114</v>
      </c>
      <c r="E2615" s="219">
        <v>44956</v>
      </c>
      <c r="F2615" s="273">
        <f t="shared" si="207"/>
        <v>0.7336805555569299</v>
      </c>
      <c r="G2615" s="273">
        <f t="shared" si="208"/>
        <v>13.53263888888614</v>
      </c>
      <c r="H2615" s="273">
        <f t="shared" si="205"/>
        <v>14.26631944444307</v>
      </c>
      <c r="I2615" s="77">
        <f t="shared" si="204"/>
        <v>1.7061051735800832E-5</v>
      </c>
      <c r="J2615" s="229">
        <f t="shared" si="206"/>
        <v>2.433984141211046E-4</v>
      </c>
    </row>
    <row r="2616" spans="1:10">
      <c r="A2616" s="30" t="s">
        <v>265</v>
      </c>
      <c r="B2616" s="63">
        <v>15.75</v>
      </c>
      <c r="C2616" s="219">
        <v>44942</v>
      </c>
      <c r="D2616" s="49">
        <v>44942.468055555553</v>
      </c>
      <c r="E2616" s="219">
        <v>44956</v>
      </c>
      <c r="F2616" s="273">
        <f t="shared" si="207"/>
        <v>0.73402777777664596</v>
      </c>
      <c r="G2616" s="273">
        <f t="shared" si="208"/>
        <v>13.531944444446708</v>
      </c>
      <c r="H2616" s="273">
        <f t="shared" si="205"/>
        <v>14.265972222223354</v>
      </c>
      <c r="I2616" s="77">
        <f t="shared" si="204"/>
        <v>1.4691720330172942E-6</v>
      </c>
      <c r="J2616" s="229">
        <f t="shared" si="206"/>
        <v>2.0959167412692132E-5</v>
      </c>
    </row>
    <row r="2617" spans="1:10">
      <c r="A2617" s="30" t="s">
        <v>265</v>
      </c>
      <c r="B2617" s="63">
        <v>7.37</v>
      </c>
      <c r="C2617" s="219">
        <v>44942</v>
      </c>
      <c r="D2617" s="49">
        <v>44942.46875</v>
      </c>
      <c r="E2617" s="219">
        <v>44956</v>
      </c>
      <c r="F2617" s="273">
        <f t="shared" si="207"/>
        <v>0.734375</v>
      </c>
      <c r="G2617" s="273">
        <f t="shared" si="208"/>
        <v>13.53125</v>
      </c>
      <c r="H2617" s="273">
        <f t="shared" si="205"/>
        <v>14.265625</v>
      </c>
      <c r="I2617" s="77">
        <f t="shared" si="204"/>
        <v>6.8747923068809253E-7</v>
      </c>
      <c r="J2617" s="229">
        <f t="shared" si="206"/>
        <v>9.8073209002848209E-6</v>
      </c>
    </row>
    <row r="2618" spans="1:10">
      <c r="A2618" s="30" t="s">
        <v>264</v>
      </c>
      <c r="B2618" s="63">
        <v>117.24</v>
      </c>
      <c r="C2618" s="219">
        <v>44951</v>
      </c>
      <c r="D2618" s="49">
        <v>44951.422222222223</v>
      </c>
      <c r="E2618" s="219">
        <v>44959</v>
      </c>
      <c r="F2618" s="273">
        <f t="shared" si="207"/>
        <v>0.71111111111167702</v>
      </c>
      <c r="G2618" s="273">
        <f t="shared" si="208"/>
        <v>7.577777777776646</v>
      </c>
      <c r="H2618" s="273">
        <f t="shared" si="205"/>
        <v>8.288888888888323</v>
      </c>
      <c r="I2618" s="77">
        <f t="shared" si="204"/>
        <v>1.0936236771488734E-5</v>
      </c>
      <c r="J2618" s="229">
        <f t="shared" si="206"/>
        <v>9.0649251461444866E-5</v>
      </c>
    </row>
    <row r="2619" spans="1:10">
      <c r="A2619" s="30" t="s">
        <v>264</v>
      </c>
      <c r="B2619" s="63">
        <v>457.68</v>
      </c>
      <c r="C2619" s="219">
        <v>44951</v>
      </c>
      <c r="D2619" s="49">
        <v>44951.42291666667</v>
      </c>
      <c r="E2619" s="219">
        <v>44959</v>
      </c>
      <c r="F2619" s="273">
        <f t="shared" si="207"/>
        <v>0.71145833333503106</v>
      </c>
      <c r="G2619" s="273">
        <f t="shared" si="208"/>
        <v>7.5770833333299379</v>
      </c>
      <c r="H2619" s="273">
        <f t="shared" si="205"/>
        <v>8.2885416666649689</v>
      </c>
      <c r="I2619" s="77">
        <f t="shared" si="204"/>
        <v>4.2692740068022554E-5</v>
      </c>
      <c r="J2619" s="229">
        <f t="shared" si="206"/>
        <v>3.5386055491790194E-4</v>
      </c>
    </row>
    <row r="2620" spans="1:10">
      <c r="A2620" s="30" t="s">
        <v>264</v>
      </c>
      <c r="B2620" s="63">
        <v>19156.48</v>
      </c>
      <c r="C2620" s="219">
        <v>45049</v>
      </c>
      <c r="D2620" s="49">
        <v>45049.444444444445</v>
      </c>
      <c r="E2620" s="219">
        <v>45057</v>
      </c>
      <c r="F2620" s="273">
        <f t="shared" si="207"/>
        <v>0.72222222222262644</v>
      </c>
      <c r="G2620" s="273">
        <f t="shared" si="208"/>
        <v>7.5555555555547471</v>
      </c>
      <c r="H2620" s="273">
        <f t="shared" si="205"/>
        <v>8.2777777777773736</v>
      </c>
      <c r="I2620" s="77">
        <f t="shared" si="204"/>
        <v>1.7869310899717545E-3</v>
      </c>
      <c r="J2620" s="229">
        <f t="shared" si="206"/>
        <v>1.479181846698769E-2</v>
      </c>
    </row>
    <row r="2621" spans="1:10">
      <c r="A2621" s="30" t="s">
        <v>264</v>
      </c>
      <c r="B2621" s="63">
        <v>452.72</v>
      </c>
      <c r="C2621" s="219">
        <v>45049</v>
      </c>
      <c r="D2621" s="49">
        <v>45049.444444444445</v>
      </c>
      <c r="E2621" s="219">
        <v>45057</v>
      </c>
      <c r="F2621" s="273">
        <f t="shared" si="207"/>
        <v>0.72222222222262644</v>
      </c>
      <c r="G2621" s="273">
        <f t="shared" si="208"/>
        <v>7.5555555555547471</v>
      </c>
      <c r="H2621" s="273">
        <f t="shared" si="205"/>
        <v>8.2777777777773736</v>
      </c>
      <c r="I2621" s="77">
        <f t="shared" si="204"/>
        <v>4.2230067478577109E-5</v>
      </c>
      <c r="J2621" s="229">
        <f t="shared" si="206"/>
        <v>3.4957111412820457E-4</v>
      </c>
    </row>
    <row r="2622" spans="1:10">
      <c r="A2622" s="30" t="s">
        <v>264</v>
      </c>
      <c r="B2622" s="63">
        <v>16.04</v>
      </c>
      <c r="C2622" s="219">
        <v>45049</v>
      </c>
      <c r="D2622" s="49">
        <v>45049.445138888892</v>
      </c>
      <c r="E2622" s="219">
        <v>45057</v>
      </c>
      <c r="F2622" s="273">
        <f t="shared" si="207"/>
        <v>0.72256944444598048</v>
      </c>
      <c r="G2622" s="273">
        <f t="shared" si="208"/>
        <v>7.554861111108039</v>
      </c>
      <c r="H2622" s="273">
        <f t="shared" si="205"/>
        <v>8.2774305555540195</v>
      </c>
      <c r="I2622" s="77">
        <f t="shared" si="204"/>
        <v>1.4962234545776124E-6</v>
      </c>
      <c r="J2622" s="229">
        <f t="shared" si="206"/>
        <v>1.2384885740857321E-5</v>
      </c>
    </row>
    <row r="2623" spans="1:10">
      <c r="A2623" s="30" t="s">
        <v>264</v>
      </c>
      <c r="B2623" s="63">
        <v>20668.66</v>
      </c>
      <c r="C2623" s="219">
        <v>45056</v>
      </c>
      <c r="D2623" s="49">
        <v>45056.495833333334</v>
      </c>
      <c r="E2623" s="219">
        <v>45064</v>
      </c>
      <c r="F2623" s="273">
        <f t="shared" si="207"/>
        <v>0.74791666666715173</v>
      </c>
      <c r="G2623" s="273">
        <f t="shared" si="208"/>
        <v>7.5041666666656965</v>
      </c>
      <c r="H2623" s="273">
        <f t="shared" si="205"/>
        <v>8.2520833333328483</v>
      </c>
      <c r="I2623" s="77">
        <f t="shared" si="204"/>
        <v>1.927988395678935E-3</v>
      </c>
      <c r="J2623" s="229">
        <f t="shared" si="206"/>
        <v>1.5909920906841277E-2</v>
      </c>
    </row>
    <row r="2624" spans="1:10">
      <c r="A2624" s="30" t="s">
        <v>264</v>
      </c>
      <c r="B2624" s="63">
        <v>7.48</v>
      </c>
      <c r="C2624" s="219">
        <v>45057</v>
      </c>
      <c r="D2624" s="49">
        <v>45057.500694444447</v>
      </c>
      <c r="E2624" s="219">
        <v>45064</v>
      </c>
      <c r="F2624" s="273">
        <f t="shared" si="207"/>
        <v>0.75034722222335404</v>
      </c>
      <c r="G2624" s="273">
        <f t="shared" si="208"/>
        <v>6.4993055555532919</v>
      </c>
      <c r="H2624" s="273">
        <f t="shared" si="205"/>
        <v>7.249652777776646</v>
      </c>
      <c r="I2624" s="77">
        <f t="shared" si="204"/>
        <v>6.9774011472821343E-7</v>
      </c>
      <c r="J2624" s="229">
        <f t="shared" si="206"/>
        <v>5.0583735609055879E-6</v>
      </c>
    </row>
    <row r="2625" spans="1:10">
      <c r="A2625" s="30" t="s">
        <v>264</v>
      </c>
      <c r="B2625" s="63">
        <v>29.18</v>
      </c>
      <c r="C2625" s="219">
        <v>45057</v>
      </c>
      <c r="D2625" s="49">
        <v>45057.500694444447</v>
      </c>
      <c r="E2625" s="219">
        <v>45064</v>
      </c>
      <c r="F2625" s="273">
        <f t="shared" si="207"/>
        <v>0.75034722222335404</v>
      </c>
      <c r="G2625" s="273">
        <f t="shared" si="208"/>
        <v>6.4993055555532919</v>
      </c>
      <c r="H2625" s="273">
        <f t="shared" si="205"/>
        <v>7.249652777776646</v>
      </c>
      <c r="I2625" s="77">
        <f t="shared" si="204"/>
        <v>2.7219326935520406E-6</v>
      </c>
      <c r="J2625" s="229">
        <f t="shared" si="206"/>
        <v>1.9733066912730618E-5</v>
      </c>
    </row>
    <row r="2626" spans="1:10">
      <c r="A2626" s="30" t="s">
        <v>264</v>
      </c>
      <c r="B2626" s="63">
        <v>29.27</v>
      </c>
      <c r="C2626" s="219">
        <v>45021</v>
      </c>
      <c r="D2626" s="49">
        <v>45021.586805555555</v>
      </c>
      <c r="E2626" s="219">
        <v>45029</v>
      </c>
      <c r="F2626" s="273">
        <f t="shared" si="207"/>
        <v>0.79340277777737356</v>
      </c>
      <c r="G2626" s="273">
        <f t="shared" si="208"/>
        <v>7.4131944444452529</v>
      </c>
      <c r="H2626" s="273">
        <f t="shared" si="205"/>
        <v>8.2065972222226264</v>
      </c>
      <c r="I2626" s="77">
        <f t="shared" si="204"/>
        <v>2.7303279623121396E-6</v>
      </c>
      <c r="J2626" s="229">
        <f t="shared" si="206"/>
        <v>2.2406701871267569E-5</v>
      </c>
    </row>
    <row r="2627" spans="1:10">
      <c r="A2627" s="30" t="s">
        <v>264</v>
      </c>
      <c r="B2627" s="63">
        <v>31.2</v>
      </c>
      <c r="C2627" s="219">
        <v>45022</v>
      </c>
      <c r="D2627" s="49">
        <v>45022.24722222222</v>
      </c>
      <c r="E2627" s="219">
        <v>45029</v>
      </c>
      <c r="F2627" s="273">
        <f t="shared" si="207"/>
        <v>0.62361111111022183</v>
      </c>
      <c r="G2627" s="273">
        <f t="shared" si="208"/>
        <v>6.7527777777795563</v>
      </c>
      <c r="H2627" s="273">
        <f t="shared" si="205"/>
        <v>7.3763888888897782</v>
      </c>
      <c r="I2627" s="77">
        <f t="shared" si="204"/>
        <v>2.910359836834259E-6</v>
      </c>
      <c r="J2627" s="229">
        <f t="shared" si="206"/>
        <v>2.1467945963095297E-5</v>
      </c>
    </row>
    <row r="2628" spans="1:10">
      <c r="A2628" s="30" t="s">
        <v>264</v>
      </c>
      <c r="B2628" s="63">
        <v>116.13</v>
      </c>
      <c r="C2628" s="219">
        <v>45030</v>
      </c>
      <c r="D2628" s="49">
        <v>45030.529166666667</v>
      </c>
      <c r="E2628" s="219">
        <v>45036</v>
      </c>
      <c r="F2628" s="273">
        <f t="shared" si="207"/>
        <v>0.76458333333357587</v>
      </c>
      <c r="G2628" s="273">
        <f t="shared" si="208"/>
        <v>5.4708333333328483</v>
      </c>
      <c r="H2628" s="273">
        <f t="shared" si="205"/>
        <v>6.2354166666664241</v>
      </c>
      <c r="I2628" s="77">
        <f t="shared" si="204"/>
        <v>1.0832695123447515E-5</v>
      </c>
      <c r="J2628" s="229">
        <f t="shared" si="206"/>
        <v>6.754636771766073E-5</v>
      </c>
    </row>
    <row r="2629" spans="1:10">
      <c r="A2629" s="30" t="s">
        <v>264</v>
      </c>
      <c r="B2629" s="63">
        <v>22301.3</v>
      </c>
      <c r="C2629" s="219">
        <v>45030</v>
      </c>
      <c r="D2629" s="49">
        <v>45030.529861111114</v>
      </c>
      <c r="E2629" s="219">
        <v>45036</v>
      </c>
      <c r="F2629" s="273">
        <f t="shared" si="207"/>
        <v>0.7649305555569299</v>
      </c>
      <c r="G2629" s="273">
        <f t="shared" si="208"/>
        <v>5.4701388888861402</v>
      </c>
      <c r="H2629" s="273">
        <f t="shared" si="205"/>
        <v>6.2350694444430701</v>
      </c>
      <c r="I2629" s="77">
        <f t="shared" si="204"/>
        <v>2.0802823022176876E-3</v>
      </c>
      <c r="J2629" s="229">
        <f t="shared" si="206"/>
        <v>1.2970704618373189E-2</v>
      </c>
    </row>
    <row r="2630" spans="1:10">
      <c r="A2630" s="30" t="s">
        <v>264</v>
      </c>
      <c r="B2630" s="63">
        <v>116.45</v>
      </c>
      <c r="C2630" s="219">
        <v>45028</v>
      </c>
      <c r="D2630" s="49">
        <v>45028.405555555553</v>
      </c>
      <c r="E2630" s="219">
        <v>45036</v>
      </c>
      <c r="F2630" s="273">
        <f t="shared" si="207"/>
        <v>0.70277777777664596</v>
      </c>
      <c r="G2630" s="273">
        <f t="shared" si="208"/>
        <v>7.5944444444467081</v>
      </c>
      <c r="H2630" s="273">
        <f t="shared" si="205"/>
        <v>8.297222222223354</v>
      </c>
      <c r="I2630" s="77">
        <f t="shared" si="204"/>
        <v>1.0862544967927868E-5</v>
      </c>
      <c r="J2630" s="229">
        <f t="shared" si="206"/>
        <v>9.0128949497791577E-5</v>
      </c>
    </row>
    <row r="2631" spans="1:10">
      <c r="A2631" s="30" t="s">
        <v>264</v>
      </c>
      <c r="B2631" s="63">
        <v>16.079999999999998</v>
      </c>
      <c r="C2631" s="219">
        <v>45033</v>
      </c>
      <c r="D2631" s="49">
        <v>45033.531944444447</v>
      </c>
      <c r="E2631" s="219">
        <v>45043</v>
      </c>
      <c r="F2631" s="273">
        <f t="shared" si="207"/>
        <v>0.76597222222335404</v>
      </c>
      <c r="G2631" s="273">
        <f t="shared" si="208"/>
        <v>9.4680555555532919</v>
      </c>
      <c r="H2631" s="273">
        <f t="shared" si="205"/>
        <v>10.234027777776646</v>
      </c>
      <c r="I2631" s="77">
        <f t="shared" si="204"/>
        <v>1.4999546851376563E-6</v>
      </c>
      <c r="J2631" s="229">
        <f t="shared" si="206"/>
        <v>1.5350577913104999E-5</v>
      </c>
    </row>
    <row r="2632" spans="1:10">
      <c r="A2632" s="30" t="s">
        <v>264</v>
      </c>
      <c r="B2632" s="63">
        <v>29.3</v>
      </c>
      <c r="C2632" s="219">
        <v>45033</v>
      </c>
      <c r="D2632" s="49">
        <v>45033.531944444447</v>
      </c>
      <c r="E2632" s="219">
        <v>45043</v>
      </c>
      <c r="F2632" s="273">
        <f t="shared" si="207"/>
        <v>0.76597222222335404</v>
      </c>
      <c r="G2632" s="273">
        <f t="shared" si="208"/>
        <v>9.4680555555532919</v>
      </c>
      <c r="H2632" s="273">
        <f t="shared" si="205"/>
        <v>10.234027777776646</v>
      </c>
      <c r="I2632" s="77">
        <f t="shared" si="204"/>
        <v>2.7331263852321726E-6</v>
      </c>
      <c r="J2632" s="229">
        <f t="shared" si="206"/>
        <v>2.7970891346640328E-5</v>
      </c>
    </row>
    <row r="2633" spans="1:10">
      <c r="A2633" s="30" t="s">
        <v>264</v>
      </c>
      <c r="B2633" s="63">
        <v>16.100000000000001</v>
      </c>
      <c r="C2633" s="219">
        <v>45034</v>
      </c>
      <c r="D2633" s="49">
        <v>45034.361805555556</v>
      </c>
      <c r="E2633" s="219">
        <v>45043</v>
      </c>
      <c r="F2633" s="273">
        <f t="shared" si="207"/>
        <v>0.68090277777810115</v>
      </c>
      <c r="G2633" s="273">
        <f t="shared" si="208"/>
        <v>8.6381944444437977</v>
      </c>
      <c r="H2633" s="273">
        <f t="shared" si="205"/>
        <v>9.3190972222218988</v>
      </c>
      <c r="I2633" s="77">
        <f t="shared" si="204"/>
        <v>1.5018203004176786E-6</v>
      </c>
      <c r="J2633" s="229">
        <f t="shared" si="206"/>
        <v>1.3995609389898847E-5</v>
      </c>
    </row>
    <row r="2634" spans="1:10">
      <c r="A2634" s="30" t="s">
        <v>264</v>
      </c>
      <c r="B2634" s="63">
        <v>29.34</v>
      </c>
      <c r="C2634" s="219">
        <v>45034</v>
      </c>
      <c r="D2634" s="49">
        <v>45034.361805555556</v>
      </c>
      <c r="E2634" s="219">
        <v>45043</v>
      </c>
      <c r="F2634" s="273">
        <f t="shared" si="207"/>
        <v>0.68090277777810115</v>
      </c>
      <c r="G2634" s="273">
        <f t="shared" si="208"/>
        <v>8.6381944444437977</v>
      </c>
      <c r="H2634" s="273">
        <f t="shared" si="205"/>
        <v>9.3190972222218988</v>
      </c>
      <c r="I2634" s="77">
        <f t="shared" ref="I2634:I2697" si="209">+B2634/B$3693</f>
        <v>2.7368576157922165E-6</v>
      </c>
      <c r="J2634" s="229">
        <f t="shared" si="206"/>
        <v>2.5505042204946092E-5</v>
      </c>
    </row>
    <row r="2635" spans="1:10">
      <c r="A2635" s="30" t="s">
        <v>264</v>
      </c>
      <c r="B2635" s="63">
        <v>21216.89</v>
      </c>
      <c r="C2635" s="219">
        <v>45035</v>
      </c>
      <c r="D2635" s="49">
        <v>45035.366666666669</v>
      </c>
      <c r="E2635" s="219">
        <v>45043</v>
      </c>
      <c r="F2635" s="273">
        <f t="shared" si="207"/>
        <v>0.68333333333430346</v>
      </c>
      <c r="G2635" s="273">
        <f t="shared" si="208"/>
        <v>7.6333333333313931</v>
      </c>
      <c r="H2635" s="273">
        <f t="shared" si="205"/>
        <v>8.3166666666656965</v>
      </c>
      <c r="I2635" s="77">
        <f t="shared" si="209"/>
        <v>1.979127708927257E-3</v>
      </c>
      <c r="J2635" s="229">
        <f t="shared" si="206"/>
        <v>1.6459745445909769E-2</v>
      </c>
    </row>
    <row r="2636" spans="1:10">
      <c r="A2636" s="30" t="s">
        <v>264</v>
      </c>
      <c r="B2636" s="63">
        <v>21208.42</v>
      </c>
      <c r="C2636" s="219">
        <v>45035</v>
      </c>
      <c r="D2636" s="49">
        <v>45035.367361111108</v>
      </c>
      <c r="E2636" s="219">
        <v>45043</v>
      </c>
      <c r="F2636" s="273">
        <f t="shared" si="207"/>
        <v>0.68368055555401952</v>
      </c>
      <c r="G2636" s="273">
        <f t="shared" si="208"/>
        <v>7.632638888891961</v>
      </c>
      <c r="H2636" s="273">
        <f t="shared" si="205"/>
        <v>8.3163194444459805</v>
      </c>
      <c r="I2636" s="77">
        <f t="shared" si="209"/>
        <v>1.9783376208561674E-3</v>
      </c>
      <c r="J2636" s="229">
        <f t="shared" si="206"/>
        <v>1.6452487624005144E-2</v>
      </c>
    </row>
    <row r="2637" spans="1:10">
      <c r="A2637" s="30" t="s">
        <v>264</v>
      </c>
      <c r="B2637" s="63">
        <v>7.51</v>
      </c>
      <c r="C2637" s="219">
        <v>45035</v>
      </c>
      <c r="D2637" s="49">
        <v>45035.367361111108</v>
      </c>
      <c r="E2637" s="219">
        <v>45043</v>
      </c>
      <c r="F2637" s="273">
        <f t="shared" si="207"/>
        <v>0.68368055555401952</v>
      </c>
      <c r="G2637" s="273">
        <f t="shared" si="208"/>
        <v>7.632638888891961</v>
      </c>
      <c r="H2637" s="273">
        <f t="shared" si="205"/>
        <v>8.3163194444459805</v>
      </c>
      <c r="I2637" s="77">
        <f t="shared" si="209"/>
        <v>7.0053853764824632E-7</v>
      </c>
      <c r="J2637" s="229">
        <f t="shared" si="206"/>
        <v>5.8259022622278632E-6</v>
      </c>
    </row>
    <row r="2638" spans="1:10">
      <c r="A2638" s="30" t="s">
        <v>264</v>
      </c>
      <c r="B2638" s="63">
        <v>29.29</v>
      </c>
      <c r="C2638" s="219">
        <v>45035</v>
      </c>
      <c r="D2638" s="49">
        <v>45035.367361111108</v>
      </c>
      <c r="E2638" s="219">
        <v>45043</v>
      </c>
      <c r="F2638" s="273">
        <f t="shared" si="207"/>
        <v>0.68368055555401952</v>
      </c>
      <c r="G2638" s="273">
        <f t="shared" si="208"/>
        <v>7.632638888891961</v>
      </c>
      <c r="H2638" s="273">
        <f t="shared" si="205"/>
        <v>8.3163194444459805</v>
      </c>
      <c r="I2638" s="77">
        <f t="shared" si="209"/>
        <v>2.7321935775921618E-6</v>
      </c>
      <c r="J2638" s="229">
        <f t="shared" si="206"/>
        <v>2.2721794575320123E-5</v>
      </c>
    </row>
    <row r="2639" spans="1:10">
      <c r="A2639" s="30" t="s">
        <v>264</v>
      </c>
      <c r="B2639" s="63">
        <v>7.99</v>
      </c>
      <c r="C2639" s="219">
        <v>45035</v>
      </c>
      <c r="D2639" s="49">
        <v>45035.368055555555</v>
      </c>
      <c r="E2639" s="219">
        <v>45043</v>
      </c>
      <c r="F2639" s="273">
        <f t="shared" si="207"/>
        <v>0.68402777777737356</v>
      </c>
      <c r="G2639" s="273">
        <f t="shared" si="208"/>
        <v>7.6319444444452529</v>
      </c>
      <c r="H2639" s="273">
        <f t="shared" si="205"/>
        <v>8.3159722222226264</v>
      </c>
      <c r="I2639" s="77">
        <f t="shared" si="209"/>
        <v>7.4531330436877333E-7</v>
      </c>
      <c r="J2639" s="229">
        <f t="shared" si="206"/>
        <v>6.1980047359836768E-6</v>
      </c>
    </row>
    <row r="2640" spans="1:10">
      <c r="A2640" s="30" t="s">
        <v>264</v>
      </c>
      <c r="B2640" s="63">
        <v>17.09</v>
      </c>
      <c r="C2640" s="219">
        <v>45035</v>
      </c>
      <c r="D2640" s="49">
        <v>45035.368055555555</v>
      </c>
      <c r="E2640" s="219">
        <v>45043</v>
      </c>
      <c r="F2640" s="273">
        <f t="shared" si="207"/>
        <v>0.68402777777737356</v>
      </c>
      <c r="G2640" s="273">
        <f t="shared" si="208"/>
        <v>7.6319444444452529</v>
      </c>
      <c r="H2640" s="273">
        <f t="shared" si="205"/>
        <v>8.3159722222226264</v>
      </c>
      <c r="I2640" s="77">
        <f t="shared" si="209"/>
        <v>1.5941682567787654E-6</v>
      </c>
      <c r="J2640" s="229">
        <f t="shared" si="206"/>
        <v>1.325705894092128E-5</v>
      </c>
    </row>
    <row r="2641" spans="1:10">
      <c r="A2641" s="30" t="s">
        <v>264</v>
      </c>
      <c r="B2641" s="63">
        <v>20239.330000000002</v>
      </c>
      <c r="C2641" s="219">
        <v>45042</v>
      </c>
      <c r="D2641" s="49">
        <v>45042.331944444442</v>
      </c>
      <c r="E2641" s="219">
        <v>45050</v>
      </c>
      <c r="F2641" s="273">
        <f t="shared" si="207"/>
        <v>0.66597222222117125</v>
      </c>
      <c r="G2641" s="273">
        <f t="shared" si="208"/>
        <v>7.6680555555576575</v>
      </c>
      <c r="H2641" s="273">
        <f t="shared" si="205"/>
        <v>8.3340277777788287</v>
      </c>
      <c r="I2641" s="77">
        <f t="shared" si="209"/>
        <v>1.8879401652703437E-3</v>
      </c>
      <c r="J2641" s="229">
        <f t="shared" si="206"/>
        <v>1.5734145780147396E-2</v>
      </c>
    </row>
    <row r="2642" spans="1:10">
      <c r="A2642" s="30" t="s">
        <v>264</v>
      </c>
      <c r="B2642" s="63">
        <v>16.09</v>
      </c>
      <c r="C2642" s="219">
        <v>45042</v>
      </c>
      <c r="D2642" s="49">
        <v>45042.331944444442</v>
      </c>
      <c r="E2642" s="219">
        <v>45050</v>
      </c>
      <c r="F2642" s="273">
        <f t="shared" si="207"/>
        <v>0.66597222222117125</v>
      </c>
      <c r="G2642" s="273">
        <f t="shared" si="208"/>
        <v>7.6680555555576575</v>
      </c>
      <c r="H2642" s="273">
        <f t="shared" si="205"/>
        <v>8.3340277777788287</v>
      </c>
      <c r="I2642" s="77">
        <f t="shared" si="209"/>
        <v>1.5008874927776676E-6</v>
      </c>
      <c r="J2642" s="229">
        <f t="shared" si="206"/>
        <v>1.2508438056129903E-5</v>
      </c>
    </row>
    <row r="2643" spans="1:10">
      <c r="A2643" s="30" t="s">
        <v>264</v>
      </c>
      <c r="B2643" s="63">
        <v>7.3</v>
      </c>
      <c r="C2643" s="219">
        <v>45043</v>
      </c>
      <c r="D2643" s="49">
        <v>45043.345833333333</v>
      </c>
      <c r="E2643" s="219">
        <v>45050</v>
      </c>
      <c r="F2643" s="273">
        <f t="shared" si="207"/>
        <v>0.67291666666642413</v>
      </c>
      <c r="G2643" s="273">
        <f t="shared" si="208"/>
        <v>6.6541666666671517</v>
      </c>
      <c r="H2643" s="273">
        <f t="shared" si="205"/>
        <v>7.3270833333335759</v>
      </c>
      <c r="I2643" s="77">
        <f t="shared" si="209"/>
        <v>6.8094957720801569E-7</v>
      </c>
      <c r="J2643" s="229">
        <f t="shared" si="206"/>
        <v>4.9893742980013965E-6</v>
      </c>
    </row>
    <row r="2644" spans="1:10">
      <c r="A2644" s="30" t="s">
        <v>264</v>
      </c>
      <c r="B2644" s="63">
        <v>19634.919999999998</v>
      </c>
      <c r="C2644" s="219">
        <v>45043</v>
      </c>
      <c r="D2644" s="49">
        <v>45043.347222222219</v>
      </c>
      <c r="E2644" s="219">
        <v>45050</v>
      </c>
      <c r="F2644" s="273">
        <f t="shared" si="207"/>
        <v>0.67361111110949423</v>
      </c>
      <c r="G2644" s="273">
        <f t="shared" si="208"/>
        <v>6.6527777777810115</v>
      </c>
      <c r="H2644" s="273">
        <f t="shared" si="205"/>
        <v>7.3263888888905058</v>
      </c>
      <c r="I2644" s="77">
        <f t="shared" si="209"/>
        <v>1.8315603387004397E-3</v>
      </c>
      <c r="J2644" s="229">
        <f t="shared" si="206"/>
        <v>1.3418723314787433E-2</v>
      </c>
    </row>
    <row r="2645" spans="1:10">
      <c r="A2645" s="30" t="s">
        <v>264</v>
      </c>
      <c r="B2645" s="63">
        <v>21393.279999999999</v>
      </c>
      <c r="C2645" s="219">
        <v>44986</v>
      </c>
      <c r="D2645" s="49">
        <v>44986.26666666667</v>
      </c>
      <c r="E2645" s="219">
        <v>44994</v>
      </c>
      <c r="F2645" s="273">
        <f t="shared" si="207"/>
        <v>0.63333333333503106</v>
      </c>
      <c r="G2645" s="273">
        <f t="shared" si="208"/>
        <v>7.7333333333299379</v>
      </c>
      <c r="H2645" s="273">
        <f t="shared" si="205"/>
        <v>8.3666666666649689</v>
      </c>
      <c r="I2645" s="77">
        <f t="shared" si="209"/>
        <v>1.9955815028894104E-3</v>
      </c>
      <c r="J2645" s="229">
        <f t="shared" si="206"/>
        <v>1.6696365240838014E-2</v>
      </c>
    </row>
    <row r="2646" spans="1:10">
      <c r="A2646" s="30" t="s">
        <v>264</v>
      </c>
      <c r="B2646" s="63">
        <v>7.56</v>
      </c>
      <c r="C2646" s="219">
        <v>45007</v>
      </c>
      <c r="D2646" s="49">
        <v>45007.506944444445</v>
      </c>
      <c r="E2646" s="219">
        <v>45015</v>
      </c>
      <c r="F2646" s="273">
        <f t="shared" si="207"/>
        <v>0.75347222222262644</v>
      </c>
      <c r="G2646" s="273">
        <f t="shared" si="208"/>
        <v>7.4930555555547471</v>
      </c>
      <c r="H2646" s="273">
        <f t="shared" si="205"/>
        <v>8.2465277777773736</v>
      </c>
      <c r="I2646" s="77">
        <f t="shared" si="209"/>
        <v>7.0520257584830113E-7</v>
      </c>
      <c r="J2646" s="229">
        <f t="shared" si="206"/>
        <v>5.8154726306931708E-6</v>
      </c>
    </row>
    <row r="2647" spans="1:10">
      <c r="A2647" s="30" t="s">
        <v>264</v>
      </c>
      <c r="B2647" s="63">
        <v>29.46</v>
      </c>
      <c r="C2647" s="219">
        <v>45007</v>
      </c>
      <c r="D2647" s="49">
        <v>45007.506944444445</v>
      </c>
      <c r="E2647" s="219">
        <v>45015</v>
      </c>
      <c r="F2647" s="273">
        <f t="shared" si="207"/>
        <v>0.75347222222262644</v>
      </c>
      <c r="G2647" s="273">
        <f t="shared" si="208"/>
        <v>7.4930555555547471</v>
      </c>
      <c r="H2647" s="273">
        <f t="shared" si="205"/>
        <v>8.2465277777773736</v>
      </c>
      <c r="I2647" s="77">
        <f t="shared" si="209"/>
        <v>2.7480513074723484E-6</v>
      </c>
      <c r="J2647" s="229">
        <f t="shared" si="206"/>
        <v>2.2661881441828152E-5</v>
      </c>
    </row>
    <row r="2648" spans="1:10">
      <c r="A2648" s="30" t="s">
        <v>264</v>
      </c>
      <c r="B2648" s="63">
        <v>29.22</v>
      </c>
      <c r="C2648" s="219">
        <v>45014</v>
      </c>
      <c r="D2648" s="49">
        <v>45014.313888888886</v>
      </c>
      <c r="E2648" s="219">
        <v>45022</v>
      </c>
      <c r="F2648" s="273">
        <f t="shared" si="207"/>
        <v>0.6569444444430701</v>
      </c>
      <c r="G2648" s="273">
        <f t="shared" si="208"/>
        <v>7.6861111111138598</v>
      </c>
      <c r="H2648" s="273">
        <f t="shared" si="205"/>
        <v>8.3430555555569299</v>
      </c>
      <c r="I2648" s="77">
        <f t="shared" si="209"/>
        <v>2.7256639241120845E-6</v>
      </c>
      <c r="J2648" s="229">
        <f t="shared" si="206"/>
        <v>2.2740365544644429E-5</v>
      </c>
    </row>
    <row r="2649" spans="1:10">
      <c r="A2649" s="30" t="s">
        <v>264</v>
      </c>
      <c r="B2649" s="63">
        <v>189.48</v>
      </c>
      <c r="C2649" s="219">
        <v>44958</v>
      </c>
      <c r="D2649" s="49">
        <v>44958.338194444441</v>
      </c>
      <c r="E2649" s="219">
        <v>44966</v>
      </c>
      <c r="F2649" s="273">
        <f t="shared" si="207"/>
        <v>0.66909722222044365</v>
      </c>
      <c r="G2649" s="273">
        <f t="shared" si="208"/>
        <v>7.6618055555591127</v>
      </c>
      <c r="H2649" s="273">
        <f t="shared" si="205"/>
        <v>8.3309027777795563</v>
      </c>
      <c r="I2649" s="77">
        <f t="shared" si="209"/>
        <v>1.7674839162928057E-5</v>
      </c>
      <c r="J2649" s="229">
        <f t="shared" si="206"/>
        <v>1.4724736667924424E-4</v>
      </c>
    </row>
    <row r="2650" spans="1:10">
      <c r="A2650" s="30" t="s">
        <v>264</v>
      </c>
      <c r="B2650" s="63">
        <v>123.15</v>
      </c>
      <c r="C2650" s="219">
        <v>44713</v>
      </c>
      <c r="D2650" s="49">
        <v>44713.282638888886</v>
      </c>
      <c r="E2650" s="219">
        <v>44966</v>
      </c>
      <c r="F2650" s="273">
        <f t="shared" si="207"/>
        <v>0.6413194444430701</v>
      </c>
      <c r="G2650" s="273">
        <f t="shared" si="208"/>
        <v>252.71736111111386</v>
      </c>
      <c r="H2650" s="273">
        <f t="shared" si="205"/>
        <v>253.35868055555693</v>
      </c>
      <c r="I2650" s="77">
        <f t="shared" si="209"/>
        <v>1.1487526086735224E-5</v>
      </c>
      <c r="J2650" s="229">
        <f t="shared" si="206"/>
        <v>2.9104644521827767E-3</v>
      </c>
    </row>
    <row r="2651" spans="1:10">
      <c r="A2651" s="30" t="s">
        <v>264</v>
      </c>
      <c r="B2651" s="63">
        <v>114.89</v>
      </c>
      <c r="C2651" s="219">
        <v>44784</v>
      </c>
      <c r="D2651" s="49">
        <v>44784.52847222222</v>
      </c>
      <c r="E2651" s="219">
        <v>44966</v>
      </c>
      <c r="F2651" s="273">
        <f t="shared" si="207"/>
        <v>0.76423611111022183</v>
      </c>
      <c r="G2651" s="273">
        <f t="shared" si="208"/>
        <v>181.47152777777956</v>
      </c>
      <c r="H2651" s="273">
        <f t="shared" si="205"/>
        <v>182.23576388888978</v>
      </c>
      <c r="I2651" s="77">
        <f t="shared" si="209"/>
        <v>1.0717026976086154E-5</v>
      </c>
      <c r="J2651" s="229">
        <f t="shared" si="206"/>
        <v>1.9530255976048987E-3</v>
      </c>
    </row>
    <row r="2652" spans="1:10">
      <c r="A2652" s="30" t="s">
        <v>264</v>
      </c>
      <c r="B2652" s="63">
        <v>115.46</v>
      </c>
      <c r="C2652" s="219">
        <v>44833</v>
      </c>
      <c r="D2652" s="49">
        <v>44833.258333333331</v>
      </c>
      <c r="E2652" s="219">
        <v>44966</v>
      </c>
      <c r="F2652" s="273">
        <f t="shared" si="207"/>
        <v>0.62916666666569654</v>
      </c>
      <c r="G2652" s="273">
        <f t="shared" si="208"/>
        <v>132.74166666666861</v>
      </c>
      <c r="H2652" s="273">
        <f t="shared" si="205"/>
        <v>133.3708333333343</v>
      </c>
      <c r="I2652" s="77">
        <f t="shared" si="209"/>
        <v>1.0770197011566779E-5</v>
      </c>
      <c r="J2652" s="229">
        <f t="shared" si="206"/>
        <v>1.4364301505968482E-3</v>
      </c>
    </row>
    <row r="2653" spans="1:10">
      <c r="A2653" s="30" t="s">
        <v>264</v>
      </c>
      <c r="B2653" s="63">
        <v>115.79</v>
      </c>
      <c r="C2653" s="219">
        <v>44859</v>
      </c>
      <c r="D2653" s="49">
        <v>44859.540277777778</v>
      </c>
      <c r="E2653" s="219">
        <v>44966</v>
      </c>
      <c r="F2653" s="273">
        <f t="shared" si="207"/>
        <v>0.77013888888905058</v>
      </c>
      <c r="G2653" s="273">
        <f t="shared" si="208"/>
        <v>106.4597222222219</v>
      </c>
      <c r="H2653" s="273">
        <f t="shared" si="205"/>
        <v>107.22986111111095</v>
      </c>
      <c r="I2653" s="77">
        <f t="shared" si="209"/>
        <v>1.0800979663687143E-5</v>
      </c>
      <c r="J2653" s="229">
        <f t="shared" si="206"/>
        <v>1.1581875492011062E-3</v>
      </c>
    </row>
    <row r="2654" spans="1:10">
      <c r="A2654" s="30" t="s">
        <v>264</v>
      </c>
      <c r="B2654" s="63">
        <v>116.08</v>
      </c>
      <c r="C2654" s="219">
        <v>44881</v>
      </c>
      <c r="D2654" s="49">
        <v>44881.609027777777</v>
      </c>
      <c r="E2654" s="219">
        <v>44966</v>
      </c>
      <c r="F2654" s="273">
        <f t="shared" si="207"/>
        <v>0.80451388888832298</v>
      </c>
      <c r="G2654" s="273">
        <f t="shared" si="208"/>
        <v>84.390972222223354</v>
      </c>
      <c r="H2654" s="273">
        <f t="shared" si="205"/>
        <v>85.195486111111677</v>
      </c>
      <c r="I2654" s="77">
        <f t="shared" si="209"/>
        <v>1.0828031085247461E-5</v>
      </c>
      <c r="J2654" s="229">
        <f t="shared" si="206"/>
        <v>9.2249937193388562E-4</v>
      </c>
    </row>
    <row r="2655" spans="1:10">
      <c r="A2655" s="30" t="s">
        <v>264</v>
      </c>
      <c r="B2655" s="63">
        <v>116.78</v>
      </c>
      <c r="C2655" s="219">
        <v>44888</v>
      </c>
      <c r="D2655" s="49">
        <v>44888.407638888886</v>
      </c>
      <c r="E2655" s="219">
        <v>44966</v>
      </c>
      <c r="F2655" s="273">
        <f t="shared" si="207"/>
        <v>0.7038194444430701</v>
      </c>
      <c r="G2655" s="273">
        <f t="shared" si="208"/>
        <v>77.59236111111386</v>
      </c>
      <c r="H2655" s="273">
        <f t="shared" si="205"/>
        <v>78.29618055555693</v>
      </c>
      <c r="I2655" s="77">
        <f t="shared" si="209"/>
        <v>1.0893327620048229E-5</v>
      </c>
      <c r="J2655" s="229">
        <f t="shared" si="206"/>
        <v>8.5290594619013139E-4</v>
      </c>
    </row>
    <row r="2656" spans="1:10">
      <c r="A2656" s="30" t="s">
        <v>264</v>
      </c>
      <c r="B2656" s="63">
        <v>116.73</v>
      </c>
      <c r="C2656" s="219">
        <v>44888</v>
      </c>
      <c r="D2656" s="49">
        <v>44888.408333333333</v>
      </c>
      <c r="E2656" s="219">
        <v>44966</v>
      </c>
      <c r="F2656" s="273">
        <f t="shared" si="207"/>
        <v>0.70416666666642413</v>
      </c>
      <c r="G2656" s="273">
        <f t="shared" si="208"/>
        <v>77.591666666667152</v>
      </c>
      <c r="H2656" s="273">
        <f t="shared" si="205"/>
        <v>78.295833333333576</v>
      </c>
      <c r="I2656" s="77">
        <f t="shared" si="209"/>
        <v>1.0888663581848175E-5</v>
      </c>
      <c r="J2656" s="229">
        <f t="shared" si="206"/>
        <v>8.5253698902712375E-4</v>
      </c>
    </row>
    <row r="2657" spans="1:10">
      <c r="A2657" s="30" t="s">
        <v>264</v>
      </c>
      <c r="B2657" s="63">
        <v>125.35</v>
      </c>
      <c r="C2657" s="219">
        <v>44920</v>
      </c>
      <c r="D2657" s="49">
        <v>44920.411805555559</v>
      </c>
      <c r="E2657" s="219">
        <v>44966</v>
      </c>
      <c r="F2657" s="273">
        <f t="shared" si="207"/>
        <v>0.70590277777955635</v>
      </c>
      <c r="G2657" s="273">
        <f t="shared" si="208"/>
        <v>45.588194444440887</v>
      </c>
      <c r="H2657" s="273">
        <f t="shared" si="205"/>
        <v>46.294097222220444</v>
      </c>
      <c r="I2657" s="77">
        <f t="shared" si="209"/>
        <v>1.169274376753764E-5</v>
      </c>
      <c r="J2657" s="229">
        <f t="shared" si="206"/>
        <v>5.413050167688997E-4</v>
      </c>
    </row>
    <row r="2658" spans="1:10">
      <c r="A2658" s="30" t="s">
        <v>264</v>
      </c>
      <c r="B2658" s="63">
        <v>124.9</v>
      </c>
      <c r="C2658" s="219">
        <v>44921</v>
      </c>
      <c r="D2658" s="49">
        <v>44921.415277777778</v>
      </c>
      <c r="E2658" s="219">
        <v>44966</v>
      </c>
      <c r="F2658" s="273">
        <f t="shared" si="207"/>
        <v>0.70763888888905058</v>
      </c>
      <c r="G2658" s="273">
        <f t="shared" si="208"/>
        <v>44.584722222221899</v>
      </c>
      <c r="H2658" s="273">
        <f t="shared" si="205"/>
        <v>45.292361111110949</v>
      </c>
      <c r="I2658" s="77">
        <f t="shared" si="209"/>
        <v>1.1650767423737146E-5</v>
      </c>
      <c r="J2658" s="229">
        <f t="shared" si="206"/>
        <v>5.2769076537747064E-4</v>
      </c>
    </row>
    <row r="2659" spans="1:10">
      <c r="A2659" s="30" t="s">
        <v>264</v>
      </c>
      <c r="B2659" s="63">
        <v>124.96</v>
      </c>
      <c r="C2659" s="219">
        <v>44921</v>
      </c>
      <c r="D2659" s="49">
        <v>44921.418055555558</v>
      </c>
      <c r="E2659" s="219">
        <v>44966</v>
      </c>
      <c r="F2659" s="273">
        <f t="shared" si="207"/>
        <v>0.70902777777882875</v>
      </c>
      <c r="G2659" s="273">
        <f t="shared" si="208"/>
        <v>44.581944444442343</v>
      </c>
      <c r="H2659" s="273">
        <f t="shared" si="205"/>
        <v>45.290972222221171</v>
      </c>
      <c r="I2659" s="77">
        <f t="shared" si="209"/>
        <v>1.1656364269577211E-5</v>
      </c>
      <c r="J2659" s="229">
        <f t="shared" si="206"/>
        <v>5.2792807034551283E-4</v>
      </c>
    </row>
    <row r="2660" spans="1:10">
      <c r="A2660" s="30" t="s">
        <v>264</v>
      </c>
      <c r="B2660" s="63">
        <v>119.4</v>
      </c>
      <c r="C2660" s="219">
        <v>44921</v>
      </c>
      <c r="D2660" s="49">
        <v>44921.424305555556</v>
      </c>
      <c r="E2660" s="219">
        <v>44966</v>
      </c>
      <c r="F2660" s="273">
        <f t="shared" si="207"/>
        <v>0.71215277777810115</v>
      </c>
      <c r="G2660" s="273">
        <f t="shared" si="208"/>
        <v>44.575694444443798</v>
      </c>
      <c r="H2660" s="273">
        <f t="shared" si="205"/>
        <v>45.287847222221899</v>
      </c>
      <c r="I2660" s="77">
        <f t="shared" si="209"/>
        <v>1.1137723221731108E-5</v>
      </c>
      <c r="J2660" s="229">
        <f t="shared" si="206"/>
        <v>5.0440350766915146E-4</v>
      </c>
    </row>
    <row r="2661" spans="1:10">
      <c r="A2661" s="30" t="s">
        <v>264</v>
      </c>
      <c r="B2661" s="63">
        <v>117.29</v>
      </c>
      <c r="C2661" s="219">
        <v>44922</v>
      </c>
      <c r="D2661" s="49">
        <v>44922.429861111108</v>
      </c>
      <c r="E2661" s="219">
        <v>44966</v>
      </c>
      <c r="F2661" s="273">
        <f t="shared" si="207"/>
        <v>0.71493055555401952</v>
      </c>
      <c r="G2661" s="273">
        <f t="shared" si="208"/>
        <v>43.570138888891961</v>
      </c>
      <c r="H2661" s="273">
        <f t="shared" si="205"/>
        <v>44.28506944444598</v>
      </c>
      <c r="I2661" s="77">
        <f t="shared" si="209"/>
        <v>1.094090080968879E-5</v>
      </c>
      <c r="J2661" s="229">
        <f t="shared" si="206"/>
        <v>4.8451855214186329E-4</v>
      </c>
    </row>
    <row r="2662" spans="1:10">
      <c r="A2662" s="30" t="s">
        <v>264</v>
      </c>
      <c r="B2662" s="63">
        <v>121.16</v>
      </c>
      <c r="C2662" s="219">
        <v>44922</v>
      </c>
      <c r="D2662" s="49">
        <v>44922.440972222219</v>
      </c>
      <c r="E2662" s="219">
        <v>44966</v>
      </c>
      <c r="F2662" s="273">
        <f t="shared" si="207"/>
        <v>0.72048611110949423</v>
      </c>
      <c r="G2662" s="273">
        <f t="shared" si="208"/>
        <v>43.559027777781012</v>
      </c>
      <c r="H2662" s="273">
        <f t="shared" si="205"/>
        <v>44.279513888890506</v>
      </c>
      <c r="I2662" s="77">
        <f t="shared" si="209"/>
        <v>1.1301897366373039E-5</v>
      </c>
      <c r="J2662" s="229">
        <f t="shared" si="206"/>
        <v>5.0044252140513004E-4</v>
      </c>
    </row>
    <row r="2663" spans="1:10">
      <c r="A2663" s="30" t="s">
        <v>264</v>
      </c>
      <c r="B2663" s="63">
        <v>119.58</v>
      </c>
      <c r="C2663" s="219">
        <v>44922</v>
      </c>
      <c r="D2663" s="49">
        <v>44922.445833333331</v>
      </c>
      <c r="E2663" s="219">
        <v>44966</v>
      </c>
      <c r="F2663" s="273">
        <f t="shared" si="207"/>
        <v>0.72291666666569654</v>
      </c>
      <c r="G2663" s="273">
        <f t="shared" si="208"/>
        <v>43.554166666668607</v>
      </c>
      <c r="H2663" s="273">
        <f t="shared" si="205"/>
        <v>44.277083333334303</v>
      </c>
      <c r="I2663" s="77">
        <f t="shared" si="209"/>
        <v>1.1154513759251303E-5</v>
      </c>
      <c r="J2663" s="229">
        <f t="shared" si="206"/>
        <v>4.9388933526119398E-4</v>
      </c>
    </row>
    <row r="2664" spans="1:10">
      <c r="A2664" s="30" t="s">
        <v>264</v>
      </c>
      <c r="B2664" s="63">
        <v>118.08</v>
      </c>
      <c r="C2664" s="219">
        <v>44923</v>
      </c>
      <c r="D2664" s="49">
        <v>44923.450694444444</v>
      </c>
      <c r="E2664" s="219">
        <v>44966</v>
      </c>
      <c r="F2664" s="273">
        <f t="shared" si="207"/>
        <v>0.72534722222189885</v>
      </c>
      <c r="G2664" s="273">
        <f t="shared" si="208"/>
        <v>42.549305555556202</v>
      </c>
      <c r="H2664" s="273">
        <f t="shared" si="205"/>
        <v>43.274652777778101</v>
      </c>
      <c r="I2664" s="77">
        <f t="shared" si="209"/>
        <v>1.1014592613249656E-5</v>
      </c>
      <c r="J2664" s="229">
        <f t="shared" si="206"/>
        <v>4.7665267082705839E-4</v>
      </c>
    </row>
    <row r="2665" spans="1:10">
      <c r="A2665" s="30" t="s">
        <v>264</v>
      </c>
      <c r="B2665" s="63">
        <v>117.65</v>
      </c>
      <c r="C2665" s="219">
        <v>44923</v>
      </c>
      <c r="D2665" s="49">
        <v>44923.461805555555</v>
      </c>
      <c r="E2665" s="219">
        <v>44966</v>
      </c>
      <c r="F2665" s="273">
        <f t="shared" si="207"/>
        <v>0.73090277777737356</v>
      </c>
      <c r="G2665" s="273">
        <f t="shared" si="208"/>
        <v>42.538194444445253</v>
      </c>
      <c r="H2665" s="273">
        <f t="shared" ref="H2665:H2727" si="210">SUM(F2665:G2665)</f>
        <v>43.269097222222626</v>
      </c>
      <c r="I2665" s="77">
        <f t="shared" si="209"/>
        <v>1.0974481884729186E-5</v>
      </c>
      <c r="J2665" s="229">
        <f t="shared" ref="J2665:J2727" si="211">+H2665*I2665</f>
        <v>4.7485592363386817E-4</v>
      </c>
    </row>
    <row r="2666" spans="1:10">
      <c r="A2666" s="30" t="s">
        <v>264</v>
      </c>
      <c r="B2666" s="63">
        <v>117.29</v>
      </c>
      <c r="C2666" s="219">
        <v>44925</v>
      </c>
      <c r="D2666" s="49">
        <v>44925.493055555555</v>
      </c>
      <c r="E2666" s="219">
        <v>44966</v>
      </c>
      <c r="F2666" s="273">
        <f t="shared" ref="F2666:F2728" si="212">(D2666-C2666+1)/2</f>
        <v>0.74652777777737356</v>
      </c>
      <c r="G2666" s="273">
        <f t="shared" ref="G2666:G2728" si="213">E2666-D2666</f>
        <v>40.506944444445253</v>
      </c>
      <c r="H2666" s="273">
        <f t="shared" si="210"/>
        <v>41.253472222222626</v>
      </c>
      <c r="I2666" s="77">
        <f t="shared" si="209"/>
        <v>1.094090080968879E-5</v>
      </c>
      <c r="J2666" s="229">
        <f t="shared" si="211"/>
        <v>4.5135014763858955E-4</v>
      </c>
    </row>
    <row r="2667" spans="1:10">
      <c r="A2667" s="30" t="s">
        <v>264</v>
      </c>
      <c r="B2667" s="63">
        <v>124.22</v>
      </c>
      <c r="C2667" s="219">
        <v>44926</v>
      </c>
      <c r="D2667" s="49">
        <v>44926.498611111114</v>
      </c>
      <c r="E2667" s="219">
        <v>44966</v>
      </c>
      <c r="F2667" s="273">
        <f t="shared" si="212"/>
        <v>0.7493055555569299</v>
      </c>
      <c r="G2667" s="273">
        <f t="shared" si="213"/>
        <v>39.50138888888614</v>
      </c>
      <c r="H2667" s="273">
        <f t="shared" si="210"/>
        <v>40.25069444444307</v>
      </c>
      <c r="I2667" s="77">
        <f t="shared" si="209"/>
        <v>1.1587336504216399E-5</v>
      </c>
      <c r="J2667" s="229">
        <f t="shared" si="211"/>
        <v>4.6639834105615541E-4</v>
      </c>
    </row>
    <row r="2668" spans="1:10">
      <c r="A2668" s="30" t="s">
        <v>264</v>
      </c>
      <c r="B2668" s="63">
        <v>24645.17</v>
      </c>
      <c r="C2668" s="219">
        <v>44965</v>
      </c>
      <c r="D2668" s="49">
        <v>44965.574305555558</v>
      </c>
      <c r="E2668" s="219">
        <v>44973</v>
      </c>
      <c r="F2668" s="273">
        <f t="shared" si="212"/>
        <v>0.78715277777882875</v>
      </c>
      <c r="G2668" s="273">
        <f t="shared" si="213"/>
        <v>7.4256944444423425</v>
      </c>
      <c r="H2668" s="273">
        <f t="shared" si="210"/>
        <v>8.2128472222211713</v>
      </c>
      <c r="I2668" s="77">
        <f t="shared" si="209"/>
        <v>2.2989202865369412E-3</v>
      </c>
      <c r="J2668" s="229">
        <f t="shared" si="211"/>
        <v>1.8880681089392816E-2</v>
      </c>
    </row>
    <row r="2669" spans="1:10">
      <c r="A2669" s="30" t="s">
        <v>264</v>
      </c>
      <c r="B2669" s="63">
        <v>188.88</v>
      </c>
      <c r="C2669" s="219">
        <v>44965</v>
      </c>
      <c r="D2669" s="49">
        <v>44965.574305555558</v>
      </c>
      <c r="E2669" s="219">
        <v>44973</v>
      </c>
      <c r="F2669" s="273">
        <f t="shared" si="212"/>
        <v>0.78715277777882875</v>
      </c>
      <c r="G2669" s="273">
        <f t="shared" si="213"/>
        <v>7.4256944444423425</v>
      </c>
      <c r="H2669" s="273">
        <f t="shared" si="210"/>
        <v>8.2128472222211713</v>
      </c>
      <c r="I2669" s="77">
        <f t="shared" si="209"/>
        <v>1.7618870704527399E-5</v>
      </c>
      <c r="J2669" s="229">
        <f t="shared" si="211"/>
        <v>1.4470109332435181E-4</v>
      </c>
    </row>
    <row r="2670" spans="1:10">
      <c r="A2670" s="30" t="s">
        <v>264</v>
      </c>
      <c r="B2670" s="63">
        <v>24635.38</v>
      </c>
      <c r="C2670" s="219">
        <v>44965</v>
      </c>
      <c r="D2670" s="49">
        <v>44965.575694444444</v>
      </c>
      <c r="E2670" s="219">
        <v>44973</v>
      </c>
      <c r="F2670" s="273">
        <f t="shared" si="212"/>
        <v>0.78784722222189885</v>
      </c>
      <c r="G2670" s="273">
        <f t="shared" si="213"/>
        <v>7.4243055555562023</v>
      </c>
      <c r="H2670" s="273">
        <f t="shared" si="210"/>
        <v>8.2121527777781012</v>
      </c>
      <c r="I2670" s="77">
        <f t="shared" si="209"/>
        <v>2.2980070678573707E-3</v>
      </c>
      <c r="J2670" s="229">
        <f t="shared" si="211"/>
        <v>1.8871585125658615E-2</v>
      </c>
    </row>
    <row r="2671" spans="1:10">
      <c r="A2671" s="30" t="s">
        <v>264</v>
      </c>
      <c r="B2671" s="63">
        <v>23396.62</v>
      </c>
      <c r="C2671" s="219">
        <v>44972</v>
      </c>
      <c r="D2671" s="49">
        <v>44972.530555555553</v>
      </c>
      <c r="E2671" s="219">
        <v>44980</v>
      </c>
      <c r="F2671" s="273">
        <f t="shared" si="212"/>
        <v>0.76527777777664596</v>
      </c>
      <c r="G2671" s="273">
        <f t="shared" si="213"/>
        <v>7.4694444444467081</v>
      </c>
      <c r="H2671" s="273">
        <f t="shared" si="210"/>
        <v>8.234722222223354</v>
      </c>
      <c r="I2671" s="77">
        <f t="shared" si="209"/>
        <v>2.1824545886433705E-3</v>
      </c>
      <c r="J2671" s="229">
        <f t="shared" si="211"/>
        <v>1.7971907300094892E-2</v>
      </c>
    </row>
    <row r="2672" spans="1:10">
      <c r="A2672" s="30" t="s">
        <v>264</v>
      </c>
      <c r="B2672" s="63">
        <v>29.41</v>
      </c>
      <c r="C2672" s="219">
        <v>44972</v>
      </c>
      <c r="D2672" s="49">
        <v>44972.530555555553</v>
      </c>
      <c r="E2672" s="219">
        <v>44980</v>
      </c>
      <c r="F2672" s="273">
        <f t="shared" si="212"/>
        <v>0.76527777777664596</v>
      </c>
      <c r="G2672" s="273">
        <f t="shared" si="213"/>
        <v>7.4694444444467081</v>
      </c>
      <c r="H2672" s="273">
        <f t="shared" si="210"/>
        <v>8.234722222223354</v>
      </c>
      <c r="I2672" s="77">
        <f t="shared" si="209"/>
        <v>2.7433872692722933E-6</v>
      </c>
      <c r="J2672" s="229">
        <f t="shared" si="211"/>
        <v>2.2591032110441199E-5</v>
      </c>
    </row>
    <row r="2673" spans="1:10">
      <c r="A2673" s="30" t="s">
        <v>264</v>
      </c>
      <c r="B2673" s="63">
        <v>114.96</v>
      </c>
      <c r="C2673" s="219">
        <v>45140</v>
      </c>
      <c r="D2673" s="49">
        <v>45140.443749999999</v>
      </c>
      <c r="E2673" s="219">
        <v>45149</v>
      </c>
      <c r="F2673" s="273">
        <f t="shared" si="212"/>
        <v>0.7218749999992724</v>
      </c>
      <c r="G2673" s="273">
        <f t="shared" si="213"/>
        <v>8.5562500000014552</v>
      </c>
      <c r="H2673" s="273">
        <f t="shared" si="210"/>
        <v>9.2781250000007276</v>
      </c>
      <c r="I2673" s="77">
        <f t="shared" si="209"/>
        <v>1.072355662956623E-5</v>
      </c>
      <c r="J2673" s="229">
        <f t="shared" si="211"/>
        <v>9.9494498853701979E-5</v>
      </c>
    </row>
    <row r="2674" spans="1:10">
      <c r="A2674" s="30" t="s">
        <v>264</v>
      </c>
      <c r="B2674" s="63">
        <v>28.93</v>
      </c>
      <c r="C2674" s="219">
        <v>45140</v>
      </c>
      <c r="D2674" s="49">
        <v>45140.443749999999</v>
      </c>
      <c r="E2674" s="219">
        <v>45149</v>
      </c>
      <c r="F2674" s="273">
        <f t="shared" si="212"/>
        <v>0.7218749999992724</v>
      </c>
      <c r="G2674" s="273">
        <f t="shared" si="213"/>
        <v>8.5562500000014552</v>
      </c>
      <c r="H2674" s="273">
        <f t="shared" si="210"/>
        <v>9.2781250000007276</v>
      </c>
      <c r="I2674" s="77">
        <f t="shared" si="209"/>
        <v>2.6986125025517663E-6</v>
      </c>
      <c r="J2674" s="229">
        <f t="shared" si="211"/>
        <v>2.5038064125240071E-5</v>
      </c>
    </row>
    <row r="2675" spans="1:10">
      <c r="A2675" s="30" t="s">
        <v>264</v>
      </c>
      <c r="B2675" s="63">
        <v>28.94</v>
      </c>
      <c r="C2675" s="219">
        <v>45140</v>
      </c>
      <c r="D2675" s="49">
        <v>45140.444444444445</v>
      </c>
      <c r="E2675" s="219">
        <v>45149</v>
      </c>
      <c r="F2675" s="273">
        <f t="shared" si="212"/>
        <v>0.72222222222262644</v>
      </c>
      <c r="G2675" s="273">
        <f t="shared" si="213"/>
        <v>8.5555555555547471</v>
      </c>
      <c r="H2675" s="273">
        <f t="shared" si="210"/>
        <v>9.2777777777773736</v>
      </c>
      <c r="I2675" s="77">
        <f t="shared" si="209"/>
        <v>2.6995453101917776E-6</v>
      </c>
      <c r="J2675" s="229">
        <f t="shared" si="211"/>
        <v>2.5045781489000399E-5</v>
      </c>
    </row>
    <row r="2676" spans="1:10">
      <c r="A2676" s="30" t="s">
        <v>264</v>
      </c>
      <c r="B2676" s="63">
        <v>15310.94</v>
      </c>
      <c r="C2676" s="219">
        <v>45147</v>
      </c>
      <c r="D2676" s="49">
        <v>45147.504861111112</v>
      </c>
      <c r="E2676" s="219">
        <v>45155</v>
      </c>
      <c r="F2676" s="273">
        <f t="shared" si="212"/>
        <v>0.75243055555620231</v>
      </c>
      <c r="G2676" s="273">
        <f t="shared" si="213"/>
        <v>7.4951388888875954</v>
      </c>
      <c r="H2676" s="273">
        <f t="shared" si="210"/>
        <v>8.2475694444437977</v>
      </c>
      <c r="I2676" s="77">
        <f t="shared" si="209"/>
        <v>1.4282161807749722E-3</v>
      </c>
      <c r="J2676" s="229">
        <f t="shared" si="211"/>
        <v>1.177931213261988E-2</v>
      </c>
    </row>
    <row r="2677" spans="1:10">
      <c r="A2677" s="30" t="s">
        <v>264</v>
      </c>
      <c r="B2677" s="63">
        <v>282.05</v>
      </c>
      <c r="C2677" s="219">
        <v>45147</v>
      </c>
      <c r="D2677" s="49">
        <v>45147.504861111112</v>
      </c>
      <c r="E2677" s="219">
        <v>45155</v>
      </c>
      <c r="F2677" s="273">
        <f t="shared" si="212"/>
        <v>0.75243055555620231</v>
      </c>
      <c r="G2677" s="273">
        <f t="shared" si="213"/>
        <v>7.4951388888875954</v>
      </c>
      <c r="H2677" s="273">
        <f t="shared" si="210"/>
        <v>8.2475694444437977</v>
      </c>
      <c r="I2677" s="77">
        <f t="shared" si="209"/>
        <v>2.6309839486509704E-5</v>
      </c>
      <c r="J2677" s="229">
        <f t="shared" si="211"/>
        <v>2.1699222823715834E-4</v>
      </c>
    </row>
    <row r="2678" spans="1:10">
      <c r="A2678" s="30" t="s">
        <v>264</v>
      </c>
      <c r="B2678" s="63">
        <v>18.18</v>
      </c>
      <c r="C2678" s="219">
        <v>45147</v>
      </c>
      <c r="D2678" s="49">
        <v>45147.504861111112</v>
      </c>
      <c r="E2678" s="219">
        <v>45155</v>
      </c>
      <c r="F2678" s="273">
        <f t="shared" si="212"/>
        <v>0.75243055555620231</v>
      </c>
      <c r="G2678" s="273">
        <f t="shared" si="213"/>
        <v>7.4951388888875954</v>
      </c>
      <c r="H2678" s="273">
        <f t="shared" si="210"/>
        <v>8.2475694444437977</v>
      </c>
      <c r="I2678" s="77">
        <f t="shared" si="209"/>
        <v>1.6958442895399623E-6</v>
      </c>
      <c r="J2678" s="229">
        <f t="shared" si="211"/>
        <v>1.3986593544944293E-5</v>
      </c>
    </row>
    <row r="2679" spans="1:10">
      <c r="A2679" s="30" t="s">
        <v>264</v>
      </c>
      <c r="B2679" s="63">
        <v>15.87</v>
      </c>
      <c r="C2679" s="219">
        <v>45154</v>
      </c>
      <c r="D2679" s="49">
        <v>45154.277083333334</v>
      </c>
      <c r="E2679" s="219">
        <v>45162</v>
      </c>
      <c r="F2679" s="273">
        <f t="shared" si="212"/>
        <v>0.63854166666715173</v>
      </c>
      <c r="G2679" s="273">
        <f t="shared" si="213"/>
        <v>7.7229166666656965</v>
      </c>
      <c r="H2679" s="273">
        <f t="shared" si="210"/>
        <v>8.3614583333328483</v>
      </c>
      <c r="I2679" s="77">
        <f t="shared" si="209"/>
        <v>1.4803657246974258E-6</v>
      </c>
      <c r="J2679" s="229">
        <f t="shared" si="211"/>
        <v>1.2378016325151611E-5</v>
      </c>
    </row>
    <row r="2680" spans="1:10">
      <c r="A2680" s="30" t="s">
        <v>264</v>
      </c>
      <c r="B2680" s="63">
        <v>114.93</v>
      </c>
      <c r="C2680" s="219">
        <v>45154</v>
      </c>
      <c r="D2680" s="49">
        <v>45154.277083333334</v>
      </c>
      <c r="E2680" s="219">
        <v>45162</v>
      </c>
      <c r="F2680" s="273">
        <f t="shared" si="212"/>
        <v>0.63854166666715173</v>
      </c>
      <c r="G2680" s="273">
        <f t="shared" si="213"/>
        <v>7.7229166666656965</v>
      </c>
      <c r="H2680" s="273">
        <f t="shared" si="210"/>
        <v>8.3614583333328483</v>
      </c>
      <c r="I2680" s="77">
        <f t="shared" si="209"/>
        <v>1.0720758206646199E-5</v>
      </c>
      <c r="J2680" s="229">
        <f t="shared" si="211"/>
        <v>8.9641173046608379E-5</v>
      </c>
    </row>
    <row r="2681" spans="1:10">
      <c r="A2681" s="30" t="s">
        <v>264</v>
      </c>
      <c r="B2681" s="63">
        <v>7.42</v>
      </c>
      <c r="C2681" s="219">
        <v>45161</v>
      </c>
      <c r="D2681" s="49">
        <v>45161.304166666669</v>
      </c>
      <c r="E2681" s="219">
        <v>45169</v>
      </c>
      <c r="F2681" s="273">
        <f t="shared" si="212"/>
        <v>0.65208333333430346</v>
      </c>
      <c r="G2681" s="273">
        <f t="shared" si="213"/>
        <v>7.6958333333313931</v>
      </c>
      <c r="H2681" s="273">
        <f t="shared" si="210"/>
        <v>8.3479166666656965</v>
      </c>
      <c r="I2681" s="77">
        <f t="shared" si="209"/>
        <v>6.9214326888814745E-7</v>
      </c>
      <c r="J2681" s="229">
        <f t="shared" si="211"/>
        <v>5.7779543300718425E-6</v>
      </c>
    </row>
    <row r="2682" spans="1:10">
      <c r="A2682" s="30" t="s">
        <v>264</v>
      </c>
      <c r="B2682" s="63">
        <v>24255.39</v>
      </c>
      <c r="C2682" s="219">
        <v>45161</v>
      </c>
      <c r="D2682" s="49">
        <v>45161.304166666669</v>
      </c>
      <c r="E2682" s="219">
        <v>45169</v>
      </c>
      <c r="F2682" s="273">
        <f t="shared" si="212"/>
        <v>0.65208333333430346</v>
      </c>
      <c r="G2682" s="273">
        <f t="shared" si="213"/>
        <v>7.6958333333313931</v>
      </c>
      <c r="H2682" s="273">
        <f t="shared" si="210"/>
        <v>8.3479166666656965</v>
      </c>
      <c r="I2682" s="77">
        <f t="shared" si="209"/>
        <v>2.2625613103445935E-3</v>
      </c>
      <c r="J2682" s="229">
        <f t="shared" si="211"/>
        <v>1.888767327197861E-2</v>
      </c>
    </row>
    <row r="2683" spans="1:10">
      <c r="A2683" s="30" t="s">
        <v>264</v>
      </c>
      <c r="B2683" s="63">
        <v>0.1</v>
      </c>
      <c r="C2683" s="219">
        <v>45161</v>
      </c>
      <c r="D2683" s="49">
        <v>45161.430555555555</v>
      </c>
      <c r="E2683" s="219">
        <v>45169</v>
      </c>
      <c r="F2683" s="273">
        <f t="shared" si="212"/>
        <v>0.71527777777737356</v>
      </c>
      <c r="G2683" s="273">
        <f t="shared" si="213"/>
        <v>7.5694444444452529</v>
      </c>
      <c r="H2683" s="273">
        <f t="shared" si="210"/>
        <v>8.2847222222226264</v>
      </c>
      <c r="I2683" s="77">
        <f t="shared" si="209"/>
        <v>9.3280764001098053E-9</v>
      </c>
      <c r="J2683" s="229">
        <f t="shared" si="211"/>
        <v>7.7280521842580146E-8</v>
      </c>
    </row>
    <row r="2684" spans="1:10">
      <c r="A2684" s="30" t="s">
        <v>264</v>
      </c>
      <c r="B2684" s="63">
        <v>1.53</v>
      </c>
      <c r="C2684" s="219">
        <v>45161</v>
      </c>
      <c r="D2684" s="49">
        <v>45161.430555555555</v>
      </c>
      <c r="E2684" s="219">
        <v>45169</v>
      </c>
      <c r="F2684" s="273">
        <f t="shared" si="212"/>
        <v>0.71527777777737356</v>
      </c>
      <c r="G2684" s="273">
        <f t="shared" si="213"/>
        <v>7.5694444444452529</v>
      </c>
      <c r="H2684" s="273">
        <f t="shared" si="210"/>
        <v>8.2847222222226264</v>
      </c>
      <c r="I2684" s="77">
        <f t="shared" si="209"/>
        <v>1.4271956892167999E-7</v>
      </c>
      <c r="J2684" s="229">
        <f t="shared" si="211"/>
        <v>1.1823919841914761E-6</v>
      </c>
    </row>
    <row r="2685" spans="1:10">
      <c r="A2685" s="30" t="s">
        <v>264</v>
      </c>
      <c r="B2685" s="63">
        <v>25814.77</v>
      </c>
      <c r="C2685" s="219">
        <v>45168</v>
      </c>
      <c r="D2685" s="49">
        <v>45168.573611111111</v>
      </c>
      <c r="E2685" s="219">
        <v>45180</v>
      </c>
      <c r="F2685" s="273">
        <f t="shared" si="212"/>
        <v>0.78680555555547471</v>
      </c>
      <c r="G2685" s="273">
        <f t="shared" si="213"/>
        <v>11.426388888889051</v>
      </c>
      <c r="H2685" s="273">
        <f t="shared" si="210"/>
        <v>12.213194444444525</v>
      </c>
      <c r="I2685" s="77">
        <f t="shared" si="209"/>
        <v>2.4080214681126257E-3</v>
      </c>
      <c r="J2685" s="229">
        <f t="shared" si="211"/>
        <v>2.9409634416456269E-2</v>
      </c>
    </row>
    <row r="2686" spans="1:10">
      <c r="A2686" s="30" t="s">
        <v>264</v>
      </c>
      <c r="B2686" s="63">
        <v>28.97</v>
      </c>
      <c r="C2686" s="219">
        <v>45168</v>
      </c>
      <c r="D2686" s="49">
        <v>45168.573611111111</v>
      </c>
      <c r="E2686" s="219">
        <v>45180</v>
      </c>
      <c r="F2686" s="273">
        <f t="shared" si="212"/>
        <v>0.78680555555547471</v>
      </c>
      <c r="G2686" s="273">
        <f t="shared" si="213"/>
        <v>11.426388888889051</v>
      </c>
      <c r="H2686" s="273">
        <f t="shared" si="210"/>
        <v>12.213194444444525</v>
      </c>
      <c r="I2686" s="77">
        <f t="shared" si="209"/>
        <v>2.7023437331118101E-6</v>
      </c>
      <c r="J2686" s="229">
        <f t="shared" si="211"/>
        <v>3.3004249468220635E-5</v>
      </c>
    </row>
    <row r="2687" spans="1:10">
      <c r="A2687" s="30" t="s">
        <v>264</v>
      </c>
      <c r="B2687" s="63">
        <v>7.45</v>
      </c>
      <c r="C2687" s="219">
        <v>45189</v>
      </c>
      <c r="D2687" s="49">
        <v>45189.921527777777</v>
      </c>
      <c r="E2687" s="219">
        <v>45197</v>
      </c>
      <c r="F2687" s="273">
        <f t="shared" si="212"/>
        <v>0.96076388888832298</v>
      </c>
      <c r="G2687" s="273">
        <f t="shared" si="213"/>
        <v>7.078472222223354</v>
      </c>
      <c r="H2687" s="273">
        <f t="shared" si="210"/>
        <v>8.039236111111677</v>
      </c>
      <c r="I2687" s="77">
        <f t="shared" si="209"/>
        <v>6.9494169180818044E-7</v>
      </c>
      <c r="J2687" s="229">
        <f t="shared" si="211"/>
        <v>5.5868003439013664E-6</v>
      </c>
    </row>
    <row r="2688" spans="1:10">
      <c r="A2688" s="30" t="s">
        <v>264</v>
      </c>
      <c r="B2688" s="63">
        <v>450.54</v>
      </c>
      <c r="C2688" s="219">
        <v>45189</v>
      </c>
      <c r="D2688" s="49">
        <v>45189.921527777777</v>
      </c>
      <c r="E2688" s="219">
        <v>45197</v>
      </c>
      <c r="F2688" s="273">
        <f t="shared" si="212"/>
        <v>0.96076388888832298</v>
      </c>
      <c r="G2688" s="273">
        <f t="shared" si="213"/>
        <v>7.078472222223354</v>
      </c>
      <c r="H2688" s="273">
        <f t="shared" si="210"/>
        <v>8.039236111111677</v>
      </c>
      <c r="I2688" s="77">
        <f t="shared" si="209"/>
        <v>4.2026715413054712E-5</v>
      </c>
      <c r="J2688" s="229">
        <f t="shared" si="211"/>
        <v>3.3786268818004314E-4</v>
      </c>
    </row>
    <row r="2689" spans="1:10">
      <c r="A2689" s="30" t="s">
        <v>264</v>
      </c>
      <c r="B2689" s="63">
        <v>24147.06</v>
      </c>
      <c r="C2689" s="219">
        <v>45196</v>
      </c>
      <c r="D2689" s="49">
        <v>45196.637499999997</v>
      </c>
      <c r="E2689" s="219">
        <v>45204</v>
      </c>
      <c r="F2689" s="273">
        <f t="shared" si="212"/>
        <v>0.81874999999854481</v>
      </c>
      <c r="G2689" s="273">
        <f t="shared" si="213"/>
        <v>7.3625000000029104</v>
      </c>
      <c r="H2689" s="273">
        <f t="shared" si="210"/>
        <v>8.1812500000014552</v>
      </c>
      <c r="I2689" s="77">
        <f t="shared" si="209"/>
        <v>2.2524562051803548E-3</v>
      </c>
      <c r="J2689" s="229">
        <f t="shared" si="211"/>
        <v>1.8427907328635057E-2</v>
      </c>
    </row>
    <row r="2690" spans="1:10">
      <c r="A2690" s="30" t="s">
        <v>264</v>
      </c>
      <c r="B2690" s="63">
        <v>450.36</v>
      </c>
      <c r="C2690" s="219">
        <v>45196</v>
      </c>
      <c r="D2690" s="49">
        <v>45196.577777777777</v>
      </c>
      <c r="E2690" s="219">
        <v>45204</v>
      </c>
      <c r="F2690" s="273">
        <f t="shared" si="212"/>
        <v>0.78888888888832298</v>
      </c>
      <c r="G2690" s="273">
        <f t="shared" si="213"/>
        <v>7.422222222223354</v>
      </c>
      <c r="H2690" s="273">
        <f t="shared" si="210"/>
        <v>8.211111111111677</v>
      </c>
      <c r="I2690" s="77">
        <f t="shared" si="209"/>
        <v>4.2009924875534513E-5</v>
      </c>
      <c r="J2690" s="229">
        <f t="shared" si="211"/>
        <v>3.4494816092246825E-4</v>
      </c>
    </row>
    <row r="2691" spans="1:10">
      <c r="A2691" s="30" t="s">
        <v>264</v>
      </c>
      <c r="B2691" s="63">
        <v>23663.86</v>
      </c>
      <c r="C2691" s="219">
        <v>45231</v>
      </c>
      <c r="D2691" s="49">
        <v>45231.52847222222</v>
      </c>
      <c r="E2691" s="219">
        <v>45239</v>
      </c>
      <c r="F2691" s="273">
        <f t="shared" si="212"/>
        <v>0.76423611111022183</v>
      </c>
      <c r="G2691" s="273">
        <f t="shared" si="213"/>
        <v>7.4715277777795563</v>
      </c>
      <c r="H2691" s="273">
        <f t="shared" si="210"/>
        <v>8.2357638888897782</v>
      </c>
      <c r="I2691" s="77">
        <f t="shared" si="209"/>
        <v>2.2073829400150241E-3</v>
      </c>
      <c r="J2691" s="229">
        <f t="shared" si="211"/>
        <v>1.8179484706327086E-2</v>
      </c>
    </row>
    <row r="2692" spans="1:10">
      <c r="A2692" s="30" t="s">
        <v>264</v>
      </c>
      <c r="B2692" s="63">
        <v>454.17</v>
      </c>
      <c r="C2692" s="219">
        <v>45231</v>
      </c>
      <c r="D2692" s="49">
        <v>45231.647222222222</v>
      </c>
      <c r="E2692" s="219">
        <v>45239</v>
      </c>
      <c r="F2692" s="273">
        <f t="shared" si="212"/>
        <v>0.82361111111094942</v>
      </c>
      <c r="G2692" s="273">
        <f t="shared" si="213"/>
        <v>7.3527777777781012</v>
      </c>
      <c r="H2692" s="273">
        <f t="shared" si="210"/>
        <v>8.1763888888890506</v>
      </c>
      <c r="I2692" s="77">
        <f t="shared" si="209"/>
        <v>4.2365324586378702E-5</v>
      </c>
      <c r="J2692" s="229">
        <f t="shared" si="211"/>
        <v>3.4639536922224495E-4</v>
      </c>
    </row>
    <row r="2693" spans="1:10">
      <c r="A2693" s="30" t="s">
        <v>264</v>
      </c>
      <c r="B2693" s="63">
        <v>16.059999999999999</v>
      </c>
      <c r="C2693" s="219">
        <v>45231</v>
      </c>
      <c r="D2693" s="49">
        <v>45231.647222222222</v>
      </c>
      <c r="E2693" s="219">
        <v>45239</v>
      </c>
      <c r="F2693" s="273">
        <f t="shared" si="212"/>
        <v>0.82361111111094942</v>
      </c>
      <c r="G2693" s="273">
        <f t="shared" si="213"/>
        <v>7.3527777777781012</v>
      </c>
      <c r="H2693" s="273">
        <f t="shared" si="210"/>
        <v>8.1763888888890506</v>
      </c>
      <c r="I2693" s="77">
        <f t="shared" si="209"/>
        <v>1.4980890698576344E-6</v>
      </c>
      <c r="J2693" s="229">
        <f t="shared" si="211"/>
        <v>1.2248958825350094E-5</v>
      </c>
    </row>
    <row r="2694" spans="1:10">
      <c r="A2694" s="30" t="s">
        <v>264</v>
      </c>
      <c r="B2694" s="63">
        <v>7.5</v>
      </c>
      <c r="C2694" s="219">
        <v>45238</v>
      </c>
      <c r="D2694" s="49">
        <v>45238.618055555555</v>
      </c>
      <c r="E2694" s="219">
        <v>45247</v>
      </c>
      <c r="F2694" s="273">
        <f t="shared" si="212"/>
        <v>0.80902777777737356</v>
      </c>
      <c r="G2694" s="273">
        <f t="shared" si="213"/>
        <v>8.3819444444452529</v>
      </c>
      <c r="H2694" s="273">
        <f t="shared" si="210"/>
        <v>9.1909722222226264</v>
      </c>
      <c r="I2694" s="77">
        <f t="shared" si="209"/>
        <v>6.9960573000823536E-7</v>
      </c>
      <c r="J2694" s="229">
        <f t="shared" si="211"/>
        <v>6.430056831013474E-6</v>
      </c>
    </row>
    <row r="2695" spans="1:10">
      <c r="A2695" s="30" t="s">
        <v>264</v>
      </c>
      <c r="B2695" s="63">
        <v>453.75</v>
      </c>
      <c r="C2695" s="219">
        <v>45238</v>
      </c>
      <c r="D2695" s="49">
        <v>45238.618055555555</v>
      </c>
      <c r="E2695" s="219">
        <v>45247</v>
      </c>
      <c r="F2695" s="273">
        <f t="shared" si="212"/>
        <v>0.80902777777737356</v>
      </c>
      <c r="G2695" s="273">
        <f t="shared" si="213"/>
        <v>8.3819444444452529</v>
      </c>
      <c r="H2695" s="273">
        <f t="shared" si="210"/>
        <v>9.1909722222226264</v>
      </c>
      <c r="I2695" s="77">
        <f t="shared" si="209"/>
        <v>4.2326146665498235E-5</v>
      </c>
      <c r="J2695" s="229">
        <f t="shared" si="211"/>
        <v>3.8901843827631512E-4</v>
      </c>
    </row>
    <row r="2696" spans="1:10">
      <c r="A2696" s="30" t="s">
        <v>264</v>
      </c>
      <c r="B2696" s="63">
        <v>16.05</v>
      </c>
      <c r="C2696" s="219">
        <v>45238</v>
      </c>
      <c r="D2696" s="49">
        <v>45238.618055555555</v>
      </c>
      <c r="E2696" s="219">
        <v>45247</v>
      </c>
      <c r="F2696" s="273">
        <f t="shared" si="212"/>
        <v>0.80902777777737356</v>
      </c>
      <c r="G2696" s="273">
        <f t="shared" si="213"/>
        <v>8.3819444444452529</v>
      </c>
      <c r="H2696" s="273">
        <f t="shared" si="210"/>
        <v>9.1909722222226264</v>
      </c>
      <c r="I2696" s="77">
        <f t="shared" si="209"/>
        <v>1.4971562622176237E-6</v>
      </c>
      <c r="J2696" s="229">
        <f t="shared" si="211"/>
        <v>1.3760321618368834E-5</v>
      </c>
    </row>
    <row r="2697" spans="1:10">
      <c r="A2697" s="30" t="s">
        <v>264</v>
      </c>
      <c r="B2697" s="63">
        <v>453.39</v>
      </c>
      <c r="C2697" s="219">
        <v>45261</v>
      </c>
      <c r="D2697" s="49">
        <v>45261.419444444444</v>
      </c>
      <c r="E2697" s="219">
        <v>45267</v>
      </c>
      <c r="F2697" s="273">
        <f t="shared" si="212"/>
        <v>0.70972222222189885</v>
      </c>
      <c r="G2697" s="273">
        <f t="shared" si="213"/>
        <v>5.5805555555562023</v>
      </c>
      <c r="H2697" s="273">
        <f t="shared" si="210"/>
        <v>6.2902777777781012</v>
      </c>
      <c r="I2697" s="77">
        <f t="shared" si="209"/>
        <v>4.2292565590457838E-5</v>
      </c>
      <c r="J2697" s="229">
        <f t="shared" si="211"/>
        <v>2.6603198549887973E-4</v>
      </c>
    </row>
    <row r="2698" spans="1:10">
      <c r="A2698" s="30" t="s">
        <v>264</v>
      </c>
      <c r="B2698" s="63">
        <v>187.35</v>
      </c>
      <c r="C2698" s="219">
        <v>45261</v>
      </c>
      <c r="D2698" s="49">
        <v>45261.419444444444</v>
      </c>
      <c r="E2698" s="219">
        <v>45267</v>
      </c>
      <c r="F2698" s="273">
        <f t="shared" si="212"/>
        <v>0.70972222222189885</v>
      </c>
      <c r="G2698" s="273">
        <f t="shared" si="213"/>
        <v>5.5805555555562023</v>
      </c>
      <c r="H2698" s="273">
        <f t="shared" si="210"/>
        <v>6.2902777777781012</v>
      </c>
      <c r="I2698" s="77">
        <f t="shared" ref="I2698:I2761" si="214">+B2698/B$3693</f>
        <v>1.7476151135605719E-5</v>
      </c>
      <c r="J2698" s="229">
        <f t="shared" si="211"/>
        <v>1.0992984512939218E-4</v>
      </c>
    </row>
    <row r="2699" spans="1:10">
      <c r="A2699" s="30" t="s">
        <v>264</v>
      </c>
      <c r="B2699" s="63">
        <v>116.17</v>
      </c>
      <c r="C2699" s="219">
        <v>45261</v>
      </c>
      <c r="D2699" s="49">
        <v>45261.444444444445</v>
      </c>
      <c r="E2699" s="219">
        <v>45267</v>
      </c>
      <c r="F2699" s="273">
        <f t="shared" si="212"/>
        <v>0.72222222222262644</v>
      </c>
      <c r="G2699" s="273">
        <f t="shared" si="213"/>
        <v>5.5555555555547471</v>
      </c>
      <c r="H2699" s="273">
        <f t="shared" si="210"/>
        <v>6.2777777777773736</v>
      </c>
      <c r="I2699" s="77">
        <f t="shared" si="214"/>
        <v>1.083642635400756E-5</v>
      </c>
      <c r="J2699" s="229">
        <f t="shared" si="211"/>
        <v>6.802867655570975E-5</v>
      </c>
    </row>
    <row r="2700" spans="1:10">
      <c r="A2700" s="30" t="s">
        <v>264</v>
      </c>
      <c r="B2700" s="63">
        <v>454.96</v>
      </c>
      <c r="C2700" s="219">
        <v>45264</v>
      </c>
      <c r="D2700" s="49">
        <v>45264.336111111108</v>
      </c>
      <c r="E2700" s="219">
        <v>45274</v>
      </c>
      <c r="F2700" s="273">
        <f t="shared" si="212"/>
        <v>0.66805555555401952</v>
      </c>
      <c r="G2700" s="273">
        <f t="shared" si="213"/>
        <v>9.663888888891961</v>
      </c>
      <c r="H2700" s="273">
        <f t="shared" si="210"/>
        <v>10.33194444444598</v>
      </c>
      <c r="I2700" s="77">
        <f t="shared" si="214"/>
        <v>4.2439016389939561E-5</v>
      </c>
      <c r="J2700" s="229">
        <f t="shared" si="211"/>
        <v>4.3847755961778798E-4</v>
      </c>
    </row>
    <row r="2701" spans="1:10">
      <c r="A2701" s="30" t="s">
        <v>264</v>
      </c>
      <c r="B2701" s="63">
        <v>19696.86</v>
      </c>
      <c r="C2701" s="219">
        <v>45264</v>
      </c>
      <c r="D2701" s="49">
        <v>45264.089583333334</v>
      </c>
      <c r="E2701" s="219">
        <v>45274</v>
      </c>
      <c r="F2701" s="273">
        <f t="shared" si="212"/>
        <v>0.54479166666715173</v>
      </c>
      <c r="G2701" s="273">
        <f t="shared" si="213"/>
        <v>9.9104166666656965</v>
      </c>
      <c r="H2701" s="273">
        <f t="shared" si="210"/>
        <v>10.455208333332848</v>
      </c>
      <c r="I2701" s="77">
        <f t="shared" si="214"/>
        <v>1.8373381492226681E-3</v>
      </c>
      <c r="J2701" s="229">
        <f t="shared" si="211"/>
        <v>1.920975312890319E-2</v>
      </c>
    </row>
    <row r="2702" spans="1:10">
      <c r="A2702" s="30" t="s">
        <v>264</v>
      </c>
      <c r="B2702" s="63">
        <v>455.99</v>
      </c>
      <c r="C2702" s="219">
        <v>45264</v>
      </c>
      <c r="D2702" s="49">
        <v>45264.055555555555</v>
      </c>
      <c r="E2702" s="219">
        <v>45274</v>
      </c>
      <c r="F2702" s="273">
        <f t="shared" si="212"/>
        <v>0.52777777777737356</v>
      </c>
      <c r="G2702" s="273">
        <f t="shared" si="213"/>
        <v>9.9444444444452529</v>
      </c>
      <c r="H2702" s="273">
        <f t="shared" si="210"/>
        <v>10.472222222222626</v>
      </c>
      <c r="I2702" s="77">
        <f t="shared" si="214"/>
        <v>4.2535095576860694E-5</v>
      </c>
      <c r="J2702" s="229">
        <f t="shared" si="211"/>
        <v>4.4543697312436392E-4</v>
      </c>
    </row>
    <row r="2703" spans="1:10">
      <c r="A2703" s="30" t="s">
        <v>264</v>
      </c>
      <c r="B2703" s="63">
        <v>116.82</v>
      </c>
      <c r="C2703" s="219">
        <v>45264</v>
      </c>
      <c r="D2703" s="49">
        <v>45264.055555555555</v>
      </c>
      <c r="E2703" s="219">
        <v>45274</v>
      </c>
      <c r="F2703" s="273">
        <f t="shared" si="212"/>
        <v>0.52777777777737356</v>
      </c>
      <c r="G2703" s="273">
        <f t="shared" si="213"/>
        <v>9.9444444444452529</v>
      </c>
      <c r="H2703" s="273">
        <f t="shared" si="210"/>
        <v>10.472222222222626</v>
      </c>
      <c r="I2703" s="77">
        <f t="shared" si="214"/>
        <v>1.0897058850608273E-5</v>
      </c>
      <c r="J2703" s="229">
        <f t="shared" si="211"/>
        <v>1.1411642185220771E-4</v>
      </c>
    </row>
    <row r="2704" spans="1:10">
      <c r="A2704" s="30" t="s">
        <v>264</v>
      </c>
      <c r="B2704" s="63">
        <v>19289.03</v>
      </c>
      <c r="C2704" s="219">
        <v>45265</v>
      </c>
      <c r="D2704" s="49">
        <v>45265.329861111109</v>
      </c>
      <c r="E2704" s="219">
        <v>45274</v>
      </c>
      <c r="F2704" s="273">
        <f t="shared" si="212"/>
        <v>0.66493055555474712</v>
      </c>
      <c r="G2704" s="273">
        <f t="shared" si="213"/>
        <v>8.6701388888905058</v>
      </c>
      <c r="H2704" s="273">
        <f t="shared" si="210"/>
        <v>9.3350694444452529</v>
      </c>
      <c r="I2704" s="77">
        <f t="shared" si="214"/>
        <v>1.7992954552401E-3</v>
      </c>
      <c r="J2704" s="229">
        <f t="shared" si="211"/>
        <v>1.6796548025741067E-2</v>
      </c>
    </row>
    <row r="2705" spans="1:10">
      <c r="A2705" s="30" t="s">
        <v>264</v>
      </c>
      <c r="B2705" s="63">
        <v>453.69</v>
      </c>
      <c r="C2705" s="219">
        <v>45265</v>
      </c>
      <c r="D2705" s="49">
        <v>45265.48541666667</v>
      </c>
      <c r="E2705" s="219">
        <v>45274</v>
      </c>
      <c r="F2705" s="273">
        <f t="shared" si="212"/>
        <v>0.74270833333503106</v>
      </c>
      <c r="G2705" s="273">
        <f t="shared" si="213"/>
        <v>8.5145833333299379</v>
      </c>
      <c r="H2705" s="273">
        <f t="shared" si="210"/>
        <v>9.2572916666649689</v>
      </c>
      <c r="I2705" s="77">
        <f t="shared" si="214"/>
        <v>4.2320549819658167E-5</v>
      </c>
      <c r="J2705" s="229">
        <f t="shared" si="211"/>
        <v>3.9177367317420121E-4</v>
      </c>
    </row>
    <row r="2706" spans="1:10">
      <c r="A2706" s="30" t="s">
        <v>264</v>
      </c>
      <c r="B2706" s="63">
        <v>16.05</v>
      </c>
      <c r="C2706" s="219">
        <v>45265</v>
      </c>
      <c r="D2706" s="49">
        <v>45265.48541666667</v>
      </c>
      <c r="E2706" s="219">
        <v>45274</v>
      </c>
      <c r="F2706" s="273">
        <f t="shared" si="212"/>
        <v>0.74270833333503106</v>
      </c>
      <c r="G2706" s="273">
        <f t="shared" si="213"/>
        <v>8.5145833333299379</v>
      </c>
      <c r="H2706" s="273">
        <f t="shared" si="210"/>
        <v>9.2572916666649689</v>
      </c>
      <c r="I2706" s="77">
        <f t="shared" si="214"/>
        <v>1.4971562622176237E-6</v>
      </c>
      <c r="J2706" s="229">
        <f t="shared" si="211"/>
        <v>1.3859612189922481E-5</v>
      </c>
    </row>
    <row r="2707" spans="1:10">
      <c r="A2707" s="30" t="s">
        <v>264</v>
      </c>
      <c r="B2707" s="63">
        <v>187.63</v>
      </c>
      <c r="C2707" s="219">
        <v>45267</v>
      </c>
      <c r="D2707" s="49">
        <v>45267.609027777777</v>
      </c>
      <c r="E2707" s="219">
        <v>45274</v>
      </c>
      <c r="F2707" s="273">
        <f t="shared" si="212"/>
        <v>0.80451388888832298</v>
      </c>
      <c r="G2707" s="273">
        <f t="shared" si="213"/>
        <v>6.390972222223354</v>
      </c>
      <c r="H2707" s="273">
        <f t="shared" si="210"/>
        <v>7.195486111111677</v>
      </c>
      <c r="I2707" s="77">
        <f t="shared" si="214"/>
        <v>1.7502269749526026E-5</v>
      </c>
      <c r="J2707" s="229">
        <f t="shared" si="211"/>
        <v>1.2593733889564458E-4</v>
      </c>
    </row>
    <row r="2708" spans="1:10">
      <c r="A2708" s="30" t="s">
        <v>264</v>
      </c>
      <c r="B2708" s="63">
        <v>16.02</v>
      </c>
      <c r="C2708" s="219">
        <v>45268</v>
      </c>
      <c r="D2708" s="49">
        <v>45268.542361111111</v>
      </c>
      <c r="E2708" s="219">
        <v>45274</v>
      </c>
      <c r="F2708" s="273">
        <f t="shared" si="212"/>
        <v>0.77118055555547471</v>
      </c>
      <c r="G2708" s="273">
        <f t="shared" si="213"/>
        <v>5.4576388888890506</v>
      </c>
      <c r="H2708" s="273">
        <f t="shared" si="210"/>
        <v>6.2288194444445253</v>
      </c>
      <c r="I2708" s="77">
        <f t="shared" si="214"/>
        <v>1.4943578392975905E-6</v>
      </c>
      <c r="J2708" s="229">
        <f t="shared" si="211"/>
        <v>9.3080851663749388E-6</v>
      </c>
    </row>
    <row r="2709" spans="1:10">
      <c r="A2709" s="30" t="s">
        <v>264</v>
      </c>
      <c r="B2709" s="63">
        <v>187.18</v>
      </c>
      <c r="C2709" s="219">
        <v>45268</v>
      </c>
      <c r="D2709" s="49">
        <v>45268.542361111111</v>
      </c>
      <c r="E2709" s="219">
        <v>45274</v>
      </c>
      <c r="F2709" s="273">
        <f t="shared" si="212"/>
        <v>0.77118055555547471</v>
      </c>
      <c r="G2709" s="273">
        <f t="shared" si="213"/>
        <v>5.4576388888890506</v>
      </c>
      <c r="H2709" s="273">
        <f t="shared" si="210"/>
        <v>6.2288194444445253</v>
      </c>
      <c r="I2709" s="77">
        <f t="shared" si="214"/>
        <v>1.7460293405725533E-5</v>
      </c>
      <c r="J2709" s="229">
        <f t="shared" si="211"/>
        <v>1.0875701507128972E-4</v>
      </c>
    </row>
    <row r="2710" spans="1:10">
      <c r="A2710" s="30" t="s">
        <v>264</v>
      </c>
      <c r="B2710" s="63">
        <v>116.11</v>
      </c>
      <c r="C2710" s="219">
        <v>45268</v>
      </c>
      <c r="D2710" s="49">
        <v>45268.849305555559</v>
      </c>
      <c r="E2710" s="219">
        <v>45274</v>
      </c>
      <c r="F2710" s="273">
        <f t="shared" si="212"/>
        <v>0.92465277777955635</v>
      </c>
      <c r="G2710" s="273">
        <f t="shared" si="213"/>
        <v>5.1506944444408873</v>
      </c>
      <c r="H2710" s="273">
        <f t="shared" si="210"/>
        <v>6.0753472222204437</v>
      </c>
      <c r="I2710" s="77">
        <f t="shared" si="214"/>
        <v>1.0830829508167494E-5</v>
      </c>
      <c r="J2710" s="229">
        <f t="shared" si="211"/>
        <v>6.5801049966788589E-5</v>
      </c>
    </row>
    <row r="2711" spans="1:10">
      <c r="A2711" s="30" t="s">
        <v>264</v>
      </c>
      <c r="B2711" s="63">
        <v>16.04</v>
      </c>
      <c r="C2711" s="219">
        <v>45240</v>
      </c>
      <c r="D2711" s="49">
        <v>45240.618055555555</v>
      </c>
      <c r="E2711" s="219">
        <v>45250</v>
      </c>
      <c r="F2711" s="273">
        <f t="shared" si="212"/>
        <v>0.80902777777737356</v>
      </c>
      <c r="G2711" s="273">
        <f t="shared" si="213"/>
        <v>9.3819444444452529</v>
      </c>
      <c r="H2711" s="273">
        <f t="shared" si="210"/>
        <v>10.190972222222626</v>
      </c>
      <c r="I2711" s="77">
        <f t="shared" si="214"/>
        <v>1.4962234545776124E-6</v>
      </c>
      <c r="J2711" s="229">
        <f t="shared" si="211"/>
        <v>1.5247971663838426E-5</v>
      </c>
    </row>
    <row r="2712" spans="1:10">
      <c r="A2712" s="30" t="s">
        <v>264</v>
      </c>
      <c r="B2712" s="63">
        <v>7.51</v>
      </c>
      <c r="C2712" s="219">
        <v>45245</v>
      </c>
      <c r="D2712" s="49">
        <v>45245.905555555553</v>
      </c>
      <c r="E2712" s="219">
        <v>45252</v>
      </c>
      <c r="F2712" s="273">
        <f t="shared" si="212"/>
        <v>0.95277777777664596</v>
      </c>
      <c r="G2712" s="273">
        <f t="shared" si="213"/>
        <v>6.0944444444467081</v>
      </c>
      <c r="H2712" s="273">
        <f t="shared" si="210"/>
        <v>7.047222222223354</v>
      </c>
      <c r="I2712" s="77">
        <f t="shared" si="214"/>
        <v>7.0053853764824632E-7</v>
      </c>
      <c r="J2712" s="229">
        <f t="shared" si="211"/>
        <v>4.9368507500385734E-6</v>
      </c>
    </row>
    <row r="2713" spans="1:10">
      <c r="A2713" s="30" t="s">
        <v>264</v>
      </c>
      <c r="B2713" s="63">
        <v>454.29</v>
      </c>
      <c r="C2713" s="219">
        <v>45245</v>
      </c>
      <c r="D2713" s="49">
        <v>45245.905555555553</v>
      </c>
      <c r="E2713" s="219">
        <v>45252</v>
      </c>
      <c r="F2713" s="273">
        <f t="shared" si="212"/>
        <v>0.95277777777664596</v>
      </c>
      <c r="G2713" s="273">
        <f t="shared" si="213"/>
        <v>6.0944444444467081</v>
      </c>
      <c r="H2713" s="273">
        <f t="shared" si="210"/>
        <v>7.047222222223354</v>
      </c>
      <c r="I2713" s="77">
        <f t="shared" si="214"/>
        <v>4.2376518278058832E-5</v>
      </c>
      <c r="J2713" s="229">
        <f t="shared" si="211"/>
        <v>2.9863674130959034E-4</v>
      </c>
    </row>
    <row r="2714" spans="1:10">
      <c r="A2714" s="30" t="s">
        <v>264</v>
      </c>
      <c r="B2714" s="63">
        <v>16.07</v>
      </c>
      <c r="C2714" s="219">
        <v>45245</v>
      </c>
      <c r="D2714" s="49">
        <v>45245.905555555553</v>
      </c>
      <c r="E2714" s="219">
        <v>45252</v>
      </c>
      <c r="F2714" s="273">
        <f t="shared" si="212"/>
        <v>0.95277777777664596</v>
      </c>
      <c r="G2714" s="273">
        <f t="shared" si="213"/>
        <v>6.0944444444467081</v>
      </c>
      <c r="H2714" s="273">
        <f t="shared" si="210"/>
        <v>7.047222222223354</v>
      </c>
      <c r="I2714" s="77">
        <f t="shared" si="214"/>
        <v>1.4990218774976456E-6</v>
      </c>
      <c r="J2714" s="229">
        <f t="shared" si="211"/>
        <v>1.0563940286700383E-5</v>
      </c>
    </row>
    <row r="2715" spans="1:10">
      <c r="A2715" s="30" t="s">
        <v>264</v>
      </c>
      <c r="B2715" s="63">
        <v>116.39</v>
      </c>
      <c r="C2715" s="219">
        <v>45245</v>
      </c>
      <c r="D2715" s="49">
        <v>45245.905555555553</v>
      </c>
      <c r="E2715" s="219">
        <v>45252</v>
      </c>
      <c r="F2715" s="273">
        <f t="shared" si="212"/>
        <v>0.95277777777664596</v>
      </c>
      <c r="G2715" s="273">
        <f t="shared" si="213"/>
        <v>6.0944444444467081</v>
      </c>
      <c r="H2715" s="273">
        <f t="shared" si="210"/>
        <v>7.047222222223354</v>
      </c>
      <c r="I2715" s="77">
        <f t="shared" si="214"/>
        <v>1.0856948122087801E-5</v>
      </c>
      <c r="J2715" s="229">
        <f t="shared" si="211"/>
        <v>7.6511326071503267E-5</v>
      </c>
    </row>
    <row r="2716" spans="1:10">
      <c r="A2716" s="30" t="s">
        <v>264</v>
      </c>
      <c r="B2716" s="63">
        <v>7.52</v>
      </c>
      <c r="C2716" s="219">
        <v>45244</v>
      </c>
      <c r="D2716" s="49">
        <v>45244.29583333333</v>
      </c>
      <c r="E2716" s="219">
        <v>45252</v>
      </c>
      <c r="F2716" s="273">
        <f t="shared" si="212"/>
        <v>0.64791666666496894</v>
      </c>
      <c r="G2716" s="273">
        <f t="shared" si="213"/>
        <v>7.7041666666700621</v>
      </c>
      <c r="H2716" s="273">
        <f t="shared" si="210"/>
        <v>8.3520833333350311</v>
      </c>
      <c r="I2716" s="77">
        <f t="shared" si="214"/>
        <v>7.0147134528825728E-7</v>
      </c>
      <c r="J2716" s="229">
        <f t="shared" si="211"/>
        <v>5.8587471317941564E-6</v>
      </c>
    </row>
    <row r="2717" spans="1:10">
      <c r="A2717" s="30" t="s">
        <v>264</v>
      </c>
      <c r="B2717" s="63">
        <v>187.9</v>
      </c>
      <c r="C2717" s="219">
        <v>45244</v>
      </c>
      <c r="D2717" s="49">
        <v>45244.29583333333</v>
      </c>
      <c r="E2717" s="219">
        <v>45252</v>
      </c>
      <c r="F2717" s="273">
        <f t="shared" si="212"/>
        <v>0.64791666666496894</v>
      </c>
      <c r="G2717" s="273">
        <f t="shared" si="213"/>
        <v>7.7041666666700621</v>
      </c>
      <c r="H2717" s="273">
        <f t="shared" si="210"/>
        <v>8.3520833333350311</v>
      </c>
      <c r="I2717" s="77">
        <f t="shared" si="214"/>
        <v>1.7527455555806321E-5</v>
      </c>
      <c r="J2717" s="229">
        <f t="shared" si="211"/>
        <v>1.4639076942342047E-4</v>
      </c>
    </row>
    <row r="2718" spans="1:10">
      <c r="A2718" s="30" t="s">
        <v>264</v>
      </c>
      <c r="B2718" s="63">
        <v>29.27</v>
      </c>
      <c r="C2718" s="219">
        <v>45246</v>
      </c>
      <c r="D2718" s="49">
        <v>45246.499305555553</v>
      </c>
      <c r="E2718" s="219">
        <v>45252</v>
      </c>
      <c r="F2718" s="273">
        <f t="shared" si="212"/>
        <v>0.74965277777664596</v>
      </c>
      <c r="G2718" s="273">
        <f t="shared" si="213"/>
        <v>5.5006944444467081</v>
      </c>
      <c r="H2718" s="273">
        <f t="shared" si="210"/>
        <v>6.250347222223354</v>
      </c>
      <c r="I2718" s="77">
        <f t="shared" si="214"/>
        <v>2.7303279623121396E-6</v>
      </c>
      <c r="J2718" s="229">
        <f t="shared" si="211"/>
        <v>1.7065497794996433E-5</v>
      </c>
    </row>
    <row r="2719" spans="1:10">
      <c r="A2719" s="30" t="s">
        <v>264</v>
      </c>
      <c r="B2719" s="63">
        <v>187.68</v>
      </c>
      <c r="C2719" s="219">
        <v>45246</v>
      </c>
      <c r="D2719" s="49">
        <v>45246.481944444444</v>
      </c>
      <c r="E2719" s="219">
        <v>45252</v>
      </c>
      <c r="F2719" s="273">
        <f t="shared" si="212"/>
        <v>0.74097222222189885</v>
      </c>
      <c r="G2719" s="273">
        <f t="shared" si="213"/>
        <v>5.5180555555562023</v>
      </c>
      <c r="H2719" s="273">
        <f t="shared" si="210"/>
        <v>6.2590277777781012</v>
      </c>
      <c r="I2719" s="77">
        <f t="shared" si="214"/>
        <v>1.7506933787726082E-5</v>
      </c>
      <c r="J2719" s="229">
        <f t="shared" si="211"/>
        <v>1.0957638488109953E-4</v>
      </c>
    </row>
    <row r="2720" spans="1:10">
      <c r="A2720" s="30" t="s">
        <v>264</v>
      </c>
      <c r="B2720" s="63">
        <v>116.36</v>
      </c>
      <c r="C2720" s="219">
        <v>45246</v>
      </c>
      <c r="D2720" s="49">
        <v>45246.481944444444</v>
      </c>
      <c r="E2720" s="219">
        <v>45252</v>
      </c>
      <c r="F2720" s="273">
        <f t="shared" si="212"/>
        <v>0.74097222222189885</v>
      </c>
      <c r="G2720" s="273">
        <f t="shared" si="213"/>
        <v>5.5180555555562023</v>
      </c>
      <c r="H2720" s="273">
        <f t="shared" si="210"/>
        <v>6.2590277777781012</v>
      </c>
      <c r="I2720" s="77">
        <f t="shared" si="214"/>
        <v>1.0854149699167768E-5</v>
      </c>
      <c r="J2720" s="229">
        <f t="shared" si="211"/>
        <v>6.7936424471252887E-5</v>
      </c>
    </row>
    <row r="2721" spans="1:10">
      <c r="A2721" s="30" t="s">
        <v>264</v>
      </c>
      <c r="B2721" s="63">
        <v>187.63</v>
      </c>
      <c r="C2721" s="219">
        <v>45247</v>
      </c>
      <c r="D2721" s="49">
        <v>45247.606944444444</v>
      </c>
      <c r="E2721" s="219">
        <v>45252</v>
      </c>
      <c r="F2721" s="273">
        <f t="shared" si="212"/>
        <v>0.80347222222189885</v>
      </c>
      <c r="G2721" s="273">
        <f t="shared" si="213"/>
        <v>4.3930555555562023</v>
      </c>
      <c r="H2721" s="273">
        <f t="shared" si="210"/>
        <v>5.1965277777781012</v>
      </c>
      <c r="I2721" s="77">
        <f t="shared" si="214"/>
        <v>1.7502269749526026E-5</v>
      </c>
      <c r="J2721" s="229">
        <f t="shared" si="211"/>
        <v>9.095103092757737E-5</v>
      </c>
    </row>
    <row r="2722" spans="1:10">
      <c r="A2722" s="30" t="s">
        <v>264</v>
      </c>
      <c r="B2722" s="63">
        <v>29.27</v>
      </c>
      <c r="C2722" s="219">
        <v>45247</v>
      </c>
      <c r="D2722" s="49">
        <v>45247.606944444444</v>
      </c>
      <c r="E2722" s="219">
        <v>45252</v>
      </c>
      <c r="F2722" s="273">
        <f t="shared" si="212"/>
        <v>0.80347222222189885</v>
      </c>
      <c r="G2722" s="273">
        <f t="shared" si="213"/>
        <v>4.3930555555562023</v>
      </c>
      <c r="H2722" s="273">
        <f t="shared" si="210"/>
        <v>5.1965277777781012</v>
      </c>
      <c r="I2722" s="77">
        <f t="shared" si="214"/>
        <v>2.7303279623121396E-6</v>
      </c>
      <c r="J2722" s="229">
        <f t="shared" si="211"/>
        <v>1.4188225098599313E-5</v>
      </c>
    </row>
    <row r="2723" spans="1:10">
      <c r="A2723" s="30" t="s">
        <v>264</v>
      </c>
      <c r="B2723" s="63">
        <v>451.69</v>
      </c>
      <c r="C2723" s="219">
        <v>45251</v>
      </c>
      <c r="D2723" s="49">
        <v>45251.607638888891</v>
      </c>
      <c r="E2723" s="219">
        <v>45260</v>
      </c>
      <c r="F2723" s="273">
        <f t="shared" si="212"/>
        <v>0.80381944444525288</v>
      </c>
      <c r="G2723" s="273">
        <f t="shared" si="213"/>
        <v>8.3923611111094942</v>
      </c>
      <c r="H2723" s="273">
        <f t="shared" si="210"/>
        <v>9.1961805555547471</v>
      </c>
      <c r="I2723" s="77">
        <f t="shared" si="214"/>
        <v>4.2133988291655975E-5</v>
      </c>
      <c r="J2723" s="229">
        <f t="shared" si="211"/>
        <v>3.8747176385569806E-4</v>
      </c>
    </row>
    <row r="2724" spans="1:10">
      <c r="A2724" s="30" t="s">
        <v>264</v>
      </c>
      <c r="B2724" s="63">
        <v>451.87</v>
      </c>
      <c r="C2724" s="219">
        <v>45251</v>
      </c>
      <c r="D2724" s="49">
        <v>45251.706250000003</v>
      </c>
      <c r="E2724" s="219">
        <v>45260</v>
      </c>
      <c r="F2724" s="273">
        <f t="shared" si="212"/>
        <v>0.85312500000145519</v>
      </c>
      <c r="G2724" s="273">
        <f t="shared" si="213"/>
        <v>8.2937499999970896</v>
      </c>
      <c r="H2724" s="273">
        <f t="shared" si="210"/>
        <v>9.1468749999985448</v>
      </c>
      <c r="I2724" s="77">
        <f t="shared" si="214"/>
        <v>4.2150778829176174E-5</v>
      </c>
      <c r="J2724" s="229">
        <f t="shared" si="211"/>
        <v>3.8554790510305948E-4</v>
      </c>
    </row>
    <row r="2725" spans="1:10">
      <c r="A2725" s="30" t="s">
        <v>264</v>
      </c>
      <c r="B2725" s="63">
        <v>15.98</v>
      </c>
      <c r="C2725" s="219">
        <v>45251</v>
      </c>
      <c r="D2725" s="49">
        <v>45251.706250000003</v>
      </c>
      <c r="E2725" s="219">
        <v>45260</v>
      </c>
      <c r="F2725" s="273">
        <f t="shared" si="212"/>
        <v>0.85312500000145519</v>
      </c>
      <c r="G2725" s="273">
        <f t="shared" si="213"/>
        <v>8.2937499999970896</v>
      </c>
      <c r="H2725" s="273">
        <f t="shared" si="210"/>
        <v>9.1468749999985448</v>
      </c>
      <c r="I2725" s="77">
        <f t="shared" si="214"/>
        <v>1.4906266087375467E-6</v>
      </c>
      <c r="J2725" s="229">
        <f t="shared" si="211"/>
        <v>1.3634575261794079E-5</v>
      </c>
    </row>
    <row r="2726" spans="1:10">
      <c r="A2726" s="30" t="s">
        <v>264</v>
      </c>
      <c r="B2726" s="63">
        <v>29.13</v>
      </c>
      <c r="C2726" s="219">
        <v>45251</v>
      </c>
      <c r="D2726" s="49">
        <v>45251.706250000003</v>
      </c>
      <c r="E2726" s="219">
        <v>45260</v>
      </c>
      <c r="F2726" s="273">
        <f t="shared" si="212"/>
        <v>0.85312500000145519</v>
      </c>
      <c r="G2726" s="273">
        <f t="shared" si="213"/>
        <v>8.2937499999970896</v>
      </c>
      <c r="H2726" s="273">
        <f t="shared" si="210"/>
        <v>9.1468749999985448</v>
      </c>
      <c r="I2726" s="77">
        <f t="shared" si="214"/>
        <v>2.7172686553519859E-6</v>
      </c>
      <c r="J2726" s="229">
        <f t="shared" si="211"/>
        <v>2.4854516731918742E-5</v>
      </c>
    </row>
    <row r="2727" spans="1:10">
      <c r="A2727" s="30" t="s">
        <v>264</v>
      </c>
      <c r="B2727" s="63">
        <v>29.16</v>
      </c>
      <c r="C2727" s="219">
        <v>45252</v>
      </c>
      <c r="D2727" s="49">
        <v>45252.620138888888</v>
      </c>
      <c r="E2727" s="219">
        <v>45260</v>
      </c>
      <c r="F2727" s="273">
        <f t="shared" si="212"/>
        <v>0.81006944444379769</v>
      </c>
      <c r="G2727" s="273">
        <f t="shared" si="213"/>
        <v>7.3798611111124046</v>
      </c>
      <c r="H2727" s="273">
        <f t="shared" si="210"/>
        <v>8.1899305555562023</v>
      </c>
      <c r="I2727" s="77">
        <f t="shared" si="214"/>
        <v>2.7200670782720189E-6</v>
      </c>
      <c r="J2727" s="229">
        <f t="shared" si="211"/>
        <v>2.2277160477502493E-5</v>
      </c>
    </row>
    <row r="2728" spans="1:10">
      <c r="A2728" s="30" t="s">
        <v>264</v>
      </c>
      <c r="B2728" s="63">
        <v>16.010000000000002</v>
      </c>
      <c r="C2728" s="219">
        <v>45254</v>
      </c>
      <c r="D2728" s="49">
        <v>45254.354166666664</v>
      </c>
      <c r="E2728" s="219">
        <v>45260</v>
      </c>
      <c r="F2728" s="273">
        <f t="shared" si="212"/>
        <v>0.67708333333212067</v>
      </c>
      <c r="G2728" s="273">
        <f t="shared" si="213"/>
        <v>5.6458333333357587</v>
      </c>
      <c r="H2728" s="273">
        <f t="shared" ref="H2728:H2790" si="215">SUM(F2728:G2728)</f>
        <v>6.3229166666678793</v>
      </c>
      <c r="I2728" s="77">
        <f t="shared" si="214"/>
        <v>1.4934250316575799E-6</v>
      </c>
      <c r="J2728" s="229">
        <f t="shared" ref="J2728:J2790" si="216">+H2728*I2728</f>
        <v>9.4428020230867174E-6</v>
      </c>
    </row>
    <row r="2729" spans="1:10">
      <c r="A2729" s="30" t="s">
        <v>264</v>
      </c>
      <c r="B2729" s="63">
        <v>29.18</v>
      </c>
      <c r="C2729" s="219">
        <v>45254</v>
      </c>
      <c r="D2729" s="49">
        <v>45254.354166666664</v>
      </c>
      <c r="E2729" s="219">
        <v>45260</v>
      </c>
      <c r="F2729" s="273">
        <f t="shared" ref="F2729:F2791" si="217">(D2729-C2729+1)/2</f>
        <v>0.67708333333212067</v>
      </c>
      <c r="G2729" s="273">
        <f t="shared" ref="G2729:G2791" si="218">E2729-D2729</f>
        <v>5.6458333333357587</v>
      </c>
      <c r="H2729" s="273">
        <f t="shared" si="215"/>
        <v>6.3229166666678793</v>
      </c>
      <c r="I2729" s="77">
        <f t="shared" si="214"/>
        <v>2.7219326935520406E-6</v>
      </c>
      <c r="J2729" s="229">
        <f t="shared" si="216"/>
        <v>1.721055359360839E-5</v>
      </c>
    </row>
    <row r="2730" spans="1:10">
      <c r="A2730" s="30" t="s">
        <v>264</v>
      </c>
      <c r="B2730" s="63">
        <v>21100.84</v>
      </c>
      <c r="C2730" s="219">
        <v>45254</v>
      </c>
      <c r="D2730" s="49">
        <v>45254.476388888892</v>
      </c>
      <c r="E2730" s="219">
        <v>45260</v>
      </c>
      <c r="F2730" s="273">
        <f t="shared" si="217"/>
        <v>0.73819444444598048</v>
      </c>
      <c r="G2730" s="273">
        <f t="shared" si="218"/>
        <v>5.523611111108039</v>
      </c>
      <c r="H2730" s="273">
        <f t="shared" si="215"/>
        <v>6.2618055555540195</v>
      </c>
      <c r="I2730" s="77">
        <f t="shared" si="214"/>
        <v>1.9683024762649297E-3</v>
      </c>
      <c r="J2730" s="229">
        <f t="shared" si="216"/>
        <v>1.232512738088647E-2</v>
      </c>
    </row>
    <row r="2731" spans="1:10">
      <c r="A2731" s="30" t="s">
        <v>264</v>
      </c>
      <c r="B2731" s="63">
        <v>16</v>
      </c>
      <c r="C2731" s="219">
        <v>45250</v>
      </c>
      <c r="D2731" s="49">
        <v>45250.573611111111</v>
      </c>
      <c r="E2731" s="219">
        <v>45260</v>
      </c>
      <c r="F2731" s="273">
        <f t="shared" si="217"/>
        <v>0.78680555555547471</v>
      </c>
      <c r="G2731" s="273">
        <f t="shared" si="218"/>
        <v>9.4263888888890506</v>
      </c>
      <c r="H2731" s="273">
        <f t="shared" si="215"/>
        <v>10.213194444444525</v>
      </c>
      <c r="I2731" s="77">
        <f t="shared" si="214"/>
        <v>1.4924922240175686E-6</v>
      </c>
      <c r="J2731" s="229">
        <f t="shared" si="216"/>
        <v>1.5243113290712885E-5</v>
      </c>
    </row>
    <row r="2732" spans="1:10">
      <c r="A2732" s="30" t="s">
        <v>264</v>
      </c>
      <c r="B2732" s="63">
        <v>20077.38</v>
      </c>
      <c r="C2732" s="219">
        <v>45258</v>
      </c>
      <c r="D2732" s="49">
        <v>45258.530555555553</v>
      </c>
      <c r="E2732" s="219">
        <v>45267</v>
      </c>
      <c r="F2732" s="273">
        <f t="shared" si="217"/>
        <v>0.76527777777664596</v>
      </c>
      <c r="G2732" s="273">
        <f t="shared" si="218"/>
        <v>8.4694444444467081</v>
      </c>
      <c r="H2732" s="273">
        <f t="shared" si="215"/>
        <v>9.234722222223354</v>
      </c>
      <c r="I2732" s="77">
        <f t="shared" si="214"/>
        <v>1.8728333455403658E-3</v>
      </c>
      <c r="J2732" s="229">
        <f t="shared" si="216"/>
        <v>1.7295095714582525E-2</v>
      </c>
    </row>
    <row r="2733" spans="1:10">
      <c r="A2733" s="30" t="s">
        <v>264</v>
      </c>
      <c r="B2733" s="63">
        <v>116.33</v>
      </c>
      <c r="C2733" s="219">
        <v>45258</v>
      </c>
      <c r="D2733" s="49">
        <v>45258.530555555553</v>
      </c>
      <c r="E2733" s="219">
        <v>45267</v>
      </c>
      <c r="F2733" s="273">
        <f t="shared" si="217"/>
        <v>0.76527777777664596</v>
      </c>
      <c r="G2733" s="273">
        <f t="shared" si="218"/>
        <v>8.4694444444467081</v>
      </c>
      <c r="H2733" s="273">
        <f t="shared" si="215"/>
        <v>9.234722222223354</v>
      </c>
      <c r="I2733" s="77">
        <f t="shared" si="214"/>
        <v>1.0851351276247736E-5</v>
      </c>
      <c r="J2733" s="229">
        <f t="shared" si="216"/>
        <v>1.0020921477191672E-4</v>
      </c>
    </row>
    <row r="2734" spans="1:10">
      <c r="A2734" s="30" t="s">
        <v>264</v>
      </c>
      <c r="B2734" s="63">
        <v>20077.38</v>
      </c>
      <c r="C2734" s="219">
        <v>45258</v>
      </c>
      <c r="D2734" s="49">
        <v>45258.509722222225</v>
      </c>
      <c r="E2734" s="219">
        <v>45267</v>
      </c>
      <c r="F2734" s="273">
        <f t="shared" si="217"/>
        <v>0.75486111111240461</v>
      </c>
      <c r="G2734" s="273">
        <f t="shared" si="218"/>
        <v>8.4902777777751908</v>
      </c>
      <c r="H2734" s="273">
        <f t="shared" si="215"/>
        <v>9.2451388888875954</v>
      </c>
      <c r="I2734" s="77">
        <f t="shared" si="214"/>
        <v>1.8728333455403658E-3</v>
      </c>
      <c r="J2734" s="229">
        <f t="shared" si="216"/>
        <v>1.7314604395260697E-2</v>
      </c>
    </row>
    <row r="2735" spans="1:10">
      <c r="A2735" s="30" t="s">
        <v>264</v>
      </c>
      <c r="B2735" s="63">
        <v>20559.95</v>
      </c>
      <c r="C2735" s="219">
        <v>45260</v>
      </c>
      <c r="D2735" s="49">
        <v>45260.540277777778</v>
      </c>
      <c r="E2735" s="219">
        <v>45267</v>
      </c>
      <c r="F2735" s="273">
        <f t="shared" si="217"/>
        <v>0.77013888888905058</v>
      </c>
      <c r="G2735" s="273">
        <f t="shared" si="218"/>
        <v>6.4597222222218988</v>
      </c>
      <c r="H2735" s="273">
        <f t="shared" si="215"/>
        <v>7.2298611111109494</v>
      </c>
      <c r="I2735" s="77">
        <f t="shared" si="214"/>
        <v>1.9178478438243757E-3</v>
      </c>
      <c r="J2735" s="229">
        <f t="shared" si="216"/>
        <v>1.3865773543093839E-2</v>
      </c>
    </row>
    <row r="2736" spans="1:10">
      <c r="A2736" s="30" t="s">
        <v>264</v>
      </c>
      <c r="B2736" s="63">
        <v>116.33</v>
      </c>
      <c r="C2736" s="219">
        <v>45260</v>
      </c>
      <c r="D2736" s="49">
        <v>45260.540277777778</v>
      </c>
      <c r="E2736" s="219">
        <v>45267</v>
      </c>
      <c r="F2736" s="273">
        <f t="shared" si="217"/>
        <v>0.77013888888905058</v>
      </c>
      <c r="G2736" s="273">
        <f t="shared" si="218"/>
        <v>6.4597222222218988</v>
      </c>
      <c r="H2736" s="273">
        <f t="shared" si="215"/>
        <v>7.2298611111109494</v>
      </c>
      <c r="I2736" s="77">
        <f t="shared" si="214"/>
        <v>1.0851351276247736E-5</v>
      </c>
      <c r="J2736" s="229">
        <f t="shared" si="216"/>
        <v>7.8453762595147677E-5</v>
      </c>
    </row>
    <row r="2737" spans="1:10">
      <c r="A2737" s="30" t="s">
        <v>264</v>
      </c>
      <c r="B2737" s="63">
        <v>454.36</v>
      </c>
      <c r="C2737" s="219">
        <v>45287</v>
      </c>
      <c r="D2737" s="49">
        <v>45287.561111111114</v>
      </c>
      <c r="E2737" s="219">
        <v>45296</v>
      </c>
      <c r="F2737" s="273">
        <f t="shared" si="217"/>
        <v>0.7805555555569299</v>
      </c>
      <c r="G2737" s="273">
        <f t="shared" si="218"/>
        <v>8.4388888888861402</v>
      </c>
      <c r="H2737" s="273">
        <f t="shared" si="215"/>
        <v>9.2194444444430701</v>
      </c>
      <c r="I2737" s="77">
        <f t="shared" si="214"/>
        <v>4.238304793153891E-5</v>
      </c>
      <c r="J2737" s="229">
        <f t="shared" si="216"/>
        <v>3.9074815579099074E-4</v>
      </c>
    </row>
    <row r="2738" spans="1:10">
      <c r="A2738" s="30" t="s">
        <v>264</v>
      </c>
      <c r="B2738" s="63">
        <v>16.07</v>
      </c>
      <c r="C2738" s="219">
        <v>45287</v>
      </c>
      <c r="D2738" s="49">
        <v>45287.561111111114</v>
      </c>
      <c r="E2738" s="219">
        <v>45296</v>
      </c>
      <c r="F2738" s="273">
        <f t="shared" si="217"/>
        <v>0.7805555555569299</v>
      </c>
      <c r="G2738" s="273">
        <f t="shared" si="218"/>
        <v>8.4388888888861402</v>
      </c>
      <c r="H2738" s="273">
        <f t="shared" si="215"/>
        <v>9.2194444444430701</v>
      </c>
      <c r="I2738" s="77">
        <f t="shared" si="214"/>
        <v>1.4990218774976456E-6</v>
      </c>
      <c r="J2738" s="229">
        <f t="shared" si="216"/>
        <v>1.3820148920594289E-5</v>
      </c>
    </row>
    <row r="2739" spans="1:10">
      <c r="A2739" s="30" t="s">
        <v>264</v>
      </c>
      <c r="B2739" s="63">
        <v>7.5</v>
      </c>
      <c r="C2739" s="219">
        <v>45287</v>
      </c>
      <c r="D2739" s="49">
        <v>45287.523611111108</v>
      </c>
      <c r="E2739" s="219">
        <v>45296</v>
      </c>
      <c r="F2739" s="273">
        <f t="shared" si="217"/>
        <v>0.76180555555401952</v>
      </c>
      <c r="G2739" s="273">
        <f t="shared" si="218"/>
        <v>8.476388888891961</v>
      </c>
      <c r="H2739" s="273">
        <f t="shared" si="215"/>
        <v>9.2381944444459805</v>
      </c>
      <c r="I2739" s="77">
        <f t="shared" si="214"/>
        <v>6.9960573000823536E-7</v>
      </c>
      <c r="J2739" s="229">
        <f t="shared" si="216"/>
        <v>6.463093768264654E-6</v>
      </c>
    </row>
    <row r="2740" spans="1:10">
      <c r="A2740" s="30" t="s">
        <v>264</v>
      </c>
      <c r="B2740" s="63">
        <v>7.42</v>
      </c>
      <c r="C2740" s="219">
        <v>45203</v>
      </c>
      <c r="D2740" s="49">
        <v>45207.354861111111</v>
      </c>
      <c r="E2740" s="219">
        <v>45211</v>
      </c>
      <c r="F2740" s="273">
        <f t="shared" si="217"/>
        <v>2.6774305555554747</v>
      </c>
      <c r="G2740" s="273">
        <f t="shared" si="218"/>
        <v>3.6451388888890506</v>
      </c>
      <c r="H2740" s="273">
        <f t="shared" si="215"/>
        <v>6.3225694444445253</v>
      </c>
      <c r="I2740" s="77">
        <f t="shared" si="214"/>
        <v>6.9214326888814745E-7</v>
      </c>
      <c r="J2740" s="229">
        <f t="shared" si="216"/>
        <v>4.3761238830501518E-6</v>
      </c>
    </row>
    <row r="2741" spans="1:10">
      <c r="A2741" s="30" t="s">
        <v>264</v>
      </c>
      <c r="B2741" s="63">
        <v>449.09</v>
      </c>
      <c r="C2741" s="219">
        <v>45203</v>
      </c>
      <c r="D2741" s="49">
        <v>45207.354861111111</v>
      </c>
      <c r="E2741" s="219">
        <v>45211</v>
      </c>
      <c r="F2741" s="273">
        <f t="shared" si="217"/>
        <v>2.6774305555554747</v>
      </c>
      <c r="G2741" s="273">
        <f t="shared" si="218"/>
        <v>3.6451388888890506</v>
      </c>
      <c r="H2741" s="273">
        <f t="shared" si="215"/>
        <v>6.3225694444445253</v>
      </c>
      <c r="I2741" s="77">
        <f t="shared" si="214"/>
        <v>4.1891458305253119E-5</v>
      </c>
      <c r="J2741" s="229">
        <f t="shared" si="216"/>
        <v>2.6486165426401522E-4</v>
      </c>
    </row>
    <row r="2742" spans="1:10">
      <c r="A2742" s="30" t="s">
        <v>264</v>
      </c>
      <c r="B2742" s="63">
        <v>24834.09</v>
      </c>
      <c r="C2742" s="219">
        <v>45203</v>
      </c>
      <c r="D2742" s="49">
        <v>45203.161805555559</v>
      </c>
      <c r="E2742" s="219">
        <v>45211</v>
      </c>
      <c r="F2742" s="273">
        <f t="shared" si="217"/>
        <v>0.58090277777955635</v>
      </c>
      <c r="G2742" s="273">
        <f t="shared" si="218"/>
        <v>7.8381944444408873</v>
      </c>
      <c r="H2742" s="273">
        <f t="shared" si="215"/>
        <v>8.4190972222204437</v>
      </c>
      <c r="I2742" s="77">
        <f t="shared" si="214"/>
        <v>2.316542888472029E-3</v>
      </c>
      <c r="J2742" s="229">
        <f t="shared" si="216"/>
        <v>1.9503199797489382E-2</v>
      </c>
    </row>
    <row r="2743" spans="1:10">
      <c r="A2743" s="30" t="s">
        <v>264</v>
      </c>
      <c r="B2743" s="63">
        <v>115.75</v>
      </c>
      <c r="C2743" s="219">
        <v>45203</v>
      </c>
      <c r="D2743" s="49">
        <v>45203.161805555559</v>
      </c>
      <c r="E2743" s="219">
        <v>45211</v>
      </c>
      <c r="F2743" s="273">
        <f t="shared" si="217"/>
        <v>0.58090277777955635</v>
      </c>
      <c r="G2743" s="273">
        <f t="shared" si="218"/>
        <v>7.8381944444408873</v>
      </c>
      <c r="H2743" s="273">
        <f t="shared" si="215"/>
        <v>8.4190972222204437</v>
      </c>
      <c r="I2743" s="77">
        <f t="shared" si="214"/>
        <v>1.0797248433127098E-5</v>
      </c>
      <c r="J2743" s="229">
        <f t="shared" si="216"/>
        <v>9.0903084290964379E-5</v>
      </c>
    </row>
    <row r="2744" spans="1:10">
      <c r="A2744" s="30" t="s">
        <v>264</v>
      </c>
      <c r="B2744" s="63">
        <v>115.8</v>
      </c>
      <c r="C2744" s="219">
        <v>45218</v>
      </c>
      <c r="D2744" s="49">
        <v>45218.624305555553</v>
      </c>
      <c r="E2744" s="219">
        <v>45225</v>
      </c>
      <c r="F2744" s="273">
        <f t="shared" si="217"/>
        <v>0.81215277777664596</v>
      </c>
      <c r="G2744" s="273">
        <f t="shared" si="218"/>
        <v>6.3756944444467081</v>
      </c>
      <c r="H2744" s="273">
        <f t="shared" si="215"/>
        <v>7.187847222223354</v>
      </c>
      <c r="I2744" s="77">
        <f t="shared" si="214"/>
        <v>1.0801912471327154E-5</v>
      </c>
      <c r="J2744" s="229">
        <f t="shared" si="216"/>
        <v>7.764249655172869E-5</v>
      </c>
    </row>
    <row r="2745" spans="1:10">
      <c r="A2745" s="30" t="s">
        <v>264</v>
      </c>
      <c r="B2745" s="63">
        <v>116.13</v>
      </c>
      <c r="C2745" s="219">
        <v>45224</v>
      </c>
      <c r="D2745" s="49">
        <v>45224.479166666664</v>
      </c>
      <c r="E2745" s="219">
        <v>45232</v>
      </c>
      <c r="F2745" s="273">
        <f t="shared" si="217"/>
        <v>0.73958333333212067</v>
      </c>
      <c r="G2745" s="273">
        <f t="shared" si="218"/>
        <v>7.5208333333357587</v>
      </c>
      <c r="H2745" s="273">
        <f t="shared" si="215"/>
        <v>8.2604166666678793</v>
      </c>
      <c r="I2745" s="77">
        <f t="shared" si="214"/>
        <v>1.0832695123447515E-5</v>
      </c>
      <c r="J2745" s="229">
        <f t="shared" si="216"/>
        <v>8.948257534265772E-5</v>
      </c>
    </row>
    <row r="2746" spans="1:10">
      <c r="A2746" s="30" t="s">
        <v>264</v>
      </c>
      <c r="B2746" s="63">
        <v>7.41</v>
      </c>
      <c r="C2746" s="219">
        <v>45112</v>
      </c>
      <c r="D2746" s="49">
        <v>45112.345138888886</v>
      </c>
      <c r="E2746" s="219">
        <v>45120</v>
      </c>
      <c r="F2746" s="273">
        <f t="shared" si="217"/>
        <v>0.6725694444430701</v>
      </c>
      <c r="G2746" s="273">
        <f t="shared" si="218"/>
        <v>7.6548611111138598</v>
      </c>
      <c r="H2746" s="273">
        <f t="shared" si="215"/>
        <v>8.3274305555569299</v>
      </c>
      <c r="I2746" s="77">
        <f t="shared" si="214"/>
        <v>6.9121046124813649E-7</v>
      </c>
      <c r="J2746" s="229">
        <f t="shared" si="216"/>
        <v>5.7560071153183312E-6</v>
      </c>
    </row>
    <row r="2747" spans="1:10">
      <c r="A2747" s="30" t="s">
        <v>264</v>
      </c>
      <c r="B2747" s="63">
        <v>114.79</v>
      </c>
      <c r="C2747" s="219">
        <v>45112</v>
      </c>
      <c r="D2747" s="49">
        <v>45112.342361111114</v>
      </c>
      <c r="E2747" s="219">
        <v>45120</v>
      </c>
      <c r="F2747" s="273">
        <f t="shared" si="217"/>
        <v>0.6711805555569299</v>
      </c>
      <c r="G2747" s="273">
        <f t="shared" si="218"/>
        <v>7.6576388888861402</v>
      </c>
      <c r="H2747" s="273">
        <f t="shared" si="215"/>
        <v>8.3288194444430701</v>
      </c>
      <c r="I2747" s="77">
        <f t="shared" si="214"/>
        <v>1.0707698899686045E-5</v>
      </c>
      <c r="J2747" s="229">
        <f t="shared" si="216"/>
        <v>8.9182490800946801E-5</v>
      </c>
    </row>
    <row r="2748" spans="1:10">
      <c r="A2748" s="30" t="s">
        <v>264</v>
      </c>
      <c r="B2748" s="63">
        <v>448.18</v>
      </c>
      <c r="C2748" s="219">
        <v>45112</v>
      </c>
      <c r="D2748" s="49">
        <v>45112.345138888886</v>
      </c>
      <c r="E2748" s="219">
        <v>45120</v>
      </c>
      <c r="F2748" s="273">
        <f t="shared" si="217"/>
        <v>0.6725694444430701</v>
      </c>
      <c r="G2748" s="273">
        <f t="shared" si="218"/>
        <v>7.6548611111138598</v>
      </c>
      <c r="H2748" s="273">
        <f t="shared" si="215"/>
        <v>8.3274305555569299</v>
      </c>
      <c r="I2748" s="77">
        <f t="shared" si="214"/>
        <v>4.1806572810012123E-5</v>
      </c>
      <c r="J2748" s="229">
        <f t="shared" si="216"/>
        <v>3.4814133184121049E-4</v>
      </c>
    </row>
    <row r="2749" spans="1:10">
      <c r="A2749" s="30" t="s">
        <v>264</v>
      </c>
      <c r="B2749" s="63">
        <v>23003.13</v>
      </c>
      <c r="C2749" s="219">
        <v>45134</v>
      </c>
      <c r="D2749" s="49">
        <v>45134.394444444442</v>
      </c>
      <c r="E2749" s="219">
        <v>45142</v>
      </c>
      <c r="F2749" s="273">
        <f t="shared" si="217"/>
        <v>0.69722222222117125</v>
      </c>
      <c r="G2749" s="273">
        <f t="shared" si="218"/>
        <v>7.6055555555576575</v>
      </c>
      <c r="H2749" s="273">
        <f t="shared" si="215"/>
        <v>8.3027777777788287</v>
      </c>
      <c r="I2749" s="77">
        <f t="shared" si="214"/>
        <v>2.1457495408165783E-3</v>
      </c>
      <c r="J2749" s="229">
        <f t="shared" si="216"/>
        <v>1.7815681604171012E-2</v>
      </c>
    </row>
    <row r="2750" spans="1:10">
      <c r="A2750" s="30" t="s">
        <v>264</v>
      </c>
      <c r="B2750" s="63">
        <v>20275.36</v>
      </c>
      <c r="C2750" s="219">
        <v>45063</v>
      </c>
      <c r="D2750" s="49">
        <v>45063.255555555559</v>
      </c>
      <c r="E2750" s="219">
        <v>45071</v>
      </c>
      <c r="F2750" s="273">
        <f t="shared" si="217"/>
        <v>0.62777777777955635</v>
      </c>
      <c r="G2750" s="273">
        <f t="shared" si="218"/>
        <v>7.7444444444408873</v>
      </c>
      <c r="H2750" s="273">
        <f t="shared" si="215"/>
        <v>8.3722222222204437</v>
      </c>
      <c r="I2750" s="77">
        <f t="shared" si="214"/>
        <v>1.8913010711973032E-3</v>
      </c>
      <c r="J2750" s="229">
        <f t="shared" si="216"/>
        <v>1.5834392857187393E-2</v>
      </c>
    </row>
    <row r="2751" spans="1:10">
      <c r="A2751" s="30" t="s">
        <v>264</v>
      </c>
      <c r="B2751" s="63">
        <v>116.3</v>
      </c>
      <c r="C2751" s="219">
        <v>45063</v>
      </c>
      <c r="D2751" s="49">
        <v>45063.255555555559</v>
      </c>
      <c r="E2751" s="219">
        <v>45071</v>
      </c>
      <c r="F2751" s="273">
        <f t="shared" si="217"/>
        <v>0.62777777777955635</v>
      </c>
      <c r="G2751" s="273">
        <f t="shared" si="218"/>
        <v>7.7444444444408873</v>
      </c>
      <c r="H2751" s="273">
        <f t="shared" si="215"/>
        <v>8.3722222222204437</v>
      </c>
      <c r="I2751" s="77">
        <f t="shared" si="214"/>
        <v>1.0848552853327702E-5</v>
      </c>
      <c r="J2751" s="229">
        <f t="shared" si="216"/>
        <v>9.0826495277563184E-5</v>
      </c>
    </row>
    <row r="2752" spans="1:10">
      <c r="A2752" s="30" t="s">
        <v>264</v>
      </c>
      <c r="B2752" s="63">
        <v>15.91</v>
      </c>
      <c r="C2752" s="219">
        <v>45064</v>
      </c>
      <c r="D2752" s="49">
        <v>45064.368055555555</v>
      </c>
      <c r="E2752" s="219">
        <v>45071</v>
      </c>
      <c r="F2752" s="273">
        <f t="shared" si="217"/>
        <v>0.68402777777737356</v>
      </c>
      <c r="G2752" s="273">
        <f t="shared" si="218"/>
        <v>6.6319444444452529</v>
      </c>
      <c r="H2752" s="273">
        <f t="shared" si="215"/>
        <v>7.3159722222226264</v>
      </c>
      <c r="I2752" s="77">
        <f t="shared" si="214"/>
        <v>1.4840969552574698E-6</v>
      </c>
      <c r="J2752" s="229">
        <f t="shared" si="216"/>
        <v>1.0857612099748825E-5</v>
      </c>
    </row>
    <row r="2753" spans="1:10">
      <c r="A2753" s="30" t="s">
        <v>264</v>
      </c>
      <c r="B2753" s="63">
        <v>7.41</v>
      </c>
      <c r="C2753" s="219">
        <v>45064</v>
      </c>
      <c r="D2753" s="49">
        <v>45064.368750000001</v>
      </c>
      <c r="E2753" s="219">
        <v>45071</v>
      </c>
      <c r="F2753" s="273">
        <f t="shared" si="217"/>
        <v>0.6843750000007276</v>
      </c>
      <c r="G2753" s="273">
        <f t="shared" si="218"/>
        <v>6.6312499999985448</v>
      </c>
      <c r="H2753" s="273">
        <f t="shared" si="215"/>
        <v>7.3156249999992724</v>
      </c>
      <c r="I2753" s="77">
        <f t="shared" si="214"/>
        <v>6.9121046124813649E-7</v>
      </c>
      <c r="J2753" s="229">
        <f t="shared" si="216"/>
        <v>5.0566365305678959E-6</v>
      </c>
    </row>
    <row r="2754" spans="1:10">
      <c r="A2754" s="30" t="s">
        <v>264</v>
      </c>
      <c r="B2754" s="63">
        <v>7.47</v>
      </c>
      <c r="C2754" s="219">
        <v>45062</v>
      </c>
      <c r="D2754" s="49">
        <v>45062.438888888886</v>
      </c>
      <c r="E2754" s="219">
        <v>45071</v>
      </c>
      <c r="F2754" s="273">
        <f t="shared" si="217"/>
        <v>0.7194444444430701</v>
      </c>
      <c r="G2754" s="273">
        <f t="shared" si="218"/>
        <v>8.5611111111138598</v>
      </c>
      <c r="H2754" s="273">
        <f t="shared" si="215"/>
        <v>9.2805555555569299</v>
      </c>
      <c r="I2754" s="77">
        <f t="shared" si="214"/>
        <v>6.9680730708820236E-7</v>
      </c>
      <c r="J2754" s="229">
        <f t="shared" si="216"/>
        <v>6.4667589249500797E-6</v>
      </c>
    </row>
    <row r="2755" spans="1:10">
      <c r="A2755" s="30" t="s">
        <v>264</v>
      </c>
      <c r="B2755" s="63">
        <v>452.18</v>
      </c>
      <c r="C2755" s="219">
        <v>45062</v>
      </c>
      <c r="D2755" s="49">
        <v>45062.438888888886</v>
      </c>
      <c r="E2755" s="219">
        <v>45071</v>
      </c>
      <c r="F2755" s="273">
        <f t="shared" si="217"/>
        <v>0.7194444444430701</v>
      </c>
      <c r="G2755" s="273">
        <f t="shared" si="218"/>
        <v>8.5611111111138598</v>
      </c>
      <c r="H2755" s="273">
        <f t="shared" si="215"/>
        <v>9.2805555555569299</v>
      </c>
      <c r="I2755" s="77">
        <f t="shared" si="214"/>
        <v>4.2179695866016512E-5</v>
      </c>
      <c r="J2755" s="229">
        <f t="shared" si="216"/>
        <v>3.9145101080106123E-4</v>
      </c>
    </row>
    <row r="2756" spans="1:10">
      <c r="A2756" s="30" t="s">
        <v>264</v>
      </c>
      <c r="B2756" s="63">
        <v>15.99</v>
      </c>
      <c r="C2756" s="219">
        <v>45062</v>
      </c>
      <c r="D2756" s="49">
        <v>45062.438888888886</v>
      </c>
      <c r="E2756" s="219">
        <v>45071</v>
      </c>
      <c r="F2756" s="273">
        <f t="shared" si="217"/>
        <v>0.7194444444430701</v>
      </c>
      <c r="G2756" s="273">
        <f t="shared" si="218"/>
        <v>8.5611111111138598</v>
      </c>
      <c r="H2756" s="273">
        <f t="shared" si="215"/>
        <v>9.2805555555569299</v>
      </c>
      <c r="I2756" s="77">
        <f t="shared" si="214"/>
        <v>1.4915594163775577E-6</v>
      </c>
      <c r="J2756" s="229">
        <f t="shared" si="216"/>
        <v>1.3842500028105995E-5</v>
      </c>
    </row>
    <row r="2757" spans="1:10">
      <c r="A2757" s="30" t="s">
        <v>264</v>
      </c>
      <c r="B2757" s="63">
        <v>7.42</v>
      </c>
      <c r="C2757" s="219">
        <v>45065</v>
      </c>
      <c r="D2757" s="49">
        <v>45065.385416666664</v>
      </c>
      <c r="E2757" s="219">
        <v>45078</v>
      </c>
      <c r="F2757" s="273">
        <f t="shared" si="217"/>
        <v>0.69270833333212067</v>
      </c>
      <c r="G2757" s="273">
        <f t="shared" si="218"/>
        <v>12.614583333335759</v>
      </c>
      <c r="H2757" s="273">
        <f t="shared" si="215"/>
        <v>13.307291666667879</v>
      </c>
      <c r="I2757" s="77">
        <f t="shared" si="214"/>
        <v>6.9214326888814745E-7</v>
      </c>
      <c r="J2757" s="229">
        <f t="shared" si="216"/>
        <v>9.210552354215509E-6</v>
      </c>
    </row>
    <row r="2758" spans="1:10">
      <c r="A2758" s="30" t="s">
        <v>264</v>
      </c>
      <c r="B2758" s="63">
        <v>19722.91</v>
      </c>
      <c r="C2758" s="219">
        <v>45070</v>
      </c>
      <c r="D2758" s="49">
        <v>45070.387499999997</v>
      </c>
      <c r="E2758" s="219">
        <v>45078</v>
      </c>
      <c r="F2758" s="273">
        <f t="shared" si="217"/>
        <v>0.69374999999854481</v>
      </c>
      <c r="G2758" s="273">
        <f t="shared" si="218"/>
        <v>7.6125000000029104</v>
      </c>
      <c r="H2758" s="273">
        <f t="shared" si="215"/>
        <v>8.3062500000014552</v>
      </c>
      <c r="I2758" s="77">
        <f t="shared" si="214"/>
        <v>1.8397681131248965E-3</v>
      </c>
      <c r="J2758" s="229">
        <f t="shared" si="216"/>
        <v>1.5281573889646349E-2</v>
      </c>
    </row>
    <row r="2759" spans="1:10">
      <c r="A2759" s="30" t="s">
        <v>264</v>
      </c>
      <c r="B2759" s="63">
        <v>28.99</v>
      </c>
      <c r="C2759" s="219">
        <v>45070</v>
      </c>
      <c r="D2759" s="49">
        <v>45070.386805555558</v>
      </c>
      <c r="E2759" s="219">
        <v>45078</v>
      </c>
      <c r="F2759" s="273">
        <f t="shared" si="217"/>
        <v>0.69340277777882875</v>
      </c>
      <c r="G2759" s="273">
        <f t="shared" si="218"/>
        <v>7.6131944444423425</v>
      </c>
      <c r="H2759" s="273">
        <f t="shared" si="215"/>
        <v>8.3065972222211713</v>
      </c>
      <c r="I2759" s="77">
        <f t="shared" si="214"/>
        <v>2.7042093483918323E-6</v>
      </c>
      <c r="J2759" s="229">
        <f t="shared" si="216"/>
        <v>2.2462777861656119E-5</v>
      </c>
    </row>
    <row r="2760" spans="1:10">
      <c r="A2760" s="30" t="s">
        <v>264</v>
      </c>
      <c r="B2760" s="63">
        <v>7.43</v>
      </c>
      <c r="C2760" s="219">
        <v>45089</v>
      </c>
      <c r="D2760" s="49">
        <v>45089.372916666667</v>
      </c>
      <c r="E2760" s="219">
        <v>45099</v>
      </c>
      <c r="F2760" s="273">
        <f t="shared" si="217"/>
        <v>0.68645833333357587</v>
      </c>
      <c r="G2760" s="273">
        <f t="shared" si="218"/>
        <v>9.6270833333328483</v>
      </c>
      <c r="H2760" s="273">
        <f t="shared" si="215"/>
        <v>10.313541666666424</v>
      </c>
      <c r="I2760" s="77">
        <f t="shared" si="214"/>
        <v>6.9307607652815841E-7</v>
      </c>
      <c r="J2760" s="229">
        <f t="shared" si="216"/>
        <v>7.148068993442849E-6</v>
      </c>
    </row>
    <row r="2761" spans="1:10">
      <c r="A2761" s="30" t="s">
        <v>264</v>
      </c>
      <c r="B2761" s="63">
        <v>7.47</v>
      </c>
      <c r="C2761" s="219">
        <v>45090</v>
      </c>
      <c r="D2761" s="49">
        <v>45090.434027777781</v>
      </c>
      <c r="E2761" s="219">
        <v>45099</v>
      </c>
      <c r="F2761" s="273">
        <f t="shared" si="217"/>
        <v>0.71701388889050577</v>
      </c>
      <c r="G2761" s="273">
        <f t="shared" si="218"/>
        <v>8.5659722222189885</v>
      </c>
      <c r="H2761" s="273">
        <f t="shared" si="215"/>
        <v>9.2829861111094942</v>
      </c>
      <c r="I2761" s="77">
        <f t="shared" si="214"/>
        <v>6.9680730708820236E-7</v>
      </c>
      <c r="J2761" s="229">
        <f t="shared" si="216"/>
        <v>6.468452553819391E-6</v>
      </c>
    </row>
    <row r="2762" spans="1:10">
      <c r="A2762" s="30" t="s">
        <v>264</v>
      </c>
      <c r="B2762" s="63">
        <v>452.12</v>
      </c>
      <c r="C2762" s="219">
        <v>45090</v>
      </c>
      <c r="D2762" s="49">
        <v>45090.434027777781</v>
      </c>
      <c r="E2762" s="219">
        <v>45099</v>
      </c>
      <c r="F2762" s="273">
        <f t="shared" si="217"/>
        <v>0.71701388889050577</v>
      </c>
      <c r="G2762" s="273">
        <f t="shared" si="218"/>
        <v>8.5659722222189885</v>
      </c>
      <c r="H2762" s="273">
        <f t="shared" si="215"/>
        <v>9.2829861111094942</v>
      </c>
      <c r="I2762" s="77">
        <f t="shared" ref="I2762:I2825" si="219">+B2762/B$3693</f>
        <v>4.2174099020176444E-5</v>
      </c>
      <c r="J2762" s="229">
        <f t="shared" si="216"/>
        <v>3.9150157545285447E-4</v>
      </c>
    </row>
    <row r="2763" spans="1:10">
      <c r="A2763" s="30" t="s">
        <v>264</v>
      </c>
      <c r="B2763" s="63">
        <v>115.83</v>
      </c>
      <c r="C2763" s="219">
        <v>45090</v>
      </c>
      <c r="D2763" s="49">
        <v>45090.434027777781</v>
      </c>
      <c r="E2763" s="219">
        <v>45099</v>
      </c>
      <c r="F2763" s="273">
        <f t="shared" si="217"/>
        <v>0.71701388889050577</v>
      </c>
      <c r="G2763" s="273">
        <f t="shared" si="218"/>
        <v>8.5659722222189885</v>
      </c>
      <c r="H2763" s="273">
        <f t="shared" si="215"/>
        <v>9.2829861111094942</v>
      </c>
      <c r="I2763" s="77">
        <f t="shared" si="219"/>
        <v>1.0804710894247186E-5</v>
      </c>
      <c r="J2763" s="229">
        <f t="shared" si="216"/>
        <v>1.0029998116585007E-4</v>
      </c>
    </row>
    <row r="2764" spans="1:10">
      <c r="A2764" s="30" t="s">
        <v>264</v>
      </c>
      <c r="B2764" s="63">
        <v>29.16</v>
      </c>
      <c r="C2764" s="219">
        <v>45091</v>
      </c>
      <c r="D2764" s="49">
        <v>45091.288194444445</v>
      </c>
      <c r="E2764" s="219">
        <v>45099</v>
      </c>
      <c r="F2764" s="273">
        <f t="shared" si="217"/>
        <v>0.64409722222262644</v>
      </c>
      <c r="G2764" s="273">
        <f t="shared" si="218"/>
        <v>7.7118055555547471</v>
      </c>
      <c r="H2764" s="273">
        <f t="shared" si="215"/>
        <v>8.3559027777773736</v>
      </c>
      <c r="I2764" s="77">
        <f t="shared" si="219"/>
        <v>2.7200670782720189E-6</v>
      </c>
      <c r="J2764" s="229">
        <f t="shared" si="216"/>
        <v>2.2728616055073948E-5</v>
      </c>
    </row>
    <row r="2765" spans="1:10">
      <c r="A2765" s="30" t="s">
        <v>264</v>
      </c>
      <c r="B2765" s="63">
        <v>16.09</v>
      </c>
      <c r="C2765" s="219">
        <v>45092</v>
      </c>
      <c r="D2765" s="49">
        <v>45092.290277777778</v>
      </c>
      <c r="E2765" s="219">
        <v>45099</v>
      </c>
      <c r="F2765" s="273">
        <f t="shared" si="217"/>
        <v>0.64513888888905058</v>
      </c>
      <c r="G2765" s="273">
        <f t="shared" si="218"/>
        <v>6.7097222222218988</v>
      </c>
      <c r="H2765" s="273">
        <f t="shared" si="215"/>
        <v>7.3548611111109494</v>
      </c>
      <c r="I2765" s="77">
        <f t="shared" si="219"/>
        <v>1.5008874927776676E-6</v>
      </c>
      <c r="J2765" s="229">
        <f t="shared" si="216"/>
        <v>1.1038819052783284E-5</v>
      </c>
    </row>
    <row r="2766" spans="1:10">
      <c r="A2766" s="30" t="s">
        <v>264</v>
      </c>
      <c r="B2766" s="63">
        <v>28.96</v>
      </c>
      <c r="C2766" s="219">
        <v>45092</v>
      </c>
      <c r="D2766" s="49">
        <v>45092.290972222225</v>
      </c>
      <c r="E2766" s="219">
        <v>45099</v>
      </c>
      <c r="F2766" s="273">
        <f t="shared" si="217"/>
        <v>0.64548611111240461</v>
      </c>
      <c r="G2766" s="273">
        <f t="shared" si="218"/>
        <v>6.7090277777751908</v>
      </c>
      <c r="H2766" s="273">
        <f t="shared" si="215"/>
        <v>7.3545138888875954</v>
      </c>
      <c r="I2766" s="77">
        <f t="shared" si="219"/>
        <v>2.7014109254717993E-6</v>
      </c>
      <c r="J2766" s="229">
        <f t="shared" si="216"/>
        <v>1.9867564170975041E-5</v>
      </c>
    </row>
    <row r="2767" spans="1:10">
      <c r="A2767" s="30" t="s">
        <v>264</v>
      </c>
      <c r="B2767" s="63">
        <v>114.98</v>
      </c>
      <c r="C2767" s="219">
        <v>45093</v>
      </c>
      <c r="D2767" s="49">
        <v>45093.300694444442</v>
      </c>
      <c r="E2767" s="219">
        <v>45099</v>
      </c>
      <c r="F2767" s="273">
        <f t="shared" si="217"/>
        <v>0.65034722222117125</v>
      </c>
      <c r="G2767" s="273">
        <f t="shared" si="218"/>
        <v>5.6993055555576575</v>
      </c>
      <c r="H2767" s="273">
        <f t="shared" si="215"/>
        <v>6.3496527777788287</v>
      </c>
      <c r="I2767" s="77">
        <f t="shared" si="219"/>
        <v>1.0725422244846253E-5</v>
      </c>
      <c r="J2767" s="229">
        <f t="shared" si="216"/>
        <v>6.8102707149838855E-5</v>
      </c>
    </row>
    <row r="2768" spans="1:10">
      <c r="A2768" s="30" t="s">
        <v>264</v>
      </c>
      <c r="B2768" s="63">
        <v>7.44</v>
      </c>
      <c r="C2768" s="219">
        <v>45098</v>
      </c>
      <c r="D2768" s="49">
        <v>45098.357638888891</v>
      </c>
      <c r="E2768" s="219">
        <v>45106</v>
      </c>
      <c r="F2768" s="273">
        <f t="shared" si="217"/>
        <v>0.67881944444525288</v>
      </c>
      <c r="G2768" s="273">
        <f t="shared" si="218"/>
        <v>7.6423611111094942</v>
      </c>
      <c r="H2768" s="273">
        <f t="shared" si="215"/>
        <v>8.3211805555547471</v>
      </c>
      <c r="I2768" s="77">
        <f t="shared" si="219"/>
        <v>6.9400888416816948E-7</v>
      </c>
      <c r="J2768" s="229">
        <f t="shared" si="216"/>
        <v>5.7749732323224189E-6</v>
      </c>
    </row>
    <row r="2769" spans="1:10">
      <c r="A2769" s="30" t="s">
        <v>264</v>
      </c>
      <c r="B2769" s="63">
        <v>15.89</v>
      </c>
      <c r="C2769" s="219">
        <v>45098</v>
      </c>
      <c r="D2769" s="49">
        <v>45098.359722222223</v>
      </c>
      <c r="E2769" s="219">
        <v>45106</v>
      </c>
      <c r="F2769" s="273">
        <f t="shared" si="217"/>
        <v>0.67986111111167702</v>
      </c>
      <c r="G2769" s="273">
        <f t="shared" si="218"/>
        <v>7.640277777776646</v>
      </c>
      <c r="H2769" s="273">
        <f t="shared" si="215"/>
        <v>8.320138888888323</v>
      </c>
      <c r="I2769" s="77">
        <f t="shared" si="219"/>
        <v>1.4822313399774479E-6</v>
      </c>
      <c r="J2769" s="229">
        <f t="shared" si="216"/>
        <v>1.2332370614075414E-5</v>
      </c>
    </row>
    <row r="2770" spans="1:10">
      <c r="A2770" s="30" t="s">
        <v>264</v>
      </c>
      <c r="B2770" s="63">
        <v>17987.64</v>
      </c>
      <c r="C2770" s="219">
        <v>45105</v>
      </c>
      <c r="D2770" s="49">
        <v>45105.310416666667</v>
      </c>
      <c r="E2770" s="219">
        <v>45113</v>
      </c>
      <c r="F2770" s="273">
        <f t="shared" si="217"/>
        <v>0.65520833333357587</v>
      </c>
      <c r="G2770" s="273">
        <f t="shared" si="218"/>
        <v>7.6895833333328483</v>
      </c>
      <c r="H2770" s="273">
        <f t="shared" si="215"/>
        <v>8.3447916666664241</v>
      </c>
      <c r="I2770" s="77">
        <f t="shared" si="219"/>
        <v>1.6779008017767112E-3</v>
      </c>
      <c r="J2770" s="229">
        <f t="shared" si="216"/>
        <v>1.4001732628159212E-2</v>
      </c>
    </row>
    <row r="2771" spans="1:10">
      <c r="A2771" s="30" t="s">
        <v>264</v>
      </c>
      <c r="B2771" s="63">
        <v>114.9</v>
      </c>
      <c r="C2771" s="219">
        <v>45105</v>
      </c>
      <c r="D2771" s="49">
        <v>45105.310416666667</v>
      </c>
      <c r="E2771" s="219">
        <v>45113</v>
      </c>
      <c r="F2771" s="273">
        <f t="shared" si="217"/>
        <v>0.65520833333357587</v>
      </c>
      <c r="G2771" s="273">
        <f t="shared" si="218"/>
        <v>7.6895833333328483</v>
      </c>
      <c r="H2771" s="273">
        <f t="shared" si="215"/>
        <v>8.3447916666664241</v>
      </c>
      <c r="I2771" s="77">
        <f t="shared" si="219"/>
        <v>1.0717959783726165E-5</v>
      </c>
      <c r="J2771" s="229">
        <f t="shared" si="216"/>
        <v>8.9439141486903975E-5</v>
      </c>
    </row>
    <row r="2772" spans="1:10">
      <c r="A2772" s="30" t="s">
        <v>264</v>
      </c>
      <c r="B2772" s="63">
        <v>29.07</v>
      </c>
      <c r="C2772" s="219">
        <v>45078</v>
      </c>
      <c r="D2772" s="49">
        <v>45078.330555555556</v>
      </c>
      <c r="E2772" s="219">
        <v>45085</v>
      </c>
      <c r="F2772" s="273">
        <f t="shared" si="217"/>
        <v>0.66527777777810115</v>
      </c>
      <c r="G2772" s="273">
        <f t="shared" si="218"/>
        <v>6.6694444444437977</v>
      </c>
      <c r="H2772" s="273">
        <f t="shared" si="215"/>
        <v>7.3347222222218988</v>
      </c>
      <c r="I2772" s="77">
        <f t="shared" si="219"/>
        <v>2.71167180951192E-6</v>
      </c>
      <c r="J2772" s="229">
        <f t="shared" si="216"/>
        <v>1.9889359480599746E-5</v>
      </c>
    </row>
    <row r="2773" spans="1:10">
      <c r="A2773" s="30" t="s">
        <v>264</v>
      </c>
      <c r="B2773" s="63">
        <v>449.33</v>
      </c>
      <c r="C2773" s="219">
        <v>45079</v>
      </c>
      <c r="D2773" s="49">
        <v>45079.332638888889</v>
      </c>
      <c r="E2773" s="219">
        <v>45085</v>
      </c>
      <c r="F2773" s="273">
        <f t="shared" si="217"/>
        <v>0.66631944444452529</v>
      </c>
      <c r="G2773" s="273">
        <f t="shared" si="218"/>
        <v>5.6673611111109494</v>
      </c>
      <c r="H2773" s="273">
        <f t="shared" si="215"/>
        <v>6.3336805555554747</v>
      </c>
      <c r="I2773" s="77">
        <f t="shared" si="219"/>
        <v>4.191384568861338E-5</v>
      </c>
      <c r="J2773" s="229">
        <f t="shared" si="216"/>
        <v>2.6546890944652323E-4</v>
      </c>
    </row>
    <row r="2774" spans="1:10">
      <c r="A2774" s="30" t="s">
        <v>264</v>
      </c>
      <c r="B2774" s="63">
        <v>28.97</v>
      </c>
      <c r="C2774" s="219">
        <v>45079</v>
      </c>
      <c r="D2774" s="49">
        <v>45079.356249999997</v>
      </c>
      <c r="E2774" s="219">
        <v>45085</v>
      </c>
      <c r="F2774" s="273">
        <f t="shared" si="217"/>
        <v>0.67812499999854481</v>
      </c>
      <c r="G2774" s="273">
        <f t="shared" si="218"/>
        <v>5.6437500000029104</v>
      </c>
      <c r="H2774" s="273">
        <f t="shared" si="215"/>
        <v>6.3218750000014552</v>
      </c>
      <c r="I2774" s="77">
        <f t="shared" si="219"/>
        <v>2.7023437331118101E-6</v>
      </c>
      <c r="J2774" s="229">
        <f t="shared" si="216"/>
        <v>1.7083879287770157E-5</v>
      </c>
    </row>
    <row r="2775" spans="1:10">
      <c r="A2775" s="30" t="s">
        <v>264</v>
      </c>
      <c r="B2775" s="63">
        <v>15.93</v>
      </c>
      <c r="C2775" s="219">
        <v>45085</v>
      </c>
      <c r="D2775" s="49">
        <v>45085.356249999997</v>
      </c>
      <c r="E2775" s="219">
        <v>45092</v>
      </c>
      <c r="F2775" s="273">
        <f t="shared" si="217"/>
        <v>0.67812499999854481</v>
      </c>
      <c r="G2775" s="273">
        <f t="shared" si="218"/>
        <v>6.6437500000029104</v>
      </c>
      <c r="H2775" s="273">
        <f t="shared" si="215"/>
        <v>7.3218750000014552</v>
      </c>
      <c r="I2775" s="77">
        <f t="shared" si="219"/>
        <v>1.4859625705374917E-6</v>
      </c>
      <c r="J2775" s="229">
        <f t="shared" si="216"/>
        <v>1.0880032196156359E-5</v>
      </c>
    </row>
    <row r="2776" spans="1:10">
      <c r="A2776" s="30" t="s">
        <v>264</v>
      </c>
      <c r="B2776" s="63">
        <v>115.4</v>
      </c>
      <c r="C2776" s="219">
        <v>45085</v>
      </c>
      <c r="D2776" s="49">
        <v>45085.356249999997</v>
      </c>
      <c r="E2776" s="219">
        <v>45092</v>
      </c>
      <c r="F2776" s="273">
        <f t="shared" si="217"/>
        <v>0.67812499999854481</v>
      </c>
      <c r="G2776" s="273">
        <f t="shared" si="218"/>
        <v>6.6437500000029104</v>
      </c>
      <c r="H2776" s="273">
        <f t="shared" si="215"/>
        <v>7.3218750000014552</v>
      </c>
      <c r="I2776" s="77">
        <f t="shared" si="219"/>
        <v>1.0764600165726714E-5</v>
      </c>
      <c r="J2776" s="229">
        <f t="shared" si="216"/>
        <v>7.8817056838445952E-5</v>
      </c>
    </row>
    <row r="2777" spans="1:10">
      <c r="A2777" s="30" t="s">
        <v>264</v>
      </c>
      <c r="B2777" s="63">
        <v>15.88</v>
      </c>
      <c r="C2777" s="219">
        <v>45084</v>
      </c>
      <c r="D2777" s="49">
        <v>45085.356944444444</v>
      </c>
      <c r="E2777" s="219">
        <v>45092</v>
      </c>
      <c r="F2777" s="273">
        <f t="shared" si="217"/>
        <v>1.1784722222218988</v>
      </c>
      <c r="G2777" s="273">
        <f t="shared" si="218"/>
        <v>6.6430555555562023</v>
      </c>
      <c r="H2777" s="273">
        <f t="shared" si="215"/>
        <v>7.8215277777781012</v>
      </c>
      <c r="I2777" s="77">
        <f t="shared" si="219"/>
        <v>1.481298532337437E-6</v>
      </c>
      <c r="J2777" s="229">
        <f t="shared" si="216"/>
        <v>1.1586017617859197E-5</v>
      </c>
    </row>
    <row r="2778" spans="1:10">
      <c r="A2778" s="30" t="s">
        <v>264</v>
      </c>
      <c r="B2778" s="63">
        <v>188.35</v>
      </c>
      <c r="C2778" s="219">
        <v>44928</v>
      </c>
      <c r="D2778" s="49">
        <v>44928.302083333336</v>
      </c>
      <c r="E2778" s="219">
        <v>44938</v>
      </c>
      <c r="F2778" s="273">
        <f t="shared" si="217"/>
        <v>0.65104166666787933</v>
      </c>
      <c r="G2778" s="273">
        <f t="shared" si="218"/>
        <v>9.6979166666642413</v>
      </c>
      <c r="H2778" s="273">
        <f t="shared" si="215"/>
        <v>10.348958333332121</v>
      </c>
      <c r="I2778" s="77">
        <f t="shared" si="219"/>
        <v>1.7569431899606815E-5</v>
      </c>
      <c r="J2778" s="229">
        <f t="shared" si="216"/>
        <v>1.8182531866934714E-4</v>
      </c>
    </row>
    <row r="2779" spans="1:10">
      <c r="A2779" s="30" t="s">
        <v>264</v>
      </c>
      <c r="B2779" s="63">
        <v>29.38</v>
      </c>
      <c r="C2779" s="219">
        <v>44928</v>
      </c>
      <c r="D2779" s="49">
        <v>44928.302083333336</v>
      </c>
      <c r="E2779" s="219">
        <v>44938</v>
      </c>
      <c r="F2779" s="273">
        <f t="shared" si="217"/>
        <v>0.65104166666787933</v>
      </c>
      <c r="G2779" s="273">
        <f t="shared" si="218"/>
        <v>9.6979166666642413</v>
      </c>
      <c r="H2779" s="273">
        <f t="shared" si="215"/>
        <v>10.348958333332121</v>
      </c>
      <c r="I2779" s="77">
        <f t="shared" si="219"/>
        <v>2.7405888463522603E-6</v>
      </c>
      <c r="J2779" s="229">
        <f t="shared" si="216"/>
        <v>2.8362239779694286E-5</v>
      </c>
    </row>
    <row r="2780" spans="1:10">
      <c r="A2780" s="30" t="s">
        <v>264</v>
      </c>
      <c r="B2780" s="63">
        <v>8.0299999999999994</v>
      </c>
      <c r="C2780" s="219">
        <v>44929</v>
      </c>
      <c r="D2780" s="49">
        <v>44929.287499999999</v>
      </c>
      <c r="E2780" s="219">
        <v>44938</v>
      </c>
      <c r="F2780" s="273">
        <f t="shared" si="217"/>
        <v>0.6437499999992724</v>
      </c>
      <c r="G2780" s="273">
        <f t="shared" si="218"/>
        <v>8.7125000000014552</v>
      </c>
      <c r="H2780" s="273">
        <f t="shared" si="215"/>
        <v>9.3562500000007276</v>
      </c>
      <c r="I2780" s="77">
        <f t="shared" si="219"/>
        <v>7.4904453492881718E-7</v>
      </c>
      <c r="J2780" s="229">
        <f t="shared" si="216"/>
        <v>7.0082479299282911E-6</v>
      </c>
    </row>
    <row r="2781" spans="1:10">
      <c r="A2781" s="30" t="s">
        <v>264</v>
      </c>
      <c r="B2781" s="63">
        <v>187.93</v>
      </c>
      <c r="C2781" s="219">
        <v>44929</v>
      </c>
      <c r="D2781" s="49">
        <v>44929.289583333331</v>
      </c>
      <c r="E2781" s="219">
        <v>44938</v>
      </c>
      <c r="F2781" s="273">
        <f t="shared" si="217"/>
        <v>0.64479166666569654</v>
      </c>
      <c r="G2781" s="273">
        <f t="shared" si="218"/>
        <v>8.7104166666686069</v>
      </c>
      <c r="H2781" s="273">
        <f t="shared" si="215"/>
        <v>9.3552083333343035</v>
      </c>
      <c r="I2781" s="77">
        <f t="shared" si="219"/>
        <v>1.7530253978726356E-5</v>
      </c>
      <c r="J2781" s="229">
        <f t="shared" si="216"/>
        <v>1.6399917810724763E-4</v>
      </c>
    </row>
    <row r="2782" spans="1:10">
      <c r="A2782" s="30" t="s">
        <v>264</v>
      </c>
      <c r="B2782" s="63">
        <v>7.52</v>
      </c>
      <c r="C2782" s="219">
        <v>44932</v>
      </c>
      <c r="D2782" s="49">
        <v>44932.509722222225</v>
      </c>
      <c r="E2782" s="219">
        <v>44938</v>
      </c>
      <c r="F2782" s="273">
        <f t="shared" si="217"/>
        <v>0.75486111111240461</v>
      </c>
      <c r="G2782" s="273">
        <f t="shared" si="218"/>
        <v>5.4902777777751908</v>
      </c>
      <c r="H2782" s="273">
        <f t="shared" si="215"/>
        <v>6.2451388888875954</v>
      </c>
      <c r="I2782" s="77">
        <f t="shared" si="219"/>
        <v>7.0147134528825728E-7</v>
      </c>
      <c r="J2782" s="229">
        <f t="shared" si="216"/>
        <v>4.3807859778999936E-6</v>
      </c>
    </row>
    <row r="2783" spans="1:10">
      <c r="A2783" s="30" t="s">
        <v>264</v>
      </c>
      <c r="B2783" s="63">
        <v>16.13</v>
      </c>
      <c r="C2783" s="219">
        <v>44928</v>
      </c>
      <c r="D2783" s="49">
        <v>44928.54791666667</v>
      </c>
      <c r="E2783" s="219">
        <v>44938</v>
      </c>
      <c r="F2783" s="273">
        <f t="shared" si="217"/>
        <v>0.77395833333503106</v>
      </c>
      <c r="G2783" s="273">
        <f t="shared" si="218"/>
        <v>9.4520833333299379</v>
      </c>
      <c r="H2783" s="273">
        <f t="shared" si="215"/>
        <v>10.226041666664969</v>
      </c>
      <c r="I2783" s="77">
        <f t="shared" si="219"/>
        <v>1.5046187233377114E-6</v>
      </c>
      <c r="J2783" s="229">
        <f t="shared" si="216"/>
        <v>1.5386293757295688E-5</v>
      </c>
    </row>
    <row r="2784" spans="1:10">
      <c r="A2784" s="30" t="s">
        <v>264</v>
      </c>
      <c r="B2784" s="63">
        <v>7.55</v>
      </c>
      <c r="C2784" s="219">
        <v>44930</v>
      </c>
      <c r="D2784" s="49">
        <v>44930.57916666667</v>
      </c>
      <c r="E2784" s="219">
        <v>44938</v>
      </c>
      <c r="F2784" s="273">
        <f t="shared" si="217"/>
        <v>0.78958333333503106</v>
      </c>
      <c r="G2784" s="273">
        <f t="shared" si="218"/>
        <v>7.4208333333299379</v>
      </c>
      <c r="H2784" s="273">
        <f t="shared" si="215"/>
        <v>8.2104166666649689</v>
      </c>
      <c r="I2784" s="77">
        <f t="shared" si="219"/>
        <v>7.0426976820829016E-7</v>
      </c>
      <c r="J2784" s="229">
        <f t="shared" si="216"/>
        <v>5.7823482427256201E-6</v>
      </c>
    </row>
    <row r="2785" spans="1:10">
      <c r="A2785" s="30" t="s">
        <v>264</v>
      </c>
      <c r="B2785" s="63">
        <v>118.73</v>
      </c>
      <c r="C2785" s="219">
        <v>44930</v>
      </c>
      <c r="D2785" s="49">
        <v>44930.57916666667</v>
      </c>
      <c r="E2785" s="219">
        <v>44938</v>
      </c>
      <c r="F2785" s="273">
        <f t="shared" si="217"/>
        <v>0.78958333333503106</v>
      </c>
      <c r="G2785" s="273">
        <f t="shared" si="218"/>
        <v>7.4208333333299379</v>
      </c>
      <c r="H2785" s="273">
        <f t="shared" si="215"/>
        <v>8.2104166666649689</v>
      </c>
      <c r="I2785" s="77">
        <f t="shared" si="219"/>
        <v>1.107522510985037E-5</v>
      </c>
      <c r="J2785" s="229">
        <f t="shared" si="216"/>
        <v>9.0932212828981844E-5</v>
      </c>
    </row>
    <row r="2786" spans="1:10">
      <c r="A2786" s="30" t="s">
        <v>264</v>
      </c>
      <c r="B2786" s="63">
        <v>29.4</v>
      </c>
      <c r="C2786" s="219">
        <v>44928</v>
      </c>
      <c r="D2786" s="49">
        <v>44928.54791666667</v>
      </c>
      <c r="E2786" s="219">
        <v>44938</v>
      </c>
      <c r="F2786" s="273">
        <f t="shared" si="217"/>
        <v>0.77395833333503106</v>
      </c>
      <c r="G2786" s="273">
        <f t="shared" si="218"/>
        <v>9.4520833333299379</v>
      </c>
      <c r="H2786" s="273">
        <f t="shared" si="215"/>
        <v>10.226041666664969</v>
      </c>
      <c r="I2786" s="77">
        <f t="shared" si="219"/>
        <v>2.7424544616322824E-6</v>
      </c>
      <c r="J2786" s="229">
        <f t="shared" si="216"/>
        <v>2.8044453593582966E-5</v>
      </c>
    </row>
    <row r="2787" spans="1:10">
      <c r="A2787" s="30" t="s">
        <v>264</v>
      </c>
      <c r="B2787" s="63">
        <v>316.68</v>
      </c>
      <c r="C2787" s="219">
        <v>44928</v>
      </c>
      <c r="D2787" s="49">
        <v>44928.548611111109</v>
      </c>
      <c r="E2787" s="219">
        <v>44938</v>
      </c>
      <c r="F2787" s="273">
        <f t="shared" si="217"/>
        <v>0.77430555555474712</v>
      </c>
      <c r="G2787" s="273">
        <f t="shared" si="218"/>
        <v>9.4513888888905058</v>
      </c>
      <c r="H2787" s="273">
        <f t="shared" si="215"/>
        <v>10.225694444445253</v>
      </c>
      <c r="I2787" s="77">
        <f t="shared" si="219"/>
        <v>2.9540152343867727E-5</v>
      </c>
      <c r="J2787" s="229">
        <f t="shared" si="216"/>
        <v>3.0206857171075465E-4</v>
      </c>
    </row>
    <row r="2788" spans="1:10">
      <c r="A2788" s="30" t="s">
        <v>264</v>
      </c>
      <c r="B2788" s="63">
        <v>118.6</v>
      </c>
      <c r="C2788" s="219">
        <v>44928</v>
      </c>
      <c r="D2788" s="49">
        <v>44928.548611111109</v>
      </c>
      <c r="E2788" s="219">
        <v>44938</v>
      </c>
      <c r="F2788" s="273">
        <f t="shared" si="217"/>
        <v>0.77430555555474712</v>
      </c>
      <c r="G2788" s="273">
        <f t="shared" si="218"/>
        <v>9.4513888888905058</v>
      </c>
      <c r="H2788" s="273">
        <f t="shared" si="215"/>
        <v>10.225694444445253</v>
      </c>
      <c r="I2788" s="77">
        <f t="shared" si="219"/>
        <v>1.1063098610530227E-5</v>
      </c>
      <c r="J2788" s="229">
        <f t="shared" si="216"/>
        <v>1.1312786600004894E-4</v>
      </c>
    </row>
    <row r="2789" spans="1:10">
      <c r="A2789" s="30" t="s">
        <v>264</v>
      </c>
      <c r="B2789" s="63">
        <v>23433.4</v>
      </c>
      <c r="C2789" s="219">
        <v>44926</v>
      </c>
      <c r="D2789" s="49">
        <v>44928.586111111108</v>
      </c>
      <c r="E2789" s="219">
        <v>44938</v>
      </c>
      <c r="F2789" s="273">
        <f t="shared" si="217"/>
        <v>1.7930555555540195</v>
      </c>
      <c r="G2789" s="273">
        <f t="shared" si="218"/>
        <v>9.413888888891961</v>
      </c>
      <c r="H2789" s="273">
        <f t="shared" si="215"/>
        <v>11.20694444444598</v>
      </c>
      <c r="I2789" s="77">
        <f t="shared" si="219"/>
        <v>2.1858854551433308E-3</v>
      </c>
      <c r="J2789" s="229">
        <f t="shared" si="216"/>
        <v>2.4497096857713827E-2</v>
      </c>
    </row>
    <row r="2790" spans="1:10">
      <c r="A2790" s="30" t="s">
        <v>264</v>
      </c>
      <c r="B2790" s="63">
        <v>16.57</v>
      </c>
      <c r="C2790" s="219">
        <v>44929</v>
      </c>
      <c r="D2790" s="49">
        <v>44930.580555555556</v>
      </c>
      <c r="E2790" s="219">
        <v>44938</v>
      </c>
      <c r="F2790" s="273">
        <f t="shared" si="217"/>
        <v>1.2902777777781012</v>
      </c>
      <c r="G2790" s="273">
        <f t="shared" si="218"/>
        <v>7.4194444444437977</v>
      </c>
      <c r="H2790" s="273">
        <f t="shared" si="215"/>
        <v>8.7097222222218988</v>
      </c>
      <c r="I2790" s="77">
        <f t="shared" si="219"/>
        <v>1.5456622594981946E-6</v>
      </c>
      <c r="J2790" s="229">
        <f t="shared" si="216"/>
        <v>1.3462288929601137E-5</v>
      </c>
    </row>
    <row r="2791" spans="1:10">
      <c r="A2791" s="30" t="s">
        <v>264</v>
      </c>
      <c r="B2791" s="63">
        <v>2.57</v>
      </c>
      <c r="C2791" s="219">
        <v>44931</v>
      </c>
      <c r="D2791" s="49">
        <v>44931.584027777775</v>
      </c>
      <c r="E2791" s="219">
        <v>44938</v>
      </c>
      <c r="F2791" s="273">
        <f t="shared" si="217"/>
        <v>0.79201388888759539</v>
      </c>
      <c r="G2791" s="273">
        <f t="shared" si="218"/>
        <v>6.4159722222248092</v>
      </c>
      <c r="H2791" s="273">
        <f t="shared" ref="H2791:H2854" si="220">SUM(F2791:G2791)</f>
        <v>7.2079861111124046</v>
      </c>
      <c r="I2791" s="77">
        <f t="shared" si="219"/>
        <v>2.3973156348282196E-7</v>
      </c>
      <c r="J2791" s="229">
        <f t="shared" ref="J2791:J2854" si="221">+H2791*I2791</f>
        <v>1.7279817799794423E-6</v>
      </c>
    </row>
    <row r="2792" spans="1:10">
      <c r="A2792" s="30" t="s">
        <v>264</v>
      </c>
      <c r="B2792" s="63">
        <v>29.35</v>
      </c>
      <c r="C2792" s="219">
        <v>44929</v>
      </c>
      <c r="D2792" s="49">
        <v>44929.552777777775</v>
      </c>
      <c r="E2792" s="219">
        <v>44938</v>
      </c>
      <c r="F2792" s="273">
        <f t="shared" ref="F2792:F2855" si="222">(D2792-C2792+1)/2</f>
        <v>0.77638888888759539</v>
      </c>
      <c r="G2792" s="273">
        <f t="shared" ref="G2792:G2855" si="223">E2792-D2792</f>
        <v>8.4472222222248092</v>
      </c>
      <c r="H2792" s="273">
        <f t="shared" si="220"/>
        <v>9.2236111111124046</v>
      </c>
      <c r="I2792" s="77">
        <f t="shared" si="219"/>
        <v>2.7377904234322277E-6</v>
      </c>
      <c r="J2792" s="229">
        <f t="shared" si="221"/>
        <v>2.5252314169466631E-5</v>
      </c>
    </row>
    <row r="2793" spans="1:10">
      <c r="A2793" s="30" t="s">
        <v>264</v>
      </c>
      <c r="B2793" s="63">
        <v>29.42</v>
      </c>
      <c r="C2793" s="219">
        <v>44929</v>
      </c>
      <c r="D2793" s="49">
        <v>44929.558333333334</v>
      </c>
      <c r="E2793" s="219">
        <v>44938</v>
      </c>
      <c r="F2793" s="273">
        <f t="shared" si="222"/>
        <v>0.77916666666715173</v>
      </c>
      <c r="G2793" s="273">
        <f t="shared" si="223"/>
        <v>8.4416666666656965</v>
      </c>
      <c r="H2793" s="273">
        <f t="shared" si="220"/>
        <v>9.2208333333328483</v>
      </c>
      <c r="I2793" s="77">
        <f t="shared" si="219"/>
        <v>2.7443200769123046E-6</v>
      </c>
      <c r="J2793" s="229">
        <f t="shared" si="221"/>
        <v>2.5304918042527544E-5</v>
      </c>
    </row>
    <row r="2794" spans="1:10">
      <c r="A2794" s="30" t="s">
        <v>264</v>
      </c>
      <c r="B2794" s="63">
        <v>265.48</v>
      </c>
      <c r="C2794" s="219">
        <v>44931</v>
      </c>
      <c r="D2794" s="49">
        <v>44931.584722222222</v>
      </c>
      <c r="E2794" s="219">
        <v>44938</v>
      </c>
      <c r="F2794" s="273">
        <f t="shared" si="222"/>
        <v>0.79236111111094942</v>
      </c>
      <c r="G2794" s="273">
        <f t="shared" si="223"/>
        <v>6.4152777777781012</v>
      </c>
      <c r="H2794" s="273">
        <f t="shared" si="220"/>
        <v>7.2076388888890506</v>
      </c>
      <c r="I2794" s="77">
        <f t="shared" si="219"/>
        <v>2.4764177227011511E-5</v>
      </c>
      <c r="J2794" s="229">
        <f t="shared" si="221"/>
        <v>1.7849124683274879E-4</v>
      </c>
    </row>
    <row r="2795" spans="1:10">
      <c r="A2795" s="30" t="s">
        <v>264</v>
      </c>
      <c r="B2795" s="63">
        <v>24.65</v>
      </c>
      <c r="C2795" s="219">
        <v>44931</v>
      </c>
      <c r="D2795" s="49">
        <v>44931.584722222222</v>
      </c>
      <c r="E2795" s="219">
        <v>44938</v>
      </c>
      <c r="F2795" s="273">
        <f t="shared" si="222"/>
        <v>0.79236111111094942</v>
      </c>
      <c r="G2795" s="273">
        <f t="shared" si="223"/>
        <v>6.4152777777781012</v>
      </c>
      <c r="H2795" s="273">
        <f t="shared" si="220"/>
        <v>7.2076388888890506</v>
      </c>
      <c r="I2795" s="77">
        <f t="shared" si="219"/>
        <v>2.2993708326270666E-6</v>
      </c>
      <c r="J2795" s="229">
        <f t="shared" si="221"/>
        <v>1.6573034633220041E-5</v>
      </c>
    </row>
    <row r="2796" spans="1:10">
      <c r="A2796" s="30" t="s">
        <v>264</v>
      </c>
      <c r="B2796" s="63">
        <v>122.02</v>
      </c>
      <c r="C2796" s="219">
        <v>44931</v>
      </c>
      <c r="D2796" s="49">
        <v>44931.595833333333</v>
      </c>
      <c r="E2796" s="219">
        <v>44938</v>
      </c>
      <c r="F2796" s="273">
        <f t="shared" si="222"/>
        <v>0.79791666666642413</v>
      </c>
      <c r="G2796" s="273">
        <f t="shared" si="223"/>
        <v>6.4041666666671517</v>
      </c>
      <c r="H2796" s="273">
        <f t="shared" si="220"/>
        <v>7.2020833333335759</v>
      </c>
      <c r="I2796" s="77">
        <f t="shared" si="219"/>
        <v>1.1382118823413982E-5</v>
      </c>
      <c r="J2796" s="229">
        <f t="shared" si="221"/>
        <v>8.1974968276132218E-5</v>
      </c>
    </row>
    <row r="2797" spans="1:10">
      <c r="A2797" s="30" t="s">
        <v>264</v>
      </c>
      <c r="B2797" s="63">
        <v>193.33</v>
      </c>
      <c r="C2797" s="219">
        <v>44928</v>
      </c>
      <c r="D2797" s="49">
        <v>44928.59375</v>
      </c>
      <c r="E2797" s="219">
        <v>44938</v>
      </c>
      <c r="F2797" s="273">
        <f t="shared" si="222"/>
        <v>0.796875</v>
      </c>
      <c r="G2797" s="273">
        <f t="shared" si="223"/>
        <v>9.40625</v>
      </c>
      <c r="H2797" s="273">
        <f t="shared" si="220"/>
        <v>10.203125</v>
      </c>
      <c r="I2797" s="77">
        <f t="shared" si="219"/>
        <v>1.8033970104332286E-5</v>
      </c>
      <c r="J2797" s="229">
        <f t="shared" si="221"/>
        <v>1.8400285122076535E-4</v>
      </c>
    </row>
    <row r="2798" spans="1:10">
      <c r="A2798" s="30" t="s">
        <v>264</v>
      </c>
      <c r="B2798" s="63">
        <v>21692.03</v>
      </c>
      <c r="C2798" s="219">
        <v>44930</v>
      </c>
      <c r="D2798" s="49">
        <v>44930.563888888886</v>
      </c>
      <c r="E2798" s="219">
        <v>44938</v>
      </c>
      <c r="F2798" s="273">
        <f t="shared" si="222"/>
        <v>0.7819444444430701</v>
      </c>
      <c r="G2798" s="273">
        <f t="shared" si="223"/>
        <v>7.4361111111138598</v>
      </c>
      <c r="H2798" s="273">
        <f t="shared" si="220"/>
        <v>8.2180555555569299</v>
      </c>
      <c r="I2798" s="77">
        <f t="shared" si="219"/>
        <v>2.0234491311347386E-3</v>
      </c>
      <c r="J2798" s="229">
        <f t="shared" si="221"/>
        <v>1.6628817373508679E-2</v>
      </c>
    </row>
    <row r="2799" spans="1:10">
      <c r="A2799" s="30" t="s">
        <v>264</v>
      </c>
      <c r="B2799" s="63">
        <v>118.31</v>
      </c>
      <c r="C2799" s="219">
        <v>44931</v>
      </c>
      <c r="D2799" s="49">
        <v>44931.585416666669</v>
      </c>
      <c r="E2799" s="219">
        <v>44938</v>
      </c>
      <c r="F2799" s="273">
        <f t="shared" si="222"/>
        <v>0.79270833333430346</v>
      </c>
      <c r="G2799" s="273">
        <f t="shared" si="223"/>
        <v>6.4145833333313931</v>
      </c>
      <c r="H2799" s="273">
        <f t="shared" si="220"/>
        <v>7.2072916666656965</v>
      </c>
      <c r="I2799" s="77">
        <f t="shared" si="219"/>
        <v>1.1036047188969909E-5</v>
      </c>
      <c r="J2799" s="229">
        <f t="shared" si="221"/>
        <v>7.9540010937992212E-5</v>
      </c>
    </row>
    <row r="2800" spans="1:10">
      <c r="A2800" s="30" t="s">
        <v>264</v>
      </c>
      <c r="B2800" s="63">
        <v>21033.05</v>
      </c>
      <c r="C2800" s="219">
        <v>44931</v>
      </c>
      <c r="D2800" s="49">
        <v>44931.586805555555</v>
      </c>
      <c r="E2800" s="219">
        <v>44938</v>
      </c>
      <c r="F2800" s="273">
        <f t="shared" si="222"/>
        <v>0.79340277777737356</v>
      </c>
      <c r="G2800" s="273">
        <f t="shared" si="223"/>
        <v>6.4131944444452529</v>
      </c>
      <c r="H2800" s="273">
        <f t="shared" si="220"/>
        <v>7.2065972222226264</v>
      </c>
      <c r="I2800" s="77">
        <f t="shared" si="219"/>
        <v>1.9619789732732949E-3</v>
      </c>
      <c r="J2800" s="229">
        <f t="shared" si="221"/>
        <v>1.4139192218850528E-2</v>
      </c>
    </row>
    <row r="2801" spans="1:10">
      <c r="A2801" s="30" t="s">
        <v>264</v>
      </c>
      <c r="B2801" s="63">
        <v>16.04</v>
      </c>
      <c r="C2801" s="219">
        <v>44932</v>
      </c>
      <c r="D2801" s="49">
        <v>44932.598611111112</v>
      </c>
      <c r="E2801" s="219">
        <v>44938</v>
      </c>
      <c r="F2801" s="273">
        <f t="shared" si="222"/>
        <v>0.79930555555620231</v>
      </c>
      <c r="G2801" s="273">
        <f t="shared" si="223"/>
        <v>5.4013888888875954</v>
      </c>
      <c r="H2801" s="273">
        <f t="shared" si="220"/>
        <v>6.2006944444437977</v>
      </c>
      <c r="I2801" s="77">
        <f t="shared" si="219"/>
        <v>1.4962234545776124E-6</v>
      </c>
      <c r="J2801" s="229">
        <f t="shared" si="221"/>
        <v>9.2776244624459077E-6</v>
      </c>
    </row>
    <row r="2802" spans="1:10">
      <c r="A2802" s="30" t="s">
        <v>264</v>
      </c>
      <c r="B2802" s="63">
        <v>316.85000000000002</v>
      </c>
      <c r="C2802" s="219">
        <v>44928</v>
      </c>
      <c r="D2802" s="49">
        <v>44928.603472222225</v>
      </c>
      <c r="E2802" s="219">
        <v>44938</v>
      </c>
      <c r="F2802" s="273">
        <f t="shared" si="222"/>
        <v>0.80173611111240461</v>
      </c>
      <c r="G2802" s="273">
        <f t="shared" si="223"/>
        <v>9.3965277777751908</v>
      </c>
      <c r="H2802" s="273">
        <f t="shared" si="220"/>
        <v>10.198263888887595</v>
      </c>
      <c r="I2802" s="77">
        <f t="shared" si="219"/>
        <v>2.9556010073747917E-5</v>
      </c>
      <c r="J2802" s="229">
        <f t="shared" si="221"/>
        <v>3.0141999023470135E-4</v>
      </c>
    </row>
    <row r="2803" spans="1:10">
      <c r="A2803" s="30" t="s">
        <v>264</v>
      </c>
      <c r="B2803" s="63">
        <v>316.72000000000003</v>
      </c>
      <c r="C2803" s="219">
        <v>44930</v>
      </c>
      <c r="D2803" s="49">
        <v>44930.564583333333</v>
      </c>
      <c r="E2803" s="219">
        <v>44938</v>
      </c>
      <c r="F2803" s="273">
        <f t="shared" si="222"/>
        <v>0.78229166666642413</v>
      </c>
      <c r="G2803" s="273">
        <f t="shared" si="223"/>
        <v>7.4354166666671517</v>
      </c>
      <c r="H2803" s="273">
        <f t="shared" si="220"/>
        <v>8.2177083333335759</v>
      </c>
      <c r="I2803" s="77">
        <f t="shared" si="219"/>
        <v>2.9543883574427774E-5</v>
      </c>
      <c r="J2803" s="229">
        <f t="shared" si="221"/>
        <v>2.4278301824861206E-4</v>
      </c>
    </row>
    <row r="2804" spans="1:10">
      <c r="A2804" s="30" t="s">
        <v>264</v>
      </c>
      <c r="B2804" s="63">
        <v>187.78</v>
      </c>
      <c r="C2804" s="219">
        <v>44931</v>
      </c>
      <c r="D2804" s="49">
        <v>44931.586805555555</v>
      </c>
      <c r="E2804" s="219">
        <v>44938</v>
      </c>
      <c r="F2804" s="273">
        <f t="shared" si="222"/>
        <v>0.79340277777737356</v>
      </c>
      <c r="G2804" s="273">
        <f t="shared" si="223"/>
        <v>6.4131944444452529</v>
      </c>
      <c r="H2804" s="273">
        <f t="shared" si="220"/>
        <v>7.2065972222226264</v>
      </c>
      <c r="I2804" s="77">
        <f t="shared" si="219"/>
        <v>1.7516261864126191E-5</v>
      </c>
      <c r="J2804" s="229">
        <f t="shared" si="221"/>
        <v>1.2623264409373594E-4</v>
      </c>
    </row>
    <row r="2805" spans="1:10">
      <c r="A2805" s="30" t="s">
        <v>264</v>
      </c>
      <c r="B2805" s="63">
        <v>21027.45</v>
      </c>
      <c r="C2805" s="219">
        <v>44931</v>
      </c>
      <c r="D2805" s="49">
        <v>44931.588194444441</v>
      </c>
      <c r="E2805" s="219">
        <v>44938</v>
      </c>
      <c r="F2805" s="273">
        <f t="shared" si="222"/>
        <v>0.79409722222044365</v>
      </c>
      <c r="G2805" s="273">
        <f t="shared" si="223"/>
        <v>6.4118055555591127</v>
      </c>
      <c r="H2805" s="273">
        <f t="shared" si="220"/>
        <v>7.2059027777795563</v>
      </c>
      <c r="I2805" s="77">
        <f t="shared" si="219"/>
        <v>1.9614566009948891E-3</v>
      </c>
      <c r="J2805" s="229">
        <f t="shared" si="221"/>
        <v>1.4134065569603119E-2</v>
      </c>
    </row>
    <row r="2806" spans="1:10">
      <c r="A2806" s="30" t="s">
        <v>264</v>
      </c>
      <c r="B2806" s="63">
        <v>187.4</v>
      </c>
      <c r="C2806" s="219">
        <v>44932</v>
      </c>
      <c r="D2806" s="49">
        <v>44932.598611111112</v>
      </c>
      <c r="E2806" s="219">
        <v>44938</v>
      </c>
      <c r="F2806" s="273">
        <f t="shared" si="222"/>
        <v>0.79930555555620231</v>
      </c>
      <c r="G2806" s="273">
        <f t="shared" si="223"/>
        <v>5.4013888888875954</v>
      </c>
      <c r="H2806" s="273">
        <f t="shared" si="220"/>
        <v>6.2006944444437977</v>
      </c>
      <c r="I2806" s="77">
        <f t="shared" si="219"/>
        <v>1.7480815173805775E-5</v>
      </c>
      <c r="J2806" s="229">
        <f t="shared" si="221"/>
        <v>1.0839319353256631E-4</v>
      </c>
    </row>
    <row r="2807" spans="1:10">
      <c r="A2807" s="30" t="s">
        <v>264</v>
      </c>
      <c r="B2807" s="63">
        <v>16.57</v>
      </c>
      <c r="C2807" s="219">
        <v>44928</v>
      </c>
      <c r="D2807" s="49">
        <v>44928.605555555558</v>
      </c>
      <c r="E2807" s="219">
        <v>44938</v>
      </c>
      <c r="F2807" s="273">
        <f t="shared" si="222"/>
        <v>0.80277777777882875</v>
      </c>
      <c r="G2807" s="273">
        <f t="shared" si="223"/>
        <v>9.3944444444423425</v>
      </c>
      <c r="H2807" s="273">
        <f t="shared" si="220"/>
        <v>10.197222222221171</v>
      </c>
      <c r="I2807" s="77">
        <f t="shared" si="219"/>
        <v>1.5456622594981946E-6</v>
      </c>
      <c r="J2807" s="229">
        <f t="shared" si="221"/>
        <v>1.5761461540603577E-5</v>
      </c>
    </row>
    <row r="2808" spans="1:10">
      <c r="A2808" s="30" t="s">
        <v>264</v>
      </c>
      <c r="B2808" s="63">
        <v>7.74</v>
      </c>
      <c r="C2808" s="219">
        <v>44928</v>
      </c>
      <c r="D2808" s="49">
        <v>44928.605555555558</v>
      </c>
      <c r="E2808" s="219">
        <v>44938</v>
      </c>
      <c r="F2808" s="273">
        <f t="shared" si="222"/>
        <v>0.80277777777882875</v>
      </c>
      <c r="G2808" s="273">
        <f t="shared" si="223"/>
        <v>9.3944444444423425</v>
      </c>
      <c r="H2808" s="273">
        <f t="shared" si="220"/>
        <v>10.197222222221171</v>
      </c>
      <c r="I2808" s="77">
        <f t="shared" si="219"/>
        <v>7.2199311336849886E-7</v>
      </c>
      <c r="J2808" s="229">
        <f t="shared" si="221"/>
        <v>7.3623242199319062E-6</v>
      </c>
    </row>
    <row r="2809" spans="1:10">
      <c r="A2809" s="30" t="s">
        <v>264</v>
      </c>
      <c r="B2809" s="63">
        <v>121.77</v>
      </c>
      <c r="C2809" s="219">
        <v>44928</v>
      </c>
      <c r="D2809" s="49">
        <v>44928.605555555558</v>
      </c>
      <c r="E2809" s="219">
        <v>44938</v>
      </c>
      <c r="F2809" s="273">
        <f t="shared" si="222"/>
        <v>0.80277777777882875</v>
      </c>
      <c r="G2809" s="273">
        <f t="shared" si="223"/>
        <v>9.3944444444423425</v>
      </c>
      <c r="H2809" s="273">
        <f t="shared" si="220"/>
        <v>10.197222222221171</v>
      </c>
      <c r="I2809" s="77">
        <f t="shared" si="219"/>
        <v>1.1358798632413708E-5</v>
      </c>
      <c r="J2809" s="229">
        <f t="shared" si="221"/>
        <v>1.158281938321845E-4</v>
      </c>
    </row>
    <row r="2810" spans="1:10">
      <c r="A2810" s="30" t="s">
        <v>264</v>
      </c>
      <c r="B2810" s="63">
        <v>30.19</v>
      </c>
      <c r="C2810" s="219">
        <v>44928</v>
      </c>
      <c r="D2810" s="49">
        <v>44928.605555555558</v>
      </c>
      <c r="E2810" s="219">
        <v>44938</v>
      </c>
      <c r="F2810" s="273">
        <f t="shared" si="222"/>
        <v>0.80277777777882875</v>
      </c>
      <c r="G2810" s="273">
        <f t="shared" si="223"/>
        <v>9.3944444444423425</v>
      </c>
      <c r="H2810" s="273">
        <f t="shared" si="220"/>
        <v>10.197222222221171</v>
      </c>
      <c r="I2810" s="77">
        <f t="shared" si="219"/>
        <v>2.8161462651931498E-6</v>
      </c>
      <c r="J2810" s="229">
        <f t="shared" si="221"/>
        <v>2.8716869276452744E-5</v>
      </c>
    </row>
    <row r="2811" spans="1:10">
      <c r="A2811" s="30" t="s">
        <v>264</v>
      </c>
      <c r="B2811" s="63">
        <v>315.45999999999998</v>
      </c>
      <c r="C2811" s="219">
        <v>44931</v>
      </c>
      <c r="D2811" s="49">
        <v>44932.61041666667</v>
      </c>
      <c r="E2811" s="219">
        <v>44938</v>
      </c>
      <c r="F2811" s="273">
        <f t="shared" si="222"/>
        <v>1.3052083333350311</v>
      </c>
      <c r="G2811" s="273">
        <f t="shared" si="223"/>
        <v>5.3895833333299379</v>
      </c>
      <c r="H2811" s="273">
        <f t="shared" si="220"/>
        <v>6.6947916666649689</v>
      </c>
      <c r="I2811" s="77">
        <f t="shared" si="219"/>
        <v>2.9426349811786386E-5</v>
      </c>
      <c r="J2811" s="229">
        <f t="shared" si="221"/>
        <v>1.9700328150031577E-4</v>
      </c>
    </row>
    <row r="2812" spans="1:10">
      <c r="A2812" s="30" t="s">
        <v>264</v>
      </c>
      <c r="B2812" s="63">
        <v>316.43</v>
      </c>
      <c r="C2812" s="219">
        <v>44930</v>
      </c>
      <c r="D2812" s="49">
        <v>44930.566666666666</v>
      </c>
      <c r="E2812" s="219">
        <v>44938</v>
      </c>
      <c r="F2812" s="273">
        <f t="shared" si="222"/>
        <v>0.78333333333284827</v>
      </c>
      <c r="G2812" s="273">
        <f t="shared" si="223"/>
        <v>7.4333333333343035</v>
      </c>
      <c r="H2812" s="273">
        <f t="shared" si="220"/>
        <v>8.2166666666671517</v>
      </c>
      <c r="I2812" s="77">
        <f t="shared" si="219"/>
        <v>2.9516832152867454E-5</v>
      </c>
      <c r="J2812" s="229">
        <f t="shared" si="221"/>
        <v>2.4252997085607523E-4</v>
      </c>
    </row>
    <row r="2813" spans="1:10">
      <c r="A2813" s="30" t="s">
        <v>264</v>
      </c>
      <c r="B2813" s="63">
        <v>29.38</v>
      </c>
      <c r="C2813" s="219">
        <v>44930</v>
      </c>
      <c r="D2813" s="49">
        <v>44930.566666666666</v>
      </c>
      <c r="E2813" s="219">
        <v>44938</v>
      </c>
      <c r="F2813" s="273">
        <f t="shared" si="222"/>
        <v>0.78333333333284827</v>
      </c>
      <c r="G2813" s="273">
        <f t="shared" si="223"/>
        <v>7.4333333333343035</v>
      </c>
      <c r="H2813" s="273">
        <f t="shared" si="220"/>
        <v>8.2166666666671517</v>
      </c>
      <c r="I2813" s="77">
        <f t="shared" si="219"/>
        <v>2.7405888463522603E-6</v>
      </c>
      <c r="J2813" s="229">
        <f t="shared" si="221"/>
        <v>2.2518505020862403E-5</v>
      </c>
    </row>
    <row r="2814" spans="1:10">
      <c r="A2814" s="30" t="s">
        <v>264</v>
      </c>
      <c r="B2814" s="63">
        <v>16.14</v>
      </c>
      <c r="C2814" s="219">
        <v>44930</v>
      </c>
      <c r="D2814" s="49">
        <v>44930.567361111112</v>
      </c>
      <c r="E2814" s="219">
        <v>44938</v>
      </c>
      <c r="F2814" s="273">
        <f t="shared" si="222"/>
        <v>0.78368055555620231</v>
      </c>
      <c r="G2814" s="273">
        <f t="shared" si="223"/>
        <v>7.4326388888875954</v>
      </c>
      <c r="H2814" s="273">
        <f t="shared" si="220"/>
        <v>8.2163194444437977</v>
      </c>
      <c r="I2814" s="77">
        <f t="shared" si="219"/>
        <v>1.5055515309777225E-6</v>
      </c>
      <c r="J2814" s="229">
        <f t="shared" si="221"/>
        <v>1.2370092318584389E-5</v>
      </c>
    </row>
    <row r="2815" spans="1:10">
      <c r="A2815" s="30" t="s">
        <v>264</v>
      </c>
      <c r="B2815" s="63">
        <v>22073.040000000001</v>
      </c>
      <c r="C2815" s="219">
        <v>44932</v>
      </c>
      <c r="D2815" s="49">
        <v>44932.611111111109</v>
      </c>
      <c r="E2815" s="219">
        <v>44938</v>
      </c>
      <c r="F2815" s="273">
        <f t="shared" si="222"/>
        <v>0.80555555555474712</v>
      </c>
      <c r="G2815" s="273">
        <f t="shared" si="223"/>
        <v>5.3888888888905058</v>
      </c>
      <c r="H2815" s="273">
        <f t="shared" si="220"/>
        <v>6.1944444444452529</v>
      </c>
      <c r="I2815" s="77">
        <f t="shared" si="219"/>
        <v>2.0589900350267971E-3</v>
      </c>
      <c r="J2815" s="229">
        <f t="shared" si="221"/>
        <v>1.275429938363988E-2</v>
      </c>
    </row>
    <row r="2816" spans="1:10">
      <c r="A2816" s="30" t="s">
        <v>264</v>
      </c>
      <c r="B2816" s="63">
        <v>118.9</v>
      </c>
      <c r="C2816" s="219">
        <v>44932</v>
      </c>
      <c r="D2816" s="49">
        <v>44932.611111111109</v>
      </c>
      <c r="E2816" s="219">
        <v>44938</v>
      </c>
      <c r="F2816" s="273">
        <f t="shared" si="222"/>
        <v>0.80555555555474712</v>
      </c>
      <c r="G2816" s="273">
        <f t="shared" si="223"/>
        <v>5.3888888888905058</v>
      </c>
      <c r="H2816" s="273">
        <f t="shared" si="220"/>
        <v>6.1944444444452529</v>
      </c>
      <c r="I2816" s="77">
        <f t="shared" si="219"/>
        <v>1.1091082839730558E-5</v>
      </c>
      <c r="J2816" s="229">
        <f t="shared" si="221"/>
        <v>6.8703096479451038E-5</v>
      </c>
    </row>
    <row r="2817" spans="1:10">
      <c r="A2817" s="30" t="s">
        <v>264</v>
      </c>
      <c r="B2817" s="63">
        <v>21927.03</v>
      </c>
      <c r="C2817" s="219">
        <v>44932</v>
      </c>
      <c r="D2817" s="49">
        <v>44932.611805555556</v>
      </c>
      <c r="E2817" s="219">
        <v>44938</v>
      </c>
      <c r="F2817" s="273">
        <f t="shared" si="222"/>
        <v>0.80590277777810115</v>
      </c>
      <c r="G2817" s="273">
        <f t="shared" si="223"/>
        <v>5.3881944444437977</v>
      </c>
      <c r="H2817" s="273">
        <f t="shared" si="220"/>
        <v>6.1940972222218988</v>
      </c>
      <c r="I2817" s="77">
        <f t="shared" si="219"/>
        <v>2.0453701106749969E-3</v>
      </c>
      <c r="J2817" s="229">
        <f t="shared" si="221"/>
        <v>1.2669221320947695E-2</v>
      </c>
    </row>
    <row r="2818" spans="1:10">
      <c r="A2818" s="30" t="s">
        <v>264</v>
      </c>
      <c r="B2818" s="63">
        <v>187.73</v>
      </c>
      <c r="C2818" s="219">
        <v>44932</v>
      </c>
      <c r="D2818" s="49">
        <v>44932.611805555556</v>
      </c>
      <c r="E2818" s="219">
        <v>44938</v>
      </c>
      <c r="F2818" s="273">
        <f t="shared" si="222"/>
        <v>0.80590277777810115</v>
      </c>
      <c r="G2818" s="273">
        <f t="shared" si="223"/>
        <v>5.3881944444437977</v>
      </c>
      <c r="H2818" s="273">
        <f t="shared" si="220"/>
        <v>6.1940972222218988</v>
      </c>
      <c r="I2818" s="77">
        <f t="shared" si="219"/>
        <v>1.7511597825926135E-5</v>
      </c>
      <c r="J2818" s="229">
        <f t="shared" si="221"/>
        <v>1.0846853945023611E-4</v>
      </c>
    </row>
    <row r="2819" spans="1:10">
      <c r="A2819" s="30" t="s">
        <v>264</v>
      </c>
      <c r="B2819" s="63">
        <v>118.57</v>
      </c>
      <c r="C2819" s="219">
        <v>44930</v>
      </c>
      <c r="D2819" s="49">
        <v>44930.568749999999</v>
      </c>
      <c r="E2819" s="219">
        <v>44938</v>
      </c>
      <c r="F2819" s="273">
        <f t="shared" si="222"/>
        <v>0.7843749999992724</v>
      </c>
      <c r="G2819" s="273">
        <f t="shared" si="223"/>
        <v>7.4312500000014552</v>
      </c>
      <c r="H2819" s="273">
        <f t="shared" si="220"/>
        <v>8.2156250000007276</v>
      </c>
      <c r="I2819" s="77">
        <f t="shared" si="219"/>
        <v>1.1060300187610195E-5</v>
      </c>
      <c r="J2819" s="229">
        <f t="shared" si="221"/>
        <v>9.0867278728843048E-5</v>
      </c>
    </row>
    <row r="2820" spans="1:10">
      <c r="A2820" s="30" t="s">
        <v>264</v>
      </c>
      <c r="B2820" s="63">
        <v>120.13</v>
      </c>
      <c r="C2820" s="219">
        <v>44930</v>
      </c>
      <c r="D2820" s="49">
        <v>44930.570138888892</v>
      </c>
      <c r="E2820" s="219">
        <v>44938</v>
      </c>
      <c r="F2820" s="273">
        <f t="shared" si="222"/>
        <v>0.78506944444598048</v>
      </c>
      <c r="G2820" s="273">
        <f t="shared" si="223"/>
        <v>7.429861111108039</v>
      </c>
      <c r="H2820" s="273">
        <f t="shared" si="220"/>
        <v>8.2149305555540195</v>
      </c>
      <c r="I2820" s="77">
        <f t="shared" si="219"/>
        <v>1.1205818179451907E-5</v>
      </c>
      <c r="J2820" s="229">
        <f t="shared" si="221"/>
        <v>9.2055018162362184E-5</v>
      </c>
    </row>
    <row r="2821" spans="1:10">
      <c r="A2821" s="30" t="s">
        <v>264</v>
      </c>
      <c r="B2821" s="63">
        <v>315.45999999999998</v>
      </c>
      <c r="C2821" s="219">
        <v>44932</v>
      </c>
      <c r="D2821" s="49">
        <v>44932.613194444442</v>
      </c>
      <c r="E2821" s="219">
        <v>44938</v>
      </c>
      <c r="F2821" s="273">
        <f t="shared" si="222"/>
        <v>0.80659722222117125</v>
      </c>
      <c r="G2821" s="273">
        <f t="shared" si="223"/>
        <v>5.3868055555576575</v>
      </c>
      <c r="H2821" s="273">
        <f t="shared" si="220"/>
        <v>6.1934027777788287</v>
      </c>
      <c r="I2821" s="77">
        <f t="shared" si="219"/>
        <v>2.9426349811786386E-5</v>
      </c>
      <c r="J2821" s="229">
        <f t="shared" si="221"/>
        <v>1.822492366642093E-4</v>
      </c>
    </row>
    <row r="2822" spans="1:10">
      <c r="A2822" s="30" t="s">
        <v>264</v>
      </c>
      <c r="B2822" s="63">
        <v>118.15</v>
      </c>
      <c r="C2822" s="219">
        <v>44932</v>
      </c>
      <c r="D2822" s="49">
        <v>44932.613194444442</v>
      </c>
      <c r="E2822" s="219">
        <v>44938</v>
      </c>
      <c r="F2822" s="273">
        <f t="shared" si="222"/>
        <v>0.80659722222117125</v>
      </c>
      <c r="G2822" s="273">
        <f t="shared" si="223"/>
        <v>5.3868055555576575</v>
      </c>
      <c r="H2822" s="273">
        <f t="shared" si="220"/>
        <v>6.1934027777788287</v>
      </c>
      <c r="I2822" s="77">
        <f t="shared" si="219"/>
        <v>1.1021122266729734E-5</v>
      </c>
      <c r="J2822" s="229">
        <f t="shared" si="221"/>
        <v>6.8258249261004032E-5</v>
      </c>
    </row>
    <row r="2823" spans="1:10">
      <c r="A2823" s="30" t="s">
        <v>264</v>
      </c>
      <c r="B2823" s="63">
        <v>22950.61</v>
      </c>
      <c r="C2823" s="219">
        <v>44929</v>
      </c>
      <c r="D2823" s="49">
        <v>44929.453472222223</v>
      </c>
      <c r="E2823" s="219">
        <v>44938</v>
      </c>
      <c r="F2823" s="273">
        <f t="shared" si="222"/>
        <v>0.72673611111167702</v>
      </c>
      <c r="G2823" s="273">
        <f t="shared" si="223"/>
        <v>8.546527777776646</v>
      </c>
      <c r="H2823" s="273">
        <f t="shared" si="220"/>
        <v>9.273263888888323</v>
      </c>
      <c r="I2823" s="77">
        <f t="shared" si="219"/>
        <v>2.1408504350912409E-3</v>
      </c>
      <c r="J2823" s="229">
        <f t="shared" si="221"/>
        <v>1.9852671031242459E-2</v>
      </c>
    </row>
    <row r="2824" spans="1:10">
      <c r="A2824" s="30" t="s">
        <v>264</v>
      </c>
      <c r="B2824" s="63">
        <v>187.78</v>
      </c>
      <c r="C2824" s="219">
        <v>44929</v>
      </c>
      <c r="D2824" s="49">
        <v>44929.453472222223</v>
      </c>
      <c r="E2824" s="219">
        <v>44938</v>
      </c>
      <c r="F2824" s="273">
        <f t="shared" si="222"/>
        <v>0.72673611111167702</v>
      </c>
      <c r="G2824" s="273">
        <f t="shared" si="223"/>
        <v>8.546527777776646</v>
      </c>
      <c r="H2824" s="273">
        <f t="shared" si="220"/>
        <v>9.273263888888323</v>
      </c>
      <c r="I2824" s="77">
        <f t="shared" si="219"/>
        <v>1.7516261864126191E-5</v>
      </c>
      <c r="J2824" s="229">
        <f t="shared" si="221"/>
        <v>1.6243291861291306E-4</v>
      </c>
    </row>
    <row r="2825" spans="1:10">
      <c r="A2825" s="30" t="s">
        <v>264</v>
      </c>
      <c r="B2825" s="63">
        <v>316.26</v>
      </c>
      <c r="C2825" s="219">
        <v>44930</v>
      </c>
      <c r="D2825" s="49">
        <v>44930.570833333331</v>
      </c>
      <c r="E2825" s="219">
        <v>44938</v>
      </c>
      <c r="F2825" s="273">
        <f t="shared" si="222"/>
        <v>0.78541666666569654</v>
      </c>
      <c r="G2825" s="273">
        <f t="shared" si="223"/>
        <v>7.4291666666686069</v>
      </c>
      <c r="H2825" s="273">
        <f t="shared" si="220"/>
        <v>8.2145833333343035</v>
      </c>
      <c r="I2825" s="77">
        <f t="shared" si="219"/>
        <v>2.9500974422987264E-5</v>
      </c>
      <c r="J2825" s="229">
        <f t="shared" si="221"/>
        <v>2.4233821281219276E-4</v>
      </c>
    </row>
    <row r="2826" spans="1:10">
      <c r="A2826" s="30" t="s">
        <v>264</v>
      </c>
      <c r="B2826" s="63">
        <v>188.25</v>
      </c>
      <c r="C2826" s="219">
        <v>44930</v>
      </c>
      <c r="D2826" s="49">
        <v>44930.570833333331</v>
      </c>
      <c r="E2826" s="219">
        <v>44938</v>
      </c>
      <c r="F2826" s="273">
        <f t="shared" si="222"/>
        <v>0.78541666666569654</v>
      </c>
      <c r="G2826" s="273">
        <f t="shared" si="223"/>
        <v>7.4291666666686069</v>
      </c>
      <c r="H2826" s="273">
        <f t="shared" si="220"/>
        <v>8.2145833333343035</v>
      </c>
      <c r="I2826" s="77">
        <f t="shared" ref="I2826:I2889" si="224">+B2826/B$3693</f>
        <v>1.7560103823206706E-5</v>
      </c>
      <c r="J2826" s="229">
        <f t="shared" si="221"/>
        <v>1.4424893619773379E-4</v>
      </c>
    </row>
    <row r="2827" spans="1:10">
      <c r="A2827" s="30" t="s">
        <v>264</v>
      </c>
      <c r="B2827" s="63">
        <v>188.73</v>
      </c>
      <c r="C2827" s="219">
        <v>44932</v>
      </c>
      <c r="D2827" s="49">
        <v>44932.614583333336</v>
      </c>
      <c r="E2827" s="219">
        <v>44938</v>
      </c>
      <c r="F2827" s="273">
        <f t="shared" si="222"/>
        <v>0.80729166666787933</v>
      </c>
      <c r="G2827" s="273">
        <f t="shared" si="223"/>
        <v>5.3854166666642413</v>
      </c>
      <c r="H2827" s="273">
        <f t="shared" si="220"/>
        <v>6.1927083333321207</v>
      </c>
      <c r="I2827" s="77">
        <f t="shared" si="224"/>
        <v>1.7604878589927231E-5</v>
      </c>
      <c r="J2827" s="229">
        <f t="shared" si="221"/>
        <v>1.0902187835114259E-4</v>
      </c>
    </row>
    <row r="2828" spans="1:10">
      <c r="A2828" s="30" t="s">
        <v>264</v>
      </c>
      <c r="B2828" s="63">
        <v>188.58</v>
      </c>
      <c r="C2828" s="219">
        <v>44929</v>
      </c>
      <c r="D2828" s="49">
        <v>44929.454861111109</v>
      </c>
      <c r="E2828" s="219">
        <v>44938</v>
      </c>
      <c r="F2828" s="273">
        <f t="shared" si="222"/>
        <v>0.72743055555474712</v>
      </c>
      <c r="G2828" s="273">
        <f t="shared" si="223"/>
        <v>8.5451388888905058</v>
      </c>
      <c r="H2828" s="273">
        <f t="shared" si="220"/>
        <v>9.2725694444452529</v>
      </c>
      <c r="I2828" s="77">
        <f t="shared" si="224"/>
        <v>1.759088647532707E-5</v>
      </c>
      <c r="J2828" s="229">
        <f t="shared" si="221"/>
        <v>1.6311271643182303E-4</v>
      </c>
    </row>
    <row r="2829" spans="1:10">
      <c r="A2829" s="30" t="s">
        <v>264</v>
      </c>
      <c r="B2829" s="63">
        <v>29.42</v>
      </c>
      <c r="C2829" s="219">
        <v>44929</v>
      </c>
      <c r="D2829" s="49">
        <v>44929.454861111109</v>
      </c>
      <c r="E2829" s="219">
        <v>44938</v>
      </c>
      <c r="F2829" s="273">
        <f t="shared" si="222"/>
        <v>0.72743055555474712</v>
      </c>
      <c r="G2829" s="273">
        <f t="shared" si="223"/>
        <v>8.5451388888905058</v>
      </c>
      <c r="H2829" s="273">
        <f t="shared" si="220"/>
        <v>9.2725694444452529</v>
      </c>
      <c r="I2829" s="77">
        <f t="shared" si="224"/>
        <v>2.7443200769123046E-6</v>
      </c>
      <c r="J2829" s="229">
        <f t="shared" si="221"/>
        <v>2.5446898490954682E-5</v>
      </c>
    </row>
    <row r="2830" spans="1:10">
      <c r="A2830" s="30" t="s">
        <v>264</v>
      </c>
      <c r="B2830" s="63">
        <v>29.38</v>
      </c>
      <c r="C2830" s="219">
        <v>44929</v>
      </c>
      <c r="D2830" s="49">
        <v>44929.455555555556</v>
      </c>
      <c r="E2830" s="219">
        <v>44938</v>
      </c>
      <c r="F2830" s="273">
        <f t="shared" si="222"/>
        <v>0.72777777777810115</v>
      </c>
      <c r="G2830" s="273">
        <f t="shared" si="223"/>
        <v>8.5444444444437977</v>
      </c>
      <c r="H2830" s="273">
        <f t="shared" si="220"/>
        <v>9.2722222222218988</v>
      </c>
      <c r="I2830" s="77">
        <f t="shared" si="224"/>
        <v>2.7405888463522603E-6</v>
      </c>
      <c r="J2830" s="229">
        <f t="shared" si="221"/>
        <v>2.5411348803120906E-5</v>
      </c>
    </row>
    <row r="2831" spans="1:10">
      <c r="A2831" s="30" t="s">
        <v>264</v>
      </c>
      <c r="B2831" s="63">
        <v>7.53</v>
      </c>
      <c r="C2831" s="219">
        <v>44929</v>
      </c>
      <c r="D2831" s="49">
        <v>44929.456250000003</v>
      </c>
      <c r="E2831" s="219">
        <v>44938</v>
      </c>
      <c r="F2831" s="273">
        <f t="shared" si="222"/>
        <v>0.72812500000145519</v>
      </c>
      <c r="G2831" s="273">
        <f t="shared" si="223"/>
        <v>8.5437499999970896</v>
      </c>
      <c r="H2831" s="273">
        <f t="shared" si="220"/>
        <v>9.2718749999985448</v>
      </c>
      <c r="I2831" s="77">
        <f t="shared" si="224"/>
        <v>7.0240415292826824E-7</v>
      </c>
      <c r="J2831" s="229">
        <f t="shared" si="221"/>
        <v>6.512603505430765E-6</v>
      </c>
    </row>
    <row r="2832" spans="1:10">
      <c r="A2832" s="30" t="s">
        <v>264</v>
      </c>
      <c r="B2832" s="63">
        <v>29.43</v>
      </c>
      <c r="C2832" s="219">
        <v>44930</v>
      </c>
      <c r="D2832" s="49">
        <v>44930.571527777778</v>
      </c>
      <c r="E2832" s="219">
        <v>44938</v>
      </c>
      <c r="F2832" s="273">
        <f t="shared" si="222"/>
        <v>0.78576388888905058</v>
      </c>
      <c r="G2832" s="273">
        <f t="shared" si="223"/>
        <v>7.4284722222218988</v>
      </c>
      <c r="H2832" s="273">
        <f t="shared" si="220"/>
        <v>8.2142361111109494</v>
      </c>
      <c r="I2832" s="77">
        <f t="shared" si="224"/>
        <v>2.7452528845523154E-6</v>
      </c>
      <c r="J2832" s="229">
        <f t="shared" si="221"/>
        <v>2.2550155378421127E-5</v>
      </c>
    </row>
    <row r="2833" spans="1:10">
      <c r="A2833" s="30" t="s">
        <v>264</v>
      </c>
      <c r="B2833" s="63">
        <v>16.12</v>
      </c>
      <c r="C2833" s="219">
        <v>44930</v>
      </c>
      <c r="D2833" s="49">
        <v>44930.571527777778</v>
      </c>
      <c r="E2833" s="219">
        <v>44938</v>
      </c>
      <c r="F2833" s="273">
        <f t="shared" si="222"/>
        <v>0.78576388888905058</v>
      </c>
      <c r="G2833" s="273">
        <f t="shared" si="223"/>
        <v>7.4284722222218988</v>
      </c>
      <c r="H2833" s="273">
        <f t="shared" si="220"/>
        <v>8.2142361111109494</v>
      </c>
      <c r="I2833" s="77">
        <f t="shared" si="224"/>
        <v>1.5036859156977006E-6</v>
      </c>
      <c r="J2833" s="229">
        <f t="shared" si="221"/>
        <v>1.2351631148492987E-5</v>
      </c>
    </row>
    <row r="2834" spans="1:10">
      <c r="A2834" s="30" t="s">
        <v>264</v>
      </c>
      <c r="B2834" s="63">
        <v>118.67</v>
      </c>
      <c r="C2834" s="219">
        <v>44932</v>
      </c>
      <c r="D2834" s="49">
        <v>44932.614583333336</v>
      </c>
      <c r="E2834" s="219">
        <v>44938</v>
      </c>
      <c r="F2834" s="273">
        <f t="shared" si="222"/>
        <v>0.80729166666787933</v>
      </c>
      <c r="G2834" s="273">
        <f t="shared" si="223"/>
        <v>5.3854166666642413</v>
      </c>
      <c r="H2834" s="273">
        <f t="shared" si="220"/>
        <v>6.1927083333321207</v>
      </c>
      <c r="I2834" s="77">
        <f t="shared" si="224"/>
        <v>1.1069628264010305E-5</v>
      </c>
      <c r="J2834" s="229">
        <f t="shared" si="221"/>
        <v>6.8550979197425386E-5</v>
      </c>
    </row>
    <row r="2835" spans="1:10">
      <c r="A2835" s="30" t="s">
        <v>264</v>
      </c>
      <c r="B2835" s="63">
        <v>118.23</v>
      </c>
      <c r="C2835" s="219">
        <v>44932</v>
      </c>
      <c r="D2835" s="49">
        <v>44932.615277777775</v>
      </c>
      <c r="E2835" s="219">
        <v>44938</v>
      </c>
      <c r="F2835" s="273">
        <f t="shared" si="222"/>
        <v>0.80763888888759539</v>
      </c>
      <c r="G2835" s="273">
        <f t="shared" si="223"/>
        <v>5.3847222222248092</v>
      </c>
      <c r="H2835" s="273">
        <f t="shared" si="220"/>
        <v>6.1923611111124046</v>
      </c>
      <c r="I2835" s="77">
        <f t="shared" si="224"/>
        <v>1.1028584727849822E-5</v>
      </c>
      <c r="J2835" s="229">
        <f t="shared" si="221"/>
        <v>6.8292979179345424E-5</v>
      </c>
    </row>
    <row r="2836" spans="1:10">
      <c r="A2836" s="30" t="s">
        <v>264</v>
      </c>
      <c r="B2836" s="63">
        <v>316.26</v>
      </c>
      <c r="C2836" s="219">
        <v>44929</v>
      </c>
      <c r="D2836" s="49">
        <v>44929.456250000003</v>
      </c>
      <c r="E2836" s="219">
        <v>44938</v>
      </c>
      <c r="F2836" s="273">
        <f t="shared" si="222"/>
        <v>0.72812500000145519</v>
      </c>
      <c r="G2836" s="273">
        <f t="shared" si="223"/>
        <v>8.5437499999970896</v>
      </c>
      <c r="H2836" s="273">
        <f t="shared" si="220"/>
        <v>9.2718749999985448</v>
      </c>
      <c r="I2836" s="77">
        <f t="shared" si="224"/>
        <v>2.9500974422987264E-5</v>
      </c>
      <c r="J2836" s="229">
        <f t="shared" si="221"/>
        <v>2.7352934722809209E-4</v>
      </c>
    </row>
    <row r="2837" spans="1:10">
      <c r="A2837" s="30" t="s">
        <v>264</v>
      </c>
      <c r="B2837" s="63">
        <v>188.53</v>
      </c>
      <c r="C2837" s="219">
        <v>44929</v>
      </c>
      <c r="D2837" s="49">
        <v>44929.456944444442</v>
      </c>
      <c r="E2837" s="219">
        <v>44938</v>
      </c>
      <c r="F2837" s="273">
        <f t="shared" si="222"/>
        <v>0.72847222222117125</v>
      </c>
      <c r="G2837" s="273">
        <f t="shared" si="223"/>
        <v>8.5430555555576575</v>
      </c>
      <c r="H2837" s="273">
        <f t="shared" si="220"/>
        <v>9.2715277777788287</v>
      </c>
      <c r="I2837" s="77">
        <f t="shared" si="224"/>
        <v>1.7586222437127014E-5</v>
      </c>
      <c r="J2837" s="229">
        <f t="shared" si="221"/>
        <v>1.630511498320204E-4</v>
      </c>
    </row>
    <row r="2838" spans="1:10">
      <c r="A2838" s="30" t="s">
        <v>264</v>
      </c>
      <c r="B2838" s="63">
        <v>118.71</v>
      </c>
      <c r="C2838" s="219">
        <v>44930</v>
      </c>
      <c r="D2838" s="49">
        <v>44930.572222222225</v>
      </c>
      <c r="E2838" s="219">
        <v>44938</v>
      </c>
      <c r="F2838" s="273">
        <f t="shared" si="222"/>
        <v>0.78611111111240461</v>
      </c>
      <c r="G2838" s="273">
        <f t="shared" si="223"/>
        <v>7.4277777777751908</v>
      </c>
      <c r="H2838" s="273">
        <f t="shared" si="220"/>
        <v>8.2138888888875954</v>
      </c>
      <c r="I2838" s="77">
        <f t="shared" si="224"/>
        <v>1.1073359494570348E-5</v>
      </c>
      <c r="J2838" s="229">
        <f t="shared" si="221"/>
        <v>9.0955344515109338E-5</v>
      </c>
    </row>
    <row r="2839" spans="1:10">
      <c r="A2839" s="30" t="s">
        <v>264</v>
      </c>
      <c r="B2839" s="63">
        <v>7.54</v>
      </c>
      <c r="C2839" s="219">
        <v>44930</v>
      </c>
      <c r="D2839" s="49">
        <v>44930.572916666664</v>
      </c>
      <c r="E2839" s="219">
        <v>44938</v>
      </c>
      <c r="F2839" s="273">
        <f t="shared" si="222"/>
        <v>0.78645833333212067</v>
      </c>
      <c r="G2839" s="273">
        <f t="shared" si="223"/>
        <v>7.4270833333357587</v>
      </c>
      <c r="H2839" s="273">
        <f t="shared" si="220"/>
        <v>8.2135416666678793</v>
      </c>
      <c r="I2839" s="77">
        <f t="shared" si="224"/>
        <v>7.033369605682792E-7</v>
      </c>
      <c r="J2839" s="229">
        <f t="shared" si="221"/>
        <v>5.7768874313351044E-6</v>
      </c>
    </row>
    <row r="2840" spans="1:10">
      <c r="A2840" s="30" t="s">
        <v>264</v>
      </c>
      <c r="B2840" s="63">
        <v>118.54</v>
      </c>
      <c r="C2840" s="219">
        <v>44930</v>
      </c>
      <c r="D2840" s="49">
        <v>44930.572916666664</v>
      </c>
      <c r="E2840" s="219">
        <v>44938</v>
      </c>
      <c r="F2840" s="273">
        <f t="shared" si="222"/>
        <v>0.78645833333212067</v>
      </c>
      <c r="G2840" s="273">
        <f t="shared" si="223"/>
        <v>7.4270833333357587</v>
      </c>
      <c r="H2840" s="273">
        <f t="shared" si="220"/>
        <v>8.2135416666678793</v>
      </c>
      <c r="I2840" s="77">
        <f t="shared" si="224"/>
        <v>1.1057501764690162E-5</v>
      </c>
      <c r="J2840" s="229">
        <f t="shared" si="221"/>
        <v>9.0821251473536253E-5</v>
      </c>
    </row>
    <row r="2841" spans="1:10">
      <c r="A2841" s="30" t="s">
        <v>264</v>
      </c>
      <c r="B2841" s="63">
        <v>21125.46</v>
      </c>
      <c r="C2841" s="219">
        <v>44931</v>
      </c>
      <c r="D2841" s="49">
        <v>44931.588888888888</v>
      </c>
      <c r="E2841" s="219">
        <v>44938</v>
      </c>
      <c r="F2841" s="273">
        <f t="shared" si="222"/>
        <v>0.79444444444379769</v>
      </c>
      <c r="G2841" s="273">
        <f t="shared" si="223"/>
        <v>6.4111111111124046</v>
      </c>
      <c r="H2841" s="273">
        <f t="shared" si="220"/>
        <v>7.2055555555562023</v>
      </c>
      <c r="I2841" s="77">
        <f t="shared" si="224"/>
        <v>1.9705990486746368E-3</v>
      </c>
      <c r="J2841" s="229">
        <f t="shared" si="221"/>
        <v>1.4199260922951295E-2</v>
      </c>
    </row>
    <row r="2842" spans="1:10">
      <c r="A2842" s="30" t="s">
        <v>264</v>
      </c>
      <c r="B2842" s="63">
        <v>118.51</v>
      </c>
      <c r="C2842" s="219">
        <v>44929</v>
      </c>
      <c r="D2842" s="49">
        <v>44929.458333333336</v>
      </c>
      <c r="E2842" s="219">
        <v>44938</v>
      </c>
      <c r="F2842" s="273">
        <f t="shared" si="222"/>
        <v>0.72916666666787933</v>
      </c>
      <c r="G2842" s="273">
        <f t="shared" si="223"/>
        <v>8.5416666666642413</v>
      </c>
      <c r="H2842" s="273">
        <f t="shared" si="220"/>
        <v>9.2708333333321207</v>
      </c>
      <c r="I2842" s="77">
        <f t="shared" si="224"/>
        <v>1.105470334177013E-5</v>
      </c>
      <c r="J2842" s="229">
        <f t="shared" si="221"/>
        <v>1.024863122309805E-4</v>
      </c>
    </row>
    <row r="2843" spans="1:10">
      <c r="A2843" s="30" t="s">
        <v>264</v>
      </c>
      <c r="B2843" s="63">
        <v>188.35</v>
      </c>
      <c r="C2843" s="219">
        <v>44930</v>
      </c>
      <c r="D2843" s="49">
        <v>44930.573611111111</v>
      </c>
      <c r="E2843" s="219">
        <v>44938</v>
      </c>
      <c r="F2843" s="273">
        <f t="shared" si="222"/>
        <v>0.78680555555547471</v>
      </c>
      <c r="G2843" s="273">
        <f t="shared" si="223"/>
        <v>7.4263888888890506</v>
      </c>
      <c r="H2843" s="273">
        <f t="shared" si="220"/>
        <v>8.2131944444445253</v>
      </c>
      <c r="I2843" s="77">
        <f t="shared" si="224"/>
        <v>1.7569431899606815E-5</v>
      </c>
      <c r="J2843" s="229">
        <f t="shared" si="221"/>
        <v>1.4430116046989711E-4</v>
      </c>
    </row>
    <row r="2844" spans="1:10">
      <c r="A2844" s="30" t="s">
        <v>264</v>
      </c>
      <c r="B2844" s="63">
        <v>29.38</v>
      </c>
      <c r="C2844" s="219">
        <v>44930</v>
      </c>
      <c r="D2844" s="49">
        <v>44930.573611111111</v>
      </c>
      <c r="E2844" s="219">
        <v>44938</v>
      </c>
      <c r="F2844" s="273">
        <f t="shared" si="222"/>
        <v>0.78680555555547471</v>
      </c>
      <c r="G2844" s="273">
        <f t="shared" si="223"/>
        <v>7.4263888888890506</v>
      </c>
      <c r="H2844" s="273">
        <f t="shared" si="220"/>
        <v>8.2131944444445253</v>
      </c>
      <c r="I2844" s="77">
        <f t="shared" si="224"/>
        <v>2.7405888463522603E-6</v>
      </c>
      <c r="J2844" s="229">
        <f t="shared" si="221"/>
        <v>2.2508989087367014E-5</v>
      </c>
    </row>
    <row r="2845" spans="1:10">
      <c r="A2845" s="30" t="s">
        <v>264</v>
      </c>
      <c r="B2845" s="63">
        <v>316.08999999999997</v>
      </c>
      <c r="C2845" s="219">
        <v>44930</v>
      </c>
      <c r="D2845" s="49">
        <v>44930.574305555558</v>
      </c>
      <c r="E2845" s="219">
        <v>44938</v>
      </c>
      <c r="F2845" s="273">
        <f t="shared" si="222"/>
        <v>0.78715277777882875</v>
      </c>
      <c r="G2845" s="273">
        <f t="shared" si="223"/>
        <v>7.4256944444423425</v>
      </c>
      <c r="H2845" s="273">
        <f t="shared" si="220"/>
        <v>8.2128472222211713</v>
      </c>
      <c r="I2845" s="77">
        <f t="shared" si="224"/>
        <v>2.9485116693107078E-5</v>
      </c>
      <c r="J2845" s="229">
        <f t="shared" si="221"/>
        <v>2.4215675872985156E-4</v>
      </c>
    </row>
    <row r="2846" spans="1:10">
      <c r="A2846" s="30" t="s">
        <v>264</v>
      </c>
      <c r="B2846" s="63">
        <v>7.5</v>
      </c>
      <c r="C2846" s="219">
        <v>44931</v>
      </c>
      <c r="D2846" s="49">
        <v>44931.589583333334</v>
      </c>
      <c r="E2846" s="219">
        <v>44938</v>
      </c>
      <c r="F2846" s="273">
        <f t="shared" si="222"/>
        <v>0.79479166666715173</v>
      </c>
      <c r="G2846" s="273">
        <f t="shared" si="223"/>
        <v>6.4104166666656965</v>
      </c>
      <c r="H2846" s="273">
        <f t="shared" si="220"/>
        <v>7.2052083333328483</v>
      </c>
      <c r="I2846" s="77">
        <f t="shared" si="224"/>
        <v>6.9960573000823536E-7</v>
      </c>
      <c r="J2846" s="229">
        <f t="shared" si="221"/>
        <v>5.0408050359027481E-6</v>
      </c>
    </row>
    <row r="2847" spans="1:10">
      <c r="A2847" s="30" t="s">
        <v>264</v>
      </c>
      <c r="B2847" s="63">
        <v>315.17</v>
      </c>
      <c r="C2847" s="219">
        <v>44931</v>
      </c>
      <c r="D2847" s="49">
        <v>44931.589583333334</v>
      </c>
      <c r="E2847" s="219">
        <v>44938</v>
      </c>
      <c r="F2847" s="273">
        <f t="shared" si="222"/>
        <v>0.79479166666715173</v>
      </c>
      <c r="G2847" s="273">
        <f t="shared" si="223"/>
        <v>6.4104166666656965</v>
      </c>
      <c r="H2847" s="273">
        <f t="shared" si="220"/>
        <v>7.2052083333328483</v>
      </c>
      <c r="I2847" s="77">
        <f t="shared" si="224"/>
        <v>2.9399298390226072E-5</v>
      </c>
      <c r="J2847" s="229">
        <f t="shared" si="221"/>
        <v>2.1182806975539588E-4</v>
      </c>
    </row>
    <row r="2848" spans="1:10">
      <c r="A2848" s="30" t="s">
        <v>264</v>
      </c>
      <c r="B2848" s="63">
        <v>21033.05</v>
      </c>
      <c r="C2848" s="219">
        <v>44931</v>
      </c>
      <c r="D2848" s="49">
        <v>44931.589583333334</v>
      </c>
      <c r="E2848" s="219">
        <v>44938</v>
      </c>
      <c r="F2848" s="273">
        <f t="shared" si="222"/>
        <v>0.79479166666715173</v>
      </c>
      <c r="G2848" s="273">
        <f t="shared" si="223"/>
        <v>6.4104166666656965</v>
      </c>
      <c r="H2848" s="273">
        <f t="shared" si="220"/>
        <v>7.2052083333328483</v>
      </c>
      <c r="I2848" s="77">
        <f t="shared" si="224"/>
        <v>1.9619789732732949E-3</v>
      </c>
      <c r="J2848" s="229">
        <f t="shared" si="221"/>
        <v>1.413646724805257E-2</v>
      </c>
    </row>
    <row r="2849" spans="1:10">
      <c r="A2849" s="30" t="s">
        <v>264</v>
      </c>
      <c r="B2849" s="63">
        <v>316.55</v>
      </c>
      <c r="C2849" s="219">
        <v>44928</v>
      </c>
      <c r="D2849" s="49">
        <v>44928.547222222223</v>
      </c>
      <c r="E2849" s="219">
        <v>44938</v>
      </c>
      <c r="F2849" s="273">
        <f t="shared" si="222"/>
        <v>0.77361111111167702</v>
      </c>
      <c r="G2849" s="273">
        <f t="shared" si="223"/>
        <v>9.452777777776646</v>
      </c>
      <c r="H2849" s="273">
        <f t="shared" si="220"/>
        <v>10.226388888888323</v>
      </c>
      <c r="I2849" s="77">
        <f t="shared" si="224"/>
        <v>2.9528025844547587E-5</v>
      </c>
      <c r="J2849" s="229">
        <f t="shared" si="221"/>
        <v>3.019650754074887E-4</v>
      </c>
    </row>
    <row r="2850" spans="1:10">
      <c r="A2850" s="30" t="s">
        <v>264</v>
      </c>
      <c r="B2850" s="63">
        <v>16.149999999999999</v>
      </c>
      <c r="C2850" s="219">
        <v>44930</v>
      </c>
      <c r="D2850" s="49">
        <v>44930.574999999997</v>
      </c>
      <c r="E2850" s="219">
        <v>44938</v>
      </c>
      <c r="F2850" s="273">
        <f t="shared" si="222"/>
        <v>0.78749999999854481</v>
      </c>
      <c r="G2850" s="273">
        <f t="shared" si="223"/>
        <v>7.4250000000029104</v>
      </c>
      <c r="H2850" s="273">
        <f t="shared" si="220"/>
        <v>8.2125000000014552</v>
      </c>
      <c r="I2850" s="77">
        <f t="shared" si="224"/>
        <v>1.5064843386177333E-6</v>
      </c>
      <c r="J2850" s="229">
        <f t="shared" si="221"/>
        <v>1.2372002630900327E-5</v>
      </c>
    </row>
    <row r="2851" spans="1:10">
      <c r="A2851" s="30" t="s">
        <v>264</v>
      </c>
      <c r="B2851" s="63">
        <v>118.75</v>
      </c>
      <c r="C2851" s="219">
        <v>44930</v>
      </c>
      <c r="D2851" s="49">
        <v>44930.574999999997</v>
      </c>
      <c r="E2851" s="219">
        <v>44938</v>
      </c>
      <c r="F2851" s="273">
        <f t="shared" si="222"/>
        <v>0.78749999999854481</v>
      </c>
      <c r="G2851" s="273">
        <f t="shared" si="223"/>
        <v>7.4250000000029104</v>
      </c>
      <c r="H2851" s="273">
        <f t="shared" si="220"/>
        <v>8.2125000000014552</v>
      </c>
      <c r="I2851" s="77">
        <f t="shared" si="224"/>
        <v>1.1077090725130392E-5</v>
      </c>
      <c r="J2851" s="229">
        <f t="shared" si="221"/>
        <v>9.0970607580149459E-5</v>
      </c>
    </row>
    <row r="2852" spans="1:10">
      <c r="A2852" s="30" t="s">
        <v>264</v>
      </c>
      <c r="B2852" s="63">
        <v>315.70999999999998</v>
      </c>
      <c r="C2852" s="219">
        <v>44930</v>
      </c>
      <c r="D2852" s="49">
        <v>44930.575694444444</v>
      </c>
      <c r="E2852" s="219">
        <v>44938</v>
      </c>
      <c r="F2852" s="273">
        <f t="shared" si="222"/>
        <v>0.78784722222189885</v>
      </c>
      <c r="G2852" s="273">
        <f t="shared" si="223"/>
        <v>7.4243055555562023</v>
      </c>
      <c r="H2852" s="273">
        <f t="shared" si="220"/>
        <v>8.2121527777781012</v>
      </c>
      <c r="I2852" s="77">
        <f t="shared" si="224"/>
        <v>2.9449670002786662E-5</v>
      </c>
      <c r="J2852" s="229">
        <f t="shared" si="221"/>
        <v>2.418451893180329E-4</v>
      </c>
    </row>
    <row r="2853" spans="1:10">
      <c r="A2853" s="30" t="s">
        <v>264</v>
      </c>
      <c r="B2853" s="63">
        <v>29.29</v>
      </c>
      <c r="C2853" s="219">
        <v>44931</v>
      </c>
      <c r="D2853" s="49">
        <v>44931.589583333334</v>
      </c>
      <c r="E2853" s="219">
        <v>44938</v>
      </c>
      <c r="F2853" s="273">
        <f t="shared" si="222"/>
        <v>0.79479166666715173</v>
      </c>
      <c r="G2853" s="273">
        <f t="shared" si="223"/>
        <v>6.4104166666656965</v>
      </c>
      <c r="H2853" s="273">
        <f t="shared" si="220"/>
        <v>7.2052083333328483</v>
      </c>
      <c r="I2853" s="77">
        <f t="shared" si="224"/>
        <v>2.7321935775921618E-6</v>
      </c>
      <c r="J2853" s="229">
        <f t="shared" si="221"/>
        <v>1.9686023933545532E-5</v>
      </c>
    </row>
    <row r="2854" spans="1:10">
      <c r="A2854" s="30" t="s">
        <v>264</v>
      </c>
      <c r="B2854" s="63">
        <v>118.12</v>
      </c>
      <c r="C2854" s="219">
        <v>44931</v>
      </c>
      <c r="D2854" s="49">
        <v>44931.590277777781</v>
      </c>
      <c r="E2854" s="219">
        <v>44938</v>
      </c>
      <c r="F2854" s="273">
        <f t="shared" si="222"/>
        <v>0.79513888889050577</v>
      </c>
      <c r="G2854" s="273">
        <f t="shared" si="223"/>
        <v>6.4097222222189885</v>
      </c>
      <c r="H2854" s="273">
        <f t="shared" si="220"/>
        <v>7.2048611111094942</v>
      </c>
      <c r="I2854" s="77">
        <f t="shared" si="224"/>
        <v>1.1018323843809701E-5</v>
      </c>
      <c r="J2854" s="229">
        <f t="shared" si="221"/>
        <v>7.9385492971874991E-5</v>
      </c>
    </row>
    <row r="2855" spans="1:10">
      <c r="A2855" s="30" t="s">
        <v>264</v>
      </c>
      <c r="B2855" s="63">
        <v>29.41</v>
      </c>
      <c r="C2855" s="219">
        <v>44929</v>
      </c>
      <c r="D2855" s="49">
        <v>44929.459722222222</v>
      </c>
      <c r="E2855" s="219">
        <v>44938</v>
      </c>
      <c r="F2855" s="273">
        <f t="shared" si="222"/>
        <v>0.72986111111094942</v>
      </c>
      <c r="G2855" s="273">
        <f t="shared" si="223"/>
        <v>8.5402777777781012</v>
      </c>
      <c r="H2855" s="273">
        <f t="shared" ref="H2855:H2917" si="225">SUM(F2855:G2855)</f>
        <v>9.2701388888890506</v>
      </c>
      <c r="I2855" s="77">
        <f t="shared" si="224"/>
        <v>2.7433872692722933E-6</v>
      </c>
      <c r="J2855" s="229">
        <f t="shared" ref="J2855:J2917" si="226">+H2855*I2855</f>
        <v>2.5431581012164223E-5</v>
      </c>
    </row>
    <row r="2856" spans="1:10">
      <c r="A2856" s="30" t="s">
        <v>264</v>
      </c>
      <c r="B2856" s="63">
        <v>316.33999999999997</v>
      </c>
      <c r="C2856" s="219">
        <v>44929</v>
      </c>
      <c r="D2856" s="49">
        <v>44929.460416666669</v>
      </c>
      <c r="E2856" s="219">
        <v>44938</v>
      </c>
      <c r="F2856" s="273">
        <f t="shared" ref="F2856:F2918" si="227">(D2856-C2856+1)/2</f>
        <v>0.73020833333430346</v>
      </c>
      <c r="G2856" s="273">
        <f t="shared" ref="G2856:G2918" si="228">E2856-D2856</f>
        <v>8.5395833333313931</v>
      </c>
      <c r="H2856" s="273">
        <f t="shared" si="225"/>
        <v>9.2697916666656965</v>
      </c>
      <c r="I2856" s="77">
        <f t="shared" si="224"/>
        <v>2.9508436884107351E-5</v>
      </c>
      <c r="J2856" s="229">
        <f t="shared" si="226"/>
        <v>2.7353706232462899E-4</v>
      </c>
    </row>
    <row r="2857" spans="1:10">
      <c r="A2857" s="30" t="s">
        <v>264</v>
      </c>
      <c r="B2857" s="63">
        <v>118.48</v>
      </c>
      <c r="C2857" s="219">
        <v>44929</v>
      </c>
      <c r="D2857" s="49">
        <v>44929.460416666669</v>
      </c>
      <c r="E2857" s="219">
        <v>44938</v>
      </c>
      <c r="F2857" s="273">
        <f t="shared" si="227"/>
        <v>0.73020833333430346</v>
      </c>
      <c r="G2857" s="273">
        <f t="shared" si="228"/>
        <v>8.5395833333313931</v>
      </c>
      <c r="H2857" s="273">
        <f t="shared" si="225"/>
        <v>9.2697916666656965</v>
      </c>
      <c r="I2857" s="77">
        <f t="shared" si="224"/>
        <v>1.1051904918850097E-5</v>
      </c>
      <c r="J2857" s="229">
        <f t="shared" si="226"/>
        <v>1.0244885611753825E-4</v>
      </c>
    </row>
    <row r="2858" spans="1:10">
      <c r="A2858" s="30" t="s">
        <v>264</v>
      </c>
      <c r="B2858" s="63">
        <v>22276.59</v>
      </c>
      <c r="C2858" s="219">
        <v>44930</v>
      </c>
      <c r="D2858" s="49">
        <v>44930.576388888891</v>
      </c>
      <c r="E2858" s="219">
        <v>44938</v>
      </c>
      <c r="F2858" s="273">
        <f t="shared" si="227"/>
        <v>0.78819444444525288</v>
      </c>
      <c r="G2858" s="273">
        <f t="shared" si="228"/>
        <v>7.4236111111094942</v>
      </c>
      <c r="H2858" s="273">
        <f t="shared" si="225"/>
        <v>8.2118055555547471</v>
      </c>
      <c r="I2858" s="77">
        <f t="shared" si="224"/>
        <v>2.0779773345392205E-3</v>
      </c>
      <c r="J2858" s="229">
        <f t="shared" si="226"/>
        <v>1.7063945820086017E-2</v>
      </c>
    </row>
    <row r="2859" spans="1:10">
      <c r="A2859" s="30" t="s">
        <v>264</v>
      </c>
      <c r="B2859" s="63">
        <v>7.74</v>
      </c>
      <c r="C2859" s="219">
        <v>44930</v>
      </c>
      <c r="D2859" s="49">
        <v>44930.576388888891</v>
      </c>
      <c r="E2859" s="219">
        <v>44938</v>
      </c>
      <c r="F2859" s="273">
        <f t="shared" si="227"/>
        <v>0.78819444444525288</v>
      </c>
      <c r="G2859" s="273">
        <f t="shared" si="228"/>
        <v>7.4236111111094942</v>
      </c>
      <c r="H2859" s="273">
        <f t="shared" si="225"/>
        <v>8.2118055555547471</v>
      </c>
      <c r="I2859" s="77">
        <f t="shared" si="224"/>
        <v>7.2199311336849886E-7</v>
      </c>
      <c r="J2859" s="229">
        <f t="shared" si="226"/>
        <v>5.9288670594317074E-6</v>
      </c>
    </row>
    <row r="2860" spans="1:10">
      <c r="A2860" s="30" t="s">
        <v>264</v>
      </c>
      <c r="B2860" s="63">
        <v>16.52</v>
      </c>
      <c r="C2860" s="219">
        <v>44931</v>
      </c>
      <c r="D2860" s="49">
        <v>44931.591666666667</v>
      </c>
      <c r="E2860" s="219">
        <v>44938</v>
      </c>
      <c r="F2860" s="273">
        <f t="shared" si="227"/>
        <v>0.79583333333357587</v>
      </c>
      <c r="G2860" s="273">
        <f t="shared" si="228"/>
        <v>6.4083333333328483</v>
      </c>
      <c r="H2860" s="273">
        <f t="shared" si="225"/>
        <v>7.2041666666664241</v>
      </c>
      <c r="I2860" s="77">
        <f t="shared" si="224"/>
        <v>1.5409982212981397E-6</v>
      </c>
      <c r="J2860" s="229">
        <f t="shared" si="226"/>
        <v>1.1101608019268308E-5</v>
      </c>
    </row>
    <row r="2861" spans="1:10">
      <c r="A2861" s="30" t="s">
        <v>264</v>
      </c>
      <c r="B2861" s="63">
        <v>192.95</v>
      </c>
      <c r="C2861" s="219">
        <v>44931</v>
      </c>
      <c r="D2861" s="49">
        <v>44931.591666666667</v>
      </c>
      <c r="E2861" s="219">
        <v>44938</v>
      </c>
      <c r="F2861" s="273">
        <f t="shared" si="227"/>
        <v>0.79583333333357587</v>
      </c>
      <c r="G2861" s="273">
        <f t="shared" si="228"/>
        <v>6.4083333333328483</v>
      </c>
      <c r="H2861" s="273">
        <f t="shared" si="225"/>
        <v>7.2041666666664241</v>
      </c>
      <c r="I2861" s="77">
        <f t="shared" si="224"/>
        <v>1.7998523414011866E-5</v>
      </c>
      <c r="J2861" s="229">
        <f t="shared" si="226"/>
        <v>1.2966436242843946E-4</v>
      </c>
    </row>
    <row r="2862" spans="1:10">
      <c r="A2862" s="30" t="s">
        <v>264</v>
      </c>
      <c r="B2862" s="63">
        <v>118.53</v>
      </c>
      <c r="C2862" s="219">
        <v>44929</v>
      </c>
      <c r="D2862" s="49">
        <v>44929.461111111108</v>
      </c>
      <c r="E2862" s="219">
        <v>44938</v>
      </c>
      <c r="F2862" s="273">
        <f t="shared" si="227"/>
        <v>0.73055555555401952</v>
      </c>
      <c r="G2862" s="273">
        <f t="shared" si="228"/>
        <v>8.538888888891961</v>
      </c>
      <c r="H2862" s="273">
        <f t="shared" si="225"/>
        <v>9.2694444444459805</v>
      </c>
      <c r="I2862" s="77">
        <f t="shared" si="224"/>
        <v>1.1056568957050151E-5</v>
      </c>
      <c r="J2862" s="229">
        <f t="shared" si="226"/>
        <v>1.0248825169356241E-4</v>
      </c>
    </row>
    <row r="2863" spans="1:10">
      <c r="A2863" s="30" t="s">
        <v>264</v>
      </c>
      <c r="B2863" s="63">
        <v>16.12</v>
      </c>
      <c r="C2863" s="219">
        <v>44930</v>
      </c>
      <c r="D2863" s="49">
        <v>44930.577777777777</v>
      </c>
      <c r="E2863" s="219">
        <v>44938</v>
      </c>
      <c r="F2863" s="273">
        <f t="shared" si="227"/>
        <v>0.78888888888832298</v>
      </c>
      <c r="G2863" s="273">
        <f t="shared" si="228"/>
        <v>7.422222222223354</v>
      </c>
      <c r="H2863" s="273">
        <f t="shared" si="225"/>
        <v>8.211111111111677</v>
      </c>
      <c r="I2863" s="77">
        <f t="shared" si="224"/>
        <v>1.5036859156977006E-6</v>
      </c>
      <c r="J2863" s="229">
        <f t="shared" si="226"/>
        <v>1.2346932130007526E-5</v>
      </c>
    </row>
    <row r="2864" spans="1:10">
      <c r="A2864" s="30" t="s">
        <v>264</v>
      </c>
      <c r="B2864" s="63">
        <v>22026.06</v>
      </c>
      <c r="C2864" s="219">
        <v>44930</v>
      </c>
      <c r="D2864" s="49">
        <v>44930.578472222223</v>
      </c>
      <c r="E2864" s="219">
        <v>44938</v>
      </c>
      <c r="F2864" s="273">
        <f t="shared" si="227"/>
        <v>0.78923611111167702</v>
      </c>
      <c r="G2864" s="273">
        <f t="shared" si="228"/>
        <v>7.421527777776646</v>
      </c>
      <c r="H2864" s="273">
        <f t="shared" si="225"/>
        <v>8.210763888888323</v>
      </c>
      <c r="I2864" s="77">
        <f t="shared" si="224"/>
        <v>2.0546077047340259E-3</v>
      </c>
      <c r="J2864" s="229">
        <f t="shared" si="226"/>
        <v>1.686989874786186E-2</v>
      </c>
    </row>
    <row r="2865" spans="1:10">
      <c r="A2865" s="30" t="s">
        <v>264</v>
      </c>
      <c r="B2865" s="63">
        <v>16.37</v>
      </c>
      <c r="C2865" s="219">
        <v>44930</v>
      </c>
      <c r="D2865" s="49">
        <v>44930.578472222223</v>
      </c>
      <c r="E2865" s="219">
        <v>44938</v>
      </c>
      <c r="F2865" s="273">
        <f t="shared" si="227"/>
        <v>0.78923611111167702</v>
      </c>
      <c r="G2865" s="273">
        <f t="shared" si="228"/>
        <v>7.421527777776646</v>
      </c>
      <c r="H2865" s="273">
        <f t="shared" si="225"/>
        <v>8.210763888888323</v>
      </c>
      <c r="I2865" s="77">
        <f t="shared" si="224"/>
        <v>1.5270061066979751E-6</v>
      </c>
      <c r="J2865" s="229">
        <f t="shared" si="226"/>
        <v>1.2537886598987684E-5</v>
      </c>
    </row>
    <row r="2866" spans="1:10">
      <c r="A2866" s="30" t="s">
        <v>264</v>
      </c>
      <c r="B2866" s="63">
        <v>120.32</v>
      </c>
      <c r="C2866" s="219">
        <v>44930</v>
      </c>
      <c r="D2866" s="49">
        <v>44930.578472222223</v>
      </c>
      <c r="E2866" s="219">
        <v>44938</v>
      </c>
      <c r="F2866" s="273">
        <f t="shared" si="227"/>
        <v>0.78923611111167702</v>
      </c>
      <c r="G2866" s="273">
        <f t="shared" si="228"/>
        <v>7.421527777776646</v>
      </c>
      <c r="H2866" s="273">
        <f t="shared" si="225"/>
        <v>8.210763888888323</v>
      </c>
      <c r="I2866" s="77">
        <f t="shared" si="224"/>
        <v>1.1223541524612116E-5</v>
      </c>
      <c r="J2866" s="229">
        <f t="shared" si="226"/>
        <v>9.2153849455723762E-5</v>
      </c>
    </row>
    <row r="2867" spans="1:10">
      <c r="A2867" s="30" t="s">
        <v>264</v>
      </c>
      <c r="B2867" s="63">
        <v>21671.87</v>
      </c>
      <c r="C2867" s="219">
        <v>44930</v>
      </c>
      <c r="D2867" s="49">
        <v>44930.57916666667</v>
      </c>
      <c r="E2867" s="219">
        <v>44938</v>
      </c>
      <c r="F2867" s="273">
        <f t="shared" si="227"/>
        <v>0.78958333333503106</v>
      </c>
      <c r="G2867" s="273">
        <f t="shared" si="228"/>
        <v>7.4208333333299379</v>
      </c>
      <c r="H2867" s="273">
        <f t="shared" si="225"/>
        <v>8.2104166666649689</v>
      </c>
      <c r="I2867" s="77">
        <f t="shared" si="224"/>
        <v>2.0215685909324766E-3</v>
      </c>
      <c r="J2867" s="229">
        <f t="shared" si="226"/>
        <v>1.6597920451798424E-2</v>
      </c>
    </row>
    <row r="2868" spans="1:10">
      <c r="A2868" s="30" t="s">
        <v>264</v>
      </c>
      <c r="B2868" s="63">
        <v>16.11</v>
      </c>
      <c r="C2868" s="219">
        <v>44930</v>
      </c>
      <c r="D2868" s="49">
        <v>44930.57916666667</v>
      </c>
      <c r="E2868" s="219">
        <v>44938</v>
      </c>
      <c r="F2868" s="273">
        <f t="shared" si="227"/>
        <v>0.78958333333503106</v>
      </c>
      <c r="G2868" s="273">
        <f t="shared" si="228"/>
        <v>7.4208333333299379</v>
      </c>
      <c r="H2868" s="273">
        <f t="shared" si="225"/>
        <v>8.2104166666649689</v>
      </c>
      <c r="I2868" s="77">
        <f t="shared" si="224"/>
        <v>1.5027531080576895E-6</v>
      </c>
      <c r="J2868" s="229">
        <f t="shared" si="226"/>
        <v>1.2338229164279437E-5</v>
      </c>
    </row>
    <row r="2869" spans="1:10">
      <c r="A2869" s="30" t="s">
        <v>264</v>
      </c>
      <c r="B2869" s="63">
        <v>188.8</v>
      </c>
      <c r="C2869" s="219">
        <v>44931</v>
      </c>
      <c r="D2869" s="49">
        <v>44931.593055555553</v>
      </c>
      <c r="E2869" s="219">
        <v>44938</v>
      </c>
      <c r="F2869" s="273">
        <f t="shared" si="227"/>
        <v>0.79652777777664596</v>
      </c>
      <c r="G2869" s="273">
        <f t="shared" si="228"/>
        <v>6.4069444444467081</v>
      </c>
      <c r="H2869" s="273">
        <f t="shared" si="225"/>
        <v>7.203472222223354</v>
      </c>
      <c r="I2869" s="77">
        <f t="shared" si="224"/>
        <v>1.7611408243407312E-5</v>
      </c>
      <c r="J2869" s="229">
        <f t="shared" si="226"/>
        <v>1.2686329007561997E-4</v>
      </c>
    </row>
    <row r="2870" spans="1:10">
      <c r="A2870" s="30" t="s">
        <v>264</v>
      </c>
      <c r="B2870" s="63">
        <v>21167.47</v>
      </c>
      <c r="C2870" s="219">
        <v>44931</v>
      </c>
      <c r="D2870" s="49">
        <v>44931.59375</v>
      </c>
      <c r="E2870" s="219">
        <v>44938</v>
      </c>
      <c r="F2870" s="273">
        <f t="shared" si="227"/>
        <v>0.796875</v>
      </c>
      <c r="G2870" s="273">
        <f t="shared" si="228"/>
        <v>6.40625</v>
      </c>
      <c r="H2870" s="273">
        <f t="shared" si="225"/>
        <v>7.203125</v>
      </c>
      <c r="I2870" s="77">
        <f t="shared" si="224"/>
        <v>1.9745177735703227E-3</v>
      </c>
      <c r="J2870" s="229">
        <f t="shared" si="226"/>
        <v>1.4222698337748731E-2</v>
      </c>
    </row>
    <row r="2871" spans="1:10">
      <c r="A2871" s="30" t="s">
        <v>264</v>
      </c>
      <c r="B2871" s="63">
        <v>116.87</v>
      </c>
      <c r="C2871" s="219">
        <v>44928</v>
      </c>
      <c r="D2871" s="49">
        <v>44928.301388888889</v>
      </c>
      <c r="E2871" s="219">
        <v>44945</v>
      </c>
      <c r="F2871" s="273">
        <f t="shared" si="227"/>
        <v>0.65069444444452529</v>
      </c>
      <c r="G2871" s="273">
        <f t="shared" si="228"/>
        <v>16.698611111110949</v>
      </c>
      <c r="H2871" s="273">
        <f t="shared" si="225"/>
        <v>17.349305555555475</v>
      </c>
      <c r="I2871" s="77">
        <f t="shared" si="224"/>
        <v>1.0901722888808329E-5</v>
      </c>
      <c r="J2871" s="229">
        <f t="shared" si="226"/>
        <v>1.8913732147992862E-4</v>
      </c>
    </row>
    <row r="2872" spans="1:10">
      <c r="A2872" s="30" t="s">
        <v>264</v>
      </c>
      <c r="B2872" s="63">
        <v>59.51</v>
      </c>
      <c r="C2872" s="219">
        <v>44930</v>
      </c>
      <c r="D2872" s="49">
        <v>44930.290972222225</v>
      </c>
      <c r="E2872" s="219">
        <v>44945</v>
      </c>
      <c r="F2872" s="273">
        <f t="shared" si="227"/>
        <v>0.64548611111240461</v>
      </c>
      <c r="G2872" s="273">
        <f t="shared" si="228"/>
        <v>14.709027777775191</v>
      </c>
      <c r="H2872" s="273">
        <f t="shared" si="225"/>
        <v>15.354513888887595</v>
      </c>
      <c r="I2872" s="77">
        <f t="shared" si="224"/>
        <v>5.5511382657053441E-6</v>
      </c>
      <c r="J2872" s="229">
        <f t="shared" si="226"/>
        <v>8.5235029599908102E-5</v>
      </c>
    </row>
    <row r="2873" spans="1:10">
      <c r="A2873" s="30" t="s">
        <v>264</v>
      </c>
      <c r="B2873" s="63">
        <v>116.27</v>
      </c>
      <c r="C2873" s="219">
        <v>44931</v>
      </c>
      <c r="D2873" s="49">
        <v>44931.586111111108</v>
      </c>
      <c r="E2873" s="219">
        <v>44945</v>
      </c>
      <c r="F2873" s="273">
        <f t="shared" si="227"/>
        <v>0.79305555555401952</v>
      </c>
      <c r="G2873" s="273">
        <f t="shared" si="228"/>
        <v>13.413888888891961</v>
      </c>
      <c r="H2873" s="273">
        <f t="shared" si="225"/>
        <v>14.20694444444598</v>
      </c>
      <c r="I2873" s="77">
        <f t="shared" si="224"/>
        <v>1.0845754430407669E-5</v>
      </c>
      <c r="J2873" s="229">
        <f t="shared" si="226"/>
        <v>1.540850306509056E-4</v>
      </c>
    </row>
    <row r="2874" spans="1:10">
      <c r="A2874" s="30" t="s">
        <v>264</v>
      </c>
      <c r="B2874" s="63">
        <v>116.39</v>
      </c>
      <c r="C2874" s="219">
        <v>44931</v>
      </c>
      <c r="D2874" s="49">
        <v>44931.590277777781</v>
      </c>
      <c r="E2874" s="219">
        <v>44945</v>
      </c>
      <c r="F2874" s="273">
        <f t="shared" si="227"/>
        <v>0.79513888889050577</v>
      </c>
      <c r="G2874" s="273">
        <f t="shared" si="228"/>
        <v>13.409722222218988</v>
      </c>
      <c r="H2874" s="273">
        <f t="shared" si="225"/>
        <v>14.204861111109494</v>
      </c>
      <c r="I2874" s="77">
        <f t="shared" si="224"/>
        <v>1.0856948122087801E-5</v>
      </c>
      <c r="J2874" s="229">
        <f t="shared" si="226"/>
        <v>1.5422144016477826E-4</v>
      </c>
    </row>
    <row r="2875" spans="1:10">
      <c r="A2875" s="30" t="s">
        <v>264</v>
      </c>
      <c r="B2875" s="63">
        <v>119.63</v>
      </c>
      <c r="C2875" s="219">
        <v>44931</v>
      </c>
      <c r="D2875" s="49">
        <v>44931.591666666667</v>
      </c>
      <c r="E2875" s="219">
        <v>44945</v>
      </c>
      <c r="F2875" s="273">
        <f t="shared" si="227"/>
        <v>0.79583333333357587</v>
      </c>
      <c r="G2875" s="273">
        <f t="shared" si="228"/>
        <v>13.408333333332848</v>
      </c>
      <c r="H2875" s="273">
        <f t="shared" si="225"/>
        <v>14.204166666666424</v>
      </c>
      <c r="I2875" s="77">
        <f t="shared" si="224"/>
        <v>1.1159177797451359E-5</v>
      </c>
      <c r="J2875" s="229">
        <f t="shared" si="226"/>
        <v>1.5850682129796263E-4</v>
      </c>
    </row>
    <row r="2876" spans="1:10">
      <c r="A2876" s="30" t="s">
        <v>264</v>
      </c>
      <c r="B2876" s="63">
        <v>174.66</v>
      </c>
      <c r="C2876" s="219">
        <v>44932</v>
      </c>
      <c r="D2876" s="49">
        <v>44932.615972222222</v>
      </c>
      <c r="E2876" s="219">
        <v>44945</v>
      </c>
      <c r="F2876" s="273">
        <f t="shared" si="227"/>
        <v>0.80798611111094942</v>
      </c>
      <c r="G2876" s="273">
        <f t="shared" si="228"/>
        <v>12.384027777778101</v>
      </c>
      <c r="H2876" s="273">
        <f t="shared" si="225"/>
        <v>13.192013888889051</v>
      </c>
      <c r="I2876" s="77">
        <f t="shared" si="224"/>
        <v>1.6292418240431782E-5</v>
      </c>
      <c r="J2876" s="229">
        <f t="shared" si="226"/>
        <v>2.1492980771136536E-4</v>
      </c>
    </row>
    <row r="2877" spans="1:10">
      <c r="A2877" s="30" t="s">
        <v>264</v>
      </c>
      <c r="B2877" s="63">
        <v>117.21</v>
      </c>
      <c r="C2877" s="219">
        <v>44931</v>
      </c>
      <c r="D2877" s="49">
        <v>44931.594444444447</v>
      </c>
      <c r="E2877" s="219">
        <v>44945</v>
      </c>
      <c r="F2877" s="273">
        <f t="shared" si="227"/>
        <v>0.79722222222335404</v>
      </c>
      <c r="G2877" s="273">
        <f t="shared" si="228"/>
        <v>13.405555555553292</v>
      </c>
      <c r="H2877" s="273">
        <f t="shared" si="225"/>
        <v>14.202777777776646</v>
      </c>
      <c r="I2877" s="77">
        <f t="shared" si="224"/>
        <v>1.0933438348568701E-5</v>
      </c>
      <c r="J2877" s="229">
        <f t="shared" si="226"/>
        <v>1.5528519521174254E-4</v>
      </c>
    </row>
    <row r="2878" spans="1:10">
      <c r="A2878" s="30" t="s">
        <v>264</v>
      </c>
      <c r="B2878" s="63">
        <v>117.01</v>
      </c>
      <c r="C2878" s="219">
        <v>44932</v>
      </c>
      <c r="D2878" s="49">
        <v>44932.617361111108</v>
      </c>
      <c r="E2878" s="219">
        <v>44945</v>
      </c>
      <c r="F2878" s="273">
        <f t="shared" si="227"/>
        <v>0.80868055555401952</v>
      </c>
      <c r="G2878" s="273">
        <f t="shared" si="228"/>
        <v>12.382638888891961</v>
      </c>
      <c r="H2878" s="273">
        <f t="shared" si="225"/>
        <v>13.19131944444598</v>
      </c>
      <c r="I2878" s="77">
        <f t="shared" si="224"/>
        <v>1.0914782195768482E-5</v>
      </c>
      <c r="J2878" s="229">
        <f t="shared" si="226"/>
        <v>1.4398037861093358E-4</v>
      </c>
    </row>
    <row r="2879" spans="1:10">
      <c r="A2879" s="30" t="s">
        <v>264</v>
      </c>
      <c r="B2879" s="63">
        <v>173.55</v>
      </c>
      <c r="C2879" s="219">
        <v>44932</v>
      </c>
      <c r="D2879" s="49">
        <v>44932.617361111108</v>
      </c>
      <c r="E2879" s="219">
        <v>44945</v>
      </c>
      <c r="F2879" s="273">
        <f t="shared" si="227"/>
        <v>0.80868055555401952</v>
      </c>
      <c r="G2879" s="273">
        <f t="shared" si="228"/>
        <v>12.382638888891961</v>
      </c>
      <c r="H2879" s="273">
        <f t="shared" si="225"/>
        <v>13.19131944444598</v>
      </c>
      <c r="I2879" s="77">
        <f t="shared" si="224"/>
        <v>1.6188876592390565E-5</v>
      </c>
      <c r="J2879" s="229">
        <f t="shared" si="226"/>
        <v>2.1355264257693805E-4</v>
      </c>
    </row>
    <row r="2880" spans="1:10">
      <c r="A2880" s="30" t="s">
        <v>264</v>
      </c>
      <c r="B2880" s="63">
        <v>173.16</v>
      </c>
      <c r="C2880" s="219">
        <v>44932</v>
      </c>
      <c r="D2880" s="49">
        <v>44932.598611111112</v>
      </c>
      <c r="E2880" s="219">
        <v>44945</v>
      </c>
      <c r="F2880" s="273">
        <f t="shared" si="227"/>
        <v>0.79930555555620231</v>
      </c>
      <c r="G2880" s="273">
        <f t="shared" si="228"/>
        <v>12.401388888887595</v>
      </c>
      <c r="H2880" s="273">
        <f t="shared" si="225"/>
        <v>13.200694444443798</v>
      </c>
      <c r="I2880" s="77">
        <f t="shared" si="224"/>
        <v>1.6152497094430137E-5</v>
      </c>
      <c r="J2880" s="229">
        <f t="shared" si="226"/>
        <v>2.1322417865833848E-4</v>
      </c>
    </row>
    <row r="2881" spans="1:10">
      <c r="A2881" s="30" t="s">
        <v>264</v>
      </c>
      <c r="B2881" s="63">
        <v>174.24</v>
      </c>
      <c r="C2881" s="219">
        <v>44928</v>
      </c>
      <c r="D2881" s="49">
        <v>44928.60833333333</v>
      </c>
      <c r="E2881" s="219">
        <v>44945</v>
      </c>
      <c r="F2881" s="273">
        <f t="shared" si="227"/>
        <v>0.80416666666496894</v>
      </c>
      <c r="G2881" s="273">
        <f t="shared" si="228"/>
        <v>16.391666666670062</v>
      </c>
      <c r="H2881" s="273">
        <f t="shared" si="225"/>
        <v>17.195833333335031</v>
      </c>
      <c r="I2881" s="77">
        <f t="shared" si="224"/>
        <v>1.6253240319551323E-5</v>
      </c>
      <c r="J2881" s="229">
        <f t="shared" si="226"/>
        <v>2.7948801166164554E-4</v>
      </c>
    </row>
    <row r="2882" spans="1:10">
      <c r="A2882" s="30" t="s">
        <v>264</v>
      </c>
      <c r="B2882" s="63">
        <v>173.51</v>
      </c>
      <c r="C2882" s="219">
        <v>44931</v>
      </c>
      <c r="D2882" s="49">
        <v>44932.61041666667</v>
      </c>
      <c r="E2882" s="219">
        <v>44945</v>
      </c>
      <c r="F2882" s="273">
        <f t="shared" si="227"/>
        <v>1.3052083333350311</v>
      </c>
      <c r="G2882" s="273">
        <f t="shared" si="228"/>
        <v>12.389583333329938</v>
      </c>
      <c r="H2882" s="273">
        <f t="shared" si="225"/>
        <v>13.694791666664969</v>
      </c>
      <c r="I2882" s="77">
        <f t="shared" si="224"/>
        <v>1.6185145361830522E-5</v>
      </c>
      <c r="J2882" s="229">
        <f t="shared" si="226"/>
        <v>2.2165219382495779E-4</v>
      </c>
    </row>
    <row r="2883" spans="1:10">
      <c r="A2883" s="30" t="s">
        <v>264</v>
      </c>
      <c r="B2883" s="63">
        <v>116.42</v>
      </c>
      <c r="C2883" s="219">
        <v>44931</v>
      </c>
      <c r="D2883" s="49">
        <v>44932.61041666667</v>
      </c>
      <c r="E2883" s="219">
        <v>44945</v>
      </c>
      <c r="F2883" s="273">
        <f t="shared" si="227"/>
        <v>1.3052083333350311</v>
      </c>
      <c r="G2883" s="273">
        <f t="shared" si="228"/>
        <v>12.389583333329938</v>
      </c>
      <c r="H2883" s="273">
        <f t="shared" si="225"/>
        <v>13.694791666664969</v>
      </c>
      <c r="I2883" s="77">
        <f t="shared" si="224"/>
        <v>1.0859746545007834E-5</v>
      </c>
      <c r="J2883" s="229">
        <f t="shared" si="226"/>
        <v>1.4872196648666697E-4</v>
      </c>
    </row>
    <row r="2884" spans="1:10">
      <c r="A2884" s="30" t="s">
        <v>264</v>
      </c>
      <c r="B2884" s="63">
        <v>116.72</v>
      </c>
      <c r="C2884" s="219">
        <v>44929</v>
      </c>
      <c r="D2884" s="49">
        <v>44929.456250000003</v>
      </c>
      <c r="E2884" s="219">
        <v>44945</v>
      </c>
      <c r="F2884" s="273">
        <f t="shared" si="227"/>
        <v>0.72812500000145519</v>
      </c>
      <c r="G2884" s="273">
        <f t="shared" si="228"/>
        <v>15.54374999999709</v>
      </c>
      <c r="H2884" s="273">
        <f t="shared" si="225"/>
        <v>16.271874999998545</v>
      </c>
      <c r="I2884" s="77">
        <f t="shared" si="224"/>
        <v>1.0887730774208163E-5</v>
      </c>
      <c r="J2884" s="229">
        <f t="shared" si="226"/>
        <v>1.7716379419155259E-4</v>
      </c>
    </row>
    <row r="2885" spans="1:10">
      <c r="A2885" s="30" t="s">
        <v>264</v>
      </c>
      <c r="B2885" s="63">
        <v>116.89</v>
      </c>
      <c r="C2885" s="219">
        <v>44929</v>
      </c>
      <c r="D2885" s="49">
        <v>44929.456944444442</v>
      </c>
      <c r="E2885" s="219">
        <v>44945</v>
      </c>
      <c r="F2885" s="273">
        <f t="shared" si="227"/>
        <v>0.72847222222117125</v>
      </c>
      <c r="G2885" s="273">
        <f t="shared" si="228"/>
        <v>15.543055555557657</v>
      </c>
      <c r="H2885" s="273">
        <f t="shared" si="225"/>
        <v>16.271527777778829</v>
      </c>
      <c r="I2885" s="77">
        <f t="shared" si="224"/>
        <v>1.0903588504088351E-5</v>
      </c>
      <c r="J2885" s="229">
        <f t="shared" si="226"/>
        <v>1.774180432217435E-4</v>
      </c>
    </row>
    <row r="2886" spans="1:10">
      <c r="A2886" s="30" t="s">
        <v>264</v>
      </c>
      <c r="B2886" s="63">
        <v>119.97</v>
      </c>
      <c r="C2886" s="219">
        <v>44929</v>
      </c>
      <c r="D2886" s="49">
        <v>44929.459027777775</v>
      </c>
      <c r="E2886" s="219">
        <v>44945</v>
      </c>
      <c r="F2886" s="273">
        <f t="shared" si="227"/>
        <v>0.72951388888759539</v>
      </c>
      <c r="G2886" s="273">
        <f t="shared" si="228"/>
        <v>15.540972222224809</v>
      </c>
      <c r="H2886" s="273">
        <f t="shared" si="225"/>
        <v>16.270486111112405</v>
      </c>
      <c r="I2886" s="77">
        <f t="shared" si="224"/>
        <v>1.1190893257211731E-5</v>
      </c>
      <c r="J2886" s="229">
        <f t="shared" si="226"/>
        <v>1.8208127331240494E-4</v>
      </c>
    </row>
    <row r="2887" spans="1:10">
      <c r="A2887" s="30" t="s">
        <v>264</v>
      </c>
      <c r="B2887" s="63">
        <v>116.75</v>
      </c>
      <c r="C2887" s="219">
        <v>44929</v>
      </c>
      <c r="D2887" s="49">
        <v>44929.460416666669</v>
      </c>
      <c r="E2887" s="219">
        <v>44945</v>
      </c>
      <c r="F2887" s="273">
        <f t="shared" si="227"/>
        <v>0.73020833333430346</v>
      </c>
      <c r="G2887" s="273">
        <f t="shared" si="228"/>
        <v>15.539583333331393</v>
      </c>
      <c r="H2887" s="273">
        <f t="shared" si="225"/>
        <v>16.269791666665697</v>
      </c>
      <c r="I2887" s="77">
        <f t="shared" si="224"/>
        <v>1.0890529197128197E-5</v>
      </c>
      <c r="J2887" s="229">
        <f t="shared" si="226"/>
        <v>1.771866411770158E-4</v>
      </c>
    </row>
    <row r="2888" spans="1:10">
      <c r="A2888" s="30" t="s">
        <v>264</v>
      </c>
      <c r="B2888" s="63">
        <v>174.06</v>
      </c>
      <c r="C2888" s="219">
        <v>44929</v>
      </c>
      <c r="D2888" s="49">
        <v>44929.461111111108</v>
      </c>
      <c r="E2888" s="219">
        <v>44945</v>
      </c>
      <c r="F2888" s="273">
        <f t="shared" si="227"/>
        <v>0.73055555555401952</v>
      </c>
      <c r="G2888" s="273">
        <f t="shared" si="228"/>
        <v>15.538888888891961</v>
      </c>
      <c r="H2888" s="273">
        <f t="shared" si="225"/>
        <v>16.26944444444598</v>
      </c>
      <c r="I2888" s="77">
        <f t="shared" si="224"/>
        <v>1.6236449782031124E-5</v>
      </c>
      <c r="J2888" s="229">
        <f t="shared" si="226"/>
        <v>2.6415801770379244E-4</v>
      </c>
    </row>
    <row r="2889" spans="1:10">
      <c r="A2889" s="30" t="s">
        <v>264</v>
      </c>
      <c r="B2889" s="63">
        <v>174.12</v>
      </c>
      <c r="C2889" s="219">
        <v>44929</v>
      </c>
      <c r="D2889" s="49">
        <v>44929.551388888889</v>
      </c>
      <c r="E2889" s="219">
        <v>44945</v>
      </c>
      <c r="F2889" s="273">
        <f t="shared" si="227"/>
        <v>0.77569444444452529</v>
      </c>
      <c r="G2889" s="273">
        <f t="shared" si="228"/>
        <v>15.448611111110949</v>
      </c>
      <c r="H2889" s="273">
        <f t="shared" si="225"/>
        <v>16.224305555555475</v>
      </c>
      <c r="I2889" s="77">
        <f t="shared" si="224"/>
        <v>1.6242046627871192E-5</v>
      </c>
      <c r="J2889" s="229">
        <f t="shared" si="226"/>
        <v>2.6351592733816164E-4</v>
      </c>
    </row>
    <row r="2890" spans="1:10">
      <c r="A2890" s="30" t="s">
        <v>264</v>
      </c>
      <c r="B2890" s="63">
        <v>178.68</v>
      </c>
      <c r="C2890" s="219">
        <v>44929</v>
      </c>
      <c r="D2890" s="49">
        <v>44929.552083333336</v>
      </c>
      <c r="E2890" s="219">
        <v>44945</v>
      </c>
      <c r="F2890" s="273">
        <f t="shared" si="227"/>
        <v>0.77604166666787933</v>
      </c>
      <c r="G2890" s="273">
        <f t="shared" si="228"/>
        <v>15.447916666664241</v>
      </c>
      <c r="H2890" s="273">
        <f t="shared" si="225"/>
        <v>16.223958333332121</v>
      </c>
      <c r="I2890" s="77">
        <f t="shared" ref="I2890:I2953" si="229">+B2890/B$3693</f>
        <v>1.66674069117162E-5</v>
      </c>
      <c r="J2890" s="229">
        <f t="shared" si="226"/>
        <v>2.7041131526037545E-4</v>
      </c>
    </row>
    <row r="2891" spans="1:10">
      <c r="A2891" s="30" t="s">
        <v>264</v>
      </c>
      <c r="B2891" s="63">
        <v>116.93</v>
      </c>
      <c r="C2891" s="219">
        <v>44929</v>
      </c>
      <c r="D2891" s="49">
        <v>44929.558333333334</v>
      </c>
      <c r="E2891" s="219">
        <v>44945</v>
      </c>
      <c r="F2891" s="273">
        <f t="shared" si="227"/>
        <v>0.77916666666715173</v>
      </c>
      <c r="G2891" s="273">
        <f t="shared" si="228"/>
        <v>15.441666666665697</v>
      </c>
      <c r="H2891" s="273">
        <f t="shared" si="225"/>
        <v>16.220833333332848</v>
      </c>
      <c r="I2891" s="77">
        <f t="shared" si="229"/>
        <v>1.0907319734648394E-5</v>
      </c>
      <c r="J2891" s="229">
        <f t="shared" si="226"/>
        <v>1.7692581552910386E-4</v>
      </c>
    </row>
    <row r="2892" spans="1:10">
      <c r="A2892" s="30" t="s">
        <v>264</v>
      </c>
      <c r="B2892" s="63">
        <v>175.01</v>
      </c>
      <c r="C2892" s="219">
        <v>44928</v>
      </c>
      <c r="D2892" s="49">
        <v>44928.590277777781</v>
      </c>
      <c r="E2892" s="219">
        <v>44945</v>
      </c>
      <c r="F2892" s="273">
        <f t="shared" si="227"/>
        <v>0.79513888889050577</v>
      </c>
      <c r="G2892" s="273">
        <f t="shared" si="228"/>
        <v>16.409722222218988</v>
      </c>
      <c r="H2892" s="273">
        <f t="shared" si="225"/>
        <v>17.204861111109494</v>
      </c>
      <c r="I2892" s="77">
        <f t="shared" si="229"/>
        <v>1.6325066507832167E-5</v>
      </c>
      <c r="J2892" s="229">
        <f t="shared" si="226"/>
        <v>2.8087050189687775E-4</v>
      </c>
    </row>
    <row r="2893" spans="1:10">
      <c r="A2893" s="30" t="s">
        <v>264</v>
      </c>
      <c r="B2893" s="63">
        <v>174.11</v>
      </c>
      <c r="C2893" s="219">
        <v>44930</v>
      </c>
      <c r="D2893" s="49">
        <v>44930.565972222219</v>
      </c>
      <c r="E2893" s="219">
        <v>44945</v>
      </c>
      <c r="F2893" s="273">
        <f t="shared" si="227"/>
        <v>0.78298611110949423</v>
      </c>
      <c r="G2893" s="273">
        <f t="shared" si="228"/>
        <v>14.434027777781012</v>
      </c>
      <c r="H2893" s="273">
        <f t="shared" si="225"/>
        <v>15.217013888890506</v>
      </c>
      <c r="I2893" s="77">
        <f t="shared" si="229"/>
        <v>1.624111382023118E-5</v>
      </c>
      <c r="J2893" s="229">
        <f t="shared" si="226"/>
        <v>2.4714125457350939E-4</v>
      </c>
    </row>
    <row r="2894" spans="1:10">
      <c r="A2894" s="30" t="s">
        <v>264</v>
      </c>
      <c r="B2894" s="63">
        <v>174.47</v>
      </c>
      <c r="C2894" s="219">
        <v>44928</v>
      </c>
      <c r="D2894" s="49">
        <v>44928.602083333331</v>
      </c>
      <c r="E2894" s="219">
        <v>44945</v>
      </c>
      <c r="F2894" s="273">
        <f t="shared" si="227"/>
        <v>0.80104166666569654</v>
      </c>
      <c r="G2894" s="273">
        <f t="shared" si="228"/>
        <v>16.397916666668607</v>
      </c>
      <c r="H2894" s="273">
        <f t="shared" si="225"/>
        <v>17.198958333334303</v>
      </c>
      <c r="I2894" s="77">
        <f t="shared" si="229"/>
        <v>1.6274694895271574E-5</v>
      </c>
      <c r="J2894" s="229">
        <f t="shared" si="226"/>
        <v>2.799077993915043E-4</v>
      </c>
    </row>
    <row r="2895" spans="1:10">
      <c r="A2895" s="30" t="s">
        <v>264</v>
      </c>
      <c r="B2895" s="63">
        <v>117.07</v>
      </c>
      <c r="C2895" s="219">
        <v>44928</v>
      </c>
      <c r="D2895" s="49">
        <v>44928.602083333331</v>
      </c>
      <c r="E2895" s="219">
        <v>44945</v>
      </c>
      <c r="F2895" s="273">
        <f t="shared" si="227"/>
        <v>0.80104166666569654</v>
      </c>
      <c r="G2895" s="273">
        <f t="shared" si="228"/>
        <v>16.397916666668607</v>
      </c>
      <c r="H2895" s="273">
        <f t="shared" si="225"/>
        <v>17.198958333334303</v>
      </c>
      <c r="I2895" s="77">
        <f t="shared" si="229"/>
        <v>1.0920379041608548E-5</v>
      </c>
      <c r="J2895" s="229">
        <f t="shared" si="226"/>
        <v>1.8781914412084261E-4</v>
      </c>
    </row>
    <row r="2896" spans="1:10">
      <c r="A2896" s="30" t="s">
        <v>264</v>
      </c>
      <c r="B2896" s="63">
        <v>116.73</v>
      </c>
      <c r="C2896" s="219">
        <v>44930</v>
      </c>
      <c r="D2896" s="49">
        <v>44930.571527777778</v>
      </c>
      <c r="E2896" s="219">
        <v>44945</v>
      </c>
      <c r="F2896" s="273">
        <f t="shared" si="227"/>
        <v>0.78576388888905058</v>
      </c>
      <c r="G2896" s="273">
        <f t="shared" si="228"/>
        <v>14.428472222221899</v>
      </c>
      <c r="H2896" s="273">
        <f t="shared" si="225"/>
        <v>15.214236111110949</v>
      </c>
      <c r="I2896" s="77">
        <f t="shared" si="229"/>
        <v>1.0888663581848175E-5</v>
      </c>
      <c r="J2896" s="229">
        <f t="shared" si="226"/>
        <v>1.656626986686932E-4</v>
      </c>
    </row>
    <row r="2897" spans="1:10">
      <c r="A2897" s="30" t="s">
        <v>264</v>
      </c>
      <c r="B2897" s="63">
        <v>173.85</v>
      </c>
      <c r="C2897" s="219">
        <v>44930</v>
      </c>
      <c r="D2897" s="49">
        <v>44930.574305555558</v>
      </c>
      <c r="E2897" s="219">
        <v>44945</v>
      </c>
      <c r="F2897" s="273">
        <f t="shared" si="227"/>
        <v>0.78715277777882875</v>
      </c>
      <c r="G2897" s="273">
        <f t="shared" si="228"/>
        <v>14.425694444442343</v>
      </c>
      <c r="H2897" s="273">
        <f t="shared" si="225"/>
        <v>15.212847222221171</v>
      </c>
      <c r="I2897" s="77">
        <f t="shared" si="229"/>
        <v>1.6216860821590894E-5</v>
      </c>
      <c r="J2897" s="229">
        <f t="shared" si="226"/>
        <v>2.4670462610288638E-4</v>
      </c>
    </row>
    <row r="2898" spans="1:10">
      <c r="A2898" s="30" t="s">
        <v>264</v>
      </c>
      <c r="B2898" s="63">
        <v>117.01</v>
      </c>
      <c r="C2898" s="219">
        <v>44930</v>
      </c>
      <c r="D2898" s="49">
        <v>44930.574999999997</v>
      </c>
      <c r="E2898" s="219">
        <v>44945</v>
      </c>
      <c r="F2898" s="273">
        <f t="shared" si="227"/>
        <v>0.78749999999854481</v>
      </c>
      <c r="G2898" s="273">
        <f t="shared" si="228"/>
        <v>14.42500000000291</v>
      </c>
      <c r="H2898" s="273">
        <f t="shared" si="225"/>
        <v>15.212500000001455</v>
      </c>
      <c r="I2898" s="77">
        <f t="shared" si="229"/>
        <v>1.0914782195768482E-5</v>
      </c>
      <c r="J2898" s="229">
        <f t="shared" si="226"/>
        <v>1.6604112415314392E-4</v>
      </c>
    </row>
    <row r="2899" spans="1:10">
      <c r="A2899" s="30" t="s">
        <v>265</v>
      </c>
      <c r="B2899" s="63">
        <v>116.06</v>
      </c>
      <c r="C2899" s="219">
        <v>44936</v>
      </c>
      <c r="D2899" s="49">
        <v>44936.513194444444</v>
      </c>
      <c r="E2899" s="219">
        <v>44945</v>
      </c>
      <c r="F2899" s="273">
        <f t="shared" si="227"/>
        <v>0.75659722222189885</v>
      </c>
      <c r="G2899" s="273">
        <f t="shared" si="228"/>
        <v>8.4868055555562023</v>
      </c>
      <c r="H2899" s="273">
        <f t="shared" si="225"/>
        <v>9.2434027777781012</v>
      </c>
      <c r="I2899" s="77">
        <f t="shared" si="229"/>
        <v>1.0826165469967439E-5</v>
      </c>
      <c r="J2899" s="229">
        <f t="shared" si="226"/>
        <v>1.0007060797778239E-4</v>
      </c>
    </row>
    <row r="2900" spans="1:10">
      <c r="A2900" s="30" t="s">
        <v>264</v>
      </c>
      <c r="B2900" s="63">
        <v>116.56</v>
      </c>
      <c r="C2900" s="219">
        <v>44936</v>
      </c>
      <c r="D2900" s="49">
        <v>44936.523611111108</v>
      </c>
      <c r="E2900" s="219">
        <v>44945</v>
      </c>
      <c r="F2900" s="273">
        <f t="shared" si="227"/>
        <v>0.76180555555401952</v>
      </c>
      <c r="G2900" s="273">
        <f t="shared" si="228"/>
        <v>8.476388888891961</v>
      </c>
      <c r="H2900" s="273">
        <f t="shared" si="225"/>
        <v>9.2381944444459805</v>
      </c>
      <c r="I2900" s="77">
        <f t="shared" si="229"/>
        <v>1.0872805851967987E-5</v>
      </c>
      <c r="J2900" s="229">
        <f t="shared" si="226"/>
        <v>1.004450946171904E-4</v>
      </c>
    </row>
    <row r="2901" spans="1:10">
      <c r="A2901" s="30" t="s">
        <v>264</v>
      </c>
      <c r="B2901" s="63">
        <v>16.059999999999999</v>
      </c>
      <c r="C2901" s="219">
        <v>44937</v>
      </c>
      <c r="D2901" s="49">
        <v>44937.395833333336</v>
      </c>
      <c r="E2901" s="219">
        <v>44945</v>
      </c>
      <c r="F2901" s="273">
        <f t="shared" si="227"/>
        <v>0.69791666666787933</v>
      </c>
      <c r="G2901" s="273">
        <f t="shared" si="228"/>
        <v>7.6041666666642413</v>
      </c>
      <c r="H2901" s="273">
        <f t="shared" si="225"/>
        <v>8.3020833333321207</v>
      </c>
      <c r="I2901" s="77">
        <f t="shared" si="229"/>
        <v>1.4980890698576344E-6</v>
      </c>
      <c r="J2901" s="229">
        <f t="shared" si="226"/>
        <v>1.2437260298712085E-5</v>
      </c>
    </row>
    <row r="2902" spans="1:10">
      <c r="A2902" s="30" t="s">
        <v>264</v>
      </c>
      <c r="B2902" s="63">
        <v>7.51</v>
      </c>
      <c r="C2902" s="219">
        <v>44937</v>
      </c>
      <c r="D2902" s="49">
        <v>44937.395833333336</v>
      </c>
      <c r="E2902" s="219">
        <v>44945</v>
      </c>
      <c r="F2902" s="273">
        <f t="shared" si="227"/>
        <v>0.69791666666787933</v>
      </c>
      <c r="G2902" s="273">
        <f t="shared" si="228"/>
        <v>7.6041666666642413</v>
      </c>
      <c r="H2902" s="273">
        <f t="shared" si="225"/>
        <v>8.3020833333321207</v>
      </c>
      <c r="I2902" s="77">
        <f t="shared" si="229"/>
        <v>7.0053853764824632E-7</v>
      </c>
      <c r="J2902" s="229">
        <f t="shared" si="226"/>
        <v>5.8159293177663624E-6</v>
      </c>
    </row>
    <row r="2903" spans="1:10">
      <c r="A2903" s="30" t="s">
        <v>264</v>
      </c>
      <c r="B2903" s="63">
        <v>29.55</v>
      </c>
      <c r="C2903" s="219">
        <v>44935</v>
      </c>
      <c r="D2903" s="49">
        <v>44935.628472222219</v>
      </c>
      <c r="E2903" s="219">
        <v>44945</v>
      </c>
      <c r="F2903" s="273">
        <f t="shared" si="227"/>
        <v>0.81423611110949423</v>
      </c>
      <c r="G2903" s="273">
        <f t="shared" si="228"/>
        <v>9.3715277777810115</v>
      </c>
      <c r="H2903" s="273">
        <f t="shared" si="225"/>
        <v>10.185763888890506</v>
      </c>
      <c r="I2903" s="77">
        <f t="shared" si="229"/>
        <v>2.7564465762324474E-6</v>
      </c>
      <c r="J2903" s="229">
        <f t="shared" si="226"/>
        <v>2.8076513997844335E-5</v>
      </c>
    </row>
    <row r="2904" spans="1:10">
      <c r="A2904" s="30" t="s">
        <v>264</v>
      </c>
      <c r="B2904" s="63">
        <v>7.56</v>
      </c>
      <c r="C2904" s="219">
        <v>44937</v>
      </c>
      <c r="D2904" s="49">
        <v>44937.390972222223</v>
      </c>
      <c r="E2904" s="219">
        <v>44945</v>
      </c>
      <c r="F2904" s="273">
        <f t="shared" si="227"/>
        <v>0.69548611111167702</v>
      </c>
      <c r="G2904" s="273">
        <f t="shared" si="228"/>
        <v>7.609027777776646</v>
      </c>
      <c r="H2904" s="273">
        <f t="shared" si="225"/>
        <v>8.304513888888323</v>
      </c>
      <c r="I2904" s="77">
        <f t="shared" si="229"/>
        <v>7.0520257584830113E-7</v>
      </c>
      <c r="J2904" s="229">
        <f t="shared" si="226"/>
        <v>5.8563645856120373E-6</v>
      </c>
    </row>
    <row r="2905" spans="1:10">
      <c r="A2905" s="30" t="s">
        <v>264</v>
      </c>
      <c r="B2905" s="63">
        <v>503.87</v>
      </c>
      <c r="C2905" s="219">
        <v>44937</v>
      </c>
      <c r="D2905" s="49">
        <v>44937.395833333336</v>
      </c>
      <c r="E2905" s="219">
        <v>44945</v>
      </c>
      <c r="F2905" s="273">
        <f t="shared" si="227"/>
        <v>0.69791666666787933</v>
      </c>
      <c r="G2905" s="273">
        <f t="shared" si="228"/>
        <v>7.6041666666642413</v>
      </c>
      <c r="H2905" s="273">
        <f t="shared" si="225"/>
        <v>8.3020833333321207</v>
      </c>
      <c r="I2905" s="77">
        <f t="shared" si="229"/>
        <v>4.7001378557233269E-5</v>
      </c>
      <c r="J2905" s="229">
        <f t="shared" si="226"/>
        <v>3.9020936156364006E-4</v>
      </c>
    </row>
    <row r="2906" spans="1:10">
      <c r="A2906" s="30" t="s">
        <v>264</v>
      </c>
      <c r="B2906" s="63">
        <v>7.52</v>
      </c>
      <c r="C2906" s="219">
        <v>44935</v>
      </c>
      <c r="D2906" s="49">
        <v>44935.620138888888</v>
      </c>
      <c r="E2906" s="219">
        <v>44945</v>
      </c>
      <c r="F2906" s="273">
        <f t="shared" si="227"/>
        <v>0.81006944444379769</v>
      </c>
      <c r="G2906" s="273">
        <f t="shared" si="228"/>
        <v>9.3798611111124046</v>
      </c>
      <c r="H2906" s="273">
        <f t="shared" si="225"/>
        <v>10.189930555556202</v>
      </c>
      <c r="I2906" s="77">
        <f t="shared" si="229"/>
        <v>7.0147134528825728E-7</v>
      </c>
      <c r="J2906" s="229">
        <f t="shared" si="226"/>
        <v>7.1479442951999278E-6</v>
      </c>
    </row>
    <row r="2907" spans="1:10">
      <c r="A2907" s="30" t="s">
        <v>264</v>
      </c>
      <c r="B2907" s="63">
        <v>188</v>
      </c>
      <c r="C2907" s="219">
        <v>44935</v>
      </c>
      <c r="D2907" s="49">
        <v>44935.620138888888</v>
      </c>
      <c r="E2907" s="219">
        <v>44945</v>
      </c>
      <c r="F2907" s="273">
        <f t="shared" si="227"/>
        <v>0.81006944444379769</v>
      </c>
      <c r="G2907" s="273">
        <f t="shared" si="228"/>
        <v>9.3798611111124046</v>
      </c>
      <c r="H2907" s="273">
        <f t="shared" si="225"/>
        <v>10.189930555556202</v>
      </c>
      <c r="I2907" s="77">
        <f t="shared" si="229"/>
        <v>1.7536783632206433E-5</v>
      </c>
      <c r="J2907" s="229">
        <f t="shared" si="226"/>
        <v>1.7869860737999821E-4</v>
      </c>
    </row>
    <row r="2908" spans="1:10">
      <c r="A2908" s="30" t="s">
        <v>264</v>
      </c>
      <c r="B2908" s="63">
        <v>29.33</v>
      </c>
      <c r="C2908" s="219">
        <v>44935</v>
      </c>
      <c r="D2908" s="49">
        <v>44935.620138888888</v>
      </c>
      <c r="E2908" s="219">
        <v>44945</v>
      </c>
      <c r="F2908" s="273">
        <f t="shared" si="227"/>
        <v>0.81006944444379769</v>
      </c>
      <c r="G2908" s="273">
        <f t="shared" si="228"/>
        <v>9.3798611111124046</v>
      </c>
      <c r="H2908" s="273">
        <f t="shared" si="225"/>
        <v>10.189930555556202</v>
      </c>
      <c r="I2908" s="77">
        <f t="shared" si="229"/>
        <v>2.7359248081522056E-6</v>
      </c>
      <c r="J2908" s="229">
        <f t="shared" si="226"/>
        <v>2.78788838002944E-5</v>
      </c>
    </row>
    <row r="2909" spans="1:10">
      <c r="A2909" s="30" t="s">
        <v>264</v>
      </c>
      <c r="B2909" s="63">
        <v>491.64</v>
      </c>
      <c r="C2909" s="219">
        <v>44935</v>
      </c>
      <c r="D2909" s="49">
        <v>44935.620833333334</v>
      </c>
      <c r="E2909" s="219">
        <v>44945</v>
      </c>
      <c r="F2909" s="273">
        <f t="shared" si="227"/>
        <v>0.81041666666715173</v>
      </c>
      <c r="G2909" s="273">
        <f t="shared" si="228"/>
        <v>9.3791666666656965</v>
      </c>
      <c r="H2909" s="273">
        <f t="shared" si="225"/>
        <v>10.189583333332848</v>
      </c>
      <c r="I2909" s="77">
        <f t="shared" si="229"/>
        <v>4.5860554813499841E-5</v>
      </c>
      <c r="J2909" s="229">
        <f t="shared" si="226"/>
        <v>4.6729994498503549E-4</v>
      </c>
    </row>
    <row r="2910" spans="1:10">
      <c r="A2910" s="30" t="s">
        <v>264</v>
      </c>
      <c r="B2910" s="63">
        <v>118.15</v>
      </c>
      <c r="C2910" s="219">
        <v>44937</v>
      </c>
      <c r="D2910" s="49">
        <v>44937.39166666667</v>
      </c>
      <c r="E2910" s="219">
        <v>44945</v>
      </c>
      <c r="F2910" s="273">
        <f t="shared" si="227"/>
        <v>0.69583333333503106</v>
      </c>
      <c r="G2910" s="273">
        <f t="shared" si="228"/>
        <v>7.6083333333299379</v>
      </c>
      <c r="H2910" s="273">
        <f t="shared" si="225"/>
        <v>8.3041666666649689</v>
      </c>
      <c r="I2910" s="77">
        <f t="shared" si="229"/>
        <v>1.1021122266729734E-5</v>
      </c>
      <c r="J2910" s="229">
        <f t="shared" si="226"/>
        <v>9.152123615661612E-5</v>
      </c>
    </row>
    <row r="2911" spans="1:10">
      <c r="A2911" s="30" t="s">
        <v>264</v>
      </c>
      <c r="B2911" s="63">
        <v>188.48</v>
      </c>
      <c r="C2911" s="219">
        <v>44937</v>
      </c>
      <c r="D2911" s="49">
        <v>44937.396527777775</v>
      </c>
      <c r="E2911" s="219">
        <v>44945</v>
      </c>
      <c r="F2911" s="273">
        <f t="shared" si="227"/>
        <v>0.69826388888759539</v>
      </c>
      <c r="G2911" s="273">
        <f t="shared" si="228"/>
        <v>7.6034722222248092</v>
      </c>
      <c r="H2911" s="273">
        <f t="shared" si="225"/>
        <v>8.3017361111124046</v>
      </c>
      <c r="I2911" s="77">
        <f t="shared" si="229"/>
        <v>1.7581558398926958E-5</v>
      </c>
      <c r="J2911" s="229">
        <f t="shared" si="226"/>
        <v>1.4595745825000351E-4</v>
      </c>
    </row>
    <row r="2912" spans="1:10">
      <c r="A2912" s="30" t="s">
        <v>264</v>
      </c>
      <c r="B2912" s="63">
        <v>23763.74</v>
      </c>
      <c r="C2912" s="219">
        <v>44937</v>
      </c>
      <c r="D2912" s="49">
        <v>44937.397916666669</v>
      </c>
      <c r="E2912" s="219">
        <v>44945</v>
      </c>
      <c r="F2912" s="273">
        <f t="shared" si="227"/>
        <v>0.69895833333430346</v>
      </c>
      <c r="G2912" s="273">
        <f t="shared" si="228"/>
        <v>7.6020833333313931</v>
      </c>
      <c r="H2912" s="273">
        <f t="shared" si="225"/>
        <v>8.3010416666656965</v>
      </c>
      <c r="I2912" s="77">
        <f t="shared" si="229"/>
        <v>2.2166998227234535E-3</v>
      </c>
      <c r="J2912" s="229">
        <f t="shared" si="226"/>
        <v>1.8400917590917852E-2</v>
      </c>
    </row>
    <row r="2913" spans="1:10">
      <c r="A2913" s="30" t="s">
        <v>264</v>
      </c>
      <c r="B2913" s="63">
        <v>16.510000000000002</v>
      </c>
      <c r="C2913" s="219">
        <v>44935</v>
      </c>
      <c r="D2913" s="49">
        <v>44935.620833333334</v>
      </c>
      <c r="E2913" s="219">
        <v>44945</v>
      </c>
      <c r="F2913" s="273">
        <f t="shared" si="227"/>
        <v>0.81041666666715173</v>
      </c>
      <c r="G2913" s="273">
        <f t="shared" si="228"/>
        <v>9.3791666666656965</v>
      </c>
      <c r="H2913" s="273">
        <f t="shared" si="225"/>
        <v>10.189583333332848</v>
      </c>
      <c r="I2913" s="77">
        <f t="shared" si="229"/>
        <v>1.5400654136581288E-6</v>
      </c>
      <c r="J2913" s="229">
        <f t="shared" si="226"/>
        <v>1.5692624871253229E-5</v>
      </c>
    </row>
    <row r="2914" spans="1:10">
      <c r="A2914" s="30" t="s">
        <v>264</v>
      </c>
      <c r="B2914" s="63">
        <v>7.72</v>
      </c>
      <c r="C2914" s="219">
        <v>44935</v>
      </c>
      <c r="D2914" s="49">
        <v>44935.620833333334</v>
      </c>
      <c r="E2914" s="219">
        <v>44945</v>
      </c>
      <c r="F2914" s="273">
        <f t="shared" si="227"/>
        <v>0.81041666666715173</v>
      </c>
      <c r="G2914" s="273">
        <f t="shared" si="228"/>
        <v>9.3791666666656965</v>
      </c>
      <c r="H2914" s="273">
        <f t="shared" si="225"/>
        <v>10.189583333332848</v>
      </c>
      <c r="I2914" s="77">
        <f t="shared" si="229"/>
        <v>7.2012749808847683E-7</v>
      </c>
      <c r="J2914" s="229">
        <f t="shared" si="226"/>
        <v>7.3377991523970261E-6</v>
      </c>
    </row>
    <row r="2915" spans="1:10">
      <c r="A2915" s="30" t="s">
        <v>264</v>
      </c>
      <c r="B2915" s="63">
        <v>117.16</v>
      </c>
      <c r="C2915" s="219">
        <v>44935</v>
      </c>
      <c r="D2915" s="49">
        <v>44935.629861111112</v>
      </c>
      <c r="E2915" s="219">
        <v>44945</v>
      </c>
      <c r="F2915" s="273">
        <f t="shared" si="227"/>
        <v>0.81493055555620231</v>
      </c>
      <c r="G2915" s="273">
        <f t="shared" si="228"/>
        <v>9.3701388888875954</v>
      </c>
      <c r="H2915" s="273">
        <f t="shared" si="225"/>
        <v>10.185069444443798</v>
      </c>
      <c r="I2915" s="77">
        <f t="shared" si="229"/>
        <v>1.0928774310368647E-5</v>
      </c>
      <c r="J2915" s="229">
        <f t="shared" si="226"/>
        <v>1.1131032529375804E-4</v>
      </c>
    </row>
    <row r="2916" spans="1:10">
      <c r="A2916" s="30" t="s">
        <v>264</v>
      </c>
      <c r="B2916" s="63">
        <v>189.15</v>
      </c>
      <c r="C2916" s="219">
        <v>44935</v>
      </c>
      <c r="D2916" s="49">
        <v>44935.630555555559</v>
      </c>
      <c r="E2916" s="219">
        <v>44945</v>
      </c>
      <c r="F2916" s="273">
        <f t="shared" si="227"/>
        <v>0.81527777777955635</v>
      </c>
      <c r="G2916" s="273">
        <f t="shared" si="228"/>
        <v>9.3694444444408873</v>
      </c>
      <c r="H2916" s="273">
        <f t="shared" si="225"/>
        <v>10.184722222220444</v>
      </c>
      <c r="I2916" s="77">
        <f t="shared" si="229"/>
        <v>1.7644056510807694E-5</v>
      </c>
      <c r="J2916" s="229">
        <f t="shared" si="226"/>
        <v>1.7969981443573642E-4</v>
      </c>
    </row>
    <row r="2917" spans="1:10">
      <c r="A2917" s="30" t="s">
        <v>264</v>
      </c>
      <c r="B2917" s="63">
        <v>16.149999999999999</v>
      </c>
      <c r="C2917" s="219">
        <v>44936</v>
      </c>
      <c r="D2917" s="49">
        <v>44936.513888888891</v>
      </c>
      <c r="E2917" s="219">
        <v>44945</v>
      </c>
      <c r="F2917" s="273">
        <f t="shared" si="227"/>
        <v>0.75694444444525288</v>
      </c>
      <c r="G2917" s="273">
        <f t="shared" si="228"/>
        <v>8.4861111111094942</v>
      </c>
      <c r="H2917" s="273">
        <f t="shared" si="225"/>
        <v>9.2430555555547471</v>
      </c>
      <c r="I2917" s="77">
        <f t="shared" si="229"/>
        <v>1.5064843386177333E-6</v>
      </c>
      <c r="J2917" s="229">
        <f t="shared" si="226"/>
        <v>1.3924518435416859E-5</v>
      </c>
    </row>
    <row r="2918" spans="1:10">
      <c r="A2918" s="30" t="s">
        <v>264</v>
      </c>
      <c r="B2918" s="63">
        <v>7.75</v>
      </c>
      <c r="C2918" s="219">
        <v>44937</v>
      </c>
      <c r="D2918" s="49">
        <v>44937.397916666669</v>
      </c>
      <c r="E2918" s="219">
        <v>44945</v>
      </c>
      <c r="F2918" s="273">
        <f t="shared" si="227"/>
        <v>0.69895833333430346</v>
      </c>
      <c r="G2918" s="273">
        <f t="shared" si="228"/>
        <v>7.6020833333313931</v>
      </c>
      <c r="H2918" s="273">
        <f t="shared" ref="H2918:H2981" si="230">SUM(F2918:G2918)</f>
        <v>8.3010416666656965</v>
      </c>
      <c r="I2918" s="77">
        <f t="shared" si="229"/>
        <v>7.2292592100850982E-7</v>
      </c>
      <c r="J2918" s="229">
        <f t="shared" ref="J2918:J2981" si="231">+H2918*I2918</f>
        <v>6.0010381922043139E-6</v>
      </c>
    </row>
    <row r="2919" spans="1:10">
      <c r="A2919" s="30" t="s">
        <v>264</v>
      </c>
      <c r="B2919" s="63">
        <v>116.33</v>
      </c>
      <c r="C2919" s="219">
        <v>44935</v>
      </c>
      <c r="D2919" s="49">
        <v>44936.51458333333</v>
      </c>
      <c r="E2919" s="219">
        <v>44945</v>
      </c>
      <c r="F2919" s="273">
        <f t="shared" ref="F2919:F2982" si="232">(D2919-C2919+1)/2</f>
        <v>1.2572916666649689</v>
      </c>
      <c r="G2919" s="273">
        <f t="shared" ref="G2919:G2982" si="233">E2919-D2919</f>
        <v>8.4854166666700621</v>
      </c>
      <c r="H2919" s="273">
        <f t="shared" si="230"/>
        <v>9.7427083333350311</v>
      </c>
      <c r="I2919" s="77">
        <f t="shared" si="229"/>
        <v>1.0851351276247736E-5</v>
      </c>
      <c r="J2919" s="229">
        <f t="shared" si="231"/>
        <v>1.0572155050704454E-4</v>
      </c>
    </row>
    <row r="2920" spans="1:10">
      <c r="A2920" s="30" t="s">
        <v>264</v>
      </c>
      <c r="B2920" s="63">
        <v>24284.85</v>
      </c>
      <c r="C2920" s="219">
        <v>44937</v>
      </c>
      <c r="D2920" s="49">
        <v>44937.393055555556</v>
      </c>
      <c r="E2920" s="219">
        <v>44945</v>
      </c>
      <c r="F2920" s="273">
        <f t="shared" si="232"/>
        <v>0.69652777777810115</v>
      </c>
      <c r="G2920" s="273">
        <f t="shared" si="233"/>
        <v>7.6069444444437977</v>
      </c>
      <c r="H2920" s="273">
        <f t="shared" si="230"/>
        <v>8.3034722222218988</v>
      </c>
      <c r="I2920" s="77">
        <f t="shared" si="229"/>
        <v>2.2653093616520656E-3</v>
      </c>
      <c r="J2920" s="229">
        <f t="shared" si="231"/>
        <v>1.8809933359217147E-2</v>
      </c>
    </row>
    <row r="2921" spans="1:10">
      <c r="A2921" s="30" t="s">
        <v>264</v>
      </c>
      <c r="B2921" s="63">
        <v>120.08</v>
      </c>
      <c r="C2921" s="219">
        <v>44937</v>
      </c>
      <c r="D2921" s="49">
        <v>44937.397916666669</v>
      </c>
      <c r="E2921" s="219">
        <v>44945</v>
      </c>
      <c r="F2921" s="273">
        <f t="shared" si="232"/>
        <v>0.69895833333430346</v>
      </c>
      <c r="G2921" s="273">
        <f t="shared" si="233"/>
        <v>7.6020833333313931</v>
      </c>
      <c r="H2921" s="273">
        <f t="shared" si="230"/>
        <v>8.3010416666656965</v>
      </c>
      <c r="I2921" s="77">
        <f t="shared" si="229"/>
        <v>1.1201154141251853E-5</v>
      </c>
      <c r="J2921" s="229">
        <f t="shared" si="231"/>
        <v>9.2981247241276642E-5</v>
      </c>
    </row>
    <row r="2922" spans="1:10">
      <c r="A2922" s="30" t="s">
        <v>264</v>
      </c>
      <c r="B2922" s="63">
        <v>119.54</v>
      </c>
      <c r="C2922" s="219">
        <v>44937</v>
      </c>
      <c r="D2922" s="49">
        <v>44937.398611111108</v>
      </c>
      <c r="E2922" s="219">
        <v>44945</v>
      </c>
      <c r="F2922" s="273">
        <f t="shared" si="232"/>
        <v>0.69930555555401952</v>
      </c>
      <c r="G2922" s="273">
        <f t="shared" si="233"/>
        <v>7.601388888891961</v>
      </c>
      <c r="H2922" s="273">
        <f t="shared" si="230"/>
        <v>8.3006944444459805</v>
      </c>
      <c r="I2922" s="77">
        <f t="shared" si="229"/>
        <v>1.1150782528691261E-5</v>
      </c>
      <c r="J2922" s="229">
        <f t="shared" si="231"/>
        <v>9.2559238587132858E-5</v>
      </c>
    </row>
    <row r="2923" spans="1:10">
      <c r="A2923" s="30" t="s">
        <v>264</v>
      </c>
      <c r="B2923" s="63">
        <v>117.09</v>
      </c>
      <c r="C2923" s="219">
        <v>44936</v>
      </c>
      <c r="D2923" s="49">
        <v>44936.515277777777</v>
      </c>
      <c r="E2923" s="219">
        <v>44945</v>
      </c>
      <c r="F2923" s="273">
        <f t="shared" si="232"/>
        <v>0.75763888888832298</v>
      </c>
      <c r="G2923" s="273">
        <f t="shared" si="233"/>
        <v>8.484722222223354</v>
      </c>
      <c r="H2923" s="273">
        <f t="shared" si="230"/>
        <v>9.242361111111677</v>
      </c>
      <c r="I2923" s="77">
        <f t="shared" si="229"/>
        <v>1.0922244656888569E-5</v>
      </c>
      <c r="J2923" s="229">
        <f t="shared" si="231"/>
        <v>1.0094732926287422E-4</v>
      </c>
    </row>
    <row r="2924" spans="1:10">
      <c r="A2924" s="30" t="s">
        <v>264</v>
      </c>
      <c r="B2924" s="63">
        <v>22853.31</v>
      </c>
      <c r="C2924" s="219">
        <v>44936</v>
      </c>
      <c r="D2924" s="49">
        <v>44936.515972222223</v>
      </c>
      <c r="E2924" s="219">
        <v>44945</v>
      </c>
      <c r="F2924" s="273">
        <f t="shared" si="232"/>
        <v>0.75798611111167702</v>
      </c>
      <c r="G2924" s="273">
        <f t="shared" si="233"/>
        <v>8.484027777776646</v>
      </c>
      <c r="H2924" s="273">
        <f t="shared" si="230"/>
        <v>9.242013888888323</v>
      </c>
      <c r="I2924" s="77">
        <f t="shared" si="229"/>
        <v>2.1317742167539342E-3</v>
      </c>
      <c r="J2924" s="229">
        <f t="shared" si="231"/>
        <v>1.9701886919213887E-2</v>
      </c>
    </row>
    <row r="2925" spans="1:10">
      <c r="A2925" s="30" t="s">
        <v>264</v>
      </c>
      <c r="B2925" s="63">
        <v>118.31</v>
      </c>
      <c r="C2925" s="219">
        <v>44936</v>
      </c>
      <c r="D2925" s="49">
        <v>44936.515972222223</v>
      </c>
      <c r="E2925" s="219">
        <v>44945</v>
      </c>
      <c r="F2925" s="273">
        <f t="shared" si="232"/>
        <v>0.75798611111167702</v>
      </c>
      <c r="G2925" s="273">
        <f t="shared" si="233"/>
        <v>8.484027777776646</v>
      </c>
      <c r="H2925" s="273">
        <f t="shared" si="230"/>
        <v>9.242013888888323</v>
      </c>
      <c r="I2925" s="77">
        <f t="shared" si="229"/>
        <v>1.1036047188969909E-5</v>
      </c>
      <c r="J2925" s="229">
        <f t="shared" si="231"/>
        <v>1.0199530139888683E-4</v>
      </c>
    </row>
    <row r="2926" spans="1:10">
      <c r="A2926" s="30" t="s">
        <v>264</v>
      </c>
      <c r="B2926" s="63">
        <v>7.52</v>
      </c>
      <c r="C2926" s="219">
        <v>44936</v>
      </c>
      <c r="D2926" s="49">
        <v>44936.515972222223</v>
      </c>
      <c r="E2926" s="219">
        <v>44945</v>
      </c>
      <c r="F2926" s="273">
        <f t="shared" si="232"/>
        <v>0.75798611111167702</v>
      </c>
      <c r="G2926" s="273">
        <f t="shared" si="233"/>
        <v>8.484027777776646</v>
      </c>
      <c r="H2926" s="273">
        <f t="shared" si="230"/>
        <v>9.242013888888323</v>
      </c>
      <c r="I2926" s="77">
        <f t="shared" si="229"/>
        <v>7.0147134528825728E-7</v>
      </c>
      <c r="J2926" s="229">
        <f t="shared" si="231"/>
        <v>6.4830079158112505E-6</v>
      </c>
    </row>
    <row r="2927" spans="1:10">
      <c r="A2927" s="30" t="s">
        <v>264</v>
      </c>
      <c r="B2927" s="63">
        <v>117.35</v>
      </c>
      <c r="C2927" s="219">
        <v>44935</v>
      </c>
      <c r="D2927" s="49">
        <v>44935.62222222222</v>
      </c>
      <c r="E2927" s="219">
        <v>44945</v>
      </c>
      <c r="F2927" s="273">
        <f t="shared" si="232"/>
        <v>0.81111111111022183</v>
      </c>
      <c r="G2927" s="273">
        <f t="shared" si="233"/>
        <v>9.3777777777795563</v>
      </c>
      <c r="H2927" s="273">
        <f t="shared" si="230"/>
        <v>10.188888888889778</v>
      </c>
      <c r="I2927" s="77">
        <f t="shared" si="229"/>
        <v>1.0946497655528855E-5</v>
      </c>
      <c r="J2927" s="229">
        <f t="shared" si="231"/>
        <v>1.1153264833467596E-4</v>
      </c>
    </row>
    <row r="2928" spans="1:10">
      <c r="A2928" s="30" t="s">
        <v>264</v>
      </c>
      <c r="B2928" s="63">
        <v>29.53</v>
      </c>
      <c r="C2928" s="219">
        <v>44935</v>
      </c>
      <c r="D2928" s="49">
        <v>44935.62222222222</v>
      </c>
      <c r="E2928" s="219">
        <v>44945</v>
      </c>
      <c r="F2928" s="273">
        <f t="shared" si="232"/>
        <v>0.81111111111022183</v>
      </c>
      <c r="G2928" s="273">
        <f t="shared" si="233"/>
        <v>9.3777777777795563</v>
      </c>
      <c r="H2928" s="273">
        <f t="shared" si="230"/>
        <v>10.188888888889778</v>
      </c>
      <c r="I2928" s="77">
        <f t="shared" si="229"/>
        <v>2.7545809609524253E-6</v>
      </c>
      <c r="J2928" s="229">
        <f t="shared" si="231"/>
        <v>2.8066119346595495E-5</v>
      </c>
    </row>
    <row r="2929" spans="1:10">
      <c r="A2929" s="30" t="s">
        <v>264</v>
      </c>
      <c r="B2929" s="63">
        <v>22655.56</v>
      </c>
      <c r="C2929" s="219">
        <v>44935</v>
      </c>
      <c r="D2929" s="49">
        <v>44935.622916666667</v>
      </c>
      <c r="E2929" s="219">
        <v>44945</v>
      </c>
      <c r="F2929" s="273">
        <f t="shared" si="232"/>
        <v>0.81145833333357587</v>
      </c>
      <c r="G2929" s="273">
        <f t="shared" si="233"/>
        <v>9.3770833333328483</v>
      </c>
      <c r="H2929" s="273">
        <f t="shared" si="230"/>
        <v>10.188541666666424</v>
      </c>
      <c r="I2929" s="77">
        <f t="shared" si="229"/>
        <v>2.1133279456727167E-3</v>
      </c>
      <c r="J2929" s="229">
        <f t="shared" si="231"/>
        <v>2.1531729829817031E-2</v>
      </c>
    </row>
    <row r="2930" spans="1:10">
      <c r="A2930" s="30" t="s">
        <v>264</v>
      </c>
      <c r="B2930" s="63">
        <v>7.57</v>
      </c>
      <c r="C2930" s="219">
        <v>44935</v>
      </c>
      <c r="D2930" s="49">
        <v>44935.622916666667</v>
      </c>
      <c r="E2930" s="219">
        <v>44945</v>
      </c>
      <c r="F2930" s="273">
        <f t="shared" si="232"/>
        <v>0.81145833333357587</v>
      </c>
      <c r="G2930" s="273">
        <f t="shared" si="233"/>
        <v>9.3770833333328483</v>
      </c>
      <c r="H2930" s="273">
        <f t="shared" si="230"/>
        <v>10.188541666666424</v>
      </c>
      <c r="I2930" s="77">
        <f t="shared" si="229"/>
        <v>7.0613538348831219E-7</v>
      </c>
      <c r="J2930" s="229">
        <f t="shared" si="231"/>
        <v>7.1944897769781431E-6</v>
      </c>
    </row>
    <row r="2931" spans="1:10">
      <c r="A2931" s="30" t="s">
        <v>264</v>
      </c>
      <c r="B2931" s="63">
        <v>7.71</v>
      </c>
      <c r="C2931" s="219">
        <v>44936</v>
      </c>
      <c r="D2931" s="49">
        <v>44936.517361111109</v>
      </c>
      <c r="E2931" s="219">
        <v>44945</v>
      </c>
      <c r="F2931" s="273">
        <f t="shared" si="232"/>
        <v>0.75868055555474712</v>
      </c>
      <c r="G2931" s="273">
        <f t="shared" si="233"/>
        <v>8.4826388888905058</v>
      </c>
      <c r="H2931" s="273">
        <f t="shared" si="230"/>
        <v>9.2413194444452529</v>
      </c>
      <c r="I2931" s="77">
        <f t="shared" si="229"/>
        <v>7.1919469044846587E-7</v>
      </c>
      <c r="J2931" s="229">
        <f t="shared" si="231"/>
        <v>6.6463078771831919E-6</v>
      </c>
    </row>
    <row r="2932" spans="1:10">
      <c r="A2932" s="30" t="s">
        <v>264</v>
      </c>
      <c r="B2932" s="63">
        <v>7.55</v>
      </c>
      <c r="C2932" s="219">
        <v>44935</v>
      </c>
      <c r="D2932" s="49">
        <v>44937.4</v>
      </c>
      <c r="E2932" s="219">
        <v>44945</v>
      </c>
      <c r="F2932" s="273">
        <f t="shared" si="232"/>
        <v>1.7000000000007276</v>
      </c>
      <c r="G2932" s="273">
        <f t="shared" si="233"/>
        <v>7.5999999999985448</v>
      </c>
      <c r="H2932" s="273">
        <f t="shared" si="230"/>
        <v>9.2999999999992724</v>
      </c>
      <c r="I2932" s="77">
        <f t="shared" si="229"/>
        <v>7.0426976820829016E-7</v>
      </c>
      <c r="J2932" s="229">
        <f t="shared" si="231"/>
        <v>6.549708844336586E-6</v>
      </c>
    </row>
    <row r="2933" spans="1:10">
      <c r="A2933" s="30" t="s">
        <v>264</v>
      </c>
      <c r="B2933" s="63">
        <v>22631.62</v>
      </c>
      <c r="C2933" s="219">
        <v>44935</v>
      </c>
      <c r="D2933" s="49">
        <v>44935.626388888886</v>
      </c>
      <c r="E2933" s="219">
        <v>44945</v>
      </c>
      <c r="F2933" s="273">
        <f t="shared" si="232"/>
        <v>0.8131944444430701</v>
      </c>
      <c r="G2933" s="273">
        <f t="shared" si="233"/>
        <v>9.3736111111138598</v>
      </c>
      <c r="H2933" s="273">
        <f t="shared" si="230"/>
        <v>10.18680555555693</v>
      </c>
      <c r="I2933" s="77">
        <f t="shared" si="229"/>
        <v>2.1110948041825305E-3</v>
      </c>
      <c r="J2933" s="229">
        <f t="shared" si="231"/>
        <v>2.1505312279553969E-2</v>
      </c>
    </row>
    <row r="2934" spans="1:10">
      <c r="A2934" s="30" t="s">
        <v>264</v>
      </c>
      <c r="B2934" s="63">
        <v>16.18</v>
      </c>
      <c r="C2934" s="219">
        <v>44935</v>
      </c>
      <c r="D2934" s="49">
        <v>44935.626388888886</v>
      </c>
      <c r="E2934" s="219">
        <v>44945</v>
      </c>
      <c r="F2934" s="273">
        <f t="shared" si="232"/>
        <v>0.8131944444430701</v>
      </c>
      <c r="G2934" s="273">
        <f t="shared" si="233"/>
        <v>9.3736111111138598</v>
      </c>
      <c r="H2934" s="273">
        <f t="shared" si="230"/>
        <v>10.18680555555693</v>
      </c>
      <c r="I2934" s="77">
        <f t="shared" si="229"/>
        <v>1.5092827615377663E-6</v>
      </c>
      <c r="J2934" s="229">
        <f t="shared" si="231"/>
        <v>1.5374770020139223E-5</v>
      </c>
    </row>
    <row r="2935" spans="1:10">
      <c r="A2935" s="30" t="s">
        <v>264</v>
      </c>
      <c r="B2935" s="63">
        <v>118.24</v>
      </c>
      <c r="C2935" s="219">
        <v>44935</v>
      </c>
      <c r="D2935" s="49">
        <v>44935.627083333333</v>
      </c>
      <c r="E2935" s="219">
        <v>44945</v>
      </c>
      <c r="F2935" s="273">
        <f t="shared" si="232"/>
        <v>0.81354166666642413</v>
      </c>
      <c r="G2935" s="273">
        <f t="shared" si="233"/>
        <v>9.3729166666671517</v>
      </c>
      <c r="H2935" s="273">
        <f t="shared" si="230"/>
        <v>10.186458333333576</v>
      </c>
      <c r="I2935" s="77">
        <f t="shared" si="229"/>
        <v>1.1029517535489831E-5</v>
      </c>
      <c r="J2935" s="229">
        <f t="shared" si="231"/>
        <v>1.123517208120392E-4</v>
      </c>
    </row>
    <row r="2936" spans="1:10">
      <c r="A2936" s="30" t="s">
        <v>264</v>
      </c>
      <c r="B2936" s="63">
        <v>30.08</v>
      </c>
      <c r="C2936" s="219">
        <v>44936</v>
      </c>
      <c r="D2936" s="49">
        <v>44936.517361111109</v>
      </c>
      <c r="E2936" s="219">
        <v>44945</v>
      </c>
      <c r="F2936" s="273">
        <f t="shared" si="232"/>
        <v>0.75868055555474712</v>
      </c>
      <c r="G2936" s="273">
        <f t="shared" si="233"/>
        <v>8.4826388888905058</v>
      </c>
      <c r="H2936" s="273">
        <f t="shared" si="230"/>
        <v>9.2413194444452529</v>
      </c>
      <c r="I2936" s="77">
        <f t="shared" si="229"/>
        <v>2.8058853811530291E-6</v>
      </c>
      <c r="J2936" s="229">
        <f t="shared" si="231"/>
        <v>2.5930083131734167E-5</v>
      </c>
    </row>
    <row r="2937" spans="1:10">
      <c r="A2937" s="30" t="s">
        <v>264</v>
      </c>
      <c r="B2937" s="63">
        <v>121.51</v>
      </c>
      <c r="C2937" s="219">
        <v>44936</v>
      </c>
      <c r="D2937" s="49">
        <v>44936.517361111109</v>
      </c>
      <c r="E2937" s="219">
        <v>44945</v>
      </c>
      <c r="F2937" s="273">
        <f t="shared" si="232"/>
        <v>0.75868055555474712</v>
      </c>
      <c r="G2937" s="273">
        <f t="shared" si="233"/>
        <v>8.4826388888905058</v>
      </c>
      <c r="H2937" s="273">
        <f t="shared" si="230"/>
        <v>9.2413194444452529</v>
      </c>
      <c r="I2937" s="77">
        <f t="shared" si="229"/>
        <v>1.1334545633773424E-5</v>
      </c>
      <c r="J2937" s="229">
        <f t="shared" si="231"/>
        <v>1.0474615695934238E-4</v>
      </c>
    </row>
    <row r="2938" spans="1:10">
      <c r="A2938" s="30" t="s">
        <v>264</v>
      </c>
      <c r="B2938" s="63">
        <v>119.74</v>
      </c>
      <c r="C2938" s="219">
        <v>44936</v>
      </c>
      <c r="D2938" s="49">
        <v>44936.517361111109</v>
      </c>
      <c r="E2938" s="219">
        <v>44945</v>
      </c>
      <c r="F2938" s="273">
        <f t="shared" si="232"/>
        <v>0.75868055555474712</v>
      </c>
      <c r="G2938" s="273">
        <f t="shared" si="233"/>
        <v>8.4826388888905058</v>
      </c>
      <c r="H2938" s="273">
        <f t="shared" si="230"/>
        <v>9.2413194444452529</v>
      </c>
      <c r="I2938" s="77">
        <f t="shared" si="229"/>
        <v>1.1169438681491478E-5</v>
      </c>
      <c r="J2938" s="229">
        <f t="shared" si="231"/>
        <v>1.0322035087080614E-4</v>
      </c>
    </row>
    <row r="2939" spans="1:10">
      <c r="A2939" s="30" t="s">
        <v>264</v>
      </c>
      <c r="B2939" s="63">
        <v>120.31</v>
      </c>
      <c r="C2939" s="219">
        <v>44935</v>
      </c>
      <c r="D2939" s="49">
        <v>44935.62777777778</v>
      </c>
      <c r="E2939" s="219">
        <v>44945</v>
      </c>
      <c r="F2939" s="273">
        <f t="shared" si="232"/>
        <v>0.81388888888977817</v>
      </c>
      <c r="G2939" s="273">
        <f t="shared" si="233"/>
        <v>9.3722222222204437</v>
      </c>
      <c r="H2939" s="273">
        <f t="shared" si="230"/>
        <v>10.186111111110222</v>
      </c>
      <c r="I2939" s="77">
        <f t="shared" si="229"/>
        <v>1.1222608716972106E-5</v>
      </c>
      <c r="J2939" s="229">
        <f t="shared" si="231"/>
        <v>1.14314739347592E-4</v>
      </c>
    </row>
    <row r="2940" spans="1:10">
      <c r="A2940" s="30" t="s">
        <v>264</v>
      </c>
      <c r="B2940" s="63">
        <v>22493.91</v>
      </c>
      <c r="C2940" s="219">
        <v>44935</v>
      </c>
      <c r="D2940" s="49">
        <v>44935.628472222219</v>
      </c>
      <c r="E2940" s="219">
        <v>44945</v>
      </c>
      <c r="F2940" s="273">
        <f t="shared" si="232"/>
        <v>0.81423611110949423</v>
      </c>
      <c r="G2940" s="273">
        <f t="shared" si="233"/>
        <v>9.3715277777810115</v>
      </c>
      <c r="H2940" s="273">
        <f t="shared" si="230"/>
        <v>10.185763888890506</v>
      </c>
      <c r="I2940" s="77">
        <f t="shared" si="229"/>
        <v>2.0982491101719392E-3</v>
      </c>
      <c r="J2940" s="229">
        <f t="shared" si="231"/>
        <v>2.1372270016285975E-2</v>
      </c>
    </row>
    <row r="2941" spans="1:10">
      <c r="A2941" s="30" t="s">
        <v>264</v>
      </c>
      <c r="B2941" s="63">
        <v>117.03</v>
      </c>
      <c r="C2941" s="219">
        <v>44935</v>
      </c>
      <c r="D2941" s="49">
        <v>44936.518055555556</v>
      </c>
      <c r="E2941" s="219">
        <v>44945</v>
      </c>
      <c r="F2941" s="273">
        <f t="shared" si="232"/>
        <v>1.2590277777781012</v>
      </c>
      <c r="G2941" s="273">
        <f t="shared" si="233"/>
        <v>8.4819444444437977</v>
      </c>
      <c r="H2941" s="273">
        <f t="shared" si="230"/>
        <v>9.7409722222218988</v>
      </c>
      <c r="I2941" s="77">
        <f t="shared" si="229"/>
        <v>1.0916647811048504E-5</v>
      </c>
      <c r="J2941" s="229">
        <f t="shared" si="231"/>
        <v>1.0633876308720297E-4</v>
      </c>
    </row>
    <row r="2942" spans="1:10">
      <c r="A2942" s="30" t="s">
        <v>264</v>
      </c>
      <c r="B2942" s="63">
        <v>23038.67</v>
      </c>
      <c r="C2942" s="219">
        <v>44936</v>
      </c>
      <c r="D2942" s="49">
        <v>44936.518750000003</v>
      </c>
      <c r="E2942" s="219">
        <v>44945</v>
      </c>
      <c r="F2942" s="273">
        <f t="shared" si="232"/>
        <v>0.75937500000145519</v>
      </c>
      <c r="G2942" s="273">
        <f t="shared" si="233"/>
        <v>8.4812499999970896</v>
      </c>
      <c r="H2942" s="273">
        <f t="shared" si="230"/>
        <v>9.2406249999985448</v>
      </c>
      <c r="I2942" s="77">
        <f t="shared" si="229"/>
        <v>2.1490647391691773E-3</v>
      </c>
      <c r="J2942" s="229">
        <f t="shared" si="231"/>
        <v>1.9858701355382053E-2</v>
      </c>
    </row>
    <row r="2943" spans="1:10">
      <c r="A2943" s="30" t="s">
        <v>264</v>
      </c>
      <c r="B2943" s="63">
        <v>186.33</v>
      </c>
      <c r="C2943" s="219">
        <v>44936</v>
      </c>
      <c r="D2943" s="49">
        <v>44936.519444444442</v>
      </c>
      <c r="E2943" s="219">
        <v>44945</v>
      </c>
      <c r="F2943" s="273">
        <f t="shared" si="232"/>
        <v>0.75972222222117125</v>
      </c>
      <c r="G2943" s="273">
        <f t="shared" si="233"/>
        <v>8.4805555555576575</v>
      </c>
      <c r="H2943" s="273">
        <f t="shared" si="230"/>
        <v>9.2402777777788287</v>
      </c>
      <c r="I2943" s="77">
        <f t="shared" si="229"/>
        <v>1.7381004756324598E-5</v>
      </c>
      <c r="J2943" s="229">
        <f t="shared" si="231"/>
        <v>1.606053120053343E-4</v>
      </c>
    </row>
    <row r="2944" spans="1:10">
      <c r="A2944" s="30" t="s">
        <v>264</v>
      </c>
      <c r="B2944" s="63">
        <v>119.01</v>
      </c>
      <c r="C2944" s="219">
        <v>44936</v>
      </c>
      <c r="D2944" s="49">
        <v>44936.519444444442</v>
      </c>
      <c r="E2944" s="219">
        <v>44945</v>
      </c>
      <c r="F2944" s="273">
        <f t="shared" si="232"/>
        <v>0.75972222222117125</v>
      </c>
      <c r="G2944" s="273">
        <f t="shared" si="233"/>
        <v>8.4805555555576575</v>
      </c>
      <c r="H2944" s="273">
        <f t="shared" si="230"/>
        <v>9.2402777777788287</v>
      </c>
      <c r="I2944" s="77">
        <f t="shared" si="229"/>
        <v>1.1101343723770679E-5</v>
      </c>
      <c r="J2944" s="229">
        <f t="shared" si="231"/>
        <v>1.0257949971424268E-4</v>
      </c>
    </row>
    <row r="2945" spans="1:10">
      <c r="A2945" s="30" t="s">
        <v>264</v>
      </c>
      <c r="B2945" s="63">
        <v>29.51</v>
      </c>
      <c r="C2945" s="219">
        <v>44936</v>
      </c>
      <c r="D2945" s="49">
        <v>44936.519444444442</v>
      </c>
      <c r="E2945" s="219">
        <v>44945</v>
      </c>
      <c r="F2945" s="273">
        <f t="shared" si="232"/>
        <v>0.75972222222117125</v>
      </c>
      <c r="G2945" s="273">
        <f t="shared" si="233"/>
        <v>8.4805555555576575</v>
      </c>
      <c r="H2945" s="273">
        <f t="shared" si="230"/>
        <v>9.2402777777788287</v>
      </c>
      <c r="I2945" s="77">
        <f t="shared" si="229"/>
        <v>2.7527153456724035E-6</v>
      </c>
      <c r="J2945" s="229">
        <f t="shared" si="231"/>
        <v>2.5435854437167476E-5</v>
      </c>
    </row>
    <row r="2946" spans="1:10">
      <c r="A2946" s="30" t="s">
        <v>264</v>
      </c>
      <c r="B2946" s="63">
        <v>493</v>
      </c>
      <c r="C2946" s="219">
        <v>44936</v>
      </c>
      <c r="D2946" s="49">
        <v>44936.520138888889</v>
      </c>
      <c r="E2946" s="219">
        <v>44945</v>
      </c>
      <c r="F2946" s="273">
        <f t="shared" si="232"/>
        <v>0.76006944444452529</v>
      </c>
      <c r="G2946" s="273">
        <f t="shared" si="233"/>
        <v>8.4798611111109494</v>
      </c>
      <c r="H2946" s="273">
        <f t="shared" si="230"/>
        <v>9.2399305555554747</v>
      </c>
      <c r="I2946" s="77">
        <f t="shared" si="229"/>
        <v>4.5987416652541331E-5</v>
      </c>
      <c r="J2946" s="229">
        <f t="shared" si="231"/>
        <v>4.2492053629887729E-4</v>
      </c>
    </row>
    <row r="2947" spans="1:10">
      <c r="A2947" s="30" t="s">
        <v>264</v>
      </c>
      <c r="B2947" s="63">
        <v>118.2</v>
      </c>
      <c r="C2947" s="219">
        <v>44936</v>
      </c>
      <c r="D2947" s="49">
        <v>44936.521527777775</v>
      </c>
      <c r="E2947" s="219">
        <v>44945</v>
      </c>
      <c r="F2947" s="273">
        <f t="shared" si="232"/>
        <v>0.76076388888759539</v>
      </c>
      <c r="G2947" s="273">
        <f t="shared" si="233"/>
        <v>8.4784722222248092</v>
      </c>
      <c r="H2947" s="273">
        <f t="shared" si="230"/>
        <v>9.2392361111124046</v>
      </c>
      <c r="I2947" s="77">
        <f t="shared" si="229"/>
        <v>1.102578630492979E-5</v>
      </c>
      <c r="J2947" s="229">
        <f t="shared" si="231"/>
        <v>1.0186984298191592E-4</v>
      </c>
    </row>
    <row r="2948" spans="1:10">
      <c r="A2948" s="30" t="s">
        <v>264</v>
      </c>
      <c r="B2948" s="63">
        <v>7.51</v>
      </c>
      <c r="C2948" s="219">
        <v>44936</v>
      </c>
      <c r="D2948" s="49">
        <v>44936.521527777775</v>
      </c>
      <c r="E2948" s="219">
        <v>44945</v>
      </c>
      <c r="F2948" s="273">
        <f t="shared" si="232"/>
        <v>0.76076388888759539</v>
      </c>
      <c r="G2948" s="273">
        <f t="shared" si="233"/>
        <v>8.4784722222248092</v>
      </c>
      <c r="H2948" s="273">
        <f t="shared" si="230"/>
        <v>9.2392361111124046</v>
      </c>
      <c r="I2948" s="77">
        <f t="shared" si="229"/>
        <v>7.0053853764824632E-7</v>
      </c>
      <c r="J2948" s="229">
        <f t="shared" si="231"/>
        <v>6.4724409542655543E-6</v>
      </c>
    </row>
    <row r="2949" spans="1:10">
      <c r="A2949" s="30" t="s">
        <v>264</v>
      </c>
      <c r="B2949" s="63">
        <v>116.47</v>
      </c>
      <c r="C2949" s="219">
        <v>44936</v>
      </c>
      <c r="D2949" s="49">
        <v>44936.521527777775</v>
      </c>
      <c r="E2949" s="219">
        <v>44945</v>
      </c>
      <c r="F2949" s="273">
        <f t="shared" si="232"/>
        <v>0.76076388888759539</v>
      </c>
      <c r="G2949" s="273">
        <f t="shared" si="233"/>
        <v>8.4784722222248092</v>
      </c>
      <c r="H2949" s="273">
        <f t="shared" si="230"/>
        <v>9.2392361111124046</v>
      </c>
      <c r="I2949" s="77">
        <f t="shared" si="229"/>
        <v>1.0864410583207889E-5</v>
      </c>
      <c r="J2949" s="229">
        <f t="shared" si="231"/>
        <v>1.0037885458632611E-4</v>
      </c>
    </row>
    <row r="2950" spans="1:10">
      <c r="A2950" s="30" t="s">
        <v>264</v>
      </c>
      <c r="B2950" s="63">
        <v>22956.62</v>
      </c>
      <c r="C2950" s="219">
        <v>44936</v>
      </c>
      <c r="D2950" s="49">
        <v>44936.521527777775</v>
      </c>
      <c r="E2950" s="219">
        <v>44945</v>
      </c>
      <c r="F2950" s="273">
        <f t="shared" si="232"/>
        <v>0.76076388888759539</v>
      </c>
      <c r="G2950" s="273">
        <f t="shared" si="233"/>
        <v>8.4784722222248092</v>
      </c>
      <c r="H2950" s="273">
        <f t="shared" si="230"/>
        <v>9.2392361111124046</v>
      </c>
      <c r="I2950" s="77">
        <f t="shared" si="229"/>
        <v>2.1414110524828871E-3</v>
      </c>
      <c r="J2950" s="229">
        <f t="shared" si="231"/>
        <v>1.9785002324835113E-2</v>
      </c>
    </row>
    <row r="2951" spans="1:10">
      <c r="A2951" s="30" t="s">
        <v>264</v>
      </c>
      <c r="B2951" s="63">
        <v>29.29</v>
      </c>
      <c r="C2951" s="219">
        <v>44936</v>
      </c>
      <c r="D2951" s="49">
        <v>44936.522222222222</v>
      </c>
      <c r="E2951" s="219">
        <v>44945</v>
      </c>
      <c r="F2951" s="273">
        <f t="shared" si="232"/>
        <v>0.76111111111094942</v>
      </c>
      <c r="G2951" s="273">
        <f t="shared" si="233"/>
        <v>8.4777777777781012</v>
      </c>
      <c r="H2951" s="273">
        <f t="shared" si="230"/>
        <v>9.2388888888890506</v>
      </c>
      <c r="I2951" s="77">
        <f t="shared" si="229"/>
        <v>2.7321935775921618E-6</v>
      </c>
      <c r="J2951" s="229">
        <f t="shared" si="231"/>
        <v>2.5242432886310246E-5</v>
      </c>
    </row>
    <row r="2952" spans="1:10">
      <c r="A2952" s="30" t="s">
        <v>264</v>
      </c>
      <c r="B2952" s="63">
        <v>22947.51</v>
      </c>
      <c r="C2952" s="219">
        <v>44936</v>
      </c>
      <c r="D2952" s="49">
        <v>44936.522916666669</v>
      </c>
      <c r="E2952" s="219">
        <v>44945</v>
      </c>
      <c r="F2952" s="273">
        <f t="shared" si="232"/>
        <v>0.76145833333430346</v>
      </c>
      <c r="G2952" s="273">
        <f t="shared" si="233"/>
        <v>8.4770833333313931</v>
      </c>
      <c r="H2952" s="273">
        <f t="shared" si="230"/>
        <v>9.2385416666656965</v>
      </c>
      <c r="I2952" s="77">
        <f t="shared" si="229"/>
        <v>2.140561264722837E-3</v>
      </c>
      <c r="J2952" s="229">
        <f t="shared" si="231"/>
        <v>1.9775664434192548E-2</v>
      </c>
    </row>
    <row r="2953" spans="1:10">
      <c r="A2953" s="30" t="s">
        <v>264</v>
      </c>
      <c r="B2953" s="63">
        <v>16.16</v>
      </c>
      <c r="C2953" s="219">
        <v>44936</v>
      </c>
      <c r="D2953" s="49">
        <v>44936.522916666669</v>
      </c>
      <c r="E2953" s="219">
        <v>44945</v>
      </c>
      <c r="F2953" s="273">
        <f t="shared" si="232"/>
        <v>0.76145833333430346</v>
      </c>
      <c r="G2953" s="273">
        <f t="shared" si="233"/>
        <v>8.4770833333313931</v>
      </c>
      <c r="H2953" s="273">
        <f t="shared" si="230"/>
        <v>9.2385416666656965</v>
      </c>
      <c r="I2953" s="77">
        <f t="shared" si="229"/>
        <v>1.5074171462577444E-6</v>
      </c>
      <c r="J2953" s="229">
        <f t="shared" si="231"/>
        <v>1.3926336114748471E-5</v>
      </c>
    </row>
    <row r="2954" spans="1:10">
      <c r="A2954" s="30" t="s">
        <v>264</v>
      </c>
      <c r="B2954" s="63">
        <v>16.07</v>
      </c>
      <c r="C2954" s="219">
        <v>44937</v>
      </c>
      <c r="D2954" s="49">
        <v>44937.394444444442</v>
      </c>
      <c r="E2954" s="219">
        <v>44945</v>
      </c>
      <c r="F2954" s="273">
        <f t="shared" si="232"/>
        <v>0.69722222222117125</v>
      </c>
      <c r="G2954" s="273">
        <f t="shared" si="233"/>
        <v>7.6055555555576575</v>
      </c>
      <c r="H2954" s="273">
        <f t="shared" si="230"/>
        <v>8.3027777777788287</v>
      </c>
      <c r="I2954" s="77">
        <f t="shared" ref="I2954:I3017" si="234">+B2954/B$3693</f>
        <v>1.4990218774976456E-6</v>
      </c>
      <c r="J2954" s="229">
        <f t="shared" si="231"/>
        <v>1.244604553289175E-5</v>
      </c>
    </row>
    <row r="2955" spans="1:10">
      <c r="A2955" s="30" t="s">
        <v>264</v>
      </c>
      <c r="B2955" s="63">
        <v>118.1</v>
      </c>
      <c r="C2955" s="219">
        <v>44937</v>
      </c>
      <c r="D2955" s="49">
        <v>44937.394444444442</v>
      </c>
      <c r="E2955" s="219">
        <v>44945</v>
      </c>
      <c r="F2955" s="273">
        <f t="shared" si="232"/>
        <v>0.69722222222117125</v>
      </c>
      <c r="G2955" s="273">
        <f t="shared" si="233"/>
        <v>7.6055555555576575</v>
      </c>
      <c r="H2955" s="273">
        <f t="shared" si="230"/>
        <v>8.3027777777788287</v>
      </c>
      <c r="I2955" s="77">
        <f t="shared" si="234"/>
        <v>1.1016458228529678E-5</v>
      </c>
      <c r="J2955" s="229">
        <f t="shared" si="231"/>
        <v>9.1467204569664929E-5</v>
      </c>
    </row>
    <row r="2956" spans="1:10">
      <c r="A2956" s="30" t="s">
        <v>264</v>
      </c>
      <c r="B2956" s="63">
        <v>453.21</v>
      </c>
      <c r="C2956" s="219">
        <v>44937</v>
      </c>
      <c r="D2956" s="49">
        <v>44937.512499999997</v>
      </c>
      <c r="E2956" s="219">
        <v>44945</v>
      </c>
      <c r="F2956" s="273">
        <f t="shared" si="232"/>
        <v>0.75624999999854481</v>
      </c>
      <c r="G2956" s="273">
        <f t="shared" si="233"/>
        <v>7.4875000000029104</v>
      </c>
      <c r="H2956" s="273">
        <f t="shared" si="230"/>
        <v>8.2437500000014552</v>
      </c>
      <c r="I2956" s="77">
        <f t="shared" si="234"/>
        <v>4.2275775052937639E-5</v>
      </c>
      <c r="J2956" s="229">
        <f t="shared" si="231"/>
        <v>3.4851092059271616E-4</v>
      </c>
    </row>
    <row r="2957" spans="1:10">
      <c r="A2957" s="30" t="s">
        <v>265</v>
      </c>
      <c r="B2957" s="63">
        <v>7.37</v>
      </c>
      <c r="C2957" s="219">
        <v>44937</v>
      </c>
      <c r="D2957" s="49">
        <v>44937.390277777777</v>
      </c>
      <c r="E2957" s="219">
        <v>44946</v>
      </c>
      <c r="F2957" s="273">
        <f t="shared" si="232"/>
        <v>0.69513888888832298</v>
      </c>
      <c r="G2957" s="273">
        <f t="shared" si="233"/>
        <v>8.609722222223354</v>
      </c>
      <c r="H2957" s="273">
        <f t="shared" si="230"/>
        <v>9.304861111111677</v>
      </c>
      <c r="I2957" s="77">
        <f t="shared" si="234"/>
        <v>6.8747923068809253E-7</v>
      </c>
      <c r="J2957" s="229">
        <f t="shared" si="231"/>
        <v>6.3968987583266054E-6</v>
      </c>
    </row>
    <row r="2958" spans="1:10">
      <c r="A2958" s="30" t="s">
        <v>264</v>
      </c>
      <c r="B2958" s="63">
        <v>70.319999999999993</v>
      </c>
      <c r="C2958" s="219">
        <v>44935</v>
      </c>
      <c r="D2958" s="49">
        <v>44935.629166666666</v>
      </c>
      <c r="E2958" s="219">
        <v>44946</v>
      </c>
      <c r="F2958" s="273">
        <f t="shared" si="232"/>
        <v>0.81458333333284827</v>
      </c>
      <c r="G2958" s="273">
        <f t="shared" si="233"/>
        <v>10.370833333334303</v>
      </c>
      <c r="H2958" s="273">
        <f t="shared" si="230"/>
        <v>11.185416666667152</v>
      </c>
      <c r="I2958" s="77">
        <f t="shared" si="234"/>
        <v>6.5595033245572132E-6</v>
      </c>
      <c r="J2958" s="229">
        <f t="shared" si="231"/>
        <v>7.3370777811560843E-5</v>
      </c>
    </row>
    <row r="2959" spans="1:10">
      <c r="A2959" s="30" t="s">
        <v>264</v>
      </c>
      <c r="B2959" s="63">
        <v>68.510000000000005</v>
      </c>
      <c r="C2959" s="219">
        <v>44936</v>
      </c>
      <c r="D2959" s="49">
        <v>44936.515972222223</v>
      </c>
      <c r="E2959" s="219">
        <v>44946</v>
      </c>
      <c r="F2959" s="273">
        <f t="shared" si="232"/>
        <v>0.75798611111167702</v>
      </c>
      <c r="G2959" s="273">
        <f t="shared" si="233"/>
        <v>9.484027777776646</v>
      </c>
      <c r="H2959" s="273">
        <f t="shared" si="230"/>
        <v>10.242013888888323</v>
      </c>
      <c r="I2959" s="77">
        <f t="shared" si="234"/>
        <v>6.3906651417152271E-6</v>
      </c>
      <c r="J2959" s="229">
        <f t="shared" si="231"/>
        <v>6.5453281140681819E-5</v>
      </c>
    </row>
    <row r="2960" spans="1:10">
      <c r="A2960" s="30" t="s">
        <v>264</v>
      </c>
      <c r="B2960" s="63">
        <v>68.78</v>
      </c>
      <c r="C2960" s="219">
        <v>44935</v>
      </c>
      <c r="D2960" s="49">
        <v>44936.518055555556</v>
      </c>
      <c r="E2960" s="219">
        <v>44946</v>
      </c>
      <c r="F2960" s="273">
        <f t="shared" si="232"/>
        <v>1.2590277777781012</v>
      </c>
      <c r="G2960" s="273">
        <f t="shared" si="233"/>
        <v>9.4819444444437977</v>
      </c>
      <c r="H2960" s="273">
        <f t="shared" si="230"/>
        <v>10.740972222221899</v>
      </c>
      <c r="I2960" s="77">
        <f t="shared" si="234"/>
        <v>6.4158509479955236E-6</v>
      </c>
      <c r="J2960" s="229">
        <f t="shared" si="231"/>
        <v>6.891247681433596E-5</v>
      </c>
    </row>
    <row r="2961" spans="1:10">
      <c r="A2961" s="30" t="s">
        <v>264</v>
      </c>
      <c r="B2961" s="63">
        <v>68.89</v>
      </c>
      <c r="C2961" s="219">
        <v>44937</v>
      </c>
      <c r="D2961" s="49">
        <v>44937.390972222223</v>
      </c>
      <c r="E2961" s="219">
        <v>44946</v>
      </c>
      <c r="F2961" s="273">
        <f t="shared" si="232"/>
        <v>0.69548611111167702</v>
      </c>
      <c r="G2961" s="273">
        <f t="shared" si="233"/>
        <v>8.609027777776646</v>
      </c>
      <c r="H2961" s="273">
        <f t="shared" si="230"/>
        <v>9.304513888888323</v>
      </c>
      <c r="I2961" s="77">
        <f t="shared" si="234"/>
        <v>6.4261118320356439E-6</v>
      </c>
      <c r="J2961" s="229">
        <f t="shared" si="231"/>
        <v>5.9791846792725231E-5</v>
      </c>
    </row>
    <row r="2962" spans="1:10">
      <c r="A2962" s="30" t="s">
        <v>264</v>
      </c>
      <c r="B2962" s="63">
        <v>67.89</v>
      </c>
      <c r="C2962" s="219">
        <v>44936</v>
      </c>
      <c r="D2962" s="49">
        <v>44936.519444444442</v>
      </c>
      <c r="E2962" s="219">
        <v>44946</v>
      </c>
      <c r="F2962" s="273">
        <f t="shared" si="232"/>
        <v>0.75972222222117125</v>
      </c>
      <c r="G2962" s="273">
        <f t="shared" si="233"/>
        <v>9.4805555555576575</v>
      </c>
      <c r="H2962" s="273">
        <f t="shared" si="230"/>
        <v>10.240277777778829</v>
      </c>
      <c r="I2962" s="77">
        <f t="shared" si="234"/>
        <v>6.3328310680345464E-6</v>
      </c>
      <c r="J2962" s="229">
        <f t="shared" si="231"/>
        <v>6.484994925642153E-5</v>
      </c>
    </row>
    <row r="2963" spans="1:10">
      <c r="A2963" s="30" t="s">
        <v>264</v>
      </c>
      <c r="B2963" s="63">
        <v>68.349999999999994</v>
      </c>
      <c r="C2963" s="219">
        <v>44937</v>
      </c>
      <c r="D2963" s="49">
        <v>44937.393750000003</v>
      </c>
      <c r="E2963" s="219">
        <v>44946</v>
      </c>
      <c r="F2963" s="273">
        <f t="shared" si="232"/>
        <v>0.69687500000145519</v>
      </c>
      <c r="G2963" s="273">
        <f t="shared" si="233"/>
        <v>8.6062499999970896</v>
      </c>
      <c r="H2963" s="273">
        <f t="shared" si="230"/>
        <v>9.3031249999985448</v>
      </c>
      <c r="I2963" s="77">
        <f t="shared" si="234"/>
        <v>6.3757402194750509E-6</v>
      </c>
      <c r="J2963" s="229">
        <f t="shared" si="231"/>
        <v>5.9314308229294554E-5</v>
      </c>
    </row>
    <row r="2964" spans="1:10">
      <c r="A2964" s="30" t="s">
        <v>264</v>
      </c>
      <c r="B2964" s="63">
        <v>68.8</v>
      </c>
      <c r="C2964" s="219">
        <v>44935</v>
      </c>
      <c r="D2964" s="49">
        <v>44937.4</v>
      </c>
      <c r="E2964" s="219">
        <v>44946</v>
      </c>
      <c r="F2964" s="273">
        <f t="shared" si="232"/>
        <v>1.7000000000007276</v>
      </c>
      <c r="G2964" s="273">
        <f t="shared" si="233"/>
        <v>8.5999999999985448</v>
      </c>
      <c r="H2964" s="273">
        <f t="shared" si="230"/>
        <v>10.299999999999272</v>
      </c>
      <c r="I2964" s="77">
        <f t="shared" si="234"/>
        <v>6.4177165632755454E-6</v>
      </c>
      <c r="J2964" s="229">
        <f t="shared" si="231"/>
        <v>6.6102480601733444E-5</v>
      </c>
    </row>
    <row r="2965" spans="1:10">
      <c r="A2965" s="30" t="s">
        <v>264</v>
      </c>
      <c r="B2965" s="63">
        <v>70.45</v>
      </c>
      <c r="C2965" s="219">
        <v>44928</v>
      </c>
      <c r="D2965" s="49">
        <v>44928.59375</v>
      </c>
      <c r="E2965" s="219">
        <v>44946</v>
      </c>
      <c r="F2965" s="273">
        <f t="shared" si="232"/>
        <v>0.796875</v>
      </c>
      <c r="G2965" s="273">
        <f t="shared" si="233"/>
        <v>17.40625</v>
      </c>
      <c r="H2965" s="273">
        <f t="shared" si="230"/>
        <v>18.203125</v>
      </c>
      <c r="I2965" s="77">
        <f t="shared" si="234"/>
        <v>6.5716298238773569E-6</v>
      </c>
      <c r="J2965" s="229">
        <f t="shared" si="231"/>
        <v>1.1962419913776751E-4</v>
      </c>
    </row>
    <row r="2966" spans="1:10">
      <c r="A2966" s="30" t="s">
        <v>264</v>
      </c>
      <c r="B2966" s="63">
        <v>70.52</v>
      </c>
      <c r="C2966" s="219">
        <v>44928</v>
      </c>
      <c r="D2966" s="49">
        <v>44928.605555555558</v>
      </c>
      <c r="E2966" s="219">
        <v>44946</v>
      </c>
      <c r="F2966" s="273">
        <f t="shared" si="232"/>
        <v>0.80277777777882875</v>
      </c>
      <c r="G2966" s="273">
        <f t="shared" si="233"/>
        <v>17.394444444442343</v>
      </c>
      <c r="H2966" s="273">
        <f t="shared" si="230"/>
        <v>18.197222222221171</v>
      </c>
      <c r="I2966" s="77">
        <f t="shared" si="234"/>
        <v>6.5781594773574338E-6</v>
      </c>
      <c r="J2966" s="229">
        <f t="shared" si="231"/>
        <v>1.197042298226835E-4</v>
      </c>
    </row>
    <row r="2967" spans="1:10">
      <c r="A2967" s="30" t="s">
        <v>264</v>
      </c>
      <c r="B2967" s="63">
        <v>70.45</v>
      </c>
      <c r="C2967" s="219">
        <v>44928</v>
      </c>
      <c r="D2967" s="49">
        <v>44928.606944444444</v>
      </c>
      <c r="E2967" s="219">
        <v>44946</v>
      </c>
      <c r="F2967" s="273">
        <f t="shared" si="232"/>
        <v>0.80347222222189885</v>
      </c>
      <c r="G2967" s="273">
        <f t="shared" si="233"/>
        <v>17.393055555556202</v>
      </c>
      <c r="H2967" s="273">
        <f t="shared" si="230"/>
        <v>18.196527777778101</v>
      </c>
      <c r="I2967" s="77">
        <f t="shared" si="234"/>
        <v>6.5716298238773569E-6</v>
      </c>
      <c r="J2967" s="229">
        <f t="shared" si="231"/>
        <v>1.1958084463545934E-4</v>
      </c>
    </row>
    <row r="2968" spans="1:10">
      <c r="A2968" s="30" t="s">
        <v>264</v>
      </c>
      <c r="B2968" s="63">
        <v>68.7</v>
      </c>
      <c r="C2968" s="219">
        <v>44928</v>
      </c>
      <c r="D2968" s="49">
        <v>44928.607638888891</v>
      </c>
      <c r="E2968" s="219">
        <v>44946</v>
      </c>
      <c r="F2968" s="273">
        <f t="shared" si="232"/>
        <v>0.80381944444525288</v>
      </c>
      <c r="G2968" s="273">
        <f t="shared" si="233"/>
        <v>17.392361111109494</v>
      </c>
      <c r="H2968" s="273">
        <f t="shared" si="230"/>
        <v>18.196180555554747</v>
      </c>
      <c r="I2968" s="77">
        <f t="shared" si="234"/>
        <v>6.4083884868754359E-6</v>
      </c>
      <c r="J2968" s="229">
        <f t="shared" si="231"/>
        <v>1.1660819397732371E-4</v>
      </c>
    </row>
    <row r="2969" spans="1:10">
      <c r="A2969" s="30" t="s">
        <v>264</v>
      </c>
      <c r="B2969" s="63">
        <v>68.66</v>
      </c>
      <c r="C2969" s="219">
        <v>44929</v>
      </c>
      <c r="D2969" s="49">
        <v>44929.550694444442</v>
      </c>
      <c r="E2969" s="219">
        <v>44946</v>
      </c>
      <c r="F2969" s="273">
        <f t="shared" si="232"/>
        <v>0.77534722222117125</v>
      </c>
      <c r="G2969" s="273">
        <f t="shared" si="233"/>
        <v>16.449305555557657</v>
      </c>
      <c r="H2969" s="273">
        <f t="shared" si="230"/>
        <v>17.224652777778829</v>
      </c>
      <c r="I2969" s="77">
        <f t="shared" si="234"/>
        <v>6.4046572563153908E-6</v>
      </c>
      <c r="J2969" s="229">
        <f t="shared" si="231"/>
        <v>1.1031799740071423E-4</v>
      </c>
    </row>
    <row r="2970" spans="1:10">
      <c r="A2970" s="30" t="s">
        <v>264</v>
      </c>
      <c r="B2970" s="63">
        <v>70.47</v>
      </c>
      <c r="C2970" s="219">
        <v>44929</v>
      </c>
      <c r="D2970" s="49">
        <v>44929.552083333336</v>
      </c>
      <c r="E2970" s="219">
        <v>44946</v>
      </c>
      <c r="F2970" s="273">
        <f t="shared" si="232"/>
        <v>0.77604166666787933</v>
      </c>
      <c r="G2970" s="273">
        <f t="shared" si="233"/>
        <v>16.447916666664241</v>
      </c>
      <c r="H2970" s="273">
        <f t="shared" si="230"/>
        <v>17.223958333332121</v>
      </c>
      <c r="I2970" s="77">
        <f t="shared" si="234"/>
        <v>6.5734954391573786E-6</v>
      </c>
      <c r="J2970" s="229">
        <f t="shared" si="231"/>
        <v>1.1322161154839543E-4</v>
      </c>
    </row>
    <row r="2971" spans="1:10">
      <c r="A2971" s="30" t="s">
        <v>264</v>
      </c>
      <c r="B2971" s="63">
        <v>68.7</v>
      </c>
      <c r="C2971" s="219">
        <v>44930</v>
      </c>
      <c r="D2971" s="49">
        <v>44930.564583333333</v>
      </c>
      <c r="E2971" s="219">
        <v>44946</v>
      </c>
      <c r="F2971" s="273">
        <f t="shared" si="232"/>
        <v>0.78229166666642413</v>
      </c>
      <c r="G2971" s="273">
        <f t="shared" si="233"/>
        <v>15.435416666667152</v>
      </c>
      <c r="H2971" s="273">
        <f t="shared" si="230"/>
        <v>16.217708333333576</v>
      </c>
      <c r="I2971" s="77">
        <f t="shared" si="234"/>
        <v>6.4083884868754359E-6</v>
      </c>
      <c r="J2971" s="229">
        <f t="shared" si="231"/>
        <v>1.039293753668387E-4</v>
      </c>
    </row>
    <row r="2972" spans="1:10">
      <c r="A2972" s="30" t="s">
        <v>264</v>
      </c>
      <c r="B2972" s="63">
        <v>68.569999999999993</v>
      </c>
      <c r="C2972" s="219">
        <v>44930</v>
      </c>
      <c r="D2972" s="49">
        <v>44930.574305555558</v>
      </c>
      <c r="E2972" s="219">
        <v>44946</v>
      </c>
      <c r="F2972" s="273">
        <f t="shared" si="232"/>
        <v>0.78715277777882875</v>
      </c>
      <c r="G2972" s="273">
        <f t="shared" si="233"/>
        <v>15.425694444442343</v>
      </c>
      <c r="H2972" s="273">
        <f t="shared" si="230"/>
        <v>16.212847222221171</v>
      </c>
      <c r="I2972" s="77">
        <f t="shared" si="234"/>
        <v>6.3962619875552923E-6</v>
      </c>
      <c r="J2972" s="229">
        <f t="shared" si="231"/>
        <v>1.0370161839753469E-4</v>
      </c>
    </row>
    <row r="2973" spans="1:10">
      <c r="A2973" s="30" t="s">
        <v>264</v>
      </c>
      <c r="B2973" s="63">
        <v>68.650000000000006</v>
      </c>
      <c r="C2973" s="219">
        <v>44930</v>
      </c>
      <c r="D2973" s="49">
        <v>44930.57708333333</v>
      </c>
      <c r="E2973" s="219">
        <v>44946</v>
      </c>
      <c r="F2973" s="273">
        <f t="shared" si="232"/>
        <v>0.78854166666496894</v>
      </c>
      <c r="G2973" s="273">
        <f t="shared" si="233"/>
        <v>15.422916666670062</v>
      </c>
      <c r="H2973" s="273">
        <f t="shared" si="230"/>
        <v>16.211458333335031</v>
      </c>
      <c r="I2973" s="77">
        <f t="shared" si="234"/>
        <v>6.4037244486753808E-6</v>
      </c>
      <c r="J2973" s="229">
        <f t="shared" si="231"/>
        <v>1.0381371207785977E-4</v>
      </c>
    </row>
    <row r="2974" spans="1:10">
      <c r="A2974" s="30" t="s">
        <v>264</v>
      </c>
      <c r="B2974" s="63">
        <v>69.680000000000007</v>
      </c>
      <c r="C2974" s="219">
        <v>44930</v>
      </c>
      <c r="D2974" s="49">
        <v>44930.578472222223</v>
      </c>
      <c r="E2974" s="219">
        <v>44946</v>
      </c>
      <c r="F2974" s="273">
        <f t="shared" si="232"/>
        <v>0.78923611111167702</v>
      </c>
      <c r="G2974" s="273">
        <f t="shared" si="233"/>
        <v>15.421527777776646</v>
      </c>
      <c r="H2974" s="273">
        <f t="shared" si="230"/>
        <v>16.210763888888323</v>
      </c>
      <c r="I2974" s="77">
        <f t="shared" si="234"/>
        <v>6.4998036355965125E-6</v>
      </c>
      <c r="J2974" s="229">
        <f t="shared" si="231"/>
        <v>1.0536678206079298E-4</v>
      </c>
    </row>
    <row r="2975" spans="1:10">
      <c r="A2975" s="30" t="s">
        <v>264</v>
      </c>
      <c r="B2975" s="63">
        <v>68.8</v>
      </c>
      <c r="C2975" s="219">
        <v>44930</v>
      </c>
      <c r="D2975" s="49">
        <v>44930.579861111109</v>
      </c>
      <c r="E2975" s="219">
        <v>44946</v>
      </c>
      <c r="F2975" s="273">
        <f t="shared" si="232"/>
        <v>0.78993055555474712</v>
      </c>
      <c r="G2975" s="273">
        <f t="shared" si="233"/>
        <v>15.420138888890506</v>
      </c>
      <c r="H2975" s="273">
        <f t="shared" si="230"/>
        <v>16.210069444445253</v>
      </c>
      <c r="I2975" s="77">
        <f t="shared" si="234"/>
        <v>6.4177165632755454E-6</v>
      </c>
      <c r="J2975" s="229">
        <f t="shared" si="231"/>
        <v>1.0403163116546312E-4</v>
      </c>
    </row>
    <row r="2976" spans="1:10">
      <c r="A2976" s="30" t="s">
        <v>264</v>
      </c>
      <c r="B2976" s="63">
        <v>68.72</v>
      </c>
      <c r="C2976" s="219">
        <v>44931</v>
      </c>
      <c r="D2976" s="49">
        <v>44931.588888888888</v>
      </c>
      <c r="E2976" s="219">
        <v>44946</v>
      </c>
      <c r="F2976" s="273">
        <f t="shared" si="232"/>
        <v>0.79444444444379769</v>
      </c>
      <c r="G2976" s="273">
        <f t="shared" si="233"/>
        <v>14.411111111112405</v>
      </c>
      <c r="H2976" s="273">
        <f t="shared" si="230"/>
        <v>15.205555555556202</v>
      </c>
      <c r="I2976" s="77">
        <f t="shared" si="234"/>
        <v>6.4102541021554577E-6</v>
      </c>
      <c r="J2976" s="229">
        <f t="shared" si="231"/>
        <v>9.7471474875556848E-5</v>
      </c>
    </row>
    <row r="2977" spans="1:10">
      <c r="A2977" s="30" t="s">
        <v>264</v>
      </c>
      <c r="B2977" s="63">
        <v>68.89</v>
      </c>
      <c r="C2977" s="219">
        <v>44931</v>
      </c>
      <c r="D2977" s="49">
        <v>44931.592361111114</v>
      </c>
      <c r="E2977" s="219">
        <v>44946</v>
      </c>
      <c r="F2977" s="273">
        <f t="shared" si="232"/>
        <v>0.7961805555569299</v>
      </c>
      <c r="G2977" s="273">
        <f t="shared" si="233"/>
        <v>14.40763888888614</v>
      </c>
      <c r="H2977" s="273">
        <f t="shared" si="230"/>
        <v>15.20381944444307</v>
      </c>
      <c r="I2977" s="77">
        <f t="shared" si="234"/>
        <v>6.4261118320356439E-6</v>
      </c>
      <c r="J2977" s="229">
        <f t="shared" si="231"/>
        <v>9.77014440240692E-5</v>
      </c>
    </row>
    <row r="2978" spans="1:10">
      <c r="A2978" s="30" t="s">
        <v>264</v>
      </c>
      <c r="B2978" s="63">
        <v>68.77</v>
      </c>
      <c r="C2978" s="219">
        <v>44932</v>
      </c>
      <c r="D2978" s="49">
        <v>44932.617361111108</v>
      </c>
      <c r="E2978" s="219">
        <v>44946</v>
      </c>
      <c r="F2978" s="273">
        <f t="shared" si="232"/>
        <v>0.80868055555401952</v>
      </c>
      <c r="G2978" s="273">
        <f t="shared" si="233"/>
        <v>13.382638888891961</v>
      </c>
      <c r="H2978" s="273">
        <f t="shared" si="230"/>
        <v>14.19131944444598</v>
      </c>
      <c r="I2978" s="77">
        <f t="shared" si="234"/>
        <v>6.4149181403555119E-6</v>
      </c>
      <c r="J2978" s="229">
        <f t="shared" si="231"/>
        <v>9.1036152539756421E-5</v>
      </c>
    </row>
    <row r="2979" spans="1:10">
      <c r="A2979" s="30" t="s">
        <v>264</v>
      </c>
      <c r="B2979" s="63">
        <v>70.3</v>
      </c>
      <c r="C2979" s="219">
        <v>44935</v>
      </c>
      <c r="D2979" s="49">
        <v>44935.620833333334</v>
      </c>
      <c r="E2979" s="219">
        <v>44946</v>
      </c>
      <c r="F2979" s="273">
        <f t="shared" si="232"/>
        <v>0.81041666666715173</v>
      </c>
      <c r="G2979" s="273">
        <f t="shared" si="233"/>
        <v>10.379166666665697</v>
      </c>
      <c r="H2979" s="273">
        <f t="shared" si="230"/>
        <v>11.189583333332848</v>
      </c>
      <c r="I2979" s="77">
        <f t="shared" si="234"/>
        <v>6.5576377092771924E-6</v>
      </c>
      <c r="J2979" s="229">
        <f t="shared" si="231"/>
        <v>7.3377233617763073E-5</v>
      </c>
    </row>
    <row r="2980" spans="1:10">
      <c r="A2980" s="30" t="s">
        <v>265</v>
      </c>
      <c r="B2980" s="63">
        <v>25160.94</v>
      </c>
      <c r="C2980" s="219">
        <v>44938</v>
      </c>
      <c r="D2980" s="49">
        <v>44938.461805555555</v>
      </c>
      <c r="E2980" s="219">
        <v>44949</v>
      </c>
      <c r="F2980" s="273">
        <f t="shared" si="232"/>
        <v>0.73090277777737356</v>
      </c>
      <c r="G2980" s="273">
        <f t="shared" si="233"/>
        <v>10.538194444445253</v>
      </c>
      <c r="H2980" s="273">
        <f t="shared" si="230"/>
        <v>11.269097222222626</v>
      </c>
      <c r="I2980" s="77">
        <f t="shared" si="234"/>
        <v>2.3470317061857877E-3</v>
      </c>
      <c r="J2980" s="229">
        <f t="shared" si="231"/>
        <v>2.6448928480646693E-2</v>
      </c>
    </row>
    <row r="2981" spans="1:10">
      <c r="A2981" s="30" t="s">
        <v>265</v>
      </c>
      <c r="B2981" s="63">
        <v>15.74</v>
      </c>
      <c r="C2981" s="219">
        <v>44939</v>
      </c>
      <c r="D2981" s="49">
        <v>44939.463194444441</v>
      </c>
      <c r="E2981" s="219">
        <v>44949</v>
      </c>
      <c r="F2981" s="273">
        <f t="shared" si="232"/>
        <v>0.73159722222044365</v>
      </c>
      <c r="G2981" s="273">
        <f t="shared" si="233"/>
        <v>9.5368055555591127</v>
      </c>
      <c r="H2981" s="273">
        <f t="shared" si="230"/>
        <v>10.268402777779556</v>
      </c>
      <c r="I2981" s="77">
        <f t="shared" si="234"/>
        <v>1.4682392253772832E-6</v>
      </c>
      <c r="J2981" s="229">
        <f t="shared" si="231"/>
        <v>1.5076471740308999E-5</v>
      </c>
    </row>
    <row r="2982" spans="1:10">
      <c r="A2982" s="30" t="s">
        <v>265</v>
      </c>
      <c r="B2982" s="63">
        <v>182.75</v>
      </c>
      <c r="C2982" s="219">
        <v>44939</v>
      </c>
      <c r="D2982" s="49">
        <v>44939.463194444441</v>
      </c>
      <c r="E2982" s="219">
        <v>44949</v>
      </c>
      <c r="F2982" s="273">
        <f t="shared" si="232"/>
        <v>0.73159722222044365</v>
      </c>
      <c r="G2982" s="273">
        <f t="shared" si="233"/>
        <v>9.5368055555591127</v>
      </c>
      <c r="H2982" s="273">
        <f t="shared" ref="H2982:H3045" si="235">SUM(F2982:G2982)</f>
        <v>10.268402777779556</v>
      </c>
      <c r="I2982" s="77">
        <f t="shared" si="234"/>
        <v>1.7047059621200668E-5</v>
      </c>
      <c r="J2982" s="229">
        <f t="shared" ref="J2982:J3045" si="236">+H2982*I2982</f>
        <v>1.7504607436731064E-4</v>
      </c>
    </row>
    <row r="2983" spans="1:10">
      <c r="A2983" s="30" t="s">
        <v>265</v>
      </c>
      <c r="B2983" s="63">
        <v>25754.66</v>
      </c>
      <c r="C2983" s="219">
        <v>44940</v>
      </c>
      <c r="D2983" s="49">
        <v>44940.465277777781</v>
      </c>
      <c r="E2983" s="219">
        <v>44949</v>
      </c>
      <c r="F2983" s="273">
        <f t="shared" ref="F2983:F3046" si="237">(D2983-C2983+1)/2</f>
        <v>0.73263888889050577</v>
      </c>
      <c r="G2983" s="273">
        <f t="shared" ref="G2983:G3046" si="238">E2983-D2983</f>
        <v>8.5347222222189885</v>
      </c>
      <c r="H2983" s="273">
        <f t="shared" si="235"/>
        <v>9.2673611111094942</v>
      </c>
      <c r="I2983" s="77">
        <f t="shared" si="234"/>
        <v>2.4024143613885197E-3</v>
      </c>
      <c r="J2983" s="229">
        <f t="shared" si="236"/>
        <v>2.2264041425502916E-2</v>
      </c>
    </row>
    <row r="2984" spans="1:10">
      <c r="A2984" s="30" t="s">
        <v>265</v>
      </c>
      <c r="B2984" s="63">
        <v>25758.15</v>
      </c>
      <c r="C2984" s="219">
        <v>44940</v>
      </c>
      <c r="D2984" s="49">
        <v>44940.46597222222</v>
      </c>
      <c r="E2984" s="219">
        <v>44949</v>
      </c>
      <c r="F2984" s="273">
        <f t="shared" si="237"/>
        <v>0.73298611111022183</v>
      </c>
      <c r="G2984" s="273">
        <f t="shared" si="238"/>
        <v>8.5340277777795563</v>
      </c>
      <c r="H2984" s="273">
        <f t="shared" si="235"/>
        <v>9.2670138888897782</v>
      </c>
      <c r="I2984" s="77">
        <f t="shared" si="234"/>
        <v>2.4027399112548837E-3</v>
      </c>
      <c r="J2984" s="229">
        <f t="shared" si="236"/>
        <v>2.22662241289888E-2</v>
      </c>
    </row>
    <row r="2985" spans="1:10">
      <c r="A2985" s="30" t="s">
        <v>265</v>
      </c>
      <c r="B2985" s="63">
        <v>7.37</v>
      </c>
      <c r="C2985" s="219">
        <v>44940</v>
      </c>
      <c r="D2985" s="49">
        <v>44940.46597222222</v>
      </c>
      <c r="E2985" s="219">
        <v>44949</v>
      </c>
      <c r="F2985" s="273">
        <f t="shared" si="237"/>
        <v>0.73298611111022183</v>
      </c>
      <c r="G2985" s="273">
        <f t="shared" si="238"/>
        <v>8.5340277777795563</v>
      </c>
      <c r="H2985" s="273">
        <f t="shared" si="235"/>
        <v>9.2670138888897782</v>
      </c>
      <c r="I2985" s="77">
        <f t="shared" si="234"/>
        <v>6.8747923068809253E-7</v>
      </c>
      <c r="J2985" s="229">
        <f t="shared" si="236"/>
        <v>6.3708795791098136E-6</v>
      </c>
    </row>
    <row r="2986" spans="1:10">
      <c r="A2986" s="30" t="s">
        <v>265</v>
      </c>
      <c r="B2986" s="63">
        <v>183.07</v>
      </c>
      <c r="C2986" s="219">
        <v>44940</v>
      </c>
      <c r="D2986" s="49">
        <v>44940.46597222222</v>
      </c>
      <c r="E2986" s="219">
        <v>44949</v>
      </c>
      <c r="F2986" s="273">
        <f t="shared" si="237"/>
        <v>0.73298611111022183</v>
      </c>
      <c r="G2986" s="273">
        <f t="shared" si="238"/>
        <v>8.5340277777795563</v>
      </c>
      <c r="H2986" s="273">
        <f t="shared" si="235"/>
        <v>9.2670138888897782</v>
      </c>
      <c r="I2986" s="77">
        <f t="shared" si="234"/>
        <v>1.7076909465681019E-5</v>
      </c>
      <c r="J2986" s="229">
        <f t="shared" si="236"/>
        <v>1.5825195719777933E-4</v>
      </c>
    </row>
    <row r="2987" spans="1:10">
      <c r="A2987" s="30" t="s">
        <v>264</v>
      </c>
      <c r="B2987" s="63">
        <v>189.13</v>
      </c>
      <c r="C2987" s="219">
        <v>44938</v>
      </c>
      <c r="D2987" s="49">
        <v>44938.538888888892</v>
      </c>
      <c r="E2987" s="219">
        <v>44950</v>
      </c>
      <c r="F2987" s="273">
        <f t="shared" si="237"/>
        <v>0.76944444444598048</v>
      </c>
      <c r="G2987" s="273">
        <f t="shared" si="238"/>
        <v>11.461111111108039</v>
      </c>
      <c r="H2987" s="273">
        <f t="shared" si="235"/>
        <v>12.23055555555402</v>
      </c>
      <c r="I2987" s="77">
        <f t="shared" si="234"/>
        <v>1.7642190895527672E-5</v>
      </c>
      <c r="J2987" s="229">
        <f t="shared" si="236"/>
        <v>2.157737958694405E-4</v>
      </c>
    </row>
    <row r="2988" spans="1:10">
      <c r="A2988" s="30" t="s">
        <v>264</v>
      </c>
      <c r="B2988" s="63">
        <v>7.54</v>
      </c>
      <c r="C2988" s="219">
        <v>44938</v>
      </c>
      <c r="D2988" s="49">
        <v>44938.552083333336</v>
      </c>
      <c r="E2988" s="219">
        <v>44950</v>
      </c>
      <c r="F2988" s="273">
        <f t="shared" si="237"/>
        <v>0.77604166666787933</v>
      </c>
      <c r="G2988" s="273">
        <f t="shared" si="238"/>
        <v>11.447916666664241</v>
      </c>
      <c r="H2988" s="273">
        <f t="shared" si="235"/>
        <v>12.223958333332121</v>
      </c>
      <c r="I2988" s="77">
        <f t="shared" si="234"/>
        <v>7.033369605682792E-7</v>
      </c>
      <c r="J2988" s="229">
        <f t="shared" si="236"/>
        <v>8.5975617002791025E-6</v>
      </c>
    </row>
    <row r="2989" spans="1:10">
      <c r="A2989" s="30" t="s">
        <v>264</v>
      </c>
      <c r="B2989" s="63">
        <v>29.39</v>
      </c>
      <c r="C2989" s="219">
        <v>44938</v>
      </c>
      <c r="D2989" s="49">
        <v>44938.552083333336</v>
      </c>
      <c r="E2989" s="219">
        <v>44950</v>
      </c>
      <c r="F2989" s="273">
        <f t="shared" si="237"/>
        <v>0.77604166666787933</v>
      </c>
      <c r="G2989" s="273">
        <f t="shared" si="238"/>
        <v>11.447916666664241</v>
      </c>
      <c r="H2989" s="273">
        <f t="shared" si="235"/>
        <v>12.223958333332121</v>
      </c>
      <c r="I2989" s="77">
        <f t="shared" si="234"/>
        <v>2.7415216539922716E-6</v>
      </c>
      <c r="J2989" s="229">
        <f t="shared" si="236"/>
        <v>3.3512246468329287E-5</v>
      </c>
    </row>
    <row r="2990" spans="1:10">
      <c r="A2990" s="30" t="s">
        <v>264</v>
      </c>
      <c r="B2990" s="63">
        <v>25164.02</v>
      </c>
      <c r="C2990" s="219">
        <v>44939</v>
      </c>
      <c r="D2990" s="49">
        <v>44939.575694444444</v>
      </c>
      <c r="E2990" s="219">
        <v>44950</v>
      </c>
      <c r="F2990" s="273">
        <f t="shared" si="237"/>
        <v>0.78784722222189885</v>
      </c>
      <c r="G2990" s="273">
        <f t="shared" si="238"/>
        <v>10.424305555556202</v>
      </c>
      <c r="H2990" s="273">
        <f t="shared" si="235"/>
        <v>11.212152777778101</v>
      </c>
      <c r="I2990" s="77">
        <f t="shared" si="234"/>
        <v>2.3473190109389113E-3</v>
      </c>
      <c r="J2990" s="229">
        <f t="shared" si="236"/>
        <v>2.6318499368830059E-2</v>
      </c>
    </row>
    <row r="2991" spans="1:10">
      <c r="A2991" s="30" t="s">
        <v>264</v>
      </c>
      <c r="B2991" s="63">
        <v>7.58</v>
      </c>
      <c r="C2991" s="219">
        <v>44939</v>
      </c>
      <c r="D2991" s="49">
        <v>44939.57708333333</v>
      </c>
      <c r="E2991" s="219">
        <v>44950</v>
      </c>
      <c r="F2991" s="273">
        <f t="shared" si="237"/>
        <v>0.78854166666496894</v>
      </c>
      <c r="G2991" s="273">
        <f t="shared" si="238"/>
        <v>10.422916666670062</v>
      </c>
      <c r="H2991" s="273">
        <f t="shared" si="235"/>
        <v>11.211458333335031</v>
      </c>
      <c r="I2991" s="77">
        <f t="shared" si="234"/>
        <v>7.0706819112832316E-7</v>
      </c>
      <c r="J2991" s="229">
        <f t="shared" si="236"/>
        <v>7.9272655636617648E-6</v>
      </c>
    </row>
    <row r="2992" spans="1:10">
      <c r="A2992" s="30" t="s">
        <v>264</v>
      </c>
      <c r="B2992" s="63">
        <v>16.059999999999999</v>
      </c>
      <c r="C2992" s="219">
        <v>44938</v>
      </c>
      <c r="D2992" s="49">
        <v>44938.553472222222</v>
      </c>
      <c r="E2992" s="219">
        <v>44950</v>
      </c>
      <c r="F2992" s="273">
        <f t="shared" si="237"/>
        <v>0.77673611111094942</v>
      </c>
      <c r="G2992" s="273">
        <f t="shared" si="238"/>
        <v>11.446527777778101</v>
      </c>
      <c r="H2992" s="273">
        <f t="shared" si="235"/>
        <v>12.223263888889051</v>
      </c>
      <c r="I2992" s="77">
        <f t="shared" si="234"/>
        <v>1.4980890698576344E-6</v>
      </c>
      <c r="J2992" s="229">
        <f t="shared" si="236"/>
        <v>1.8311538029930207E-5</v>
      </c>
    </row>
    <row r="2993" spans="1:10">
      <c r="A2993" s="30" t="s">
        <v>264</v>
      </c>
      <c r="B2993" s="63">
        <v>186.42</v>
      </c>
      <c r="C2993" s="219">
        <v>44938</v>
      </c>
      <c r="D2993" s="49">
        <v>44938.553472222222</v>
      </c>
      <c r="E2993" s="219">
        <v>44950</v>
      </c>
      <c r="F2993" s="273">
        <f t="shared" si="237"/>
        <v>0.77673611111094942</v>
      </c>
      <c r="G2993" s="273">
        <f t="shared" si="238"/>
        <v>11.446527777778101</v>
      </c>
      <c r="H2993" s="273">
        <f t="shared" si="235"/>
        <v>12.223263888889051</v>
      </c>
      <c r="I2993" s="77">
        <f t="shared" si="234"/>
        <v>1.7389400025084694E-5</v>
      </c>
      <c r="J2993" s="229">
        <f t="shared" si="236"/>
        <v>2.125552253760641E-4</v>
      </c>
    </row>
    <row r="2994" spans="1:10">
      <c r="A2994" s="30" t="s">
        <v>264</v>
      </c>
      <c r="B2994" s="63">
        <v>193.85</v>
      </c>
      <c r="C2994" s="219">
        <v>44939</v>
      </c>
      <c r="D2994" s="49">
        <v>44939.577777777777</v>
      </c>
      <c r="E2994" s="219">
        <v>44950</v>
      </c>
      <c r="F2994" s="273">
        <f t="shared" si="237"/>
        <v>0.78888888888832298</v>
      </c>
      <c r="G2994" s="273">
        <f t="shared" si="238"/>
        <v>10.422222222223354</v>
      </c>
      <c r="H2994" s="273">
        <f t="shared" si="235"/>
        <v>11.211111111111677</v>
      </c>
      <c r="I2994" s="77">
        <f t="shared" si="234"/>
        <v>1.8082476101612853E-5</v>
      </c>
      <c r="J2994" s="229">
        <f t="shared" si="236"/>
        <v>2.0272464873920322E-4</v>
      </c>
    </row>
    <row r="2995" spans="1:10">
      <c r="A2995" s="30" t="s">
        <v>264</v>
      </c>
      <c r="B2995" s="63">
        <v>79.02</v>
      </c>
      <c r="C2995" s="219">
        <v>44938</v>
      </c>
      <c r="D2995" s="49">
        <v>44938.541666666664</v>
      </c>
      <c r="E2995" s="219">
        <v>44950</v>
      </c>
      <c r="F2995" s="273">
        <f t="shared" si="237"/>
        <v>0.77083333333212067</v>
      </c>
      <c r="G2995" s="273">
        <f t="shared" si="238"/>
        <v>11.458333333335759</v>
      </c>
      <c r="H2995" s="273">
        <f t="shared" si="235"/>
        <v>12.229166666667879</v>
      </c>
      <c r="I2995" s="77">
        <f t="shared" si="234"/>
        <v>7.3710459713667672E-6</v>
      </c>
      <c r="J2995" s="229">
        <f t="shared" si="236"/>
        <v>9.0141749691515034E-5</v>
      </c>
    </row>
    <row r="2996" spans="1:10">
      <c r="A2996" s="30" t="s">
        <v>264</v>
      </c>
      <c r="B2996" s="63">
        <v>25400.19</v>
      </c>
      <c r="C2996" s="219">
        <v>44938</v>
      </c>
      <c r="D2996" s="49">
        <v>44938.542361111111</v>
      </c>
      <c r="E2996" s="219">
        <v>44950</v>
      </c>
      <c r="F2996" s="273">
        <f t="shared" si="237"/>
        <v>0.77118055555547471</v>
      </c>
      <c r="G2996" s="273">
        <f t="shared" si="238"/>
        <v>11.457638888889051</v>
      </c>
      <c r="H2996" s="273">
        <f t="shared" si="235"/>
        <v>12.228819444444525</v>
      </c>
      <c r="I2996" s="77">
        <f t="shared" si="234"/>
        <v>2.3693491289730503E-3</v>
      </c>
      <c r="J2996" s="229">
        <f t="shared" si="236"/>
        <v>2.8974342699063339E-2</v>
      </c>
    </row>
    <row r="2997" spans="1:10">
      <c r="A2997" s="30" t="s">
        <v>264</v>
      </c>
      <c r="B2997" s="63">
        <v>186.13</v>
      </c>
      <c r="C2997" s="219">
        <v>44939</v>
      </c>
      <c r="D2997" s="49">
        <v>44939.56527777778</v>
      </c>
      <c r="E2997" s="219">
        <v>44950</v>
      </c>
      <c r="F2997" s="273">
        <f t="shared" si="237"/>
        <v>0.78263888888977817</v>
      </c>
      <c r="G2997" s="273">
        <f t="shared" si="238"/>
        <v>10.434722222220444</v>
      </c>
      <c r="H2997" s="273">
        <f t="shared" si="235"/>
        <v>11.217361111110222</v>
      </c>
      <c r="I2997" s="77">
        <f t="shared" si="234"/>
        <v>1.7362348603524378E-5</v>
      </c>
      <c r="J2997" s="229">
        <f t="shared" si="236"/>
        <v>1.9475973402271321E-4</v>
      </c>
    </row>
    <row r="2998" spans="1:10">
      <c r="A2998" s="30" t="s">
        <v>264</v>
      </c>
      <c r="B2998" s="63">
        <v>489.36</v>
      </c>
      <c r="C2998" s="219">
        <v>44939</v>
      </c>
      <c r="D2998" s="49">
        <v>44939.57916666667</v>
      </c>
      <c r="E2998" s="219">
        <v>44950</v>
      </c>
      <c r="F2998" s="273">
        <f t="shared" si="237"/>
        <v>0.78958333333503106</v>
      </c>
      <c r="G2998" s="273">
        <f t="shared" si="238"/>
        <v>10.420833333329938</v>
      </c>
      <c r="H2998" s="273">
        <f t="shared" si="235"/>
        <v>11.210416666664969</v>
      </c>
      <c r="I2998" s="77">
        <f t="shared" si="234"/>
        <v>4.5647874671577339E-5</v>
      </c>
      <c r="J2998" s="229">
        <f t="shared" si="236"/>
        <v>5.1173169501608426E-4</v>
      </c>
    </row>
    <row r="2999" spans="1:10">
      <c r="A2999" s="30" t="s">
        <v>264</v>
      </c>
      <c r="B2999" s="63">
        <v>495.09</v>
      </c>
      <c r="C2999" s="219">
        <v>44938</v>
      </c>
      <c r="D2999" s="49">
        <v>44938.543055555558</v>
      </c>
      <c r="E2999" s="219">
        <v>44950</v>
      </c>
      <c r="F2999" s="273">
        <f t="shared" si="237"/>
        <v>0.77152777777882875</v>
      </c>
      <c r="G2999" s="273">
        <f t="shared" si="238"/>
        <v>11.456944444442343</v>
      </c>
      <c r="H2999" s="273">
        <f t="shared" si="235"/>
        <v>12.228472222221171</v>
      </c>
      <c r="I2999" s="77">
        <f t="shared" si="234"/>
        <v>4.6182373449303626E-5</v>
      </c>
      <c r="J2999" s="229">
        <f t="shared" si="236"/>
        <v>5.6473987088105388E-4</v>
      </c>
    </row>
    <row r="3000" spans="1:10">
      <c r="A3000" s="30" t="s">
        <v>264</v>
      </c>
      <c r="B3000" s="63">
        <v>188.83</v>
      </c>
      <c r="C3000" s="219">
        <v>44938</v>
      </c>
      <c r="D3000" s="49">
        <v>44938.546527777777</v>
      </c>
      <c r="E3000" s="219">
        <v>44950</v>
      </c>
      <c r="F3000" s="273">
        <f t="shared" si="237"/>
        <v>0.77326388888832298</v>
      </c>
      <c r="G3000" s="273">
        <f t="shared" si="238"/>
        <v>11.453472222223354</v>
      </c>
      <c r="H3000" s="273">
        <f t="shared" si="235"/>
        <v>12.226736111111677</v>
      </c>
      <c r="I3000" s="77">
        <f t="shared" si="234"/>
        <v>1.7614206666327343E-5</v>
      </c>
      <c r="J3000" s="229">
        <f t="shared" si="236"/>
        <v>2.1536425671576855E-4</v>
      </c>
    </row>
    <row r="3001" spans="1:10">
      <c r="A3001" s="30" t="s">
        <v>264</v>
      </c>
      <c r="B3001" s="63">
        <v>29.46</v>
      </c>
      <c r="C3001" s="219">
        <v>44938</v>
      </c>
      <c r="D3001" s="49">
        <v>44938.546527777777</v>
      </c>
      <c r="E3001" s="219">
        <v>44950</v>
      </c>
      <c r="F3001" s="273">
        <f t="shared" si="237"/>
        <v>0.77326388888832298</v>
      </c>
      <c r="G3001" s="273">
        <f t="shared" si="238"/>
        <v>11.453472222223354</v>
      </c>
      <c r="H3001" s="273">
        <f t="shared" si="235"/>
        <v>12.226736111111677</v>
      </c>
      <c r="I3001" s="77">
        <f t="shared" si="234"/>
        <v>2.7480513074723484E-6</v>
      </c>
      <c r="J3001" s="229">
        <f t="shared" si="236"/>
        <v>3.3599698156259822E-5</v>
      </c>
    </row>
    <row r="3002" spans="1:10">
      <c r="A3002" s="30" t="s">
        <v>264</v>
      </c>
      <c r="B3002" s="63">
        <v>25187.34</v>
      </c>
      <c r="C3002" s="219">
        <v>44939</v>
      </c>
      <c r="D3002" s="49">
        <v>44939.579861111109</v>
      </c>
      <c r="E3002" s="219">
        <v>44950</v>
      </c>
      <c r="F3002" s="273">
        <f t="shared" si="237"/>
        <v>0.78993055555474712</v>
      </c>
      <c r="G3002" s="273">
        <f t="shared" si="238"/>
        <v>10.420138888890506</v>
      </c>
      <c r="H3002" s="273">
        <f t="shared" si="235"/>
        <v>11.210069444445253</v>
      </c>
      <c r="I3002" s="77">
        <f t="shared" si="234"/>
        <v>2.3494943183554168E-3</v>
      </c>
      <c r="J3002" s="229">
        <f t="shared" si="236"/>
        <v>2.6337994468093786E-2</v>
      </c>
    </row>
    <row r="3003" spans="1:10">
      <c r="A3003" s="30" t="s">
        <v>264</v>
      </c>
      <c r="B3003" s="63">
        <v>16.18</v>
      </c>
      <c r="C3003" s="219">
        <v>44939</v>
      </c>
      <c r="D3003" s="49">
        <v>44939.579861111109</v>
      </c>
      <c r="E3003" s="219">
        <v>44950</v>
      </c>
      <c r="F3003" s="273">
        <f t="shared" si="237"/>
        <v>0.78993055555474712</v>
      </c>
      <c r="G3003" s="273">
        <f t="shared" si="238"/>
        <v>10.420138888890506</v>
      </c>
      <c r="H3003" s="273">
        <f t="shared" si="235"/>
        <v>11.210069444445253</v>
      </c>
      <c r="I3003" s="77">
        <f t="shared" si="234"/>
        <v>1.5092827615377663E-6</v>
      </c>
      <c r="J3003" s="229">
        <f t="shared" si="236"/>
        <v>1.6919164568142464E-5</v>
      </c>
    </row>
    <row r="3004" spans="1:10">
      <c r="A3004" s="30" t="s">
        <v>264</v>
      </c>
      <c r="B3004" s="63">
        <v>488.58</v>
      </c>
      <c r="C3004" s="219">
        <v>44938</v>
      </c>
      <c r="D3004" s="49">
        <v>44938.543749999997</v>
      </c>
      <c r="E3004" s="219">
        <v>44950</v>
      </c>
      <c r="F3004" s="273">
        <f t="shared" si="237"/>
        <v>0.77187499999854481</v>
      </c>
      <c r="G3004" s="273">
        <f t="shared" si="238"/>
        <v>11.45625000000291</v>
      </c>
      <c r="H3004" s="273">
        <f t="shared" si="235"/>
        <v>12.228125000001455</v>
      </c>
      <c r="I3004" s="77">
        <f t="shared" si="234"/>
        <v>4.5575115675656482E-5</v>
      </c>
      <c r="J3004" s="229">
        <f t="shared" si="236"/>
        <v>5.5729821137145323E-4</v>
      </c>
    </row>
    <row r="3005" spans="1:10">
      <c r="A3005" s="30" t="s">
        <v>264</v>
      </c>
      <c r="B3005" s="63">
        <v>187.63</v>
      </c>
      <c r="C3005" s="219">
        <v>44938</v>
      </c>
      <c r="D3005" s="49">
        <v>44938.543749999997</v>
      </c>
      <c r="E3005" s="219">
        <v>44950</v>
      </c>
      <c r="F3005" s="273">
        <f t="shared" si="237"/>
        <v>0.77187499999854481</v>
      </c>
      <c r="G3005" s="273">
        <f t="shared" si="238"/>
        <v>11.45625000000291</v>
      </c>
      <c r="H3005" s="273">
        <f t="shared" si="235"/>
        <v>12.228125000001455</v>
      </c>
      <c r="I3005" s="77">
        <f t="shared" si="234"/>
        <v>1.7502269749526026E-5</v>
      </c>
      <c r="J3005" s="229">
        <f t="shared" si="236"/>
        <v>2.1401994228094842E-4</v>
      </c>
    </row>
    <row r="3006" spans="1:10">
      <c r="A3006" s="30" t="s">
        <v>264</v>
      </c>
      <c r="B3006" s="63">
        <v>24664.62</v>
      </c>
      <c r="C3006" s="219">
        <v>44938</v>
      </c>
      <c r="D3006" s="49">
        <v>44938.54583333333</v>
      </c>
      <c r="E3006" s="219">
        <v>44950</v>
      </c>
      <c r="F3006" s="273">
        <f t="shared" si="237"/>
        <v>0.77291666666496894</v>
      </c>
      <c r="G3006" s="273">
        <f t="shared" si="238"/>
        <v>11.454166666670062</v>
      </c>
      <c r="H3006" s="273">
        <f t="shared" si="235"/>
        <v>12.227083333335031</v>
      </c>
      <c r="I3006" s="77">
        <f t="shared" si="234"/>
        <v>2.3007345973967627E-3</v>
      </c>
      <c r="J3006" s="229">
        <f t="shared" si="236"/>
        <v>2.8131273650257239E-2</v>
      </c>
    </row>
    <row r="3007" spans="1:10">
      <c r="A3007" s="30" t="s">
        <v>264</v>
      </c>
      <c r="B3007" s="63">
        <v>16.07</v>
      </c>
      <c r="C3007" s="219">
        <v>44938</v>
      </c>
      <c r="D3007" s="49">
        <v>44938.54583333333</v>
      </c>
      <c r="E3007" s="219">
        <v>44950</v>
      </c>
      <c r="F3007" s="273">
        <f t="shared" si="237"/>
        <v>0.77291666666496894</v>
      </c>
      <c r="G3007" s="273">
        <f t="shared" si="238"/>
        <v>11.454166666670062</v>
      </c>
      <c r="H3007" s="273">
        <f t="shared" si="235"/>
        <v>12.227083333335031</v>
      </c>
      <c r="I3007" s="77">
        <f t="shared" si="234"/>
        <v>1.4990218774976456E-6</v>
      </c>
      <c r="J3007" s="229">
        <f t="shared" si="236"/>
        <v>1.8328665414656049E-5</v>
      </c>
    </row>
    <row r="3008" spans="1:10">
      <c r="A3008" s="30" t="s">
        <v>264</v>
      </c>
      <c r="B3008" s="63">
        <v>119.95</v>
      </c>
      <c r="C3008" s="219">
        <v>44938</v>
      </c>
      <c r="D3008" s="49">
        <v>44938.547222222223</v>
      </c>
      <c r="E3008" s="219">
        <v>44950</v>
      </c>
      <c r="F3008" s="273">
        <f t="shared" si="237"/>
        <v>0.77361111111167702</v>
      </c>
      <c r="G3008" s="273">
        <f t="shared" si="238"/>
        <v>11.452777777776646</v>
      </c>
      <c r="H3008" s="273">
        <f t="shared" si="235"/>
        <v>12.226388888888323</v>
      </c>
      <c r="I3008" s="77">
        <f t="shared" si="234"/>
        <v>1.118902764193171E-5</v>
      </c>
      <c r="J3008" s="229">
        <f t="shared" si="236"/>
        <v>1.3680140323877818E-4</v>
      </c>
    </row>
    <row r="3009" spans="1:10">
      <c r="A3009" s="30" t="s">
        <v>264</v>
      </c>
      <c r="B3009" s="63">
        <v>30.18</v>
      </c>
      <c r="C3009" s="219">
        <v>44938</v>
      </c>
      <c r="D3009" s="49">
        <v>44938.547222222223</v>
      </c>
      <c r="E3009" s="219">
        <v>44950</v>
      </c>
      <c r="F3009" s="273">
        <f t="shared" si="237"/>
        <v>0.77361111111167702</v>
      </c>
      <c r="G3009" s="273">
        <f t="shared" si="238"/>
        <v>11.452777777776646</v>
      </c>
      <c r="H3009" s="273">
        <f t="shared" si="235"/>
        <v>12.226388888888323</v>
      </c>
      <c r="I3009" s="77">
        <f t="shared" si="234"/>
        <v>2.8152134575531389E-6</v>
      </c>
      <c r="J3009" s="229">
        <f t="shared" si="236"/>
        <v>3.4419894537276579E-5</v>
      </c>
    </row>
    <row r="3010" spans="1:10">
      <c r="A3010" s="30" t="s">
        <v>264</v>
      </c>
      <c r="B3010" s="63">
        <v>187.55</v>
      </c>
      <c r="C3010" s="219">
        <v>44938</v>
      </c>
      <c r="D3010" s="49">
        <v>44938.549305555556</v>
      </c>
      <c r="E3010" s="219">
        <v>44950</v>
      </c>
      <c r="F3010" s="273">
        <f t="shared" si="237"/>
        <v>0.77465277777810115</v>
      </c>
      <c r="G3010" s="273">
        <f t="shared" si="238"/>
        <v>11.450694444443798</v>
      </c>
      <c r="H3010" s="273">
        <f t="shared" si="235"/>
        <v>12.225347222221899</v>
      </c>
      <c r="I3010" s="77">
        <f t="shared" si="234"/>
        <v>1.749480728840594E-5</v>
      </c>
      <c r="J3010" s="229">
        <f t="shared" si="236"/>
        <v>2.1388009368662099E-4</v>
      </c>
    </row>
    <row r="3011" spans="1:10">
      <c r="A3011" s="30" t="s">
        <v>264</v>
      </c>
      <c r="B3011" s="63">
        <v>186.45</v>
      </c>
      <c r="C3011" s="219">
        <v>44938</v>
      </c>
      <c r="D3011" s="49">
        <v>44938.550694444442</v>
      </c>
      <c r="E3011" s="219">
        <v>44950</v>
      </c>
      <c r="F3011" s="273">
        <f t="shared" si="237"/>
        <v>0.77534722222117125</v>
      </c>
      <c r="G3011" s="273">
        <f t="shared" si="238"/>
        <v>11.449305555557657</v>
      </c>
      <c r="H3011" s="273">
        <f t="shared" si="235"/>
        <v>12.224652777778829</v>
      </c>
      <c r="I3011" s="77">
        <f t="shared" si="234"/>
        <v>1.7392198448004729E-5</v>
      </c>
      <c r="J3011" s="229">
        <f t="shared" si="236"/>
        <v>2.1261358706908164E-4</v>
      </c>
    </row>
    <row r="3012" spans="1:10">
      <c r="A3012" s="30" t="s">
        <v>264</v>
      </c>
      <c r="B3012" s="63">
        <v>120.06</v>
      </c>
      <c r="C3012" s="219">
        <v>44939</v>
      </c>
      <c r="D3012" s="49">
        <v>44939.570138888892</v>
      </c>
      <c r="E3012" s="219">
        <v>44950</v>
      </c>
      <c r="F3012" s="273">
        <f t="shared" si="237"/>
        <v>0.78506944444598048</v>
      </c>
      <c r="G3012" s="273">
        <f t="shared" si="238"/>
        <v>10.429861111108039</v>
      </c>
      <c r="H3012" s="273">
        <f t="shared" si="235"/>
        <v>11.21493055555402</v>
      </c>
      <c r="I3012" s="77">
        <f t="shared" si="234"/>
        <v>1.1199288525971831E-5</v>
      </c>
      <c r="J3012" s="229">
        <f t="shared" si="236"/>
        <v>1.2559924309038701E-4</v>
      </c>
    </row>
    <row r="3013" spans="1:10">
      <c r="A3013" s="30" t="s">
        <v>264</v>
      </c>
      <c r="B3013" s="63">
        <v>189.33</v>
      </c>
      <c r="C3013" s="219">
        <v>44939</v>
      </c>
      <c r="D3013" s="49">
        <v>44939.570833333331</v>
      </c>
      <c r="E3013" s="219">
        <v>44950</v>
      </c>
      <c r="F3013" s="273">
        <f t="shared" si="237"/>
        <v>0.78541666666569654</v>
      </c>
      <c r="G3013" s="273">
        <f t="shared" si="238"/>
        <v>10.429166666668607</v>
      </c>
      <c r="H3013" s="273">
        <f t="shared" si="235"/>
        <v>11.214583333334303</v>
      </c>
      <c r="I3013" s="77">
        <f t="shared" si="234"/>
        <v>1.7660847048327892E-5</v>
      </c>
      <c r="J3013" s="229">
        <f t="shared" si="236"/>
        <v>1.9805904096074431E-4</v>
      </c>
    </row>
    <row r="3014" spans="1:10">
      <c r="A3014" s="30" t="s">
        <v>264</v>
      </c>
      <c r="B3014" s="63">
        <v>188.73</v>
      </c>
      <c r="C3014" s="219">
        <v>44939</v>
      </c>
      <c r="D3014" s="49">
        <v>44939.571527777778</v>
      </c>
      <c r="E3014" s="219">
        <v>44950</v>
      </c>
      <c r="F3014" s="273">
        <f t="shared" si="237"/>
        <v>0.78576388888905058</v>
      </c>
      <c r="G3014" s="273">
        <f t="shared" si="238"/>
        <v>10.428472222221899</v>
      </c>
      <c r="H3014" s="273">
        <f t="shared" si="235"/>
        <v>11.214236111110949</v>
      </c>
      <c r="I3014" s="77">
        <f t="shared" si="234"/>
        <v>1.7604878589927231E-5</v>
      </c>
      <c r="J3014" s="229">
        <f t="shared" si="236"/>
        <v>1.9742526521488596E-4</v>
      </c>
    </row>
    <row r="3015" spans="1:10">
      <c r="A3015" s="30" t="s">
        <v>264</v>
      </c>
      <c r="B3015" s="63">
        <v>7.54</v>
      </c>
      <c r="C3015" s="219">
        <v>44939</v>
      </c>
      <c r="D3015" s="49">
        <v>44939.567361111112</v>
      </c>
      <c r="E3015" s="219">
        <v>44950</v>
      </c>
      <c r="F3015" s="273">
        <f t="shared" si="237"/>
        <v>0.78368055555620231</v>
      </c>
      <c r="G3015" s="273">
        <f t="shared" si="238"/>
        <v>10.432638888887595</v>
      </c>
      <c r="H3015" s="273">
        <f t="shared" si="235"/>
        <v>11.216319444443798</v>
      </c>
      <c r="I3015" s="77">
        <f t="shared" si="234"/>
        <v>7.033369605682792E-7</v>
      </c>
      <c r="J3015" s="229">
        <f t="shared" si="236"/>
        <v>7.8888520268179901E-6</v>
      </c>
    </row>
    <row r="3016" spans="1:10">
      <c r="A3016" s="30" t="s">
        <v>264</v>
      </c>
      <c r="B3016" s="63">
        <v>7.55</v>
      </c>
      <c r="C3016" s="219">
        <v>44939</v>
      </c>
      <c r="D3016" s="49">
        <v>44939.568749999999</v>
      </c>
      <c r="E3016" s="219">
        <v>44950</v>
      </c>
      <c r="F3016" s="273">
        <f t="shared" si="237"/>
        <v>0.7843749999992724</v>
      </c>
      <c r="G3016" s="273">
        <f t="shared" si="238"/>
        <v>10.431250000001455</v>
      </c>
      <c r="H3016" s="273">
        <f t="shared" si="235"/>
        <v>11.215625000000728</v>
      </c>
      <c r="I3016" s="77">
        <f t="shared" si="234"/>
        <v>7.0426976820829016E-7</v>
      </c>
      <c r="J3016" s="229">
        <f t="shared" si="236"/>
        <v>7.8988256190616169E-6</v>
      </c>
    </row>
    <row r="3017" spans="1:10">
      <c r="A3017" s="30" t="s">
        <v>264</v>
      </c>
      <c r="B3017" s="63">
        <v>117.01</v>
      </c>
      <c r="C3017" s="219">
        <v>44938</v>
      </c>
      <c r="D3017" s="49">
        <v>44938.54791666667</v>
      </c>
      <c r="E3017" s="219">
        <v>44950</v>
      </c>
      <c r="F3017" s="273">
        <f t="shared" si="237"/>
        <v>0.77395833333503106</v>
      </c>
      <c r="G3017" s="273">
        <f t="shared" si="238"/>
        <v>11.452083333329938</v>
      </c>
      <c r="H3017" s="273">
        <f t="shared" si="235"/>
        <v>12.226041666664969</v>
      </c>
      <c r="I3017" s="77">
        <f t="shared" si="234"/>
        <v>1.0914782195768482E-5</v>
      </c>
      <c r="J3017" s="229">
        <f t="shared" si="236"/>
        <v>1.3344458190803842E-4</v>
      </c>
    </row>
    <row r="3018" spans="1:10">
      <c r="A3018" s="30" t="s">
        <v>264</v>
      </c>
      <c r="B3018" s="63">
        <v>188.7</v>
      </c>
      <c r="C3018" s="219">
        <v>44938</v>
      </c>
      <c r="D3018" s="49">
        <v>44938.537499999999</v>
      </c>
      <c r="E3018" s="219">
        <v>44950</v>
      </c>
      <c r="F3018" s="273">
        <f t="shared" si="237"/>
        <v>0.7687499999992724</v>
      </c>
      <c r="G3018" s="273">
        <f t="shared" si="238"/>
        <v>11.462500000001455</v>
      </c>
      <c r="H3018" s="273">
        <f t="shared" si="235"/>
        <v>12.231250000000728</v>
      </c>
      <c r="I3018" s="77">
        <f t="shared" ref="I3018:I3081" si="239">+B3018/B$3693</f>
        <v>1.76020801670072E-5</v>
      </c>
      <c r="J3018" s="229">
        <f t="shared" si="236"/>
        <v>2.1529544304271962E-4</v>
      </c>
    </row>
    <row r="3019" spans="1:10">
      <c r="A3019" s="30" t="s">
        <v>264</v>
      </c>
      <c r="B3019" s="63">
        <v>119.89</v>
      </c>
      <c r="C3019" s="219">
        <v>44938</v>
      </c>
      <c r="D3019" s="49">
        <v>44938.551388888889</v>
      </c>
      <c r="E3019" s="219">
        <v>44950</v>
      </c>
      <c r="F3019" s="273">
        <f t="shared" si="237"/>
        <v>0.77569444444452529</v>
      </c>
      <c r="G3019" s="273">
        <f t="shared" si="238"/>
        <v>11.448611111110949</v>
      </c>
      <c r="H3019" s="273">
        <f t="shared" si="235"/>
        <v>12.224305555555475</v>
      </c>
      <c r="I3019" s="77">
        <f t="shared" si="239"/>
        <v>1.1183430796091645E-5</v>
      </c>
      <c r="J3019" s="229">
        <f t="shared" si="236"/>
        <v>1.3670967521083329E-4</v>
      </c>
    </row>
    <row r="3020" spans="1:10">
      <c r="A3020" s="30" t="s">
        <v>264</v>
      </c>
      <c r="B3020" s="63">
        <v>16.13</v>
      </c>
      <c r="C3020" s="219">
        <v>44938</v>
      </c>
      <c r="D3020" s="49">
        <v>44938.552083333336</v>
      </c>
      <c r="E3020" s="219">
        <v>44950</v>
      </c>
      <c r="F3020" s="273">
        <f t="shared" si="237"/>
        <v>0.77604166666787933</v>
      </c>
      <c r="G3020" s="273">
        <f t="shared" si="238"/>
        <v>11.447916666664241</v>
      </c>
      <c r="H3020" s="273">
        <f t="shared" si="235"/>
        <v>12.223958333332121</v>
      </c>
      <c r="I3020" s="77">
        <f t="shared" si="239"/>
        <v>1.5046187233377114E-6</v>
      </c>
      <c r="J3020" s="229">
        <f t="shared" si="236"/>
        <v>1.8392396581631554E-5</v>
      </c>
    </row>
    <row r="3021" spans="1:10">
      <c r="A3021" s="30" t="s">
        <v>264</v>
      </c>
      <c r="B3021" s="63">
        <v>454.78</v>
      </c>
      <c r="C3021" s="219">
        <v>44944</v>
      </c>
      <c r="D3021" s="49">
        <v>44944.540972222225</v>
      </c>
      <c r="E3021" s="219">
        <v>44952</v>
      </c>
      <c r="F3021" s="273">
        <f t="shared" si="237"/>
        <v>0.77048611111240461</v>
      </c>
      <c r="G3021" s="273">
        <f t="shared" si="238"/>
        <v>7.4590277777751908</v>
      </c>
      <c r="H3021" s="273">
        <f t="shared" si="235"/>
        <v>8.2295138888875954</v>
      </c>
      <c r="I3021" s="77">
        <f t="shared" si="239"/>
        <v>4.2422225852419362E-5</v>
      </c>
      <c r="J3021" s="229">
        <f t="shared" si="236"/>
        <v>3.4911429685001156E-4</v>
      </c>
    </row>
    <row r="3022" spans="1:10">
      <c r="A3022" s="30" t="s">
        <v>264</v>
      </c>
      <c r="B3022" s="63">
        <v>187.93</v>
      </c>
      <c r="C3022" s="219">
        <v>44944</v>
      </c>
      <c r="D3022" s="49">
        <v>44944.540972222225</v>
      </c>
      <c r="E3022" s="219">
        <v>44952</v>
      </c>
      <c r="F3022" s="273">
        <f t="shared" si="237"/>
        <v>0.77048611111240461</v>
      </c>
      <c r="G3022" s="273">
        <f t="shared" si="238"/>
        <v>7.4590277777751908</v>
      </c>
      <c r="H3022" s="273">
        <f t="shared" si="235"/>
        <v>8.2295138888875954</v>
      </c>
      <c r="I3022" s="77">
        <f t="shared" si="239"/>
        <v>1.7530253978726356E-5</v>
      </c>
      <c r="J3022" s="229">
        <f t="shared" si="236"/>
        <v>1.4426546859365558E-4</v>
      </c>
    </row>
    <row r="3023" spans="1:10">
      <c r="A3023" s="30" t="s">
        <v>264</v>
      </c>
      <c r="B3023" s="63">
        <v>7.56</v>
      </c>
      <c r="C3023" s="219">
        <v>44944</v>
      </c>
      <c r="D3023" s="49">
        <v>44944.542361111111</v>
      </c>
      <c r="E3023" s="219">
        <v>44952</v>
      </c>
      <c r="F3023" s="273">
        <f t="shared" si="237"/>
        <v>0.77118055555547471</v>
      </c>
      <c r="G3023" s="273">
        <f t="shared" si="238"/>
        <v>7.4576388888890506</v>
      </c>
      <c r="H3023" s="273">
        <f t="shared" si="235"/>
        <v>8.2288194444445253</v>
      </c>
      <c r="I3023" s="77">
        <f t="shared" si="239"/>
        <v>7.0520257584830113E-7</v>
      </c>
      <c r="J3023" s="229">
        <f t="shared" si="236"/>
        <v>5.8029846684128651E-6</v>
      </c>
    </row>
    <row r="3024" spans="1:10">
      <c r="A3024" s="30" t="s">
        <v>264</v>
      </c>
      <c r="B3024" s="63">
        <v>188.9</v>
      </c>
      <c r="C3024" s="219">
        <v>44944</v>
      </c>
      <c r="D3024" s="49">
        <v>44944.542361111111</v>
      </c>
      <c r="E3024" s="219">
        <v>44952</v>
      </c>
      <c r="F3024" s="273">
        <f t="shared" si="237"/>
        <v>0.77118055555547471</v>
      </c>
      <c r="G3024" s="273">
        <f t="shared" si="238"/>
        <v>7.4576388888890506</v>
      </c>
      <c r="H3024" s="273">
        <f t="shared" si="235"/>
        <v>8.2288194444445253</v>
      </c>
      <c r="I3024" s="77">
        <f t="shared" si="239"/>
        <v>1.762073631980742E-5</v>
      </c>
      <c r="J3024" s="229">
        <f t="shared" si="236"/>
        <v>1.4499785765386116E-4</v>
      </c>
    </row>
    <row r="3025" spans="1:10">
      <c r="A3025" s="30" t="s">
        <v>264</v>
      </c>
      <c r="B3025" s="63">
        <v>25599.97</v>
      </c>
      <c r="C3025" s="219">
        <v>44940</v>
      </c>
      <c r="D3025" s="49">
        <v>44940.589583333334</v>
      </c>
      <c r="E3025" s="219">
        <v>44952</v>
      </c>
      <c r="F3025" s="273">
        <f t="shared" si="237"/>
        <v>0.79479166666715173</v>
      </c>
      <c r="G3025" s="273">
        <f t="shared" si="238"/>
        <v>11.410416666665697</v>
      </c>
      <c r="H3025" s="273">
        <f t="shared" si="235"/>
        <v>12.205208333332848</v>
      </c>
      <c r="I3025" s="77">
        <f t="shared" si="239"/>
        <v>2.38798476000519E-3</v>
      </c>
      <c r="J3025" s="229">
        <f t="shared" si="236"/>
        <v>2.9145851492687187E-2</v>
      </c>
    </row>
    <row r="3026" spans="1:10">
      <c r="A3026" s="30" t="s">
        <v>264</v>
      </c>
      <c r="B3026" s="63">
        <v>494.04</v>
      </c>
      <c r="C3026" s="219">
        <v>44940</v>
      </c>
      <c r="D3026" s="49">
        <v>44940.589583333334</v>
      </c>
      <c r="E3026" s="219">
        <v>44952</v>
      </c>
      <c r="F3026" s="273">
        <f t="shared" si="237"/>
        <v>0.79479166666715173</v>
      </c>
      <c r="G3026" s="273">
        <f t="shared" si="238"/>
        <v>11.410416666665697</v>
      </c>
      <c r="H3026" s="273">
        <f t="shared" si="235"/>
        <v>12.205208333332848</v>
      </c>
      <c r="I3026" s="77">
        <f t="shared" si="239"/>
        <v>4.6084428647102481E-5</v>
      </c>
      <c r="J3026" s="229">
        <f t="shared" si="236"/>
        <v>5.6247005256049819E-4</v>
      </c>
    </row>
    <row r="3027" spans="1:10">
      <c r="A3027" s="30" t="s">
        <v>264</v>
      </c>
      <c r="B3027" s="63">
        <v>189.73</v>
      </c>
      <c r="C3027" s="219">
        <v>44940</v>
      </c>
      <c r="D3027" s="49">
        <v>44940.589583333334</v>
      </c>
      <c r="E3027" s="219">
        <v>44952</v>
      </c>
      <c r="F3027" s="273">
        <f t="shared" si="237"/>
        <v>0.79479166666715173</v>
      </c>
      <c r="G3027" s="273">
        <f t="shared" si="238"/>
        <v>11.410416666665697</v>
      </c>
      <c r="H3027" s="273">
        <f t="shared" si="235"/>
        <v>12.205208333332848</v>
      </c>
      <c r="I3027" s="77">
        <f t="shared" si="239"/>
        <v>1.769815935392833E-5</v>
      </c>
      <c r="J3027" s="229">
        <f t="shared" si="236"/>
        <v>2.1600972203121875E-4</v>
      </c>
    </row>
    <row r="3028" spans="1:10">
      <c r="A3028" s="30" t="s">
        <v>264</v>
      </c>
      <c r="B3028" s="63">
        <v>16.07</v>
      </c>
      <c r="C3028" s="219">
        <v>44943</v>
      </c>
      <c r="D3028" s="49">
        <v>44943.468055555553</v>
      </c>
      <c r="E3028" s="219">
        <v>44952</v>
      </c>
      <c r="F3028" s="273">
        <f t="shared" si="237"/>
        <v>0.73402777777664596</v>
      </c>
      <c r="G3028" s="273">
        <f t="shared" si="238"/>
        <v>8.5319444444467081</v>
      </c>
      <c r="H3028" s="273">
        <f t="shared" si="235"/>
        <v>9.265972222223354</v>
      </c>
      <c r="I3028" s="77">
        <f t="shared" si="239"/>
        <v>1.4990218774976456E-6</v>
      </c>
      <c r="J3028" s="229">
        <f t="shared" si="236"/>
        <v>1.3889895077398285E-5</v>
      </c>
    </row>
    <row r="3029" spans="1:10">
      <c r="A3029" s="30" t="s">
        <v>264</v>
      </c>
      <c r="B3029" s="63">
        <v>7.51</v>
      </c>
      <c r="C3029" s="219">
        <v>44943</v>
      </c>
      <c r="D3029" s="49">
        <v>44943.468055555553</v>
      </c>
      <c r="E3029" s="219">
        <v>44952</v>
      </c>
      <c r="F3029" s="273">
        <f t="shared" si="237"/>
        <v>0.73402777777664596</v>
      </c>
      <c r="G3029" s="273">
        <f t="shared" si="238"/>
        <v>8.5319444444467081</v>
      </c>
      <c r="H3029" s="273">
        <f t="shared" si="235"/>
        <v>9.265972222223354</v>
      </c>
      <c r="I3029" s="77">
        <f t="shared" si="239"/>
        <v>7.0053853764824632E-7</v>
      </c>
      <c r="J3029" s="229">
        <f t="shared" si="236"/>
        <v>6.49117063044562E-6</v>
      </c>
    </row>
    <row r="3030" spans="1:10">
      <c r="A3030" s="30" t="s">
        <v>264</v>
      </c>
      <c r="B3030" s="63">
        <v>187.75</v>
      </c>
      <c r="C3030" s="219">
        <v>44943</v>
      </c>
      <c r="D3030" s="49">
        <v>44943.468055555553</v>
      </c>
      <c r="E3030" s="219">
        <v>44952</v>
      </c>
      <c r="F3030" s="273">
        <f t="shared" si="237"/>
        <v>0.73402777777664596</v>
      </c>
      <c r="G3030" s="273">
        <f t="shared" si="238"/>
        <v>8.5319444444467081</v>
      </c>
      <c r="H3030" s="273">
        <f t="shared" si="235"/>
        <v>9.265972222223354</v>
      </c>
      <c r="I3030" s="77">
        <f t="shared" si="239"/>
        <v>1.7513463441206157E-5</v>
      </c>
      <c r="J3030" s="229">
        <f t="shared" si="236"/>
        <v>1.6227926576114048E-4</v>
      </c>
    </row>
    <row r="3031" spans="1:10">
      <c r="A3031" s="30" t="s">
        <v>264</v>
      </c>
      <c r="B3031" s="63">
        <v>16.63</v>
      </c>
      <c r="C3031" s="219">
        <v>44944</v>
      </c>
      <c r="D3031" s="49">
        <v>44944.489583333336</v>
      </c>
      <c r="E3031" s="219">
        <v>44952</v>
      </c>
      <c r="F3031" s="273">
        <f t="shared" si="237"/>
        <v>0.74479166666787933</v>
      </c>
      <c r="G3031" s="273">
        <f t="shared" si="238"/>
        <v>7.5104166666642413</v>
      </c>
      <c r="H3031" s="273">
        <f t="shared" si="235"/>
        <v>8.2552083333321207</v>
      </c>
      <c r="I3031" s="77">
        <f t="shared" si="239"/>
        <v>1.5512591053382603E-6</v>
      </c>
      <c r="J3031" s="229">
        <f t="shared" si="236"/>
        <v>1.2805967093545736E-5</v>
      </c>
    </row>
    <row r="3032" spans="1:10">
      <c r="A3032" s="30" t="s">
        <v>264</v>
      </c>
      <c r="B3032" s="63">
        <v>505.89</v>
      </c>
      <c r="C3032" s="219">
        <v>44944</v>
      </c>
      <c r="D3032" s="49">
        <v>44944.489583333336</v>
      </c>
      <c r="E3032" s="219">
        <v>44952</v>
      </c>
      <c r="F3032" s="273">
        <f t="shared" si="237"/>
        <v>0.74479166666787933</v>
      </c>
      <c r="G3032" s="273">
        <f t="shared" si="238"/>
        <v>7.5104166666642413</v>
      </c>
      <c r="H3032" s="273">
        <f t="shared" si="235"/>
        <v>8.2552083333321207</v>
      </c>
      <c r="I3032" s="77">
        <f t="shared" si="239"/>
        <v>4.7189805700515486E-5</v>
      </c>
      <c r="J3032" s="229">
        <f t="shared" si="236"/>
        <v>3.8956167726721905E-4</v>
      </c>
    </row>
    <row r="3033" spans="1:10">
      <c r="A3033" s="30" t="s">
        <v>264</v>
      </c>
      <c r="B3033" s="63">
        <v>187.88</v>
      </c>
      <c r="C3033" s="219">
        <v>44939</v>
      </c>
      <c r="D3033" s="49">
        <v>44940.59097222222</v>
      </c>
      <c r="E3033" s="219">
        <v>44952</v>
      </c>
      <c r="F3033" s="273">
        <f t="shared" si="237"/>
        <v>1.2954861111102218</v>
      </c>
      <c r="G3033" s="273">
        <f t="shared" si="238"/>
        <v>11.409027777779556</v>
      </c>
      <c r="H3033" s="273">
        <f t="shared" si="235"/>
        <v>12.704513888889778</v>
      </c>
      <c r="I3033" s="77">
        <f t="shared" si="239"/>
        <v>1.75255899405263E-5</v>
      </c>
      <c r="J3033" s="229">
        <f t="shared" si="236"/>
        <v>2.2265410081040335E-4</v>
      </c>
    </row>
    <row r="3034" spans="1:10">
      <c r="A3034" s="30" t="s">
        <v>264</v>
      </c>
      <c r="B3034" s="63">
        <v>16.149999999999999</v>
      </c>
      <c r="C3034" s="219">
        <v>44943</v>
      </c>
      <c r="D3034" s="49">
        <v>44943.46875</v>
      </c>
      <c r="E3034" s="219">
        <v>44952</v>
      </c>
      <c r="F3034" s="273">
        <f t="shared" si="237"/>
        <v>0.734375</v>
      </c>
      <c r="G3034" s="273">
        <f t="shared" si="238"/>
        <v>8.53125</v>
      </c>
      <c r="H3034" s="273">
        <f t="shared" si="235"/>
        <v>9.265625</v>
      </c>
      <c r="I3034" s="77">
        <f t="shared" si="239"/>
        <v>1.5064843386177333E-6</v>
      </c>
      <c r="J3034" s="229">
        <f t="shared" si="236"/>
        <v>1.3958518950004935E-5</v>
      </c>
    </row>
    <row r="3035" spans="1:10">
      <c r="A3035" s="30" t="s">
        <v>264</v>
      </c>
      <c r="B3035" s="63">
        <v>29.44</v>
      </c>
      <c r="C3035" s="219">
        <v>44943</v>
      </c>
      <c r="D3035" s="49">
        <v>44943.46875</v>
      </c>
      <c r="E3035" s="219">
        <v>44952</v>
      </c>
      <c r="F3035" s="273">
        <f t="shared" si="237"/>
        <v>0.734375</v>
      </c>
      <c r="G3035" s="273">
        <f t="shared" si="238"/>
        <v>8.53125</v>
      </c>
      <c r="H3035" s="273">
        <f t="shared" si="235"/>
        <v>9.265625</v>
      </c>
      <c r="I3035" s="77">
        <f t="shared" si="239"/>
        <v>2.7461856921923263E-6</v>
      </c>
      <c r="J3035" s="229">
        <f t="shared" si="236"/>
        <v>2.5445126804219524E-5</v>
      </c>
    </row>
    <row r="3036" spans="1:10">
      <c r="A3036" s="30" t="s">
        <v>264</v>
      </c>
      <c r="B3036" s="63">
        <v>194.28</v>
      </c>
      <c r="C3036" s="219">
        <v>44944</v>
      </c>
      <c r="D3036" s="49">
        <v>44944.489583333336</v>
      </c>
      <c r="E3036" s="219">
        <v>44952</v>
      </c>
      <c r="F3036" s="273">
        <f t="shared" si="237"/>
        <v>0.74479166666787933</v>
      </c>
      <c r="G3036" s="273">
        <f t="shared" si="238"/>
        <v>7.5104166666642413</v>
      </c>
      <c r="H3036" s="273">
        <f t="shared" si="235"/>
        <v>8.2552083333321207</v>
      </c>
      <c r="I3036" s="77">
        <f t="shared" si="239"/>
        <v>1.8122586830133329E-5</v>
      </c>
      <c r="J3036" s="229">
        <f t="shared" si="236"/>
        <v>1.496057298216516E-4</v>
      </c>
    </row>
    <row r="3037" spans="1:10">
      <c r="A3037" s="30" t="s">
        <v>264</v>
      </c>
      <c r="B3037" s="63">
        <v>120.45</v>
      </c>
      <c r="C3037" s="219">
        <v>44944</v>
      </c>
      <c r="D3037" s="49">
        <v>44944.489583333336</v>
      </c>
      <c r="E3037" s="219">
        <v>44952</v>
      </c>
      <c r="F3037" s="273">
        <f t="shared" si="237"/>
        <v>0.74479166666787933</v>
      </c>
      <c r="G3037" s="273">
        <f t="shared" si="238"/>
        <v>7.5104166666642413</v>
      </c>
      <c r="H3037" s="273">
        <f t="shared" si="235"/>
        <v>8.2552083333321207</v>
      </c>
      <c r="I3037" s="77">
        <f t="shared" si="239"/>
        <v>1.1235668023932259E-5</v>
      </c>
      <c r="J3037" s="229">
        <f t="shared" si="236"/>
        <v>9.2752780301718824E-5</v>
      </c>
    </row>
    <row r="3038" spans="1:10">
      <c r="A3038" s="30" t="s">
        <v>264</v>
      </c>
      <c r="B3038" s="63">
        <v>16.579999999999998</v>
      </c>
      <c r="C3038" s="219">
        <v>44944</v>
      </c>
      <c r="D3038" s="49">
        <v>44944.490277777775</v>
      </c>
      <c r="E3038" s="219">
        <v>44952</v>
      </c>
      <c r="F3038" s="273">
        <f t="shared" si="237"/>
        <v>0.74513888888759539</v>
      </c>
      <c r="G3038" s="273">
        <f t="shared" si="238"/>
        <v>7.5097222222248092</v>
      </c>
      <c r="H3038" s="273">
        <f t="shared" si="235"/>
        <v>8.2548611111124046</v>
      </c>
      <c r="I3038" s="77">
        <f t="shared" si="239"/>
        <v>1.5465950671382054E-6</v>
      </c>
      <c r="J3038" s="229">
        <f t="shared" si="236"/>
        <v>1.2766927474357451E-5</v>
      </c>
    </row>
    <row r="3039" spans="1:10">
      <c r="A3039" s="30" t="s">
        <v>264</v>
      </c>
      <c r="B3039" s="63">
        <v>26628.43</v>
      </c>
      <c r="C3039" s="219">
        <v>44944</v>
      </c>
      <c r="D3039" s="49">
        <v>44944.490972222222</v>
      </c>
      <c r="E3039" s="219">
        <v>44952</v>
      </c>
      <c r="F3039" s="273">
        <f t="shared" si="237"/>
        <v>0.74548611111094942</v>
      </c>
      <c r="G3039" s="273">
        <f t="shared" si="238"/>
        <v>7.5090277777781012</v>
      </c>
      <c r="H3039" s="273">
        <f t="shared" si="235"/>
        <v>8.2545138888890506</v>
      </c>
      <c r="I3039" s="77">
        <f t="shared" si="239"/>
        <v>2.4839202945497593E-3</v>
      </c>
      <c r="J3039" s="229">
        <f t="shared" si="236"/>
        <v>2.0503554570254368E-2</v>
      </c>
    </row>
    <row r="3040" spans="1:10">
      <c r="A3040" s="30" t="s">
        <v>264</v>
      </c>
      <c r="B3040" s="63">
        <v>489.23</v>
      </c>
      <c r="C3040" s="219">
        <v>44945</v>
      </c>
      <c r="D3040" s="49">
        <v>44945.51458333333</v>
      </c>
      <c r="E3040" s="219">
        <v>44952</v>
      </c>
      <c r="F3040" s="273">
        <f t="shared" si="237"/>
        <v>0.75729166666496894</v>
      </c>
      <c r="G3040" s="273">
        <f t="shared" si="238"/>
        <v>6.4854166666700621</v>
      </c>
      <c r="H3040" s="273">
        <f t="shared" si="235"/>
        <v>7.2427083333350311</v>
      </c>
      <c r="I3040" s="77">
        <f t="shared" si="239"/>
        <v>4.56357481722572E-5</v>
      </c>
      <c r="J3040" s="229">
        <f t="shared" si="236"/>
        <v>3.3052641358518616E-4</v>
      </c>
    </row>
    <row r="3041" spans="1:10">
      <c r="A3041" s="30" t="s">
        <v>264</v>
      </c>
      <c r="B3041" s="63">
        <v>186.67</v>
      </c>
      <c r="C3041" s="219">
        <v>44945</v>
      </c>
      <c r="D3041" s="49">
        <v>44945.51458333333</v>
      </c>
      <c r="E3041" s="219">
        <v>44952</v>
      </c>
      <c r="F3041" s="273">
        <f t="shared" si="237"/>
        <v>0.75729166666496894</v>
      </c>
      <c r="G3041" s="273">
        <f t="shared" si="238"/>
        <v>6.4854166666700621</v>
      </c>
      <c r="H3041" s="273">
        <f t="shared" si="235"/>
        <v>7.2427083333350311</v>
      </c>
      <c r="I3041" s="77">
        <f t="shared" si="239"/>
        <v>1.7412720216084971E-5</v>
      </c>
      <c r="J3041" s="229">
        <f t="shared" si="236"/>
        <v>1.2611525381506998E-4</v>
      </c>
    </row>
    <row r="3042" spans="1:10">
      <c r="A3042" s="30" t="s">
        <v>264</v>
      </c>
      <c r="B3042" s="63">
        <v>29.31</v>
      </c>
      <c r="C3042" s="219">
        <v>44939</v>
      </c>
      <c r="D3042" s="49">
        <v>44940.59097222222</v>
      </c>
      <c r="E3042" s="219">
        <v>44952</v>
      </c>
      <c r="F3042" s="273">
        <f t="shared" si="237"/>
        <v>1.2954861111102218</v>
      </c>
      <c r="G3042" s="273">
        <f t="shared" si="238"/>
        <v>11.409027777779556</v>
      </c>
      <c r="H3042" s="273">
        <f t="shared" si="235"/>
        <v>12.704513888889778</v>
      </c>
      <c r="I3042" s="77">
        <f t="shared" si="239"/>
        <v>2.7340591928721835E-6</v>
      </c>
      <c r="J3042" s="229">
        <f t="shared" si="236"/>
        <v>3.4734892988891433E-5</v>
      </c>
    </row>
    <row r="3043" spans="1:10">
      <c r="A3043" s="30" t="s">
        <v>264</v>
      </c>
      <c r="B3043" s="63">
        <v>30.24</v>
      </c>
      <c r="C3043" s="219">
        <v>44943</v>
      </c>
      <c r="D3043" s="49">
        <v>44943.470138888886</v>
      </c>
      <c r="E3043" s="219">
        <v>44952</v>
      </c>
      <c r="F3043" s="273">
        <f t="shared" si="237"/>
        <v>0.7350694444430701</v>
      </c>
      <c r="G3043" s="273">
        <f t="shared" si="238"/>
        <v>8.5298611111138598</v>
      </c>
      <c r="H3043" s="273">
        <f t="shared" si="235"/>
        <v>9.2649305555569299</v>
      </c>
      <c r="I3043" s="77">
        <f t="shared" si="239"/>
        <v>2.8208103033932045E-6</v>
      </c>
      <c r="J3043" s="229">
        <f t="shared" si="236"/>
        <v>2.6134611571337515E-5</v>
      </c>
    </row>
    <row r="3044" spans="1:10">
      <c r="A3044" s="30" t="s">
        <v>264</v>
      </c>
      <c r="B3044" s="63">
        <v>120.47</v>
      </c>
      <c r="C3044" s="219">
        <v>44944</v>
      </c>
      <c r="D3044" s="49">
        <v>44944.490972222222</v>
      </c>
      <c r="E3044" s="219">
        <v>44952</v>
      </c>
      <c r="F3044" s="273">
        <f t="shared" si="237"/>
        <v>0.74548611111094942</v>
      </c>
      <c r="G3044" s="273">
        <f t="shared" si="238"/>
        <v>7.5090277777781012</v>
      </c>
      <c r="H3044" s="273">
        <f t="shared" si="235"/>
        <v>8.2545138888890506</v>
      </c>
      <c r="I3044" s="77">
        <f t="shared" si="239"/>
        <v>1.1237533639212281E-5</v>
      </c>
      <c r="J3044" s="229">
        <f t="shared" si="236"/>
        <v>9.2760377501735695E-5</v>
      </c>
    </row>
    <row r="3045" spans="1:10">
      <c r="A3045" s="30" t="s">
        <v>264</v>
      </c>
      <c r="B3045" s="63">
        <v>16.63</v>
      </c>
      <c r="C3045" s="219">
        <v>44944</v>
      </c>
      <c r="D3045" s="49">
        <v>44944.490972222222</v>
      </c>
      <c r="E3045" s="219">
        <v>44952</v>
      </c>
      <c r="F3045" s="273">
        <f t="shared" si="237"/>
        <v>0.74548611111094942</v>
      </c>
      <c r="G3045" s="273">
        <f t="shared" si="238"/>
        <v>7.5090277777781012</v>
      </c>
      <c r="H3045" s="273">
        <f t="shared" si="235"/>
        <v>8.2545138888890506</v>
      </c>
      <c r="I3045" s="77">
        <f t="shared" si="239"/>
        <v>1.5512591053382603E-6</v>
      </c>
      <c r="J3045" s="229">
        <f t="shared" si="236"/>
        <v>1.2804889830280274E-5</v>
      </c>
    </row>
    <row r="3046" spans="1:10">
      <c r="A3046" s="30" t="s">
        <v>264</v>
      </c>
      <c r="B3046" s="63">
        <v>505.7</v>
      </c>
      <c r="C3046" s="219">
        <v>44946</v>
      </c>
      <c r="D3046" s="49">
        <v>44946.517361111109</v>
      </c>
      <c r="E3046" s="219">
        <v>44952</v>
      </c>
      <c r="F3046" s="273">
        <f t="shared" si="237"/>
        <v>0.75868055555474712</v>
      </c>
      <c r="G3046" s="273">
        <f t="shared" si="238"/>
        <v>5.4826388888905058</v>
      </c>
      <c r="H3046" s="273">
        <f t="shared" ref="H3046:H3105" si="240">SUM(F3046:G3046)</f>
        <v>6.2413194444452529</v>
      </c>
      <c r="I3046" s="77">
        <f t="shared" si="239"/>
        <v>4.7172082355355278E-5</v>
      </c>
      <c r="J3046" s="229">
        <f t="shared" ref="J3046:J3105" si="241">+H3046*I3046</f>
        <v>2.9441603483945173E-4</v>
      </c>
    </row>
    <row r="3047" spans="1:10">
      <c r="A3047" s="30" t="s">
        <v>264</v>
      </c>
      <c r="B3047" s="63">
        <v>191.74</v>
      </c>
      <c r="C3047" s="219">
        <v>44943</v>
      </c>
      <c r="D3047" s="49">
        <v>44943.470833333333</v>
      </c>
      <c r="E3047" s="219">
        <v>44952</v>
      </c>
      <c r="F3047" s="273">
        <f t="shared" ref="F3047:F3106" si="242">(D3047-C3047+1)/2</f>
        <v>0.73541666666642413</v>
      </c>
      <c r="G3047" s="273">
        <f t="shared" ref="G3047:G3106" si="243">E3047-D3047</f>
        <v>8.5291666666671517</v>
      </c>
      <c r="H3047" s="273">
        <f t="shared" si="240"/>
        <v>9.2645833333335759</v>
      </c>
      <c r="I3047" s="77">
        <f t="shared" si="239"/>
        <v>1.7885653689570541E-5</v>
      </c>
      <c r="J3047" s="229">
        <f t="shared" si="241"/>
        <v>1.6570312907817142E-4</v>
      </c>
    </row>
    <row r="3048" spans="1:10">
      <c r="A3048" s="30" t="s">
        <v>264</v>
      </c>
      <c r="B3048" s="63">
        <v>30.1</v>
      </c>
      <c r="C3048" s="219">
        <v>44943</v>
      </c>
      <c r="D3048" s="49">
        <v>44943.470833333333</v>
      </c>
      <c r="E3048" s="219">
        <v>44952</v>
      </c>
      <c r="F3048" s="273">
        <f t="shared" si="242"/>
        <v>0.73541666666642413</v>
      </c>
      <c r="G3048" s="273">
        <f t="shared" si="243"/>
        <v>8.5291666666671517</v>
      </c>
      <c r="H3048" s="273">
        <f t="shared" si="240"/>
        <v>9.2645833333335759</v>
      </c>
      <c r="I3048" s="77">
        <f t="shared" si="239"/>
        <v>2.8077509964330513E-6</v>
      </c>
      <c r="J3048" s="229">
        <f t="shared" si="241"/>
        <v>2.6012643085704386E-5</v>
      </c>
    </row>
    <row r="3049" spans="1:10">
      <c r="A3049" s="30" t="s">
        <v>264</v>
      </c>
      <c r="B3049" s="63">
        <v>26186.93</v>
      </c>
      <c r="C3049" s="219">
        <v>44940</v>
      </c>
      <c r="D3049" s="49">
        <v>44940.59375</v>
      </c>
      <c r="E3049" s="219">
        <v>44952</v>
      </c>
      <c r="F3049" s="273">
        <f t="shared" si="242"/>
        <v>0.796875</v>
      </c>
      <c r="G3049" s="273">
        <f t="shared" si="243"/>
        <v>11.40625</v>
      </c>
      <c r="H3049" s="273">
        <f t="shared" si="240"/>
        <v>12.203125</v>
      </c>
      <c r="I3049" s="77">
        <f t="shared" si="239"/>
        <v>2.4427368372432743E-3</v>
      </c>
      <c r="J3049" s="229">
        <f t="shared" si="241"/>
        <v>2.980902296698433E-2</v>
      </c>
    </row>
    <row r="3050" spans="1:10">
      <c r="A3050" s="30" t="s">
        <v>264</v>
      </c>
      <c r="B3050" s="63">
        <v>505.37</v>
      </c>
      <c r="C3050" s="219">
        <v>44940</v>
      </c>
      <c r="D3050" s="49">
        <v>44940.59375</v>
      </c>
      <c r="E3050" s="219">
        <v>44952</v>
      </c>
      <c r="F3050" s="273">
        <f t="shared" si="242"/>
        <v>0.796875</v>
      </c>
      <c r="G3050" s="273">
        <f t="shared" si="243"/>
        <v>11.40625</v>
      </c>
      <c r="H3050" s="273">
        <f t="shared" si="240"/>
        <v>12.203125</v>
      </c>
      <c r="I3050" s="77">
        <f t="shared" si="239"/>
        <v>4.7141299703234921E-5</v>
      </c>
      <c r="J3050" s="229">
        <f t="shared" si="241"/>
        <v>5.7527117294103869E-4</v>
      </c>
    </row>
    <row r="3051" spans="1:10">
      <c r="A3051" s="30" t="s">
        <v>264</v>
      </c>
      <c r="B3051" s="63">
        <v>192.83</v>
      </c>
      <c r="C3051" s="219">
        <v>44940</v>
      </c>
      <c r="D3051" s="49">
        <v>44940.59375</v>
      </c>
      <c r="E3051" s="219">
        <v>44952</v>
      </c>
      <c r="F3051" s="273">
        <f t="shared" si="242"/>
        <v>0.796875</v>
      </c>
      <c r="G3051" s="273">
        <f t="shared" si="243"/>
        <v>11.40625</v>
      </c>
      <c r="H3051" s="273">
        <f t="shared" si="240"/>
        <v>12.203125</v>
      </c>
      <c r="I3051" s="77">
        <f t="shared" si="239"/>
        <v>1.7987329722331736E-5</v>
      </c>
      <c r="J3051" s="229">
        <f t="shared" si="241"/>
        <v>2.1950163301782946E-4</v>
      </c>
    </row>
    <row r="3052" spans="1:10">
      <c r="A3052" s="30" t="s">
        <v>264</v>
      </c>
      <c r="B3052" s="63">
        <v>29.77</v>
      </c>
      <c r="C3052" s="219">
        <v>44943</v>
      </c>
      <c r="D3052" s="49">
        <v>44943.470833333333</v>
      </c>
      <c r="E3052" s="219">
        <v>44952</v>
      </c>
      <c r="F3052" s="273">
        <f t="shared" si="242"/>
        <v>0.73541666666642413</v>
      </c>
      <c r="G3052" s="273">
        <f t="shared" si="243"/>
        <v>8.5291666666671517</v>
      </c>
      <c r="H3052" s="273">
        <f t="shared" si="240"/>
        <v>9.2645833333335759</v>
      </c>
      <c r="I3052" s="77">
        <f t="shared" si="239"/>
        <v>2.7769683443126888E-6</v>
      </c>
      <c r="J3052" s="229">
        <f t="shared" si="241"/>
        <v>2.572745463991427E-5</v>
      </c>
    </row>
    <row r="3053" spans="1:10">
      <c r="A3053" s="30" t="s">
        <v>264</v>
      </c>
      <c r="B3053" s="63">
        <v>187.75</v>
      </c>
      <c r="C3053" s="219">
        <v>44943</v>
      </c>
      <c r="D3053" s="49">
        <v>44943.47152777778</v>
      </c>
      <c r="E3053" s="219">
        <v>44952</v>
      </c>
      <c r="F3053" s="273">
        <f t="shared" si="242"/>
        <v>0.73576388888977817</v>
      </c>
      <c r="G3053" s="273">
        <f t="shared" si="243"/>
        <v>8.5284722222204437</v>
      </c>
      <c r="H3053" s="273">
        <f t="shared" si="240"/>
        <v>9.2642361111102218</v>
      </c>
      <c r="I3053" s="77">
        <f t="shared" si="239"/>
        <v>1.7513463441206157E-5</v>
      </c>
      <c r="J3053" s="229">
        <f t="shared" si="241"/>
        <v>1.6224886044263076E-4</v>
      </c>
    </row>
    <row r="3054" spans="1:10">
      <c r="A3054" s="30" t="s">
        <v>264</v>
      </c>
      <c r="B3054" s="63">
        <v>16.12</v>
      </c>
      <c r="C3054" s="219">
        <v>44943</v>
      </c>
      <c r="D3054" s="49">
        <v>44943.472222222219</v>
      </c>
      <c r="E3054" s="219">
        <v>44952</v>
      </c>
      <c r="F3054" s="273">
        <f t="shared" si="242"/>
        <v>0.73611111110949423</v>
      </c>
      <c r="G3054" s="273">
        <f t="shared" si="243"/>
        <v>8.5277777777810115</v>
      </c>
      <c r="H3054" s="273">
        <f t="shared" si="240"/>
        <v>9.2638888888905058</v>
      </c>
      <c r="I3054" s="77">
        <f t="shared" si="239"/>
        <v>1.5036859156977006E-6</v>
      </c>
      <c r="J3054" s="229">
        <f t="shared" si="241"/>
        <v>1.3929979246813074E-5</v>
      </c>
    </row>
    <row r="3055" spans="1:10">
      <c r="A3055" s="30" t="s">
        <v>264</v>
      </c>
      <c r="B3055" s="63">
        <v>116.76</v>
      </c>
      <c r="C3055" s="219">
        <v>44943</v>
      </c>
      <c r="D3055" s="49">
        <v>44943.472222222219</v>
      </c>
      <c r="E3055" s="219">
        <v>44952</v>
      </c>
      <c r="F3055" s="273">
        <f t="shared" si="242"/>
        <v>0.73611111110949423</v>
      </c>
      <c r="G3055" s="273">
        <f t="shared" si="243"/>
        <v>8.5277777777810115</v>
      </c>
      <c r="H3055" s="273">
        <f t="shared" si="240"/>
        <v>9.2638888888905058</v>
      </c>
      <c r="I3055" s="77">
        <f t="shared" si="239"/>
        <v>1.0891462004768208E-5</v>
      </c>
      <c r="J3055" s="229">
        <f t="shared" si="241"/>
        <v>1.0089729384974531E-4</v>
      </c>
    </row>
    <row r="3056" spans="1:10">
      <c r="A3056" s="30" t="s">
        <v>264</v>
      </c>
      <c r="B3056" s="63">
        <v>119.88</v>
      </c>
      <c r="C3056" s="219">
        <v>44943</v>
      </c>
      <c r="D3056" s="49">
        <v>44943.473611111112</v>
      </c>
      <c r="E3056" s="219">
        <v>44952</v>
      </c>
      <c r="F3056" s="273">
        <f t="shared" si="242"/>
        <v>0.73680555555620231</v>
      </c>
      <c r="G3056" s="273">
        <f t="shared" si="243"/>
        <v>8.5263888888875954</v>
      </c>
      <c r="H3056" s="273">
        <f t="shared" si="240"/>
        <v>9.2631944444437977</v>
      </c>
      <c r="I3056" s="77">
        <f t="shared" si="239"/>
        <v>1.1182497988451632E-5</v>
      </c>
      <c r="J3056" s="229">
        <f t="shared" si="241"/>
        <v>1.035856532416291E-4</v>
      </c>
    </row>
    <row r="3057" spans="1:10">
      <c r="A3057" s="30" t="s">
        <v>264</v>
      </c>
      <c r="B3057" s="63">
        <v>182.8</v>
      </c>
      <c r="C3057" s="219">
        <v>44944</v>
      </c>
      <c r="D3057" s="49">
        <v>44944.491666666669</v>
      </c>
      <c r="E3057" s="219">
        <v>44952</v>
      </c>
      <c r="F3057" s="273">
        <f t="shared" si="242"/>
        <v>0.74583333333430346</v>
      </c>
      <c r="G3057" s="273">
        <f t="shared" si="243"/>
        <v>7.5083333333313931</v>
      </c>
      <c r="H3057" s="273">
        <f t="shared" si="240"/>
        <v>8.2541666666656965</v>
      </c>
      <c r="I3057" s="77">
        <f t="shared" si="239"/>
        <v>1.7051723659400724E-5</v>
      </c>
      <c r="J3057" s="229">
        <f t="shared" si="241"/>
        <v>1.4074776903862026E-4</v>
      </c>
    </row>
    <row r="3058" spans="1:10">
      <c r="A3058" s="30" t="s">
        <v>264</v>
      </c>
      <c r="B3058" s="63">
        <v>113.34</v>
      </c>
      <c r="C3058" s="219">
        <v>44944</v>
      </c>
      <c r="D3058" s="49">
        <v>44944.491666666669</v>
      </c>
      <c r="E3058" s="219">
        <v>44952</v>
      </c>
      <c r="F3058" s="273">
        <f t="shared" si="242"/>
        <v>0.74583333333430346</v>
      </c>
      <c r="G3058" s="273">
        <f t="shared" si="243"/>
        <v>7.5083333333313931</v>
      </c>
      <c r="H3058" s="273">
        <f t="shared" si="240"/>
        <v>8.2541666666656965</v>
      </c>
      <c r="I3058" s="77">
        <f t="shared" si="239"/>
        <v>1.0572441791884453E-5</v>
      </c>
      <c r="J3058" s="229">
        <f t="shared" si="241"/>
        <v>8.7266696623835996E-5</v>
      </c>
    </row>
    <row r="3059" spans="1:10">
      <c r="A3059" s="30" t="s">
        <v>264</v>
      </c>
      <c r="B3059" s="63">
        <v>187.72</v>
      </c>
      <c r="C3059" s="219">
        <v>44944</v>
      </c>
      <c r="D3059" s="49">
        <v>44944.492361111108</v>
      </c>
      <c r="E3059" s="219">
        <v>44952</v>
      </c>
      <c r="F3059" s="273">
        <f t="shared" si="242"/>
        <v>0.74618055555401952</v>
      </c>
      <c r="G3059" s="273">
        <f t="shared" si="243"/>
        <v>7.507638888891961</v>
      </c>
      <c r="H3059" s="273">
        <f t="shared" si="240"/>
        <v>8.2538194444459805</v>
      </c>
      <c r="I3059" s="77">
        <f t="shared" si="239"/>
        <v>1.7510665018286126E-5</v>
      </c>
      <c r="J3059" s="229">
        <f t="shared" si="241"/>
        <v>1.4452986741311005E-4</v>
      </c>
    </row>
    <row r="3060" spans="1:10">
      <c r="A3060" s="30" t="s">
        <v>264</v>
      </c>
      <c r="B3060" s="63">
        <v>7.25</v>
      </c>
      <c r="C3060" s="219">
        <v>44942</v>
      </c>
      <c r="D3060" s="49">
        <v>44942.423611111109</v>
      </c>
      <c r="E3060" s="219">
        <v>44952</v>
      </c>
      <c r="F3060" s="273">
        <f t="shared" si="242"/>
        <v>0.71180555555474712</v>
      </c>
      <c r="G3060" s="273">
        <f t="shared" si="243"/>
        <v>9.5763888888905058</v>
      </c>
      <c r="H3060" s="273">
        <f t="shared" si="240"/>
        <v>10.288194444445253</v>
      </c>
      <c r="I3060" s="77">
        <f t="shared" si="239"/>
        <v>6.7628553900796078E-7</v>
      </c>
      <c r="J3060" s="229">
        <f t="shared" si="241"/>
        <v>6.9577571252803653E-6</v>
      </c>
    </row>
    <row r="3061" spans="1:10">
      <c r="A3061" s="30" t="s">
        <v>264</v>
      </c>
      <c r="B3061" s="63">
        <v>16.23</v>
      </c>
      <c r="C3061" s="219">
        <v>44942</v>
      </c>
      <c r="D3061" s="49">
        <v>44942.425000000003</v>
      </c>
      <c r="E3061" s="219">
        <v>44952</v>
      </c>
      <c r="F3061" s="273">
        <f t="shared" si="242"/>
        <v>0.71250000000145519</v>
      </c>
      <c r="G3061" s="273">
        <f t="shared" si="243"/>
        <v>9.5749999999970896</v>
      </c>
      <c r="H3061" s="273">
        <f t="shared" si="240"/>
        <v>10.287499999998545</v>
      </c>
      <c r="I3061" s="77">
        <f t="shared" si="239"/>
        <v>1.5139467997378212E-6</v>
      </c>
      <c r="J3061" s="229">
        <f t="shared" si="241"/>
        <v>1.5574727702300633E-5</v>
      </c>
    </row>
    <row r="3062" spans="1:10">
      <c r="A3062" s="30" t="s">
        <v>264</v>
      </c>
      <c r="B3062" s="63">
        <v>191.62</v>
      </c>
      <c r="C3062" s="219">
        <v>44943</v>
      </c>
      <c r="D3062" s="49">
        <v>44943.474305555559</v>
      </c>
      <c r="E3062" s="219">
        <v>44952</v>
      </c>
      <c r="F3062" s="273">
        <f t="shared" si="242"/>
        <v>0.73715277777955635</v>
      </c>
      <c r="G3062" s="273">
        <f t="shared" si="243"/>
        <v>8.5256944444408873</v>
      </c>
      <c r="H3062" s="273">
        <f t="shared" si="240"/>
        <v>9.2628472222204437</v>
      </c>
      <c r="I3062" s="77">
        <f t="shared" si="239"/>
        <v>1.7874459997890407E-5</v>
      </c>
      <c r="J3062" s="229">
        <f t="shared" si="241"/>
        <v>1.6556839214014959E-4</v>
      </c>
    </row>
    <row r="3063" spans="1:10">
      <c r="A3063" s="30" t="s">
        <v>264</v>
      </c>
      <c r="B3063" s="63">
        <v>25648.71</v>
      </c>
      <c r="C3063" s="219">
        <v>44943</v>
      </c>
      <c r="D3063" s="49">
        <v>44943.474999999999</v>
      </c>
      <c r="E3063" s="219">
        <v>44952</v>
      </c>
      <c r="F3063" s="273">
        <f t="shared" si="242"/>
        <v>0.7374999999992724</v>
      </c>
      <c r="G3063" s="273">
        <f t="shared" si="243"/>
        <v>8.5250000000014552</v>
      </c>
      <c r="H3063" s="273">
        <f t="shared" si="240"/>
        <v>9.2625000000007276</v>
      </c>
      <c r="I3063" s="77">
        <f t="shared" si="239"/>
        <v>2.3925312644426031E-3</v>
      </c>
      <c r="J3063" s="229">
        <f t="shared" si="241"/>
        <v>2.2160820836901352E-2</v>
      </c>
    </row>
    <row r="3064" spans="1:10">
      <c r="A3064" s="30" t="s">
        <v>264</v>
      </c>
      <c r="B3064" s="63">
        <v>187.99</v>
      </c>
      <c r="C3064" s="219">
        <v>44943</v>
      </c>
      <c r="D3064" s="49">
        <v>44943.474999999999</v>
      </c>
      <c r="E3064" s="219">
        <v>44952</v>
      </c>
      <c r="F3064" s="273">
        <f t="shared" si="242"/>
        <v>0.7374999999992724</v>
      </c>
      <c r="G3064" s="273">
        <f t="shared" si="243"/>
        <v>8.5250000000014552</v>
      </c>
      <c r="H3064" s="273">
        <f t="shared" si="240"/>
        <v>9.2625000000007276</v>
      </c>
      <c r="I3064" s="77">
        <f t="shared" si="239"/>
        <v>1.7535850824566421E-5</v>
      </c>
      <c r="J3064" s="229">
        <f t="shared" si="241"/>
        <v>1.6242581826255922E-4</v>
      </c>
    </row>
    <row r="3065" spans="1:10">
      <c r="A3065" s="30" t="s">
        <v>264</v>
      </c>
      <c r="B3065" s="63">
        <v>16.12</v>
      </c>
      <c r="C3065" s="219">
        <v>44945</v>
      </c>
      <c r="D3065" s="49">
        <v>44945.506944444445</v>
      </c>
      <c r="E3065" s="219">
        <v>44952</v>
      </c>
      <c r="F3065" s="273">
        <f t="shared" si="242"/>
        <v>0.75347222222262644</v>
      </c>
      <c r="G3065" s="273">
        <f t="shared" si="243"/>
        <v>6.4930555555547471</v>
      </c>
      <c r="H3065" s="273">
        <f t="shared" si="240"/>
        <v>7.2465277777773736</v>
      </c>
      <c r="I3065" s="77">
        <f t="shared" si="239"/>
        <v>1.5036859156977006E-6</v>
      </c>
      <c r="J3065" s="229">
        <f t="shared" si="241"/>
        <v>1.0896501757155993E-5</v>
      </c>
    </row>
    <row r="3066" spans="1:10">
      <c r="A3066" s="30" t="s">
        <v>264</v>
      </c>
      <c r="B3066" s="63">
        <v>16.149999999999999</v>
      </c>
      <c r="C3066" s="219">
        <v>44945</v>
      </c>
      <c r="D3066" s="49">
        <v>44945.507638888892</v>
      </c>
      <c r="E3066" s="219">
        <v>44952</v>
      </c>
      <c r="F3066" s="273">
        <f t="shared" si="242"/>
        <v>0.75381944444598048</v>
      </c>
      <c r="G3066" s="273">
        <f t="shared" si="243"/>
        <v>6.492361111108039</v>
      </c>
      <c r="H3066" s="273">
        <f t="shared" si="240"/>
        <v>7.2461805555540195</v>
      </c>
      <c r="I3066" s="77">
        <f t="shared" si="239"/>
        <v>1.5064843386177333E-6</v>
      </c>
      <c r="J3066" s="229">
        <f t="shared" si="241"/>
        <v>1.0916257521738477E-5</v>
      </c>
    </row>
    <row r="3067" spans="1:10">
      <c r="A3067" s="30" t="s">
        <v>264</v>
      </c>
      <c r="B3067" s="63">
        <v>7.55</v>
      </c>
      <c r="C3067" s="219">
        <v>44945</v>
      </c>
      <c r="D3067" s="49">
        <v>44945.507638888892</v>
      </c>
      <c r="E3067" s="219">
        <v>44952</v>
      </c>
      <c r="F3067" s="273">
        <f t="shared" si="242"/>
        <v>0.75381944444598048</v>
      </c>
      <c r="G3067" s="273">
        <f t="shared" si="243"/>
        <v>6.492361111108039</v>
      </c>
      <c r="H3067" s="273">
        <f t="shared" si="240"/>
        <v>7.2461805555540195</v>
      </c>
      <c r="I3067" s="77">
        <f t="shared" si="239"/>
        <v>7.0426976820829016E-7</v>
      </c>
      <c r="J3067" s="229">
        <f t="shared" si="241"/>
        <v>5.1032659002554485E-6</v>
      </c>
    </row>
    <row r="3068" spans="1:10">
      <c r="A3068" s="30" t="s">
        <v>264</v>
      </c>
      <c r="B3068" s="63">
        <v>491.18</v>
      </c>
      <c r="C3068" s="219">
        <v>44945</v>
      </c>
      <c r="D3068" s="49">
        <v>44945.507638888892</v>
      </c>
      <c r="E3068" s="219">
        <v>44952</v>
      </c>
      <c r="F3068" s="273">
        <f t="shared" si="242"/>
        <v>0.75381944444598048</v>
      </c>
      <c r="G3068" s="273">
        <f t="shared" si="243"/>
        <v>6.492361111108039</v>
      </c>
      <c r="H3068" s="273">
        <f t="shared" si="240"/>
        <v>7.2461805555540195</v>
      </c>
      <c r="I3068" s="77">
        <f t="shared" si="239"/>
        <v>4.5817645662059339E-5</v>
      </c>
      <c r="J3068" s="229">
        <f t="shared" si="241"/>
        <v>3.3200293309767836E-4</v>
      </c>
    </row>
    <row r="3069" spans="1:10">
      <c r="A3069" s="30" t="s">
        <v>264</v>
      </c>
      <c r="B3069" s="63">
        <v>26171.439999999999</v>
      </c>
      <c r="C3069" s="219">
        <v>44945</v>
      </c>
      <c r="D3069" s="49">
        <v>44945.507638888892</v>
      </c>
      <c r="E3069" s="219">
        <v>44952</v>
      </c>
      <c r="F3069" s="273">
        <f t="shared" si="242"/>
        <v>0.75381944444598048</v>
      </c>
      <c r="G3069" s="273">
        <f t="shared" si="243"/>
        <v>6.492361111108039</v>
      </c>
      <c r="H3069" s="273">
        <f t="shared" si="240"/>
        <v>7.2461805555540195</v>
      </c>
      <c r="I3069" s="77">
        <f t="shared" si="239"/>
        <v>2.4412919182088973E-3</v>
      </c>
      <c r="J3069" s="229">
        <f t="shared" si="241"/>
        <v>1.7690042028156487E-2</v>
      </c>
    </row>
    <row r="3070" spans="1:10">
      <c r="A3070" s="30" t="s">
        <v>264</v>
      </c>
      <c r="B3070" s="63">
        <v>16.12</v>
      </c>
      <c r="C3070" s="219">
        <v>44945</v>
      </c>
      <c r="D3070" s="49">
        <v>44945.507638888892</v>
      </c>
      <c r="E3070" s="219">
        <v>44952</v>
      </c>
      <c r="F3070" s="273">
        <f t="shared" si="242"/>
        <v>0.75381944444598048</v>
      </c>
      <c r="G3070" s="273">
        <f t="shared" si="243"/>
        <v>6.492361111108039</v>
      </c>
      <c r="H3070" s="273">
        <f t="shared" si="240"/>
        <v>7.2461805555540195</v>
      </c>
      <c r="I3070" s="77">
        <f t="shared" si="239"/>
        <v>1.5036859156977006E-6</v>
      </c>
      <c r="J3070" s="229">
        <f t="shared" si="241"/>
        <v>1.0895979643989119E-5</v>
      </c>
    </row>
    <row r="3071" spans="1:10">
      <c r="A3071" s="30" t="s">
        <v>264</v>
      </c>
      <c r="B3071" s="63">
        <v>7.53</v>
      </c>
      <c r="C3071" s="219">
        <v>44945</v>
      </c>
      <c r="D3071" s="49">
        <v>44945.507638888892</v>
      </c>
      <c r="E3071" s="219">
        <v>44952</v>
      </c>
      <c r="F3071" s="273">
        <f t="shared" si="242"/>
        <v>0.75381944444598048</v>
      </c>
      <c r="G3071" s="273">
        <f t="shared" si="243"/>
        <v>6.492361111108039</v>
      </c>
      <c r="H3071" s="273">
        <f t="shared" si="240"/>
        <v>7.2461805555540195</v>
      </c>
      <c r="I3071" s="77">
        <f t="shared" si="239"/>
        <v>7.0240415292826824E-7</v>
      </c>
      <c r="J3071" s="229">
        <f t="shared" si="241"/>
        <v>5.089747315089209E-6</v>
      </c>
    </row>
    <row r="3072" spans="1:10">
      <c r="A3072" s="30" t="s">
        <v>264</v>
      </c>
      <c r="B3072" s="63">
        <v>188.3</v>
      </c>
      <c r="C3072" s="219">
        <v>44945</v>
      </c>
      <c r="D3072" s="49">
        <v>44945.507638888892</v>
      </c>
      <c r="E3072" s="219">
        <v>44952</v>
      </c>
      <c r="F3072" s="273">
        <f t="shared" si="242"/>
        <v>0.75381944444598048</v>
      </c>
      <c r="G3072" s="273">
        <f t="shared" si="243"/>
        <v>6.492361111108039</v>
      </c>
      <c r="H3072" s="273">
        <f t="shared" si="240"/>
        <v>7.2461805555540195</v>
      </c>
      <c r="I3072" s="77">
        <f t="shared" si="239"/>
        <v>1.7564767861406762E-5</v>
      </c>
      <c r="J3072" s="229">
        <f t="shared" si="241"/>
        <v>1.2727747934014583E-4</v>
      </c>
    </row>
    <row r="3073" spans="1:10">
      <c r="A3073" s="30" t="s">
        <v>264</v>
      </c>
      <c r="B3073" s="63">
        <v>30.32</v>
      </c>
      <c r="C3073" s="219">
        <v>44942</v>
      </c>
      <c r="D3073" s="49">
        <v>44942.436805555553</v>
      </c>
      <c r="E3073" s="219">
        <v>44952</v>
      </c>
      <c r="F3073" s="273">
        <f t="shared" si="242"/>
        <v>0.71840277777664596</v>
      </c>
      <c r="G3073" s="273">
        <f t="shared" si="243"/>
        <v>9.5631944444467081</v>
      </c>
      <c r="H3073" s="273">
        <f t="shared" si="240"/>
        <v>10.281597222223354</v>
      </c>
      <c r="I3073" s="77">
        <f t="shared" si="239"/>
        <v>2.8282727645132926E-6</v>
      </c>
      <c r="J3073" s="229">
        <f t="shared" si="241"/>
        <v>2.9079161399309835E-5</v>
      </c>
    </row>
    <row r="3074" spans="1:10">
      <c r="A3074" s="30" t="s">
        <v>264</v>
      </c>
      <c r="B3074" s="63">
        <v>25353.72</v>
      </c>
      <c r="C3074" s="219">
        <v>44942</v>
      </c>
      <c r="D3074" s="49">
        <v>44942.4375</v>
      </c>
      <c r="E3074" s="219">
        <v>44952</v>
      </c>
      <c r="F3074" s="273">
        <f t="shared" si="242"/>
        <v>0.71875</v>
      </c>
      <c r="G3074" s="273">
        <f t="shared" si="243"/>
        <v>9.5625</v>
      </c>
      <c r="H3074" s="273">
        <f t="shared" si="240"/>
        <v>10.28125</v>
      </c>
      <c r="I3074" s="77">
        <f t="shared" si="239"/>
        <v>2.3650143718699198E-3</v>
      </c>
      <c r="J3074" s="229">
        <f t="shared" si="241"/>
        <v>2.4315304010787613E-2</v>
      </c>
    </row>
    <row r="3075" spans="1:10">
      <c r="A3075" s="30" t="s">
        <v>264</v>
      </c>
      <c r="B3075" s="63">
        <v>186.7</v>
      </c>
      <c r="C3075" s="219">
        <v>44942</v>
      </c>
      <c r="D3075" s="49">
        <v>44942.4375</v>
      </c>
      <c r="E3075" s="219">
        <v>44952</v>
      </c>
      <c r="F3075" s="273">
        <f t="shared" si="242"/>
        <v>0.71875</v>
      </c>
      <c r="G3075" s="273">
        <f t="shared" si="243"/>
        <v>9.5625</v>
      </c>
      <c r="H3075" s="273">
        <f t="shared" si="240"/>
        <v>10.28125</v>
      </c>
      <c r="I3075" s="77">
        <f t="shared" si="239"/>
        <v>1.7415518639005002E-5</v>
      </c>
      <c r="J3075" s="229">
        <f t="shared" si="241"/>
        <v>1.7905330100727017E-4</v>
      </c>
    </row>
    <row r="3076" spans="1:10">
      <c r="A3076" s="30" t="s">
        <v>264</v>
      </c>
      <c r="B3076" s="63">
        <v>188.38</v>
      </c>
      <c r="C3076" s="219">
        <v>44943</v>
      </c>
      <c r="D3076" s="49">
        <v>44943.476388888892</v>
      </c>
      <c r="E3076" s="219">
        <v>44952</v>
      </c>
      <c r="F3076" s="273">
        <f t="shared" si="242"/>
        <v>0.73819444444598048</v>
      </c>
      <c r="G3076" s="273">
        <f t="shared" si="243"/>
        <v>8.523611111108039</v>
      </c>
      <c r="H3076" s="273">
        <f t="shared" si="240"/>
        <v>9.2618055555540195</v>
      </c>
      <c r="I3076" s="77">
        <f t="shared" si="239"/>
        <v>1.7572230322526849E-5</v>
      </c>
      <c r="J3076" s="229">
        <f t="shared" si="241"/>
        <v>1.6275058042465398E-4</v>
      </c>
    </row>
    <row r="3077" spans="1:10">
      <c r="A3077" s="30" t="s">
        <v>264</v>
      </c>
      <c r="B3077" s="63">
        <v>478.55</v>
      </c>
      <c r="C3077" s="219">
        <v>44943</v>
      </c>
      <c r="D3077" s="49">
        <v>44943.477083333331</v>
      </c>
      <c r="E3077" s="219">
        <v>44952</v>
      </c>
      <c r="F3077" s="273">
        <f t="shared" si="242"/>
        <v>0.73854166666569654</v>
      </c>
      <c r="G3077" s="273">
        <f t="shared" si="243"/>
        <v>8.5229166666686069</v>
      </c>
      <c r="H3077" s="273">
        <f t="shared" si="240"/>
        <v>9.2614583333343035</v>
      </c>
      <c r="I3077" s="77">
        <f t="shared" si="239"/>
        <v>4.463950961272547E-5</v>
      </c>
      <c r="J3077" s="229">
        <f t="shared" si="241"/>
        <v>4.1342695829873306E-4</v>
      </c>
    </row>
    <row r="3078" spans="1:10">
      <c r="A3078" s="30" t="s">
        <v>264</v>
      </c>
      <c r="B3078" s="63">
        <v>503.29</v>
      </c>
      <c r="C3078" s="219">
        <v>44945</v>
      </c>
      <c r="D3078" s="49">
        <v>44945.508333333331</v>
      </c>
      <c r="E3078" s="219">
        <v>44952</v>
      </c>
      <c r="F3078" s="273">
        <f t="shared" si="242"/>
        <v>0.75416666666569654</v>
      </c>
      <c r="G3078" s="273">
        <f t="shared" si="243"/>
        <v>6.4916666666686069</v>
      </c>
      <c r="H3078" s="273">
        <f t="shared" si="240"/>
        <v>7.2458333333343035</v>
      </c>
      <c r="I3078" s="77">
        <f t="shared" si="239"/>
        <v>4.6947275714112636E-5</v>
      </c>
      <c r="J3078" s="229">
        <f t="shared" si="241"/>
        <v>3.4017213527855336E-4</v>
      </c>
    </row>
    <row r="3079" spans="1:10">
      <c r="A3079" s="30" t="s">
        <v>264</v>
      </c>
      <c r="B3079" s="63">
        <v>25485.279999999999</v>
      </c>
      <c r="C3079" s="219">
        <v>44942</v>
      </c>
      <c r="D3079" s="49">
        <v>44942.438194444447</v>
      </c>
      <c r="E3079" s="219">
        <v>44952</v>
      </c>
      <c r="F3079" s="273">
        <f t="shared" si="242"/>
        <v>0.71909722222335404</v>
      </c>
      <c r="G3079" s="273">
        <f t="shared" si="243"/>
        <v>9.5618055555532919</v>
      </c>
      <c r="H3079" s="273">
        <f t="shared" si="240"/>
        <v>10.280902777776646</v>
      </c>
      <c r="I3079" s="77">
        <f t="shared" si="239"/>
        <v>2.3772863891819039E-3</v>
      </c>
      <c r="J3079" s="229">
        <f t="shared" si="241"/>
        <v>2.4440650242110847E-2</v>
      </c>
    </row>
    <row r="3080" spans="1:10">
      <c r="A3080" s="30" t="s">
        <v>264</v>
      </c>
      <c r="B3080" s="63">
        <v>16.059999999999999</v>
      </c>
      <c r="C3080" s="219">
        <v>44943</v>
      </c>
      <c r="D3080" s="49">
        <v>44943.477777777778</v>
      </c>
      <c r="E3080" s="219">
        <v>44952</v>
      </c>
      <c r="F3080" s="273">
        <f t="shared" si="242"/>
        <v>0.73888888888905058</v>
      </c>
      <c r="G3080" s="273">
        <f t="shared" si="243"/>
        <v>8.5222222222218988</v>
      </c>
      <c r="H3080" s="273">
        <f t="shared" si="240"/>
        <v>9.2611111111109494</v>
      </c>
      <c r="I3080" s="77">
        <f t="shared" si="239"/>
        <v>1.4980890698576344E-6</v>
      </c>
      <c r="J3080" s="229">
        <f t="shared" si="241"/>
        <v>1.3873969330292405E-5</v>
      </c>
    </row>
    <row r="3081" spans="1:10">
      <c r="A3081" s="30" t="s">
        <v>264</v>
      </c>
      <c r="B3081" s="63">
        <v>187.63</v>
      </c>
      <c r="C3081" s="219">
        <v>44943</v>
      </c>
      <c r="D3081" s="49">
        <v>44943.477777777778</v>
      </c>
      <c r="E3081" s="219">
        <v>44952</v>
      </c>
      <c r="F3081" s="273">
        <f t="shared" si="242"/>
        <v>0.73888888888905058</v>
      </c>
      <c r="G3081" s="273">
        <f t="shared" si="243"/>
        <v>8.5222222222218988</v>
      </c>
      <c r="H3081" s="273">
        <f t="shared" si="240"/>
        <v>9.2611111111109494</v>
      </c>
      <c r="I3081" s="77">
        <f t="shared" si="239"/>
        <v>1.7502269749526026E-5</v>
      </c>
      <c r="J3081" s="229">
        <f t="shared" si="241"/>
        <v>1.6209046484699655E-4</v>
      </c>
    </row>
    <row r="3082" spans="1:10">
      <c r="A3082" s="30" t="s">
        <v>264</v>
      </c>
      <c r="B3082" s="63">
        <v>29.27</v>
      </c>
      <c r="C3082" s="219">
        <v>44943</v>
      </c>
      <c r="D3082" s="49">
        <v>44943.477777777778</v>
      </c>
      <c r="E3082" s="219">
        <v>44952</v>
      </c>
      <c r="F3082" s="273">
        <f t="shared" si="242"/>
        <v>0.73888888888905058</v>
      </c>
      <c r="G3082" s="273">
        <f t="shared" si="243"/>
        <v>8.5222222222218988</v>
      </c>
      <c r="H3082" s="273">
        <f t="shared" si="240"/>
        <v>9.2611111111109494</v>
      </c>
      <c r="I3082" s="77">
        <f t="shared" ref="I3082:I3145" si="244">+B3082/B$3693</f>
        <v>2.7303279623121396E-6</v>
      </c>
      <c r="J3082" s="229">
        <f t="shared" si="241"/>
        <v>2.5285870628745875E-5</v>
      </c>
    </row>
    <row r="3083" spans="1:10">
      <c r="A3083" s="30" t="s">
        <v>264</v>
      </c>
      <c r="B3083" s="63">
        <v>26177.41</v>
      </c>
      <c r="C3083" s="219">
        <v>44943</v>
      </c>
      <c r="D3083" s="49">
        <v>44943.477777777778</v>
      </c>
      <c r="E3083" s="219">
        <v>44952</v>
      </c>
      <c r="F3083" s="273">
        <f t="shared" si="242"/>
        <v>0.73888888888905058</v>
      </c>
      <c r="G3083" s="273">
        <f t="shared" si="243"/>
        <v>8.5222222222218988</v>
      </c>
      <c r="H3083" s="273">
        <f t="shared" si="240"/>
        <v>9.2611111111109494</v>
      </c>
      <c r="I3083" s="77">
        <f t="shared" si="244"/>
        <v>2.4418488043699837E-3</v>
      </c>
      <c r="J3083" s="229">
        <f t="shared" si="241"/>
        <v>2.2614233093803844E-2</v>
      </c>
    </row>
    <row r="3084" spans="1:10">
      <c r="A3084" s="30" t="s">
        <v>264</v>
      </c>
      <c r="B3084" s="63">
        <v>193.1</v>
      </c>
      <c r="C3084" s="219">
        <v>44943</v>
      </c>
      <c r="D3084" s="49">
        <v>44943.477777777778</v>
      </c>
      <c r="E3084" s="219">
        <v>44952</v>
      </c>
      <c r="F3084" s="273">
        <f t="shared" si="242"/>
        <v>0.73888888888905058</v>
      </c>
      <c r="G3084" s="273">
        <f t="shared" si="243"/>
        <v>8.5222222222218988</v>
      </c>
      <c r="H3084" s="273">
        <f t="shared" si="240"/>
        <v>9.2611111111109494</v>
      </c>
      <c r="I3084" s="77">
        <f t="shared" si="244"/>
        <v>1.8012515528612031E-5</v>
      </c>
      <c r="J3084" s="229">
        <f t="shared" si="241"/>
        <v>1.668159077010874E-4</v>
      </c>
    </row>
    <row r="3085" spans="1:10">
      <c r="A3085" s="30" t="s">
        <v>264</v>
      </c>
      <c r="B3085" s="63">
        <v>504.85</v>
      </c>
      <c r="C3085" s="219">
        <v>44942</v>
      </c>
      <c r="D3085" s="49">
        <v>44942.438888888886</v>
      </c>
      <c r="E3085" s="219">
        <v>44952</v>
      </c>
      <c r="F3085" s="273">
        <f t="shared" si="242"/>
        <v>0.7194444444430701</v>
      </c>
      <c r="G3085" s="273">
        <f t="shared" si="243"/>
        <v>9.5611111111138598</v>
      </c>
      <c r="H3085" s="273">
        <f t="shared" si="240"/>
        <v>10.28055555555693</v>
      </c>
      <c r="I3085" s="77">
        <f t="shared" si="244"/>
        <v>4.709279370595435E-5</v>
      </c>
      <c r="J3085" s="229">
        <f t="shared" si="241"/>
        <v>4.8414008196044541E-4</v>
      </c>
    </row>
    <row r="3086" spans="1:10">
      <c r="A3086" s="30" t="s">
        <v>264</v>
      </c>
      <c r="B3086" s="63">
        <v>189.43</v>
      </c>
      <c r="C3086" s="219">
        <v>44942</v>
      </c>
      <c r="D3086" s="49">
        <v>44942.441666666666</v>
      </c>
      <c r="E3086" s="219">
        <v>44952</v>
      </c>
      <c r="F3086" s="273">
        <f t="shared" si="242"/>
        <v>0.72083333333284827</v>
      </c>
      <c r="G3086" s="273">
        <f t="shared" si="243"/>
        <v>9.5583333333343035</v>
      </c>
      <c r="H3086" s="273">
        <f t="shared" si="240"/>
        <v>10.279166666667152</v>
      </c>
      <c r="I3086" s="77">
        <f t="shared" si="244"/>
        <v>1.7670175124728004E-5</v>
      </c>
      <c r="J3086" s="229">
        <f t="shared" si="241"/>
        <v>1.8163467513627519E-4</v>
      </c>
    </row>
    <row r="3087" spans="1:10">
      <c r="A3087" s="30" t="s">
        <v>264</v>
      </c>
      <c r="B3087" s="63">
        <v>119.72</v>
      </c>
      <c r="C3087" s="219">
        <v>44943</v>
      </c>
      <c r="D3087" s="49">
        <v>44943.477777777778</v>
      </c>
      <c r="E3087" s="219">
        <v>44952</v>
      </c>
      <c r="F3087" s="273">
        <f t="shared" si="242"/>
        <v>0.73888888888905058</v>
      </c>
      <c r="G3087" s="273">
        <f t="shared" si="243"/>
        <v>8.5222222222218988</v>
      </c>
      <c r="H3087" s="273">
        <f t="shared" si="240"/>
        <v>9.2611111111109494</v>
      </c>
      <c r="I3087" s="77">
        <f t="shared" si="244"/>
        <v>1.1167573066211457E-5</v>
      </c>
      <c r="J3087" s="229">
        <f t="shared" si="241"/>
        <v>1.0342413500763429E-4</v>
      </c>
    </row>
    <row r="3088" spans="1:10">
      <c r="A3088" s="30" t="s">
        <v>264</v>
      </c>
      <c r="B3088" s="63">
        <v>489.29</v>
      </c>
      <c r="C3088" s="219">
        <v>44943</v>
      </c>
      <c r="D3088" s="49">
        <v>44943.479166666664</v>
      </c>
      <c r="E3088" s="219">
        <v>44952</v>
      </c>
      <c r="F3088" s="273">
        <f t="shared" si="242"/>
        <v>0.73958333333212067</v>
      </c>
      <c r="G3088" s="273">
        <f t="shared" si="243"/>
        <v>8.5208333333357587</v>
      </c>
      <c r="H3088" s="273">
        <f t="shared" si="240"/>
        <v>9.2604166666678793</v>
      </c>
      <c r="I3088" s="77">
        <f t="shared" si="244"/>
        <v>4.5641345018097261E-5</v>
      </c>
      <c r="J3088" s="229">
        <f t="shared" si="241"/>
        <v>4.2265787209472684E-4</v>
      </c>
    </row>
    <row r="3089" spans="1:10">
      <c r="A3089" s="30" t="s">
        <v>264</v>
      </c>
      <c r="B3089" s="63">
        <v>29.31</v>
      </c>
      <c r="C3089" s="219">
        <v>44943</v>
      </c>
      <c r="D3089" s="49">
        <v>44943.479166666664</v>
      </c>
      <c r="E3089" s="219">
        <v>44952</v>
      </c>
      <c r="F3089" s="273">
        <f t="shared" si="242"/>
        <v>0.73958333333212067</v>
      </c>
      <c r="G3089" s="273">
        <f t="shared" si="243"/>
        <v>8.5208333333357587</v>
      </c>
      <c r="H3089" s="273">
        <f t="shared" si="240"/>
        <v>9.2604166666678793</v>
      </c>
      <c r="I3089" s="77">
        <f t="shared" si="244"/>
        <v>2.7340591928721835E-6</v>
      </c>
      <c r="J3089" s="229">
        <f t="shared" si="241"/>
        <v>2.5318527317330098E-5</v>
      </c>
    </row>
    <row r="3090" spans="1:10">
      <c r="A3090" s="30" t="s">
        <v>264</v>
      </c>
      <c r="B3090" s="63">
        <v>25438.58</v>
      </c>
      <c r="C3090" s="219">
        <v>44943</v>
      </c>
      <c r="D3090" s="49">
        <v>44943.479861111111</v>
      </c>
      <c r="E3090" s="219">
        <v>44952</v>
      </c>
      <c r="F3090" s="273">
        <f t="shared" si="242"/>
        <v>0.73993055555547471</v>
      </c>
      <c r="G3090" s="273">
        <f t="shared" si="243"/>
        <v>8.5201388888890506</v>
      </c>
      <c r="H3090" s="273">
        <f t="shared" si="240"/>
        <v>9.2600694444445253</v>
      </c>
      <c r="I3090" s="77">
        <f t="shared" si="244"/>
        <v>2.3729301775030527E-3</v>
      </c>
      <c r="J3090" s="229">
        <f t="shared" si="241"/>
        <v>2.1973498230496342E-2</v>
      </c>
    </row>
    <row r="3091" spans="1:10">
      <c r="A3091" s="30" t="s">
        <v>264</v>
      </c>
      <c r="B3091" s="63">
        <v>26286.11</v>
      </c>
      <c r="C3091" s="219">
        <v>44945</v>
      </c>
      <c r="D3091" s="49">
        <v>44945.510416666664</v>
      </c>
      <c r="E3091" s="219">
        <v>44952</v>
      </c>
      <c r="F3091" s="273">
        <f t="shared" si="242"/>
        <v>0.75520833333212067</v>
      </c>
      <c r="G3091" s="273">
        <f t="shared" si="243"/>
        <v>6.4895833333357587</v>
      </c>
      <c r="H3091" s="273">
        <f t="shared" si="240"/>
        <v>7.2447916666678793</v>
      </c>
      <c r="I3091" s="77">
        <f t="shared" si="244"/>
        <v>2.4519884234169031E-3</v>
      </c>
      <c r="J3091" s="229">
        <f t="shared" si="241"/>
        <v>1.7764145296736891E-2</v>
      </c>
    </row>
    <row r="3092" spans="1:10">
      <c r="A3092" s="30" t="s">
        <v>264</v>
      </c>
      <c r="B3092" s="63">
        <v>186.55</v>
      </c>
      <c r="C3092" s="219">
        <v>44942</v>
      </c>
      <c r="D3092" s="49">
        <v>44942.442361111112</v>
      </c>
      <c r="E3092" s="219">
        <v>44952</v>
      </c>
      <c r="F3092" s="273">
        <f t="shared" si="242"/>
        <v>0.72118055555620231</v>
      </c>
      <c r="G3092" s="273">
        <f t="shared" si="243"/>
        <v>9.5576388888875954</v>
      </c>
      <c r="H3092" s="273">
        <f t="shared" si="240"/>
        <v>10.278819444443798</v>
      </c>
      <c r="I3092" s="77">
        <f t="shared" si="244"/>
        <v>1.740152652440484E-5</v>
      </c>
      <c r="J3092" s="229">
        <f t="shared" si="241"/>
        <v>1.7886714920205697E-4</v>
      </c>
    </row>
    <row r="3093" spans="1:10">
      <c r="A3093" s="30" t="s">
        <v>264</v>
      </c>
      <c r="B3093" s="63">
        <v>189.13</v>
      </c>
      <c r="C3093" s="219">
        <v>44945</v>
      </c>
      <c r="D3093" s="49">
        <v>44945.510416666664</v>
      </c>
      <c r="E3093" s="219">
        <v>44952</v>
      </c>
      <c r="F3093" s="273">
        <f t="shared" si="242"/>
        <v>0.75520833333212067</v>
      </c>
      <c r="G3093" s="273">
        <f t="shared" si="243"/>
        <v>6.4895833333357587</v>
      </c>
      <c r="H3093" s="273">
        <f t="shared" si="240"/>
        <v>7.2447916666678793</v>
      </c>
      <c r="I3093" s="77">
        <f t="shared" si="244"/>
        <v>1.7642190895527672E-5</v>
      </c>
      <c r="J3093" s="229">
        <f t="shared" si="241"/>
        <v>1.2781399758168282E-4</v>
      </c>
    </row>
    <row r="3094" spans="1:10">
      <c r="A3094" s="30" t="s">
        <v>264</v>
      </c>
      <c r="B3094" s="63">
        <v>117.26</v>
      </c>
      <c r="C3094" s="219">
        <v>44945</v>
      </c>
      <c r="D3094" s="49">
        <v>44945.510416666664</v>
      </c>
      <c r="E3094" s="219">
        <v>44952</v>
      </c>
      <c r="F3094" s="273">
        <f t="shared" si="242"/>
        <v>0.75520833333212067</v>
      </c>
      <c r="G3094" s="273">
        <f t="shared" si="243"/>
        <v>6.4895833333357587</v>
      </c>
      <c r="H3094" s="273">
        <f t="shared" si="240"/>
        <v>7.2447916666678793</v>
      </c>
      <c r="I3094" s="77">
        <f t="shared" si="244"/>
        <v>1.0938102386768757E-5</v>
      </c>
      <c r="J3094" s="229">
        <f t="shared" si="241"/>
        <v>7.9244273020822329E-5</v>
      </c>
    </row>
    <row r="3095" spans="1:10">
      <c r="A3095" s="30" t="s">
        <v>264</v>
      </c>
      <c r="B3095" s="63">
        <v>188.85</v>
      </c>
      <c r="C3095" s="219">
        <v>44942</v>
      </c>
      <c r="D3095" s="49">
        <v>44942.443055555559</v>
      </c>
      <c r="E3095" s="219">
        <v>44952</v>
      </c>
      <c r="F3095" s="273">
        <f t="shared" si="242"/>
        <v>0.72152777777955635</v>
      </c>
      <c r="G3095" s="273">
        <f t="shared" si="243"/>
        <v>9.5569444444408873</v>
      </c>
      <c r="H3095" s="273">
        <f t="shared" si="240"/>
        <v>10.278472222220444</v>
      </c>
      <c r="I3095" s="77">
        <f t="shared" si="244"/>
        <v>1.7616072281607364E-5</v>
      </c>
      <c r="J3095" s="229">
        <f t="shared" si="241"/>
        <v>1.810663096111288E-4</v>
      </c>
    </row>
    <row r="3096" spans="1:10">
      <c r="A3096" s="30" t="s">
        <v>264</v>
      </c>
      <c r="B3096" s="63">
        <v>30.23</v>
      </c>
      <c r="C3096" s="219">
        <v>44942</v>
      </c>
      <c r="D3096" s="49">
        <v>44942.443749999999</v>
      </c>
      <c r="E3096" s="219">
        <v>44952</v>
      </c>
      <c r="F3096" s="273">
        <f t="shared" si="242"/>
        <v>0.7218749999992724</v>
      </c>
      <c r="G3096" s="273">
        <f t="shared" si="243"/>
        <v>9.5562500000014552</v>
      </c>
      <c r="H3096" s="273">
        <f t="shared" si="240"/>
        <v>10.278125000000728</v>
      </c>
      <c r="I3096" s="77">
        <f t="shared" si="244"/>
        <v>2.8198774957531936E-6</v>
      </c>
      <c r="J3096" s="229">
        <f t="shared" si="241"/>
        <v>2.8983053386040346E-5</v>
      </c>
    </row>
    <row r="3097" spans="1:10">
      <c r="A3097" s="30" t="s">
        <v>264</v>
      </c>
      <c r="B3097" s="63">
        <v>491.9</v>
      </c>
      <c r="C3097" s="219">
        <v>44945</v>
      </c>
      <c r="D3097" s="49">
        <v>44945.511805555558</v>
      </c>
      <c r="E3097" s="219">
        <v>44952</v>
      </c>
      <c r="F3097" s="273">
        <f t="shared" si="242"/>
        <v>0.75590277777882875</v>
      </c>
      <c r="G3097" s="273">
        <f t="shared" si="243"/>
        <v>6.4881944444423425</v>
      </c>
      <c r="H3097" s="273">
        <f t="shared" si="240"/>
        <v>7.2440972222211713</v>
      </c>
      <c r="I3097" s="77">
        <f t="shared" si="244"/>
        <v>4.5884807812140127E-5</v>
      </c>
      <c r="J3097" s="229">
        <f t="shared" si="241"/>
        <v>3.323940088140766E-4</v>
      </c>
    </row>
    <row r="3098" spans="1:10">
      <c r="A3098" s="30" t="s">
        <v>264</v>
      </c>
      <c r="B3098" s="63">
        <v>26261.78</v>
      </c>
      <c r="C3098" s="219">
        <v>44945</v>
      </c>
      <c r="D3098" s="49">
        <v>44945.512499999997</v>
      </c>
      <c r="E3098" s="219">
        <v>44952</v>
      </c>
      <c r="F3098" s="273">
        <f t="shared" si="242"/>
        <v>0.75624999999854481</v>
      </c>
      <c r="G3098" s="273">
        <f t="shared" si="243"/>
        <v>6.4875000000029104</v>
      </c>
      <c r="H3098" s="273">
        <f t="shared" si="240"/>
        <v>7.2437500000014552</v>
      </c>
      <c r="I3098" s="77">
        <f t="shared" si="244"/>
        <v>2.4497189024287563E-3</v>
      </c>
      <c r="J3098" s="229">
        <f t="shared" si="241"/>
        <v>1.7745151299471868E-2</v>
      </c>
    </row>
    <row r="3099" spans="1:10">
      <c r="A3099" s="30" t="s">
        <v>264</v>
      </c>
      <c r="B3099" s="63">
        <v>7.56</v>
      </c>
      <c r="C3099" s="219">
        <v>44945</v>
      </c>
      <c r="D3099" s="49">
        <v>44945.512499999997</v>
      </c>
      <c r="E3099" s="219">
        <v>44952</v>
      </c>
      <c r="F3099" s="273">
        <f t="shared" si="242"/>
        <v>0.75624999999854481</v>
      </c>
      <c r="G3099" s="273">
        <f t="shared" si="243"/>
        <v>6.4875000000029104</v>
      </c>
      <c r="H3099" s="273">
        <f t="shared" si="240"/>
        <v>7.2437500000014552</v>
      </c>
      <c r="I3099" s="77">
        <f t="shared" si="244"/>
        <v>7.0520257584830113E-7</v>
      </c>
      <c r="J3099" s="229">
        <f t="shared" si="241"/>
        <v>5.1083111588021579E-6</v>
      </c>
    </row>
    <row r="3100" spans="1:10">
      <c r="A3100" s="30" t="s">
        <v>264</v>
      </c>
      <c r="B3100" s="63">
        <v>7.04</v>
      </c>
      <c r="C3100" s="219">
        <v>44939</v>
      </c>
      <c r="D3100" s="49">
        <v>44940.588888888888</v>
      </c>
      <c r="E3100" s="219">
        <v>44952</v>
      </c>
      <c r="F3100" s="273">
        <f t="shared" si="242"/>
        <v>1.2944444444437977</v>
      </c>
      <c r="G3100" s="273">
        <f t="shared" si="243"/>
        <v>11.411111111112405</v>
      </c>
      <c r="H3100" s="273">
        <f t="shared" si="240"/>
        <v>12.705555555556202</v>
      </c>
      <c r="I3100" s="77">
        <f t="shared" si="244"/>
        <v>6.5669657856773026E-7</v>
      </c>
      <c r="J3100" s="229">
        <f t="shared" si="241"/>
        <v>8.3436948621359747E-6</v>
      </c>
    </row>
    <row r="3101" spans="1:10">
      <c r="A3101" s="30" t="s">
        <v>264</v>
      </c>
      <c r="B3101" s="63">
        <v>492.61</v>
      </c>
      <c r="C3101" s="219">
        <v>44944</v>
      </c>
      <c r="D3101" s="49">
        <v>44944.487500000003</v>
      </c>
      <c r="E3101" s="219">
        <v>44952</v>
      </c>
      <c r="F3101" s="273">
        <f t="shared" si="242"/>
        <v>0.74375000000145519</v>
      </c>
      <c r="G3101" s="273">
        <f t="shared" si="243"/>
        <v>7.5124999999970896</v>
      </c>
      <c r="H3101" s="273">
        <f t="shared" si="240"/>
        <v>8.2562499999985448</v>
      </c>
      <c r="I3101" s="77">
        <f t="shared" si="244"/>
        <v>4.5951037154580906E-5</v>
      </c>
      <c r="J3101" s="229">
        <f t="shared" si="241"/>
        <v>3.7938325050744173E-4</v>
      </c>
    </row>
    <row r="3102" spans="1:10">
      <c r="A3102" s="30" t="s">
        <v>264</v>
      </c>
      <c r="B3102" s="63">
        <v>7.52</v>
      </c>
      <c r="C3102" s="219">
        <v>44944</v>
      </c>
      <c r="D3102" s="49">
        <v>44944.488194444442</v>
      </c>
      <c r="E3102" s="219">
        <v>44952</v>
      </c>
      <c r="F3102" s="273">
        <f t="shared" si="242"/>
        <v>0.74409722222117125</v>
      </c>
      <c r="G3102" s="273">
        <f t="shared" si="243"/>
        <v>7.5118055555576575</v>
      </c>
      <c r="H3102" s="273">
        <f t="shared" si="240"/>
        <v>8.2559027777788287</v>
      </c>
      <c r="I3102" s="77">
        <f t="shared" si="244"/>
        <v>7.0147134528825728E-7</v>
      </c>
      <c r="J3102" s="229">
        <f t="shared" si="241"/>
        <v>5.7912792280975752E-6</v>
      </c>
    </row>
    <row r="3103" spans="1:10">
      <c r="A3103" s="30" t="s">
        <v>264</v>
      </c>
      <c r="B3103" s="63">
        <v>188.03</v>
      </c>
      <c r="C3103" s="219">
        <v>44944</v>
      </c>
      <c r="D3103" s="49">
        <v>44944.488194444442</v>
      </c>
      <c r="E3103" s="219">
        <v>44952</v>
      </c>
      <c r="F3103" s="273">
        <f t="shared" si="242"/>
        <v>0.74409722222117125</v>
      </c>
      <c r="G3103" s="273">
        <f t="shared" si="243"/>
        <v>7.5118055555576575</v>
      </c>
      <c r="H3103" s="273">
        <f t="shared" si="240"/>
        <v>8.2559027777788287</v>
      </c>
      <c r="I3103" s="77">
        <f t="shared" si="244"/>
        <v>1.7539582055126464E-5</v>
      </c>
      <c r="J3103" s="229">
        <f t="shared" si="241"/>
        <v>1.4480508420999826E-4</v>
      </c>
    </row>
    <row r="3104" spans="1:10">
      <c r="A3104" s="30" t="s">
        <v>264</v>
      </c>
      <c r="B3104" s="63">
        <v>29.48</v>
      </c>
      <c r="C3104" s="219">
        <v>44945</v>
      </c>
      <c r="D3104" s="49">
        <v>44945.512499999997</v>
      </c>
      <c r="E3104" s="219">
        <v>44952</v>
      </c>
      <c r="F3104" s="273">
        <f t="shared" si="242"/>
        <v>0.75624999999854481</v>
      </c>
      <c r="G3104" s="273">
        <f t="shared" si="243"/>
        <v>6.4875000000029104</v>
      </c>
      <c r="H3104" s="273">
        <f t="shared" si="240"/>
        <v>7.2437500000014552</v>
      </c>
      <c r="I3104" s="77">
        <f t="shared" si="244"/>
        <v>2.7499169227523701E-6</v>
      </c>
      <c r="J3104" s="229">
        <f t="shared" si="241"/>
        <v>1.9919710709191483E-5</v>
      </c>
    </row>
    <row r="3105" spans="1:10">
      <c r="A3105" s="30" t="s">
        <v>265</v>
      </c>
      <c r="B3105" s="63">
        <v>182.75</v>
      </c>
      <c r="C3105" s="219">
        <v>44942</v>
      </c>
      <c r="D3105" s="49">
        <v>44942.466666666667</v>
      </c>
      <c r="E3105" s="219">
        <v>44956</v>
      </c>
      <c r="F3105" s="273">
        <f t="shared" si="242"/>
        <v>0.73333333333357587</v>
      </c>
      <c r="G3105" s="273">
        <f t="shared" si="243"/>
        <v>13.533333333332848</v>
      </c>
      <c r="H3105" s="273">
        <f t="shared" si="240"/>
        <v>14.266666666666424</v>
      </c>
      <c r="I3105" s="77">
        <f t="shared" si="244"/>
        <v>1.7047059621200668E-5</v>
      </c>
      <c r="J3105" s="229">
        <f t="shared" si="241"/>
        <v>2.4320471726245872E-4</v>
      </c>
    </row>
    <row r="3106" spans="1:10">
      <c r="A3106" s="30" t="s">
        <v>265</v>
      </c>
      <c r="B3106" s="63">
        <v>25719.71</v>
      </c>
      <c r="C3106" s="219">
        <v>44942</v>
      </c>
      <c r="D3106" s="49">
        <v>44942.468055555553</v>
      </c>
      <c r="E3106" s="219">
        <v>44956</v>
      </c>
      <c r="F3106" s="273">
        <f t="shared" si="242"/>
        <v>0.73402777777664596</v>
      </c>
      <c r="G3106" s="273">
        <f t="shared" si="243"/>
        <v>13.531944444446708</v>
      </c>
      <c r="H3106" s="273">
        <f t="shared" ref="H3106:H3167" si="245">SUM(F3106:G3106)</f>
        <v>14.265972222223354</v>
      </c>
      <c r="I3106" s="77">
        <f t="shared" si="244"/>
        <v>2.3991541986866814E-3</v>
      </c>
      <c r="J3106" s="229">
        <f t="shared" ref="J3106:J3167" si="246">+H3106*I3106</f>
        <v>3.4226267155294726E-2</v>
      </c>
    </row>
    <row r="3107" spans="1:10">
      <c r="A3107" s="30" t="s">
        <v>265</v>
      </c>
      <c r="B3107" s="63">
        <v>7.36</v>
      </c>
      <c r="C3107" s="219">
        <v>44942</v>
      </c>
      <c r="D3107" s="49">
        <v>44942.468055555553</v>
      </c>
      <c r="E3107" s="219">
        <v>44956</v>
      </c>
      <c r="F3107" s="273">
        <f t="shared" ref="F3107:F3168" si="247">(D3107-C3107+1)/2</f>
        <v>0.73402777777664596</v>
      </c>
      <c r="G3107" s="273">
        <f t="shared" ref="G3107:G3168" si="248">E3107-D3107</f>
        <v>13.531944444446708</v>
      </c>
      <c r="H3107" s="273">
        <f t="shared" si="245"/>
        <v>14.265972222223354</v>
      </c>
      <c r="I3107" s="77">
        <f t="shared" si="244"/>
        <v>6.8654642304808157E-7</v>
      </c>
      <c r="J3107" s="229">
        <f t="shared" si="246"/>
        <v>9.7942522004707358E-6</v>
      </c>
    </row>
    <row r="3108" spans="1:10">
      <c r="A3108" s="30" t="s">
        <v>265</v>
      </c>
      <c r="B3108" s="63">
        <v>25768.639999999999</v>
      </c>
      <c r="C3108" s="219">
        <v>44942</v>
      </c>
      <c r="D3108" s="49">
        <v>44942.46875</v>
      </c>
      <c r="E3108" s="219">
        <v>44956</v>
      </c>
      <c r="F3108" s="273">
        <f t="shared" si="247"/>
        <v>0.734375</v>
      </c>
      <c r="G3108" s="273">
        <f t="shared" si="248"/>
        <v>13.53125</v>
      </c>
      <c r="H3108" s="273">
        <f t="shared" si="245"/>
        <v>14.265625</v>
      </c>
      <c r="I3108" s="77">
        <f t="shared" si="244"/>
        <v>2.4037184264692549E-3</v>
      </c>
      <c r="J3108" s="229">
        <f t="shared" si="246"/>
        <v>3.4290545677600467E-2</v>
      </c>
    </row>
    <row r="3109" spans="1:10">
      <c r="A3109" s="30" t="s">
        <v>264</v>
      </c>
      <c r="B3109" s="63">
        <v>29.2</v>
      </c>
      <c r="C3109" s="219">
        <v>45056</v>
      </c>
      <c r="D3109" s="49">
        <v>45056.496527777781</v>
      </c>
      <c r="E3109" s="219">
        <v>45064</v>
      </c>
      <c r="F3109" s="273">
        <f t="shared" si="247"/>
        <v>0.74826388889050577</v>
      </c>
      <c r="G3109" s="273">
        <f t="shared" si="248"/>
        <v>7.5034722222189885</v>
      </c>
      <c r="H3109" s="273">
        <f t="shared" si="245"/>
        <v>8.2517361111094942</v>
      </c>
      <c r="I3109" s="77">
        <f t="shared" si="244"/>
        <v>2.7237983088320628E-6</v>
      </c>
      <c r="J3109" s="229">
        <f t="shared" si="246"/>
        <v>2.2476064864368505E-5</v>
      </c>
    </row>
    <row r="3110" spans="1:10">
      <c r="A3110" s="30" t="s">
        <v>264</v>
      </c>
      <c r="B3110" s="63">
        <v>112.62</v>
      </c>
      <c r="C3110" s="219">
        <v>45057</v>
      </c>
      <c r="D3110" s="49">
        <v>45057.501388888886</v>
      </c>
      <c r="E3110" s="219">
        <v>45064</v>
      </c>
      <c r="F3110" s="273">
        <f t="shared" si="247"/>
        <v>0.7506944444430701</v>
      </c>
      <c r="G3110" s="273">
        <f t="shared" si="248"/>
        <v>6.4986111111138598</v>
      </c>
      <c r="H3110" s="273">
        <f t="shared" si="245"/>
        <v>7.2493055555569299</v>
      </c>
      <c r="I3110" s="77">
        <f t="shared" si="244"/>
        <v>1.0505279641803663E-5</v>
      </c>
      <c r="J3110" s="229">
        <f t="shared" si="246"/>
        <v>7.6155982070006404E-5</v>
      </c>
    </row>
    <row r="3111" spans="1:10">
      <c r="A3111" s="30" t="s">
        <v>264</v>
      </c>
      <c r="B3111" s="63">
        <v>28.34</v>
      </c>
      <c r="C3111" s="219">
        <v>45057</v>
      </c>
      <c r="D3111" s="49">
        <v>45057.501388888886</v>
      </c>
      <c r="E3111" s="219">
        <v>45064</v>
      </c>
      <c r="F3111" s="273">
        <f t="shared" si="247"/>
        <v>0.7506944444430701</v>
      </c>
      <c r="G3111" s="273">
        <f t="shared" si="248"/>
        <v>6.4986111111138598</v>
      </c>
      <c r="H3111" s="273">
        <f t="shared" si="245"/>
        <v>7.2493055555569299</v>
      </c>
      <c r="I3111" s="77">
        <f t="shared" si="244"/>
        <v>2.6435768517911186E-6</v>
      </c>
      <c r="J3111" s="229">
        <f t="shared" si="246"/>
        <v>1.9164096358231054E-5</v>
      </c>
    </row>
    <row r="3112" spans="1:10">
      <c r="A3112" s="30" t="s">
        <v>264</v>
      </c>
      <c r="B3112" s="63">
        <v>116.31</v>
      </c>
      <c r="C3112" s="219">
        <v>45021</v>
      </c>
      <c r="D3112" s="49">
        <v>45021.586805555555</v>
      </c>
      <c r="E3112" s="219">
        <v>45029</v>
      </c>
      <c r="F3112" s="273">
        <f t="shared" si="247"/>
        <v>0.79340277777737356</v>
      </c>
      <c r="G3112" s="273">
        <f t="shared" si="248"/>
        <v>7.4131944444452529</v>
      </c>
      <c r="H3112" s="273">
        <f t="shared" si="245"/>
        <v>8.2065972222226264</v>
      </c>
      <c r="I3112" s="77">
        <f t="shared" si="244"/>
        <v>1.0849485660967714E-5</v>
      </c>
      <c r="J3112" s="229">
        <f t="shared" si="246"/>
        <v>8.9037358887841857E-5</v>
      </c>
    </row>
    <row r="3113" spans="1:10">
      <c r="A3113" s="30" t="s">
        <v>264</v>
      </c>
      <c r="B3113" s="63">
        <v>8</v>
      </c>
      <c r="C3113" s="219">
        <v>45022</v>
      </c>
      <c r="D3113" s="49">
        <v>45022.24722222222</v>
      </c>
      <c r="E3113" s="219">
        <v>45029</v>
      </c>
      <c r="F3113" s="273">
        <f t="shared" si="247"/>
        <v>0.62361111111022183</v>
      </c>
      <c r="G3113" s="273">
        <f t="shared" si="248"/>
        <v>6.7527777777795563</v>
      </c>
      <c r="H3113" s="273">
        <f t="shared" si="245"/>
        <v>7.3763888888897782</v>
      </c>
      <c r="I3113" s="77">
        <f t="shared" si="244"/>
        <v>7.4624611200878429E-7</v>
      </c>
      <c r="J3113" s="229">
        <f t="shared" si="246"/>
        <v>5.5046015289987935E-6</v>
      </c>
    </row>
    <row r="3114" spans="1:10">
      <c r="A3114" s="30" t="s">
        <v>264</v>
      </c>
      <c r="B3114" s="63">
        <v>17.12</v>
      </c>
      <c r="C3114" s="219">
        <v>45022</v>
      </c>
      <c r="D3114" s="49">
        <v>45022.24722222222</v>
      </c>
      <c r="E3114" s="219">
        <v>45029</v>
      </c>
      <c r="F3114" s="273">
        <f t="shared" si="247"/>
        <v>0.62361111111022183</v>
      </c>
      <c r="G3114" s="273">
        <f t="shared" si="248"/>
        <v>6.7527777777795563</v>
      </c>
      <c r="H3114" s="273">
        <f t="shared" si="245"/>
        <v>7.3763888888897782</v>
      </c>
      <c r="I3114" s="77">
        <f t="shared" si="244"/>
        <v>1.5969666796987986E-6</v>
      </c>
      <c r="J3114" s="229">
        <f t="shared" si="246"/>
        <v>1.177984727205742E-5</v>
      </c>
    </row>
    <row r="3115" spans="1:10">
      <c r="A3115" s="30" t="s">
        <v>264</v>
      </c>
      <c r="B3115" s="63">
        <v>29.22</v>
      </c>
      <c r="C3115" s="219">
        <v>45030</v>
      </c>
      <c r="D3115" s="49">
        <v>45030.529166666667</v>
      </c>
      <c r="E3115" s="219">
        <v>45036</v>
      </c>
      <c r="F3115" s="273">
        <f t="shared" si="247"/>
        <v>0.76458333333357587</v>
      </c>
      <c r="G3115" s="273">
        <f t="shared" si="248"/>
        <v>5.4708333333328483</v>
      </c>
      <c r="H3115" s="273">
        <f t="shared" si="245"/>
        <v>6.2354166666664241</v>
      </c>
      <c r="I3115" s="77">
        <f t="shared" si="244"/>
        <v>2.7256639241120845E-6</v>
      </c>
      <c r="J3115" s="229">
        <f t="shared" si="246"/>
        <v>1.6995650260139899E-5</v>
      </c>
    </row>
    <row r="3116" spans="1:10">
      <c r="A3116" s="30" t="s">
        <v>264</v>
      </c>
      <c r="B3116" s="63">
        <v>453.63</v>
      </c>
      <c r="C3116" s="219">
        <v>45030</v>
      </c>
      <c r="D3116" s="49">
        <v>45030.529861111114</v>
      </c>
      <c r="E3116" s="219">
        <v>45036</v>
      </c>
      <c r="F3116" s="273">
        <f t="shared" si="247"/>
        <v>0.7649305555569299</v>
      </c>
      <c r="G3116" s="273">
        <f t="shared" si="248"/>
        <v>5.4701388888861402</v>
      </c>
      <c r="H3116" s="273">
        <f t="shared" si="245"/>
        <v>6.2350694444430701</v>
      </c>
      <c r="I3116" s="77">
        <f t="shared" si="244"/>
        <v>4.2314952973818105E-5</v>
      </c>
      <c r="J3116" s="229">
        <f t="shared" si="246"/>
        <v>2.6383667033009871E-4</v>
      </c>
    </row>
    <row r="3117" spans="1:10">
      <c r="A3117" s="30" t="s">
        <v>264</v>
      </c>
      <c r="B3117" s="63">
        <v>7.51</v>
      </c>
      <c r="C3117" s="219">
        <v>45028</v>
      </c>
      <c r="D3117" s="49">
        <v>45028.405555555553</v>
      </c>
      <c r="E3117" s="219">
        <v>45036</v>
      </c>
      <c r="F3117" s="273">
        <f t="shared" si="247"/>
        <v>0.70277777777664596</v>
      </c>
      <c r="G3117" s="273">
        <f t="shared" si="248"/>
        <v>7.5944444444467081</v>
      </c>
      <c r="H3117" s="273">
        <f t="shared" si="245"/>
        <v>8.297222222223354</v>
      </c>
      <c r="I3117" s="77">
        <f t="shared" si="244"/>
        <v>7.0053853764824632E-7</v>
      </c>
      <c r="J3117" s="229">
        <f t="shared" si="246"/>
        <v>5.8125239220988809E-6</v>
      </c>
    </row>
    <row r="3118" spans="1:10">
      <c r="A3118" s="30" t="s">
        <v>264</v>
      </c>
      <c r="B3118" s="63">
        <v>116.44</v>
      </c>
      <c r="C3118" s="219">
        <v>45033</v>
      </c>
      <c r="D3118" s="49">
        <v>45033.531944444447</v>
      </c>
      <c r="E3118" s="219">
        <v>45043</v>
      </c>
      <c r="F3118" s="273">
        <f t="shared" si="247"/>
        <v>0.76597222222335404</v>
      </c>
      <c r="G3118" s="273">
        <f t="shared" si="248"/>
        <v>9.4680555555532919</v>
      </c>
      <c r="H3118" s="273">
        <f t="shared" si="245"/>
        <v>10.234027777776646</v>
      </c>
      <c r="I3118" s="77">
        <f t="shared" si="244"/>
        <v>1.0861612160287855E-5</v>
      </c>
      <c r="J3118" s="229">
        <f t="shared" si="246"/>
        <v>1.1115804055982252E-4</v>
      </c>
    </row>
    <row r="3119" spans="1:10">
      <c r="A3119" s="30" t="s">
        <v>264</v>
      </c>
      <c r="B3119" s="63">
        <v>116.41</v>
      </c>
      <c r="C3119" s="219">
        <v>45033</v>
      </c>
      <c r="D3119" s="49">
        <v>45033.532638888886</v>
      </c>
      <c r="E3119" s="219">
        <v>45043</v>
      </c>
      <c r="F3119" s="273">
        <f t="shared" si="247"/>
        <v>0.7663194444430701</v>
      </c>
      <c r="G3119" s="273">
        <f t="shared" si="248"/>
        <v>9.4673611111138598</v>
      </c>
      <c r="H3119" s="273">
        <f t="shared" si="245"/>
        <v>10.23368055555693</v>
      </c>
      <c r="I3119" s="77">
        <f t="shared" si="244"/>
        <v>1.0858813737367823E-5</v>
      </c>
      <c r="J3119" s="229">
        <f t="shared" si="246"/>
        <v>1.1112563100051556E-4</v>
      </c>
    </row>
    <row r="3120" spans="1:10">
      <c r="A3120" s="30" t="s">
        <v>264</v>
      </c>
      <c r="B3120" s="63">
        <v>455.2</v>
      </c>
      <c r="C3120" s="219">
        <v>45034</v>
      </c>
      <c r="D3120" s="49">
        <v>45034.361805555556</v>
      </c>
      <c r="E3120" s="219">
        <v>45043</v>
      </c>
      <c r="F3120" s="273">
        <f t="shared" si="247"/>
        <v>0.68090277777810115</v>
      </c>
      <c r="G3120" s="273">
        <f t="shared" si="248"/>
        <v>8.6381944444437977</v>
      </c>
      <c r="H3120" s="273">
        <f t="shared" si="245"/>
        <v>9.3190972222218988</v>
      </c>
      <c r="I3120" s="77">
        <f t="shared" si="244"/>
        <v>4.2461403773299828E-5</v>
      </c>
      <c r="J3120" s="229">
        <f t="shared" si="246"/>
        <v>3.9570194995540089E-4</v>
      </c>
    </row>
    <row r="3121" spans="1:10">
      <c r="A3121" s="30" t="s">
        <v>264</v>
      </c>
      <c r="B3121" s="63">
        <v>16.03</v>
      </c>
      <c r="C3121" s="219">
        <v>45034</v>
      </c>
      <c r="D3121" s="49">
        <v>45034.362500000003</v>
      </c>
      <c r="E3121" s="219">
        <v>45043</v>
      </c>
      <c r="F3121" s="273">
        <f t="shared" si="247"/>
        <v>0.68125000000145519</v>
      </c>
      <c r="G3121" s="273">
        <f t="shared" si="248"/>
        <v>8.6374999999970896</v>
      </c>
      <c r="H3121" s="273">
        <f t="shared" si="245"/>
        <v>9.3187499999985448</v>
      </c>
      <c r="I3121" s="77">
        <f t="shared" si="244"/>
        <v>1.4952906469376018E-6</v>
      </c>
      <c r="J3121" s="229">
        <f t="shared" si="246"/>
        <v>1.3934239716147601E-5</v>
      </c>
    </row>
    <row r="3122" spans="1:10">
      <c r="A3122" s="30" t="s">
        <v>264</v>
      </c>
      <c r="B3122" s="63">
        <v>454.96</v>
      </c>
      <c r="C3122" s="219">
        <v>45042</v>
      </c>
      <c r="D3122" s="49">
        <v>45042.331944444442</v>
      </c>
      <c r="E3122" s="219">
        <v>45050</v>
      </c>
      <c r="F3122" s="273">
        <f t="shared" si="247"/>
        <v>0.66597222222117125</v>
      </c>
      <c r="G3122" s="273">
        <f t="shared" si="248"/>
        <v>7.6680555555576575</v>
      </c>
      <c r="H3122" s="273">
        <f t="shared" si="245"/>
        <v>8.3340277777788287</v>
      </c>
      <c r="I3122" s="77">
        <f t="shared" si="244"/>
        <v>4.2439016389939561E-5</v>
      </c>
      <c r="J3122" s="229">
        <f t="shared" si="246"/>
        <v>3.5368794145536727E-4</v>
      </c>
    </row>
    <row r="3123" spans="1:10">
      <c r="A3123" s="30" t="s">
        <v>264</v>
      </c>
      <c r="B3123" s="63">
        <v>116.27</v>
      </c>
      <c r="C3123" s="219">
        <v>45042</v>
      </c>
      <c r="D3123" s="49">
        <v>45042.332638888889</v>
      </c>
      <c r="E3123" s="219">
        <v>45050</v>
      </c>
      <c r="F3123" s="273">
        <f t="shared" si="247"/>
        <v>0.66631944444452529</v>
      </c>
      <c r="G3123" s="273">
        <f t="shared" si="248"/>
        <v>7.6673611111109494</v>
      </c>
      <c r="H3123" s="273">
        <f t="shared" si="245"/>
        <v>8.3336805555554747</v>
      </c>
      <c r="I3123" s="77">
        <f t="shared" si="244"/>
        <v>1.0845754430407669E-5</v>
      </c>
      <c r="J3123" s="229">
        <f t="shared" si="246"/>
        <v>9.0385052807018032E-5</v>
      </c>
    </row>
    <row r="3124" spans="1:10">
      <c r="A3124" s="30" t="s">
        <v>264</v>
      </c>
      <c r="B3124" s="63">
        <v>29.33</v>
      </c>
      <c r="C3124" s="219">
        <v>45042</v>
      </c>
      <c r="D3124" s="49">
        <v>45042.331944444442</v>
      </c>
      <c r="E3124" s="219">
        <v>45050</v>
      </c>
      <c r="F3124" s="273">
        <f t="shared" si="247"/>
        <v>0.66597222222117125</v>
      </c>
      <c r="G3124" s="273">
        <f t="shared" si="248"/>
        <v>7.6680555555576575</v>
      </c>
      <c r="H3124" s="273">
        <f t="shared" si="245"/>
        <v>8.3340277777788287</v>
      </c>
      <c r="I3124" s="77">
        <f t="shared" si="244"/>
        <v>2.7359248081522056E-6</v>
      </c>
      <c r="J3124" s="229">
        <f t="shared" si="246"/>
        <v>2.2801273349054696E-5</v>
      </c>
    </row>
    <row r="3125" spans="1:10">
      <c r="A3125" s="30" t="s">
        <v>264</v>
      </c>
      <c r="B3125" s="63">
        <v>20188.189999999999</v>
      </c>
      <c r="C3125" s="219">
        <v>45042</v>
      </c>
      <c r="D3125" s="49">
        <v>45042.332638888889</v>
      </c>
      <c r="E3125" s="219">
        <v>45050</v>
      </c>
      <c r="F3125" s="273">
        <f t="shared" si="247"/>
        <v>0.66631944444452529</v>
      </c>
      <c r="G3125" s="273">
        <f t="shared" si="248"/>
        <v>7.6673611111109494</v>
      </c>
      <c r="H3125" s="273">
        <f t="shared" si="245"/>
        <v>8.3336805555554747</v>
      </c>
      <c r="I3125" s="77">
        <f t="shared" si="244"/>
        <v>1.8831697869993273E-3</v>
      </c>
      <c r="J3125" s="229">
        <f t="shared" si="246"/>
        <v>1.569373543672584E-2</v>
      </c>
    </row>
    <row r="3126" spans="1:10">
      <c r="A3126" s="30" t="s">
        <v>264</v>
      </c>
      <c r="B3126" s="63">
        <v>16.05</v>
      </c>
      <c r="C3126" s="219">
        <v>45042</v>
      </c>
      <c r="D3126" s="49">
        <v>45042.332638888889</v>
      </c>
      <c r="E3126" s="219">
        <v>45050</v>
      </c>
      <c r="F3126" s="273">
        <f t="shared" si="247"/>
        <v>0.66631944444452529</v>
      </c>
      <c r="G3126" s="273">
        <f t="shared" si="248"/>
        <v>7.6673611111109494</v>
      </c>
      <c r="H3126" s="273">
        <f t="shared" si="245"/>
        <v>8.3336805555554747</v>
      </c>
      <c r="I3126" s="77">
        <f t="shared" si="244"/>
        <v>1.4971562622176237E-6</v>
      </c>
      <c r="J3126" s="229">
        <f t="shared" si="246"/>
        <v>1.2476822031071124E-5</v>
      </c>
    </row>
    <row r="3127" spans="1:10">
      <c r="A3127" s="30" t="s">
        <v>264</v>
      </c>
      <c r="B3127" s="63">
        <v>21337.43</v>
      </c>
      <c r="C3127" s="219">
        <v>45000</v>
      </c>
      <c r="D3127" s="49">
        <v>45000.538194444445</v>
      </c>
      <c r="E3127" s="219">
        <v>45008</v>
      </c>
      <c r="F3127" s="273">
        <f t="shared" si="247"/>
        <v>0.76909722222262644</v>
      </c>
      <c r="G3127" s="273">
        <f t="shared" si="248"/>
        <v>7.4618055555547471</v>
      </c>
      <c r="H3127" s="273">
        <f t="shared" si="245"/>
        <v>8.2309027777773736</v>
      </c>
      <c r="I3127" s="77">
        <f t="shared" si="244"/>
        <v>1.9903717722199493E-3</v>
      </c>
      <c r="J3127" s="229">
        <f t="shared" si="246"/>
        <v>1.6382556548774855E-2</v>
      </c>
    </row>
    <row r="3128" spans="1:10">
      <c r="A3128" s="30" t="s">
        <v>264</v>
      </c>
      <c r="B3128" s="63">
        <v>16.16</v>
      </c>
      <c r="C3128" s="219">
        <v>45007</v>
      </c>
      <c r="D3128" s="49">
        <v>45007.507638888892</v>
      </c>
      <c r="E3128" s="219">
        <v>45015</v>
      </c>
      <c r="F3128" s="273">
        <f t="shared" si="247"/>
        <v>0.75381944444598048</v>
      </c>
      <c r="G3128" s="273">
        <f t="shared" si="248"/>
        <v>7.492361111108039</v>
      </c>
      <c r="H3128" s="273">
        <f t="shared" si="245"/>
        <v>8.2461805555540195</v>
      </c>
      <c r="I3128" s="77">
        <f t="shared" si="244"/>
        <v>1.5074171462577444E-6</v>
      </c>
      <c r="J3128" s="229">
        <f t="shared" si="246"/>
        <v>1.2430433960579341E-5</v>
      </c>
    </row>
    <row r="3129" spans="1:10">
      <c r="A3129" s="30" t="s">
        <v>264</v>
      </c>
      <c r="B3129" s="63">
        <v>16.03</v>
      </c>
      <c r="C3129" s="219">
        <v>45014</v>
      </c>
      <c r="D3129" s="49">
        <v>45014.313888888886</v>
      </c>
      <c r="E3129" s="219">
        <v>45022</v>
      </c>
      <c r="F3129" s="273">
        <f t="shared" si="247"/>
        <v>0.6569444444430701</v>
      </c>
      <c r="G3129" s="273">
        <f t="shared" si="248"/>
        <v>7.6861111111138598</v>
      </c>
      <c r="H3129" s="273">
        <f t="shared" si="245"/>
        <v>8.3430555555569299</v>
      </c>
      <c r="I3129" s="77">
        <f t="shared" si="244"/>
        <v>1.4952906469376018E-6</v>
      </c>
      <c r="J3129" s="229">
        <f t="shared" si="246"/>
        <v>1.2475292939105075E-5</v>
      </c>
    </row>
    <row r="3130" spans="1:10">
      <c r="A3130" s="30" t="s">
        <v>264</v>
      </c>
      <c r="B3130" s="63">
        <v>16.22</v>
      </c>
      <c r="C3130" s="219">
        <v>44958</v>
      </c>
      <c r="D3130" s="49">
        <v>44958.338194444441</v>
      </c>
      <c r="E3130" s="219">
        <v>44966</v>
      </c>
      <c r="F3130" s="273">
        <f t="shared" si="247"/>
        <v>0.66909722222044365</v>
      </c>
      <c r="G3130" s="273">
        <f t="shared" si="248"/>
        <v>7.6618055555591127</v>
      </c>
      <c r="H3130" s="273">
        <f t="shared" si="245"/>
        <v>8.3309027777795563</v>
      </c>
      <c r="I3130" s="77">
        <f t="shared" si="244"/>
        <v>1.5130139920978102E-6</v>
      </c>
      <c r="J3130" s="229">
        <f t="shared" si="246"/>
        <v>1.2604772469586982E-5</v>
      </c>
    </row>
    <row r="3131" spans="1:10">
      <c r="A3131" s="30" t="s">
        <v>264</v>
      </c>
      <c r="B3131" s="63">
        <v>7.57</v>
      </c>
      <c r="C3131" s="219">
        <v>44958</v>
      </c>
      <c r="D3131" s="49">
        <v>44958.340277777781</v>
      </c>
      <c r="E3131" s="219">
        <v>44966</v>
      </c>
      <c r="F3131" s="273">
        <f t="shared" si="247"/>
        <v>0.67013888889050577</v>
      </c>
      <c r="G3131" s="273">
        <f t="shared" si="248"/>
        <v>7.6597222222189885</v>
      </c>
      <c r="H3131" s="273">
        <f t="shared" si="245"/>
        <v>8.3298611111094942</v>
      </c>
      <c r="I3131" s="77">
        <f t="shared" si="244"/>
        <v>7.0613538348831219E-7</v>
      </c>
      <c r="J3131" s="229">
        <f t="shared" si="246"/>
        <v>5.882009670097681E-6</v>
      </c>
    </row>
    <row r="3132" spans="1:10">
      <c r="A3132" s="30" t="s">
        <v>264</v>
      </c>
      <c r="B3132" s="63">
        <v>114.93</v>
      </c>
      <c r="C3132" s="219">
        <v>44756</v>
      </c>
      <c r="D3132" s="49">
        <v>44756.574305555558</v>
      </c>
      <c r="E3132" s="219">
        <v>44966</v>
      </c>
      <c r="F3132" s="273">
        <f t="shared" si="247"/>
        <v>0.78715277777882875</v>
      </c>
      <c r="G3132" s="273">
        <f t="shared" si="248"/>
        <v>209.42569444444234</v>
      </c>
      <c r="H3132" s="273">
        <f t="shared" si="245"/>
        <v>210.21284722222117</v>
      </c>
      <c r="I3132" s="77">
        <f t="shared" si="244"/>
        <v>1.0720758206646199E-5</v>
      </c>
      <c r="J3132" s="229">
        <f t="shared" si="246"/>
        <v>2.2536411070000913E-3</v>
      </c>
    </row>
    <row r="3133" spans="1:10">
      <c r="A3133" s="30" t="s">
        <v>264</v>
      </c>
      <c r="B3133" s="63">
        <v>115.51</v>
      </c>
      <c r="C3133" s="219">
        <v>44819</v>
      </c>
      <c r="D3133" s="49">
        <v>44819.524305555555</v>
      </c>
      <c r="E3133" s="219">
        <v>44966</v>
      </c>
      <c r="F3133" s="273">
        <f t="shared" si="247"/>
        <v>0.76215277777737356</v>
      </c>
      <c r="G3133" s="273">
        <f t="shared" si="248"/>
        <v>146.47569444444525</v>
      </c>
      <c r="H3133" s="273">
        <f t="shared" si="245"/>
        <v>147.23784722222263</v>
      </c>
      <c r="I3133" s="77">
        <f t="shared" si="244"/>
        <v>1.0774861049766835E-5</v>
      </c>
      <c r="J3133" s="229">
        <f t="shared" si="246"/>
        <v>1.5864673450862467E-3</v>
      </c>
    </row>
    <row r="3134" spans="1:10">
      <c r="A3134" s="30" t="s">
        <v>264</v>
      </c>
      <c r="B3134" s="63">
        <v>115.41</v>
      </c>
      <c r="C3134" s="219">
        <v>44833</v>
      </c>
      <c r="D3134" s="49">
        <v>44833.257638888892</v>
      </c>
      <c r="E3134" s="219">
        <v>44966</v>
      </c>
      <c r="F3134" s="273">
        <f t="shared" si="247"/>
        <v>0.62881944444598048</v>
      </c>
      <c r="G3134" s="273">
        <f t="shared" si="248"/>
        <v>132.74236111110804</v>
      </c>
      <c r="H3134" s="273">
        <f t="shared" si="245"/>
        <v>133.37118055555402</v>
      </c>
      <c r="I3134" s="77">
        <f t="shared" si="244"/>
        <v>1.0765532973366725E-5</v>
      </c>
      <c r="J3134" s="229">
        <f t="shared" si="246"/>
        <v>1.4358118419676637E-3</v>
      </c>
    </row>
    <row r="3135" spans="1:10">
      <c r="A3135" s="30" t="s">
        <v>264</v>
      </c>
      <c r="B3135" s="63">
        <v>115.94</v>
      </c>
      <c r="C3135" s="219">
        <v>44847</v>
      </c>
      <c r="D3135" s="49">
        <v>44847.438888888886</v>
      </c>
      <c r="E3135" s="219">
        <v>44966</v>
      </c>
      <c r="F3135" s="273">
        <f t="shared" si="247"/>
        <v>0.7194444444430701</v>
      </c>
      <c r="G3135" s="273">
        <f t="shared" si="248"/>
        <v>118.56111111111386</v>
      </c>
      <c r="H3135" s="273">
        <f t="shared" si="245"/>
        <v>119.28055555555693</v>
      </c>
      <c r="I3135" s="77">
        <f t="shared" si="244"/>
        <v>1.0814971778287307E-5</v>
      </c>
      <c r="J3135" s="229">
        <f t="shared" si="246"/>
        <v>1.2900158420317794E-3</v>
      </c>
    </row>
    <row r="3136" spans="1:10">
      <c r="A3136" s="30" t="s">
        <v>264</v>
      </c>
      <c r="B3136" s="63">
        <v>123.64</v>
      </c>
      <c r="C3136" s="219">
        <v>44847</v>
      </c>
      <c r="D3136" s="49">
        <v>44847.439583333333</v>
      </c>
      <c r="E3136" s="219">
        <v>44966</v>
      </c>
      <c r="F3136" s="273">
        <f t="shared" si="247"/>
        <v>0.71979166666642413</v>
      </c>
      <c r="G3136" s="273">
        <f t="shared" si="248"/>
        <v>118.56041666666715</v>
      </c>
      <c r="H3136" s="273">
        <f t="shared" si="245"/>
        <v>119.28020833333358</v>
      </c>
      <c r="I3136" s="77">
        <f t="shared" si="244"/>
        <v>1.1533233661095761E-5</v>
      </c>
      <c r="J3136" s="229">
        <f t="shared" si="246"/>
        <v>1.3756865138525179E-3</v>
      </c>
    </row>
    <row r="3137" spans="1:10">
      <c r="A3137" s="30" t="s">
        <v>264</v>
      </c>
      <c r="B3137" s="63">
        <v>115.77</v>
      </c>
      <c r="C3137" s="219">
        <v>44858</v>
      </c>
      <c r="D3137" s="49">
        <v>44858.552083333336</v>
      </c>
      <c r="E3137" s="219">
        <v>44966</v>
      </c>
      <c r="F3137" s="273">
        <f t="shared" si="247"/>
        <v>0.77604166666787933</v>
      </c>
      <c r="G3137" s="273">
        <f t="shared" si="248"/>
        <v>107.44791666666424</v>
      </c>
      <c r="H3137" s="273">
        <f t="shared" si="245"/>
        <v>108.22395833333212</v>
      </c>
      <c r="I3137" s="77">
        <f t="shared" si="244"/>
        <v>1.0799114048407119E-5</v>
      </c>
      <c r="J3137" s="229">
        <f t="shared" si="246"/>
        <v>1.1687228688117136E-3</v>
      </c>
    </row>
    <row r="3138" spans="1:10">
      <c r="A3138" s="30" t="s">
        <v>264</v>
      </c>
      <c r="B3138" s="63">
        <v>115.68</v>
      </c>
      <c r="C3138" s="219">
        <v>44861</v>
      </c>
      <c r="D3138" s="49">
        <v>44861.59652777778</v>
      </c>
      <c r="E3138" s="219">
        <v>44966</v>
      </c>
      <c r="F3138" s="273">
        <f t="shared" si="247"/>
        <v>0.79826388888977817</v>
      </c>
      <c r="G3138" s="273">
        <f t="shared" si="248"/>
        <v>104.40347222222044</v>
      </c>
      <c r="H3138" s="273">
        <f t="shared" si="245"/>
        <v>105.20173611111022</v>
      </c>
      <c r="I3138" s="77">
        <f t="shared" si="244"/>
        <v>1.0790718779647022E-5</v>
      </c>
      <c r="J3138" s="229">
        <f t="shared" si="246"/>
        <v>1.1352023495056272E-3</v>
      </c>
    </row>
    <row r="3139" spans="1:10">
      <c r="A3139" s="30" t="s">
        <v>264</v>
      </c>
      <c r="B3139" s="63">
        <v>116.06</v>
      </c>
      <c r="C3139" s="219">
        <v>44881</v>
      </c>
      <c r="D3139" s="49">
        <v>44881.60833333333</v>
      </c>
      <c r="E3139" s="219">
        <v>44966</v>
      </c>
      <c r="F3139" s="273">
        <f t="shared" si="247"/>
        <v>0.80416666666496894</v>
      </c>
      <c r="G3139" s="273">
        <f t="shared" si="248"/>
        <v>84.391666666670062</v>
      </c>
      <c r="H3139" s="273">
        <f t="shared" si="245"/>
        <v>85.195833333335031</v>
      </c>
      <c r="I3139" s="77">
        <f t="shared" si="244"/>
        <v>1.0826165469967439E-5</v>
      </c>
      <c r="J3139" s="229">
        <f t="shared" si="246"/>
        <v>9.2234418901845265E-4</v>
      </c>
    </row>
    <row r="3140" spans="1:10">
      <c r="A3140" s="30" t="s">
        <v>264</v>
      </c>
      <c r="B3140" s="63">
        <v>116.22</v>
      </c>
      <c r="C3140" s="219">
        <v>44909</v>
      </c>
      <c r="D3140" s="49">
        <v>44909.523611111108</v>
      </c>
      <c r="E3140" s="219">
        <v>44966</v>
      </c>
      <c r="F3140" s="273">
        <f t="shared" si="247"/>
        <v>0.76180555555401952</v>
      </c>
      <c r="G3140" s="273">
        <f t="shared" si="248"/>
        <v>56.476388888891961</v>
      </c>
      <c r="H3140" s="273">
        <f t="shared" si="245"/>
        <v>57.23819444444598</v>
      </c>
      <c r="I3140" s="77">
        <f t="shared" si="244"/>
        <v>1.0841090392207615E-5</v>
      </c>
      <c r="J3140" s="229">
        <f t="shared" si="246"/>
        <v>6.2052443985899462E-4</v>
      </c>
    </row>
    <row r="3141" spans="1:10">
      <c r="A3141" s="30" t="s">
        <v>264</v>
      </c>
      <c r="B3141" s="63">
        <v>115.34</v>
      </c>
      <c r="C3141" s="219">
        <v>44728</v>
      </c>
      <c r="D3141" s="49">
        <v>44728.420138888891</v>
      </c>
      <c r="E3141" s="219">
        <v>44966</v>
      </c>
      <c r="F3141" s="273">
        <f t="shared" si="247"/>
        <v>0.71006944444525288</v>
      </c>
      <c r="G3141" s="273">
        <f t="shared" si="248"/>
        <v>237.57986111110949</v>
      </c>
      <c r="H3141" s="273">
        <f t="shared" si="245"/>
        <v>238.28993055555475</v>
      </c>
      <c r="I3141" s="77">
        <f t="shared" si="244"/>
        <v>1.0759003319886649E-5</v>
      </c>
      <c r="J3141" s="229">
        <f t="shared" si="246"/>
        <v>2.5637621539427724E-3</v>
      </c>
    </row>
    <row r="3142" spans="1:10">
      <c r="A3142" s="30" t="s">
        <v>264</v>
      </c>
      <c r="B3142" s="63">
        <v>115.4</v>
      </c>
      <c r="C3142" s="219">
        <v>44734</v>
      </c>
      <c r="D3142" s="49">
        <v>44734.54583333333</v>
      </c>
      <c r="E3142" s="219">
        <v>44966</v>
      </c>
      <c r="F3142" s="273">
        <f t="shared" si="247"/>
        <v>0.77291666666496894</v>
      </c>
      <c r="G3142" s="273">
        <f t="shared" si="248"/>
        <v>231.45416666667006</v>
      </c>
      <c r="H3142" s="273">
        <f t="shared" si="245"/>
        <v>232.22708333333503</v>
      </c>
      <c r="I3142" s="77">
        <f t="shared" si="244"/>
        <v>1.0764600165726714E-5</v>
      </c>
      <c r="J3142" s="229">
        <f t="shared" si="246"/>
        <v>2.4998316997362499E-3</v>
      </c>
    </row>
    <row r="3143" spans="1:10">
      <c r="A3143" s="30" t="s">
        <v>264</v>
      </c>
      <c r="B3143" s="63">
        <v>116.14</v>
      </c>
      <c r="C3143" s="219">
        <v>44690</v>
      </c>
      <c r="D3143" s="49">
        <v>44690.289583333331</v>
      </c>
      <c r="E3143" s="219">
        <v>44966</v>
      </c>
      <c r="F3143" s="273">
        <f t="shared" si="247"/>
        <v>0.64479166666569654</v>
      </c>
      <c r="G3143" s="273">
        <f t="shared" si="248"/>
        <v>275.71041666666861</v>
      </c>
      <c r="H3143" s="273">
        <f t="shared" si="245"/>
        <v>276.3552083333343</v>
      </c>
      <c r="I3143" s="77">
        <f t="shared" si="244"/>
        <v>1.0833627931087526E-5</v>
      </c>
      <c r="J3143" s="229">
        <f t="shared" si="246"/>
        <v>2.9939295039015227E-3</v>
      </c>
    </row>
    <row r="3144" spans="1:10">
      <c r="A3144" s="30" t="s">
        <v>264</v>
      </c>
      <c r="B3144" s="63">
        <v>116.25</v>
      </c>
      <c r="C3144" s="219">
        <v>44692</v>
      </c>
      <c r="D3144" s="49">
        <v>44692.525694444441</v>
      </c>
      <c r="E3144" s="219">
        <v>44966</v>
      </c>
      <c r="F3144" s="273">
        <f t="shared" si="247"/>
        <v>0.76284722222044365</v>
      </c>
      <c r="G3144" s="273">
        <f t="shared" si="248"/>
        <v>273.47430555555911</v>
      </c>
      <c r="H3144" s="273">
        <f t="shared" si="245"/>
        <v>274.23715277777956</v>
      </c>
      <c r="I3144" s="77">
        <f t="shared" si="244"/>
        <v>1.0843888815127647E-5</v>
      </c>
      <c r="J3144" s="229">
        <f t="shared" si="246"/>
        <v>2.9737971936994157E-3</v>
      </c>
    </row>
    <row r="3145" spans="1:10">
      <c r="A3145" s="30" t="s">
        <v>264</v>
      </c>
      <c r="B3145" s="63">
        <v>116.2</v>
      </c>
      <c r="C3145" s="219">
        <v>44700</v>
      </c>
      <c r="D3145" s="49">
        <v>44700.439583333333</v>
      </c>
      <c r="E3145" s="219">
        <v>44966</v>
      </c>
      <c r="F3145" s="273">
        <f t="shared" si="247"/>
        <v>0.71979166666642413</v>
      </c>
      <c r="G3145" s="273">
        <f t="shared" si="248"/>
        <v>265.56041666666715</v>
      </c>
      <c r="H3145" s="273">
        <f t="shared" si="245"/>
        <v>266.28020833333358</v>
      </c>
      <c r="I3145" s="77">
        <f t="shared" si="244"/>
        <v>1.0839224776927593E-5</v>
      </c>
      <c r="J3145" s="229">
        <f t="shared" si="246"/>
        <v>2.8862710317721107E-3</v>
      </c>
    </row>
    <row r="3146" spans="1:10">
      <c r="A3146" s="30" t="s">
        <v>264</v>
      </c>
      <c r="B3146" s="63">
        <v>125.44</v>
      </c>
      <c r="C3146" s="219">
        <v>44920</v>
      </c>
      <c r="D3146" s="49">
        <v>44920.411111111112</v>
      </c>
      <c r="E3146" s="219">
        <v>44966</v>
      </c>
      <c r="F3146" s="273">
        <f t="shared" si="247"/>
        <v>0.70555555555620231</v>
      </c>
      <c r="G3146" s="273">
        <f t="shared" si="248"/>
        <v>45.588888888887595</v>
      </c>
      <c r="H3146" s="273">
        <f t="shared" si="245"/>
        <v>46.294444444443798</v>
      </c>
      <c r="I3146" s="77">
        <f t="shared" ref="I3146:I3209" si="249">+B3146/B$3693</f>
        <v>1.1701139036297737E-5</v>
      </c>
      <c r="J3146" s="229">
        <f t="shared" si="246"/>
        <v>5.4169773105259829E-4</v>
      </c>
    </row>
    <row r="3147" spans="1:10">
      <c r="A3147" s="30" t="s">
        <v>264</v>
      </c>
      <c r="B3147" s="63">
        <v>125.07</v>
      </c>
      <c r="C3147" s="219">
        <v>44921</v>
      </c>
      <c r="D3147" s="49">
        <v>44921.416666666664</v>
      </c>
      <c r="E3147" s="219">
        <v>44966</v>
      </c>
      <c r="F3147" s="273">
        <f t="shared" si="247"/>
        <v>0.70833333333212067</v>
      </c>
      <c r="G3147" s="273">
        <f t="shared" si="248"/>
        <v>44.583333333335759</v>
      </c>
      <c r="H3147" s="273">
        <f t="shared" si="245"/>
        <v>45.291666666667879</v>
      </c>
      <c r="I3147" s="77">
        <f t="shared" si="249"/>
        <v>1.1666625153617331E-5</v>
      </c>
      <c r="J3147" s="229">
        <f t="shared" si="246"/>
        <v>5.2840089758259912E-4</v>
      </c>
    </row>
    <row r="3148" spans="1:10">
      <c r="A3148" s="30" t="s">
        <v>264</v>
      </c>
      <c r="B3148" s="63">
        <v>124.98</v>
      </c>
      <c r="C3148" s="219">
        <v>44921</v>
      </c>
      <c r="D3148" s="49">
        <v>44921.418749999997</v>
      </c>
      <c r="E3148" s="219">
        <v>44966</v>
      </c>
      <c r="F3148" s="273">
        <f t="shared" si="247"/>
        <v>0.70937499999854481</v>
      </c>
      <c r="G3148" s="273">
        <f t="shared" si="248"/>
        <v>44.58125000000291</v>
      </c>
      <c r="H3148" s="273">
        <f t="shared" si="245"/>
        <v>45.290625000001455</v>
      </c>
      <c r="I3148" s="77">
        <f t="shared" si="249"/>
        <v>1.1658229884857233E-5</v>
      </c>
      <c r="J3148" s="229">
        <f t="shared" si="246"/>
        <v>5.2800851787887905E-4</v>
      </c>
    </row>
    <row r="3149" spans="1:10">
      <c r="A3149" s="30" t="s">
        <v>264</v>
      </c>
      <c r="B3149" s="63">
        <v>124.98</v>
      </c>
      <c r="C3149" s="219">
        <v>44921</v>
      </c>
      <c r="D3149" s="49">
        <v>44921.425694444442</v>
      </c>
      <c r="E3149" s="219">
        <v>44966</v>
      </c>
      <c r="F3149" s="273">
        <f t="shared" si="247"/>
        <v>0.71284722222117125</v>
      </c>
      <c r="G3149" s="273">
        <f t="shared" si="248"/>
        <v>44.574305555557657</v>
      </c>
      <c r="H3149" s="273">
        <f t="shared" si="245"/>
        <v>45.287152777778829</v>
      </c>
      <c r="I3149" s="77">
        <f t="shared" si="249"/>
        <v>1.1658229884857233E-5</v>
      </c>
      <c r="J3149" s="229">
        <f t="shared" si="246"/>
        <v>5.2796803791399635E-4</v>
      </c>
    </row>
    <row r="3150" spans="1:10">
      <c r="A3150" s="30" t="s">
        <v>264</v>
      </c>
      <c r="B3150" s="63">
        <v>124.74</v>
      </c>
      <c r="C3150" s="219">
        <v>44922</v>
      </c>
      <c r="D3150" s="49">
        <v>44922.436805555553</v>
      </c>
      <c r="E3150" s="219">
        <v>44966</v>
      </c>
      <c r="F3150" s="273">
        <f t="shared" si="247"/>
        <v>0.71840277777664596</v>
      </c>
      <c r="G3150" s="273">
        <f t="shared" si="248"/>
        <v>43.563194444446708</v>
      </c>
      <c r="H3150" s="273">
        <f t="shared" si="245"/>
        <v>44.281597222223354</v>
      </c>
      <c r="I3150" s="77">
        <f t="shared" si="249"/>
        <v>1.1635842501496969E-5</v>
      </c>
      <c r="J3150" s="229">
        <f t="shared" si="246"/>
        <v>5.1525369099251659E-4</v>
      </c>
    </row>
    <row r="3151" spans="1:10">
      <c r="A3151" s="30" t="s">
        <v>264</v>
      </c>
      <c r="B3151" s="63">
        <v>117.69</v>
      </c>
      <c r="C3151" s="219">
        <v>44923</v>
      </c>
      <c r="D3151" s="49">
        <v>44923.454861111109</v>
      </c>
      <c r="E3151" s="219">
        <v>44966</v>
      </c>
      <c r="F3151" s="273">
        <f t="shared" si="247"/>
        <v>0.72743055555474712</v>
      </c>
      <c r="G3151" s="273">
        <f t="shared" si="248"/>
        <v>42.545138888890506</v>
      </c>
      <c r="H3151" s="273">
        <f t="shared" si="245"/>
        <v>43.272569444445253</v>
      </c>
      <c r="I3151" s="77">
        <f t="shared" si="249"/>
        <v>1.0978213115289229E-5</v>
      </c>
      <c r="J3151" s="229">
        <f t="shared" si="246"/>
        <v>4.7505548940727284E-4</v>
      </c>
    </row>
    <row r="3152" spans="1:10">
      <c r="A3152" s="30" t="s">
        <v>264</v>
      </c>
      <c r="B3152" s="63">
        <v>120.67</v>
      </c>
      <c r="C3152" s="219">
        <v>44924</v>
      </c>
      <c r="D3152" s="49">
        <v>44924.476388888892</v>
      </c>
      <c r="E3152" s="219">
        <v>44966</v>
      </c>
      <c r="F3152" s="273">
        <f t="shared" si="247"/>
        <v>0.73819444444598048</v>
      </c>
      <c r="G3152" s="273">
        <f t="shared" si="248"/>
        <v>41.523611111108039</v>
      </c>
      <c r="H3152" s="273">
        <f t="shared" si="245"/>
        <v>42.26180555555402</v>
      </c>
      <c r="I3152" s="77">
        <f t="shared" si="249"/>
        <v>1.1256189792012502E-5</v>
      </c>
      <c r="J3152" s="229">
        <f t="shared" si="246"/>
        <v>4.7570690428644439E-4</v>
      </c>
    </row>
    <row r="3153" spans="1:10">
      <c r="A3153" s="30" t="s">
        <v>264</v>
      </c>
      <c r="B3153" s="63">
        <v>124.28</v>
      </c>
      <c r="C3153" s="219">
        <v>44925</v>
      </c>
      <c r="D3153" s="49">
        <v>44925.489583333336</v>
      </c>
      <c r="E3153" s="219">
        <v>44966</v>
      </c>
      <c r="F3153" s="273">
        <f t="shared" si="247"/>
        <v>0.74479166666787933</v>
      </c>
      <c r="G3153" s="273">
        <f t="shared" si="248"/>
        <v>40.510416666664241</v>
      </c>
      <c r="H3153" s="273">
        <f t="shared" si="245"/>
        <v>41.255208333332121</v>
      </c>
      <c r="I3153" s="77">
        <f t="shared" si="249"/>
        <v>1.1592933350056465E-5</v>
      </c>
      <c r="J3153" s="229">
        <f t="shared" si="246"/>
        <v>4.782688805510133E-4</v>
      </c>
    </row>
    <row r="3154" spans="1:10">
      <c r="A3154" s="30" t="s">
        <v>264</v>
      </c>
      <c r="B3154" s="63">
        <v>117.3</v>
      </c>
      <c r="C3154" s="219">
        <v>44925</v>
      </c>
      <c r="D3154" s="49">
        <v>44925.493750000001</v>
      </c>
      <c r="E3154" s="219">
        <v>44966</v>
      </c>
      <c r="F3154" s="273">
        <f t="shared" si="247"/>
        <v>0.7468750000007276</v>
      </c>
      <c r="G3154" s="273">
        <f t="shared" si="248"/>
        <v>40.506249999998545</v>
      </c>
      <c r="H3154" s="273">
        <f t="shared" si="245"/>
        <v>41.253124999999272</v>
      </c>
      <c r="I3154" s="77">
        <f t="shared" si="249"/>
        <v>1.0941833617328801E-5</v>
      </c>
      <c r="J3154" s="229">
        <f t="shared" si="246"/>
        <v>4.5138482994485924E-4</v>
      </c>
    </row>
    <row r="3155" spans="1:10">
      <c r="A3155" s="30" t="s">
        <v>264</v>
      </c>
      <c r="B3155" s="63">
        <v>29.45</v>
      </c>
      <c r="C3155" s="219">
        <v>44965</v>
      </c>
      <c r="D3155" s="49">
        <v>44965.575694444444</v>
      </c>
      <c r="E3155" s="219">
        <v>44973</v>
      </c>
      <c r="F3155" s="273">
        <f t="shared" si="247"/>
        <v>0.78784722222189885</v>
      </c>
      <c r="G3155" s="273">
        <f t="shared" si="248"/>
        <v>7.4243055555562023</v>
      </c>
      <c r="H3155" s="273">
        <f t="shared" si="245"/>
        <v>8.2121527777781012</v>
      </c>
      <c r="I3155" s="77">
        <f t="shared" si="249"/>
        <v>2.7471184998323371E-6</v>
      </c>
      <c r="J3155" s="229">
        <f t="shared" si="246"/>
        <v>2.2559756819283738E-5</v>
      </c>
    </row>
    <row r="3156" spans="1:10">
      <c r="A3156" s="30" t="s">
        <v>264</v>
      </c>
      <c r="B3156" s="63">
        <v>7.53</v>
      </c>
      <c r="C3156" s="219">
        <v>44972</v>
      </c>
      <c r="D3156" s="49">
        <v>44972.529166666667</v>
      </c>
      <c r="E3156" s="219">
        <v>44980</v>
      </c>
      <c r="F3156" s="273">
        <f t="shared" si="247"/>
        <v>0.76458333333357587</v>
      </c>
      <c r="G3156" s="273">
        <f t="shared" si="248"/>
        <v>7.4708333333328483</v>
      </c>
      <c r="H3156" s="273">
        <f t="shared" si="245"/>
        <v>8.2354166666664241</v>
      </c>
      <c r="I3156" s="77">
        <f t="shared" si="249"/>
        <v>7.0240415292826824E-7</v>
      </c>
      <c r="J3156" s="229">
        <f t="shared" si="246"/>
        <v>5.7845908677611723E-6</v>
      </c>
    </row>
    <row r="3157" spans="1:10">
      <c r="A3157" s="30" t="s">
        <v>264</v>
      </c>
      <c r="B3157" s="63">
        <v>50.79</v>
      </c>
      <c r="C3157" s="219">
        <v>45147</v>
      </c>
      <c r="D3157" s="49">
        <v>45147.504166666666</v>
      </c>
      <c r="E3157" s="219">
        <v>45155</v>
      </c>
      <c r="F3157" s="273">
        <f t="shared" si="247"/>
        <v>0.75208333333284827</v>
      </c>
      <c r="G3157" s="273">
        <f t="shared" si="248"/>
        <v>7.4958333333343035</v>
      </c>
      <c r="H3157" s="273">
        <f t="shared" si="245"/>
        <v>8.2479166666671517</v>
      </c>
      <c r="I3157" s="77">
        <f t="shared" si="249"/>
        <v>4.7377300036157693E-6</v>
      </c>
      <c r="J3157" s="229">
        <f t="shared" si="246"/>
        <v>3.9076402258991528E-5</v>
      </c>
    </row>
    <row r="3158" spans="1:10">
      <c r="A3158" s="30" t="s">
        <v>264</v>
      </c>
      <c r="B3158" s="63">
        <v>449.33</v>
      </c>
      <c r="C3158" s="219">
        <v>45168</v>
      </c>
      <c r="D3158" s="49">
        <v>45168.573611111111</v>
      </c>
      <c r="E3158" s="219">
        <v>45180</v>
      </c>
      <c r="F3158" s="273">
        <f t="shared" si="247"/>
        <v>0.78680555555547471</v>
      </c>
      <c r="G3158" s="273">
        <f t="shared" si="248"/>
        <v>11.426388888889051</v>
      </c>
      <c r="H3158" s="273">
        <f t="shared" si="245"/>
        <v>12.213194444444525</v>
      </c>
      <c r="I3158" s="77">
        <f t="shared" si="249"/>
        <v>4.191384568861338E-5</v>
      </c>
      <c r="J3158" s="229">
        <f t="shared" si="246"/>
        <v>5.1190194730947808E-4</v>
      </c>
    </row>
    <row r="3159" spans="1:10">
      <c r="A3159" s="30" t="s">
        <v>264</v>
      </c>
      <c r="B3159" s="63">
        <v>26133.61</v>
      </c>
      <c r="C3159" s="219">
        <v>45175</v>
      </c>
      <c r="D3159" s="49">
        <v>45175.620138888888</v>
      </c>
      <c r="E3159" s="219">
        <v>45183</v>
      </c>
      <c r="F3159" s="273">
        <f t="shared" si="247"/>
        <v>0.81006944444379769</v>
      </c>
      <c r="G3159" s="273">
        <f t="shared" si="248"/>
        <v>7.3798611111124046</v>
      </c>
      <c r="H3159" s="273">
        <f t="shared" si="245"/>
        <v>8.1899305555562023</v>
      </c>
      <c r="I3159" s="77">
        <f t="shared" si="249"/>
        <v>2.437763106906736E-3</v>
      </c>
      <c r="J3159" s="229">
        <f t="shared" si="246"/>
        <v>1.9965110556463099E-2</v>
      </c>
    </row>
    <row r="3160" spans="1:10">
      <c r="A3160" s="30" t="s">
        <v>264</v>
      </c>
      <c r="B3160" s="63">
        <v>7.42</v>
      </c>
      <c r="C3160" s="219">
        <v>45175</v>
      </c>
      <c r="D3160" s="49">
        <v>45175.620138888888</v>
      </c>
      <c r="E3160" s="219">
        <v>45183</v>
      </c>
      <c r="F3160" s="273">
        <f t="shared" si="247"/>
        <v>0.81006944444379769</v>
      </c>
      <c r="G3160" s="273">
        <f t="shared" si="248"/>
        <v>7.3798611111124046</v>
      </c>
      <c r="H3160" s="273">
        <f t="shared" si="245"/>
        <v>8.1899305555562023</v>
      </c>
      <c r="I3160" s="77">
        <f t="shared" si="249"/>
        <v>6.9214326888814745E-7</v>
      </c>
      <c r="J3160" s="229">
        <f t="shared" si="246"/>
        <v>5.6686053066895913E-6</v>
      </c>
    </row>
    <row r="3161" spans="1:10">
      <c r="A3161" s="30" t="s">
        <v>264</v>
      </c>
      <c r="B3161" s="63">
        <v>450.97</v>
      </c>
      <c r="C3161" s="219">
        <v>45182</v>
      </c>
      <c r="D3161" s="49">
        <v>45182.438194444447</v>
      </c>
      <c r="E3161" s="219">
        <v>45190</v>
      </c>
      <c r="F3161" s="273">
        <f t="shared" si="247"/>
        <v>0.71909722222335404</v>
      </c>
      <c r="G3161" s="273">
        <f t="shared" si="248"/>
        <v>7.5618055555532919</v>
      </c>
      <c r="H3161" s="273">
        <f t="shared" si="245"/>
        <v>8.280902777776646</v>
      </c>
      <c r="I3161" s="77">
        <f t="shared" si="249"/>
        <v>4.2066826141575187E-5</v>
      </c>
      <c r="J3161" s="229">
        <f t="shared" si="246"/>
        <v>3.4835129744801717E-4</v>
      </c>
    </row>
    <row r="3162" spans="1:10">
      <c r="A3162" s="30" t="s">
        <v>264</v>
      </c>
      <c r="B3162" s="63">
        <v>115.54</v>
      </c>
      <c r="C3162" s="219">
        <v>45182</v>
      </c>
      <c r="D3162" s="49">
        <v>45182.438194444447</v>
      </c>
      <c r="E3162" s="219">
        <v>45190</v>
      </c>
      <c r="F3162" s="273">
        <f t="shared" si="247"/>
        <v>0.71909722222335404</v>
      </c>
      <c r="G3162" s="273">
        <f t="shared" si="248"/>
        <v>7.5618055555532919</v>
      </c>
      <c r="H3162" s="273">
        <f t="shared" si="245"/>
        <v>8.280902777776646</v>
      </c>
      <c r="I3162" s="77">
        <f t="shared" si="249"/>
        <v>1.0777659472686868E-5</v>
      </c>
      <c r="J3162" s="229">
        <f t="shared" si="246"/>
        <v>8.9248750265303467E-5</v>
      </c>
    </row>
    <row r="3163" spans="1:10">
      <c r="A3163" s="30" t="s">
        <v>264</v>
      </c>
      <c r="B3163" s="63">
        <v>7.44</v>
      </c>
      <c r="C3163" s="219">
        <v>45196</v>
      </c>
      <c r="D3163" s="49">
        <v>45196.637499999997</v>
      </c>
      <c r="E3163" s="219">
        <v>45204</v>
      </c>
      <c r="F3163" s="273">
        <f t="shared" si="247"/>
        <v>0.81874999999854481</v>
      </c>
      <c r="G3163" s="273">
        <f t="shared" si="248"/>
        <v>7.3625000000029104</v>
      </c>
      <c r="H3163" s="273">
        <f t="shared" si="245"/>
        <v>8.1812500000014552</v>
      </c>
      <c r="I3163" s="77">
        <f t="shared" si="249"/>
        <v>6.9400888416816948E-7</v>
      </c>
      <c r="J3163" s="229">
        <f t="shared" si="246"/>
        <v>5.6778601836018461E-6</v>
      </c>
    </row>
    <row r="3164" spans="1:10">
      <c r="A3164" s="30" t="s">
        <v>264</v>
      </c>
      <c r="B3164" s="63">
        <v>7.44</v>
      </c>
      <c r="C3164" s="219">
        <v>45196</v>
      </c>
      <c r="D3164" s="49">
        <v>45196.577777777777</v>
      </c>
      <c r="E3164" s="219">
        <v>45204</v>
      </c>
      <c r="F3164" s="273">
        <f t="shared" si="247"/>
        <v>0.78888888888832298</v>
      </c>
      <c r="G3164" s="273">
        <f t="shared" si="248"/>
        <v>7.422222222223354</v>
      </c>
      <c r="H3164" s="273">
        <f t="shared" si="245"/>
        <v>8.211111111111677</v>
      </c>
      <c r="I3164" s="77">
        <f t="shared" si="249"/>
        <v>6.9400888416816948E-7</v>
      </c>
      <c r="J3164" s="229">
        <f t="shared" si="246"/>
        <v>5.698584060003473E-6</v>
      </c>
    </row>
    <row r="3165" spans="1:10">
      <c r="A3165" s="30" t="s">
        <v>264</v>
      </c>
      <c r="B3165" s="63">
        <v>15.93</v>
      </c>
      <c r="C3165" s="219">
        <v>45196</v>
      </c>
      <c r="D3165" s="49">
        <v>45196.577777777777</v>
      </c>
      <c r="E3165" s="219">
        <v>45204</v>
      </c>
      <c r="F3165" s="273">
        <f t="shared" si="247"/>
        <v>0.78888888888832298</v>
      </c>
      <c r="G3165" s="273">
        <f t="shared" si="248"/>
        <v>7.422222222223354</v>
      </c>
      <c r="H3165" s="273">
        <f t="shared" si="245"/>
        <v>8.211111111111677</v>
      </c>
      <c r="I3165" s="77">
        <f t="shared" si="249"/>
        <v>1.4859625705374917E-6</v>
      </c>
      <c r="J3165" s="229">
        <f t="shared" si="246"/>
        <v>1.2201403773636468E-5</v>
      </c>
    </row>
    <row r="3166" spans="1:10">
      <c r="A3166" s="30" t="s">
        <v>264</v>
      </c>
      <c r="B3166" s="63">
        <v>7.5</v>
      </c>
      <c r="C3166" s="219">
        <v>45231</v>
      </c>
      <c r="D3166" s="49">
        <v>45231.52847222222</v>
      </c>
      <c r="E3166" s="219">
        <v>45239</v>
      </c>
      <c r="F3166" s="273">
        <f t="shared" si="247"/>
        <v>0.76423611111022183</v>
      </c>
      <c r="G3166" s="273">
        <f t="shared" si="248"/>
        <v>7.4715277777795563</v>
      </c>
      <c r="H3166" s="273">
        <f t="shared" si="245"/>
        <v>8.2357638888897782</v>
      </c>
      <c r="I3166" s="77">
        <f t="shared" si="249"/>
        <v>6.9960573000823536E-7</v>
      </c>
      <c r="J3166" s="229">
        <f t="shared" si="246"/>
        <v>5.7617876076621969E-6</v>
      </c>
    </row>
    <row r="3167" spans="1:10">
      <c r="A3167" s="30" t="s">
        <v>264</v>
      </c>
      <c r="B3167" s="63">
        <v>16.059999999999999</v>
      </c>
      <c r="C3167" s="219">
        <v>45231</v>
      </c>
      <c r="D3167" s="49">
        <v>45231.52847222222</v>
      </c>
      <c r="E3167" s="219">
        <v>45239</v>
      </c>
      <c r="F3167" s="273">
        <f t="shared" si="247"/>
        <v>0.76423611111022183</v>
      </c>
      <c r="G3167" s="273">
        <f t="shared" si="248"/>
        <v>7.4715277777795563</v>
      </c>
      <c r="H3167" s="273">
        <f t="shared" si="245"/>
        <v>8.2357638888897782</v>
      </c>
      <c r="I3167" s="77">
        <f t="shared" si="249"/>
        <v>1.4980890698576344E-6</v>
      </c>
      <c r="J3167" s="229">
        <f t="shared" si="246"/>
        <v>1.2337907863873982E-5</v>
      </c>
    </row>
    <row r="3168" spans="1:10">
      <c r="A3168" s="30" t="s">
        <v>264</v>
      </c>
      <c r="B3168" s="63">
        <v>116.36</v>
      </c>
      <c r="C3168" s="219">
        <v>45231</v>
      </c>
      <c r="D3168" s="49">
        <v>45231.647222222222</v>
      </c>
      <c r="E3168" s="219">
        <v>45239</v>
      </c>
      <c r="F3168" s="273">
        <f t="shared" si="247"/>
        <v>0.82361111111094942</v>
      </c>
      <c r="G3168" s="273">
        <f t="shared" si="248"/>
        <v>7.3527777777781012</v>
      </c>
      <c r="H3168" s="273">
        <f t="shared" ref="H3168:H3230" si="250">SUM(F3168:G3168)</f>
        <v>8.1763888888890506</v>
      </c>
      <c r="I3168" s="77">
        <f t="shared" si="249"/>
        <v>1.0854149699167768E-5</v>
      </c>
      <c r="J3168" s="229">
        <f t="shared" ref="J3168:J3230" si="251">+H3168*I3168</f>
        <v>8.8747748998613778E-5</v>
      </c>
    </row>
    <row r="3169" spans="1:10">
      <c r="A3169" s="30" t="s">
        <v>264</v>
      </c>
      <c r="B3169" s="63">
        <v>7.5</v>
      </c>
      <c r="C3169" s="219">
        <v>45239</v>
      </c>
      <c r="D3169" s="49">
        <v>45239.435416666667</v>
      </c>
      <c r="E3169" s="219">
        <v>45246</v>
      </c>
      <c r="F3169" s="273">
        <f t="shared" ref="F3169:F3231" si="252">(D3169-C3169+1)/2</f>
        <v>0.71770833333357587</v>
      </c>
      <c r="G3169" s="273">
        <f t="shared" ref="G3169:G3231" si="253">E3169-D3169</f>
        <v>6.5645833333328483</v>
      </c>
      <c r="H3169" s="273">
        <f t="shared" si="250"/>
        <v>7.2822916666664241</v>
      </c>
      <c r="I3169" s="77">
        <f t="shared" si="249"/>
        <v>6.9960573000823536E-7</v>
      </c>
      <c r="J3169" s="229">
        <f t="shared" si="251"/>
        <v>5.0947329775910522E-6</v>
      </c>
    </row>
    <row r="3170" spans="1:10">
      <c r="A3170" s="30" t="s">
        <v>264</v>
      </c>
      <c r="B3170" s="63">
        <v>16.059999999999999</v>
      </c>
      <c r="C3170" s="219">
        <v>45239</v>
      </c>
      <c r="D3170" s="49">
        <v>45239.435416666667</v>
      </c>
      <c r="E3170" s="219">
        <v>45246</v>
      </c>
      <c r="F3170" s="273">
        <f t="shared" si="252"/>
        <v>0.71770833333357587</v>
      </c>
      <c r="G3170" s="273">
        <f t="shared" si="253"/>
        <v>6.5645833333328483</v>
      </c>
      <c r="H3170" s="273">
        <f t="shared" si="250"/>
        <v>7.2822916666664241</v>
      </c>
      <c r="I3170" s="77">
        <f t="shared" si="249"/>
        <v>1.4980890698576344E-6</v>
      </c>
      <c r="J3170" s="229">
        <f t="shared" si="251"/>
        <v>1.0909521549348305E-5</v>
      </c>
    </row>
    <row r="3171" spans="1:10">
      <c r="A3171" s="30" t="s">
        <v>264</v>
      </c>
      <c r="B3171" s="63">
        <v>25352.27</v>
      </c>
      <c r="C3171" s="219">
        <v>45238</v>
      </c>
      <c r="D3171" s="49">
        <v>45238.229166666664</v>
      </c>
      <c r="E3171" s="219">
        <v>45247</v>
      </c>
      <c r="F3171" s="273">
        <f t="shared" si="252"/>
        <v>0.61458333333212067</v>
      </c>
      <c r="G3171" s="273">
        <f t="shared" si="253"/>
        <v>8.7708333333357587</v>
      </c>
      <c r="H3171" s="273">
        <f t="shared" si="250"/>
        <v>9.3854166666678793</v>
      </c>
      <c r="I3171" s="77">
        <f t="shared" si="249"/>
        <v>2.3648791147621181E-3</v>
      </c>
      <c r="J3171" s="229">
        <f t="shared" si="251"/>
        <v>2.2195375858343164E-2</v>
      </c>
    </row>
    <row r="3172" spans="1:10">
      <c r="A3172" s="30" t="s">
        <v>264</v>
      </c>
      <c r="B3172" s="63">
        <v>116.25</v>
      </c>
      <c r="C3172" s="219">
        <v>45238</v>
      </c>
      <c r="D3172" s="49">
        <v>45238.618055555555</v>
      </c>
      <c r="E3172" s="219">
        <v>45247</v>
      </c>
      <c r="F3172" s="273">
        <f t="shared" si="252"/>
        <v>0.80902777777737356</v>
      </c>
      <c r="G3172" s="273">
        <f t="shared" si="253"/>
        <v>8.3819444444452529</v>
      </c>
      <c r="H3172" s="273">
        <f t="shared" si="250"/>
        <v>9.1909722222226264</v>
      </c>
      <c r="I3172" s="77">
        <f t="shared" si="249"/>
        <v>1.0843888815127647E-5</v>
      </c>
      <c r="J3172" s="229">
        <f t="shared" si="251"/>
        <v>9.9665880880708832E-5</v>
      </c>
    </row>
    <row r="3173" spans="1:10">
      <c r="A3173" s="30" t="s">
        <v>264</v>
      </c>
      <c r="B3173" s="63">
        <v>20212.07</v>
      </c>
      <c r="C3173" s="219">
        <v>45261</v>
      </c>
      <c r="D3173" s="49">
        <v>45261.419444444444</v>
      </c>
      <c r="E3173" s="219">
        <v>45267</v>
      </c>
      <c r="F3173" s="273">
        <f t="shared" si="252"/>
        <v>0.70972222222189885</v>
      </c>
      <c r="G3173" s="273">
        <f t="shared" si="253"/>
        <v>5.5805555555562023</v>
      </c>
      <c r="H3173" s="273">
        <f t="shared" si="250"/>
        <v>6.2902777777781012</v>
      </c>
      <c r="I3173" s="77">
        <f t="shared" si="249"/>
        <v>1.8853973316436737E-3</v>
      </c>
      <c r="J3173" s="229">
        <f t="shared" si="251"/>
        <v>1.1859672937520329E-2</v>
      </c>
    </row>
    <row r="3174" spans="1:10">
      <c r="A3174" s="30" t="s">
        <v>264</v>
      </c>
      <c r="B3174" s="63">
        <v>29.23</v>
      </c>
      <c r="C3174" s="219">
        <v>45261</v>
      </c>
      <c r="D3174" s="49">
        <v>45261.444444444445</v>
      </c>
      <c r="E3174" s="219">
        <v>45267</v>
      </c>
      <c r="F3174" s="273">
        <f t="shared" si="252"/>
        <v>0.72222222222262644</v>
      </c>
      <c r="G3174" s="273">
        <f t="shared" si="253"/>
        <v>5.5555555555547471</v>
      </c>
      <c r="H3174" s="273">
        <f t="shared" si="250"/>
        <v>6.2777777777773736</v>
      </c>
      <c r="I3174" s="77">
        <f t="shared" si="249"/>
        <v>2.7265967317520958E-6</v>
      </c>
      <c r="J3174" s="229">
        <f t="shared" si="251"/>
        <v>1.7116968371553721E-5</v>
      </c>
    </row>
    <row r="3175" spans="1:10">
      <c r="A3175" s="30" t="s">
        <v>264</v>
      </c>
      <c r="B3175" s="63">
        <v>29.23</v>
      </c>
      <c r="C3175" s="219">
        <v>45264</v>
      </c>
      <c r="D3175" s="49">
        <v>45264.089583333334</v>
      </c>
      <c r="E3175" s="219">
        <v>45274</v>
      </c>
      <c r="F3175" s="273">
        <f t="shared" si="252"/>
        <v>0.54479166666715173</v>
      </c>
      <c r="G3175" s="273">
        <f t="shared" si="253"/>
        <v>9.9104166666656965</v>
      </c>
      <c r="H3175" s="273">
        <f t="shared" si="250"/>
        <v>10.455208333332848</v>
      </c>
      <c r="I3175" s="77">
        <f t="shared" si="249"/>
        <v>2.7265967317520958E-6</v>
      </c>
      <c r="J3175" s="229">
        <f t="shared" si="251"/>
        <v>2.8507136871452621E-5</v>
      </c>
    </row>
    <row r="3176" spans="1:10">
      <c r="A3176" s="30" t="s">
        <v>264</v>
      </c>
      <c r="B3176" s="63">
        <v>188.43</v>
      </c>
      <c r="C3176" s="219">
        <v>45264</v>
      </c>
      <c r="D3176" s="49">
        <v>45264.055555555555</v>
      </c>
      <c r="E3176" s="219">
        <v>45274</v>
      </c>
      <c r="F3176" s="273">
        <f t="shared" si="252"/>
        <v>0.52777777777737356</v>
      </c>
      <c r="G3176" s="273">
        <f t="shared" si="253"/>
        <v>9.9444444444452529</v>
      </c>
      <c r="H3176" s="273">
        <f t="shared" si="250"/>
        <v>10.472222222222626</v>
      </c>
      <c r="I3176" s="77">
        <f t="shared" si="249"/>
        <v>1.7576894360726905E-5</v>
      </c>
      <c r="J3176" s="229">
        <f t="shared" si="251"/>
        <v>1.8406914372206387E-4</v>
      </c>
    </row>
    <row r="3177" spans="1:10">
      <c r="A3177" s="30" t="s">
        <v>264</v>
      </c>
      <c r="B3177" s="63">
        <v>16.059999999999999</v>
      </c>
      <c r="C3177" s="219">
        <v>45265</v>
      </c>
      <c r="D3177" s="49">
        <v>45265.329861111109</v>
      </c>
      <c r="E3177" s="219">
        <v>45274</v>
      </c>
      <c r="F3177" s="273">
        <f t="shared" si="252"/>
        <v>0.66493055555474712</v>
      </c>
      <c r="G3177" s="273">
        <f t="shared" si="253"/>
        <v>8.6701388888905058</v>
      </c>
      <c r="H3177" s="273">
        <f t="shared" si="250"/>
        <v>9.3350694444452529</v>
      </c>
      <c r="I3177" s="77">
        <f t="shared" si="249"/>
        <v>1.4980890698576344E-6</v>
      </c>
      <c r="J3177" s="229">
        <f t="shared" si="251"/>
        <v>1.3984765501085413E-5</v>
      </c>
    </row>
    <row r="3178" spans="1:10">
      <c r="A3178" s="30" t="s">
        <v>264</v>
      </c>
      <c r="B3178" s="63">
        <v>187.48</v>
      </c>
      <c r="C3178" s="219">
        <v>45265</v>
      </c>
      <c r="D3178" s="49">
        <v>45265.48541666667</v>
      </c>
      <c r="E3178" s="219">
        <v>45274</v>
      </c>
      <c r="F3178" s="273">
        <f t="shared" si="252"/>
        <v>0.74270833333503106</v>
      </c>
      <c r="G3178" s="273">
        <f t="shared" si="253"/>
        <v>8.5145833333299379</v>
      </c>
      <c r="H3178" s="273">
        <f t="shared" si="250"/>
        <v>9.2572916666649689</v>
      </c>
      <c r="I3178" s="77">
        <f t="shared" si="249"/>
        <v>1.7488277634925859E-5</v>
      </c>
      <c r="J3178" s="229">
        <f t="shared" si="251"/>
        <v>1.6189408681412251E-4</v>
      </c>
    </row>
    <row r="3179" spans="1:10">
      <c r="A3179" s="30" t="s">
        <v>264</v>
      </c>
      <c r="B3179" s="63">
        <v>116.23</v>
      </c>
      <c r="C3179" s="219">
        <v>45265</v>
      </c>
      <c r="D3179" s="49">
        <v>45265.48541666667</v>
      </c>
      <c r="E3179" s="219">
        <v>45274</v>
      </c>
      <c r="F3179" s="273">
        <f t="shared" si="252"/>
        <v>0.74270833333503106</v>
      </c>
      <c r="G3179" s="273">
        <f t="shared" si="253"/>
        <v>8.5145833333299379</v>
      </c>
      <c r="H3179" s="273">
        <f t="shared" si="250"/>
        <v>9.2572916666649689</v>
      </c>
      <c r="I3179" s="77">
        <f t="shared" si="249"/>
        <v>1.0842023199847626E-5</v>
      </c>
      <c r="J3179" s="229">
        <f t="shared" si="251"/>
        <v>1.0036777101773769E-4</v>
      </c>
    </row>
    <row r="3180" spans="1:10">
      <c r="A3180" s="30" t="s">
        <v>264</v>
      </c>
      <c r="B3180" s="63">
        <v>18499.919999999998</v>
      </c>
      <c r="C3180" s="219">
        <v>45266</v>
      </c>
      <c r="D3180" s="49">
        <v>45266.472916666666</v>
      </c>
      <c r="E3180" s="219">
        <v>45274</v>
      </c>
      <c r="F3180" s="273">
        <f t="shared" si="252"/>
        <v>0.73645833333284827</v>
      </c>
      <c r="G3180" s="273">
        <f t="shared" si="253"/>
        <v>7.5270833333343035</v>
      </c>
      <c r="H3180" s="273">
        <f t="shared" si="250"/>
        <v>8.2635416666671517</v>
      </c>
      <c r="I3180" s="77">
        <f t="shared" si="249"/>
        <v>1.7256866715591936E-3</v>
      </c>
      <c r="J3180" s="229">
        <f t="shared" si="251"/>
        <v>1.4260283714041548E-2</v>
      </c>
    </row>
    <row r="3181" spans="1:10">
      <c r="A3181" s="30" t="s">
        <v>264</v>
      </c>
      <c r="B3181" s="63">
        <v>460.1</v>
      </c>
      <c r="C3181" s="219">
        <v>45266</v>
      </c>
      <c r="D3181" s="49">
        <v>45266.472916666666</v>
      </c>
      <c r="E3181" s="219">
        <v>45274</v>
      </c>
      <c r="F3181" s="273">
        <f t="shared" si="252"/>
        <v>0.73645833333284827</v>
      </c>
      <c r="G3181" s="273">
        <f t="shared" si="253"/>
        <v>7.5270833333343035</v>
      </c>
      <c r="H3181" s="273">
        <f t="shared" si="250"/>
        <v>8.2635416666671517</v>
      </c>
      <c r="I3181" s="77">
        <f t="shared" si="249"/>
        <v>4.2918479516905212E-5</v>
      </c>
      <c r="J3181" s="229">
        <f t="shared" si="251"/>
        <v>3.546586437579469E-4</v>
      </c>
    </row>
    <row r="3182" spans="1:10">
      <c r="A3182" s="30" t="s">
        <v>264</v>
      </c>
      <c r="B3182" s="63">
        <v>454.05</v>
      </c>
      <c r="C3182" s="219">
        <v>45266</v>
      </c>
      <c r="D3182" s="49">
        <v>45266.616666666669</v>
      </c>
      <c r="E3182" s="219">
        <v>45274</v>
      </c>
      <c r="F3182" s="273">
        <f t="shared" si="252"/>
        <v>0.80833333333430346</v>
      </c>
      <c r="G3182" s="273">
        <f t="shared" si="253"/>
        <v>7.3833333333313931</v>
      </c>
      <c r="H3182" s="273">
        <f t="shared" si="250"/>
        <v>8.1916666666656965</v>
      </c>
      <c r="I3182" s="77">
        <f t="shared" si="249"/>
        <v>4.2354130894698565E-5</v>
      </c>
      <c r="J3182" s="229">
        <f t="shared" si="251"/>
        <v>3.46950922245698E-4</v>
      </c>
    </row>
    <row r="3183" spans="1:10">
      <c r="A3183" s="30" t="s">
        <v>264</v>
      </c>
      <c r="B3183" s="63">
        <v>187.63</v>
      </c>
      <c r="C3183" s="219">
        <v>45266</v>
      </c>
      <c r="D3183" s="49">
        <v>45266.616666666669</v>
      </c>
      <c r="E3183" s="219">
        <v>45274</v>
      </c>
      <c r="F3183" s="273">
        <f t="shared" si="252"/>
        <v>0.80833333333430346</v>
      </c>
      <c r="G3183" s="273">
        <f t="shared" si="253"/>
        <v>7.3833333333313931</v>
      </c>
      <c r="H3183" s="273">
        <f t="shared" si="250"/>
        <v>8.1916666666656965</v>
      </c>
      <c r="I3183" s="77">
        <f t="shared" si="249"/>
        <v>1.7502269749526026E-5</v>
      </c>
      <c r="J3183" s="229">
        <f t="shared" si="251"/>
        <v>1.4337275969818371E-4</v>
      </c>
    </row>
    <row r="3184" spans="1:10">
      <c r="A3184" s="30" t="s">
        <v>264</v>
      </c>
      <c r="B3184" s="63">
        <v>16.11</v>
      </c>
      <c r="C3184" s="219">
        <v>45267</v>
      </c>
      <c r="D3184" s="49">
        <v>45267.461111111108</v>
      </c>
      <c r="E3184" s="219">
        <v>45274</v>
      </c>
      <c r="F3184" s="273">
        <f t="shared" si="252"/>
        <v>0.73055555555401952</v>
      </c>
      <c r="G3184" s="273">
        <f t="shared" si="253"/>
        <v>6.538888888891961</v>
      </c>
      <c r="H3184" s="273">
        <f t="shared" si="250"/>
        <v>7.2694444444459805</v>
      </c>
      <c r="I3184" s="77">
        <f t="shared" si="249"/>
        <v>1.5027531080576895E-6</v>
      </c>
      <c r="J3184" s="229">
        <f t="shared" si="251"/>
        <v>1.0924180232743901E-5</v>
      </c>
    </row>
    <row r="3185" spans="1:10">
      <c r="A3185" s="30" t="s">
        <v>264</v>
      </c>
      <c r="B3185" s="63">
        <v>116.72</v>
      </c>
      <c r="C3185" s="219">
        <v>45267</v>
      </c>
      <c r="D3185" s="49">
        <v>45267.461111111108</v>
      </c>
      <c r="E3185" s="219">
        <v>45274</v>
      </c>
      <c r="F3185" s="273">
        <f t="shared" si="252"/>
        <v>0.73055555555401952</v>
      </c>
      <c r="G3185" s="273">
        <f t="shared" si="253"/>
        <v>6.538888888891961</v>
      </c>
      <c r="H3185" s="273">
        <f t="shared" si="250"/>
        <v>7.2694444444459805</v>
      </c>
      <c r="I3185" s="77">
        <f t="shared" si="249"/>
        <v>1.0887730774208163E-5</v>
      </c>
      <c r="J3185" s="229">
        <f t="shared" si="251"/>
        <v>7.9147753989191062E-5</v>
      </c>
    </row>
    <row r="3186" spans="1:10">
      <c r="A3186" s="30" t="s">
        <v>264</v>
      </c>
      <c r="B3186" s="63">
        <v>454.05</v>
      </c>
      <c r="C3186" s="219">
        <v>45267</v>
      </c>
      <c r="D3186" s="49">
        <v>45267.609027777777</v>
      </c>
      <c r="E3186" s="219">
        <v>45274</v>
      </c>
      <c r="F3186" s="273">
        <f t="shared" si="252"/>
        <v>0.80451388888832298</v>
      </c>
      <c r="G3186" s="273">
        <f t="shared" si="253"/>
        <v>6.390972222223354</v>
      </c>
      <c r="H3186" s="273">
        <f t="shared" si="250"/>
        <v>7.195486111111677</v>
      </c>
      <c r="I3186" s="77">
        <f t="shared" si="249"/>
        <v>4.2354130894698565E-5</v>
      </c>
      <c r="J3186" s="229">
        <f t="shared" si="251"/>
        <v>3.0475856060100949E-4</v>
      </c>
    </row>
    <row r="3187" spans="1:10">
      <c r="A3187" s="30" t="s">
        <v>264</v>
      </c>
      <c r="B3187" s="63">
        <v>116.05</v>
      </c>
      <c r="C3187" s="219">
        <v>45268</v>
      </c>
      <c r="D3187" s="49">
        <v>45268.542361111111</v>
      </c>
      <c r="E3187" s="219">
        <v>45274</v>
      </c>
      <c r="F3187" s="273">
        <f t="shared" si="252"/>
        <v>0.77118055555547471</v>
      </c>
      <c r="G3187" s="273">
        <f t="shared" si="253"/>
        <v>5.4576388888890506</v>
      </c>
      <c r="H3187" s="273">
        <f t="shared" si="250"/>
        <v>6.2288194444445253</v>
      </c>
      <c r="I3187" s="77">
        <f t="shared" si="249"/>
        <v>1.0825232662327427E-5</v>
      </c>
      <c r="J3187" s="229">
        <f t="shared" si="251"/>
        <v>6.7428419697741058E-5</v>
      </c>
    </row>
    <row r="3188" spans="1:10">
      <c r="A3188" s="30" t="s">
        <v>264</v>
      </c>
      <c r="B3188" s="63">
        <v>453.21</v>
      </c>
      <c r="C3188" s="219">
        <v>45268</v>
      </c>
      <c r="D3188" s="49">
        <v>45268.849305555559</v>
      </c>
      <c r="E3188" s="219">
        <v>45274</v>
      </c>
      <c r="F3188" s="273">
        <f t="shared" si="252"/>
        <v>0.92465277777955635</v>
      </c>
      <c r="G3188" s="273">
        <f t="shared" si="253"/>
        <v>5.1506944444408873</v>
      </c>
      <c r="H3188" s="273">
        <f t="shared" si="250"/>
        <v>6.0753472222204437</v>
      </c>
      <c r="I3188" s="77">
        <f t="shared" si="249"/>
        <v>4.2275775052937639E-5</v>
      </c>
      <c r="J3188" s="229">
        <f t="shared" si="251"/>
        <v>2.5684001253508103E-4</v>
      </c>
    </row>
    <row r="3189" spans="1:10">
      <c r="A3189" s="30" t="s">
        <v>264</v>
      </c>
      <c r="B3189" s="63">
        <v>453.33</v>
      </c>
      <c r="C3189" s="219">
        <v>45240</v>
      </c>
      <c r="D3189" s="49">
        <v>45240.618055555555</v>
      </c>
      <c r="E3189" s="219">
        <v>45250</v>
      </c>
      <c r="F3189" s="273">
        <f t="shared" si="252"/>
        <v>0.80902777777737356</v>
      </c>
      <c r="G3189" s="273">
        <f t="shared" si="253"/>
        <v>9.3819444444452529</v>
      </c>
      <c r="H3189" s="273">
        <f t="shared" si="250"/>
        <v>10.190972222222626</v>
      </c>
      <c r="I3189" s="77">
        <f t="shared" si="249"/>
        <v>4.2286968744617776E-5</v>
      </c>
      <c r="J3189" s="229">
        <f t="shared" si="251"/>
        <v>4.3094532383839616E-4</v>
      </c>
    </row>
    <row r="3190" spans="1:10">
      <c r="A3190" s="30" t="s">
        <v>264</v>
      </c>
      <c r="B3190" s="63">
        <v>29.22</v>
      </c>
      <c r="C3190" s="219">
        <v>45240</v>
      </c>
      <c r="D3190" s="49">
        <v>45240.618055555555</v>
      </c>
      <c r="E3190" s="219">
        <v>45250</v>
      </c>
      <c r="F3190" s="273">
        <f t="shared" si="252"/>
        <v>0.80902777777737356</v>
      </c>
      <c r="G3190" s="273">
        <f t="shared" si="253"/>
        <v>9.3819444444452529</v>
      </c>
      <c r="H3190" s="273">
        <f t="shared" si="250"/>
        <v>10.190972222222626</v>
      </c>
      <c r="I3190" s="77">
        <f t="shared" si="249"/>
        <v>2.7256639241120845E-6</v>
      </c>
      <c r="J3190" s="229">
        <f t="shared" si="251"/>
        <v>2.7777165337740574E-5</v>
      </c>
    </row>
    <row r="3191" spans="1:10">
      <c r="A3191" s="30" t="s">
        <v>264</v>
      </c>
      <c r="B3191" s="63">
        <v>187.6</v>
      </c>
      <c r="C3191" s="219">
        <v>45231</v>
      </c>
      <c r="D3191" s="49">
        <v>45231.52847222222</v>
      </c>
      <c r="E3191" s="219">
        <v>45251</v>
      </c>
      <c r="F3191" s="273">
        <f t="shared" si="252"/>
        <v>0.76423611111022183</v>
      </c>
      <c r="G3191" s="273">
        <f t="shared" si="253"/>
        <v>19.471527777779556</v>
      </c>
      <c r="H3191" s="273">
        <f t="shared" si="250"/>
        <v>20.235763888889778</v>
      </c>
      <c r="I3191" s="77">
        <f t="shared" si="249"/>
        <v>1.7499471326605992E-5</v>
      </c>
      <c r="J3191" s="229">
        <f t="shared" si="251"/>
        <v>3.5411516994559563E-4</v>
      </c>
    </row>
    <row r="3192" spans="1:10">
      <c r="A3192" s="30" t="s">
        <v>264</v>
      </c>
      <c r="B3192" s="63">
        <v>187.53</v>
      </c>
      <c r="C3192" s="219">
        <v>45239</v>
      </c>
      <c r="D3192" s="49">
        <v>45239.602083333331</v>
      </c>
      <c r="E3192" s="219">
        <v>45251</v>
      </c>
      <c r="F3192" s="273">
        <f t="shared" si="252"/>
        <v>0.80104166666569654</v>
      </c>
      <c r="G3192" s="273">
        <f t="shared" si="253"/>
        <v>11.397916666668607</v>
      </c>
      <c r="H3192" s="273">
        <f t="shared" si="250"/>
        <v>12.198958333334303</v>
      </c>
      <c r="I3192" s="77">
        <f t="shared" si="249"/>
        <v>1.7492941673125915E-5</v>
      </c>
      <c r="J3192" s="229">
        <f t="shared" si="251"/>
        <v>2.1339566659791029E-4</v>
      </c>
    </row>
    <row r="3193" spans="1:10">
      <c r="A3193" s="30" t="s">
        <v>264</v>
      </c>
      <c r="B3193" s="63">
        <v>29.27</v>
      </c>
      <c r="C3193" s="219">
        <v>45243</v>
      </c>
      <c r="D3193" s="49">
        <v>45243.675694444442</v>
      </c>
      <c r="E3193" s="219">
        <v>45252</v>
      </c>
      <c r="F3193" s="273">
        <f t="shared" si="252"/>
        <v>0.83784722222117125</v>
      </c>
      <c r="G3193" s="273">
        <f t="shared" si="253"/>
        <v>8.3243055555576575</v>
      </c>
      <c r="H3193" s="273">
        <f t="shared" si="250"/>
        <v>9.1621527777788287</v>
      </c>
      <c r="I3193" s="77">
        <f t="shared" si="249"/>
        <v>2.7303279623121396E-6</v>
      </c>
      <c r="J3193" s="229">
        <f t="shared" si="251"/>
        <v>2.501568192414538E-5</v>
      </c>
    </row>
    <row r="3194" spans="1:10">
      <c r="A3194" s="30" t="s">
        <v>264</v>
      </c>
      <c r="B3194" s="63">
        <v>116.44</v>
      </c>
      <c r="C3194" s="219">
        <v>45244</v>
      </c>
      <c r="D3194" s="49">
        <v>45244.554166666669</v>
      </c>
      <c r="E3194" s="219">
        <v>45252</v>
      </c>
      <c r="F3194" s="273">
        <f t="shared" si="252"/>
        <v>0.77708333333430346</v>
      </c>
      <c r="G3194" s="273">
        <f t="shared" si="253"/>
        <v>7.4458333333313931</v>
      </c>
      <c r="H3194" s="273">
        <f t="shared" si="250"/>
        <v>8.2229166666656965</v>
      </c>
      <c r="I3194" s="77">
        <f t="shared" si="249"/>
        <v>1.0861612160287855E-5</v>
      </c>
      <c r="J3194" s="229">
        <f t="shared" si="251"/>
        <v>8.9314131659689802E-5</v>
      </c>
    </row>
    <row r="3195" spans="1:10">
      <c r="A3195" s="30" t="s">
        <v>264</v>
      </c>
      <c r="B3195" s="63">
        <v>7.51</v>
      </c>
      <c r="C3195" s="219">
        <v>45244</v>
      </c>
      <c r="D3195" s="49">
        <v>45244.554166666669</v>
      </c>
      <c r="E3195" s="219">
        <v>45252</v>
      </c>
      <c r="F3195" s="273">
        <f t="shared" si="252"/>
        <v>0.77708333333430346</v>
      </c>
      <c r="G3195" s="273">
        <f t="shared" si="253"/>
        <v>7.4458333333313931</v>
      </c>
      <c r="H3195" s="273">
        <f t="shared" si="250"/>
        <v>8.2229166666656965</v>
      </c>
      <c r="I3195" s="77">
        <f t="shared" si="249"/>
        <v>7.0053853764824632E-7</v>
      </c>
      <c r="J3195" s="229">
        <f t="shared" si="251"/>
        <v>5.7604700168693792E-6</v>
      </c>
    </row>
    <row r="3196" spans="1:10">
      <c r="A3196" s="30" t="s">
        <v>264</v>
      </c>
      <c r="B3196" s="63">
        <v>454.05</v>
      </c>
      <c r="C3196" s="219">
        <v>45247</v>
      </c>
      <c r="D3196" s="49">
        <v>45247.21875</v>
      </c>
      <c r="E3196" s="219">
        <v>45252</v>
      </c>
      <c r="F3196" s="273">
        <f t="shared" si="252"/>
        <v>0.609375</v>
      </c>
      <c r="G3196" s="273">
        <f t="shared" si="253"/>
        <v>4.78125</v>
      </c>
      <c r="H3196" s="273">
        <f t="shared" si="250"/>
        <v>5.390625</v>
      </c>
      <c r="I3196" s="77">
        <f t="shared" si="249"/>
        <v>4.2354130894698565E-5</v>
      </c>
      <c r="J3196" s="229">
        <f t="shared" si="251"/>
        <v>2.2831523685423445E-4</v>
      </c>
    </row>
    <row r="3197" spans="1:10">
      <c r="A3197" s="30" t="s">
        <v>264</v>
      </c>
      <c r="B3197" s="63">
        <v>116.33</v>
      </c>
      <c r="C3197" s="219">
        <v>45247</v>
      </c>
      <c r="D3197" s="49">
        <v>45247.21875</v>
      </c>
      <c r="E3197" s="219">
        <v>45252</v>
      </c>
      <c r="F3197" s="273">
        <f t="shared" si="252"/>
        <v>0.609375</v>
      </c>
      <c r="G3197" s="273">
        <f t="shared" si="253"/>
        <v>4.78125</v>
      </c>
      <c r="H3197" s="273">
        <f t="shared" si="250"/>
        <v>5.390625</v>
      </c>
      <c r="I3197" s="77">
        <f t="shared" si="249"/>
        <v>1.0851351276247736E-5</v>
      </c>
      <c r="J3197" s="229">
        <f t="shared" si="251"/>
        <v>5.8495565473522948E-5</v>
      </c>
    </row>
    <row r="3198" spans="1:10">
      <c r="A3198" s="30" t="s">
        <v>264</v>
      </c>
      <c r="B3198" s="63">
        <v>115.72</v>
      </c>
      <c r="C3198" s="219">
        <v>45251</v>
      </c>
      <c r="D3198" s="49">
        <v>45251.607638888891</v>
      </c>
      <c r="E3198" s="219">
        <v>45260</v>
      </c>
      <c r="F3198" s="273">
        <f t="shared" si="252"/>
        <v>0.80381944444525288</v>
      </c>
      <c r="G3198" s="273">
        <f t="shared" si="253"/>
        <v>8.3923611111094942</v>
      </c>
      <c r="H3198" s="273">
        <f t="shared" si="250"/>
        <v>9.1961805555547471</v>
      </c>
      <c r="I3198" s="77">
        <f t="shared" si="249"/>
        <v>1.0794450010207065E-5</v>
      </c>
      <c r="J3198" s="229">
        <f t="shared" si="251"/>
        <v>9.9267711291773958E-5</v>
      </c>
    </row>
    <row r="3199" spans="1:10">
      <c r="A3199" s="30" t="s">
        <v>264</v>
      </c>
      <c r="B3199" s="63">
        <v>186.73</v>
      </c>
      <c r="C3199" s="219">
        <v>45251</v>
      </c>
      <c r="D3199" s="49">
        <v>45251.706250000003</v>
      </c>
      <c r="E3199" s="219">
        <v>45260</v>
      </c>
      <c r="F3199" s="273">
        <f t="shared" si="252"/>
        <v>0.85312500000145519</v>
      </c>
      <c r="G3199" s="273">
        <f t="shared" si="253"/>
        <v>8.2937499999970896</v>
      </c>
      <c r="H3199" s="273">
        <f t="shared" si="250"/>
        <v>9.1468749999985448</v>
      </c>
      <c r="I3199" s="77">
        <f t="shared" si="249"/>
        <v>1.7418317061925036E-5</v>
      </c>
      <c r="J3199" s="229">
        <f t="shared" si="251"/>
        <v>1.5932316887577023E-4</v>
      </c>
    </row>
    <row r="3200" spans="1:10">
      <c r="A3200" s="30" t="s">
        <v>264</v>
      </c>
      <c r="B3200" s="63">
        <v>7.48</v>
      </c>
      <c r="C3200" s="219">
        <v>45250</v>
      </c>
      <c r="D3200" s="49">
        <v>45250.573611111111</v>
      </c>
      <c r="E3200" s="219">
        <v>45260</v>
      </c>
      <c r="F3200" s="273">
        <f t="shared" si="252"/>
        <v>0.78680555555547471</v>
      </c>
      <c r="G3200" s="273">
        <f t="shared" si="253"/>
        <v>9.4263888888890506</v>
      </c>
      <c r="H3200" s="273">
        <f t="shared" si="250"/>
        <v>10.213194444444525</v>
      </c>
      <c r="I3200" s="77">
        <f t="shared" si="249"/>
        <v>6.9774011472821343E-7</v>
      </c>
      <c r="J3200" s="229">
        <f t="shared" si="251"/>
        <v>7.1261554634082754E-6</v>
      </c>
    </row>
    <row r="3201" spans="1:10">
      <c r="A3201" s="30" t="s">
        <v>264</v>
      </c>
      <c r="B3201" s="63">
        <v>186.88</v>
      </c>
      <c r="C3201" s="219">
        <v>45250</v>
      </c>
      <c r="D3201" s="49">
        <v>45250.573611111111</v>
      </c>
      <c r="E3201" s="219">
        <v>45260</v>
      </c>
      <c r="F3201" s="273">
        <f t="shared" si="252"/>
        <v>0.78680555555547471</v>
      </c>
      <c r="G3201" s="273">
        <f t="shared" si="253"/>
        <v>9.4263888888890506</v>
      </c>
      <c r="H3201" s="273">
        <f t="shared" si="250"/>
        <v>10.213194444444525</v>
      </c>
      <c r="I3201" s="77">
        <f t="shared" si="249"/>
        <v>1.74323091765252E-5</v>
      </c>
      <c r="J3201" s="229">
        <f t="shared" si="251"/>
        <v>1.780395632355265E-4</v>
      </c>
    </row>
    <row r="3202" spans="1:10">
      <c r="A3202" s="30" t="s">
        <v>264</v>
      </c>
      <c r="B3202" s="63">
        <v>21090.19</v>
      </c>
      <c r="C3202" s="219">
        <v>45250</v>
      </c>
      <c r="D3202" s="49">
        <v>45250.429861111108</v>
      </c>
      <c r="E3202" s="219">
        <v>45260</v>
      </c>
      <c r="F3202" s="273">
        <f t="shared" si="252"/>
        <v>0.71493055555401952</v>
      </c>
      <c r="G3202" s="273">
        <f t="shared" si="253"/>
        <v>9.570138888891961</v>
      </c>
      <c r="H3202" s="273">
        <f t="shared" si="250"/>
        <v>10.28506944444598</v>
      </c>
      <c r="I3202" s="77">
        <f t="shared" si="249"/>
        <v>1.9673090361283178E-3</v>
      </c>
      <c r="J3202" s="229">
        <f t="shared" si="251"/>
        <v>2.0233910055265834E-2</v>
      </c>
    </row>
    <row r="3203" spans="1:10">
      <c r="A3203" s="30" t="s">
        <v>264</v>
      </c>
      <c r="B3203" s="63">
        <v>7.5</v>
      </c>
      <c r="C3203" s="219">
        <v>45259</v>
      </c>
      <c r="D3203" s="49">
        <v>45259.234027777777</v>
      </c>
      <c r="E3203" s="219">
        <v>45267</v>
      </c>
      <c r="F3203" s="273">
        <f t="shared" si="252"/>
        <v>0.61701388888832298</v>
      </c>
      <c r="G3203" s="273">
        <f t="shared" si="253"/>
        <v>7.765972222223354</v>
      </c>
      <c r="H3203" s="273">
        <f t="shared" si="250"/>
        <v>8.382986111111677</v>
      </c>
      <c r="I3203" s="77">
        <f t="shared" si="249"/>
        <v>6.9960573000823536E-7</v>
      </c>
      <c r="J3203" s="229">
        <f t="shared" si="251"/>
        <v>5.8647851179131831E-6</v>
      </c>
    </row>
    <row r="3204" spans="1:10">
      <c r="A3204" s="30" t="s">
        <v>264</v>
      </c>
      <c r="B3204" s="63">
        <v>187.63</v>
      </c>
      <c r="C3204" s="219">
        <v>45260</v>
      </c>
      <c r="D3204" s="49">
        <v>45260.540277777778</v>
      </c>
      <c r="E3204" s="219">
        <v>45267</v>
      </c>
      <c r="F3204" s="273">
        <f t="shared" si="252"/>
        <v>0.77013888888905058</v>
      </c>
      <c r="G3204" s="273">
        <f t="shared" si="253"/>
        <v>6.4597222222218988</v>
      </c>
      <c r="H3204" s="273">
        <f t="shared" si="250"/>
        <v>7.2298611111109494</v>
      </c>
      <c r="I3204" s="77">
        <f t="shared" si="249"/>
        <v>1.7502269749526026E-5</v>
      </c>
      <c r="J3204" s="229">
        <f t="shared" si="251"/>
        <v>1.2653897941827179E-4</v>
      </c>
    </row>
    <row r="3205" spans="1:10">
      <c r="A3205" s="30" t="s">
        <v>264</v>
      </c>
      <c r="B3205" s="63">
        <v>18850.009999999998</v>
      </c>
      <c r="C3205" s="219">
        <v>45287</v>
      </c>
      <c r="D3205" s="49">
        <v>45287.523611111108</v>
      </c>
      <c r="E3205" s="219">
        <v>45296</v>
      </c>
      <c r="F3205" s="273">
        <f t="shared" si="252"/>
        <v>0.76180555555401952</v>
      </c>
      <c r="G3205" s="273">
        <f t="shared" si="253"/>
        <v>8.476388888891961</v>
      </c>
      <c r="H3205" s="273">
        <f t="shared" si="250"/>
        <v>9.2381944444459805</v>
      </c>
      <c r="I3205" s="77">
        <f t="shared" si="249"/>
        <v>1.758343334228338E-3</v>
      </c>
      <c r="J3205" s="229">
        <f t="shared" si="251"/>
        <v>1.6243917621696854E-2</v>
      </c>
    </row>
    <row r="3206" spans="1:10">
      <c r="A3206" s="30" t="s">
        <v>264</v>
      </c>
      <c r="B3206" s="63">
        <v>454.54</v>
      </c>
      <c r="C3206" s="219">
        <v>45280</v>
      </c>
      <c r="D3206" s="49">
        <v>45280.673611111109</v>
      </c>
      <c r="E3206" s="219">
        <v>45296</v>
      </c>
      <c r="F3206" s="273">
        <f t="shared" si="252"/>
        <v>0.83680555555474712</v>
      </c>
      <c r="G3206" s="273">
        <f t="shared" si="253"/>
        <v>15.326388888890506</v>
      </c>
      <c r="H3206" s="273">
        <f t="shared" si="250"/>
        <v>16.163194444445253</v>
      </c>
      <c r="I3206" s="77">
        <f t="shared" si="249"/>
        <v>4.2399838469059108E-5</v>
      </c>
      <c r="J3206" s="229">
        <f t="shared" si="251"/>
        <v>6.8531683358847228E-4</v>
      </c>
    </row>
    <row r="3207" spans="1:10">
      <c r="A3207" s="30" t="s">
        <v>264</v>
      </c>
      <c r="B3207" s="63">
        <v>16.079999999999998</v>
      </c>
      <c r="C3207" s="219">
        <v>45280</v>
      </c>
      <c r="D3207" s="49">
        <v>45280.673611111109</v>
      </c>
      <c r="E3207" s="219">
        <v>45296</v>
      </c>
      <c r="F3207" s="273">
        <f t="shared" si="252"/>
        <v>0.83680555555474712</v>
      </c>
      <c r="G3207" s="273">
        <f t="shared" si="253"/>
        <v>15.326388888890506</v>
      </c>
      <c r="H3207" s="273">
        <f t="shared" si="250"/>
        <v>16.163194444445253</v>
      </c>
      <c r="I3207" s="77">
        <f t="shared" si="249"/>
        <v>1.4999546851376563E-6</v>
      </c>
      <c r="J3207" s="229">
        <f t="shared" si="251"/>
        <v>2.4244059233736595E-5</v>
      </c>
    </row>
    <row r="3208" spans="1:10">
      <c r="A3208" s="30" t="s">
        <v>264</v>
      </c>
      <c r="B3208" s="63">
        <v>7.46</v>
      </c>
      <c r="C3208" s="219">
        <v>45210</v>
      </c>
      <c r="D3208" s="49">
        <v>45210.271527777775</v>
      </c>
      <c r="E3208" s="219">
        <v>45218</v>
      </c>
      <c r="F3208" s="273">
        <f t="shared" si="252"/>
        <v>0.63576388888759539</v>
      </c>
      <c r="G3208" s="273">
        <f t="shared" si="253"/>
        <v>7.7284722222248092</v>
      </c>
      <c r="H3208" s="273">
        <f t="shared" si="250"/>
        <v>8.3642361111124046</v>
      </c>
      <c r="I3208" s="77">
        <f t="shared" si="249"/>
        <v>6.958744994481914E-7</v>
      </c>
      <c r="J3208" s="229">
        <f t="shared" si="251"/>
        <v>5.8204586170868316E-6</v>
      </c>
    </row>
    <row r="3209" spans="1:10">
      <c r="A3209" s="30" t="s">
        <v>264</v>
      </c>
      <c r="B3209" s="63">
        <v>453.81</v>
      </c>
      <c r="C3209" s="219">
        <v>45217</v>
      </c>
      <c r="D3209" s="49">
        <v>45217.304861111108</v>
      </c>
      <c r="E3209" s="219">
        <v>45225</v>
      </c>
      <c r="F3209" s="273">
        <f t="shared" si="252"/>
        <v>0.65243055555401952</v>
      </c>
      <c r="G3209" s="273">
        <f t="shared" si="253"/>
        <v>7.695138888891961</v>
      </c>
      <c r="H3209" s="273">
        <f t="shared" si="250"/>
        <v>8.3475694444459805</v>
      </c>
      <c r="I3209" s="77">
        <f t="shared" si="249"/>
        <v>4.2331743511338304E-5</v>
      </c>
      <c r="J3209" s="229">
        <f t="shared" si="251"/>
        <v>3.5336716866537203E-4</v>
      </c>
    </row>
    <row r="3210" spans="1:10">
      <c r="A3210" s="30" t="s">
        <v>264</v>
      </c>
      <c r="B3210" s="63">
        <v>24103.040000000001</v>
      </c>
      <c r="C3210" s="219">
        <v>45224</v>
      </c>
      <c r="D3210" s="49">
        <v>45224.451388888891</v>
      </c>
      <c r="E3210" s="219">
        <v>45232</v>
      </c>
      <c r="F3210" s="273">
        <f t="shared" si="252"/>
        <v>0.72569444444525288</v>
      </c>
      <c r="G3210" s="273">
        <f t="shared" si="253"/>
        <v>7.5486111111094942</v>
      </c>
      <c r="H3210" s="273">
        <f t="shared" si="250"/>
        <v>8.2743055555547471</v>
      </c>
      <c r="I3210" s="77">
        <f t="shared" ref="I3210:I3273" si="254">+B3210/B$3693</f>
        <v>2.2483499859490262E-3</v>
      </c>
      <c r="J3210" s="229">
        <f t="shared" si="251"/>
        <v>1.8603534779569466E-2</v>
      </c>
    </row>
    <row r="3211" spans="1:10">
      <c r="A3211" s="30" t="s">
        <v>264</v>
      </c>
      <c r="B3211" s="63">
        <v>17846.240000000002</v>
      </c>
      <c r="C3211" s="219">
        <v>45112</v>
      </c>
      <c r="D3211" s="49">
        <v>45112.342361111114</v>
      </c>
      <c r="E3211" s="219">
        <v>45120</v>
      </c>
      <c r="F3211" s="273">
        <f t="shared" si="252"/>
        <v>0.6711805555569299</v>
      </c>
      <c r="G3211" s="273">
        <f t="shared" si="253"/>
        <v>7.6576388888861402</v>
      </c>
      <c r="H3211" s="273">
        <f t="shared" si="250"/>
        <v>8.3288194444430701</v>
      </c>
      <c r="I3211" s="77">
        <f t="shared" si="254"/>
        <v>1.664710901746956E-3</v>
      </c>
      <c r="J3211" s="229">
        <f t="shared" si="251"/>
        <v>1.3865076527846404E-2</v>
      </c>
    </row>
    <row r="3212" spans="1:10">
      <c r="A3212" s="30" t="s">
        <v>264</v>
      </c>
      <c r="B3212" s="63">
        <v>15.85</v>
      </c>
      <c r="C3212" s="219">
        <v>45112</v>
      </c>
      <c r="D3212" s="49">
        <v>45112.342361111114</v>
      </c>
      <c r="E3212" s="219">
        <v>45120</v>
      </c>
      <c r="F3212" s="273">
        <f t="shared" si="252"/>
        <v>0.6711805555569299</v>
      </c>
      <c r="G3212" s="273">
        <f t="shared" si="253"/>
        <v>7.6576388888861402</v>
      </c>
      <c r="H3212" s="273">
        <f t="shared" si="250"/>
        <v>8.3288194444430701</v>
      </c>
      <c r="I3212" s="77">
        <f t="shared" si="254"/>
        <v>1.4785001094174038E-6</v>
      </c>
      <c r="J3212" s="229">
        <f t="shared" si="251"/>
        <v>1.231416045992688E-5</v>
      </c>
    </row>
    <row r="3213" spans="1:10">
      <c r="A3213" s="30" t="s">
        <v>264</v>
      </c>
      <c r="B3213" s="63">
        <v>448.06</v>
      </c>
      <c r="C3213" s="219">
        <v>45112</v>
      </c>
      <c r="D3213" s="49">
        <v>45112.342361111114</v>
      </c>
      <c r="E3213" s="219">
        <v>45120</v>
      </c>
      <c r="F3213" s="273">
        <f t="shared" si="252"/>
        <v>0.6711805555569299</v>
      </c>
      <c r="G3213" s="273">
        <f t="shared" si="253"/>
        <v>7.6576388888861402</v>
      </c>
      <c r="H3213" s="273">
        <f t="shared" si="250"/>
        <v>8.3288194444430701</v>
      </c>
      <c r="I3213" s="77">
        <f t="shared" si="254"/>
        <v>4.1795379118331986E-5</v>
      </c>
      <c r="J3213" s="229">
        <f t="shared" si="251"/>
        <v>3.481061662886333E-4</v>
      </c>
    </row>
    <row r="3214" spans="1:10">
      <c r="A3214" s="30" t="s">
        <v>264</v>
      </c>
      <c r="B3214" s="63">
        <v>15.83</v>
      </c>
      <c r="C3214" s="219">
        <v>45119</v>
      </c>
      <c r="D3214" s="49">
        <v>45119.539583333331</v>
      </c>
      <c r="E3214" s="219">
        <v>45127</v>
      </c>
      <c r="F3214" s="273">
        <f t="shared" si="252"/>
        <v>0.76979166666569654</v>
      </c>
      <c r="G3214" s="273">
        <f t="shared" si="253"/>
        <v>7.4604166666686069</v>
      </c>
      <c r="H3214" s="273">
        <f t="shared" si="250"/>
        <v>8.2302083333343035</v>
      </c>
      <c r="I3214" s="77">
        <f t="shared" si="254"/>
        <v>1.4766344941373819E-6</v>
      </c>
      <c r="J3214" s="229">
        <f t="shared" si="251"/>
        <v>1.2153009518938364E-5</v>
      </c>
    </row>
    <row r="3215" spans="1:10">
      <c r="A3215" s="30" t="s">
        <v>264</v>
      </c>
      <c r="B3215" s="63">
        <v>28.89</v>
      </c>
      <c r="C3215" s="219">
        <v>45126</v>
      </c>
      <c r="D3215" s="49">
        <v>45126.499305555553</v>
      </c>
      <c r="E3215" s="219">
        <v>45134</v>
      </c>
      <c r="F3215" s="273">
        <f t="shared" si="252"/>
        <v>0.74965277777664596</v>
      </c>
      <c r="G3215" s="273">
        <f t="shared" si="253"/>
        <v>7.5006944444467081</v>
      </c>
      <c r="H3215" s="273">
        <f t="shared" si="250"/>
        <v>8.250347222223354</v>
      </c>
      <c r="I3215" s="77">
        <f t="shared" si="254"/>
        <v>2.6948812719917224E-6</v>
      </c>
      <c r="J3215" s="229">
        <f t="shared" si="251"/>
        <v>2.2233706216598647E-5</v>
      </c>
    </row>
    <row r="3216" spans="1:10">
      <c r="A3216" s="30" t="s">
        <v>264</v>
      </c>
      <c r="B3216" s="63">
        <v>448.06</v>
      </c>
      <c r="C3216" s="219">
        <v>45126</v>
      </c>
      <c r="D3216" s="49">
        <v>45126.571527777778</v>
      </c>
      <c r="E3216" s="219">
        <v>45134</v>
      </c>
      <c r="F3216" s="273">
        <f t="shared" si="252"/>
        <v>0.78576388888905058</v>
      </c>
      <c r="G3216" s="273">
        <f t="shared" si="253"/>
        <v>7.4284722222218988</v>
      </c>
      <c r="H3216" s="273">
        <f t="shared" si="250"/>
        <v>8.2142361111109494</v>
      </c>
      <c r="I3216" s="77">
        <f t="shared" si="254"/>
        <v>4.1795379118331986E-5</v>
      </c>
      <c r="J3216" s="229">
        <f t="shared" si="251"/>
        <v>3.4331711243137513E-4</v>
      </c>
    </row>
    <row r="3217" spans="1:10">
      <c r="A3217" s="30" t="s">
        <v>264</v>
      </c>
      <c r="B3217" s="63">
        <v>22150.87</v>
      </c>
      <c r="C3217" s="219">
        <v>45133</v>
      </c>
      <c r="D3217" s="49">
        <v>45133.490972222222</v>
      </c>
      <c r="E3217" s="219">
        <v>45141</v>
      </c>
      <c r="F3217" s="273">
        <f t="shared" si="252"/>
        <v>0.74548611111094942</v>
      </c>
      <c r="G3217" s="273">
        <f t="shared" si="253"/>
        <v>7.5090277777781012</v>
      </c>
      <c r="H3217" s="273">
        <f t="shared" si="250"/>
        <v>8.2545138888890506</v>
      </c>
      <c r="I3217" s="77">
        <f t="shared" si="254"/>
        <v>2.0662500768890025E-3</v>
      </c>
      <c r="J3217" s="229">
        <f t="shared" si="251"/>
        <v>1.7055889957598339E-2</v>
      </c>
    </row>
    <row r="3218" spans="1:10">
      <c r="A3218" s="30" t="s">
        <v>264</v>
      </c>
      <c r="B3218" s="63">
        <v>448.73</v>
      </c>
      <c r="C3218" s="219">
        <v>45133</v>
      </c>
      <c r="D3218" s="49">
        <v>45133.490972222222</v>
      </c>
      <c r="E3218" s="219">
        <v>45141</v>
      </c>
      <c r="F3218" s="273">
        <f t="shared" si="252"/>
        <v>0.74548611111094942</v>
      </c>
      <c r="G3218" s="273">
        <f t="shared" si="253"/>
        <v>7.5090277777781012</v>
      </c>
      <c r="H3218" s="273">
        <f t="shared" si="250"/>
        <v>8.2545138888890506</v>
      </c>
      <c r="I3218" s="77">
        <f t="shared" si="254"/>
        <v>4.1857877230212728E-5</v>
      </c>
      <c r="J3218" s="229">
        <f t="shared" si="251"/>
        <v>3.455164289562037E-4</v>
      </c>
    </row>
    <row r="3219" spans="1:10">
      <c r="A3219" s="30" t="s">
        <v>264</v>
      </c>
      <c r="B3219" s="63">
        <v>115.29</v>
      </c>
      <c r="C3219" s="219">
        <v>45062</v>
      </c>
      <c r="D3219" s="49">
        <v>45062.253472222219</v>
      </c>
      <c r="E3219" s="219">
        <v>45071</v>
      </c>
      <c r="F3219" s="273">
        <f t="shared" si="252"/>
        <v>0.62673611110949423</v>
      </c>
      <c r="G3219" s="273">
        <f t="shared" si="253"/>
        <v>8.7465277777810115</v>
      </c>
      <c r="H3219" s="273">
        <f t="shared" si="250"/>
        <v>9.3732638888905058</v>
      </c>
      <c r="I3219" s="77">
        <f t="shared" si="254"/>
        <v>1.0754339281686593E-5</v>
      </c>
      <c r="J3219" s="229">
        <f t="shared" si="251"/>
        <v>1.0080326003790961E-4</v>
      </c>
    </row>
    <row r="3220" spans="1:10">
      <c r="A3220" s="30" t="s">
        <v>264</v>
      </c>
      <c r="B3220" s="63">
        <v>16.059999999999999</v>
      </c>
      <c r="C3220" s="219">
        <v>45063</v>
      </c>
      <c r="D3220" s="49">
        <v>45063.255555555559</v>
      </c>
      <c r="E3220" s="219">
        <v>45071</v>
      </c>
      <c r="F3220" s="273">
        <f t="shared" si="252"/>
        <v>0.62777777777955635</v>
      </c>
      <c r="G3220" s="273">
        <f t="shared" si="253"/>
        <v>7.7444444444408873</v>
      </c>
      <c r="H3220" s="273">
        <f t="shared" si="250"/>
        <v>8.3722222222204437</v>
      </c>
      <c r="I3220" s="77">
        <f t="shared" si="254"/>
        <v>1.4980890698576344E-6</v>
      </c>
      <c r="J3220" s="229">
        <f t="shared" si="251"/>
        <v>1.254233460152764E-5</v>
      </c>
    </row>
    <row r="3221" spans="1:10">
      <c r="A3221" s="30" t="s">
        <v>264</v>
      </c>
      <c r="B3221" s="63">
        <v>28.98</v>
      </c>
      <c r="C3221" s="219">
        <v>45063</v>
      </c>
      <c r="D3221" s="49">
        <v>45063.259722222225</v>
      </c>
      <c r="E3221" s="219">
        <v>45071</v>
      </c>
      <c r="F3221" s="273">
        <f t="shared" si="252"/>
        <v>0.62986111111240461</v>
      </c>
      <c r="G3221" s="273">
        <f t="shared" si="253"/>
        <v>7.7402777777751908</v>
      </c>
      <c r="H3221" s="273">
        <f t="shared" si="250"/>
        <v>8.3701388888875954</v>
      </c>
      <c r="I3221" s="77">
        <f t="shared" si="254"/>
        <v>2.7032765407518214E-6</v>
      </c>
      <c r="J3221" s="229">
        <f t="shared" si="251"/>
        <v>2.2626800101164352E-5</v>
      </c>
    </row>
    <row r="3222" spans="1:10">
      <c r="A3222" s="30" t="s">
        <v>264</v>
      </c>
      <c r="B3222" s="63">
        <v>15.93</v>
      </c>
      <c r="C3222" s="219">
        <v>45064</v>
      </c>
      <c r="D3222" s="49">
        <v>45064.477777777778</v>
      </c>
      <c r="E3222" s="219">
        <v>45071</v>
      </c>
      <c r="F3222" s="273">
        <f t="shared" si="252"/>
        <v>0.73888888888905058</v>
      </c>
      <c r="G3222" s="273">
        <f t="shared" si="253"/>
        <v>6.5222222222218988</v>
      </c>
      <c r="H3222" s="273">
        <f t="shared" si="250"/>
        <v>7.2611111111109494</v>
      </c>
      <c r="I3222" s="77">
        <f t="shared" si="254"/>
        <v>1.4859625705374917E-6</v>
      </c>
      <c r="J3222" s="229">
        <f t="shared" si="251"/>
        <v>1.0789739331624769E-5</v>
      </c>
    </row>
    <row r="3223" spans="1:10">
      <c r="A3223" s="30" t="s">
        <v>264</v>
      </c>
      <c r="B3223" s="63">
        <v>28.95</v>
      </c>
      <c r="C3223" s="219">
        <v>45065</v>
      </c>
      <c r="D3223" s="49">
        <v>45065.384722222225</v>
      </c>
      <c r="E3223" s="219">
        <v>45078</v>
      </c>
      <c r="F3223" s="273">
        <f t="shared" si="252"/>
        <v>0.69236111111240461</v>
      </c>
      <c r="G3223" s="273">
        <f t="shared" si="253"/>
        <v>12.615277777775191</v>
      </c>
      <c r="H3223" s="273">
        <f t="shared" si="250"/>
        <v>13.307638888887595</v>
      </c>
      <c r="I3223" s="77">
        <f t="shared" si="254"/>
        <v>2.7004781178317884E-6</v>
      </c>
      <c r="J3223" s="229">
        <f t="shared" si="251"/>
        <v>3.5936987619448289E-5</v>
      </c>
    </row>
    <row r="3224" spans="1:10">
      <c r="A3224" s="30" t="s">
        <v>264</v>
      </c>
      <c r="B3224" s="63">
        <v>20143.73</v>
      </c>
      <c r="C3224" s="219">
        <v>45065</v>
      </c>
      <c r="D3224" s="49">
        <v>45065.384027777778</v>
      </c>
      <c r="E3224" s="219">
        <v>45078</v>
      </c>
      <c r="F3224" s="273">
        <f t="shared" si="252"/>
        <v>0.69201388888905058</v>
      </c>
      <c r="G3224" s="273">
        <f t="shared" si="253"/>
        <v>12.615972222221899</v>
      </c>
      <c r="H3224" s="273">
        <f t="shared" si="250"/>
        <v>13.307986111110949</v>
      </c>
      <c r="I3224" s="77">
        <f t="shared" si="254"/>
        <v>1.8790225242318387E-3</v>
      </c>
      <c r="J3224" s="229">
        <f t="shared" si="251"/>
        <v>2.5006005654941946E-2</v>
      </c>
    </row>
    <row r="3225" spans="1:10">
      <c r="A3225" s="30" t="s">
        <v>264</v>
      </c>
      <c r="B3225" s="63">
        <v>7.47</v>
      </c>
      <c r="C3225" s="219">
        <v>45077</v>
      </c>
      <c r="D3225" s="49">
        <v>45077.333333333336</v>
      </c>
      <c r="E3225" s="219">
        <v>45085</v>
      </c>
      <c r="F3225" s="273">
        <f t="shared" si="252"/>
        <v>0.66666666666787933</v>
      </c>
      <c r="G3225" s="273">
        <f t="shared" si="253"/>
        <v>7.6666666666642413</v>
      </c>
      <c r="H3225" s="273">
        <f t="shared" si="250"/>
        <v>8.3333333333321207</v>
      </c>
      <c r="I3225" s="77">
        <f t="shared" si="254"/>
        <v>6.9680730708820236E-7</v>
      </c>
      <c r="J3225" s="229">
        <f t="shared" si="251"/>
        <v>5.806727559067508E-6</v>
      </c>
    </row>
    <row r="3226" spans="1:10">
      <c r="A3226" s="30" t="s">
        <v>264</v>
      </c>
      <c r="B3226" s="63">
        <v>449.58</v>
      </c>
      <c r="C3226" s="219">
        <v>45089</v>
      </c>
      <c r="D3226" s="49">
        <v>45089.372916666667</v>
      </c>
      <c r="E3226" s="219">
        <v>45099</v>
      </c>
      <c r="F3226" s="273">
        <f t="shared" si="252"/>
        <v>0.68645833333357587</v>
      </c>
      <c r="G3226" s="273">
        <f t="shared" si="253"/>
        <v>9.6270833333328483</v>
      </c>
      <c r="H3226" s="273">
        <f t="shared" si="250"/>
        <v>10.313541666666424</v>
      </c>
      <c r="I3226" s="77">
        <f t="shared" si="254"/>
        <v>4.1937165879613656E-5</v>
      </c>
      <c r="J3226" s="229">
        <f t="shared" si="251"/>
        <v>4.325207076812969E-4</v>
      </c>
    </row>
    <row r="3227" spans="1:10">
      <c r="A3227" s="30" t="s">
        <v>264</v>
      </c>
      <c r="B3227" s="63">
        <v>115.18</v>
      </c>
      <c r="C3227" s="219">
        <v>45089</v>
      </c>
      <c r="D3227" s="49">
        <v>45089.372916666667</v>
      </c>
      <c r="E3227" s="219">
        <v>45099</v>
      </c>
      <c r="F3227" s="273">
        <f t="shared" si="252"/>
        <v>0.68645833333357587</v>
      </c>
      <c r="G3227" s="273">
        <f t="shared" si="253"/>
        <v>9.6270833333328483</v>
      </c>
      <c r="H3227" s="273">
        <f t="shared" si="250"/>
        <v>10.313541666666424</v>
      </c>
      <c r="I3227" s="77">
        <f t="shared" si="254"/>
        <v>1.0744078397646474E-5</v>
      </c>
      <c r="J3227" s="229">
        <f t="shared" si="251"/>
        <v>1.1080950022405753E-4</v>
      </c>
    </row>
    <row r="3228" spans="1:10">
      <c r="A3228" s="30" t="s">
        <v>264</v>
      </c>
      <c r="B3228" s="63">
        <v>449.39</v>
      </c>
      <c r="C3228" s="219">
        <v>45089</v>
      </c>
      <c r="D3228" s="49">
        <v>45089.373611111114</v>
      </c>
      <c r="E3228" s="219">
        <v>45099</v>
      </c>
      <c r="F3228" s="273">
        <f t="shared" si="252"/>
        <v>0.6868055555569299</v>
      </c>
      <c r="G3228" s="273">
        <f t="shared" si="253"/>
        <v>9.6263888888861402</v>
      </c>
      <c r="H3228" s="273">
        <f t="shared" si="250"/>
        <v>10.31319444444307</v>
      </c>
      <c r="I3228" s="77">
        <f t="shared" si="254"/>
        <v>4.1919442534453448E-5</v>
      </c>
      <c r="J3228" s="229">
        <f t="shared" si="251"/>
        <v>4.3232336186047586E-4</v>
      </c>
    </row>
    <row r="3229" spans="1:10">
      <c r="A3229" s="30" t="s">
        <v>264</v>
      </c>
      <c r="B3229" s="63">
        <v>18477.439999999999</v>
      </c>
      <c r="C3229" s="219">
        <v>45091</v>
      </c>
      <c r="D3229" s="49">
        <v>45091.284722222219</v>
      </c>
      <c r="E3229" s="219">
        <v>45099</v>
      </c>
      <c r="F3229" s="273">
        <f t="shared" si="252"/>
        <v>0.64236111110949423</v>
      </c>
      <c r="G3229" s="273">
        <f t="shared" si="253"/>
        <v>7.7152777777810115</v>
      </c>
      <c r="H3229" s="273">
        <f t="shared" si="250"/>
        <v>8.3576388888905058</v>
      </c>
      <c r="I3229" s="77">
        <f t="shared" si="254"/>
        <v>1.7235897199844488E-3</v>
      </c>
      <c r="J3229" s="229">
        <f t="shared" si="251"/>
        <v>1.4405140472233926E-2</v>
      </c>
    </row>
    <row r="3230" spans="1:10">
      <c r="A3230" s="30" t="s">
        <v>264</v>
      </c>
      <c r="B3230" s="63">
        <v>114.93</v>
      </c>
      <c r="C3230" s="219">
        <v>45091</v>
      </c>
      <c r="D3230" s="49">
        <v>45091.284722222219</v>
      </c>
      <c r="E3230" s="219">
        <v>45099</v>
      </c>
      <c r="F3230" s="273">
        <f t="shared" si="252"/>
        <v>0.64236111110949423</v>
      </c>
      <c r="G3230" s="273">
        <f t="shared" si="253"/>
        <v>7.7152777777810115</v>
      </c>
      <c r="H3230" s="273">
        <f t="shared" si="250"/>
        <v>8.3576388888905058</v>
      </c>
      <c r="I3230" s="77">
        <f t="shared" si="254"/>
        <v>1.0720758206646199E-5</v>
      </c>
      <c r="J3230" s="229">
        <f t="shared" si="251"/>
        <v>8.9600225706258312E-5</v>
      </c>
    </row>
    <row r="3231" spans="1:10">
      <c r="A3231" s="30" t="s">
        <v>264</v>
      </c>
      <c r="B3231" s="63">
        <v>28.92</v>
      </c>
      <c r="C3231" s="219">
        <v>45091</v>
      </c>
      <c r="D3231" s="49">
        <v>45091.284722222219</v>
      </c>
      <c r="E3231" s="219">
        <v>45099</v>
      </c>
      <c r="F3231" s="273">
        <f t="shared" si="252"/>
        <v>0.64236111110949423</v>
      </c>
      <c r="G3231" s="273">
        <f t="shared" si="253"/>
        <v>7.7152777777810115</v>
      </c>
      <c r="H3231" s="273">
        <f t="shared" ref="H3231:H3293" si="255">SUM(F3231:G3231)</f>
        <v>8.3576388888905058</v>
      </c>
      <c r="I3231" s="77">
        <f t="shared" si="254"/>
        <v>2.6976796949117554E-6</v>
      </c>
      <c r="J3231" s="229">
        <f t="shared" ref="J3231:J3293" si="256">+H3231*I3231</f>
        <v>2.2546232727964762E-5</v>
      </c>
    </row>
    <row r="3232" spans="1:10">
      <c r="A3232" s="30" t="s">
        <v>264</v>
      </c>
      <c r="B3232" s="63">
        <v>7.43</v>
      </c>
      <c r="C3232" s="219">
        <v>45092</v>
      </c>
      <c r="D3232" s="49">
        <v>45092.290972222225</v>
      </c>
      <c r="E3232" s="219">
        <v>45099</v>
      </c>
      <c r="F3232" s="273">
        <f t="shared" ref="F3232:F3294" si="257">(D3232-C3232+1)/2</f>
        <v>0.64548611111240461</v>
      </c>
      <c r="G3232" s="273">
        <f t="shared" ref="G3232:G3294" si="258">E3232-D3232</f>
        <v>6.7090277777751908</v>
      </c>
      <c r="H3232" s="273">
        <f t="shared" si="255"/>
        <v>7.3545138888875954</v>
      </c>
      <c r="I3232" s="77">
        <f t="shared" si="254"/>
        <v>6.9307607652815841E-7</v>
      </c>
      <c r="J3232" s="229">
        <f t="shared" si="256"/>
        <v>5.0972376308820633E-6</v>
      </c>
    </row>
    <row r="3233" spans="1:10">
      <c r="A3233" s="30" t="s">
        <v>264</v>
      </c>
      <c r="B3233" s="63">
        <v>15.93</v>
      </c>
      <c r="C3233" s="219">
        <v>45098</v>
      </c>
      <c r="D3233" s="49">
        <v>45098.357638888891</v>
      </c>
      <c r="E3233" s="219">
        <v>45106</v>
      </c>
      <c r="F3233" s="273">
        <f t="shared" si="257"/>
        <v>0.67881944444525288</v>
      </c>
      <c r="G3233" s="273">
        <f t="shared" si="258"/>
        <v>7.6423611111094942</v>
      </c>
      <c r="H3233" s="273">
        <f t="shared" si="255"/>
        <v>8.3211805555547471</v>
      </c>
      <c r="I3233" s="77">
        <f t="shared" si="254"/>
        <v>1.4859625705374917E-6</v>
      </c>
      <c r="J3233" s="229">
        <f t="shared" si="256"/>
        <v>1.2364962848238726E-5</v>
      </c>
    </row>
    <row r="3234" spans="1:10">
      <c r="A3234" s="30" t="s">
        <v>264</v>
      </c>
      <c r="B3234" s="63">
        <v>115.35</v>
      </c>
      <c r="C3234" s="219">
        <v>45098</v>
      </c>
      <c r="D3234" s="49">
        <v>45098.357638888891</v>
      </c>
      <c r="E3234" s="219">
        <v>45106</v>
      </c>
      <c r="F3234" s="273">
        <f t="shared" si="257"/>
        <v>0.67881944444525288</v>
      </c>
      <c r="G3234" s="273">
        <f t="shared" si="258"/>
        <v>7.6423611111094942</v>
      </c>
      <c r="H3234" s="273">
        <f t="shared" si="255"/>
        <v>8.3211805555547471</v>
      </c>
      <c r="I3234" s="77">
        <f t="shared" si="254"/>
        <v>1.0759936127526658E-5</v>
      </c>
      <c r="J3234" s="229">
        <f t="shared" si="256"/>
        <v>8.9535371283385874E-5</v>
      </c>
    </row>
    <row r="3235" spans="1:10">
      <c r="A3235" s="30" t="s">
        <v>264</v>
      </c>
      <c r="B3235" s="63">
        <v>7.43</v>
      </c>
      <c r="C3235" s="219">
        <v>45098</v>
      </c>
      <c r="D3235" s="49">
        <v>45098.359722222223</v>
      </c>
      <c r="E3235" s="219">
        <v>45106</v>
      </c>
      <c r="F3235" s="273">
        <f t="shared" si="257"/>
        <v>0.67986111111167702</v>
      </c>
      <c r="G3235" s="273">
        <f t="shared" si="258"/>
        <v>7.640277777776646</v>
      </c>
      <c r="H3235" s="273">
        <f t="shared" si="255"/>
        <v>8.320138888888323</v>
      </c>
      <c r="I3235" s="77">
        <f t="shared" si="254"/>
        <v>6.9307607652815841E-7</v>
      </c>
      <c r="J3235" s="229">
        <f t="shared" si="256"/>
        <v>5.7664892172800705E-6</v>
      </c>
    </row>
    <row r="3236" spans="1:10">
      <c r="A3236" s="30" t="s">
        <v>264</v>
      </c>
      <c r="B3236" s="63">
        <v>450.6</v>
      </c>
      <c r="C3236" s="219">
        <v>45105</v>
      </c>
      <c r="D3236" s="49">
        <v>45105.424305555556</v>
      </c>
      <c r="E3236" s="219">
        <v>45113</v>
      </c>
      <c r="F3236" s="273">
        <f t="shared" si="257"/>
        <v>0.71215277777810115</v>
      </c>
      <c r="G3236" s="273">
        <f t="shared" si="258"/>
        <v>7.5756944444437977</v>
      </c>
      <c r="H3236" s="273">
        <f t="shared" si="255"/>
        <v>8.2878472222218988</v>
      </c>
      <c r="I3236" s="77">
        <f t="shared" si="254"/>
        <v>4.203231225889478E-5</v>
      </c>
      <c r="J3236" s="229">
        <f t="shared" si="256"/>
        <v>3.4835738239844455E-4</v>
      </c>
    </row>
    <row r="3237" spans="1:10">
      <c r="A3237" s="30" t="s">
        <v>264</v>
      </c>
      <c r="B3237" s="63">
        <v>29.05</v>
      </c>
      <c r="C3237" s="219">
        <v>45105</v>
      </c>
      <c r="D3237" s="49">
        <v>45105.424305555556</v>
      </c>
      <c r="E3237" s="219">
        <v>45113</v>
      </c>
      <c r="F3237" s="273">
        <f t="shared" si="257"/>
        <v>0.71215277777810115</v>
      </c>
      <c r="G3237" s="273">
        <f t="shared" si="258"/>
        <v>7.5756944444437977</v>
      </c>
      <c r="H3237" s="273">
        <f t="shared" si="255"/>
        <v>8.2878472222218988</v>
      </c>
      <c r="I3237" s="77">
        <f t="shared" si="254"/>
        <v>2.7098061942318982E-6</v>
      </c>
      <c r="J3237" s="229">
        <f t="shared" si="256"/>
        <v>2.2458459739624534E-5</v>
      </c>
    </row>
    <row r="3238" spans="1:10">
      <c r="A3238" s="30" t="s">
        <v>264</v>
      </c>
      <c r="B3238" s="63">
        <v>448.49</v>
      </c>
      <c r="C3238" s="219">
        <v>45105</v>
      </c>
      <c r="D3238" s="49">
        <v>45105.310416666667</v>
      </c>
      <c r="E3238" s="219">
        <v>45113</v>
      </c>
      <c r="F3238" s="273">
        <f t="shared" si="257"/>
        <v>0.65520833333357587</v>
      </c>
      <c r="G3238" s="273">
        <f t="shared" si="258"/>
        <v>7.6895833333328483</v>
      </c>
      <c r="H3238" s="273">
        <f t="shared" si="255"/>
        <v>8.3447916666664241</v>
      </c>
      <c r="I3238" s="77">
        <f t="shared" si="254"/>
        <v>4.1835489846852461E-5</v>
      </c>
      <c r="J3238" s="229">
        <f t="shared" si="256"/>
        <v>3.4910844704492223E-4</v>
      </c>
    </row>
    <row r="3239" spans="1:10">
      <c r="A3239" s="30" t="s">
        <v>264</v>
      </c>
      <c r="B3239" s="63">
        <v>15.86</v>
      </c>
      <c r="C3239" s="219">
        <v>45105</v>
      </c>
      <c r="D3239" s="49">
        <v>45105.310416666667</v>
      </c>
      <c r="E3239" s="219">
        <v>45113</v>
      </c>
      <c r="F3239" s="273">
        <f t="shared" si="257"/>
        <v>0.65520833333357587</v>
      </c>
      <c r="G3239" s="273">
        <f t="shared" si="258"/>
        <v>7.6895833333328483</v>
      </c>
      <c r="H3239" s="273">
        <f t="shared" si="255"/>
        <v>8.3447916666664241</v>
      </c>
      <c r="I3239" s="77">
        <f t="shared" si="254"/>
        <v>1.4794329170574149E-6</v>
      </c>
      <c r="J3239" s="229">
        <f t="shared" si="256"/>
        <v>1.2345559477652715E-5</v>
      </c>
    </row>
    <row r="3240" spans="1:10">
      <c r="A3240" s="30" t="s">
        <v>264</v>
      </c>
      <c r="B3240" s="63">
        <v>18709.009999999998</v>
      </c>
      <c r="C3240" s="219">
        <v>45078</v>
      </c>
      <c r="D3240" s="49">
        <v>45078.329861111109</v>
      </c>
      <c r="E3240" s="219">
        <v>45085</v>
      </c>
      <c r="F3240" s="273">
        <f t="shared" si="257"/>
        <v>0.66493055555474712</v>
      </c>
      <c r="G3240" s="273">
        <f t="shared" si="258"/>
        <v>6.6701388888905058</v>
      </c>
      <c r="H3240" s="273">
        <f t="shared" si="255"/>
        <v>7.3350694444452529</v>
      </c>
      <c r="I3240" s="77">
        <f t="shared" si="254"/>
        <v>1.7451907465041831E-3</v>
      </c>
      <c r="J3240" s="229">
        <f t="shared" si="256"/>
        <v>1.2801095319411435E-2</v>
      </c>
    </row>
    <row r="3241" spans="1:10">
      <c r="A3241" s="30" t="s">
        <v>264</v>
      </c>
      <c r="B3241" s="63">
        <v>29.03</v>
      </c>
      <c r="C3241" s="219">
        <v>45078</v>
      </c>
      <c r="D3241" s="49">
        <v>45078.329861111109</v>
      </c>
      <c r="E3241" s="219">
        <v>45085</v>
      </c>
      <c r="F3241" s="273">
        <f t="shared" si="257"/>
        <v>0.66493055555474712</v>
      </c>
      <c r="G3241" s="273">
        <f t="shared" si="258"/>
        <v>6.6701388888905058</v>
      </c>
      <c r="H3241" s="273">
        <f t="shared" si="255"/>
        <v>7.3350694444452529</v>
      </c>
      <c r="I3241" s="77">
        <f t="shared" si="254"/>
        <v>2.7079405789518761E-6</v>
      </c>
      <c r="J3241" s="229">
        <f t="shared" si="256"/>
        <v>1.9862932198043293E-5</v>
      </c>
    </row>
    <row r="3242" spans="1:10">
      <c r="A3242" s="30" t="s">
        <v>264</v>
      </c>
      <c r="B3242" s="63">
        <v>7.45</v>
      </c>
      <c r="C3242" s="219">
        <v>45078</v>
      </c>
      <c r="D3242" s="49">
        <v>45078.330555555556</v>
      </c>
      <c r="E3242" s="219">
        <v>45085</v>
      </c>
      <c r="F3242" s="273">
        <f t="shared" si="257"/>
        <v>0.66527777777810115</v>
      </c>
      <c r="G3242" s="273">
        <f t="shared" si="258"/>
        <v>6.6694444444437977</v>
      </c>
      <c r="H3242" s="273">
        <f t="shared" si="255"/>
        <v>7.3347222222218988</v>
      </c>
      <c r="I3242" s="77">
        <f t="shared" si="254"/>
        <v>6.9494169180818044E-7</v>
      </c>
      <c r="J3242" s="229">
        <f t="shared" si="256"/>
        <v>5.097204270053943E-6</v>
      </c>
    </row>
    <row r="3243" spans="1:10">
      <c r="A3243" s="30" t="s">
        <v>264</v>
      </c>
      <c r="B3243" s="63">
        <v>18553.39</v>
      </c>
      <c r="C3243" s="219">
        <v>45079</v>
      </c>
      <c r="D3243" s="49">
        <v>45079.356249999997</v>
      </c>
      <c r="E3243" s="219">
        <v>45085</v>
      </c>
      <c r="F3243" s="273">
        <f t="shared" si="257"/>
        <v>0.67812499999854481</v>
      </c>
      <c r="G3243" s="273">
        <f t="shared" si="258"/>
        <v>5.6437500000029104</v>
      </c>
      <c r="H3243" s="273">
        <f t="shared" si="255"/>
        <v>6.3218750000014552</v>
      </c>
      <c r="I3243" s="77">
        <f t="shared" si="254"/>
        <v>1.7306743940103324E-3</v>
      </c>
      <c r="J3243" s="229">
        <f t="shared" si="256"/>
        <v>1.0941107184636588E-2</v>
      </c>
    </row>
    <row r="3244" spans="1:10">
      <c r="A3244" s="30" t="s">
        <v>264</v>
      </c>
      <c r="B3244" s="63">
        <v>449.33</v>
      </c>
      <c r="C3244" s="219">
        <v>45079</v>
      </c>
      <c r="D3244" s="49">
        <v>45079.356249999997</v>
      </c>
      <c r="E3244" s="219">
        <v>45085</v>
      </c>
      <c r="F3244" s="273">
        <f t="shared" si="257"/>
        <v>0.67812499999854481</v>
      </c>
      <c r="G3244" s="273">
        <f t="shared" si="258"/>
        <v>5.6437500000029104</v>
      </c>
      <c r="H3244" s="273">
        <f t="shared" si="255"/>
        <v>6.3218750000014552</v>
      </c>
      <c r="I3244" s="77">
        <f t="shared" si="254"/>
        <v>4.191384568861338E-5</v>
      </c>
      <c r="J3244" s="229">
        <f t="shared" si="256"/>
        <v>2.6497409321276369E-4</v>
      </c>
    </row>
    <row r="3245" spans="1:10">
      <c r="A3245" s="30" t="s">
        <v>264</v>
      </c>
      <c r="B3245" s="63">
        <v>115.03</v>
      </c>
      <c r="C3245" s="219">
        <v>45083</v>
      </c>
      <c r="D3245" s="49">
        <v>45083.32916666667</v>
      </c>
      <c r="E3245" s="219">
        <v>45092</v>
      </c>
      <c r="F3245" s="273">
        <f t="shared" si="257"/>
        <v>0.66458333333503106</v>
      </c>
      <c r="G3245" s="273">
        <f t="shared" si="258"/>
        <v>8.6708333333299379</v>
      </c>
      <c r="H3245" s="273">
        <f t="shared" si="255"/>
        <v>9.3354166666649689</v>
      </c>
      <c r="I3245" s="77">
        <f t="shared" si="254"/>
        <v>1.0730086283046308E-5</v>
      </c>
      <c r="J3245" s="229">
        <f t="shared" si="256"/>
        <v>1.0016982632150366E-4</v>
      </c>
    </row>
    <row r="3246" spans="1:10">
      <c r="A3246" s="30" t="s">
        <v>264</v>
      </c>
      <c r="B3246" s="63">
        <v>28.92</v>
      </c>
      <c r="C3246" s="219">
        <v>45084</v>
      </c>
      <c r="D3246" s="49">
        <v>45085.359027777777</v>
      </c>
      <c r="E3246" s="219">
        <v>45092</v>
      </c>
      <c r="F3246" s="273">
        <f t="shared" si="257"/>
        <v>1.179513888888323</v>
      </c>
      <c r="G3246" s="273">
        <f t="shared" si="258"/>
        <v>6.640972222223354</v>
      </c>
      <c r="H3246" s="273">
        <f t="shared" si="255"/>
        <v>7.820486111111677</v>
      </c>
      <c r="I3246" s="77">
        <f t="shared" si="254"/>
        <v>2.6976796949117554E-6</v>
      </c>
      <c r="J3246" s="229">
        <f t="shared" si="256"/>
        <v>2.109716658628537E-5</v>
      </c>
    </row>
    <row r="3247" spans="1:10">
      <c r="A3247" s="30" t="s">
        <v>264</v>
      </c>
      <c r="B3247" s="63">
        <v>450.42</v>
      </c>
      <c r="C3247" s="219">
        <v>45085</v>
      </c>
      <c r="D3247" s="49">
        <v>45085.356249999997</v>
      </c>
      <c r="E3247" s="219">
        <v>45092</v>
      </c>
      <c r="F3247" s="273">
        <f t="shared" si="257"/>
        <v>0.67812499999854481</v>
      </c>
      <c r="G3247" s="273">
        <f t="shared" si="258"/>
        <v>6.6437500000029104</v>
      </c>
      <c r="H3247" s="273">
        <f t="shared" si="255"/>
        <v>7.3218750000014552</v>
      </c>
      <c r="I3247" s="77">
        <f t="shared" si="254"/>
        <v>4.2015521721374581E-5</v>
      </c>
      <c r="J3247" s="229">
        <f t="shared" si="256"/>
        <v>3.0763239810375066E-4</v>
      </c>
    </row>
    <row r="3248" spans="1:10">
      <c r="A3248" s="30" t="s">
        <v>264</v>
      </c>
      <c r="B3248" s="63">
        <v>448.85</v>
      </c>
      <c r="C3248" s="219">
        <v>45084</v>
      </c>
      <c r="D3248" s="49">
        <v>45085.356944444444</v>
      </c>
      <c r="E3248" s="219">
        <v>45092</v>
      </c>
      <c r="F3248" s="273">
        <f t="shared" si="257"/>
        <v>1.1784722222218988</v>
      </c>
      <c r="G3248" s="273">
        <f t="shared" si="258"/>
        <v>6.6430555555562023</v>
      </c>
      <c r="H3248" s="273">
        <f t="shared" si="255"/>
        <v>7.8215277777781012</v>
      </c>
      <c r="I3248" s="77">
        <f t="shared" si="254"/>
        <v>4.1869070921892858E-5</v>
      </c>
      <c r="J3248" s="229">
        <f t="shared" si="256"/>
        <v>3.2748010124534636E-4</v>
      </c>
    </row>
    <row r="3249" spans="1:10">
      <c r="A3249" s="30" t="s">
        <v>264</v>
      </c>
      <c r="B3249" s="63">
        <v>114.99</v>
      </c>
      <c r="C3249" s="219">
        <v>45084</v>
      </c>
      <c r="D3249" s="49">
        <v>45085.356944444444</v>
      </c>
      <c r="E3249" s="219">
        <v>45092</v>
      </c>
      <c r="F3249" s="273">
        <f t="shared" si="257"/>
        <v>1.1784722222218988</v>
      </c>
      <c r="G3249" s="273">
        <f t="shared" si="258"/>
        <v>6.6430555555562023</v>
      </c>
      <c r="H3249" s="273">
        <f t="shared" si="255"/>
        <v>7.8215277777781012</v>
      </c>
      <c r="I3249" s="77">
        <f t="shared" si="254"/>
        <v>1.0726355052486264E-5</v>
      </c>
      <c r="J3249" s="229">
        <f t="shared" si="256"/>
        <v>8.3896483997331794E-5</v>
      </c>
    </row>
    <row r="3250" spans="1:10">
      <c r="A3250" s="30" t="s">
        <v>264</v>
      </c>
      <c r="B3250" s="63">
        <v>18696.18</v>
      </c>
      <c r="C3250" s="219">
        <v>45084</v>
      </c>
      <c r="D3250" s="49">
        <v>45085.359027777777</v>
      </c>
      <c r="E3250" s="219">
        <v>45092</v>
      </c>
      <c r="F3250" s="273">
        <f t="shared" si="257"/>
        <v>1.179513888888323</v>
      </c>
      <c r="G3250" s="273">
        <f t="shared" si="258"/>
        <v>6.640972222223354</v>
      </c>
      <c r="H3250" s="273">
        <f t="shared" si="255"/>
        <v>7.820486111111677</v>
      </c>
      <c r="I3250" s="77">
        <f t="shared" si="254"/>
        <v>1.7439939543020492E-3</v>
      </c>
      <c r="J3250" s="229">
        <f t="shared" si="256"/>
        <v>1.3638880497481909E-2</v>
      </c>
    </row>
    <row r="3251" spans="1:10">
      <c r="A3251" s="30" t="s">
        <v>264</v>
      </c>
      <c r="B3251" s="63">
        <v>18818.91</v>
      </c>
      <c r="C3251" s="219">
        <v>45083</v>
      </c>
      <c r="D3251" s="49">
        <v>45083.32916666667</v>
      </c>
      <c r="E3251" s="219">
        <v>45092</v>
      </c>
      <c r="F3251" s="273">
        <f t="shared" si="257"/>
        <v>0.66458333333503106</v>
      </c>
      <c r="G3251" s="273">
        <f t="shared" si="258"/>
        <v>8.6708333333299379</v>
      </c>
      <c r="H3251" s="273">
        <f t="shared" si="255"/>
        <v>9.3354166666649689</v>
      </c>
      <c r="I3251" s="77">
        <f t="shared" si="254"/>
        <v>1.7554423024679039E-3</v>
      </c>
      <c r="J3251" s="229">
        <f t="shared" si="256"/>
        <v>1.6387785327827597E-2</v>
      </c>
    </row>
    <row r="3252" spans="1:10">
      <c r="A3252" s="30" t="s">
        <v>264</v>
      </c>
      <c r="B3252" s="63">
        <v>7.42</v>
      </c>
      <c r="C3252" s="219">
        <v>45083</v>
      </c>
      <c r="D3252" s="49">
        <v>45083.32916666667</v>
      </c>
      <c r="E3252" s="219">
        <v>45092</v>
      </c>
      <c r="F3252" s="273">
        <f t="shared" si="257"/>
        <v>0.66458333333503106</v>
      </c>
      <c r="G3252" s="273">
        <f t="shared" si="258"/>
        <v>8.6708333333299379</v>
      </c>
      <c r="H3252" s="273">
        <f t="shared" si="255"/>
        <v>9.3354166666649689</v>
      </c>
      <c r="I3252" s="77">
        <f t="shared" si="254"/>
        <v>6.9214326888814745E-7</v>
      </c>
      <c r="J3252" s="229">
        <f t="shared" si="256"/>
        <v>6.4614458080983844E-6</v>
      </c>
    </row>
    <row r="3253" spans="1:10">
      <c r="A3253" s="30" t="s">
        <v>264</v>
      </c>
      <c r="B3253" s="63">
        <v>15.88</v>
      </c>
      <c r="C3253" s="219">
        <v>45083</v>
      </c>
      <c r="D3253" s="49">
        <v>45083.32916666667</v>
      </c>
      <c r="E3253" s="219">
        <v>45092</v>
      </c>
      <c r="F3253" s="273">
        <f t="shared" si="257"/>
        <v>0.66458333333503106</v>
      </c>
      <c r="G3253" s="273">
        <f t="shared" si="258"/>
        <v>8.6708333333299379</v>
      </c>
      <c r="H3253" s="273">
        <f t="shared" si="255"/>
        <v>9.3354166666649689</v>
      </c>
      <c r="I3253" s="77">
        <f t="shared" si="254"/>
        <v>1.481298532337437E-6</v>
      </c>
      <c r="J3253" s="229">
        <f t="shared" si="256"/>
        <v>1.3828539007089268E-5</v>
      </c>
    </row>
    <row r="3254" spans="1:10">
      <c r="A3254" s="30" t="s">
        <v>264</v>
      </c>
      <c r="B3254" s="63">
        <v>16.14</v>
      </c>
      <c r="C3254" s="219">
        <v>44928</v>
      </c>
      <c r="D3254" s="49">
        <v>44928.301388888889</v>
      </c>
      <c r="E3254" s="219">
        <v>44938</v>
      </c>
      <c r="F3254" s="273">
        <f t="shared" si="257"/>
        <v>0.65069444444452529</v>
      </c>
      <c r="G3254" s="273">
        <f t="shared" si="258"/>
        <v>9.6986111111109494</v>
      </c>
      <c r="H3254" s="273">
        <f t="shared" si="255"/>
        <v>10.349305555555475</v>
      </c>
      <c r="I3254" s="77">
        <f t="shared" si="254"/>
        <v>1.5055515309777225E-6</v>
      </c>
      <c r="J3254" s="229">
        <f t="shared" si="256"/>
        <v>1.5581412823722793E-5</v>
      </c>
    </row>
    <row r="3255" spans="1:10">
      <c r="A3255" s="30" t="s">
        <v>264</v>
      </c>
      <c r="B3255" s="63">
        <v>24999.599999999999</v>
      </c>
      <c r="C3255" s="219">
        <v>44929</v>
      </c>
      <c r="D3255" s="49">
        <v>44929.287499999999</v>
      </c>
      <c r="E3255" s="219">
        <v>44938</v>
      </c>
      <c r="F3255" s="273">
        <f t="shared" si="257"/>
        <v>0.6437499999992724</v>
      </c>
      <c r="G3255" s="273">
        <f t="shared" si="258"/>
        <v>8.7125000000014552</v>
      </c>
      <c r="H3255" s="273">
        <f t="shared" si="255"/>
        <v>9.3562500000007276</v>
      </c>
      <c r="I3255" s="77">
        <f t="shared" si="254"/>
        <v>2.3319817877218503E-3</v>
      </c>
      <c r="J3255" s="229">
        <f t="shared" si="256"/>
        <v>2.1818604601374258E-2</v>
      </c>
    </row>
    <row r="3256" spans="1:10">
      <c r="A3256" s="30" t="s">
        <v>264</v>
      </c>
      <c r="B3256" s="63">
        <v>395.29</v>
      </c>
      <c r="C3256" s="219">
        <v>44929</v>
      </c>
      <c r="D3256" s="49">
        <v>44929.288194444445</v>
      </c>
      <c r="E3256" s="219">
        <v>44938</v>
      </c>
      <c r="F3256" s="273">
        <f t="shared" si="257"/>
        <v>0.64409722222262644</v>
      </c>
      <c r="G3256" s="273">
        <f t="shared" si="258"/>
        <v>8.7118055555547471</v>
      </c>
      <c r="H3256" s="273">
        <f t="shared" si="255"/>
        <v>9.3559027777773736</v>
      </c>
      <c r="I3256" s="77">
        <f t="shared" si="254"/>
        <v>3.687295320199405E-5</v>
      </c>
      <c r="J3256" s="229">
        <f t="shared" si="256"/>
        <v>3.4497976528739122E-4</v>
      </c>
    </row>
    <row r="3257" spans="1:10">
      <c r="A3257" s="30" t="s">
        <v>264</v>
      </c>
      <c r="B3257" s="63">
        <v>187.88</v>
      </c>
      <c r="C3257" s="219">
        <v>44929</v>
      </c>
      <c r="D3257" s="49">
        <v>44929.288194444445</v>
      </c>
      <c r="E3257" s="219">
        <v>44938</v>
      </c>
      <c r="F3257" s="273">
        <f t="shared" si="257"/>
        <v>0.64409722222262644</v>
      </c>
      <c r="G3257" s="273">
        <f t="shared" si="258"/>
        <v>8.7118055555547471</v>
      </c>
      <c r="H3257" s="273">
        <f t="shared" si="255"/>
        <v>9.3559027777773736</v>
      </c>
      <c r="I3257" s="77">
        <f t="shared" si="254"/>
        <v>1.75255899405263E-5</v>
      </c>
      <c r="J3257" s="229">
        <f t="shared" si="256"/>
        <v>1.639677156067572E-4</v>
      </c>
    </row>
    <row r="3258" spans="1:10">
      <c r="A3258" s="30" t="s">
        <v>264</v>
      </c>
      <c r="B3258" s="63">
        <v>22074.49</v>
      </c>
      <c r="C3258" s="219">
        <v>44930</v>
      </c>
      <c r="D3258" s="49">
        <v>44930.291666666664</v>
      </c>
      <c r="E3258" s="219">
        <v>44938</v>
      </c>
      <c r="F3258" s="273">
        <f t="shared" si="257"/>
        <v>0.64583333333212067</v>
      </c>
      <c r="G3258" s="273">
        <f t="shared" si="258"/>
        <v>7.7083333333357587</v>
      </c>
      <c r="H3258" s="273">
        <f t="shared" si="255"/>
        <v>8.3541666666678793</v>
      </c>
      <c r="I3258" s="77">
        <f t="shared" si="254"/>
        <v>2.0591252921345988E-3</v>
      </c>
      <c r="J3258" s="229">
        <f t="shared" si="256"/>
        <v>1.7202275878043623E-2</v>
      </c>
    </row>
    <row r="3259" spans="1:10">
      <c r="A3259" s="30" t="s">
        <v>264</v>
      </c>
      <c r="B3259" s="63">
        <v>7.54</v>
      </c>
      <c r="C3259" s="219">
        <v>44931</v>
      </c>
      <c r="D3259" s="49">
        <v>44931.509027777778</v>
      </c>
      <c r="E3259" s="219">
        <v>44938</v>
      </c>
      <c r="F3259" s="273">
        <f t="shared" si="257"/>
        <v>0.75451388888905058</v>
      </c>
      <c r="G3259" s="273">
        <f t="shared" si="258"/>
        <v>6.4909722222218988</v>
      </c>
      <c r="H3259" s="273">
        <f t="shared" si="255"/>
        <v>7.2454861111109494</v>
      </c>
      <c r="I3259" s="77">
        <f t="shared" si="254"/>
        <v>7.033369605682792E-7</v>
      </c>
      <c r="J3259" s="229">
        <f t="shared" si="256"/>
        <v>5.0960181792284566E-6</v>
      </c>
    </row>
    <row r="3260" spans="1:10">
      <c r="A3260" s="30" t="s">
        <v>264</v>
      </c>
      <c r="B3260" s="63">
        <v>187.9</v>
      </c>
      <c r="C3260" s="219">
        <v>44932</v>
      </c>
      <c r="D3260" s="49">
        <v>44932.509722222225</v>
      </c>
      <c r="E3260" s="219">
        <v>44938</v>
      </c>
      <c r="F3260" s="273">
        <f t="shared" si="257"/>
        <v>0.75486111111240461</v>
      </c>
      <c r="G3260" s="273">
        <f t="shared" si="258"/>
        <v>5.4902777777751908</v>
      </c>
      <c r="H3260" s="273">
        <f t="shared" si="255"/>
        <v>6.2451388888875954</v>
      </c>
      <c r="I3260" s="77">
        <f t="shared" si="254"/>
        <v>1.7527455555806321E-5</v>
      </c>
      <c r="J3260" s="229">
        <f t="shared" si="256"/>
        <v>1.09461394314815E-4</v>
      </c>
    </row>
    <row r="3261" spans="1:10">
      <c r="A3261" s="30" t="s">
        <v>264</v>
      </c>
      <c r="B3261" s="63">
        <v>188.43</v>
      </c>
      <c r="C3261" s="219">
        <v>44928</v>
      </c>
      <c r="D3261" s="49">
        <v>44928.547222222223</v>
      </c>
      <c r="E3261" s="219">
        <v>44938</v>
      </c>
      <c r="F3261" s="273">
        <f t="shared" si="257"/>
        <v>0.77361111111167702</v>
      </c>
      <c r="G3261" s="273">
        <f t="shared" si="258"/>
        <v>9.452777777776646</v>
      </c>
      <c r="H3261" s="273">
        <f t="shared" si="255"/>
        <v>10.226388888888323</v>
      </c>
      <c r="I3261" s="77">
        <f t="shared" si="254"/>
        <v>1.7576894360726905E-5</v>
      </c>
      <c r="J3261" s="229">
        <f t="shared" si="256"/>
        <v>1.7974815719170144E-4</v>
      </c>
    </row>
    <row r="3262" spans="1:10">
      <c r="A3262" s="30" t="s">
        <v>264</v>
      </c>
      <c r="B3262" s="63">
        <v>16.13</v>
      </c>
      <c r="C3262" s="219">
        <v>44929</v>
      </c>
      <c r="D3262" s="49">
        <v>44929.550694444442</v>
      </c>
      <c r="E3262" s="219">
        <v>44938</v>
      </c>
      <c r="F3262" s="273">
        <f t="shared" si="257"/>
        <v>0.77534722222117125</v>
      </c>
      <c r="G3262" s="273">
        <f t="shared" si="258"/>
        <v>8.4493055555576575</v>
      </c>
      <c r="H3262" s="273">
        <f t="shared" si="255"/>
        <v>9.2246527777788287</v>
      </c>
      <c r="I3262" s="77">
        <f t="shared" si="254"/>
        <v>1.5046187233377114E-6</v>
      </c>
      <c r="J3262" s="229">
        <f t="shared" si="256"/>
        <v>1.3879585285735254E-5</v>
      </c>
    </row>
    <row r="3263" spans="1:10">
      <c r="A3263" s="30" t="s">
        <v>264</v>
      </c>
      <c r="B3263" s="63">
        <v>7.54</v>
      </c>
      <c r="C3263" s="219">
        <v>44929</v>
      </c>
      <c r="D3263" s="49">
        <v>44929.550694444442</v>
      </c>
      <c r="E3263" s="219">
        <v>44938</v>
      </c>
      <c r="F3263" s="273">
        <f t="shared" si="257"/>
        <v>0.77534722222117125</v>
      </c>
      <c r="G3263" s="273">
        <f t="shared" si="258"/>
        <v>8.4493055555576575</v>
      </c>
      <c r="H3263" s="273">
        <f t="shared" si="255"/>
        <v>9.2246527777788287</v>
      </c>
      <c r="I3263" s="77">
        <f t="shared" si="254"/>
        <v>7.033369605682792E-7</v>
      </c>
      <c r="J3263" s="229">
        <f t="shared" si="256"/>
        <v>6.4880392470206957E-6</v>
      </c>
    </row>
    <row r="3264" spans="1:10">
      <c r="A3264" s="30" t="s">
        <v>264</v>
      </c>
      <c r="B3264" s="63">
        <v>7.54</v>
      </c>
      <c r="C3264" s="219">
        <v>44929</v>
      </c>
      <c r="D3264" s="49">
        <v>44929.551388888889</v>
      </c>
      <c r="E3264" s="219">
        <v>44938</v>
      </c>
      <c r="F3264" s="273">
        <f t="shared" si="257"/>
        <v>0.77569444444452529</v>
      </c>
      <c r="G3264" s="273">
        <f t="shared" si="258"/>
        <v>8.4486111111109494</v>
      </c>
      <c r="H3264" s="273">
        <f t="shared" si="255"/>
        <v>9.2243055555554747</v>
      </c>
      <c r="I3264" s="77">
        <f t="shared" si="254"/>
        <v>7.033369605682792E-7</v>
      </c>
      <c r="J3264" s="229">
        <f t="shared" si="256"/>
        <v>6.4877950327974795E-6</v>
      </c>
    </row>
    <row r="3265" spans="1:10">
      <c r="A3265" s="30" t="s">
        <v>264</v>
      </c>
      <c r="B3265" s="63">
        <v>317.02</v>
      </c>
      <c r="C3265" s="219">
        <v>44930</v>
      </c>
      <c r="D3265" s="49">
        <v>44930.57916666667</v>
      </c>
      <c r="E3265" s="219">
        <v>44938</v>
      </c>
      <c r="F3265" s="273">
        <f t="shared" si="257"/>
        <v>0.78958333333503106</v>
      </c>
      <c r="G3265" s="273">
        <f t="shared" si="258"/>
        <v>7.4208333333299379</v>
      </c>
      <c r="H3265" s="273">
        <f t="shared" si="255"/>
        <v>8.2104166666649689</v>
      </c>
      <c r="I3265" s="77">
        <f t="shared" si="254"/>
        <v>2.9571867803628099E-5</v>
      </c>
      <c r="J3265" s="229">
        <f t="shared" si="256"/>
        <v>2.4279735627932134E-4</v>
      </c>
    </row>
    <row r="3266" spans="1:10">
      <c r="A3266" s="30" t="s">
        <v>264</v>
      </c>
      <c r="B3266" s="63">
        <v>317.18</v>
      </c>
      <c r="C3266" s="219">
        <v>44930</v>
      </c>
      <c r="D3266" s="49">
        <v>44930.579861111109</v>
      </c>
      <c r="E3266" s="219">
        <v>44938</v>
      </c>
      <c r="F3266" s="273">
        <f t="shared" si="257"/>
        <v>0.78993055555474712</v>
      </c>
      <c r="G3266" s="273">
        <f t="shared" si="258"/>
        <v>7.4201388888905058</v>
      </c>
      <c r="H3266" s="273">
        <f t="shared" si="255"/>
        <v>8.2100694444452529</v>
      </c>
      <c r="I3266" s="77">
        <f t="shared" si="254"/>
        <v>2.9586792725868277E-5</v>
      </c>
      <c r="J3266" s="229">
        <f t="shared" si="256"/>
        <v>2.429096229177862E-4</v>
      </c>
    </row>
    <row r="3267" spans="1:10">
      <c r="A3267" s="30" t="s">
        <v>264</v>
      </c>
      <c r="B3267" s="63">
        <v>118.57</v>
      </c>
      <c r="C3267" s="219">
        <v>44929</v>
      </c>
      <c r="D3267" s="49">
        <v>44929.551388888889</v>
      </c>
      <c r="E3267" s="219">
        <v>44938</v>
      </c>
      <c r="F3267" s="273">
        <f t="shared" si="257"/>
        <v>0.77569444444452529</v>
      </c>
      <c r="G3267" s="273">
        <f t="shared" si="258"/>
        <v>8.4486111111109494</v>
      </c>
      <c r="H3267" s="273">
        <f t="shared" si="255"/>
        <v>9.2243055555554747</v>
      </c>
      <c r="I3267" s="77">
        <f t="shared" si="254"/>
        <v>1.1060300187610195E-5</v>
      </c>
      <c r="J3267" s="229">
        <f t="shared" si="256"/>
        <v>1.0202358846668397E-4</v>
      </c>
    </row>
    <row r="3268" spans="1:10">
      <c r="A3268" s="30" t="s">
        <v>264</v>
      </c>
      <c r="B3268" s="63">
        <v>23635.07</v>
      </c>
      <c r="C3268" s="219">
        <v>44929</v>
      </c>
      <c r="D3268" s="49">
        <v>44929.552083333336</v>
      </c>
      <c r="E3268" s="219">
        <v>44938</v>
      </c>
      <c r="F3268" s="273">
        <f t="shared" si="257"/>
        <v>0.77604166666787933</v>
      </c>
      <c r="G3268" s="273">
        <f t="shared" si="258"/>
        <v>8.4479166666642413</v>
      </c>
      <c r="H3268" s="273">
        <f t="shared" si="255"/>
        <v>9.2239583333321207</v>
      </c>
      <c r="I3268" s="77">
        <f t="shared" si="254"/>
        <v>2.2046973868194322E-3</v>
      </c>
      <c r="J3268" s="229">
        <f t="shared" si="256"/>
        <v>2.0336036833628651E-2</v>
      </c>
    </row>
    <row r="3269" spans="1:10">
      <c r="A3269" s="30" t="s">
        <v>264</v>
      </c>
      <c r="B3269" s="63">
        <v>324.87</v>
      </c>
      <c r="C3269" s="219">
        <v>44929</v>
      </c>
      <c r="D3269" s="49">
        <v>44929.552083333336</v>
      </c>
      <c r="E3269" s="219">
        <v>44938</v>
      </c>
      <c r="F3269" s="273">
        <f t="shared" si="257"/>
        <v>0.77604166666787933</v>
      </c>
      <c r="G3269" s="273">
        <f t="shared" si="258"/>
        <v>8.4479166666642413</v>
      </c>
      <c r="H3269" s="273">
        <f t="shared" si="255"/>
        <v>9.2239583333321207</v>
      </c>
      <c r="I3269" s="77">
        <f t="shared" si="254"/>
        <v>3.0304121801036721E-5</v>
      </c>
      <c r="J3269" s="229">
        <f t="shared" si="256"/>
        <v>2.7952395682098426E-4</v>
      </c>
    </row>
    <row r="3270" spans="1:10">
      <c r="A3270" s="30" t="s">
        <v>264</v>
      </c>
      <c r="B3270" s="63">
        <v>121.78</v>
      </c>
      <c r="C3270" s="219">
        <v>44929</v>
      </c>
      <c r="D3270" s="49">
        <v>44930.580555555556</v>
      </c>
      <c r="E3270" s="219">
        <v>44938</v>
      </c>
      <c r="F3270" s="273">
        <f t="shared" si="257"/>
        <v>1.2902777777781012</v>
      </c>
      <c r="G3270" s="273">
        <f t="shared" si="258"/>
        <v>7.4194444444437977</v>
      </c>
      <c r="H3270" s="273">
        <f t="shared" si="255"/>
        <v>8.7097222222218988</v>
      </c>
      <c r="I3270" s="77">
        <f t="shared" si="254"/>
        <v>1.135973144005372E-5</v>
      </c>
      <c r="J3270" s="229">
        <f t="shared" si="256"/>
        <v>9.8940105361908662E-5</v>
      </c>
    </row>
    <row r="3271" spans="1:10">
      <c r="A3271" s="30" t="s">
        <v>264</v>
      </c>
      <c r="B3271" s="63">
        <v>1.2</v>
      </c>
      <c r="C3271" s="219">
        <v>44931</v>
      </c>
      <c r="D3271" s="49">
        <v>44931.584027777775</v>
      </c>
      <c r="E3271" s="219">
        <v>44938</v>
      </c>
      <c r="F3271" s="273">
        <f t="shared" si="257"/>
        <v>0.79201388888759539</v>
      </c>
      <c r="G3271" s="273">
        <f t="shared" si="258"/>
        <v>6.4159722222248092</v>
      </c>
      <c r="H3271" s="273">
        <f t="shared" si="255"/>
        <v>7.2079861111124046</v>
      </c>
      <c r="I3271" s="77">
        <f t="shared" si="254"/>
        <v>1.1193691680131764E-7</v>
      </c>
      <c r="J3271" s="229">
        <f t="shared" si="256"/>
        <v>8.0683974162464233E-7</v>
      </c>
    </row>
    <row r="3272" spans="1:10">
      <c r="A3272" s="30" t="s">
        <v>264</v>
      </c>
      <c r="B3272" s="63">
        <v>16.18</v>
      </c>
      <c r="C3272" s="219">
        <v>44931</v>
      </c>
      <c r="D3272" s="49">
        <v>44931.594444444447</v>
      </c>
      <c r="E3272" s="219">
        <v>44938</v>
      </c>
      <c r="F3272" s="273">
        <f t="shared" si="257"/>
        <v>0.79722222222335404</v>
      </c>
      <c r="G3272" s="273">
        <f t="shared" si="258"/>
        <v>6.4055555555532919</v>
      </c>
      <c r="H3272" s="273">
        <f t="shared" si="255"/>
        <v>7.202777777776646</v>
      </c>
      <c r="I3272" s="77">
        <f t="shared" si="254"/>
        <v>1.5092827615377663E-6</v>
      </c>
      <c r="J3272" s="229">
        <f t="shared" si="256"/>
        <v>1.0871028335185592E-5</v>
      </c>
    </row>
    <row r="3273" spans="1:10">
      <c r="A3273" s="30" t="s">
        <v>264</v>
      </c>
      <c r="B3273" s="63">
        <v>29.91</v>
      </c>
      <c r="C3273" s="219">
        <v>44926</v>
      </c>
      <c r="D3273" s="49">
        <v>44928.586111111108</v>
      </c>
      <c r="E3273" s="219">
        <v>44938</v>
      </c>
      <c r="F3273" s="273">
        <f t="shared" si="257"/>
        <v>1.7930555555540195</v>
      </c>
      <c r="G3273" s="273">
        <f t="shared" si="258"/>
        <v>9.413888888891961</v>
      </c>
      <c r="H3273" s="273">
        <f t="shared" si="255"/>
        <v>11.20694444444598</v>
      </c>
      <c r="I3273" s="77">
        <f t="shared" si="254"/>
        <v>2.7900276512728424E-6</v>
      </c>
      <c r="J3273" s="229">
        <f t="shared" si="256"/>
        <v>3.126768488628285E-5</v>
      </c>
    </row>
    <row r="3274" spans="1:10">
      <c r="A3274" s="30" t="s">
        <v>264</v>
      </c>
      <c r="B3274" s="63">
        <v>16.21</v>
      </c>
      <c r="C3274" s="219">
        <v>44928</v>
      </c>
      <c r="D3274" s="49">
        <v>44928.590277777781</v>
      </c>
      <c r="E3274" s="219">
        <v>44938</v>
      </c>
      <c r="F3274" s="273">
        <f t="shared" si="257"/>
        <v>0.79513888889050577</v>
      </c>
      <c r="G3274" s="273">
        <f t="shared" si="258"/>
        <v>9.4097222222189885</v>
      </c>
      <c r="H3274" s="273">
        <f t="shared" si="255"/>
        <v>10.204861111109494</v>
      </c>
      <c r="I3274" s="77">
        <f t="shared" ref="I3274:I3337" si="259">+B3274/B$3693</f>
        <v>1.5120811844577993E-6</v>
      </c>
      <c r="J3274" s="229">
        <f t="shared" si="256"/>
        <v>1.5430578476113778E-5</v>
      </c>
    </row>
    <row r="3275" spans="1:10">
      <c r="A3275" s="30" t="s">
        <v>264</v>
      </c>
      <c r="B3275" s="63">
        <v>23628.95</v>
      </c>
      <c r="C3275" s="219">
        <v>44928</v>
      </c>
      <c r="D3275" s="49">
        <v>44928.59375</v>
      </c>
      <c r="E3275" s="219">
        <v>44938</v>
      </c>
      <c r="F3275" s="273">
        <f t="shared" si="257"/>
        <v>0.796875</v>
      </c>
      <c r="G3275" s="273">
        <f t="shared" si="258"/>
        <v>9.40625</v>
      </c>
      <c r="H3275" s="273">
        <f t="shared" si="255"/>
        <v>10.203125</v>
      </c>
      <c r="I3275" s="77">
        <f t="shared" si="259"/>
        <v>2.2041265085437456E-3</v>
      </c>
      <c r="J3275" s="229">
        <f t="shared" si="256"/>
        <v>2.2488978282485403E-2</v>
      </c>
    </row>
    <row r="3276" spans="1:10">
      <c r="A3276" s="30" t="s">
        <v>264</v>
      </c>
      <c r="B3276" s="63">
        <v>16.11</v>
      </c>
      <c r="C3276" s="219">
        <v>44929</v>
      </c>
      <c r="D3276" s="49">
        <v>44929.552777777775</v>
      </c>
      <c r="E3276" s="219">
        <v>44938</v>
      </c>
      <c r="F3276" s="273">
        <f t="shared" si="257"/>
        <v>0.77638888888759539</v>
      </c>
      <c r="G3276" s="273">
        <f t="shared" si="258"/>
        <v>8.4472222222248092</v>
      </c>
      <c r="H3276" s="273">
        <f t="shared" si="255"/>
        <v>9.2236111111124046</v>
      </c>
      <c r="I3276" s="77">
        <f t="shared" si="259"/>
        <v>1.5027531080576895E-6</v>
      </c>
      <c r="J3276" s="229">
        <f t="shared" si="256"/>
        <v>1.3860810264739604E-5</v>
      </c>
    </row>
    <row r="3277" spans="1:10">
      <c r="A3277" s="30" t="s">
        <v>264</v>
      </c>
      <c r="B3277" s="63">
        <v>7.53</v>
      </c>
      <c r="C3277" s="219">
        <v>44929</v>
      </c>
      <c r="D3277" s="49">
        <v>44929.552777777775</v>
      </c>
      <c r="E3277" s="219">
        <v>44938</v>
      </c>
      <c r="F3277" s="273">
        <f t="shared" si="257"/>
        <v>0.77638888888759539</v>
      </c>
      <c r="G3277" s="273">
        <f t="shared" si="258"/>
        <v>8.4472222222248092</v>
      </c>
      <c r="H3277" s="273">
        <f t="shared" si="255"/>
        <v>9.2236111111124046</v>
      </c>
      <c r="I3277" s="77">
        <f t="shared" si="259"/>
        <v>7.0240415292826824E-7</v>
      </c>
      <c r="J3277" s="229">
        <f t="shared" si="256"/>
        <v>6.4787027494406715E-6</v>
      </c>
    </row>
    <row r="3278" spans="1:10">
      <c r="A3278" s="30" t="s">
        <v>264</v>
      </c>
      <c r="B3278" s="63">
        <v>188.15</v>
      </c>
      <c r="C3278" s="219">
        <v>44929</v>
      </c>
      <c r="D3278" s="49">
        <v>44929.552777777775</v>
      </c>
      <c r="E3278" s="219">
        <v>44938</v>
      </c>
      <c r="F3278" s="273">
        <f t="shared" si="257"/>
        <v>0.77638888888759539</v>
      </c>
      <c r="G3278" s="273">
        <f t="shared" si="258"/>
        <v>8.4472222222248092</v>
      </c>
      <c r="H3278" s="273">
        <f t="shared" si="255"/>
        <v>9.2236111111124046</v>
      </c>
      <c r="I3278" s="77">
        <f t="shared" si="259"/>
        <v>1.7550775746806598E-5</v>
      </c>
      <c r="J3278" s="229">
        <f t="shared" si="256"/>
        <v>1.6188153018688745E-4</v>
      </c>
    </row>
    <row r="3279" spans="1:10">
      <c r="A3279" s="30" t="s">
        <v>264</v>
      </c>
      <c r="B3279" s="63">
        <v>16.14</v>
      </c>
      <c r="C3279" s="219">
        <v>44929</v>
      </c>
      <c r="D3279" s="49">
        <v>44929.558333333334</v>
      </c>
      <c r="E3279" s="219">
        <v>44938</v>
      </c>
      <c r="F3279" s="273">
        <f t="shared" si="257"/>
        <v>0.77916666666715173</v>
      </c>
      <c r="G3279" s="273">
        <f t="shared" si="258"/>
        <v>8.4416666666656965</v>
      </c>
      <c r="H3279" s="273">
        <f t="shared" si="255"/>
        <v>9.2208333333328483</v>
      </c>
      <c r="I3279" s="77">
        <f t="shared" si="259"/>
        <v>1.5055515309777225E-6</v>
      </c>
      <c r="J3279" s="229">
        <f t="shared" si="256"/>
        <v>1.3882439741889686E-5</v>
      </c>
    </row>
    <row r="3280" spans="1:10">
      <c r="A3280" s="30" t="s">
        <v>264</v>
      </c>
      <c r="B3280" s="63">
        <v>316.85000000000002</v>
      </c>
      <c r="C3280" s="219">
        <v>44929</v>
      </c>
      <c r="D3280" s="49">
        <v>44929.558333333334</v>
      </c>
      <c r="E3280" s="219">
        <v>44938</v>
      </c>
      <c r="F3280" s="273">
        <f t="shared" si="257"/>
        <v>0.77916666666715173</v>
      </c>
      <c r="G3280" s="273">
        <f t="shared" si="258"/>
        <v>8.4416666666656965</v>
      </c>
      <c r="H3280" s="273">
        <f t="shared" si="255"/>
        <v>9.2208333333328483</v>
      </c>
      <c r="I3280" s="77">
        <f t="shared" si="259"/>
        <v>2.9556010073747917E-5</v>
      </c>
      <c r="J3280" s="229">
        <f t="shared" si="256"/>
        <v>2.7253104288833623E-4</v>
      </c>
    </row>
    <row r="3281" spans="1:10">
      <c r="A3281" s="30" t="s">
        <v>264</v>
      </c>
      <c r="B3281" s="63">
        <v>188.6</v>
      </c>
      <c r="C3281" s="219">
        <v>44929</v>
      </c>
      <c r="D3281" s="49">
        <v>44929.558333333334</v>
      </c>
      <c r="E3281" s="219">
        <v>44938</v>
      </c>
      <c r="F3281" s="273">
        <f t="shared" si="257"/>
        <v>0.77916666666715173</v>
      </c>
      <c r="G3281" s="273">
        <f t="shared" si="258"/>
        <v>8.4416666666656965</v>
      </c>
      <c r="H3281" s="273">
        <f t="shared" si="255"/>
        <v>9.2208333333328483</v>
      </c>
      <c r="I3281" s="77">
        <f t="shared" si="259"/>
        <v>1.7592752090607091E-5</v>
      </c>
      <c r="J3281" s="229">
        <f t="shared" si="256"/>
        <v>1.6221983490213103E-4</v>
      </c>
    </row>
    <row r="3282" spans="1:10">
      <c r="A3282" s="30" t="s">
        <v>264</v>
      </c>
      <c r="B3282" s="63">
        <v>30.08</v>
      </c>
      <c r="C3282" s="219">
        <v>44931</v>
      </c>
      <c r="D3282" s="49">
        <v>44931.584027777775</v>
      </c>
      <c r="E3282" s="219">
        <v>44938</v>
      </c>
      <c r="F3282" s="273">
        <f t="shared" si="257"/>
        <v>0.79201388888759539</v>
      </c>
      <c r="G3282" s="273">
        <f t="shared" si="258"/>
        <v>6.4159722222248092</v>
      </c>
      <c r="H3282" s="273">
        <f t="shared" si="255"/>
        <v>7.2079861111124046</v>
      </c>
      <c r="I3282" s="77">
        <f t="shared" si="259"/>
        <v>2.8058853811530291E-6</v>
      </c>
      <c r="J3282" s="229">
        <f t="shared" si="256"/>
        <v>2.022478285672437E-5</v>
      </c>
    </row>
    <row r="3283" spans="1:10">
      <c r="A3283" s="30" t="s">
        <v>264</v>
      </c>
      <c r="B3283" s="63">
        <v>4.6900000000000004</v>
      </c>
      <c r="C3283" s="219">
        <v>44931</v>
      </c>
      <c r="D3283" s="49">
        <v>44931.584027777775</v>
      </c>
      <c r="E3283" s="219">
        <v>44938</v>
      </c>
      <c r="F3283" s="273">
        <f t="shared" si="257"/>
        <v>0.79201388888759539</v>
      </c>
      <c r="G3283" s="273">
        <f t="shared" si="258"/>
        <v>6.4159722222248092</v>
      </c>
      <c r="H3283" s="273">
        <f t="shared" si="255"/>
        <v>7.2079861111124046</v>
      </c>
      <c r="I3283" s="77">
        <f t="shared" si="259"/>
        <v>4.3748678316514984E-7</v>
      </c>
      <c r="J3283" s="229">
        <f t="shared" si="256"/>
        <v>3.1533986568496443E-6</v>
      </c>
    </row>
    <row r="3284" spans="1:10">
      <c r="A3284" s="30" t="s">
        <v>264</v>
      </c>
      <c r="B3284" s="63">
        <v>99.43</v>
      </c>
      <c r="C3284" s="219">
        <v>44931</v>
      </c>
      <c r="D3284" s="49">
        <v>44931.584722222222</v>
      </c>
      <c r="E3284" s="219">
        <v>44938</v>
      </c>
      <c r="F3284" s="273">
        <f t="shared" si="257"/>
        <v>0.79236111111094942</v>
      </c>
      <c r="G3284" s="273">
        <f t="shared" si="258"/>
        <v>6.4152777777781012</v>
      </c>
      <c r="H3284" s="273">
        <f t="shared" si="255"/>
        <v>7.2076388888890506</v>
      </c>
      <c r="I3284" s="77">
        <f t="shared" si="259"/>
        <v>9.2749063646291792E-6</v>
      </c>
      <c r="J3284" s="229">
        <f t="shared" si="256"/>
        <v>6.6850175804505839E-5</v>
      </c>
    </row>
    <row r="3285" spans="1:10">
      <c r="A3285" s="30" t="s">
        <v>264</v>
      </c>
      <c r="B3285" s="63">
        <v>158.03</v>
      </c>
      <c r="C3285" s="219">
        <v>44931</v>
      </c>
      <c r="D3285" s="49">
        <v>44931.584722222222</v>
      </c>
      <c r="E3285" s="219">
        <v>44938</v>
      </c>
      <c r="F3285" s="273">
        <f t="shared" si="257"/>
        <v>0.79236111111094942</v>
      </c>
      <c r="G3285" s="273">
        <f t="shared" si="258"/>
        <v>6.4152777777781012</v>
      </c>
      <c r="H3285" s="273">
        <f t="shared" si="255"/>
        <v>7.2076388888890506</v>
      </c>
      <c r="I3285" s="77">
        <f t="shared" si="259"/>
        <v>1.4741159135093524E-5</v>
      </c>
      <c r="J3285" s="229">
        <f t="shared" si="256"/>
        <v>1.0624895184940216E-4</v>
      </c>
    </row>
    <row r="3286" spans="1:10">
      <c r="A3286" s="30" t="s">
        <v>264</v>
      </c>
      <c r="B3286" s="63">
        <v>321.47000000000003</v>
      </c>
      <c r="C3286" s="219">
        <v>44931</v>
      </c>
      <c r="D3286" s="49">
        <v>44931.595138888886</v>
      </c>
      <c r="E3286" s="219">
        <v>44938</v>
      </c>
      <c r="F3286" s="273">
        <f t="shared" si="257"/>
        <v>0.7975694444430701</v>
      </c>
      <c r="G3286" s="273">
        <f t="shared" si="258"/>
        <v>6.4048611111138598</v>
      </c>
      <c r="H3286" s="273">
        <f t="shared" si="255"/>
        <v>7.2024305555569299</v>
      </c>
      <c r="I3286" s="77">
        <f t="shared" si="259"/>
        <v>2.998696720343299E-5</v>
      </c>
      <c r="J3286" s="229">
        <f t="shared" si="256"/>
        <v>2.1597904885448932E-4</v>
      </c>
    </row>
    <row r="3287" spans="1:10">
      <c r="A3287" s="30" t="s">
        <v>264</v>
      </c>
      <c r="B3287" s="63">
        <v>191.35</v>
      </c>
      <c r="C3287" s="219">
        <v>44931</v>
      </c>
      <c r="D3287" s="49">
        <v>44931.595138888886</v>
      </c>
      <c r="E3287" s="219">
        <v>44938</v>
      </c>
      <c r="F3287" s="273">
        <f t="shared" si="257"/>
        <v>0.7975694444430701</v>
      </c>
      <c r="G3287" s="273">
        <f t="shared" si="258"/>
        <v>6.4048611111138598</v>
      </c>
      <c r="H3287" s="273">
        <f t="shared" si="255"/>
        <v>7.2024305555569299</v>
      </c>
      <c r="I3287" s="77">
        <f t="shared" si="259"/>
        <v>1.7849274191610109E-5</v>
      </c>
      <c r="J3287" s="229">
        <f t="shared" si="256"/>
        <v>1.2855815783216636E-4</v>
      </c>
    </row>
    <row r="3288" spans="1:10">
      <c r="A3288" s="30" t="s">
        <v>264</v>
      </c>
      <c r="B3288" s="63">
        <v>121.64</v>
      </c>
      <c r="C3288" s="219">
        <v>44928</v>
      </c>
      <c r="D3288" s="49">
        <v>44928.59375</v>
      </c>
      <c r="E3288" s="219">
        <v>44938</v>
      </c>
      <c r="F3288" s="273">
        <f t="shared" si="257"/>
        <v>0.796875</v>
      </c>
      <c r="G3288" s="273">
        <f t="shared" si="258"/>
        <v>9.40625</v>
      </c>
      <c r="H3288" s="273">
        <f t="shared" si="255"/>
        <v>10.203125</v>
      </c>
      <c r="I3288" s="77">
        <f t="shared" si="259"/>
        <v>1.1346672133093566E-5</v>
      </c>
      <c r="J3288" s="229">
        <f t="shared" si="256"/>
        <v>1.1577151410797029E-4</v>
      </c>
    </row>
    <row r="3289" spans="1:10">
      <c r="A3289" s="30" t="s">
        <v>264</v>
      </c>
      <c r="B3289" s="63">
        <v>188.03</v>
      </c>
      <c r="C3289" s="219">
        <v>44931</v>
      </c>
      <c r="D3289" s="49">
        <v>44931.585416666669</v>
      </c>
      <c r="E3289" s="219">
        <v>44938</v>
      </c>
      <c r="F3289" s="273">
        <f t="shared" si="257"/>
        <v>0.79270833333430346</v>
      </c>
      <c r="G3289" s="273">
        <f t="shared" si="258"/>
        <v>6.4145833333313931</v>
      </c>
      <c r="H3289" s="273">
        <f t="shared" si="255"/>
        <v>7.2072916666656965</v>
      </c>
      <c r="I3289" s="77">
        <f t="shared" si="259"/>
        <v>1.7539582055126464E-5</v>
      </c>
      <c r="J3289" s="229">
        <f t="shared" si="256"/>
        <v>1.2641288358271216E-4</v>
      </c>
    </row>
    <row r="3290" spans="1:10">
      <c r="A3290" s="30" t="s">
        <v>264</v>
      </c>
      <c r="B3290" s="63">
        <v>21005.05</v>
      </c>
      <c r="C3290" s="219">
        <v>44931</v>
      </c>
      <c r="D3290" s="49">
        <v>44931.586111111108</v>
      </c>
      <c r="E3290" s="219">
        <v>44938</v>
      </c>
      <c r="F3290" s="273">
        <f t="shared" si="257"/>
        <v>0.79305555555401952</v>
      </c>
      <c r="G3290" s="273">
        <f t="shared" si="258"/>
        <v>6.413888888891961</v>
      </c>
      <c r="H3290" s="273">
        <f t="shared" si="255"/>
        <v>7.2069444444459805</v>
      </c>
      <c r="I3290" s="77">
        <f t="shared" si="259"/>
        <v>1.9593671118812643E-3</v>
      </c>
      <c r="J3290" s="229">
        <f t="shared" si="256"/>
        <v>1.4121049921602843E-2</v>
      </c>
    </row>
    <row r="3291" spans="1:10">
      <c r="A3291" s="30" t="s">
        <v>264</v>
      </c>
      <c r="B3291" s="63">
        <v>21322.57</v>
      </c>
      <c r="C3291" s="219">
        <v>44932</v>
      </c>
      <c r="D3291" s="49">
        <v>44932.598611111112</v>
      </c>
      <c r="E3291" s="219">
        <v>44938</v>
      </c>
      <c r="F3291" s="273">
        <f t="shared" si="257"/>
        <v>0.79930555555620231</v>
      </c>
      <c r="G3291" s="273">
        <f t="shared" si="258"/>
        <v>5.4013888888875954</v>
      </c>
      <c r="H3291" s="273">
        <f t="shared" si="255"/>
        <v>6.2006944444437977</v>
      </c>
      <c r="I3291" s="77">
        <f t="shared" si="259"/>
        <v>1.9889856200668932E-3</v>
      </c>
      <c r="J3291" s="229">
        <f t="shared" si="256"/>
        <v>1.2333092084427387E-2</v>
      </c>
    </row>
    <row r="3292" spans="1:10">
      <c r="A3292" s="30" t="s">
        <v>264</v>
      </c>
      <c r="B3292" s="63">
        <v>15.63</v>
      </c>
      <c r="C3292" s="219">
        <v>44932</v>
      </c>
      <c r="D3292" s="49">
        <v>44932.598611111112</v>
      </c>
      <c r="E3292" s="219">
        <v>44938</v>
      </c>
      <c r="F3292" s="273">
        <f t="shared" si="257"/>
        <v>0.79930555555620231</v>
      </c>
      <c r="G3292" s="273">
        <f t="shared" si="258"/>
        <v>5.4013888888875954</v>
      </c>
      <c r="H3292" s="273">
        <f t="shared" si="255"/>
        <v>6.2006944444437977</v>
      </c>
      <c r="I3292" s="77">
        <f t="shared" si="259"/>
        <v>1.4579783413371625E-6</v>
      </c>
      <c r="J3292" s="229">
        <f t="shared" si="256"/>
        <v>9.0404782012487271E-6</v>
      </c>
    </row>
    <row r="3293" spans="1:10">
      <c r="A3293" s="30" t="s">
        <v>264</v>
      </c>
      <c r="B3293" s="63">
        <v>114.86</v>
      </c>
      <c r="C3293" s="219">
        <v>44932</v>
      </c>
      <c r="D3293" s="49">
        <v>44932.598611111112</v>
      </c>
      <c r="E3293" s="219">
        <v>44938</v>
      </c>
      <c r="F3293" s="273">
        <f t="shared" si="257"/>
        <v>0.79930555555620231</v>
      </c>
      <c r="G3293" s="273">
        <f t="shared" si="258"/>
        <v>5.4013888888875954</v>
      </c>
      <c r="H3293" s="273">
        <f t="shared" si="255"/>
        <v>6.2006944444437977</v>
      </c>
      <c r="I3293" s="77">
        <f t="shared" si="259"/>
        <v>1.0714228553166121E-5</v>
      </c>
      <c r="J3293" s="229">
        <f t="shared" si="256"/>
        <v>6.6435657466118274E-5</v>
      </c>
    </row>
    <row r="3294" spans="1:10">
      <c r="A3294" s="30" t="s">
        <v>264</v>
      </c>
      <c r="B3294" s="63">
        <v>28.48</v>
      </c>
      <c r="C3294" s="219">
        <v>44932</v>
      </c>
      <c r="D3294" s="49">
        <v>44932.598611111112</v>
      </c>
      <c r="E3294" s="219">
        <v>44938</v>
      </c>
      <c r="F3294" s="273">
        <f t="shared" si="257"/>
        <v>0.79930555555620231</v>
      </c>
      <c r="G3294" s="273">
        <f t="shared" si="258"/>
        <v>5.4013888888875954</v>
      </c>
      <c r="H3294" s="273">
        <f t="shared" ref="H3294:H3357" si="260">SUM(F3294:G3294)</f>
        <v>6.2006944444437977</v>
      </c>
      <c r="I3294" s="77">
        <f t="shared" si="259"/>
        <v>2.6566361587512723E-6</v>
      </c>
      <c r="J3294" s="229">
        <f t="shared" ref="J3294:J3357" si="261">+H3294*I3294</f>
        <v>1.6472989070477525E-5</v>
      </c>
    </row>
    <row r="3295" spans="1:10">
      <c r="A3295" s="30" t="s">
        <v>264</v>
      </c>
      <c r="B3295" s="63">
        <v>23051.45</v>
      </c>
      <c r="C3295" s="219">
        <v>44928</v>
      </c>
      <c r="D3295" s="49">
        <v>44928.603472222225</v>
      </c>
      <c r="E3295" s="219">
        <v>44938</v>
      </c>
      <c r="F3295" s="273">
        <f t="shared" ref="F3295:F3358" si="262">(D3295-C3295+1)/2</f>
        <v>0.80173611111240461</v>
      </c>
      <c r="G3295" s="273">
        <f t="shared" ref="G3295:G3358" si="263">E3295-D3295</f>
        <v>9.3965277777751908</v>
      </c>
      <c r="H3295" s="273">
        <f t="shared" si="260"/>
        <v>10.198263888887595</v>
      </c>
      <c r="I3295" s="77">
        <f t="shared" si="259"/>
        <v>2.1502568673331117E-3</v>
      </c>
      <c r="J3295" s="229">
        <f t="shared" si="261"/>
        <v>2.192888696195584E-2</v>
      </c>
    </row>
    <row r="3296" spans="1:10">
      <c r="A3296" s="30" t="s">
        <v>264</v>
      </c>
      <c r="B3296" s="63">
        <v>7.54</v>
      </c>
      <c r="C3296" s="219">
        <v>44928</v>
      </c>
      <c r="D3296" s="49">
        <v>44928.604861111111</v>
      </c>
      <c r="E3296" s="219">
        <v>44938</v>
      </c>
      <c r="F3296" s="273">
        <f t="shared" si="262"/>
        <v>0.80243055555547471</v>
      </c>
      <c r="G3296" s="273">
        <f t="shared" si="263"/>
        <v>9.3951388888890506</v>
      </c>
      <c r="H3296" s="273">
        <f t="shared" si="260"/>
        <v>10.197569444444525</v>
      </c>
      <c r="I3296" s="77">
        <f t="shared" si="259"/>
        <v>7.033369605682792E-7</v>
      </c>
      <c r="J3296" s="229">
        <f t="shared" si="261"/>
        <v>7.1723274982395675E-6</v>
      </c>
    </row>
    <row r="3297" spans="1:10">
      <c r="A3297" s="30" t="s">
        <v>264</v>
      </c>
      <c r="B3297" s="63">
        <v>21703.55</v>
      </c>
      <c r="C3297" s="219">
        <v>44930</v>
      </c>
      <c r="D3297" s="49">
        <v>44930.564583333333</v>
      </c>
      <c r="E3297" s="219">
        <v>44938</v>
      </c>
      <c r="F3297" s="273">
        <f t="shared" si="262"/>
        <v>0.78229166666642413</v>
      </c>
      <c r="G3297" s="273">
        <f t="shared" si="263"/>
        <v>7.4354166666671517</v>
      </c>
      <c r="H3297" s="273">
        <f t="shared" si="260"/>
        <v>8.2177083333335759</v>
      </c>
      <c r="I3297" s="77">
        <f t="shared" si="259"/>
        <v>2.0245237255360313E-3</v>
      </c>
      <c r="J3297" s="229">
        <f t="shared" si="261"/>
        <v>1.6636945490368982E-2</v>
      </c>
    </row>
    <row r="3298" spans="1:10">
      <c r="A3298" s="30" t="s">
        <v>264</v>
      </c>
      <c r="B3298" s="63">
        <v>121.17</v>
      </c>
      <c r="C3298" s="219">
        <v>44931</v>
      </c>
      <c r="D3298" s="49">
        <v>44931.587500000001</v>
      </c>
      <c r="E3298" s="219">
        <v>44938</v>
      </c>
      <c r="F3298" s="273">
        <f t="shared" si="262"/>
        <v>0.7937500000007276</v>
      </c>
      <c r="G3298" s="273">
        <f t="shared" si="263"/>
        <v>6.4124999999985448</v>
      </c>
      <c r="H3298" s="273">
        <f t="shared" si="260"/>
        <v>7.2062499999992724</v>
      </c>
      <c r="I3298" s="77">
        <f t="shared" si="259"/>
        <v>1.1302830174013049E-5</v>
      </c>
      <c r="J3298" s="229">
        <f t="shared" si="261"/>
        <v>8.1451019941473308E-5</v>
      </c>
    </row>
    <row r="3299" spans="1:10">
      <c r="A3299" s="30" t="s">
        <v>264</v>
      </c>
      <c r="B3299" s="63">
        <v>16.5</v>
      </c>
      <c r="C3299" s="219">
        <v>44932</v>
      </c>
      <c r="D3299" s="49">
        <v>44932.599305555559</v>
      </c>
      <c r="E3299" s="219">
        <v>44938</v>
      </c>
      <c r="F3299" s="273">
        <f t="shared" si="262"/>
        <v>0.79965277777955635</v>
      </c>
      <c r="G3299" s="273">
        <f t="shared" si="263"/>
        <v>5.4006944444408873</v>
      </c>
      <c r="H3299" s="273">
        <f t="shared" si="260"/>
        <v>6.2003472222204437</v>
      </c>
      <c r="I3299" s="77">
        <f t="shared" si="259"/>
        <v>1.5391326060181177E-6</v>
      </c>
      <c r="J3299" s="229">
        <f t="shared" si="261"/>
        <v>9.5431565783533493E-6</v>
      </c>
    </row>
    <row r="3300" spans="1:10">
      <c r="A3300" s="30" t="s">
        <v>264</v>
      </c>
      <c r="B3300" s="63">
        <v>7.71</v>
      </c>
      <c r="C3300" s="219">
        <v>44932</v>
      </c>
      <c r="D3300" s="49">
        <v>44932.599305555559</v>
      </c>
      <c r="E3300" s="219">
        <v>44938</v>
      </c>
      <c r="F3300" s="273">
        <f t="shared" si="262"/>
        <v>0.79965277777955635</v>
      </c>
      <c r="G3300" s="273">
        <f t="shared" si="263"/>
        <v>5.4006944444408873</v>
      </c>
      <c r="H3300" s="273">
        <f t="shared" si="260"/>
        <v>6.2003472222204437</v>
      </c>
      <c r="I3300" s="77">
        <f t="shared" si="259"/>
        <v>7.1919469044846587E-7</v>
      </c>
      <c r="J3300" s="229">
        <f t="shared" si="261"/>
        <v>4.4592568011578371E-6</v>
      </c>
    </row>
    <row r="3301" spans="1:10">
      <c r="A3301" s="30" t="s">
        <v>264</v>
      </c>
      <c r="B3301" s="63">
        <v>192.75</v>
      </c>
      <c r="C3301" s="219">
        <v>44932</v>
      </c>
      <c r="D3301" s="49">
        <v>44932.599305555559</v>
      </c>
      <c r="E3301" s="219">
        <v>44938</v>
      </c>
      <c r="F3301" s="273">
        <f t="shared" si="262"/>
        <v>0.79965277777955635</v>
      </c>
      <c r="G3301" s="273">
        <f t="shared" si="263"/>
        <v>5.4006944444408873</v>
      </c>
      <c r="H3301" s="273">
        <f t="shared" si="260"/>
        <v>6.2003472222204437</v>
      </c>
      <c r="I3301" s="77">
        <f t="shared" si="259"/>
        <v>1.7979867261211649E-5</v>
      </c>
      <c r="J3301" s="229">
        <f t="shared" si="261"/>
        <v>1.1148142002894595E-4</v>
      </c>
    </row>
    <row r="3302" spans="1:10">
      <c r="A3302" s="30" t="s">
        <v>264</v>
      </c>
      <c r="B3302" s="63">
        <v>30.07</v>
      </c>
      <c r="C3302" s="219">
        <v>44932</v>
      </c>
      <c r="D3302" s="49">
        <v>44932.599305555559</v>
      </c>
      <c r="E3302" s="219">
        <v>44938</v>
      </c>
      <c r="F3302" s="273">
        <f t="shared" si="262"/>
        <v>0.79965277777955635</v>
      </c>
      <c r="G3302" s="273">
        <f t="shared" si="263"/>
        <v>5.4006944444408873</v>
      </c>
      <c r="H3302" s="273">
        <f t="shared" si="260"/>
        <v>6.2003472222204437</v>
      </c>
      <c r="I3302" s="77">
        <f t="shared" si="259"/>
        <v>2.8049525735130183E-6</v>
      </c>
      <c r="J3302" s="229">
        <f t="shared" si="261"/>
        <v>1.7391679897641527E-5</v>
      </c>
    </row>
    <row r="3303" spans="1:10">
      <c r="A3303" s="30" t="s">
        <v>264</v>
      </c>
      <c r="B3303" s="63">
        <v>16.14</v>
      </c>
      <c r="C3303" s="219">
        <v>44928</v>
      </c>
      <c r="D3303" s="49">
        <v>44928.606249999997</v>
      </c>
      <c r="E3303" s="219">
        <v>44938</v>
      </c>
      <c r="F3303" s="273">
        <f t="shared" si="262"/>
        <v>0.80312499999854481</v>
      </c>
      <c r="G3303" s="273">
        <f t="shared" si="263"/>
        <v>9.3937500000029104</v>
      </c>
      <c r="H3303" s="273">
        <f t="shared" si="260"/>
        <v>10.196875000001455</v>
      </c>
      <c r="I3303" s="77">
        <f t="shared" si="259"/>
        <v>1.5055515309777225E-6</v>
      </c>
      <c r="J3303" s="229">
        <f t="shared" si="261"/>
        <v>1.5351920767440655E-5</v>
      </c>
    </row>
    <row r="3304" spans="1:10">
      <c r="A3304" s="30" t="s">
        <v>264</v>
      </c>
      <c r="B3304" s="63">
        <v>7.54</v>
      </c>
      <c r="C3304" s="219">
        <v>44928</v>
      </c>
      <c r="D3304" s="49">
        <v>44928.606249999997</v>
      </c>
      <c r="E3304" s="219">
        <v>44938</v>
      </c>
      <c r="F3304" s="273">
        <f t="shared" si="262"/>
        <v>0.80312499999854481</v>
      </c>
      <c r="G3304" s="273">
        <f t="shared" si="263"/>
        <v>9.3937500000029104</v>
      </c>
      <c r="H3304" s="273">
        <f t="shared" si="260"/>
        <v>10.196875000001455</v>
      </c>
      <c r="I3304" s="77">
        <f t="shared" si="259"/>
        <v>7.033369605682792E-7</v>
      </c>
      <c r="J3304" s="229">
        <f t="shared" si="261"/>
        <v>7.1718390697956958E-6</v>
      </c>
    </row>
    <row r="3305" spans="1:10">
      <c r="A3305" s="30" t="s">
        <v>264</v>
      </c>
      <c r="B3305" s="63">
        <v>16.13</v>
      </c>
      <c r="C3305" s="219">
        <v>44930</v>
      </c>
      <c r="D3305" s="49">
        <v>44930.565972222219</v>
      </c>
      <c r="E3305" s="219">
        <v>44938</v>
      </c>
      <c r="F3305" s="273">
        <f t="shared" si="262"/>
        <v>0.78298611110949423</v>
      </c>
      <c r="G3305" s="273">
        <f t="shared" si="263"/>
        <v>7.4340277777810115</v>
      </c>
      <c r="H3305" s="273">
        <f t="shared" si="260"/>
        <v>8.2170138888905058</v>
      </c>
      <c r="I3305" s="77">
        <f t="shared" si="259"/>
        <v>1.5046187233377114E-6</v>
      </c>
      <c r="J3305" s="229">
        <f t="shared" si="261"/>
        <v>1.2363472947150676E-5</v>
      </c>
    </row>
    <row r="3306" spans="1:10">
      <c r="A3306" s="30" t="s">
        <v>264</v>
      </c>
      <c r="B3306" s="63">
        <v>118.56</v>
      </c>
      <c r="C3306" s="219">
        <v>44930</v>
      </c>
      <c r="D3306" s="49">
        <v>44930.565972222219</v>
      </c>
      <c r="E3306" s="219">
        <v>44938</v>
      </c>
      <c r="F3306" s="273">
        <f t="shared" si="262"/>
        <v>0.78298611110949423</v>
      </c>
      <c r="G3306" s="273">
        <f t="shared" si="263"/>
        <v>7.4340277777810115</v>
      </c>
      <c r="H3306" s="273">
        <f t="shared" si="260"/>
        <v>8.2170138888905058</v>
      </c>
      <c r="I3306" s="77">
        <f t="shared" si="259"/>
        <v>1.1059367379970184E-5</v>
      </c>
      <c r="J3306" s="229">
        <f t="shared" si="261"/>
        <v>9.0874975363557605E-5</v>
      </c>
    </row>
    <row r="3307" spans="1:10">
      <c r="A3307" s="30" t="s">
        <v>264</v>
      </c>
      <c r="B3307" s="63">
        <v>29.39</v>
      </c>
      <c r="C3307" s="219">
        <v>44930</v>
      </c>
      <c r="D3307" s="49">
        <v>44930.565972222219</v>
      </c>
      <c r="E3307" s="219">
        <v>44938</v>
      </c>
      <c r="F3307" s="273">
        <f t="shared" si="262"/>
        <v>0.78298611110949423</v>
      </c>
      <c r="G3307" s="273">
        <f t="shared" si="263"/>
        <v>7.4340277777810115</v>
      </c>
      <c r="H3307" s="273">
        <f t="shared" si="260"/>
        <v>8.2170138888905058</v>
      </c>
      <c r="I3307" s="77">
        <f t="shared" si="259"/>
        <v>2.7415216539922716E-6</v>
      </c>
      <c r="J3307" s="229">
        <f t="shared" si="261"/>
        <v>2.2527121507548567E-5</v>
      </c>
    </row>
    <row r="3308" spans="1:10">
      <c r="A3308" s="30" t="s">
        <v>264</v>
      </c>
      <c r="B3308" s="63">
        <v>21694.91</v>
      </c>
      <c r="C3308" s="219">
        <v>44930</v>
      </c>
      <c r="D3308" s="49">
        <v>44930.566666666666</v>
      </c>
      <c r="E3308" s="219">
        <v>44938</v>
      </c>
      <c r="F3308" s="273">
        <f t="shared" si="262"/>
        <v>0.78333333333284827</v>
      </c>
      <c r="G3308" s="273">
        <f t="shared" si="263"/>
        <v>7.4333333333343035</v>
      </c>
      <c r="H3308" s="273">
        <f t="shared" si="260"/>
        <v>8.2166666666671517</v>
      </c>
      <c r="I3308" s="77">
        <f t="shared" si="259"/>
        <v>2.0237177797350621E-3</v>
      </c>
      <c r="J3308" s="229">
        <f t="shared" si="261"/>
        <v>1.6628214423490741E-2</v>
      </c>
    </row>
    <row r="3309" spans="1:10">
      <c r="A3309" s="30" t="s">
        <v>264</v>
      </c>
      <c r="B3309" s="63">
        <v>317.60000000000002</v>
      </c>
      <c r="C3309" s="219">
        <v>44932</v>
      </c>
      <c r="D3309" s="49">
        <v>44932.609722222223</v>
      </c>
      <c r="E3309" s="219">
        <v>44938</v>
      </c>
      <c r="F3309" s="273">
        <f t="shared" si="262"/>
        <v>0.80486111111167702</v>
      </c>
      <c r="G3309" s="273">
        <f t="shared" si="263"/>
        <v>5.390277777776646</v>
      </c>
      <c r="H3309" s="273">
        <f t="shared" si="260"/>
        <v>6.195138888888323</v>
      </c>
      <c r="I3309" s="77">
        <f t="shared" si="259"/>
        <v>2.9625970646748739E-5</v>
      </c>
      <c r="J3309" s="229">
        <f t="shared" si="261"/>
        <v>1.8353700287473704E-4</v>
      </c>
    </row>
    <row r="3310" spans="1:10">
      <c r="A3310" s="30" t="s">
        <v>264</v>
      </c>
      <c r="B3310" s="63">
        <v>316.76</v>
      </c>
      <c r="C3310" s="219">
        <v>44928</v>
      </c>
      <c r="D3310" s="49">
        <v>44928.606249999997</v>
      </c>
      <c r="E3310" s="219">
        <v>44938</v>
      </c>
      <c r="F3310" s="273">
        <f t="shared" si="262"/>
        <v>0.80312499999854481</v>
      </c>
      <c r="G3310" s="273">
        <f t="shared" si="263"/>
        <v>9.3937500000029104</v>
      </c>
      <c r="H3310" s="273">
        <f t="shared" si="260"/>
        <v>10.196875000001455</v>
      </c>
      <c r="I3310" s="77">
        <f t="shared" si="259"/>
        <v>2.9547614804987814E-5</v>
      </c>
      <c r="J3310" s="229">
        <f t="shared" si="261"/>
        <v>3.0129333471465313E-4</v>
      </c>
    </row>
    <row r="3311" spans="1:10">
      <c r="A3311" s="30" t="s">
        <v>264</v>
      </c>
      <c r="B3311" s="63">
        <v>118.64</v>
      </c>
      <c r="C3311" s="219">
        <v>44928</v>
      </c>
      <c r="D3311" s="49">
        <v>44928.606249999997</v>
      </c>
      <c r="E3311" s="219">
        <v>44938</v>
      </c>
      <c r="F3311" s="273">
        <f t="shared" si="262"/>
        <v>0.80312499999854481</v>
      </c>
      <c r="G3311" s="273">
        <f t="shared" si="263"/>
        <v>9.3937500000029104</v>
      </c>
      <c r="H3311" s="273">
        <f t="shared" si="260"/>
        <v>10.196875000001455</v>
      </c>
      <c r="I3311" s="77">
        <f t="shared" si="259"/>
        <v>1.1066829841090272E-5</v>
      </c>
      <c r="J3311" s="229">
        <f t="shared" si="261"/>
        <v>1.1284708053588348E-4</v>
      </c>
    </row>
    <row r="3312" spans="1:10">
      <c r="A3312" s="30" t="s">
        <v>264</v>
      </c>
      <c r="B3312" s="63">
        <v>23632.01</v>
      </c>
      <c r="C3312" s="219">
        <v>44928</v>
      </c>
      <c r="D3312" s="49">
        <v>44928.606944444444</v>
      </c>
      <c r="E3312" s="219">
        <v>44938</v>
      </c>
      <c r="F3312" s="273">
        <f t="shared" si="262"/>
        <v>0.80347222222189885</v>
      </c>
      <c r="G3312" s="273">
        <f t="shared" si="263"/>
        <v>9.3930555555562023</v>
      </c>
      <c r="H3312" s="273">
        <f t="shared" si="260"/>
        <v>10.196527777778101</v>
      </c>
      <c r="I3312" s="77">
        <f t="shared" si="259"/>
        <v>2.2044119476815889E-3</v>
      </c>
      <c r="J3312" s="229">
        <f t="shared" si="261"/>
        <v>2.2477347658201249E-2</v>
      </c>
    </row>
    <row r="3313" spans="1:10">
      <c r="A3313" s="30" t="s">
        <v>264</v>
      </c>
      <c r="B3313" s="63">
        <v>7.53</v>
      </c>
      <c r="C3313" s="219">
        <v>44930</v>
      </c>
      <c r="D3313" s="49">
        <v>44930.566666666666</v>
      </c>
      <c r="E3313" s="219">
        <v>44938</v>
      </c>
      <c r="F3313" s="273">
        <f t="shared" si="262"/>
        <v>0.78333333333284827</v>
      </c>
      <c r="G3313" s="273">
        <f t="shared" si="263"/>
        <v>7.4333333333343035</v>
      </c>
      <c r="H3313" s="273">
        <f t="shared" si="260"/>
        <v>8.2166666666671517</v>
      </c>
      <c r="I3313" s="77">
        <f t="shared" si="259"/>
        <v>7.0240415292826824E-7</v>
      </c>
      <c r="J3313" s="229">
        <f t="shared" si="261"/>
        <v>5.7714207898942782E-6</v>
      </c>
    </row>
    <row r="3314" spans="1:10">
      <c r="A3314" s="30" t="s">
        <v>264</v>
      </c>
      <c r="B3314" s="63">
        <v>29.42</v>
      </c>
      <c r="C3314" s="219">
        <v>44930</v>
      </c>
      <c r="D3314" s="49">
        <v>44930.567361111112</v>
      </c>
      <c r="E3314" s="219">
        <v>44938</v>
      </c>
      <c r="F3314" s="273">
        <f t="shared" si="262"/>
        <v>0.78368055555620231</v>
      </c>
      <c r="G3314" s="273">
        <f t="shared" si="263"/>
        <v>7.4326388888875954</v>
      </c>
      <c r="H3314" s="273">
        <f t="shared" si="260"/>
        <v>8.2163194444437977</v>
      </c>
      <c r="I3314" s="77">
        <f t="shared" si="259"/>
        <v>2.7443200769123046E-6</v>
      </c>
      <c r="J3314" s="229">
        <f t="shared" si="261"/>
        <v>2.2548210409712065E-5</v>
      </c>
    </row>
    <row r="3315" spans="1:10">
      <c r="A3315" s="30" t="s">
        <v>264</v>
      </c>
      <c r="B3315" s="63">
        <v>16.18</v>
      </c>
      <c r="C3315" s="219">
        <v>44932</v>
      </c>
      <c r="D3315" s="49">
        <v>44932.611111111109</v>
      </c>
      <c r="E3315" s="219">
        <v>44938</v>
      </c>
      <c r="F3315" s="273">
        <f t="shared" si="262"/>
        <v>0.80555555555474712</v>
      </c>
      <c r="G3315" s="273">
        <f t="shared" si="263"/>
        <v>5.3888888888905058</v>
      </c>
      <c r="H3315" s="273">
        <f t="shared" si="260"/>
        <v>6.1944444444452529</v>
      </c>
      <c r="I3315" s="77">
        <f t="shared" si="259"/>
        <v>1.5092827615377663E-6</v>
      </c>
      <c r="J3315" s="229">
        <f t="shared" si="261"/>
        <v>9.3491682173046062E-6</v>
      </c>
    </row>
    <row r="3316" spans="1:10">
      <c r="A3316" s="30" t="s">
        <v>264</v>
      </c>
      <c r="B3316" s="63">
        <v>188.98</v>
      </c>
      <c r="C3316" s="219">
        <v>44932</v>
      </c>
      <c r="D3316" s="49">
        <v>44932.611111111109</v>
      </c>
      <c r="E3316" s="219">
        <v>44938</v>
      </c>
      <c r="F3316" s="273">
        <f t="shared" si="262"/>
        <v>0.80555555555474712</v>
      </c>
      <c r="G3316" s="273">
        <f t="shared" si="263"/>
        <v>5.3888888888905058</v>
      </c>
      <c r="H3316" s="273">
        <f t="shared" si="260"/>
        <v>6.1944444444452529</v>
      </c>
      <c r="I3316" s="77">
        <f t="shared" si="259"/>
        <v>1.7628198780927507E-5</v>
      </c>
      <c r="J3316" s="229">
        <f t="shared" si="261"/>
        <v>1.0919689800409298E-4</v>
      </c>
    </row>
    <row r="3317" spans="1:10">
      <c r="A3317" s="30" t="s">
        <v>264</v>
      </c>
      <c r="B3317" s="63">
        <v>16.07</v>
      </c>
      <c r="C3317" s="219">
        <v>44932</v>
      </c>
      <c r="D3317" s="49">
        <v>44932.611805555556</v>
      </c>
      <c r="E3317" s="219">
        <v>44938</v>
      </c>
      <c r="F3317" s="273">
        <f t="shared" si="262"/>
        <v>0.80590277777810115</v>
      </c>
      <c r="G3317" s="273">
        <f t="shared" si="263"/>
        <v>5.3881944444437977</v>
      </c>
      <c r="H3317" s="273">
        <f t="shared" si="260"/>
        <v>6.1940972222218988</v>
      </c>
      <c r="I3317" s="77">
        <f t="shared" si="259"/>
        <v>1.4990218774976456E-6</v>
      </c>
      <c r="J3317" s="229">
        <f t="shared" si="261"/>
        <v>9.2850872474580223E-6</v>
      </c>
    </row>
    <row r="3318" spans="1:10">
      <c r="A3318" s="30" t="s">
        <v>264</v>
      </c>
      <c r="B3318" s="63">
        <v>7.54</v>
      </c>
      <c r="C3318" s="219">
        <v>44928</v>
      </c>
      <c r="D3318" s="49">
        <v>44928.607638888891</v>
      </c>
      <c r="E3318" s="219">
        <v>44938</v>
      </c>
      <c r="F3318" s="273">
        <f t="shared" si="262"/>
        <v>0.80381944444525288</v>
      </c>
      <c r="G3318" s="273">
        <f t="shared" si="263"/>
        <v>9.3923611111094942</v>
      </c>
      <c r="H3318" s="273">
        <f t="shared" si="260"/>
        <v>10.196180555554747</v>
      </c>
      <c r="I3318" s="77">
        <f t="shared" si="259"/>
        <v>7.033369605682792E-7</v>
      </c>
      <c r="J3318" s="229">
        <f t="shared" si="261"/>
        <v>7.1713506413492644E-6</v>
      </c>
    </row>
    <row r="3319" spans="1:10">
      <c r="A3319" s="30" t="s">
        <v>264</v>
      </c>
      <c r="B3319" s="63">
        <v>316.72000000000003</v>
      </c>
      <c r="C3319" s="219">
        <v>44928</v>
      </c>
      <c r="D3319" s="49">
        <v>44928.607638888891</v>
      </c>
      <c r="E3319" s="219">
        <v>44938</v>
      </c>
      <c r="F3319" s="273">
        <f t="shared" si="262"/>
        <v>0.80381944444525288</v>
      </c>
      <c r="G3319" s="273">
        <f t="shared" si="263"/>
        <v>9.3923611111094942</v>
      </c>
      <c r="H3319" s="273">
        <f t="shared" si="260"/>
        <v>10.196180555554747</v>
      </c>
      <c r="I3319" s="77">
        <f t="shared" si="259"/>
        <v>2.9543883574427774E-5</v>
      </c>
      <c r="J3319" s="229">
        <f t="shared" si="261"/>
        <v>3.0123477123715373E-4</v>
      </c>
    </row>
    <row r="3320" spans="1:10">
      <c r="A3320" s="30" t="s">
        <v>264</v>
      </c>
      <c r="B3320" s="63">
        <v>316.60000000000002</v>
      </c>
      <c r="C3320" s="219">
        <v>44930</v>
      </c>
      <c r="D3320" s="49">
        <v>44930.568749999999</v>
      </c>
      <c r="E3320" s="219">
        <v>44938</v>
      </c>
      <c r="F3320" s="273">
        <f t="shared" si="262"/>
        <v>0.7843749999992724</v>
      </c>
      <c r="G3320" s="273">
        <f t="shared" si="263"/>
        <v>7.4312500000014552</v>
      </c>
      <c r="H3320" s="273">
        <f t="shared" si="260"/>
        <v>8.2156250000007276</v>
      </c>
      <c r="I3320" s="77">
        <f t="shared" si="259"/>
        <v>2.9532689882747643E-5</v>
      </c>
      <c r="J3320" s="229">
        <f t="shared" si="261"/>
        <v>2.426295053179701E-4</v>
      </c>
    </row>
    <row r="3321" spans="1:10">
      <c r="A3321" s="30" t="s">
        <v>264</v>
      </c>
      <c r="B3321" s="63">
        <v>118.15</v>
      </c>
      <c r="C3321" s="219">
        <v>44929</v>
      </c>
      <c r="D3321" s="49">
        <v>44929.453472222223</v>
      </c>
      <c r="E3321" s="219">
        <v>44938</v>
      </c>
      <c r="F3321" s="273">
        <f t="shared" si="262"/>
        <v>0.72673611111167702</v>
      </c>
      <c r="G3321" s="273">
        <f t="shared" si="263"/>
        <v>8.546527777776646</v>
      </c>
      <c r="H3321" s="273">
        <f t="shared" si="260"/>
        <v>9.273263888888323</v>
      </c>
      <c r="I3321" s="77">
        <f t="shared" si="259"/>
        <v>1.1021122266729734E-5</v>
      </c>
      <c r="J3321" s="229">
        <f t="shared" si="261"/>
        <v>1.0220177513108786E-4</v>
      </c>
    </row>
    <row r="3322" spans="1:10">
      <c r="A3322" s="30" t="s">
        <v>264</v>
      </c>
      <c r="B3322" s="63">
        <v>316.81</v>
      </c>
      <c r="C3322" s="219">
        <v>44929</v>
      </c>
      <c r="D3322" s="49">
        <v>44929.454861111109</v>
      </c>
      <c r="E3322" s="219">
        <v>44938</v>
      </c>
      <c r="F3322" s="273">
        <f t="shared" si="262"/>
        <v>0.72743055555474712</v>
      </c>
      <c r="G3322" s="273">
        <f t="shared" si="263"/>
        <v>8.5451388888905058</v>
      </c>
      <c r="H3322" s="273">
        <f t="shared" si="260"/>
        <v>9.2725694444452529</v>
      </c>
      <c r="I3322" s="77">
        <f t="shared" si="259"/>
        <v>2.955227884318787E-5</v>
      </c>
      <c r="J3322" s="229">
        <f t="shared" si="261"/>
        <v>2.7402555781506975E-4</v>
      </c>
    </row>
    <row r="3323" spans="1:10">
      <c r="A3323" s="30" t="s">
        <v>264</v>
      </c>
      <c r="B3323" s="63">
        <v>16.11</v>
      </c>
      <c r="C3323" s="219">
        <v>44930</v>
      </c>
      <c r="D3323" s="49">
        <v>44930.570833333331</v>
      </c>
      <c r="E3323" s="219">
        <v>44938</v>
      </c>
      <c r="F3323" s="273">
        <f t="shared" si="262"/>
        <v>0.78541666666569654</v>
      </c>
      <c r="G3323" s="273">
        <f t="shared" si="263"/>
        <v>7.4291666666686069</v>
      </c>
      <c r="H3323" s="273">
        <f t="shared" si="260"/>
        <v>8.2145833333343035</v>
      </c>
      <c r="I3323" s="77">
        <f t="shared" si="259"/>
        <v>1.5027531080576895E-6</v>
      </c>
      <c r="J3323" s="229">
        <f t="shared" si="261"/>
        <v>1.2344490635567019E-5</v>
      </c>
    </row>
    <row r="3324" spans="1:10">
      <c r="A3324" s="30" t="s">
        <v>264</v>
      </c>
      <c r="B3324" s="63">
        <v>30.07</v>
      </c>
      <c r="C3324" s="219">
        <v>44932</v>
      </c>
      <c r="D3324" s="49">
        <v>44932.613888888889</v>
      </c>
      <c r="E3324" s="219">
        <v>44938</v>
      </c>
      <c r="F3324" s="273">
        <f t="shared" si="262"/>
        <v>0.80694444444452529</v>
      </c>
      <c r="G3324" s="273">
        <f t="shared" si="263"/>
        <v>5.3861111111109494</v>
      </c>
      <c r="H3324" s="273">
        <f t="shared" si="260"/>
        <v>6.1930555555554747</v>
      </c>
      <c r="I3324" s="77">
        <f t="shared" si="259"/>
        <v>2.8049525735130183E-6</v>
      </c>
      <c r="J3324" s="229">
        <f t="shared" si="261"/>
        <v>1.7371227118464423E-5</v>
      </c>
    </row>
    <row r="3325" spans="1:10">
      <c r="A3325" s="30" t="s">
        <v>264</v>
      </c>
      <c r="B3325" s="63">
        <v>16.14</v>
      </c>
      <c r="C3325" s="219">
        <v>44932</v>
      </c>
      <c r="D3325" s="49">
        <v>44932.614583333336</v>
      </c>
      <c r="E3325" s="219">
        <v>44938</v>
      </c>
      <c r="F3325" s="273">
        <f t="shared" si="262"/>
        <v>0.80729166666787933</v>
      </c>
      <c r="G3325" s="273">
        <f t="shared" si="263"/>
        <v>5.3854166666642413</v>
      </c>
      <c r="H3325" s="273">
        <f t="shared" si="260"/>
        <v>6.1927083333321207</v>
      </c>
      <c r="I3325" s="77">
        <f t="shared" si="259"/>
        <v>1.5055515309777225E-6</v>
      </c>
      <c r="J3325" s="229">
        <f t="shared" si="261"/>
        <v>9.3234415121466741E-6</v>
      </c>
    </row>
    <row r="3326" spans="1:10">
      <c r="A3326" s="30" t="s">
        <v>264</v>
      </c>
      <c r="B3326" s="63">
        <v>7.54</v>
      </c>
      <c r="C3326" s="219">
        <v>44932</v>
      </c>
      <c r="D3326" s="49">
        <v>44932.614583333336</v>
      </c>
      <c r="E3326" s="219">
        <v>44938</v>
      </c>
      <c r="F3326" s="273">
        <f t="shared" si="262"/>
        <v>0.80729166666787933</v>
      </c>
      <c r="G3326" s="273">
        <f t="shared" si="263"/>
        <v>5.3854166666642413</v>
      </c>
      <c r="H3326" s="273">
        <f t="shared" si="260"/>
        <v>6.1927083333321207</v>
      </c>
      <c r="I3326" s="77">
        <f t="shared" si="259"/>
        <v>7.033369605682792E-7</v>
      </c>
      <c r="J3326" s="229">
        <f t="shared" si="261"/>
        <v>4.3555606568516678E-6</v>
      </c>
    </row>
    <row r="3327" spans="1:10">
      <c r="A3327" s="30" t="s">
        <v>264</v>
      </c>
      <c r="B3327" s="63">
        <v>23017.83</v>
      </c>
      <c r="C3327" s="219">
        <v>44929</v>
      </c>
      <c r="D3327" s="49">
        <v>44929.455555555556</v>
      </c>
      <c r="E3327" s="219">
        <v>44938</v>
      </c>
      <c r="F3327" s="273">
        <f t="shared" si="262"/>
        <v>0.72777777777810115</v>
      </c>
      <c r="G3327" s="273">
        <f t="shared" si="263"/>
        <v>8.5444444444437977</v>
      </c>
      <c r="H3327" s="273">
        <f t="shared" si="260"/>
        <v>9.2722222222218988</v>
      </c>
      <c r="I3327" s="77">
        <f t="shared" si="259"/>
        <v>2.1471207680473945E-3</v>
      </c>
      <c r="J3327" s="229">
        <f t="shared" si="261"/>
        <v>1.9908580899283202E-2</v>
      </c>
    </row>
    <row r="3328" spans="1:10">
      <c r="A3328" s="30" t="s">
        <v>264</v>
      </c>
      <c r="B3328" s="63">
        <v>118.49</v>
      </c>
      <c r="C3328" s="219">
        <v>44929</v>
      </c>
      <c r="D3328" s="49">
        <v>44929.455555555556</v>
      </c>
      <c r="E3328" s="219">
        <v>44938</v>
      </c>
      <c r="F3328" s="273">
        <f t="shared" si="262"/>
        <v>0.72777777777810115</v>
      </c>
      <c r="G3328" s="273">
        <f t="shared" si="263"/>
        <v>8.5444444444437977</v>
      </c>
      <c r="H3328" s="273">
        <f t="shared" si="260"/>
        <v>9.2722222222218988</v>
      </c>
      <c r="I3328" s="77">
        <f t="shared" si="259"/>
        <v>1.1052837726490106E-5</v>
      </c>
      <c r="J3328" s="229">
        <f t="shared" si="261"/>
        <v>1.0248436758617414E-4</v>
      </c>
    </row>
    <row r="3329" spans="1:10">
      <c r="A3329" s="30" t="s">
        <v>264</v>
      </c>
      <c r="B3329" s="63">
        <v>188.33</v>
      </c>
      <c r="C3329" s="219">
        <v>44929</v>
      </c>
      <c r="D3329" s="49">
        <v>44929.455555555556</v>
      </c>
      <c r="E3329" s="219">
        <v>44938</v>
      </c>
      <c r="F3329" s="273">
        <f t="shared" si="262"/>
        <v>0.72777777777810115</v>
      </c>
      <c r="G3329" s="273">
        <f t="shared" si="263"/>
        <v>8.5444444444437977</v>
      </c>
      <c r="H3329" s="273">
        <f t="shared" si="260"/>
        <v>9.2722222222218988</v>
      </c>
      <c r="I3329" s="77">
        <f t="shared" si="259"/>
        <v>1.7567566284326797E-5</v>
      </c>
      <c r="J3329" s="229">
        <f t="shared" si="261"/>
        <v>1.6289037849189113E-4</v>
      </c>
    </row>
    <row r="3330" spans="1:10">
      <c r="A3330" s="30" t="s">
        <v>264</v>
      </c>
      <c r="B3330" s="63">
        <v>316.3</v>
      </c>
      <c r="C3330" s="219">
        <v>44930</v>
      </c>
      <c r="D3330" s="49">
        <v>44930.571527777778</v>
      </c>
      <c r="E3330" s="219">
        <v>44938</v>
      </c>
      <c r="F3330" s="273">
        <f t="shared" si="262"/>
        <v>0.78576388888905058</v>
      </c>
      <c r="G3330" s="273">
        <f t="shared" si="263"/>
        <v>7.4284722222218988</v>
      </c>
      <c r="H3330" s="273">
        <f t="shared" si="260"/>
        <v>8.2142361111109494</v>
      </c>
      <c r="I3330" s="77">
        <f t="shared" si="259"/>
        <v>2.9504705653547311E-5</v>
      </c>
      <c r="J3330" s="229">
        <f t="shared" si="261"/>
        <v>2.423586186270677E-4</v>
      </c>
    </row>
    <row r="3331" spans="1:10">
      <c r="A3331" s="30" t="s">
        <v>264</v>
      </c>
      <c r="B3331" s="63">
        <v>188.28</v>
      </c>
      <c r="C3331" s="219">
        <v>44930</v>
      </c>
      <c r="D3331" s="49">
        <v>44930.571527777778</v>
      </c>
      <c r="E3331" s="219">
        <v>44938</v>
      </c>
      <c r="F3331" s="273">
        <f t="shared" si="262"/>
        <v>0.78576388888905058</v>
      </c>
      <c r="G3331" s="273">
        <f t="shared" si="263"/>
        <v>7.4284722222218988</v>
      </c>
      <c r="H3331" s="273">
        <f t="shared" si="260"/>
        <v>8.2142361111109494</v>
      </c>
      <c r="I3331" s="77">
        <f t="shared" si="259"/>
        <v>1.7562902246126741E-5</v>
      </c>
      <c r="J3331" s="229">
        <f t="shared" si="261"/>
        <v>1.4426582584604587E-4</v>
      </c>
    </row>
    <row r="3332" spans="1:10">
      <c r="A3332" s="30" t="s">
        <v>264</v>
      </c>
      <c r="B3332" s="63">
        <v>16.149999999999999</v>
      </c>
      <c r="C3332" s="219">
        <v>44930</v>
      </c>
      <c r="D3332" s="49">
        <v>44930.572222222225</v>
      </c>
      <c r="E3332" s="219">
        <v>44938</v>
      </c>
      <c r="F3332" s="273">
        <f t="shared" si="262"/>
        <v>0.78611111111240461</v>
      </c>
      <c r="G3332" s="273">
        <f t="shared" si="263"/>
        <v>7.4277777777751908</v>
      </c>
      <c r="H3332" s="273">
        <f t="shared" si="260"/>
        <v>8.2138888888875954</v>
      </c>
      <c r="I3332" s="77">
        <f t="shared" si="259"/>
        <v>1.5064843386177333E-6</v>
      </c>
      <c r="J3332" s="229">
        <f t="shared" si="261"/>
        <v>1.2374094970255378E-5</v>
      </c>
    </row>
    <row r="3333" spans="1:10">
      <c r="A3333" s="30" t="s">
        <v>264</v>
      </c>
      <c r="B3333" s="63">
        <v>7.55</v>
      </c>
      <c r="C3333" s="219">
        <v>44930</v>
      </c>
      <c r="D3333" s="49">
        <v>44930.572222222225</v>
      </c>
      <c r="E3333" s="219">
        <v>44938</v>
      </c>
      <c r="F3333" s="273">
        <f t="shared" si="262"/>
        <v>0.78611111111240461</v>
      </c>
      <c r="G3333" s="273">
        <f t="shared" si="263"/>
        <v>7.4277777777751908</v>
      </c>
      <c r="H3333" s="273">
        <f t="shared" si="260"/>
        <v>8.2138888888875954</v>
      </c>
      <c r="I3333" s="77">
        <f t="shared" si="259"/>
        <v>7.0426976820829016E-7</v>
      </c>
      <c r="J3333" s="229">
        <f t="shared" si="261"/>
        <v>5.7847936238655172E-6</v>
      </c>
    </row>
    <row r="3334" spans="1:10">
      <c r="A3334" s="30" t="s">
        <v>264</v>
      </c>
      <c r="B3334" s="63">
        <v>29.37</v>
      </c>
      <c r="C3334" s="219">
        <v>44929</v>
      </c>
      <c r="D3334" s="49">
        <v>44929.456250000003</v>
      </c>
      <c r="E3334" s="219">
        <v>44938</v>
      </c>
      <c r="F3334" s="273">
        <f t="shared" si="262"/>
        <v>0.72812500000145519</v>
      </c>
      <c r="G3334" s="273">
        <f t="shared" si="263"/>
        <v>8.5437499999970896</v>
      </c>
      <c r="H3334" s="273">
        <f t="shared" si="260"/>
        <v>9.2718749999985448</v>
      </c>
      <c r="I3334" s="77">
        <f t="shared" si="259"/>
        <v>2.7396560387122494E-6</v>
      </c>
      <c r="J3334" s="229">
        <f t="shared" si="261"/>
        <v>2.5401748333931151E-5</v>
      </c>
    </row>
    <row r="3335" spans="1:10">
      <c r="A3335" s="30" t="s">
        <v>264</v>
      </c>
      <c r="B3335" s="63">
        <v>316.72000000000003</v>
      </c>
      <c r="C3335" s="219">
        <v>44929</v>
      </c>
      <c r="D3335" s="49">
        <v>44929.456944444442</v>
      </c>
      <c r="E3335" s="219">
        <v>44938</v>
      </c>
      <c r="F3335" s="273">
        <f t="shared" si="262"/>
        <v>0.72847222222117125</v>
      </c>
      <c r="G3335" s="273">
        <f t="shared" si="263"/>
        <v>8.5430555555576575</v>
      </c>
      <c r="H3335" s="273">
        <f t="shared" si="260"/>
        <v>9.2715277777788287</v>
      </c>
      <c r="I3335" s="77">
        <f t="shared" si="259"/>
        <v>2.9543883574427774E-5</v>
      </c>
      <c r="J3335" s="229">
        <f t="shared" si="261"/>
        <v>2.7391693722377078E-4</v>
      </c>
    </row>
    <row r="3336" spans="1:10">
      <c r="A3336" s="30" t="s">
        <v>264</v>
      </c>
      <c r="B3336" s="63">
        <v>29.39</v>
      </c>
      <c r="C3336" s="219">
        <v>44930</v>
      </c>
      <c r="D3336" s="49">
        <v>44930.572916666664</v>
      </c>
      <c r="E3336" s="219">
        <v>44938</v>
      </c>
      <c r="F3336" s="273">
        <f t="shared" si="262"/>
        <v>0.78645833333212067</v>
      </c>
      <c r="G3336" s="273">
        <f t="shared" si="263"/>
        <v>7.4270833333357587</v>
      </c>
      <c r="H3336" s="273">
        <f t="shared" si="260"/>
        <v>8.2135416666678793</v>
      </c>
      <c r="I3336" s="77">
        <f t="shared" si="259"/>
        <v>2.7415216539922716E-6</v>
      </c>
      <c r="J3336" s="229">
        <f t="shared" si="261"/>
        <v>2.2517602335137762E-5</v>
      </c>
    </row>
    <row r="3337" spans="1:10">
      <c r="A3337" s="30" t="s">
        <v>264</v>
      </c>
      <c r="B3337" s="63">
        <v>7.51</v>
      </c>
      <c r="C3337" s="219">
        <v>44931</v>
      </c>
      <c r="D3337" s="49">
        <v>44931.588194444441</v>
      </c>
      <c r="E3337" s="219">
        <v>44938</v>
      </c>
      <c r="F3337" s="273">
        <f t="shared" si="262"/>
        <v>0.79409722222044365</v>
      </c>
      <c r="G3337" s="273">
        <f t="shared" si="263"/>
        <v>6.4118055555591127</v>
      </c>
      <c r="H3337" s="273">
        <f t="shared" si="260"/>
        <v>7.2059027777795563</v>
      </c>
      <c r="I3337" s="77">
        <f t="shared" si="259"/>
        <v>7.0053853764824632E-7</v>
      </c>
      <c r="J3337" s="229">
        <f t="shared" si="261"/>
        <v>5.0480125943811262E-6</v>
      </c>
    </row>
    <row r="3338" spans="1:10">
      <c r="A3338" s="30" t="s">
        <v>264</v>
      </c>
      <c r="B3338" s="63">
        <v>316.85000000000002</v>
      </c>
      <c r="C3338" s="219">
        <v>44931</v>
      </c>
      <c r="D3338" s="49">
        <v>44931.588888888888</v>
      </c>
      <c r="E3338" s="219">
        <v>44938</v>
      </c>
      <c r="F3338" s="273">
        <f t="shared" si="262"/>
        <v>0.79444444444379769</v>
      </c>
      <c r="G3338" s="273">
        <f t="shared" si="263"/>
        <v>6.4111111111124046</v>
      </c>
      <c r="H3338" s="273">
        <f t="shared" si="260"/>
        <v>7.2055555555562023</v>
      </c>
      <c r="I3338" s="77">
        <f t="shared" ref="I3338:I3401" si="264">+B3338/B$3693</f>
        <v>2.9556010073747917E-5</v>
      </c>
      <c r="J3338" s="229">
        <f t="shared" si="261"/>
        <v>2.1296747258696939E-4</v>
      </c>
    </row>
    <row r="3339" spans="1:10">
      <c r="A3339" s="30" t="s">
        <v>264</v>
      </c>
      <c r="B3339" s="63">
        <v>22502.29</v>
      </c>
      <c r="C3339" s="219">
        <v>44932</v>
      </c>
      <c r="D3339" s="49">
        <v>44932.616666666669</v>
      </c>
      <c r="E3339" s="219">
        <v>44938</v>
      </c>
      <c r="F3339" s="273">
        <f t="shared" si="262"/>
        <v>0.80833333333430346</v>
      </c>
      <c r="G3339" s="273">
        <f t="shared" si="263"/>
        <v>5.3833333333313931</v>
      </c>
      <c r="H3339" s="273">
        <f t="shared" si="260"/>
        <v>6.1916666666656965</v>
      </c>
      <c r="I3339" s="77">
        <f t="shared" si="264"/>
        <v>2.0990308029742687E-3</v>
      </c>
      <c r="J3339" s="229">
        <f t="shared" si="261"/>
        <v>1.299649905508031E-2</v>
      </c>
    </row>
    <row r="3340" spans="1:10">
      <c r="A3340" s="30" t="s">
        <v>264</v>
      </c>
      <c r="B3340" s="63">
        <v>23020.89</v>
      </c>
      <c r="C3340" s="219">
        <v>44929</v>
      </c>
      <c r="D3340" s="49">
        <v>44929.458333333336</v>
      </c>
      <c r="E3340" s="219">
        <v>44938</v>
      </c>
      <c r="F3340" s="273">
        <f t="shared" si="262"/>
        <v>0.72916666666787933</v>
      </c>
      <c r="G3340" s="273">
        <f t="shared" si="263"/>
        <v>8.5416666666642413</v>
      </c>
      <c r="H3340" s="273">
        <f t="shared" si="260"/>
        <v>9.2708333333321207</v>
      </c>
      <c r="I3340" s="77">
        <f t="shared" si="264"/>
        <v>2.1474062071852379E-3</v>
      </c>
      <c r="J3340" s="229">
        <f t="shared" si="261"/>
        <v>1.9908245045777206E-2</v>
      </c>
    </row>
    <row r="3341" spans="1:10">
      <c r="A3341" s="30" t="s">
        <v>264</v>
      </c>
      <c r="B3341" s="63">
        <v>7.53</v>
      </c>
      <c r="C3341" s="219">
        <v>44929</v>
      </c>
      <c r="D3341" s="49">
        <v>44929.458333333336</v>
      </c>
      <c r="E3341" s="219">
        <v>44938</v>
      </c>
      <c r="F3341" s="273">
        <f t="shared" si="262"/>
        <v>0.72916666666787933</v>
      </c>
      <c r="G3341" s="273">
        <f t="shared" si="263"/>
        <v>8.5416666666642413</v>
      </c>
      <c r="H3341" s="273">
        <f t="shared" si="260"/>
        <v>9.2708333333321207</v>
      </c>
      <c r="I3341" s="77">
        <f t="shared" si="264"/>
        <v>7.0240415292826824E-7</v>
      </c>
      <c r="J3341" s="229">
        <f t="shared" si="261"/>
        <v>6.5118718344383018E-6</v>
      </c>
    </row>
    <row r="3342" spans="1:10">
      <c r="A3342" s="30" t="s">
        <v>264</v>
      </c>
      <c r="B3342" s="63">
        <v>16.07</v>
      </c>
      <c r="C3342" s="219">
        <v>44931</v>
      </c>
      <c r="D3342" s="49">
        <v>44931.589583333334</v>
      </c>
      <c r="E3342" s="219">
        <v>44938</v>
      </c>
      <c r="F3342" s="273">
        <f t="shared" si="262"/>
        <v>0.79479166666715173</v>
      </c>
      <c r="G3342" s="273">
        <f t="shared" si="263"/>
        <v>6.4104166666656965</v>
      </c>
      <c r="H3342" s="273">
        <f t="shared" si="260"/>
        <v>7.2052083333328483</v>
      </c>
      <c r="I3342" s="77">
        <f t="shared" si="264"/>
        <v>1.4990218774976456E-6</v>
      </c>
      <c r="J3342" s="229">
        <f t="shared" si="261"/>
        <v>1.0800764923594288E-5</v>
      </c>
    </row>
    <row r="3343" spans="1:10">
      <c r="A3343" s="30" t="s">
        <v>264</v>
      </c>
      <c r="B3343" s="63">
        <v>16.079999999999998</v>
      </c>
      <c r="C3343" s="219">
        <v>44932</v>
      </c>
      <c r="D3343" s="49">
        <v>44932.617361111108</v>
      </c>
      <c r="E3343" s="219">
        <v>44938</v>
      </c>
      <c r="F3343" s="273">
        <f t="shared" si="262"/>
        <v>0.80868055555401952</v>
      </c>
      <c r="G3343" s="273">
        <f t="shared" si="263"/>
        <v>5.382638888891961</v>
      </c>
      <c r="H3343" s="273">
        <f t="shared" si="260"/>
        <v>6.1913194444459805</v>
      </c>
      <c r="I3343" s="77">
        <f t="shared" si="264"/>
        <v>1.4999546851376563E-6</v>
      </c>
      <c r="J3343" s="229">
        <f t="shared" si="261"/>
        <v>9.2866986078806196E-6</v>
      </c>
    </row>
    <row r="3344" spans="1:10">
      <c r="A3344" s="30" t="s">
        <v>264</v>
      </c>
      <c r="B3344" s="63">
        <v>7.51</v>
      </c>
      <c r="C3344" s="219">
        <v>44932</v>
      </c>
      <c r="D3344" s="49">
        <v>44932.617361111108</v>
      </c>
      <c r="E3344" s="219">
        <v>44938</v>
      </c>
      <c r="F3344" s="273">
        <f t="shared" si="262"/>
        <v>0.80868055555401952</v>
      </c>
      <c r="G3344" s="273">
        <f t="shared" si="263"/>
        <v>5.382638888891961</v>
      </c>
      <c r="H3344" s="273">
        <f t="shared" si="260"/>
        <v>6.1913194444459805</v>
      </c>
      <c r="I3344" s="77">
        <f t="shared" si="264"/>
        <v>7.0053853764824632E-7</v>
      </c>
      <c r="J3344" s="229">
        <f t="shared" si="261"/>
        <v>4.3372578697253401E-6</v>
      </c>
    </row>
    <row r="3345" spans="1:10">
      <c r="A3345" s="30" t="s">
        <v>264</v>
      </c>
      <c r="B3345" s="63">
        <v>21738.1</v>
      </c>
      <c r="C3345" s="219">
        <v>44930</v>
      </c>
      <c r="D3345" s="49">
        <v>44930.574999999997</v>
      </c>
      <c r="E3345" s="219">
        <v>44938</v>
      </c>
      <c r="F3345" s="273">
        <f t="shared" si="262"/>
        <v>0.78749999999854481</v>
      </c>
      <c r="G3345" s="273">
        <f t="shared" si="263"/>
        <v>7.4250000000029104</v>
      </c>
      <c r="H3345" s="273">
        <f t="shared" si="260"/>
        <v>8.2125000000014552</v>
      </c>
      <c r="I3345" s="77">
        <f t="shared" si="264"/>
        <v>2.0277465759322693E-3</v>
      </c>
      <c r="J3345" s="229">
        <f t="shared" si="261"/>
        <v>1.6652868754846711E-2</v>
      </c>
    </row>
    <row r="3346" spans="1:10">
      <c r="A3346" s="30" t="s">
        <v>264</v>
      </c>
      <c r="B3346" s="63">
        <v>16.09</v>
      </c>
      <c r="C3346" s="219">
        <v>44930</v>
      </c>
      <c r="D3346" s="49">
        <v>44930.575694444444</v>
      </c>
      <c r="E3346" s="219">
        <v>44938</v>
      </c>
      <c r="F3346" s="273">
        <f t="shared" si="262"/>
        <v>0.78784722222189885</v>
      </c>
      <c r="G3346" s="273">
        <f t="shared" si="263"/>
        <v>7.4243055555562023</v>
      </c>
      <c r="H3346" s="273">
        <f t="shared" si="260"/>
        <v>8.2121527777781012</v>
      </c>
      <c r="I3346" s="77">
        <f t="shared" si="264"/>
        <v>1.5008874927776676E-6</v>
      </c>
      <c r="J3346" s="229">
        <f t="shared" si="261"/>
        <v>1.2325517392946532E-5</v>
      </c>
    </row>
    <row r="3347" spans="1:10">
      <c r="A3347" s="30" t="s">
        <v>264</v>
      </c>
      <c r="B3347" s="63">
        <v>16.12</v>
      </c>
      <c r="C3347" s="219">
        <v>44929</v>
      </c>
      <c r="D3347" s="49">
        <v>44929.461111111108</v>
      </c>
      <c r="E3347" s="219">
        <v>44938</v>
      </c>
      <c r="F3347" s="273">
        <f t="shared" si="262"/>
        <v>0.73055555555401952</v>
      </c>
      <c r="G3347" s="273">
        <f t="shared" si="263"/>
        <v>8.538888888891961</v>
      </c>
      <c r="H3347" s="273">
        <f t="shared" si="260"/>
        <v>9.2694444444459805</v>
      </c>
      <c r="I3347" s="77">
        <f t="shared" si="264"/>
        <v>1.5036859156977006E-6</v>
      </c>
      <c r="J3347" s="229">
        <f t="shared" si="261"/>
        <v>1.3938333057455717E-5</v>
      </c>
    </row>
    <row r="3348" spans="1:10">
      <c r="A3348" s="30" t="s">
        <v>264</v>
      </c>
      <c r="B3348" s="63">
        <v>7.54</v>
      </c>
      <c r="C3348" s="219">
        <v>44929</v>
      </c>
      <c r="D3348" s="49">
        <v>44929.461111111108</v>
      </c>
      <c r="E3348" s="219">
        <v>44938</v>
      </c>
      <c r="F3348" s="273">
        <f t="shared" si="262"/>
        <v>0.73055555555401952</v>
      </c>
      <c r="G3348" s="273">
        <f t="shared" si="263"/>
        <v>8.538888888891961</v>
      </c>
      <c r="H3348" s="273">
        <f t="shared" si="260"/>
        <v>9.2694444444459805</v>
      </c>
      <c r="I3348" s="77">
        <f t="shared" si="264"/>
        <v>7.033369605682792E-7</v>
      </c>
      <c r="J3348" s="229">
        <f t="shared" si="261"/>
        <v>6.5195428817131569E-6</v>
      </c>
    </row>
    <row r="3349" spans="1:10">
      <c r="A3349" s="30" t="s">
        <v>264</v>
      </c>
      <c r="B3349" s="63">
        <v>121.69</v>
      </c>
      <c r="C3349" s="219">
        <v>44930</v>
      </c>
      <c r="D3349" s="49">
        <v>44930.576388888891</v>
      </c>
      <c r="E3349" s="219">
        <v>44938</v>
      </c>
      <c r="F3349" s="273">
        <f t="shared" si="262"/>
        <v>0.78819444444525288</v>
      </c>
      <c r="G3349" s="273">
        <f t="shared" si="263"/>
        <v>7.4236111111094942</v>
      </c>
      <c r="H3349" s="273">
        <f t="shared" si="260"/>
        <v>8.2118055555547471</v>
      </c>
      <c r="I3349" s="77">
        <f t="shared" si="264"/>
        <v>1.1351336171293621E-5</v>
      </c>
      <c r="J3349" s="229">
        <f t="shared" si="261"/>
        <v>9.3214965434398501E-5</v>
      </c>
    </row>
    <row r="3350" spans="1:10">
      <c r="A3350" s="30" t="s">
        <v>264</v>
      </c>
      <c r="B3350" s="63">
        <v>193.4</v>
      </c>
      <c r="C3350" s="219">
        <v>44930</v>
      </c>
      <c r="D3350" s="49">
        <v>44930.576388888891</v>
      </c>
      <c r="E3350" s="219">
        <v>44938</v>
      </c>
      <c r="F3350" s="273">
        <f t="shared" si="262"/>
        <v>0.78819444444525288</v>
      </c>
      <c r="G3350" s="273">
        <f t="shared" si="263"/>
        <v>7.4236111111094942</v>
      </c>
      <c r="H3350" s="273">
        <f t="shared" si="260"/>
        <v>8.2118055555547471</v>
      </c>
      <c r="I3350" s="77">
        <f t="shared" si="264"/>
        <v>1.8040499757812363E-5</v>
      </c>
      <c r="J3350" s="229">
        <f t="shared" si="261"/>
        <v>1.4814507613618763E-4</v>
      </c>
    </row>
    <row r="3351" spans="1:10">
      <c r="A3351" s="30" t="s">
        <v>264</v>
      </c>
      <c r="B3351" s="63">
        <v>188.1</v>
      </c>
      <c r="C3351" s="219">
        <v>44931</v>
      </c>
      <c r="D3351" s="49">
        <v>44931.59097222222</v>
      </c>
      <c r="E3351" s="219">
        <v>44938</v>
      </c>
      <c r="F3351" s="273">
        <f t="shared" si="262"/>
        <v>0.79548611111022183</v>
      </c>
      <c r="G3351" s="273">
        <f t="shared" si="263"/>
        <v>6.4090277777795563</v>
      </c>
      <c r="H3351" s="273">
        <f t="shared" si="260"/>
        <v>7.2045138888897782</v>
      </c>
      <c r="I3351" s="77">
        <f t="shared" si="264"/>
        <v>1.7546111708606542E-5</v>
      </c>
      <c r="J3351" s="229">
        <f t="shared" si="261"/>
        <v>1.2641120550066739E-4</v>
      </c>
    </row>
    <row r="3352" spans="1:10">
      <c r="A3352" s="30" t="s">
        <v>264</v>
      </c>
      <c r="B3352" s="63">
        <v>29.34</v>
      </c>
      <c r="C3352" s="219">
        <v>44931</v>
      </c>
      <c r="D3352" s="49">
        <v>44931.59097222222</v>
      </c>
      <c r="E3352" s="219">
        <v>44938</v>
      </c>
      <c r="F3352" s="273">
        <f t="shared" si="262"/>
        <v>0.79548611111022183</v>
      </c>
      <c r="G3352" s="273">
        <f t="shared" si="263"/>
        <v>6.4090277777795563</v>
      </c>
      <c r="H3352" s="273">
        <f t="shared" si="260"/>
        <v>7.2045138888897782</v>
      </c>
      <c r="I3352" s="77">
        <f t="shared" si="264"/>
        <v>2.7368576157922165E-6</v>
      </c>
      <c r="J3352" s="229">
        <f t="shared" si="261"/>
        <v>1.9717728704888787E-5</v>
      </c>
    </row>
    <row r="3353" spans="1:10">
      <c r="A3353" s="30" t="s">
        <v>264</v>
      </c>
      <c r="B3353" s="63">
        <v>21089.06</v>
      </c>
      <c r="C3353" s="219">
        <v>44931</v>
      </c>
      <c r="D3353" s="49">
        <v>44931.592361111114</v>
      </c>
      <c r="E3353" s="219">
        <v>44938</v>
      </c>
      <c r="F3353" s="273">
        <f t="shared" si="262"/>
        <v>0.7961805555569299</v>
      </c>
      <c r="G3353" s="273">
        <f t="shared" si="263"/>
        <v>6.4076388888861402</v>
      </c>
      <c r="H3353" s="273">
        <f t="shared" si="260"/>
        <v>7.2038194444430701</v>
      </c>
      <c r="I3353" s="77">
        <f t="shared" si="264"/>
        <v>1.9672036288649968E-3</v>
      </c>
      <c r="J3353" s="229">
        <f t="shared" si="261"/>
        <v>1.4171379752796632E-2</v>
      </c>
    </row>
    <row r="3354" spans="1:10">
      <c r="A3354" s="30" t="s">
        <v>264</v>
      </c>
      <c r="B3354" s="63">
        <v>188.4</v>
      </c>
      <c r="C3354" s="219">
        <v>44930</v>
      </c>
      <c r="D3354" s="49">
        <v>44930.57708333333</v>
      </c>
      <c r="E3354" s="219">
        <v>44938</v>
      </c>
      <c r="F3354" s="273">
        <f t="shared" si="262"/>
        <v>0.78854166666496894</v>
      </c>
      <c r="G3354" s="273">
        <f t="shared" si="263"/>
        <v>7.4229166666700621</v>
      </c>
      <c r="H3354" s="273">
        <f t="shared" si="260"/>
        <v>8.2114583333350311</v>
      </c>
      <c r="I3354" s="77">
        <f t="shared" si="264"/>
        <v>1.7574095937806871E-5</v>
      </c>
      <c r="J3354" s="229">
        <f t="shared" si="261"/>
        <v>1.4430895653933355E-4</v>
      </c>
    </row>
    <row r="3355" spans="1:10">
      <c r="A3355" s="30" t="s">
        <v>264</v>
      </c>
      <c r="B3355" s="63">
        <v>21694.91</v>
      </c>
      <c r="C3355" s="219">
        <v>44930</v>
      </c>
      <c r="D3355" s="49">
        <v>44930.577777777777</v>
      </c>
      <c r="E3355" s="219">
        <v>44938</v>
      </c>
      <c r="F3355" s="273">
        <f t="shared" si="262"/>
        <v>0.78888888888832298</v>
      </c>
      <c r="G3355" s="273">
        <f t="shared" si="263"/>
        <v>7.422222222223354</v>
      </c>
      <c r="H3355" s="273">
        <f t="shared" si="260"/>
        <v>8.211111111111677</v>
      </c>
      <c r="I3355" s="77">
        <f t="shared" si="264"/>
        <v>2.0237177797350621E-3</v>
      </c>
      <c r="J3355" s="229">
        <f t="shared" si="261"/>
        <v>1.661697154693682E-2</v>
      </c>
    </row>
    <row r="3356" spans="1:10">
      <c r="A3356" s="30" t="s">
        <v>264</v>
      </c>
      <c r="B3356" s="63">
        <v>29.38</v>
      </c>
      <c r="C3356" s="219">
        <v>44930</v>
      </c>
      <c r="D3356" s="49">
        <v>44930.577777777777</v>
      </c>
      <c r="E3356" s="219">
        <v>44938</v>
      </c>
      <c r="F3356" s="273">
        <f t="shared" si="262"/>
        <v>0.78888888888832298</v>
      </c>
      <c r="G3356" s="273">
        <f t="shared" si="263"/>
        <v>7.422222222223354</v>
      </c>
      <c r="H3356" s="273">
        <f t="shared" si="260"/>
        <v>8.211111111111677</v>
      </c>
      <c r="I3356" s="77">
        <f t="shared" si="264"/>
        <v>2.7405888463522603E-6</v>
      </c>
      <c r="J3356" s="229">
        <f t="shared" si="261"/>
        <v>2.2503279527271777E-5</v>
      </c>
    </row>
    <row r="3357" spans="1:10">
      <c r="A3357" s="30" t="s">
        <v>264</v>
      </c>
      <c r="B3357" s="63">
        <v>317.48</v>
      </c>
      <c r="C3357" s="219">
        <v>44931</v>
      </c>
      <c r="D3357" s="49">
        <v>44931.59375</v>
      </c>
      <c r="E3357" s="219">
        <v>44938</v>
      </c>
      <c r="F3357" s="273">
        <f t="shared" si="262"/>
        <v>0.796875</v>
      </c>
      <c r="G3357" s="273">
        <f t="shared" si="263"/>
        <v>6.40625</v>
      </c>
      <c r="H3357" s="273">
        <f t="shared" si="260"/>
        <v>7.203125</v>
      </c>
      <c r="I3357" s="77">
        <f t="shared" si="264"/>
        <v>2.9614776955068609E-5</v>
      </c>
      <c r="J3357" s="229">
        <f t="shared" si="261"/>
        <v>2.1331894025447857E-4</v>
      </c>
    </row>
    <row r="3358" spans="1:10">
      <c r="A3358" s="30" t="s">
        <v>264</v>
      </c>
      <c r="B3358" s="63">
        <v>59.37</v>
      </c>
      <c r="C3358" s="219">
        <v>44929</v>
      </c>
      <c r="D3358" s="49">
        <v>44929.288194444445</v>
      </c>
      <c r="E3358" s="219">
        <v>44945</v>
      </c>
      <c r="F3358" s="273">
        <f t="shared" si="262"/>
        <v>0.64409722222262644</v>
      </c>
      <c r="G3358" s="273">
        <f t="shared" si="263"/>
        <v>15.711805555554747</v>
      </c>
      <c r="H3358" s="273">
        <f t="shared" ref="H3358:H3421" si="265">SUM(F3358:G3358)</f>
        <v>16.355902777777374</v>
      </c>
      <c r="I3358" s="77">
        <f t="shared" si="264"/>
        <v>5.5380789587451904E-6</v>
      </c>
      <c r="J3358" s="229">
        <f t="shared" ref="J3358:J3421" si="266">+H3358*I3358</f>
        <v>9.0580281024890889E-5</v>
      </c>
    </row>
    <row r="3359" spans="1:10">
      <c r="A3359" s="30" t="s">
        <v>264</v>
      </c>
      <c r="B3359" s="63">
        <v>117.91</v>
      </c>
      <c r="C3359" s="219">
        <v>44931</v>
      </c>
      <c r="D3359" s="49">
        <v>44931.507638888892</v>
      </c>
      <c r="E3359" s="219">
        <v>44945</v>
      </c>
      <c r="F3359" s="273">
        <f t="shared" ref="F3359:F3422" si="267">(D3359-C3359+1)/2</f>
        <v>0.75381944444598048</v>
      </c>
      <c r="G3359" s="273">
        <f t="shared" ref="G3359:G3422" si="268">E3359-D3359</f>
        <v>13.492361111108039</v>
      </c>
      <c r="H3359" s="273">
        <f t="shared" si="265"/>
        <v>14.24618055555402</v>
      </c>
      <c r="I3359" s="77">
        <f t="shared" si="264"/>
        <v>1.099873488336947E-5</v>
      </c>
      <c r="J3359" s="229">
        <f t="shared" si="266"/>
        <v>1.5668996303115184E-4</v>
      </c>
    </row>
    <row r="3360" spans="1:10">
      <c r="A3360" s="30" t="s">
        <v>264</v>
      </c>
      <c r="B3360" s="63">
        <v>59.38</v>
      </c>
      <c r="C3360" s="219">
        <v>44932</v>
      </c>
      <c r="D3360" s="49">
        <v>44932.509722222225</v>
      </c>
      <c r="E3360" s="219">
        <v>44945</v>
      </c>
      <c r="F3360" s="273">
        <f t="shared" si="267"/>
        <v>0.75486111111240461</v>
      </c>
      <c r="G3360" s="273">
        <f t="shared" si="268"/>
        <v>12.490277777775191</v>
      </c>
      <c r="H3360" s="273">
        <f t="shared" si="265"/>
        <v>13.245138888887595</v>
      </c>
      <c r="I3360" s="77">
        <f t="shared" si="264"/>
        <v>5.5390117663852021E-6</v>
      </c>
      <c r="J3360" s="229">
        <f t="shared" si="266"/>
        <v>7.3364980152954619E-5</v>
      </c>
    </row>
    <row r="3361" spans="1:10">
      <c r="A3361" s="30" t="s">
        <v>264</v>
      </c>
      <c r="B3361" s="63">
        <v>116.42</v>
      </c>
      <c r="C3361" s="219">
        <v>44931</v>
      </c>
      <c r="D3361" s="49">
        <v>44931.589583333334</v>
      </c>
      <c r="E3361" s="219">
        <v>44945</v>
      </c>
      <c r="F3361" s="273">
        <f t="shared" si="267"/>
        <v>0.79479166666715173</v>
      </c>
      <c r="G3361" s="273">
        <f t="shared" si="268"/>
        <v>13.410416666665697</v>
      </c>
      <c r="H3361" s="273">
        <f t="shared" si="265"/>
        <v>14.205208333332848</v>
      </c>
      <c r="I3361" s="77">
        <f t="shared" si="264"/>
        <v>1.0859746545007834E-5</v>
      </c>
      <c r="J3361" s="229">
        <f t="shared" si="266"/>
        <v>1.5426496211902788E-4</v>
      </c>
    </row>
    <row r="3362" spans="1:10">
      <c r="A3362" s="30" t="s">
        <v>264</v>
      </c>
      <c r="B3362" s="63">
        <v>173.46</v>
      </c>
      <c r="C3362" s="219">
        <v>44931</v>
      </c>
      <c r="D3362" s="49">
        <v>44931.590277777781</v>
      </c>
      <c r="E3362" s="219">
        <v>44945</v>
      </c>
      <c r="F3362" s="273">
        <f t="shared" si="267"/>
        <v>0.79513888889050577</v>
      </c>
      <c r="G3362" s="273">
        <f t="shared" si="268"/>
        <v>13.409722222218988</v>
      </c>
      <c r="H3362" s="273">
        <f t="shared" si="265"/>
        <v>14.204861111109494</v>
      </c>
      <c r="I3362" s="77">
        <f t="shared" si="264"/>
        <v>1.6180481323630466E-5</v>
      </c>
      <c r="J3362" s="229">
        <f t="shared" si="266"/>
        <v>2.2984148991307189E-4</v>
      </c>
    </row>
    <row r="3363" spans="1:10">
      <c r="A3363" s="30" t="s">
        <v>264</v>
      </c>
      <c r="B3363" s="63">
        <v>173.97</v>
      </c>
      <c r="C3363" s="219">
        <v>44931</v>
      </c>
      <c r="D3363" s="49">
        <v>44931.592361111114</v>
      </c>
      <c r="E3363" s="219">
        <v>44945</v>
      </c>
      <c r="F3363" s="273">
        <f t="shared" si="267"/>
        <v>0.7961805555569299</v>
      </c>
      <c r="G3363" s="273">
        <f t="shared" si="268"/>
        <v>13.40763888888614</v>
      </c>
      <c r="H3363" s="273">
        <f t="shared" si="265"/>
        <v>14.20381944444307</v>
      </c>
      <c r="I3363" s="77">
        <f t="shared" si="264"/>
        <v>1.6228054513271028E-5</v>
      </c>
      <c r="J3363" s="229">
        <f t="shared" si="266"/>
        <v>2.3050035624108114E-4</v>
      </c>
    </row>
    <row r="3364" spans="1:10">
      <c r="A3364" s="30" t="s">
        <v>264</v>
      </c>
      <c r="B3364" s="63">
        <v>173.51</v>
      </c>
      <c r="C3364" s="219">
        <v>44932</v>
      </c>
      <c r="D3364" s="49">
        <v>44932.613194444442</v>
      </c>
      <c r="E3364" s="219">
        <v>44945</v>
      </c>
      <c r="F3364" s="273">
        <f t="shared" si="267"/>
        <v>0.80659722222117125</v>
      </c>
      <c r="G3364" s="273">
        <f t="shared" si="268"/>
        <v>12.386805555557657</v>
      </c>
      <c r="H3364" s="273">
        <f t="shared" si="265"/>
        <v>13.193402777778829</v>
      </c>
      <c r="I3364" s="77">
        <f t="shared" si="264"/>
        <v>1.6185145361830522E-5</v>
      </c>
      <c r="J3364" s="229">
        <f t="shared" si="266"/>
        <v>2.1353714177552892E-4</v>
      </c>
    </row>
    <row r="3365" spans="1:10">
      <c r="A3365" s="30" t="s">
        <v>264</v>
      </c>
      <c r="B3365" s="63">
        <v>118.64</v>
      </c>
      <c r="C3365" s="219">
        <v>44931</v>
      </c>
      <c r="D3365" s="49">
        <v>44931.595138888886</v>
      </c>
      <c r="E3365" s="219">
        <v>44945</v>
      </c>
      <c r="F3365" s="273">
        <f t="shared" si="267"/>
        <v>0.7975694444430701</v>
      </c>
      <c r="G3365" s="273">
        <f t="shared" si="268"/>
        <v>13.40486111111386</v>
      </c>
      <c r="H3365" s="273">
        <f t="shared" si="265"/>
        <v>14.20243055555693</v>
      </c>
      <c r="I3365" s="77">
        <f t="shared" si="264"/>
        <v>1.1066829841090272E-5</v>
      </c>
      <c r="J3365" s="229">
        <f t="shared" si="266"/>
        <v>1.5717588228824971E-4</v>
      </c>
    </row>
    <row r="3366" spans="1:10">
      <c r="A3366" s="30" t="s">
        <v>264</v>
      </c>
      <c r="B3366" s="63">
        <v>117.2</v>
      </c>
      <c r="C3366" s="219">
        <v>44932</v>
      </c>
      <c r="D3366" s="49">
        <v>44932.615972222222</v>
      </c>
      <c r="E3366" s="219">
        <v>44945</v>
      </c>
      <c r="F3366" s="273">
        <f t="shared" si="267"/>
        <v>0.80798611111094942</v>
      </c>
      <c r="G3366" s="273">
        <f t="shared" si="268"/>
        <v>12.384027777778101</v>
      </c>
      <c r="H3366" s="273">
        <f t="shared" si="265"/>
        <v>13.192013888889051</v>
      </c>
      <c r="I3366" s="77">
        <f t="shared" si="264"/>
        <v>1.093250554092869E-5</v>
      </c>
      <c r="J3366" s="229">
        <f t="shared" si="266"/>
        <v>1.4422176493628777E-4</v>
      </c>
    </row>
    <row r="3367" spans="1:10">
      <c r="A3367" s="30" t="s">
        <v>264</v>
      </c>
      <c r="B3367" s="63">
        <v>178.01</v>
      </c>
      <c r="C3367" s="219">
        <v>44932</v>
      </c>
      <c r="D3367" s="49">
        <v>44932.616666666669</v>
      </c>
      <c r="E3367" s="219">
        <v>44945</v>
      </c>
      <c r="F3367" s="273">
        <f t="shared" si="267"/>
        <v>0.80833333333430346</v>
      </c>
      <c r="G3367" s="273">
        <f t="shared" si="268"/>
        <v>12.383333333331393</v>
      </c>
      <c r="H3367" s="273">
        <f t="shared" si="265"/>
        <v>13.191666666665697</v>
      </c>
      <c r="I3367" s="77">
        <f t="shared" si="264"/>
        <v>1.6604908799835461E-5</v>
      </c>
      <c r="J3367" s="229">
        <f t="shared" si="266"/>
        <v>2.1904642191781335E-4</v>
      </c>
    </row>
    <row r="3368" spans="1:10">
      <c r="A3368" s="30" t="s">
        <v>264</v>
      </c>
      <c r="B3368" s="63">
        <v>119.88</v>
      </c>
      <c r="C3368" s="219">
        <v>44928</v>
      </c>
      <c r="D3368" s="49">
        <v>44928.606944444444</v>
      </c>
      <c r="E3368" s="219">
        <v>44945</v>
      </c>
      <c r="F3368" s="273">
        <f t="shared" si="267"/>
        <v>0.80347222222189885</v>
      </c>
      <c r="G3368" s="273">
        <f t="shared" si="268"/>
        <v>16.393055555556202</v>
      </c>
      <c r="H3368" s="273">
        <f t="shared" si="265"/>
        <v>17.196527777778101</v>
      </c>
      <c r="I3368" s="77">
        <f t="shared" si="264"/>
        <v>1.1182497988451632E-5</v>
      </c>
      <c r="J3368" s="229">
        <f t="shared" si="266"/>
        <v>1.9230013728335622E-4</v>
      </c>
    </row>
    <row r="3369" spans="1:10">
      <c r="A3369" s="30" t="s">
        <v>264</v>
      </c>
      <c r="B3369" s="63">
        <v>116.89</v>
      </c>
      <c r="C3369" s="219">
        <v>44928</v>
      </c>
      <c r="D3369" s="49">
        <v>44928.607638888891</v>
      </c>
      <c r="E3369" s="219">
        <v>44945</v>
      </c>
      <c r="F3369" s="273">
        <f t="shared" si="267"/>
        <v>0.80381944444525288</v>
      </c>
      <c r="G3369" s="273">
        <f t="shared" si="268"/>
        <v>16.392361111109494</v>
      </c>
      <c r="H3369" s="273">
        <f t="shared" si="265"/>
        <v>17.196180555554747</v>
      </c>
      <c r="I3369" s="77">
        <f t="shared" si="264"/>
        <v>1.0903588504088351E-5</v>
      </c>
      <c r="J3369" s="229">
        <f t="shared" si="266"/>
        <v>1.8750007661977436E-4</v>
      </c>
    </row>
    <row r="3370" spans="1:10">
      <c r="A3370" s="30" t="s">
        <v>264</v>
      </c>
      <c r="B3370" s="63">
        <v>116.76</v>
      </c>
      <c r="C3370" s="219">
        <v>44929</v>
      </c>
      <c r="D3370" s="49">
        <v>44929.455555555556</v>
      </c>
      <c r="E3370" s="219">
        <v>44945</v>
      </c>
      <c r="F3370" s="273">
        <f t="shared" si="267"/>
        <v>0.72777777777810115</v>
      </c>
      <c r="G3370" s="273">
        <f t="shared" si="268"/>
        <v>15.544444444443798</v>
      </c>
      <c r="H3370" s="273">
        <f t="shared" si="265"/>
        <v>16.272222222221899</v>
      </c>
      <c r="I3370" s="77">
        <f t="shared" si="264"/>
        <v>1.0891462004768208E-5</v>
      </c>
      <c r="J3370" s="229">
        <f t="shared" si="266"/>
        <v>1.772282900664747E-4</v>
      </c>
    </row>
    <row r="3371" spans="1:10">
      <c r="A3371" s="30" t="s">
        <v>264</v>
      </c>
      <c r="B3371" s="63">
        <v>174.2</v>
      </c>
      <c r="C3371" s="219">
        <v>44929</v>
      </c>
      <c r="D3371" s="49">
        <v>44929.456944444442</v>
      </c>
      <c r="E3371" s="219">
        <v>44945</v>
      </c>
      <c r="F3371" s="273">
        <f t="shared" si="267"/>
        <v>0.72847222222117125</v>
      </c>
      <c r="G3371" s="273">
        <f t="shared" si="268"/>
        <v>15.543055555557657</v>
      </c>
      <c r="H3371" s="273">
        <f t="shared" si="265"/>
        <v>16.271527777778829</v>
      </c>
      <c r="I3371" s="77">
        <f t="shared" si="264"/>
        <v>1.6249509088991279E-5</v>
      </c>
      <c r="J3371" s="229">
        <f t="shared" si="266"/>
        <v>2.6440433851679113E-4</v>
      </c>
    </row>
    <row r="3372" spans="1:10">
      <c r="A3372" s="30" t="s">
        <v>264</v>
      </c>
      <c r="B3372" s="63">
        <v>174.2</v>
      </c>
      <c r="C3372" s="219">
        <v>44929</v>
      </c>
      <c r="D3372" s="49">
        <v>44929.457638888889</v>
      </c>
      <c r="E3372" s="219">
        <v>44945</v>
      </c>
      <c r="F3372" s="273">
        <f t="shared" si="267"/>
        <v>0.72881944444452529</v>
      </c>
      <c r="G3372" s="273">
        <f t="shared" si="268"/>
        <v>15.542361111110949</v>
      </c>
      <c r="H3372" s="273">
        <f t="shared" si="265"/>
        <v>16.271180555555475</v>
      </c>
      <c r="I3372" s="77">
        <f t="shared" si="264"/>
        <v>1.6249509088991279E-5</v>
      </c>
      <c r="J3372" s="229">
        <f t="shared" si="266"/>
        <v>2.6439869632611688E-4</v>
      </c>
    </row>
    <row r="3373" spans="1:10">
      <c r="A3373" s="30" t="s">
        <v>264</v>
      </c>
      <c r="B3373" s="63">
        <v>174.11</v>
      </c>
      <c r="C3373" s="219">
        <v>44927</v>
      </c>
      <c r="D3373" s="49">
        <v>44927.538194444445</v>
      </c>
      <c r="E3373" s="219">
        <v>44945</v>
      </c>
      <c r="F3373" s="273">
        <f t="shared" si="267"/>
        <v>0.76909722222262644</v>
      </c>
      <c r="G3373" s="273">
        <f t="shared" si="268"/>
        <v>17.461805555554747</v>
      </c>
      <c r="H3373" s="273">
        <f t="shared" si="265"/>
        <v>18.230902777777374</v>
      </c>
      <c r="I3373" s="77">
        <f t="shared" si="264"/>
        <v>1.624111382023118E-5</v>
      </c>
      <c r="J3373" s="229">
        <f t="shared" si="266"/>
        <v>2.9609016705945112E-4</v>
      </c>
    </row>
    <row r="3374" spans="1:10">
      <c r="A3374" s="30" t="s">
        <v>264</v>
      </c>
      <c r="B3374" s="63">
        <v>116.65</v>
      </c>
      <c r="C3374" s="219">
        <v>44929</v>
      </c>
      <c r="D3374" s="49">
        <v>44929.552777777775</v>
      </c>
      <c r="E3374" s="219">
        <v>44945</v>
      </c>
      <c r="F3374" s="273">
        <f t="shared" si="267"/>
        <v>0.77638888888759539</v>
      </c>
      <c r="G3374" s="273">
        <f t="shared" si="268"/>
        <v>15.447222222224809</v>
      </c>
      <c r="H3374" s="273">
        <f t="shared" si="265"/>
        <v>16.223611111112405</v>
      </c>
      <c r="I3374" s="77">
        <f t="shared" si="264"/>
        <v>1.0881201120728087E-5</v>
      </c>
      <c r="J3374" s="229">
        <f t="shared" si="266"/>
        <v>1.7653237540449294E-4</v>
      </c>
    </row>
    <row r="3375" spans="1:10">
      <c r="A3375" s="30" t="s">
        <v>264</v>
      </c>
      <c r="B3375" s="63">
        <v>117.43</v>
      </c>
      <c r="C3375" s="219">
        <v>44928</v>
      </c>
      <c r="D3375" s="49">
        <v>44928.590277777781</v>
      </c>
      <c r="E3375" s="219">
        <v>44945</v>
      </c>
      <c r="F3375" s="273">
        <f t="shared" si="267"/>
        <v>0.79513888889050577</v>
      </c>
      <c r="G3375" s="273">
        <f t="shared" si="268"/>
        <v>16.409722222218988</v>
      </c>
      <c r="H3375" s="273">
        <f t="shared" si="265"/>
        <v>17.204861111109494</v>
      </c>
      <c r="I3375" s="77">
        <f t="shared" si="264"/>
        <v>1.0953960116648944E-5</v>
      </c>
      <c r="J3375" s="229">
        <f t="shared" si="266"/>
        <v>1.8846136242357784E-4</v>
      </c>
    </row>
    <row r="3376" spans="1:10">
      <c r="A3376" s="30" t="s">
        <v>264</v>
      </c>
      <c r="B3376" s="63">
        <v>16.21</v>
      </c>
      <c r="C3376" s="219">
        <v>44935</v>
      </c>
      <c r="D3376" s="49">
        <v>44935.628472222219</v>
      </c>
      <c r="E3376" s="219">
        <v>44945</v>
      </c>
      <c r="F3376" s="273">
        <f t="shared" si="267"/>
        <v>0.81423611110949423</v>
      </c>
      <c r="G3376" s="273">
        <f t="shared" si="268"/>
        <v>9.3715277777810115</v>
      </c>
      <c r="H3376" s="273">
        <f t="shared" si="265"/>
        <v>10.185763888890506</v>
      </c>
      <c r="I3376" s="77">
        <f t="shared" si="264"/>
        <v>1.5120811844577993E-6</v>
      </c>
      <c r="J3376" s="229">
        <f t="shared" si="266"/>
        <v>1.5401701925721035E-5</v>
      </c>
    </row>
    <row r="3377" spans="1:10">
      <c r="A3377" s="30" t="s">
        <v>264</v>
      </c>
      <c r="B3377" s="63">
        <v>493.2</v>
      </c>
      <c r="C3377" s="219">
        <v>44935</v>
      </c>
      <c r="D3377" s="49">
        <v>44935.628472222219</v>
      </c>
      <c r="E3377" s="219">
        <v>44945</v>
      </c>
      <c r="F3377" s="273">
        <f t="shared" si="267"/>
        <v>0.81423611110949423</v>
      </c>
      <c r="G3377" s="273">
        <f t="shared" si="268"/>
        <v>9.3715277777810115</v>
      </c>
      <c r="H3377" s="273">
        <f t="shared" si="265"/>
        <v>10.185763888890506</v>
      </c>
      <c r="I3377" s="77">
        <f t="shared" si="264"/>
        <v>4.6006072805341555E-5</v>
      </c>
      <c r="J3377" s="229">
        <f t="shared" si="266"/>
        <v>4.6860699505031552E-4</v>
      </c>
    </row>
    <row r="3378" spans="1:10">
      <c r="A3378" s="30" t="s">
        <v>264</v>
      </c>
      <c r="B3378" s="63">
        <v>7.52</v>
      </c>
      <c r="C3378" s="219">
        <v>44936</v>
      </c>
      <c r="D3378" s="49">
        <v>44936.523611111108</v>
      </c>
      <c r="E3378" s="219">
        <v>44945</v>
      </c>
      <c r="F3378" s="273">
        <f t="shared" si="267"/>
        <v>0.76180555555401952</v>
      </c>
      <c r="G3378" s="273">
        <f t="shared" si="268"/>
        <v>8.476388888891961</v>
      </c>
      <c r="H3378" s="273">
        <f t="shared" si="265"/>
        <v>9.2381944444459805</v>
      </c>
      <c r="I3378" s="77">
        <f t="shared" si="264"/>
        <v>7.0147134528825728E-7</v>
      </c>
      <c r="J3378" s="229">
        <f t="shared" si="266"/>
        <v>6.4803286849800263E-6</v>
      </c>
    </row>
    <row r="3379" spans="1:10">
      <c r="A3379" s="30" t="s">
        <v>264</v>
      </c>
      <c r="B3379" s="63">
        <v>187.73</v>
      </c>
      <c r="C3379" s="219">
        <v>44937</v>
      </c>
      <c r="D3379" s="49">
        <v>44937.395138888889</v>
      </c>
      <c r="E3379" s="219">
        <v>44945</v>
      </c>
      <c r="F3379" s="273">
        <f t="shared" si="267"/>
        <v>0.69756944444452529</v>
      </c>
      <c r="G3379" s="273">
        <f t="shared" si="268"/>
        <v>7.6048611111109494</v>
      </c>
      <c r="H3379" s="273">
        <f t="shared" si="265"/>
        <v>8.3024305555554747</v>
      </c>
      <c r="I3379" s="77">
        <f t="shared" si="264"/>
        <v>1.7511597825926135E-5</v>
      </c>
      <c r="J3379" s="229">
        <f t="shared" si="266"/>
        <v>1.4538882486656797E-4</v>
      </c>
    </row>
    <row r="3380" spans="1:10">
      <c r="A3380" s="30" t="s">
        <v>264</v>
      </c>
      <c r="B3380" s="63">
        <v>29.29</v>
      </c>
      <c r="C3380" s="219">
        <v>44937</v>
      </c>
      <c r="D3380" s="49">
        <v>44937.395138888889</v>
      </c>
      <c r="E3380" s="219">
        <v>44945</v>
      </c>
      <c r="F3380" s="273">
        <f t="shared" si="267"/>
        <v>0.69756944444452529</v>
      </c>
      <c r="G3380" s="273">
        <f t="shared" si="268"/>
        <v>7.6048611111109494</v>
      </c>
      <c r="H3380" s="273">
        <f t="shared" si="265"/>
        <v>8.3024305555554747</v>
      </c>
      <c r="I3380" s="77">
        <f t="shared" si="264"/>
        <v>2.7321935775921618E-6</v>
      </c>
      <c r="J3380" s="229">
        <f t="shared" si="266"/>
        <v>2.2683847442293591E-5</v>
      </c>
    </row>
    <row r="3381" spans="1:10">
      <c r="A3381" s="30" t="s">
        <v>264</v>
      </c>
      <c r="B3381" s="63">
        <v>189.4</v>
      </c>
      <c r="C3381" s="219">
        <v>44935</v>
      </c>
      <c r="D3381" s="49">
        <v>44935.628472222219</v>
      </c>
      <c r="E3381" s="219">
        <v>44945</v>
      </c>
      <c r="F3381" s="273">
        <f t="shared" si="267"/>
        <v>0.81423611110949423</v>
      </c>
      <c r="G3381" s="273">
        <f t="shared" si="268"/>
        <v>9.3715277777810115</v>
      </c>
      <c r="H3381" s="273">
        <f t="shared" si="265"/>
        <v>10.185763888890506</v>
      </c>
      <c r="I3381" s="77">
        <f t="shared" si="264"/>
        <v>1.766737670180797E-5</v>
      </c>
      <c r="J3381" s="229">
        <f t="shared" si="266"/>
        <v>1.7995572762070106E-4</v>
      </c>
    </row>
    <row r="3382" spans="1:10">
      <c r="A3382" s="30" t="s">
        <v>264</v>
      </c>
      <c r="B3382" s="63">
        <v>16.52</v>
      </c>
      <c r="C3382" s="219">
        <v>44935</v>
      </c>
      <c r="D3382" s="49">
        <v>44935.629166666666</v>
      </c>
      <c r="E3382" s="219">
        <v>44945</v>
      </c>
      <c r="F3382" s="273">
        <f t="shared" si="267"/>
        <v>0.81458333333284827</v>
      </c>
      <c r="G3382" s="273">
        <f t="shared" si="268"/>
        <v>9.3708333333343035</v>
      </c>
      <c r="H3382" s="273">
        <f t="shared" si="265"/>
        <v>10.185416666667152</v>
      </c>
      <c r="I3382" s="77">
        <f t="shared" si="264"/>
        <v>1.5409982212981397E-6</v>
      </c>
      <c r="J3382" s="229">
        <f t="shared" si="266"/>
        <v>1.5695708966514508E-5</v>
      </c>
    </row>
    <row r="3383" spans="1:10">
      <c r="A3383" s="30" t="s">
        <v>264</v>
      </c>
      <c r="B3383" s="63">
        <v>491.51</v>
      </c>
      <c r="C3383" s="219">
        <v>44937</v>
      </c>
      <c r="D3383" s="49">
        <v>44937.390972222223</v>
      </c>
      <c r="E3383" s="219">
        <v>44945</v>
      </c>
      <c r="F3383" s="273">
        <f t="shared" si="267"/>
        <v>0.69548611111167702</v>
      </c>
      <c r="G3383" s="273">
        <f t="shared" si="268"/>
        <v>7.609027777776646</v>
      </c>
      <c r="H3383" s="273">
        <f t="shared" si="265"/>
        <v>8.304513888888323</v>
      </c>
      <c r="I3383" s="77">
        <f t="shared" si="264"/>
        <v>4.5848428314179695E-5</v>
      </c>
      <c r="J3383" s="229">
        <f t="shared" si="266"/>
        <v>3.8074890971880591E-4</v>
      </c>
    </row>
    <row r="3384" spans="1:10">
      <c r="A3384" s="30" t="s">
        <v>264</v>
      </c>
      <c r="B3384" s="63">
        <v>188.75</v>
      </c>
      <c r="C3384" s="219">
        <v>44937</v>
      </c>
      <c r="D3384" s="49">
        <v>44937.390972222223</v>
      </c>
      <c r="E3384" s="219">
        <v>44945</v>
      </c>
      <c r="F3384" s="273">
        <f t="shared" si="267"/>
        <v>0.69548611111167702</v>
      </c>
      <c r="G3384" s="273">
        <f t="shared" si="268"/>
        <v>7.609027777776646</v>
      </c>
      <c r="H3384" s="273">
        <f t="shared" si="265"/>
        <v>8.304513888888323</v>
      </c>
      <c r="I3384" s="77">
        <f t="shared" si="264"/>
        <v>1.7606744205207256E-5</v>
      </c>
      <c r="J3384" s="229">
        <f t="shared" si="266"/>
        <v>1.4621545179024765E-4</v>
      </c>
    </row>
    <row r="3385" spans="1:10">
      <c r="A3385" s="30" t="s">
        <v>264</v>
      </c>
      <c r="B3385" s="63">
        <v>119.97</v>
      </c>
      <c r="C3385" s="219">
        <v>44937</v>
      </c>
      <c r="D3385" s="49">
        <v>44937.395833333336</v>
      </c>
      <c r="E3385" s="219">
        <v>44945</v>
      </c>
      <c r="F3385" s="273">
        <f t="shared" si="267"/>
        <v>0.69791666666787933</v>
      </c>
      <c r="G3385" s="273">
        <f t="shared" si="268"/>
        <v>7.6041666666642413</v>
      </c>
      <c r="H3385" s="273">
        <f t="shared" si="265"/>
        <v>8.3020833333321207</v>
      </c>
      <c r="I3385" s="77">
        <f t="shared" si="264"/>
        <v>1.1190893257211731E-5</v>
      </c>
      <c r="J3385" s="229">
        <f t="shared" si="266"/>
        <v>9.2907728395796326E-5</v>
      </c>
    </row>
    <row r="3386" spans="1:10">
      <c r="A3386" s="30" t="s">
        <v>264</v>
      </c>
      <c r="B3386" s="63">
        <v>116.56</v>
      </c>
      <c r="C3386" s="219">
        <v>44935</v>
      </c>
      <c r="D3386" s="49">
        <v>44935.620138888888</v>
      </c>
      <c r="E3386" s="219">
        <v>44945</v>
      </c>
      <c r="F3386" s="273">
        <f t="shared" si="267"/>
        <v>0.81006944444379769</v>
      </c>
      <c r="G3386" s="273">
        <f t="shared" si="268"/>
        <v>9.3798611111124046</v>
      </c>
      <c r="H3386" s="273">
        <f t="shared" si="265"/>
        <v>10.189930555556202</v>
      </c>
      <c r="I3386" s="77">
        <f t="shared" si="264"/>
        <v>1.0872805851967987E-5</v>
      </c>
      <c r="J3386" s="229">
        <f t="shared" si="266"/>
        <v>1.1079313657559887E-4</v>
      </c>
    </row>
    <row r="3387" spans="1:10">
      <c r="A3387" s="30" t="s">
        <v>264</v>
      </c>
      <c r="B3387" s="63">
        <v>492.09</v>
      </c>
      <c r="C3387" s="219">
        <v>44935</v>
      </c>
      <c r="D3387" s="49">
        <v>44935.629861111112</v>
      </c>
      <c r="E3387" s="219">
        <v>44945</v>
      </c>
      <c r="F3387" s="273">
        <f t="shared" si="267"/>
        <v>0.81493055555620231</v>
      </c>
      <c r="G3387" s="273">
        <f t="shared" si="268"/>
        <v>9.3701388888875954</v>
      </c>
      <c r="H3387" s="273">
        <f t="shared" si="265"/>
        <v>10.185069444443798</v>
      </c>
      <c r="I3387" s="77">
        <f t="shared" si="264"/>
        <v>4.5902531157300335E-5</v>
      </c>
      <c r="J3387" s="229">
        <f t="shared" si="266"/>
        <v>4.6752046751284904E-4</v>
      </c>
    </row>
    <row r="3388" spans="1:10">
      <c r="A3388" s="30" t="s">
        <v>264</v>
      </c>
      <c r="B3388" s="63">
        <v>189.08</v>
      </c>
      <c r="C3388" s="219">
        <v>44937</v>
      </c>
      <c r="D3388" s="49">
        <v>44937.390972222223</v>
      </c>
      <c r="E3388" s="219">
        <v>44945</v>
      </c>
      <c r="F3388" s="273">
        <f t="shared" si="267"/>
        <v>0.69548611111167702</v>
      </c>
      <c r="G3388" s="273">
        <f t="shared" si="268"/>
        <v>7.609027777776646</v>
      </c>
      <c r="H3388" s="273">
        <f t="shared" si="265"/>
        <v>8.304513888888323</v>
      </c>
      <c r="I3388" s="77">
        <f t="shared" si="264"/>
        <v>1.7637526857327619E-5</v>
      </c>
      <c r="J3388" s="229">
        <f t="shared" si="266"/>
        <v>1.4647108675231802E-4</v>
      </c>
    </row>
    <row r="3389" spans="1:10">
      <c r="A3389" s="30" t="s">
        <v>264</v>
      </c>
      <c r="B3389" s="63">
        <v>488.71</v>
      </c>
      <c r="C3389" s="219">
        <v>44937</v>
      </c>
      <c r="D3389" s="49">
        <v>44937.397222222222</v>
      </c>
      <c r="E3389" s="219">
        <v>44945</v>
      </c>
      <c r="F3389" s="273">
        <f t="shared" si="267"/>
        <v>0.69861111111094942</v>
      </c>
      <c r="G3389" s="273">
        <f t="shared" si="268"/>
        <v>7.6027777777781012</v>
      </c>
      <c r="H3389" s="273">
        <f t="shared" si="265"/>
        <v>8.3013888888890506</v>
      </c>
      <c r="I3389" s="77">
        <f t="shared" si="264"/>
        <v>4.5587242174976622E-5</v>
      </c>
      <c r="J3389" s="229">
        <f t="shared" si="266"/>
        <v>3.7843742566644526E-4</v>
      </c>
    </row>
    <row r="3390" spans="1:10">
      <c r="A3390" s="30" t="s">
        <v>264</v>
      </c>
      <c r="B3390" s="63">
        <v>117.06</v>
      </c>
      <c r="C3390" s="219">
        <v>44935</v>
      </c>
      <c r="D3390" s="49">
        <v>44935.620833333334</v>
      </c>
      <c r="E3390" s="219">
        <v>44945</v>
      </c>
      <c r="F3390" s="273">
        <f t="shared" si="267"/>
        <v>0.81041666666715173</v>
      </c>
      <c r="G3390" s="273">
        <f t="shared" si="268"/>
        <v>9.3791666666656965</v>
      </c>
      <c r="H3390" s="273">
        <f t="shared" si="265"/>
        <v>10.189583333332848</v>
      </c>
      <c r="I3390" s="77">
        <f t="shared" si="264"/>
        <v>1.0919446233968537E-5</v>
      </c>
      <c r="J3390" s="229">
        <f t="shared" si="266"/>
        <v>1.1126460735486994E-4</v>
      </c>
    </row>
    <row r="3391" spans="1:10">
      <c r="A3391" s="30" t="s">
        <v>264</v>
      </c>
      <c r="B3391" s="63">
        <v>7.45</v>
      </c>
      <c r="C3391" s="219">
        <v>44937</v>
      </c>
      <c r="D3391" s="49">
        <v>44937.392361111109</v>
      </c>
      <c r="E3391" s="219">
        <v>44945</v>
      </c>
      <c r="F3391" s="273">
        <f t="shared" si="267"/>
        <v>0.69618055555474712</v>
      </c>
      <c r="G3391" s="273">
        <f t="shared" si="268"/>
        <v>7.6076388888905058</v>
      </c>
      <c r="H3391" s="273">
        <f t="shared" si="265"/>
        <v>8.3038194444452529</v>
      </c>
      <c r="I3391" s="77">
        <f t="shared" si="264"/>
        <v>6.9494169180818044E-7</v>
      </c>
      <c r="J3391" s="229">
        <f t="shared" si="266"/>
        <v>5.7706703331924488E-6</v>
      </c>
    </row>
    <row r="3392" spans="1:10">
      <c r="A3392" s="30" t="s">
        <v>264</v>
      </c>
      <c r="B3392" s="63">
        <v>7.57</v>
      </c>
      <c r="C3392" s="219">
        <v>44937</v>
      </c>
      <c r="D3392" s="49">
        <v>44937.397916666669</v>
      </c>
      <c r="E3392" s="219">
        <v>44945</v>
      </c>
      <c r="F3392" s="273">
        <f t="shared" si="267"/>
        <v>0.69895833333430346</v>
      </c>
      <c r="G3392" s="273">
        <f t="shared" si="268"/>
        <v>7.6020833333313931</v>
      </c>
      <c r="H3392" s="273">
        <f t="shared" si="265"/>
        <v>8.3010416666656965</v>
      </c>
      <c r="I3392" s="77">
        <f t="shared" si="264"/>
        <v>7.0613538348831219E-7</v>
      </c>
      <c r="J3392" s="229">
        <f t="shared" si="266"/>
        <v>5.8616592406434398E-6</v>
      </c>
    </row>
    <row r="3393" spans="1:10">
      <c r="A3393" s="30" t="s">
        <v>264</v>
      </c>
      <c r="B3393" s="63">
        <v>118.31</v>
      </c>
      <c r="C3393" s="219">
        <v>44935</v>
      </c>
      <c r="D3393" s="49">
        <v>44935.621527777781</v>
      </c>
      <c r="E3393" s="219">
        <v>44945</v>
      </c>
      <c r="F3393" s="273">
        <f t="shared" si="267"/>
        <v>0.81076388889050577</v>
      </c>
      <c r="G3393" s="273">
        <f t="shared" si="268"/>
        <v>9.3784722222189885</v>
      </c>
      <c r="H3393" s="273">
        <f t="shared" si="265"/>
        <v>10.189236111109494</v>
      </c>
      <c r="I3393" s="77">
        <f t="shared" si="264"/>
        <v>1.1036047188969909E-5</v>
      </c>
      <c r="J3393" s="229">
        <f t="shared" si="266"/>
        <v>1.1244889054176062E-4</v>
      </c>
    </row>
    <row r="3394" spans="1:10">
      <c r="A3394" s="30" t="s">
        <v>264</v>
      </c>
      <c r="B3394" s="63">
        <v>489.62</v>
      </c>
      <c r="C3394" s="219">
        <v>44935</v>
      </c>
      <c r="D3394" s="49">
        <v>44935.621527777781</v>
      </c>
      <c r="E3394" s="219">
        <v>44945</v>
      </c>
      <c r="F3394" s="273">
        <f t="shared" si="267"/>
        <v>0.81076388889050577</v>
      </c>
      <c r="G3394" s="273">
        <f t="shared" si="268"/>
        <v>9.3784722222189885</v>
      </c>
      <c r="H3394" s="273">
        <f t="shared" si="265"/>
        <v>10.189236111109494</v>
      </c>
      <c r="I3394" s="77">
        <f t="shared" si="264"/>
        <v>4.5672127670217625E-5</v>
      </c>
      <c r="J3394" s="229">
        <f t="shared" si="266"/>
        <v>4.6536409252858458E-4</v>
      </c>
    </row>
    <row r="3395" spans="1:10">
      <c r="A3395" s="30" t="s">
        <v>264</v>
      </c>
      <c r="B3395" s="63">
        <v>16.09</v>
      </c>
      <c r="C3395" s="219">
        <v>44935</v>
      </c>
      <c r="D3395" s="49">
        <v>44935.621527777781</v>
      </c>
      <c r="E3395" s="219">
        <v>44945</v>
      </c>
      <c r="F3395" s="273">
        <f t="shared" si="267"/>
        <v>0.81076388889050577</v>
      </c>
      <c r="G3395" s="273">
        <f t="shared" si="268"/>
        <v>9.3784722222189885</v>
      </c>
      <c r="H3395" s="273">
        <f t="shared" si="265"/>
        <v>10.189236111109494</v>
      </c>
      <c r="I3395" s="77">
        <f t="shared" si="264"/>
        <v>1.5008874927776676E-6</v>
      </c>
      <c r="J3395" s="229">
        <f t="shared" si="266"/>
        <v>1.5292897040122801E-5</v>
      </c>
    </row>
    <row r="3396" spans="1:10">
      <c r="A3396" s="30" t="s">
        <v>264</v>
      </c>
      <c r="B3396" s="63">
        <v>188.85</v>
      </c>
      <c r="C3396" s="219">
        <v>44936</v>
      </c>
      <c r="D3396" s="49">
        <v>44936.515277777777</v>
      </c>
      <c r="E3396" s="219">
        <v>44945</v>
      </c>
      <c r="F3396" s="273">
        <f t="shared" si="267"/>
        <v>0.75763888888832298</v>
      </c>
      <c r="G3396" s="273">
        <f t="shared" si="268"/>
        <v>8.484722222223354</v>
      </c>
      <c r="H3396" s="273">
        <f t="shared" si="265"/>
        <v>9.242361111111677</v>
      </c>
      <c r="I3396" s="77">
        <f t="shared" si="264"/>
        <v>1.7616072281607364E-5</v>
      </c>
      <c r="J3396" s="229">
        <f t="shared" si="266"/>
        <v>1.6281410138606025E-4</v>
      </c>
    </row>
    <row r="3397" spans="1:10">
      <c r="A3397" s="30" t="s">
        <v>264</v>
      </c>
      <c r="B3397" s="63">
        <v>16.09</v>
      </c>
      <c r="C3397" s="219">
        <v>44936</v>
      </c>
      <c r="D3397" s="49">
        <v>44936.51666666667</v>
      </c>
      <c r="E3397" s="219">
        <v>44945</v>
      </c>
      <c r="F3397" s="273">
        <f t="shared" si="267"/>
        <v>0.75833333333503106</v>
      </c>
      <c r="G3397" s="273">
        <f t="shared" si="268"/>
        <v>8.4833333333299379</v>
      </c>
      <c r="H3397" s="273">
        <f t="shared" si="265"/>
        <v>9.2416666666649689</v>
      </c>
      <c r="I3397" s="77">
        <f t="shared" si="264"/>
        <v>1.5008874927776676E-6</v>
      </c>
      <c r="J3397" s="229">
        <f t="shared" si="266"/>
        <v>1.387070191241773E-5</v>
      </c>
    </row>
    <row r="3398" spans="1:10">
      <c r="A3398" s="30" t="s">
        <v>264</v>
      </c>
      <c r="B3398" s="63">
        <v>188.03</v>
      </c>
      <c r="C3398" s="219">
        <v>44936</v>
      </c>
      <c r="D3398" s="49">
        <v>44936.51666666667</v>
      </c>
      <c r="E3398" s="219">
        <v>44945</v>
      </c>
      <c r="F3398" s="273">
        <f t="shared" si="267"/>
        <v>0.75833333333503106</v>
      </c>
      <c r="G3398" s="273">
        <f t="shared" si="268"/>
        <v>8.4833333333299379</v>
      </c>
      <c r="H3398" s="273">
        <f t="shared" si="265"/>
        <v>9.2416666666649689</v>
      </c>
      <c r="I3398" s="77">
        <f t="shared" si="264"/>
        <v>1.7539582055126464E-5</v>
      </c>
      <c r="J3398" s="229">
        <f t="shared" si="266"/>
        <v>1.620949708260973E-4</v>
      </c>
    </row>
    <row r="3399" spans="1:10">
      <c r="A3399" s="30" t="s">
        <v>264</v>
      </c>
      <c r="B3399" s="63">
        <v>188.15</v>
      </c>
      <c r="C3399" s="219">
        <v>44937</v>
      </c>
      <c r="D3399" s="49">
        <v>44937.399305555555</v>
      </c>
      <c r="E3399" s="219">
        <v>44945</v>
      </c>
      <c r="F3399" s="273">
        <f t="shared" si="267"/>
        <v>0.69965277777737356</v>
      </c>
      <c r="G3399" s="273">
        <f t="shared" si="268"/>
        <v>7.6006944444452529</v>
      </c>
      <c r="H3399" s="273">
        <f t="shared" si="265"/>
        <v>8.3003472222226264</v>
      </c>
      <c r="I3399" s="77">
        <f t="shared" si="264"/>
        <v>1.7550775746806598E-5</v>
      </c>
      <c r="J3399" s="229">
        <f t="shared" si="266"/>
        <v>1.4567753271785839E-4</v>
      </c>
    </row>
    <row r="3400" spans="1:10">
      <c r="A3400" s="30" t="s">
        <v>264</v>
      </c>
      <c r="B3400" s="63">
        <v>116.65</v>
      </c>
      <c r="C3400" s="219">
        <v>44937</v>
      </c>
      <c r="D3400" s="49">
        <v>44937.399305555555</v>
      </c>
      <c r="E3400" s="219">
        <v>44945</v>
      </c>
      <c r="F3400" s="273">
        <f t="shared" si="267"/>
        <v>0.69965277777737356</v>
      </c>
      <c r="G3400" s="273">
        <f t="shared" si="268"/>
        <v>7.6006944444452529</v>
      </c>
      <c r="H3400" s="273">
        <f t="shared" si="265"/>
        <v>8.3003472222226264</v>
      </c>
      <c r="I3400" s="77">
        <f t="shared" si="264"/>
        <v>1.0881201120728087E-5</v>
      </c>
      <c r="J3400" s="229">
        <f t="shared" si="266"/>
        <v>9.0317747496881107E-5</v>
      </c>
    </row>
    <row r="3401" spans="1:10">
      <c r="A3401" s="30" t="s">
        <v>264</v>
      </c>
      <c r="B3401" s="63">
        <v>188.8</v>
      </c>
      <c r="C3401" s="219">
        <v>44935</v>
      </c>
      <c r="D3401" s="49">
        <v>44937.4</v>
      </c>
      <c r="E3401" s="219">
        <v>44945</v>
      </c>
      <c r="F3401" s="273">
        <f t="shared" si="267"/>
        <v>1.7000000000007276</v>
      </c>
      <c r="G3401" s="273">
        <f t="shared" si="268"/>
        <v>7.5999999999985448</v>
      </c>
      <c r="H3401" s="273">
        <f t="shared" si="265"/>
        <v>9.2999999999992724</v>
      </c>
      <c r="I3401" s="77">
        <f t="shared" si="264"/>
        <v>1.7611408243407312E-5</v>
      </c>
      <c r="J3401" s="229">
        <f t="shared" si="266"/>
        <v>1.6378609666367519E-4</v>
      </c>
    </row>
    <row r="3402" spans="1:10">
      <c r="A3402" s="30" t="s">
        <v>264</v>
      </c>
      <c r="B3402" s="63">
        <v>29.45</v>
      </c>
      <c r="C3402" s="219">
        <v>44935</v>
      </c>
      <c r="D3402" s="49">
        <v>44937.4</v>
      </c>
      <c r="E3402" s="219">
        <v>44945</v>
      </c>
      <c r="F3402" s="273">
        <f t="shared" si="267"/>
        <v>1.7000000000007276</v>
      </c>
      <c r="G3402" s="273">
        <f t="shared" si="268"/>
        <v>7.5999999999985448</v>
      </c>
      <c r="H3402" s="273">
        <f t="shared" si="265"/>
        <v>9.2999999999992724</v>
      </c>
      <c r="I3402" s="77">
        <f t="shared" ref="I3402:I3465" si="269">+B3402/B$3693</f>
        <v>2.7471184998323371E-6</v>
      </c>
      <c r="J3402" s="229">
        <f t="shared" si="266"/>
        <v>2.5548202048438737E-5</v>
      </c>
    </row>
    <row r="3403" spans="1:10">
      <c r="A3403" s="30" t="s">
        <v>264</v>
      </c>
      <c r="B3403" s="63">
        <v>118.92</v>
      </c>
      <c r="C3403" s="219">
        <v>44935</v>
      </c>
      <c r="D3403" s="49">
        <v>44935.626388888886</v>
      </c>
      <c r="E3403" s="219">
        <v>44945</v>
      </c>
      <c r="F3403" s="273">
        <f t="shared" si="267"/>
        <v>0.8131944444430701</v>
      </c>
      <c r="G3403" s="273">
        <f t="shared" si="268"/>
        <v>9.3736111111138598</v>
      </c>
      <c r="H3403" s="273">
        <f t="shared" si="265"/>
        <v>10.18680555555693</v>
      </c>
      <c r="I3403" s="77">
        <f t="shared" si="269"/>
        <v>1.109294845501058E-5</v>
      </c>
      <c r="J3403" s="229">
        <f t="shared" si="266"/>
        <v>1.1300170894900844E-4</v>
      </c>
    </row>
    <row r="3404" spans="1:10">
      <c r="A3404" s="30" t="s">
        <v>264</v>
      </c>
      <c r="B3404" s="63">
        <v>16.09</v>
      </c>
      <c r="C3404" s="219">
        <v>44935</v>
      </c>
      <c r="D3404" s="49">
        <v>44935.627083333333</v>
      </c>
      <c r="E3404" s="219">
        <v>44945</v>
      </c>
      <c r="F3404" s="273">
        <f t="shared" si="267"/>
        <v>0.81354166666642413</v>
      </c>
      <c r="G3404" s="273">
        <f t="shared" si="268"/>
        <v>9.3729166666671517</v>
      </c>
      <c r="H3404" s="273">
        <f t="shared" si="265"/>
        <v>10.186458333333576</v>
      </c>
      <c r="I3404" s="77">
        <f t="shared" si="269"/>
        <v>1.5008874927776676E-6</v>
      </c>
      <c r="J3404" s="229">
        <f t="shared" si="266"/>
        <v>1.528872790820121E-5</v>
      </c>
    </row>
    <row r="3405" spans="1:10">
      <c r="A3405" s="30" t="s">
        <v>264</v>
      </c>
      <c r="B3405" s="63">
        <v>116.51</v>
      </c>
      <c r="C3405" s="219">
        <v>44935</v>
      </c>
      <c r="D3405" s="49">
        <v>44935.627083333333</v>
      </c>
      <c r="E3405" s="219">
        <v>44945</v>
      </c>
      <c r="F3405" s="273">
        <f t="shared" si="267"/>
        <v>0.81354166666642413</v>
      </c>
      <c r="G3405" s="273">
        <f t="shared" si="268"/>
        <v>9.3729166666671517</v>
      </c>
      <c r="H3405" s="273">
        <f t="shared" si="265"/>
        <v>10.186458333333576</v>
      </c>
      <c r="I3405" s="77">
        <f t="shared" si="269"/>
        <v>1.0868141813767933E-5</v>
      </c>
      <c r="J3405" s="229">
        <f t="shared" si="266"/>
        <v>1.1070787374670744E-4</v>
      </c>
    </row>
    <row r="3406" spans="1:10">
      <c r="A3406" s="30" t="s">
        <v>264</v>
      </c>
      <c r="B3406" s="63">
        <v>29.32</v>
      </c>
      <c r="C3406" s="219">
        <v>44935</v>
      </c>
      <c r="D3406" s="49">
        <v>44935.627083333333</v>
      </c>
      <c r="E3406" s="219">
        <v>44945</v>
      </c>
      <c r="F3406" s="273">
        <f t="shared" si="267"/>
        <v>0.81354166666642413</v>
      </c>
      <c r="G3406" s="273">
        <f t="shared" si="268"/>
        <v>9.3729166666671517</v>
      </c>
      <c r="H3406" s="273">
        <f t="shared" si="265"/>
        <v>10.186458333333576</v>
      </c>
      <c r="I3406" s="77">
        <f t="shared" si="269"/>
        <v>2.7349920005121947E-6</v>
      </c>
      <c r="J3406" s="229">
        <f t="shared" si="266"/>
        <v>2.7859882055218113E-5</v>
      </c>
    </row>
    <row r="3407" spans="1:10">
      <c r="A3407" s="30" t="s">
        <v>264</v>
      </c>
      <c r="B3407" s="63">
        <v>7.76</v>
      </c>
      <c r="C3407" s="219">
        <v>44935</v>
      </c>
      <c r="D3407" s="49">
        <v>44935.62777777778</v>
      </c>
      <c r="E3407" s="219">
        <v>44945</v>
      </c>
      <c r="F3407" s="273">
        <f t="shared" si="267"/>
        <v>0.81388888888977817</v>
      </c>
      <c r="G3407" s="273">
        <f t="shared" si="268"/>
        <v>9.3722222222204437</v>
      </c>
      <c r="H3407" s="273">
        <f t="shared" si="265"/>
        <v>10.186111111110222</v>
      </c>
      <c r="I3407" s="77">
        <f t="shared" si="269"/>
        <v>7.2385872864852079E-7</v>
      </c>
      <c r="J3407" s="229">
        <f t="shared" si="266"/>
        <v>7.3733054387608167E-6</v>
      </c>
    </row>
    <row r="3408" spans="1:10">
      <c r="A3408" s="30" t="s">
        <v>264</v>
      </c>
      <c r="B3408" s="63">
        <v>30.27</v>
      </c>
      <c r="C3408" s="219">
        <v>44935</v>
      </c>
      <c r="D3408" s="49">
        <v>44935.62777777778</v>
      </c>
      <c r="E3408" s="219">
        <v>44945</v>
      </c>
      <c r="F3408" s="273">
        <f t="shared" si="267"/>
        <v>0.81388888888977817</v>
      </c>
      <c r="G3408" s="273">
        <f t="shared" si="268"/>
        <v>9.3722222222204437</v>
      </c>
      <c r="H3408" s="273">
        <f t="shared" si="265"/>
        <v>10.186111111110222</v>
      </c>
      <c r="I3408" s="77">
        <f t="shared" si="269"/>
        <v>2.8236087263132375E-6</v>
      </c>
      <c r="J3408" s="229">
        <f t="shared" si="266"/>
        <v>2.8761592220527051E-5</v>
      </c>
    </row>
    <row r="3409" spans="1:10">
      <c r="A3409" s="30" t="s">
        <v>264</v>
      </c>
      <c r="B3409" s="63">
        <v>188.75</v>
      </c>
      <c r="C3409" s="219">
        <v>44935</v>
      </c>
      <c r="D3409" s="49">
        <v>44936.518055555556</v>
      </c>
      <c r="E3409" s="219">
        <v>44945</v>
      </c>
      <c r="F3409" s="273">
        <f t="shared" si="267"/>
        <v>1.2590277777781012</v>
      </c>
      <c r="G3409" s="273">
        <f t="shared" si="268"/>
        <v>8.4819444444437977</v>
      </c>
      <c r="H3409" s="273">
        <f t="shared" si="265"/>
        <v>9.7409722222218988</v>
      </c>
      <c r="I3409" s="77">
        <f t="shared" si="269"/>
        <v>1.7606744205207256E-5</v>
      </c>
      <c r="J3409" s="229">
        <f t="shared" si="266"/>
        <v>1.7150680622669026E-4</v>
      </c>
    </row>
    <row r="3410" spans="1:10">
      <c r="A3410" s="30" t="s">
        <v>264</v>
      </c>
      <c r="B3410" s="63">
        <v>22990.05</v>
      </c>
      <c r="C3410" s="219">
        <v>44936</v>
      </c>
      <c r="D3410" s="49">
        <v>44936.519444444442</v>
      </c>
      <c r="E3410" s="219">
        <v>44945</v>
      </c>
      <c r="F3410" s="273">
        <f t="shared" si="267"/>
        <v>0.75972222222117125</v>
      </c>
      <c r="G3410" s="273">
        <f t="shared" si="268"/>
        <v>8.4805555555576575</v>
      </c>
      <c r="H3410" s="273">
        <f t="shared" si="265"/>
        <v>9.2402777777788287</v>
      </c>
      <c r="I3410" s="77">
        <f t="shared" si="269"/>
        <v>2.1445294284234439E-3</v>
      </c>
      <c r="J3410" s="229">
        <f t="shared" si="266"/>
        <v>1.9816047621253881E-2</v>
      </c>
    </row>
    <row r="3411" spans="1:10">
      <c r="A3411" s="30" t="s">
        <v>264</v>
      </c>
      <c r="B3411" s="63">
        <v>117.27</v>
      </c>
      <c r="C3411" s="219">
        <v>44936</v>
      </c>
      <c r="D3411" s="49">
        <v>44936.519444444442</v>
      </c>
      <c r="E3411" s="219">
        <v>44945</v>
      </c>
      <c r="F3411" s="273">
        <f t="shared" si="267"/>
        <v>0.75972222222117125</v>
      </c>
      <c r="G3411" s="273">
        <f t="shared" si="268"/>
        <v>8.4805555555576575</v>
      </c>
      <c r="H3411" s="273">
        <f t="shared" si="265"/>
        <v>9.2402777777788287</v>
      </c>
      <c r="I3411" s="77">
        <f t="shared" si="269"/>
        <v>1.0939035194408766E-5</v>
      </c>
      <c r="J3411" s="229">
        <f t="shared" si="266"/>
        <v>1.0107972381723583E-4</v>
      </c>
    </row>
    <row r="3412" spans="1:10">
      <c r="A3412" s="30" t="s">
        <v>264</v>
      </c>
      <c r="B3412" s="63">
        <v>16.100000000000001</v>
      </c>
      <c r="C3412" s="219">
        <v>44936</v>
      </c>
      <c r="D3412" s="49">
        <v>44936.520833333336</v>
      </c>
      <c r="E3412" s="219">
        <v>44945</v>
      </c>
      <c r="F3412" s="273">
        <f t="shared" si="267"/>
        <v>0.76041666666787933</v>
      </c>
      <c r="G3412" s="273">
        <f t="shared" si="268"/>
        <v>8.4791666666642413</v>
      </c>
      <c r="H3412" s="273">
        <f t="shared" si="265"/>
        <v>9.2395833333321207</v>
      </c>
      <c r="I3412" s="77">
        <f t="shared" si="269"/>
        <v>1.5018203004176786E-6</v>
      </c>
      <c r="J3412" s="229">
        <f t="shared" si="266"/>
        <v>1.3876193817399022E-5</v>
      </c>
    </row>
    <row r="3413" spans="1:10">
      <c r="A3413" s="30" t="s">
        <v>264</v>
      </c>
      <c r="B3413" s="63">
        <v>16.079999999999998</v>
      </c>
      <c r="C3413" s="219">
        <v>44936</v>
      </c>
      <c r="D3413" s="49">
        <v>44936.521527777775</v>
      </c>
      <c r="E3413" s="219">
        <v>44945</v>
      </c>
      <c r="F3413" s="273">
        <f t="shared" si="267"/>
        <v>0.76076388888759539</v>
      </c>
      <c r="G3413" s="273">
        <f t="shared" si="268"/>
        <v>8.4784722222248092</v>
      </c>
      <c r="H3413" s="273">
        <f t="shared" si="265"/>
        <v>9.2392361111124046</v>
      </c>
      <c r="I3413" s="77">
        <f t="shared" si="269"/>
        <v>1.4999546851376563E-6</v>
      </c>
      <c r="J3413" s="229">
        <f t="shared" si="266"/>
        <v>1.385843549195607E-5</v>
      </c>
    </row>
    <row r="3414" spans="1:10">
      <c r="A3414" s="30" t="s">
        <v>264</v>
      </c>
      <c r="B3414" s="63">
        <v>16.170000000000002</v>
      </c>
      <c r="C3414" s="219">
        <v>44936</v>
      </c>
      <c r="D3414" s="49">
        <v>44936.521527777775</v>
      </c>
      <c r="E3414" s="219">
        <v>44945</v>
      </c>
      <c r="F3414" s="273">
        <f t="shared" si="267"/>
        <v>0.76076388888759539</v>
      </c>
      <c r="G3414" s="273">
        <f t="shared" si="268"/>
        <v>8.4784722222248092</v>
      </c>
      <c r="H3414" s="273">
        <f t="shared" si="265"/>
        <v>9.2392361111124046</v>
      </c>
      <c r="I3414" s="77">
        <f t="shared" si="269"/>
        <v>1.5083499538977555E-6</v>
      </c>
      <c r="J3414" s="229">
        <f t="shared" si="266"/>
        <v>1.3936001362246873E-5</v>
      </c>
    </row>
    <row r="3415" spans="1:10">
      <c r="A3415" s="30" t="s">
        <v>264</v>
      </c>
      <c r="B3415" s="63">
        <v>118.15</v>
      </c>
      <c r="C3415" s="219">
        <v>44936</v>
      </c>
      <c r="D3415" s="49">
        <v>44936.522222222222</v>
      </c>
      <c r="E3415" s="219">
        <v>44945</v>
      </c>
      <c r="F3415" s="273">
        <f t="shared" si="267"/>
        <v>0.76111111111094942</v>
      </c>
      <c r="G3415" s="273">
        <f t="shared" si="268"/>
        <v>8.4777777777781012</v>
      </c>
      <c r="H3415" s="273">
        <f t="shared" si="265"/>
        <v>9.2388888888890506</v>
      </c>
      <c r="I3415" s="77">
        <f t="shared" si="269"/>
        <v>1.1021122266729734E-5</v>
      </c>
      <c r="J3415" s="229">
        <f t="shared" si="266"/>
        <v>1.0182292405317705E-4</v>
      </c>
    </row>
    <row r="3416" spans="1:10">
      <c r="A3416" s="30" t="s">
        <v>264</v>
      </c>
      <c r="B3416" s="63">
        <v>7.5</v>
      </c>
      <c r="C3416" s="219">
        <v>44937</v>
      </c>
      <c r="D3416" s="49">
        <v>44937.393750000003</v>
      </c>
      <c r="E3416" s="219">
        <v>44945</v>
      </c>
      <c r="F3416" s="273">
        <f t="shared" si="267"/>
        <v>0.69687500000145519</v>
      </c>
      <c r="G3416" s="273">
        <f t="shared" si="268"/>
        <v>7.6062499999970896</v>
      </c>
      <c r="H3416" s="273">
        <f t="shared" si="265"/>
        <v>8.3031249999985448</v>
      </c>
      <c r="I3416" s="77">
        <f t="shared" si="269"/>
        <v>6.9960573000823536E-7</v>
      </c>
      <c r="J3416" s="229">
        <f t="shared" si="266"/>
        <v>5.8089138269736114E-6</v>
      </c>
    </row>
    <row r="3417" spans="1:10">
      <c r="A3417" s="30" t="s">
        <v>264</v>
      </c>
      <c r="B3417" s="63">
        <v>23572.25</v>
      </c>
      <c r="C3417" s="219">
        <v>44937</v>
      </c>
      <c r="D3417" s="49">
        <v>44937.395138888889</v>
      </c>
      <c r="E3417" s="219">
        <v>44945</v>
      </c>
      <c r="F3417" s="273">
        <f t="shared" si="267"/>
        <v>0.69756944444452529</v>
      </c>
      <c r="G3417" s="273">
        <f t="shared" si="268"/>
        <v>7.6048611111109494</v>
      </c>
      <c r="H3417" s="273">
        <f t="shared" si="265"/>
        <v>8.3024305555554747</v>
      </c>
      <c r="I3417" s="77">
        <f t="shared" si="269"/>
        <v>2.1988374892248832E-3</v>
      </c>
      <c r="J3417" s="229">
        <f t="shared" si="266"/>
        <v>1.825569555724155E-2</v>
      </c>
    </row>
    <row r="3418" spans="1:10">
      <c r="A3418" s="30" t="s">
        <v>265</v>
      </c>
      <c r="B3418" s="63">
        <v>24300.63</v>
      </c>
      <c r="C3418" s="219">
        <v>44937</v>
      </c>
      <c r="D3418" s="49">
        <v>44937.388888888891</v>
      </c>
      <c r="E3418" s="219">
        <v>44946</v>
      </c>
      <c r="F3418" s="273">
        <f t="shared" si="267"/>
        <v>0.69444444444525288</v>
      </c>
      <c r="G3418" s="273">
        <f t="shared" si="268"/>
        <v>8.6111111111094942</v>
      </c>
      <c r="H3418" s="273">
        <f t="shared" si="265"/>
        <v>9.3055555555547471</v>
      </c>
      <c r="I3418" s="77">
        <f t="shared" si="269"/>
        <v>2.2667813321080033E-3</v>
      </c>
      <c r="J3418" s="229">
        <f t="shared" si="266"/>
        <v>2.1093659618225419E-2</v>
      </c>
    </row>
    <row r="3419" spans="1:10">
      <c r="A3419" s="30" t="s">
        <v>265</v>
      </c>
      <c r="B3419" s="63">
        <v>24287.45</v>
      </c>
      <c r="C3419" s="219">
        <v>44937</v>
      </c>
      <c r="D3419" s="49">
        <v>44937.390277777777</v>
      </c>
      <c r="E3419" s="219">
        <v>44946</v>
      </c>
      <c r="F3419" s="273">
        <f t="shared" si="267"/>
        <v>0.69513888888832298</v>
      </c>
      <c r="G3419" s="273">
        <f t="shared" si="268"/>
        <v>8.609722222223354</v>
      </c>
      <c r="H3419" s="273">
        <f t="shared" si="265"/>
        <v>9.304861111111677</v>
      </c>
      <c r="I3419" s="77">
        <f t="shared" si="269"/>
        <v>2.2655518916384686E-3</v>
      </c>
      <c r="J3419" s="229">
        <f t="shared" si="266"/>
        <v>2.1080645691712283E-2</v>
      </c>
    </row>
    <row r="3420" spans="1:10">
      <c r="A3420" s="30" t="s">
        <v>264</v>
      </c>
      <c r="B3420" s="63">
        <v>68.87</v>
      </c>
      <c r="C3420" s="219">
        <v>44935</v>
      </c>
      <c r="D3420" s="49">
        <v>44935.629861111112</v>
      </c>
      <c r="E3420" s="219">
        <v>44946</v>
      </c>
      <c r="F3420" s="273">
        <f t="shared" si="267"/>
        <v>0.81493055555620231</v>
      </c>
      <c r="G3420" s="273">
        <f t="shared" si="268"/>
        <v>10.370138888887595</v>
      </c>
      <c r="H3420" s="273">
        <f t="shared" si="265"/>
        <v>11.185069444443798</v>
      </c>
      <c r="I3420" s="77">
        <f t="shared" si="269"/>
        <v>6.4242462167556222E-6</v>
      </c>
      <c r="J3420" s="229">
        <f t="shared" si="266"/>
        <v>7.1855640062616971E-5</v>
      </c>
    </row>
    <row r="3421" spans="1:10">
      <c r="A3421" s="30" t="s">
        <v>264</v>
      </c>
      <c r="B3421" s="63">
        <v>70.28</v>
      </c>
      <c r="C3421" s="219">
        <v>44936</v>
      </c>
      <c r="D3421" s="49">
        <v>44936.517361111109</v>
      </c>
      <c r="E3421" s="219">
        <v>44946</v>
      </c>
      <c r="F3421" s="273">
        <f t="shared" si="267"/>
        <v>0.75868055555474712</v>
      </c>
      <c r="G3421" s="273">
        <f t="shared" si="268"/>
        <v>9.4826388888905058</v>
      </c>
      <c r="H3421" s="273">
        <f t="shared" si="265"/>
        <v>10.241319444445253</v>
      </c>
      <c r="I3421" s="77">
        <f t="shared" si="269"/>
        <v>6.5557720939971707E-6</v>
      </c>
      <c r="J3421" s="229">
        <f t="shared" si="266"/>
        <v>6.7139756219604794E-5</v>
      </c>
    </row>
    <row r="3422" spans="1:10">
      <c r="A3422" s="30" t="s">
        <v>264</v>
      </c>
      <c r="B3422" s="63">
        <v>69.87</v>
      </c>
      <c r="C3422" s="219">
        <v>44926</v>
      </c>
      <c r="D3422" s="49">
        <v>44928.586111111108</v>
      </c>
      <c r="E3422" s="219">
        <v>44946</v>
      </c>
      <c r="F3422" s="273">
        <f t="shared" si="267"/>
        <v>1.7930555555540195</v>
      </c>
      <c r="G3422" s="273">
        <f t="shared" si="268"/>
        <v>17.413888888891961</v>
      </c>
      <c r="H3422" s="273">
        <f t="shared" ref="H3422:H3485" si="270">SUM(F3422:G3422)</f>
        <v>19.20694444444598</v>
      </c>
      <c r="I3422" s="77">
        <f t="shared" si="269"/>
        <v>6.5175269807567205E-6</v>
      </c>
      <c r="J3422" s="229">
        <f t="shared" ref="J3422:J3485" si="271">+H3422*I3422</f>
        <v>1.2518177863457208E-4</v>
      </c>
    </row>
    <row r="3423" spans="1:10">
      <c r="A3423" s="30" t="s">
        <v>264</v>
      </c>
      <c r="B3423" s="63">
        <v>69.02</v>
      </c>
      <c r="C3423" s="219">
        <v>44928</v>
      </c>
      <c r="D3423" s="49">
        <v>44928.590277777781</v>
      </c>
      <c r="E3423" s="219">
        <v>44946</v>
      </c>
      <c r="F3423" s="273">
        <f t="shared" ref="F3423:F3486" si="272">(D3423-C3423+1)/2</f>
        <v>0.79513888889050577</v>
      </c>
      <c r="G3423" s="273">
        <f t="shared" ref="G3423:G3486" si="273">E3423-D3423</f>
        <v>17.409722222218988</v>
      </c>
      <c r="H3423" s="273">
        <f t="shared" si="270"/>
        <v>18.204861111109494</v>
      </c>
      <c r="I3423" s="77">
        <f t="shared" si="269"/>
        <v>6.4382383313557867E-6</v>
      </c>
      <c r="J3423" s="229">
        <f t="shared" si="271"/>
        <v>1.1720723462255345E-4</v>
      </c>
    </row>
    <row r="3424" spans="1:10">
      <c r="A3424" s="30" t="s">
        <v>264</v>
      </c>
      <c r="B3424" s="63">
        <v>68.42</v>
      </c>
      <c r="C3424" s="219">
        <v>44929</v>
      </c>
      <c r="D3424" s="49">
        <v>44929.453472222223</v>
      </c>
      <c r="E3424" s="219">
        <v>44946</v>
      </c>
      <c r="F3424" s="273">
        <f t="shared" si="272"/>
        <v>0.72673611111167702</v>
      </c>
      <c r="G3424" s="273">
        <f t="shared" si="273"/>
        <v>16.546527777776646</v>
      </c>
      <c r="H3424" s="273">
        <f t="shared" si="270"/>
        <v>17.273263888888323</v>
      </c>
      <c r="I3424" s="77">
        <f t="shared" si="269"/>
        <v>6.3822698729551286E-6</v>
      </c>
      <c r="J3424" s="229">
        <f t="shared" si="271"/>
        <v>1.1024263172565569E-4</v>
      </c>
    </row>
    <row r="3425" spans="1:10">
      <c r="A3425" s="30" t="s">
        <v>264</v>
      </c>
      <c r="B3425" s="63">
        <v>68.7</v>
      </c>
      <c r="C3425" s="219">
        <v>44929</v>
      </c>
      <c r="D3425" s="49">
        <v>44929.456944444442</v>
      </c>
      <c r="E3425" s="219">
        <v>44946</v>
      </c>
      <c r="F3425" s="273">
        <f t="shared" si="272"/>
        <v>0.72847222222117125</v>
      </c>
      <c r="G3425" s="273">
        <f t="shared" si="273"/>
        <v>16.543055555557657</v>
      </c>
      <c r="H3425" s="273">
        <f t="shared" si="270"/>
        <v>17.271527777778829</v>
      </c>
      <c r="I3425" s="77">
        <f t="shared" si="269"/>
        <v>6.4083884868754359E-6</v>
      </c>
      <c r="J3425" s="229">
        <f t="shared" si="271"/>
        <v>1.1068265976186712E-4</v>
      </c>
    </row>
    <row r="3426" spans="1:10">
      <c r="A3426" s="30" t="s">
        <v>264</v>
      </c>
      <c r="B3426" s="63">
        <v>68.69</v>
      </c>
      <c r="C3426" s="219">
        <v>44929</v>
      </c>
      <c r="D3426" s="49">
        <v>44929.459722222222</v>
      </c>
      <c r="E3426" s="219">
        <v>44946</v>
      </c>
      <c r="F3426" s="273">
        <f t="shared" si="272"/>
        <v>0.72986111111094942</v>
      </c>
      <c r="G3426" s="273">
        <f t="shared" si="273"/>
        <v>16.540277777778101</v>
      </c>
      <c r="H3426" s="273">
        <f t="shared" si="270"/>
        <v>17.270138888889051</v>
      </c>
      <c r="I3426" s="77">
        <f t="shared" si="269"/>
        <v>6.4074556792354242E-6</v>
      </c>
      <c r="J3426" s="229">
        <f t="shared" si="271"/>
        <v>1.106576495047967E-4</v>
      </c>
    </row>
    <row r="3427" spans="1:10">
      <c r="A3427" s="30" t="s">
        <v>264</v>
      </c>
      <c r="B3427" s="63">
        <v>68.63</v>
      </c>
      <c r="C3427" s="219">
        <v>44930</v>
      </c>
      <c r="D3427" s="49">
        <v>44930.563888888886</v>
      </c>
      <c r="E3427" s="219">
        <v>44946</v>
      </c>
      <c r="F3427" s="273">
        <f t="shared" si="272"/>
        <v>0.7819444444430701</v>
      </c>
      <c r="G3427" s="273">
        <f t="shared" si="273"/>
        <v>15.43611111111386</v>
      </c>
      <c r="H3427" s="273">
        <f t="shared" si="270"/>
        <v>16.21805555555693</v>
      </c>
      <c r="I3427" s="77">
        <f t="shared" si="269"/>
        <v>6.4018588333953583E-6</v>
      </c>
      <c r="J3427" s="229">
        <f t="shared" si="271"/>
        <v>1.038257022188388E-4</v>
      </c>
    </row>
    <row r="3428" spans="1:10">
      <c r="A3428" s="30" t="s">
        <v>264</v>
      </c>
      <c r="B3428" s="63">
        <v>68.63</v>
      </c>
      <c r="C3428" s="219">
        <v>44930</v>
      </c>
      <c r="D3428" s="49">
        <v>44930.566666666666</v>
      </c>
      <c r="E3428" s="219">
        <v>44946</v>
      </c>
      <c r="F3428" s="273">
        <f t="shared" si="272"/>
        <v>0.78333333333284827</v>
      </c>
      <c r="G3428" s="273">
        <f t="shared" si="273"/>
        <v>15.433333333334303</v>
      </c>
      <c r="H3428" s="273">
        <f t="shared" si="270"/>
        <v>16.216666666667152</v>
      </c>
      <c r="I3428" s="77">
        <f t="shared" si="269"/>
        <v>6.4018588333953583E-6</v>
      </c>
      <c r="J3428" s="229">
        <f t="shared" si="271"/>
        <v>1.0381681074823116E-4</v>
      </c>
    </row>
    <row r="3429" spans="1:10">
      <c r="A3429" s="30" t="s">
        <v>264</v>
      </c>
      <c r="B3429" s="63">
        <v>68.569999999999993</v>
      </c>
      <c r="C3429" s="219">
        <v>44930</v>
      </c>
      <c r="D3429" s="49">
        <v>44930.57916666667</v>
      </c>
      <c r="E3429" s="219">
        <v>44946</v>
      </c>
      <c r="F3429" s="273">
        <f t="shared" si="272"/>
        <v>0.78958333333503106</v>
      </c>
      <c r="G3429" s="273">
        <f t="shared" si="273"/>
        <v>15.420833333329938</v>
      </c>
      <c r="H3429" s="273">
        <f t="shared" si="270"/>
        <v>16.210416666664969</v>
      </c>
      <c r="I3429" s="77">
        <f t="shared" si="269"/>
        <v>6.3962619875552923E-6</v>
      </c>
      <c r="J3429" s="229">
        <f t="shared" si="271"/>
        <v>1.0368607192742191E-4</v>
      </c>
    </row>
    <row r="3430" spans="1:10">
      <c r="A3430" s="30" t="s">
        <v>264</v>
      </c>
      <c r="B3430" s="63">
        <v>57.58</v>
      </c>
      <c r="C3430" s="219">
        <v>44931</v>
      </c>
      <c r="D3430" s="49">
        <v>44931.584722222222</v>
      </c>
      <c r="E3430" s="219">
        <v>44946</v>
      </c>
      <c r="F3430" s="273">
        <f t="shared" si="272"/>
        <v>0.79236111111094942</v>
      </c>
      <c r="G3430" s="273">
        <f t="shared" si="273"/>
        <v>14.415277777778101</v>
      </c>
      <c r="H3430" s="273">
        <f t="shared" si="270"/>
        <v>15.207638888889051</v>
      </c>
      <c r="I3430" s="77">
        <f t="shared" si="269"/>
        <v>5.3711063911832252E-6</v>
      </c>
      <c r="J3430" s="229">
        <f t="shared" si="271"/>
        <v>8.1681846430918539E-5</v>
      </c>
    </row>
    <row r="3431" spans="1:10">
      <c r="A3431" s="30" t="s">
        <v>264</v>
      </c>
      <c r="B3431" s="63">
        <v>68.400000000000006</v>
      </c>
      <c r="C3431" s="219">
        <v>44931</v>
      </c>
      <c r="D3431" s="49">
        <v>44931.588194444441</v>
      </c>
      <c r="E3431" s="219">
        <v>44946</v>
      </c>
      <c r="F3431" s="273">
        <f t="shared" si="272"/>
        <v>0.79409722222044365</v>
      </c>
      <c r="G3431" s="273">
        <f t="shared" si="273"/>
        <v>14.411805555559113</v>
      </c>
      <c r="H3431" s="273">
        <f t="shared" si="270"/>
        <v>15.205902777779556</v>
      </c>
      <c r="I3431" s="77">
        <f t="shared" si="269"/>
        <v>6.3804042576751069E-6</v>
      </c>
      <c r="J3431" s="229">
        <f t="shared" si="271"/>
        <v>9.7019806825138411E-5</v>
      </c>
    </row>
    <row r="3432" spans="1:10">
      <c r="A3432" s="30" t="s">
        <v>264</v>
      </c>
      <c r="B3432" s="63">
        <v>68.36</v>
      </c>
      <c r="C3432" s="219">
        <v>44931</v>
      </c>
      <c r="D3432" s="49">
        <v>44931.589583333334</v>
      </c>
      <c r="E3432" s="219">
        <v>44946</v>
      </c>
      <c r="F3432" s="273">
        <f t="shared" si="272"/>
        <v>0.79479166666715173</v>
      </c>
      <c r="G3432" s="273">
        <f t="shared" si="273"/>
        <v>14.410416666665697</v>
      </c>
      <c r="H3432" s="273">
        <f t="shared" si="270"/>
        <v>15.205208333332848</v>
      </c>
      <c r="I3432" s="77">
        <f t="shared" si="269"/>
        <v>6.3766730271150618E-6</v>
      </c>
      <c r="J3432" s="229">
        <f t="shared" si="271"/>
        <v>9.6958641850828742E-5</v>
      </c>
    </row>
    <row r="3433" spans="1:10">
      <c r="A3433" s="30" t="s">
        <v>264</v>
      </c>
      <c r="B3433" s="63">
        <v>68.400000000000006</v>
      </c>
      <c r="C3433" s="219">
        <v>44931</v>
      </c>
      <c r="D3433" s="49">
        <v>44931.590277777781</v>
      </c>
      <c r="E3433" s="219">
        <v>44946</v>
      </c>
      <c r="F3433" s="273">
        <f t="shared" si="272"/>
        <v>0.79513888889050577</v>
      </c>
      <c r="G3433" s="273">
        <f t="shared" si="273"/>
        <v>14.409722222218988</v>
      </c>
      <c r="H3433" s="273">
        <f t="shared" si="270"/>
        <v>15.204861111109494</v>
      </c>
      <c r="I3433" s="77">
        <f t="shared" si="269"/>
        <v>6.3804042576751069E-6</v>
      </c>
      <c r="J3433" s="229">
        <f t="shared" si="271"/>
        <v>9.7013160570681671E-5</v>
      </c>
    </row>
    <row r="3434" spans="1:10">
      <c r="A3434" s="30" t="s">
        <v>264</v>
      </c>
      <c r="B3434" s="63">
        <v>68.77</v>
      </c>
      <c r="C3434" s="219">
        <v>44932</v>
      </c>
      <c r="D3434" s="49">
        <v>44932.614583333336</v>
      </c>
      <c r="E3434" s="219">
        <v>44946</v>
      </c>
      <c r="F3434" s="273">
        <f t="shared" si="272"/>
        <v>0.80729166666787933</v>
      </c>
      <c r="G3434" s="273">
        <f t="shared" si="273"/>
        <v>13.385416666664241</v>
      </c>
      <c r="H3434" s="273">
        <f t="shared" si="270"/>
        <v>14.192708333332121</v>
      </c>
      <c r="I3434" s="77">
        <f t="shared" si="269"/>
        <v>6.4149181403555119E-6</v>
      </c>
      <c r="J3434" s="229">
        <f t="shared" si="271"/>
        <v>9.1045062148267062E-5</v>
      </c>
    </row>
    <row r="3435" spans="1:10">
      <c r="A3435" s="30" t="s">
        <v>264</v>
      </c>
      <c r="B3435" s="63">
        <v>70.2</v>
      </c>
      <c r="C3435" s="219">
        <v>44932</v>
      </c>
      <c r="D3435" s="49">
        <v>44932.616666666669</v>
      </c>
      <c r="E3435" s="219">
        <v>44946</v>
      </c>
      <c r="F3435" s="273">
        <f t="shared" si="272"/>
        <v>0.80833333333430346</v>
      </c>
      <c r="G3435" s="273">
        <f t="shared" si="273"/>
        <v>13.383333333331393</v>
      </c>
      <c r="H3435" s="273">
        <f t="shared" si="270"/>
        <v>14.191666666665697</v>
      </c>
      <c r="I3435" s="77">
        <f t="shared" si="269"/>
        <v>6.548309632877083E-6</v>
      </c>
      <c r="J3435" s="229">
        <f t="shared" si="271"/>
        <v>9.2931427539907579E-5</v>
      </c>
    </row>
    <row r="3436" spans="1:10">
      <c r="A3436" s="30" t="s">
        <v>264</v>
      </c>
      <c r="B3436" s="63">
        <v>68.8</v>
      </c>
      <c r="C3436" s="219">
        <v>44935</v>
      </c>
      <c r="D3436" s="49">
        <v>44935.620833333334</v>
      </c>
      <c r="E3436" s="219">
        <v>44946</v>
      </c>
      <c r="F3436" s="273">
        <f t="shared" si="272"/>
        <v>0.81041666666715173</v>
      </c>
      <c r="G3436" s="273">
        <f t="shared" si="273"/>
        <v>10.379166666665697</v>
      </c>
      <c r="H3436" s="273">
        <f t="shared" si="270"/>
        <v>11.189583333332848</v>
      </c>
      <c r="I3436" s="77">
        <f t="shared" si="269"/>
        <v>6.4177165632755454E-6</v>
      </c>
      <c r="J3436" s="229">
        <f t="shared" si="271"/>
        <v>7.1811574294482203E-5</v>
      </c>
    </row>
    <row r="3437" spans="1:10">
      <c r="A3437" s="30" t="s">
        <v>264</v>
      </c>
      <c r="B3437" s="63">
        <v>68.97</v>
      </c>
      <c r="C3437" s="219">
        <v>44935</v>
      </c>
      <c r="D3437" s="49">
        <v>44935.62222222222</v>
      </c>
      <c r="E3437" s="219">
        <v>44946</v>
      </c>
      <c r="F3437" s="273">
        <f t="shared" si="272"/>
        <v>0.81111111111022183</v>
      </c>
      <c r="G3437" s="273">
        <f t="shared" si="273"/>
        <v>10.377777777779556</v>
      </c>
      <c r="H3437" s="273">
        <f t="shared" si="270"/>
        <v>11.188888888889778</v>
      </c>
      <c r="I3437" s="77">
        <f t="shared" si="269"/>
        <v>6.4335742931557316E-6</v>
      </c>
      <c r="J3437" s="229">
        <f t="shared" si="271"/>
        <v>7.1984547924537075E-5</v>
      </c>
    </row>
    <row r="3438" spans="1:10">
      <c r="A3438" s="30" t="s">
        <v>264</v>
      </c>
      <c r="B3438" s="63">
        <v>68.95</v>
      </c>
      <c r="C3438" s="219">
        <v>44935</v>
      </c>
      <c r="D3438" s="49">
        <v>44935.622916666667</v>
      </c>
      <c r="E3438" s="219">
        <v>44946</v>
      </c>
      <c r="F3438" s="273">
        <f t="shared" si="272"/>
        <v>0.81145833333357587</v>
      </c>
      <c r="G3438" s="273">
        <f t="shared" si="273"/>
        <v>10.377083333332848</v>
      </c>
      <c r="H3438" s="273">
        <f t="shared" si="270"/>
        <v>11.188541666666424</v>
      </c>
      <c r="I3438" s="77">
        <f t="shared" si="269"/>
        <v>6.4317086778757099E-6</v>
      </c>
      <c r="J3438" s="229">
        <f t="shared" si="271"/>
        <v>7.1961440530272401E-5</v>
      </c>
    </row>
    <row r="3439" spans="1:10">
      <c r="A3439" s="30" t="s">
        <v>264</v>
      </c>
      <c r="B3439" s="63">
        <v>68.87</v>
      </c>
      <c r="C3439" s="219">
        <v>44935</v>
      </c>
      <c r="D3439" s="49">
        <v>44935.626388888886</v>
      </c>
      <c r="E3439" s="219">
        <v>44946</v>
      </c>
      <c r="F3439" s="273">
        <f t="shared" si="272"/>
        <v>0.8131944444430701</v>
      </c>
      <c r="G3439" s="273">
        <f t="shared" si="273"/>
        <v>10.37361111111386</v>
      </c>
      <c r="H3439" s="273">
        <f t="shared" si="270"/>
        <v>11.18680555555693</v>
      </c>
      <c r="I3439" s="77">
        <f t="shared" si="269"/>
        <v>6.4242462167556222E-6</v>
      </c>
      <c r="J3439" s="229">
        <f t="shared" si="271"/>
        <v>7.1866793267867389E-5</v>
      </c>
    </row>
    <row r="3440" spans="1:10">
      <c r="A3440" s="30" t="s">
        <v>265</v>
      </c>
      <c r="B3440" s="63">
        <v>182.75</v>
      </c>
      <c r="C3440" s="219">
        <v>44938</v>
      </c>
      <c r="D3440" s="49">
        <v>44938.461805555555</v>
      </c>
      <c r="E3440" s="219">
        <v>44949</v>
      </c>
      <c r="F3440" s="273">
        <f t="shared" si="272"/>
        <v>0.73090277777737356</v>
      </c>
      <c r="G3440" s="273">
        <f t="shared" si="273"/>
        <v>10.538194444445253</v>
      </c>
      <c r="H3440" s="273">
        <f t="shared" si="270"/>
        <v>11.269097222222626</v>
      </c>
      <c r="I3440" s="77">
        <f t="shared" si="269"/>
        <v>1.7047059621200668E-5</v>
      </c>
      <c r="J3440" s="229">
        <f t="shared" si="271"/>
        <v>1.9210497222433594E-4</v>
      </c>
    </row>
    <row r="3441" spans="1:10">
      <c r="A3441" s="30" t="s">
        <v>265</v>
      </c>
      <c r="B3441" s="63">
        <v>7.36</v>
      </c>
      <c r="C3441" s="219">
        <v>44938</v>
      </c>
      <c r="D3441" s="49">
        <v>44938.460416666669</v>
      </c>
      <c r="E3441" s="219">
        <v>44949</v>
      </c>
      <c r="F3441" s="273">
        <f t="shared" si="272"/>
        <v>0.73020833333430346</v>
      </c>
      <c r="G3441" s="273">
        <f t="shared" si="273"/>
        <v>10.539583333331393</v>
      </c>
      <c r="H3441" s="273">
        <f t="shared" si="270"/>
        <v>11.269791666665697</v>
      </c>
      <c r="I3441" s="77">
        <f t="shared" si="269"/>
        <v>6.8654642304808157E-7</v>
      </c>
      <c r="J3441" s="229">
        <f t="shared" si="271"/>
        <v>7.7372351572464118E-6</v>
      </c>
    </row>
    <row r="3442" spans="1:10">
      <c r="A3442" s="30" t="s">
        <v>265</v>
      </c>
      <c r="B3442" s="63">
        <v>28.72</v>
      </c>
      <c r="C3442" s="219">
        <v>44939</v>
      </c>
      <c r="D3442" s="49">
        <v>44939.462500000001</v>
      </c>
      <c r="E3442" s="219">
        <v>44949</v>
      </c>
      <c r="F3442" s="273">
        <f t="shared" si="272"/>
        <v>0.7312500000007276</v>
      </c>
      <c r="G3442" s="273">
        <f t="shared" si="273"/>
        <v>9.5374999999985448</v>
      </c>
      <c r="H3442" s="273">
        <f t="shared" si="270"/>
        <v>10.268749999999272</v>
      </c>
      <c r="I3442" s="77">
        <f t="shared" si="269"/>
        <v>2.6790235421115358E-6</v>
      </c>
      <c r="J3442" s="229">
        <f t="shared" si="271"/>
        <v>2.7510222998055882E-5</v>
      </c>
    </row>
    <row r="3443" spans="1:10">
      <c r="A3443" s="30" t="s">
        <v>265</v>
      </c>
      <c r="B3443" s="63">
        <v>7.36</v>
      </c>
      <c r="C3443" s="219">
        <v>44939</v>
      </c>
      <c r="D3443" s="49">
        <v>44939.463888888888</v>
      </c>
      <c r="E3443" s="219">
        <v>44949</v>
      </c>
      <c r="F3443" s="273">
        <f t="shared" si="272"/>
        <v>0.73194444444379769</v>
      </c>
      <c r="G3443" s="273">
        <f t="shared" si="273"/>
        <v>9.5361111111124046</v>
      </c>
      <c r="H3443" s="273">
        <f t="shared" si="270"/>
        <v>10.268055555556202</v>
      </c>
      <c r="I3443" s="77">
        <f t="shared" si="269"/>
        <v>6.8654642304808157E-7</v>
      </c>
      <c r="J3443" s="229">
        <f t="shared" si="271"/>
        <v>7.0494968133260926E-6</v>
      </c>
    </row>
    <row r="3444" spans="1:10">
      <c r="A3444" s="30" t="s">
        <v>264</v>
      </c>
      <c r="B3444" s="63">
        <v>7.45</v>
      </c>
      <c r="C3444" s="219">
        <v>44938</v>
      </c>
      <c r="D3444" s="49">
        <v>44938.539583333331</v>
      </c>
      <c r="E3444" s="219">
        <v>44950</v>
      </c>
      <c r="F3444" s="273">
        <f t="shared" si="272"/>
        <v>0.76979166666569654</v>
      </c>
      <c r="G3444" s="273">
        <f t="shared" si="273"/>
        <v>11.460416666668607</v>
      </c>
      <c r="H3444" s="273">
        <f t="shared" si="270"/>
        <v>12.230208333334303</v>
      </c>
      <c r="I3444" s="77">
        <f t="shared" si="269"/>
        <v>6.9494169180818044E-7</v>
      </c>
      <c r="J3444" s="229">
        <f t="shared" si="271"/>
        <v>8.4992816703338478E-6</v>
      </c>
    </row>
    <row r="3445" spans="1:10">
      <c r="A3445" s="30" t="s">
        <v>264</v>
      </c>
      <c r="B3445" s="63">
        <v>484.67</v>
      </c>
      <c r="C3445" s="219">
        <v>44938</v>
      </c>
      <c r="D3445" s="49">
        <v>44938.539583333331</v>
      </c>
      <c r="E3445" s="219">
        <v>44950</v>
      </c>
      <c r="F3445" s="273">
        <f t="shared" si="272"/>
        <v>0.76979166666569654</v>
      </c>
      <c r="G3445" s="273">
        <f t="shared" si="273"/>
        <v>11.460416666668607</v>
      </c>
      <c r="H3445" s="273">
        <f t="shared" si="270"/>
        <v>12.230208333334303</v>
      </c>
      <c r="I3445" s="77">
        <f t="shared" si="269"/>
        <v>4.5210387888412188E-5</v>
      </c>
      <c r="J3445" s="229">
        <f t="shared" si="271"/>
        <v>5.5293246270613503E-4</v>
      </c>
    </row>
    <row r="3446" spans="1:10">
      <c r="A3446" s="30" t="s">
        <v>264</v>
      </c>
      <c r="B3446" s="63">
        <v>187.59</v>
      </c>
      <c r="C3446" s="219">
        <v>44939</v>
      </c>
      <c r="D3446" s="49">
        <v>44939.575694444444</v>
      </c>
      <c r="E3446" s="219">
        <v>44950</v>
      </c>
      <c r="F3446" s="273">
        <f t="shared" si="272"/>
        <v>0.78784722222189885</v>
      </c>
      <c r="G3446" s="273">
        <f t="shared" si="273"/>
        <v>10.424305555556202</v>
      </c>
      <c r="H3446" s="273">
        <f t="shared" si="270"/>
        <v>11.212152777778101</v>
      </c>
      <c r="I3446" s="77">
        <f t="shared" si="269"/>
        <v>1.7498538518965983E-5</v>
      </c>
      <c r="J3446" s="229">
        <f t="shared" si="271"/>
        <v>1.9619628726248156E-4</v>
      </c>
    </row>
    <row r="3447" spans="1:10">
      <c r="A3447" s="30" t="s">
        <v>264</v>
      </c>
      <c r="B3447" s="63">
        <v>16.22</v>
      </c>
      <c r="C3447" s="219">
        <v>44939</v>
      </c>
      <c r="D3447" s="49">
        <v>44939.57708333333</v>
      </c>
      <c r="E3447" s="219">
        <v>44950</v>
      </c>
      <c r="F3447" s="273">
        <f t="shared" si="272"/>
        <v>0.78854166666496894</v>
      </c>
      <c r="G3447" s="273">
        <f t="shared" si="273"/>
        <v>10.422916666670062</v>
      </c>
      <c r="H3447" s="273">
        <f t="shared" si="270"/>
        <v>11.211458333335031</v>
      </c>
      <c r="I3447" s="77">
        <f t="shared" si="269"/>
        <v>1.5130139920978102E-6</v>
      </c>
      <c r="J3447" s="229">
        <f t="shared" si="271"/>
        <v>1.6963093330157496E-5</v>
      </c>
    </row>
    <row r="3448" spans="1:10">
      <c r="A3448" s="30" t="s">
        <v>264</v>
      </c>
      <c r="B3448" s="63">
        <v>8363.84</v>
      </c>
      <c r="C3448" s="219">
        <v>44938</v>
      </c>
      <c r="D3448" s="49">
        <v>44938.540972222225</v>
      </c>
      <c r="E3448" s="219">
        <v>44950</v>
      </c>
      <c r="F3448" s="273">
        <f t="shared" si="272"/>
        <v>0.77048611111240461</v>
      </c>
      <c r="G3448" s="273">
        <f t="shared" si="273"/>
        <v>11.459027777775191</v>
      </c>
      <c r="H3448" s="273">
        <f t="shared" si="270"/>
        <v>12.229513888887595</v>
      </c>
      <c r="I3448" s="77">
        <f t="shared" si="269"/>
        <v>7.8018538518294389E-4</v>
      </c>
      <c r="J3448" s="229">
        <f t="shared" si="271"/>
        <v>9.5412880040019309E-3</v>
      </c>
    </row>
    <row r="3449" spans="1:10">
      <c r="A3449" s="30" t="s">
        <v>264</v>
      </c>
      <c r="B3449" s="63">
        <v>24644.92</v>
      </c>
      <c r="C3449" s="219">
        <v>44938</v>
      </c>
      <c r="D3449" s="49">
        <v>44938.553472222222</v>
      </c>
      <c r="E3449" s="219">
        <v>44950</v>
      </c>
      <c r="F3449" s="273">
        <f t="shared" si="272"/>
        <v>0.77673611111094942</v>
      </c>
      <c r="G3449" s="273">
        <f t="shared" si="273"/>
        <v>11.446527777778101</v>
      </c>
      <c r="H3449" s="273">
        <f t="shared" si="270"/>
        <v>12.223263888889051</v>
      </c>
      <c r="I3449" s="77">
        <f t="shared" si="269"/>
        <v>2.2988969663459411E-3</v>
      </c>
      <c r="J3449" s="229">
        <f t="shared" si="271"/>
        <v>2.8100024273012929E-2</v>
      </c>
    </row>
    <row r="3450" spans="1:10">
      <c r="A3450" s="30" t="s">
        <v>264</v>
      </c>
      <c r="B3450" s="63">
        <v>24807.48</v>
      </c>
      <c r="C3450" s="219">
        <v>44939</v>
      </c>
      <c r="D3450" s="49">
        <v>44939.56527777778</v>
      </c>
      <c r="E3450" s="219">
        <v>44950</v>
      </c>
      <c r="F3450" s="273">
        <f t="shared" si="272"/>
        <v>0.78263888888977817</v>
      </c>
      <c r="G3450" s="273">
        <f t="shared" si="273"/>
        <v>10.434722222220444</v>
      </c>
      <c r="H3450" s="273">
        <f t="shared" si="270"/>
        <v>11.217361111110222</v>
      </c>
      <c r="I3450" s="77">
        <f t="shared" si="269"/>
        <v>2.3140606873419596E-3</v>
      </c>
      <c r="J3450" s="229">
        <f t="shared" si="271"/>
        <v>2.5957654362938686E-2</v>
      </c>
    </row>
    <row r="3451" spans="1:10">
      <c r="A3451" s="30" t="s">
        <v>264</v>
      </c>
      <c r="B3451" s="63">
        <v>29.55</v>
      </c>
      <c r="C3451" s="219">
        <v>44939</v>
      </c>
      <c r="D3451" s="49">
        <v>44939.57708333333</v>
      </c>
      <c r="E3451" s="219">
        <v>44950</v>
      </c>
      <c r="F3451" s="273">
        <f t="shared" si="272"/>
        <v>0.78854166666496894</v>
      </c>
      <c r="G3451" s="273">
        <f t="shared" si="273"/>
        <v>10.422916666670062</v>
      </c>
      <c r="H3451" s="273">
        <f t="shared" si="270"/>
        <v>11.211458333335031</v>
      </c>
      <c r="I3451" s="77">
        <f t="shared" si="269"/>
        <v>2.7564465762324474E-6</v>
      </c>
      <c r="J3451" s="229">
        <f t="shared" si="271"/>
        <v>3.0903785937494087E-5</v>
      </c>
    </row>
    <row r="3452" spans="1:10">
      <c r="A3452" s="30" t="s">
        <v>264</v>
      </c>
      <c r="B3452" s="63">
        <v>126.63</v>
      </c>
      <c r="C3452" s="219">
        <v>44938</v>
      </c>
      <c r="D3452" s="49">
        <v>44938.541666666664</v>
      </c>
      <c r="E3452" s="219">
        <v>44950</v>
      </c>
      <c r="F3452" s="273">
        <f t="shared" si="272"/>
        <v>0.77083333333212067</v>
      </c>
      <c r="G3452" s="273">
        <f t="shared" si="273"/>
        <v>11.458333333335759</v>
      </c>
      <c r="H3452" s="273">
        <f t="shared" si="270"/>
        <v>12.229166666667879</v>
      </c>
      <c r="I3452" s="77">
        <f t="shared" si="269"/>
        <v>1.1812143145459044E-5</v>
      </c>
      <c r="J3452" s="229">
        <f t="shared" si="271"/>
        <v>1.4445266721635722E-4</v>
      </c>
    </row>
    <row r="3453" spans="1:10">
      <c r="A3453" s="30" t="s">
        <v>264</v>
      </c>
      <c r="B3453" s="63">
        <v>127.45</v>
      </c>
      <c r="C3453" s="219">
        <v>44938</v>
      </c>
      <c r="D3453" s="49">
        <v>44938.541666666664</v>
      </c>
      <c r="E3453" s="219">
        <v>44950</v>
      </c>
      <c r="F3453" s="273">
        <f t="shared" si="272"/>
        <v>0.77083333333212067</v>
      </c>
      <c r="G3453" s="273">
        <f t="shared" si="273"/>
        <v>11.458333333335759</v>
      </c>
      <c r="H3453" s="273">
        <f t="shared" si="270"/>
        <v>12.229166666667879</v>
      </c>
      <c r="I3453" s="77">
        <f t="shared" si="269"/>
        <v>1.1888633371939945E-5</v>
      </c>
      <c r="J3453" s="229">
        <f t="shared" si="271"/>
        <v>1.4538807894436332E-4</v>
      </c>
    </row>
    <row r="3454" spans="1:10">
      <c r="A3454" s="30" t="s">
        <v>264</v>
      </c>
      <c r="B3454" s="63">
        <v>189.55</v>
      </c>
      <c r="C3454" s="219">
        <v>44939</v>
      </c>
      <c r="D3454" s="49">
        <v>44939.566666666666</v>
      </c>
      <c r="E3454" s="219">
        <v>44950</v>
      </c>
      <c r="F3454" s="273">
        <f t="shared" si="272"/>
        <v>0.78333333333284827</v>
      </c>
      <c r="G3454" s="273">
        <f t="shared" si="273"/>
        <v>10.433333333334303</v>
      </c>
      <c r="H3454" s="273">
        <f t="shared" si="270"/>
        <v>11.216666666667152</v>
      </c>
      <c r="I3454" s="77">
        <f t="shared" si="269"/>
        <v>1.7681368816408135E-5</v>
      </c>
      <c r="J3454" s="229">
        <f t="shared" si="271"/>
        <v>1.9832602022405314E-4</v>
      </c>
    </row>
    <row r="3455" spans="1:10">
      <c r="A3455" s="30" t="s">
        <v>264</v>
      </c>
      <c r="B3455" s="63">
        <v>25097.38</v>
      </c>
      <c r="C3455" s="219">
        <v>44939</v>
      </c>
      <c r="D3455" s="49">
        <v>44939.578472222223</v>
      </c>
      <c r="E3455" s="219">
        <v>44950</v>
      </c>
      <c r="F3455" s="273">
        <f t="shared" si="272"/>
        <v>0.78923611111167702</v>
      </c>
      <c r="G3455" s="273">
        <f t="shared" si="273"/>
        <v>10.421527777776646</v>
      </c>
      <c r="H3455" s="273">
        <f t="shared" si="270"/>
        <v>11.210763888888323</v>
      </c>
      <c r="I3455" s="77">
        <f t="shared" si="269"/>
        <v>2.3411027808258782E-3</v>
      </c>
      <c r="J3455" s="229">
        <f t="shared" si="271"/>
        <v>2.624555051545879E-2</v>
      </c>
    </row>
    <row r="3456" spans="1:10">
      <c r="A3456" s="30" t="s">
        <v>264</v>
      </c>
      <c r="B3456" s="63">
        <v>116.75</v>
      </c>
      <c r="C3456" s="219">
        <v>44939</v>
      </c>
      <c r="D3456" s="49">
        <v>44939.578472222223</v>
      </c>
      <c r="E3456" s="219">
        <v>44950</v>
      </c>
      <c r="F3456" s="273">
        <f t="shared" si="272"/>
        <v>0.78923611111167702</v>
      </c>
      <c r="G3456" s="273">
        <f t="shared" si="273"/>
        <v>10.421527777776646</v>
      </c>
      <c r="H3456" s="273">
        <f t="shared" si="270"/>
        <v>11.210763888888323</v>
      </c>
      <c r="I3456" s="77">
        <f t="shared" si="269"/>
        <v>1.0890529197128197E-5</v>
      </c>
      <c r="J3456" s="229">
        <f t="shared" si="271"/>
        <v>1.2209115145404872E-4</v>
      </c>
    </row>
    <row r="3457" spans="1:10">
      <c r="A3457" s="30" t="s">
        <v>264</v>
      </c>
      <c r="B3457" s="63">
        <v>7.52</v>
      </c>
      <c r="C3457" s="219">
        <v>44939</v>
      </c>
      <c r="D3457" s="49">
        <v>44939.57916666667</v>
      </c>
      <c r="E3457" s="219">
        <v>44950</v>
      </c>
      <c r="F3457" s="273">
        <f t="shared" si="272"/>
        <v>0.78958333333503106</v>
      </c>
      <c r="G3457" s="273">
        <f t="shared" si="273"/>
        <v>10.420833333329938</v>
      </c>
      <c r="H3457" s="273">
        <f t="shared" si="270"/>
        <v>11.210416666664969</v>
      </c>
      <c r="I3457" s="77">
        <f t="shared" si="269"/>
        <v>7.0147134528825728E-7</v>
      </c>
      <c r="J3457" s="229">
        <f t="shared" si="271"/>
        <v>7.8637860604073769E-6</v>
      </c>
    </row>
    <row r="3458" spans="1:10">
      <c r="A3458" s="30" t="s">
        <v>264</v>
      </c>
      <c r="B3458" s="63">
        <v>119.89</v>
      </c>
      <c r="C3458" s="219">
        <v>44938</v>
      </c>
      <c r="D3458" s="49">
        <v>44938.542361111111</v>
      </c>
      <c r="E3458" s="219">
        <v>44950</v>
      </c>
      <c r="F3458" s="273">
        <f t="shared" si="272"/>
        <v>0.77118055555547471</v>
      </c>
      <c r="G3458" s="273">
        <f t="shared" si="273"/>
        <v>11.457638888889051</v>
      </c>
      <c r="H3458" s="273">
        <f t="shared" si="270"/>
        <v>12.228819444444525</v>
      </c>
      <c r="I3458" s="77">
        <f t="shared" si="269"/>
        <v>1.1183430796091645E-5</v>
      </c>
      <c r="J3458" s="229">
        <f t="shared" si="271"/>
        <v>1.3676015597484522E-4</v>
      </c>
    </row>
    <row r="3459" spans="1:10">
      <c r="A3459" s="30" t="s">
        <v>264</v>
      </c>
      <c r="B3459" s="63">
        <v>30.17</v>
      </c>
      <c r="C3459" s="219">
        <v>44938</v>
      </c>
      <c r="D3459" s="49">
        <v>44938.542361111111</v>
      </c>
      <c r="E3459" s="219">
        <v>44950</v>
      </c>
      <c r="F3459" s="273">
        <f t="shared" si="272"/>
        <v>0.77118055555547471</v>
      </c>
      <c r="G3459" s="273">
        <f t="shared" si="273"/>
        <v>11.457638888889051</v>
      </c>
      <c r="H3459" s="273">
        <f t="shared" si="270"/>
        <v>12.228819444444525</v>
      </c>
      <c r="I3459" s="77">
        <f t="shared" si="269"/>
        <v>2.8142806499131281E-6</v>
      </c>
      <c r="J3459" s="229">
        <f t="shared" si="271"/>
        <v>3.4415329933781638E-5</v>
      </c>
    </row>
    <row r="3460" spans="1:10">
      <c r="A3460" s="30" t="s">
        <v>264</v>
      </c>
      <c r="B3460" s="63">
        <v>190.13</v>
      </c>
      <c r="C3460" s="219">
        <v>44938</v>
      </c>
      <c r="D3460" s="49">
        <v>44938.543055555558</v>
      </c>
      <c r="E3460" s="219">
        <v>44950</v>
      </c>
      <c r="F3460" s="273">
        <f t="shared" si="272"/>
        <v>0.77152777777882875</v>
      </c>
      <c r="G3460" s="273">
        <f t="shared" si="273"/>
        <v>11.456944444442343</v>
      </c>
      <c r="H3460" s="273">
        <f t="shared" si="270"/>
        <v>12.228472222221171</v>
      </c>
      <c r="I3460" s="77">
        <f t="shared" si="269"/>
        <v>1.7735471659528771E-5</v>
      </c>
      <c r="J3460" s="229">
        <f t="shared" si="271"/>
        <v>2.1687772253653839E-4</v>
      </c>
    </row>
    <row r="3461" spans="1:10">
      <c r="A3461" s="30" t="s">
        <v>264</v>
      </c>
      <c r="B3461" s="63">
        <v>16.16</v>
      </c>
      <c r="C3461" s="219">
        <v>44938</v>
      </c>
      <c r="D3461" s="49">
        <v>44938.546527777777</v>
      </c>
      <c r="E3461" s="219">
        <v>44950</v>
      </c>
      <c r="F3461" s="273">
        <f t="shared" si="272"/>
        <v>0.77326388888832298</v>
      </c>
      <c r="G3461" s="273">
        <f t="shared" si="273"/>
        <v>11.453472222223354</v>
      </c>
      <c r="H3461" s="273">
        <f t="shared" si="270"/>
        <v>12.226736111111677</v>
      </c>
      <c r="I3461" s="77">
        <f t="shared" si="269"/>
        <v>1.5074171462577444E-6</v>
      </c>
      <c r="J3461" s="229">
        <f t="shared" si="271"/>
        <v>1.8430791656658476E-5</v>
      </c>
    </row>
    <row r="3462" spans="1:10">
      <c r="A3462" s="30" t="s">
        <v>264</v>
      </c>
      <c r="B3462" s="63">
        <v>29.57</v>
      </c>
      <c r="C3462" s="219">
        <v>44939</v>
      </c>
      <c r="D3462" s="49">
        <v>44939.566666666666</v>
      </c>
      <c r="E3462" s="219">
        <v>44950</v>
      </c>
      <c r="F3462" s="273">
        <f t="shared" si="272"/>
        <v>0.78333333333284827</v>
      </c>
      <c r="G3462" s="273">
        <f t="shared" si="273"/>
        <v>10.433333333334303</v>
      </c>
      <c r="H3462" s="273">
        <f t="shared" si="270"/>
        <v>11.216666666667152</v>
      </c>
      <c r="I3462" s="77">
        <f t="shared" si="269"/>
        <v>2.7583121915124691E-6</v>
      </c>
      <c r="J3462" s="229">
        <f t="shared" si="271"/>
        <v>3.0939068414799531E-5</v>
      </c>
    </row>
    <row r="3463" spans="1:10">
      <c r="A3463" s="30" t="s">
        <v>264</v>
      </c>
      <c r="B3463" s="63">
        <v>117.16</v>
      </c>
      <c r="C3463" s="219">
        <v>44939</v>
      </c>
      <c r="D3463" s="49">
        <v>44939.579861111109</v>
      </c>
      <c r="E3463" s="219">
        <v>44950</v>
      </c>
      <c r="F3463" s="273">
        <f t="shared" si="272"/>
        <v>0.78993055555474712</v>
      </c>
      <c r="G3463" s="273">
        <f t="shared" si="273"/>
        <v>10.420138888890506</v>
      </c>
      <c r="H3463" s="273">
        <f t="shared" si="270"/>
        <v>11.210069444445253</v>
      </c>
      <c r="I3463" s="77">
        <f t="shared" si="269"/>
        <v>1.0928774310368647E-5</v>
      </c>
      <c r="J3463" s="229">
        <f t="shared" si="271"/>
        <v>1.2251231896190181E-4</v>
      </c>
    </row>
    <row r="3464" spans="1:10">
      <c r="A3464" s="30" t="s">
        <v>264</v>
      </c>
      <c r="B3464" s="63">
        <v>16.059999999999999</v>
      </c>
      <c r="C3464" s="219">
        <v>44938</v>
      </c>
      <c r="D3464" s="49">
        <v>44938.543749999997</v>
      </c>
      <c r="E3464" s="219">
        <v>44950</v>
      </c>
      <c r="F3464" s="273">
        <f t="shared" si="272"/>
        <v>0.77187499999854481</v>
      </c>
      <c r="G3464" s="273">
        <f t="shared" si="273"/>
        <v>11.45625000000291</v>
      </c>
      <c r="H3464" s="273">
        <f t="shared" si="270"/>
        <v>12.228125000001455</v>
      </c>
      <c r="I3464" s="77">
        <f t="shared" si="269"/>
        <v>1.4980890698576344E-6</v>
      </c>
      <c r="J3464" s="229">
        <f t="shared" si="271"/>
        <v>1.8318820407355064E-5</v>
      </c>
    </row>
    <row r="3465" spans="1:10">
      <c r="A3465" s="30" t="s">
        <v>264</v>
      </c>
      <c r="B3465" s="63">
        <v>29.27</v>
      </c>
      <c r="C3465" s="219">
        <v>44938</v>
      </c>
      <c r="D3465" s="49">
        <v>44938.543749999997</v>
      </c>
      <c r="E3465" s="219">
        <v>44950</v>
      </c>
      <c r="F3465" s="273">
        <f t="shared" si="272"/>
        <v>0.77187499999854481</v>
      </c>
      <c r="G3465" s="273">
        <f t="shared" si="273"/>
        <v>11.45625000000291</v>
      </c>
      <c r="H3465" s="273">
        <f t="shared" si="270"/>
        <v>12.228125000001455</v>
      </c>
      <c r="I3465" s="77">
        <f t="shared" si="269"/>
        <v>2.7303279623121396E-6</v>
      </c>
      <c r="J3465" s="229">
        <f t="shared" si="271"/>
        <v>3.3386791614152106E-5</v>
      </c>
    </row>
    <row r="3466" spans="1:10">
      <c r="A3466" s="30" t="s">
        <v>264</v>
      </c>
      <c r="B3466" s="63">
        <v>16.02</v>
      </c>
      <c r="C3466" s="219">
        <v>44938</v>
      </c>
      <c r="D3466" s="49">
        <v>44938.536111111112</v>
      </c>
      <c r="E3466" s="219">
        <v>44950</v>
      </c>
      <c r="F3466" s="273">
        <f t="shared" si="272"/>
        <v>0.76805555555620231</v>
      </c>
      <c r="G3466" s="273">
        <f t="shared" si="273"/>
        <v>11.463888888887595</v>
      </c>
      <c r="H3466" s="273">
        <f t="shared" si="270"/>
        <v>12.231944444443798</v>
      </c>
      <c r="I3466" s="77">
        <f t="shared" ref="I3466:I3529" si="274">+B3466/B$3693</f>
        <v>1.4943578392975905E-6</v>
      </c>
      <c r="J3466" s="229">
        <f t="shared" si="271"/>
        <v>1.8278902070407199E-5</v>
      </c>
    </row>
    <row r="3467" spans="1:10">
      <c r="A3467" s="30" t="s">
        <v>264</v>
      </c>
      <c r="B3467" s="63">
        <v>187.78</v>
      </c>
      <c r="C3467" s="219">
        <v>44938</v>
      </c>
      <c r="D3467" s="49">
        <v>44938.54583333333</v>
      </c>
      <c r="E3467" s="219">
        <v>44950</v>
      </c>
      <c r="F3467" s="273">
        <f t="shared" si="272"/>
        <v>0.77291666666496894</v>
      </c>
      <c r="G3467" s="273">
        <f t="shared" si="273"/>
        <v>11.454166666670062</v>
      </c>
      <c r="H3467" s="273">
        <f t="shared" si="270"/>
        <v>12.227083333335031</v>
      </c>
      <c r="I3467" s="77">
        <f t="shared" si="274"/>
        <v>1.7516261864126191E-5</v>
      </c>
      <c r="J3467" s="229">
        <f t="shared" si="271"/>
        <v>2.1417279350118937E-4</v>
      </c>
    </row>
    <row r="3468" spans="1:10">
      <c r="A3468" s="30" t="s">
        <v>264</v>
      </c>
      <c r="B3468" s="63">
        <v>488.97</v>
      </c>
      <c r="C3468" s="219">
        <v>44938</v>
      </c>
      <c r="D3468" s="49">
        <v>44938.54583333333</v>
      </c>
      <c r="E3468" s="219">
        <v>44950</v>
      </c>
      <c r="F3468" s="273">
        <f t="shared" si="272"/>
        <v>0.77291666666496894</v>
      </c>
      <c r="G3468" s="273">
        <f t="shared" si="273"/>
        <v>11.454166666670062</v>
      </c>
      <c r="H3468" s="273">
        <f t="shared" si="270"/>
        <v>12.227083333335031</v>
      </c>
      <c r="I3468" s="77">
        <f t="shared" si="274"/>
        <v>4.5611495173616914E-5</v>
      </c>
      <c r="J3468" s="229">
        <f t="shared" si="271"/>
        <v>5.5769555244582257E-4</v>
      </c>
    </row>
    <row r="3469" spans="1:10">
      <c r="A3469" s="30" t="s">
        <v>264</v>
      </c>
      <c r="B3469" s="63">
        <v>488.38</v>
      </c>
      <c r="C3469" s="219">
        <v>44938</v>
      </c>
      <c r="D3469" s="49">
        <v>44938.549305555556</v>
      </c>
      <c r="E3469" s="219">
        <v>44950</v>
      </c>
      <c r="F3469" s="273">
        <f t="shared" si="272"/>
        <v>0.77465277777810115</v>
      </c>
      <c r="G3469" s="273">
        <f t="shared" si="273"/>
        <v>11.450694444443798</v>
      </c>
      <c r="H3469" s="273">
        <f t="shared" si="270"/>
        <v>12.225347222221899</v>
      </c>
      <c r="I3469" s="77">
        <f t="shared" si="274"/>
        <v>4.5556459522856258E-5</v>
      </c>
      <c r="J3469" s="229">
        <f t="shared" si="271"/>
        <v>5.5694353588201515E-4</v>
      </c>
    </row>
    <row r="3470" spans="1:10">
      <c r="A3470" s="30" t="s">
        <v>264</v>
      </c>
      <c r="B3470" s="63">
        <v>16.21</v>
      </c>
      <c r="C3470" s="219">
        <v>44939</v>
      </c>
      <c r="D3470" s="49">
        <v>44939.570833333331</v>
      </c>
      <c r="E3470" s="219">
        <v>44950</v>
      </c>
      <c r="F3470" s="273">
        <f t="shared" si="272"/>
        <v>0.78541666666569654</v>
      </c>
      <c r="G3470" s="273">
        <f t="shared" si="273"/>
        <v>10.429166666668607</v>
      </c>
      <c r="H3470" s="273">
        <f t="shared" si="270"/>
        <v>11.214583333334303</v>
      </c>
      <c r="I3470" s="77">
        <f t="shared" si="274"/>
        <v>1.5120811844577993E-6</v>
      </c>
      <c r="J3470" s="229">
        <f t="shared" si="271"/>
        <v>1.6957360449868829E-5</v>
      </c>
    </row>
    <row r="3471" spans="1:10">
      <c r="A3471" s="30" t="s">
        <v>264</v>
      </c>
      <c r="B3471" s="63">
        <v>7.57</v>
      </c>
      <c r="C3471" s="219">
        <v>44939</v>
      </c>
      <c r="D3471" s="49">
        <v>44939.570833333331</v>
      </c>
      <c r="E3471" s="219">
        <v>44950</v>
      </c>
      <c r="F3471" s="273">
        <f t="shared" si="272"/>
        <v>0.78541666666569654</v>
      </c>
      <c r="G3471" s="273">
        <f t="shared" si="273"/>
        <v>10.429166666668607</v>
      </c>
      <c r="H3471" s="273">
        <f t="shared" si="270"/>
        <v>11.214583333334303</v>
      </c>
      <c r="I3471" s="77">
        <f t="shared" si="274"/>
        <v>7.0613538348831219E-7</v>
      </c>
      <c r="J3471" s="229">
        <f t="shared" si="271"/>
        <v>7.919014102745652E-6</v>
      </c>
    </row>
    <row r="3472" spans="1:10">
      <c r="A3472" s="30" t="s">
        <v>264</v>
      </c>
      <c r="B3472" s="63">
        <v>29.53</v>
      </c>
      <c r="C3472" s="219">
        <v>44939</v>
      </c>
      <c r="D3472" s="49">
        <v>44939.570833333331</v>
      </c>
      <c r="E3472" s="219">
        <v>44950</v>
      </c>
      <c r="F3472" s="273">
        <f t="shared" si="272"/>
        <v>0.78541666666569654</v>
      </c>
      <c r="G3472" s="273">
        <f t="shared" si="273"/>
        <v>10.429166666668607</v>
      </c>
      <c r="H3472" s="273">
        <f t="shared" si="270"/>
        <v>11.214583333334303</v>
      </c>
      <c r="I3472" s="77">
        <f t="shared" si="274"/>
        <v>2.7545809609524253E-6</v>
      </c>
      <c r="J3472" s="229">
        <f t="shared" si="271"/>
        <v>3.0891477735017059E-5</v>
      </c>
    </row>
    <row r="3473" spans="1:10">
      <c r="A3473" s="30" t="s">
        <v>264</v>
      </c>
      <c r="B3473" s="63">
        <v>25024.07</v>
      </c>
      <c r="C3473" s="219">
        <v>44939</v>
      </c>
      <c r="D3473" s="49">
        <v>44939.574305555558</v>
      </c>
      <c r="E3473" s="219">
        <v>44950</v>
      </c>
      <c r="F3473" s="273">
        <f t="shared" si="272"/>
        <v>0.78715277777882875</v>
      </c>
      <c r="G3473" s="273">
        <f t="shared" si="273"/>
        <v>10.425694444442343</v>
      </c>
      <c r="H3473" s="273">
        <f t="shared" si="270"/>
        <v>11.212847222221171</v>
      </c>
      <c r="I3473" s="77">
        <f t="shared" si="274"/>
        <v>2.3342643680169576E-3</v>
      </c>
      <c r="J3473" s="229">
        <f t="shared" si="271"/>
        <v>2.6173749734848799E-2</v>
      </c>
    </row>
    <row r="3474" spans="1:10">
      <c r="A3474" s="30" t="s">
        <v>264</v>
      </c>
      <c r="B3474" s="63">
        <v>16.07</v>
      </c>
      <c r="C3474" s="219">
        <v>44939</v>
      </c>
      <c r="D3474" s="49">
        <v>44939.574305555558</v>
      </c>
      <c r="E3474" s="219">
        <v>44950</v>
      </c>
      <c r="F3474" s="273">
        <f t="shared" si="272"/>
        <v>0.78715277777882875</v>
      </c>
      <c r="G3474" s="273">
        <f t="shared" si="273"/>
        <v>10.425694444442343</v>
      </c>
      <c r="H3474" s="273">
        <f t="shared" si="270"/>
        <v>11.212847222221171</v>
      </c>
      <c r="I3474" s="77">
        <f t="shared" si="274"/>
        <v>1.4990218774976456E-6</v>
      </c>
      <c r="J3474" s="229">
        <f t="shared" si="271"/>
        <v>1.6808303295148242E-5</v>
      </c>
    </row>
    <row r="3475" spans="1:10">
      <c r="A3475" s="30" t="s">
        <v>264</v>
      </c>
      <c r="B3475" s="63">
        <v>187.42</v>
      </c>
      <c r="C3475" s="219">
        <v>44939</v>
      </c>
      <c r="D3475" s="49">
        <v>44939.568749999999</v>
      </c>
      <c r="E3475" s="219">
        <v>44950</v>
      </c>
      <c r="F3475" s="273">
        <f t="shared" si="272"/>
        <v>0.7843749999992724</v>
      </c>
      <c r="G3475" s="273">
        <f t="shared" si="273"/>
        <v>10.431250000001455</v>
      </c>
      <c r="H3475" s="273">
        <f t="shared" si="270"/>
        <v>11.215625000000728</v>
      </c>
      <c r="I3475" s="77">
        <f t="shared" si="274"/>
        <v>1.7482680789085793E-5</v>
      </c>
      <c r="J3475" s="229">
        <f t="shared" si="271"/>
        <v>1.9607919172510307E-4</v>
      </c>
    </row>
    <row r="3476" spans="1:10">
      <c r="A3476" s="30" t="s">
        <v>264</v>
      </c>
      <c r="B3476" s="63">
        <v>7.54</v>
      </c>
      <c r="C3476" s="219">
        <v>44938</v>
      </c>
      <c r="D3476" s="49">
        <v>44938.549305555556</v>
      </c>
      <c r="E3476" s="219">
        <v>44950</v>
      </c>
      <c r="F3476" s="273">
        <f t="shared" si="272"/>
        <v>0.77465277777810115</v>
      </c>
      <c r="G3476" s="273">
        <f t="shared" si="273"/>
        <v>11.450694444443798</v>
      </c>
      <c r="H3476" s="273">
        <f t="shared" si="270"/>
        <v>12.225347222221899</v>
      </c>
      <c r="I3476" s="77">
        <f t="shared" si="274"/>
        <v>7.033369605682792E-7</v>
      </c>
      <c r="J3476" s="229">
        <f t="shared" si="271"/>
        <v>8.5985385571694057E-6</v>
      </c>
    </row>
    <row r="3477" spans="1:10">
      <c r="A3477" s="30" t="s">
        <v>264</v>
      </c>
      <c r="B3477" s="63">
        <v>491.44</v>
      </c>
      <c r="C3477" s="219">
        <v>44939</v>
      </c>
      <c r="D3477" s="49">
        <v>44939.569444444445</v>
      </c>
      <c r="E3477" s="219">
        <v>44950</v>
      </c>
      <c r="F3477" s="273">
        <f t="shared" si="272"/>
        <v>0.78472222222262644</v>
      </c>
      <c r="G3477" s="273">
        <f t="shared" si="273"/>
        <v>10.430555555554747</v>
      </c>
      <c r="H3477" s="273">
        <f t="shared" si="270"/>
        <v>11.215277777777374</v>
      </c>
      <c r="I3477" s="77">
        <f t="shared" si="274"/>
        <v>4.5841898660699624E-5</v>
      </c>
      <c r="J3477" s="229">
        <f t="shared" si="271"/>
        <v>5.1412962734046679E-4</v>
      </c>
    </row>
    <row r="3478" spans="1:10">
      <c r="A3478" s="30" t="s">
        <v>264</v>
      </c>
      <c r="B3478" s="63">
        <v>7.55</v>
      </c>
      <c r="C3478" s="219">
        <v>44939</v>
      </c>
      <c r="D3478" s="49">
        <v>44939.569444444445</v>
      </c>
      <c r="E3478" s="219">
        <v>44950</v>
      </c>
      <c r="F3478" s="273">
        <f t="shared" si="272"/>
        <v>0.78472222222262644</v>
      </c>
      <c r="G3478" s="273">
        <f t="shared" si="273"/>
        <v>10.430555555554747</v>
      </c>
      <c r="H3478" s="273">
        <f t="shared" si="270"/>
        <v>11.215277777777374</v>
      </c>
      <c r="I3478" s="77">
        <f t="shared" si="274"/>
        <v>7.0426976820829016E-7</v>
      </c>
      <c r="J3478" s="229">
        <f t="shared" si="271"/>
        <v>7.8985810809468584E-6</v>
      </c>
    </row>
    <row r="3479" spans="1:10">
      <c r="A3479" s="30" t="s">
        <v>264</v>
      </c>
      <c r="B3479" s="63">
        <v>24841.95</v>
      </c>
      <c r="C3479" s="219">
        <v>44938</v>
      </c>
      <c r="D3479" s="49">
        <v>44938.538888888892</v>
      </c>
      <c r="E3479" s="219">
        <v>44950</v>
      </c>
      <c r="F3479" s="273">
        <f t="shared" si="272"/>
        <v>0.76944444444598048</v>
      </c>
      <c r="G3479" s="273">
        <f t="shared" si="273"/>
        <v>11.461111111108039</v>
      </c>
      <c r="H3479" s="273">
        <f t="shared" si="270"/>
        <v>12.23055555555402</v>
      </c>
      <c r="I3479" s="77">
        <f t="shared" si="274"/>
        <v>2.3172760752770776E-3</v>
      </c>
      <c r="J3479" s="229">
        <f t="shared" si="271"/>
        <v>2.8341573776232476E-2</v>
      </c>
    </row>
    <row r="3480" spans="1:10">
      <c r="A3480" s="30" t="s">
        <v>264</v>
      </c>
      <c r="B3480" s="63">
        <v>16.190000000000001</v>
      </c>
      <c r="C3480" s="219">
        <v>44938</v>
      </c>
      <c r="D3480" s="49">
        <v>44938.538888888892</v>
      </c>
      <c r="E3480" s="219">
        <v>44950</v>
      </c>
      <c r="F3480" s="273">
        <f t="shared" si="272"/>
        <v>0.76944444444598048</v>
      </c>
      <c r="G3480" s="273">
        <f t="shared" si="273"/>
        <v>11.461111111108039</v>
      </c>
      <c r="H3480" s="273">
        <f t="shared" si="270"/>
        <v>12.23055555555402</v>
      </c>
      <c r="I3480" s="77">
        <f t="shared" si="274"/>
        <v>1.5102155691777774E-6</v>
      </c>
      <c r="J3480" s="229">
        <f t="shared" si="271"/>
        <v>1.847077541969144E-5</v>
      </c>
    </row>
    <row r="3481" spans="1:10">
      <c r="A3481" s="30" t="s">
        <v>264</v>
      </c>
      <c r="B3481" s="63">
        <v>7.57</v>
      </c>
      <c r="C3481" s="219">
        <v>44938</v>
      </c>
      <c r="D3481" s="49">
        <v>44938.538888888892</v>
      </c>
      <c r="E3481" s="219">
        <v>44950</v>
      </c>
      <c r="F3481" s="273">
        <f t="shared" si="272"/>
        <v>0.76944444444598048</v>
      </c>
      <c r="G3481" s="273">
        <f t="shared" si="273"/>
        <v>11.461111111108039</v>
      </c>
      <c r="H3481" s="273">
        <f t="shared" si="270"/>
        <v>12.23055555555402</v>
      </c>
      <c r="I3481" s="77">
        <f t="shared" si="274"/>
        <v>7.0613538348831219E-7</v>
      </c>
      <c r="J3481" s="229">
        <f t="shared" si="271"/>
        <v>8.6364280374962452E-6</v>
      </c>
    </row>
    <row r="3482" spans="1:10">
      <c r="A3482" s="30" t="s">
        <v>264</v>
      </c>
      <c r="B3482" s="63">
        <v>29.27</v>
      </c>
      <c r="C3482" s="219">
        <v>44938</v>
      </c>
      <c r="D3482" s="49">
        <v>44938.550694444442</v>
      </c>
      <c r="E3482" s="219">
        <v>44950</v>
      </c>
      <c r="F3482" s="273">
        <f t="shared" si="272"/>
        <v>0.77534722222117125</v>
      </c>
      <c r="G3482" s="273">
        <f t="shared" si="273"/>
        <v>11.449305555557657</v>
      </c>
      <c r="H3482" s="273">
        <f t="shared" si="270"/>
        <v>12.224652777778829</v>
      </c>
      <c r="I3482" s="77">
        <f t="shared" si="274"/>
        <v>2.7303279623121396E-6</v>
      </c>
      <c r="J3482" s="229">
        <f t="shared" si="271"/>
        <v>3.3377311308726304E-5</v>
      </c>
    </row>
    <row r="3483" spans="1:10">
      <c r="A3483" s="30" t="s">
        <v>264</v>
      </c>
      <c r="B3483" s="63">
        <v>192.14</v>
      </c>
      <c r="C3483" s="219">
        <v>44938</v>
      </c>
      <c r="D3483" s="49">
        <v>44938.551388888889</v>
      </c>
      <c r="E3483" s="219">
        <v>44950</v>
      </c>
      <c r="F3483" s="273">
        <f t="shared" si="272"/>
        <v>0.77569444444452529</v>
      </c>
      <c r="G3483" s="273">
        <f t="shared" si="273"/>
        <v>11.448611111110949</v>
      </c>
      <c r="H3483" s="273">
        <f t="shared" si="270"/>
        <v>12.224305555555475</v>
      </c>
      <c r="I3483" s="77">
        <f t="shared" si="274"/>
        <v>1.7922965995170975E-5</v>
      </c>
      <c r="J3483" s="229">
        <f t="shared" si="271"/>
        <v>2.1909581278680042E-4</v>
      </c>
    </row>
    <row r="3484" spans="1:10">
      <c r="A3484" s="30" t="s">
        <v>264</v>
      </c>
      <c r="B3484" s="63">
        <v>16.59</v>
      </c>
      <c r="C3484" s="219">
        <v>44939</v>
      </c>
      <c r="D3484" s="49">
        <v>44939.574999999997</v>
      </c>
      <c r="E3484" s="219">
        <v>44950</v>
      </c>
      <c r="F3484" s="273">
        <f t="shared" si="272"/>
        <v>0.78749999999854481</v>
      </c>
      <c r="G3484" s="273">
        <f t="shared" si="273"/>
        <v>10.42500000000291</v>
      </c>
      <c r="H3484" s="273">
        <f t="shared" si="270"/>
        <v>11.212500000001455</v>
      </c>
      <c r="I3484" s="77">
        <f t="shared" si="274"/>
        <v>1.5475278747782165E-6</v>
      </c>
      <c r="J3484" s="229">
        <f t="shared" si="271"/>
        <v>1.7351656295953005E-5</v>
      </c>
    </row>
    <row r="3485" spans="1:10">
      <c r="A3485" s="30" t="s">
        <v>264</v>
      </c>
      <c r="B3485" s="63">
        <v>116.51</v>
      </c>
      <c r="C3485" s="219">
        <v>44944</v>
      </c>
      <c r="D3485" s="49">
        <v>44944.540972222225</v>
      </c>
      <c r="E3485" s="219">
        <v>44952</v>
      </c>
      <c r="F3485" s="273">
        <f t="shared" si="272"/>
        <v>0.77048611111240461</v>
      </c>
      <c r="G3485" s="273">
        <f t="shared" si="273"/>
        <v>7.4590277777751908</v>
      </c>
      <c r="H3485" s="273">
        <f t="shared" si="270"/>
        <v>8.2295138888875954</v>
      </c>
      <c r="I3485" s="77">
        <f t="shared" si="274"/>
        <v>1.0868141813767933E-5</v>
      </c>
      <c r="J3485" s="229">
        <f t="shared" si="271"/>
        <v>8.943952400280322E-5</v>
      </c>
    </row>
    <row r="3486" spans="1:10">
      <c r="A3486" s="30" t="s">
        <v>264</v>
      </c>
      <c r="B3486" s="63">
        <v>16.170000000000002</v>
      </c>
      <c r="C3486" s="219">
        <v>44944</v>
      </c>
      <c r="D3486" s="49">
        <v>44944.542361111111</v>
      </c>
      <c r="E3486" s="219">
        <v>44952</v>
      </c>
      <c r="F3486" s="273">
        <f t="shared" si="272"/>
        <v>0.77118055555547471</v>
      </c>
      <c r="G3486" s="273">
        <f t="shared" si="273"/>
        <v>7.4576388888890506</v>
      </c>
      <c r="H3486" s="273">
        <f t="shared" ref="H3486:H3549" si="275">SUM(F3486:G3486)</f>
        <v>8.2288194444445253</v>
      </c>
      <c r="I3486" s="77">
        <f t="shared" si="274"/>
        <v>1.5083499538977555E-6</v>
      </c>
      <c r="J3486" s="229">
        <f t="shared" ref="J3486:J3549" si="276">+H3486*I3486</f>
        <v>1.2411939429660853E-5</v>
      </c>
    </row>
    <row r="3487" spans="1:10">
      <c r="A3487" s="30" t="s">
        <v>264</v>
      </c>
      <c r="B3487" s="63">
        <v>109.18</v>
      </c>
      <c r="C3487" s="219">
        <v>44939</v>
      </c>
      <c r="D3487" s="49">
        <v>44940.588888888888</v>
      </c>
      <c r="E3487" s="219">
        <v>44952</v>
      </c>
      <c r="F3487" s="273">
        <f t="shared" ref="F3487:F3550" si="277">(D3487-C3487+1)/2</f>
        <v>1.2944444444437977</v>
      </c>
      <c r="G3487" s="273">
        <f t="shared" ref="G3487:G3550" si="278">E3487-D3487</f>
        <v>11.411111111112405</v>
      </c>
      <c r="H3487" s="273">
        <f t="shared" si="275"/>
        <v>12.705555555556202</v>
      </c>
      <c r="I3487" s="77">
        <f t="shared" si="274"/>
        <v>1.0184393813639884E-5</v>
      </c>
      <c r="J3487" s="229">
        <f t="shared" si="276"/>
        <v>1.2939838139886445E-4</v>
      </c>
    </row>
    <row r="3488" spans="1:10">
      <c r="A3488" s="30" t="s">
        <v>264</v>
      </c>
      <c r="B3488" s="63">
        <v>29.6</v>
      </c>
      <c r="C3488" s="219">
        <v>44940</v>
      </c>
      <c r="D3488" s="49">
        <v>44940.589583333334</v>
      </c>
      <c r="E3488" s="219">
        <v>44952</v>
      </c>
      <c r="F3488" s="273">
        <f t="shared" si="277"/>
        <v>0.79479166666715173</v>
      </c>
      <c r="G3488" s="273">
        <f t="shared" si="278"/>
        <v>11.410416666665697</v>
      </c>
      <c r="H3488" s="273">
        <f t="shared" si="275"/>
        <v>12.205208333332848</v>
      </c>
      <c r="I3488" s="77">
        <f t="shared" si="274"/>
        <v>2.7611106144325021E-6</v>
      </c>
      <c r="J3488" s="229">
        <f t="shared" si="276"/>
        <v>3.3699930280525353E-5</v>
      </c>
    </row>
    <row r="3489" spans="1:10">
      <c r="A3489" s="30" t="s">
        <v>264</v>
      </c>
      <c r="B3489" s="63">
        <v>188.1</v>
      </c>
      <c r="C3489" s="219">
        <v>44942</v>
      </c>
      <c r="D3489" s="49">
        <v>44942.445138888892</v>
      </c>
      <c r="E3489" s="219">
        <v>44952</v>
      </c>
      <c r="F3489" s="273">
        <f t="shared" si="277"/>
        <v>0.72256944444598048</v>
      </c>
      <c r="G3489" s="273">
        <f t="shared" si="278"/>
        <v>9.554861111108039</v>
      </c>
      <c r="H3489" s="273">
        <f t="shared" si="275"/>
        <v>10.27743055555402</v>
      </c>
      <c r="I3489" s="77">
        <f t="shared" si="274"/>
        <v>1.7546111708606542E-5</v>
      </c>
      <c r="J3489" s="229">
        <f t="shared" si="276"/>
        <v>1.8032894460519701E-4</v>
      </c>
    </row>
    <row r="3490" spans="1:10">
      <c r="A3490" s="30" t="s">
        <v>264</v>
      </c>
      <c r="B3490" s="63">
        <v>29.34</v>
      </c>
      <c r="C3490" s="219">
        <v>44942</v>
      </c>
      <c r="D3490" s="49">
        <v>44942.445138888892</v>
      </c>
      <c r="E3490" s="219">
        <v>44952</v>
      </c>
      <c r="F3490" s="273">
        <f t="shared" si="277"/>
        <v>0.72256944444598048</v>
      </c>
      <c r="G3490" s="273">
        <f t="shared" si="278"/>
        <v>9.554861111108039</v>
      </c>
      <c r="H3490" s="273">
        <f t="shared" si="275"/>
        <v>10.27743055555402</v>
      </c>
      <c r="I3490" s="77">
        <f t="shared" si="274"/>
        <v>2.7368576157922165E-6</v>
      </c>
      <c r="J3490" s="229">
        <f t="shared" si="276"/>
        <v>2.8127864086743648E-5</v>
      </c>
    </row>
    <row r="3491" spans="1:10">
      <c r="A3491" s="30" t="s">
        <v>264</v>
      </c>
      <c r="B3491" s="63">
        <v>25452.14</v>
      </c>
      <c r="C3491" s="219">
        <v>44943</v>
      </c>
      <c r="D3491" s="49">
        <v>44943.468055555553</v>
      </c>
      <c r="E3491" s="219">
        <v>44952</v>
      </c>
      <c r="F3491" s="273">
        <f t="shared" si="277"/>
        <v>0.73402777777664596</v>
      </c>
      <c r="G3491" s="273">
        <f t="shared" si="278"/>
        <v>8.5319444444467081</v>
      </c>
      <c r="H3491" s="273">
        <f t="shared" si="275"/>
        <v>9.265972222223354</v>
      </c>
      <c r="I3491" s="77">
        <f t="shared" si="274"/>
        <v>2.3741950646629074E-3</v>
      </c>
      <c r="J3491" s="229">
        <f t="shared" si="276"/>
        <v>2.1999225519306279E-2</v>
      </c>
    </row>
    <row r="3492" spans="1:10">
      <c r="A3492" s="30" t="s">
        <v>264</v>
      </c>
      <c r="B3492" s="63">
        <v>116.95</v>
      </c>
      <c r="C3492" s="219">
        <v>44945</v>
      </c>
      <c r="D3492" s="49">
        <v>44945.513888888891</v>
      </c>
      <c r="E3492" s="219">
        <v>44952</v>
      </c>
      <c r="F3492" s="273">
        <f t="shared" si="277"/>
        <v>0.75694444444525288</v>
      </c>
      <c r="G3492" s="273">
        <f t="shared" si="278"/>
        <v>6.4861111111094942</v>
      </c>
      <c r="H3492" s="273">
        <f t="shared" si="275"/>
        <v>7.2430555555547471</v>
      </c>
      <c r="I3492" s="77">
        <f t="shared" si="274"/>
        <v>1.0909185349928416E-5</v>
      </c>
      <c r="J3492" s="229">
        <f t="shared" si="276"/>
        <v>7.9015835555375474E-5</v>
      </c>
    </row>
    <row r="3493" spans="1:10">
      <c r="A3493" s="30" t="s">
        <v>264</v>
      </c>
      <c r="B3493" s="63">
        <v>490.79</v>
      </c>
      <c r="C3493" s="219">
        <v>44945</v>
      </c>
      <c r="D3493" s="49">
        <v>44945.51458333333</v>
      </c>
      <c r="E3493" s="219">
        <v>44952</v>
      </c>
      <c r="F3493" s="273">
        <f t="shared" si="277"/>
        <v>0.75729166666496894</v>
      </c>
      <c r="G3493" s="273">
        <f t="shared" si="278"/>
        <v>6.4854166666700621</v>
      </c>
      <c r="H3493" s="273">
        <f t="shared" si="275"/>
        <v>7.2427083333350311</v>
      </c>
      <c r="I3493" s="77">
        <f t="shared" si="274"/>
        <v>4.5781266164098907E-5</v>
      </c>
      <c r="J3493" s="229">
        <f t="shared" si="276"/>
        <v>3.3158035795734822E-4</v>
      </c>
    </row>
    <row r="3494" spans="1:10">
      <c r="A3494" s="30" t="s">
        <v>264</v>
      </c>
      <c r="B3494" s="63">
        <v>193.11</v>
      </c>
      <c r="C3494" s="219">
        <v>44940</v>
      </c>
      <c r="D3494" s="49">
        <v>44940.590277777781</v>
      </c>
      <c r="E3494" s="219">
        <v>44952</v>
      </c>
      <c r="F3494" s="273">
        <f t="shared" si="277"/>
        <v>0.79513888889050577</v>
      </c>
      <c r="G3494" s="273">
        <f t="shared" si="278"/>
        <v>11.409722222218988</v>
      </c>
      <c r="H3494" s="273">
        <f t="shared" si="275"/>
        <v>12.204861111109494</v>
      </c>
      <c r="I3494" s="77">
        <f t="shared" si="274"/>
        <v>1.8013448336252043E-5</v>
      </c>
      <c r="J3494" s="229">
        <f t="shared" si="276"/>
        <v>2.1985163507610259E-4</v>
      </c>
    </row>
    <row r="3495" spans="1:10">
      <c r="A3495" s="30" t="s">
        <v>264</v>
      </c>
      <c r="B3495" s="63">
        <v>489.23</v>
      </c>
      <c r="C3495" s="219">
        <v>44939</v>
      </c>
      <c r="D3495" s="49">
        <v>44940.59097222222</v>
      </c>
      <c r="E3495" s="219">
        <v>44952</v>
      </c>
      <c r="F3495" s="273">
        <f t="shared" si="277"/>
        <v>1.2954861111102218</v>
      </c>
      <c r="G3495" s="273">
        <f t="shared" si="278"/>
        <v>11.409027777779556</v>
      </c>
      <c r="H3495" s="273">
        <f t="shared" si="275"/>
        <v>12.704513888889778</v>
      </c>
      <c r="I3495" s="77">
        <f t="shared" si="274"/>
        <v>4.56357481722572E-5</v>
      </c>
      <c r="J3495" s="229">
        <f t="shared" si="276"/>
        <v>5.7977999648431791E-4</v>
      </c>
    </row>
    <row r="3496" spans="1:10">
      <c r="A3496" s="30" t="s">
        <v>264</v>
      </c>
      <c r="B3496" s="63">
        <v>120.5</v>
      </c>
      <c r="C3496" s="219">
        <v>44940</v>
      </c>
      <c r="D3496" s="49">
        <v>44940.590277777781</v>
      </c>
      <c r="E3496" s="219">
        <v>44952</v>
      </c>
      <c r="F3496" s="273">
        <f t="shared" si="277"/>
        <v>0.79513888889050577</v>
      </c>
      <c r="G3496" s="273">
        <f t="shared" si="278"/>
        <v>11.409722222218988</v>
      </c>
      <c r="H3496" s="273">
        <f t="shared" si="275"/>
        <v>12.204861111109494</v>
      </c>
      <c r="I3496" s="77">
        <f t="shared" si="274"/>
        <v>1.1240332062132314E-5</v>
      </c>
      <c r="J3496" s="229">
        <f t="shared" si="276"/>
        <v>1.3718669166107585E-4</v>
      </c>
    </row>
    <row r="3497" spans="1:10">
      <c r="A3497" s="30" t="s">
        <v>264</v>
      </c>
      <c r="B3497" s="63">
        <v>176.66</v>
      </c>
      <c r="C3497" s="219">
        <v>44942</v>
      </c>
      <c r="D3497" s="49">
        <v>44943.469444444447</v>
      </c>
      <c r="E3497" s="219">
        <v>44952</v>
      </c>
      <c r="F3497" s="273">
        <f t="shared" si="277"/>
        <v>1.234722222223354</v>
      </c>
      <c r="G3497" s="273">
        <f t="shared" si="278"/>
        <v>8.5305555555532919</v>
      </c>
      <c r="H3497" s="273">
        <f t="shared" si="275"/>
        <v>9.765277777776646</v>
      </c>
      <c r="I3497" s="77">
        <f t="shared" si="274"/>
        <v>1.647897976843398E-5</v>
      </c>
      <c r="J3497" s="229">
        <f t="shared" si="276"/>
        <v>1.6092181493311929E-4</v>
      </c>
    </row>
    <row r="3498" spans="1:10">
      <c r="A3498" s="30" t="s">
        <v>264</v>
      </c>
      <c r="B3498" s="63">
        <v>30.31</v>
      </c>
      <c r="C3498" s="219">
        <v>44944</v>
      </c>
      <c r="D3498" s="49">
        <v>44944.489583333336</v>
      </c>
      <c r="E3498" s="219">
        <v>44952</v>
      </c>
      <c r="F3498" s="273">
        <f t="shared" si="277"/>
        <v>0.74479166666787933</v>
      </c>
      <c r="G3498" s="273">
        <f t="shared" si="278"/>
        <v>7.5104166666642413</v>
      </c>
      <c r="H3498" s="273">
        <f t="shared" si="275"/>
        <v>8.2552083333321207</v>
      </c>
      <c r="I3498" s="77">
        <f t="shared" si="274"/>
        <v>2.8273399568732813E-6</v>
      </c>
      <c r="J3498" s="229">
        <f t="shared" si="276"/>
        <v>2.334028037314319E-5</v>
      </c>
    </row>
    <row r="3499" spans="1:10">
      <c r="A3499" s="30" t="s">
        <v>264</v>
      </c>
      <c r="B3499" s="63">
        <v>26112.37</v>
      </c>
      <c r="C3499" s="219">
        <v>44945</v>
      </c>
      <c r="D3499" s="49">
        <v>44945.51458333333</v>
      </c>
      <c r="E3499" s="219">
        <v>44952</v>
      </c>
      <c r="F3499" s="273">
        <f t="shared" si="277"/>
        <v>0.75729166666496894</v>
      </c>
      <c r="G3499" s="273">
        <f t="shared" si="278"/>
        <v>6.4854166666700621</v>
      </c>
      <c r="H3499" s="273">
        <f t="shared" si="275"/>
        <v>7.2427083333350311</v>
      </c>
      <c r="I3499" s="77">
        <f t="shared" si="274"/>
        <v>2.4357818234793526E-3</v>
      </c>
      <c r="J3499" s="229">
        <f t="shared" si="276"/>
        <v>1.7641657311099904E-2</v>
      </c>
    </row>
    <row r="3500" spans="1:10">
      <c r="A3500" s="30" t="s">
        <v>264</v>
      </c>
      <c r="B3500" s="63">
        <v>26279.08</v>
      </c>
      <c r="C3500" s="219">
        <v>44943</v>
      </c>
      <c r="D3500" s="49">
        <v>44943.470138888886</v>
      </c>
      <c r="E3500" s="219">
        <v>44952</v>
      </c>
      <c r="F3500" s="273">
        <f t="shared" si="277"/>
        <v>0.7350694444430701</v>
      </c>
      <c r="G3500" s="273">
        <f t="shared" si="278"/>
        <v>8.5298611111138598</v>
      </c>
      <c r="H3500" s="273">
        <f t="shared" si="275"/>
        <v>9.2649305555569299</v>
      </c>
      <c r="I3500" s="77">
        <f t="shared" si="274"/>
        <v>2.4513326596459755E-3</v>
      </c>
      <c r="J3500" s="229">
        <f t="shared" si="276"/>
        <v>2.2711426860188635E-2</v>
      </c>
    </row>
    <row r="3501" spans="1:10">
      <c r="A3501" s="30" t="s">
        <v>264</v>
      </c>
      <c r="B3501" s="63">
        <v>16.59</v>
      </c>
      <c r="C3501" s="219">
        <v>44943</v>
      </c>
      <c r="D3501" s="49">
        <v>44943.470138888886</v>
      </c>
      <c r="E3501" s="219">
        <v>44952</v>
      </c>
      <c r="F3501" s="273">
        <f t="shared" si="277"/>
        <v>0.7350694444430701</v>
      </c>
      <c r="G3501" s="273">
        <f t="shared" si="278"/>
        <v>8.5298611111138598</v>
      </c>
      <c r="H3501" s="273">
        <f t="shared" si="275"/>
        <v>9.2649305555569299</v>
      </c>
      <c r="I3501" s="77">
        <f t="shared" si="274"/>
        <v>1.5475278747782165E-6</v>
      </c>
      <c r="J3501" s="229">
        <f t="shared" si="276"/>
        <v>1.4337738292608776E-5</v>
      </c>
    </row>
    <row r="3502" spans="1:10">
      <c r="A3502" s="30" t="s">
        <v>264</v>
      </c>
      <c r="B3502" s="63">
        <v>504.79</v>
      </c>
      <c r="C3502" s="219">
        <v>44943</v>
      </c>
      <c r="D3502" s="49">
        <v>44943.470138888886</v>
      </c>
      <c r="E3502" s="219">
        <v>44952</v>
      </c>
      <c r="F3502" s="273">
        <f t="shared" si="277"/>
        <v>0.7350694444430701</v>
      </c>
      <c r="G3502" s="273">
        <f t="shared" si="278"/>
        <v>8.5298611111138598</v>
      </c>
      <c r="H3502" s="273">
        <f t="shared" si="275"/>
        <v>9.2649305555569299</v>
      </c>
      <c r="I3502" s="77">
        <f t="shared" si="274"/>
        <v>4.7087196860114281E-5</v>
      </c>
      <c r="J3502" s="229">
        <f t="shared" si="276"/>
        <v>4.3625960896479714E-4</v>
      </c>
    </row>
    <row r="3503" spans="1:10">
      <c r="A3503" s="30" t="s">
        <v>264</v>
      </c>
      <c r="B3503" s="63">
        <v>16.52</v>
      </c>
      <c r="C3503" s="219">
        <v>44943</v>
      </c>
      <c r="D3503" s="49">
        <v>44943.470833333333</v>
      </c>
      <c r="E3503" s="219">
        <v>44952</v>
      </c>
      <c r="F3503" s="273">
        <f t="shared" si="277"/>
        <v>0.73541666666642413</v>
      </c>
      <c r="G3503" s="273">
        <f t="shared" si="278"/>
        <v>8.5291666666671517</v>
      </c>
      <c r="H3503" s="273">
        <f t="shared" si="275"/>
        <v>9.2645833333335759</v>
      </c>
      <c r="I3503" s="77">
        <f t="shared" si="274"/>
        <v>1.5409982212981397E-6</v>
      </c>
      <c r="J3503" s="229">
        <f t="shared" si="276"/>
        <v>1.4276706437735431E-5</v>
      </c>
    </row>
    <row r="3504" spans="1:10">
      <c r="A3504" s="30" t="s">
        <v>264</v>
      </c>
      <c r="B3504" s="63">
        <v>25751.32</v>
      </c>
      <c r="C3504" s="219">
        <v>44944</v>
      </c>
      <c r="D3504" s="49">
        <v>44944.490972222222</v>
      </c>
      <c r="E3504" s="219">
        <v>44952</v>
      </c>
      <c r="F3504" s="273">
        <f t="shared" si="277"/>
        <v>0.74548611111094942</v>
      </c>
      <c r="G3504" s="273">
        <f t="shared" si="278"/>
        <v>7.5090277777781012</v>
      </c>
      <c r="H3504" s="273">
        <f t="shared" si="275"/>
        <v>8.2545138888890506</v>
      </c>
      <c r="I3504" s="77">
        <f t="shared" si="274"/>
        <v>2.4021028036367558E-3</v>
      </c>
      <c r="J3504" s="229">
        <f t="shared" si="276"/>
        <v>1.982819095515893E-2</v>
      </c>
    </row>
    <row r="3505" spans="1:10">
      <c r="A3505" s="30" t="s">
        <v>264</v>
      </c>
      <c r="B3505" s="63">
        <v>16.079999999999998</v>
      </c>
      <c r="C3505" s="219">
        <v>44944</v>
      </c>
      <c r="D3505" s="49">
        <v>44944.490972222222</v>
      </c>
      <c r="E3505" s="219">
        <v>44952</v>
      </c>
      <c r="F3505" s="273">
        <f t="shared" si="277"/>
        <v>0.74548611111094942</v>
      </c>
      <c r="G3505" s="273">
        <f t="shared" si="278"/>
        <v>7.5090277777781012</v>
      </c>
      <c r="H3505" s="273">
        <f t="shared" si="275"/>
        <v>8.2545138888890506</v>
      </c>
      <c r="I3505" s="77">
        <f t="shared" si="274"/>
        <v>1.4999546851376563E-6</v>
      </c>
      <c r="J3505" s="229">
        <f t="shared" si="276"/>
        <v>1.2381396781172987E-5</v>
      </c>
    </row>
    <row r="3506" spans="1:10">
      <c r="A3506" s="30" t="s">
        <v>264</v>
      </c>
      <c r="B3506" s="63">
        <v>120.4</v>
      </c>
      <c r="C3506" s="219">
        <v>44946</v>
      </c>
      <c r="D3506" s="49">
        <v>44946.517361111109</v>
      </c>
      <c r="E3506" s="219">
        <v>44952</v>
      </c>
      <c r="F3506" s="273">
        <f t="shared" si="277"/>
        <v>0.75868055555474712</v>
      </c>
      <c r="G3506" s="273">
        <f t="shared" si="278"/>
        <v>5.4826388888905058</v>
      </c>
      <c r="H3506" s="273">
        <f t="shared" si="275"/>
        <v>6.2413194444452529</v>
      </c>
      <c r="I3506" s="77">
        <f t="shared" si="274"/>
        <v>1.1231003985732205E-5</v>
      </c>
      <c r="J3506" s="229">
        <f t="shared" si="276"/>
        <v>7.0096283556792549E-5</v>
      </c>
    </row>
    <row r="3507" spans="1:10">
      <c r="A3507" s="30" t="s">
        <v>264</v>
      </c>
      <c r="B3507" s="63">
        <v>30.3</v>
      </c>
      <c r="C3507" s="219">
        <v>44946</v>
      </c>
      <c r="D3507" s="49">
        <v>44946.517361111109</v>
      </c>
      <c r="E3507" s="219">
        <v>44952</v>
      </c>
      <c r="F3507" s="273">
        <f t="shared" si="277"/>
        <v>0.75868055555474712</v>
      </c>
      <c r="G3507" s="273">
        <f t="shared" si="278"/>
        <v>5.4826388888905058</v>
      </c>
      <c r="H3507" s="273">
        <f t="shared" si="275"/>
        <v>6.2413194444452529</v>
      </c>
      <c r="I3507" s="77">
        <f t="shared" si="274"/>
        <v>2.8264071492332709E-6</v>
      </c>
      <c r="J3507" s="229">
        <f t="shared" si="276"/>
        <v>1.764050989842869E-5</v>
      </c>
    </row>
    <row r="3508" spans="1:10">
      <c r="A3508" s="30" t="s">
        <v>264</v>
      </c>
      <c r="B3508" s="63">
        <v>7.72</v>
      </c>
      <c r="C3508" s="219">
        <v>44943</v>
      </c>
      <c r="D3508" s="49">
        <v>44943.470833333333</v>
      </c>
      <c r="E3508" s="219">
        <v>44952</v>
      </c>
      <c r="F3508" s="273">
        <f t="shared" si="277"/>
        <v>0.73541666666642413</v>
      </c>
      <c r="G3508" s="273">
        <f t="shared" si="278"/>
        <v>8.5291666666671517</v>
      </c>
      <c r="H3508" s="273">
        <f t="shared" si="275"/>
        <v>9.2645833333335759</v>
      </c>
      <c r="I3508" s="77">
        <f t="shared" si="274"/>
        <v>7.2012749808847683E-7</v>
      </c>
      <c r="J3508" s="229">
        <f t="shared" si="276"/>
        <v>6.6716812166657091E-6</v>
      </c>
    </row>
    <row r="3509" spans="1:10">
      <c r="A3509" s="30" t="s">
        <v>264</v>
      </c>
      <c r="B3509" s="63">
        <v>7.63</v>
      </c>
      <c r="C3509" s="219">
        <v>44943</v>
      </c>
      <c r="D3509" s="49">
        <v>44943.470833333333</v>
      </c>
      <c r="E3509" s="219">
        <v>44952</v>
      </c>
      <c r="F3509" s="273">
        <f t="shared" si="277"/>
        <v>0.73541666666642413</v>
      </c>
      <c r="G3509" s="273">
        <f t="shared" si="278"/>
        <v>8.5291666666671517</v>
      </c>
      <c r="H3509" s="273">
        <f t="shared" si="275"/>
        <v>9.2645833333335759</v>
      </c>
      <c r="I3509" s="77">
        <f t="shared" si="274"/>
        <v>7.1173222932837807E-7</v>
      </c>
      <c r="J3509" s="229">
        <f t="shared" si="276"/>
        <v>6.5939025496320419E-6</v>
      </c>
    </row>
    <row r="3510" spans="1:10">
      <c r="A3510" s="30" t="s">
        <v>264</v>
      </c>
      <c r="B3510" s="63">
        <v>194.08</v>
      </c>
      <c r="C3510" s="219">
        <v>44940</v>
      </c>
      <c r="D3510" s="49">
        <v>44940.59375</v>
      </c>
      <c r="E3510" s="219">
        <v>44952</v>
      </c>
      <c r="F3510" s="273">
        <f t="shared" si="277"/>
        <v>0.796875</v>
      </c>
      <c r="G3510" s="273">
        <f t="shared" si="278"/>
        <v>11.40625</v>
      </c>
      <c r="H3510" s="273">
        <f t="shared" si="275"/>
        <v>12.203125</v>
      </c>
      <c r="I3510" s="77">
        <f t="shared" si="274"/>
        <v>1.8103930677333108E-5</v>
      </c>
      <c r="J3510" s="229">
        <f t="shared" si="276"/>
        <v>2.209245290468306E-4</v>
      </c>
    </row>
    <row r="3511" spans="1:10">
      <c r="A3511" s="30" t="s">
        <v>264</v>
      </c>
      <c r="B3511" s="63">
        <v>120.33</v>
      </c>
      <c r="C3511" s="219">
        <v>44940</v>
      </c>
      <c r="D3511" s="49">
        <v>44940.59375</v>
      </c>
      <c r="E3511" s="219">
        <v>44952</v>
      </c>
      <c r="F3511" s="273">
        <f t="shared" si="277"/>
        <v>0.796875</v>
      </c>
      <c r="G3511" s="273">
        <f t="shared" si="278"/>
        <v>11.40625</v>
      </c>
      <c r="H3511" s="273">
        <f t="shared" si="275"/>
        <v>12.203125</v>
      </c>
      <c r="I3511" s="77">
        <f t="shared" si="274"/>
        <v>1.1224474332252127E-5</v>
      </c>
      <c r="J3511" s="229">
        <f t="shared" si="276"/>
        <v>1.3697366333576425E-4</v>
      </c>
    </row>
    <row r="3512" spans="1:10">
      <c r="A3512" s="30" t="s">
        <v>264</v>
      </c>
      <c r="B3512" s="63">
        <v>116.44</v>
      </c>
      <c r="C3512" s="219">
        <v>44940</v>
      </c>
      <c r="D3512" s="49">
        <v>44940.594444444447</v>
      </c>
      <c r="E3512" s="219">
        <v>44952</v>
      </c>
      <c r="F3512" s="273">
        <f t="shared" si="277"/>
        <v>0.79722222222335404</v>
      </c>
      <c r="G3512" s="273">
        <f t="shared" si="278"/>
        <v>11.405555555553292</v>
      </c>
      <c r="H3512" s="273">
        <f t="shared" si="275"/>
        <v>12.202777777776646</v>
      </c>
      <c r="I3512" s="77">
        <f t="shared" si="274"/>
        <v>1.0861612160287855E-5</v>
      </c>
      <c r="J3512" s="229">
        <f t="shared" si="276"/>
        <v>1.3254183950038923E-4</v>
      </c>
    </row>
    <row r="3513" spans="1:10">
      <c r="A3513" s="30" t="s">
        <v>264</v>
      </c>
      <c r="B3513" s="63">
        <v>29.3</v>
      </c>
      <c r="C3513" s="219">
        <v>44940</v>
      </c>
      <c r="D3513" s="49">
        <v>44940.595138888886</v>
      </c>
      <c r="E3513" s="219">
        <v>44952</v>
      </c>
      <c r="F3513" s="273">
        <f t="shared" si="277"/>
        <v>0.7975694444430701</v>
      </c>
      <c r="G3513" s="273">
        <f t="shared" si="278"/>
        <v>11.40486111111386</v>
      </c>
      <c r="H3513" s="273">
        <f t="shared" si="275"/>
        <v>12.20243055555693</v>
      </c>
      <c r="I3513" s="77">
        <f t="shared" si="274"/>
        <v>2.7331263852321726E-6</v>
      </c>
      <c r="J3513" s="229">
        <f t="shared" si="276"/>
        <v>3.3350784915355921E-5</v>
      </c>
    </row>
    <row r="3514" spans="1:10">
      <c r="A3514" s="30" t="s">
        <v>264</v>
      </c>
      <c r="B3514" s="63">
        <v>7.31</v>
      </c>
      <c r="C3514" s="219">
        <v>44944</v>
      </c>
      <c r="D3514" s="49">
        <v>44944.491666666669</v>
      </c>
      <c r="E3514" s="219">
        <v>44952</v>
      </c>
      <c r="F3514" s="273">
        <f t="shared" si="277"/>
        <v>0.74583333333430346</v>
      </c>
      <c r="G3514" s="273">
        <f t="shared" si="278"/>
        <v>7.5083333333313931</v>
      </c>
      <c r="H3514" s="273">
        <f t="shared" si="275"/>
        <v>8.2541666666656965</v>
      </c>
      <c r="I3514" s="77">
        <f t="shared" si="274"/>
        <v>6.8188238484802666E-7</v>
      </c>
      <c r="J3514" s="229">
        <f t="shared" si="276"/>
        <v>5.6283708515990916E-6</v>
      </c>
    </row>
    <row r="3515" spans="1:10">
      <c r="A3515" s="30" t="s">
        <v>264</v>
      </c>
      <c r="B3515" s="63">
        <v>26211.3</v>
      </c>
      <c r="C3515" s="219">
        <v>44943</v>
      </c>
      <c r="D3515" s="49">
        <v>44943.473611111112</v>
      </c>
      <c r="E3515" s="219">
        <v>44952</v>
      </c>
      <c r="F3515" s="273">
        <f t="shared" si="277"/>
        <v>0.73680555555620231</v>
      </c>
      <c r="G3515" s="273">
        <f t="shared" si="278"/>
        <v>8.5263888888875954</v>
      </c>
      <c r="H3515" s="273">
        <f t="shared" si="275"/>
        <v>9.2631944444437977</v>
      </c>
      <c r="I3515" s="77">
        <f t="shared" si="274"/>
        <v>2.4450100894619809E-3</v>
      </c>
      <c r="J3515" s="229">
        <f t="shared" si="276"/>
        <v>2.2648603877313253E-2</v>
      </c>
    </row>
    <row r="3516" spans="1:10">
      <c r="A3516" s="30" t="s">
        <v>264</v>
      </c>
      <c r="B3516" s="63">
        <v>29.47</v>
      </c>
      <c r="C3516" s="219">
        <v>44944</v>
      </c>
      <c r="D3516" s="49">
        <v>44944.492361111108</v>
      </c>
      <c r="E3516" s="219">
        <v>44952</v>
      </c>
      <c r="F3516" s="273">
        <f t="shared" si="277"/>
        <v>0.74618055555401952</v>
      </c>
      <c r="G3516" s="273">
        <f t="shared" si="278"/>
        <v>7.507638888891961</v>
      </c>
      <c r="H3516" s="273">
        <f t="shared" si="275"/>
        <v>8.2538194444459805</v>
      </c>
      <c r="I3516" s="77">
        <f t="shared" si="274"/>
        <v>2.7489841151123593E-6</v>
      </c>
      <c r="J3516" s="229">
        <f t="shared" si="276"/>
        <v>2.2689618541787518E-5</v>
      </c>
    </row>
    <row r="3517" spans="1:10">
      <c r="A3517" s="30" t="s">
        <v>264</v>
      </c>
      <c r="B3517" s="63">
        <v>187.73</v>
      </c>
      <c r="C3517" s="219">
        <v>44940</v>
      </c>
      <c r="D3517" s="49">
        <v>44940.59652777778</v>
      </c>
      <c r="E3517" s="219">
        <v>44952</v>
      </c>
      <c r="F3517" s="273">
        <f t="shared" si="277"/>
        <v>0.79826388888977817</v>
      </c>
      <c r="G3517" s="273">
        <f t="shared" si="278"/>
        <v>11.403472222220444</v>
      </c>
      <c r="H3517" s="273">
        <f t="shared" si="275"/>
        <v>12.201736111110222</v>
      </c>
      <c r="I3517" s="77">
        <f t="shared" si="274"/>
        <v>1.7511597825926135E-5</v>
      </c>
      <c r="J3517" s="229">
        <f t="shared" si="276"/>
        <v>2.1367189555584218E-4</v>
      </c>
    </row>
    <row r="3518" spans="1:10">
      <c r="A3518" s="30" t="s">
        <v>264</v>
      </c>
      <c r="B3518" s="63">
        <v>26143.52</v>
      </c>
      <c r="C3518" s="219">
        <v>44943</v>
      </c>
      <c r="D3518" s="49">
        <v>44943.474305555559</v>
      </c>
      <c r="E3518" s="219">
        <v>44952</v>
      </c>
      <c r="F3518" s="273">
        <f t="shared" si="277"/>
        <v>0.73715277777955635</v>
      </c>
      <c r="G3518" s="273">
        <f t="shared" si="278"/>
        <v>8.5256944444408873</v>
      </c>
      <c r="H3518" s="273">
        <f t="shared" si="275"/>
        <v>9.2628472222204437</v>
      </c>
      <c r="I3518" s="77">
        <f t="shared" si="274"/>
        <v>2.4386875192779866E-3</v>
      </c>
      <c r="J3518" s="229">
        <f t="shared" si="276"/>
        <v>2.2589189913807765E-2</v>
      </c>
    </row>
    <row r="3519" spans="1:10">
      <c r="A3519" s="30" t="s">
        <v>264</v>
      </c>
      <c r="B3519" s="63">
        <v>7.34</v>
      </c>
      <c r="C3519" s="219">
        <v>44944</v>
      </c>
      <c r="D3519" s="49">
        <v>44944.493055555555</v>
      </c>
      <c r="E3519" s="219">
        <v>44952</v>
      </c>
      <c r="F3519" s="273">
        <f t="shared" si="277"/>
        <v>0.74652777777737356</v>
      </c>
      <c r="G3519" s="273">
        <f t="shared" si="278"/>
        <v>7.5069444444452529</v>
      </c>
      <c r="H3519" s="273">
        <f t="shared" si="275"/>
        <v>8.2534722222226264</v>
      </c>
      <c r="I3519" s="77">
        <f t="shared" si="274"/>
        <v>6.8468080776805965E-7</v>
      </c>
      <c r="J3519" s="229">
        <f t="shared" si="276"/>
        <v>5.6509940280026306E-6</v>
      </c>
    </row>
    <row r="3520" spans="1:10">
      <c r="A3520" s="30" t="s">
        <v>264</v>
      </c>
      <c r="B3520" s="63">
        <v>26181.86</v>
      </c>
      <c r="C3520" s="219">
        <v>44945</v>
      </c>
      <c r="D3520" s="49">
        <v>44945.506944444445</v>
      </c>
      <c r="E3520" s="219">
        <v>44952</v>
      </c>
      <c r="F3520" s="273">
        <f t="shared" si="277"/>
        <v>0.75347222222262644</v>
      </c>
      <c r="G3520" s="273">
        <f t="shared" si="278"/>
        <v>6.4930555555547471</v>
      </c>
      <c r="H3520" s="273">
        <f t="shared" si="275"/>
        <v>7.2465277777773736</v>
      </c>
      <c r="I3520" s="77">
        <f t="shared" si="274"/>
        <v>2.4422639037697887E-3</v>
      </c>
      <c r="J3520" s="229">
        <f t="shared" si="276"/>
        <v>1.7697933219330782E-2</v>
      </c>
    </row>
    <row r="3521" spans="1:10">
      <c r="A3521" s="30" t="s">
        <v>264</v>
      </c>
      <c r="B3521" s="63">
        <v>7.54</v>
      </c>
      <c r="C3521" s="219">
        <v>44945</v>
      </c>
      <c r="D3521" s="49">
        <v>44945.506944444445</v>
      </c>
      <c r="E3521" s="219">
        <v>44952</v>
      </c>
      <c r="F3521" s="273">
        <f t="shared" si="277"/>
        <v>0.75347222222262644</v>
      </c>
      <c r="G3521" s="273">
        <f t="shared" si="278"/>
        <v>6.4930555555547471</v>
      </c>
      <c r="H3521" s="273">
        <f t="shared" si="275"/>
        <v>7.2465277777773736</v>
      </c>
      <c r="I3521" s="77">
        <f t="shared" si="274"/>
        <v>7.033369605682792E-7</v>
      </c>
      <c r="J3521" s="229">
        <f t="shared" si="276"/>
        <v>5.0967508218955445E-6</v>
      </c>
    </row>
    <row r="3522" spans="1:10">
      <c r="A3522" s="30" t="s">
        <v>264</v>
      </c>
      <c r="B3522" s="63">
        <v>16.11</v>
      </c>
      <c r="C3522" s="219">
        <v>44943</v>
      </c>
      <c r="D3522" s="49">
        <v>44943.475694444445</v>
      </c>
      <c r="E3522" s="219">
        <v>44952</v>
      </c>
      <c r="F3522" s="273">
        <f t="shared" si="277"/>
        <v>0.73784722222262644</v>
      </c>
      <c r="G3522" s="273">
        <f t="shared" si="278"/>
        <v>8.5243055555547471</v>
      </c>
      <c r="H3522" s="273">
        <f t="shared" si="275"/>
        <v>9.2621527777773736</v>
      </c>
      <c r="I3522" s="77">
        <f t="shared" si="274"/>
        <v>1.5027531080576895E-6</v>
      </c>
      <c r="J3522" s="229">
        <f t="shared" si="276"/>
        <v>1.391872887411011E-5</v>
      </c>
    </row>
    <row r="3523" spans="1:10">
      <c r="A3523" s="30" t="s">
        <v>264</v>
      </c>
      <c r="B3523" s="63">
        <v>16.12</v>
      </c>
      <c r="C3523" s="219">
        <v>44943</v>
      </c>
      <c r="D3523" s="49">
        <v>44943.476388888892</v>
      </c>
      <c r="E3523" s="219">
        <v>44952</v>
      </c>
      <c r="F3523" s="273">
        <f t="shared" si="277"/>
        <v>0.73819444444598048</v>
      </c>
      <c r="G3523" s="273">
        <f t="shared" si="278"/>
        <v>8.523611111108039</v>
      </c>
      <c r="H3523" s="273">
        <f t="shared" si="275"/>
        <v>9.2618055555540195</v>
      </c>
      <c r="I3523" s="77">
        <f t="shared" si="274"/>
        <v>1.5036859156977006E-6</v>
      </c>
      <c r="J3523" s="229">
        <f t="shared" si="276"/>
        <v>1.3926846567817296E-5</v>
      </c>
    </row>
    <row r="3524" spans="1:10">
      <c r="A3524" s="30" t="s">
        <v>264</v>
      </c>
      <c r="B3524" s="63">
        <v>194.35</v>
      </c>
      <c r="C3524" s="219">
        <v>44942</v>
      </c>
      <c r="D3524" s="49">
        <v>44942.436805555553</v>
      </c>
      <c r="E3524" s="219">
        <v>44952</v>
      </c>
      <c r="F3524" s="273">
        <f t="shared" si="277"/>
        <v>0.71840277777664596</v>
      </c>
      <c r="G3524" s="273">
        <f t="shared" si="278"/>
        <v>9.5631944444467081</v>
      </c>
      <c r="H3524" s="273">
        <f t="shared" si="275"/>
        <v>10.281597222223354</v>
      </c>
      <c r="I3524" s="77">
        <f t="shared" si="274"/>
        <v>1.8129116483613403E-5</v>
      </c>
      <c r="J3524" s="229">
        <f t="shared" si="276"/>
        <v>1.863962736792832E-4</v>
      </c>
    </row>
    <row r="3525" spans="1:10">
      <c r="A3525" s="30" t="s">
        <v>264</v>
      </c>
      <c r="B3525" s="63">
        <v>120.5</v>
      </c>
      <c r="C3525" s="219">
        <v>44942</v>
      </c>
      <c r="D3525" s="49">
        <v>44942.436805555553</v>
      </c>
      <c r="E3525" s="219">
        <v>44952</v>
      </c>
      <c r="F3525" s="273">
        <f t="shared" si="277"/>
        <v>0.71840277777664596</v>
      </c>
      <c r="G3525" s="273">
        <f t="shared" si="278"/>
        <v>9.5631944444467081</v>
      </c>
      <c r="H3525" s="273">
        <f t="shared" si="275"/>
        <v>10.281597222223354</v>
      </c>
      <c r="I3525" s="77">
        <f t="shared" si="274"/>
        <v>1.1240332062132314E-5</v>
      </c>
      <c r="J3525" s="229">
        <f t="shared" si="276"/>
        <v>1.155685669068877E-4</v>
      </c>
    </row>
    <row r="3526" spans="1:10">
      <c r="A3526" s="30" t="s">
        <v>264</v>
      </c>
      <c r="B3526" s="63">
        <v>187.9</v>
      </c>
      <c r="C3526" s="219">
        <v>44942</v>
      </c>
      <c r="D3526" s="49">
        <v>44942.4375</v>
      </c>
      <c r="E3526" s="219">
        <v>44952</v>
      </c>
      <c r="F3526" s="273">
        <f t="shared" si="277"/>
        <v>0.71875</v>
      </c>
      <c r="G3526" s="273">
        <f t="shared" si="278"/>
        <v>9.5625</v>
      </c>
      <c r="H3526" s="273">
        <f t="shared" si="275"/>
        <v>10.28125</v>
      </c>
      <c r="I3526" s="77">
        <f t="shared" si="274"/>
        <v>1.7527455555806321E-5</v>
      </c>
      <c r="J3526" s="229">
        <f t="shared" si="276"/>
        <v>1.8020415243313374E-4</v>
      </c>
    </row>
    <row r="3527" spans="1:10">
      <c r="A3527" s="30" t="s">
        <v>264</v>
      </c>
      <c r="B3527" s="63">
        <v>116.5</v>
      </c>
      <c r="C3527" s="219">
        <v>44942</v>
      </c>
      <c r="D3527" s="49">
        <v>44942.4375</v>
      </c>
      <c r="E3527" s="219">
        <v>44952</v>
      </c>
      <c r="F3527" s="273">
        <f t="shared" si="277"/>
        <v>0.71875</v>
      </c>
      <c r="G3527" s="273">
        <f t="shared" si="278"/>
        <v>9.5625</v>
      </c>
      <c r="H3527" s="273">
        <f t="shared" si="275"/>
        <v>10.28125</v>
      </c>
      <c r="I3527" s="77">
        <f t="shared" si="274"/>
        <v>1.0867209006127922E-5</v>
      </c>
      <c r="J3527" s="229">
        <f t="shared" si="276"/>
        <v>1.117284925942527E-4</v>
      </c>
    </row>
    <row r="3528" spans="1:10">
      <c r="A3528" s="30" t="s">
        <v>264</v>
      </c>
      <c r="B3528" s="63">
        <v>29.46</v>
      </c>
      <c r="C3528" s="219">
        <v>44942</v>
      </c>
      <c r="D3528" s="49">
        <v>44942.438194444447</v>
      </c>
      <c r="E3528" s="219">
        <v>44952</v>
      </c>
      <c r="F3528" s="273">
        <f t="shared" si="277"/>
        <v>0.71909722222335404</v>
      </c>
      <c r="G3528" s="273">
        <f t="shared" si="278"/>
        <v>9.5618055555532919</v>
      </c>
      <c r="H3528" s="273">
        <f t="shared" si="275"/>
        <v>10.280902777776646</v>
      </c>
      <c r="I3528" s="77">
        <f t="shared" si="274"/>
        <v>2.7480513074723484E-6</v>
      </c>
      <c r="J3528" s="229">
        <f t="shared" si="276"/>
        <v>2.8252448320465211E-5</v>
      </c>
    </row>
    <row r="3529" spans="1:10">
      <c r="A3529" s="30" t="s">
        <v>264</v>
      </c>
      <c r="B3529" s="63">
        <v>26159.94</v>
      </c>
      <c r="C3529" s="219">
        <v>44942</v>
      </c>
      <c r="D3529" s="49">
        <v>44942.438888888886</v>
      </c>
      <c r="E3529" s="219">
        <v>44952</v>
      </c>
      <c r="F3529" s="273">
        <f t="shared" si="277"/>
        <v>0.7194444444430701</v>
      </c>
      <c r="G3529" s="273">
        <f t="shared" si="278"/>
        <v>9.5611111111138598</v>
      </c>
      <c r="H3529" s="273">
        <f t="shared" si="275"/>
        <v>10.28055555555693</v>
      </c>
      <c r="I3529" s="77">
        <f t="shared" si="274"/>
        <v>2.4402191894228845E-3</v>
      </c>
      <c r="J3529" s="229">
        <f t="shared" si="276"/>
        <v>2.5086808944598062E-2</v>
      </c>
    </row>
    <row r="3530" spans="1:10">
      <c r="A3530" s="30" t="s">
        <v>264</v>
      </c>
      <c r="B3530" s="63">
        <v>488.58</v>
      </c>
      <c r="C3530" s="219">
        <v>44943</v>
      </c>
      <c r="D3530" s="49">
        <v>44943.477777777778</v>
      </c>
      <c r="E3530" s="219">
        <v>44952</v>
      </c>
      <c r="F3530" s="273">
        <f t="shared" si="277"/>
        <v>0.73888888888905058</v>
      </c>
      <c r="G3530" s="273">
        <f t="shared" si="278"/>
        <v>8.5222222222218988</v>
      </c>
      <c r="H3530" s="273">
        <f t="shared" si="275"/>
        <v>9.2611111111109494</v>
      </c>
      <c r="I3530" s="77">
        <f t="shared" ref="I3530:I3593" si="279">+B3530/B$3693</f>
        <v>4.5575115675656482E-5</v>
      </c>
      <c r="J3530" s="229">
        <f t="shared" si="276"/>
        <v>4.2207621017398907E-4</v>
      </c>
    </row>
    <row r="3531" spans="1:10">
      <c r="A3531" s="30" t="s">
        <v>264</v>
      </c>
      <c r="B3531" s="63">
        <v>7.72</v>
      </c>
      <c r="C3531" s="219">
        <v>44943</v>
      </c>
      <c r="D3531" s="49">
        <v>44943.477777777778</v>
      </c>
      <c r="E3531" s="219">
        <v>44952</v>
      </c>
      <c r="F3531" s="273">
        <f t="shared" si="277"/>
        <v>0.73888888888905058</v>
      </c>
      <c r="G3531" s="273">
        <f t="shared" si="278"/>
        <v>8.5222222222218988</v>
      </c>
      <c r="H3531" s="273">
        <f t="shared" si="275"/>
        <v>9.2611111111109494</v>
      </c>
      <c r="I3531" s="77">
        <f t="shared" si="279"/>
        <v>7.2012749808847683E-7</v>
      </c>
      <c r="J3531" s="229">
        <f t="shared" si="276"/>
        <v>6.669180773963722E-6</v>
      </c>
    </row>
    <row r="3532" spans="1:10">
      <c r="A3532" s="30" t="s">
        <v>264</v>
      </c>
      <c r="B3532" s="63">
        <v>187.47</v>
      </c>
      <c r="C3532" s="219">
        <v>44945</v>
      </c>
      <c r="D3532" s="49">
        <v>44945.509027777778</v>
      </c>
      <c r="E3532" s="219">
        <v>44952</v>
      </c>
      <c r="F3532" s="273">
        <f t="shared" si="277"/>
        <v>0.75451388888905058</v>
      </c>
      <c r="G3532" s="273">
        <f t="shared" si="278"/>
        <v>6.4909722222218988</v>
      </c>
      <c r="H3532" s="273">
        <f t="shared" si="275"/>
        <v>7.2454861111109494</v>
      </c>
      <c r="I3532" s="77">
        <f t="shared" si="279"/>
        <v>1.7487344827285849E-5</v>
      </c>
      <c r="J3532" s="229">
        <f t="shared" si="276"/>
        <v>1.2670431406630752E-4</v>
      </c>
    </row>
    <row r="3533" spans="1:10">
      <c r="A3533" s="30" t="s">
        <v>264</v>
      </c>
      <c r="B3533" s="63">
        <v>16.55</v>
      </c>
      <c r="C3533" s="219">
        <v>44945</v>
      </c>
      <c r="D3533" s="49">
        <v>44945.509722222225</v>
      </c>
      <c r="E3533" s="219">
        <v>44952</v>
      </c>
      <c r="F3533" s="273">
        <f t="shared" si="277"/>
        <v>0.75486111111240461</v>
      </c>
      <c r="G3533" s="273">
        <f t="shared" si="278"/>
        <v>6.4902777777751908</v>
      </c>
      <c r="H3533" s="273">
        <f t="shared" si="275"/>
        <v>7.2451388888875954</v>
      </c>
      <c r="I3533" s="77">
        <f t="shared" si="279"/>
        <v>1.5437966442181727E-6</v>
      </c>
      <c r="J3533" s="229">
        <f t="shared" si="276"/>
        <v>1.1185021103559251E-5</v>
      </c>
    </row>
    <row r="3534" spans="1:10">
      <c r="A3534" s="30" t="s">
        <v>264</v>
      </c>
      <c r="B3534" s="63">
        <v>7.73</v>
      </c>
      <c r="C3534" s="219">
        <v>44945</v>
      </c>
      <c r="D3534" s="49">
        <v>44945.509722222225</v>
      </c>
      <c r="E3534" s="219">
        <v>44952</v>
      </c>
      <c r="F3534" s="273">
        <f t="shared" si="277"/>
        <v>0.75486111111240461</v>
      </c>
      <c r="G3534" s="273">
        <f t="shared" si="278"/>
        <v>6.4902777777751908</v>
      </c>
      <c r="H3534" s="273">
        <f t="shared" si="275"/>
        <v>7.2451388888875954</v>
      </c>
      <c r="I3534" s="77">
        <f t="shared" si="279"/>
        <v>7.210603057284879E-7</v>
      </c>
      <c r="J3534" s="229">
        <f t="shared" si="276"/>
        <v>5.2241820622666471E-6</v>
      </c>
    </row>
    <row r="3535" spans="1:10">
      <c r="A3535" s="30" t="s">
        <v>264</v>
      </c>
      <c r="B3535" s="63">
        <v>193.3</v>
      </c>
      <c r="C3535" s="219">
        <v>44945</v>
      </c>
      <c r="D3535" s="49">
        <v>44945.509722222225</v>
      </c>
      <c r="E3535" s="219">
        <v>44952</v>
      </c>
      <c r="F3535" s="273">
        <f t="shared" si="277"/>
        <v>0.75486111111240461</v>
      </c>
      <c r="G3535" s="273">
        <f t="shared" si="278"/>
        <v>6.4902777777751908</v>
      </c>
      <c r="H3535" s="273">
        <f t="shared" si="275"/>
        <v>7.2451388888875954</v>
      </c>
      <c r="I3535" s="77">
        <f t="shared" si="279"/>
        <v>1.8031171681412251E-5</v>
      </c>
      <c r="J3535" s="229">
        <f t="shared" si="276"/>
        <v>1.3063834316120863E-4</v>
      </c>
    </row>
    <row r="3536" spans="1:10">
      <c r="A3536" s="30" t="s">
        <v>264</v>
      </c>
      <c r="B3536" s="63">
        <v>25559.49</v>
      </c>
      <c r="C3536" s="219">
        <v>44942</v>
      </c>
      <c r="D3536" s="49">
        <v>44942.441666666666</v>
      </c>
      <c r="E3536" s="219">
        <v>44952</v>
      </c>
      <c r="F3536" s="273">
        <f t="shared" si="277"/>
        <v>0.72083333333284827</v>
      </c>
      <c r="G3536" s="273">
        <f t="shared" si="278"/>
        <v>9.5583333333343035</v>
      </c>
      <c r="H3536" s="273">
        <f t="shared" si="275"/>
        <v>10.279166666667152</v>
      </c>
      <c r="I3536" s="77">
        <f t="shared" si="279"/>
        <v>2.3842087546784257E-3</v>
      </c>
      <c r="J3536" s="229">
        <f t="shared" si="276"/>
        <v>2.4507679157466475E-2</v>
      </c>
    </row>
    <row r="3537" spans="1:10">
      <c r="A3537" s="30" t="s">
        <v>264</v>
      </c>
      <c r="B3537" s="63">
        <v>16.059999999999999</v>
      </c>
      <c r="C3537" s="219">
        <v>44943</v>
      </c>
      <c r="D3537" s="49">
        <v>44943.479861111111</v>
      </c>
      <c r="E3537" s="219">
        <v>44952</v>
      </c>
      <c r="F3537" s="273">
        <f t="shared" si="277"/>
        <v>0.73993055555547471</v>
      </c>
      <c r="G3537" s="273">
        <f t="shared" si="278"/>
        <v>8.5201388888890506</v>
      </c>
      <c r="H3537" s="273">
        <f t="shared" si="275"/>
        <v>9.2600694444445253</v>
      </c>
      <c r="I3537" s="77">
        <f t="shared" si="279"/>
        <v>1.4980890698576344E-6</v>
      </c>
      <c r="J3537" s="229">
        <f t="shared" si="276"/>
        <v>1.3872408820845001E-5</v>
      </c>
    </row>
    <row r="3538" spans="1:10">
      <c r="A3538" s="30" t="s">
        <v>264</v>
      </c>
      <c r="B3538" s="63">
        <v>504.53</v>
      </c>
      <c r="C3538" s="219">
        <v>44945</v>
      </c>
      <c r="D3538" s="49">
        <v>44945.510416666664</v>
      </c>
      <c r="E3538" s="219">
        <v>44952</v>
      </c>
      <c r="F3538" s="273">
        <f t="shared" si="277"/>
        <v>0.75520833333212067</v>
      </c>
      <c r="G3538" s="273">
        <f t="shared" si="278"/>
        <v>6.4895833333357587</v>
      </c>
      <c r="H3538" s="273">
        <f t="shared" si="275"/>
        <v>7.2447916666678793</v>
      </c>
      <c r="I3538" s="77">
        <f t="shared" si="279"/>
        <v>4.7062943861473996E-5</v>
      </c>
      <c r="J3538" s="229">
        <f t="shared" si="276"/>
        <v>3.4096122349646502E-4</v>
      </c>
    </row>
    <row r="3539" spans="1:10">
      <c r="A3539" s="30" t="s">
        <v>264</v>
      </c>
      <c r="B3539" s="63">
        <v>120.13</v>
      </c>
      <c r="C3539" s="219">
        <v>44945</v>
      </c>
      <c r="D3539" s="49">
        <v>44945.510416666664</v>
      </c>
      <c r="E3539" s="219">
        <v>44952</v>
      </c>
      <c r="F3539" s="273">
        <f t="shared" si="277"/>
        <v>0.75520833333212067</v>
      </c>
      <c r="G3539" s="273">
        <f t="shared" si="278"/>
        <v>6.4895833333357587</v>
      </c>
      <c r="H3539" s="273">
        <f t="shared" si="275"/>
        <v>7.2447916666678793</v>
      </c>
      <c r="I3539" s="77">
        <f t="shared" si="279"/>
        <v>1.1205818179451907E-5</v>
      </c>
      <c r="J3539" s="229">
        <f t="shared" si="276"/>
        <v>8.1183818164688598E-5</v>
      </c>
    </row>
    <row r="3540" spans="1:10">
      <c r="A3540" s="30" t="s">
        <v>264</v>
      </c>
      <c r="B3540" s="63">
        <v>16.07</v>
      </c>
      <c r="C3540" s="219">
        <v>44942</v>
      </c>
      <c r="D3540" s="49">
        <v>44942.442361111112</v>
      </c>
      <c r="E3540" s="219">
        <v>44952</v>
      </c>
      <c r="F3540" s="273">
        <f t="shared" si="277"/>
        <v>0.72118055555620231</v>
      </c>
      <c r="G3540" s="273">
        <f t="shared" si="278"/>
        <v>9.5576388888875954</v>
      </c>
      <c r="H3540" s="273">
        <f t="shared" si="275"/>
        <v>10.278819444443798</v>
      </c>
      <c r="I3540" s="77">
        <f t="shared" si="279"/>
        <v>1.4990218774976456E-6</v>
      </c>
      <c r="J3540" s="229">
        <f t="shared" si="276"/>
        <v>1.5408175222069448E-5</v>
      </c>
    </row>
    <row r="3541" spans="1:10">
      <c r="A3541" s="30" t="s">
        <v>264</v>
      </c>
      <c r="B3541" s="63">
        <v>7.51</v>
      </c>
      <c r="C3541" s="219">
        <v>44942</v>
      </c>
      <c r="D3541" s="49">
        <v>44942.442361111112</v>
      </c>
      <c r="E3541" s="219">
        <v>44952</v>
      </c>
      <c r="F3541" s="273">
        <f t="shared" si="277"/>
        <v>0.72118055555620231</v>
      </c>
      <c r="G3541" s="273">
        <f t="shared" si="278"/>
        <v>9.5576388888875954</v>
      </c>
      <c r="H3541" s="273">
        <f t="shared" si="275"/>
        <v>10.278819444443798</v>
      </c>
      <c r="I3541" s="77">
        <f t="shared" si="279"/>
        <v>7.0053853764824632E-7</v>
      </c>
      <c r="J3541" s="229">
        <f t="shared" si="276"/>
        <v>7.200709142361018E-6</v>
      </c>
    </row>
    <row r="3542" spans="1:10">
      <c r="A3542" s="30" t="s">
        <v>264</v>
      </c>
      <c r="B3542" s="63">
        <v>29.29</v>
      </c>
      <c r="C3542" s="219">
        <v>44942</v>
      </c>
      <c r="D3542" s="49">
        <v>44942.442361111112</v>
      </c>
      <c r="E3542" s="219">
        <v>44952</v>
      </c>
      <c r="F3542" s="273">
        <f t="shared" si="277"/>
        <v>0.72118055555620231</v>
      </c>
      <c r="G3542" s="273">
        <f t="shared" si="278"/>
        <v>9.5576388888875954</v>
      </c>
      <c r="H3542" s="273">
        <f t="shared" si="275"/>
        <v>10.278819444443798</v>
      </c>
      <c r="I3542" s="77">
        <f t="shared" si="279"/>
        <v>2.7321935775921618E-6</v>
      </c>
      <c r="J3542" s="229">
        <f t="shared" si="276"/>
        <v>2.8083724471338777E-5</v>
      </c>
    </row>
    <row r="3543" spans="1:10">
      <c r="A3543" s="30" t="s">
        <v>264</v>
      </c>
      <c r="B3543" s="63">
        <v>16.170000000000002</v>
      </c>
      <c r="C3543" s="219">
        <v>44942</v>
      </c>
      <c r="D3543" s="49">
        <v>44942.443055555559</v>
      </c>
      <c r="E3543" s="219">
        <v>44952</v>
      </c>
      <c r="F3543" s="273">
        <f t="shared" si="277"/>
        <v>0.72152777777955635</v>
      </c>
      <c r="G3543" s="273">
        <f t="shared" si="278"/>
        <v>9.5569444444408873</v>
      </c>
      <c r="H3543" s="273">
        <f t="shared" si="275"/>
        <v>10.278472222220444</v>
      </c>
      <c r="I3543" s="77">
        <f t="shared" si="279"/>
        <v>1.5083499538977555E-6</v>
      </c>
      <c r="J3543" s="229">
        <f t="shared" si="276"/>
        <v>1.5503533102525568E-5</v>
      </c>
    </row>
    <row r="3544" spans="1:10">
      <c r="A3544" s="30" t="s">
        <v>264</v>
      </c>
      <c r="B3544" s="63">
        <v>116.99</v>
      </c>
      <c r="C3544" s="219">
        <v>44945</v>
      </c>
      <c r="D3544" s="49">
        <v>44945.511111111111</v>
      </c>
      <c r="E3544" s="219">
        <v>44952</v>
      </c>
      <c r="F3544" s="273">
        <f t="shared" si="277"/>
        <v>0.75555555555547471</v>
      </c>
      <c r="G3544" s="273">
        <f t="shared" si="278"/>
        <v>6.4888888888890506</v>
      </c>
      <c r="H3544" s="273">
        <f t="shared" si="275"/>
        <v>7.2444444444445253</v>
      </c>
      <c r="I3544" s="77">
        <f t="shared" si="279"/>
        <v>1.0912916580488459E-5</v>
      </c>
      <c r="J3544" s="229">
        <f t="shared" si="276"/>
        <v>7.9058017894206164E-5</v>
      </c>
    </row>
    <row r="3545" spans="1:10">
      <c r="A3545" s="30" t="s">
        <v>264</v>
      </c>
      <c r="B3545" s="63">
        <v>117.09</v>
      </c>
      <c r="C3545" s="219">
        <v>44942</v>
      </c>
      <c r="D3545" s="49">
        <v>44942.443055555559</v>
      </c>
      <c r="E3545" s="219">
        <v>44952</v>
      </c>
      <c r="F3545" s="273">
        <f t="shared" si="277"/>
        <v>0.72152777777955635</v>
      </c>
      <c r="G3545" s="273">
        <f t="shared" si="278"/>
        <v>9.5569444444408873</v>
      </c>
      <c r="H3545" s="273">
        <f t="shared" si="275"/>
        <v>10.278472222220444</v>
      </c>
      <c r="I3545" s="77">
        <f t="shared" si="279"/>
        <v>1.0922244656888569E-5</v>
      </c>
      <c r="J3545" s="229">
        <f t="shared" si="276"/>
        <v>1.1226398831012483E-4</v>
      </c>
    </row>
    <row r="3546" spans="1:10">
      <c r="A3546" s="30" t="s">
        <v>264</v>
      </c>
      <c r="B3546" s="63">
        <v>7.75</v>
      </c>
      <c r="C3546" s="219">
        <v>44942</v>
      </c>
      <c r="D3546" s="49">
        <v>44942.443749999999</v>
      </c>
      <c r="E3546" s="219">
        <v>44952</v>
      </c>
      <c r="F3546" s="273">
        <f t="shared" si="277"/>
        <v>0.7218749999992724</v>
      </c>
      <c r="G3546" s="273">
        <f t="shared" si="278"/>
        <v>9.5562500000014552</v>
      </c>
      <c r="H3546" s="273">
        <f t="shared" si="275"/>
        <v>10.278125000000728</v>
      </c>
      <c r="I3546" s="77">
        <f t="shared" si="279"/>
        <v>7.2292592100850982E-7</v>
      </c>
      <c r="J3546" s="229">
        <f t="shared" si="276"/>
        <v>7.4303229818661158E-6</v>
      </c>
    </row>
    <row r="3547" spans="1:10">
      <c r="A3547" s="30" t="s">
        <v>264</v>
      </c>
      <c r="B3547" s="63">
        <v>192.51</v>
      </c>
      <c r="C3547" s="219">
        <v>44942</v>
      </c>
      <c r="D3547" s="49">
        <v>44942.443749999999</v>
      </c>
      <c r="E3547" s="219">
        <v>44952</v>
      </c>
      <c r="F3547" s="273">
        <f t="shared" si="277"/>
        <v>0.7218749999992724</v>
      </c>
      <c r="G3547" s="273">
        <f t="shared" si="278"/>
        <v>9.5562500000014552</v>
      </c>
      <c r="H3547" s="273">
        <f t="shared" si="275"/>
        <v>10.278125000000728</v>
      </c>
      <c r="I3547" s="77">
        <f t="shared" si="279"/>
        <v>1.7957479877851382E-5</v>
      </c>
      <c r="J3547" s="229">
        <f t="shared" si="276"/>
        <v>1.8456922286955429E-4</v>
      </c>
    </row>
    <row r="3548" spans="1:10">
      <c r="A3548" s="30" t="s">
        <v>264</v>
      </c>
      <c r="B3548" s="63">
        <v>25751.32</v>
      </c>
      <c r="C3548" s="219">
        <v>44944</v>
      </c>
      <c r="D3548" s="49">
        <v>44944.486805555556</v>
      </c>
      <c r="E3548" s="219">
        <v>44952</v>
      </c>
      <c r="F3548" s="273">
        <f t="shared" si="277"/>
        <v>0.74340277777810115</v>
      </c>
      <c r="G3548" s="273">
        <f t="shared" si="278"/>
        <v>7.5131944444437977</v>
      </c>
      <c r="H3548" s="273">
        <f t="shared" si="275"/>
        <v>8.2565972222218988</v>
      </c>
      <c r="I3548" s="77">
        <f t="shared" si="279"/>
        <v>2.4021028036367558E-3</v>
      </c>
      <c r="J3548" s="229">
        <f t="shared" si="276"/>
        <v>1.9833195335998675E-2</v>
      </c>
    </row>
    <row r="3549" spans="1:10">
      <c r="A3549" s="30" t="s">
        <v>264</v>
      </c>
      <c r="B3549" s="63">
        <v>188.9</v>
      </c>
      <c r="C3549" s="219">
        <v>44945</v>
      </c>
      <c r="D3549" s="49">
        <v>44945.511805555558</v>
      </c>
      <c r="E3549" s="219">
        <v>44952</v>
      </c>
      <c r="F3549" s="273">
        <f t="shared" si="277"/>
        <v>0.75590277777882875</v>
      </c>
      <c r="G3549" s="273">
        <f t="shared" si="278"/>
        <v>6.4881944444423425</v>
      </c>
      <c r="H3549" s="273">
        <f t="shared" si="275"/>
        <v>7.2440972222211713</v>
      </c>
      <c r="I3549" s="77">
        <f t="shared" si="279"/>
        <v>1.762073631980742E-5</v>
      </c>
      <c r="J3549" s="229">
        <f t="shared" si="276"/>
        <v>1.2764632702780865E-4</v>
      </c>
    </row>
    <row r="3550" spans="1:10">
      <c r="A3550" s="30" t="s">
        <v>264</v>
      </c>
      <c r="B3550" s="63">
        <v>492.03</v>
      </c>
      <c r="C3550" s="219">
        <v>44945</v>
      </c>
      <c r="D3550" s="49">
        <v>44945.512499999997</v>
      </c>
      <c r="E3550" s="219">
        <v>44952</v>
      </c>
      <c r="F3550" s="273">
        <f t="shared" si="277"/>
        <v>0.75624999999854481</v>
      </c>
      <c r="G3550" s="273">
        <f t="shared" si="278"/>
        <v>6.4875000000029104</v>
      </c>
      <c r="H3550" s="273">
        <f t="shared" ref="H3550:H3607" si="280">SUM(F3550:G3550)</f>
        <v>7.2437500000014552</v>
      </c>
      <c r="I3550" s="77">
        <f t="shared" si="279"/>
        <v>4.5896934311460266E-5</v>
      </c>
      <c r="J3550" s="229">
        <f t="shared" ref="J3550:J3607" si="281">+H3550*I3550</f>
        <v>3.3246591791870708E-4</v>
      </c>
    </row>
    <row r="3551" spans="1:10">
      <c r="A3551" s="30" t="s">
        <v>264</v>
      </c>
      <c r="B3551" s="63">
        <v>490.92</v>
      </c>
      <c r="C3551" s="219">
        <v>44942</v>
      </c>
      <c r="D3551" s="49">
        <v>44942.444444444445</v>
      </c>
      <c r="E3551" s="219">
        <v>44952</v>
      </c>
      <c r="F3551" s="273">
        <f t="shared" ref="F3551:F3608" si="282">(D3551-C3551+1)/2</f>
        <v>0.72222222222262644</v>
      </c>
      <c r="G3551" s="273">
        <f t="shared" ref="G3551:G3608" si="283">E3551-D3551</f>
        <v>9.5555555555547471</v>
      </c>
      <c r="H3551" s="273">
        <f t="shared" si="280"/>
        <v>10.277777777777374</v>
      </c>
      <c r="I3551" s="77">
        <f t="shared" si="279"/>
        <v>4.5793392663419053E-5</v>
      </c>
      <c r="J3551" s="229">
        <f t="shared" si="281"/>
        <v>4.7065431348512174E-4</v>
      </c>
    </row>
    <row r="3552" spans="1:10">
      <c r="A3552" s="30" t="s">
        <v>264</v>
      </c>
      <c r="B3552" s="63">
        <v>188.53</v>
      </c>
      <c r="C3552" s="219">
        <v>44942</v>
      </c>
      <c r="D3552" s="49">
        <v>44942.444444444445</v>
      </c>
      <c r="E3552" s="219">
        <v>44952</v>
      </c>
      <c r="F3552" s="273">
        <f t="shared" si="282"/>
        <v>0.72222222222262644</v>
      </c>
      <c r="G3552" s="273">
        <f t="shared" si="283"/>
        <v>9.5555555555547471</v>
      </c>
      <c r="H3552" s="273">
        <f t="shared" si="280"/>
        <v>10.277777777777374</v>
      </c>
      <c r="I3552" s="77">
        <f t="shared" si="279"/>
        <v>1.7586222437127014E-5</v>
      </c>
      <c r="J3552" s="229">
        <f t="shared" si="281"/>
        <v>1.8074728615935387E-4</v>
      </c>
    </row>
    <row r="3553" spans="1:10">
      <c r="A3553" s="30" t="s">
        <v>264</v>
      </c>
      <c r="B3553" s="63">
        <v>117.29</v>
      </c>
      <c r="C3553" s="219">
        <v>44944</v>
      </c>
      <c r="D3553" s="49">
        <v>44944.487500000003</v>
      </c>
      <c r="E3553" s="219">
        <v>44952</v>
      </c>
      <c r="F3553" s="273">
        <f t="shared" si="282"/>
        <v>0.74375000000145519</v>
      </c>
      <c r="G3553" s="273">
        <f t="shared" si="283"/>
        <v>7.5124999999970896</v>
      </c>
      <c r="H3553" s="273">
        <f t="shared" si="280"/>
        <v>8.2562499999985448</v>
      </c>
      <c r="I3553" s="77">
        <f t="shared" si="279"/>
        <v>1.094090080968879E-5</v>
      </c>
      <c r="J3553" s="229">
        <f t="shared" si="281"/>
        <v>9.0330812309977147E-5</v>
      </c>
    </row>
    <row r="3554" spans="1:10">
      <c r="A3554" s="30" t="s">
        <v>265</v>
      </c>
      <c r="B3554" s="63">
        <v>7.36</v>
      </c>
      <c r="C3554" s="219">
        <v>44942</v>
      </c>
      <c r="D3554" s="49">
        <v>44942.466666666667</v>
      </c>
      <c r="E3554" s="219">
        <v>44956</v>
      </c>
      <c r="F3554" s="273">
        <f t="shared" si="282"/>
        <v>0.73333333333357587</v>
      </c>
      <c r="G3554" s="273">
        <f t="shared" si="283"/>
        <v>13.533333333332848</v>
      </c>
      <c r="H3554" s="273">
        <f t="shared" si="280"/>
        <v>14.266666666666424</v>
      </c>
      <c r="I3554" s="77">
        <f t="shared" si="279"/>
        <v>6.8654642304808157E-7</v>
      </c>
      <c r="J3554" s="229">
        <f t="shared" si="281"/>
        <v>9.7947289688191305E-6</v>
      </c>
    </row>
    <row r="3555" spans="1:10">
      <c r="A3555" s="30" t="s">
        <v>265</v>
      </c>
      <c r="B3555" s="63">
        <v>28.7</v>
      </c>
      <c r="C3555" s="219">
        <v>44942</v>
      </c>
      <c r="D3555" s="49">
        <v>44942.468055555553</v>
      </c>
      <c r="E3555" s="219">
        <v>44956</v>
      </c>
      <c r="F3555" s="273">
        <f t="shared" si="282"/>
        <v>0.73402777777664596</v>
      </c>
      <c r="G3555" s="273">
        <f t="shared" si="283"/>
        <v>13.531944444446708</v>
      </c>
      <c r="H3555" s="273">
        <f t="shared" si="280"/>
        <v>14.265972222223354</v>
      </c>
      <c r="I3555" s="77">
        <f t="shared" si="279"/>
        <v>2.6771579268315136E-6</v>
      </c>
      <c r="J3555" s="229">
        <f t="shared" si="281"/>
        <v>3.8192260618683436E-5</v>
      </c>
    </row>
    <row r="3556" spans="1:10">
      <c r="A3556" s="30" t="s">
        <v>264</v>
      </c>
      <c r="B3556" s="63">
        <v>189.1</v>
      </c>
      <c r="C3556" s="219">
        <v>44951</v>
      </c>
      <c r="D3556" s="49">
        <v>44951.422222222223</v>
      </c>
      <c r="E3556" s="219">
        <v>44959</v>
      </c>
      <c r="F3556" s="273">
        <f t="shared" si="282"/>
        <v>0.71111111111167702</v>
      </c>
      <c r="G3556" s="273">
        <f t="shared" si="283"/>
        <v>7.577777777776646</v>
      </c>
      <c r="H3556" s="273">
        <f t="shared" si="280"/>
        <v>8.288888888888323</v>
      </c>
      <c r="I3556" s="77">
        <f t="shared" si="279"/>
        <v>1.7639392472607638E-5</v>
      </c>
      <c r="J3556" s="229">
        <f t="shared" si="281"/>
        <v>1.4621096427293778E-4</v>
      </c>
    </row>
    <row r="3557" spans="1:10">
      <c r="A3557" s="30" t="s">
        <v>264</v>
      </c>
      <c r="B3557" s="63">
        <v>29.5</v>
      </c>
      <c r="C3557" s="219">
        <v>44951</v>
      </c>
      <c r="D3557" s="49">
        <v>44951.422222222223</v>
      </c>
      <c r="E3557" s="219">
        <v>44959</v>
      </c>
      <c r="F3557" s="273">
        <f t="shared" si="282"/>
        <v>0.71111111111167702</v>
      </c>
      <c r="G3557" s="273">
        <f t="shared" si="283"/>
        <v>7.577777777776646</v>
      </c>
      <c r="H3557" s="273">
        <f t="shared" si="280"/>
        <v>8.288888888888323</v>
      </c>
      <c r="I3557" s="77">
        <f t="shared" si="279"/>
        <v>2.7517825380323923E-6</v>
      </c>
      <c r="J3557" s="229">
        <f t="shared" si="281"/>
        <v>2.2809219704133604E-5</v>
      </c>
    </row>
    <row r="3558" spans="1:10">
      <c r="A3558" s="30" t="s">
        <v>264</v>
      </c>
      <c r="B3558" s="63">
        <v>189.13</v>
      </c>
      <c r="C3558" s="219">
        <v>44951</v>
      </c>
      <c r="D3558" s="49">
        <v>44951.42291666667</v>
      </c>
      <c r="E3558" s="219">
        <v>44959</v>
      </c>
      <c r="F3558" s="273">
        <f t="shared" si="282"/>
        <v>0.71145833333503106</v>
      </c>
      <c r="G3558" s="273">
        <f t="shared" si="283"/>
        <v>7.5770833333299379</v>
      </c>
      <c r="H3558" s="273">
        <f t="shared" si="280"/>
        <v>8.2885416666649689</v>
      </c>
      <c r="I3558" s="77">
        <f t="shared" si="279"/>
        <v>1.7642190895527672E-5</v>
      </c>
      <c r="J3558" s="229">
        <f t="shared" si="281"/>
        <v>1.4622803432883847E-4</v>
      </c>
    </row>
    <row r="3559" spans="1:10">
      <c r="A3559" s="30" t="s">
        <v>264</v>
      </c>
      <c r="B3559" s="63">
        <v>7.48</v>
      </c>
      <c r="C3559" s="219">
        <v>45049</v>
      </c>
      <c r="D3559" s="49">
        <v>45049.444444444445</v>
      </c>
      <c r="E3559" s="219">
        <v>45057</v>
      </c>
      <c r="F3559" s="273">
        <f t="shared" si="282"/>
        <v>0.72222222222262644</v>
      </c>
      <c r="G3559" s="273">
        <f t="shared" si="283"/>
        <v>7.5555555555547471</v>
      </c>
      <c r="H3559" s="273">
        <f t="shared" si="280"/>
        <v>8.2777777777773736</v>
      </c>
      <c r="I3559" s="77">
        <f t="shared" si="279"/>
        <v>6.9774011472821343E-7</v>
      </c>
      <c r="J3559" s="229">
        <f t="shared" si="281"/>
        <v>5.7757376163610399E-6</v>
      </c>
    </row>
    <row r="3560" spans="1:10">
      <c r="A3560" s="30" t="s">
        <v>264</v>
      </c>
      <c r="B3560" s="63">
        <v>115.99</v>
      </c>
      <c r="C3560" s="219">
        <v>45049</v>
      </c>
      <c r="D3560" s="49">
        <v>45049.444444444445</v>
      </c>
      <c r="E3560" s="219">
        <v>45057</v>
      </c>
      <c r="F3560" s="273">
        <f t="shared" si="282"/>
        <v>0.72222222222262644</v>
      </c>
      <c r="G3560" s="273">
        <f t="shared" si="283"/>
        <v>7.5555555555547471</v>
      </c>
      <c r="H3560" s="273">
        <f t="shared" si="280"/>
        <v>8.2777777777773736</v>
      </c>
      <c r="I3560" s="77">
        <f t="shared" si="279"/>
        <v>1.0819635816487362E-5</v>
      </c>
      <c r="J3560" s="229">
        <f t="shared" si="281"/>
        <v>8.9562540925363225E-5</v>
      </c>
    </row>
    <row r="3561" spans="1:10">
      <c r="A3561" s="30" t="s">
        <v>264</v>
      </c>
      <c r="B3561" s="63">
        <v>19187.2</v>
      </c>
      <c r="C3561" s="219">
        <v>45049</v>
      </c>
      <c r="D3561" s="49">
        <v>45049.445138888892</v>
      </c>
      <c r="E3561" s="219">
        <v>45057</v>
      </c>
      <c r="F3561" s="273">
        <f t="shared" si="282"/>
        <v>0.72256944444598048</v>
      </c>
      <c r="G3561" s="273">
        <f t="shared" si="283"/>
        <v>7.554861111108039</v>
      </c>
      <c r="H3561" s="273">
        <f t="shared" si="280"/>
        <v>8.2774305555540195</v>
      </c>
      <c r="I3561" s="77">
        <f t="shared" si="279"/>
        <v>1.7897966750418685E-3</v>
      </c>
      <c r="J3561" s="229">
        <f t="shared" si="281"/>
        <v>1.4814917686220551E-2</v>
      </c>
    </row>
    <row r="3562" spans="1:10">
      <c r="A3562" s="30" t="s">
        <v>264</v>
      </c>
      <c r="B3562" s="63">
        <v>453.45</v>
      </c>
      <c r="C3562" s="219">
        <v>45049</v>
      </c>
      <c r="D3562" s="49">
        <v>45049.445138888892</v>
      </c>
      <c r="E3562" s="219">
        <v>45057</v>
      </c>
      <c r="F3562" s="273">
        <f t="shared" si="282"/>
        <v>0.72256944444598048</v>
      </c>
      <c r="G3562" s="273">
        <f t="shared" si="283"/>
        <v>7.554861111108039</v>
      </c>
      <c r="H3562" s="273">
        <f t="shared" si="280"/>
        <v>8.2774305555540195</v>
      </c>
      <c r="I3562" s="77">
        <f t="shared" si="279"/>
        <v>4.2298162436297906E-5</v>
      </c>
      <c r="J3562" s="229">
        <f t="shared" si="281"/>
        <v>3.5012010219399956E-4</v>
      </c>
    </row>
    <row r="3563" spans="1:10">
      <c r="A3563" s="30" t="s">
        <v>264</v>
      </c>
      <c r="B3563" s="63">
        <v>29.23</v>
      </c>
      <c r="C3563" s="219">
        <v>45049</v>
      </c>
      <c r="D3563" s="49">
        <v>45049.445138888892</v>
      </c>
      <c r="E3563" s="219">
        <v>45057</v>
      </c>
      <c r="F3563" s="273">
        <f t="shared" si="282"/>
        <v>0.72256944444598048</v>
      </c>
      <c r="G3563" s="273">
        <f t="shared" si="283"/>
        <v>7.554861111108039</v>
      </c>
      <c r="H3563" s="273">
        <f t="shared" si="280"/>
        <v>8.2774305555540195</v>
      </c>
      <c r="I3563" s="77">
        <f t="shared" si="279"/>
        <v>2.7265967317520958E-6</v>
      </c>
      <c r="J3563" s="229">
        <f t="shared" si="281"/>
        <v>2.2569215100078523E-5</v>
      </c>
    </row>
    <row r="3564" spans="1:10">
      <c r="A3564" s="30" t="s">
        <v>264</v>
      </c>
      <c r="B3564" s="63">
        <v>29.21</v>
      </c>
      <c r="C3564" s="219">
        <v>45056</v>
      </c>
      <c r="D3564" s="49">
        <v>45056.495833333334</v>
      </c>
      <c r="E3564" s="219">
        <v>45064</v>
      </c>
      <c r="F3564" s="273">
        <f t="shared" si="282"/>
        <v>0.74791666666715173</v>
      </c>
      <c r="G3564" s="273">
        <f t="shared" si="283"/>
        <v>7.5041666666656965</v>
      </c>
      <c r="H3564" s="273">
        <f t="shared" si="280"/>
        <v>8.2520833333328483</v>
      </c>
      <c r="I3564" s="77">
        <f t="shared" si="279"/>
        <v>2.7247311164720741E-6</v>
      </c>
      <c r="J3564" s="229">
        <f t="shared" si="281"/>
        <v>2.2484708234052605E-5</v>
      </c>
    </row>
    <row r="3565" spans="1:10">
      <c r="A3565" s="30" t="s">
        <v>264</v>
      </c>
      <c r="B3565" s="63">
        <v>20657.62</v>
      </c>
      <c r="C3565" s="219">
        <v>45056</v>
      </c>
      <c r="D3565" s="49">
        <v>45056.496527777781</v>
      </c>
      <c r="E3565" s="219">
        <v>45064</v>
      </c>
      <c r="F3565" s="273">
        <f t="shared" si="282"/>
        <v>0.74826388889050577</v>
      </c>
      <c r="G3565" s="273">
        <f t="shared" si="283"/>
        <v>7.5034722222189885</v>
      </c>
      <c r="H3565" s="273">
        <f t="shared" si="280"/>
        <v>8.2517361111094942</v>
      </c>
      <c r="I3565" s="77">
        <f t="shared" si="279"/>
        <v>1.9269585760443629E-3</v>
      </c>
      <c r="J3565" s="229">
        <f t="shared" si="281"/>
        <v>1.59007536665574E-2</v>
      </c>
    </row>
    <row r="3566" spans="1:10">
      <c r="A3566" s="30" t="s">
        <v>264</v>
      </c>
      <c r="B3566" s="63">
        <v>16.010000000000002</v>
      </c>
      <c r="C3566" s="219">
        <v>45057</v>
      </c>
      <c r="D3566" s="49">
        <v>45057.500694444447</v>
      </c>
      <c r="E3566" s="219">
        <v>45064</v>
      </c>
      <c r="F3566" s="273">
        <f t="shared" si="282"/>
        <v>0.75034722222335404</v>
      </c>
      <c r="G3566" s="273">
        <f t="shared" si="283"/>
        <v>6.4993055555532919</v>
      </c>
      <c r="H3566" s="273">
        <f t="shared" si="280"/>
        <v>7.249652777776646</v>
      </c>
      <c r="I3566" s="77">
        <f t="shared" si="279"/>
        <v>1.4934250316575799E-6</v>
      </c>
      <c r="J3566" s="229">
        <f t="shared" si="281"/>
        <v>1.0826812929157549E-5</v>
      </c>
    </row>
    <row r="3567" spans="1:10">
      <c r="A3567" s="30" t="s">
        <v>264</v>
      </c>
      <c r="B3567" s="63">
        <v>7.27</v>
      </c>
      <c r="C3567" s="219">
        <v>45057</v>
      </c>
      <c r="D3567" s="49">
        <v>45057.501388888886</v>
      </c>
      <c r="E3567" s="219">
        <v>45064</v>
      </c>
      <c r="F3567" s="273">
        <f t="shared" si="282"/>
        <v>0.7506944444430701</v>
      </c>
      <c r="G3567" s="273">
        <f t="shared" si="283"/>
        <v>6.4986111111138598</v>
      </c>
      <c r="H3567" s="273">
        <f t="shared" si="280"/>
        <v>7.2493055555569299</v>
      </c>
      <c r="I3567" s="77">
        <f t="shared" si="279"/>
        <v>6.781511542879827E-7</v>
      </c>
      <c r="J3567" s="229">
        <f t="shared" si="281"/>
        <v>4.9161249302872177E-6</v>
      </c>
    </row>
    <row r="3568" spans="1:10">
      <c r="A3568" s="30" t="s">
        <v>264</v>
      </c>
      <c r="B3568" s="63">
        <v>16.059999999999999</v>
      </c>
      <c r="C3568" s="219">
        <v>45021</v>
      </c>
      <c r="D3568" s="49">
        <v>45021.586805555555</v>
      </c>
      <c r="E3568" s="219">
        <v>45029</v>
      </c>
      <c r="F3568" s="273">
        <f t="shared" si="282"/>
        <v>0.79340277777737356</v>
      </c>
      <c r="G3568" s="273">
        <f t="shared" si="283"/>
        <v>7.4131944444452529</v>
      </c>
      <c r="H3568" s="273">
        <f t="shared" si="280"/>
        <v>8.2065972222226264</v>
      </c>
      <c r="I3568" s="77">
        <f t="shared" si="279"/>
        <v>1.4980890698576344E-6</v>
      </c>
      <c r="J3568" s="229">
        <f t="shared" si="281"/>
        <v>1.229421359933574E-5</v>
      </c>
    </row>
    <row r="3569" spans="1:10">
      <c r="A3569" s="30" t="s">
        <v>264</v>
      </c>
      <c r="B3569" s="63">
        <v>16.05</v>
      </c>
      <c r="C3569" s="219">
        <v>45030</v>
      </c>
      <c r="D3569" s="49">
        <v>45030.529861111114</v>
      </c>
      <c r="E3569" s="219">
        <v>45036</v>
      </c>
      <c r="F3569" s="273">
        <f t="shared" si="282"/>
        <v>0.7649305555569299</v>
      </c>
      <c r="G3569" s="273">
        <f t="shared" si="283"/>
        <v>5.4701388888861402</v>
      </c>
      <c r="H3569" s="273">
        <f t="shared" si="280"/>
        <v>6.2350694444430701</v>
      </c>
      <c r="I3569" s="77">
        <f t="shared" si="279"/>
        <v>1.4971562622176237E-6</v>
      </c>
      <c r="J3569" s="229">
        <f t="shared" si="281"/>
        <v>9.3348732641097032E-6</v>
      </c>
    </row>
    <row r="3570" spans="1:10">
      <c r="A3570" s="30" t="s">
        <v>264</v>
      </c>
      <c r="B3570" s="63">
        <v>455.2</v>
      </c>
      <c r="C3570" s="219">
        <v>45028</v>
      </c>
      <c r="D3570" s="49">
        <v>45028.40625</v>
      </c>
      <c r="E3570" s="219">
        <v>45036</v>
      </c>
      <c r="F3570" s="273">
        <f t="shared" si="282"/>
        <v>0.703125</v>
      </c>
      <c r="G3570" s="273">
        <f t="shared" si="283"/>
        <v>7.59375</v>
      </c>
      <c r="H3570" s="273">
        <f t="shared" si="280"/>
        <v>8.296875</v>
      </c>
      <c r="I3570" s="77">
        <f t="shared" si="279"/>
        <v>4.2461403773299828E-5</v>
      </c>
      <c r="J3570" s="229">
        <f t="shared" si="281"/>
        <v>3.5229695943159704E-4</v>
      </c>
    </row>
    <row r="3571" spans="1:10">
      <c r="A3571" s="30" t="s">
        <v>264</v>
      </c>
      <c r="B3571" s="63">
        <v>22280.52</v>
      </c>
      <c r="C3571" s="219">
        <v>45029</v>
      </c>
      <c r="D3571" s="49">
        <v>45029.526388888888</v>
      </c>
      <c r="E3571" s="219">
        <v>45036</v>
      </c>
      <c r="F3571" s="273">
        <f t="shared" si="282"/>
        <v>0.76319444444379769</v>
      </c>
      <c r="G3571" s="273">
        <f t="shared" si="283"/>
        <v>6.4736111111124046</v>
      </c>
      <c r="H3571" s="273">
        <f t="shared" si="280"/>
        <v>7.2368055555562023</v>
      </c>
      <c r="I3571" s="77">
        <f t="shared" si="279"/>
        <v>2.078343927941745E-3</v>
      </c>
      <c r="J3571" s="229">
        <f t="shared" si="281"/>
        <v>1.504057088408532E-2</v>
      </c>
    </row>
    <row r="3572" spans="1:10">
      <c r="A3572" s="30" t="s">
        <v>264</v>
      </c>
      <c r="B3572" s="63">
        <v>116.08</v>
      </c>
      <c r="C3572" s="219">
        <v>45029</v>
      </c>
      <c r="D3572" s="49">
        <v>45029.526388888888</v>
      </c>
      <c r="E3572" s="219">
        <v>45036</v>
      </c>
      <c r="F3572" s="273">
        <f t="shared" si="282"/>
        <v>0.76319444444379769</v>
      </c>
      <c r="G3572" s="273">
        <f t="shared" si="283"/>
        <v>6.4736111111124046</v>
      </c>
      <c r="H3572" s="273">
        <f t="shared" si="280"/>
        <v>7.2368055555562023</v>
      </c>
      <c r="I3572" s="77">
        <f t="shared" si="279"/>
        <v>1.0828031085247461E-5</v>
      </c>
      <c r="J3572" s="229">
        <f t="shared" si="281"/>
        <v>7.8360355513454086E-5</v>
      </c>
    </row>
    <row r="3573" spans="1:10">
      <c r="A3573" s="30" t="s">
        <v>264</v>
      </c>
      <c r="B3573" s="63">
        <v>21872.69</v>
      </c>
      <c r="C3573" s="219">
        <v>45033</v>
      </c>
      <c r="D3573" s="49">
        <v>45033.531944444447</v>
      </c>
      <c r="E3573" s="219">
        <v>45043</v>
      </c>
      <c r="F3573" s="273">
        <f t="shared" si="282"/>
        <v>0.76597222222335404</v>
      </c>
      <c r="G3573" s="273">
        <f t="shared" si="283"/>
        <v>9.4680555555532919</v>
      </c>
      <c r="H3573" s="273">
        <f t="shared" si="280"/>
        <v>10.234027777776646</v>
      </c>
      <c r="I3573" s="77">
        <f t="shared" si="279"/>
        <v>2.0403012339591771E-3</v>
      </c>
      <c r="J3573" s="229">
        <f t="shared" si="281"/>
        <v>2.0880499503370186E-2</v>
      </c>
    </row>
    <row r="3574" spans="1:10">
      <c r="A3574" s="30" t="s">
        <v>264</v>
      </c>
      <c r="B3574" s="63">
        <v>21866.87</v>
      </c>
      <c r="C3574" s="219">
        <v>45033</v>
      </c>
      <c r="D3574" s="49">
        <v>45033.532638888886</v>
      </c>
      <c r="E3574" s="219">
        <v>45043</v>
      </c>
      <c r="F3574" s="273">
        <f t="shared" si="282"/>
        <v>0.7663194444430701</v>
      </c>
      <c r="G3574" s="273">
        <f t="shared" si="283"/>
        <v>9.4673611111138598</v>
      </c>
      <c r="H3574" s="273">
        <f t="shared" si="280"/>
        <v>10.23368055555693</v>
      </c>
      <c r="I3574" s="77">
        <f t="shared" si="279"/>
        <v>2.0397583399126905E-3</v>
      </c>
      <c r="J3574" s="229">
        <f t="shared" si="281"/>
        <v>2.0874235261199584E-2</v>
      </c>
    </row>
    <row r="3575" spans="1:10">
      <c r="A3575" s="30" t="s">
        <v>264</v>
      </c>
      <c r="B3575" s="63">
        <v>16.05</v>
      </c>
      <c r="C3575" s="219">
        <v>45033</v>
      </c>
      <c r="D3575" s="49">
        <v>45033.533333333333</v>
      </c>
      <c r="E3575" s="219">
        <v>45043</v>
      </c>
      <c r="F3575" s="273">
        <f t="shared" si="282"/>
        <v>0.76666666666642413</v>
      </c>
      <c r="G3575" s="273">
        <f t="shared" si="283"/>
        <v>9.4666666666671517</v>
      </c>
      <c r="H3575" s="273">
        <f t="shared" si="280"/>
        <v>10.233333333333576</v>
      </c>
      <c r="I3575" s="77">
        <f t="shared" si="279"/>
        <v>1.4971562622176237E-6</v>
      </c>
      <c r="J3575" s="229">
        <f t="shared" si="281"/>
        <v>1.5320899083360712E-5</v>
      </c>
    </row>
    <row r="3576" spans="1:10">
      <c r="A3576" s="30" t="s">
        <v>264</v>
      </c>
      <c r="B3576" s="63">
        <v>21363.439999999999</v>
      </c>
      <c r="C3576" s="219">
        <v>45034</v>
      </c>
      <c r="D3576" s="49">
        <v>45034.362500000003</v>
      </c>
      <c r="E3576" s="219">
        <v>45043</v>
      </c>
      <c r="F3576" s="273">
        <f t="shared" si="282"/>
        <v>0.68125000000145519</v>
      </c>
      <c r="G3576" s="273">
        <f t="shared" si="283"/>
        <v>8.6374999999970896</v>
      </c>
      <c r="H3576" s="273">
        <f t="shared" si="280"/>
        <v>9.3187499999985448</v>
      </c>
      <c r="I3576" s="77">
        <f t="shared" si="279"/>
        <v>1.992798004891618E-3</v>
      </c>
      <c r="J3576" s="229">
        <f t="shared" si="281"/>
        <v>1.8570386408080865E-2</v>
      </c>
    </row>
    <row r="3577" spans="1:10">
      <c r="A3577" s="30" t="s">
        <v>264</v>
      </c>
      <c r="B3577" s="63">
        <v>453.27</v>
      </c>
      <c r="C3577" s="219">
        <v>45034</v>
      </c>
      <c r="D3577" s="49">
        <v>45034.362500000003</v>
      </c>
      <c r="E3577" s="219">
        <v>45043</v>
      </c>
      <c r="F3577" s="273">
        <f t="shared" si="282"/>
        <v>0.68125000000145519</v>
      </c>
      <c r="G3577" s="273">
        <f t="shared" si="283"/>
        <v>8.6374999999970896</v>
      </c>
      <c r="H3577" s="273">
        <f t="shared" si="280"/>
        <v>9.3187499999985448</v>
      </c>
      <c r="I3577" s="77">
        <f t="shared" si="279"/>
        <v>4.2281371898777708E-5</v>
      </c>
      <c r="J3577" s="229">
        <f t="shared" si="281"/>
        <v>3.9400953438167326E-4</v>
      </c>
    </row>
    <row r="3578" spans="1:10">
      <c r="A3578" s="30" t="s">
        <v>264</v>
      </c>
      <c r="B3578" s="63">
        <v>116.44</v>
      </c>
      <c r="C3578" s="219">
        <v>45035</v>
      </c>
      <c r="D3578" s="49">
        <v>45035.366666666669</v>
      </c>
      <c r="E3578" s="219">
        <v>45043</v>
      </c>
      <c r="F3578" s="273">
        <f t="shared" si="282"/>
        <v>0.68333333333430346</v>
      </c>
      <c r="G3578" s="273">
        <f t="shared" si="283"/>
        <v>7.6333333333313931</v>
      </c>
      <c r="H3578" s="273">
        <f t="shared" si="280"/>
        <v>8.3166666666656965</v>
      </c>
      <c r="I3578" s="77">
        <f t="shared" si="279"/>
        <v>1.0861612160287855E-5</v>
      </c>
      <c r="J3578" s="229">
        <f t="shared" si="281"/>
        <v>9.0332407799716794E-5</v>
      </c>
    </row>
    <row r="3579" spans="1:10">
      <c r="A3579" s="30" t="s">
        <v>264</v>
      </c>
      <c r="B3579" s="63">
        <v>454.29</v>
      </c>
      <c r="C3579" s="219">
        <v>45035</v>
      </c>
      <c r="D3579" s="49">
        <v>45035.367361111108</v>
      </c>
      <c r="E3579" s="219">
        <v>45043</v>
      </c>
      <c r="F3579" s="273">
        <f t="shared" si="282"/>
        <v>0.68368055555401952</v>
      </c>
      <c r="G3579" s="273">
        <f t="shared" si="283"/>
        <v>7.632638888891961</v>
      </c>
      <c r="H3579" s="273">
        <f t="shared" si="280"/>
        <v>8.3163194444459805</v>
      </c>
      <c r="I3579" s="77">
        <f t="shared" si="279"/>
        <v>4.2376518278058832E-5</v>
      </c>
      <c r="J3579" s="229">
        <f t="shared" si="281"/>
        <v>3.5241666294374117E-4</v>
      </c>
    </row>
    <row r="3580" spans="1:10">
      <c r="A3580" s="30" t="s">
        <v>264</v>
      </c>
      <c r="B3580" s="63">
        <v>16.07</v>
      </c>
      <c r="C3580" s="219">
        <v>45035</v>
      </c>
      <c r="D3580" s="49">
        <v>45035.367361111108</v>
      </c>
      <c r="E3580" s="219">
        <v>45043</v>
      </c>
      <c r="F3580" s="273">
        <f t="shared" si="282"/>
        <v>0.68368055555401952</v>
      </c>
      <c r="G3580" s="273">
        <f t="shared" si="283"/>
        <v>7.632638888891961</v>
      </c>
      <c r="H3580" s="273">
        <f t="shared" si="280"/>
        <v>8.3163194444459805</v>
      </c>
      <c r="I3580" s="77">
        <f t="shared" si="279"/>
        <v>1.4990218774976456E-6</v>
      </c>
      <c r="J3580" s="229">
        <f t="shared" si="281"/>
        <v>1.2466344787483592E-5</v>
      </c>
    </row>
    <row r="3581" spans="1:10">
      <c r="A3581" s="30" t="s">
        <v>264</v>
      </c>
      <c r="B3581" s="63">
        <v>22552.83</v>
      </c>
      <c r="C3581" s="219">
        <v>45035</v>
      </c>
      <c r="D3581" s="49">
        <v>45035.368055555555</v>
      </c>
      <c r="E3581" s="219">
        <v>45043</v>
      </c>
      <c r="F3581" s="273">
        <f t="shared" si="282"/>
        <v>0.68402777777737356</v>
      </c>
      <c r="G3581" s="273">
        <f t="shared" si="283"/>
        <v>7.6319444444452529</v>
      </c>
      <c r="H3581" s="273">
        <f t="shared" si="280"/>
        <v>8.3159722222226264</v>
      </c>
      <c r="I3581" s="77">
        <f t="shared" si="279"/>
        <v>2.1037452127868842E-3</v>
      </c>
      <c r="J3581" s="229">
        <f t="shared" si="281"/>
        <v>1.7494686752169558E-2</v>
      </c>
    </row>
    <row r="3582" spans="1:10">
      <c r="A3582" s="30" t="s">
        <v>264</v>
      </c>
      <c r="B3582" s="63">
        <v>31.14</v>
      </c>
      <c r="C3582" s="219">
        <v>45035</v>
      </c>
      <c r="D3582" s="49">
        <v>45035.368055555555</v>
      </c>
      <c r="E3582" s="219">
        <v>45043</v>
      </c>
      <c r="F3582" s="273">
        <f t="shared" si="282"/>
        <v>0.68402777777737356</v>
      </c>
      <c r="G3582" s="273">
        <f t="shared" si="283"/>
        <v>7.6319444444452529</v>
      </c>
      <c r="H3582" s="273">
        <f t="shared" si="280"/>
        <v>8.3159722222226264</v>
      </c>
      <c r="I3582" s="77">
        <f t="shared" si="279"/>
        <v>2.904762990994193E-6</v>
      </c>
      <c r="J3582" s="229">
        <f t="shared" si="281"/>
        <v>2.4155928345248021E-5</v>
      </c>
    </row>
    <row r="3583" spans="1:10">
      <c r="A3583" s="30" t="s">
        <v>264</v>
      </c>
      <c r="B3583" s="63">
        <v>457.8</v>
      </c>
      <c r="C3583" s="219">
        <v>45000</v>
      </c>
      <c r="D3583" s="49">
        <v>45000.538194444445</v>
      </c>
      <c r="E3583" s="219">
        <v>45008</v>
      </c>
      <c r="F3583" s="273">
        <f t="shared" si="282"/>
        <v>0.76909722222262644</v>
      </c>
      <c r="G3583" s="273">
        <f t="shared" si="283"/>
        <v>7.4618055555547471</v>
      </c>
      <c r="H3583" s="273">
        <f t="shared" si="280"/>
        <v>8.2309027777773736</v>
      </c>
      <c r="I3583" s="77">
        <f t="shared" si="279"/>
        <v>4.2703933759702685E-5</v>
      </c>
      <c r="J3583" s="229">
        <f t="shared" si="281"/>
        <v>3.5149192700475779E-4</v>
      </c>
    </row>
    <row r="3584" spans="1:10">
      <c r="A3584" s="30" t="s">
        <v>264</v>
      </c>
      <c r="B3584" s="63">
        <v>117.1</v>
      </c>
      <c r="C3584" s="219">
        <v>45007</v>
      </c>
      <c r="D3584" s="49">
        <v>45007.506944444445</v>
      </c>
      <c r="E3584" s="219">
        <v>45015</v>
      </c>
      <c r="F3584" s="273">
        <f t="shared" si="282"/>
        <v>0.75347222222262644</v>
      </c>
      <c r="G3584" s="273">
        <f t="shared" si="283"/>
        <v>7.4930555555547471</v>
      </c>
      <c r="H3584" s="273">
        <f t="shared" si="280"/>
        <v>8.2465277777773736</v>
      </c>
      <c r="I3584" s="77">
        <f t="shared" si="279"/>
        <v>1.092317746452858E-5</v>
      </c>
      <c r="J3584" s="229">
        <f t="shared" si="281"/>
        <v>9.0078286382826755E-5</v>
      </c>
    </row>
    <row r="3585" spans="1:10">
      <c r="A3585" s="30" t="s">
        <v>264</v>
      </c>
      <c r="B3585" s="63">
        <v>188.75</v>
      </c>
      <c r="C3585" s="219">
        <v>45007</v>
      </c>
      <c r="D3585" s="49">
        <v>45007.507638888892</v>
      </c>
      <c r="E3585" s="219">
        <v>45015</v>
      </c>
      <c r="F3585" s="273">
        <f t="shared" si="282"/>
        <v>0.75381944444598048</v>
      </c>
      <c r="G3585" s="273">
        <f t="shared" si="283"/>
        <v>7.492361111108039</v>
      </c>
      <c r="H3585" s="273">
        <f t="shared" si="280"/>
        <v>8.2461805555540195</v>
      </c>
      <c r="I3585" s="77">
        <f t="shared" si="279"/>
        <v>1.7606744205207256E-5</v>
      </c>
      <c r="J3585" s="229">
        <f t="shared" si="281"/>
        <v>1.4518839171159348E-4</v>
      </c>
    </row>
    <row r="3586" spans="1:10">
      <c r="A3586" s="30" t="s">
        <v>264</v>
      </c>
      <c r="B3586" s="63">
        <v>117.03</v>
      </c>
      <c r="C3586" s="219">
        <v>45007</v>
      </c>
      <c r="D3586" s="49">
        <v>45007.507638888892</v>
      </c>
      <c r="E3586" s="219">
        <v>45015</v>
      </c>
      <c r="F3586" s="273">
        <f t="shared" si="282"/>
        <v>0.75381944444598048</v>
      </c>
      <c r="G3586" s="273">
        <f t="shared" si="283"/>
        <v>7.492361111108039</v>
      </c>
      <c r="H3586" s="273">
        <f t="shared" si="280"/>
        <v>8.2461805555540195</v>
      </c>
      <c r="I3586" s="77">
        <f t="shared" si="279"/>
        <v>1.0916647811048504E-5</v>
      </c>
      <c r="J3586" s="229">
        <f t="shared" si="281"/>
        <v>9.0020648911299527E-5</v>
      </c>
    </row>
    <row r="3587" spans="1:10">
      <c r="A3587" s="30" t="s">
        <v>264</v>
      </c>
      <c r="B3587" s="63">
        <v>16.149999999999999</v>
      </c>
      <c r="C3587" s="219">
        <v>45014</v>
      </c>
      <c r="D3587" s="49">
        <v>45014.313194444447</v>
      </c>
      <c r="E3587" s="219">
        <v>45022</v>
      </c>
      <c r="F3587" s="273">
        <f t="shared" si="282"/>
        <v>0.65659722222335404</v>
      </c>
      <c r="G3587" s="273">
        <f t="shared" si="283"/>
        <v>7.6868055555532919</v>
      </c>
      <c r="H3587" s="273">
        <f t="shared" si="280"/>
        <v>8.343402777776646</v>
      </c>
      <c r="I3587" s="77">
        <f t="shared" si="279"/>
        <v>1.5064843386177333E-6</v>
      </c>
      <c r="J3587" s="229">
        <f t="shared" si="281"/>
        <v>1.256920561550021E-5</v>
      </c>
    </row>
    <row r="3588" spans="1:10">
      <c r="A3588" s="30" t="s">
        <v>264</v>
      </c>
      <c r="B3588" s="63">
        <v>188.65</v>
      </c>
      <c r="C3588" s="219">
        <v>45014</v>
      </c>
      <c r="D3588" s="49">
        <v>45014.313194444447</v>
      </c>
      <c r="E3588" s="219">
        <v>45022</v>
      </c>
      <c r="F3588" s="273">
        <f t="shared" si="282"/>
        <v>0.65659722222335404</v>
      </c>
      <c r="G3588" s="273">
        <f t="shared" si="283"/>
        <v>7.6868055555532919</v>
      </c>
      <c r="H3588" s="273">
        <f t="shared" si="280"/>
        <v>8.343402777776646</v>
      </c>
      <c r="I3588" s="77">
        <f t="shared" si="279"/>
        <v>1.7597416128807147E-5</v>
      </c>
      <c r="J3588" s="229">
        <f t="shared" si="281"/>
        <v>1.4682233061078111E-4</v>
      </c>
    </row>
    <row r="3589" spans="1:10">
      <c r="A3589" s="30" t="s">
        <v>264</v>
      </c>
      <c r="B3589" s="63">
        <v>187.3</v>
      </c>
      <c r="C3589" s="219">
        <v>45014</v>
      </c>
      <c r="D3589" s="49">
        <v>45014.313888888886</v>
      </c>
      <c r="E3589" s="219">
        <v>45022</v>
      </c>
      <c r="F3589" s="273">
        <f t="shared" si="282"/>
        <v>0.6569444444430701</v>
      </c>
      <c r="G3589" s="273">
        <f t="shared" si="283"/>
        <v>7.6861111111138598</v>
      </c>
      <c r="H3589" s="273">
        <f t="shared" si="280"/>
        <v>8.3430555555569299</v>
      </c>
      <c r="I3589" s="77">
        <f t="shared" si="279"/>
        <v>1.7471487097405663E-5</v>
      </c>
      <c r="J3589" s="229">
        <f t="shared" si="281"/>
        <v>1.4576558749185154E-4</v>
      </c>
    </row>
    <row r="3590" spans="1:10">
      <c r="A3590" s="30" t="s">
        <v>264</v>
      </c>
      <c r="B3590" s="63">
        <v>29.51</v>
      </c>
      <c r="C3590" s="219">
        <v>44958</v>
      </c>
      <c r="D3590" s="49">
        <v>44958.340277777781</v>
      </c>
      <c r="E3590" s="219">
        <v>44966</v>
      </c>
      <c r="F3590" s="273">
        <f t="shared" si="282"/>
        <v>0.67013888889050577</v>
      </c>
      <c r="G3590" s="273">
        <f t="shared" si="283"/>
        <v>7.6597222222189885</v>
      </c>
      <c r="H3590" s="273">
        <f t="shared" si="280"/>
        <v>8.3298611111094942</v>
      </c>
      <c r="I3590" s="77">
        <f t="shared" si="279"/>
        <v>2.7527153456724035E-6</v>
      </c>
      <c r="J3590" s="229">
        <f t="shared" si="281"/>
        <v>2.2929736507870882E-5</v>
      </c>
    </row>
    <row r="3591" spans="1:10">
      <c r="A3591" s="30" t="s">
        <v>264</v>
      </c>
      <c r="B3591" s="63">
        <v>117.27</v>
      </c>
      <c r="C3591" s="219">
        <v>44958</v>
      </c>
      <c r="D3591" s="49">
        <v>44958.340277777781</v>
      </c>
      <c r="E3591" s="219">
        <v>44966</v>
      </c>
      <c r="F3591" s="273">
        <f t="shared" si="282"/>
        <v>0.67013888889050577</v>
      </c>
      <c r="G3591" s="273">
        <f t="shared" si="283"/>
        <v>7.6597222222189885</v>
      </c>
      <c r="H3591" s="273">
        <f t="shared" si="280"/>
        <v>8.3298611111094942</v>
      </c>
      <c r="I3591" s="77">
        <f t="shared" si="279"/>
        <v>1.0939035194408766E-5</v>
      </c>
      <c r="J3591" s="229">
        <f t="shared" si="281"/>
        <v>9.1120643858963671E-5</v>
      </c>
    </row>
    <row r="3592" spans="1:10">
      <c r="A3592" s="30" t="s">
        <v>264</v>
      </c>
      <c r="B3592" s="63">
        <v>115.43</v>
      </c>
      <c r="C3592" s="219">
        <v>44726</v>
      </c>
      <c r="D3592" s="49">
        <v>44726.371527777781</v>
      </c>
      <c r="E3592" s="219">
        <v>44966</v>
      </c>
      <c r="F3592" s="273">
        <f t="shared" si="282"/>
        <v>0.68576388889050577</v>
      </c>
      <c r="G3592" s="273">
        <f t="shared" si="283"/>
        <v>239.62847222221899</v>
      </c>
      <c r="H3592" s="273">
        <f t="shared" si="280"/>
        <v>240.31423611110949</v>
      </c>
      <c r="I3592" s="77">
        <f t="shared" si="279"/>
        <v>1.0767398588646747E-5</v>
      </c>
      <c r="J3592" s="229">
        <f t="shared" si="281"/>
        <v>2.5875591667344814E-3</v>
      </c>
    </row>
    <row r="3593" spans="1:10">
      <c r="A3593" s="30" t="s">
        <v>264</v>
      </c>
      <c r="B3593" s="63">
        <v>114.9</v>
      </c>
      <c r="C3593" s="219">
        <v>44791</v>
      </c>
      <c r="D3593" s="49">
        <v>44791.57708333333</v>
      </c>
      <c r="E3593" s="219">
        <v>44966</v>
      </c>
      <c r="F3593" s="273">
        <f t="shared" si="282"/>
        <v>0.78854166666496894</v>
      </c>
      <c r="G3593" s="273">
        <f t="shared" si="283"/>
        <v>174.42291666667006</v>
      </c>
      <c r="H3593" s="273">
        <f t="shared" si="280"/>
        <v>175.21145833333503</v>
      </c>
      <c r="I3593" s="77">
        <f t="shared" si="279"/>
        <v>1.0717959783726165E-5</v>
      </c>
      <c r="J3593" s="229">
        <f t="shared" si="281"/>
        <v>1.8779093640646975E-3</v>
      </c>
    </row>
    <row r="3594" spans="1:10">
      <c r="A3594" s="30" t="s">
        <v>264</v>
      </c>
      <c r="B3594" s="63">
        <v>122.5</v>
      </c>
      <c r="C3594" s="219">
        <v>44805</v>
      </c>
      <c r="D3594" s="49">
        <v>44805.440972222219</v>
      </c>
      <c r="E3594" s="219">
        <v>44966</v>
      </c>
      <c r="F3594" s="273">
        <f t="shared" si="282"/>
        <v>0.72048611110949423</v>
      </c>
      <c r="G3594" s="273">
        <f t="shared" si="283"/>
        <v>160.55902777778101</v>
      </c>
      <c r="H3594" s="273">
        <f t="shared" si="280"/>
        <v>161.27951388889051</v>
      </c>
      <c r="I3594" s="77">
        <f t="shared" ref="I3594:I3657" si="284">+B3594/B$3693</f>
        <v>1.142689359013451E-5</v>
      </c>
      <c r="J3594" s="229">
        <f t="shared" si="281"/>
        <v>1.8429238434769727E-3</v>
      </c>
    </row>
    <row r="3595" spans="1:10">
      <c r="A3595" s="30" t="s">
        <v>264</v>
      </c>
      <c r="B3595" s="63">
        <v>115.79</v>
      </c>
      <c r="C3595" s="219">
        <v>44840</v>
      </c>
      <c r="D3595" s="49">
        <v>44840.381944444445</v>
      </c>
      <c r="E3595" s="219">
        <v>44966</v>
      </c>
      <c r="F3595" s="273">
        <f t="shared" si="282"/>
        <v>0.69097222222262644</v>
      </c>
      <c r="G3595" s="273">
        <f t="shared" si="283"/>
        <v>125.61805555555475</v>
      </c>
      <c r="H3595" s="273">
        <f t="shared" si="280"/>
        <v>126.30902777777737</v>
      </c>
      <c r="I3595" s="77">
        <f t="shared" si="284"/>
        <v>1.0800979663687143E-5</v>
      </c>
      <c r="J3595" s="229">
        <f t="shared" si="281"/>
        <v>1.3642612403678678E-3</v>
      </c>
    </row>
    <row r="3596" spans="1:10">
      <c r="A3596" s="30" t="s">
        <v>264</v>
      </c>
      <c r="B3596" s="63">
        <v>123.47</v>
      </c>
      <c r="C3596" s="219">
        <v>44858</v>
      </c>
      <c r="D3596" s="49">
        <v>44858.55</v>
      </c>
      <c r="E3596" s="219">
        <v>44966</v>
      </c>
      <c r="F3596" s="273">
        <f t="shared" si="282"/>
        <v>0.77500000000145519</v>
      </c>
      <c r="G3596" s="273">
        <f t="shared" si="283"/>
        <v>107.44999999999709</v>
      </c>
      <c r="H3596" s="273">
        <f t="shared" si="280"/>
        <v>108.22499999999854</v>
      </c>
      <c r="I3596" s="77">
        <f t="shared" si="284"/>
        <v>1.1517375931215575E-5</v>
      </c>
      <c r="J3596" s="229">
        <f t="shared" si="281"/>
        <v>1.2464680101557889E-3</v>
      </c>
    </row>
    <row r="3597" spans="1:10">
      <c r="A3597" s="30" t="s">
        <v>264</v>
      </c>
      <c r="B3597" s="63">
        <v>116.06</v>
      </c>
      <c r="C3597" s="219">
        <v>44879</v>
      </c>
      <c r="D3597" s="49">
        <v>44879.503472222219</v>
      </c>
      <c r="E3597" s="219">
        <v>44966</v>
      </c>
      <c r="F3597" s="273">
        <f t="shared" si="282"/>
        <v>0.75173611110949423</v>
      </c>
      <c r="G3597" s="273">
        <f t="shared" si="283"/>
        <v>86.496527777781012</v>
      </c>
      <c r="H3597" s="273">
        <f t="shared" si="280"/>
        <v>87.248263888890506</v>
      </c>
      <c r="I3597" s="77">
        <f t="shared" si="284"/>
        <v>1.0826165469967439E-5</v>
      </c>
      <c r="J3597" s="229">
        <f t="shared" si="281"/>
        <v>9.445641418285134E-4</v>
      </c>
    </row>
    <row r="3598" spans="1:10">
      <c r="A3598" s="30" t="s">
        <v>264</v>
      </c>
      <c r="B3598" s="63">
        <v>116.17</v>
      </c>
      <c r="C3598" s="219">
        <v>44908</v>
      </c>
      <c r="D3598" s="49">
        <v>44908.51666666667</v>
      </c>
      <c r="E3598" s="219">
        <v>44966</v>
      </c>
      <c r="F3598" s="273">
        <f t="shared" si="282"/>
        <v>0.75833333333503106</v>
      </c>
      <c r="G3598" s="273">
        <f t="shared" si="283"/>
        <v>57.483333333329938</v>
      </c>
      <c r="H3598" s="273">
        <f t="shared" si="280"/>
        <v>58.241666666664969</v>
      </c>
      <c r="I3598" s="77">
        <f t="shared" si="284"/>
        <v>1.083642635400756E-5</v>
      </c>
      <c r="J3598" s="229">
        <f t="shared" si="281"/>
        <v>6.3113153156797198E-4</v>
      </c>
    </row>
    <row r="3599" spans="1:10">
      <c r="A3599" s="30" t="s">
        <v>264</v>
      </c>
      <c r="B3599" s="63">
        <v>117.09</v>
      </c>
      <c r="C3599" s="219">
        <v>44908</v>
      </c>
      <c r="D3599" s="49">
        <v>44908.517361111109</v>
      </c>
      <c r="E3599" s="219">
        <v>44966</v>
      </c>
      <c r="F3599" s="273">
        <f t="shared" si="282"/>
        <v>0.75868055555474712</v>
      </c>
      <c r="G3599" s="273">
        <f t="shared" si="283"/>
        <v>57.482638888890506</v>
      </c>
      <c r="H3599" s="273">
        <f t="shared" si="280"/>
        <v>58.241319444445253</v>
      </c>
      <c r="I3599" s="77">
        <f t="shared" si="284"/>
        <v>1.0922244656888569E-5</v>
      </c>
      <c r="J3599" s="229">
        <f t="shared" si="281"/>
        <v>6.361259401122325E-4</v>
      </c>
    </row>
    <row r="3600" spans="1:10">
      <c r="A3600" s="30" t="s">
        <v>264</v>
      </c>
      <c r="B3600" s="63">
        <v>116.78</v>
      </c>
      <c r="C3600" s="219">
        <v>44909</v>
      </c>
      <c r="D3600" s="49">
        <v>44909.529166666667</v>
      </c>
      <c r="E3600" s="219">
        <v>44966</v>
      </c>
      <c r="F3600" s="273">
        <f t="shared" si="282"/>
        <v>0.76458333333357587</v>
      </c>
      <c r="G3600" s="273">
        <f t="shared" si="283"/>
        <v>56.470833333332848</v>
      </c>
      <c r="H3600" s="273">
        <f t="shared" si="280"/>
        <v>57.235416666666424</v>
      </c>
      <c r="I3600" s="77">
        <f t="shared" si="284"/>
        <v>1.0893327620048229E-5</v>
      </c>
      <c r="J3600" s="229">
        <f t="shared" si="281"/>
        <v>6.2348414521996615E-4</v>
      </c>
    </row>
    <row r="3601" spans="1:10">
      <c r="A3601" s="30" t="s">
        <v>264</v>
      </c>
      <c r="B3601" s="63">
        <v>116.16</v>
      </c>
      <c r="C3601" s="219">
        <v>44910</v>
      </c>
      <c r="D3601" s="49">
        <v>44910.527777777781</v>
      </c>
      <c r="E3601" s="219">
        <v>44966</v>
      </c>
      <c r="F3601" s="273">
        <f t="shared" si="282"/>
        <v>0.76388888889050577</v>
      </c>
      <c r="G3601" s="273">
        <f t="shared" si="283"/>
        <v>55.472222222218988</v>
      </c>
      <c r="H3601" s="273">
        <f t="shared" si="280"/>
        <v>56.236111111109494</v>
      </c>
      <c r="I3601" s="77">
        <f t="shared" si="284"/>
        <v>1.0835493546367548E-5</v>
      </c>
      <c r="J3601" s="229">
        <f t="shared" si="281"/>
        <v>6.0934601901723525E-4</v>
      </c>
    </row>
    <row r="3602" spans="1:10">
      <c r="A3602" s="30" t="s">
        <v>264</v>
      </c>
      <c r="B3602" s="63">
        <v>116.03</v>
      </c>
      <c r="C3602" s="219">
        <v>44911</v>
      </c>
      <c r="D3602" s="49">
        <v>44911.53125</v>
      </c>
      <c r="E3602" s="219">
        <v>44966</v>
      </c>
      <c r="F3602" s="273">
        <f t="shared" si="282"/>
        <v>0.765625</v>
      </c>
      <c r="G3602" s="273">
        <f t="shared" si="283"/>
        <v>54.46875</v>
      </c>
      <c r="H3602" s="273">
        <f t="shared" si="280"/>
        <v>55.234375</v>
      </c>
      <c r="I3602" s="77">
        <f t="shared" si="284"/>
        <v>1.0823367047047405E-5</v>
      </c>
      <c r="J3602" s="229">
        <f t="shared" si="281"/>
        <v>5.9782191423925907E-4</v>
      </c>
    </row>
    <row r="3603" spans="1:10">
      <c r="A3603" s="30" t="s">
        <v>264</v>
      </c>
      <c r="B3603" s="63">
        <v>116.19</v>
      </c>
      <c r="C3603" s="219">
        <v>44915</v>
      </c>
      <c r="D3603" s="49">
        <v>44915.436111111114</v>
      </c>
      <c r="E3603" s="219">
        <v>44966</v>
      </c>
      <c r="F3603" s="273">
        <f t="shared" si="282"/>
        <v>0.7180555555569299</v>
      </c>
      <c r="G3603" s="273">
        <f t="shared" si="283"/>
        <v>50.56388888888614</v>
      </c>
      <c r="H3603" s="273">
        <f t="shared" si="280"/>
        <v>51.28194444444307</v>
      </c>
      <c r="I3603" s="77">
        <f t="shared" si="284"/>
        <v>1.083829196928758E-5</v>
      </c>
      <c r="J3603" s="229">
        <f t="shared" si="281"/>
        <v>5.558086866416592E-4</v>
      </c>
    </row>
    <row r="3604" spans="1:10">
      <c r="A3604" s="30" t="s">
        <v>264</v>
      </c>
      <c r="B3604" s="63">
        <v>122.87</v>
      </c>
      <c r="C3604" s="219">
        <v>44728</v>
      </c>
      <c r="D3604" s="49">
        <v>44728.419444444444</v>
      </c>
      <c r="E3604" s="219">
        <v>44966</v>
      </c>
      <c r="F3604" s="273">
        <f t="shared" si="282"/>
        <v>0.70972222222189885</v>
      </c>
      <c r="G3604" s="273">
        <f t="shared" si="283"/>
        <v>237.5805555555562</v>
      </c>
      <c r="H3604" s="273">
        <f t="shared" si="280"/>
        <v>238.2902777777781</v>
      </c>
      <c r="I3604" s="77">
        <f t="shared" si="284"/>
        <v>1.1461407472814917E-5</v>
      </c>
      <c r="J3604" s="229">
        <f t="shared" si="281"/>
        <v>2.7311419704213681E-3</v>
      </c>
    </row>
    <row r="3605" spans="1:10">
      <c r="A3605" s="30" t="s">
        <v>264</v>
      </c>
      <c r="B3605" s="63">
        <v>116.19</v>
      </c>
      <c r="C3605" s="219">
        <v>44691</v>
      </c>
      <c r="D3605" s="49">
        <v>44691.472916666666</v>
      </c>
      <c r="E3605" s="219">
        <v>44966</v>
      </c>
      <c r="F3605" s="273">
        <f t="shared" si="282"/>
        <v>0.73645833333284827</v>
      </c>
      <c r="G3605" s="273">
        <f t="shared" si="283"/>
        <v>274.5270833333343</v>
      </c>
      <c r="H3605" s="273">
        <f t="shared" si="280"/>
        <v>275.26354166666715</v>
      </c>
      <c r="I3605" s="77">
        <f t="shared" si="284"/>
        <v>1.083829196928758E-5</v>
      </c>
      <c r="J3605" s="229">
        <f t="shared" si="281"/>
        <v>2.983386633083496E-3</v>
      </c>
    </row>
    <row r="3606" spans="1:10">
      <c r="A3606" s="30" t="s">
        <v>264</v>
      </c>
      <c r="B3606" s="63">
        <v>116.14</v>
      </c>
      <c r="C3606" s="219">
        <v>44692</v>
      </c>
      <c r="D3606" s="49">
        <v>44692.522222222222</v>
      </c>
      <c r="E3606" s="219">
        <v>44966</v>
      </c>
      <c r="F3606" s="273">
        <f t="shared" si="282"/>
        <v>0.76111111111094942</v>
      </c>
      <c r="G3606" s="273">
        <f t="shared" si="283"/>
        <v>273.4777777777781</v>
      </c>
      <c r="H3606" s="273">
        <f t="shared" si="280"/>
        <v>274.23888888888905</v>
      </c>
      <c r="I3606" s="77">
        <f t="shared" si="284"/>
        <v>1.0833627931087526E-5</v>
      </c>
      <c r="J3606" s="229">
        <f t="shared" si="281"/>
        <v>2.9710020864570771E-3</v>
      </c>
    </row>
    <row r="3607" spans="1:10">
      <c r="A3607" s="30" t="s">
        <v>264</v>
      </c>
      <c r="B3607" s="63">
        <v>117.63</v>
      </c>
      <c r="C3607" s="219">
        <v>44923</v>
      </c>
      <c r="D3607" s="49">
        <v>44923.45416666667</v>
      </c>
      <c r="E3607" s="219">
        <v>44966</v>
      </c>
      <c r="F3607" s="273">
        <f t="shared" si="282"/>
        <v>0.72708333333503106</v>
      </c>
      <c r="G3607" s="273">
        <f t="shared" si="283"/>
        <v>42.545833333329938</v>
      </c>
      <c r="H3607" s="273">
        <f t="shared" si="280"/>
        <v>43.272916666664969</v>
      </c>
      <c r="I3607" s="77">
        <f t="shared" si="284"/>
        <v>1.0972616269449162E-5</v>
      </c>
      <c r="J3607" s="229">
        <f t="shared" si="281"/>
        <v>4.7481710944316584E-4</v>
      </c>
    </row>
    <row r="3608" spans="1:10">
      <c r="A3608" s="30" t="s">
        <v>264</v>
      </c>
      <c r="B3608" s="63">
        <v>117.85</v>
      </c>
      <c r="C3608" s="219">
        <v>44923</v>
      </c>
      <c r="D3608" s="49">
        <v>44923.456250000003</v>
      </c>
      <c r="E3608" s="219">
        <v>44966</v>
      </c>
      <c r="F3608" s="273">
        <f t="shared" si="282"/>
        <v>0.72812500000145519</v>
      </c>
      <c r="G3608" s="273">
        <f t="shared" si="283"/>
        <v>42.54374999999709</v>
      </c>
      <c r="H3608" s="273">
        <f t="shared" ref="H3608:H3671" si="285">SUM(F3608:G3608)</f>
        <v>43.271874999998545</v>
      </c>
      <c r="I3608" s="77">
        <f t="shared" si="284"/>
        <v>1.0993138037529403E-5</v>
      </c>
      <c r="J3608" s="229">
        <f t="shared" ref="J3608:J3671" si="286">+H3608*I3608</f>
        <v>4.7569369501770161E-4</v>
      </c>
    </row>
    <row r="3609" spans="1:10">
      <c r="A3609" s="30" t="s">
        <v>264</v>
      </c>
      <c r="B3609" s="63">
        <v>117.57</v>
      </c>
      <c r="C3609" s="219">
        <v>44923</v>
      </c>
      <c r="D3609" s="49">
        <v>44923.465277777781</v>
      </c>
      <c r="E3609" s="219">
        <v>44966</v>
      </c>
      <c r="F3609" s="273">
        <f t="shared" ref="F3609:F3672" si="287">(D3609-C3609+1)/2</f>
        <v>0.73263888889050577</v>
      </c>
      <c r="G3609" s="273">
        <f t="shared" ref="G3609:G3672" si="288">E3609-D3609</f>
        <v>42.534722222218988</v>
      </c>
      <c r="H3609" s="273">
        <f t="shared" si="285"/>
        <v>43.267361111109494</v>
      </c>
      <c r="I3609" s="77">
        <f t="shared" si="284"/>
        <v>1.0967019423609095E-5</v>
      </c>
      <c r="J3609" s="229">
        <f t="shared" si="286"/>
        <v>4.7451398971384666E-4</v>
      </c>
    </row>
    <row r="3610" spans="1:10">
      <c r="A3610" s="30" t="s">
        <v>264</v>
      </c>
      <c r="B3610" s="63">
        <v>119.02</v>
      </c>
      <c r="C3610" s="219">
        <v>44925</v>
      </c>
      <c r="D3610" s="49">
        <v>44925.495138888888</v>
      </c>
      <c r="E3610" s="219">
        <v>44966</v>
      </c>
      <c r="F3610" s="273">
        <f t="shared" si="287"/>
        <v>0.74756944444379769</v>
      </c>
      <c r="G3610" s="273">
        <f t="shared" si="288"/>
        <v>40.504861111112405</v>
      </c>
      <c r="H3610" s="273">
        <f t="shared" si="285"/>
        <v>41.252430555556202</v>
      </c>
      <c r="I3610" s="77">
        <f t="shared" si="284"/>
        <v>1.1102276531410688E-5</v>
      </c>
      <c r="J3610" s="229">
        <f t="shared" si="286"/>
        <v>4.5799589162060081E-4</v>
      </c>
    </row>
    <row r="3611" spans="1:10">
      <c r="A3611" s="30" t="s">
        <v>264</v>
      </c>
      <c r="B3611" s="63">
        <v>29.46</v>
      </c>
      <c r="C3611" s="219">
        <v>44965</v>
      </c>
      <c r="D3611" s="49">
        <v>44965.574305555558</v>
      </c>
      <c r="E3611" s="219">
        <v>44973</v>
      </c>
      <c r="F3611" s="273">
        <f t="shared" si="287"/>
        <v>0.78715277777882875</v>
      </c>
      <c r="G3611" s="273">
        <f t="shared" si="288"/>
        <v>7.4256944444423425</v>
      </c>
      <c r="H3611" s="273">
        <f t="shared" si="285"/>
        <v>8.2128472222211713</v>
      </c>
      <c r="I3611" s="77">
        <f t="shared" si="284"/>
        <v>2.7480513074723484E-6</v>
      </c>
      <c r="J3611" s="229">
        <f t="shared" si="286"/>
        <v>2.2569325547095534E-5</v>
      </c>
    </row>
    <row r="3612" spans="1:10">
      <c r="A3612" s="30" t="s">
        <v>264</v>
      </c>
      <c r="B3612" s="63">
        <v>456.9</v>
      </c>
      <c r="C3612" s="219">
        <v>44965</v>
      </c>
      <c r="D3612" s="49">
        <v>44965.575694444444</v>
      </c>
      <c r="E3612" s="219">
        <v>44973</v>
      </c>
      <c r="F3612" s="273">
        <f t="shared" si="287"/>
        <v>0.78784722222189885</v>
      </c>
      <c r="G3612" s="273">
        <f t="shared" si="288"/>
        <v>7.4243055555562023</v>
      </c>
      <c r="H3612" s="273">
        <f t="shared" si="285"/>
        <v>8.2121527777781012</v>
      </c>
      <c r="I3612" s="77">
        <f t="shared" si="284"/>
        <v>4.2619981072101691E-5</v>
      </c>
      <c r="J3612" s="229">
        <f t="shared" si="286"/>
        <v>3.5000179595010998E-4</v>
      </c>
    </row>
    <row r="3613" spans="1:10">
      <c r="A3613" s="30" t="s">
        <v>264</v>
      </c>
      <c r="B3613" s="63">
        <v>188.28</v>
      </c>
      <c r="C3613" s="219">
        <v>44972</v>
      </c>
      <c r="D3613" s="49">
        <v>44972.529166666667</v>
      </c>
      <c r="E3613" s="219">
        <v>44980</v>
      </c>
      <c r="F3613" s="273">
        <f t="shared" si="287"/>
        <v>0.76458333333357587</v>
      </c>
      <c r="G3613" s="273">
        <f t="shared" si="288"/>
        <v>7.4708333333328483</v>
      </c>
      <c r="H3613" s="273">
        <f t="shared" si="285"/>
        <v>8.2354166666664241</v>
      </c>
      <c r="I3613" s="77">
        <f t="shared" si="284"/>
        <v>1.7562902246126741E-5</v>
      </c>
      <c r="J3613" s="229">
        <f t="shared" si="286"/>
        <v>1.4463781787278534E-4</v>
      </c>
    </row>
    <row r="3614" spans="1:10">
      <c r="A3614" s="30" t="s">
        <v>264</v>
      </c>
      <c r="B3614" s="63">
        <v>24123.79</v>
      </c>
      <c r="C3614" s="219">
        <v>45140</v>
      </c>
      <c r="D3614" s="49">
        <v>45140.443749999999</v>
      </c>
      <c r="E3614" s="219">
        <v>45149</v>
      </c>
      <c r="F3614" s="273">
        <f t="shared" si="287"/>
        <v>0.7218749999992724</v>
      </c>
      <c r="G3614" s="273">
        <f t="shared" si="288"/>
        <v>8.5562500000014552</v>
      </c>
      <c r="H3614" s="273">
        <f t="shared" si="285"/>
        <v>9.2781250000007276</v>
      </c>
      <c r="I3614" s="77">
        <f t="shared" si="284"/>
        <v>2.2502855618020492E-3</v>
      </c>
      <c r="J3614" s="229">
        <f t="shared" si="286"/>
        <v>2.0878430728096274E-2</v>
      </c>
    </row>
    <row r="3615" spans="1:10">
      <c r="A3615" s="30" t="s">
        <v>264</v>
      </c>
      <c r="B3615" s="63">
        <v>7.42</v>
      </c>
      <c r="C3615" s="219">
        <v>45140</v>
      </c>
      <c r="D3615" s="49">
        <v>45140.443749999999</v>
      </c>
      <c r="E3615" s="219">
        <v>45149</v>
      </c>
      <c r="F3615" s="273">
        <f t="shared" si="287"/>
        <v>0.7218749999992724</v>
      </c>
      <c r="G3615" s="273">
        <f t="shared" si="288"/>
        <v>8.5562500000014552</v>
      </c>
      <c r="H3615" s="273">
        <f t="shared" si="285"/>
        <v>9.2781250000007276</v>
      </c>
      <c r="I3615" s="77">
        <f t="shared" si="284"/>
        <v>6.9214326888814745E-7</v>
      </c>
      <c r="J3615" s="229">
        <f t="shared" si="286"/>
        <v>6.4217917666533462E-6</v>
      </c>
    </row>
    <row r="3616" spans="1:10">
      <c r="A3616" s="30" t="s">
        <v>264</v>
      </c>
      <c r="B3616" s="63">
        <v>7.42</v>
      </c>
      <c r="C3616" s="219">
        <v>45140</v>
      </c>
      <c r="D3616" s="49">
        <v>45140.444444444445</v>
      </c>
      <c r="E3616" s="219">
        <v>45149</v>
      </c>
      <c r="F3616" s="273">
        <f t="shared" si="287"/>
        <v>0.72222222222262644</v>
      </c>
      <c r="G3616" s="273">
        <f t="shared" si="288"/>
        <v>8.5555555555547471</v>
      </c>
      <c r="H3616" s="273">
        <f t="shared" si="285"/>
        <v>9.2777777777773736</v>
      </c>
      <c r="I3616" s="77">
        <f t="shared" si="284"/>
        <v>6.9214326888814745E-7</v>
      </c>
      <c r="J3616" s="229">
        <f t="shared" si="286"/>
        <v>6.4215514391286442E-6</v>
      </c>
    </row>
    <row r="3617" spans="1:10">
      <c r="A3617" s="30" t="s">
        <v>264</v>
      </c>
      <c r="B3617" s="63">
        <v>448.97</v>
      </c>
      <c r="C3617" s="219">
        <v>45140</v>
      </c>
      <c r="D3617" s="49">
        <v>45140.444444444445</v>
      </c>
      <c r="E3617" s="219">
        <v>45149</v>
      </c>
      <c r="F3617" s="273">
        <f t="shared" si="287"/>
        <v>0.72222222222262644</v>
      </c>
      <c r="G3617" s="273">
        <f t="shared" si="288"/>
        <v>8.5555555555547471</v>
      </c>
      <c r="H3617" s="273">
        <f t="shared" si="285"/>
        <v>9.2777777777773736</v>
      </c>
      <c r="I3617" s="77">
        <f t="shared" si="284"/>
        <v>4.1880264613572989E-5</v>
      </c>
      <c r="J3617" s="229">
        <f t="shared" si="286"/>
        <v>3.8855578835924356E-4</v>
      </c>
    </row>
    <row r="3618" spans="1:10">
      <c r="A3618" s="30" t="s">
        <v>264</v>
      </c>
      <c r="B3618" s="63">
        <v>12.78</v>
      </c>
      <c r="C3618" s="219">
        <v>45147</v>
      </c>
      <c r="D3618" s="49">
        <v>45147.504166666666</v>
      </c>
      <c r="E3618" s="219">
        <v>45155</v>
      </c>
      <c r="F3618" s="273">
        <f t="shared" si="287"/>
        <v>0.75208333333284827</v>
      </c>
      <c r="G3618" s="273">
        <f t="shared" si="288"/>
        <v>7.4958333333343035</v>
      </c>
      <c r="H3618" s="273">
        <f t="shared" si="285"/>
        <v>8.2479166666671517</v>
      </c>
      <c r="I3618" s="77">
        <f t="shared" si="284"/>
        <v>1.1921281639340329E-6</v>
      </c>
      <c r="J3618" s="229">
        <f t="shared" si="286"/>
        <v>9.8325737521148206E-6</v>
      </c>
    </row>
    <row r="3619" spans="1:10">
      <c r="A3619" s="30" t="s">
        <v>264</v>
      </c>
      <c r="B3619" s="63">
        <v>15.9</v>
      </c>
      <c r="C3619" s="219">
        <v>45148</v>
      </c>
      <c r="D3619" s="49">
        <v>45148.543749999997</v>
      </c>
      <c r="E3619" s="219">
        <v>45155</v>
      </c>
      <c r="F3619" s="273">
        <f t="shared" si="287"/>
        <v>0.77187499999854481</v>
      </c>
      <c r="G3619" s="273">
        <f t="shared" si="288"/>
        <v>6.4562500000029104</v>
      </c>
      <c r="H3619" s="273">
        <f t="shared" si="285"/>
        <v>7.2281250000014552</v>
      </c>
      <c r="I3619" s="77">
        <f t="shared" si="284"/>
        <v>1.483164147617459E-6</v>
      </c>
      <c r="J3619" s="229">
        <f t="shared" si="286"/>
        <v>1.0720495854499603E-5</v>
      </c>
    </row>
    <row r="3620" spans="1:10">
      <c r="A3620" s="30" t="s">
        <v>264</v>
      </c>
      <c r="B3620" s="63">
        <v>10762.32</v>
      </c>
      <c r="C3620" s="219">
        <v>45147</v>
      </c>
      <c r="D3620" s="49">
        <v>45147.504166666666</v>
      </c>
      <c r="E3620" s="219">
        <v>45155</v>
      </c>
      <c r="F3620" s="273">
        <f t="shared" si="287"/>
        <v>0.75208333333284827</v>
      </c>
      <c r="G3620" s="273">
        <f t="shared" si="288"/>
        <v>7.4958333333343035</v>
      </c>
      <c r="H3620" s="273">
        <f t="shared" si="285"/>
        <v>8.2479166666671517</v>
      </c>
      <c r="I3620" s="77">
        <f t="shared" si="284"/>
        <v>1.0039174320242974E-3</v>
      </c>
      <c r="J3620" s="229">
        <f t="shared" si="286"/>
        <v>8.2802273195508903E-3</v>
      </c>
    </row>
    <row r="3621" spans="1:10">
      <c r="A3621" s="30" t="s">
        <v>264</v>
      </c>
      <c r="B3621" s="63">
        <v>23643.47</v>
      </c>
      <c r="C3621" s="219">
        <v>45154</v>
      </c>
      <c r="D3621" s="49">
        <v>45154.277083333334</v>
      </c>
      <c r="E3621" s="219">
        <v>45162</v>
      </c>
      <c r="F3621" s="273">
        <f t="shared" si="287"/>
        <v>0.63854166666715173</v>
      </c>
      <c r="G3621" s="273">
        <f t="shared" si="288"/>
        <v>7.7229166666656965</v>
      </c>
      <c r="H3621" s="273">
        <f t="shared" si="285"/>
        <v>8.3614583333328483</v>
      </c>
      <c r="I3621" s="77">
        <f t="shared" si="284"/>
        <v>2.2054809452370415E-3</v>
      </c>
      <c r="J3621" s="229">
        <f t="shared" si="286"/>
        <v>1.8441037028559069E-2</v>
      </c>
    </row>
    <row r="3622" spans="1:10">
      <c r="A3622" s="30" t="s">
        <v>264</v>
      </c>
      <c r="B3622" s="63">
        <v>28.96</v>
      </c>
      <c r="C3622" s="219">
        <v>45154</v>
      </c>
      <c r="D3622" s="49">
        <v>45154.277777777781</v>
      </c>
      <c r="E3622" s="219">
        <v>45162</v>
      </c>
      <c r="F3622" s="273">
        <f t="shared" si="287"/>
        <v>0.63888888889050577</v>
      </c>
      <c r="G3622" s="273">
        <f t="shared" si="288"/>
        <v>7.7222222222189885</v>
      </c>
      <c r="H3622" s="273">
        <f t="shared" si="285"/>
        <v>8.3611111111094942</v>
      </c>
      <c r="I3622" s="77">
        <f t="shared" si="284"/>
        <v>2.7014109254717993E-6</v>
      </c>
      <c r="J3622" s="229">
        <f t="shared" si="286"/>
        <v>2.2586796904634841E-5</v>
      </c>
    </row>
    <row r="3623" spans="1:10">
      <c r="A3623" s="30" t="s">
        <v>264</v>
      </c>
      <c r="B3623" s="63">
        <v>15.89</v>
      </c>
      <c r="C3623" s="219">
        <v>45161</v>
      </c>
      <c r="D3623" s="49">
        <v>45161.304166666669</v>
      </c>
      <c r="E3623" s="219">
        <v>45169</v>
      </c>
      <c r="F3623" s="273">
        <f t="shared" si="287"/>
        <v>0.65208333333430346</v>
      </c>
      <c r="G3623" s="273">
        <f t="shared" si="288"/>
        <v>7.6958333333313931</v>
      </c>
      <c r="H3623" s="273">
        <f t="shared" si="285"/>
        <v>8.3479166666656965</v>
      </c>
      <c r="I3623" s="77">
        <f t="shared" si="284"/>
        <v>1.4822313399774479E-6</v>
      </c>
      <c r="J3623" s="229">
        <f t="shared" si="286"/>
        <v>1.2373543706851966E-5</v>
      </c>
    </row>
    <row r="3624" spans="1:10">
      <c r="A3624" s="30" t="s">
        <v>264</v>
      </c>
      <c r="B3624" s="63">
        <v>23928.63</v>
      </c>
      <c r="C3624" s="219">
        <v>45161</v>
      </c>
      <c r="D3624" s="49">
        <v>45161.019444444442</v>
      </c>
      <c r="E3624" s="219">
        <v>45169</v>
      </c>
      <c r="F3624" s="273">
        <f t="shared" si="287"/>
        <v>0.50972222222117125</v>
      </c>
      <c r="G3624" s="273">
        <f t="shared" si="288"/>
        <v>7.9805555555576575</v>
      </c>
      <c r="H3624" s="273">
        <f t="shared" si="285"/>
        <v>8.4902777777788287</v>
      </c>
      <c r="I3624" s="77">
        <f t="shared" si="284"/>
        <v>2.2320808878995946E-3</v>
      </c>
      <c r="J3624" s="229">
        <f t="shared" si="286"/>
        <v>1.8950986760738763E-2</v>
      </c>
    </row>
    <row r="3625" spans="1:10">
      <c r="A3625" s="30" t="s">
        <v>264</v>
      </c>
      <c r="B3625" s="63">
        <v>5.99</v>
      </c>
      <c r="C3625" s="219">
        <v>45161</v>
      </c>
      <c r="D3625" s="49">
        <v>45161.430555555555</v>
      </c>
      <c r="E3625" s="219">
        <v>45169</v>
      </c>
      <c r="F3625" s="273">
        <f t="shared" si="287"/>
        <v>0.71527777777737356</v>
      </c>
      <c r="G3625" s="273">
        <f t="shared" si="288"/>
        <v>7.5694444444452529</v>
      </c>
      <c r="H3625" s="273">
        <f t="shared" si="285"/>
        <v>8.2847222222226264</v>
      </c>
      <c r="I3625" s="77">
        <f t="shared" si="284"/>
        <v>5.5875177636657726E-7</v>
      </c>
      <c r="J3625" s="229">
        <f t="shared" si="286"/>
        <v>4.6291032583705498E-6</v>
      </c>
    </row>
    <row r="3626" spans="1:10">
      <c r="A3626" s="30" t="s">
        <v>264</v>
      </c>
      <c r="B3626" s="63">
        <v>0.39</v>
      </c>
      <c r="C3626" s="219">
        <v>45161</v>
      </c>
      <c r="D3626" s="49">
        <v>45161.430555555555</v>
      </c>
      <c r="E3626" s="219">
        <v>45169</v>
      </c>
      <c r="F3626" s="273">
        <f t="shared" si="287"/>
        <v>0.71527777777737356</v>
      </c>
      <c r="G3626" s="273">
        <f t="shared" si="288"/>
        <v>7.5694444444452529</v>
      </c>
      <c r="H3626" s="273">
        <f t="shared" si="285"/>
        <v>8.2847222222226264</v>
      </c>
      <c r="I3626" s="77">
        <f t="shared" si="284"/>
        <v>3.637949796042824E-8</v>
      </c>
      <c r="J3626" s="229">
        <f t="shared" si="286"/>
        <v>3.0139403518606254E-7</v>
      </c>
    </row>
    <row r="3627" spans="1:10">
      <c r="A3627" s="30" t="s">
        <v>264</v>
      </c>
      <c r="B3627" s="63">
        <v>7.42</v>
      </c>
      <c r="C3627" s="219">
        <v>45168</v>
      </c>
      <c r="D3627" s="49">
        <v>45168.654861111114</v>
      </c>
      <c r="E3627" s="219">
        <v>45176</v>
      </c>
      <c r="F3627" s="273">
        <f t="shared" si="287"/>
        <v>0.8274305555569299</v>
      </c>
      <c r="G3627" s="273">
        <f t="shared" si="288"/>
        <v>7.3451388888861402</v>
      </c>
      <c r="H3627" s="273">
        <f t="shared" si="285"/>
        <v>8.1725694444430701</v>
      </c>
      <c r="I3627" s="77">
        <f t="shared" si="284"/>
        <v>6.9214326888814745E-7</v>
      </c>
      <c r="J3627" s="229">
        <f t="shared" si="286"/>
        <v>5.6565889304922181E-6</v>
      </c>
    </row>
    <row r="3628" spans="1:10">
      <c r="A3628" s="30" t="s">
        <v>264</v>
      </c>
      <c r="B3628" s="63">
        <v>28.93</v>
      </c>
      <c r="C3628" s="219">
        <v>45175</v>
      </c>
      <c r="D3628" s="49">
        <v>45175.620138888888</v>
      </c>
      <c r="E3628" s="219">
        <v>45183</v>
      </c>
      <c r="F3628" s="273">
        <f t="shared" si="287"/>
        <v>0.81006944444379769</v>
      </c>
      <c r="G3628" s="273">
        <f t="shared" si="288"/>
        <v>7.3798611111124046</v>
      </c>
      <c r="H3628" s="273">
        <f t="shared" si="285"/>
        <v>8.1899305555562023</v>
      </c>
      <c r="I3628" s="77">
        <f t="shared" si="284"/>
        <v>2.6986125025517663E-6</v>
      </c>
      <c r="J3628" s="229">
        <f t="shared" si="286"/>
        <v>2.2101448992254699E-5</v>
      </c>
    </row>
    <row r="3629" spans="1:10">
      <c r="A3629" s="30" t="s">
        <v>264</v>
      </c>
      <c r="B3629" s="63">
        <v>24496.91</v>
      </c>
      <c r="C3629" s="219">
        <v>45189</v>
      </c>
      <c r="D3629" s="49">
        <v>45189.921527777777</v>
      </c>
      <c r="E3629" s="219">
        <v>45197</v>
      </c>
      <c r="F3629" s="273">
        <f t="shared" si="287"/>
        <v>0.96076388888832298</v>
      </c>
      <c r="G3629" s="273">
        <f t="shared" si="288"/>
        <v>7.078472222223354</v>
      </c>
      <c r="H3629" s="273">
        <f t="shared" si="285"/>
        <v>8.039236111111677</v>
      </c>
      <c r="I3629" s="77">
        <f t="shared" si="284"/>
        <v>2.2850904804661387E-3</v>
      </c>
      <c r="J3629" s="229">
        <f t="shared" si="286"/>
        <v>1.8370381907720914E-2</v>
      </c>
    </row>
    <row r="3630" spans="1:10">
      <c r="A3630" s="30" t="s">
        <v>264</v>
      </c>
      <c r="B3630" s="63">
        <v>15.93</v>
      </c>
      <c r="C3630" s="219">
        <v>45196</v>
      </c>
      <c r="D3630" s="49">
        <v>45196.637499999997</v>
      </c>
      <c r="E3630" s="219">
        <v>45204</v>
      </c>
      <c r="F3630" s="273">
        <f t="shared" si="287"/>
        <v>0.81874999999854481</v>
      </c>
      <c r="G3630" s="273">
        <f t="shared" si="288"/>
        <v>7.3625000000029104</v>
      </c>
      <c r="H3630" s="273">
        <f t="shared" si="285"/>
        <v>8.1812500000014552</v>
      </c>
      <c r="I3630" s="77">
        <f t="shared" si="284"/>
        <v>1.4859625705374917E-6</v>
      </c>
      <c r="J3630" s="229">
        <f t="shared" si="286"/>
        <v>1.2157031280212016E-5</v>
      </c>
    </row>
    <row r="3631" spans="1:10">
      <c r="A3631" s="30" t="s">
        <v>264</v>
      </c>
      <c r="B3631" s="63">
        <v>7.51</v>
      </c>
      <c r="C3631" s="219">
        <v>45231</v>
      </c>
      <c r="D3631" s="49">
        <v>45231.647222222222</v>
      </c>
      <c r="E3631" s="219">
        <v>45239</v>
      </c>
      <c r="F3631" s="273">
        <f t="shared" si="287"/>
        <v>0.82361111111094942</v>
      </c>
      <c r="G3631" s="273">
        <f t="shared" si="288"/>
        <v>7.3527777777781012</v>
      </c>
      <c r="H3631" s="273">
        <f t="shared" si="285"/>
        <v>8.1763888888890506</v>
      </c>
      <c r="I3631" s="77">
        <f t="shared" si="284"/>
        <v>7.0053853764824632E-7</v>
      </c>
      <c r="J3631" s="229">
        <f t="shared" si="286"/>
        <v>5.7278755154657047E-6</v>
      </c>
    </row>
    <row r="3632" spans="1:10">
      <c r="A3632" s="30" t="s">
        <v>264</v>
      </c>
      <c r="B3632" s="63">
        <v>29.28</v>
      </c>
      <c r="C3632" s="219">
        <v>45231</v>
      </c>
      <c r="D3632" s="49">
        <v>45231.647222222222</v>
      </c>
      <c r="E3632" s="219">
        <v>45239</v>
      </c>
      <c r="F3632" s="273">
        <f t="shared" si="287"/>
        <v>0.82361111111094942</v>
      </c>
      <c r="G3632" s="273">
        <f t="shared" si="288"/>
        <v>7.3527777777781012</v>
      </c>
      <c r="H3632" s="273">
        <f t="shared" si="285"/>
        <v>8.1763888888890506</v>
      </c>
      <c r="I3632" s="77">
        <f t="shared" si="284"/>
        <v>2.7312607699521509E-6</v>
      </c>
      <c r="J3632" s="229">
        <f t="shared" si="286"/>
        <v>2.2331850212095321E-5</v>
      </c>
    </row>
    <row r="3633" spans="1:10">
      <c r="A3633" s="30" t="s">
        <v>264</v>
      </c>
      <c r="B3633" s="63">
        <v>454.11</v>
      </c>
      <c r="C3633" s="219">
        <v>45238</v>
      </c>
      <c r="D3633" s="49">
        <v>45238.229166666664</v>
      </c>
      <c r="E3633" s="219">
        <v>45247</v>
      </c>
      <c r="F3633" s="273">
        <f t="shared" si="287"/>
        <v>0.61458333333212067</v>
      </c>
      <c r="G3633" s="273">
        <f t="shared" si="288"/>
        <v>8.7708333333357587</v>
      </c>
      <c r="H3633" s="273">
        <f t="shared" si="285"/>
        <v>9.3854166666678793</v>
      </c>
      <c r="I3633" s="77">
        <f t="shared" si="284"/>
        <v>4.2359727740538633E-5</v>
      </c>
      <c r="J3633" s="229">
        <f t="shared" si="286"/>
        <v>3.97563694731565E-4</v>
      </c>
    </row>
    <row r="3634" spans="1:10">
      <c r="A3634" s="30" t="s">
        <v>264</v>
      </c>
      <c r="B3634" s="63">
        <v>16.059999999999999</v>
      </c>
      <c r="C3634" s="219">
        <v>45238</v>
      </c>
      <c r="D3634" s="49">
        <v>45238.229166666664</v>
      </c>
      <c r="E3634" s="219">
        <v>45247</v>
      </c>
      <c r="F3634" s="273">
        <f t="shared" si="287"/>
        <v>0.61458333333212067</v>
      </c>
      <c r="G3634" s="273">
        <f t="shared" si="288"/>
        <v>8.7708333333357587</v>
      </c>
      <c r="H3634" s="273">
        <f t="shared" si="285"/>
        <v>9.3854166666678793</v>
      </c>
      <c r="I3634" s="77">
        <f t="shared" si="284"/>
        <v>1.4980890698576344E-6</v>
      </c>
      <c r="J3634" s="229">
        <f t="shared" si="286"/>
        <v>1.4060190124394822E-5</v>
      </c>
    </row>
    <row r="3635" spans="1:10">
      <c r="A3635" s="30" t="s">
        <v>264</v>
      </c>
      <c r="B3635" s="63">
        <v>7.49</v>
      </c>
      <c r="C3635" s="219">
        <v>45261</v>
      </c>
      <c r="D3635" s="49">
        <v>45261.419444444444</v>
      </c>
      <c r="E3635" s="219">
        <v>45267</v>
      </c>
      <c r="F3635" s="273">
        <f t="shared" si="287"/>
        <v>0.70972222222189885</v>
      </c>
      <c r="G3635" s="273">
        <f t="shared" si="288"/>
        <v>5.5805555555562023</v>
      </c>
      <c r="H3635" s="273">
        <f t="shared" si="285"/>
        <v>6.2902777777781012</v>
      </c>
      <c r="I3635" s="77">
        <f t="shared" si="284"/>
        <v>6.9867292236822439E-7</v>
      </c>
      <c r="J3635" s="229">
        <f t="shared" si="286"/>
        <v>4.3948467575081265E-6</v>
      </c>
    </row>
    <row r="3636" spans="1:10">
      <c r="A3636" s="30" t="s">
        <v>264</v>
      </c>
      <c r="B3636" s="63">
        <v>29.33</v>
      </c>
      <c r="C3636" s="219">
        <v>45264</v>
      </c>
      <c r="D3636" s="49">
        <v>45264.336111111108</v>
      </c>
      <c r="E3636" s="219">
        <v>45274</v>
      </c>
      <c r="F3636" s="273">
        <f t="shared" si="287"/>
        <v>0.66805555555401952</v>
      </c>
      <c r="G3636" s="273">
        <f t="shared" si="288"/>
        <v>9.663888888891961</v>
      </c>
      <c r="H3636" s="273">
        <f t="shared" si="285"/>
        <v>10.33194444444598</v>
      </c>
      <c r="I3636" s="77">
        <f t="shared" si="284"/>
        <v>2.7359248081522056E-6</v>
      </c>
      <c r="J3636" s="229">
        <f t="shared" si="286"/>
        <v>2.8267423122010115E-5</v>
      </c>
    </row>
    <row r="3637" spans="1:10">
      <c r="A3637" s="30" t="s">
        <v>264</v>
      </c>
      <c r="B3637" s="63">
        <v>7.54</v>
      </c>
      <c r="C3637" s="219">
        <v>45264</v>
      </c>
      <c r="D3637" s="49">
        <v>45264.055555555555</v>
      </c>
      <c r="E3637" s="219">
        <v>45274</v>
      </c>
      <c r="F3637" s="273">
        <f t="shared" si="287"/>
        <v>0.52777777777737356</v>
      </c>
      <c r="G3637" s="273">
        <f t="shared" si="288"/>
        <v>9.9444444444452529</v>
      </c>
      <c r="H3637" s="273">
        <f t="shared" si="285"/>
        <v>10.472222222222626</v>
      </c>
      <c r="I3637" s="77">
        <f t="shared" si="284"/>
        <v>7.033369605682792E-7</v>
      </c>
      <c r="J3637" s="229">
        <f t="shared" si="286"/>
        <v>7.3655009481736524E-6</v>
      </c>
    </row>
    <row r="3638" spans="1:10">
      <c r="A3638" s="30" t="s">
        <v>264</v>
      </c>
      <c r="B3638" s="63">
        <v>16.13</v>
      </c>
      <c r="C3638" s="219">
        <v>45264</v>
      </c>
      <c r="D3638" s="49">
        <v>45264.055555555555</v>
      </c>
      <c r="E3638" s="219">
        <v>45274</v>
      </c>
      <c r="F3638" s="273">
        <f t="shared" si="287"/>
        <v>0.52777777777737356</v>
      </c>
      <c r="G3638" s="273">
        <f t="shared" si="288"/>
        <v>9.9444444444452529</v>
      </c>
      <c r="H3638" s="273">
        <f t="shared" si="285"/>
        <v>10.472222222222626</v>
      </c>
      <c r="I3638" s="77">
        <f t="shared" si="284"/>
        <v>1.5046187233377114E-6</v>
      </c>
      <c r="J3638" s="229">
        <f t="shared" si="286"/>
        <v>1.5756701630509419E-5</v>
      </c>
    </row>
    <row r="3639" spans="1:10">
      <c r="A3639" s="30" t="s">
        <v>264</v>
      </c>
      <c r="B3639" s="63">
        <v>7.5</v>
      </c>
      <c r="C3639" s="219">
        <v>45265</v>
      </c>
      <c r="D3639" s="49">
        <v>45265.329861111109</v>
      </c>
      <c r="E3639" s="219">
        <v>45274</v>
      </c>
      <c r="F3639" s="273">
        <f t="shared" si="287"/>
        <v>0.66493055555474712</v>
      </c>
      <c r="G3639" s="273">
        <f t="shared" si="288"/>
        <v>8.6701388888905058</v>
      </c>
      <c r="H3639" s="273">
        <f t="shared" si="285"/>
        <v>9.3350694444452529</v>
      </c>
      <c r="I3639" s="77">
        <f t="shared" si="284"/>
        <v>6.9960573000823536E-7</v>
      </c>
      <c r="J3639" s="229">
        <f t="shared" si="286"/>
        <v>6.5308680733586932E-6</v>
      </c>
    </row>
    <row r="3640" spans="1:10">
      <c r="A3640" s="30" t="s">
        <v>264</v>
      </c>
      <c r="B3640" s="63">
        <v>29.66</v>
      </c>
      <c r="C3640" s="219">
        <v>45266</v>
      </c>
      <c r="D3640" s="49">
        <v>45266.472916666666</v>
      </c>
      <c r="E3640" s="219">
        <v>45274</v>
      </c>
      <c r="F3640" s="273">
        <f t="shared" si="287"/>
        <v>0.73645833333284827</v>
      </c>
      <c r="G3640" s="273">
        <f t="shared" si="288"/>
        <v>7.5270833333343035</v>
      </c>
      <c r="H3640" s="273">
        <f t="shared" si="285"/>
        <v>8.2635416666671517</v>
      </c>
      <c r="I3640" s="77">
        <f t="shared" si="284"/>
        <v>2.7667074602725681E-6</v>
      </c>
      <c r="J3640" s="229">
        <f t="shared" si="286"/>
        <v>2.2862802377441218E-5</v>
      </c>
    </row>
    <row r="3641" spans="1:10">
      <c r="A3641" s="30" t="s">
        <v>264</v>
      </c>
      <c r="B3641" s="63">
        <v>18256.66</v>
      </c>
      <c r="C3641" s="219">
        <v>45266</v>
      </c>
      <c r="D3641" s="49">
        <v>45266.616666666669</v>
      </c>
      <c r="E3641" s="219">
        <v>45274</v>
      </c>
      <c r="F3641" s="273">
        <f t="shared" si="287"/>
        <v>0.80833333333430346</v>
      </c>
      <c r="G3641" s="273">
        <f t="shared" si="288"/>
        <v>7.3833333333313931</v>
      </c>
      <c r="H3641" s="273">
        <f t="shared" si="285"/>
        <v>8.1916666666656965</v>
      </c>
      <c r="I3641" s="77">
        <f t="shared" si="284"/>
        <v>1.7029951929082865E-3</v>
      </c>
      <c r="J3641" s="229">
        <f t="shared" si="286"/>
        <v>1.3950368955238728E-2</v>
      </c>
    </row>
    <row r="3642" spans="1:10">
      <c r="A3642" s="30" t="s">
        <v>264</v>
      </c>
      <c r="B3642" s="63">
        <v>17966.580000000002</v>
      </c>
      <c r="C3642" s="219">
        <v>45267</v>
      </c>
      <c r="D3642" s="49">
        <v>45267.461111111108</v>
      </c>
      <c r="E3642" s="219">
        <v>45274</v>
      </c>
      <c r="F3642" s="273">
        <f t="shared" si="287"/>
        <v>0.73055555555401952</v>
      </c>
      <c r="G3642" s="273">
        <f t="shared" si="288"/>
        <v>6.538888888891961</v>
      </c>
      <c r="H3642" s="273">
        <f t="shared" si="285"/>
        <v>7.2694444444459805</v>
      </c>
      <c r="I3642" s="77">
        <f t="shared" si="284"/>
        <v>1.6759363088868482E-3</v>
      </c>
      <c r="J3642" s="229">
        <f t="shared" si="286"/>
        <v>1.2183125889882802E-2</v>
      </c>
    </row>
    <row r="3643" spans="1:10">
      <c r="A3643" s="30" t="s">
        <v>264</v>
      </c>
      <c r="B3643" s="63">
        <v>116.33</v>
      </c>
      <c r="C3643" s="219">
        <v>45267</v>
      </c>
      <c r="D3643" s="49">
        <v>45267.609027777777</v>
      </c>
      <c r="E3643" s="219">
        <v>45274</v>
      </c>
      <c r="F3643" s="273">
        <f t="shared" si="287"/>
        <v>0.80451388888832298</v>
      </c>
      <c r="G3643" s="273">
        <f t="shared" si="288"/>
        <v>6.390972222223354</v>
      </c>
      <c r="H3643" s="273">
        <f t="shared" si="285"/>
        <v>7.195486111111677</v>
      </c>
      <c r="I3643" s="77">
        <f t="shared" si="284"/>
        <v>1.0851351276247736E-5</v>
      </c>
      <c r="J3643" s="229">
        <f t="shared" si="286"/>
        <v>7.8080747395034558E-5</v>
      </c>
    </row>
    <row r="3644" spans="1:10">
      <c r="A3644" s="30" t="s">
        <v>264</v>
      </c>
      <c r="B3644" s="63">
        <v>453.87</v>
      </c>
      <c r="C3644" s="219">
        <v>45240</v>
      </c>
      <c r="D3644" s="49">
        <v>45240.479166666664</v>
      </c>
      <c r="E3644" s="219">
        <v>45250</v>
      </c>
      <c r="F3644" s="273">
        <f t="shared" si="287"/>
        <v>0.73958333333212067</v>
      </c>
      <c r="G3644" s="273">
        <f t="shared" si="288"/>
        <v>9.5208333333357587</v>
      </c>
      <c r="H3644" s="273">
        <f t="shared" si="285"/>
        <v>10.260416666667879</v>
      </c>
      <c r="I3644" s="77">
        <f t="shared" si="284"/>
        <v>4.2337340357178366E-5</v>
      </c>
      <c r="J3644" s="229">
        <f t="shared" si="286"/>
        <v>4.3439875262318351E-4</v>
      </c>
    </row>
    <row r="3645" spans="1:10">
      <c r="A3645" s="30" t="s">
        <v>264</v>
      </c>
      <c r="B3645" s="63">
        <v>24494.62</v>
      </c>
      <c r="C3645" s="219">
        <v>45240</v>
      </c>
      <c r="D3645" s="49">
        <v>45240.618055555555</v>
      </c>
      <c r="E3645" s="219">
        <v>45250</v>
      </c>
      <c r="F3645" s="273">
        <f t="shared" si="287"/>
        <v>0.80902777777737356</v>
      </c>
      <c r="G3645" s="273">
        <f t="shared" si="288"/>
        <v>9.3819444444452529</v>
      </c>
      <c r="H3645" s="273">
        <f t="shared" si="285"/>
        <v>10.190972222222626</v>
      </c>
      <c r="I3645" s="77">
        <f t="shared" si="284"/>
        <v>2.2848768675165759E-3</v>
      </c>
      <c r="J3645" s="229">
        <f t="shared" si="286"/>
        <v>2.3285116688060471E-2</v>
      </c>
    </row>
    <row r="3646" spans="1:10">
      <c r="A3646" s="30" t="s">
        <v>264</v>
      </c>
      <c r="B3646" s="63">
        <v>7.49</v>
      </c>
      <c r="C3646" s="219">
        <v>45240</v>
      </c>
      <c r="D3646" s="49">
        <v>45240.618055555555</v>
      </c>
      <c r="E3646" s="219">
        <v>45250</v>
      </c>
      <c r="F3646" s="273">
        <f t="shared" si="287"/>
        <v>0.80902777777737356</v>
      </c>
      <c r="G3646" s="273">
        <f t="shared" si="288"/>
        <v>9.3819444444452529</v>
      </c>
      <c r="H3646" s="273">
        <f t="shared" si="285"/>
        <v>10.190972222222626</v>
      </c>
      <c r="I3646" s="77">
        <f t="shared" si="284"/>
        <v>6.9867292236822439E-7</v>
      </c>
      <c r="J3646" s="229">
        <f t="shared" si="286"/>
        <v>7.1201563442736806E-6</v>
      </c>
    </row>
    <row r="3647" spans="1:10">
      <c r="A3647" s="30" t="s">
        <v>264</v>
      </c>
      <c r="B3647" s="63">
        <v>187.58</v>
      </c>
      <c r="C3647" s="219">
        <v>45239</v>
      </c>
      <c r="D3647" s="49">
        <v>45239.435416666667</v>
      </c>
      <c r="E3647" s="219">
        <v>45251</v>
      </c>
      <c r="F3647" s="273">
        <f t="shared" si="287"/>
        <v>0.71770833333357587</v>
      </c>
      <c r="G3647" s="273">
        <f t="shared" si="288"/>
        <v>11.564583333332848</v>
      </c>
      <c r="H3647" s="273">
        <f t="shared" si="285"/>
        <v>12.282291666666424</v>
      </c>
      <c r="I3647" s="77">
        <f t="shared" si="284"/>
        <v>1.7497605711325971E-5</v>
      </c>
      <c r="J3647" s="229">
        <f t="shared" si="286"/>
        <v>2.1491069681483379E-4</v>
      </c>
    </row>
    <row r="3648" spans="1:10">
      <c r="A3648" s="30" t="s">
        <v>264</v>
      </c>
      <c r="B3648" s="63">
        <v>187.55</v>
      </c>
      <c r="C3648" s="219">
        <v>45240</v>
      </c>
      <c r="D3648" s="49">
        <v>45240.479166666664</v>
      </c>
      <c r="E3648" s="219">
        <v>45251</v>
      </c>
      <c r="F3648" s="273">
        <f t="shared" si="287"/>
        <v>0.73958333333212067</v>
      </c>
      <c r="G3648" s="273">
        <f t="shared" si="288"/>
        <v>10.520833333335759</v>
      </c>
      <c r="H3648" s="273">
        <f t="shared" si="285"/>
        <v>11.260416666667879</v>
      </c>
      <c r="I3648" s="77">
        <f t="shared" si="284"/>
        <v>1.749480728840594E-5</v>
      </c>
      <c r="J3648" s="229">
        <f t="shared" si="286"/>
        <v>1.9699881957050894E-4</v>
      </c>
    </row>
    <row r="3649" spans="1:10">
      <c r="A3649" s="30" t="s">
        <v>264</v>
      </c>
      <c r="B3649" s="63">
        <v>187.78</v>
      </c>
      <c r="C3649" s="219">
        <v>45243</v>
      </c>
      <c r="D3649" s="49">
        <v>45243.529166666667</v>
      </c>
      <c r="E3649" s="219">
        <v>45252</v>
      </c>
      <c r="F3649" s="273">
        <f t="shared" si="287"/>
        <v>0.76458333333357587</v>
      </c>
      <c r="G3649" s="273">
        <f t="shared" si="288"/>
        <v>8.4708333333328483</v>
      </c>
      <c r="H3649" s="273">
        <f t="shared" si="285"/>
        <v>9.2354166666664241</v>
      </c>
      <c r="I3649" s="77">
        <f t="shared" si="284"/>
        <v>1.7516261864126191E-5</v>
      </c>
      <c r="J3649" s="229">
        <f t="shared" si="286"/>
        <v>1.6176997675764452E-4</v>
      </c>
    </row>
    <row r="3650" spans="1:10">
      <c r="A3650" s="30" t="s">
        <v>264</v>
      </c>
      <c r="B3650" s="63">
        <v>187.53</v>
      </c>
      <c r="C3650" s="219">
        <v>45245</v>
      </c>
      <c r="D3650" s="49">
        <v>45245.411805555559</v>
      </c>
      <c r="E3650" s="219">
        <v>45252</v>
      </c>
      <c r="F3650" s="273">
        <f t="shared" si="287"/>
        <v>0.70590277777955635</v>
      </c>
      <c r="G3650" s="273">
        <f t="shared" si="288"/>
        <v>6.5881944444408873</v>
      </c>
      <c r="H3650" s="273">
        <f t="shared" si="285"/>
        <v>7.2940972222204437</v>
      </c>
      <c r="I3650" s="77">
        <f t="shared" si="284"/>
        <v>1.7492941673125915E-5</v>
      </c>
      <c r="J3650" s="229">
        <f t="shared" si="286"/>
        <v>1.2759521726641196E-4</v>
      </c>
    </row>
    <row r="3651" spans="1:10">
      <c r="A3651" s="30" t="s">
        <v>264</v>
      </c>
      <c r="B3651" s="63">
        <v>29.3</v>
      </c>
      <c r="C3651" s="219">
        <v>45244</v>
      </c>
      <c r="D3651" s="49">
        <v>45244.554166666669</v>
      </c>
      <c r="E3651" s="219">
        <v>45252</v>
      </c>
      <c r="F3651" s="273">
        <f t="shared" si="287"/>
        <v>0.77708333333430346</v>
      </c>
      <c r="G3651" s="273">
        <f t="shared" si="288"/>
        <v>7.4458333333313931</v>
      </c>
      <c r="H3651" s="273">
        <f t="shared" si="285"/>
        <v>8.2229166666656965</v>
      </c>
      <c r="I3651" s="77">
        <f t="shared" si="284"/>
        <v>2.7331263852321726E-6</v>
      </c>
      <c r="J3651" s="229">
        <f t="shared" si="286"/>
        <v>2.24742705052294E-5</v>
      </c>
    </row>
    <row r="3652" spans="1:10">
      <c r="A3652" s="30" t="s">
        <v>264</v>
      </c>
      <c r="B3652" s="63">
        <v>454.72</v>
      </c>
      <c r="C3652" s="219">
        <v>45244</v>
      </c>
      <c r="D3652" s="49">
        <v>45244.29583333333</v>
      </c>
      <c r="E3652" s="219">
        <v>45252</v>
      </c>
      <c r="F3652" s="273">
        <f t="shared" si="287"/>
        <v>0.64791666666496894</v>
      </c>
      <c r="G3652" s="273">
        <f t="shared" si="288"/>
        <v>7.7041666666700621</v>
      </c>
      <c r="H3652" s="273">
        <f t="shared" si="285"/>
        <v>8.3520833333350311</v>
      </c>
      <c r="I3652" s="77">
        <f t="shared" si="284"/>
        <v>4.2416629006579307E-5</v>
      </c>
      <c r="J3652" s="229">
        <f t="shared" si="286"/>
        <v>3.5426722018210629E-4</v>
      </c>
    </row>
    <row r="3653" spans="1:10">
      <c r="A3653" s="30" t="s">
        <v>264</v>
      </c>
      <c r="B3653" s="63">
        <v>454.05</v>
      </c>
      <c r="C3653" s="219">
        <v>45246</v>
      </c>
      <c r="D3653" s="49">
        <v>45246.499305555553</v>
      </c>
      <c r="E3653" s="219">
        <v>45252</v>
      </c>
      <c r="F3653" s="273">
        <f t="shared" si="287"/>
        <v>0.74965277777664596</v>
      </c>
      <c r="G3653" s="273">
        <f t="shared" si="288"/>
        <v>5.5006944444467081</v>
      </c>
      <c r="H3653" s="273">
        <f t="shared" si="285"/>
        <v>6.250347222223354</v>
      </c>
      <c r="I3653" s="77">
        <f t="shared" si="284"/>
        <v>4.2354130894698565E-5</v>
      </c>
      <c r="J3653" s="229">
        <f t="shared" si="286"/>
        <v>2.6472802438736354E-4</v>
      </c>
    </row>
    <row r="3654" spans="1:10">
      <c r="A3654" s="30" t="s">
        <v>264</v>
      </c>
      <c r="B3654" s="63">
        <v>116.33</v>
      </c>
      <c r="C3654" s="219">
        <v>45247</v>
      </c>
      <c r="D3654" s="49">
        <v>45247.606944444444</v>
      </c>
      <c r="E3654" s="219">
        <v>45252</v>
      </c>
      <c r="F3654" s="273">
        <f t="shared" si="287"/>
        <v>0.80347222222189885</v>
      </c>
      <c r="G3654" s="273">
        <f t="shared" si="288"/>
        <v>4.3930555555562023</v>
      </c>
      <c r="H3654" s="273">
        <f t="shared" si="285"/>
        <v>5.1965277777781012</v>
      </c>
      <c r="I3654" s="77">
        <f t="shared" si="284"/>
        <v>1.0851351276247736E-5</v>
      </c>
      <c r="J3654" s="229">
        <f t="shared" si="286"/>
        <v>5.6389348333449208E-5</v>
      </c>
    </row>
    <row r="3655" spans="1:10">
      <c r="A3655" s="30" t="s">
        <v>264</v>
      </c>
      <c r="B3655" s="63">
        <v>24853.56</v>
      </c>
      <c r="C3655" s="219">
        <v>45243</v>
      </c>
      <c r="D3655" s="49">
        <v>45243.675694444442</v>
      </c>
      <c r="E3655" s="219">
        <v>45252</v>
      </c>
      <c r="F3655" s="273">
        <f t="shared" si="287"/>
        <v>0.83784722222117125</v>
      </c>
      <c r="G3655" s="273">
        <f t="shared" si="288"/>
        <v>8.3243055555576575</v>
      </c>
      <c r="H3655" s="273">
        <f t="shared" si="285"/>
        <v>9.1621527777788287</v>
      </c>
      <c r="I3655" s="77">
        <f t="shared" si="284"/>
        <v>2.3183590649471304E-3</v>
      </c>
      <c r="J3655" s="229">
        <f t="shared" si="286"/>
        <v>2.124115994679408E-2</v>
      </c>
    </row>
    <row r="3656" spans="1:10">
      <c r="A3656" s="30" t="s">
        <v>264</v>
      </c>
      <c r="B3656" s="63">
        <v>115.77</v>
      </c>
      <c r="C3656" s="219">
        <v>45251</v>
      </c>
      <c r="D3656" s="49">
        <v>45251.706250000003</v>
      </c>
      <c r="E3656" s="219">
        <v>45260</v>
      </c>
      <c r="F3656" s="273">
        <f t="shared" si="287"/>
        <v>0.85312500000145519</v>
      </c>
      <c r="G3656" s="273">
        <f t="shared" si="288"/>
        <v>8.2937499999970896</v>
      </c>
      <c r="H3656" s="273">
        <f t="shared" si="285"/>
        <v>9.1468749999985448</v>
      </c>
      <c r="I3656" s="77">
        <f t="shared" si="284"/>
        <v>1.0799114048407119E-5</v>
      </c>
      <c r="J3656" s="229">
        <f t="shared" si="286"/>
        <v>9.8778146311508152E-5</v>
      </c>
    </row>
    <row r="3657" spans="1:10">
      <c r="A3657" s="30" t="s">
        <v>264</v>
      </c>
      <c r="B3657" s="63">
        <v>452.12</v>
      </c>
      <c r="C3657" s="219">
        <v>45252</v>
      </c>
      <c r="D3657" s="49">
        <v>45252.586805555555</v>
      </c>
      <c r="E3657" s="219">
        <v>45260</v>
      </c>
      <c r="F3657" s="273">
        <f t="shared" si="287"/>
        <v>0.79340277777737356</v>
      </c>
      <c r="G3657" s="273">
        <f t="shared" si="288"/>
        <v>7.4131944444452529</v>
      </c>
      <c r="H3657" s="273">
        <f t="shared" si="285"/>
        <v>8.2065972222226264</v>
      </c>
      <c r="I3657" s="77">
        <f t="shared" si="284"/>
        <v>4.2174099020176444E-5</v>
      </c>
      <c r="J3657" s="229">
        <f t="shared" si="286"/>
        <v>3.4610584386872201E-4</v>
      </c>
    </row>
    <row r="3658" spans="1:10">
      <c r="A3658" s="30" t="s">
        <v>264</v>
      </c>
      <c r="B3658" s="63">
        <v>29.14</v>
      </c>
      <c r="C3658" s="219">
        <v>45252</v>
      </c>
      <c r="D3658" s="49">
        <v>45252.586805555555</v>
      </c>
      <c r="E3658" s="219">
        <v>45260</v>
      </c>
      <c r="F3658" s="273">
        <f t="shared" si="287"/>
        <v>0.79340277777737356</v>
      </c>
      <c r="G3658" s="273">
        <f t="shared" si="288"/>
        <v>7.4131944444452529</v>
      </c>
      <c r="H3658" s="273">
        <f t="shared" si="285"/>
        <v>8.2065972222226264</v>
      </c>
      <c r="I3658" s="77">
        <f t="shared" ref="I3658:I3691" si="289">+B3658/B$3693</f>
        <v>2.7182014629919968E-6</v>
      </c>
      <c r="J3658" s="229">
        <f t="shared" si="286"/>
        <v>2.2307184575631599E-5</v>
      </c>
    </row>
    <row r="3659" spans="1:10">
      <c r="A3659" s="30" t="s">
        <v>264</v>
      </c>
      <c r="B3659" s="63">
        <v>187.08</v>
      </c>
      <c r="C3659" s="219">
        <v>45254</v>
      </c>
      <c r="D3659" s="49">
        <v>45254.354166666664</v>
      </c>
      <c r="E3659" s="219">
        <v>45260</v>
      </c>
      <c r="F3659" s="273">
        <f t="shared" si="287"/>
        <v>0.67708333333212067</v>
      </c>
      <c r="G3659" s="273">
        <f t="shared" si="288"/>
        <v>5.6458333333357587</v>
      </c>
      <c r="H3659" s="273">
        <f t="shared" si="285"/>
        <v>6.3229166666678793</v>
      </c>
      <c r="I3659" s="77">
        <f t="shared" si="289"/>
        <v>1.7450965329325424E-5</v>
      </c>
      <c r="J3659" s="229">
        <f t="shared" si="286"/>
        <v>1.1034099953023505E-4</v>
      </c>
    </row>
    <row r="3660" spans="1:10">
      <c r="A3660" s="30" t="s">
        <v>264</v>
      </c>
      <c r="B3660" s="63">
        <v>29.16</v>
      </c>
      <c r="C3660" s="219">
        <v>45254</v>
      </c>
      <c r="D3660" s="49">
        <v>45254.476388888892</v>
      </c>
      <c r="E3660" s="219">
        <v>45260</v>
      </c>
      <c r="F3660" s="273">
        <f t="shared" si="287"/>
        <v>0.73819444444598048</v>
      </c>
      <c r="G3660" s="273">
        <f t="shared" si="288"/>
        <v>5.523611111108039</v>
      </c>
      <c r="H3660" s="273">
        <f t="shared" si="285"/>
        <v>6.2618055555540195</v>
      </c>
      <c r="I3660" s="77">
        <f t="shared" si="289"/>
        <v>2.7200670782720189E-6</v>
      </c>
      <c r="J3660" s="229">
        <f t="shared" si="286"/>
        <v>1.7032531142203318E-5</v>
      </c>
    </row>
    <row r="3661" spans="1:10">
      <c r="A3661" s="30" t="s">
        <v>264</v>
      </c>
      <c r="B3661" s="63">
        <v>452.24</v>
      </c>
      <c r="C3661" s="219">
        <v>45250</v>
      </c>
      <c r="D3661" s="49">
        <v>45250.573611111111</v>
      </c>
      <c r="E3661" s="219">
        <v>45260</v>
      </c>
      <c r="F3661" s="273">
        <f t="shared" si="287"/>
        <v>0.78680555555547471</v>
      </c>
      <c r="G3661" s="273">
        <f t="shared" si="288"/>
        <v>9.4263888888890506</v>
      </c>
      <c r="H3661" s="273">
        <f t="shared" si="285"/>
        <v>10.213194444444525</v>
      </c>
      <c r="I3661" s="77">
        <f t="shared" si="289"/>
        <v>4.2185292711856581E-5</v>
      </c>
      <c r="J3661" s="229">
        <f t="shared" si="286"/>
        <v>4.3084659716199978E-4</v>
      </c>
    </row>
    <row r="3662" spans="1:10">
      <c r="A3662" s="30" t="s">
        <v>264</v>
      </c>
      <c r="B3662" s="63">
        <v>29.15</v>
      </c>
      <c r="C3662" s="219">
        <v>45250</v>
      </c>
      <c r="D3662" s="49">
        <v>45250.573611111111</v>
      </c>
      <c r="E3662" s="219">
        <v>45260</v>
      </c>
      <c r="F3662" s="273">
        <f t="shared" si="287"/>
        <v>0.78680555555547471</v>
      </c>
      <c r="G3662" s="273">
        <f t="shared" si="288"/>
        <v>9.4263888888890506</v>
      </c>
      <c r="H3662" s="273">
        <f t="shared" si="285"/>
        <v>10.213194444444525</v>
      </c>
      <c r="I3662" s="77">
        <f t="shared" si="289"/>
        <v>2.7191342706320077E-6</v>
      </c>
      <c r="J3662" s="229">
        <f t="shared" si="286"/>
        <v>2.7771047026517536E-5</v>
      </c>
    </row>
    <row r="3663" spans="1:10">
      <c r="A3663" s="30" t="s">
        <v>264</v>
      </c>
      <c r="B3663" s="63">
        <v>187.63</v>
      </c>
      <c r="C3663" s="219">
        <v>45258</v>
      </c>
      <c r="D3663" s="49">
        <v>45258.530555555553</v>
      </c>
      <c r="E3663" s="219">
        <v>45267</v>
      </c>
      <c r="F3663" s="273">
        <f t="shared" si="287"/>
        <v>0.76527777777664596</v>
      </c>
      <c r="G3663" s="273">
        <f t="shared" si="288"/>
        <v>8.4694444444467081</v>
      </c>
      <c r="H3663" s="273">
        <f t="shared" si="285"/>
        <v>9.234722222223354</v>
      </c>
      <c r="I3663" s="77">
        <f t="shared" si="289"/>
        <v>1.7502269749526026E-5</v>
      </c>
      <c r="J3663" s="229">
        <f t="shared" si="286"/>
        <v>1.6162859939529558E-4</v>
      </c>
    </row>
    <row r="3664" spans="1:10">
      <c r="A3664" s="30" t="s">
        <v>264</v>
      </c>
      <c r="B3664" s="63">
        <v>16.059999999999999</v>
      </c>
      <c r="C3664" s="219">
        <v>45258</v>
      </c>
      <c r="D3664" s="49">
        <v>45258.509722222225</v>
      </c>
      <c r="E3664" s="219">
        <v>45267</v>
      </c>
      <c r="F3664" s="273">
        <f t="shared" si="287"/>
        <v>0.75486111111240461</v>
      </c>
      <c r="G3664" s="273">
        <f t="shared" si="288"/>
        <v>8.4902777777751908</v>
      </c>
      <c r="H3664" s="273">
        <f t="shared" si="285"/>
        <v>9.2451388888875954</v>
      </c>
      <c r="I3664" s="77">
        <f t="shared" si="289"/>
        <v>1.4980890698576344E-6</v>
      </c>
      <c r="J3664" s="229">
        <f t="shared" si="286"/>
        <v>1.3850041518758261E-5</v>
      </c>
    </row>
    <row r="3665" spans="1:10">
      <c r="A3665" s="30" t="s">
        <v>264</v>
      </c>
      <c r="B3665" s="63">
        <v>116.33</v>
      </c>
      <c r="C3665" s="219">
        <v>45258</v>
      </c>
      <c r="D3665" s="49">
        <v>45258.509722222225</v>
      </c>
      <c r="E3665" s="219">
        <v>45267</v>
      </c>
      <c r="F3665" s="273">
        <f t="shared" si="287"/>
        <v>0.75486111111240461</v>
      </c>
      <c r="G3665" s="273">
        <f t="shared" si="288"/>
        <v>8.4902777777751908</v>
      </c>
      <c r="H3665" s="273">
        <f t="shared" si="285"/>
        <v>9.2451388888875954</v>
      </c>
      <c r="I3665" s="77">
        <f t="shared" si="289"/>
        <v>1.0851351276247736E-5</v>
      </c>
      <c r="J3665" s="229">
        <f t="shared" si="286"/>
        <v>1.0032224968101799E-4</v>
      </c>
    </row>
    <row r="3666" spans="1:10">
      <c r="A3666" s="30" t="s">
        <v>264</v>
      </c>
      <c r="B3666" s="63">
        <v>16.05</v>
      </c>
      <c r="C3666" s="219">
        <v>45259</v>
      </c>
      <c r="D3666" s="49">
        <v>45259.234027777777</v>
      </c>
      <c r="E3666" s="219">
        <v>45267</v>
      </c>
      <c r="F3666" s="273">
        <f t="shared" si="287"/>
        <v>0.61701388888832298</v>
      </c>
      <c r="G3666" s="273">
        <f t="shared" si="288"/>
        <v>7.765972222223354</v>
      </c>
      <c r="H3666" s="273">
        <f t="shared" si="285"/>
        <v>8.382986111111677</v>
      </c>
      <c r="I3666" s="77">
        <f t="shared" si="289"/>
        <v>1.4971562622176237E-6</v>
      </c>
      <c r="J3666" s="229">
        <f t="shared" si="286"/>
        <v>1.2550640152334211E-5</v>
      </c>
    </row>
    <row r="3667" spans="1:10">
      <c r="A3667" s="30" t="s">
        <v>264</v>
      </c>
      <c r="B3667" s="63">
        <v>116.28</v>
      </c>
      <c r="C3667" s="219">
        <v>45259</v>
      </c>
      <c r="D3667" s="49">
        <v>45259.234027777777</v>
      </c>
      <c r="E3667" s="219">
        <v>45267</v>
      </c>
      <c r="F3667" s="273">
        <f t="shared" si="287"/>
        <v>0.61701388888832298</v>
      </c>
      <c r="G3667" s="273">
        <f t="shared" si="288"/>
        <v>7.765972222223354</v>
      </c>
      <c r="H3667" s="273">
        <f t="shared" si="285"/>
        <v>8.382986111111677</v>
      </c>
      <c r="I3667" s="77">
        <f t="shared" si="289"/>
        <v>1.084668723804768E-5</v>
      </c>
      <c r="J3667" s="229">
        <f t="shared" si="286"/>
        <v>9.0927628468125975E-5</v>
      </c>
    </row>
    <row r="3668" spans="1:10">
      <c r="A3668" s="30" t="s">
        <v>264</v>
      </c>
      <c r="B3668" s="63">
        <v>7.5</v>
      </c>
      <c r="C3668" s="219">
        <v>45260</v>
      </c>
      <c r="D3668" s="49">
        <v>45260.630555555559</v>
      </c>
      <c r="E3668" s="219">
        <v>45267</v>
      </c>
      <c r="F3668" s="273">
        <f t="shared" si="287"/>
        <v>0.81527777777955635</v>
      </c>
      <c r="G3668" s="273">
        <f t="shared" si="288"/>
        <v>6.3694444444408873</v>
      </c>
      <c r="H3668" s="273">
        <f t="shared" si="285"/>
        <v>7.1847222222204437</v>
      </c>
      <c r="I3668" s="77">
        <f t="shared" si="289"/>
        <v>6.9960573000823536E-7</v>
      </c>
      <c r="J3668" s="229">
        <f t="shared" si="286"/>
        <v>5.0264728351829243E-6</v>
      </c>
    </row>
    <row r="3669" spans="1:10">
      <c r="A3669" s="30" t="s">
        <v>264</v>
      </c>
      <c r="B3669" s="63">
        <v>116.41</v>
      </c>
      <c r="C3669" s="219">
        <v>45287</v>
      </c>
      <c r="D3669" s="49">
        <v>45287.561111111114</v>
      </c>
      <c r="E3669" s="219">
        <v>45296</v>
      </c>
      <c r="F3669" s="273">
        <f t="shared" si="287"/>
        <v>0.7805555555569299</v>
      </c>
      <c r="G3669" s="273">
        <f t="shared" si="288"/>
        <v>8.4388888888861402</v>
      </c>
      <c r="H3669" s="273">
        <f t="shared" si="285"/>
        <v>9.2194444444430701</v>
      </c>
      <c r="I3669" s="77">
        <f t="shared" si="289"/>
        <v>1.0858813737367823E-5</v>
      </c>
      <c r="J3669" s="229">
        <f t="shared" si="286"/>
        <v>1.0011222998421786E-4</v>
      </c>
    </row>
    <row r="3670" spans="1:10">
      <c r="A3670" s="30" t="s">
        <v>264</v>
      </c>
      <c r="B3670" s="63">
        <v>7.51</v>
      </c>
      <c r="C3670" s="219">
        <v>45280</v>
      </c>
      <c r="D3670" s="49">
        <v>45280.38958333333</v>
      </c>
      <c r="E3670" s="219">
        <v>45296</v>
      </c>
      <c r="F3670" s="273">
        <f t="shared" si="287"/>
        <v>0.69479166666496894</v>
      </c>
      <c r="G3670" s="273">
        <f t="shared" si="288"/>
        <v>15.610416666670062</v>
      </c>
      <c r="H3670" s="273">
        <f t="shared" si="285"/>
        <v>16.305208333335031</v>
      </c>
      <c r="I3670" s="77">
        <f t="shared" si="289"/>
        <v>7.0053853764824632E-7</v>
      </c>
      <c r="J3670" s="229">
        <f t="shared" si="286"/>
        <v>1.1422426801884523E-5</v>
      </c>
    </row>
    <row r="3671" spans="1:10">
      <c r="A3671" s="30" t="s">
        <v>264</v>
      </c>
      <c r="B3671" s="63">
        <v>16.079999999999998</v>
      </c>
      <c r="C3671" s="219">
        <v>45280</v>
      </c>
      <c r="D3671" s="49">
        <v>45280.38958333333</v>
      </c>
      <c r="E3671" s="219">
        <v>45296</v>
      </c>
      <c r="F3671" s="273">
        <f t="shared" si="287"/>
        <v>0.69479166666496894</v>
      </c>
      <c r="G3671" s="273">
        <f t="shared" si="288"/>
        <v>15.610416666670062</v>
      </c>
      <c r="H3671" s="273">
        <f t="shared" si="285"/>
        <v>16.305208333335031</v>
      </c>
      <c r="I3671" s="77">
        <f t="shared" si="289"/>
        <v>1.4999546851376563E-6</v>
      </c>
      <c r="J3671" s="229">
        <f t="shared" si="286"/>
        <v>2.4457073631731436E-5</v>
      </c>
    </row>
    <row r="3672" spans="1:10">
      <c r="A3672" s="30" t="s">
        <v>264</v>
      </c>
      <c r="B3672" s="63">
        <v>453.81</v>
      </c>
      <c r="C3672" s="219">
        <v>45287</v>
      </c>
      <c r="D3672" s="49">
        <v>45287.523611111108</v>
      </c>
      <c r="E3672" s="219">
        <v>45296</v>
      </c>
      <c r="F3672" s="273">
        <f t="shared" si="287"/>
        <v>0.76180555555401952</v>
      </c>
      <c r="G3672" s="273">
        <f t="shared" si="288"/>
        <v>8.476388888891961</v>
      </c>
      <c r="H3672" s="273">
        <f t="shared" ref="H3672:H3691" si="290">SUM(F3672:G3672)</f>
        <v>9.2381944444459805</v>
      </c>
      <c r="I3672" s="77">
        <f t="shared" si="289"/>
        <v>4.2331743511338304E-5</v>
      </c>
      <c r="J3672" s="229">
        <f t="shared" ref="J3672:J3691" si="291">+H3672*I3672</f>
        <v>3.9106887773015771E-4</v>
      </c>
    </row>
    <row r="3673" spans="1:10">
      <c r="A3673" s="30" t="s">
        <v>264</v>
      </c>
      <c r="B3673" s="63">
        <v>16.05</v>
      </c>
      <c r="C3673" s="219">
        <v>45287</v>
      </c>
      <c r="D3673" s="49">
        <v>45287.523611111108</v>
      </c>
      <c r="E3673" s="219">
        <v>45296</v>
      </c>
      <c r="F3673" s="273">
        <f t="shared" ref="F3673:F3691" si="292">(D3673-C3673+1)/2</f>
        <v>0.76180555555401952</v>
      </c>
      <c r="G3673" s="273">
        <f t="shared" ref="G3673:G3691" si="293">E3673-D3673</f>
        <v>8.476388888891961</v>
      </c>
      <c r="H3673" s="273">
        <f t="shared" si="290"/>
        <v>9.2381944444459805</v>
      </c>
      <c r="I3673" s="77">
        <f t="shared" si="289"/>
        <v>1.4971562622176237E-6</v>
      </c>
      <c r="J3673" s="229">
        <f t="shared" si="291"/>
        <v>1.3831020664086362E-5</v>
      </c>
    </row>
    <row r="3674" spans="1:10">
      <c r="A3674" s="30" t="s">
        <v>264</v>
      </c>
      <c r="B3674" s="63">
        <v>24684.44</v>
      </c>
      <c r="C3674" s="219">
        <v>45203</v>
      </c>
      <c r="D3674" s="49">
        <v>45207.354861111111</v>
      </c>
      <c r="E3674" s="219">
        <v>45211</v>
      </c>
      <c r="F3674" s="273">
        <f t="shared" si="292"/>
        <v>2.6774305555554747</v>
      </c>
      <c r="G3674" s="273">
        <f t="shared" si="293"/>
        <v>3.6451388888890506</v>
      </c>
      <c r="H3674" s="273">
        <f t="shared" si="290"/>
        <v>6.3225694444445253</v>
      </c>
      <c r="I3674" s="77">
        <f t="shared" si="289"/>
        <v>2.3025834221392645E-3</v>
      </c>
      <c r="J3674" s="229">
        <f t="shared" si="291"/>
        <v>1.4558243588102223E-2</v>
      </c>
    </row>
    <row r="3675" spans="1:10">
      <c r="A3675" s="30" t="s">
        <v>264</v>
      </c>
      <c r="B3675" s="63">
        <v>115.06</v>
      </c>
      <c r="C3675" s="219">
        <v>45203</v>
      </c>
      <c r="D3675" s="49">
        <v>45207.354861111111</v>
      </c>
      <c r="E3675" s="219">
        <v>45211</v>
      </c>
      <c r="F3675" s="273">
        <f t="shared" si="292"/>
        <v>2.6774305555554747</v>
      </c>
      <c r="G3675" s="273">
        <f t="shared" si="293"/>
        <v>3.6451388888890506</v>
      </c>
      <c r="H3675" s="273">
        <f t="shared" si="290"/>
        <v>6.3225694444445253</v>
      </c>
      <c r="I3675" s="77">
        <f t="shared" si="289"/>
        <v>1.073288470596634E-5</v>
      </c>
      <c r="J3675" s="229">
        <f t="shared" si="291"/>
        <v>6.7859408892688739E-5</v>
      </c>
    </row>
    <row r="3676" spans="1:10">
      <c r="A3676" s="30" t="s">
        <v>264</v>
      </c>
      <c r="B3676" s="63">
        <v>451.81</v>
      </c>
      <c r="C3676" s="219">
        <v>45203</v>
      </c>
      <c r="D3676" s="49">
        <v>45203.161805555559</v>
      </c>
      <c r="E3676" s="219">
        <v>45211</v>
      </c>
      <c r="F3676" s="273">
        <f t="shared" si="292"/>
        <v>0.58090277777955635</v>
      </c>
      <c r="G3676" s="273">
        <f t="shared" si="293"/>
        <v>7.8381944444408873</v>
      </c>
      <c r="H3676" s="273">
        <f t="shared" si="290"/>
        <v>8.4190972222204437</v>
      </c>
      <c r="I3676" s="77">
        <f t="shared" si="289"/>
        <v>4.2145181983336106E-5</v>
      </c>
      <c r="J3676" s="229">
        <f t="shared" si="291"/>
        <v>3.5482438456588012E-4</v>
      </c>
    </row>
    <row r="3677" spans="1:10">
      <c r="A3677" s="30" t="s">
        <v>264</v>
      </c>
      <c r="B3677" s="63">
        <v>22572.26</v>
      </c>
      <c r="C3677" s="219">
        <v>45210</v>
      </c>
      <c r="D3677" s="49">
        <v>45210.662499999999</v>
      </c>
      <c r="E3677" s="219">
        <v>45222</v>
      </c>
      <c r="F3677" s="273">
        <f t="shared" si="292"/>
        <v>0.8312499999992724</v>
      </c>
      <c r="G3677" s="273">
        <f t="shared" si="293"/>
        <v>11.337500000001455</v>
      </c>
      <c r="H3677" s="273">
        <f t="shared" si="290"/>
        <v>12.168750000000728</v>
      </c>
      <c r="I3677" s="77">
        <f t="shared" si="289"/>
        <v>2.105557658031425E-3</v>
      </c>
      <c r="J3677" s="229">
        <f t="shared" si="291"/>
        <v>2.5622004751171434E-2</v>
      </c>
    </row>
    <row r="3678" spans="1:10">
      <c r="A3678" s="30" t="s">
        <v>264</v>
      </c>
      <c r="B3678" s="63">
        <v>452.24</v>
      </c>
      <c r="C3678" s="219">
        <v>45210</v>
      </c>
      <c r="D3678" s="49">
        <v>45210.662499999999</v>
      </c>
      <c r="E3678" s="219">
        <v>45222</v>
      </c>
      <c r="F3678" s="273">
        <f t="shared" si="292"/>
        <v>0.8312499999992724</v>
      </c>
      <c r="G3678" s="273">
        <f t="shared" si="293"/>
        <v>11.337500000001455</v>
      </c>
      <c r="H3678" s="273">
        <f t="shared" si="290"/>
        <v>12.168750000000728</v>
      </c>
      <c r="I3678" s="77">
        <f t="shared" si="289"/>
        <v>4.2185292711856581E-5</v>
      </c>
      <c r="J3678" s="229">
        <f t="shared" si="291"/>
        <v>5.133422806874355E-4</v>
      </c>
    </row>
    <row r="3679" spans="1:10">
      <c r="A3679" s="30" t="s">
        <v>264</v>
      </c>
      <c r="B3679" s="63">
        <v>29.15</v>
      </c>
      <c r="C3679" s="219">
        <v>45210</v>
      </c>
      <c r="D3679" s="49">
        <v>45210.662499999999</v>
      </c>
      <c r="E3679" s="219">
        <v>45222</v>
      </c>
      <c r="F3679" s="273">
        <f t="shared" si="292"/>
        <v>0.8312499999992724</v>
      </c>
      <c r="G3679" s="273">
        <f t="shared" si="293"/>
        <v>11.337500000001455</v>
      </c>
      <c r="H3679" s="273">
        <f t="shared" si="290"/>
        <v>12.168750000000728</v>
      </c>
      <c r="I3679" s="77">
        <f t="shared" si="289"/>
        <v>2.7191342706320077E-6</v>
      </c>
      <c r="J3679" s="229">
        <f t="shared" si="291"/>
        <v>3.3088465155755221E-5</v>
      </c>
    </row>
    <row r="3680" spans="1:10">
      <c r="A3680" s="30" t="s">
        <v>264</v>
      </c>
      <c r="B3680" s="63">
        <v>116.27</v>
      </c>
      <c r="C3680" s="219">
        <v>45217</v>
      </c>
      <c r="D3680" s="49">
        <v>45217.304861111108</v>
      </c>
      <c r="E3680" s="219">
        <v>45225</v>
      </c>
      <c r="F3680" s="273">
        <f t="shared" si="292"/>
        <v>0.65243055555401952</v>
      </c>
      <c r="G3680" s="273">
        <f t="shared" si="293"/>
        <v>7.695138888891961</v>
      </c>
      <c r="H3680" s="273">
        <f t="shared" si="290"/>
        <v>8.3475694444459805</v>
      </c>
      <c r="I3680" s="77">
        <f t="shared" si="289"/>
        <v>1.0845754430407669E-5</v>
      </c>
      <c r="J3680" s="229">
        <f t="shared" si="291"/>
        <v>9.0535688285235677E-5</v>
      </c>
    </row>
    <row r="3681" spans="1:10">
      <c r="A3681" s="30" t="s">
        <v>264</v>
      </c>
      <c r="B3681" s="63">
        <v>29.14</v>
      </c>
      <c r="C3681" s="219">
        <v>45218</v>
      </c>
      <c r="D3681" s="49">
        <v>45218.624305555553</v>
      </c>
      <c r="E3681" s="219">
        <v>45225</v>
      </c>
      <c r="F3681" s="273">
        <f t="shared" si="292"/>
        <v>0.81215277777664596</v>
      </c>
      <c r="G3681" s="273">
        <f t="shared" si="293"/>
        <v>6.3756944444467081</v>
      </c>
      <c r="H3681" s="273">
        <f t="shared" si="290"/>
        <v>7.187847222223354</v>
      </c>
      <c r="I3681" s="77">
        <f t="shared" si="289"/>
        <v>2.7182014629919968E-6</v>
      </c>
      <c r="J3681" s="229">
        <f t="shared" si="291"/>
        <v>1.953801683521048E-5</v>
      </c>
    </row>
    <row r="3682" spans="1:10">
      <c r="A3682" s="30" t="s">
        <v>264</v>
      </c>
      <c r="B3682" s="63">
        <v>7.49</v>
      </c>
      <c r="C3682" s="219">
        <v>45224</v>
      </c>
      <c r="D3682" s="49">
        <v>45224.451388888891</v>
      </c>
      <c r="E3682" s="219">
        <v>45232</v>
      </c>
      <c r="F3682" s="273">
        <f t="shared" si="292"/>
        <v>0.72569444444525288</v>
      </c>
      <c r="G3682" s="273">
        <f t="shared" si="293"/>
        <v>7.5486111111094942</v>
      </c>
      <c r="H3682" s="273">
        <f t="shared" si="290"/>
        <v>8.2743055555547471</v>
      </c>
      <c r="I3682" s="77">
        <f t="shared" si="289"/>
        <v>6.9867292236822439E-7</v>
      </c>
      <c r="J3682" s="229">
        <f t="shared" si="291"/>
        <v>5.7810332430670695E-6</v>
      </c>
    </row>
    <row r="3683" spans="1:10">
      <c r="A3683" s="30" t="s">
        <v>264</v>
      </c>
      <c r="B3683" s="63">
        <v>29.21</v>
      </c>
      <c r="C3683" s="219">
        <v>45224</v>
      </c>
      <c r="D3683" s="49">
        <v>45224.451388888891</v>
      </c>
      <c r="E3683" s="219">
        <v>45232</v>
      </c>
      <c r="F3683" s="273">
        <f t="shared" si="292"/>
        <v>0.72569444444525288</v>
      </c>
      <c r="G3683" s="273">
        <f t="shared" si="293"/>
        <v>7.5486111111094942</v>
      </c>
      <c r="H3683" s="273">
        <f t="shared" si="290"/>
        <v>8.2743055555547471</v>
      </c>
      <c r="I3683" s="77">
        <f t="shared" si="289"/>
        <v>2.7247311164720741E-6</v>
      </c>
      <c r="J3683" s="229">
        <f t="shared" si="291"/>
        <v>2.2545257814417772E-5</v>
      </c>
    </row>
    <row r="3684" spans="1:10">
      <c r="A3684" s="30" t="s">
        <v>264</v>
      </c>
      <c r="B3684" s="63">
        <v>7.49</v>
      </c>
      <c r="C3684" s="219">
        <v>45224</v>
      </c>
      <c r="D3684" s="49">
        <v>45224.479166666664</v>
      </c>
      <c r="E3684" s="219">
        <v>45232</v>
      </c>
      <c r="F3684" s="273">
        <f t="shared" si="292"/>
        <v>0.73958333333212067</v>
      </c>
      <c r="G3684" s="273">
        <f t="shared" si="293"/>
        <v>7.5208333333357587</v>
      </c>
      <c r="H3684" s="273">
        <f t="shared" si="290"/>
        <v>8.2604166666678793</v>
      </c>
      <c r="I3684" s="77">
        <f t="shared" si="289"/>
        <v>6.9867292236822439E-7</v>
      </c>
      <c r="J3684" s="229">
        <f t="shared" si="291"/>
        <v>5.7713294524800346E-6</v>
      </c>
    </row>
    <row r="3685" spans="1:10">
      <c r="A3685" s="30" t="s">
        <v>264</v>
      </c>
      <c r="B3685" s="63">
        <v>114.82</v>
      </c>
      <c r="C3685" s="219">
        <v>45112</v>
      </c>
      <c r="D3685" s="49">
        <v>45112.345138888886</v>
      </c>
      <c r="E3685" s="219">
        <v>45120</v>
      </c>
      <c r="F3685" s="273">
        <f t="shared" si="292"/>
        <v>0.6725694444430701</v>
      </c>
      <c r="G3685" s="273">
        <f t="shared" si="293"/>
        <v>7.6548611111138598</v>
      </c>
      <c r="H3685" s="273">
        <f t="shared" si="290"/>
        <v>8.3274305555569299</v>
      </c>
      <c r="I3685" s="77">
        <f t="shared" si="289"/>
        <v>1.0710497322606076E-5</v>
      </c>
      <c r="J3685" s="229">
        <f t="shared" si="291"/>
        <v>8.9190922669480524E-5</v>
      </c>
    </row>
    <row r="3686" spans="1:10">
      <c r="A3686" s="30" t="s">
        <v>264</v>
      </c>
      <c r="B3686" s="63">
        <v>28.85</v>
      </c>
      <c r="C3686" s="219">
        <v>45119</v>
      </c>
      <c r="D3686" s="49">
        <v>45119.539583333331</v>
      </c>
      <c r="E3686" s="219">
        <v>45127</v>
      </c>
      <c r="F3686" s="273">
        <f t="shared" si="292"/>
        <v>0.76979166666569654</v>
      </c>
      <c r="G3686" s="273">
        <f t="shared" si="293"/>
        <v>7.4604166666686069</v>
      </c>
      <c r="H3686" s="273">
        <f t="shared" si="290"/>
        <v>8.2302083333343035</v>
      </c>
      <c r="I3686" s="77">
        <f t="shared" si="289"/>
        <v>2.6911500414316786E-6</v>
      </c>
      <c r="J3686" s="229">
        <f t="shared" si="291"/>
        <v>2.2148725497243958E-5</v>
      </c>
    </row>
    <row r="3687" spans="1:10">
      <c r="A3687" s="30" t="s">
        <v>264</v>
      </c>
      <c r="B3687" s="63">
        <v>7.42</v>
      </c>
      <c r="C3687" s="219">
        <v>45133</v>
      </c>
      <c r="D3687" s="49">
        <v>45133.490972222222</v>
      </c>
      <c r="E3687" s="219">
        <v>45141</v>
      </c>
      <c r="F3687" s="273">
        <f t="shared" si="292"/>
        <v>0.74548611111094942</v>
      </c>
      <c r="G3687" s="273">
        <f t="shared" si="293"/>
        <v>7.5090277777781012</v>
      </c>
      <c r="H3687" s="273">
        <f t="shared" si="290"/>
        <v>8.2545138888890506</v>
      </c>
      <c r="I3687" s="77">
        <f t="shared" si="289"/>
        <v>6.9214326888814745E-7</v>
      </c>
      <c r="J3687" s="229">
        <f t="shared" si="291"/>
        <v>5.7133062261382819E-6</v>
      </c>
    </row>
    <row r="3688" spans="1:10">
      <c r="A3688" s="30" t="s">
        <v>264</v>
      </c>
      <c r="B3688" s="63">
        <v>15.87</v>
      </c>
      <c r="C3688" s="219">
        <v>45133</v>
      </c>
      <c r="D3688" s="49">
        <v>45133.490972222222</v>
      </c>
      <c r="E3688" s="219">
        <v>45141</v>
      </c>
      <c r="F3688" s="273">
        <f t="shared" si="292"/>
        <v>0.74548611111094942</v>
      </c>
      <c r="G3688" s="273">
        <f t="shared" si="293"/>
        <v>7.5090277777781012</v>
      </c>
      <c r="H3688" s="273">
        <f t="shared" si="290"/>
        <v>8.2545138888890506</v>
      </c>
      <c r="I3688" s="77">
        <f t="shared" si="289"/>
        <v>1.4803657246974258E-6</v>
      </c>
      <c r="J3688" s="229">
        <f t="shared" si="291"/>
        <v>1.2219699435150205E-5</v>
      </c>
    </row>
    <row r="3689" spans="1:10">
      <c r="A3689" s="30" t="s">
        <v>264</v>
      </c>
      <c r="B3689" s="63">
        <v>114.96</v>
      </c>
      <c r="C3689" s="219">
        <v>45133</v>
      </c>
      <c r="D3689" s="49">
        <v>45133.490972222222</v>
      </c>
      <c r="E3689" s="219">
        <v>45141</v>
      </c>
      <c r="F3689" s="273">
        <f t="shared" si="292"/>
        <v>0.74548611111094942</v>
      </c>
      <c r="G3689" s="273">
        <f t="shared" si="293"/>
        <v>7.5090277777781012</v>
      </c>
      <c r="H3689" s="273">
        <f t="shared" si="290"/>
        <v>8.2545138888890506</v>
      </c>
      <c r="I3689" s="77">
        <f t="shared" si="289"/>
        <v>1.072355662956623E-5</v>
      </c>
      <c r="J3689" s="229">
        <f t="shared" si="291"/>
        <v>8.8517747137042697E-5</v>
      </c>
    </row>
    <row r="3690" spans="1:10">
      <c r="A3690" s="30" t="s">
        <v>264</v>
      </c>
      <c r="B3690" s="63">
        <v>7.42</v>
      </c>
      <c r="C3690" s="219">
        <v>45134</v>
      </c>
      <c r="D3690" s="49">
        <v>45134.394444444442</v>
      </c>
      <c r="E3690" s="219">
        <v>45142</v>
      </c>
      <c r="F3690" s="273">
        <f t="shared" si="292"/>
        <v>0.69722222222117125</v>
      </c>
      <c r="G3690" s="273">
        <f t="shared" si="293"/>
        <v>7.6055555555576575</v>
      </c>
      <c r="H3690" s="273">
        <f t="shared" si="290"/>
        <v>8.3027777777788287</v>
      </c>
      <c r="I3690" s="77">
        <f t="shared" si="289"/>
        <v>6.9214326888814745E-7</v>
      </c>
      <c r="J3690" s="229">
        <f t="shared" si="291"/>
        <v>5.746711751963707E-6</v>
      </c>
    </row>
    <row r="3691" spans="1:10">
      <c r="A3691" s="30" t="s">
        <v>264</v>
      </c>
      <c r="B3691" s="63">
        <v>449.09</v>
      </c>
      <c r="C3691" s="219">
        <v>45134</v>
      </c>
      <c r="D3691" s="49">
        <v>45134.394444444442</v>
      </c>
      <c r="E3691" s="219">
        <v>45142</v>
      </c>
      <c r="F3691" s="273">
        <f t="shared" si="292"/>
        <v>0.69722222222117125</v>
      </c>
      <c r="G3691" s="273">
        <f t="shared" si="293"/>
        <v>7.6055555555576575</v>
      </c>
      <c r="H3691" s="273">
        <f t="shared" si="290"/>
        <v>8.3027777777788287</v>
      </c>
      <c r="I3691" s="77">
        <f t="shared" si="289"/>
        <v>4.1891458305253119E-5</v>
      </c>
      <c r="J3691" s="229">
        <f t="shared" si="291"/>
        <v>3.4781546909560396E-4</v>
      </c>
    </row>
    <row r="3693" spans="1:10" ht="13.5" thickBot="1">
      <c r="B3693" s="135">
        <f>SUM(B10:B3691)</f>
        <v>10720323.859999996</v>
      </c>
      <c r="J3693" s="47">
        <f>SUM(J10:J3691)</f>
        <v>9.2589639029940383</v>
      </c>
    </row>
    <row r="3694" spans="1:10" ht="13.5" thickTop="1"/>
  </sheetData>
  <autoFilter ref="A8:L3691" xr:uid="{453574AC-CCE1-4F68-8B18-1A8EB24D779A}"/>
  <printOptions horizontalCentered="1"/>
  <pageMargins left="0" right="0" top="0.5" bottom="0.5" header="0.5" footer="0"/>
  <pageSetup scale="60" fitToHeight="2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1BF02-B210-4AEA-9337-C401C057BD47}">
  <dimension ref="A1:I45"/>
  <sheetViews>
    <sheetView view="pageBreakPreview" zoomScaleNormal="100" zoomScaleSheetLayoutView="100" workbookViewId="0">
      <selection activeCell="S23" sqref="S23"/>
    </sheetView>
  </sheetViews>
  <sheetFormatPr defaultColWidth="11" defaultRowHeight="12.75"/>
  <cols>
    <col min="1" max="1" width="4.5703125" style="200" customWidth="1"/>
    <col min="2" max="2" width="5.85546875" style="200" customWidth="1"/>
    <col min="3" max="3" width="45.7109375" style="119" bestFit="1" customWidth="1"/>
    <col min="4" max="4" width="15.7109375" style="200" customWidth="1"/>
    <col min="5" max="7" width="13.42578125" style="200" customWidth="1"/>
    <col min="8" max="8" width="18.85546875" style="200" customWidth="1"/>
    <col min="9" max="9" width="13.42578125" style="200" customWidth="1"/>
    <col min="10" max="16384" width="11" style="200"/>
  </cols>
  <sheetData>
    <row r="1" spans="1:9">
      <c r="A1" s="7"/>
      <c r="B1" s="7"/>
      <c r="C1" s="296"/>
      <c r="D1" s="7"/>
      <c r="E1" s="300" t="s">
        <v>233</v>
      </c>
      <c r="F1" s="300"/>
      <c r="G1" s="79"/>
      <c r="H1" s="7"/>
      <c r="I1" s="7"/>
    </row>
    <row r="2" spans="1:9">
      <c r="A2" s="7"/>
      <c r="B2" s="7"/>
      <c r="C2" s="296"/>
      <c r="D2" s="7"/>
      <c r="E2" s="300" t="s">
        <v>234</v>
      </c>
      <c r="F2" s="300"/>
      <c r="G2" s="79"/>
      <c r="H2" s="7"/>
      <c r="I2" s="76"/>
    </row>
    <row r="3" spans="1:9">
      <c r="A3" s="7"/>
      <c r="B3" s="7"/>
      <c r="C3" s="296"/>
      <c r="D3" s="7"/>
      <c r="E3" s="300" t="s">
        <v>235</v>
      </c>
      <c r="F3" s="300"/>
      <c r="G3" s="79"/>
      <c r="H3" s="7"/>
      <c r="I3" s="201"/>
    </row>
    <row r="4" spans="1:9">
      <c r="A4" s="7"/>
      <c r="B4" s="7"/>
      <c r="C4" s="296"/>
      <c r="D4" s="7"/>
      <c r="E4" s="300" t="s">
        <v>266</v>
      </c>
      <c r="F4" s="300"/>
      <c r="G4" s="79"/>
      <c r="H4" s="7"/>
      <c r="I4" s="7"/>
    </row>
    <row r="5" spans="1:9">
      <c r="A5" s="7"/>
      <c r="B5" s="7"/>
      <c r="C5" s="296"/>
      <c r="D5" s="7"/>
      <c r="E5" s="7"/>
      <c r="F5" s="7"/>
      <c r="G5" s="7"/>
      <c r="H5" s="7"/>
      <c r="I5" s="7"/>
    </row>
    <row r="6" spans="1:9">
      <c r="A6" s="7"/>
      <c r="B6" s="7"/>
      <c r="C6" s="33"/>
      <c r="D6" s="7"/>
      <c r="E6" s="202"/>
      <c r="F6" s="79"/>
      <c r="G6" s="79"/>
      <c r="H6" s="79"/>
      <c r="I6" s="79"/>
    </row>
    <row r="7" spans="1:9">
      <c r="A7" s="8" t="s">
        <v>7</v>
      </c>
      <c r="B7" s="7"/>
      <c r="C7" s="33"/>
      <c r="D7" s="7"/>
      <c r="E7" s="8"/>
      <c r="F7" s="8" t="s">
        <v>237</v>
      </c>
      <c r="G7" s="7"/>
      <c r="H7" s="8" t="s">
        <v>10</v>
      </c>
      <c r="I7" s="203"/>
    </row>
    <row r="8" spans="1:9">
      <c r="A8" s="204" t="s">
        <v>11</v>
      </c>
      <c r="B8" s="7"/>
      <c r="C8" s="297" t="s">
        <v>267</v>
      </c>
      <c r="D8" s="204" t="s">
        <v>14</v>
      </c>
      <c r="E8" s="204"/>
      <c r="F8" s="204" t="s">
        <v>13</v>
      </c>
      <c r="G8" s="7"/>
      <c r="H8" s="204" t="s">
        <v>239</v>
      </c>
      <c r="I8" s="205"/>
    </row>
    <row r="9" spans="1:9">
      <c r="A9" s="8">
        <v>1</v>
      </c>
      <c r="B9" s="7"/>
      <c r="C9" s="8" t="s">
        <v>141</v>
      </c>
      <c r="D9" s="8" t="s">
        <v>142</v>
      </c>
      <c r="E9" s="7"/>
      <c r="F9" s="8" t="s">
        <v>143</v>
      </c>
      <c r="G9" s="7"/>
      <c r="H9" s="8" t="s">
        <v>144</v>
      </c>
      <c r="I9" s="7"/>
    </row>
    <row r="10" spans="1:9">
      <c r="A10" s="8">
        <v>2</v>
      </c>
      <c r="B10" s="7"/>
      <c r="C10" s="298" t="s">
        <v>268</v>
      </c>
      <c r="D10" s="7"/>
      <c r="E10" s="7"/>
      <c r="F10" s="7"/>
      <c r="G10" s="7"/>
      <c r="H10" s="7"/>
      <c r="I10" s="7"/>
    </row>
    <row r="11" spans="1:9">
      <c r="A11" s="8">
        <v>3</v>
      </c>
      <c r="B11" s="7"/>
      <c r="C11" s="299" t="s">
        <v>269</v>
      </c>
      <c r="D11" s="196">
        <v>8911463</v>
      </c>
      <c r="E11" s="7"/>
      <c r="F11" s="80">
        <f>'Payroll Summary'!F24</f>
        <v>12.338489382746697</v>
      </c>
      <c r="G11" s="7"/>
      <c r="H11" s="206">
        <v>109953995</v>
      </c>
      <c r="I11" s="7"/>
    </row>
    <row r="12" spans="1:9">
      <c r="A12" s="8">
        <v>4</v>
      </c>
      <c r="B12" s="7"/>
      <c r="C12" s="299" t="s">
        <v>270</v>
      </c>
      <c r="D12" s="196">
        <v>356496</v>
      </c>
      <c r="E12" s="7"/>
      <c r="F12" s="80">
        <f>+[8]Summary!F25</f>
        <v>252.16966638331266</v>
      </c>
      <c r="G12" s="7"/>
      <c r="H12" s="206">
        <v>89897482</v>
      </c>
      <c r="I12" s="7"/>
    </row>
    <row r="13" spans="1:9">
      <c r="A13" s="8">
        <v>5</v>
      </c>
      <c r="B13" s="7"/>
      <c r="C13" s="202" t="s">
        <v>271</v>
      </c>
      <c r="D13" s="207">
        <v>9267959</v>
      </c>
      <c r="E13" s="7"/>
      <c r="F13" s="80">
        <f>+H13/D13</f>
        <v>21.563698868326888</v>
      </c>
      <c r="G13" s="7"/>
      <c r="H13" s="208">
        <v>199851477</v>
      </c>
      <c r="I13" s="7"/>
    </row>
    <row r="14" spans="1:9">
      <c r="A14" s="8">
        <v>6</v>
      </c>
      <c r="B14" s="7"/>
      <c r="C14" s="296"/>
      <c r="D14" s="7"/>
      <c r="E14" s="7"/>
      <c r="F14" s="80"/>
      <c r="G14" s="7"/>
      <c r="H14" s="206"/>
      <c r="I14" s="7"/>
    </row>
    <row r="15" spans="1:9">
      <c r="A15" s="8">
        <v>7</v>
      </c>
      <c r="B15" s="7"/>
      <c r="C15" s="296"/>
      <c r="D15" s="7"/>
      <c r="E15" s="7"/>
      <c r="F15" s="80"/>
      <c r="G15" s="7"/>
      <c r="H15" s="206"/>
      <c r="I15" s="7"/>
    </row>
    <row r="16" spans="1:9">
      <c r="A16" s="8">
        <v>8</v>
      </c>
      <c r="B16" s="7"/>
      <c r="C16" s="297" t="s">
        <v>272</v>
      </c>
      <c r="D16" s="7"/>
      <c r="E16" s="7"/>
      <c r="F16" s="7"/>
      <c r="G16" s="7"/>
      <c r="H16" s="7"/>
      <c r="I16" s="7"/>
    </row>
    <row r="17" spans="1:9">
      <c r="A17" s="8">
        <v>9</v>
      </c>
      <c r="B17" s="7"/>
      <c r="C17" s="299" t="s">
        <v>269</v>
      </c>
      <c r="D17" s="196">
        <v>5963786</v>
      </c>
      <c r="E17" s="7"/>
      <c r="F17" s="80">
        <f>+[8]Summary!F44</f>
        <v>7.8922303171036168</v>
      </c>
      <c r="G17" s="7"/>
      <c r="H17" s="206">
        <v>47067570</v>
      </c>
      <c r="I17" s="7"/>
    </row>
    <row r="18" spans="1:9">
      <c r="A18" s="8">
        <v>10</v>
      </c>
      <c r="B18" s="7"/>
      <c r="C18" s="299" t="s">
        <v>270</v>
      </c>
      <c r="D18" s="196">
        <v>840901</v>
      </c>
      <c r="E18" s="7"/>
      <c r="F18" s="80">
        <f>+[8]Summary!F45</f>
        <v>255.86247934649236</v>
      </c>
      <c r="G18" s="7"/>
      <c r="H18" s="206">
        <v>215154889</v>
      </c>
      <c r="I18" s="7"/>
    </row>
    <row r="19" spans="1:9">
      <c r="A19" s="8">
        <v>11</v>
      </c>
      <c r="B19" s="7"/>
      <c r="C19" s="296" t="s">
        <v>273</v>
      </c>
      <c r="D19" s="207">
        <v>6804686</v>
      </c>
      <c r="E19" s="7"/>
      <c r="F19" s="80">
        <f>+H19/D19</f>
        <v>38.53557063470673</v>
      </c>
      <c r="G19" s="7"/>
      <c r="H19" s="208">
        <v>262222458</v>
      </c>
      <c r="I19" s="7"/>
    </row>
    <row r="20" spans="1:9">
      <c r="A20" s="8">
        <v>12</v>
      </c>
      <c r="B20" s="7"/>
      <c r="C20" s="296"/>
      <c r="D20" s="7"/>
      <c r="E20" s="7"/>
      <c r="F20" s="80"/>
      <c r="G20" s="7"/>
      <c r="H20" s="206"/>
      <c r="I20" s="7"/>
    </row>
    <row r="21" spans="1:9">
      <c r="A21" s="8">
        <v>13</v>
      </c>
      <c r="B21" s="7"/>
      <c r="C21" s="296"/>
      <c r="D21" s="7"/>
      <c r="E21" s="7"/>
      <c r="F21" s="80"/>
      <c r="G21" s="7"/>
      <c r="H21" s="206"/>
      <c r="I21" s="7"/>
    </row>
    <row r="22" spans="1:9">
      <c r="A22" s="8">
        <v>14</v>
      </c>
      <c r="B22" s="7"/>
      <c r="C22" s="299" t="s">
        <v>274</v>
      </c>
      <c r="D22" s="207">
        <v>16072645</v>
      </c>
      <c r="E22" s="7"/>
      <c r="F22" s="80">
        <f>+H22/D22</f>
        <v>28.749091079906265</v>
      </c>
      <c r="G22" s="7"/>
      <c r="H22" s="208">
        <v>462073935</v>
      </c>
      <c r="I22" s="7"/>
    </row>
    <row r="23" spans="1:9">
      <c r="A23" s="8">
        <v>15</v>
      </c>
      <c r="B23" s="7"/>
      <c r="C23" s="296"/>
      <c r="D23" s="7"/>
      <c r="E23" s="7"/>
      <c r="F23" s="80"/>
      <c r="G23" s="7"/>
      <c r="H23" s="206"/>
      <c r="I23" s="7"/>
    </row>
    <row r="24" spans="1:9">
      <c r="A24" s="8">
        <v>16</v>
      </c>
      <c r="B24" s="7"/>
      <c r="C24" s="296" t="s">
        <v>275</v>
      </c>
      <c r="D24" s="207">
        <v>14875249</v>
      </c>
      <c r="E24" s="7"/>
      <c r="F24" s="80">
        <f>+H24/D24</f>
        <v>10.555894896280392</v>
      </c>
      <c r="G24" s="7"/>
      <c r="H24" s="208">
        <v>157021565</v>
      </c>
      <c r="I24" s="7"/>
    </row>
    <row r="25" spans="1:9">
      <c r="A25" s="8">
        <v>17</v>
      </c>
      <c r="B25" s="7"/>
      <c r="C25" s="296"/>
      <c r="D25" s="7"/>
      <c r="E25" s="7"/>
      <c r="F25" s="80"/>
      <c r="G25" s="7"/>
      <c r="H25" s="206"/>
      <c r="I25" s="7"/>
    </row>
    <row r="26" spans="1:9">
      <c r="A26" s="8">
        <v>18</v>
      </c>
      <c r="B26" s="7"/>
      <c r="C26" s="299" t="s">
        <v>276</v>
      </c>
      <c r="D26" s="207">
        <v>1197397</v>
      </c>
      <c r="E26" s="7"/>
      <c r="F26" s="80">
        <f>+H26/D26</f>
        <v>254.76293159244594</v>
      </c>
      <c r="G26" s="7"/>
      <c r="H26" s="208">
        <v>305052370</v>
      </c>
      <c r="I26" s="7"/>
    </row>
    <row r="27" spans="1:9">
      <c r="A27" s="8">
        <v>19</v>
      </c>
      <c r="B27" s="7"/>
      <c r="C27" s="296"/>
      <c r="D27" s="7"/>
      <c r="E27" s="7"/>
      <c r="F27" s="80"/>
      <c r="G27" s="7"/>
      <c r="H27" s="206"/>
      <c r="I27" s="7"/>
    </row>
    <row r="28" spans="1:9">
      <c r="A28" s="8">
        <v>20</v>
      </c>
      <c r="B28" s="7"/>
      <c r="C28" s="296"/>
      <c r="D28" s="7"/>
      <c r="E28" s="7"/>
      <c r="F28" s="80"/>
      <c r="G28" s="7"/>
      <c r="H28" s="206"/>
      <c r="I28" s="7"/>
    </row>
    <row r="29" spans="1:9">
      <c r="F29" s="209"/>
      <c r="H29" s="206"/>
    </row>
    <row r="30" spans="1:9">
      <c r="F30" s="209"/>
      <c r="H30" s="206"/>
    </row>
    <row r="31" spans="1:9">
      <c r="H31" s="206"/>
    </row>
    <row r="32" spans="1:9">
      <c r="H32" s="206"/>
    </row>
    <row r="33" spans="8:8">
      <c r="H33" s="206"/>
    </row>
    <row r="34" spans="8:8">
      <c r="H34" s="206"/>
    </row>
    <row r="35" spans="8:8">
      <c r="H35" s="206"/>
    </row>
    <row r="36" spans="8:8">
      <c r="H36" s="206"/>
    </row>
    <row r="37" spans="8:8">
      <c r="H37" s="206"/>
    </row>
    <row r="38" spans="8:8">
      <c r="H38" s="206"/>
    </row>
    <row r="39" spans="8:8">
      <c r="H39" s="206"/>
    </row>
    <row r="40" spans="8:8">
      <c r="H40" s="206"/>
    </row>
    <row r="41" spans="8:8">
      <c r="H41" s="206"/>
    </row>
    <row r="42" spans="8:8">
      <c r="H42" s="206"/>
    </row>
    <row r="43" spans="8:8">
      <c r="H43" s="206"/>
    </row>
    <row r="44" spans="8:8">
      <c r="H44" s="206"/>
    </row>
    <row r="45" spans="8:8">
      <c r="H45" s="206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BD9ED-D087-47DA-BA2D-4A5FAF8090AC}">
  <dimension ref="A1:D35"/>
  <sheetViews>
    <sheetView view="pageBreakPreview" zoomScaleNormal="100" zoomScaleSheetLayoutView="100" workbookViewId="0">
      <selection activeCell="S23" sqref="S23"/>
    </sheetView>
  </sheetViews>
  <sheetFormatPr defaultColWidth="9" defaultRowHeight="12.75"/>
  <cols>
    <col min="1" max="1" width="26.85546875" style="30" bestFit="1" customWidth="1"/>
    <col min="2" max="2" width="16" style="30" bestFit="1" customWidth="1"/>
    <col min="3" max="3" width="19.7109375" style="30" bestFit="1" customWidth="1"/>
    <col min="4" max="4" width="26.28515625" style="30" bestFit="1" customWidth="1"/>
    <col min="5" max="16384" width="9" style="30"/>
  </cols>
  <sheetData>
    <row r="1" spans="1:4">
      <c r="A1" s="40" t="s">
        <v>109</v>
      </c>
      <c r="B1" s="40"/>
      <c r="C1" s="40"/>
      <c r="D1" s="40"/>
    </row>
    <row r="2" spans="1:4">
      <c r="A2" s="40" t="s">
        <v>110</v>
      </c>
      <c r="B2" s="40"/>
      <c r="C2" s="40"/>
      <c r="D2" s="40"/>
    </row>
    <row r="3" spans="1:4">
      <c r="A3" s="40" t="s">
        <v>277</v>
      </c>
      <c r="B3" s="40"/>
      <c r="C3" s="40"/>
      <c r="D3" s="40"/>
    </row>
    <row r="4" spans="1:4">
      <c r="A4" s="388"/>
      <c r="B4" s="388"/>
      <c r="C4" s="388"/>
      <c r="D4" s="388"/>
    </row>
    <row r="5" spans="1:4">
      <c r="A5" s="45"/>
      <c r="B5" s="45"/>
      <c r="C5" s="45"/>
      <c r="D5" s="45"/>
    </row>
    <row r="6" spans="1:4">
      <c r="A6" s="45"/>
      <c r="B6" s="45"/>
      <c r="C6" s="45"/>
      <c r="D6" s="45"/>
    </row>
    <row r="7" spans="1:4">
      <c r="A7" s="214"/>
      <c r="B7" s="214"/>
      <c r="C7" s="214"/>
      <c r="D7" s="214"/>
    </row>
    <row r="8" spans="1:4">
      <c r="A8" s="216" t="s">
        <v>278</v>
      </c>
      <c r="B8" s="215" t="s">
        <v>279</v>
      </c>
      <c r="C8" s="215" t="s">
        <v>280</v>
      </c>
      <c r="D8" s="215" t="s">
        <v>281</v>
      </c>
    </row>
    <row r="9" spans="1:4">
      <c r="A9" s="174" t="s">
        <v>141</v>
      </c>
      <c r="B9" s="174" t="s">
        <v>142</v>
      </c>
      <c r="C9" s="174" t="s">
        <v>143</v>
      </c>
      <c r="D9" s="174" t="s">
        <v>144</v>
      </c>
    </row>
    <row r="10" spans="1:4">
      <c r="A10" s="217" t="s">
        <v>282</v>
      </c>
      <c r="B10" s="140">
        <v>459543.92</v>
      </c>
      <c r="C10" s="7">
        <v>0</v>
      </c>
      <c r="D10" s="134">
        <v>0</v>
      </c>
    </row>
    <row r="11" spans="1:4">
      <c r="A11" s="217" t="s">
        <v>283</v>
      </c>
      <c r="B11" s="134">
        <v>930998.42</v>
      </c>
      <c r="C11" s="7">
        <v>13.42</v>
      </c>
      <c r="D11" s="134">
        <v>12495741.16</v>
      </c>
    </row>
    <row r="12" spans="1:4">
      <c r="A12" s="217" t="s">
        <v>284</v>
      </c>
      <c r="B12" s="134">
        <v>26480.13</v>
      </c>
      <c r="C12" s="7">
        <v>0</v>
      </c>
      <c r="D12" s="134">
        <v>0</v>
      </c>
    </row>
    <row r="13" spans="1:4">
      <c r="A13" s="217" t="s">
        <v>285</v>
      </c>
      <c r="B13" s="134">
        <v>1179650.79</v>
      </c>
      <c r="C13" s="7">
        <v>4.82</v>
      </c>
      <c r="D13" s="134">
        <v>5682414.8549999995</v>
      </c>
    </row>
    <row r="14" spans="1:4">
      <c r="A14" s="217" t="s">
        <v>286</v>
      </c>
      <c r="B14" s="134">
        <v>48122.14</v>
      </c>
      <c r="C14" s="7">
        <v>8.1</v>
      </c>
      <c r="D14" s="134">
        <v>389907.29999999993</v>
      </c>
    </row>
    <row r="15" spans="1:4">
      <c r="A15" s="217" t="s">
        <v>287</v>
      </c>
      <c r="B15" s="134">
        <v>42480.35</v>
      </c>
      <c r="C15" s="7">
        <v>21.47</v>
      </c>
      <c r="D15" s="134">
        <v>912209.72500000009</v>
      </c>
    </row>
    <row r="16" spans="1:4">
      <c r="A16" s="217" t="s">
        <v>288</v>
      </c>
      <c r="B16" s="134">
        <v>-172503.66000000003</v>
      </c>
      <c r="C16" s="7">
        <v>0</v>
      </c>
      <c r="D16" s="134">
        <v>0</v>
      </c>
    </row>
    <row r="17" spans="1:4">
      <c r="A17" s="217" t="s">
        <v>289</v>
      </c>
      <c r="B17" s="134">
        <v>12750.77</v>
      </c>
      <c r="C17" s="7">
        <v>4.67</v>
      </c>
      <c r="D17" s="134">
        <v>59556.160000000018</v>
      </c>
    </row>
    <row r="18" spans="1:4">
      <c r="A18" s="217" t="s">
        <v>290</v>
      </c>
      <c r="B18" s="134">
        <v>0</v>
      </c>
      <c r="C18" s="7">
        <v>0</v>
      </c>
      <c r="D18" s="134">
        <v>0</v>
      </c>
    </row>
    <row r="19" spans="1:4">
      <c r="A19" s="217" t="s">
        <v>291</v>
      </c>
      <c r="B19" s="134">
        <v>5346.4</v>
      </c>
      <c r="C19" s="7">
        <v>3.31</v>
      </c>
      <c r="D19" s="134">
        <v>17675.025000000001</v>
      </c>
    </row>
    <row r="20" spans="1:4">
      <c r="A20" s="217" t="s">
        <v>292</v>
      </c>
      <c r="B20" s="134">
        <v>14836.74</v>
      </c>
      <c r="C20" s="7">
        <v>10.55</v>
      </c>
      <c r="D20" s="134">
        <v>156530.52000000002</v>
      </c>
    </row>
    <row r="21" spans="1:4">
      <c r="A21" s="217" t="s">
        <v>293</v>
      </c>
      <c r="B21" s="134">
        <v>1350.1299999999999</v>
      </c>
      <c r="C21" s="7">
        <v>10.53</v>
      </c>
      <c r="D21" s="134">
        <v>14210.4</v>
      </c>
    </row>
    <row r="22" spans="1:4">
      <c r="A22" s="217" t="s">
        <v>294</v>
      </c>
      <c r="B22" s="134">
        <v>417.98</v>
      </c>
      <c r="C22" s="7">
        <v>-211</v>
      </c>
      <c r="D22" s="134">
        <v>-88193.78</v>
      </c>
    </row>
    <row r="23" spans="1:4">
      <c r="A23" s="217" t="s">
        <v>295</v>
      </c>
      <c r="B23" s="134">
        <v>127885.28999999998</v>
      </c>
      <c r="C23" s="7">
        <v>0</v>
      </c>
      <c r="D23" s="134">
        <v>0</v>
      </c>
    </row>
    <row r="24" spans="1:4">
      <c r="A24" s="217" t="s">
        <v>296</v>
      </c>
      <c r="B24" s="134">
        <v>684</v>
      </c>
      <c r="C24" s="7">
        <v>17.079999999999998</v>
      </c>
      <c r="D24" s="134">
        <v>11685</v>
      </c>
    </row>
    <row r="25" spans="1:4">
      <c r="A25" s="217" t="s">
        <v>297</v>
      </c>
      <c r="B25" s="134">
        <v>1394.42</v>
      </c>
      <c r="C25" s="7">
        <v>17.14</v>
      </c>
      <c r="D25" s="134">
        <v>23900.52</v>
      </c>
    </row>
    <row r="26" spans="1:4">
      <c r="A26" s="217" t="s">
        <v>298</v>
      </c>
      <c r="B26" s="134">
        <v>57</v>
      </c>
      <c r="C26" s="7">
        <v>16.5</v>
      </c>
      <c r="D26" s="134">
        <v>940.5</v>
      </c>
    </row>
    <row r="27" spans="1:4">
      <c r="A27" s="45" t="s">
        <v>299</v>
      </c>
      <c r="B27" s="134">
        <v>39.57</v>
      </c>
      <c r="C27" s="7">
        <v>-122.5</v>
      </c>
      <c r="D27" s="134">
        <v>-4847.3249999999998</v>
      </c>
    </row>
    <row r="28" spans="1:4">
      <c r="A28" s="50" t="s">
        <v>300</v>
      </c>
      <c r="B28" s="134">
        <v>250.16000000000003</v>
      </c>
      <c r="C28" s="7">
        <v>0</v>
      </c>
      <c r="D28" s="134">
        <v>0</v>
      </c>
    </row>
    <row r="29" spans="1:4">
      <c r="A29" s="50" t="s">
        <v>301</v>
      </c>
      <c r="B29" s="134">
        <v>2.379999999999999</v>
      </c>
      <c r="C29" s="7">
        <v>430</v>
      </c>
      <c r="D29" s="134">
        <v>1023.3999999999995</v>
      </c>
    </row>
    <row r="30" spans="1:4">
      <c r="A30" s="45" t="s">
        <v>302</v>
      </c>
      <c r="B30" s="134">
        <v>-1057702.7699999998</v>
      </c>
      <c r="C30" s="7">
        <v>0</v>
      </c>
      <c r="D30" s="134">
        <v>0</v>
      </c>
    </row>
    <row r="31" spans="1:4">
      <c r="A31" s="217" t="s">
        <v>303</v>
      </c>
      <c r="B31" s="134">
        <v>-261494.91</v>
      </c>
      <c r="C31" s="7">
        <v>0</v>
      </c>
      <c r="D31" s="134">
        <v>0</v>
      </c>
    </row>
    <row r="32" spans="1:4">
      <c r="A32" s="217" t="s">
        <v>304</v>
      </c>
      <c r="B32" s="134">
        <v>81382.429999999993</v>
      </c>
      <c r="C32" s="7">
        <v>0</v>
      </c>
      <c r="D32" s="134">
        <v>0</v>
      </c>
    </row>
    <row r="33" spans="1:4">
      <c r="A33" s="45"/>
      <c r="B33" s="45"/>
      <c r="C33" s="45"/>
      <c r="D33" s="45"/>
    </row>
    <row r="34" spans="1:4" ht="13.5" thickBot="1">
      <c r="A34" s="213" t="s">
        <v>305</v>
      </c>
      <c r="B34" s="224">
        <f>SUM(B10:B32)</f>
        <v>1441971.68</v>
      </c>
      <c r="C34" s="218">
        <v>13.64</v>
      </c>
      <c r="D34" s="261">
        <f>SUM(D10:D32)</f>
        <v>19672753.459999997</v>
      </c>
    </row>
    <row r="35" spans="1:4" ht="13.5" thickTop="1"/>
  </sheetData>
  <mergeCells count="1">
    <mergeCell ref="A4:D4"/>
  </mergeCells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C82C-1943-4961-A30C-B2444C9A64AC}">
  <sheetPr>
    <tabColor theme="6" tint="0.79998168889431442"/>
  </sheetPr>
  <dimension ref="A1:N48"/>
  <sheetViews>
    <sheetView zoomScale="87" zoomScaleNormal="87" zoomScaleSheetLayoutView="100" workbookViewId="0">
      <selection activeCell="S23" sqref="S23"/>
    </sheetView>
  </sheetViews>
  <sheetFormatPr defaultRowHeight="12.75"/>
  <cols>
    <col min="1" max="1" width="4.42578125" style="347" customWidth="1"/>
    <col min="2" max="2" width="70" style="347" bestFit="1" customWidth="1"/>
    <col min="3" max="3" width="15.85546875" style="347" customWidth="1"/>
    <col min="4" max="4" width="5.140625" style="347" customWidth="1"/>
    <col min="5" max="5" width="12.7109375" style="347" customWidth="1"/>
    <col min="6" max="6" width="26.85546875" style="347" customWidth="1"/>
    <col min="7" max="7" width="3.85546875" style="347" customWidth="1"/>
    <col min="8" max="8" width="17.140625" style="347" customWidth="1"/>
    <col min="9" max="9" width="5.5703125" style="347" customWidth="1"/>
    <col min="10" max="13" width="12.7109375" style="347" customWidth="1"/>
    <col min="14" max="14" width="10.5703125" style="347" customWidth="1"/>
    <col min="15" max="256" width="9.140625" style="347"/>
    <col min="257" max="257" width="4.42578125" style="347" customWidth="1"/>
    <col min="258" max="258" width="44.28515625" style="347" customWidth="1"/>
    <col min="259" max="259" width="15.85546875" style="347" customWidth="1"/>
    <col min="260" max="260" width="5.140625" style="347" customWidth="1"/>
    <col min="261" max="261" width="12.7109375" style="347" customWidth="1"/>
    <col min="262" max="262" width="26.85546875" style="347" customWidth="1"/>
    <col min="263" max="263" width="3.85546875" style="347" customWidth="1"/>
    <col min="264" max="264" width="17.140625" style="347" customWidth="1"/>
    <col min="265" max="265" width="5.5703125" style="347" customWidth="1"/>
    <col min="266" max="269" width="12.7109375" style="347" customWidth="1"/>
    <col min="270" max="270" width="10.5703125" style="347" customWidth="1"/>
    <col min="271" max="512" width="9.140625" style="347"/>
    <col min="513" max="513" width="4.42578125" style="347" customWidth="1"/>
    <col min="514" max="514" width="44.28515625" style="347" customWidth="1"/>
    <col min="515" max="515" width="15.85546875" style="347" customWidth="1"/>
    <col min="516" max="516" width="5.140625" style="347" customWidth="1"/>
    <col min="517" max="517" width="12.7109375" style="347" customWidth="1"/>
    <col min="518" max="518" width="26.85546875" style="347" customWidth="1"/>
    <col min="519" max="519" width="3.85546875" style="347" customWidth="1"/>
    <col min="520" max="520" width="17.140625" style="347" customWidth="1"/>
    <col min="521" max="521" width="5.5703125" style="347" customWidth="1"/>
    <col min="522" max="525" width="12.7109375" style="347" customWidth="1"/>
    <col min="526" max="526" width="10.5703125" style="347" customWidth="1"/>
    <col min="527" max="768" width="9.140625" style="347"/>
    <col min="769" max="769" width="4.42578125" style="347" customWidth="1"/>
    <col min="770" max="770" width="44.28515625" style="347" customWidth="1"/>
    <col min="771" max="771" width="15.85546875" style="347" customWidth="1"/>
    <col min="772" max="772" width="5.140625" style="347" customWidth="1"/>
    <col min="773" max="773" width="12.7109375" style="347" customWidth="1"/>
    <col min="774" max="774" width="26.85546875" style="347" customWidth="1"/>
    <col min="775" max="775" width="3.85546875" style="347" customWidth="1"/>
    <col min="776" max="776" width="17.140625" style="347" customWidth="1"/>
    <col min="777" max="777" width="5.5703125" style="347" customWidth="1"/>
    <col min="778" max="781" width="12.7109375" style="347" customWidth="1"/>
    <col min="782" max="782" width="10.5703125" style="347" customWidth="1"/>
    <col min="783" max="1024" width="9.140625" style="347"/>
    <col min="1025" max="1025" width="4.42578125" style="347" customWidth="1"/>
    <col min="1026" max="1026" width="44.28515625" style="347" customWidth="1"/>
    <col min="1027" max="1027" width="15.85546875" style="347" customWidth="1"/>
    <col min="1028" max="1028" width="5.140625" style="347" customWidth="1"/>
    <col min="1029" max="1029" width="12.7109375" style="347" customWidth="1"/>
    <col min="1030" max="1030" width="26.85546875" style="347" customWidth="1"/>
    <col min="1031" max="1031" width="3.85546875" style="347" customWidth="1"/>
    <col min="1032" max="1032" width="17.140625" style="347" customWidth="1"/>
    <col min="1033" max="1033" width="5.5703125" style="347" customWidth="1"/>
    <col min="1034" max="1037" width="12.7109375" style="347" customWidth="1"/>
    <col min="1038" max="1038" width="10.5703125" style="347" customWidth="1"/>
    <col min="1039" max="1280" width="9.140625" style="347"/>
    <col min="1281" max="1281" width="4.42578125" style="347" customWidth="1"/>
    <col min="1282" max="1282" width="44.28515625" style="347" customWidth="1"/>
    <col min="1283" max="1283" width="15.85546875" style="347" customWidth="1"/>
    <col min="1284" max="1284" width="5.140625" style="347" customWidth="1"/>
    <col min="1285" max="1285" width="12.7109375" style="347" customWidth="1"/>
    <col min="1286" max="1286" width="26.85546875" style="347" customWidth="1"/>
    <col min="1287" max="1287" width="3.85546875" style="347" customWidth="1"/>
    <col min="1288" max="1288" width="17.140625" style="347" customWidth="1"/>
    <col min="1289" max="1289" width="5.5703125" style="347" customWidth="1"/>
    <col min="1290" max="1293" width="12.7109375" style="347" customWidth="1"/>
    <col min="1294" max="1294" width="10.5703125" style="347" customWidth="1"/>
    <col min="1295" max="1536" width="9.140625" style="347"/>
    <col min="1537" max="1537" width="4.42578125" style="347" customWidth="1"/>
    <col min="1538" max="1538" width="44.28515625" style="347" customWidth="1"/>
    <col min="1539" max="1539" width="15.85546875" style="347" customWidth="1"/>
    <col min="1540" max="1540" width="5.140625" style="347" customWidth="1"/>
    <col min="1541" max="1541" width="12.7109375" style="347" customWidth="1"/>
    <col min="1542" max="1542" width="26.85546875" style="347" customWidth="1"/>
    <col min="1543" max="1543" width="3.85546875" style="347" customWidth="1"/>
    <col min="1544" max="1544" width="17.140625" style="347" customWidth="1"/>
    <col min="1545" max="1545" width="5.5703125" style="347" customWidth="1"/>
    <col min="1546" max="1549" width="12.7109375" style="347" customWidth="1"/>
    <col min="1550" max="1550" width="10.5703125" style="347" customWidth="1"/>
    <col min="1551" max="1792" width="9.140625" style="347"/>
    <col min="1793" max="1793" width="4.42578125" style="347" customWidth="1"/>
    <col min="1794" max="1794" width="44.28515625" style="347" customWidth="1"/>
    <col min="1795" max="1795" width="15.85546875" style="347" customWidth="1"/>
    <col min="1796" max="1796" width="5.140625" style="347" customWidth="1"/>
    <col min="1797" max="1797" width="12.7109375" style="347" customWidth="1"/>
    <col min="1798" max="1798" width="26.85546875" style="347" customWidth="1"/>
    <col min="1799" max="1799" width="3.85546875" style="347" customWidth="1"/>
    <col min="1800" max="1800" width="17.140625" style="347" customWidth="1"/>
    <col min="1801" max="1801" width="5.5703125" style="347" customWidth="1"/>
    <col min="1802" max="1805" width="12.7109375" style="347" customWidth="1"/>
    <col min="1806" max="1806" width="10.5703125" style="347" customWidth="1"/>
    <col min="1807" max="2048" width="9.140625" style="347"/>
    <col min="2049" max="2049" width="4.42578125" style="347" customWidth="1"/>
    <col min="2050" max="2050" width="44.28515625" style="347" customWidth="1"/>
    <col min="2051" max="2051" width="15.85546875" style="347" customWidth="1"/>
    <col min="2052" max="2052" width="5.140625" style="347" customWidth="1"/>
    <col min="2053" max="2053" width="12.7109375" style="347" customWidth="1"/>
    <col min="2054" max="2054" width="26.85546875" style="347" customWidth="1"/>
    <col min="2055" max="2055" width="3.85546875" style="347" customWidth="1"/>
    <col min="2056" max="2056" width="17.140625" style="347" customWidth="1"/>
    <col min="2057" max="2057" width="5.5703125" style="347" customWidth="1"/>
    <col min="2058" max="2061" width="12.7109375" style="347" customWidth="1"/>
    <col min="2062" max="2062" width="10.5703125" style="347" customWidth="1"/>
    <col min="2063" max="2304" width="9.140625" style="347"/>
    <col min="2305" max="2305" width="4.42578125" style="347" customWidth="1"/>
    <col min="2306" max="2306" width="44.28515625" style="347" customWidth="1"/>
    <col min="2307" max="2307" width="15.85546875" style="347" customWidth="1"/>
    <col min="2308" max="2308" width="5.140625" style="347" customWidth="1"/>
    <col min="2309" max="2309" width="12.7109375" style="347" customWidth="1"/>
    <col min="2310" max="2310" width="26.85546875" style="347" customWidth="1"/>
    <col min="2311" max="2311" width="3.85546875" style="347" customWidth="1"/>
    <col min="2312" max="2312" width="17.140625" style="347" customWidth="1"/>
    <col min="2313" max="2313" width="5.5703125" style="347" customWidth="1"/>
    <col min="2314" max="2317" width="12.7109375" style="347" customWidth="1"/>
    <col min="2318" max="2318" width="10.5703125" style="347" customWidth="1"/>
    <col min="2319" max="2560" width="9.140625" style="347"/>
    <col min="2561" max="2561" width="4.42578125" style="347" customWidth="1"/>
    <col min="2562" max="2562" width="44.28515625" style="347" customWidth="1"/>
    <col min="2563" max="2563" width="15.85546875" style="347" customWidth="1"/>
    <col min="2564" max="2564" width="5.140625" style="347" customWidth="1"/>
    <col min="2565" max="2565" width="12.7109375" style="347" customWidth="1"/>
    <col min="2566" max="2566" width="26.85546875" style="347" customWidth="1"/>
    <col min="2567" max="2567" width="3.85546875" style="347" customWidth="1"/>
    <col min="2568" max="2568" width="17.140625" style="347" customWidth="1"/>
    <col min="2569" max="2569" width="5.5703125" style="347" customWidth="1"/>
    <col min="2570" max="2573" width="12.7109375" style="347" customWidth="1"/>
    <col min="2574" max="2574" width="10.5703125" style="347" customWidth="1"/>
    <col min="2575" max="2816" width="9.140625" style="347"/>
    <col min="2817" max="2817" width="4.42578125" style="347" customWidth="1"/>
    <col min="2818" max="2818" width="44.28515625" style="347" customWidth="1"/>
    <col min="2819" max="2819" width="15.85546875" style="347" customWidth="1"/>
    <col min="2820" max="2820" width="5.140625" style="347" customWidth="1"/>
    <col min="2821" max="2821" width="12.7109375" style="347" customWidth="1"/>
    <col min="2822" max="2822" width="26.85546875" style="347" customWidth="1"/>
    <col min="2823" max="2823" width="3.85546875" style="347" customWidth="1"/>
    <col min="2824" max="2824" width="17.140625" style="347" customWidth="1"/>
    <col min="2825" max="2825" width="5.5703125" style="347" customWidth="1"/>
    <col min="2826" max="2829" width="12.7109375" style="347" customWidth="1"/>
    <col min="2830" max="2830" width="10.5703125" style="347" customWidth="1"/>
    <col min="2831" max="3072" width="9.140625" style="347"/>
    <col min="3073" max="3073" width="4.42578125" style="347" customWidth="1"/>
    <col min="3074" max="3074" width="44.28515625" style="347" customWidth="1"/>
    <col min="3075" max="3075" width="15.85546875" style="347" customWidth="1"/>
    <col min="3076" max="3076" width="5.140625" style="347" customWidth="1"/>
    <col min="3077" max="3077" width="12.7109375" style="347" customWidth="1"/>
    <col min="3078" max="3078" width="26.85546875" style="347" customWidth="1"/>
    <col min="3079" max="3079" width="3.85546875" style="347" customWidth="1"/>
    <col min="3080" max="3080" width="17.140625" style="347" customWidth="1"/>
    <col min="3081" max="3081" width="5.5703125" style="347" customWidth="1"/>
    <col min="3082" max="3085" width="12.7109375" style="347" customWidth="1"/>
    <col min="3086" max="3086" width="10.5703125" style="347" customWidth="1"/>
    <col min="3087" max="3328" width="9.140625" style="347"/>
    <col min="3329" max="3329" width="4.42578125" style="347" customWidth="1"/>
    <col min="3330" max="3330" width="44.28515625" style="347" customWidth="1"/>
    <col min="3331" max="3331" width="15.85546875" style="347" customWidth="1"/>
    <col min="3332" max="3332" width="5.140625" style="347" customWidth="1"/>
    <col min="3333" max="3333" width="12.7109375" style="347" customWidth="1"/>
    <col min="3334" max="3334" width="26.85546875" style="347" customWidth="1"/>
    <col min="3335" max="3335" width="3.85546875" style="347" customWidth="1"/>
    <col min="3336" max="3336" width="17.140625" style="347" customWidth="1"/>
    <col min="3337" max="3337" width="5.5703125" style="347" customWidth="1"/>
    <col min="3338" max="3341" width="12.7109375" style="347" customWidth="1"/>
    <col min="3342" max="3342" width="10.5703125" style="347" customWidth="1"/>
    <col min="3343" max="3584" width="9.140625" style="347"/>
    <col min="3585" max="3585" width="4.42578125" style="347" customWidth="1"/>
    <col min="3586" max="3586" width="44.28515625" style="347" customWidth="1"/>
    <col min="3587" max="3587" width="15.85546875" style="347" customWidth="1"/>
    <col min="3588" max="3588" width="5.140625" style="347" customWidth="1"/>
    <col min="3589" max="3589" width="12.7109375" style="347" customWidth="1"/>
    <col min="3590" max="3590" width="26.85546875" style="347" customWidth="1"/>
    <col min="3591" max="3591" width="3.85546875" style="347" customWidth="1"/>
    <col min="3592" max="3592" width="17.140625" style="347" customWidth="1"/>
    <col min="3593" max="3593" width="5.5703125" style="347" customWidth="1"/>
    <col min="3594" max="3597" width="12.7109375" style="347" customWidth="1"/>
    <col min="3598" max="3598" width="10.5703125" style="347" customWidth="1"/>
    <col min="3599" max="3840" width="9.140625" style="347"/>
    <col min="3841" max="3841" width="4.42578125" style="347" customWidth="1"/>
    <col min="3842" max="3842" width="44.28515625" style="347" customWidth="1"/>
    <col min="3843" max="3843" width="15.85546875" style="347" customWidth="1"/>
    <col min="3844" max="3844" width="5.140625" style="347" customWidth="1"/>
    <col min="3845" max="3845" width="12.7109375" style="347" customWidth="1"/>
    <col min="3846" max="3846" width="26.85546875" style="347" customWidth="1"/>
    <col min="3847" max="3847" width="3.85546875" style="347" customWidth="1"/>
    <col min="3848" max="3848" width="17.140625" style="347" customWidth="1"/>
    <col min="3849" max="3849" width="5.5703125" style="347" customWidth="1"/>
    <col min="3850" max="3853" width="12.7109375" style="347" customWidth="1"/>
    <col min="3854" max="3854" width="10.5703125" style="347" customWidth="1"/>
    <col min="3855" max="4096" width="9.140625" style="347"/>
    <col min="4097" max="4097" width="4.42578125" style="347" customWidth="1"/>
    <col min="4098" max="4098" width="44.28515625" style="347" customWidth="1"/>
    <col min="4099" max="4099" width="15.85546875" style="347" customWidth="1"/>
    <col min="4100" max="4100" width="5.140625" style="347" customWidth="1"/>
    <col min="4101" max="4101" width="12.7109375" style="347" customWidth="1"/>
    <col min="4102" max="4102" width="26.85546875" style="347" customWidth="1"/>
    <col min="4103" max="4103" width="3.85546875" style="347" customWidth="1"/>
    <col min="4104" max="4104" width="17.140625" style="347" customWidth="1"/>
    <col min="4105" max="4105" width="5.5703125" style="347" customWidth="1"/>
    <col min="4106" max="4109" width="12.7109375" style="347" customWidth="1"/>
    <col min="4110" max="4110" width="10.5703125" style="347" customWidth="1"/>
    <col min="4111" max="4352" width="9.140625" style="347"/>
    <col min="4353" max="4353" width="4.42578125" style="347" customWidth="1"/>
    <col min="4354" max="4354" width="44.28515625" style="347" customWidth="1"/>
    <col min="4355" max="4355" width="15.85546875" style="347" customWidth="1"/>
    <col min="4356" max="4356" width="5.140625" style="347" customWidth="1"/>
    <col min="4357" max="4357" width="12.7109375" style="347" customWidth="1"/>
    <col min="4358" max="4358" width="26.85546875" style="347" customWidth="1"/>
    <col min="4359" max="4359" width="3.85546875" style="347" customWidth="1"/>
    <col min="4360" max="4360" width="17.140625" style="347" customWidth="1"/>
    <col min="4361" max="4361" width="5.5703125" style="347" customWidth="1"/>
    <col min="4362" max="4365" width="12.7109375" style="347" customWidth="1"/>
    <col min="4366" max="4366" width="10.5703125" style="347" customWidth="1"/>
    <col min="4367" max="4608" width="9.140625" style="347"/>
    <col min="4609" max="4609" width="4.42578125" style="347" customWidth="1"/>
    <col min="4610" max="4610" width="44.28515625" style="347" customWidth="1"/>
    <col min="4611" max="4611" width="15.85546875" style="347" customWidth="1"/>
    <col min="4612" max="4612" width="5.140625" style="347" customWidth="1"/>
    <col min="4613" max="4613" width="12.7109375" style="347" customWidth="1"/>
    <col min="4614" max="4614" width="26.85546875" style="347" customWidth="1"/>
    <col min="4615" max="4615" width="3.85546875" style="347" customWidth="1"/>
    <col min="4616" max="4616" width="17.140625" style="347" customWidth="1"/>
    <col min="4617" max="4617" width="5.5703125" style="347" customWidth="1"/>
    <col min="4618" max="4621" width="12.7109375" style="347" customWidth="1"/>
    <col min="4622" max="4622" width="10.5703125" style="347" customWidth="1"/>
    <col min="4623" max="4864" width="9.140625" style="347"/>
    <col min="4865" max="4865" width="4.42578125" style="347" customWidth="1"/>
    <col min="4866" max="4866" width="44.28515625" style="347" customWidth="1"/>
    <col min="4867" max="4867" width="15.85546875" style="347" customWidth="1"/>
    <col min="4868" max="4868" width="5.140625" style="347" customWidth="1"/>
    <col min="4869" max="4869" width="12.7109375" style="347" customWidth="1"/>
    <col min="4870" max="4870" width="26.85546875" style="347" customWidth="1"/>
    <col min="4871" max="4871" width="3.85546875" style="347" customWidth="1"/>
    <col min="4872" max="4872" width="17.140625" style="347" customWidth="1"/>
    <col min="4873" max="4873" width="5.5703125" style="347" customWidth="1"/>
    <col min="4874" max="4877" width="12.7109375" style="347" customWidth="1"/>
    <col min="4878" max="4878" width="10.5703125" style="347" customWidth="1"/>
    <col min="4879" max="5120" width="9.140625" style="347"/>
    <col min="5121" max="5121" width="4.42578125" style="347" customWidth="1"/>
    <col min="5122" max="5122" width="44.28515625" style="347" customWidth="1"/>
    <col min="5123" max="5123" width="15.85546875" style="347" customWidth="1"/>
    <col min="5124" max="5124" width="5.140625" style="347" customWidth="1"/>
    <col min="5125" max="5125" width="12.7109375" style="347" customWidth="1"/>
    <col min="5126" max="5126" width="26.85546875" style="347" customWidth="1"/>
    <col min="5127" max="5127" width="3.85546875" style="347" customWidth="1"/>
    <col min="5128" max="5128" width="17.140625" style="347" customWidth="1"/>
    <col min="5129" max="5129" width="5.5703125" style="347" customWidth="1"/>
    <col min="5130" max="5133" width="12.7109375" style="347" customWidth="1"/>
    <col min="5134" max="5134" width="10.5703125" style="347" customWidth="1"/>
    <col min="5135" max="5376" width="9.140625" style="347"/>
    <col min="5377" max="5377" width="4.42578125" style="347" customWidth="1"/>
    <col min="5378" max="5378" width="44.28515625" style="347" customWidth="1"/>
    <col min="5379" max="5379" width="15.85546875" style="347" customWidth="1"/>
    <col min="5380" max="5380" width="5.140625" style="347" customWidth="1"/>
    <col min="5381" max="5381" width="12.7109375" style="347" customWidth="1"/>
    <col min="5382" max="5382" width="26.85546875" style="347" customWidth="1"/>
    <col min="5383" max="5383" width="3.85546875" style="347" customWidth="1"/>
    <col min="5384" max="5384" width="17.140625" style="347" customWidth="1"/>
    <col min="5385" max="5385" width="5.5703125" style="347" customWidth="1"/>
    <col min="5386" max="5389" width="12.7109375" style="347" customWidth="1"/>
    <col min="5390" max="5390" width="10.5703125" style="347" customWidth="1"/>
    <col min="5391" max="5632" width="9.140625" style="347"/>
    <col min="5633" max="5633" width="4.42578125" style="347" customWidth="1"/>
    <col min="5634" max="5634" width="44.28515625" style="347" customWidth="1"/>
    <col min="5635" max="5635" width="15.85546875" style="347" customWidth="1"/>
    <col min="5636" max="5636" width="5.140625" style="347" customWidth="1"/>
    <col min="5637" max="5637" width="12.7109375" style="347" customWidth="1"/>
    <col min="5638" max="5638" width="26.85546875" style="347" customWidth="1"/>
    <col min="5639" max="5639" width="3.85546875" style="347" customWidth="1"/>
    <col min="5640" max="5640" width="17.140625" style="347" customWidth="1"/>
    <col min="5641" max="5641" width="5.5703125" style="347" customWidth="1"/>
    <col min="5642" max="5645" width="12.7109375" style="347" customWidth="1"/>
    <col min="5646" max="5646" width="10.5703125" style="347" customWidth="1"/>
    <col min="5647" max="5888" width="9.140625" style="347"/>
    <col min="5889" max="5889" width="4.42578125" style="347" customWidth="1"/>
    <col min="5890" max="5890" width="44.28515625" style="347" customWidth="1"/>
    <col min="5891" max="5891" width="15.85546875" style="347" customWidth="1"/>
    <col min="5892" max="5892" width="5.140625" style="347" customWidth="1"/>
    <col min="5893" max="5893" width="12.7109375" style="347" customWidth="1"/>
    <col min="5894" max="5894" width="26.85546875" style="347" customWidth="1"/>
    <col min="5895" max="5895" width="3.85546875" style="347" customWidth="1"/>
    <col min="5896" max="5896" width="17.140625" style="347" customWidth="1"/>
    <col min="5897" max="5897" width="5.5703125" style="347" customWidth="1"/>
    <col min="5898" max="5901" width="12.7109375" style="347" customWidth="1"/>
    <col min="5902" max="5902" width="10.5703125" style="347" customWidth="1"/>
    <col min="5903" max="6144" width="9.140625" style="347"/>
    <col min="6145" max="6145" width="4.42578125" style="347" customWidth="1"/>
    <col min="6146" max="6146" width="44.28515625" style="347" customWidth="1"/>
    <col min="6147" max="6147" width="15.85546875" style="347" customWidth="1"/>
    <col min="6148" max="6148" width="5.140625" style="347" customWidth="1"/>
    <col min="6149" max="6149" width="12.7109375" style="347" customWidth="1"/>
    <col min="6150" max="6150" width="26.85546875" style="347" customWidth="1"/>
    <col min="6151" max="6151" width="3.85546875" style="347" customWidth="1"/>
    <col min="6152" max="6152" width="17.140625" style="347" customWidth="1"/>
    <col min="6153" max="6153" width="5.5703125" style="347" customWidth="1"/>
    <col min="6154" max="6157" width="12.7109375" style="347" customWidth="1"/>
    <col min="6158" max="6158" width="10.5703125" style="347" customWidth="1"/>
    <col min="6159" max="6400" width="9.140625" style="347"/>
    <col min="6401" max="6401" width="4.42578125" style="347" customWidth="1"/>
    <col min="6402" max="6402" width="44.28515625" style="347" customWidth="1"/>
    <col min="6403" max="6403" width="15.85546875" style="347" customWidth="1"/>
    <col min="6404" max="6404" width="5.140625" style="347" customWidth="1"/>
    <col min="6405" max="6405" width="12.7109375" style="347" customWidth="1"/>
    <col min="6406" max="6406" width="26.85546875" style="347" customWidth="1"/>
    <col min="6407" max="6407" width="3.85546875" style="347" customWidth="1"/>
    <col min="6408" max="6408" width="17.140625" style="347" customWidth="1"/>
    <col min="6409" max="6409" width="5.5703125" style="347" customWidth="1"/>
    <col min="6410" max="6413" width="12.7109375" style="347" customWidth="1"/>
    <col min="6414" max="6414" width="10.5703125" style="347" customWidth="1"/>
    <col min="6415" max="6656" width="9.140625" style="347"/>
    <col min="6657" max="6657" width="4.42578125" style="347" customWidth="1"/>
    <col min="6658" max="6658" width="44.28515625" style="347" customWidth="1"/>
    <col min="6659" max="6659" width="15.85546875" style="347" customWidth="1"/>
    <col min="6660" max="6660" width="5.140625" style="347" customWidth="1"/>
    <col min="6661" max="6661" width="12.7109375" style="347" customWidth="1"/>
    <col min="6662" max="6662" width="26.85546875" style="347" customWidth="1"/>
    <col min="6663" max="6663" width="3.85546875" style="347" customWidth="1"/>
    <col min="6664" max="6664" width="17.140625" style="347" customWidth="1"/>
    <col min="6665" max="6665" width="5.5703125" style="347" customWidth="1"/>
    <col min="6666" max="6669" width="12.7109375" style="347" customWidth="1"/>
    <col min="6670" max="6670" width="10.5703125" style="347" customWidth="1"/>
    <col min="6671" max="6912" width="9.140625" style="347"/>
    <col min="6913" max="6913" width="4.42578125" style="347" customWidth="1"/>
    <col min="6914" max="6914" width="44.28515625" style="347" customWidth="1"/>
    <col min="6915" max="6915" width="15.85546875" style="347" customWidth="1"/>
    <col min="6916" max="6916" width="5.140625" style="347" customWidth="1"/>
    <col min="6917" max="6917" width="12.7109375" style="347" customWidth="1"/>
    <col min="6918" max="6918" width="26.85546875" style="347" customWidth="1"/>
    <col min="6919" max="6919" width="3.85546875" style="347" customWidth="1"/>
    <col min="6920" max="6920" width="17.140625" style="347" customWidth="1"/>
    <col min="6921" max="6921" width="5.5703125" style="347" customWidth="1"/>
    <col min="6922" max="6925" width="12.7109375" style="347" customWidth="1"/>
    <col min="6926" max="6926" width="10.5703125" style="347" customWidth="1"/>
    <col min="6927" max="7168" width="9.140625" style="347"/>
    <col min="7169" max="7169" width="4.42578125" style="347" customWidth="1"/>
    <col min="7170" max="7170" width="44.28515625" style="347" customWidth="1"/>
    <col min="7171" max="7171" width="15.85546875" style="347" customWidth="1"/>
    <col min="7172" max="7172" width="5.140625" style="347" customWidth="1"/>
    <col min="7173" max="7173" width="12.7109375" style="347" customWidth="1"/>
    <col min="7174" max="7174" width="26.85546875" style="347" customWidth="1"/>
    <col min="7175" max="7175" width="3.85546875" style="347" customWidth="1"/>
    <col min="7176" max="7176" width="17.140625" style="347" customWidth="1"/>
    <col min="7177" max="7177" width="5.5703125" style="347" customWidth="1"/>
    <col min="7178" max="7181" width="12.7109375" style="347" customWidth="1"/>
    <col min="7182" max="7182" width="10.5703125" style="347" customWidth="1"/>
    <col min="7183" max="7424" width="9.140625" style="347"/>
    <col min="7425" max="7425" width="4.42578125" style="347" customWidth="1"/>
    <col min="7426" max="7426" width="44.28515625" style="347" customWidth="1"/>
    <col min="7427" max="7427" width="15.85546875" style="347" customWidth="1"/>
    <col min="7428" max="7428" width="5.140625" style="347" customWidth="1"/>
    <col min="7429" max="7429" width="12.7109375" style="347" customWidth="1"/>
    <col min="7430" max="7430" width="26.85546875" style="347" customWidth="1"/>
    <col min="7431" max="7431" width="3.85546875" style="347" customWidth="1"/>
    <col min="7432" max="7432" width="17.140625" style="347" customWidth="1"/>
    <col min="7433" max="7433" width="5.5703125" style="347" customWidth="1"/>
    <col min="7434" max="7437" width="12.7109375" style="347" customWidth="1"/>
    <col min="7438" max="7438" width="10.5703125" style="347" customWidth="1"/>
    <col min="7439" max="7680" width="9.140625" style="347"/>
    <col min="7681" max="7681" width="4.42578125" style="347" customWidth="1"/>
    <col min="7682" max="7682" width="44.28515625" style="347" customWidth="1"/>
    <col min="7683" max="7683" width="15.85546875" style="347" customWidth="1"/>
    <col min="7684" max="7684" width="5.140625" style="347" customWidth="1"/>
    <col min="7685" max="7685" width="12.7109375" style="347" customWidth="1"/>
    <col min="7686" max="7686" width="26.85546875" style="347" customWidth="1"/>
    <col min="7687" max="7687" width="3.85546875" style="347" customWidth="1"/>
    <col min="7688" max="7688" width="17.140625" style="347" customWidth="1"/>
    <col min="7689" max="7689" width="5.5703125" style="347" customWidth="1"/>
    <col min="7690" max="7693" width="12.7109375" style="347" customWidth="1"/>
    <col min="7694" max="7694" width="10.5703125" style="347" customWidth="1"/>
    <col min="7695" max="7936" width="9.140625" style="347"/>
    <col min="7937" max="7937" width="4.42578125" style="347" customWidth="1"/>
    <col min="7938" max="7938" width="44.28515625" style="347" customWidth="1"/>
    <col min="7939" max="7939" width="15.85546875" style="347" customWidth="1"/>
    <col min="7940" max="7940" width="5.140625" style="347" customWidth="1"/>
    <col min="7941" max="7941" width="12.7109375" style="347" customWidth="1"/>
    <col min="7942" max="7942" width="26.85546875" style="347" customWidth="1"/>
    <col min="7943" max="7943" width="3.85546875" style="347" customWidth="1"/>
    <col min="7944" max="7944" width="17.140625" style="347" customWidth="1"/>
    <col min="7945" max="7945" width="5.5703125" style="347" customWidth="1"/>
    <col min="7946" max="7949" width="12.7109375" style="347" customWidth="1"/>
    <col min="7950" max="7950" width="10.5703125" style="347" customWidth="1"/>
    <col min="7951" max="8192" width="9.140625" style="347"/>
    <col min="8193" max="8193" width="4.42578125" style="347" customWidth="1"/>
    <col min="8194" max="8194" width="44.28515625" style="347" customWidth="1"/>
    <col min="8195" max="8195" width="15.85546875" style="347" customWidth="1"/>
    <col min="8196" max="8196" width="5.140625" style="347" customWidth="1"/>
    <col min="8197" max="8197" width="12.7109375" style="347" customWidth="1"/>
    <col min="8198" max="8198" width="26.85546875" style="347" customWidth="1"/>
    <col min="8199" max="8199" width="3.85546875" style="347" customWidth="1"/>
    <col min="8200" max="8200" width="17.140625" style="347" customWidth="1"/>
    <col min="8201" max="8201" width="5.5703125" style="347" customWidth="1"/>
    <col min="8202" max="8205" width="12.7109375" style="347" customWidth="1"/>
    <col min="8206" max="8206" width="10.5703125" style="347" customWidth="1"/>
    <col min="8207" max="8448" width="9.140625" style="347"/>
    <col min="8449" max="8449" width="4.42578125" style="347" customWidth="1"/>
    <col min="8450" max="8450" width="44.28515625" style="347" customWidth="1"/>
    <col min="8451" max="8451" width="15.85546875" style="347" customWidth="1"/>
    <col min="8452" max="8452" width="5.140625" style="347" customWidth="1"/>
    <col min="8453" max="8453" width="12.7109375" style="347" customWidth="1"/>
    <col min="8454" max="8454" width="26.85546875" style="347" customWidth="1"/>
    <col min="8455" max="8455" width="3.85546875" style="347" customWidth="1"/>
    <col min="8456" max="8456" width="17.140625" style="347" customWidth="1"/>
    <col min="8457" max="8457" width="5.5703125" style="347" customWidth="1"/>
    <col min="8458" max="8461" width="12.7109375" style="347" customWidth="1"/>
    <col min="8462" max="8462" width="10.5703125" style="347" customWidth="1"/>
    <col min="8463" max="8704" width="9.140625" style="347"/>
    <col min="8705" max="8705" width="4.42578125" style="347" customWidth="1"/>
    <col min="8706" max="8706" width="44.28515625" style="347" customWidth="1"/>
    <col min="8707" max="8707" width="15.85546875" style="347" customWidth="1"/>
    <col min="8708" max="8708" width="5.140625" style="347" customWidth="1"/>
    <col min="8709" max="8709" width="12.7109375" style="347" customWidth="1"/>
    <col min="8710" max="8710" width="26.85546875" style="347" customWidth="1"/>
    <col min="8711" max="8711" width="3.85546875" style="347" customWidth="1"/>
    <col min="8712" max="8712" width="17.140625" style="347" customWidth="1"/>
    <col min="8713" max="8713" width="5.5703125" style="347" customWidth="1"/>
    <col min="8714" max="8717" width="12.7109375" style="347" customWidth="1"/>
    <col min="8718" max="8718" width="10.5703125" style="347" customWidth="1"/>
    <col min="8719" max="8960" width="9.140625" style="347"/>
    <col min="8961" max="8961" width="4.42578125" style="347" customWidth="1"/>
    <col min="8962" max="8962" width="44.28515625" style="347" customWidth="1"/>
    <col min="8963" max="8963" width="15.85546875" style="347" customWidth="1"/>
    <col min="8964" max="8964" width="5.140625" style="347" customWidth="1"/>
    <col min="8965" max="8965" width="12.7109375" style="347" customWidth="1"/>
    <col min="8966" max="8966" width="26.85546875" style="347" customWidth="1"/>
    <col min="8967" max="8967" width="3.85546875" style="347" customWidth="1"/>
    <col min="8968" max="8968" width="17.140625" style="347" customWidth="1"/>
    <col min="8969" max="8969" width="5.5703125" style="347" customWidth="1"/>
    <col min="8970" max="8973" width="12.7109375" style="347" customWidth="1"/>
    <col min="8974" max="8974" width="10.5703125" style="347" customWidth="1"/>
    <col min="8975" max="9216" width="9.140625" style="347"/>
    <col min="9217" max="9217" width="4.42578125" style="347" customWidth="1"/>
    <col min="9218" max="9218" width="44.28515625" style="347" customWidth="1"/>
    <col min="9219" max="9219" width="15.85546875" style="347" customWidth="1"/>
    <col min="9220" max="9220" width="5.140625" style="347" customWidth="1"/>
    <col min="9221" max="9221" width="12.7109375" style="347" customWidth="1"/>
    <col min="9222" max="9222" width="26.85546875" style="347" customWidth="1"/>
    <col min="9223" max="9223" width="3.85546875" style="347" customWidth="1"/>
    <col min="9224" max="9224" width="17.140625" style="347" customWidth="1"/>
    <col min="9225" max="9225" width="5.5703125" style="347" customWidth="1"/>
    <col min="9226" max="9229" width="12.7109375" style="347" customWidth="1"/>
    <col min="9230" max="9230" width="10.5703125" style="347" customWidth="1"/>
    <col min="9231" max="9472" width="9.140625" style="347"/>
    <col min="9473" max="9473" width="4.42578125" style="347" customWidth="1"/>
    <col min="9474" max="9474" width="44.28515625" style="347" customWidth="1"/>
    <col min="9475" max="9475" width="15.85546875" style="347" customWidth="1"/>
    <col min="9476" max="9476" width="5.140625" style="347" customWidth="1"/>
    <col min="9477" max="9477" width="12.7109375" style="347" customWidth="1"/>
    <col min="9478" max="9478" width="26.85546875" style="347" customWidth="1"/>
    <col min="9479" max="9479" width="3.85546875" style="347" customWidth="1"/>
    <col min="9480" max="9480" width="17.140625" style="347" customWidth="1"/>
    <col min="9481" max="9481" width="5.5703125" style="347" customWidth="1"/>
    <col min="9482" max="9485" width="12.7109375" style="347" customWidth="1"/>
    <col min="9486" max="9486" width="10.5703125" style="347" customWidth="1"/>
    <col min="9487" max="9728" width="9.140625" style="347"/>
    <col min="9729" max="9729" width="4.42578125" style="347" customWidth="1"/>
    <col min="9730" max="9730" width="44.28515625" style="347" customWidth="1"/>
    <col min="9731" max="9731" width="15.85546875" style="347" customWidth="1"/>
    <col min="9732" max="9732" width="5.140625" style="347" customWidth="1"/>
    <col min="9733" max="9733" width="12.7109375" style="347" customWidth="1"/>
    <col min="9734" max="9734" width="26.85546875" style="347" customWidth="1"/>
    <col min="9735" max="9735" width="3.85546875" style="347" customWidth="1"/>
    <col min="9736" max="9736" width="17.140625" style="347" customWidth="1"/>
    <col min="9737" max="9737" width="5.5703125" style="347" customWidth="1"/>
    <col min="9738" max="9741" width="12.7109375" style="347" customWidth="1"/>
    <col min="9742" max="9742" width="10.5703125" style="347" customWidth="1"/>
    <col min="9743" max="9984" width="9.140625" style="347"/>
    <col min="9985" max="9985" width="4.42578125" style="347" customWidth="1"/>
    <col min="9986" max="9986" width="44.28515625" style="347" customWidth="1"/>
    <col min="9987" max="9987" width="15.85546875" style="347" customWidth="1"/>
    <col min="9988" max="9988" width="5.140625" style="347" customWidth="1"/>
    <col min="9989" max="9989" width="12.7109375" style="347" customWidth="1"/>
    <col min="9990" max="9990" width="26.85546875" style="347" customWidth="1"/>
    <col min="9991" max="9991" width="3.85546875" style="347" customWidth="1"/>
    <col min="9992" max="9992" width="17.140625" style="347" customWidth="1"/>
    <col min="9993" max="9993" width="5.5703125" style="347" customWidth="1"/>
    <col min="9994" max="9997" width="12.7109375" style="347" customWidth="1"/>
    <col min="9998" max="9998" width="10.5703125" style="347" customWidth="1"/>
    <col min="9999" max="10240" width="9.140625" style="347"/>
    <col min="10241" max="10241" width="4.42578125" style="347" customWidth="1"/>
    <col min="10242" max="10242" width="44.28515625" style="347" customWidth="1"/>
    <col min="10243" max="10243" width="15.85546875" style="347" customWidth="1"/>
    <col min="10244" max="10244" width="5.140625" style="347" customWidth="1"/>
    <col min="10245" max="10245" width="12.7109375" style="347" customWidth="1"/>
    <col min="10246" max="10246" width="26.85546875" style="347" customWidth="1"/>
    <col min="10247" max="10247" width="3.85546875" style="347" customWidth="1"/>
    <col min="10248" max="10248" width="17.140625" style="347" customWidth="1"/>
    <col min="10249" max="10249" width="5.5703125" style="347" customWidth="1"/>
    <col min="10250" max="10253" width="12.7109375" style="347" customWidth="1"/>
    <col min="10254" max="10254" width="10.5703125" style="347" customWidth="1"/>
    <col min="10255" max="10496" width="9.140625" style="347"/>
    <col min="10497" max="10497" width="4.42578125" style="347" customWidth="1"/>
    <col min="10498" max="10498" width="44.28515625" style="347" customWidth="1"/>
    <col min="10499" max="10499" width="15.85546875" style="347" customWidth="1"/>
    <col min="10500" max="10500" width="5.140625" style="347" customWidth="1"/>
    <col min="10501" max="10501" width="12.7109375" style="347" customWidth="1"/>
    <col min="10502" max="10502" width="26.85546875" style="347" customWidth="1"/>
    <col min="10503" max="10503" width="3.85546875" style="347" customWidth="1"/>
    <col min="10504" max="10504" width="17.140625" style="347" customWidth="1"/>
    <col min="10505" max="10505" width="5.5703125" style="347" customWidth="1"/>
    <col min="10506" max="10509" width="12.7109375" style="347" customWidth="1"/>
    <col min="10510" max="10510" width="10.5703125" style="347" customWidth="1"/>
    <col min="10511" max="10752" width="9.140625" style="347"/>
    <col min="10753" max="10753" width="4.42578125" style="347" customWidth="1"/>
    <col min="10754" max="10754" width="44.28515625" style="347" customWidth="1"/>
    <col min="10755" max="10755" width="15.85546875" style="347" customWidth="1"/>
    <col min="10756" max="10756" width="5.140625" style="347" customWidth="1"/>
    <col min="10757" max="10757" width="12.7109375" style="347" customWidth="1"/>
    <col min="10758" max="10758" width="26.85546875" style="347" customWidth="1"/>
    <col min="10759" max="10759" width="3.85546875" style="347" customWidth="1"/>
    <col min="10760" max="10760" width="17.140625" style="347" customWidth="1"/>
    <col min="10761" max="10761" width="5.5703125" style="347" customWidth="1"/>
    <col min="10762" max="10765" width="12.7109375" style="347" customWidth="1"/>
    <col min="10766" max="10766" width="10.5703125" style="347" customWidth="1"/>
    <col min="10767" max="11008" width="9.140625" style="347"/>
    <col min="11009" max="11009" width="4.42578125" style="347" customWidth="1"/>
    <col min="11010" max="11010" width="44.28515625" style="347" customWidth="1"/>
    <col min="11011" max="11011" width="15.85546875" style="347" customWidth="1"/>
    <col min="11012" max="11012" width="5.140625" style="347" customWidth="1"/>
    <col min="11013" max="11013" width="12.7109375" style="347" customWidth="1"/>
    <col min="11014" max="11014" width="26.85546875" style="347" customWidth="1"/>
    <col min="11015" max="11015" width="3.85546875" style="347" customWidth="1"/>
    <col min="11016" max="11016" width="17.140625" style="347" customWidth="1"/>
    <col min="11017" max="11017" width="5.5703125" style="347" customWidth="1"/>
    <col min="11018" max="11021" width="12.7109375" style="347" customWidth="1"/>
    <col min="11022" max="11022" width="10.5703125" style="347" customWidth="1"/>
    <col min="11023" max="11264" width="9.140625" style="347"/>
    <col min="11265" max="11265" width="4.42578125" style="347" customWidth="1"/>
    <col min="11266" max="11266" width="44.28515625" style="347" customWidth="1"/>
    <col min="11267" max="11267" width="15.85546875" style="347" customWidth="1"/>
    <col min="11268" max="11268" width="5.140625" style="347" customWidth="1"/>
    <col min="11269" max="11269" width="12.7109375" style="347" customWidth="1"/>
    <col min="11270" max="11270" width="26.85546875" style="347" customWidth="1"/>
    <col min="11271" max="11271" width="3.85546875" style="347" customWidth="1"/>
    <col min="11272" max="11272" width="17.140625" style="347" customWidth="1"/>
    <col min="11273" max="11273" width="5.5703125" style="347" customWidth="1"/>
    <col min="11274" max="11277" width="12.7109375" style="347" customWidth="1"/>
    <col min="11278" max="11278" width="10.5703125" style="347" customWidth="1"/>
    <col min="11279" max="11520" width="9.140625" style="347"/>
    <col min="11521" max="11521" width="4.42578125" style="347" customWidth="1"/>
    <col min="11522" max="11522" width="44.28515625" style="347" customWidth="1"/>
    <col min="11523" max="11523" width="15.85546875" style="347" customWidth="1"/>
    <col min="11524" max="11524" width="5.140625" style="347" customWidth="1"/>
    <col min="11525" max="11525" width="12.7109375" style="347" customWidth="1"/>
    <col min="11526" max="11526" width="26.85546875" style="347" customWidth="1"/>
    <col min="11527" max="11527" width="3.85546875" style="347" customWidth="1"/>
    <col min="11528" max="11528" width="17.140625" style="347" customWidth="1"/>
    <col min="11529" max="11529" width="5.5703125" style="347" customWidth="1"/>
    <col min="11530" max="11533" width="12.7109375" style="347" customWidth="1"/>
    <col min="11534" max="11534" width="10.5703125" style="347" customWidth="1"/>
    <col min="11535" max="11776" width="9.140625" style="347"/>
    <col min="11777" max="11777" width="4.42578125" style="347" customWidth="1"/>
    <col min="11778" max="11778" width="44.28515625" style="347" customWidth="1"/>
    <col min="11779" max="11779" width="15.85546875" style="347" customWidth="1"/>
    <col min="11780" max="11780" width="5.140625" style="347" customWidth="1"/>
    <col min="11781" max="11781" width="12.7109375" style="347" customWidth="1"/>
    <col min="11782" max="11782" width="26.85546875" style="347" customWidth="1"/>
    <col min="11783" max="11783" width="3.85546875" style="347" customWidth="1"/>
    <col min="11784" max="11784" width="17.140625" style="347" customWidth="1"/>
    <col min="11785" max="11785" width="5.5703125" style="347" customWidth="1"/>
    <col min="11786" max="11789" width="12.7109375" style="347" customWidth="1"/>
    <col min="11790" max="11790" width="10.5703125" style="347" customWidth="1"/>
    <col min="11791" max="12032" width="9.140625" style="347"/>
    <col min="12033" max="12033" width="4.42578125" style="347" customWidth="1"/>
    <col min="12034" max="12034" width="44.28515625" style="347" customWidth="1"/>
    <col min="12035" max="12035" width="15.85546875" style="347" customWidth="1"/>
    <col min="12036" max="12036" width="5.140625" style="347" customWidth="1"/>
    <col min="12037" max="12037" width="12.7109375" style="347" customWidth="1"/>
    <col min="12038" max="12038" width="26.85546875" style="347" customWidth="1"/>
    <col min="12039" max="12039" width="3.85546875" style="347" customWidth="1"/>
    <col min="12040" max="12040" width="17.140625" style="347" customWidth="1"/>
    <col min="12041" max="12041" width="5.5703125" style="347" customWidth="1"/>
    <col min="12042" max="12045" width="12.7109375" style="347" customWidth="1"/>
    <col min="12046" max="12046" width="10.5703125" style="347" customWidth="1"/>
    <col min="12047" max="12288" width="9.140625" style="347"/>
    <col min="12289" max="12289" width="4.42578125" style="347" customWidth="1"/>
    <col min="12290" max="12290" width="44.28515625" style="347" customWidth="1"/>
    <col min="12291" max="12291" width="15.85546875" style="347" customWidth="1"/>
    <col min="12292" max="12292" width="5.140625" style="347" customWidth="1"/>
    <col min="12293" max="12293" width="12.7109375" style="347" customWidth="1"/>
    <col min="12294" max="12294" width="26.85546875" style="347" customWidth="1"/>
    <col min="12295" max="12295" width="3.85546875" style="347" customWidth="1"/>
    <col min="12296" max="12296" width="17.140625" style="347" customWidth="1"/>
    <col min="12297" max="12297" width="5.5703125" style="347" customWidth="1"/>
    <col min="12298" max="12301" width="12.7109375" style="347" customWidth="1"/>
    <col min="12302" max="12302" width="10.5703125" style="347" customWidth="1"/>
    <col min="12303" max="12544" width="9.140625" style="347"/>
    <col min="12545" max="12545" width="4.42578125" style="347" customWidth="1"/>
    <col min="12546" max="12546" width="44.28515625" style="347" customWidth="1"/>
    <col min="12547" max="12547" width="15.85546875" style="347" customWidth="1"/>
    <col min="12548" max="12548" width="5.140625" style="347" customWidth="1"/>
    <col min="12549" max="12549" width="12.7109375" style="347" customWidth="1"/>
    <col min="12550" max="12550" width="26.85546875" style="347" customWidth="1"/>
    <col min="12551" max="12551" width="3.85546875" style="347" customWidth="1"/>
    <col min="12552" max="12552" width="17.140625" style="347" customWidth="1"/>
    <col min="12553" max="12553" width="5.5703125" style="347" customWidth="1"/>
    <col min="12554" max="12557" width="12.7109375" style="347" customWidth="1"/>
    <col min="12558" max="12558" width="10.5703125" style="347" customWidth="1"/>
    <col min="12559" max="12800" width="9.140625" style="347"/>
    <col min="12801" max="12801" width="4.42578125" style="347" customWidth="1"/>
    <col min="12802" max="12802" width="44.28515625" style="347" customWidth="1"/>
    <col min="12803" max="12803" width="15.85546875" style="347" customWidth="1"/>
    <col min="12804" max="12804" width="5.140625" style="347" customWidth="1"/>
    <col min="12805" max="12805" width="12.7109375" style="347" customWidth="1"/>
    <col min="12806" max="12806" width="26.85546875" style="347" customWidth="1"/>
    <col min="12807" max="12807" width="3.85546875" style="347" customWidth="1"/>
    <col min="12808" max="12808" width="17.140625" style="347" customWidth="1"/>
    <col min="12809" max="12809" width="5.5703125" style="347" customWidth="1"/>
    <col min="12810" max="12813" width="12.7109375" style="347" customWidth="1"/>
    <col min="12814" max="12814" width="10.5703125" style="347" customWidth="1"/>
    <col min="12815" max="13056" width="9.140625" style="347"/>
    <col min="13057" max="13057" width="4.42578125" style="347" customWidth="1"/>
    <col min="13058" max="13058" width="44.28515625" style="347" customWidth="1"/>
    <col min="13059" max="13059" width="15.85546875" style="347" customWidth="1"/>
    <col min="13060" max="13060" width="5.140625" style="347" customWidth="1"/>
    <col min="13061" max="13061" width="12.7109375" style="347" customWidth="1"/>
    <col min="13062" max="13062" width="26.85546875" style="347" customWidth="1"/>
    <col min="13063" max="13063" width="3.85546875" style="347" customWidth="1"/>
    <col min="13064" max="13064" width="17.140625" style="347" customWidth="1"/>
    <col min="13065" max="13065" width="5.5703125" style="347" customWidth="1"/>
    <col min="13066" max="13069" width="12.7109375" style="347" customWidth="1"/>
    <col min="13070" max="13070" width="10.5703125" style="347" customWidth="1"/>
    <col min="13071" max="13312" width="9.140625" style="347"/>
    <col min="13313" max="13313" width="4.42578125" style="347" customWidth="1"/>
    <col min="13314" max="13314" width="44.28515625" style="347" customWidth="1"/>
    <col min="13315" max="13315" width="15.85546875" style="347" customWidth="1"/>
    <col min="13316" max="13316" width="5.140625" style="347" customWidth="1"/>
    <col min="13317" max="13317" width="12.7109375" style="347" customWidth="1"/>
    <col min="13318" max="13318" width="26.85546875" style="347" customWidth="1"/>
    <col min="13319" max="13319" width="3.85546875" style="347" customWidth="1"/>
    <col min="13320" max="13320" width="17.140625" style="347" customWidth="1"/>
    <col min="13321" max="13321" width="5.5703125" style="347" customWidth="1"/>
    <col min="13322" max="13325" width="12.7109375" style="347" customWidth="1"/>
    <col min="13326" max="13326" width="10.5703125" style="347" customWidth="1"/>
    <col min="13327" max="13568" width="9.140625" style="347"/>
    <col min="13569" max="13569" width="4.42578125" style="347" customWidth="1"/>
    <col min="13570" max="13570" width="44.28515625" style="347" customWidth="1"/>
    <col min="13571" max="13571" width="15.85546875" style="347" customWidth="1"/>
    <col min="13572" max="13572" width="5.140625" style="347" customWidth="1"/>
    <col min="13573" max="13573" width="12.7109375" style="347" customWidth="1"/>
    <col min="13574" max="13574" width="26.85546875" style="347" customWidth="1"/>
    <col min="13575" max="13575" width="3.85546875" style="347" customWidth="1"/>
    <col min="13576" max="13576" width="17.140625" style="347" customWidth="1"/>
    <col min="13577" max="13577" width="5.5703125" style="347" customWidth="1"/>
    <col min="13578" max="13581" width="12.7109375" style="347" customWidth="1"/>
    <col min="13582" max="13582" width="10.5703125" style="347" customWidth="1"/>
    <col min="13583" max="13824" width="9.140625" style="347"/>
    <col min="13825" max="13825" width="4.42578125" style="347" customWidth="1"/>
    <col min="13826" max="13826" width="44.28515625" style="347" customWidth="1"/>
    <col min="13827" max="13827" width="15.85546875" style="347" customWidth="1"/>
    <col min="13828" max="13828" width="5.140625" style="347" customWidth="1"/>
    <col min="13829" max="13829" width="12.7109375" style="347" customWidth="1"/>
    <col min="13830" max="13830" width="26.85546875" style="347" customWidth="1"/>
    <col min="13831" max="13831" width="3.85546875" style="347" customWidth="1"/>
    <col min="13832" max="13832" width="17.140625" style="347" customWidth="1"/>
    <col min="13833" max="13833" width="5.5703125" style="347" customWidth="1"/>
    <col min="13834" max="13837" width="12.7109375" style="347" customWidth="1"/>
    <col min="13838" max="13838" width="10.5703125" style="347" customWidth="1"/>
    <col min="13839" max="14080" width="9.140625" style="347"/>
    <col min="14081" max="14081" width="4.42578125" style="347" customWidth="1"/>
    <col min="14082" max="14082" width="44.28515625" style="347" customWidth="1"/>
    <col min="14083" max="14083" width="15.85546875" style="347" customWidth="1"/>
    <col min="14084" max="14084" width="5.140625" style="347" customWidth="1"/>
    <col min="14085" max="14085" width="12.7109375" style="347" customWidth="1"/>
    <col min="14086" max="14086" width="26.85546875" style="347" customWidth="1"/>
    <col min="14087" max="14087" width="3.85546875" style="347" customWidth="1"/>
    <col min="14088" max="14088" width="17.140625" style="347" customWidth="1"/>
    <col min="14089" max="14089" width="5.5703125" style="347" customWidth="1"/>
    <col min="14090" max="14093" width="12.7109375" style="347" customWidth="1"/>
    <col min="14094" max="14094" width="10.5703125" style="347" customWidth="1"/>
    <col min="14095" max="14336" width="9.140625" style="347"/>
    <col min="14337" max="14337" width="4.42578125" style="347" customWidth="1"/>
    <col min="14338" max="14338" width="44.28515625" style="347" customWidth="1"/>
    <col min="14339" max="14339" width="15.85546875" style="347" customWidth="1"/>
    <col min="14340" max="14340" width="5.140625" style="347" customWidth="1"/>
    <col min="14341" max="14341" width="12.7109375" style="347" customWidth="1"/>
    <col min="14342" max="14342" width="26.85546875" style="347" customWidth="1"/>
    <col min="14343" max="14343" width="3.85546875" style="347" customWidth="1"/>
    <col min="14344" max="14344" width="17.140625" style="347" customWidth="1"/>
    <col min="14345" max="14345" width="5.5703125" style="347" customWidth="1"/>
    <col min="14346" max="14349" width="12.7109375" style="347" customWidth="1"/>
    <col min="14350" max="14350" width="10.5703125" style="347" customWidth="1"/>
    <col min="14351" max="14592" width="9.140625" style="347"/>
    <col min="14593" max="14593" width="4.42578125" style="347" customWidth="1"/>
    <col min="14594" max="14594" width="44.28515625" style="347" customWidth="1"/>
    <col min="14595" max="14595" width="15.85546875" style="347" customWidth="1"/>
    <col min="14596" max="14596" width="5.140625" style="347" customWidth="1"/>
    <col min="14597" max="14597" width="12.7109375" style="347" customWidth="1"/>
    <col min="14598" max="14598" width="26.85546875" style="347" customWidth="1"/>
    <col min="14599" max="14599" width="3.85546875" style="347" customWidth="1"/>
    <col min="14600" max="14600" width="17.140625" style="347" customWidth="1"/>
    <col min="14601" max="14601" width="5.5703125" style="347" customWidth="1"/>
    <col min="14602" max="14605" width="12.7109375" style="347" customWidth="1"/>
    <col min="14606" max="14606" width="10.5703125" style="347" customWidth="1"/>
    <col min="14607" max="14848" width="9.140625" style="347"/>
    <col min="14849" max="14849" width="4.42578125" style="347" customWidth="1"/>
    <col min="14850" max="14850" width="44.28515625" style="347" customWidth="1"/>
    <col min="14851" max="14851" width="15.85546875" style="347" customWidth="1"/>
    <col min="14852" max="14852" width="5.140625" style="347" customWidth="1"/>
    <col min="14853" max="14853" width="12.7109375" style="347" customWidth="1"/>
    <col min="14854" max="14854" width="26.85546875" style="347" customWidth="1"/>
    <col min="14855" max="14855" width="3.85546875" style="347" customWidth="1"/>
    <col min="14856" max="14856" width="17.140625" style="347" customWidth="1"/>
    <col min="14857" max="14857" width="5.5703125" style="347" customWidth="1"/>
    <col min="14858" max="14861" width="12.7109375" style="347" customWidth="1"/>
    <col min="14862" max="14862" width="10.5703125" style="347" customWidth="1"/>
    <col min="14863" max="15104" width="9.140625" style="347"/>
    <col min="15105" max="15105" width="4.42578125" style="347" customWidth="1"/>
    <col min="15106" max="15106" width="44.28515625" style="347" customWidth="1"/>
    <col min="15107" max="15107" width="15.85546875" style="347" customWidth="1"/>
    <col min="15108" max="15108" width="5.140625" style="347" customWidth="1"/>
    <col min="15109" max="15109" width="12.7109375" style="347" customWidth="1"/>
    <col min="15110" max="15110" width="26.85546875" style="347" customWidth="1"/>
    <col min="15111" max="15111" width="3.85546875" style="347" customWidth="1"/>
    <col min="15112" max="15112" width="17.140625" style="347" customWidth="1"/>
    <col min="15113" max="15113" width="5.5703125" style="347" customWidth="1"/>
    <col min="15114" max="15117" width="12.7109375" style="347" customWidth="1"/>
    <col min="15118" max="15118" width="10.5703125" style="347" customWidth="1"/>
    <col min="15119" max="15360" width="9.140625" style="347"/>
    <col min="15361" max="15361" width="4.42578125" style="347" customWidth="1"/>
    <col min="15362" max="15362" width="44.28515625" style="347" customWidth="1"/>
    <col min="15363" max="15363" width="15.85546875" style="347" customWidth="1"/>
    <col min="15364" max="15364" width="5.140625" style="347" customWidth="1"/>
    <col min="15365" max="15365" width="12.7109375" style="347" customWidth="1"/>
    <col min="15366" max="15366" width="26.85546875" style="347" customWidth="1"/>
    <col min="15367" max="15367" width="3.85546875" style="347" customWidth="1"/>
    <col min="15368" max="15368" width="17.140625" style="347" customWidth="1"/>
    <col min="15369" max="15369" width="5.5703125" style="347" customWidth="1"/>
    <col min="15370" max="15373" width="12.7109375" style="347" customWidth="1"/>
    <col min="15374" max="15374" width="10.5703125" style="347" customWidth="1"/>
    <col min="15375" max="15616" width="9.140625" style="347"/>
    <col min="15617" max="15617" width="4.42578125" style="347" customWidth="1"/>
    <col min="15618" max="15618" width="44.28515625" style="347" customWidth="1"/>
    <col min="15619" max="15619" width="15.85546875" style="347" customWidth="1"/>
    <col min="15620" max="15620" width="5.140625" style="347" customWidth="1"/>
    <col min="15621" max="15621" width="12.7109375" style="347" customWidth="1"/>
    <col min="15622" max="15622" width="26.85546875" style="347" customWidth="1"/>
    <col min="15623" max="15623" width="3.85546875" style="347" customWidth="1"/>
    <col min="15624" max="15624" width="17.140625" style="347" customWidth="1"/>
    <col min="15625" max="15625" width="5.5703125" style="347" customWidth="1"/>
    <col min="15626" max="15629" width="12.7109375" style="347" customWidth="1"/>
    <col min="15630" max="15630" width="10.5703125" style="347" customWidth="1"/>
    <col min="15631" max="15872" width="9.140625" style="347"/>
    <col min="15873" max="15873" width="4.42578125" style="347" customWidth="1"/>
    <col min="15874" max="15874" width="44.28515625" style="347" customWidth="1"/>
    <col min="15875" max="15875" width="15.85546875" style="347" customWidth="1"/>
    <col min="15876" max="15876" width="5.140625" style="347" customWidth="1"/>
    <col min="15877" max="15877" width="12.7109375" style="347" customWidth="1"/>
    <col min="15878" max="15878" width="26.85546875" style="347" customWidth="1"/>
    <col min="15879" max="15879" width="3.85546875" style="347" customWidth="1"/>
    <col min="15880" max="15880" width="17.140625" style="347" customWidth="1"/>
    <col min="15881" max="15881" width="5.5703125" style="347" customWidth="1"/>
    <col min="15882" max="15885" width="12.7109375" style="347" customWidth="1"/>
    <col min="15886" max="15886" width="10.5703125" style="347" customWidth="1"/>
    <col min="15887" max="16128" width="9.140625" style="347"/>
    <col min="16129" max="16129" width="4.42578125" style="347" customWidth="1"/>
    <col min="16130" max="16130" width="44.28515625" style="347" customWidth="1"/>
    <col min="16131" max="16131" width="15.85546875" style="347" customWidth="1"/>
    <col min="16132" max="16132" width="5.140625" style="347" customWidth="1"/>
    <col min="16133" max="16133" width="12.7109375" style="347" customWidth="1"/>
    <col min="16134" max="16134" width="26.85546875" style="347" customWidth="1"/>
    <col min="16135" max="16135" width="3.85546875" style="347" customWidth="1"/>
    <col min="16136" max="16136" width="17.140625" style="347" customWidth="1"/>
    <col min="16137" max="16137" width="5.5703125" style="347" customWidth="1"/>
    <col min="16138" max="16141" width="12.7109375" style="347" customWidth="1"/>
    <col min="16142" max="16142" width="10.5703125" style="347" customWidth="1"/>
    <col min="16143" max="16384" width="9.140625" style="347"/>
  </cols>
  <sheetData>
    <row r="1" spans="1:9">
      <c r="C1" s="348" t="str">
        <f>+'[4]Lead Lag Summary'!F1</f>
        <v>Duke Kentucky Electric</v>
      </c>
      <c r="D1" s="348"/>
      <c r="E1" s="348"/>
    </row>
    <row r="2" spans="1:9">
      <c r="C2" s="348" t="s">
        <v>83</v>
      </c>
      <c r="D2" s="348"/>
      <c r="E2" s="348"/>
      <c r="I2" s="282"/>
    </row>
    <row r="3" spans="1:9">
      <c r="C3" s="348" t="s">
        <v>2</v>
      </c>
      <c r="D3" s="348"/>
      <c r="E3" s="348"/>
      <c r="I3" s="349"/>
    </row>
    <row r="4" spans="1:9">
      <c r="C4" s="348"/>
      <c r="D4" s="348"/>
      <c r="E4" s="348"/>
    </row>
    <row r="9" spans="1:9">
      <c r="E9" s="352" t="s">
        <v>5</v>
      </c>
      <c r="H9" s="351" t="s">
        <v>6</v>
      </c>
    </row>
    <row r="10" spans="1:9">
      <c r="A10" s="351" t="s">
        <v>7</v>
      </c>
      <c r="C10" s="351" t="s">
        <v>16</v>
      </c>
      <c r="E10" s="352" t="s">
        <v>9</v>
      </c>
      <c r="H10" s="352" t="s">
        <v>10</v>
      </c>
    </row>
    <row r="11" spans="1:9">
      <c r="A11" s="325" t="s">
        <v>11</v>
      </c>
      <c r="B11" s="330" t="s">
        <v>84</v>
      </c>
      <c r="C11" s="325" t="s">
        <v>85</v>
      </c>
      <c r="E11" s="325" t="s">
        <v>13</v>
      </c>
      <c r="F11" s="325" t="s">
        <v>15</v>
      </c>
      <c r="H11" s="325" t="s">
        <v>14</v>
      </c>
    </row>
    <row r="12" spans="1:9">
      <c r="H12" s="331"/>
    </row>
    <row r="13" spans="1:9">
      <c r="A13" s="351">
        <v>1</v>
      </c>
      <c r="B13" s="347" t="s">
        <v>86</v>
      </c>
      <c r="C13" s="350"/>
      <c r="E13" s="357">
        <f>365/12/2</f>
        <v>15.208333333333334</v>
      </c>
      <c r="F13" s="359" t="s">
        <v>87</v>
      </c>
      <c r="H13" s="350"/>
    </row>
    <row r="14" spans="1:9">
      <c r="A14" s="351">
        <v>2</v>
      </c>
      <c r="C14" s="350"/>
      <c r="F14" s="359"/>
      <c r="H14" s="350"/>
    </row>
    <row r="15" spans="1:9">
      <c r="A15" s="351">
        <v>3</v>
      </c>
      <c r="B15" s="347" t="s">
        <v>88</v>
      </c>
      <c r="C15" s="350"/>
      <c r="E15" s="370">
        <f>'Revenue Lag'!B7</f>
        <v>2.8322936958750446</v>
      </c>
      <c r="F15" s="359"/>
      <c r="H15" s="350"/>
    </row>
    <row r="16" spans="1:9">
      <c r="A16" s="351">
        <v>4</v>
      </c>
      <c r="B16" s="353"/>
      <c r="C16" s="350"/>
      <c r="E16" s="355"/>
      <c r="F16" s="355"/>
      <c r="H16" s="350"/>
    </row>
    <row r="17" spans="1:14">
      <c r="A17" s="351">
        <v>6</v>
      </c>
      <c r="B17" s="365" t="s">
        <v>89</v>
      </c>
      <c r="C17" s="350"/>
      <c r="E17" s="357">
        <f>'Revenue Lag'!B8</f>
        <v>26.655942089666745</v>
      </c>
      <c r="F17" s="355"/>
    </row>
    <row r="18" spans="1:14">
      <c r="A18" s="351">
        <f t="shared" ref="A18:A42" si="0">A17+1</f>
        <v>7</v>
      </c>
      <c r="B18" s="365"/>
      <c r="C18" s="350"/>
      <c r="E18" s="355"/>
      <c r="F18" s="355"/>
    </row>
    <row r="19" spans="1:14">
      <c r="A19" s="351">
        <f t="shared" si="0"/>
        <v>8</v>
      </c>
      <c r="B19" s="365" t="s">
        <v>90</v>
      </c>
      <c r="C19" s="350"/>
      <c r="E19" s="357">
        <f>'Revenue Lag'!B9</f>
        <v>0.82782792670803618</v>
      </c>
      <c r="F19" s="355"/>
    </row>
    <row r="20" spans="1:14">
      <c r="A20" s="351">
        <f t="shared" si="0"/>
        <v>9</v>
      </c>
      <c r="C20" s="366"/>
      <c r="F20" s="359"/>
      <c r="H20" s="371"/>
    </row>
    <row r="21" spans="1:14">
      <c r="A21" s="351">
        <f t="shared" si="0"/>
        <v>10</v>
      </c>
      <c r="B21" s="372" t="s">
        <v>91</v>
      </c>
      <c r="C21" s="350">
        <v>453390796</v>
      </c>
      <c r="E21" s="363">
        <f>+E17+E15+E13+E19</f>
        <v>45.524397045583164</v>
      </c>
      <c r="F21" s="359"/>
      <c r="H21" s="350">
        <f>+E21*C21</f>
        <v>20640342613.917</v>
      </c>
    </row>
    <row r="22" spans="1:14">
      <c r="A22" s="351">
        <f t="shared" si="0"/>
        <v>11</v>
      </c>
      <c r="C22" s="350"/>
      <c r="E22" s="357"/>
      <c r="F22" s="359"/>
      <c r="H22" s="350"/>
    </row>
    <row r="23" spans="1:14">
      <c r="A23" s="351">
        <f t="shared" si="0"/>
        <v>12</v>
      </c>
      <c r="B23" s="372" t="s">
        <v>92</v>
      </c>
      <c r="C23" s="350">
        <v>2783039</v>
      </c>
      <c r="E23" s="357">
        <f>+E21</f>
        <v>45.524397045583164</v>
      </c>
      <c r="F23" s="351"/>
      <c r="H23" s="350">
        <f>+E23*C23</f>
        <v>126696172.42934272</v>
      </c>
    </row>
    <row r="24" spans="1:14">
      <c r="A24" s="351">
        <f t="shared" si="0"/>
        <v>13</v>
      </c>
    </row>
    <row r="25" spans="1:14">
      <c r="A25" s="351">
        <f t="shared" si="0"/>
        <v>14</v>
      </c>
      <c r="B25" s="347" t="s">
        <v>93</v>
      </c>
      <c r="C25" s="350">
        <v>0</v>
      </c>
      <c r="E25" s="357"/>
      <c r="F25" s="355" t="s">
        <v>94</v>
      </c>
      <c r="H25" s="350">
        <f>+E25*C25</f>
        <v>0</v>
      </c>
    </row>
    <row r="26" spans="1:14">
      <c r="A26" s="351">
        <f t="shared" si="0"/>
        <v>15</v>
      </c>
    </row>
    <row r="27" spans="1:14">
      <c r="A27" s="351">
        <f t="shared" si="0"/>
        <v>16</v>
      </c>
      <c r="B27" s="353" t="s">
        <v>95</v>
      </c>
      <c r="C27" s="362">
        <v>456173835</v>
      </c>
      <c r="E27" s="363">
        <f>+H27/C27</f>
        <v>45.524397045583171</v>
      </c>
      <c r="F27" s="350"/>
      <c r="H27" s="362">
        <f>SUM(H21:H25)</f>
        <v>20767038786.346344</v>
      </c>
    </row>
    <row r="28" spans="1:14">
      <c r="A28" s="351">
        <f t="shared" si="0"/>
        <v>17</v>
      </c>
      <c r="C28" s="350"/>
    </row>
    <row r="29" spans="1:14">
      <c r="A29" s="351">
        <f t="shared" si="0"/>
        <v>18</v>
      </c>
      <c r="B29" s="372" t="s">
        <v>96</v>
      </c>
      <c r="C29" s="350">
        <v>1216743</v>
      </c>
      <c r="E29" s="357">
        <f>+$E$21</f>
        <v>45.524397045583164</v>
      </c>
      <c r="F29" s="351" t="s">
        <v>97</v>
      </c>
      <c r="H29" s="350">
        <f>+E29*C29</f>
        <v>55391491.434433997</v>
      </c>
    </row>
    <row r="30" spans="1:14">
      <c r="A30" s="351">
        <f t="shared" si="0"/>
        <v>19</v>
      </c>
      <c r="C30" s="350"/>
      <c r="E30" s="357"/>
    </row>
    <row r="31" spans="1:14">
      <c r="A31" s="351">
        <f t="shared" si="0"/>
        <v>20</v>
      </c>
      <c r="B31" s="353" t="s">
        <v>98</v>
      </c>
      <c r="C31" s="350">
        <v>1734140</v>
      </c>
      <c r="E31" s="357">
        <f>+$E$21</f>
        <v>45.524397045583164</v>
      </c>
      <c r="F31" s="351" t="s">
        <v>97</v>
      </c>
      <c r="H31" s="350">
        <f>+E31*C31</f>
        <v>78945677.892627582</v>
      </c>
    </row>
    <row r="32" spans="1:14">
      <c r="A32" s="351">
        <f t="shared" si="0"/>
        <v>21</v>
      </c>
      <c r="N32" s="357"/>
    </row>
    <row r="33" spans="1:14">
      <c r="A33" s="351">
        <f t="shared" si="0"/>
        <v>22</v>
      </c>
      <c r="B33" s="353" t="s">
        <v>99</v>
      </c>
      <c r="C33" s="362">
        <v>2950883</v>
      </c>
      <c r="F33" s="350"/>
      <c r="H33" s="362">
        <f>SUM(H29:H32)</f>
        <v>134337169.32706159</v>
      </c>
      <c r="K33" s="22"/>
      <c r="N33" s="357"/>
    </row>
    <row r="34" spans="1:14">
      <c r="A34" s="351">
        <f t="shared" si="0"/>
        <v>23</v>
      </c>
      <c r="N34" s="357"/>
    </row>
    <row r="35" spans="1:14" ht="13.5" thickBot="1">
      <c r="A35" s="351">
        <f t="shared" si="0"/>
        <v>24</v>
      </c>
      <c r="B35" s="353" t="s">
        <v>100</v>
      </c>
      <c r="C35" s="367">
        <v>459124718</v>
      </c>
      <c r="D35" s="342"/>
      <c r="N35" s="357"/>
    </row>
    <row r="36" spans="1:14" ht="13.5" thickTop="1">
      <c r="A36" s="351">
        <f t="shared" si="0"/>
        <v>25</v>
      </c>
      <c r="B36" s="353"/>
      <c r="C36" s="350"/>
      <c r="D36" s="342"/>
      <c r="N36" s="357"/>
    </row>
    <row r="37" spans="1:14">
      <c r="A37" s="351">
        <f t="shared" si="0"/>
        <v>26</v>
      </c>
      <c r="C37" s="350"/>
      <c r="G37" s="350"/>
      <c r="N37" s="357"/>
    </row>
    <row r="38" spans="1:14" ht="13.5" thickBot="1">
      <c r="A38" s="351">
        <f t="shared" si="0"/>
        <v>27</v>
      </c>
      <c r="B38" s="353" t="s">
        <v>101</v>
      </c>
      <c r="C38" s="367">
        <v>459124718</v>
      </c>
      <c r="D38" s="342"/>
      <c r="E38" s="373">
        <f>+H38/C38</f>
        <v>45.524397045583164</v>
      </c>
      <c r="F38" s="350"/>
      <c r="H38" s="367">
        <f>+H21+H23+H29+H31</f>
        <v>20901375955.673405</v>
      </c>
      <c r="N38" s="357"/>
    </row>
    <row r="39" spans="1:14" ht="13.5" thickTop="1">
      <c r="A39" s="351">
        <f t="shared" si="0"/>
        <v>28</v>
      </c>
      <c r="C39" s="350"/>
      <c r="N39" s="357"/>
    </row>
    <row r="40" spans="1:14">
      <c r="A40" s="351">
        <f t="shared" si="0"/>
        <v>29</v>
      </c>
      <c r="B40" s="347" t="s">
        <v>102</v>
      </c>
      <c r="C40" s="350"/>
      <c r="N40" s="357"/>
    </row>
    <row r="41" spans="1:14">
      <c r="A41" s="351">
        <f t="shared" si="0"/>
        <v>30</v>
      </c>
      <c r="B41" s="353" t="s">
        <v>103</v>
      </c>
      <c r="N41" s="357"/>
    </row>
    <row r="42" spans="1:14">
      <c r="A42" s="351">
        <f t="shared" si="0"/>
        <v>31</v>
      </c>
      <c r="B42" s="353" t="s">
        <v>104</v>
      </c>
      <c r="N42" s="357"/>
    </row>
    <row r="43" spans="1:14">
      <c r="A43" s="351"/>
      <c r="C43" s="374"/>
      <c r="N43" s="357"/>
    </row>
    <row r="44" spans="1:14">
      <c r="A44" s="351"/>
      <c r="C44" s="332"/>
      <c r="N44" s="357"/>
    </row>
    <row r="45" spans="1:14">
      <c r="A45" s="351"/>
      <c r="C45" s="375"/>
      <c r="N45" s="357"/>
    </row>
    <row r="46" spans="1:14">
      <c r="N46" s="357"/>
    </row>
    <row r="47" spans="1:14">
      <c r="N47" s="357"/>
    </row>
    <row r="48" spans="1:14">
      <c r="N48" s="357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2CB97-C04E-4E34-9698-7C65B7A7C6AA}">
  <dimension ref="A1:J365"/>
  <sheetViews>
    <sheetView view="pageBreakPreview" zoomScaleNormal="100" zoomScaleSheetLayoutView="100" workbookViewId="0">
      <selection activeCell="S23" sqref="S23"/>
    </sheetView>
  </sheetViews>
  <sheetFormatPr defaultColWidth="9.140625" defaultRowHeight="12.75"/>
  <cols>
    <col min="1" max="1" width="14.5703125" style="30" bestFit="1" customWidth="1"/>
    <col min="2" max="2" width="14.85546875" style="31" bestFit="1" customWidth="1"/>
    <col min="3" max="3" width="23.5703125" style="31" bestFit="1" customWidth="1"/>
    <col min="4" max="4" width="23.5703125" style="30" customWidth="1"/>
    <col min="5" max="5" width="13" style="30" bestFit="1" customWidth="1"/>
    <col min="6" max="6" width="15.85546875" style="30" bestFit="1" customWidth="1"/>
    <col min="7" max="7" width="18" style="30" customWidth="1"/>
    <col min="8" max="8" width="4.42578125" style="30" customWidth="1"/>
    <col min="9" max="9" width="9.140625" style="30"/>
    <col min="10" max="10" width="14" style="30" bestFit="1" customWidth="1"/>
    <col min="11" max="16384" width="9.140625" style="30"/>
  </cols>
  <sheetData>
    <row r="1" spans="1:7">
      <c r="A1" s="40" t="str">
        <f>'Revenue Lag'!A1</f>
        <v>DUKE ENERGY KENTUCKY</v>
      </c>
    </row>
    <row r="2" spans="1:7">
      <c r="A2" s="2" t="s">
        <v>110</v>
      </c>
    </row>
    <row r="3" spans="1:7">
      <c r="A3" s="2" t="s">
        <v>277</v>
      </c>
    </row>
    <row r="7" spans="1:7">
      <c r="A7" s="2" t="s">
        <v>306</v>
      </c>
      <c r="B7" s="76"/>
      <c r="C7" s="76"/>
      <c r="D7" s="76"/>
      <c r="E7" s="49"/>
      <c r="F7" s="7"/>
      <c r="G7" s="127"/>
    </row>
    <row r="8" spans="1:7" ht="25.5">
      <c r="A8" s="116" t="s">
        <v>14</v>
      </c>
      <c r="B8" s="130" t="s">
        <v>207</v>
      </c>
      <c r="C8" s="130" t="s">
        <v>307</v>
      </c>
      <c r="D8" s="19" t="s">
        <v>308</v>
      </c>
      <c r="E8" s="19" t="s">
        <v>309</v>
      </c>
      <c r="F8" s="19" t="s">
        <v>280</v>
      </c>
      <c r="G8" s="19" t="s">
        <v>281</v>
      </c>
    </row>
    <row r="9" spans="1:7">
      <c r="A9" s="148" t="s">
        <v>141</v>
      </c>
      <c r="B9" s="149" t="s">
        <v>142</v>
      </c>
      <c r="C9" s="149" t="s">
        <v>143</v>
      </c>
      <c r="D9" s="150" t="s">
        <v>144</v>
      </c>
      <c r="E9" s="150" t="s">
        <v>171</v>
      </c>
      <c r="F9" s="150" t="s">
        <v>172</v>
      </c>
      <c r="G9" s="151" t="s">
        <v>173</v>
      </c>
    </row>
    <row r="10" spans="1:7">
      <c r="A10" s="132">
        <v>38333</v>
      </c>
      <c r="B10" s="219">
        <v>44927</v>
      </c>
      <c r="C10" s="219">
        <v>45292</v>
      </c>
      <c r="D10" s="219">
        <f>(B10+C10)/2</f>
        <v>45109.5</v>
      </c>
      <c r="E10" s="49"/>
      <c r="F10" s="78"/>
      <c r="G10" s="78"/>
    </row>
    <row r="11" spans="1:7">
      <c r="A11" s="63">
        <v>38317</v>
      </c>
      <c r="B11" s="219">
        <v>44927</v>
      </c>
      <c r="C11" s="219">
        <v>45292</v>
      </c>
      <c r="D11" s="219">
        <f t="shared" ref="D11:D21" si="0">(B11+C11)/2</f>
        <v>45109.5</v>
      </c>
      <c r="E11" s="49"/>
      <c r="F11" s="78"/>
      <c r="G11" s="78"/>
    </row>
    <row r="12" spans="1:7" ht="14.25" customHeight="1">
      <c r="A12" s="63">
        <v>38325</v>
      </c>
      <c r="B12" s="219">
        <v>44927</v>
      </c>
      <c r="C12" s="219">
        <v>45292</v>
      </c>
      <c r="D12" s="219">
        <f t="shared" si="0"/>
        <v>45109.5</v>
      </c>
      <c r="E12" s="49"/>
      <c r="F12" s="78"/>
      <c r="G12" s="78"/>
    </row>
    <row r="13" spans="1:7" ht="14.25" customHeight="1">
      <c r="A13" s="63">
        <v>38325</v>
      </c>
      <c r="B13" s="219">
        <v>44927</v>
      </c>
      <c r="C13" s="219">
        <v>45292</v>
      </c>
      <c r="D13" s="219">
        <f t="shared" si="0"/>
        <v>45109.5</v>
      </c>
      <c r="E13" s="49"/>
      <c r="F13" s="78"/>
      <c r="G13" s="78"/>
    </row>
    <row r="14" spans="1:7" ht="14.25" customHeight="1">
      <c r="A14" s="63">
        <v>38325</v>
      </c>
      <c r="B14" s="219">
        <v>44927</v>
      </c>
      <c r="C14" s="219">
        <v>45292</v>
      </c>
      <c r="D14" s="219">
        <f t="shared" si="0"/>
        <v>45109.5</v>
      </c>
      <c r="E14" s="49"/>
      <c r="F14" s="78"/>
      <c r="G14" s="78"/>
    </row>
    <row r="15" spans="1:7" ht="14.25" customHeight="1">
      <c r="A15" s="63">
        <v>38325</v>
      </c>
      <c r="B15" s="219">
        <v>44927</v>
      </c>
      <c r="C15" s="219">
        <v>45292</v>
      </c>
      <c r="D15" s="219">
        <f t="shared" si="0"/>
        <v>45109.5</v>
      </c>
      <c r="E15" s="49"/>
      <c r="F15" s="78"/>
      <c r="G15" s="78"/>
    </row>
    <row r="16" spans="1:7" ht="14.25" customHeight="1">
      <c r="A16" s="63">
        <v>38325</v>
      </c>
      <c r="B16" s="219">
        <v>44927</v>
      </c>
      <c r="C16" s="219">
        <v>45292</v>
      </c>
      <c r="D16" s="219">
        <f t="shared" si="0"/>
        <v>45109.5</v>
      </c>
      <c r="E16" s="49"/>
      <c r="F16" s="78"/>
      <c r="G16" s="78"/>
    </row>
    <row r="17" spans="1:7">
      <c r="A17" s="63">
        <v>38325</v>
      </c>
      <c r="B17" s="219">
        <v>44927</v>
      </c>
      <c r="C17" s="219">
        <v>45292</v>
      </c>
      <c r="D17" s="219">
        <f t="shared" si="0"/>
        <v>45109.5</v>
      </c>
      <c r="E17" s="49"/>
      <c r="F17" s="78"/>
      <c r="G17" s="78"/>
    </row>
    <row r="18" spans="1:7">
      <c r="A18" s="63">
        <v>38325</v>
      </c>
      <c r="B18" s="219">
        <v>44927</v>
      </c>
      <c r="C18" s="219">
        <v>45292</v>
      </c>
      <c r="D18" s="219">
        <f t="shared" si="0"/>
        <v>45109.5</v>
      </c>
      <c r="E18" s="49"/>
      <c r="F18" s="78"/>
      <c r="G18" s="78"/>
    </row>
    <row r="19" spans="1:7">
      <c r="A19" s="63">
        <v>38325</v>
      </c>
      <c r="B19" s="219">
        <v>44927</v>
      </c>
      <c r="C19" s="219">
        <v>45292</v>
      </c>
      <c r="D19" s="219">
        <f t="shared" si="0"/>
        <v>45109.5</v>
      </c>
      <c r="E19" s="49"/>
      <c r="F19" s="78"/>
      <c r="G19" s="78"/>
    </row>
    <row r="20" spans="1:7">
      <c r="A20" s="63">
        <v>38325</v>
      </c>
      <c r="B20" s="219">
        <v>44927</v>
      </c>
      <c r="C20" s="219">
        <v>45292</v>
      </c>
      <c r="D20" s="219">
        <f t="shared" si="0"/>
        <v>45109.5</v>
      </c>
      <c r="E20" s="49"/>
      <c r="F20" s="78"/>
      <c r="G20" s="78"/>
    </row>
    <row r="21" spans="1:7">
      <c r="A21" s="63">
        <v>37967</v>
      </c>
      <c r="B21" s="219">
        <v>44927</v>
      </c>
      <c r="C21" s="219">
        <v>45292</v>
      </c>
      <c r="D21" s="219">
        <f t="shared" si="0"/>
        <v>45109.5</v>
      </c>
      <c r="E21" s="49"/>
      <c r="F21" s="78"/>
      <c r="G21" s="78"/>
    </row>
    <row r="22" spans="1:7">
      <c r="A22" s="63"/>
      <c r="B22" s="219"/>
      <c r="C22" s="219"/>
      <c r="D22" s="219"/>
      <c r="E22" s="49"/>
      <c r="F22" s="78"/>
      <c r="G22" s="78"/>
    </row>
    <row r="23" spans="1:7" ht="13.5" thickBot="1">
      <c r="A23" s="224">
        <f>SUM(A10:A21)</f>
        <v>459542</v>
      </c>
      <c r="B23" s="72"/>
      <c r="C23" s="72"/>
      <c r="D23" s="73"/>
      <c r="E23" s="49"/>
      <c r="F23" s="3"/>
      <c r="G23" s="139">
        <f>SUM(G10:G21)</f>
        <v>0</v>
      </c>
    </row>
    <row r="24" spans="1:7" ht="13.5" thickTop="1"/>
    <row r="27" spans="1:7">
      <c r="A27" s="2" t="s">
        <v>310</v>
      </c>
      <c r="B27" s="76"/>
      <c r="C27" s="76"/>
      <c r="D27" s="76"/>
      <c r="E27" s="49"/>
      <c r="F27" s="7"/>
      <c r="G27" s="127"/>
    </row>
    <row r="28" spans="1:7" ht="25.5">
      <c r="A28" s="116" t="s">
        <v>14</v>
      </c>
      <c r="B28" s="130" t="s">
        <v>207</v>
      </c>
      <c r="C28" s="130" t="s">
        <v>307</v>
      </c>
      <c r="D28" s="19" t="s">
        <v>308</v>
      </c>
      <c r="E28" s="19" t="s">
        <v>309</v>
      </c>
      <c r="F28" s="19" t="s">
        <v>280</v>
      </c>
      <c r="G28" s="19" t="s">
        <v>281</v>
      </c>
    </row>
    <row r="29" spans="1:7">
      <c r="A29" s="148" t="s">
        <v>141</v>
      </c>
      <c r="B29" s="149" t="s">
        <v>142</v>
      </c>
      <c r="C29" s="149" t="s">
        <v>143</v>
      </c>
      <c r="D29" s="150" t="s">
        <v>144</v>
      </c>
      <c r="E29" s="150" t="s">
        <v>171</v>
      </c>
      <c r="F29" s="150" t="s">
        <v>172</v>
      </c>
      <c r="G29" s="151" t="s">
        <v>173</v>
      </c>
    </row>
    <row r="30" spans="1:7">
      <c r="A30" s="132">
        <v>74905.140000000014</v>
      </c>
      <c r="B30" s="219">
        <v>44927</v>
      </c>
      <c r="C30" s="219">
        <v>44958</v>
      </c>
      <c r="D30" s="219">
        <f t="shared" ref="D30:D41" si="1">(B30+C30)/2</f>
        <v>44942.5</v>
      </c>
      <c r="E30" s="49">
        <v>44956</v>
      </c>
      <c r="F30" s="273">
        <f>E30-D30</f>
        <v>13.5</v>
      </c>
      <c r="G30" s="78">
        <f t="shared" ref="G30:G41" si="2">F30*A30</f>
        <v>1011219.3900000001</v>
      </c>
    </row>
    <row r="31" spans="1:7">
      <c r="A31" s="63">
        <v>70618.62999999999</v>
      </c>
      <c r="B31" s="219">
        <v>44958</v>
      </c>
      <c r="C31" s="219">
        <v>44986</v>
      </c>
      <c r="D31" s="219">
        <f t="shared" si="1"/>
        <v>44972</v>
      </c>
      <c r="E31" s="49">
        <v>44984</v>
      </c>
      <c r="F31" s="273">
        <f t="shared" ref="F31:F41" si="3">E31-D31</f>
        <v>12</v>
      </c>
      <c r="G31" s="78">
        <f t="shared" si="2"/>
        <v>847423.55999999982</v>
      </c>
    </row>
    <row r="32" spans="1:7">
      <c r="A32" s="63">
        <v>49869.59</v>
      </c>
      <c r="B32" s="219">
        <v>44986</v>
      </c>
      <c r="C32" s="219">
        <v>45017</v>
      </c>
      <c r="D32" s="219">
        <f t="shared" si="1"/>
        <v>45001.5</v>
      </c>
      <c r="E32" s="49">
        <v>45016</v>
      </c>
      <c r="F32" s="273">
        <f t="shared" si="3"/>
        <v>14.5</v>
      </c>
      <c r="G32" s="78">
        <f t="shared" si="2"/>
        <v>723109.05499999993</v>
      </c>
    </row>
    <row r="33" spans="1:10">
      <c r="A33" s="63">
        <v>75055.889999999985</v>
      </c>
      <c r="B33" s="219">
        <v>45017</v>
      </c>
      <c r="C33" s="219">
        <v>45047</v>
      </c>
      <c r="D33" s="219">
        <f t="shared" si="1"/>
        <v>45032</v>
      </c>
      <c r="E33" s="49">
        <v>45043</v>
      </c>
      <c r="F33" s="273">
        <f t="shared" si="3"/>
        <v>11</v>
      </c>
      <c r="G33" s="78">
        <f t="shared" si="2"/>
        <v>825614.7899999998</v>
      </c>
    </row>
    <row r="34" spans="1:10">
      <c r="A34" s="63">
        <v>76791.529999999984</v>
      </c>
      <c r="B34" s="219">
        <v>45047</v>
      </c>
      <c r="C34" s="219">
        <v>45078</v>
      </c>
      <c r="D34" s="219">
        <f t="shared" si="1"/>
        <v>45062.5</v>
      </c>
      <c r="E34" s="49">
        <v>45076</v>
      </c>
      <c r="F34" s="273">
        <f t="shared" si="3"/>
        <v>13.5</v>
      </c>
      <c r="G34" s="78">
        <f t="shared" si="2"/>
        <v>1036685.6549999998</v>
      </c>
    </row>
    <row r="35" spans="1:10">
      <c r="A35" s="63">
        <v>105794.35</v>
      </c>
      <c r="B35" s="219">
        <v>45078</v>
      </c>
      <c r="C35" s="219">
        <v>45108</v>
      </c>
      <c r="D35" s="219">
        <f t="shared" si="1"/>
        <v>45093</v>
      </c>
      <c r="E35" s="49">
        <v>45106</v>
      </c>
      <c r="F35" s="273">
        <f t="shared" si="3"/>
        <v>13</v>
      </c>
      <c r="G35" s="78">
        <f t="shared" si="2"/>
        <v>1375326.55</v>
      </c>
    </row>
    <row r="36" spans="1:10">
      <c r="A36" s="63">
        <v>71928.840000000011</v>
      </c>
      <c r="B36" s="219">
        <v>45108</v>
      </c>
      <c r="C36" s="219">
        <v>45139</v>
      </c>
      <c r="D36" s="219">
        <f t="shared" si="1"/>
        <v>45123.5</v>
      </c>
      <c r="E36" s="49">
        <v>45138</v>
      </c>
      <c r="F36" s="273">
        <f t="shared" si="3"/>
        <v>14.5</v>
      </c>
      <c r="G36" s="78">
        <f t="shared" si="2"/>
        <v>1042968.1800000002</v>
      </c>
    </row>
    <row r="37" spans="1:10">
      <c r="A37" s="63">
        <v>73601.050000000017</v>
      </c>
      <c r="B37" s="219">
        <v>45139</v>
      </c>
      <c r="C37" s="219">
        <v>45170</v>
      </c>
      <c r="D37" s="219">
        <f t="shared" si="1"/>
        <v>45154.5</v>
      </c>
      <c r="E37" s="49">
        <v>45169</v>
      </c>
      <c r="F37" s="273">
        <f t="shared" si="3"/>
        <v>14.5</v>
      </c>
      <c r="G37" s="78">
        <f t="shared" si="2"/>
        <v>1067215.2250000003</v>
      </c>
    </row>
    <row r="38" spans="1:10">
      <c r="A38" s="63">
        <v>78597.959999999992</v>
      </c>
      <c r="B38" s="219">
        <v>45170</v>
      </c>
      <c r="C38" s="219">
        <v>45200</v>
      </c>
      <c r="D38" s="219">
        <f t="shared" si="1"/>
        <v>45185</v>
      </c>
      <c r="E38" s="49">
        <v>45200</v>
      </c>
      <c r="F38" s="273">
        <f t="shared" si="3"/>
        <v>15</v>
      </c>
      <c r="G38" s="78">
        <f t="shared" si="2"/>
        <v>1178969.3999999999</v>
      </c>
    </row>
    <row r="39" spans="1:10">
      <c r="A39" s="63">
        <v>72618.370000000024</v>
      </c>
      <c r="B39" s="219">
        <v>45200</v>
      </c>
      <c r="C39" s="219">
        <v>45231</v>
      </c>
      <c r="D39" s="219">
        <f t="shared" si="1"/>
        <v>45215.5</v>
      </c>
      <c r="E39" s="49">
        <v>45229</v>
      </c>
      <c r="F39" s="273">
        <f t="shared" si="3"/>
        <v>13.5</v>
      </c>
      <c r="G39" s="78">
        <f t="shared" si="2"/>
        <v>980347.99500000034</v>
      </c>
    </row>
    <row r="40" spans="1:10">
      <c r="A40" s="63">
        <v>79138.169999999984</v>
      </c>
      <c r="B40" s="219">
        <v>45231</v>
      </c>
      <c r="C40" s="219">
        <v>45261</v>
      </c>
      <c r="D40" s="219">
        <f t="shared" si="1"/>
        <v>45246</v>
      </c>
      <c r="E40" s="49">
        <v>45259</v>
      </c>
      <c r="F40" s="273">
        <f t="shared" si="3"/>
        <v>13</v>
      </c>
      <c r="G40" s="78">
        <f t="shared" si="2"/>
        <v>1028796.2099999997</v>
      </c>
    </row>
    <row r="41" spans="1:10">
      <c r="A41" s="63">
        <v>102078.90000000002</v>
      </c>
      <c r="B41" s="219">
        <v>45261</v>
      </c>
      <c r="C41" s="219">
        <v>45292</v>
      </c>
      <c r="D41" s="219">
        <f t="shared" si="1"/>
        <v>45276.5</v>
      </c>
      <c r="E41" s="49">
        <v>45290</v>
      </c>
      <c r="F41" s="273">
        <f t="shared" si="3"/>
        <v>13.5</v>
      </c>
      <c r="G41" s="78">
        <f t="shared" si="2"/>
        <v>1378065.1500000004</v>
      </c>
    </row>
    <row r="42" spans="1:10">
      <c r="A42" s="134"/>
      <c r="B42" s="219"/>
      <c r="C42" s="219"/>
      <c r="D42" s="49"/>
      <c r="E42" s="49"/>
      <c r="F42" s="78"/>
      <c r="G42" s="78"/>
    </row>
    <row r="43" spans="1:10" ht="13.5" thickBot="1">
      <c r="A43" s="135">
        <f>SUM(A30:A42)</f>
        <v>930998.42</v>
      </c>
      <c r="B43" s="72"/>
      <c r="C43" s="72"/>
      <c r="D43" s="73"/>
      <c r="E43" s="49"/>
      <c r="F43" s="3"/>
      <c r="G43" s="139">
        <f>SUM(G30:G42)</f>
        <v>12495741.16</v>
      </c>
      <c r="J43" s="35"/>
    </row>
    <row r="44" spans="1:10" ht="13.5" thickTop="1"/>
    <row r="47" spans="1:10">
      <c r="A47" s="2" t="s">
        <v>311</v>
      </c>
      <c r="B47" s="76"/>
      <c r="C47" s="76"/>
      <c r="D47" s="76"/>
      <c r="E47" s="49"/>
      <c r="F47" s="7"/>
      <c r="G47" s="127"/>
    </row>
    <row r="48" spans="1:10" ht="25.5">
      <c r="A48" s="116" t="s">
        <v>14</v>
      </c>
      <c r="B48" s="130" t="s">
        <v>207</v>
      </c>
      <c r="C48" s="130" t="s">
        <v>307</v>
      </c>
      <c r="D48" s="19" t="s">
        <v>308</v>
      </c>
      <c r="E48" s="19" t="s">
        <v>309</v>
      </c>
      <c r="F48" s="19" t="s">
        <v>280</v>
      </c>
      <c r="G48" s="19" t="s">
        <v>281</v>
      </c>
    </row>
    <row r="49" spans="1:7">
      <c r="A49" s="148" t="s">
        <v>141</v>
      </c>
      <c r="B49" s="149" t="s">
        <v>142</v>
      </c>
      <c r="C49" s="149" t="s">
        <v>143</v>
      </c>
      <c r="D49" s="150" t="s">
        <v>144</v>
      </c>
      <c r="E49" s="150" t="s">
        <v>171</v>
      </c>
      <c r="F49" s="150" t="s">
        <v>172</v>
      </c>
      <c r="G49" s="151" t="s">
        <v>173</v>
      </c>
    </row>
    <row r="50" spans="1:7">
      <c r="A50" s="132">
        <v>2323.0100000000002</v>
      </c>
      <c r="B50" s="219">
        <v>44927</v>
      </c>
      <c r="C50" s="219">
        <v>45292</v>
      </c>
      <c r="D50" s="219">
        <f t="shared" ref="D50:D61" si="4">(B50+C50)/2</f>
        <v>45109.5</v>
      </c>
      <c r="E50" s="150"/>
      <c r="F50" s="78">
        <v>0</v>
      </c>
      <c r="G50" s="78">
        <v>0</v>
      </c>
    </row>
    <row r="51" spans="1:7">
      <c r="A51" s="63">
        <v>2213.7199999999993</v>
      </c>
      <c r="B51" s="219">
        <v>44927</v>
      </c>
      <c r="C51" s="219">
        <v>45292</v>
      </c>
      <c r="D51" s="219">
        <f t="shared" si="4"/>
        <v>45109.5</v>
      </c>
      <c r="E51" s="150"/>
      <c r="F51" s="78">
        <v>0</v>
      </c>
      <c r="G51" s="78">
        <v>0</v>
      </c>
    </row>
    <row r="52" spans="1:7">
      <c r="A52" s="63">
        <v>2268.3599999999997</v>
      </c>
      <c r="B52" s="219">
        <v>44927</v>
      </c>
      <c r="C52" s="219">
        <v>45292</v>
      </c>
      <c r="D52" s="219">
        <f t="shared" si="4"/>
        <v>45109.5</v>
      </c>
      <c r="E52" s="150"/>
      <c r="F52" s="78">
        <v>0</v>
      </c>
      <c r="G52" s="78">
        <v>0</v>
      </c>
    </row>
    <row r="53" spans="1:7">
      <c r="A53" s="63">
        <v>2268.3599999999997</v>
      </c>
      <c r="B53" s="219">
        <v>44927</v>
      </c>
      <c r="C53" s="219">
        <v>45292</v>
      </c>
      <c r="D53" s="219">
        <f t="shared" si="4"/>
        <v>45109.5</v>
      </c>
      <c r="E53" s="150"/>
      <c r="F53" s="78">
        <v>0</v>
      </c>
      <c r="G53" s="78">
        <v>0</v>
      </c>
    </row>
    <row r="54" spans="1:7">
      <c r="A54" s="63">
        <v>2268.3599999999997</v>
      </c>
      <c r="B54" s="219">
        <v>44927</v>
      </c>
      <c r="C54" s="219">
        <v>45292</v>
      </c>
      <c r="D54" s="219">
        <f t="shared" si="4"/>
        <v>45109.5</v>
      </c>
      <c r="E54" s="150"/>
      <c r="F54" s="78">
        <v>0</v>
      </c>
      <c r="G54" s="78">
        <v>0</v>
      </c>
    </row>
    <row r="55" spans="1:7">
      <c r="A55" s="63">
        <v>2268.3599999999997</v>
      </c>
      <c r="B55" s="219">
        <v>44927</v>
      </c>
      <c r="C55" s="219">
        <v>45292</v>
      </c>
      <c r="D55" s="219">
        <f t="shared" si="4"/>
        <v>45109.5</v>
      </c>
      <c r="E55" s="150"/>
      <c r="F55" s="78">
        <v>0</v>
      </c>
      <c r="G55" s="78">
        <v>0</v>
      </c>
    </row>
    <row r="56" spans="1:7">
      <c r="A56" s="63">
        <v>2268.3599999999997</v>
      </c>
      <c r="B56" s="219">
        <v>44927</v>
      </c>
      <c r="C56" s="219">
        <v>45292</v>
      </c>
      <c r="D56" s="219">
        <f t="shared" si="4"/>
        <v>45109.5</v>
      </c>
      <c r="E56" s="150"/>
      <c r="F56" s="78">
        <v>0</v>
      </c>
      <c r="G56" s="78">
        <v>0</v>
      </c>
    </row>
    <row r="57" spans="1:7">
      <c r="A57" s="63">
        <v>2268.3599999999997</v>
      </c>
      <c r="B57" s="219">
        <v>44927</v>
      </c>
      <c r="C57" s="219">
        <v>45292</v>
      </c>
      <c r="D57" s="219">
        <f t="shared" si="4"/>
        <v>45109.5</v>
      </c>
      <c r="E57" s="150"/>
      <c r="F57" s="78">
        <v>0</v>
      </c>
      <c r="G57" s="78">
        <v>0</v>
      </c>
    </row>
    <row r="58" spans="1:7">
      <c r="A58" s="63">
        <v>2268.3599999999997</v>
      </c>
      <c r="B58" s="219">
        <v>44927</v>
      </c>
      <c r="C58" s="219">
        <v>45292</v>
      </c>
      <c r="D58" s="219">
        <f t="shared" si="4"/>
        <v>45109.5</v>
      </c>
      <c r="E58" s="150"/>
      <c r="F58" s="78">
        <v>0</v>
      </c>
      <c r="G58" s="78">
        <v>0</v>
      </c>
    </row>
    <row r="59" spans="1:7">
      <c r="A59" s="63">
        <v>2268.3599999999997</v>
      </c>
      <c r="B59" s="219">
        <v>44927</v>
      </c>
      <c r="C59" s="219">
        <v>45292</v>
      </c>
      <c r="D59" s="219">
        <f t="shared" si="4"/>
        <v>45109.5</v>
      </c>
      <c r="E59" s="49"/>
      <c r="F59" s="78">
        <v>0</v>
      </c>
      <c r="G59" s="78">
        <v>0</v>
      </c>
    </row>
    <row r="60" spans="1:7">
      <c r="A60" s="63">
        <v>2268.3599999999997</v>
      </c>
      <c r="B60" s="219">
        <v>44927</v>
      </c>
      <c r="C60" s="219">
        <v>45292</v>
      </c>
      <c r="D60" s="219">
        <f t="shared" si="4"/>
        <v>45109.5</v>
      </c>
      <c r="E60" s="49"/>
      <c r="F60" s="78">
        <v>0</v>
      </c>
      <c r="G60" s="78">
        <v>0</v>
      </c>
    </row>
    <row r="61" spans="1:7">
      <c r="A61" s="63">
        <v>1528.16</v>
      </c>
      <c r="B61" s="219">
        <v>44927</v>
      </c>
      <c r="C61" s="219">
        <v>45292</v>
      </c>
      <c r="D61" s="219">
        <f t="shared" si="4"/>
        <v>45109.5</v>
      </c>
      <c r="E61" s="49"/>
      <c r="F61" s="78">
        <v>0</v>
      </c>
      <c r="G61" s="78">
        <v>0</v>
      </c>
    </row>
    <row r="62" spans="1:7">
      <c r="A62" s="226"/>
      <c r="B62" s="219"/>
      <c r="C62" s="219"/>
      <c r="D62" s="49"/>
      <c r="E62" s="49"/>
      <c r="F62" s="78"/>
      <c r="G62" s="78"/>
    </row>
    <row r="63" spans="1:7" ht="13.5" thickBot="1">
      <c r="A63" s="225">
        <f>SUM(A50:A61)</f>
        <v>26480.13</v>
      </c>
      <c r="B63" s="72"/>
      <c r="C63" s="72"/>
      <c r="D63" s="73"/>
      <c r="E63" s="49"/>
      <c r="F63" s="3"/>
      <c r="G63" s="139">
        <f>SUM(G59:G61)</f>
        <v>0</v>
      </c>
    </row>
    <row r="64" spans="1:7" ht="13.5" thickTop="1"/>
    <row r="66" spans="1:7">
      <c r="A66" s="2" t="s">
        <v>312</v>
      </c>
      <c r="B66" s="76"/>
      <c r="C66" s="76"/>
      <c r="D66" s="76"/>
      <c r="E66" s="49"/>
      <c r="F66" s="7"/>
      <c r="G66" s="127"/>
    </row>
    <row r="67" spans="1:7" ht="25.5">
      <c r="A67" s="116" t="s">
        <v>14</v>
      </c>
      <c r="B67" s="130" t="s">
        <v>207</v>
      </c>
      <c r="C67" s="130" t="s">
        <v>307</v>
      </c>
      <c r="D67" s="19" t="s">
        <v>308</v>
      </c>
      <c r="E67" s="19" t="s">
        <v>309</v>
      </c>
      <c r="F67" s="19" t="s">
        <v>280</v>
      </c>
      <c r="G67" s="19" t="s">
        <v>281</v>
      </c>
    </row>
    <row r="68" spans="1:7">
      <c r="A68" s="148" t="s">
        <v>141</v>
      </c>
      <c r="B68" s="149" t="s">
        <v>142</v>
      </c>
      <c r="C68" s="149" t="s">
        <v>143</v>
      </c>
      <c r="D68" s="150" t="s">
        <v>144</v>
      </c>
      <c r="E68" s="150" t="s">
        <v>171</v>
      </c>
      <c r="F68" s="150" t="s">
        <v>172</v>
      </c>
      <c r="G68" s="151" t="s">
        <v>173</v>
      </c>
    </row>
    <row r="69" spans="1:7">
      <c r="A69" s="132">
        <v>198422.77000000002</v>
      </c>
      <c r="B69" s="219">
        <v>44927</v>
      </c>
      <c r="C69" s="219">
        <v>44958</v>
      </c>
      <c r="D69" s="219">
        <f t="shared" ref="D69:D80" si="5">(B69+C69)/2</f>
        <v>44942.5</v>
      </c>
      <c r="E69" s="219">
        <v>44938</v>
      </c>
      <c r="F69" s="273">
        <f t="shared" ref="F69:F80" si="6">E69-D69</f>
        <v>-4.5</v>
      </c>
      <c r="G69" s="78">
        <f t="shared" ref="G69:G80" si="7">F69*A69</f>
        <v>-892902.46500000008</v>
      </c>
    </row>
    <row r="70" spans="1:7">
      <c r="A70" s="63">
        <v>65538.81</v>
      </c>
      <c r="B70" s="219">
        <v>44958</v>
      </c>
      <c r="C70" s="219">
        <v>44986</v>
      </c>
      <c r="D70" s="219">
        <f t="shared" si="5"/>
        <v>44972</v>
      </c>
      <c r="E70" s="219">
        <v>44985</v>
      </c>
      <c r="F70" s="273">
        <f t="shared" si="6"/>
        <v>13</v>
      </c>
      <c r="G70" s="78">
        <f t="shared" si="7"/>
        <v>852004.53</v>
      </c>
    </row>
    <row r="71" spans="1:7">
      <c r="A71" s="63">
        <v>55604.84</v>
      </c>
      <c r="B71" s="219">
        <v>44986</v>
      </c>
      <c r="C71" s="219">
        <v>45017</v>
      </c>
      <c r="D71" s="219">
        <f t="shared" si="5"/>
        <v>45001.5</v>
      </c>
      <c r="E71" s="219">
        <v>45016</v>
      </c>
      <c r="F71" s="273">
        <f t="shared" si="6"/>
        <v>14.5</v>
      </c>
      <c r="G71" s="78">
        <f t="shared" si="7"/>
        <v>806270.17999999993</v>
      </c>
    </row>
    <row r="72" spans="1:7">
      <c r="A72" s="63">
        <v>137101.23000000001</v>
      </c>
      <c r="B72" s="219">
        <v>45017</v>
      </c>
      <c r="C72" s="219">
        <v>45047</v>
      </c>
      <c r="D72" s="219">
        <f t="shared" si="5"/>
        <v>45032</v>
      </c>
      <c r="E72" s="219">
        <v>45043</v>
      </c>
      <c r="F72" s="273">
        <f t="shared" si="6"/>
        <v>11</v>
      </c>
      <c r="G72" s="78">
        <f t="shared" si="7"/>
        <v>1508113.53</v>
      </c>
    </row>
    <row r="73" spans="1:7">
      <c r="A73" s="63">
        <v>199834.73999999996</v>
      </c>
      <c r="B73" s="219">
        <v>45047</v>
      </c>
      <c r="C73" s="219">
        <v>45078</v>
      </c>
      <c r="D73" s="219">
        <f t="shared" si="5"/>
        <v>45062.5</v>
      </c>
      <c r="E73" s="219">
        <v>45070</v>
      </c>
      <c r="F73" s="273">
        <f t="shared" si="6"/>
        <v>7.5</v>
      </c>
      <c r="G73" s="78">
        <f t="shared" si="7"/>
        <v>1498760.5499999998</v>
      </c>
    </row>
    <row r="74" spans="1:7">
      <c r="A74" s="63">
        <v>125343.90000000002</v>
      </c>
      <c r="B74" s="219">
        <v>45078</v>
      </c>
      <c r="C74" s="219">
        <v>45108</v>
      </c>
      <c r="D74" s="219">
        <f t="shared" si="5"/>
        <v>45093</v>
      </c>
      <c r="E74" s="219">
        <v>45099</v>
      </c>
      <c r="F74" s="273">
        <f t="shared" si="6"/>
        <v>6</v>
      </c>
      <c r="G74" s="78">
        <f t="shared" si="7"/>
        <v>752063.40000000014</v>
      </c>
    </row>
    <row r="75" spans="1:7">
      <c r="A75" s="63">
        <v>58864.590000000004</v>
      </c>
      <c r="B75" s="219">
        <v>45108</v>
      </c>
      <c r="C75" s="219">
        <v>45139</v>
      </c>
      <c r="D75" s="219">
        <f t="shared" si="5"/>
        <v>45123.5</v>
      </c>
      <c r="E75" s="219">
        <v>45127</v>
      </c>
      <c r="F75" s="273">
        <f t="shared" si="6"/>
        <v>3.5</v>
      </c>
      <c r="G75" s="78">
        <f t="shared" si="7"/>
        <v>206026.065</v>
      </c>
    </row>
    <row r="76" spans="1:7">
      <c r="A76" s="63">
        <v>67543.269999999975</v>
      </c>
      <c r="B76" s="219">
        <v>45139</v>
      </c>
      <c r="C76" s="219">
        <v>45170</v>
      </c>
      <c r="D76" s="219">
        <f t="shared" si="5"/>
        <v>45154.5</v>
      </c>
      <c r="E76" s="219">
        <v>45154</v>
      </c>
      <c r="F76" s="273">
        <f t="shared" si="6"/>
        <v>-0.5</v>
      </c>
      <c r="G76" s="78">
        <f t="shared" si="7"/>
        <v>-33771.634999999987</v>
      </c>
    </row>
    <row r="77" spans="1:7">
      <c r="A77" s="63">
        <v>82724.640000000014</v>
      </c>
      <c r="B77" s="219">
        <v>45170</v>
      </c>
      <c r="C77" s="219">
        <v>45200</v>
      </c>
      <c r="D77" s="219">
        <f t="shared" si="5"/>
        <v>45185</v>
      </c>
      <c r="E77" s="219">
        <v>45189</v>
      </c>
      <c r="F77" s="273">
        <f t="shared" si="6"/>
        <v>4</v>
      </c>
      <c r="G77" s="78">
        <f t="shared" si="7"/>
        <v>330898.56000000006</v>
      </c>
    </row>
    <row r="78" spans="1:7">
      <c r="A78" s="63">
        <v>73657.59</v>
      </c>
      <c r="B78" s="219">
        <v>45200</v>
      </c>
      <c r="C78" s="219">
        <v>45231</v>
      </c>
      <c r="D78" s="219">
        <f t="shared" si="5"/>
        <v>45215.5</v>
      </c>
      <c r="E78" s="219">
        <v>45216</v>
      </c>
      <c r="F78" s="273">
        <f t="shared" si="6"/>
        <v>0.5</v>
      </c>
      <c r="G78" s="78">
        <f t="shared" si="7"/>
        <v>36828.794999999998</v>
      </c>
    </row>
    <row r="79" spans="1:7">
      <c r="A79" s="63">
        <v>67039.000000000015</v>
      </c>
      <c r="B79" s="219">
        <v>45231</v>
      </c>
      <c r="C79" s="219">
        <v>45261</v>
      </c>
      <c r="D79" s="219">
        <f t="shared" si="5"/>
        <v>45246</v>
      </c>
      <c r="E79" s="219">
        <v>45252</v>
      </c>
      <c r="F79" s="273">
        <f t="shared" si="6"/>
        <v>6</v>
      </c>
      <c r="G79" s="78">
        <f t="shared" si="7"/>
        <v>402234.00000000012</v>
      </c>
    </row>
    <row r="80" spans="1:7">
      <c r="A80" s="63">
        <v>47975.409999999974</v>
      </c>
      <c r="B80" s="219">
        <v>45261</v>
      </c>
      <c r="C80" s="219">
        <v>45292</v>
      </c>
      <c r="D80" s="219">
        <f t="shared" si="5"/>
        <v>45276.5</v>
      </c>
      <c r="E80" s="219">
        <v>45281</v>
      </c>
      <c r="F80" s="273">
        <f t="shared" si="6"/>
        <v>4.5</v>
      </c>
      <c r="G80" s="78">
        <f t="shared" si="7"/>
        <v>215889.34499999988</v>
      </c>
    </row>
    <row r="81" spans="1:7">
      <c r="A81" s="63"/>
      <c r="B81" s="219"/>
      <c r="C81" s="219"/>
      <c r="D81" s="219"/>
      <c r="E81" s="219"/>
      <c r="F81" s="78"/>
      <c r="G81" s="78"/>
    </row>
    <row r="82" spans="1:7" ht="13.5" thickBot="1">
      <c r="A82" s="135">
        <f>SUM(A69:A80)</f>
        <v>1179650.79</v>
      </c>
      <c r="B82" s="72"/>
      <c r="C82" s="72"/>
      <c r="D82" s="73"/>
      <c r="E82" s="49"/>
      <c r="F82" s="3"/>
      <c r="G82" s="139">
        <f>SUM(G69:G80)</f>
        <v>5682414.8549999995</v>
      </c>
    </row>
    <row r="83" spans="1:7" ht="13.5" thickTop="1">
      <c r="A83" s="197"/>
      <c r="B83" s="72"/>
      <c r="C83" s="72"/>
      <c r="D83" s="73"/>
      <c r="E83" s="49"/>
      <c r="F83" s="3"/>
      <c r="G83" s="78"/>
    </row>
    <row r="85" spans="1:7">
      <c r="A85" s="2" t="s">
        <v>313</v>
      </c>
      <c r="B85" s="76"/>
      <c r="C85" s="76"/>
      <c r="D85" s="76"/>
      <c r="E85" s="49"/>
      <c r="F85" s="7"/>
      <c r="G85" s="127"/>
    </row>
    <row r="86" spans="1:7" ht="25.5">
      <c r="A86" s="116" t="s">
        <v>14</v>
      </c>
      <c r="B86" s="130" t="s">
        <v>207</v>
      </c>
      <c r="C86" s="130" t="s">
        <v>307</v>
      </c>
      <c r="D86" s="19" t="s">
        <v>308</v>
      </c>
      <c r="E86" s="19" t="s">
        <v>309</v>
      </c>
      <c r="F86" s="19" t="s">
        <v>280</v>
      </c>
      <c r="G86" s="19" t="s">
        <v>281</v>
      </c>
    </row>
    <row r="87" spans="1:7">
      <c r="A87" s="148" t="s">
        <v>141</v>
      </c>
      <c r="B87" s="149" t="s">
        <v>142</v>
      </c>
      <c r="C87" s="149" t="s">
        <v>143</v>
      </c>
      <c r="D87" s="150" t="s">
        <v>144</v>
      </c>
      <c r="E87" s="150" t="s">
        <v>171</v>
      </c>
      <c r="F87" s="150" t="s">
        <v>172</v>
      </c>
      <c r="G87" s="151" t="s">
        <v>173</v>
      </c>
    </row>
    <row r="88" spans="1:7">
      <c r="A88" s="132">
        <v>6122</v>
      </c>
      <c r="B88" s="219">
        <v>44927</v>
      </c>
      <c r="C88" s="219">
        <v>44958</v>
      </c>
      <c r="D88" s="219">
        <f t="shared" ref="D88:D98" si="8">(B88+C88)/2</f>
        <v>44942.5</v>
      </c>
      <c r="E88" s="49">
        <v>44951</v>
      </c>
      <c r="F88" s="273">
        <f t="shared" ref="F88:F98" si="9">E88-D88</f>
        <v>8.5</v>
      </c>
      <c r="G88" s="78">
        <f>F88*A88</f>
        <v>52037</v>
      </c>
    </row>
    <row r="89" spans="1:7">
      <c r="A89" s="63">
        <v>6123</v>
      </c>
      <c r="B89" s="219">
        <v>44958</v>
      </c>
      <c r="C89" s="219">
        <v>44986</v>
      </c>
      <c r="D89" s="219">
        <f t="shared" si="8"/>
        <v>44972</v>
      </c>
      <c r="E89" s="49">
        <v>44980</v>
      </c>
      <c r="F89" s="273">
        <f t="shared" si="9"/>
        <v>8</v>
      </c>
      <c r="G89" s="78">
        <f t="shared" ref="G89:G98" si="10">F89*A89</f>
        <v>48984</v>
      </c>
    </row>
    <row r="90" spans="1:7">
      <c r="A90" s="63">
        <v>6130</v>
      </c>
      <c r="B90" s="219">
        <v>44986</v>
      </c>
      <c r="C90" s="219">
        <v>45017</v>
      </c>
      <c r="D90" s="219">
        <f t="shared" si="8"/>
        <v>45001.5</v>
      </c>
      <c r="E90" s="49">
        <v>45008</v>
      </c>
      <c r="F90" s="273">
        <f t="shared" si="9"/>
        <v>6.5</v>
      </c>
      <c r="G90" s="78">
        <f t="shared" si="10"/>
        <v>39845</v>
      </c>
    </row>
    <row r="91" spans="1:7">
      <c r="A91" s="63">
        <v>8433</v>
      </c>
      <c r="B91" s="219">
        <v>45047</v>
      </c>
      <c r="C91" s="219">
        <v>45078</v>
      </c>
      <c r="D91" s="219">
        <f t="shared" si="8"/>
        <v>45062.5</v>
      </c>
      <c r="E91" s="49">
        <v>45070</v>
      </c>
      <c r="F91" s="273">
        <f t="shared" si="9"/>
        <v>7.5</v>
      </c>
      <c r="G91" s="78">
        <f t="shared" si="10"/>
        <v>63247.5</v>
      </c>
    </row>
    <row r="92" spans="1:7">
      <c r="A92" s="63">
        <v>-437</v>
      </c>
      <c r="B92" s="219">
        <v>45078</v>
      </c>
      <c r="C92" s="219">
        <v>45108</v>
      </c>
      <c r="D92" s="219">
        <f t="shared" si="8"/>
        <v>45093</v>
      </c>
      <c r="E92" s="49">
        <v>45092</v>
      </c>
      <c r="F92" s="273">
        <f t="shared" si="9"/>
        <v>-1</v>
      </c>
      <c r="G92" s="78">
        <f t="shared" si="10"/>
        <v>437</v>
      </c>
    </row>
    <row r="93" spans="1:7">
      <c r="A93" s="63">
        <v>2422</v>
      </c>
      <c r="B93" s="219">
        <v>45108</v>
      </c>
      <c r="C93" s="219">
        <v>45139</v>
      </c>
      <c r="D93" s="219">
        <f t="shared" si="8"/>
        <v>45123.5</v>
      </c>
      <c r="E93" s="49">
        <v>45135</v>
      </c>
      <c r="F93" s="273">
        <f t="shared" si="9"/>
        <v>11.5</v>
      </c>
      <c r="G93" s="78">
        <f t="shared" si="10"/>
        <v>27853</v>
      </c>
    </row>
    <row r="94" spans="1:7">
      <c r="A94" s="63">
        <v>5505</v>
      </c>
      <c r="B94" s="219">
        <v>45139</v>
      </c>
      <c r="C94" s="219">
        <v>45170</v>
      </c>
      <c r="D94" s="219">
        <f t="shared" si="8"/>
        <v>45154.5</v>
      </c>
      <c r="E94" s="49">
        <v>45166</v>
      </c>
      <c r="F94" s="273">
        <f t="shared" si="9"/>
        <v>11.5</v>
      </c>
      <c r="G94" s="78">
        <f t="shared" si="10"/>
        <v>63307.5</v>
      </c>
    </row>
    <row r="95" spans="1:7">
      <c r="A95" s="63">
        <v>6315</v>
      </c>
      <c r="B95" s="219">
        <v>45170</v>
      </c>
      <c r="C95" s="219">
        <v>45200</v>
      </c>
      <c r="D95" s="219">
        <f t="shared" si="8"/>
        <v>45185</v>
      </c>
      <c r="E95" s="49">
        <v>45194</v>
      </c>
      <c r="F95" s="273">
        <f t="shared" si="9"/>
        <v>9</v>
      </c>
      <c r="G95" s="78">
        <f t="shared" si="10"/>
        <v>56835</v>
      </c>
    </row>
    <row r="96" spans="1:7">
      <c r="A96" s="63">
        <v>3765</v>
      </c>
      <c r="B96" s="219">
        <v>45200</v>
      </c>
      <c r="C96" s="219">
        <v>45231</v>
      </c>
      <c r="D96" s="219">
        <f t="shared" si="8"/>
        <v>45215.5</v>
      </c>
      <c r="E96" s="49">
        <v>45215</v>
      </c>
      <c r="F96" s="273">
        <f t="shared" si="9"/>
        <v>-0.5</v>
      </c>
      <c r="G96" s="78">
        <f t="shared" si="10"/>
        <v>-1882.5</v>
      </c>
    </row>
    <row r="97" spans="1:7">
      <c r="A97" s="63">
        <v>3146</v>
      </c>
      <c r="B97" s="219">
        <v>45231</v>
      </c>
      <c r="C97" s="219">
        <v>45261</v>
      </c>
      <c r="D97" s="219">
        <f t="shared" si="8"/>
        <v>45246</v>
      </c>
      <c r="E97" s="49">
        <v>45258</v>
      </c>
      <c r="F97" s="273">
        <f t="shared" si="9"/>
        <v>12</v>
      </c>
      <c r="G97" s="78">
        <f t="shared" si="10"/>
        <v>37752</v>
      </c>
    </row>
    <row r="98" spans="1:7">
      <c r="A98" s="63">
        <v>598</v>
      </c>
      <c r="B98" s="219">
        <v>45261</v>
      </c>
      <c r="C98" s="219">
        <v>45292</v>
      </c>
      <c r="D98" s="219">
        <f t="shared" si="8"/>
        <v>45276.5</v>
      </c>
      <c r="E98" s="49">
        <v>45279</v>
      </c>
      <c r="F98" s="273">
        <f t="shared" si="9"/>
        <v>2.5</v>
      </c>
      <c r="G98" s="78">
        <f t="shared" si="10"/>
        <v>1495</v>
      </c>
    </row>
    <row r="99" spans="1:7">
      <c r="A99" s="134"/>
      <c r="B99" s="219"/>
      <c r="C99" s="219"/>
      <c r="D99" s="49"/>
      <c r="E99" s="49"/>
      <c r="F99" s="78"/>
      <c r="G99" s="78"/>
    </row>
    <row r="100" spans="1:7" ht="13.5" thickBot="1">
      <c r="A100" s="135">
        <f>SUM(A88:A99)</f>
        <v>48122</v>
      </c>
      <c r="B100" s="72"/>
      <c r="C100" s="72"/>
      <c r="D100" s="73"/>
      <c r="E100" s="49"/>
      <c r="F100" s="3"/>
      <c r="G100" s="139">
        <f>SUM(G88:G99)</f>
        <v>389910.5</v>
      </c>
    </row>
    <row r="101" spans="1:7" ht="13.5" thickTop="1"/>
    <row r="103" spans="1:7">
      <c r="A103" s="2" t="s">
        <v>314</v>
      </c>
      <c r="B103" s="76"/>
      <c r="C103" s="76"/>
      <c r="D103" s="76"/>
      <c r="E103" s="49"/>
      <c r="F103" s="7"/>
      <c r="G103" s="127"/>
    </row>
    <row r="104" spans="1:7" ht="25.5">
      <c r="A104" s="116" t="s">
        <v>14</v>
      </c>
      <c r="B104" s="130" t="s">
        <v>207</v>
      </c>
      <c r="C104" s="130" t="s">
        <v>307</v>
      </c>
      <c r="D104" s="19" t="s">
        <v>308</v>
      </c>
      <c r="E104" s="19" t="s">
        <v>309</v>
      </c>
      <c r="F104" s="19" t="s">
        <v>280</v>
      </c>
      <c r="G104" s="19" t="s">
        <v>281</v>
      </c>
    </row>
    <row r="105" spans="1:7">
      <c r="A105" s="148" t="s">
        <v>141</v>
      </c>
      <c r="B105" s="149" t="s">
        <v>142</v>
      </c>
      <c r="C105" s="149" t="s">
        <v>143</v>
      </c>
      <c r="D105" s="150" t="s">
        <v>144</v>
      </c>
      <c r="E105" s="150" t="s">
        <v>171</v>
      </c>
      <c r="F105" s="150" t="s">
        <v>172</v>
      </c>
      <c r="G105" s="151" t="s">
        <v>173</v>
      </c>
    </row>
    <row r="106" spans="1:7">
      <c r="A106" s="132">
        <v>22</v>
      </c>
      <c r="B106" s="219">
        <v>45261</v>
      </c>
      <c r="C106" s="219">
        <v>45292</v>
      </c>
      <c r="D106" s="219">
        <f t="shared" ref="D106" si="11">(B106+C106)/2</f>
        <v>45276.5</v>
      </c>
      <c r="E106" s="219">
        <v>45289</v>
      </c>
      <c r="F106" s="273">
        <f t="shared" ref="F106" si="12">E106-D106</f>
        <v>12.5</v>
      </c>
      <c r="G106" s="78">
        <f t="shared" ref="G106" si="13">F106*A106</f>
        <v>275</v>
      </c>
    </row>
    <row r="107" spans="1:7">
      <c r="A107" s="134"/>
      <c r="B107" s="219"/>
      <c r="C107" s="219"/>
      <c r="D107" s="49"/>
      <c r="E107" s="49"/>
      <c r="F107" s="78"/>
      <c r="G107" s="78"/>
    </row>
    <row r="108" spans="1:7" ht="13.5" thickBot="1">
      <c r="A108" s="135">
        <f>SUM(A106:A107)</f>
        <v>22</v>
      </c>
      <c r="B108" s="72"/>
      <c r="C108" s="72"/>
      <c r="D108" s="73"/>
      <c r="E108" s="49"/>
      <c r="F108" s="3"/>
      <c r="G108" s="139">
        <f>SUM(G106:G107)</f>
        <v>275</v>
      </c>
    </row>
    <row r="109" spans="1:7" ht="13.5" thickTop="1"/>
    <row r="112" spans="1:7">
      <c r="A112" s="2" t="s">
        <v>287</v>
      </c>
      <c r="B112" s="76"/>
      <c r="C112" s="76"/>
      <c r="D112" s="76"/>
      <c r="E112" s="49"/>
      <c r="F112" s="7"/>
      <c r="G112" s="127"/>
    </row>
    <row r="113" spans="1:7" ht="25.5">
      <c r="A113" s="116" t="s">
        <v>14</v>
      </c>
      <c r="B113" s="130" t="s">
        <v>207</v>
      </c>
      <c r="C113" s="130" t="s">
        <v>307</v>
      </c>
      <c r="D113" s="19" t="s">
        <v>308</v>
      </c>
      <c r="E113" s="19" t="s">
        <v>309</v>
      </c>
      <c r="F113" s="19" t="s">
        <v>280</v>
      </c>
      <c r="G113" s="19" t="s">
        <v>281</v>
      </c>
    </row>
    <row r="114" spans="1:7">
      <c r="A114" s="148" t="s">
        <v>141</v>
      </c>
      <c r="B114" s="149" t="s">
        <v>142</v>
      </c>
      <c r="C114" s="149" t="s">
        <v>143</v>
      </c>
      <c r="D114" s="150" t="s">
        <v>144</v>
      </c>
      <c r="E114" s="150" t="s">
        <v>171</v>
      </c>
      <c r="F114" s="150" t="s">
        <v>172</v>
      </c>
      <c r="G114" s="151" t="s">
        <v>173</v>
      </c>
    </row>
    <row r="115" spans="1:7">
      <c r="A115" s="132">
        <v>3469.8999999999992</v>
      </c>
      <c r="B115" s="219">
        <v>44896</v>
      </c>
      <c r="C115" s="219">
        <v>44927</v>
      </c>
      <c r="D115" s="219">
        <f t="shared" ref="D115:D126" si="14">(B115+C115)/2</f>
        <v>44911.5</v>
      </c>
      <c r="E115" s="219">
        <v>44935</v>
      </c>
      <c r="F115" s="273">
        <f t="shared" ref="F115:F126" si="15">E115-D115</f>
        <v>23.5</v>
      </c>
      <c r="G115" s="78">
        <f t="shared" ref="G115:G126" si="16">F115*A115</f>
        <v>81542.64999999998</v>
      </c>
    </row>
    <row r="116" spans="1:7">
      <c r="A116" s="63">
        <v>3672.2799999999997</v>
      </c>
      <c r="B116" s="219">
        <v>44927</v>
      </c>
      <c r="C116" s="219">
        <v>44958</v>
      </c>
      <c r="D116" s="219">
        <f t="shared" si="14"/>
        <v>44942.5</v>
      </c>
      <c r="E116" s="219">
        <v>44979</v>
      </c>
      <c r="F116" s="273">
        <f t="shared" si="15"/>
        <v>36.5</v>
      </c>
      <c r="G116" s="78">
        <f t="shared" si="16"/>
        <v>134038.22</v>
      </c>
    </row>
    <row r="117" spans="1:7">
      <c r="A117" s="63">
        <v>3698.98</v>
      </c>
      <c r="B117" s="219">
        <v>44958</v>
      </c>
      <c r="C117" s="219">
        <v>44986</v>
      </c>
      <c r="D117" s="219">
        <f t="shared" si="14"/>
        <v>44972</v>
      </c>
      <c r="E117" s="219">
        <v>44999</v>
      </c>
      <c r="F117" s="273">
        <f t="shared" si="15"/>
        <v>27</v>
      </c>
      <c r="G117" s="78">
        <f t="shared" si="16"/>
        <v>99872.46</v>
      </c>
    </row>
    <row r="118" spans="1:7">
      <c r="A118" s="63">
        <v>3682.19</v>
      </c>
      <c r="B118" s="219">
        <v>44986</v>
      </c>
      <c r="C118" s="219">
        <v>45017</v>
      </c>
      <c r="D118" s="219">
        <f t="shared" si="14"/>
        <v>45001.5</v>
      </c>
      <c r="E118" s="219">
        <v>45022</v>
      </c>
      <c r="F118" s="273">
        <f t="shared" si="15"/>
        <v>20.5</v>
      </c>
      <c r="G118" s="78">
        <f t="shared" si="16"/>
        <v>75484.895000000004</v>
      </c>
    </row>
    <row r="119" spans="1:7">
      <c r="A119" s="63">
        <v>3556.3599999999997</v>
      </c>
      <c r="B119" s="219">
        <v>45017</v>
      </c>
      <c r="C119" s="219">
        <v>45047</v>
      </c>
      <c r="D119" s="219">
        <f t="shared" si="14"/>
        <v>45032</v>
      </c>
      <c r="E119" s="219">
        <v>45057</v>
      </c>
      <c r="F119" s="273">
        <f t="shared" si="15"/>
        <v>25</v>
      </c>
      <c r="G119" s="78">
        <f t="shared" si="16"/>
        <v>88908.999999999985</v>
      </c>
    </row>
    <row r="120" spans="1:7">
      <c r="A120" s="63">
        <v>3525.3999999999996</v>
      </c>
      <c r="B120" s="219">
        <v>45047</v>
      </c>
      <c r="C120" s="219">
        <v>45078</v>
      </c>
      <c r="D120" s="219">
        <f t="shared" si="14"/>
        <v>45062.5</v>
      </c>
      <c r="E120" s="219">
        <v>45091</v>
      </c>
      <c r="F120" s="273">
        <f t="shared" si="15"/>
        <v>28.5</v>
      </c>
      <c r="G120" s="78">
        <f t="shared" si="16"/>
        <v>100473.9</v>
      </c>
    </row>
    <row r="121" spans="1:7">
      <c r="A121" s="63">
        <v>3507.1000000000008</v>
      </c>
      <c r="B121" s="219">
        <v>45078</v>
      </c>
      <c r="C121" s="219">
        <v>45108</v>
      </c>
      <c r="D121" s="219">
        <f t="shared" si="14"/>
        <v>45093</v>
      </c>
      <c r="E121" s="219">
        <v>45126</v>
      </c>
      <c r="F121" s="273">
        <f t="shared" si="15"/>
        <v>33</v>
      </c>
      <c r="G121" s="78">
        <f t="shared" si="16"/>
        <v>115734.30000000003</v>
      </c>
    </row>
    <row r="122" spans="1:7">
      <c r="A122" s="63">
        <v>3512.96</v>
      </c>
      <c r="B122" s="219">
        <v>45108</v>
      </c>
      <c r="C122" s="219">
        <v>45139</v>
      </c>
      <c r="D122" s="219">
        <f t="shared" si="14"/>
        <v>45123.5</v>
      </c>
      <c r="E122" s="219">
        <v>45152</v>
      </c>
      <c r="F122" s="273">
        <f t="shared" si="15"/>
        <v>28.5</v>
      </c>
      <c r="G122" s="78">
        <f t="shared" si="16"/>
        <v>100119.36</v>
      </c>
    </row>
    <row r="123" spans="1:7">
      <c r="A123" s="63">
        <v>3495.64</v>
      </c>
      <c r="B123" s="219">
        <v>45139</v>
      </c>
      <c r="C123" s="219">
        <v>45200</v>
      </c>
      <c r="D123" s="219">
        <f t="shared" si="14"/>
        <v>45169.5</v>
      </c>
      <c r="E123" s="219">
        <v>45189</v>
      </c>
      <c r="F123" s="273">
        <f t="shared" si="15"/>
        <v>19.5</v>
      </c>
      <c r="G123" s="78">
        <f t="shared" si="16"/>
        <v>68164.98</v>
      </c>
    </row>
    <row r="124" spans="1:7">
      <c r="A124" s="63">
        <v>3533.1500000000005</v>
      </c>
      <c r="B124" s="219">
        <v>45200</v>
      </c>
      <c r="C124" s="219">
        <v>45231</v>
      </c>
      <c r="D124" s="219">
        <f t="shared" si="14"/>
        <v>45215.5</v>
      </c>
      <c r="E124" s="219">
        <v>45215</v>
      </c>
      <c r="F124" s="273">
        <f t="shared" si="15"/>
        <v>-0.5</v>
      </c>
      <c r="G124" s="78">
        <f t="shared" si="16"/>
        <v>-1766.5750000000003</v>
      </c>
    </row>
    <row r="125" spans="1:7">
      <c r="A125" s="63">
        <v>3428.4799999999996</v>
      </c>
      <c r="B125" s="219">
        <v>45231</v>
      </c>
      <c r="C125" s="219">
        <v>45261</v>
      </c>
      <c r="D125" s="219">
        <f t="shared" si="14"/>
        <v>45246</v>
      </c>
      <c r="E125" s="219">
        <v>45258</v>
      </c>
      <c r="F125" s="273">
        <f t="shared" si="15"/>
        <v>12</v>
      </c>
      <c r="G125" s="78">
        <f t="shared" si="16"/>
        <v>41141.759999999995</v>
      </c>
    </row>
    <row r="126" spans="1:7">
      <c r="A126" s="63">
        <v>3397.909999999998</v>
      </c>
      <c r="B126" s="219">
        <v>45261</v>
      </c>
      <c r="C126" s="219">
        <v>45292</v>
      </c>
      <c r="D126" s="219">
        <f t="shared" si="14"/>
        <v>45276.5</v>
      </c>
      <c r="E126" s="219">
        <v>45279</v>
      </c>
      <c r="F126" s="273">
        <f t="shared" si="15"/>
        <v>2.5</v>
      </c>
      <c r="G126" s="78">
        <f t="shared" si="16"/>
        <v>8494.7749999999942</v>
      </c>
    </row>
    <row r="127" spans="1:7">
      <c r="A127" s="132"/>
      <c r="B127" s="219"/>
      <c r="C127" s="219"/>
      <c r="D127" s="219"/>
      <c r="E127" s="49"/>
      <c r="F127" s="78"/>
      <c r="G127" s="78"/>
    </row>
    <row r="128" spans="1:7" ht="13.5" thickBot="1">
      <c r="A128" s="135">
        <f>SUM(A115:A127)</f>
        <v>42480.35</v>
      </c>
      <c r="B128" s="72"/>
      <c r="C128" s="72"/>
      <c r="D128" s="73"/>
      <c r="E128" s="49"/>
      <c r="F128" s="3"/>
      <c r="G128" s="139">
        <f>SUM(G115:G127)</f>
        <v>912209.72500000009</v>
      </c>
    </row>
    <row r="129" spans="1:7" ht="13.5" thickTop="1"/>
    <row r="132" spans="1:7">
      <c r="A132" s="2" t="s">
        <v>315</v>
      </c>
      <c r="B132" s="76"/>
      <c r="C132" s="76"/>
      <c r="D132" s="76"/>
      <c r="E132" s="49"/>
      <c r="F132" s="7"/>
      <c r="G132" s="127"/>
    </row>
    <row r="133" spans="1:7" ht="25.5">
      <c r="A133" s="116" t="s">
        <v>14</v>
      </c>
      <c r="B133" s="130" t="s">
        <v>207</v>
      </c>
      <c r="C133" s="130" t="s">
        <v>307</v>
      </c>
      <c r="D133" s="19" t="s">
        <v>308</v>
      </c>
      <c r="E133" s="19" t="s">
        <v>309</v>
      </c>
      <c r="F133" s="19" t="s">
        <v>280</v>
      </c>
      <c r="G133" s="19" t="s">
        <v>281</v>
      </c>
    </row>
    <row r="134" spans="1:7">
      <c r="A134" s="148" t="s">
        <v>141</v>
      </c>
      <c r="B134" s="149" t="s">
        <v>142</v>
      </c>
      <c r="C134" s="149" t="s">
        <v>143</v>
      </c>
      <c r="D134" s="150" t="s">
        <v>144</v>
      </c>
      <c r="E134" s="150" t="s">
        <v>171</v>
      </c>
      <c r="F134" s="150" t="s">
        <v>172</v>
      </c>
      <c r="G134" s="151" t="s">
        <v>173</v>
      </c>
    </row>
    <row r="135" spans="1:7">
      <c r="A135" s="132">
        <v>108544.79999999999</v>
      </c>
      <c r="B135" s="219">
        <v>44986</v>
      </c>
      <c r="C135" s="219">
        <v>45017</v>
      </c>
      <c r="D135" s="219">
        <f t="shared" ref="D135:D136" si="17">(B135+C135)/2</f>
        <v>45001.5</v>
      </c>
      <c r="E135" s="49"/>
      <c r="F135" s="78"/>
      <c r="G135" s="78"/>
    </row>
    <row r="136" spans="1:7">
      <c r="A136" s="63">
        <v>-281048.46000000002</v>
      </c>
      <c r="B136" s="219">
        <v>45078</v>
      </c>
      <c r="C136" s="219">
        <v>45108</v>
      </c>
      <c r="D136" s="219">
        <f t="shared" si="17"/>
        <v>45093</v>
      </c>
      <c r="E136" s="49"/>
      <c r="F136" s="78"/>
      <c r="G136" s="78"/>
    </row>
    <row r="137" spans="1:7">
      <c r="A137" s="134"/>
      <c r="B137" s="219"/>
      <c r="C137" s="219"/>
      <c r="D137" s="49"/>
      <c r="E137" s="49"/>
      <c r="F137" s="78"/>
      <c r="G137" s="78"/>
    </row>
    <row r="138" spans="1:7" ht="13.5" thickBot="1">
      <c r="A138" s="135">
        <f>SUM(A135:A137)</f>
        <v>-172503.66000000003</v>
      </c>
      <c r="B138" s="72"/>
      <c r="C138" s="72"/>
      <c r="D138" s="73"/>
      <c r="E138" s="49"/>
      <c r="F138" s="3"/>
      <c r="G138" s="139">
        <f>SUM(G135:G137)</f>
        <v>0</v>
      </c>
    </row>
    <row r="139" spans="1:7" ht="13.5" thickTop="1"/>
    <row r="141" spans="1:7">
      <c r="A141" s="2" t="s">
        <v>289</v>
      </c>
      <c r="B141" s="76"/>
      <c r="C141" s="76"/>
      <c r="D141" s="76"/>
      <c r="E141" s="49"/>
      <c r="F141" s="7"/>
      <c r="G141" s="127"/>
    </row>
    <row r="142" spans="1:7" ht="25.5">
      <c r="A142" s="116" t="s">
        <v>14</v>
      </c>
      <c r="B142" s="130" t="s">
        <v>207</v>
      </c>
      <c r="C142" s="130" t="s">
        <v>307</v>
      </c>
      <c r="D142" s="19" t="s">
        <v>308</v>
      </c>
      <c r="E142" s="19" t="s">
        <v>309</v>
      </c>
      <c r="F142" s="19" t="s">
        <v>280</v>
      </c>
      <c r="G142" s="19" t="s">
        <v>281</v>
      </c>
    </row>
    <row r="143" spans="1:7">
      <c r="A143" s="148" t="s">
        <v>141</v>
      </c>
      <c r="B143" s="149" t="s">
        <v>142</v>
      </c>
      <c r="C143" s="149" t="s">
        <v>143</v>
      </c>
      <c r="D143" s="150" t="s">
        <v>144</v>
      </c>
      <c r="E143" s="150" t="s">
        <v>171</v>
      </c>
      <c r="F143" s="150" t="s">
        <v>172</v>
      </c>
      <c r="G143" s="151" t="s">
        <v>173</v>
      </c>
    </row>
    <row r="144" spans="1:7">
      <c r="A144" s="132">
        <v>7816.49</v>
      </c>
      <c r="B144" s="219">
        <v>44986</v>
      </c>
      <c r="C144" s="219">
        <v>45017</v>
      </c>
      <c r="D144" s="219">
        <f t="shared" ref="D144:D152" si="18">(B144+C144)/2</f>
        <v>45001.5</v>
      </c>
      <c r="E144" s="219">
        <v>44989</v>
      </c>
      <c r="F144" s="273">
        <f t="shared" ref="F144:F152" si="19">E144-D144</f>
        <v>-12.5</v>
      </c>
      <c r="G144" s="78">
        <f t="shared" ref="G144:G152" si="20">F144*A144</f>
        <v>-97706.125</v>
      </c>
    </row>
    <row r="145" spans="1:7">
      <c r="A145" s="63">
        <v>-5210.8900000000003</v>
      </c>
      <c r="B145" s="219">
        <v>45017</v>
      </c>
      <c r="C145" s="219">
        <v>45047</v>
      </c>
      <c r="D145" s="219">
        <f t="shared" si="18"/>
        <v>45032</v>
      </c>
      <c r="E145" s="219">
        <v>45019</v>
      </c>
      <c r="F145" s="273">
        <f t="shared" si="19"/>
        <v>-13</v>
      </c>
      <c r="G145" s="78">
        <f t="shared" si="20"/>
        <v>67741.570000000007</v>
      </c>
    </row>
    <row r="146" spans="1:7">
      <c r="A146" s="63">
        <v>1919.46</v>
      </c>
      <c r="B146" s="219">
        <v>45047</v>
      </c>
      <c r="C146" s="219">
        <v>45078</v>
      </c>
      <c r="D146" s="219">
        <f t="shared" si="18"/>
        <v>45062.5</v>
      </c>
      <c r="E146" s="219">
        <v>45070</v>
      </c>
      <c r="F146" s="273">
        <f t="shared" si="19"/>
        <v>7.5</v>
      </c>
      <c r="G146" s="78">
        <f t="shared" si="20"/>
        <v>14395.95</v>
      </c>
    </row>
    <row r="147" spans="1:7">
      <c r="A147" s="63">
        <v>2045.96</v>
      </c>
      <c r="B147" s="219">
        <v>45078</v>
      </c>
      <c r="C147" s="219">
        <v>45108</v>
      </c>
      <c r="D147" s="219">
        <f t="shared" si="18"/>
        <v>45093</v>
      </c>
      <c r="E147" s="219">
        <v>45085</v>
      </c>
      <c r="F147" s="273">
        <f t="shared" si="19"/>
        <v>-8</v>
      </c>
      <c r="G147" s="78">
        <f t="shared" si="20"/>
        <v>-16367.68</v>
      </c>
    </row>
    <row r="148" spans="1:7">
      <c r="A148" s="63">
        <v>-575.95000000000005</v>
      </c>
      <c r="B148" s="219">
        <v>45108</v>
      </c>
      <c r="C148" s="219">
        <v>45139</v>
      </c>
      <c r="D148" s="219">
        <f t="shared" si="18"/>
        <v>45123.5</v>
      </c>
      <c r="E148" s="219">
        <v>45112</v>
      </c>
      <c r="F148" s="273">
        <f t="shared" si="19"/>
        <v>-11.5</v>
      </c>
      <c r="G148" s="78">
        <f t="shared" si="20"/>
        <v>6623.4250000000002</v>
      </c>
    </row>
    <row r="149" spans="1:7">
      <c r="A149" s="63">
        <v>5381.59</v>
      </c>
      <c r="B149" s="219">
        <v>45170</v>
      </c>
      <c r="C149" s="219">
        <v>45200</v>
      </c>
      <c r="D149" s="219">
        <f t="shared" si="18"/>
        <v>45185</v>
      </c>
      <c r="E149" s="219">
        <v>45189</v>
      </c>
      <c r="F149" s="273">
        <f t="shared" si="19"/>
        <v>4</v>
      </c>
      <c r="G149" s="78">
        <f t="shared" si="20"/>
        <v>21526.36</v>
      </c>
    </row>
    <row r="150" spans="1:7">
      <c r="A150" s="63">
        <v>-4036.09</v>
      </c>
      <c r="B150" s="219">
        <v>45200</v>
      </c>
      <c r="C150" s="219">
        <v>45231</v>
      </c>
      <c r="D150" s="219">
        <f t="shared" si="18"/>
        <v>45215.5</v>
      </c>
      <c r="E150" s="219">
        <v>45202</v>
      </c>
      <c r="F150" s="273">
        <f t="shared" si="19"/>
        <v>-13.5</v>
      </c>
      <c r="G150" s="78">
        <f t="shared" si="20"/>
        <v>54487.215000000004</v>
      </c>
    </row>
    <row r="151" spans="1:7">
      <c r="A151" s="63">
        <v>2578.27</v>
      </c>
      <c r="B151" s="219">
        <v>45231</v>
      </c>
      <c r="C151" s="219">
        <v>45261</v>
      </c>
      <c r="D151" s="219">
        <f t="shared" si="18"/>
        <v>45246</v>
      </c>
      <c r="E151" s="219">
        <v>45239</v>
      </c>
      <c r="F151" s="273">
        <f t="shared" si="19"/>
        <v>-7</v>
      </c>
      <c r="G151" s="78">
        <f t="shared" si="20"/>
        <v>-18047.89</v>
      </c>
    </row>
    <row r="152" spans="1:7">
      <c r="A152" s="63">
        <v>2831.9300000000003</v>
      </c>
      <c r="B152" s="219">
        <v>45261</v>
      </c>
      <c r="C152" s="219">
        <v>45292</v>
      </c>
      <c r="D152" s="219">
        <f t="shared" si="18"/>
        <v>45276.5</v>
      </c>
      <c r="E152" s="219">
        <v>45286</v>
      </c>
      <c r="F152" s="273">
        <f t="shared" si="19"/>
        <v>9.5</v>
      </c>
      <c r="G152" s="78">
        <f t="shared" si="20"/>
        <v>26903.335000000003</v>
      </c>
    </row>
    <row r="153" spans="1:7">
      <c r="A153" s="134"/>
      <c r="B153" s="219"/>
      <c r="C153" s="219"/>
      <c r="D153" s="49"/>
      <c r="E153" s="49"/>
      <c r="F153" s="78"/>
      <c r="G153" s="78"/>
    </row>
    <row r="154" spans="1:7" ht="13.5" thickBot="1">
      <c r="A154" s="135">
        <f>SUM(A144:A153)</f>
        <v>12750.77</v>
      </c>
      <c r="B154" s="72"/>
      <c r="C154" s="72"/>
      <c r="D154" s="73"/>
      <c r="E154" s="49"/>
      <c r="F154" s="3"/>
      <c r="G154" s="139">
        <f>SUM(G144:G152)</f>
        <v>59556.160000000018</v>
      </c>
    </row>
    <row r="155" spans="1:7" ht="13.5" thickTop="1"/>
    <row r="157" spans="1:7">
      <c r="A157" s="2" t="s">
        <v>291</v>
      </c>
      <c r="B157" s="76"/>
      <c r="C157" s="76"/>
      <c r="D157" s="76"/>
      <c r="E157" s="49"/>
      <c r="F157" s="7"/>
      <c r="G157" s="127"/>
    </row>
    <row r="158" spans="1:7" ht="25.5">
      <c r="A158" s="116" t="s">
        <v>14</v>
      </c>
      <c r="B158" s="130" t="s">
        <v>207</v>
      </c>
      <c r="C158" s="130" t="s">
        <v>307</v>
      </c>
      <c r="D158" s="19" t="s">
        <v>308</v>
      </c>
      <c r="E158" s="19" t="s">
        <v>309</v>
      </c>
      <c r="F158" s="19" t="s">
        <v>280</v>
      </c>
      <c r="G158" s="19" t="s">
        <v>281</v>
      </c>
    </row>
    <row r="159" spans="1:7">
      <c r="A159" s="148" t="s">
        <v>141</v>
      </c>
      <c r="B159" s="149" t="s">
        <v>142</v>
      </c>
      <c r="C159" s="149" t="s">
        <v>143</v>
      </c>
      <c r="D159" s="150" t="s">
        <v>144</v>
      </c>
      <c r="E159" s="150" t="s">
        <v>171</v>
      </c>
      <c r="F159" s="150" t="s">
        <v>172</v>
      </c>
      <c r="G159" s="151" t="s">
        <v>173</v>
      </c>
    </row>
    <row r="160" spans="1:7">
      <c r="A160" s="132">
        <v>1667.06</v>
      </c>
      <c r="B160" s="219">
        <v>44986</v>
      </c>
      <c r="C160" s="219">
        <v>45017</v>
      </c>
      <c r="D160" s="219">
        <f t="shared" ref="D160:D165" si="21">(B160+C160)/2</f>
        <v>45001.5</v>
      </c>
      <c r="E160" s="219">
        <v>45012</v>
      </c>
      <c r="F160" s="273">
        <f t="shared" ref="F160:F165" si="22">E160-D160</f>
        <v>10.5</v>
      </c>
      <c r="G160" s="78">
        <f t="shared" ref="G160:G165" si="23">F160*A160</f>
        <v>17504.13</v>
      </c>
    </row>
    <row r="161" spans="1:7">
      <c r="A161" s="63">
        <v>784.16999999999985</v>
      </c>
      <c r="B161" s="219">
        <v>45017</v>
      </c>
      <c r="C161" s="219">
        <v>45047</v>
      </c>
      <c r="D161" s="219">
        <f t="shared" si="21"/>
        <v>45032</v>
      </c>
      <c r="E161" s="219">
        <v>45034</v>
      </c>
      <c r="F161" s="273">
        <f t="shared" si="22"/>
        <v>2</v>
      </c>
      <c r="G161" s="78">
        <f t="shared" si="23"/>
        <v>1568.3399999999997</v>
      </c>
    </row>
    <row r="162" spans="1:7">
      <c r="A162" s="63">
        <v>702.96</v>
      </c>
      <c r="B162" s="219">
        <v>45108</v>
      </c>
      <c r="C162" s="219">
        <v>45139</v>
      </c>
      <c r="D162" s="219">
        <f t="shared" si="21"/>
        <v>45123.5</v>
      </c>
      <c r="E162" s="219">
        <v>45118</v>
      </c>
      <c r="F162" s="273">
        <f t="shared" si="22"/>
        <v>-5.5</v>
      </c>
      <c r="G162" s="78">
        <f t="shared" si="23"/>
        <v>-3866.28</v>
      </c>
    </row>
    <row r="163" spans="1:7">
      <c r="A163" s="63">
        <v>702.96</v>
      </c>
      <c r="B163" s="219">
        <v>45139</v>
      </c>
      <c r="C163" s="219">
        <v>45170</v>
      </c>
      <c r="D163" s="219">
        <f t="shared" si="21"/>
        <v>45154.5</v>
      </c>
      <c r="E163" s="219">
        <v>45169</v>
      </c>
      <c r="F163" s="273">
        <f t="shared" si="22"/>
        <v>14.5</v>
      </c>
      <c r="G163" s="78">
        <f t="shared" si="23"/>
        <v>10192.92</v>
      </c>
    </row>
    <row r="164" spans="1:7">
      <c r="A164" s="63">
        <v>723.63000000000011</v>
      </c>
      <c r="B164" s="219">
        <v>45200</v>
      </c>
      <c r="C164" s="219">
        <v>45231</v>
      </c>
      <c r="D164" s="219">
        <f t="shared" si="21"/>
        <v>45215.5</v>
      </c>
      <c r="E164" s="219">
        <v>45208</v>
      </c>
      <c r="F164" s="273">
        <f t="shared" si="22"/>
        <v>-7.5</v>
      </c>
      <c r="G164" s="78">
        <f t="shared" si="23"/>
        <v>-5427.2250000000004</v>
      </c>
    </row>
    <row r="165" spans="1:7">
      <c r="A165" s="63">
        <v>765.62000000000012</v>
      </c>
      <c r="B165" s="219">
        <v>45231</v>
      </c>
      <c r="C165" s="219">
        <v>45261</v>
      </c>
      <c r="D165" s="219">
        <f t="shared" si="21"/>
        <v>45246</v>
      </c>
      <c r="E165" s="219">
        <v>45243</v>
      </c>
      <c r="F165" s="273">
        <f t="shared" si="22"/>
        <v>-3</v>
      </c>
      <c r="G165" s="78">
        <f t="shared" si="23"/>
        <v>-2296.8600000000006</v>
      </c>
    </row>
    <row r="166" spans="1:7">
      <c r="A166" s="134"/>
      <c r="B166" s="219"/>
      <c r="C166" s="219"/>
      <c r="D166" s="49"/>
      <c r="E166" s="49"/>
      <c r="F166" s="78"/>
      <c r="G166" s="78"/>
    </row>
    <row r="167" spans="1:7" ht="13.5" thickBot="1">
      <c r="A167" s="135">
        <f>SUM(A160:A166)</f>
        <v>5346.4</v>
      </c>
      <c r="B167" s="72"/>
      <c r="C167" s="72"/>
      <c r="D167" s="73"/>
      <c r="E167" s="49"/>
      <c r="F167" s="3"/>
      <c r="G167" s="139">
        <f>SUM(G160:G166)</f>
        <v>17675.025000000001</v>
      </c>
    </row>
    <row r="168" spans="1:7" ht="13.5" thickTop="1"/>
    <row r="170" spans="1:7">
      <c r="A170" s="2" t="s">
        <v>292</v>
      </c>
      <c r="B170" s="76"/>
      <c r="C170" s="76"/>
      <c r="D170" s="76"/>
      <c r="E170" s="49"/>
      <c r="F170" s="7"/>
      <c r="G170" s="127"/>
    </row>
    <row r="171" spans="1:7" ht="25.5">
      <c r="A171" s="116" t="s">
        <v>14</v>
      </c>
      <c r="B171" s="130" t="s">
        <v>207</v>
      </c>
      <c r="C171" s="130" t="s">
        <v>307</v>
      </c>
      <c r="D171" s="19" t="s">
        <v>308</v>
      </c>
      <c r="E171" s="19" t="s">
        <v>309</v>
      </c>
      <c r="F171" s="19" t="s">
        <v>280</v>
      </c>
      <c r="G171" s="19" t="s">
        <v>281</v>
      </c>
    </row>
    <row r="172" spans="1:7">
      <c r="A172" s="148" t="s">
        <v>141</v>
      </c>
      <c r="B172" s="149" t="s">
        <v>142</v>
      </c>
      <c r="C172" s="149" t="s">
        <v>143</v>
      </c>
      <c r="D172" s="150" t="s">
        <v>144</v>
      </c>
      <c r="E172" s="150" t="s">
        <v>171</v>
      </c>
      <c r="F172" s="150" t="s">
        <v>172</v>
      </c>
      <c r="G172" s="151" t="s">
        <v>173</v>
      </c>
    </row>
    <row r="173" spans="1:7">
      <c r="A173" s="132">
        <v>1211</v>
      </c>
      <c r="B173" s="219">
        <v>44927</v>
      </c>
      <c r="C173" s="219">
        <v>44958</v>
      </c>
      <c r="D173" s="219">
        <f t="shared" ref="D173:D184" si="24">(B173+C173)/2</f>
        <v>44942.5</v>
      </c>
      <c r="E173" s="49">
        <v>44944</v>
      </c>
      <c r="F173" s="273">
        <f t="shared" ref="F173:F184" si="25">E173-D173</f>
        <v>1.5</v>
      </c>
      <c r="G173" s="78">
        <f t="shared" ref="G173:G184" si="26">F173*A173</f>
        <v>1816.5</v>
      </c>
    </row>
    <row r="174" spans="1:7">
      <c r="A174" s="63">
        <v>1244</v>
      </c>
      <c r="B174" s="219">
        <v>44958</v>
      </c>
      <c r="C174" s="219">
        <v>44986</v>
      </c>
      <c r="D174" s="219">
        <f t="shared" si="24"/>
        <v>44972</v>
      </c>
      <c r="E174" s="49">
        <v>44984</v>
      </c>
      <c r="F174" s="273">
        <f t="shared" si="25"/>
        <v>12</v>
      </c>
      <c r="G174" s="78">
        <f t="shared" si="26"/>
        <v>14928</v>
      </c>
    </row>
    <row r="175" spans="1:7">
      <c r="A175" s="63">
        <v>1247</v>
      </c>
      <c r="B175" s="219">
        <v>44986</v>
      </c>
      <c r="C175" s="219">
        <v>45017</v>
      </c>
      <c r="D175" s="219">
        <f t="shared" si="24"/>
        <v>45001.5</v>
      </c>
      <c r="E175" s="49">
        <v>45015</v>
      </c>
      <c r="F175" s="273">
        <f t="shared" si="25"/>
        <v>13.5</v>
      </c>
      <c r="G175" s="78">
        <f t="shared" si="26"/>
        <v>16834.5</v>
      </c>
    </row>
    <row r="176" spans="1:7">
      <c r="A176" s="63">
        <v>1259</v>
      </c>
      <c r="B176" s="219">
        <v>45017</v>
      </c>
      <c r="C176" s="219">
        <v>45047</v>
      </c>
      <c r="D176" s="219">
        <f t="shared" si="24"/>
        <v>45032</v>
      </c>
      <c r="E176" s="49">
        <v>45043</v>
      </c>
      <c r="F176" s="273">
        <f t="shared" si="25"/>
        <v>11</v>
      </c>
      <c r="G176" s="78">
        <f t="shared" si="26"/>
        <v>13849</v>
      </c>
    </row>
    <row r="177" spans="1:7">
      <c r="A177" s="63">
        <v>1252</v>
      </c>
      <c r="B177" s="219">
        <v>45047</v>
      </c>
      <c r="C177" s="219">
        <v>45078</v>
      </c>
      <c r="D177" s="219">
        <f t="shared" si="24"/>
        <v>45062.5</v>
      </c>
      <c r="E177" s="49">
        <v>45071</v>
      </c>
      <c r="F177" s="273">
        <f t="shared" si="25"/>
        <v>8.5</v>
      </c>
      <c r="G177" s="78">
        <f t="shared" si="26"/>
        <v>10642</v>
      </c>
    </row>
    <row r="178" spans="1:7">
      <c r="A178" s="63">
        <v>1275</v>
      </c>
      <c r="B178" s="219">
        <v>45078</v>
      </c>
      <c r="C178" s="219">
        <v>45108</v>
      </c>
      <c r="D178" s="219">
        <f t="shared" si="24"/>
        <v>45093</v>
      </c>
      <c r="E178" s="49">
        <v>45104</v>
      </c>
      <c r="F178" s="273">
        <f t="shared" si="25"/>
        <v>11</v>
      </c>
      <c r="G178" s="78">
        <f t="shared" si="26"/>
        <v>14025</v>
      </c>
    </row>
    <row r="179" spans="1:7">
      <c r="A179" s="63">
        <v>1232</v>
      </c>
      <c r="B179" s="219">
        <v>45108</v>
      </c>
      <c r="C179" s="219">
        <v>45139</v>
      </c>
      <c r="D179" s="219">
        <f t="shared" si="24"/>
        <v>45123.5</v>
      </c>
      <c r="E179" s="49">
        <v>45132</v>
      </c>
      <c r="F179" s="273">
        <f t="shared" si="25"/>
        <v>8.5</v>
      </c>
      <c r="G179" s="78">
        <f t="shared" si="26"/>
        <v>10472</v>
      </c>
    </row>
    <row r="180" spans="1:7">
      <c r="A180" s="63">
        <v>1246</v>
      </c>
      <c r="B180" s="219">
        <v>45139</v>
      </c>
      <c r="C180" s="219">
        <v>45170</v>
      </c>
      <c r="D180" s="219">
        <f t="shared" si="24"/>
        <v>45154.5</v>
      </c>
      <c r="E180" s="49">
        <v>45166</v>
      </c>
      <c r="F180" s="273">
        <f t="shared" si="25"/>
        <v>11.5</v>
      </c>
      <c r="G180" s="78">
        <f t="shared" si="26"/>
        <v>14329</v>
      </c>
    </row>
    <row r="181" spans="1:7">
      <c r="A181" s="63">
        <v>1246</v>
      </c>
      <c r="B181" s="219">
        <v>45170</v>
      </c>
      <c r="C181" s="219">
        <v>45200</v>
      </c>
      <c r="D181" s="219">
        <f t="shared" si="24"/>
        <v>45185</v>
      </c>
      <c r="E181" s="49">
        <v>45195</v>
      </c>
      <c r="F181" s="273">
        <f t="shared" si="25"/>
        <v>10</v>
      </c>
      <c r="G181" s="78">
        <f t="shared" si="26"/>
        <v>12460</v>
      </c>
    </row>
    <row r="182" spans="1:7">
      <c r="A182" s="63">
        <v>1246</v>
      </c>
      <c r="B182" s="219">
        <v>45200</v>
      </c>
      <c r="C182" s="219">
        <v>45231</v>
      </c>
      <c r="D182" s="219">
        <f t="shared" si="24"/>
        <v>45215.5</v>
      </c>
      <c r="E182" s="49">
        <v>45229</v>
      </c>
      <c r="F182" s="273">
        <f t="shared" si="25"/>
        <v>13.5</v>
      </c>
      <c r="G182" s="78">
        <f t="shared" si="26"/>
        <v>16821</v>
      </c>
    </row>
    <row r="183" spans="1:7">
      <c r="A183" s="63">
        <v>1198</v>
      </c>
      <c r="B183" s="219">
        <v>45231</v>
      </c>
      <c r="C183" s="219">
        <v>45261</v>
      </c>
      <c r="D183" s="219">
        <f t="shared" si="24"/>
        <v>45246</v>
      </c>
      <c r="E183" s="49">
        <v>45260</v>
      </c>
      <c r="F183" s="273">
        <f t="shared" si="25"/>
        <v>14</v>
      </c>
      <c r="G183" s="78">
        <f t="shared" si="26"/>
        <v>16772</v>
      </c>
    </row>
    <row r="184" spans="1:7">
      <c r="A184" s="63">
        <v>1181</v>
      </c>
      <c r="B184" s="219">
        <v>45261</v>
      </c>
      <c r="C184" s="219">
        <v>45292</v>
      </c>
      <c r="D184" s="219">
        <f t="shared" si="24"/>
        <v>45276.5</v>
      </c>
      <c r="E184" s="49">
        <v>45288</v>
      </c>
      <c r="F184" s="273">
        <f t="shared" si="25"/>
        <v>11.5</v>
      </c>
      <c r="G184" s="78">
        <f t="shared" si="26"/>
        <v>13581.5</v>
      </c>
    </row>
    <row r="185" spans="1:7">
      <c r="A185" s="134"/>
      <c r="B185" s="219"/>
      <c r="C185" s="219"/>
      <c r="D185" s="49"/>
      <c r="E185" s="49"/>
      <c r="F185" s="78"/>
      <c r="G185" s="78"/>
    </row>
    <row r="186" spans="1:7" ht="13.5" thickBot="1">
      <c r="A186" s="135">
        <f>SUM(A173:A185)</f>
        <v>14837</v>
      </c>
      <c r="B186" s="72"/>
      <c r="C186" s="72"/>
      <c r="D186" s="73"/>
      <c r="E186" s="49"/>
      <c r="F186" s="3"/>
      <c r="G186" s="139">
        <f>SUM(G173:G185)</f>
        <v>156530.5</v>
      </c>
    </row>
    <row r="187" spans="1:7" ht="13.5" thickTop="1"/>
    <row r="189" spans="1:7">
      <c r="A189" s="2" t="s">
        <v>316</v>
      </c>
      <c r="B189" s="76"/>
      <c r="C189" s="76"/>
      <c r="D189" s="76"/>
      <c r="E189" s="49"/>
      <c r="F189" s="7"/>
      <c r="G189" s="127"/>
    </row>
    <row r="190" spans="1:7" ht="25.5">
      <c r="A190" s="116" t="s">
        <v>14</v>
      </c>
      <c r="B190" s="130" t="s">
        <v>207</v>
      </c>
      <c r="C190" s="130" t="s">
        <v>307</v>
      </c>
      <c r="D190" s="19" t="s">
        <v>308</v>
      </c>
      <c r="E190" s="19" t="s">
        <v>309</v>
      </c>
      <c r="F190" s="19" t="s">
        <v>280</v>
      </c>
      <c r="G190" s="19" t="s">
        <v>281</v>
      </c>
    </row>
    <row r="191" spans="1:7">
      <c r="A191" s="148" t="s">
        <v>141</v>
      </c>
      <c r="B191" s="149" t="s">
        <v>142</v>
      </c>
      <c r="C191" s="149" t="s">
        <v>143</v>
      </c>
      <c r="D191" s="150" t="s">
        <v>144</v>
      </c>
      <c r="E191" s="150" t="s">
        <v>171</v>
      </c>
      <c r="F191" s="150" t="s">
        <v>172</v>
      </c>
      <c r="G191" s="151" t="s">
        <v>173</v>
      </c>
    </row>
    <row r="192" spans="1:7">
      <c r="A192" s="132">
        <v>114.40999999999998</v>
      </c>
      <c r="B192" s="219">
        <v>44927</v>
      </c>
      <c r="C192" s="219">
        <v>44958</v>
      </c>
      <c r="D192" s="219">
        <f t="shared" ref="D192:D203" si="27">(B192+C192)/2</f>
        <v>44942.5</v>
      </c>
      <c r="E192" s="49">
        <v>44944</v>
      </c>
      <c r="F192" s="273">
        <f t="shared" ref="F192" si="28">E192-D192</f>
        <v>1.5</v>
      </c>
      <c r="G192" s="78">
        <f t="shared" ref="G192" si="29">F192*A192</f>
        <v>171.61499999999998</v>
      </c>
    </row>
    <row r="193" spans="1:7">
      <c r="A193" s="63">
        <v>117.02</v>
      </c>
      <c r="B193" s="219">
        <v>44958</v>
      </c>
      <c r="C193" s="219">
        <v>44986</v>
      </c>
      <c r="D193" s="219">
        <f t="shared" si="27"/>
        <v>44972</v>
      </c>
      <c r="E193" s="49">
        <v>44984</v>
      </c>
      <c r="F193" s="273">
        <f t="shared" ref="F193:F203" si="30">E193-D193</f>
        <v>12</v>
      </c>
      <c r="G193" s="78">
        <f t="shared" ref="G193:G203" si="31">F193*A193</f>
        <v>1404.24</v>
      </c>
    </row>
    <row r="194" spans="1:7">
      <c r="A194" s="63">
        <v>116.88</v>
      </c>
      <c r="B194" s="219">
        <v>44986</v>
      </c>
      <c r="C194" s="219">
        <v>45017</v>
      </c>
      <c r="D194" s="219">
        <f t="shared" si="27"/>
        <v>45001.5</v>
      </c>
      <c r="E194" s="49">
        <v>45015</v>
      </c>
      <c r="F194" s="273">
        <f t="shared" si="30"/>
        <v>13.5</v>
      </c>
      <c r="G194" s="78">
        <f t="shared" si="31"/>
        <v>1577.8799999999999</v>
      </c>
    </row>
    <row r="195" spans="1:7">
      <c r="A195" s="63">
        <v>121.57</v>
      </c>
      <c r="B195" s="219">
        <v>45017</v>
      </c>
      <c r="C195" s="219">
        <v>45047</v>
      </c>
      <c r="D195" s="219">
        <f t="shared" si="27"/>
        <v>45032</v>
      </c>
      <c r="E195" s="49">
        <v>45043</v>
      </c>
      <c r="F195" s="273">
        <f t="shared" si="30"/>
        <v>11</v>
      </c>
      <c r="G195" s="78">
        <f t="shared" si="31"/>
        <v>1337.27</v>
      </c>
    </row>
    <row r="196" spans="1:7">
      <c r="A196" s="63">
        <v>110.51</v>
      </c>
      <c r="B196" s="219">
        <v>45047</v>
      </c>
      <c r="C196" s="219">
        <v>45078</v>
      </c>
      <c r="D196" s="219">
        <f t="shared" si="27"/>
        <v>45062.5</v>
      </c>
      <c r="E196" s="49">
        <v>45071</v>
      </c>
      <c r="F196" s="273">
        <f t="shared" si="30"/>
        <v>8.5</v>
      </c>
      <c r="G196" s="78">
        <f t="shared" si="31"/>
        <v>939.33500000000004</v>
      </c>
    </row>
    <row r="197" spans="1:7">
      <c r="A197" s="63">
        <v>113.98</v>
      </c>
      <c r="B197" s="219">
        <v>45078</v>
      </c>
      <c r="C197" s="219">
        <v>45108</v>
      </c>
      <c r="D197" s="219">
        <f t="shared" si="27"/>
        <v>45093</v>
      </c>
      <c r="E197" s="49">
        <v>45104</v>
      </c>
      <c r="F197" s="273">
        <f t="shared" si="30"/>
        <v>11</v>
      </c>
      <c r="G197" s="78">
        <f t="shared" si="31"/>
        <v>1253.78</v>
      </c>
    </row>
    <row r="198" spans="1:7">
      <c r="A198" s="63">
        <v>110.26</v>
      </c>
      <c r="B198" s="219">
        <v>45108</v>
      </c>
      <c r="C198" s="219">
        <v>45139</v>
      </c>
      <c r="D198" s="219">
        <f t="shared" si="27"/>
        <v>45123.5</v>
      </c>
      <c r="E198" s="49">
        <v>45132</v>
      </c>
      <c r="F198" s="273">
        <f t="shared" si="30"/>
        <v>8.5</v>
      </c>
      <c r="G198" s="78">
        <f t="shared" si="31"/>
        <v>937.21</v>
      </c>
    </row>
    <row r="199" spans="1:7">
      <c r="A199" s="63">
        <v>111.99</v>
      </c>
      <c r="B199" s="219">
        <v>45139</v>
      </c>
      <c r="C199" s="219">
        <v>45170</v>
      </c>
      <c r="D199" s="219">
        <f t="shared" si="27"/>
        <v>45154.5</v>
      </c>
      <c r="E199" s="49">
        <v>45166</v>
      </c>
      <c r="F199" s="273">
        <f t="shared" si="30"/>
        <v>11.5</v>
      </c>
      <c r="G199" s="78">
        <f t="shared" si="31"/>
        <v>1287.885</v>
      </c>
    </row>
    <row r="200" spans="1:7">
      <c r="A200" s="63">
        <v>112.21000000000001</v>
      </c>
      <c r="B200" s="219">
        <v>45170</v>
      </c>
      <c r="C200" s="219">
        <v>45200</v>
      </c>
      <c r="D200" s="219">
        <f t="shared" si="27"/>
        <v>45185</v>
      </c>
      <c r="E200" s="49">
        <v>45195</v>
      </c>
      <c r="F200" s="273">
        <f t="shared" si="30"/>
        <v>10</v>
      </c>
      <c r="G200" s="78">
        <f t="shared" si="31"/>
        <v>1122.1000000000001</v>
      </c>
    </row>
    <row r="201" spans="1:7">
      <c r="A201" s="63">
        <v>111.93</v>
      </c>
      <c r="B201" s="219">
        <v>45200</v>
      </c>
      <c r="C201" s="219">
        <v>45231</v>
      </c>
      <c r="D201" s="219">
        <f t="shared" si="27"/>
        <v>45215.5</v>
      </c>
      <c r="E201" s="49">
        <v>45229</v>
      </c>
      <c r="F201" s="273">
        <f t="shared" si="30"/>
        <v>13.5</v>
      </c>
      <c r="G201" s="78">
        <f t="shared" si="31"/>
        <v>1511.0550000000001</v>
      </c>
    </row>
    <row r="202" spans="1:7">
      <c r="A202" s="63">
        <v>104.11</v>
      </c>
      <c r="B202" s="219">
        <v>45231</v>
      </c>
      <c r="C202" s="219">
        <v>45261</v>
      </c>
      <c r="D202" s="219">
        <f t="shared" si="27"/>
        <v>45246</v>
      </c>
      <c r="E202" s="49">
        <v>45260</v>
      </c>
      <c r="F202" s="273">
        <f t="shared" si="30"/>
        <v>14</v>
      </c>
      <c r="G202" s="78">
        <f t="shared" si="31"/>
        <v>1457.54</v>
      </c>
    </row>
    <row r="203" spans="1:7">
      <c r="A203" s="63">
        <v>105.26</v>
      </c>
      <c r="B203" s="219">
        <v>45261</v>
      </c>
      <c r="C203" s="219">
        <v>45292</v>
      </c>
      <c r="D203" s="219">
        <f t="shared" si="27"/>
        <v>45276.5</v>
      </c>
      <c r="E203" s="49">
        <v>45288</v>
      </c>
      <c r="F203" s="273">
        <f t="shared" si="30"/>
        <v>11.5</v>
      </c>
      <c r="G203" s="78">
        <f t="shared" si="31"/>
        <v>1210.49</v>
      </c>
    </row>
    <row r="204" spans="1:7">
      <c r="A204" s="134"/>
      <c r="B204" s="219"/>
      <c r="C204" s="219"/>
      <c r="D204" s="49"/>
      <c r="E204" s="49"/>
      <c r="F204" s="78"/>
      <c r="G204" s="78"/>
    </row>
    <row r="205" spans="1:7" ht="13.5" thickBot="1">
      <c r="A205" s="135">
        <f>SUM(A192:A204)</f>
        <v>1350.1299999999999</v>
      </c>
      <c r="B205" s="72"/>
      <c r="C205" s="72"/>
      <c r="D205" s="73"/>
      <c r="E205" s="49"/>
      <c r="F205" s="3"/>
      <c r="G205" s="139">
        <f>SUM(G192:G204)</f>
        <v>14210.4</v>
      </c>
    </row>
    <row r="206" spans="1:7" ht="13.5" thickTop="1"/>
    <row r="209" spans="1:7">
      <c r="A209" s="2" t="s">
        <v>317</v>
      </c>
      <c r="B209" s="76"/>
      <c r="C209" s="76"/>
      <c r="E209" s="49"/>
      <c r="F209" s="7"/>
      <c r="G209" s="127"/>
    </row>
    <row r="210" spans="1:7" ht="25.5">
      <c r="A210" s="116" t="s">
        <v>14</v>
      </c>
      <c r="B210" s="130" t="s">
        <v>207</v>
      </c>
      <c r="C210" s="130" t="s">
        <v>307</v>
      </c>
      <c r="D210" s="19" t="s">
        <v>308</v>
      </c>
      <c r="E210" s="19" t="s">
        <v>309</v>
      </c>
      <c r="F210" s="19" t="s">
        <v>280</v>
      </c>
      <c r="G210" s="19" t="s">
        <v>281</v>
      </c>
    </row>
    <row r="211" spans="1:7">
      <c r="A211" s="148" t="s">
        <v>141</v>
      </c>
      <c r="B211" s="149" t="s">
        <v>142</v>
      </c>
      <c r="C211" s="149" t="s">
        <v>143</v>
      </c>
      <c r="D211" s="150" t="s">
        <v>144</v>
      </c>
      <c r="E211" s="150" t="s">
        <v>171</v>
      </c>
      <c r="F211" s="150" t="s">
        <v>172</v>
      </c>
      <c r="G211" s="151" t="s">
        <v>173</v>
      </c>
    </row>
    <row r="212" spans="1:7">
      <c r="A212" s="132">
        <v>418</v>
      </c>
      <c r="B212" s="219">
        <v>45292</v>
      </c>
      <c r="C212" s="219">
        <v>45658</v>
      </c>
      <c r="D212" s="219">
        <f t="shared" ref="D212" si="32">(B212+C212)/2</f>
        <v>45475</v>
      </c>
      <c r="E212" s="49">
        <v>45264</v>
      </c>
      <c r="F212" s="273">
        <f t="shared" ref="F212" si="33">E212-D212</f>
        <v>-211</v>
      </c>
      <c r="G212" s="78">
        <f t="shared" ref="G212" si="34">F212*A212</f>
        <v>-88198</v>
      </c>
    </row>
    <row r="213" spans="1:7">
      <c r="A213" s="134"/>
      <c r="B213" s="219"/>
      <c r="C213" s="219"/>
      <c r="D213" s="49"/>
      <c r="E213" s="49"/>
      <c r="F213" s="78"/>
      <c r="G213" s="78"/>
    </row>
    <row r="214" spans="1:7" ht="13.5" thickBot="1">
      <c r="A214" s="135">
        <f>SUM(A212:A213)</f>
        <v>418</v>
      </c>
      <c r="B214" s="72"/>
      <c r="C214" s="72"/>
      <c r="D214" s="73"/>
      <c r="E214" s="49"/>
      <c r="F214" s="3"/>
      <c r="G214" s="139">
        <f>SUM(G212:G213)</f>
        <v>-88198</v>
      </c>
    </row>
    <row r="215" spans="1:7" ht="13.5" thickTop="1"/>
    <row r="218" spans="1:7">
      <c r="A218" s="2" t="s">
        <v>295</v>
      </c>
      <c r="B218" s="76"/>
      <c r="C218" s="76"/>
      <c r="D218" s="76"/>
      <c r="E218" s="49"/>
      <c r="F218" s="7"/>
      <c r="G218" s="127"/>
    </row>
    <row r="219" spans="1:7" ht="25.5">
      <c r="A219" s="116" t="s">
        <v>14</v>
      </c>
      <c r="B219" s="130" t="s">
        <v>207</v>
      </c>
      <c r="C219" s="130" t="s">
        <v>307</v>
      </c>
      <c r="D219" s="19" t="s">
        <v>308</v>
      </c>
      <c r="E219" s="19" t="s">
        <v>309</v>
      </c>
      <c r="F219" s="19" t="s">
        <v>280</v>
      </c>
      <c r="G219" s="19" t="s">
        <v>281</v>
      </c>
    </row>
    <row r="220" spans="1:7">
      <c r="A220" s="148" t="s">
        <v>141</v>
      </c>
      <c r="B220" s="149" t="s">
        <v>142</v>
      </c>
      <c r="C220" s="149" t="s">
        <v>143</v>
      </c>
      <c r="D220" s="150" t="s">
        <v>144</v>
      </c>
      <c r="E220" s="150" t="s">
        <v>171</v>
      </c>
      <c r="F220" s="150" t="s">
        <v>172</v>
      </c>
      <c r="G220" s="151" t="s">
        <v>173</v>
      </c>
    </row>
    <row r="221" spans="1:7">
      <c r="A221" s="132">
        <v>47034.18</v>
      </c>
      <c r="B221" s="219">
        <v>44927</v>
      </c>
      <c r="C221" s="219">
        <v>44958</v>
      </c>
      <c r="D221" s="219"/>
      <c r="E221" s="49"/>
      <c r="F221" s="78"/>
      <c r="G221" s="78"/>
    </row>
    <row r="222" spans="1:7">
      <c r="A222" s="63">
        <v>-16250.03</v>
      </c>
      <c r="B222" s="219">
        <v>44958</v>
      </c>
      <c r="C222" s="219">
        <v>44986</v>
      </c>
      <c r="D222" s="49"/>
      <c r="E222" s="49"/>
      <c r="F222" s="78"/>
      <c r="G222" s="78"/>
    </row>
    <row r="223" spans="1:7">
      <c r="A223" s="63">
        <v>20996.66</v>
      </c>
      <c r="B223" s="219">
        <v>44986</v>
      </c>
      <c r="C223" s="219">
        <v>45017</v>
      </c>
      <c r="D223" s="49"/>
      <c r="E223" s="49"/>
      <c r="F223" s="78"/>
      <c r="G223" s="78"/>
    </row>
    <row r="224" spans="1:7">
      <c r="A224" s="63">
        <v>7033.42</v>
      </c>
      <c r="B224" s="219">
        <v>45017</v>
      </c>
      <c r="C224" s="219">
        <v>45047</v>
      </c>
      <c r="D224" s="49"/>
      <c r="E224" s="49"/>
      <c r="F224" s="78"/>
      <c r="G224" s="78"/>
    </row>
    <row r="225" spans="1:7">
      <c r="A225" s="63">
        <v>-7866.97</v>
      </c>
      <c r="B225" s="219">
        <v>45047</v>
      </c>
      <c r="C225" s="219">
        <v>45078</v>
      </c>
      <c r="D225" s="49"/>
      <c r="E225" s="49"/>
      <c r="F225" s="78"/>
      <c r="G225" s="78"/>
    </row>
    <row r="226" spans="1:7">
      <c r="A226" s="63">
        <v>26884.59</v>
      </c>
      <c r="B226" s="219">
        <v>45078</v>
      </c>
      <c r="C226" s="219">
        <v>45108</v>
      </c>
      <c r="D226" s="49"/>
      <c r="E226" s="49"/>
      <c r="F226" s="78"/>
      <c r="G226" s="78"/>
    </row>
    <row r="227" spans="1:7">
      <c r="A227" s="63">
        <v>17128.169999999998</v>
      </c>
      <c r="B227" s="219">
        <v>45108</v>
      </c>
      <c r="C227" s="219">
        <v>45139</v>
      </c>
      <c r="D227" s="49"/>
      <c r="E227" s="49"/>
      <c r="F227" s="78"/>
      <c r="G227" s="78"/>
    </row>
    <row r="228" spans="1:7">
      <c r="A228" s="63">
        <v>-11276.3</v>
      </c>
      <c r="B228" s="219">
        <v>45139</v>
      </c>
      <c r="C228" s="219">
        <v>45170</v>
      </c>
      <c r="D228" s="49"/>
      <c r="E228" s="49"/>
      <c r="F228" s="78"/>
      <c r="G228" s="78"/>
    </row>
    <row r="229" spans="1:7">
      <c r="A229" s="63">
        <v>-20272.189999999999</v>
      </c>
      <c r="B229" s="219">
        <v>45170</v>
      </c>
      <c r="C229" s="219">
        <v>45200</v>
      </c>
      <c r="D229" s="49"/>
      <c r="E229" s="49"/>
      <c r="F229" s="78"/>
      <c r="G229" s="78"/>
    </row>
    <row r="230" spans="1:7">
      <c r="A230" s="63">
        <v>-11694.88</v>
      </c>
      <c r="B230" s="219">
        <v>45200</v>
      </c>
      <c r="C230" s="219">
        <v>45231</v>
      </c>
      <c r="D230" s="49"/>
      <c r="E230" s="49"/>
      <c r="F230" s="78"/>
      <c r="G230" s="78"/>
    </row>
    <row r="231" spans="1:7" ht="15" customHeight="1">
      <c r="A231" s="63">
        <v>43432.71</v>
      </c>
      <c r="B231" s="219">
        <v>45231</v>
      </c>
      <c r="C231" s="219">
        <v>45261</v>
      </c>
      <c r="D231" s="49"/>
      <c r="E231" s="49"/>
      <c r="F231" s="78"/>
      <c r="G231" s="78"/>
    </row>
    <row r="232" spans="1:7">
      <c r="A232" s="63">
        <v>32735.93</v>
      </c>
      <c r="B232" s="219">
        <v>45261</v>
      </c>
      <c r="C232" s="219">
        <v>45292</v>
      </c>
      <c r="D232" s="49"/>
      <c r="E232" s="49"/>
      <c r="F232" s="78"/>
      <c r="G232" s="78"/>
    </row>
    <row r="233" spans="1:7">
      <c r="A233" s="134"/>
      <c r="B233" s="219"/>
      <c r="C233" s="219"/>
      <c r="D233" s="49"/>
      <c r="E233" s="49"/>
      <c r="F233" s="78"/>
      <c r="G233" s="78"/>
    </row>
    <row r="234" spans="1:7" ht="13.5" thickBot="1">
      <c r="A234" s="135">
        <f>SUM(A221:A233)</f>
        <v>127885.28999999998</v>
      </c>
      <c r="B234" s="72"/>
      <c r="C234" s="72"/>
      <c r="D234" s="73"/>
      <c r="E234" s="49"/>
      <c r="F234" s="3"/>
      <c r="G234" s="139">
        <f>SUM(G221:G233)</f>
        <v>0</v>
      </c>
    </row>
    <row r="235" spans="1:7" ht="13.5" thickTop="1"/>
    <row r="237" spans="1:7">
      <c r="A237" s="2" t="s">
        <v>318</v>
      </c>
      <c r="B237" s="76"/>
      <c r="C237" s="76"/>
      <c r="D237" s="76"/>
      <c r="E237" s="49"/>
      <c r="F237" s="7"/>
      <c r="G237" s="127"/>
    </row>
    <row r="238" spans="1:7" ht="25.5">
      <c r="A238" s="116" t="s">
        <v>14</v>
      </c>
      <c r="B238" s="130" t="s">
        <v>207</v>
      </c>
      <c r="C238" s="130" t="s">
        <v>307</v>
      </c>
      <c r="D238" s="19" t="s">
        <v>308</v>
      </c>
      <c r="E238" s="19" t="s">
        <v>309</v>
      </c>
      <c r="F238" s="19" t="s">
        <v>280</v>
      </c>
      <c r="G238" s="19" t="s">
        <v>281</v>
      </c>
    </row>
    <row r="239" spans="1:7">
      <c r="A239" s="148" t="s">
        <v>141</v>
      </c>
      <c r="B239" s="149" t="s">
        <v>142</v>
      </c>
      <c r="C239" s="149" t="s">
        <v>143</v>
      </c>
      <c r="D239" s="150" t="s">
        <v>144</v>
      </c>
      <c r="E239" s="150" t="s">
        <v>171</v>
      </c>
      <c r="F239" s="150" t="s">
        <v>172</v>
      </c>
      <c r="G239" s="151" t="s">
        <v>173</v>
      </c>
    </row>
    <row r="240" spans="1:7">
      <c r="A240" s="132">
        <v>114</v>
      </c>
      <c r="B240" s="219">
        <v>44958</v>
      </c>
      <c r="C240" s="219">
        <v>44986</v>
      </c>
      <c r="D240" s="219">
        <f t="shared" ref="D240:D250" si="35">(B240+C240)/2</f>
        <v>44972</v>
      </c>
      <c r="E240" s="219">
        <v>44987</v>
      </c>
      <c r="F240" s="273">
        <f t="shared" ref="F240" si="36">E240-D240</f>
        <v>15</v>
      </c>
      <c r="G240" s="78">
        <f t="shared" ref="G240" si="37">F240*A240</f>
        <v>1710</v>
      </c>
    </row>
    <row r="241" spans="1:7">
      <c r="A241" s="63">
        <v>57</v>
      </c>
      <c r="B241" s="219">
        <v>44986</v>
      </c>
      <c r="C241" s="219">
        <v>45017</v>
      </c>
      <c r="D241" s="219">
        <f t="shared" si="35"/>
        <v>45001.5</v>
      </c>
      <c r="E241" s="219">
        <v>45020</v>
      </c>
      <c r="F241" s="273">
        <f t="shared" ref="F241:F250" si="38">E241-D241</f>
        <v>18.5</v>
      </c>
      <c r="G241" s="78">
        <f t="shared" ref="G241:G250" si="39">F241*A241</f>
        <v>1054.5</v>
      </c>
    </row>
    <row r="242" spans="1:7">
      <c r="A242" s="63">
        <v>57</v>
      </c>
      <c r="B242" s="219">
        <v>45017</v>
      </c>
      <c r="C242" s="219">
        <v>45047</v>
      </c>
      <c r="D242" s="219">
        <f t="shared" si="35"/>
        <v>45032</v>
      </c>
      <c r="E242" s="219">
        <v>45048</v>
      </c>
      <c r="F242" s="273">
        <f t="shared" si="38"/>
        <v>16</v>
      </c>
      <c r="G242" s="78">
        <f t="shared" si="39"/>
        <v>912</v>
      </c>
    </row>
    <row r="243" spans="1:7">
      <c r="A243" s="63">
        <v>57</v>
      </c>
      <c r="B243" s="219">
        <v>45047</v>
      </c>
      <c r="C243" s="219">
        <v>45078</v>
      </c>
      <c r="D243" s="219">
        <f t="shared" si="35"/>
        <v>45062.5</v>
      </c>
      <c r="E243" s="219">
        <v>45079</v>
      </c>
      <c r="F243" s="273">
        <f t="shared" si="38"/>
        <v>16.5</v>
      </c>
      <c r="G243" s="78">
        <f t="shared" si="39"/>
        <v>940.5</v>
      </c>
    </row>
    <row r="244" spans="1:7">
      <c r="A244" s="63">
        <v>57</v>
      </c>
      <c r="B244" s="219">
        <v>45078</v>
      </c>
      <c r="C244" s="219">
        <v>45108</v>
      </c>
      <c r="D244" s="219">
        <f t="shared" si="35"/>
        <v>45093</v>
      </c>
      <c r="E244" s="219">
        <v>45112</v>
      </c>
      <c r="F244" s="273">
        <f t="shared" si="38"/>
        <v>19</v>
      </c>
      <c r="G244" s="78">
        <f t="shared" si="39"/>
        <v>1083</v>
      </c>
    </row>
    <row r="245" spans="1:7">
      <c r="A245" s="63">
        <v>57</v>
      </c>
      <c r="B245" s="219">
        <v>45108</v>
      </c>
      <c r="C245" s="219">
        <v>45139</v>
      </c>
      <c r="D245" s="219">
        <f t="shared" si="35"/>
        <v>45123.5</v>
      </c>
      <c r="E245" s="219">
        <v>45140</v>
      </c>
      <c r="F245" s="273">
        <f t="shared" si="38"/>
        <v>16.5</v>
      </c>
      <c r="G245" s="78">
        <f t="shared" si="39"/>
        <v>940.5</v>
      </c>
    </row>
    <row r="246" spans="1:7">
      <c r="A246" s="63">
        <v>57</v>
      </c>
      <c r="B246" s="219">
        <v>45139</v>
      </c>
      <c r="C246" s="219">
        <v>45170</v>
      </c>
      <c r="D246" s="219">
        <f t="shared" si="35"/>
        <v>45154.5</v>
      </c>
      <c r="E246" s="219">
        <v>45174</v>
      </c>
      <c r="F246" s="273">
        <f t="shared" si="38"/>
        <v>19.5</v>
      </c>
      <c r="G246" s="78">
        <f t="shared" si="39"/>
        <v>1111.5</v>
      </c>
    </row>
    <row r="247" spans="1:7">
      <c r="A247" s="63">
        <v>57</v>
      </c>
      <c r="B247" s="219">
        <v>45170</v>
      </c>
      <c r="C247" s="219">
        <v>45200</v>
      </c>
      <c r="D247" s="219">
        <f t="shared" si="35"/>
        <v>45185</v>
      </c>
      <c r="E247" s="219">
        <v>45202</v>
      </c>
      <c r="F247" s="273">
        <f t="shared" si="38"/>
        <v>17</v>
      </c>
      <c r="G247" s="78">
        <f t="shared" si="39"/>
        <v>969</v>
      </c>
    </row>
    <row r="248" spans="1:7">
      <c r="A248" s="63">
        <v>57</v>
      </c>
      <c r="B248" s="219">
        <v>45200</v>
      </c>
      <c r="C248" s="219">
        <v>45231</v>
      </c>
      <c r="D248" s="219">
        <f t="shared" si="35"/>
        <v>45215.5</v>
      </c>
      <c r="E248" s="219">
        <v>45232</v>
      </c>
      <c r="F248" s="273">
        <f t="shared" si="38"/>
        <v>16.5</v>
      </c>
      <c r="G248" s="78">
        <f t="shared" si="39"/>
        <v>940.5</v>
      </c>
    </row>
    <row r="249" spans="1:7">
      <c r="A249" s="63">
        <v>57</v>
      </c>
      <c r="B249" s="219">
        <v>45231</v>
      </c>
      <c r="C249" s="219">
        <v>45261</v>
      </c>
      <c r="D249" s="219">
        <f t="shared" si="35"/>
        <v>45246</v>
      </c>
      <c r="E249" s="219">
        <v>45264</v>
      </c>
      <c r="F249" s="273">
        <f t="shared" si="38"/>
        <v>18</v>
      </c>
      <c r="G249" s="78">
        <f t="shared" si="39"/>
        <v>1026</v>
      </c>
    </row>
    <row r="250" spans="1:7">
      <c r="A250" s="63">
        <v>57</v>
      </c>
      <c r="B250" s="219">
        <v>45261</v>
      </c>
      <c r="C250" s="219">
        <v>45292</v>
      </c>
      <c r="D250" s="219">
        <f t="shared" si="35"/>
        <v>45276.5</v>
      </c>
      <c r="E250" s="219">
        <v>45294</v>
      </c>
      <c r="F250" s="273">
        <f t="shared" si="38"/>
        <v>17.5</v>
      </c>
      <c r="G250" s="78">
        <f t="shared" si="39"/>
        <v>997.5</v>
      </c>
    </row>
    <row r="251" spans="1:7">
      <c r="A251" s="132"/>
      <c r="B251" s="219"/>
      <c r="C251" s="219"/>
      <c r="D251" s="49"/>
      <c r="E251" s="49"/>
      <c r="F251" s="78"/>
      <c r="G251" s="78"/>
    </row>
    <row r="252" spans="1:7" ht="13.5" thickBot="1">
      <c r="A252" s="135">
        <f>SUM(A240:A251)</f>
        <v>684</v>
      </c>
      <c r="B252" s="72"/>
      <c r="C252" s="72"/>
      <c r="D252" s="73"/>
      <c r="E252" s="49"/>
      <c r="F252" s="3"/>
      <c r="G252" s="139">
        <f>SUM(G240:G251)</f>
        <v>11685</v>
      </c>
    </row>
    <row r="253" spans="1:7" ht="13.5" thickTop="1"/>
    <row r="255" spans="1:7">
      <c r="A255" s="2" t="s">
        <v>297</v>
      </c>
      <c r="B255" s="76"/>
      <c r="C255" s="76"/>
      <c r="D255" s="76"/>
      <c r="E255" s="49"/>
      <c r="F255" s="7"/>
      <c r="G255" s="127"/>
    </row>
    <row r="256" spans="1:7" ht="25.5">
      <c r="A256" s="116" t="s">
        <v>14</v>
      </c>
      <c r="B256" s="130" t="s">
        <v>207</v>
      </c>
      <c r="C256" s="130" t="s">
        <v>307</v>
      </c>
      <c r="D256" s="19" t="s">
        <v>308</v>
      </c>
      <c r="E256" s="19" t="s">
        <v>309</v>
      </c>
      <c r="F256" s="19" t="s">
        <v>280</v>
      </c>
      <c r="G256" s="19" t="s">
        <v>281</v>
      </c>
    </row>
    <row r="257" spans="1:7">
      <c r="A257" s="148" t="s">
        <v>141</v>
      </c>
      <c r="B257" s="149" t="s">
        <v>142</v>
      </c>
      <c r="C257" s="149" t="s">
        <v>143</v>
      </c>
      <c r="D257" s="150" t="s">
        <v>144</v>
      </c>
      <c r="E257" s="150" t="s">
        <v>171</v>
      </c>
      <c r="F257" s="150" t="s">
        <v>172</v>
      </c>
      <c r="G257" s="151" t="s">
        <v>173</v>
      </c>
    </row>
    <row r="258" spans="1:7">
      <c r="A258" s="132">
        <v>148.6</v>
      </c>
      <c r="B258" s="219">
        <v>44927</v>
      </c>
      <c r="C258" s="219">
        <v>44958</v>
      </c>
      <c r="D258" s="219">
        <f t="shared" ref="D258:D268" si="40">(B258+C258)/2</f>
        <v>44942.5</v>
      </c>
      <c r="E258" s="219">
        <v>44959</v>
      </c>
      <c r="F258" s="273">
        <f t="shared" ref="F258" si="41">E258-D258</f>
        <v>16.5</v>
      </c>
      <c r="G258" s="78">
        <f t="shared" ref="G258" si="42">F258*A258</f>
        <v>2451.9</v>
      </c>
    </row>
    <row r="259" spans="1:7">
      <c r="A259" s="63">
        <v>55.58</v>
      </c>
      <c r="B259" s="219">
        <v>44986</v>
      </c>
      <c r="C259" s="219">
        <v>45017</v>
      </c>
      <c r="D259" s="219">
        <f t="shared" si="40"/>
        <v>45001.5</v>
      </c>
      <c r="E259" s="219">
        <v>45020</v>
      </c>
      <c r="F259" s="273">
        <f t="shared" ref="F259:F268" si="43">E259-D259</f>
        <v>18.5</v>
      </c>
      <c r="G259" s="78">
        <f t="shared" ref="G259:G268" si="44">F259*A259</f>
        <v>1028.23</v>
      </c>
    </row>
    <row r="260" spans="1:7">
      <c r="A260" s="63">
        <v>89.12</v>
      </c>
      <c r="B260" s="219">
        <v>45017</v>
      </c>
      <c r="C260" s="219">
        <v>45047</v>
      </c>
      <c r="D260" s="219">
        <f t="shared" si="40"/>
        <v>45032</v>
      </c>
      <c r="E260" s="219">
        <v>45048</v>
      </c>
      <c r="F260" s="273">
        <f t="shared" si="43"/>
        <v>16</v>
      </c>
      <c r="G260" s="78">
        <f t="shared" si="44"/>
        <v>1425.92</v>
      </c>
    </row>
    <row r="261" spans="1:7">
      <c r="A261" s="63">
        <v>427.11</v>
      </c>
      <c r="B261" s="219">
        <v>45047</v>
      </c>
      <c r="C261" s="219">
        <v>45078</v>
      </c>
      <c r="D261" s="219">
        <f t="shared" si="40"/>
        <v>45062.5</v>
      </c>
      <c r="E261" s="219">
        <v>45079</v>
      </c>
      <c r="F261" s="273">
        <f t="shared" si="43"/>
        <v>16.5</v>
      </c>
      <c r="G261" s="78">
        <f t="shared" si="44"/>
        <v>7047.3150000000005</v>
      </c>
    </row>
    <row r="262" spans="1:7">
      <c r="A262" s="63">
        <v>64.14</v>
      </c>
      <c r="B262" s="219">
        <v>45078</v>
      </c>
      <c r="C262" s="219">
        <v>45108</v>
      </c>
      <c r="D262" s="219">
        <f t="shared" si="40"/>
        <v>45093</v>
      </c>
      <c r="E262" s="219">
        <v>45112</v>
      </c>
      <c r="F262" s="273">
        <f t="shared" si="43"/>
        <v>19</v>
      </c>
      <c r="G262" s="78">
        <f t="shared" si="44"/>
        <v>1218.6600000000001</v>
      </c>
    </row>
    <row r="263" spans="1:7">
      <c r="A263" s="63">
        <v>65.400000000000006</v>
      </c>
      <c r="B263" s="219">
        <v>45108</v>
      </c>
      <c r="C263" s="219">
        <v>45139</v>
      </c>
      <c r="D263" s="219">
        <f t="shared" si="40"/>
        <v>45123.5</v>
      </c>
      <c r="E263" s="219">
        <v>45140</v>
      </c>
      <c r="F263" s="273">
        <f t="shared" si="43"/>
        <v>16.5</v>
      </c>
      <c r="G263" s="78">
        <f t="shared" si="44"/>
        <v>1079.1000000000001</v>
      </c>
    </row>
    <row r="264" spans="1:7">
      <c r="A264" s="63">
        <v>11.4</v>
      </c>
      <c r="B264" s="219">
        <v>45139</v>
      </c>
      <c r="C264" s="219">
        <v>45170</v>
      </c>
      <c r="D264" s="219">
        <f t="shared" si="40"/>
        <v>45154.5</v>
      </c>
      <c r="E264" s="219">
        <v>45174</v>
      </c>
      <c r="F264" s="273">
        <f t="shared" si="43"/>
        <v>19.5</v>
      </c>
      <c r="G264" s="78">
        <f t="shared" si="44"/>
        <v>222.3</v>
      </c>
    </row>
    <row r="265" spans="1:7">
      <c r="A265" s="63">
        <v>18.34</v>
      </c>
      <c r="B265" s="219">
        <v>45170</v>
      </c>
      <c r="C265" s="219">
        <v>45200</v>
      </c>
      <c r="D265" s="219">
        <f t="shared" si="40"/>
        <v>45185</v>
      </c>
      <c r="E265" s="219">
        <v>45202</v>
      </c>
      <c r="F265" s="273">
        <f t="shared" si="43"/>
        <v>17</v>
      </c>
      <c r="G265" s="78">
        <f t="shared" si="44"/>
        <v>311.77999999999997</v>
      </c>
    </row>
    <row r="266" spans="1:7">
      <c r="A266" s="63">
        <v>41.7</v>
      </c>
      <c r="B266" s="219">
        <v>45200</v>
      </c>
      <c r="C266" s="219">
        <v>45231</v>
      </c>
      <c r="D266" s="219">
        <f t="shared" si="40"/>
        <v>45215.5</v>
      </c>
      <c r="E266" s="219">
        <v>45232</v>
      </c>
      <c r="F266" s="273">
        <f t="shared" si="43"/>
        <v>16.5</v>
      </c>
      <c r="G266" s="78">
        <f t="shared" si="44"/>
        <v>688.05000000000007</v>
      </c>
    </row>
    <row r="267" spans="1:7">
      <c r="A267" s="63">
        <v>298.48</v>
      </c>
      <c r="B267" s="219">
        <v>45231</v>
      </c>
      <c r="C267" s="219">
        <v>45261</v>
      </c>
      <c r="D267" s="219">
        <f t="shared" si="40"/>
        <v>45246</v>
      </c>
      <c r="E267" s="219">
        <v>45264</v>
      </c>
      <c r="F267" s="273">
        <f t="shared" si="43"/>
        <v>18</v>
      </c>
      <c r="G267" s="78">
        <f t="shared" si="44"/>
        <v>5372.64</v>
      </c>
    </row>
    <row r="268" spans="1:7">
      <c r="A268" s="63">
        <v>174.55</v>
      </c>
      <c r="B268" s="219">
        <v>45261</v>
      </c>
      <c r="C268" s="219">
        <v>45292</v>
      </c>
      <c r="D268" s="219">
        <f t="shared" si="40"/>
        <v>45276.5</v>
      </c>
      <c r="E268" s="219">
        <v>45294</v>
      </c>
      <c r="F268" s="273">
        <f t="shared" si="43"/>
        <v>17.5</v>
      </c>
      <c r="G268" s="78">
        <f t="shared" si="44"/>
        <v>3054.625</v>
      </c>
    </row>
    <row r="269" spans="1:7">
      <c r="A269" s="134"/>
      <c r="B269" s="219"/>
      <c r="C269" s="219"/>
      <c r="D269" s="49"/>
      <c r="E269" s="49"/>
      <c r="F269" s="78"/>
      <c r="G269" s="78"/>
    </row>
    <row r="270" spans="1:7" ht="13.5" thickBot="1">
      <c r="A270" s="135">
        <f>SUM(A258:A269)</f>
        <v>1394.42</v>
      </c>
      <c r="B270" s="72"/>
      <c r="C270" s="72"/>
      <c r="D270" s="73"/>
      <c r="E270" s="49"/>
      <c r="F270" s="3"/>
      <c r="G270" s="139">
        <f>SUM(G258:G269)</f>
        <v>23900.52</v>
      </c>
    </row>
    <row r="271" spans="1:7" ht="13.5" thickTop="1"/>
    <row r="273" spans="1:7">
      <c r="A273" s="2" t="s">
        <v>298</v>
      </c>
      <c r="B273" s="76"/>
      <c r="C273" s="76"/>
      <c r="D273" s="76"/>
      <c r="E273" s="49"/>
      <c r="F273" s="7"/>
      <c r="G273" s="127"/>
    </row>
    <row r="274" spans="1:7" ht="25.5">
      <c r="A274" s="116" t="s">
        <v>14</v>
      </c>
      <c r="B274" s="130" t="s">
        <v>207</v>
      </c>
      <c r="C274" s="130" t="s">
        <v>307</v>
      </c>
      <c r="D274" s="19" t="s">
        <v>308</v>
      </c>
      <c r="E274" s="19" t="s">
        <v>309</v>
      </c>
      <c r="F274" s="19" t="s">
        <v>280</v>
      </c>
      <c r="G274" s="19" t="s">
        <v>281</v>
      </c>
    </row>
    <row r="275" spans="1:7">
      <c r="A275" s="148" t="s">
        <v>141</v>
      </c>
      <c r="B275" s="149" t="s">
        <v>142</v>
      </c>
      <c r="C275" s="149" t="s">
        <v>143</v>
      </c>
      <c r="D275" s="150" t="s">
        <v>144</v>
      </c>
      <c r="E275" s="150" t="s">
        <v>171</v>
      </c>
      <c r="F275" s="150" t="s">
        <v>172</v>
      </c>
      <c r="G275" s="151" t="s">
        <v>173</v>
      </c>
    </row>
    <row r="276" spans="1:7">
      <c r="A276" s="132">
        <v>28.5</v>
      </c>
      <c r="B276" s="219">
        <v>45108</v>
      </c>
      <c r="C276" s="219">
        <v>45139</v>
      </c>
      <c r="D276" s="219">
        <f t="shared" ref="D276:D277" si="45">(B276+C276)/2</f>
        <v>45123.5</v>
      </c>
      <c r="E276" s="49">
        <v>45140</v>
      </c>
      <c r="F276" s="273">
        <f t="shared" ref="F276" si="46">E276-D276</f>
        <v>16.5</v>
      </c>
      <c r="G276" s="78">
        <f t="shared" ref="G276" si="47">F276*A276</f>
        <v>470.25</v>
      </c>
    </row>
    <row r="277" spans="1:7">
      <c r="A277" s="63">
        <v>28.5</v>
      </c>
      <c r="B277" s="219">
        <v>45200</v>
      </c>
      <c r="C277" s="219">
        <v>45231</v>
      </c>
      <c r="D277" s="219">
        <f t="shared" si="45"/>
        <v>45215.5</v>
      </c>
      <c r="E277" s="49">
        <v>45232</v>
      </c>
      <c r="F277" s="273">
        <f t="shared" ref="F277" si="48">E277-D277</f>
        <v>16.5</v>
      </c>
      <c r="G277" s="78">
        <f t="shared" ref="G277" si="49">F277*A277</f>
        <v>470.25</v>
      </c>
    </row>
    <row r="278" spans="1:7">
      <c r="A278" s="134"/>
      <c r="B278" s="219"/>
      <c r="C278" s="219"/>
      <c r="D278" s="49"/>
      <c r="E278" s="49"/>
      <c r="F278" s="78"/>
      <c r="G278" s="78"/>
    </row>
    <row r="279" spans="1:7" ht="13.5" thickBot="1">
      <c r="A279" s="135">
        <f>SUM(A276:A278)</f>
        <v>57</v>
      </c>
      <c r="B279" s="72"/>
      <c r="C279" s="72"/>
      <c r="D279" s="73"/>
      <c r="E279" s="49"/>
      <c r="F279" s="3"/>
      <c r="G279" s="139">
        <f>SUM(G276:G278)</f>
        <v>940.5</v>
      </c>
    </row>
    <row r="280" spans="1:7" ht="13.5" thickTop="1"/>
    <row r="283" spans="1:7">
      <c r="A283" s="2" t="s">
        <v>299</v>
      </c>
      <c r="B283" s="76"/>
      <c r="C283" s="76"/>
      <c r="D283" s="76"/>
      <c r="E283" s="49"/>
      <c r="F283" s="7"/>
      <c r="G283" s="127"/>
    </row>
    <row r="284" spans="1:7" ht="25.5">
      <c r="A284" s="116" t="s">
        <v>14</v>
      </c>
      <c r="B284" s="130" t="s">
        <v>207</v>
      </c>
      <c r="C284" s="130" t="s">
        <v>307</v>
      </c>
      <c r="D284" s="19" t="s">
        <v>308</v>
      </c>
      <c r="E284" s="19" t="s">
        <v>309</v>
      </c>
      <c r="F284" s="19" t="s">
        <v>280</v>
      </c>
      <c r="G284" s="19" t="s">
        <v>281</v>
      </c>
    </row>
    <row r="285" spans="1:7">
      <c r="A285" s="148" t="s">
        <v>141</v>
      </c>
      <c r="B285" s="149" t="s">
        <v>142</v>
      </c>
      <c r="C285" s="149" t="s">
        <v>143</v>
      </c>
      <c r="D285" s="150" t="s">
        <v>144</v>
      </c>
      <c r="E285" s="150" t="s">
        <v>171</v>
      </c>
      <c r="F285" s="150" t="s">
        <v>172</v>
      </c>
      <c r="G285" s="151" t="s">
        <v>173</v>
      </c>
    </row>
    <row r="286" spans="1:7">
      <c r="A286" s="132">
        <v>39.57</v>
      </c>
      <c r="B286" s="219">
        <v>44927</v>
      </c>
      <c r="C286" s="219">
        <v>45292</v>
      </c>
      <c r="D286" s="219">
        <f t="shared" ref="D286" si="50">(B286+C286)/2</f>
        <v>45109.5</v>
      </c>
      <c r="E286" s="49">
        <v>44987</v>
      </c>
      <c r="F286" s="273">
        <f t="shared" ref="F286" si="51">E286-D286</f>
        <v>-122.5</v>
      </c>
      <c r="G286" s="78">
        <f t="shared" ref="G286" si="52">F286*A286</f>
        <v>-4847.3249999999998</v>
      </c>
    </row>
    <row r="287" spans="1:7">
      <c r="A287" s="134"/>
      <c r="B287" s="219"/>
      <c r="C287" s="219"/>
      <c r="D287" s="49"/>
      <c r="E287" s="49"/>
      <c r="F287" s="78"/>
      <c r="G287" s="78"/>
    </row>
    <row r="288" spans="1:7" ht="13.5" thickBot="1">
      <c r="A288" s="135">
        <f>SUM(A286:A287)</f>
        <v>39.57</v>
      </c>
      <c r="B288" s="72"/>
      <c r="C288" s="72"/>
      <c r="D288" s="73"/>
      <c r="E288" s="49"/>
      <c r="F288" s="3"/>
      <c r="G288" s="139">
        <f>SUM(G286:G287)</f>
        <v>-4847.3249999999998</v>
      </c>
    </row>
    <row r="289" spans="1:7" ht="13.5" thickTop="1"/>
    <row r="292" spans="1:7">
      <c r="A292" s="2" t="s">
        <v>300</v>
      </c>
      <c r="B292" s="76"/>
      <c r="C292" s="76"/>
      <c r="D292" s="76"/>
      <c r="E292" s="49"/>
      <c r="F292" s="7"/>
      <c r="G292" s="127"/>
    </row>
    <row r="293" spans="1:7" ht="25.5">
      <c r="A293" s="116" t="s">
        <v>14</v>
      </c>
      <c r="B293" s="130" t="s">
        <v>207</v>
      </c>
      <c r="C293" s="130" t="s">
        <v>307</v>
      </c>
      <c r="D293" s="19" t="s">
        <v>308</v>
      </c>
      <c r="E293" s="19" t="s">
        <v>309</v>
      </c>
      <c r="F293" s="19" t="s">
        <v>280</v>
      </c>
      <c r="G293" s="19" t="s">
        <v>281</v>
      </c>
    </row>
    <row r="294" spans="1:7">
      <c r="A294" s="148" t="s">
        <v>141</v>
      </c>
      <c r="B294" s="149" t="s">
        <v>142</v>
      </c>
      <c r="C294" s="149" t="s">
        <v>143</v>
      </c>
      <c r="D294" s="150" t="s">
        <v>144</v>
      </c>
      <c r="E294" s="150" t="s">
        <v>171</v>
      </c>
      <c r="F294" s="150" t="s">
        <v>172</v>
      </c>
      <c r="G294" s="151" t="s">
        <v>173</v>
      </c>
    </row>
    <row r="295" spans="1:7">
      <c r="A295" s="132">
        <v>125.55</v>
      </c>
      <c r="B295" s="219">
        <v>44927</v>
      </c>
      <c r="C295" s="219">
        <v>45292</v>
      </c>
      <c r="D295" s="219"/>
      <c r="E295" s="49"/>
      <c r="F295" s="78"/>
      <c r="G295" s="78"/>
    </row>
    <row r="296" spans="1:7">
      <c r="A296" s="63">
        <v>124.61</v>
      </c>
      <c r="B296" s="219">
        <v>44927</v>
      </c>
      <c r="C296" s="219">
        <v>45292</v>
      </c>
      <c r="D296" s="219"/>
      <c r="E296" s="49"/>
      <c r="F296" s="78"/>
      <c r="G296" s="78"/>
    </row>
    <row r="297" spans="1:7">
      <c r="A297" s="134"/>
      <c r="B297" s="219"/>
      <c r="C297" s="219"/>
      <c r="D297" s="49"/>
      <c r="E297" s="49"/>
      <c r="F297" s="78"/>
      <c r="G297" s="78"/>
    </row>
    <row r="298" spans="1:7" ht="13.5" thickBot="1">
      <c r="A298" s="135">
        <f>SUM(A295:A297)</f>
        <v>250.16</v>
      </c>
      <c r="B298" s="72"/>
      <c r="C298" s="72"/>
      <c r="D298" s="73"/>
      <c r="E298" s="49"/>
      <c r="F298" s="3"/>
      <c r="G298" s="139">
        <f>SUM(G295:G297)</f>
        <v>0</v>
      </c>
    </row>
    <row r="299" spans="1:7" ht="13.5" thickTop="1"/>
    <row r="301" spans="1:7">
      <c r="A301" s="2" t="s">
        <v>319</v>
      </c>
      <c r="B301" s="76"/>
      <c r="C301" s="76"/>
      <c r="D301" s="76"/>
      <c r="E301" s="49"/>
      <c r="F301" s="7"/>
      <c r="G301" s="127"/>
    </row>
    <row r="302" spans="1:7" ht="25.5">
      <c r="A302" s="116" t="s">
        <v>14</v>
      </c>
      <c r="B302" s="130" t="s">
        <v>207</v>
      </c>
      <c r="C302" s="130" t="s">
        <v>307</v>
      </c>
      <c r="D302" s="19" t="s">
        <v>308</v>
      </c>
      <c r="E302" s="19" t="s">
        <v>309</v>
      </c>
      <c r="F302" s="19" t="s">
        <v>280</v>
      </c>
      <c r="G302" s="19" t="s">
        <v>281</v>
      </c>
    </row>
    <row r="303" spans="1:7">
      <c r="A303" s="148" t="s">
        <v>141</v>
      </c>
      <c r="B303" s="149" t="s">
        <v>142</v>
      </c>
      <c r="C303" s="149" t="s">
        <v>143</v>
      </c>
      <c r="D303" s="150" t="s">
        <v>144</v>
      </c>
      <c r="E303" s="150" t="s">
        <v>171</v>
      </c>
      <c r="F303" s="150" t="s">
        <v>172</v>
      </c>
      <c r="G303" s="151" t="s">
        <v>173</v>
      </c>
    </row>
    <row r="304" spans="1:7">
      <c r="A304" s="132">
        <v>2.38</v>
      </c>
      <c r="B304" s="219">
        <v>44562</v>
      </c>
      <c r="C304" s="219">
        <v>44926</v>
      </c>
      <c r="D304" s="219">
        <f t="shared" ref="D304" si="53">(B304+C304)/2</f>
        <v>44744</v>
      </c>
      <c r="E304" s="49">
        <v>45174</v>
      </c>
      <c r="F304" s="273">
        <f t="shared" ref="F304" si="54">E304-D304</f>
        <v>430</v>
      </c>
      <c r="G304" s="78">
        <f t="shared" ref="G304" si="55">F304*A304</f>
        <v>1023.4</v>
      </c>
    </row>
    <row r="305" spans="1:7">
      <c r="A305" s="134"/>
      <c r="B305" s="219"/>
      <c r="C305" s="219"/>
      <c r="D305" s="49"/>
      <c r="E305" s="49"/>
      <c r="F305" s="78"/>
      <c r="G305" s="78"/>
    </row>
    <row r="306" spans="1:7" ht="13.5" thickBot="1">
      <c r="A306" s="135">
        <f>SUM(A304:A305)</f>
        <v>2.38</v>
      </c>
      <c r="B306" s="72"/>
      <c r="C306" s="72"/>
      <c r="D306" s="73"/>
      <c r="E306" s="49"/>
      <c r="F306" s="3"/>
      <c r="G306" s="139">
        <f>SUM(G304:G305)</f>
        <v>1023.4</v>
      </c>
    </row>
    <row r="307" spans="1:7" ht="13.5" thickTop="1"/>
    <row r="309" spans="1:7">
      <c r="A309" s="2" t="s">
        <v>302</v>
      </c>
      <c r="B309" s="76"/>
      <c r="C309" s="76"/>
      <c r="D309" s="76"/>
      <c r="E309" s="49"/>
      <c r="F309" s="7"/>
      <c r="G309" s="127"/>
    </row>
    <row r="310" spans="1:7" ht="25.5">
      <c r="A310" s="116" t="s">
        <v>14</v>
      </c>
      <c r="B310" s="130" t="s">
        <v>207</v>
      </c>
      <c r="C310" s="130" t="s">
        <v>307</v>
      </c>
      <c r="D310" s="19" t="s">
        <v>308</v>
      </c>
      <c r="E310" s="19" t="s">
        <v>309</v>
      </c>
      <c r="F310" s="19" t="s">
        <v>280</v>
      </c>
      <c r="G310" s="19" t="s">
        <v>281</v>
      </c>
    </row>
    <row r="311" spans="1:7">
      <c r="A311" s="148" t="s">
        <v>141</v>
      </c>
      <c r="B311" s="149" t="s">
        <v>142</v>
      </c>
      <c r="C311" s="149" t="s">
        <v>143</v>
      </c>
      <c r="D311" s="150" t="s">
        <v>144</v>
      </c>
      <c r="E311" s="150" t="s">
        <v>171</v>
      </c>
      <c r="F311" s="150" t="s">
        <v>172</v>
      </c>
      <c r="G311" s="151" t="s">
        <v>173</v>
      </c>
    </row>
    <row r="312" spans="1:7">
      <c r="A312" s="132">
        <v>-75984.56</v>
      </c>
      <c r="B312" s="219">
        <v>44927</v>
      </c>
      <c r="C312" s="219">
        <v>45292</v>
      </c>
      <c r="D312" s="49"/>
      <c r="E312" s="49"/>
      <c r="F312" s="78"/>
      <c r="G312" s="78"/>
    </row>
    <row r="313" spans="1:7">
      <c r="A313" s="63">
        <v>-100383.79000000001</v>
      </c>
      <c r="B313" s="219">
        <v>44927</v>
      </c>
      <c r="C313" s="219">
        <v>45292</v>
      </c>
      <c r="D313" s="49"/>
      <c r="E313" s="49"/>
      <c r="F313" s="78"/>
      <c r="G313" s="78"/>
    </row>
    <row r="314" spans="1:7">
      <c r="A314" s="63">
        <v>-88184.18</v>
      </c>
      <c r="B314" s="219">
        <v>44927</v>
      </c>
      <c r="C314" s="219">
        <v>45292</v>
      </c>
      <c r="D314" s="49"/>
      <c r="E314" s="49"/>
      <c r="F314" s="78"/>
      <c r="G314" s="78"/>
    </row>
    <row r="315" spans="1:7">
      <c r="A315" s="63">
        <v>-88184.18</v>
      </c>
      <c r="B315" s="219">
        <v>44927</v>
      </c>
      <c r="C315" s="219">
        <v>45292</v>
      </c>
      <c r="D315" s="49"/>
      <c r="E315" s="49"/>
      <c r="F315" s="78"/>
      <c r="G315" s="78"/>
    </row>
    <row r="316" spans="1:7">
      <c r="A316" s="63">
        <v>-88184.18</v>
      </c>
      <c r="B316" s="219">
        <v>44927</v>
      </c>
      <c r="C316" s="219">
        <v>45292</v>
      </c>
      <c r="D316" s="49"/>
      <c r="E316" s="49"/>
      <c r="F316" s="78"/>
      <c r="G316" s="78"/>
    </row>
    <row r="317" spans="1:7">
      <c r="A317" s="63">
        <v>-88184.18</v>
      </c>
      <c r="B317" s="219">
        <v>44927</v>
      </c>
      <c r="C317" s="219">
        <v>45292</v>
      </c>
      <c r="D317" s="49"/>
      <c r="E317" s="49"/>
      <c r="F317" s="78"/>
      <c r="G317" s="78"/>
    </row>
    <row r="318" spans="1:7">
      <c r="A318" s="63">
        <v>-88184.18</v>
      </c>
      <c r="B318" s="219">
        <v>44927</v>
      </c>
      <c r="C318" s="219">
        <v>45292</v>
      </c>
      <c r="D318" s="49"/>
      <c r="E318" s="49"/>
      <c r="F318" s="78"/>
      <c r="G318" s="78"/>
    </row>
    <row r="319" spans="1:7">
      <c r="A319" s="63">
        <v>-88184.18</v>
      </c>
      <c r="B319" s="219">
        <v>44927</v>
      </c>
      <c r="C319" s="219">
        <v>45292</v>
      </c>
      <c r="D319" s="49"/>
      <c r="E319" s="49"/>
      <c r="F319" s="78"/>
      <c r="G319" s="78"/>
    </row>
    <row r="320" spans="1:7">
      <c r="A320" s="63">
        <v>-88184.18</v>
      </c>
      <c r="B320" s="219">
        <v>44927</v>
      </c>
      <c r="C320" s="219">
        <v>45292</v>
      </c>
      <c r="D320" s="49"/>
      <c r="E320" s="49"/>
      <c r="F320" s="78"/>
      <c r="G320" s="78"/>
    </row>
    <row r="321" spans="1:7">
      <c r="A321" s="63">
        <v>-88184.18</v>
      </c>
      <c r="B321" s="219">
        <v>44927</v>
      </c>
      <c r="C321" s="219">
        <v>45292</v>
      </c>
      <c r="D321" s="49"/>
      <c r="E321" s="49"/>
      <c r="F321" s="78"/>
      <c r="G321" s="78"/>
    </row>
    <row r="322" spans="1:7">
      <c r="A322" s="63">
        <v>-88184.18</v>
      </c>
      <c r="B322" s="219">
        <v>44927</v>
      </c>
      <c r="C322" s="219">
        <v>45292</v>
      </c>
      <c r="D322" s="49"/>
      <c r="E322" s="49"/>
      <c r="F322" s="78"/>
      <c r="G322" s="78"/>
    </row>
    <row r="323" spans="1:7">
      <c r="A323" s="63">
        <v>-87676.800000000003</v>
      </c>
      <c r="B323" s="219">
        <v>44927</v>
      </c>
      <c r="C323" s="219">
        <v>45292</v>
      </c>
      <c r="D323" s="49"/>
      <c r="E323" s="49"/>
      <c r="F323" s="78"/>
      <c r="G323" s="78"/>
    </row>
    <row r="324" spans="1:7">
      <c r="A324" s="134"/>
      <c r="B324" s="219"/>
      <c r="C324" s="219"/>
      <c r="D324" s="49"/>
      <c r="E324" s="49"/>
      <c r="F324" s="78"/>
      <c r="G324" s="78"/>
    </row>
    <row r="325" spans="1:7" ht="13.5" thickBot="1">
      <c r="A325" s="135">
        <f>SUM(A312:A324)</f>
        <v>-1057702.7699999998</v>
      </c>
      <c r="B325" s="72"/>
      <c r="C325" s="72"/>
      <c r="D325" s="73"/>
      <c r="E325" s="49"/>
      <c r="F325" s="3"/>
      <c r="G325" s="139">
        <f>SUM(G312:G324)</f>
        <v>0</v>
      </c>
    </row>
    <row r="326" spans="1:7" ht="13.5" thickTop="1"/>
    <row r="329" spans="1:7">
      <c r="A329" s="2" t="s">
        <v>303</v>
      </c>
      <c r="B329" s="76"/>
      <c r="C329" s="76"/>
      <c r="D329" s="76"/>
      <c r="E329" s="49"/>
      <c r="F329" s="7"/>
      <c r="G329" s="127"/>
    </row>
    <row r="330" spans="1:7" ht="25.5">
      <c r="A330" s="116" t="s">
        <v>14</v>
      </c>
      <c r="B330" s="130" t="s">
        <v>207</v>
      </c>
      <c r="C330" s="130" t="s">
        <v>307</v>
      </c>
      <c r="D330" s="19" t="s">
        <v>308</v>
      </c>
      <c r="E330" s="19" t="s">
        <v>309</v>
      </c>
      <c r="F330" s="19" t="s">
        <v>280</v>
      </c>
      <c r="G330" s="19" t="s">
        <v>281</v>
      </c>
    </row>
    <row r="331" spans="1:7">
      <c r="A331" s="148" t="s">
        <v>141</v>
      </c>
      <c r="B331" s="149" t="s">
        <v>142</v>
      </c>
      <c r="C331" s="149" t="s">
        <v>143</v>
      </c>
      <c r="D331" s="150" t="s">
        <v>144</v>
      </c>
      <c r="E331" s="150" t="s">
        <v>171</v>
      </c>
      <c r="F331" s="150" t="s">
        <v>172</v>
      </c>
      <c r="G331" s="151" t="s">
        <v>173</v>
      </c>
    </row>
    <row r="332" spans="1:7">
      <c r="A332" s="132">
        <v>-2933.76</v>
      </c>
      <c r="B332" s="219">
        <v>44927</v>
      </c>
      <c r="C332" s="219">
        <v>45292</v>
      </c>
      <c r="D332" s="49"/>
      <c r="E332" s="49"/>
      <c r="F332" s="78"/>
      <c r="G332" s="78"/>
    </row>
    <row r="333" spans="1:7">
      <c r="A333" s="63">
        <v>-32575.290000000008</v>
      </c>
      <c r="B333" s="219">
        <v>44927</v>
      </c>
      <c r="C333" s="219">
        <v>45292</v>
      </c>
      <c r="D333" s="49"/>
      <c r="E333" s="49"/>
      <c r="F333" s="78"/>
      <c r="G333" s="78"/>
    </row>
    <row r="334" spans="1:7">
      <c r="A334" s="63">
        <v>-17754.52</v>
      </c>
      <c r="B334" s="219">
        <v>44927</v>
      </c>
      <c r="C334" s="219">
        <v>45292</v>
      </c>
      <c r="D334" s="49"/>
      <c r="E334" s="49"/>
      <c r="F334" s="78"/>
      <c r="G334" s="78"/>
    </row>
    <row r="335" spans="1:7">
      <c r="A335" s="63">
        <v>-17754.52</v>
      </c>
      <c r="B335" s="219">
        <v>44927</v>
      </c>
      <c r="C335" s="219">
        <v>45292</v>
      </c>
      <c r="D335" s="49"/>
      <c r="E335" s="49"/>
      <c r="F335" s="78"/>
      <c r="G335" s="78"/>
    </row>
    <row r="336" spans="1:7">
      <c r="A336" s="63">
        <v>-17754.52</v>
      </c>
      <c r="B336" s="219">
        <v>44927</v>
      </c>
      <c r="C336" s="219">
        <v>45292</v>
      </c>
      <c r="D336" s="49"/>
      <c r="E336" s="49"/>
      <c r="F336" s="78"/>
      <c r="G336" s="78"/>
    </row>
    <row r="337" spans="1:7">
      <c r="A337" s="63">
        <v>-17754.52</v>
      </c>
      <c r="B337" s="219">
        <v>44927</v>
      </c>
      <c r="C337" s="219">
        <v>45292</v>
      </c>
      <c r="D337" s="49"/>
      <c r="E337" s="49"/>
      <c r="F337" s="78"/>
      <c r="G337" s="78"/>
    </row>
    <row r="338" spans="1:7">
      <c r="A338" s="63">
        <v>-17754.52</v>
      </c>
      <c r="B338" s="219">
        <v>44927</v>
      </c>
      <c r="C338" s="219">
        <v>45292</v>
      </c>
      <c r="D338" s="49"/>
      <c r="E338" s="49"/>
      <c r="F338" s="78"/>
      <c r="G338" s="78"/>
    </row>
    <row r="339" spans="1:7">
      <c r="A339" s="63">
        <v>-17754.52</v>
      </c>
      <c r="B339" s="219">
        <v>44927</v>
      </c>
      <c r="C339" s="219">
        <v>45292</v>
      </c>
      <c r="D339" s="49"/>
      <c r="E339" s="49"/>
      <c r="F339" s="78"/>
      <c r="G339" s="78"/>
    </row>
    <row r="340" spans="1:7">
      <c r="A340" s="63">
        <v>-70426.010000000009</v>
      </c>
      <c r="B340" s="219">
        <v>44927</v>
      </c>
      <c r="C340" s="219">
        <v>45292</v>
      </c>
      <c r="D340" s="49"/>
      <c r="E340" s="49"/>
      <c r="F340" s="78"/>
      <c r="G340" s="78"/>
    </row>
    <row r="341" spans="1:7">
      <c r="A341" s="63">
        <v>-17754.52</v>
      </c>
      <c r="B341" s="219">
        <v>44927</v>
      </c>
      <c r="C341" s="219">
        <v>45292</v>
      </c>
      <c r="D341" s="49"/>
      <c r="E341" s="49"/>
      <c r="F341" s="78"/>
      <c r="G341" s="78"/>
    </row>
    <row r="342" spans="1:7">
      <c r="A342" s="63">
        <v>-17754.52</v>
      </c>
      <c r="B342" s="219">
        <v>44927</v>
      </c>
      <c r="C342" s="219">
        <v>45292</v>
      </c>
      <c r="D342" s="49"/>
      <c r="E342" s="49"/>
      <c r="F342" s="78"/>
      <c r="G342" s="78"/>
    </row>
    <row r="343" spans="1:7">
      <c r="A343" s="63">
        <v>-13523.690000000004</v>
      </c>
      <c r="B343" s="219">
        <v>44927</v>
      </c>
      <c r="C343" s="219">
        <v>45292</v>
      </c>
      <c r="D343" s="49"/>
      <c r="E343" s="49"/>
      <c r="F343" s="78"/>
      <c r="G343" s="78"/>
    </row>
    <row r="344" spans="1:7">
      <c r="A344" s="63"/>
      <c r="B344" s="219"/>
      <c r="C344" s="219"/>
      <c r="D344" s="49"/>
      <c r="E344" s="49"/>
      <c r="F344" s="78"/>
      <c r="G344" s="78"/>
    </row>
    <row r="345" spans="1:7" ht="13.5" thickBot="1">
      <c r="A345" s="135">
        <f>SUM(A332:A343)</f>
        <v>-261494.91</v>
      </c>
      <c r="B345" s="72"/>
      <c r="C345" s="72"/>
      <c r="D345" s="73"/>
      <c r="E345" s="49"/>
      <c r="F345" s="3"/>
      <c r="G345" s="139">
        <f>SUM(G332:G343)</f>
        <v>0</v>
      </c>
    </row>
    <row r="346" spans="1:7" ht="13.5" thickTop="1"/>
    <row r="348" spans="1:7">
      <c r="A348" s="2" t="s">
        <v>304</v>
      </c>
      <c r="B348" s="76"/>
      <c r="C348" s="76"/>
      <c r="D348" s="76"/>
      <c r="E348" s="49"/>
      <c r="F348" s="7"/>
      <c r="G348" s="127"/>
    </row>
    <row r="349" spans="1:7" ht="25.5">
      <c r="A349" s="116" t="s">
        <v>14</v>
      </c>
      <c r="B349" s="130" t="s">
        <v>207</v>
      </c>
      <c r="C349" s="130" t="s">
        <v>307</v>
      </c>
      <c r="D349" s="19" t="s">
        <v>308</v>
      </c>
      <c r="E349" s="19" t="s">
        <v>309</v>
      </c>
      <c r="F349" s="19" t="s">
        <v>280</v>
      </c>
      <c r="G349" s="19" t="s">
        <v>281</v>
      </c>
    </row>
    <row r="350" spans="1:7">
      <c r="A350" s="148" t="s">
        <v>141</v>
      </c>
      <c r="B350" s="149" t="s">
        <v>142</v>
      </c>
      <c r="C350" s="149" t="s">
        <v>143</v>
      </c>
      <c r="D350" s="150" t="s">
        <v>144</v>
      </c>
      <c r="E350" s="150" t="s">
        <v>171</v>
      </c>
      <c r="F350" s="150" t="s">
        <v>172</v>
      </c>
      <c r="G350" s="151" t="s">
        <v>173</v>
      </c>
    </row>
    <row r="351" spans="1:7">
      <c r="A351" s="132">
        <v>6598.45</v>
      </c>
      <c r="B351" s="219">
        <v>44927</v>
      </c>
      <c r="C351" s="219">
        <v>45292</v>
      </c>
      <c r="D351" s="49"/>
      <c r="E351" s="49"/>
      <c r="F351" s="78"/>
      <c r="G351" s="78"/>
    </row>
    <row r="352" spans="1:7">
      <c r="A352" s="63">
        <v>6965.28</v>
      </c>
      <c r="B352" s="219">
        <v>44927</v>
      </c>
      <c r="C352" s="219">
        <v>45292</v>
      </c>
      <c r="D352" s="49"/>
      <c r="E352" s="49"/>
      <c r="F352" s="78"/>
      <c r="G352" s="78"/>
    </row>
    <row r="353" spans="1:7">
      <c r="A353" s="63">
        <v>6781.87</v>
      </c>
      <c r="B353" s="219">
        <v>44927</v>
      </c>
      <c r="C353" s="219">
        <v>45292</v>
      </c>
      <c r="D353" s="49"/>
      <c r="E353" s="49"/>
      <c r="F353" s="78"/>
      <c r="G353" s="78"/>
    </row>
    <row r="354" spans="1:7">
      <c r="A354" s="63">
        <v>6781.87</v>
      </c>
      <c r="B354" s="219">
        <v>44927</v>
      </c>
      <c r="C354" s="219">
        <v>45292</v>
      </c>
      <c r="D354" s="49"/>
      <c r="E354" s="49"/>
      <c r="F354" s="78"/>
      <c r="G354" s="78"/>
    </row>
    <row r="355" spans="1:7">
      <c r="A355" s="63">
        <v>6781.87</v>
      </c>
      <c r="B355" s="219">
        <v>44927</v>
      </c>
      <c r="C355" s="219">
        <v>45292</v>
      </c>
      <c r="D355" s="49"/>
      <c r="E355" s="49"/>
      <c r="F355" s="78"/>
      <c r="G355" s="78"/>
    </row>
    <row r="356" spans="1:7">
      <c r="A356" s="63">
        <v>6781.87</v>
      </c>
      <c r="B356" s="219">
        <v>44927</v>
      </c>
      <c r="C356" s="219">
        <v>45292</v>
      </c>
      <c r="D356" s="49"/>
      <c r="E356" s="49"/>
      <c r="F356" s="78"/>
      <c r="G356" s="78"/>
    </row>
    <row r="357" spans="1:7">
      <c r="A357" s="63">
        <v>6781.87</v>
      </c>
      <c r="B357" s="219">
        <v>44927</v>
      </c>
      <c r="C357" s="219">
        <v>45292</v>
      </c>
      <c r="D357" s="49"/>
      <c r="E357" s="49"/>
      <c r="F357" s="78"/>
      <c r="G357" s="78"/>
    </row>
    <row r="358" spans="1:7">
      <c r="A358" s="63">
        <v>6781.87</v>
      </c>
      <c r="B358" s="219">
        <v>44927</v>
      </c>
      <c r="C358" s="219">
        <v>45292</v>
      </c>
      <c r="D358" s="49"/>
      <c r="E358" s="49"/>
      <c r="F358" s="78"/>
      <c r="G358" s="78"/>
    </row>
    <row r="359" spans="1:7">
      <c r="A359" s="63">
        <v>6781.87</v>
      </c>
      <c r="B359" s="219">
        <v>44927</v>
      </c>
      <c r="C359" s="219">
        <v>45292</v>
      </c>
      <c r="D359" s="49"/>
      <c r="E359" s="49"/>
      <c r="F359" s="78"/>
      <c r="G359" s="78"/>
    </row>
    <row r="360" spans="1:7">
      <c r="A360" s="63">
        <v>6781.87</v>
      </c>
      <c r="B360" s="219">
        <v>44927</v>
      </c>
      <c r="C360" s="219">
        <v>45292</v>
      </c>
      <c r="D360" s="49"/>
      <c r="E360" s="49"/>
      <c r="F360" s="78"/>
      <c r="G360" s="78"/>
    </row>
    <row r="361" spans="1:7">
      <c r="A361" s="63">
        <v>6781.87</v>
      </c>
      <c r="B361" s="219">
        <v>44927</v>
      </c>
      <c r="C361" s="219">
        <v>45292</v>
      </c>
      <c r="D361" s="49"/>
      <c r="E361" s="49"/>
      <c r="F361" s="78"/>
      <c r="G361" s="78"/>
    </row>
    <row r="362" spans="1:7">
      <c r="A362" s="63">
        <v>6781.87</v>
      </c>
      <c r="B362" s="219">
        <v>44927</v>
      </c>
      <c r="C362" s="219">
        <v>45292</v>
      </c>
      <c r="D362" s="49"/>
      <c r="E362" s="49"/>
      <c r="F362" s="78"/>
      <c r="G362" s="78"/>
    </row>
    <row r="363" spans="1:7">
      <c r="A363" s="134"/>
      <c r="B363" s="219"/>
      <c r="C363" s="219"/>
      <c r="D363" s="49"/>
      <c r="E363" s="49"/>
      <c r="F363" s="78"/>
      <c r="G363" s="78"/>
    </row>
    <row r="364" spans="1:7" ht="13.5" thickBot="1">
      <c r="A364" s="135">
        <f>SUM(A351:A362)</f>
        <v>81382.429999999993</v>
      </c>
      <c r="B364" s="72"/>
      <c r="C364" s="72"/>
      <c r="D364" s="73"/>
      <c r="E364" s="49"/>
      <c r="F364" s="3"/>
      <c r="G364" s="139">
        <f>SUM(G351:G362)</f>
        <v>0</v>
      </c>
    </row>
    <row r="365" spans="1:7" ht="13.5" thickTop="1"/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  <rowBreaks count="4" manualBreakCount="4">
    <brk id="83" max="7" man="1"/>
    <brk id="155" max="7" man="1"/>
    <brk id="235" max="7" man="1"/>
    <brk id="307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84"/>
  <sheetViews>
    <sheetView view="pageBreakPreview" topLeftCell="A351" zoomScaleNormal="100" zoomScaleSheetLayoutView="100" workbookViewId="0">
      <selection activeCell="S23" sqref="S23"/>
    </sheetView>
  </sheetViews>
  <sheetFormatPr defaultColWidth="9.140625" defaultRowHeight="12.75"/>
  <cols>
    <col min="1" max="1" width="45.5703125" style="163" bestFit="1" customWidth="1"/>
    <col min="2" max="2" width="22" style="163" customWidth="1"/>
    <col min="3" max="3" width="22.85546875" style="163" customWidth="1"/>
    <col min="4" max="4" width="18.7109375" style="163" customWidth="1"/>
    <col min="5" max="5" width="18.85546875" style="163" customWidth="1"/>
    <col min="6" max="6" width="16" style="163" bestFit="1" customWidth="1"/>
    <col min="7" max="7" width="17.42578125" style="163" customWidth="1"/>
    <col min="8" max="8" width="18.5703125" style="163" customWidth="1"/>
    <col min="9" max="9" width="18.7109375" style="163" customWidth="1"/>
    <col min="10" max="13" width="12.5703125" style="163" customWidth="1"/>
    <col min="14" max="14" width="12.42578125" style="163" customWidth="1"/>
    <col min="15" max="16384" width="9.140625" style="163"/>
  </cols>
  <sheetData>
    <row r="1" spans="1:18">
      <c r="A1" s="162" t="str">
        <f>'Revenue Lag'!A1</f>
        <v>DUKE ENERGY KENTUCKY</v>
      </c>
      <c r="I1" s="164"/>
    </row>
    <row r="2" spans="1:18">
      <c r="A2" s="165" t="s">
        <v>110</v>
      </c>
      <c r="I2" s="164"/>
    </row>
    <row r="3" spans="1:18">
      <c r="A3" s="165" t="s">
        <v>320</v>
      </c>
    </row>
    <row r="5" spans="1:18">
      <c r="B5" s="166" t="s">
        <v>204</v>
      </c>
      <c r="C5" s="167">
        <f>K379</f>
        <v>80.938831174154373</v>
      </c>
      <c r="D5" s="168" t="s">
        <v>117</v>
      </c>
    </row>
    <row r="7" spans="1:18" ht="37.5" customHeight="1">
      <c r="A7" s="169" t="s">
        <v>321</v>
      </c>
      <c r="B7" s="170" t="s">
        <v>322</v>
      </c>
      <c r="C7" s="170" t="s">
        <v>309</v>
      </c>
      <c r="D7" s="294" t="s">
        <v>323</v>
      </c>
      <c r="E7" s="171" t="s">
        <v>324</v>
      </c>
      <c r="F7" s="171" t="s">
        <v>325</v>
      </c>
      <c r="G7" s="172" t="s">
        <v>210</v>
      </c>
      <c r="H7" s="172" t="s">
        <v>211</v>
      </c>
      <c r="I7" s="172" t="s">
        <v>212</v>
      </c>
      <c r="J7" s="172" t="s">
        <v>213</v>
      </c>
      <c r="K7" s="172" t="s">
        <v>326</v>
      </c>
      <c r="L7" s="173"/>
      <c r="R7" s="169" t="s">
        <v>327</v>
      </c>
    </row>
    <row r="8" spans="1:18" ht="14.25" customHeight="1">
      <c r="A8" s="174" t="s">
        <v>141</v>
      </c>
      <c r="B8" s="174" t="s">
        <v>142</v>
      </c>
      <c r="C8" s="174" t="s">
        <v>143</v>
      </c>
      <c r="D8" s="174" t="s">
        <v>144</v>
      </c>
      <c r="E8" s="174" t="s">
        <v>171</v>
      </c>
      <c r="F8" s="174" t="s">
        <v>172</v>
      </c>
      <c r="G8" s="174" t="s">
        <v>173</v>
      </c>
      <c r="H8" s="174" t="s">
        <v>174</v>
      </c>
      <c r="I8" s="174" t="s">
        <v>215</v>
      </c>
      <c r="J8" s="174" t="s">
        <v>216</v>
      </c>
      <c r="K8" s="174" t="s">
        <v>328</v>
      </c>
      <c r="L8" s="173"/>
      <c r="R8" s="174" t="s">
        <v>141</v>
      </c>
    </row>
    <row r="9" spans="1:18">
      <c r="A9" s="199" t="s">
        <v>329</v>
      </c>
      <c r="B9" s="288">
        <v>45103</v>
      </c>
      <c r="C9" s="288">
        <v>45103</v>
      </c>
      <c r="D9" s="132">
        <v>117.67</v>
      </c>
      <c r="E9" s="178">
        <v>45057</v>
      </c>
      <c r="F9" s="178">
        <v>45069</v>
      </c>
      <c r="G9" s="273">
        <f>(F9-E9+1)/2</f>
        <v>6.5</v>
      </c>
      <c r="H9" s="273">
        <f>C9-F9</f>
        <v>34</v>
      </c>
      <c r="I9" s="273">
        <f>G9+H9</f>
        <v>40.5</v>
      </c>
      <c r="J9" s="295">
        <f t="shared" ref="J9:J72" si="0">D9/$D$379</f>
        <v>9.1764306712045516E-5</v>
      </c>
      <c r="K9" s="182">
        <f>I9*J9</f>
        <v>3.7164544218378434E-3</v>
      </c>
      <c r="R9" s="175" t="s">
        <v>330</v>
      </c>
    </row>
    <row r="10" spans="1:18">
      <c r="A10" s="199" t="s">
        <v>331</v>
      </c>
      <c r="B10" s="288">
        <v>45230</v>
      </c>
      <c r="C10" s="289">
        <v>45330</v>
      </c>
      <c r="D10" s="63">
        <v>105.84</v>
      </c>
      <c r="E10" s="178">
        <v>45200</v>
      </c>
      <c r="F10" s="178">
        <v>45230</v>
      </c>
      <c r="G10" s="273">
        <f t="shared" ref="G10:G73" si="1">(F10-E10+1)/2</f>
        <v>15.5</v>
      </c>
      <c r="H10" s="273">
        <f t="shared" ref="H10:H73" si="2">C10-F10</f>
        <v>100</v>
      </c>
      <c r="I10" s="273">
        <f t="shared" ref="I10:I73" si="3">G10+H10</f>
        <v>115.5</v>
      </c>
      <c r="J10" s="295">
        <f t="shared" si="0"/>
        <v>8.2538745834986803E-5</v>
      </c>
      <c r="K10" s="182">
        <f t="shared" ref="K10:K73" si="4">I10*J10</f>
        <v>9.5332251439409765E-3</v>
      </c>
      <c r="R10" s="175" t="s">
        <v>330</v>
      </c>
    </row>
    <row r="11" spans="1:18">
      <c r="A11" s="199" t="s">
        <v>332</v>
      </c>
      <c r="B11" s="288">
        <v>44925</v>
      </c>
      <c r="C11" s="289">
        <v>44935</v>
      </c>
      <c r="D11" s="63">
        <v>939.66</v>
      </c>
      <c r="E11" s="178">
        <v>44735</v>
      </c>
      <c r="F11" s="178">
        <v>44918</v>
      </c>
      <c r="G11" s="273">
        <f t="shared" si="1"/>
        <v>92</v>
      </c>
      <c r="H11" s="273">
        <f t="shared" si="2"/>
        <v>17</v>
      </c>
      <c r="I11" s="273">
        <f t="shared" si="3"/>
        <v>109</v>
      </c>
      <c r="J11" s="295">
        <f t="shared" si="0"/>
        <v>7.3278871798283915E-4</v>
      </c>
      <c r="K11" s="182">
        <f t="shared" si="4"/>
        <v>7.9873970260129462E-2</v>
      </c>
      <c r="R11" s="175" t="s">
        <v>333</v>
      </c>
    </row>
    <row r="12" spans="1:18">
      <c r="A12" s="199" t="s">
        <v>334</v>
      </c>
      <c r="B12" s="288">
        <v>44935</v>
      </c>
      <c r="C12" s="289">
        <v>44980</v>
      </c>
      <c r="D12" s="63">
        <v>106.45</v>
      </c>
      <c r="E12" s="178">
        <v>44888</v>
      </c>
      <c r="F12" s="178">
        <v>44888</v>
      </c>
      <c r="G12" s="273">
        <f t="shared" si="1"/>
        <v>0.5</v>
      </c>
      <c r="H12" s="273">
        <f t="shared" si="2"/>
        <v>92</v>
      </c>
      <c r="I12" s="273">
        <f t="shared" si="3"/>
        <v>92.5</v>
      </c>
      <c r="J12" s="295">
        <f t="shared" si="0"/>
        <v>8.3014451002781048E-5</v>
      </c>
      <c r="K12" s="182">
        <f t="shared" si="4"/>
        <v>7.6788367177572474E-3</v>
      </c>
      <c r="R12" s="175" t="s">
        <v>330</v>
      </c>
    </row>
    <row r="13" spans="1:18">
      <c r="A13" s="199" t="s">
        <v>334</v>
      </c>
      <c r="B13" s="288">
        <v>44935</v>
      </c>
      <c r="C13" s="289">
        <v>44980</v>
      </c>
      <c r="D13" s="63">
        <v>658.32</v>
      </c>
      <c r="E13" s="178">
        <v>44874</v>
      </c>
      <c r="F13" s="178">
        <v>44880</v>
      </c>
      <c r="G13" s="273">
        <f t="shared" si="1"/>
        <v>3.5</v>
      </c>
      <c r="H13" s="273">
        <f t="shared" si="2"/>
        <v>100</v>
      </c>
      <c r="I13" s="273">
        <f t="shared" si="3"/>
        <v>103.5</v>
      </c>
      <c r="J13" s="295">
        <f t="shared" si="0"/>
        <v>5.133872558398386E-4</v>
      </c>
      <c r="K13" s="182">
        <f t="shared" si="4"/>
        <v>5.3135580979423294E-2</v>
      </c>
      <c r="R13" s="175" t="s">
        <v>330</v>
      </c>
    </row>
    <row r="14" spans="1:18">
      <c r="A14" s="199" t="s">
        <v>335</v>
      </c>
      <c r="B14" s="288">
        <v>44930</v>
      </c>
      <c r="C14" s="289">
        <v>44988</v>
      </c>
      <c r="D14" s="63">
        <v>750</v>
      </c>
      <c r="E14" s="176">
        <v>44906</v>
      </c>
      <c r="F14" s="176">
        <v>44912</v>
      </c>
      <c r="G14" s="273">
        <f t="shared" si="1"/>
        <v>3.5</v>
      </c>
      <c r="H14" s="273">
        <f t="shared" si="2"/>
        <v>76</v>
      </c>
      <c r="I14" s="273">
        <f t="shared" si="3"/>
        <v>79.5</v>
      </c>
      <c r="J14" s="295">
        <f t="shared" si="0"/>
        <v>5.8488340302570018E-4</v>
      </c>
      <c r="K14" s="182">
        <f t="shared" si="4"/>
        <v>4.6498230540543167E-2</v>
      </c>
      <c r="R14" s="175" t="s">
        <v>330</v>
      </c>
    </row>
    <row r="15" spans="1:18">
      <c r="A15" s="199" t="s">
        <v>336</v>
      </c>
      <c r="B15" s="288">
        <v>44937</v>
      </c>
      <c r="C15" s="289">
        <v>44995</v>
      </c>
      <c r="D15" s="63">
        <v>289.8</v>
      </c>
      <c r="E15" s="178">
        <v>44933</v>
      </c>
      <c r="F15" s="178">
        <v>44933</v>
      </c>
      <c r="G15" s="273">
        <f t="shared" si="1"/>
        <v>0.5</v>
      </c>
      <c r="H15" s="273">
        <f t="shared" si="2"/>
        <v>62</v>
      </c>
      <c r="I15" s="273">
        <f t="shared" si="3"/>
        <v>62.5</v>
      </c>
      <c r="J15" s="295">
        <f t="shared" si="0"/>
        <v>2.2599894692913055E-4</v>
      </c>
      <c r="K15" s="182">
        <f t="shared" si="4"/>
        <v>1.412493418307066E-2</v>
      </c>
      <c r="R15" s="175" t="s">
        <v>330</v>
      </c>
    </row>
    <row r="16" spans="1:18">
      <c r="A16" s="199" t="s">
        <v>336</v>
      </c>
      <c r="B16" s="288">
        <v>44937</v>
      </c>
      <c r="C16" s="289">
        <v>44995</v>
      </c>
      <c r="D16" s="63">
        <v>451.8</v>
      </c>
      <c r="E16" s="178">
        <v>44933</v>
      </c>
      <c r="F16" s="178">
        <v>44933</v>
      </c>
      <c r="G16" s="273">
        <f t="shared" si="1"/>
        <v>0.5</v>
      </c>
      <c r="H16" s="273">
        <f t="shared" si="2"/>
        <v>62</v>
      </c>
      <c r="I16" s="273">
        <f t="shared" si="3"/>
        <v>62.5</v>
      </c>
      <c r="J16" s="295">
        <f t="shared" si="0"/>
        <v>3.5233376198268179E-4</v>
      </c>
      <c r="K16" s="182">
        <f t="shared" si="4"/>
        <v>2.2020860123917612E-2</v>
      </c>
      <c r="R16" s="175" t="s">
        <v>330</v>
      </c>
    </row>
    <row r="17" spans="1:18">
      <c r="A17" s="199" t="s">
        <v>336</v>
      </c>
      <c r="B17" s="288">
        <v>44929</v>
      </c>
      <c r="C17" s="289">
        <v>44988</v>
      </c>
      <c r="D17" s="63">
        <v>374.24</v>
      </c>
      <c r="E17" s="178">
        <v>44926</v>
      </c>
      <c r="F17" s="178">
        <v>44926</v>
      </c>
      <c r="G17" s="273">
        <f t="shared" si="1"/>
        <v>0.5</v>
      </c>
      <c r="H17" s="273">
        <f t="shared" si="2"/>
        <v>62</v>
      </c>
      <c r="I17" s="273">
        <f t="shared" si="3"/>
        <v>62.5</v>
      </c>
      <c r="J17" s="295">
        <f t="shared" si="0"/>
        <v>2.9184901966445074E-4</v>
      </c>
      <c r="K17" s="182">
        <f t="shared" si="4"/>
        <v>1.8240563729028172E-2</v>
      </c>
      <c r="R17" s="175" t="s">
        <v>330</v>
      </c>
    </row>
    <row r="18" spans="1:18">
      <c r="A18" s="199" t="s">
        <v>336</v>
      </c>
      <c r="B18" s="288">
        <v>44929</v>
      </c>
      <c r="C18" s="289">
        <v>44988</v>
      </c>
      <c r="D18" s="63">
        <v>310.5</v>
      </c>
      <c r="E18" s="178">
        <v>44926</v>
      </c>
      <c r="F18" s="178">
        <v>44926</v>
      </c>
      <c r="G18" s="273">
        <f t="shared" si="1"/>
        <v>0.5</v>
      </c>
      <c r="H18" s="273">
        <f t="shared" si="2"/>
        <v>62</v>
      </c>
      <c r="I18" s="273">
        <f t="shared" si="3"/>
        <v>62.5</v>
      </c>
      <c r="J18" s="295">
        <f t="shared" si="0"/>
        <v>2.4214172885263986E-4</v>
      </c>
      <c r="K18" s="182">
        <f t="shared" si="4"/>
        <v>1.5133858053289991E-2</v>
      </c>
      <c r="R18" s="175" t="s">
        <v>330</v>
      </c>
    </row>
    <row r="19" spans="1:18">
      <c r="A19" s="199" t="s">
        <v>337</v>
      </c>
      <c r="B19" s="288">
        <v>44860</v>
      </c>
      <c r="C19" s="289">
        <v>44987</v>
      </c>
      <c r="D19" s="63">
        <v>544.78</v>
      </c>
      <c r="E19" s="176">
        <v>44860</v>
      </c>
      <c r="F19" s="176">
        <v>44860</v>
      </c>
      <c r="G19" s="273">
        <f t="shared" si="1"/>
        <v>0.5</v>
      </c>
      <c r="H19" s="273">
        <f t="shared" si="2"/>
        <v>127</v>
      </c>
      <c r="I19" s="273">
        <f t="shared" si="3"/>
        <v>127.5</v>
      </c>
      <c r="J19" s="295">
        <f t="shared" si="0"/>
        <v>4.2484370706712121E-4</v>
      </c>
      <c r="K19" s="182">
        <f t="shared" si="4"/>
        <v>5.4167572651057955E-2</v>
      </c>
      <c r="R19" s="175" t="s">
        <v>330</v>
      </c>
    </row>
    <row r="20" spans="1:18">
      <c r="A20" s="199" t="s">
        <v>338</v>
      </c>
      <c r="B20" s="288">
        <v>44946</v>
      </c>
      <c r="C20" s="289">
        <v>44995</v>
      </c>
      <c r="D20" s="63">
        <v>269.42</v>
      </c>
      <c r="E20" s="178">
        <v>44896</v>
      </c>
      <c r="F20" s="178">
        <v>44926</v>
      </c>
      <c r="G20" s="273">
        <f t="shared" si="1"/>
        <v>15.5</v>
      </c>
      <c r="H20" s="273">
        <f t="shared" si="2"/>
        <v>69</v>
      </c>
      <c r="I20" s="273">
        <f t="shared" si="3"/>
        <v>84.5</v>
      </c>
      <c r="J20" s="295">
        <f t="shared" si="0"/>
        <v>2.1010571525757887E-4</v>
      </c>
      <c r="K20" s="182">
        <f t="shared" si="4"/>
        <v>1.7753932939265415E-2</v>
      </c>
      <c r="R20" s="175" t="s">
        <v>330</v>
      </c>
    </row>
    <row r="21" spans="1:18">
      <c r="A21" s="199" t="s">
        <v>336</v>
      </c>
      <c r="B21" s="288">
        <v>44949</v>
      </c>
      <c r="C21" s="289">
        <v>45009</v>
      </c>
      <c r="D21" s="63">
        <v>677.76</v>
      </c>
      <c r="E21" s="178">
        <v>44947</v>
      </c>
      <c r="F21" s="178">
        <v>44947</v>
      </c>
      <c r="G21" s="273">
        <f t="shared" si="1"/>
        <v>0.5</v>
      </c>
      <c r="H21" s="273">
        <f t="shared" si="2"/>
        <v>62</v>
      </c>
      <c r="I21" s="273">
        <f t="shared" si="3"/>
        <v>62.5</v>
      </c>
      <c r="J21" s="295">
        <f t="shared" si="0"/>
        <v>5.2854743364626471E-4</v>
      </c>
      <c r="K21" s="182">
        <f t="shared" si="4"/>
        <v>3.3034214602891541E-2</v>
      </c>
      <c r="R21" s="175" t="s">
        <v>330</v>
      </c>
    </row>
    <row r="22" spans="1:18">
      <c r="A22" s="199" t="s">
        <v>339</v>
      </c>
      <c r="B22" s="288">
        <v>44957</v>
      </c>
      <c r="C22" s="289">
        <v>45016</v>
      </c>
      <c r="D22" s="63">
        <v>813.24</v>
      </c>
      <c r="E22" s="178">
        <v>44954</v>
      </c>
      <c r="F22" s="178">
        <v>44954</v>
      </c>
      <c r="G22" s="273">
        <f t="shared" si="1"/>
        <v>0.5</v>
      </c>
      <c r="H22" s="273">
        <f t="shared" si="2"/>
        <v>62</v>
      </c>
      <c r="I22" s="273">
        <f t="shared" si="3"/>
        <v>62.5</v>
      </c>
      <c r="J22" s="295">
        <f t="shared" si="0"/>
        <v>6.3420077156882719E-4</v>
      </c>
      <c r="K22" s="182">
        <f t="shared" si="4"/>
        <v>3.9637548223051697E-2</v>
      </c>
      <c r="R22" s="175" t="s">
        <v>330</v>
      </c>
    </row>
    <row r="23" spans="1:18">
      <c r="A23" s="199" t="s">
        <v>340</v>
      </c>
      <c r="B23" s="288">
        <v>45142</v>
      </c>
      <c r="C23" s="289">
        <v>45145</v>
      </c>
      <c r="D23" s="63">
        <v>389</v>
      </c>
      <c r="E23" s="178">
        <v>45125</v>
      </c>
      <c r="F23" s="178">
        <v>45125</v>
      </c>
      <c r="G23" s="273">
        <f t="shared" si="1"/>
        <v>0.5</v>
      </c>
      <c r="H23" s="273">
        <f t="shared" si="2"/>
        <v>20</v>
      </c>
      <c r="I23" s="273">
        <f t="shared" si="3"/>
        <v>20.5</v>
      </c>
      <c r="J23" s="295">
        <f t="shared" si="0"/>
        <v>3.0335952503599651E-4</v>
      </c>
      <c r="K23" s="182">
        <f t="shared" si="4"/>
        <v>6.2188702632379285E-3</v>
      </c>
      <c r="R23" s="175" t="s">
        <v>330</v>
      </c>
    </row>
    <row r="24" spans="1:18">
      <c r="A24" s="199" t="s">
        <v>329</v>
      </c>
      <c r="B24" s="288">
        <v>45271</v>
      </c>
      <c r="C24" s="288">
        <v>45271</v>
      </c>
      <c r="D24" s="63">
        <v>100</v>
      </c>
      <c r="E24" s="178">
        <v>45231</v>
      </c>
      <c r="F24" s="178">
        <v>45291</v>
      </c>
      <c r="G24" s="273">
        <f t="shared" si="1"/>
        <v>30.5</v>
      </c>
      <c r="H24" s="273">
        <f t="shared" si="2"/>
        <v>-20</v>
      </c>
      <c r="I24" s="273">
        <f t="shared" si="3"/>
        <v>10.5</v>
      </c>
      <c r="J24" s="295">
        <f t="shared" si="0"/>
        <v>7.7984453736760028E-5</v>
      </c>
      <c r="K24" s="182">
        <f t="shared" si="4"/>
        <v>8.1883676423598025E-4</v>
      </c>
      <c r="R24" s="175" t="s">
        <v>330</v>
      </c>
    </row>
    <row r="25" spans="1:18">
      <c r="A25" s="199" t="s">
        <v>341</v>
      </c>
      <c r="B25" s="288">
        <v>44958</v>
      </c>
      <c r="C25" s="289">
        <v>45048</v>
      </c>
      <c r="D25" s="63">
        <v>560</v>
      </c>
      <c r="E25" s="178">
        <v>44917</v>
      </c>
      <c r="F25" s="178">
        <v>44917</v>
      </c>
      <c r="G25" s="273">
        <f t="shared" si="1"/>
        <v>0.5</v>
      </c>
      <c r="H25" s="273">
        <f t="shared" si="2"/>
        <v>131</v>
      </c>
      <c r="I25" s="273">
        <f t="shared" si="3"/>
        <v>131.5</v>
      </c>
      <c r="J25" s="295">
        <f t="shared" si="0"/>
        <v>4.3671294092585613E-4</v>
      </c>
      <c r="K25" s="182">
        <f t="shared" si="4"/>
        <v>5.7427751731750083E-2</v>
      </c>
      <c r="R25" s="175" t="s">
        <v>330</v>
      </c>
    </row>
    <row r="26" spans="1:18">
      <c r="A26" s="199" t="s">
        <v>339</v>
      </c>
      <c r="B26" s="288">
        <v>44963</v>
      </c>
      <c r="C26" s="289">
        <v>45022</v>
      </c>
      <c r="D26" s="63">
        <v>293.64</v>
      </c>
      <c r="E26" s="234">
        <v>44956</v>
      </c>
      <c r="F26" s="234">
        <v>44961</v>
      </c>
      <c r="G26" s="273">
        <f t="shared" si="1"/>
        <v>3</v>
      </c>
      <c r="H26" s="273">
        <f t="shared" si="2"/>
        <v>61</v>
      </c>
      <c r="I26" s="273">
        <f t="shared" si="3"/>
        <v>64</v>
      </c>
      <c r="J26" s="295">
        <f t="shared" si="0"/>
        <v>2.2899354995262211E-4</v>
      </c>
      <c r="K26" s="182">
        <f t="shared" si="4"/>
        <v>1.4655587196967815E-2</v>
      </c>
      <c r="R26" s="175" t="s">
        <v>330</v>
      </c>
    </row>
    <row r="27" spans="1:18">
      <c r="A27" s="199" t="s">
        <v>342</v>
      </c>
      <c r="B27" s="288">
        <v>44963</v>
      </c>
      <c r="C27" s="289">
        <v>45022</v>
      </c>
      <c r="D27" s="63">
        <v>101.76</v>
      </c>
      <c r="E27" s="178">
        <v>44961</v>
      </c>
      <c r="F27" s="178">
        <v>44961</v>
      </c>
      <c r="G27" s="273">
        <f t="shared" si="1"/>
        <v>0.5</v>
      </c>
      <c r="H27" s="273">
        <f t="shared" si="2"/>
        <v>61</v>
      </c>
      <c r="I27" s="273">
        <f t="shared" si="3"/>
        <v>61.5</v>
      </c>
      <c r="J27" s="295">
        <f t="shared" si="0"/>
        <v>7.9356980122527007E-5</v>
      </c>
      <c r="K27" s="182">
        <f t="shared" si="4"/>
        <v>4.8804542775354107E-3</v>
      </c>
      <c r="R27" s="175" t="s">
        <v>330</v>
      </c>
    </row>
    <row r="28" spans="1:18">
      <c r="A28" s="199" t="s">
        <v>334</v>
      </c>
      <c r="B28" s="288">
        <v>44966</v>
      </c>
      <c r="C28" s="289">
        <v>45009</v>
      </c>
      <c r="D28" s="63">
        <v>121.68</v>
      </c>
      <c r="E28" s="178">
        <v>44922</v>
      </c>
      <c r="F28" s="178">
        <v>44959</v>
      </c>
      <c r="G28" s="273">
        <f t="shared" si="1"/>
        <v>19</v>
      </c>
      <c r="H28" s="273">
        <f t="shared" si="2"/>
        <v>50</v>
      </c>
      <c r="I28" s="273">
        <f t="shared" si="3"/>
        <v>69</v>
      </c>
      <c r="J28" s="295">
        <f t="shared" si="0"/>
        <v>9.4891483306889596E-5</v>
      </c>
      <c r="K28" s="182">
        <f t="shared" si="4"/>
        <v>6.5475123481753819E-3</v>
      </c>
      <c r="R28" s="175" t="s">
        <v>330</v>
      </c>
    </row>
    <row r="29" spans="1:18">
      <c r="A29" s="199" t="s">
        <v>343</v>
      </c>
      <c r="B29" s="288">
        <v>44965</v>
      </c>
      <c r="C29" s="289">
        <v>45056</v>
      </c>
      <c r="D29" s="63">
        <v>275.60000000000002</v>
      </c>
      <c r="E29" s="178">
        <v>44957</v>
      </c>
      <c r="F29" s="178">
        <v>44961</v>
      </c>
      <c r="G29" s="273">
        <f t="shared" si="1"/>
        <v>2.5</v>
      </c>
      <c r="H29" s="273">
        <f t="shared" si="2"/>
        <v>95</v>
      </c>
      <c r="I29" s="273">
        <f t="shared" si="3"/>
        <v>97.5</v>
      </c>
      <c r="J29" s="295">
        <f t="shared" si="0"/>
        <v>2.1492515449851064E-4</v>
      </c>
      <c r="K29" s="182">
        <f t="shared" si="4"/>
        <v>2.0955202563604787E-2</v>
      </c>
      <c r="R29" s="175" t="s">
        <v>330</v>
      </c>
    </row>
    <row r="30" spans="1:18">
      <c r="A30" s="199" t="s">
        <v>339</v>
      </c>
      <c r="B30" s="288">
        <v>44977</v>
      </c>
      <c r="C30" s="289">
        <v>45037</v>
      </c>
      <c r="D30" s="63">
        <v>268.62</v>
      </c>
      <c r="E30" s="178">
        <v>44975</v>
      </c>
      <c r="F30" s="178">
        <v>44975</v>
      </c>
      <c r="G30" s="273">
        <f t="shared" si="1"/>
        <v>0.5</v>
      </c>
      <c r="H30" s="273">
        <f t="shared" si="2"/>
        <v>62</v>
      </c>
      <c r="I30" s="273">
        <f t="shared" si="3"/>
        <v>62.5</v>
      </c>
      <c r="J30" s="295">
        <f t="shared" si="0"/>
        <v>2.0948183962768478E-4</v>
      </c>
      <c r="K30" s="182">
        <f t="shared" si="4"/>
        <v>1.30926149767303E-2</v>
      </c>
      <c r="R30" s="175" t="s">
        <v>330</v>
      </c>
    </row>
    <row r="31" spans="1:18">
      <c r="A31" s="199" t="s">
        <v>344</v>
      </c>
      <c r="B31" s="288">
        <v>44979</v>
      </c>
      <c r="C31" s="289">
        <v>45069</v>
      </c>
      <c r="D31" s="63">
        <v>161.37</v>
      </c>
      <c r="E31" s="234">
        <v>44979</v>
      </c>
      <c r="F31" s="234">
        <v>44979</v>
      </c>
      <c r="G31" s="273">
        <f t="shared" si="1"/>
        <v>0.5</v>
      </c>
      <c r="H31" s="273">
        <f t="shared" si="2"/>
        <v>90</v>
      </c>
      <c r="I31" s="273">
        <f t="shared" si="3"/>
        <v>90.5</v>
      </c>
      <c r="J31" s="295">
        <f t="shared" si="0"/>
        <v>1.2584351299500964E-4</v>
      </c>
      <c r="K31" s="182">
        <f t="shared" si="4"/>
        <v>1.1388837926048372E-2</v>
      </c>
      <c r="R31" s="175" t="s">
        <v>330</v>
      </c>
    </row>
    <row r="32" spans="1:18">
      <c r="A32" s="199" t="s">
        <v>339</v>
      </c>
      <c r="B32" s="288">
        <v>44984</v>
      </c>
      <c r="C32" s="289">
        <v>45044</v>
      </c>
      <c r="D32" s="63">
        <v>180.72</v>
      </c>
      <c r="E32" s="178">
        <v>44982</v>
      </c>
      <c r="F32" s="178">
        <v>44982</v>
      </c>
      <c r="G32" s="273">
        <f t="shared" si="1"/>
        <v>0.5</v>
      </c>
      <c r="H32" s="273">
        <f t="shared" si="2"/>
        <v>62</v>
      </c>
      <c r="I32" s="273">
        <f t="shared" si="3"/>
        <v>62.5</v>
      </c>
      <c r="J32" s="295">
        <f t="shared" si="0"/>
        <v>1.409335047930727E-4</v>
      </c>
      <c r="K32" s="182">
        <f t="shared" si="4"/>
        <v>8.8083440495670441E-3</v>
      </c>
      <c r="R32" s="175" t="s">
        <v>330</v>
      </c>
    </row>
    <row r="33" spans="1:18">
      <c r="A33" s="199" t="s">
        <v>339</v>
      </c>
      <c r="B33" s="288">
        <v>44984</v>
      </c>
      <c r="C33" s="289">
        <v>45044</v>
      </c>
      <c r="D33" s="63">
        <v>404.1</v>
      </c>
      <c r="E33" s="178">
        <v>44982</v>
      </c>
      <c r="F33" s="178">
        <v>44982</v>
      </c>
      <c r="G33" s="273">
        <f t="shared" si="1"/>
        <v>0.5</v>
      </c>
      <c r="H33" s="273">
        <f t="shared" si="2"/>
        <v>62</v>
      </c>
      <c r="I33" s="273">
        <f t="shared" si="3"/>
        <v>62.5</v>
      </c>
      <c r="J33" s="295">
        <f t="shared" si="0"/>
        <v>3.1513517755024726E-4</v>
      </c>
      <c r="K33" s="182">
        <f t="shared" si="4"/>
        <v>1.9695948596890455E-2</v>
      </c>
      <c r="R33" s="175" t="s">
        <v>330</v>
      </c>
    </row>
    <row r="34" spans="1:18">
      <c r="A34" s="199" t="s">
        <v>345</v>
      </c>
      <c r="B34" s="288">
        <v>44998</v>
      </c>
      <c r="C34" s="289">
        <v>45043</v>
      </c>
      <c r="D34" s="63">
        <v>220.57</v>
      </c>
      <c r="E34" s="234">
        <v>44807</v>
      </c>
      <c r="F34" s="234">
        <v>44924</v>
      </c>
      <c r="G34" s="273">
        <f t="shared" si="1"/>
        <v>59</v>
      </c>
      <c r="H34" s="273">
        <f t="shared" si="2"/>
        <v>119</v>
      </c>
      <c r="I34" s="273">
        <f t="shared" si="3"/>
        <v>178</v>
      </c>
      <c r="J34" s="295">
        <f t="shared" si="0"/>
        <v>1.7201030960717158E-4</v>
      </c>
      <c r="K34" s="182">
        <f t="shared" si="4"/>
        <v>3.0617835110076541E-2</v>
      </c>
      <c r="R34" s="175" t="s">
        <v>330</v>
      </c>
    </row>
    <row r="35" spans="1:18">
      <c r="A35" s="199" t="s">
        <v>339</v>
      </c>
      <c r="B35" s="288">
        <v>45005</v>
      </c>
      <c r="C35" s="289">
        <v>45065</v>
      </c>
      <c r="D35" s="63">
        <v>519.66</v>
      </c>
      <c r="E35" s="178">
        <v>44998</v>
      </c>
      <c r="F35" s="178">
        <v>45003</v>
      </c>
      <c r="G35" s="273">
        <f t="shared" si="1"/>
        <v>3</v>
      </c>
      <c r="H35" s="273">
        <f t="shared" si="2"/>
        <v>62</v>
      </c>
      <c r="I35" s="273">
        <f t="shared" si="3"/>
        <v>65</v>
      </c>
      <c r="J35" s="295">
        <f t="shared" si="0"/>
        <v>4.0525401228844708E-4</v>
      </c>
      <c r="K35" s="182">
        <f t="shared" si="4"/>
        <v>2.6341510798749062E-2</v>
      </c>
      <c r="R35" s="175" t="s">
        <v>330</v>
      </c>
    </row>
    <row r="36" spans="1:18">
      <c r="A36" s="199" t="s">
        <v>346</v>
      </c>
      <c r="B36" s="288">
        <v>44862</v>
      </c>
      <c r="C36" s="289">
        <v>45008</v>
      </c>
      <c r="D36" s="63">
        <v>901</v>
      </c>
      <c r="E36" s="176">
        <v>44862</v>
      </c>
      <c r="F36" s="176">
        <v>44862</v>
      </c>
      <c r="G36" s="273">
        <f t="shared" si="1"/>
        <v>0.5</v>
      </c>
      <c r="H36" s="273">
        <f t="shared" si="2"/>
        <v>146</v>
      </c>
      <c r="I36" s="273">
        <f t="shared" si="3"/>
        <v>146.5</v>
      </c>
      <c r="J36" s="295">
        <f t="shared" si="0"/>
        <v>7.0263992816820778E-4</v>
      </c>
      <c r="K36" s="182">
        <f t="shared" si="4"/>
        <v>0.10293674947664244</v>
      </c>
      <c r="R36" s="175" t="s">
        <v>330</v>
      </c>
    </row>
    <row r="37" spans="1:18">
      <c r="A37" s="199" t="s">
        <v>329</v>
      </c>
      <c r="B37" s="288">
        <v>44979</v>
      </c>
      <c r="C37" s="289">
        <v>44986</v>
      </c>
      <c r="D37" s="63">
        <v>132.9</v>
      </c>
      <c r="E37" s="178">
        <v>44979</v>
      </c>
      <c r="F37" s="178">
        <v>44979</v>
      </c>
      <c r="G37" s="273">
        <f t="shared" si="1"/>
        <v>0.5</v>
      </c>
      <c r="H37" s="273">
        <f t="shared" si="2"/>
        <v>7</v>
      </c>
      <c r="I37" s="273">
        <f t="shared" si="3"/>
        <v>7.5</v>
      </c>
      <c r="J37" s="295">
        <f t="shared" si="0"/>
        <v>1.0364133901615408E-4</v>
      </c>
      <c r="K37" s="182">
        <f t="shared" si="4"/>
        <v>7.7731004262115554E-4</v>
      </c>
      <c r="R37" s="175" t="s">
        <v>330</v>
      </c>
    </row>
    <row r="38" spans="1:18">
      <c r="A38" s="199" t="s">
        <v>347</v>
      </c>
      <c r="B38" s="288">
        <v>45265</v>
      </c>
      <c r="C38" s="289">
        <v>45287</v>
      </c>
      <c r="D38" s="63">
        <v>438.42</v>
      </c>
      <c r="E38" s="176">
        <v>45265</v>
      </c>
      <c r="F38" s="176">
        <v>45265</v>
      </c>
      <c r="G38" s="273">
        <f t="shared" si="1"/>
        <v>0.5</v>
      </c>
      <c r="H38" s="273">
        <f t="shared" si="2"/>
        <v>22</v>
      </c>
      <c r="I38" s="273">
        <f t="shared" si="3"/>
        <v>22.5</v>
      </c>
      <c r="J38" s="295">
        <f t="shared" si="0"/>
        <v>3.4189944207270331E-4</v>
      </c>
      <c r="K38" s="182">
        <f t="shared" si="4"/>
        <v>7.6927374466358245E-3</v>
      </c>
      <c r="R38" s="175" t="s">
        <v>330</v>
      </c>
    </row>
    <row r="39" spans="1:18">
      <c r="A39" s="199" t="s">
        <v>334</v>
      </c>
      <c r="B39" s="288">
        <v>44964</v>
      </c>
      <c r="C39" s="289">
        <v>45013</v>
      </c>
      <c r="D39" s="63">
        <v>226.88</v>
      </c>
      <c r="E39" s="178">
        <v>44914</v>
      </c>
      <c r="F39" s="178">
        <v>44931</v>
      </c>
      <c r="G39" s="273">
        <f t="shared" si="1"/>
        <v>9</v>
      </c>
      <c r="H39" s="273">
        <f t="shared" si="2"/>
        <v>82</v>
      </c>
      <c r="I39" s="273">
        <f t="shared" si="3"/>
        <v>91</v>
      </c>
      <c r="J39" s="295">
        <f t="shared" si="0"/>
        <v>1.7693112863796114E-4</v>
      </c>
      <c r="K39" s="182">
        <f t="shared" si="4"/>
        <v>1.6100732706054464E-2</v>
      </c>
      <c r="R39" s="175" t="s">
        <v>330</v>
      </c>
    </row>
    <row r="40" spans="1:18">
      <c r="A40" s="199" t="s">
        <v>342</v>
      </c>
      <c r="B40" s="288">
        <v>45005</v>
      </c>
      <c r="C40" s="289">
        <v>45065</v>
      </c>
      <c r="D40" s="63">
        <v>203.52</v>
      </c>
      <c r="E40" s="178">
        <v>45003</v>
      </c>
      <c r="F40" s="178">
        <v>45003</v>
      </c>
      <c r="G40" s="273">
        <f t="shared" si="1"/>
        <v>0.5</v>
      </c>
      <c r="H40" s="273">
        <f t="shared" si="2"/>
        <v>62</v>
      </c>
      <c r="I40" s="273">
        <f t="shared" si="3"/>
        <v>62.5</v>
      </c>
      <c r="J40" s="295">
        <f t="shared" si="0"/>
        <v>1.5871396024505401E-4</v>
      </c>
      <c r="K40" s="182">
        <f t="shared" si="4"/>
        <v>9.9196225153158762E-3</v>
      </c>
      <c r="R40" s="175" t="s">
        <v>330</v>
      </c>
    </row>
    <row r="41" spans="1:18">
      <c r="A41" s="199" t="s">
        <v>329</v>
      </c>
      <c r="B41" s="290">
        <v>45268</v>
      </c>
      <c r="C41" s="289">
        <v>45268</v>
      </c>
      <c r="D41" s="63">
        <v>169.5</v>
      </c>
      <c r="E41" s="178">
        <v>45216</v>
      </c>
      <c r="F41" s="178">
        <v>45262</v>
      </c>
      <c r="G41" s="273">
        <f t="shared" si="1"/>
        <v>23.5</v>
      </c>
      <c r="H41" s="273">
        <f t="shared" si="2"/>
        <v>6</v>
      </c>
      <c r="I41" s="273">
        <f t="shared" si="3"/>
        <v>29.5</v>
      </c>
      <c r="J41" s="295">
        <f t="shared" si="0"/>
        <v>1.3218364908380823E-4</v>
      </c>
      <c r="K41" s="182">
        <f t="shared" si="4"/>
        <v>3.899417647972343E-3</v>
      </c>
      <c r="R41" s="175" t="s">
        <v>330</v>
      </c>
    </row>
    <row r="42" spans="1:18">
      <c r="A42" s="199" t="s">
        <v>342</v>
      </c>
      <c r="B42" s="288">
        <v>45005</v>
      </c>
      <c r="C42" s="289">
        <v>45065</v>
      </c>
      <c r="D42" s="63">
        <v>714.56</v>
      </c>
      <c r="E42" s="178">
        <v>45003</v>
      </c>
      <c r="F42" s="178">
        <v>45003</v>
      </c>
      <c r="G42" s="273">
        <f t="shared" si="1"/>
        <v>0.5</v>
      </c>
      <c r="H42" s="273">
        <f t="shared" si="2"/>
        <v>62</v>
      </c>
      <c r="I42" s="273">
        <f t="shared" si="3"/>
        <v>62.5</v>
      </c>
      <c r="J42" s="295">
        <f t="shared" si="0"/>
        <v>5.5724571262139239E-4</v>
      </c>
      <c r="K42" s="182">
        <f t="shared" si="4"/>
        <v>3.4827857038837028E-2</v>
      </c>
      <c r="R42" s="175" t="s">
        <v>330</v>
      </c>
    </row>
    <row r="43" spans="1:18">
      <c r="A43" s="199" t="s">
        <v>348</v>
      </c>
      <c r="B43" s="288">
        <v>300655</v>
      </c>
      <c r="C43" s="289">
        <v>45100</v>
      </c>
      <c r="D43" s="63">
        <v>681.75</v>
      </c>
      <c r="E43" s="178">
        <v>44950</v>
      </c>
      <c r="F43" s="178">
        <v>44950</v>
      </c>
      <c r="G43" s="273">
        <f t="shared" si="1"/>
        <v>0.5</v>
      </c>
      <c r="H43" s="273">
        <f t="shared" si="2"/>
        <v>150</v>
      </c>
      <c r="I43" s="273">
        <f t="shared" si="3"/>
        <v>150.5</v>
      </c>
      <c r="J43" s="295">
        <f t="shared" si="0"/>
        <v>5.3165901335036148E-4</v>
      </c>
      <c r="K43" s="182">
        <f t="shared" si="4"/>
        <v>8.0014681509229399E-2</v>
      </c>
      <c r="R43" s="175" t="s">
        <v>330</v>
      </c>
    </row>
    <row r="44" spans="1:18">
      <c r="A44" s="199" t="s">
        <v>348</v>
      </c>
      <c r="B44" s="288">
        <v>45004</v>
      </c>
      <c r="C44" s="289">
        <v>45100</v>
      </c>
      <c r="D44" s="63">
        <v>680.56</v>
      </c>
      <c r="E44" s="178">
        <v>44988</v>
      </c>
      <c r="F44" s="178">
        <v>44988</v>
      </c>
      <c r="G44" s="273">
        <f t="shared" si="1"/>
        <v>0.5</v>
      </c>
      <c r="H44" s="273">
        <f t="shared" si="2"/>
        <v>112</v>
      </c>
      <c r="I44" s="273">
        <f t="shared" si="3"/>
        <v>112.5</v>
      </c>
      <c r="J44" s="295">
        <f t="shared" si="0"/>
        <v>5.3073099835089402E-4</v>
      </c>
      <c r="K44" s="182">
        <f t="shared" si="4"/>
        <v>5.9707237314475574E-2</v>
      </c>
      <c r="R44" s="175" t="s">
        <v>330</v>
      </c>
    </row>
    <row r="45" spans="1:18">
      <c r="A45" s="199" t="s">
        <v>329</v>
      </c>
      <c r="B45" s="288">
        <v>45048</v>
      </c>
      <c r="C45" s="289">
        <v>45048</v>
      </c>
      <c r="D45" s="63">
        <v>664.5</v>
      </c>
      <c r="E45" s="178">
        <v>44985</v>
      </c>
      <c r="F45" s="178">
        <v>45019</v>
      </c>
      <c r="G45" s="273">
        <f t="shared" si="1"/>
        <v>17.5</v>
      </c>
      <c r="H45" s="273">
        <f t="shared" si="2"/>
        <v>29</v>
      </c>
      <c r="I45" s="273">
        <f t="shared" si="3"/>
        <v>46.5</v>
      </c>
      <c r="J45" s="295">
        <f t="shared" si="0"/>
        <v>5.182066950807704E-4</v>
      </c>
      <c r="K45" s="182">
        <f t="shared" si="4"/>
        <v>2.4096611321255824E-2</v>
      </c>
      <c r="R45" s="175" t="s">
        <v>330</v>
      </c>
    </row>
    <row r="46" spans="1:18">
      <c r="A46" s="199" t="s">
        <v>349</v>
      </c>
      <c r="B46" s="288">
        <v>45020</v>
      </c>
      <c r="C46" s="289">
        <v>45065</v>
      </c>
      <c r="D46" s="63">
        <v>360.23</v>
      </c>
      <c r="E46" s="178">
        <v>44986</v>
      </c>
      <c r="F46" s="178">
        <v>45016</v>
      </c>
      <c r="G46" s="273">
        <f t="shared" si="1"/>
        <v>15.5</v>
      </c>
      <c r="H46" s="273">
        <f t="shared" si="2"/>
        <v>49</v>
      </c>
      <c r="I46" s="273">
        <f t="shared" si="3"/>
        <v>64.5</v>
      </c>
      <c r="J46" s="295">
        <f t="shared" si="0"/>
        <v>2.8092339769593064E-4</v>
      </c>
      <c r="K46" s="182">
        <f t="shared" si="4"/>
        <v>1.8119559151387528E-2</v>
      </c>
      <c r="R46" s="175" t="s">
        <v>330</v>
      </c>
    </row>
    <row r="47" spans="1:18">
      <c r="A47" s="199" t="s">
        <v>350</v>
      </c>
      <c r="B47" s="288">
        <v>45021</v>
      </c>
      <c r="C47" s="289">
        <v>45065</v>
      </c>
      <c r="D47" s="63">
        <v>266.06</v>
      </c>
      <c r="E47" s="178">
        <v>45020</v>
      </c>
      <c r="F47" s="178">
        <v>45020</v>
      </c>
      <c r="G47" s="273">
        <f t="shared" si="1"/>
        <v>0.5</v>
      </c>
      <c r="H47" s="273">
        <f t="shared" si="2"/>
        <v>45</v>
      </c>
      <c r="I47" s="273">
        <f t="shared" si="3"/>
        <v>45.5</v>
      </c>
      <c r="J47" s="295">
        <f t="shared" si="0"/>
        <v>2.0748543761202372E-4</v>
      </c>
      <c r="K47" s="182">
        <f t="shared" si="4"/>
        <v>9.4405874113470799E-3</v>
      </c>
      <c r="R47" s="175" t="s">
        <v>330</v>
      </c>
    </row>
    <row r="48" spans="1:18">
      <c r="A48" s="199" t="s">
        <v>351</v>
      </c>
      <c r="B48" s="288">
        <v>45023</v>
      </c>
      <c r="C48" s="289">
        <v>45083</v>
      </c>
      <c r="D48" s="63">
        <v>603.44000000000005</v>
      </c>
      <c r="E48" s="176">
        <v>45023</v>
      </c>
      <c r="F48" s="176">
        <v>45023</v>
      </c>
      <c r="G48" s="273">
        <f t="shared" si="1"/>
        <v>0.5</v>
      </c>
      <c r="H48" s="273">
        <f t="shared" si="2"/>
        <v>60</v>
      </c>
      <c r="I48" s="273">
        <f t="shared" si="3"/>
        <v>60.5</v>
      </c>
      <c r="J48" s="295">
        <f t="shared" si="0"/>
        <v>4.7058938762910469E-4</v>
      </c>
      <c r="K48" s="182">
        <f t="shared" si="4"/>
        <v>2.8470657951560834E-2</v>
      </c>
      <c r="R48" s="175" t="s">
        <v>330</v>
      </c>
    </row>
    <row r="49" spans="1:18">
      <c r="A49" s="199" t="s">
        <v>339</v>
      </c>
      <c r="B49" s="288">
        <v>45026</v>
      </c>
      <c r="C49" s="289">
        <v>45086</v>
      </c>
      <c r="D49" s="63">
        <v>146.82</v>
      </c>
      <c r="E49" s="178">
        <v>45019</v>
      </c>
      <c r="F49" s="178">
        <v>45024</v>
      </c>
      <c r="G49" s="273">
        <f t="shared" si="1"/>
        <v>3</v>
      </c>
      <c r="H49" s="273">
        <f t="shared" si="2"/>
        <v>62</v>
      </c>
      <c r="I49" s="273">
        <f t="shared" si="3"/>
        <v>65</v>
      </c>
      <c r="J49" s="295">
        <f t="shared" si="0"/>
        <v>1.1449677497631105E-4</v>
      </c>
      <c r="K49" s="182">
        <f t="shared" si="4"/>
        <v>7.4422903734602183E-3</v>
      </c>
      <c r="R49" s="175" t="s">
        <v>330</v>
      </c>
    </row>
    <row r="50" spans="1:18">
      <c r="A50" s="199" t="s">
        <v>352</v>
      </c>
      <c r="B50" s="288">
        <v>45026</v>
      </c>
      <c r="C50" s="289">
        <v>45071</v>
      </c>
      <c r="D50" s="63">
        <v>394.36</v>
      </c>
      <c r="E50" s="178">
        <v>45026</v>
      </c>
      <c r="F50" s="178">
        <v>45026</v>
      </c>
      <c r="G50" s="273">
        <f t="shared" si="1"/>
        <v>0.5</v>
      </c>
      <c r="H50" s="273">
        <f t="shared" si="2"/>
        <v>45</v>
      </c>
      <c r="I50" s="273">
        <f t="shared" si="3"/>
        <v>45.5</v>
      </c>
      <c r="J50" s="295">
        <f t="shared" si="0"/>
        <v>3.0753949175628685E-4</v>
      </c>
      <c r="K50" s="182">
        <f t="shared" si="4"/>
        <v>1.3993046874911052E-2</v>
      </c>
      <c r="R50" s="175" t="s">
        <v>330</v>
      </c>
    </row>
    <row r="51" spans="1:18">
      <c r="A51" s="199" t="s">
        <v>332</v>
      </c>
      <c r="B51" s="288">
        <v>45027</v>
      </c>
      <c r="C51" s="289">
        <v>45030</v>
      </c>
      <c r="D51" s="63">
        <v>269</v>
      </c>
      <c r="E51" s="178">
        <v>44985</v>
      </c>
      <c r="F51" s="178">
        <v>44985</v>
      </c>
      <c r="G51" s="273">
        <f t="shared" si="1"/>
        <v>0.5</v>
      </c>
      <c r="H51" s="273">
        <f t="shared" si="2"/>
        <v>45</v>
      </c>
      <c r="I51" s="273">
        <f t="shared" si="3"/>
        <v>45.5</v>
      </c>
      <c r="J51" s="295">
        <f t="shared" si="0"/>
        <v>2.0977818055188446E-4</v>
      </c>
      <c r="K51" s="182">
        <f t="shared" si="4"/>
        <v>9.5449072151107435E-3</v>
      </c>
      <c r="R51" s="175" t="s">
        <v>330</v>
      </c>
    </row>
    <row r="52" spans="1:18">
      <c r="A52" s="199" t="s">
        <v>339</v>
      </c>
      <c r="B52" s="288">
        <v>45026</v>
      </c>
      <c r="C52" s="289">
        <v>45086</v>
      </c>
      <c r="D52" s="63">
        <v>179.6</v>
      </c>
      <c r="E52" s="178">
        <v>45024</v>
      </c>
      <c r="F52" s="178">
        <v>45024</v>
      </c>
      <c r="G52" s="273">
        <f t="shared" si="1"/>
        <v>0.5</v>
      </c>
      <c r="H52" s="273">
        <f t="shared" si="2"/>
        <v>62</v>
      </c>
      <c r="I52" s="273">
        <f t="shared" si="3"/>
        <v>62.5</v>
      </c>
      <c r="J52" s="295">
        <f t="shared" si="0"/>
        <v>1.4006007891122099E-4</v>
      </c>
      <c r="K52" s="182">
        <f t="shared" si="4"/>
        <v>8.753754931951312E-3</v>
      </c>
      <c r="R52" s="175" t="s">
        <v>330</v>
      </c>
    </row>
    <row r="53" spans="1:18">
      <c r="A53" s="199" t="s">
        <v>339</v>
      </c>
      <c r="B53" s="288">
        <v>45026</v>
      </c>
      <c r="C53" s="289">
        <v>45086</v>
      </c>
      <c r="D53" s="63">
        <v>255.84</v>
      </c>
      <c r="E53" s="178">
        <v>45024</v>
      </c>
      <c r="F53" s="178">
        <v>45024</v>
      </c>
      <c r="G53" s="273">
        <f t="shared" si="1"/>
        <v>0.5</v>
      </c>
      <c r="H53" s="273">
        <f t="shared" si="2"/>
        <v>62</v>
      </c>
      <c r="I53" s="273">
        <f t="shared" si="3"/>
        <v>62.5</v>
      </c>
      <c r="J53" s="295">
        <f t="shared" si="0"/>
        <v>1.9951542644012685E-4</v>
      </c>
      <c r="K53" s="182">
        <f t="shared" si="4"/>
        <v>1.2469714152507928E-2</v>
      </c>
      <c r="R53" s="175" t="s">
        <v>330</v>
      </c>
    </row>
    <row r="54" spans="1:18">
      <c r="A54" s="199" t="s">
        <v>353</v>
      </c>
      <c r="B54" s="288">
        <v>45021</v>
      </c>
      <c r="C54" s="289">
        <v>45065</v>
      </c>
      <c r="D54" s="63">
        <v>590.04999999999995</v>
      </c>
      <c r="E54" s="176">
        <v>45021</v>
      </c>
      <c r="F54" s="176">
        <v>45021</v>
      </c>
      <c r="G54" s="273">
        <f t="shared" si="1"/>
        <v>0.5</v>
      </c>
      <c r="H54" s="273">
        <f t="shared" si="2"/>
        <v>44</v>
      </c>
      <c r="I54" s="273">
        <f t="shared" si="3"/>
        <v>44.5</v>
      </c>
      <c r="J54" s="295">
        <f t="shared" si="0"/>
        <v>4.6014726927375249E-4</v>
      </c>
      <c r="K54" s="182">
        <f t="shared" si="4"/>
        <v>2.0476553482681986E-2</v>
      </c>
      <c r="R54" s="175" t="s">
        <v>333</v>
      </c>
    </row>
    <row r="55" spans="1:18">
      <c r="A55" s="199" t="s">
        <v>339</v>
      </c>
      <c r="B55" s="288">
        <v>45033</v>
      </c>
      <c r="C55" s="289">
        <v>45093</v>
      </c>
      <c r="D55" s="63">
        <v>993.96</v>
      </c>
      <c r="E55" s="178">
        <v>45031</v>
      </c>
      <c r="F55" s="178">
        <v>45031</v>
      </c>
      <c r="G55" s="273">
        <f t="shared" si="1"/>
        <v>0.5</v>
      </c>
      <c r="H55" s="273">
        <f t="shared" si="2"/>
        <v>62</v>
      </c>
      <c r="I55" s="273">
        <f t="shared" si="3"/>
        <v>62.5</v>
      </c>
      <c r="J55" s="295">
        <f t="shared" si="0"/>
        <v>7.7513427636189997E-4</v>
      </c>
      <c r="K55" s="182">
        <f t="shared" si="4"/>
        <v>4.8445892272618751E-2</v>
      </c>
      <c r="R55" s="175" t="s">
        <v>330</v>
      </c>
    </row>
    <row r="56" spans="1:18">
      <c r="A56" s="199" t="s">
        <v>334</v>
      </c>
      <c r="B56" s="288">
        <v>45001</v>
      </c>
      <c r="C56" s="289">
        <v>45044</v>
      </c>
      <c r="D56" s="63">
        <v>486.72</v>
      </c>
      <c r="E56" s="178">
        <v>44984</v>
      </c>
      <c r="F56" s="178">
        <v>44984</v>
      </c>
      <c r="G56" s="273">
        <f t="shared" si="1"/>
        <v>0.5</v>
      </c>
      <c r="H56" s="273">
        <f t="shared" si="2"/>
        <v>60</v>
      </c>
      <c r="I56" s="273">
        <f t="shared" si="3"/>
        <v>60.5</v>
      </c>
      <c r="J56" s="295">
        <f t="shared" si="0"/>
        <v>3.7956593322755838E-4</v>
      </c>
      <c r="K56" s="182">
        <f t="shared" si="4"/>
        <v>2.2963738960267283E-2</v>
      </c>
      <c r="R56" s="175" t="s">
        <v>330</v>
      </c>
    </row>
    <row r="57" spans="1:18">
      <c r="A57" s="199" t="s">
        <v>338</v>
      </c>
      <c r="B57" s="288">
        <v>45040</v>
      </c>
      <c r="C57" s="289">
        <v>45086</v>
      </c>
      <c r="D57" s="63">
        <v>230.76</v>
      </c>
      <c r="E57" s="176">
        <v>45040</v>
      </c>
      <c r="F57" s="176">
        <v>45040</v>
      </c>
      <c r="G57" s="273">
        <f t="shared" si="1"/>
        <v>0.5</v>
      </c>
      <c r="H57" s="273">
        <f t="shared" si="2"/>
        <v>46</v>
      </c>
      <c r="I57" s="273">
        <f t="shared" si="3"/>
        <v>46.5</v>
      </c>
      <c r="J57" s="295">
        <f t="shared" si="0"/>
        <v>1.7995692544294742E-4</v>
      </c>
      <c r="K57" s="182">
        <f t="shared" si="4"/>
        <v>8.3679970330970549E-3</v>
      </c>
      <c r="R57" s="175" t="s">
        <v>330</v>
      </c>
    </row>
    <row r="58" spans="1:18">
      <c r="A58" s="199" t="s">
        <v>354</v>
      </c>
      <c r="B58" s="288">
        <v>45145</v>
      </c>
      <c r="C58" s="289">
        <v>45146</v>
      </c>
      <c r="D58" s="63">
        <v>147.6</v>
      </c>
      <c r="E58" s="178">
        <v>45134</v>
      </c>
      <c r="F58" s="178">
        <v>45134</v>
      </c>
      <c r="G58" s="273">
        <f t="shared" si="1"/>
        <v>0.5</v>
      </c>
      <c r="H58" s="273">
        <f t="shared" si="2"/>
        <v>12</v>
      </c>
      <c r="I58" s="273">
        <f t="shared" si="3"/>
        <v>12.5</v>
      </c>
      <c r="J58" s="295">
        <f t="shared" si="0"/>
        <v>1.1510505371545778E-4</v>
      </c>
      <c r="K58" s="182">
        <f t="shared" si="4"/>
        <v>1.4388131714432224E-3</v>
      </c>
      <c r="R58" s="175" t="s">
        <v>330</v>
      </c>
    </row>
    <row r="59" spans="1:18">
      <c r="A59" s="199" t="s">
        <v>329</v>
      </c>
      <c r="B59" s="288">
        <v>45273</v>
      </c>
      <c r="C59" s="289">
        <v>45273</v>
      </c>
      <c r="D59" s="63">
        <v>530.35</v>
      </c>
      <c r="E59" s="178">
        <v>45267</v>
      </c>
      <c r="F59" s="178">
        <v>45267</v>
      </c>
      <c r="G59" s="273">
        <f t="shared" si="1"/>
        <v>0.5</v>
      </c>
      <c r="H59" s="273">
        <f t="shared" si="2"/>
        <v>6</v>
      </c>
      <c r="I59" s="273">
        <f t="shared" si="3"/>
        <v>6.5</v>
      </c>
      <c r="J59" s="295">
        <f t="shared" si="0"/>
        <v>4.1359055039290679E-4</v>
      </c>
      <c r="K59" s="182">
        <f t="shared" si="4"/>
        <v>2.6883385775538942E-3</v>
      </c>
      <c r="R59" s="175" t="s">
        <v>330</v>
      </c>
    </row>
    <row r="60" spans="1:18">
      <c r="A60" s="199" t="s">
        <v>339</v>
      </c>
      <c r="B60" s="288">
        <v>45061</v>
      </c>
      <c r="C60" s="289">
        <v>45121</v>
      </c>
      <c r="D60" s="63">
        <v>383.76</v>
      </c>
      <c r="E60" s="178">
        <v>45059</v>
      </c>
      <c r="F60" s="178">
        <v>45059</v>
      </c>
      <c r="G60" s="273">
        <f t="shared" si="1"/>
        <v>0.5</v>
      </c>
      <c r="H60" s="273">
        <f t="shared" si="2"/>
        <v>62</v>
      </c>
      <c r="I60" s="273">
        <f t="shared" si="3"/>
        <v>62.5</v>
      </c>
      <c r="J60" s="295">
        <f t="shared" si="0"/>
        <v>2.9927313966019028E-4</v>
      </c>
      <c r="K60" s="182">
        <f t="shared" si="4"/>
        <v>1.8704571228761891E-2</v>
      </c>
      <c r="R60" s="175" t="s">
        <v>330</v>
      </c>
    </row>
    <row r="61" spans="1:18">
      <c r="A61" s="199" t="s">
        <v>339</v>
      </c>
      <c r="B61" s="288">
        <v>45054</v>
      </c>
      <c r="C61" s="289">
        <v>45114</v>
      </c>
      <c r="D61" s="63">
        <v>228.27</v>
      </c>
      <c r="E61" s="176">
        <v>45052</v>
      </c>
      <c r="F61" s="176">
        <v>45052</v>
      </c>
      <c r="G61" s="273">
        <f t="shared" si="1"/>
        <v>0.5</v>
      </c>
      <c r="H61" s="273">
        <f t="shared" si="2"/>
        <v>62</v>
      </c>
      <c r="I61" s="273">
        <f t="shared" si="3"/>
        <v>62.5</v>
      </c>
      <c r="J61" s="295">
        <f t="shared" si="0"/>
        <v>1.7801511254490212E-4</v>
      </c>
      <c r="K61" s="182">
        <f t="shared" si="4"/>
        <v>1.1125944534056383E-2</v>
      </c>
      <c r="R61" s="175" t="s">
        <v>330</v>
      </c>
    </row>
    <row r="62" spans="1:18">
      <c r="A62" s="199" t="s">
        <v>339</v>
      </c>
      <c r="B62" s="288">
        <v>45076</v>
      </c>
      <c r="C62" s="289">
        <v>45135</v>
      </c>
      <c r="D62" s="63">
        <v>260.88</v>
      </c>
      <c r="E62" s="178">
        <v>45068</v>
      </c>
      <c r="F62" s="178">
        <v>45072</v>
      </c>
      <c r="G62" s="273">
        <f t="shared" si="1"/>
        <v>2.5</v>
      </c>
      <c r="H62" s="273">
        <f t="shared" si="2"/>
        <v>63</v>
      </c>
      <c r="I62" s="273">
        <f t="shared" si="3"/>
        <v>65.5</v>
      </c>
      <c r="J62" s="295">
        <f t="shared" si="0"/>
        <v>2.0344584290845954E-4</v>
      </c>
      <c r="K62" s="182">
        <f t="shared" si="4"/>
        <v>1.33257027105041E-2</v>
      </c>
      <c r="R62" s="175" t="s">
        <v>330</v>
      </c>
    </row>
    <row r="63" spans="1:18">
      <c r="A63" s="199" t="s">
        <v>329</v>
      </c>
      <c r="B63" s="288">
        <v>44957</v>
      </c>
      <c r="C63" s="289">
        <v>44962</v>
      </c>
      <c r="D63" s="63">
        <v>189.37</v>
      </c>
      <c r="E63" s="178">
        <v>44931</v>
      </c>
      <c r="F63" s="178">
        <v>44945</v>
      </c>
      <c r="G63" s="273">
        <f t="shared" si="1"/>
        <v>7.5</v>
      </c>
      <c r="H63" s="273">
        <f t="shared" si="2"/>
        <v>17</v>
      </c>
      <c r="I63" s="273">
        <f t="shared" si="3"/>
        <v>24.5</v>
      </c>
      <c r="J63" s="295">
        <f t="shared" si="0"/>
        <v>1.4767916004130246E-4</v>
      </c>
      <c r="K63" s="182">
        <f t="shared" si="4"/>
        <v>3.61813942101191E-3</v>
      </c>
      <c r="R63" s="175" t="s">
        <v>330</v>
      </c>
    </row>
    <row r="64" spans="1:18">
      <c r="A64" s="199" t="s">
        <v>355</v>
      </c>
      <c r="B64" s="288">
        <v>44866</v>
      </c>
      <c r="C64" s="289">
        <v>45124</v>
      </c>
      <c r="D64" s="63">
        <v>858</v>
      </c>
      <c r="E64" s="178">
        <v>44835</v>
      </c>
      <c r="F64" s="178">
        <v>44865</v>
      </c>
      <c r="G64" s="273">
        <f t="shared" si="1"/>
        <v>15.5</v>
      </c>
      <c r="H64" s="273">
        <f t="shared" si="2"/>
        <v>259</v>
      </c>
      <c r="I64" s="273">
        <f t="shared" si="3"/>
        <v>274.5</v>
      </c>
      <c r="J64" s="295">
        <f t="shared" si="0"/>
        <v>6.6910661306140095E-4</v>
      </c>
      <c r="K64" s="182">
        <f t="shared" si="4"/>
        <v>0.18366976528535456</v>
      </c>
      <c r="R64" s="175" t="s">
        <v>330</v>
      </c>
    </row>
    <row r="65" spans="1:18">
      <c r="A65" s="199" t="s">
        <v>339</v>
      </c>
      <c r="B65" s="288">
        <v>45082</v>
      </c>
      <c r="C65" s="289">
        <v>45142</v>
      </c>
      <c r="D65" s="63">
        <v>307.10000000000002</v>
      </c>
      <c r="E65" s="178">
        <v>45075</v>
      </c>
      <c r="F65" s="178">
        <v>45079</v>
      </c>
      <c r="G65" s="273">
        <f t="shared" si="1"/>
        <v>2.5</v>
      </c>
      <c r="H65" s="273">
        <f t="shared" si="2"/>
        <v>63</v>
      </c>
      <c r="I65" s="273">
        <f t="shared" si="3"/>
        <v>65.5</v>
      </c>
      <c r="J65" s="295">
        <f t="shared" si="0"/>
        <v>2.3949025742559004E-4</v>
      </c>
      <c r="K65" s="182">
        <f t="shared" si="4"/>
        <v>1.5686611861376147E-2</v>
      </c>
      <c r="R65" s="175" t="s">
        <v>330</v>
      </c>
    </row>
    <row r="66" spans="1:18">
      <c r="A66" s="199" t="s">
        <v>352</v>
      </c>
      <c r="B66" s="288">
        <v>45084</v>
      </c>
      <c r="C66" s="289">
        <v>45128</v>
      </c>
      <c r="D66" s="63">
        <v>903.96</v>
      </c>
      <c r="E66" s="178">
        <v>45072</v>
      </c>
      <c r="F66" s="178">
        <v>45072</v>
      </c>
      <c r="G66" s="273">
        <f t="shared" si="1"/>
        <v>0.5</v>
      </c>
      <c r="H66" s="273">
        <f t="shared" si="2"/>
        <v>56</v>
      </c>
      <c r="I66" s="273">
        <f t="shared" si="3"/>
        <v>56.5</v>
      </c>
      <c r="J66" s="295">
        <f t="shared" si="0"/>
        <v>7.049482679988159E-4</v>
      </c>
      <c r="K66" s="182">
        <f t="shared" si="4"/>
        <v>3.9829577141933095E-2</v>
      </c>
      <c r="R66" s="175" t="s">
        <v>330</v>
      </c>
    </row>
    <row r="67" spans="1:18">
      <c r="A67" s="199" t="s">
        <v>332</v>
      </c>
      <c r="B67" s="288">
        <v>45083</v>
      </c>
      <c r="C67" s="289">
        <v>45089</v>
      </c>
      <c r="D67" s="63">
        <v>830.25</v>
      </c>
      <c r="E67" s="178">
        <v>44980</v>
      </c>
      <c r="F67" s="178">
        <v>44980</v>
      </c>
      <c r="G67" s="273">
        <f t="shared" si="1"/>
        <v>0.5</v>
      </c>
      <c r="H67" s="273">
        <f t="shared" si="2"/>
        <v>109</v>
      </c>
      <c r="I67" s="273">
        <f t="shared" si="3"/>
        <v>109.5</v>
      </c>
      <c r="J67" s="295">
        <f t="shared" si="0"/>
        <v>6.4746592714945005E-4</v>
      </c>
      <c r="K67" s="182">
        <f t="shared" si="4"/>
        <v>7.0897519022864786E-2</v>
      </c>
      <c r="R67" s="175" t="s">
        <v>330</v>
      </c>
    </row>
    <row r="68" spans="1:18">
      <c r="A68" s="199" t="s">
        <v>356</v>
      </c>
      <c r="B68" s="288">
        <v>45077</v>
      </c>
      <c r="C68" s="289">
        <v>45170</v>
      </c>
      <c r="D68" s="63">
        <v>341.46</v>
      </c>
      <c r="E68" s="176">
        <v>45077</v>
      </c>
      <c r="F68" s="176">
        <v>45077</v>
      </c>
      <c r="G68" s="273">
        <f t="shared" si="1"/>
        <v>0.5</v>
      </c>
      <c r="H68" s="273">
        <f t="shared" si="2"/>
        <v>93</v>
      </c>
      <c r="I68" s="273">
        <f t="shared" si="3"/>
        <v>93.5</v>
      </c>
      <c r="J68" s="295">
        <f t="shared" si="0"/>
        <v>2.6628571572954074E-4</v>
      </c>
      <c r="K68" s="182">
        <f t="shared" si="4"/>
        <v>2.489771442071206E-2</v>
      </c>
      <c r="R68" s="175" t="s">
        <v>330</v>
      </c>
    </row>
    <row r="69" spans="1:18">
      <c r="A69" s="199" t="s">
        <v>339</v>
      </c>
      <c r="B69" s="288">
        <v>45089</v>
      </c>
      <c r="C69" s="289">
        <v>45149</v>
      </c>
      <c r="D69" s="63">
        <v>307.10000000000002</v>
      </c>
      <c r="E69" s="178">
        <v>45087</v>
      </c>
      <c r="F69" s="178">
        <v>45087</v>
      </c>
      <c r="G69" s="273">
        <f t="shared" si="1"/>
        <v>0.5</v>
      </c>
      <c r="H69" s="273">
        <f t="shared" si="2"/>
        <v>62</v>
      </c>
      <c r="I69" s="273">
        <f t="shared" si="3"/>
        <v>62.5</v>
      </c>
      <c r="J69" s="295">
        <f t="shared" si="0"/>
        <v>2.3949025742559004E-4</v>
      </c>
      <c r="K69" s="182">
        <f t="shared" si="4"/>
        <v>1.4968141089099378E-2</v>
      </c>
      <c r="R69" s="175" t="s">
        <v>330</v>
      </c>
    </row>
    <row r="70" spans="1:18">
      <c r="A70" s="199" t="s">
        <v>339</v>
      </c>
      <c r="B70" s="288">
        <v>45089</v>
      </c>
      <c r="C70" s="289">
        <v>45149</v>
      </c>
      <c r="D70" s="63">
        <v>688.68</v>
      </c>
      <c r="E70" s="176">
        <v>45087</v>
      </c>
      <c r="F70" s="176">
        <v>45087</v>
      </c>
      <c r="G70" s="273">
        <f t="shared" si="1"/>
        <v>0.5</v>
      </c>
      <c r="H70" s="273">
        <f t="shared" si="2"/>
        <v>62</v>
      </c>
      <c r="I70" s="273">
        <f t="shared" si="3"/>
        <v>62.5</v>
      </c>
      <c r="J70" s="295">
        <f t="shared" si="0"/>
        <v>5.3706333599431891E-4</v>
      </c>
      <c r="K70" s="182">
        <f t="shared" si="4"/>
        <v>3.356645849964493E-2</v>
      </c>
      <c r="R70" s="175" t="s">
        <v>330</v>
      </c>
    </row>
    <row r="71" spans="1:18">
      <c r="A71" s="199" t="s">
        <v>357</v>
      </c>
      <c r="B71" s="288">
        <v>45019</v>
      </c>
      <c r="C71" s="289">
        <v>45036</v>
      </c>
      <c r="D71" s="63">
        <v>194.52</v>
      </c>
      <c r="E71" s="178">
        <v>45013</v>
      </c>
      <c r="F71" s="178">
        <v>45013</v>
      </c>
      <c r="G71" s="273">
        <f t="shared" si="1"/>
        <v>0.5</v>
      </c>
      <c r="H71" s="273">
        <f t="shared" si="2"/>
        <v>23</v>
      </c>
      <c r="I71" s="273">
        <f t="shared" si="3"/>
        <v>23.5</v>
      </c>
      <c r="J71" s="295">
        <f t="shared" si="0"/>
        <v>1.5169535940874561E-4</v>
      </c>
      <c r="K71" s="182">
        <f t="shared" si="4"/>
        <v>3.5648409461055217E-3</v>
      </c>
      <c r="R71" s="175" t="s">
        <v>330</v>
      </c>
    </row>
    <row r="72" spans="1:18">
      <c r="A72" s="199" t="s">
        <v>339</v>
      </c>
      <c r="B72" s="288">
        <v>45096</v>
      </c>
      <c r="C72" s="289">
        <v>45156</v>
      </c>
      <c r="D72" s="63">
        <v>677.64</v>
      </c>
      <c r="E72" s="178">
        <v>45094</v>
      </c>
      <c r="F72" s="178">
        <v>45094</v>
      </c>
      <c r="G72" s="273">
        <f t="shared" si="1"/>
        <v>0.5</v>
      </c>
      <c r="H72" s="273">
        <f t="shared" si="2"/>
        <v>62</v>
      </c>
      <c r="I72" s="273">
        <f t="shared" si="3"/>
        <v>62.5</v>
      </c>
      <c r="J72" s="295">
        <f t="shared" si="0"/>
        <v>5.284538523017806E-4</v>
      </c>
      <c r="K72" s="182">
        <f t="shared" si="4"/>
        <v>3.3028365768861284E-2</v>
      </c>
      <c r="R72" s="175" t="s">
        <v>330</v>
      </c>
    </row>
    <row r="73" spans="1:18">
      <c r="A73" s="199" t="s">
        <v>358</v>
      </c>
      <c r="B73" s="288">
        <v>45077</v>
      </c>
      <c r="C73" s="289">
        <v>45135</v>
      </c>
      <c r="D73" s="63">
        <v>126</v>
      </c>
      <c r="E73" s="178">
        <v>44963</v>
      </c>
      <c r="F73" s="178">
        <v>44974</v>
      </c>
      <c r="G73" s="273">
        <f t="shared" si="1"/>
        <v>6</v>
      </c>
      <c r="H73" s="273">
        <f t="shared" si="2"/>
        <v>161</v>
      </c>
      <c r="I73" s="273">
        <f t="shared" si="3"/>
        <v>167</v>
      </c>
      <c r="J73" s="295">
        <f t="shared" ref="J73:J136" si="5">D73/$D$379</f>
        <v>9.8260411708317623E-5</v>
      </c>
      <c r="K73" s="182">
        <f t="shared" si="4"/>
        <v>1.6409488755289043E-2</v>
      </c>
      <c r="R73" s="175" t="s">
        <v>330</v>
      </c>
    </row>
    <row r="74" spans="1:18">
      <c r="A74" s="199" t="s">
        <v>339</v>
      </c>
      <c r="B74" s="288">
        <v>45110</v>
      </c>
      <c r="C74" s="289">
        <v>45170</v>
      </c>
      <c r="D74" s="63">
        <v>211.8</v>
      </c>
      <c r="E74" s="178">
        <v>45108</v>
      </c>
      <c r="F74" s="178">
        <v>45108</v>
      </c>
      <c r="G74" s="273">
        <f t="shared" ref="G74:G137" si="6">(F74-E74+1)/2</f>
        <v>0.5</v>
      </c>
      <c r="H74" s="273">
        <f t="shared" ref="H74:H137" si="7">C74-F74</f>
        <v>62</v>
      </c>
      <c r="I74" s="273">
        <f t="shared" ref="I74:I137" si="8">G74+H74</f>
        <v>62.5</v>
      </c>
      <c r="J74" s="295">
        <f t="shared" si="5"/>
        <v>1.6517107301445774E-4</v>
      </c>
      <c r="K74" s="182">
        <f t="shared" ref="K74:K137" si="9">I74*J74</f>
        <v>1.0323192063403609E-2</v>
      </c>
      <c r="R74" s="175" t="s">
        <v>330</v>
      </c>
    </row>
    <row r="75" spans="1:18">
      <c r="A75" s="199" t="s">
        <v>339</v>
      </c>
      <c r="B75" s="288">
        <v>45117</v>
      </c>
      <c r="C75" s="289">
        <v>45177</v>
      </c>
      <c r="D75" s="63">
        <v>108.7</v>
      </c>
      <c r="E75" s="178">
        <v>45115</v>
      </c>
      <c r="F75" s="178">
        <v>45115</v>
      </c>
      <c r="G75" s="273">
        <f t="shared" si="6"/>
        <v>0.5</v>
      </c>
      <c r="H75" s="273">
        <f t="shared" si="7"/>
        <v>62</v>
      </c>
      <c r="I75" s="273">
        <f t="shared" si="8"/>
        <v>62.5</v>
      </c>
      <c r="J75" s="295">
        <f t="shared" si="5"/>
        <v>8.476910121185815E-5</v>
      </c>
      <c r="K75" s="182">
        <f t="shared" si="9"/>
        <v>5.2980688257411347E-3</v>
      </c>
      <c r="R75" s="175" t="s">
        <v>330</v>
      </c>
    </row>
    <row r="76" spans="1:18">
      <c r="A76" s="199" t="s">
        <v>339</v>
      </c>
      <c r="B76" s="288">
        <v>45117</v>
      </c>
      <c r="C76" s="289">
        <v>45177</v>
      </c>
      <c r="D76" s="63">
        <v>319.8</v>
      </c>
      <c r="E76" s="178">
        <v>45115</v>
      </c>
      <c r="F76" s="178">
        <v>45115</v>
      </c>
      <c r="G76" s="273">
        <f t="shared" si="6"/>
        <v>0.5</v>
      </c>
      <c r="H76" s="273">
        <f t="shared" si="7"/>
        <v>62</v>
      </c>
      <c r="I76" s="273">
        <f t="shared" si="8"/>
        <v>62.5</v>
      </c>
      <c r="J76" s="295">
        <f t="shared" si="5"/>
        <v>2.4939428305015857E-4</v>
      </c>
      <c r="K76" s="182">
        <f t="shared" si="9"/>
        <v>1.558714269063491E-2</v>
      </c>
      <c r="R76" s="175" t="s">
        <v>330</v>
      </c>
    </row>
    <row r="77" spans="1:18">
      <c r="A77" s="199" t="s">
        <v>329</v>
      </c>
      <c r="B77" s="288">
        <v>45071</v>
      </c>
      <c r="C77" s="289">
        <v>45090</v>
      </c>
      <c r="D77" s="63">
        <v>475.66</v>
      </c>
      <c r="E77" s="178">
        <v>45021</v>
      </c>
      <c r="F77" s="178">
        <v>45034</v>
      </c>
      <c r="G77" s="273">
        <f t="shared" si="6"/>
        <v>7</v>
      </c>
      <c r="H77" s="273">
        <f t="shared" si="7"/>
        <v>56</v>
      </c>
      <c r="I77" s="273">
        <f t="shared" si="8"/>
        <v>63</v>
      </c>
      <c r="J77" s="295">
        <f t="shared" si="5"/>
        <v>3.7094085264427273E-4</v>
      </c>
      <c r="K77" s="182">
        <f t="shared" si="9"/>
        <v>2.3369273716589183E-2</v>
      </c>
      <c r="R77" s="175" t="s">
        <v>330</v>
      </c>
    </row>
    <row r="78" spans="1:18">
      <c r="A78" s="199" t="s">
        <v>344</v>
      </c>
      <c r="B78" s="288">
        <v>45049</v>
      </c>
      <c r="C78" s="289">
        <v>45139</v>
      </c>
      <c r="D78" s="63">
        <v>745.32</v>
      </c>
      <c r="E78" s="178">
        <v>45034</v>
      </c>
      <c r="F78" s="178">
        <v>45034</v>
      </c>
      <c r="G78" s="273">
        <f t="shared" si="6"/>
        <v>0.5</v>
      </c>
      <c r="H78" s="273">
        <f t="shared" si="7"/>
        <v>105</v>
      </c>
      <c r="I78" s="273">
        <f t="shared" si="8"/>
        <v>105.5</v>
      </c>
      <c r="J78" s="295">
        <f t="shared" si="5"/>
        <v>5.8123373059081984E-4</v>
      </c>
      <c r="K78" s="182">
        <f t="shared" si="9"/>
        <v>6.1320158577331495E-2</v>
      </c>
      <c r="R78" s="175" t="s">
        <v>330</v>
      </c>
    </row>
    <row r="79" spans="1:18">
      <c r="A79" s="199" t="s">
        <v>359</v>
      </c>
      <c r="B79" s="288">
        <v>44998</v>
      </c>
      <c r="C79" s="289">
        <v>45022</v>
      </c>
      <c r="D79" s="63">
        <v>765.75</v>
      </c>
      <c r="E79" s="178">
        <v>44998</v>
      </c>
      <c r="F79" s="178">
        <v>44998</v>
      </c>
      <c r="G79" s="273">
        <f t="shared" si="6"/>
        <v>0.5</v>
      </c>
      <c r="H79" s="273">
        <f t="shared" si="7"/>
        <v>24</v>
      </c>
      <c r="I79" s="273">
        <f t="shared" si="8"/>
        <v>24.5</v>
      </c>
      <c r="J79" s="295">
        <f t="shared" si="5"/>
        <v>5.971659544892399E-4</v>
      </c>
      <c r="K79" s="182">
        <f t="shared" si="9"/>
        <v>1.4630565884986377E-2</v>
      </c>
      <c r="R79" s="175" t="s">
        <v>330</v>
      </c>
    </row>
    <row r="80" spans="1:18">
      <c r="A80" s="199" t="s">
        <v>339</v>
      </c>
      <c r="B80" s="288">
        <v>45126</v>
      </c>
      <c r="C80" s="289">
        <v>45184</v>
      </c>
      <c r="D80" s="63">
        <v>237.24</v>
      </c>
      <c r="E80" s="178">
        <v>45122</v>
      </c>
      <c r="F80" s="178">
        <v>45122</v>
      </c>
      <c r="G80" s="273">
        <f t="shared" si="6"/>
        <v>0.5</v>
      </c>
      <c r="H80" s="273">
        <f t="shared" si="7"/>
        <v>62</v>
      </c>
      <c r="I80" s="273">
        <f t="shared" si="8"/>
        <v>62.5</v>
      </c>
      <c r="J80" s="295">
        <f t="shared" si="5"/>
        <v>1.8501031804508947E-4</v>
      </c>
      <c r="K80" s="182">
        <f t="shared" si="9"/>
        <v>1.1563144877818092E-2</v>
      </c>
      <c r="R80" s="175" t="s">
        <v>330</v>
      </c>
    </row>
    <row r="81" spans="1:18">
      <c r="A81" s="199" t="s">
        <v>339</v>
      </c>
      <c r="B81" s="288">
        <v>45126</v>
      </c>
      <c r="C81" s="289">
        <v>45184</v>
      </c>
      <c r="D81" s="63">
        <v>838.66</v>
      </c>
      <c r="E81" s="178">
        <v>45117</v>
      </c>
      <c r="F81" s="178">
        <v>45122</v>
      </c>
      <c r="G81" s="273">
        <f t="shared" si="6"/>
        <v>3</v>
      </c>
      <c r="H81" s="273">
        <f t="shared" si="7"/>
        <v>62</v>
      </c>
      <c r="I81" s="273">
        <f t="shared" si="8"/>
        <v>65</v>
      </c>
      <c r="J81" s="295">
        <f t="shared" si="5"/>
        <v>6.5402441970871159E-4</v>
      </c>
      <c r="K81" s="182">
        <f t="shared" si="9"/>
        <v>4.251158728106625E-2</v>
      </c>
      <c r="R81" s="175" t="s">
        <v>330</v>
      </c>
    </row>
    <row r="82" spans="1:18">
      <c r="A82" s="199" t="s">
        <v>335</v>
      </c>
      <c r="B82" s="289">
        <v>45124</v>
      </c>
      <c r="C82" s="289">
        <v>45184</v>
      </c>
      <c r="D82" s="63">
        <v>468.75</v>
      </c>
      <c r="E82" s="178">
        <v>45109</v>
      </c>
      <c r="F82" s="178">
        <v>45115</v>
      </c>
      <c r="G82" s="273">
        <f t="shared" si="6"/>
        <v>3.5</v>
      </c>
      <c r="H82" s="273">
        <f t="shared" si="7"/>
        <v>69</v>
      </c>
      <c r="I82" s="273">
        <f t="shared" si="8"/>
        <v>72.5</v>
      </c>
      <c r="J82" s="295">
        <f t="shared" si="5"/>
        <v>3.655521268910626E-4</v>
      </c>
      <c r="K82" s="182">
        <f t="shared" si="9"/>
        <v>2.6502529199602037E-2</v>
      </c>
      <c r="R82" s="175" t="s">
        <v>330</v>
      </c>
    </row>
    <row r="83" spans="1:18">
      <c r="A83" s="199" t="s">
        <v>360</v>
      </c>
      <c r="B83" s="288">
        <v>45102</v>
      </c>
      <c r="C83" s="289">
        <v>45191</v>
      </c>
      <c r="D83" s="63">
        <v>150</v>
      </c>
      <c r="E83" s="178">
        <v>45082</v>
      </c>
      <c r="F83" s="178">
        <v>45098</v>
      </c>
      <c r="G83" s="273">
        <f t="shared" si="6"/>
        <v>8.5</v>
      </c>
      <c r="H83" s="273">
        <f t="shared" si="7"/>
        <v>93</v>
      </c>
      <c r="I83" s="273">
        <f t="shared" si="8"/>
        <v>101.5</v>
      </c>
      <c r="J83" s="295">
        <f t="shared" si="5"/>
        <v>1.1697668060514004E-4</v>
      </c>
      <c r="K83" s="182">
        <f t="shared" si="9"/>
        <v>1.1873133081421714E-2</v>
      </c>
      <c r="R83" s="175" t="s">
        <v>330</v>
      </c>
    </row>
    <row r="84" spans="1:18">
      <c r="A84" s="199" t="s">
        <v>361</v>
      </c>
      <c r="B84" s="288">
        <v>45135</v>
      </c>
      <c r="C84" s="289">
        <v>45180</v>
      </c>
      <c r="D84" s="63">
        <v>798.59</v>
      </c>
      <c r="E84" s="178">
        <v>45133</v>
      </c>
      <c r="F84" s="178">
        <v>45133</v>
      </c>
      <c r="G84" s="273">
        <f t="shared" si="6"/>
        <v>0.5</v>
      </c>
      <c r="H84" s="273">
        <f t="shared" si="7"/>
        <v>47</v>
      </c>
      <c r="I84" s="273">
        <f t="shared" si="8"/>
        <v>47.5</v>
      </c>
      <c r="J84" s="295">
        <f t="shared" si="5"/>
        <v>6.227760490963919E-4</v>
      </c>
      <c r="K84" s="182">
        <f t="shared" si="9"/>
        <v>2.9581862332078615E-2</v>
      </c>
      <c r="R84" s="175" t="s">
        <v>330</v>
      </c>
    </row>
    <row r="85" spans="1:18">
      <c r="A85" s="199" t="s">
        <v>339</v>
      </c>
      <c r="B85" s="288">
        <v>45138</v>
      </c>
      <c r="C85" s="289">
        <v>45198</v>
      </c>
      <c r="D85" s="63">
        <v>264.88</v>
      </c>
      <c r="E85" s="178">
        <v>45131</v>
      </c>
      <c r="F85" s="178">
        <v>45136</v>
      </c>
      <c r="G85" s="273">
        <f t="shared" si="6"/>
        <v>3</v>
      </c>
      <c r="H85" s="273">
        <f t="shared" si="7"/>
        <v>62</v>
      </c>
      <c r="I85" s="273">
        <f t="shared" si="8"/>
        <v>65</v>
      </c>
      <c r="J85" s="295">
        <f t="shared" si="5"/>
        <v>2.0656522105792993E-4</v>
      </c>
      <c r="K85" s="182">
        <f t="shared" si="9"/>
        <v>1.3426739368765445E-2</v>
      </c>
      <c r="R85" s="175" t="s">
        <v>330</v>
      </c>
    </row>
    <row r="86" spans="1:18">
      <c r="A86" s="199" t="s">
        <v>342</v>
      </c>
      <c r="B86" s="288">
        <v>45146</v>
      </c>
      <c r="C86" s="289">
        <v>45205</v>
      </c>
      <c r="D86" s="63">
        <v>230.52</v>
      </c>
      <c r="E86" s="178">
        <v>45139</v>
      </c>
      <c r="F86" s="178">
        <v>45142</v>
      </c>
      <c r="G86" s="273">
        <f t="shared" si="6"/>
        <v>2</v>
      </c>
      <c r="H86" s="273">
        <f t="shared" si="7"/>
        <v>63</v>
      </c>
      <c r="I86" s="273">
        <f t="shared" si="8"/>
        <v>65</v>
      </c>
      <c r="J86" s="295">
        <f t="shared" si="5"/>
        <v>1.7976976275397921E-4</v>
      </c>
      <c r="K86" s="182">
        <f t="shared" si="9"/>
        <v>1.1685034579008649E-2</v>
      </c>
      <c r="R86" s="175" t="s">
        <v>330</v>
      </c>
    </row>
    <row r="87" spans="1:18">
      <c r="A87" s="199" t="s">
        <v>335</v>
      </c>
      <c r="B87" s="288">
        <v>45132</v>
      </c>
      <c r="C87" s="289">
        <v>45191</v>
      </c>
      <c r="D87" s="63">
        <v>950.22</v>
      </c>
      <c r="E87" s="178">
        <v>45102</v>
      </c>
      <c r="F87" s="178">
        <v>45108</v>
      </c>
      <c r="G87" s="273">
        <f t="shared" si="6"/>
        <v>3.5</v>
      </c>
      <c r="H87" s="273">
        <f t="shared" si="7"/>
        <v>83</v>
      </c>
      <c r="I87" s="273">
        <f t="shared" si="8"/>
        <v>86.5</v>
      </c>
      <c r="J87" s="295">
        <f t="shared" si="5"/>
        <v>7.4102387629744113E-4</v>
      </c>
      <c r="K87" s="182">
        <f t="shared" si="9"/>
        <v>6.4098565299728655E-2</v>
      </c>
      <c r="R87" s="175" t="s">
        <v>330</v>
      </c>
    </row>
    <row r="88" spans="1:18">
      <c r="A88" s="199" t="s">
        <v>362</v>
      </c>
      <c r="B88" s="288">
        <v>45126</v>
      </c>
      <c r="C88" s="288">
        <v>45170</v>
      </c>
      <c r="D88" s="63">
        <v>146.36000000000001</v>
      </c>
      <c r="E88" s="176">
        <v>45126</v>
      </c>
      <c r="F88" s="176">
        <v>45126</v>
      </c>
      <c r="G88" s="273">
        <f t="shared" si="6"/>
        <v>0.5</v>
      </c>
      <c r="H88" s="273">
        <f t="shared" si="7"/>
        <v>44</v>
      </c>
      <c r="I88" s="273">
        <f t="shared" si="8"/>
        <v>44.5</v>
      </c>
      <c r="J88" s="295">
        <f t="shared" si="5"/>
        <v>1.1413804648912198E-4</v>
      </c>
      <c r="K88" s="182">
        <f t="shared" si="9"/>
        <v>5.0791430687659282E-3</v>
      </c>
      <c r="R88" s="175" t="s">
        <v>330</v>
      </c>
    </row>
    <row r="89" spans="1:18">
      <c r="A89" s="199" t="s">
        <v>339</v>
      </c>
      <c r="B89" s="288">
        <v>45147</v>
      </c>
      <c r="C89" s="289">
        <v>45205</v>
      </c>
      <c r="D89" s="63">
        <v>643.20000000000005</v>
      </c>
      <c r="E89" s="178">
        <v>45138</v>
      </c>
      <c r="F89" s="178">
        <v>45142</v>
      </c>
      <c r="G89" s="273">
        <f t="shared" si="6"/>
        <v>2.5</v>
      </c>
      <c r="H89" s="273">
        <f t="shared" si="7"/>
        <v>63</v>
      </c>
      <c r="I89" s="273">
        <f t="shared" si="8"/>
        <v>65.5</v>
      </c>
      <c r="J89" s="295">
        <f t="shared" si="5"/>
        <v>5.0159600643484049E-4</v>
      </c>
      <c r="K89" s="182">
        <f t="shared" si="9"/>
        <v>3.2854538421482053E-2</v>
      </c>
      <c r="R89" s="175" t="s">
        <v>330</v>
      </c>
    </row>
    <row r="90" spans="1:18">
      <c r="A90" s="199" t="s">
        <v>363</v>
      </c>
      <c r="B90" s="288">
        <v>45148</v>
      </c>
      <c r="C90" s="289">
        <v>45238</v>
      </c>
      <c r="D90" s="63">
        <v>120</v>
      </c>
      <c r="E90" s="178">
        <v>44917</v>
      </c>
      <c r="F90" s="178">
        <v>44956</v>
      </c>
      <c r="G90" s="273">
        <f t="shared" si="6"/>
        <v>20</v>
      </c>
      <c r="H90" s="273">
        <f t="shared" si="7"/>
        <v>282</v>
      </c>
      <c r="I90" s="273">
        <f t="shared" si="8"/>
        <v>302</v>
      </c>
      <c r="J90" s="295">
        <f t="shared" si="5"/>
        <v>9.3581344484112023E-5</v>
      </c>
      <c r="K90" s="182">
        <f t="shared" si="9"/>
        <v>2.8261566034201831E-2</v>
      </c>
      <c r="R90" s="175" t="s">
        <v>330</v>
      </c>
    </row>
    <row r="91" spans="1:18">
      <c r="A91" s="199" t="s">
        <v>339</v>
      </c>
      <c r="B91" s="288">
        <v>45160</v>
      </c>
      <c r="C91" s="289">
        <v>45219</v>
      </c>
      <c r="D91" s="63">
        <v>153.55000000000001</v>
      </c>
      <c r="E91" s="178">
        <v>45152</v>
      </c>
      <c r="F91" s="178">
        <v>45156</v>
      </c>
      <c r="G91" s="273">
        <f t="shared" si="6"/>
        <v>2.5</v>
      </c>
      <c r="H91" s="273">
        <f t="shared" si="7"/>
        <v>63</v>
      </c>
      <c r="I91" s="273">
        <f t="shared" si="8"/>
        <v>65.5</v>
      </c>
      <c r="J91" s="295">
        <f t="shared" si="5"/>
        <v>1.1974512871279502E-4</v>
      </c>
      <c r="K91" s="182">
        <f t="shared" si="9"/>
        <v>7.8433059306880736E-3</v>
      </c>
      <c r="R91" s="175" t="s">
        <v>330</v>
      </c>
    </row>
    <row r="92" spans="1:18">
      <c r="A92" s="199" t="s">
        <v>339</v>
      </c>
      <c r="B92" s="288">
        <v>45160</v>
      </c>
      <c r="C92" s="289">
        <v>45219</v>
      </c>
      <c r="D92" s="63">
        <v>225.9</v>
      </c>
      <c r="E92" s="178">
        <v>45152</v>
      </c>
      <c r="F92" s="178">
        <v>45156</v>
      </c>
      <c r="G92" s="273">
        <f t="shared" si="6"/>
        <v>2.5</v>
      </c>
      <c r="H92" s="273">
        <f t="shared" si="7"/>
        <v>63</v>
      </c>
      <c r="I92" s="273">
        <f t="shared" si="8"/>
        <v>65.5</v>
      </c>
      <c r="J92" s="295">
        <f t="shared" si="5"/>
        <v>1.7616688099134089E-4</v>
      </c>
      <c r="K92" s="182">
        <f t="shared" si="9"/>
        <v>1.1538930704932828E-2</v>
      </c>
      <c r="R92" s="175" t="s">
        <v>330</v>
      </c>
    </row>
    <row r="93" spans="1:18">
      <c r="A93" s="199" t="s">
        <v>334</v>
      </c>
      <c r="B93" s="288">
        <v>45113</v>
      </c>
      <c r="C93" s="289">
        <v>45161</v>
      </c>
      <c r="D93" s="63">
        <v>881.94</v>
      </c>
      <c r="E93" s="178">
        <v>45104</v>
      </c>
      <c r="F93" s="178">
        <v>45105</v>
      </c>
      <c r="G93" s="273">
        <f t="shared" si="6"/>
        <v>1</v>
      </c>
      <c r="H93" s="273">
        <f t="shared" si="7"/>
        <v>56</v>
      </c>
      <c r="I93" s="273">
        <f t="shared" si="8"/>
        <v>57</v>
      </c>
      <c r="J93" s="295">
        <f t="shared" si="5"/>
        <v>6.8777609128598135E-4</v>
      </c>
      <c r="K93" s="182">
        <f t="shared" si="9"/>
        <v>3.9203237203300934E-2</v>
      </c>
      <c r="R93" s="175" t="s">
        <v>330</v>
      </c>
    </row>
    <row r="94" spans="1:18">
      <c r="A94" s="199" t="s">
        <v>339</v>
      </c>
      <c r="B94" s="288">
        <v>45167</v>
      </c>
      <c r="C94" s="289">
        <v>45226</v>
      </c>
      <c r="D94" s="63">
        <v>381.65</v>
      </c>
      <c r="E94" s="178">
        <v>45159</v>
      </c>
      <c r="F94" s="178">
        <v>45164</v>
      </c>
      <c r="G94" s="273">
        <f t="shared" si="6"/>
        <v>3</v>
      </c>
      <c r="H94" s="273">
        <f t="shared" si="7"/>
        <v>62</v>
      </c>
      <c r="I94" s="273">
        <f t="shared" si="8"/>
        <v>65</v>
      </c>
      <c r="J94" s="295">
        <f t="shared" si="5"/>
        <v>2.976276676863446E-4</v>
      </c>
      <c r="K94" s="182">
        <f t="shared" si="9"/>
        <v>1.93457983996124E-2</v>
      </c>
      <c r="R94" s="175" t="s">
        <v>330</v>
      </c>
    </row>
    <row r="95" spans="1:18">
      <c r="A95" s="199" t="s">
        <v>339</v>
      </c>
      <c r="B95" s="288">
        <v>44970</v>
      </c>
      <c r="C95" s="289">
        <v>45170</v>
      </c>
      <c r="D95" s="63">
        <v>319.8</v>
      </c>
      <c r="E95" s="178">
        <v>44966</v>
      </c>
      <c r="F95" s="178">
        <v>44967</v>
      </c>
      <c r="G95" s="273">
        <f t="shared" si="6"/>
        <v>1</v>
      </c>
      <c r="H95" s="273">
        <f t="shared" si="7"/>
        <v>203</v>
      </c>
      <c r="I95" s="273">
        <f t="shared" si="8"/>
        <v>204</v>
      </c>
      <c r="J95" s="295">
        <f t="shared" si="5"/>
        <v>2.4939428305015857E-4</v>
      </c>
      <c r="K95" s="182">
        <f t="shared" si="9"/>
        <v>5.0876433742232351E-2</v>
      </c>
      <c r="R95" s="175" t="s">
        <v>330</v>
      </c>
    </row>
    <row r="96" spans="1:18">
      <c r="A96" s="199" t="s">
        <v>339</v>
      </c>
      <c r="B96" s="288">
        <v>44970</v>
      </c>
      <c r="C96" s="289">
        <v>45170</v>
      </c>
      <c r="D96" s="63">
        <v>258.06</v>
      </c>
      <c r="E96" s="178">
        <v>44966</v>
      </c>
      <c r="F96" s="178">
        <v>44967</v>
      </c>
      <c r="G96" s="273">
        <f t="shared" si="6"/>
        <v>1</v>
      </c>
      <c r="H96" s="273">
        <f t="shared" si="7"/>
        <v>203</v>
      </c>
      <c r="I96" s="273">
        <f t="shared" si="8"/>
        <v>204</v>
      </c>
      <c r="J96" s="295">
        <f t="shared" si="5"/>
        <v>2.0124668131308291E-4</v>
      </c>
      <c r="K96" s="182">
        <f t="shared" si="9"/>
        <v>4.1054322987868916E-2</v>
      </c>
      <c r="R96" s="175" t="s">
        <v>330</v>
      </c>
    </row>
    <row r="97" spans="1:18">
      <c r="A97" s="199" t="s">
        <v>364</v>
      </c>
      <c r="B97" s="288">
        <v>45169</v>
      </c>
      <c r="C97" s="289">
        <v>45189</v>
      </c>
      <c r="D97" s="63">
        <v>166.42</v>
      </c>
      <c r="E97" s="178">
        <v>45119</v>
      </c>
      <c r="F97" s="178">
        <v>45119</v>
      </c>
      <c r="G97" s="273">
        <f t="shared" si="6"/>
        <v>0.5</v>
      </c>
      <c r="H97" s="273">
        <f t="shared" si="7"/>
        <v>70</v>
      </c>
      <c r="I97" s="273">
        <f t="shared" si="8"/>
        <v>70.5</v>
      </c>
      <c r="J97" s="295">
        <f t="shared" si="5"/>
        <v>1.2978172790871601E-4</v>
      </c>
      <c r="K97" s="182">
        <f t="shared" si="9"/>
        <v>9.1496118175644781E-3</v>
      </c>
      <c r="R97" s="175" t="s">
        <v>330</v>
      </c>
    </row>
    <row r="98" spans="1:18">
      <c r="A98" s="199" t="s">
        <v>334</v>
      </c>
      <c r="B98" s="288">
        <v>45125</v>
      </c>
      <c r="C98" s="289">
        <v>45176</v>
      </c>
      <c r="D98" s="63">
        <v>365.04</v>
      </c>
      <c r="E98" s="178">
        <v>45120</v>
      </c>
      <c r="F98" s="178">
        <v>45120</v>
      </c>
      <c r="G98" s="273">
        <f t="shared" si="6"/>
        <v>0.5</v>
      </c>
      <c r="H98" s="273">
        <f t="shared" si="7"/>
        <v>56</v>
      </c>
      <c r="I98" s="273">
        <f t="shared" si="8"/>
        <v>56.5</v>
      </c>
      <c r="J98" s="295">
        <f t="shared" si="5"/>
        <v>2.8467444992066882E-4</v>
      </c>
      <c r="K98" s="182">
        <f t="shared" si="9"/>
        <v>1.6084106420517788E-2</v>
      </c>
      <c r="R98" s="175" t="s">
        <v>330</v>
      </c>
    </row>
    <row r="99" spans="1:18">
      <c r="A99" s="199" t="s">
        <v>363</v>
      </c>
      <c r="B99" s="288">
        <v>45169</v>
      </c>
      <c r="C99" s="289">
        <v>45259</v>
      </c>
      <c r="D99" s="63">
        <v>120</v>
      </c>
      <c r="E99" s="178">
        <v>44532</v>
      </c>
      <c r="F99" s="178">
        <v>44911</v>
      </c>
      <c r="G99" s="273">
        <f t="shared" si="6"/>
        <v>190</v>
      </c>
      <c r="H99" s="273">
        <f t="shared" si="7"/>
        <v>348</v>
      </c>
      <c r="I99" s="273">
        <f t="shared" si="8"/>
        <v>538</v>
      </c>
      <c r="J99" s="295">
        <f t="shared" si="5"/>
        <v>9.3581344484112023E-5</v>
      </c>
      <c r="K99" s="182">
        <f t="shared" si="9"/>
        <v>5.034676333245227E-2</v>
      </c>
      <c r="R99" s="175" t="s">
        <v>330</v>
      </c>
    </row>
    <row r="100" spans="1:18">
      <c r="A100" s="199" t="s">
        <v>339</v>
      </c>
      <c r="B100" s="288">
        <v>45174</v>
      </c>
      <c r="C100" s="289">
        <v>45233</v>
      </c>
      <c r="D100" s="63">
        <v>395</v>
      </c>
      <c r="E100" s="178">
        <v>45167</v>
      </c>
      <c r="F100" s="178">
        <v>45167</v>
      </c>
      <c r="G100" s="273">
        <f t="shared" si="6"/>
        <v>0.5</v>
      </c>
      <c r="H100" s="273">
        <f t="shared" si="7"/>
        <v>66</v>
      </c>
      <c r="I100" s="273">
        <f t="shared" si="8"/>
        <v>66.5</v>
      </c>
      <c r="J100" s="295">
        <f t="shared" si="5"/>
        <v>3.080385922602021E-4</v>
      </c>
      <c r="K100" s="182">
        <f t="shared" si="9"/>
        <v>2.0484566385303441E-2</v>
      </c>
      <c r="R100" s="175" t="s">
        <v>330</v>
      </c>
    </row>
    <row r="101" spans="1:18">
      <c r="A101" s="199" t="s">
        <v>342</v>
      </c>
      <c r="B101" s="288">
        <v>45181</v>
      </c>
      <c r="C101" s="289">
        <v>45240</v>
      </c>
      <c r="D101" s="63">
        <v>139.91999999999999</v>
      </c>
      <c r="E101" s="178">
        <v>45174</v>
      </c>
      <c r="F101" s="178">
        <v>45176</v>
      </c>
      <c r="G101" s="273">
        <f t="shared" si="6"/>
        <v>1.5</v>
      </c>
      <c r="H101" s="273">
        <f t="shared" si="7"/>
        <v>64</v>
      </c>
      <c r="I101" s="273">
        <f t="shared" si="8"/>
        <v>65.5</v>
      </c>
      <c r="J101" s="295">
        <f t="shared" si="5"/>
        <v>1.0911584766847461E-4</v>
      </c>
      <c r="K101" s="182">
        <f t="shared" si="9"/>
        <v>7.1470880222850872E-3</v>
      </c>
      <c r="R101" s="175" t="s">
        <v>330</v>
      </c>
    </row>
    <row r="102" spans="1:18">
      <c r="A102" s="199" t="s">
        <v>365</v>
      </c>
      <c r="B102" s="288">
        <v>45182</v>
      </c>
      <c r="C102" s="289">
        <v>45226</v>
      </c>
      <c r="D102" s="63">
        <v>112</v>
      </c>
      <c r="E102" s="178">
        <v>45169</v>
      </c>
      <c r="F102" s="178">
        <v>45169</v>
      </c>
      <c r="G102" s="273">
        <f t="shared" si="6"/>
        <v>0.5</v>
      </c>
      <c r="H102" s="273">
        <f t="shared" si="7"/>
        <v>57</v>
      </c>
      <c r="I102" s="273">
        <f t="shared" si="8"/>
        <v>57.5</v>
      </c>
      <c r="J102" s="295">
        <f t="shared" si="5"/>
        <v>8.7342588185171228E-5</v>
      </c>
      <c r="K102" s="182">
        <f t="shared" si="9"/>
        <v>5.0221988206473455E-3</v>
      </c>
      <c r="R102" s="175" t="s">
        <v>330</v>
      </c>
    </row>
    <row r="103" spans="1:18">
      <c r="A103" s="199" t="s">
        <v>338</v>
      </c>
      <c r="B103" s="288">
        <v>45189</v>
      </c>
      <c r="C103" s="289">
        <v>45236</v>
      </c>
      <c r="D103" s="63">
        <v>119.88</v>
      </c>
      <c r="E103" s="176">
        <v>45189</v>
      </c>
      <c r="F103" s="176">
        <v>45189</v>
      </c>
      <c r="G103" s="273">
        <f t="shared" si="6"/>
        <v>0.5</v>
      </c>
      <c r="H103" s="273">
        <f t="shared" si="7"/>
        <v>47</v>
      </c>
      <c r="I103" s="273">
        <f t="shared" si="8"/>
        <v>47.5</v>
      </c>
      <c r="J103" s="295">
        <f t="shared" si="5"/>
        <v>9.3487763139627915E-5</v>
      </c>
      <c r="K103" s="182">
        <f t="shared" si="9"/>
        <v>4.4406687491323257E-3</v>
      </c>
      <c r="R103" s="175" t="s">
        <v>330</v>
      </c>
    </row>
    <row r="104" spans="1:18">
      <c r="A104" s="199" t="s">
        <v>334</v>
      </c>
      <c r="B104" s="288">
        <v>45138</v>
      </c>
      <c r="C104" s="289">
        <v>45195</v>
      </c>
      <c r="D104" s="63">
        <v>224.93</v>
      </c>
      <c r="E104" s="178">
        <v>45117</v>
      </c>
      <c r="F104" s="178">
        <v>45118</v>
      </c>
      <c r="G104" s="273">
        <f t="shared" si="6"/>
        <v>1</v>
      </c>
      <c r="H104" s="273">
        <f t="shared" si="7"/>
        <v>77</v>
      </c>
      <c r="I104" s="273">
        <f t="shared" si="8"/>
        <v>78</v>
      </c>
      <c r="J104" s="295">
        <f t="shared" si="5"/>
        <v>1.7541043179009432E-4</v>
      </c>
      <c r="K104" s="182">
        <f t="shared" si="9"/>
        <v>1.3682013679627358E-2</v>
      </c>
      <c r="R104" s="175" t="s">
        <v>330</v>
      </c>
    </row>
    <row r="105" spans="1:18">
      <c r="A105" s="199" t="s">
        <v>362</v>
      </c>
      <c r="B105" s="288">
        <v>45169</v>
      </c>
      <c r="C105" s="289">
        <v>45205</v>
      </c>
      <c r="D105" s="63">
        <v>435.9</v>
      </c>
      <c r="E105" s="176">
        <v>45169</v>
      </c>
      <c r="F105" s="176">
        <v>45169</v>
      </c>
      <c r="G105" s="273">
        <f t="shared" si="6"/>
        <v>0.5</v>
      </c>
      <c r="H105" s="273">
        <f t="shared" si="7"/>
        <v>36</v>
      </c>
      <c r="I105" s="273">
        <f t="shared" si="8"/>
        <v>36.5</v>
      </c>
      <c r="J105" s="295">
        <f t="shared" si="5"/>
        <v>3.3993423383853693E-4</v>
      </c>
      <c r="K105" s="182">
        <f t="shared" si="9"/>
        <v>1.2407599535106598E-2</v>
      </c>
      <c r="R105" s="175" t="s">
        <v>330</v>
      </c>
    </row>
    <row r="106" spans="1:18">
      <c r="A106" s="199" t="s">
        <v>339</v>
      </c>
      <c r="B106" s="288">
        <v>45208</v>
      </c>
      <c r="C106" s="289">
        <v>45268</v>
      </c>
      <c r="D106" s="63">
        <v>317.07</v>
      </c>
      <c r="E106" s="178">
        <v>45201</v>
      </c>
      <c r="F106" s="178">
        <v>45204</v>
      </c>
      <c r="G106" s="273">
        <f t="shared" si="6"/>
        <v>2</v>
      </c>
      <c r="H106" s="273">
        <f t="shared" si="7"/>
        <v>64</v>
      </c>
      <c r="I106" s="273">
        <f t="shared" si="8"/>
        <v>66</v>
      </c>
      <c r="J106" s="295">
        <f t="shared" si="5"/>
        <v>2.4726530746314499E-4</v>
      </c>
      <c r="K106" s="182">
        <f t="shared" si="9"/>
        <v>1.631951029256757E-2</v>
      </c>
      <c r="R106" s="175" t="s">
        <v>330</v>
      </c>
    </row>
    <row r="107" spans="1:18">
      <c r="A107" s="199" t="s">
        <v>366</v>
      </c>
      <c r="B107" s="288">
        <v>45190</v>
      </c>
      <c r="C107" s="289">
        <v>45280</v>
      </c>
      <c r="D107" s="63">
        <v>920</v>
      </c>
      <c r="E107" s="178">
        <v>45179</v>
      </c>
      <c r="F107" s="178">
        <v>45185</v>
      </c>
      <c r="G107" s="273">
        <f t="shared" si="6"/>
        <v>3.5</v>
      </c>
      <c r="H107" s="273">
        <f t="shared" si="7"/>
        <v>95</v>
      </c>
      <c r="I107" s="273">
        <f t="shared" si="8"/>
        <v>98.5</v>
      </c>
      <c r="J107" s="295">
        <f t="shared" si="5"/>
        <v>7.1745697437819217E-4</v>
      </c>
      <c r="K107" s="182">
        <f t="shared" si="9"/>
        <v>7.0669511976251931E-2</v>
      </c>
      <c r="R107" s="175" t="s">
        <v>330</v>
      </c>
    </row>
    <row r="108" spans="1:18">
      <c r="A108" s="199" t="s">
        <v>367</v>
      </c>
      <c r="B108" s="288">
        <v>45209</v>
      </c>
      <c r="C108" s="289">
        <v>45300</v>
      </c>
      <c r="D108" s="63">
        <v>660</v>
      </c>
      <c r="E108" s="178">
        <v>45203</v>
      </c>
      <c r="F108" s="178">
        <v>45203</v>
      </c>
      <c r="G108" s="273">
        <f t="shared" si="6"/>
        <v>0.5</v>
      </c>
      <c r="H108" s="273">
        <f t="shared" si="7"/>
        <v>97</v>
      </c>
      <c r="I108" s="273">
        <f t="shared" si="8"/>
        <v>97.5</v>
      </c>
      <c r="J108" s="295">
        <f t="shared" si="5"/>
        <v>5.1469739466261611E-4</v>
      </c>
      <c r="K108" s="182">
        <f t="shared" si="9"/>
        <v>5.0182995979605072E-2</v>
      </c>
      <c r="R108" s="175" t="s">
        <v>333</v>
      </c>
    </row>
    <row r="109" spans="1:18">
      <c r="A109" s="199" t="s">
        <v>339</v>
      </c>
      <c r="B109" s="288">
        <v>45215</v>
      </c>
      <c r="C109" s="289">
        <v>45275</v>
      </c>
      <c r="D109" s="63">
        <v>880.92</v>
      </c>
      <c r="E109" s="178">
        <v>45208</v>
      </c>
      <c r="F109" s="178">
        <v>45213</v>
      </c>
      <c r="G109" s="273">
        <f t="shared" si="6"/>
        <v>3</v>
      </c>
      <c r="H109" s="273">
        <f t="shared" si="7"/>
        <v>62</v>
      </c>
      <c r="I109" s="273">
        <f t="shared" si="8"/>
        <v>65</v>
      </c>
      <c r="J109" s="295">
        <f t="shared" si="5"/>
        <v>6.8698064985786632E-4</v>
      </c>
      <c r="K109" s="182">
        <f t="shared" si="9"/>
        <v>4.465374224076131E-2</v>
      </c>
      <c r="R109" s="175" t="s">
        <v>330</v>
      </c>
    </row>
    <row r="110" spans="1:18">
      <c r="A110" s="199" t="s">
        <v>339</v>
      </c>
      <c r="B110" s="288">
        <v>44998</v>
      </c>
      <c r="C110" s="289">
        <v>45219</v>
      </c>
      <c r="D110" s="63">
        <v>418.2</v>
      </c>
      <c r="E110" s="178">
        <v>44990</v>
      </c>
      <c r="F110" s="178">
        <v>44990</v>
      </c>
      <c r="G110" s="273">
        <f t="shared" si="6"/>
        <v>0.5</v>
      </c>
      <c r="H110" s="273">
        <f t="shared" si="7"/>
        <v>229</v>
      </c>
      <c r="I110" s="273">
        <f t="shared" si="8"/>
        <v>229.5</v>
      </c>
      <c r="J110" s="295">
        <f t="shared" si="5"/>
        <v>3.2613098552713039E-4</v>
      </c>
      <c r="K110" s="182">
        <f t="shared" si="9"/>
        <v>7.4847061178476421E-2</v>
      </c>
      <c r="R110" s="175" t="s">
        <v>330</v>
      </c>
    </row>
    <row r="111" spans="1:18">
      <c r="A111" s="199" t="s">
        <v>368</v>
      </c>
      <c r="B111" s="288">
        <v>45289</v>
      </c>
      <c r="C111" s="289">
        <v>45289</v>
      </c>
      <c r="D111" s="63">
        <v>148.93</v>
      </c>
      <c r="E111" s="178">
        <v>45271</v>
      </c>
      <c r="F111" s="178">
        <v>45271</v>
      </c>
      <c r="G111" s="273">
        <f t="shared" si="6"/>
        <v>0.5</v>
      </c>
      <c r="H111" s="273">
        <f t="shared" si="7"/>
        <v>18</v>
      </c>
      <c r="I111" s="273">
        <f t="shared" si="8"/>
        <v>18.5</v>
      </c>
      <c r="J111" s="295">
        <f t="shared" si="5"/>
        <v>1.1614224695015671E-4</v>
      </c>
      <c r="K111" s="182">
        <f t="shared" si="9"/>
        <v>2.148631568577899E-3</v>
      </c>
      <c r="R111" s="175" t="s">
        <v>330</v>
      </c>
    </row>
    <row r="112" spans="1:18">
      <c r="A112" s="199" t="s">
        <v>334</v>
      </c>
      <c r="B112" s="288">
        <v>45226</v>
      </c>
      <c r="C112" s="289">
        <v>45237</v>
      </c>
      <c r="D112" s="63">
        <v>137.93</v>
      </c>
      <c r="E112" s="178">
        <v>45160</v>
      </c>
      <c r="F112" s="178">
        <v>45165</v>
      </c>
      <c r="G112" s="273">
        <f t="shared" si="6"/>
        <v>3</v>
      </c>
      <c r="H112" s="273">
        <f t="shared" si="7"/>
        <v>72</v>
      </c>
      <c r="I112" s="273">
        <f t="shared" si="8"/>
        <v>75</v>
      </c>
      <c r="J112" s="295">
        <f t="shared" si="5"/>
        <v>1.0756395703911311E-4</v>
      </c>
      <c r="K112" s="182">
        <f t="shared" si="9"/>
        <v>8.0672967779334831E-3</v>
      </c>
      <c r="R112" s="175" t="s">
        <v>330</v>
      </c>
    </row>
    <row r="113" spans="1:18">
      <c r="A113" s="199" t="s">
        <v>369</v>
      </c>
      <c r="B113" s="288">
        <v>45215</v>
      </c>
      <c r="C113" s="289">
        <v>45261</v>
      </c>
      <c r="D113" s="63">
        <v>911</v>
      </c>
      <c r="E113" s="178">
        <v>45142</v>
      </c>
      <c r="F113" s="178">
        <v>45142</v>
      </c>
      <c r="G113" s="273">
        <f t="shared" si="6"/>
        <v>0.5</v>
      </c>
      <c r="H113" s="273">
        <f t="shared" si="7"/>
        <v>119</v>
      </c>
      <c r="I113" s="273">
        <f t="shared" si="8"/>
        <v>119.5</v>
      </c>
      <c r="J113" s="295">
        <f t="shared" si="5"/>
        <v>7.1043837354188382E-4</v>
      </c>
      <c r="K113" s="182">
        <f t="shared" si="9"/>
        <v>8.4897385638255121E-2</v>
      </c>
      <c r="R113" s="175" t="s">
        <v>330</v>
      </c>
    </row>
    <row r="114" spans="1:18">
      <c r="A114" s="199" t="s">
        <v>370</v>
      </c>
      <c r="B114" s="288">
        <v>45202</v>
      </c>
      <c r="C114" s="289">
        <v>45275</v>
      </c>
      <c r="D114" s="63">
        <v>130.47999999999999</v>
      </c>
      <c r="E114" s="176">
        <v>45202</v>
      </c>
      <c r="F114" s="176">
        <v>45202</v>
      </c>
      <c r="G114" s="273">
        <f t="shared" si="6"/>
        <v>0.5</v>
      </c>
      <c r="H114" s="273">
        <f t="shared" si="7"/>
        <v>73</v>
      </c>
      <c r="I114" s="273">
        <f t="shared" si="8"/>
        <v>73.5</v>
      </c>
      <c r="J114" s="295">
        <f t="shared" si="5"/>
        <v>1.0175411523572447E-4</v>
      </c>
      <c r="K114" s="182">
        <f t="shared" si="9"/>
        <v>7.4789274698257493E-3</v>
      </c>
      <c r="R114" s="175" t="s">
        <v>330</v>
      </c>
    </row>
    <row r="115" spans="1:18">
      <c r="A115" s="199" t="s">
        <v>365</v>
      </c>
      <c r="B115" s="288">
        <v>45194</v>
      </c>
      <c r="C115" s="289">
        <v>45239</v>
      </c>
      <c r="D115" s="63">
        <v>620.16</v>
      </c>
      <c r="E115" s="178">
        <v>45167</v>
      </c>
      <c r="F115" s="178">
        <v>45168</v>
      </c>
      <c r="G115" s="273">
        <f t="shared" si="6"/>
        <v>1</v>
      </c>
      <c r="H115" s="273">
        <f t="shared" si="7"/>
        <v>71</v>
      </c>
      <c r="I115" s="273">
        <f t="shared" si="8"/>
        <v>72</v>
      </c>
      <c r="J115" s="295">
        <f t="shared" si="5"/>
        <v>4.8362838829389091E-4</v>
      </c>
      <c r="K115" s="182">
        <f t="shared" si="9"/>
        <v>3.4821243957160145E-2</v>
      </c>
      <c r="R115" s="175" t="s">
        <v>330</v>
      </c>
    </row>
    <row r="116" spans="1:18">
      <c r="A116" s="199" t="s">
        <v>371</v>
      </c>
      <c r="B116" s="288">
        <v>45012</v>
      </c>
      <c r="C116" s="289">
        <v>45013</v>
      </c>
      <c r="D116" s="63">
        <v>137.5</v>
      </c>
      <c r="E116" s="178">
        <v>44999</v>
      </c>
      <c r="F116" s="178">
        <v>44999</v>
      </c>
      <c r="G116" s="273">
        <f t="shared" si="6"/>
        <v>0.5</v>
      </c>
      <c r="H116" s="273">
        <f t="shared" si="7"/>
        <v>14</v>
      </c>
      <c r="I116" s="273">
        <f t="shared" si="8"/>
        <v>14.5</v>
      </c>
      <c r="J116" s="295">
        <f t="shared" si="5"/>
        <v>1.0722862388804502E-4</v>
      </c>
      <c r="K116" s="182">
        <f t="shared" si="9"/>
        <v>1.5548150463766529E-3</v>
      </c>
      <c r="R116" s="175" t="s">
        <v>330</v>
      </c>
    </row>
    <row r="117" spans="1:18">
      <c r="A117" s="199" t="s">
        <v>329</v>
      </c>
      <c r="B117" s="288">
        <v>45056</v>
      </c>
      <c r="C117" s="289">
        <v>45061</v>
      </c>
      <c r="D117" s="63">
        <v>124.56</v>
      </c>
      <c r="E117" s="178">
        <v>44977</v>
      </c>
      <c r="F117" s="178">
        <v>44978</v>
      </c>
      <c r="G117" s="273">
        <f t="shared" si="6"/>
        <v>1</v>
      </c>
      <c r="H117" s="273">
        <f t="shared" si="7"/>
        <v>83</v>
      </c>
      <c r="I117" s="273">
        <f t="shared" si="8"/>
        <v>84</v>
      </c>
      <c r="J117" s="295">
        <f t="shared" si="5"/>
        <v>9.7137435574508281E-5</v>
      </c>
      <c r="K117" s="182">
        <f t="shared" si="9"/>
        <v>8.1595445882586964E-3</v>
      </c>
      <c r="R117" s="175" t="s">
        <v>330</v>
      </c>
    </row>
    <row r="118" spans="1:18">
      <c r="A118" s="199" t="s">
        <v>329</v>
      </c>
      <c r="B118" s="288">
        <v>45078</v>
      </c>
      <c r="C118" s="289">
        <v>45078</v>
      </c>
      <c r="D118" s="63">
        <v>108.48</v>
      </c>
      <c r="E118" s="178">
        <v>45057</v>
      </c>
      <c r="F118" s="178">
        <v>45070</v>
      </c>
      <c r="G118" s="273">
        <f t="shared" si="6"/>
        <v>7</v>
      </c>
      <c r="H118" s="273">
        <f t="shared" si="7"/>
        <v>8</v>
      </c>
      <c r="I118" s="273">
        <f t="shared" si="8"/>
        <v>15</v>
      </c>
      <c r="J118" s="295">
        <f t="shared" si="5"/>
        <v>8.4597535413637271E-5</v>
      </c>
      <c r="K118" s="182">
        <f t="shared" si="9"/>
        <v>1.268963031204559E-3</v>
      </c>
      <c r="R118" s="175" t="s">
        <v>330</v>
      </c>
    </row>
    <row r="119" spans="1:18">
      <c r="A119" s="199" t="s">
        <v>372</v>
      </c>
      <c r="B119" s="288">
        <v>45232</v>
      </c>
      <c r="C119" s="289">
        <v>45261</v>
      </c>
      <c r="D119" s="63">
        <v>462.96</v>
      </c>
      <c r="E119" s="178">
        <v>45232</v>
      </c>
      <c r="F119" s="178">
        <v>45232</v>
      </c>
      <c r="G119" s="273">
        <f t="shared" si="6"/>
        <v>0.5</v>
      </c>
      <c r="H119" s="273">
        <f t="shared" si="7"/>
        <v>29</v>
      </c>
      <c r="I119" s="273">
        <f t="shared" si="8"/>
        <v>29.5</v>
      </c>
      <c r="J119" s="295">
        <f t="shared" si="5"/>
        <v>3.610368270197042E-4</v>
      </c>
      <c r="K119" s="182">
        <f t="shared" si="9"/>
        <v>1.0650586397081274E-2</v>
      </c>
      <c r="R119" s="175" t="s">
        <v>330</v>
      </c>
    </row>
    <row r="120" spans="1:18">
      <c r="A120" s="199" t="s">
        <v>342</v>
      </c>
      <c r="B120" s="288">
        <v>45237</v>
      </c>
      <c r="C120" s="289">
        <v>45296</v>
      </c>
      <c r="D120" s="63">
        <v>182.7</v>
      </c>
      <c r="E120" s="178">
        <v>45230</v>
      </c>
      <c r="F120" s="178">
        <v>45230</v>
      </c>
      <c r="G120" s="273">
        <f t="shared" si="6"/>
        <v>0.5</v>
      </c>
      <c r="H120" s="273">
        <f t="shared" si="7"/>
        <v>66</v>
      </c>
      <c r="I120" s="273">
        <f t="shared" si="8"/>
        <v>66.5</v>
      </c>
      <c r="J120" s="295">
        <f t="shared" si="5"/>
        <v>1.4247759697706054E-4</v>
      </c>
      <c r="K120" s="182">
        <f t="shared" si="9"/>
        <v>9.4747601989745266E-3</v>
      </c>
      <c r="R120" s="175" t="s">
        <v>330</v>
      </c>
    </row>
    <row r="121" spans="1:18">
      <c r="A121" s="199" t="s">
        <v>334</v>
      </c>
      <c r="B121" s="288">
        <v>45203</v>
      </c>
      <c r="C121" s="289">
        <v>45247</v>
      </c>
      <c r="D121" s="63">
        <v>453.94</v>
      </c>
      <c r="E121" s="178">
        <v>45189</v>
      </c>
      <c r="F121" s="178">
        <v>45190</v>
      </c>
      <c r="G121" s="273">
        <f t="shared" si="6"/>
        <v>1</v>
      </c>
      <c r="H121" s="273">
        <f t="shared" si="7"/>
        <v>57</v>
      </c>
      <c r="I121" s="273">
        <f t="shared" si="8"/>
        <v>58</v>
      </c>
      <c r="J121" s="295">
        <f t="shared" si="5"/>
        <v>3.5400262929264844E-4</v>
      </c>
      <c r="K121" s="182">
        <f t="shared" si="9"/>
        <v>2.053215249897361E-2</v>
      </c>
      <c r="R121" s="175" t="s">
        <v>330</v>
      </c>
    </row>
    <row r="122" spans="1:18">
      <c r="A122" s="199" t="s">
        <v>362</v>
      </c>
      <c r="B122" s="288">
        <v>45223</v>
      </c>
      <c r="C122" s="289">
        <v>45261</v>
      </c>
      <c r="D122" s="63">
        <v>644.83000000000004</v>
      </c>
      <c r="E122" s="176">
        <v>45217</v>
      </c>
      <c r="F122" s="176">
        <v>45217</v>
      </c>
      <c r="G122" s="273">
        <f t="shared" si="6"/>
        <v>0.5</v>
      </c>
      <c r="H122" s="273">
        <f t="shared" si="7"/>
        <v>44</v>
      </c>
      <c r="I122" s="273">
        <f t="shared" si="8"/>
        <v>44.5</v>
      </c>
      <c r="J122" s="295">
        <f t="shared" si="5"/>
        <v>5.0286715303074969E-4</v>
      </c>
      <c r="K122" s="182">
        <f t="shared" si="9"/>
        <v>2.237758830986836E-2</v>
      </c>
      <c r="R122" s="175" t="s">
        <v>330</v>
      </c>
    </row>
    <row r="123" spans="1:18">
      <c r="A123" s="199" t="s">
        <v>365</v>
      </c>
      <c r="B123" s="288">
        <v>45218</v>
      </c>
      <c r="C123" s="289">
        <v>45261</v>
      </c>
      <c r="D123" s="63">
        <v>487.9</v>
      </c>
      <c r="E123" s="178">
        <v>45128</v>
      </c>
      <c r="F123" s="178">
        <v>45163</v>
      </c>
      <c r="G123" s="273">
        <f t="shared" si="6"/>
        <v>18</v>
      </c>
      <c r="H123" s="273">
        <f t="shared" si="7"/>
        <v>98</v>
      </c>
      <c r="I123" s="273">
        <f t="shared" si="8"/>
        <v>116</v>
      </c>
      <c r="J123" s="295">
        <f t="shared" si="5"/>
        <v>3.8048614978165212E-4</v>
      </c>
      <c r="K123" s="182">
        <f t="shared" si="9"/>
        <v>4.4136393374671644E-2</v>
      </c>
      <c r="R123" s="175" t="s">
        <v>330</v>
      </c>
    </row>
    <row r="124" spans="1:18">
      <c r="A124" s="199" t="s">
        <v>334</v>
      </c>
      <c r="B124" s="288">
        <v>45226</v>
      </c>
      <c r="C124" s="289">
        <v>45271</v>
      </c>
      <c r="D124" s="63">
        <v>725.13</v>
      </c>
      <c r="E124" s="178">
        <v>45201</v>
      </c>
      <c r="F124" s="178">
        <v>45216</v>
      </c>
      <c r="G124" s="273">
        <f t="shared" si="6"/>
        <v>8</v>
      </c>
      <c r="H124" s="273">
        <f t="shared" si="7"/>
        <v>55</v>
      </c>
      <c r="I124" s="273">
        <f t="shared" si="8"/>
        <v>63</v>
      </c>
      <c r="J124" s="295">
        <f t="shared" si="5"/>
        <v>5.6548866938136799E-4</v>
      </c>
      <c r="K124" s="182">
        <f t="shared" si="9"/>
        <v>3.5625786171026186E-2</v>
      </c>
      <c r="R124" s="175" t="s">
        <v>330</v>
      </c>
    </row>
    <row r="125" spans="1:18">
      <c r="A125" s="199" t="s">
        <v>373</v>
      </c>
      <c r="B125" s="288">
        <v>45237</v>
      </c>
      <c r="C125" s="289">
        <v>45355</v>
      </c>
      <c r="D125" s="63">
        <v>810.9</v>
      </c>
      <c r="E125" s="178">
        <v>45237</v>
      </c>
      <c r="F125" s="178">
        <v>45237</v>
      </c>
      <c r="G125" s="273">
        <f t="shared" si="6"/>
        <v>0.5</v>
      </c>
      <c r="H125" s="273">
        <f t="shared" si="7"/>
        <v>118</v>
      </c>
      <c r="I125" s="273">
        <f t="shared" si="8"/>
        <v>118.5</v>
      </c>
      <c r="J125" s="295">
        <f t="shared" si="5"/>
        <v>6.3237593535138696E-4</v>
      </c>
      <c r="K125" s="182">
        <f t="shared" si="9"/>
        <v>7.4936548339139361E-2</v>
      </c>
      <c r="R125" s="175" t="s">
        <v>330</v>
      </c>
    </row>
    <row r="126" spans="1:18">
      <c r="A126" s="199"/>
      <c r="B126" s="288">
        <v>45117</v>
      </c>
      <c r="C126" s="289">
        <v>45117</v>
      </c>
      <c r="D126" s="63">
        <v>100</v>
      </c>
      <c r="E126" s="178">
        <v>45078</v>
      </c>
      <c r="F126" s="178">
        <v>45138</v>
      </c>
      <c r="G126" s="273">
        <f t="shared" si="6"/>
        <v>30.5</v>
      </c>
      <c r="H126" s="273">
        <f t="shared" si="7"/>
        <v>-21</v>
      </c>
      <c r="I126" s="273">
        <f t="shared" si="8"/>
        <v>9.5</v>
      </c>
      <c r="J126" s="295">
        <f t="shared" si="5"/>
        <v>7.7984453736760028E-5</v>
      </c>
      <c r="K126" s="182">
        <f t="shared" si="9"/>
        <v>7.4085231049922026E-4</v>
      </c>
      <c r="R126" s="175" t="s">
        <v>330</v>
      </c>
    </row>
    <row r="127" spans="1:18">
      <c r="A127" s="199" t="s">
        <v>329</v>
      </c>
      <c r="B127" s="288">
        <v>45117</v>
      </c>
      <c r="C127" s="289">
        <v>45117</v>
      </c>
      <c r="D127" s="63">
        <v>150</v>
      </c>
      <c r="E127" s="178">
        <v>44986</v>
      </c>
      <c r="F127" s="178">
        <v>45077</v>
      </c>
      <c r="G127" s="273">
        <f t="shared" si="6"/>
        <v>46</v>
      </c>
      <c r="H127" s="273">
        <f t="shared" si="7"/>
        <v>40</v>
      </c>
      <c r="I127" s="273">
        <f t="shared" si="8"/>
        <v>86</v>
      </c>
      <c r="J127" s="295">
        <f t="shared" si="5"/>
        <v>1.1697668060514004E-4</v>
      </c>
      <c r="K127" s="182">
        <f t="shared" si="9"/>
        <v>1.0059994532042043E-2</v>
      </c>
      <c r="R127" s="175" t="s">
        <v>330</v>
      </c>
    </row>
    <row r="128" spans="1:18">
      <c r="A128" s="199" t="s">
        <v>329</v>
      </c>
      <c r="B128" s="288">
        <v>45132</v>
      </c>
      <c r="C128" s="289">
        <v>45132</v>
      </c>
      <c r="D128" s="63">
        <v>323.61</v>
      </c>
      <c r="E128" s="178">
        <v>45092</v>
      </c>
      <c r="F128" s="178">
        <v>45110</v>
      </c>
      <c r="G128" s="273">
        <f t="shared" si="6"/>
        <v>9.5</v>
      </c>
      <c r="H128" s="273">
        <f t="shared" si="7"/>
        <v>22</v>
      </c>
      <c r="I128" s="273">
        <f t="shared" si="8"/>
        <v>31.5</v>
      </c>
      <c r="J128" s="295">
        <f t="shared" si="5"/>
        <v>2.5236549073752912E-4</v>
      </c>
      <c r="K128" s="182">
        <f t="shared" si="9"/>
        <v>7.9495129582321678E-3</v>
      </c>
      <c r="R128" s="175" t="s">
        <v>330</v>
      </c>
    </row>
    <row r="129" spans="1:18">
      <c r="A129" s="199" t="s">
        <v>339</v>
      </c>
      <c r="B129" s="288">
        <v>45271</v>
      </c>
      <c r="C129" s="289">
        <v>45331</v>
      </c>
      <c r="D129" s="63">
        <v>224.5</v>
      </c>
      <c r="E129" s="178">
        <v>45264</v>
      </c>
      <c r="F129" s="178">
        <v>45265</v>
      </c>
      <c r="G129" s="273">
        <f t="shared" si="6"/>
        <v>1</v>
      </c>
      <c r="H129" s="273">
        <f t="shared" si="7"/>
        <v>66</v>
      </c>
      <c r="I129" s="273">
        <f t="shared" si="8"/>
        <v>67</v>
      </c>
      <c r="J129" s="295">
        <f t="shared" si="5"/>
        <v>1.7507509863902624E-4</v>
      </c>
      <c r="K129" s="182">
        <f t="shared" si="9"/>
        <v>1.1730031608814757E-2</v>
      </c>
      <c r="R129" s="175" t="s">
        <v>330</v>
      </c>
    </row>
    <row r="130" spans="1:18">
      <c r="A130" s="199" t="s">
        <v>334</v>
      </c>
      <c r="B130" s="288">
        <v>45243</v>
      </c>
      <c r="C130" s="289">
        <v>45288</v>
      </c>
      <c r="D130" s="63">
        <v>389.47</v>
      </c>
      <c r="E130" s="178">
        <v>45217</v>
      </c>
      <c r="F130" s="178">
        <v>45218</v>
      </c>
      <c r="G130" s="273">
        <f t="shared" si="6"/>
        <v>1</v>
      </c>
      <c r="H130" s="273">
        <f t="shared" si="7"/>
        <v>70</v>
      </c>
      <c r="I130" s="273">
        <f t="shared" si="8"/>
        <v>71</v>
      </c>
      <c r="J130" s="295">
        <f t="shared" si="5"/>
        <v>3.0372605196855927E-4</v>
      </c>
      <c r="K130" s="182">
        <f t="shared" si="9"/>
        <v>2.1564549689767707E-2</v>
      </c>
      <c r="R130" s="175" t="s">
        <v>330</v>
      </c>
    </row>
    <row r="131" spans="1:18">
      <c r="A131" s="199" t="s">
        <v>374</v>
      </c>
      <c r="B131" s="288">
        <v>45279</v>
      </c>
      <c r="C131" s="289">
        <v>45369</v>
      </c>
      <c r="D131" s="63">
        <v>933.23</v>
      </c>
      <c r="E131" s="178">
        <v>45264</v>
      </c>
      <c r="F131" s="178">
        <v>45264</v>
      </c>
      <c r="G131" s="273">
        <f t="shared" si="6"/>
        <v>0.5</v>
      </c>
      <c r="H131" s="273">
        <f t="shared" si="7"/>
        <v>105</v>
      </c>
      <c r="I131" s="273">
        <f t="shared" si="8"/>
        <v>105.5</v>
      </c>
      <c r="J131" s="295">
        <f t="shared" si="5"/>
        <v>7.2777431760756562E-4</v>
      </c>
      <c r="K131" s="182">
        <f t="shared" si="9"/>
        <v>7.678019050759817E-2</v>
      </c>
      <c r="R131" s="175" t="s">
        <v>330</v>
      </c>
    </row>
    <row r="132" spans="1:18">
      <c r="A132" s="199" t="s">
        <v>334</v>
      </c>
      <c r="B132" s="288">
        <v>45243</v>
      </c>
      <c r="C132" s="289">
        <v>45288</v>
      </c>
      <c r="D132" s="63">
        <v>132.47999999999999</v>
      </c>
      <c r="E132" s="178">
        <v>45219</v>
      </c>
      <c r="F132" s="178">
        <v>45226</v>
      </c>
      <c r="G132" s="273">
        <f t="shared" si="6"/>
        <v>4</v>
      </c>
      <c r="H132" s="273">
        <f t="shared" si="7"/>
        <v>62</v>
      </c>
      <c r="I132" s="273">
        <f t="shared" si="8"/>
        <v>66</v>
      </c>
      <c r="J132" s="295">
        <f t="shared" si="5"/>
        <v>1.0331380431045967E-4</v>
      </c>
      <c r="K132" s="182">
        <f t="shared" si="9"/>
        <v>6.8187110844903382E-3</v>
      </c>
      <c r="R132" s="175" t="s">
        <v>330</v>
      </c>
    </row>
    <row r="133" spans="1:18">
      <c r="A133" s="199" t="s">
        <v>334</v>
      </c>
      <c r="B133" s="288">
        <v>45243</v>
      </c>
      <c r="C133" s="289">
        <v>45288</v>
      </c>
      <c r="D133" s="63">
        <v>603.69000000000005</v>
      </c>
      <c r="E133" s="178">
        <v>45219</v>
      </c>
      <c r="F133" s="178">
        <v>45226</v>
      </c>
      <c r="G133" s="273">
        <f t="shared" si="6"/>
        <v>4</v>
      </c>
      <c r="H133" s="273">
        <f t="shared" si="7"/>
        <v>62</v>
      </c>
      <c r="I133" s="273">
        <f t="shared" si="8"/>
        <v>66</v>
      </c>
      <c r="J133" s="295">
        <f t="shared" si="5"/>
        <v>4.7078434876344664E-4</v>
      </c>
      <c r="K133" s="182">
        <f t="shared" si="9"/>
        <v>3.1071767018387479E-2</v>
      </c>
      <c r="R133" s="175" t="s">
        <v>330</v>
      </c>
    </row>
    <row r="134" spans="1:18">
      <c r="A134" s="199" t="s">
        <v>365</v>
      </c>
      <c r="B134" s="288">
        <v>44882</v>
      </c>
      <c r="C134" s="289">
        <v>44974</v>
      </c>
      <c r="D134" s="63">
        <v>298.64</v>
      </c>
      <c r="E134" s="178">
        <v>44865</v>
      </c>
      <c r="F134" s="178">
        <v>44875</v>
      </c>
      <c r="G134" s="273">
        <f t="shared" si="6"/>
        <v>5.5</v>
      </c>
      <c r="H134" s="273">
        <f t="shared" si="7"/>
        <v>99</v>
      </c>
      <c r="I134" s="273">
        <f t="shared" si="8"/>
        <v>104.5</v>
      </c>
      <c r="J134" s="295">
        <f t="shared" si="5"/>
        <v>2.3289277263946012E-4</v>
      </c>
      <c r="K134" s="182">
        <f t="shared" si="9"/>
        <v>2.4337294740823582E-2</v>
      </c>
      <c r="R134" s="175" t="s">
        <v>330</v>
      </c>
    </row>
    <row r="135" spans="1:18">
      <c r="A135" s="199" t="s">
        <v>365</v>
      </c>
      <c r="B135" s="288">
        <v>44882</v>
      </c>
      <c r="C135" s="289">
        <v>44974</v>
      </c>
      <c r="D135" s="63">
        <v>814.06</v>
      </c>
      <c r="E135" s="178">
        <v>44865</v>
      </c>
      <c r="F135" s="178">
        <v>44875</v>
      </c>
      <c r="G135" s="273">
        <f t="shared" si="6"/>
        <v>5.5</v>
      </c>
      <c r="H135" s="273">
        <f t="shared" si="7"/>
        <v>99</v>
      </c>
      <c r="I135" s="273">
        <f t="shared" si="8"/>
        <v>104.5</v>
      </c>
      <c r="J135" s="295">
        <f t="shared" si="5"/>
        <v>6.3484024408946859E-4</v>
      </c>
      <c r="K135" s="182">
        <f t="shared" si="9"/>
        <v>6.6340805507349471E-2</v>
      </c>
      <c r="R135" s="175" t="s">
        <v>330</v>
      </c>
    </row>
    <row r="136" spans="1:18">
      <c r="A136" s="199" t="s">
        <v>375</v>
      </c>
      <c r="B136" s="288">
        <v>44918</v>
      </c>
      <c r="C136" s="289">
        <v>45008</v>
      </c>
      <c r="D136" s="63">
        <v>388.44</v>
      </c>
      <c r="E136" s="176">
        <v>44910</v>
      </c>
      <c r="F136" s="176">
        <v>44910</v>
      </c>
      <c r="G136" s="273">
        <f t="shared" si="6"/>
        <v>0.5</v>
      </c>
      <c r="H136" s="273">
        <f t="shared" si="7"/>
        <v>98</v>
      </c>
      <c r="I136" s="273">
        <f t="shared" si="8"/>
        <v>98.5</v>
      </c>
      <c r="J136" s="295">
        <f t="shared" si="5"/>
        <v>3.0292281209507062E-4</v>
      </c>
      <c r="K136" s="182">
        <f t="shared" si="9"/>
        <v>2.9837896991364455E-2</v>
      </c>
      <c r="R136" s="175" t="s">
        <v>330</v>
      </c>
    </row>
    <row r="137" spans="1:18">
      <c r="A137" s="199" t="s">
        <v>376</v>
      </c>
      <c r="B137" s="288">
        <v>44953</v>
      </c>
      <c r="C137" s="289">
        <v>44967</v>
      </c>
      <c r="D137" s="63">
        <v>863.84</v>
      </c>
      <c r="E137" s="178">
        <v>44944</v>
      </c>
      <c r="F137" s="178">
        <v>44945</v>
      </c>
      <c r="G137" s="273">
        <f t="shared" si="6"/>
        <v>1</v>
      </c>
      <c r="H137" s="273">
        <f t="shared" si="7"/>
        <v>22</v>
      </c>
      <c r="I137" s="273">
        <f t="shared" si="8"/>
        <v>23</v>
      </c>
      <c r="J137" s="295">
        <f t="shared" ref="J137:J200" si="10">D137/$D$379</f>
        <v>6.7366090515962778E-4</v>
      </c>
      <c r="K137" s="182">
        <f t="shared" si="9"/>
        <v>1.5494200818671439E-2</v>
      </c>
      <c r="R137" s="175" t="s">
        <v>330</v>
      </c>
    </row>
    <row r="138" spans="1:18">
      <c r="A138" s="199" t="s">
        <v>377</v>
      </c>
      <c r="B138" s="288">
        <v>44995</v>
      </c>
      <c r="C138" s="289">
        <v>45015</v>
      </c>
      <c r="D138" s="63">
        <v>348.74</v>
      </c>
      <c r="E138" s="178">
        <v>44991</v>
      </c>
      <c r="F138" s="178">
        <v>44991</v>
      </c>
      <c r="G138" s="273">
        <f t="shared" ref="G138:G201" si="11">(F138-E138+1)/2</f>
        <v>0.5</v>
      </c>
      <c r="H138" s="273">
        <f t="shared" ref="H138:H201" si="12">C138-F138</f>
        <v>24</v>
      </c>
      <c r="I138" s="273">
        <f t="shared" ref="I138:I201" si="13">G138+H138</f>
        <v>24.5</v>
      </c>
      <c r="J138" s="295">
        <f t="shared" si="10"/>
        <v>2.7196298396157693E-4</v>
      </c>
      <c r="K138" s="182">
        <f t="shared" ref="K138:K201" si="14">I138*J138</f>
        <v>6.6630931070586347E-3</v>
      </c>
      <c r="R138" s="175" t="s">
        <v>330</v>
      </c>
    </row>
    <row r="139" spans="1:18">
      <c r="A139" s="199" t="s">
        <v>365</v>
      </c>
      <c r="B139" s="288">
        <v>44944</v>
      </c>
      <c r="C139" s="289">
        <v>45034</v>
      </c>
      <c r="D139" s="63">
        <v>125.61</v>
      </c>
      <c r="E139" s="178">
        <v>44914</v>
      </c>
      <c r="F139" s="178">
        <v>44931</v>
      </c>
      <c r="G139" s="273">
        <f t="shared" si="11"/>
        <v>9</v>
      </c>
      <c r="H139" s="273">
        <f t="shared" si="12"/>
        <v>103</v>
      </c>
      <c r="I139" s="273">
        <f t="shared" si="13"/>
        <v>112</v>
      </c>
      <c r="J139" s="295">
        <f t="shared" si="10"/>
        <v>9.7956272338744257E-5</v>
      </c>
      <c r="K139" s="182">
        <f t="shared" si="14"/>
        <v>1.0971102501939356E-2</v>
      </c>
      <c r="R139" s="175" t="s">
        <v>330</v>
      </c>
    </row>
    <row r="140" spans="1:18">
      <c r="A140" s="199" t="s">
        <v>329</v>
      </c>
      <c r="B140" s="288">
        <v>45168</v>
      </c>
      <c r="C140" s="289">
        <v>45174</v>
      </c>
      <c r="D140" s="63">
        <v>223.83</v>
      </c>
      <c r="E140" s="178">
        <v>45133</v>
      </c>
      <c r="F140" s="178">
        <v>45150</v>
      </c>
      <c r="G140" s="273">
        <f t="shared" si="11"/>
        <v>9</v>
      </c>
      <c r="H140" s="273">
        <f t="shared" si="12"/>
        <v>24</v>
      </c>
      <c r="I140" s="273">
        <f t="shared" si="13"/>
        <v>33</v>
      </c>
      <c r="J140" s="295">
        <f t="shared" si="10"/>
        <v>1.7455260279898997E-4</v>
      </c>
      <c r="K140" s="182">
        <f t="shared" si="14"/>
        <v>5.7602358923666691E-3</v>
      </c>
      <c r="R140" s="175" t="s">
        <v>330</v>
      </c>
    </row>
    <row r="141" spans="1:18">
      <c r="A141" s="199" t="s">
        <v>365</v>
      </c>
      <c r="B141" s="288">
        <v>44960</v>
      </c>
      <c r="C141" s="289">
        <v>45050</v>
      </c>
      <c r="D141" s="63">
        <v>195.37</v>
      </c>
      <c r="E141" s="178">
        <v>44935</v>
      </c>
      <c r="F141" s="178">
        <v>44945</v>
      </c>
      <c r="G141" s="273">
        <f t="shared" si="11"/>
        <v>5.5</v>
      </c>
      <c r="H141" s="273">
        <f t="shared" si="12"/>
        <v>105</v>
      </c>
      <c r="I141" s="273">
        <f t="shared" si="13"/>
        <v>110.5</v>
      </c>
      <c r="J141" s="295">
        <f t="shared" si="10"/>
        <v>1.5235822726550807E-4</v>
      </c>
      <c r="K141" s="182">
        <f t="shared" si="14"/>
        <v>1.6835584112838642E-2</v>
      </c>
      <c r="R141" s="175" t="s">
        <v>330</v>
      </c>
    </row>
    <row r="142" spans="1:18">
      <c r="A142" s="199" t="s">
        <v>339</v>
      </c>
      <c r="B142" s="288">
        <v>44985</v>
      </c>
      <c r="C142" s="289">
        <v>45044</v>
      </c>
      <c r="D142" s="63">
        <v>549.70000000000005</v>
      </c>
      <c r="E142" s="178">
        <v>44977</v>
      </c>
      <c r="F142" s="178">
        <v>44981</v>
      </c>
      <c r="G142" s="273">
        <f t="shared" si="11"/>
        <v>2.5</v>
      </c>
      <c r="H142" s="273">
        <f t="shared" si="12"/>
        <v>63</v>
      </c>
      <c r="I142" s="273">
        <f t="shared" si="13"/>
        <v>65.5</v>
      </c>
      <c r="J142" s="295">
        <f t="shared" si="10"/>
        <v>4.2868054219096988E-4</v>
      </c>
      <c r="K142" s="182">
        <f t="shared" si="14"/>
        <v>2.8078575513508525E-2</v>
      </c>
      <c r="R142" s="175" t="s">
        <v>330</v>
      </c>
    </row>
    <row r="143" spans="1:18">
      <c r="A143" s="199" t="s">
        <v>339</v>
      </c>
      <c r="B143" s="288">
        <v>44978</v>
      </c>
      <c r="C143" s="289">
        <v>45037</v>
      </c>
      <c r="D143" s="63">
        <v>358</v>
      </c>
      <c r="E143" s="178">
        <v>44970</v>
      </c>
      <c r="F143" s="178">
        <v>44975</v>
      </c>
      <c r="G143" s="273">
        <f t="shared" si="11"/>
        <v>3</v>
      </c>
      <c r="H143" s="273">
        <f t="shared" si="12"/>
        <v>62</v>
      </c>
      <c r="I143" s="273">
        <f t="shared" si="13"/>
        <v>65</v>
      </c>
      <c r="J143" s="295">
        <f t="shared" si="10"/>
        <v>2.791843443776009E-4</v>
      </c>
      <c r="K143" s="182">
        <f t="shared" si="14"/>
        <v>1.8146982384544059E-2</v>
      </c>
      <c r="R143" s="175" t="s">
        <v>330</v>
      </c>
    </row>
    <row r="144" spans="1:18">
      <c r="A144" s="199" t="s">
        <v>375</v>
      </c>
      <c r="B144" s="288">
        <v>44981</v>
      </c>
      <c r="C144" s="289">
        <v>45071</v>
      </c>
      <c r="D144" s="63">
        <v>328.86</v>
      </c>
      <c r="E144" s="178">
        <v>44970</v>
      </c>
      <c r="F144" s="178">
        <v>44974</v>
      </c>
      <c r="G144" s="273">
        <f t="shared" si="11"/>
        <v>2.5</v>
      </c>
      <c r="H144" s="273">
        <f t="shared" si="12"/>
        <v>97</v>
      </c>
      <c r="I144" s="273">
        <f t="shared" si="13"/>
        <v>99.5</v>
      </c>
      <c r="J144" s="295">
        <f t="shared" si="10"/>
        <v>2.5645967455870903E-4</v>
      </c>
      <c r="K144" s="182">
        <f t="shared" si="14"/>
        <v>2.5517737618591548E-2</v>
      </c>
      <c r="R144" s="175" t="s">
        <v>330</v>
      </c>
    </row>
    <row r="145" spans="1:18">
      <c r="A145" s="199" t="s">
        <v>360</v>
      </c>
      <c r="B145" s="288">
        <v>44959</v>
      </c>
      <c r="C145" s="289">
        <v>45033</v>
      </c>
      <c r="D145" s="63">
        <v>200</v>
      </c>
      <c r="E145" s="178">
        <v>44953</v>
      </c>
      <c r="F145" s="178">
        <v>44953</v>
      </c>
      <c r="G145" s="273">
        <f t="shared" si="11"/>
        <v>0.5</v>
      </c>
      <c r="H145" s="273">
        <f t="shared" si="12"/>
        <v>80</v>
      </c>
      <c r="I145" s="273">
        <f t="shared" si="13"/>
        <v>80.5</v>
      </c>
      <c r="J145" s="295">
        <f t="shared" si="10"/>
        <v>1.5596890747352006E-4</v>
      </c>
      <c r="K145" s="182">
        <f t="shared" si="14"/>
        <v>1.2555497051618365E-2</v>
      </c>
      <c r="R145" s="175" t="s">
        <v>330</v>
      </c>
    </row>
    <row r="146" spans="1:18">
      <c r="A146" s="199" t="s">
        <v>378</v>
      </c>
      <c r="B146" s="288">
        <v>45227</v>
      </c>
      <c r="C146" s="289">
        <v>45227</v>
      </c>
      <c r="D146" s="63">
        <v>316.33999999999997</v>
      </c>
      <c r="E146" s="178">
        <v>45200</v>
      </c>
      <c r="F146" s="178">
        <v>45200</v>
      </c>
      <c r="G146" s="273">
        <f t="shared" si="11"/>
        <v>0.5</v>
      </c>
      <c r="H146" s="273">
        <f t="shared" si="12"/>
        <v>27</v>
      </c>
      <c r="I146" s="273">
        <f t="shared" si="13"/>
        <v>27.5</v>
      </c>
      <c r="J146" s="295">
        <f t="shared" si="10"/>
        <v>2.4669602095086661E-4</v>
      </c>
      <c r="K146" s="182">
        <f t="shared" si="14"/>
        <v>6.7841405761488319E-3</v>
      </c>
      <c r="R146" s="175" t="s">
        <v>330</v>
      </c>
    </row>
    <row r="147" spans="1:18">
      <c r="A147" s="199" t="s">
        <v>365</v>
      </c>
      <c r="B147" s="288">
        <v>44984</v>
      </c>
      <c r="C147" s="289">
        <v>45072</v>
      </c>
      <c r="D147" s="63">
        <v>407.16</v>
      </c>
      <c r="E147" s="178">
        <v>44949</v>
      </c>
      <c r="F147" s="178">
        <v>44968</v>
      </c>
      <c r="G147" s="273">
        <f t="shared" si="11"/>
        <v>10</v>
      </c>
      <c r="H147" s="273">
        <f t="shared" si="12"/>
        <v>104</v>
      </c>
      <c r="I147" s="273">
        <f t="shared" si="13"/>
        <v>114</v>
      </c>
      <c r="J147" s="295">
        <f t="shared" si="10"/>
        <v>3.1752150183459214E-4</v>
      </c>
      <c r="K147" s="182">
        <f t="shared" si="14"/>
        <v>3.6197451209143507E-2</v>
      </c>
      <c r="R147" s="175" t="s">
        <v>330</v>
      </c>
    </row>
    <row r="148" spans="1:18">
      <c r="A148" s="199" t="s">
        <v>339</v>
      </c>
      <c r="B148" s="288">
        <v>45034</v>
      </c>
      <c r="C148" s="289">
        <v>45093</v>
      </c>
      <c r="D148" s="63">
        <v>533</v>
      </c>
      <c r="E148" s="178">
        <v>45027</v>
      </c>
      <c r="F148" s="178">
        <v>45031</v>
      </c>
      <c r="G148" s="273">
        <f t="shared" si="11"/>
        <v>2.5</v>
      </c>
      <c r="H148" s="273">
        <f t="shared" si="12"/>
        <v>62</v>
      </c>
      <c r="I148" s="273">
        <f t="shared" si="13"/>
        <v>64.5</v>
      </c>
      <c r="J148" s="295">
        <f t="shared" si="10"/>
        <v>4.1565713841693091E-4</v>
      </c>
      <c r="K148" s="182">
        <f t="shared" si="14"/>
        <v>2.6809885427892043E-2</v>
      </c>
      <c r="R148" s="175" t="s">
        <v>330</v>
      </c>
    </row>
    <row r="149" spans="1:18">
      <c r="A149" s="199" t="s">
        <v>376</v>
      </c>
      <c r="B149" s="288">
        <v>45007</v>
      </c>
      <c r="C149" s="289">
        <v>45044</v>
      </c>
      <c r="D149" s="63">
        <v>130.34</v>
      </c>
      <c r="E149" s="178">
        <v>44987</v>
      </c>
      <c r="F149" s="178">
        <v>44987</v>
      </c>
      <c r="G149" s="273">
        <f t="shared" si="11"/>
        <v>0.5</v>
      </c>
      <c r="H149" s="273">
        <f t="shared" si="12"/>
        <v>57</v>
      </c>
      <c r="I149" s="273">
        <f t="shared" si="13"/>
        <v>57.5</v>
      </c>
      <c r="J149" s="295">
        <f t="shared" si="10"/>
        <v>1.0164493700049301E-4</v>
      </c>
      <c r="K149" s="182">
        <f t="shared" si="14"/>
        <v>5.8445838775283481E-3</v>
      </c>
      <c r="R149" s="175" t="s">
        <v>330</v>
      </c>
    </row>
    <row r="150" spans="1:18">
      <c r="A150" s="199" t="s">
        <v>379</v>
      </c>
      <c r="B150" s="288">
        <v>45063</v>
      </c>
      <c r="C150" s="289">
        <v>45082</v>
      </c>
      <c r="D150" s="63">
        <v>295.43</v>
      </c>
      <c r="E150" s="178">
        <v>45063</v>
      </c>
      <c r="F150" s="178">
        <v>45063</v>
      </c>
      <c r="G150" s="273">
        <f t="shared" si="11"/>
        <v>0.5</v>
      </c>
      <c r="H150" s="273">
        <f t="shared" si="12"/>
        <v>19</v>
      </c>
      <c r="I150" s="273">
        <f t="shared" si="13"/>
        <v>19.5</v>
      </c>
      <c r="J150" s="295">
        <f t="shared" si="10"/>
        <v>2.3038947167451014E-4</v>
      </c>
      <c r="K150" s="182">
        <f t="shared" si="14"/>
        <v>4.4925946976529475E-3</v>
      </c>
      <c r="R150" s="175" t="s">
        <v>330</v>
      </c>
    </row>
    <row r="151" spans="1:18">
      <c r="A151" s="199" t="s">
        <v>339</v>
      </c>
      <c r="B151" s="288">
        <v>45084</v>
      </c>
      <c r="C151" s="289">
        <v>45142</v>
      </c>
      <c r="D151" s="63">
        <v>746.2</v>
      </c>
      <c r="E151" s="178">
        <v>45076</v>
      </c>
      <c r="F151" s="178">
        <v>45080</v>
      </c>
      <c r="G151" s="273">
        <f t="shared" si="11"/>
        <v>2.5</v>
      </c>
      <c r="H151" s="273">
        <f t="shared" si="12"/>
        <v>62</v>
      </c>
      <c r="I151" s="273">
        <f t="shared" si="13"/>
        <v>64.5</v>
      </c>
      <c r="J151" s="295">
        <f t="shared" si="10"/>
        <v>5.819199937837033E-4</v>
      </c>
      <c r="K151" s="182">
        <f t="shared" si="14"/>
        <v>3.7533839599048865E-2</v>
      </c>
      <c r="R151" s="175" t="s">
        <v>330</v>
      </c>
    </row>
    <row r="152" spans="1:18">
      <c r="A152" s="199" t="s">
        <v>360</v>
      </c>
      <c r="B152" s="288">
        <v>45000</v>
      </c>
      <c r="C152" s="289">
        <v>45092</v>
      </c>
      <c r="D152" s="63">
        <v>292.5</v>
      </c>
      <c r="E152" s="178">
        <v>44998</v>
      </c>
      <c r="F152" s="178">
        <v>44998</v>
      </c>
      <c r="G152" s="273">
        <f t="shared" si="11"/>
        <v>0.5</v>
      </c>
      <c r="H152" s="273">
        <f t="shared" si="12"/>
        <v>94</v>
      </c>
      <c r="I152" s="273">
        <f t="shared" si="13"/>
        <v>94.5</v>
      </c>
      <c r="J152" s="295">
        <f t="shared" si="10"/>
        <v>2.2810452718002308E-4</v>
      </c>
      <c r="K152" s="182">
        <f t="shared" si="14"/>
        <v>2.1555877818512179E-2</v>
      </c>
      <c r="R152" s="175" t="s">
        <v>330</v>
      </c>
    </row>
    <row r="153" spans="1:18">
      <c r="A153" s="199" t="s">
        <v>380</v>
      </c>
      <c r="B153" s="288">
        <v>45026</v>
      </c>
      <c r="C153" s="289">
        <v>45100</v>
      </c>
      <c r="D153" s="63">
        <v>181.15</v>
      </c>
      <c r="E153" s="178">
        <v>44927</v>
      </c>
      <c r="F153" s="178">
        <v>45016</v>
      </c>
      <c r="G153" s="273">
        <f t="shared" si="11"/>
        <v>45</v>
      </c>
      <c r="H153" s="273">
        <f t="shared" si="12"/>
        <v>84</v>
      </c>
      <c r="I153" s="273">
        <f t="shared" si="13"/>
        <v>129</v>
      </c>
      <c r="J153" s="295">
        <f t="shared" si="10"/>
        <v>1.4126883794414078E-4</v>
      </c>
      <c r="K153" s="182">
        <f t="shared" si="14"/>
        <v>1.8223680094794161E-2</v>
      </c>
      <c r="R153" s="175" t="s">
        <v>333</v>
      </c>
    </row>
    <row r="154" spans="1:18">
      <c r="A154" s="199" t="s">
        <v>376</v>
      </c>
      <c r="B154" s="288">
        <v>45083</v>
      </c>
      <c r="C154" s="289">
        <v>45146</v>
      </c>
      <c r="D154" s="63">
        <v>302.64999999999998</v>
      </c>
      <c r="E154" s="178">
        <v>45071</v>
      </c>
      <c r="F154" s="178">
        <v>45071</v>
      </c>
      <c r="G154" s="273">
        <f t="shared" si="11"/>
        <v>0.5</v>
      </c>
      <c r="H154" s="273">
        <f t="shared" si="12"/>
        <v>75</v>
      </c>
      <c r="I154" s="273">
        <f t="shared" si="13"/>
        <v>75.5</v>
      </c>
      <c r="J154" s="295">
        <f t="shared" si="10"/>
        <v>2.3601994923430419E-4</v>
      </c>
      <c r="K154" s="182">
        <f t="shared" si="14"/>
        <v>1.7819506167189966E-2</v>
      </c>
      <c r="R154" s="175" t="s">
        <v>330</v>
      </c>
    </row>
    <row r="155" spans="1:18">
      <c r="A155" s="199" t="s">
        <v>365</v>
      </c>
      <c r="B155" s="288">
        <v>45139</v>
      </c>
      <c r="C155" s="289">
        <v>45196</v>
      </c>
      <c r="D155" s="63">
        <v>195.37</v>
      </c>
      <c r="E155" s="178">
        <v>45112</v>
      </c>
      <c r="F155" s="178">
        <v>45113</v>
      </c>
      <c r="G155" s="273">
        <f t="shared" si="11"/>
        <v>1</v>
      </c>
      <c r="H155" s="273">
        <f t="shared" si="12"/>
        <v>83</v>
      </c>
      <c r="I155" s="273">
        <f t="shared" si="13"/>
        <v>84</v>
      </c>
      <c r="J155" s="295">
        <f t="shared" si="10"/>
        <v>1.5235822726550807E-4</v>
      </c>
      <c r="K155" s="182">
        <f t="shared" si="14"/>
        <v>1.2798091090302678E-2</v>
      </c>
      <c r="R155" s="175" t="s">
        <v>330</v>
      </c>
    </row>
    <row r="156" spans="1:18">
      <c r="A156" s="199" t="s">
        <v>365</v>
      </c>
      <c r="B156" s="288">
        <v>45139</v>
      </c>
      <c r="C156" s="289">
        <v>45201</v>
      </c>
      <c r="D156" s="63">
        <v>446.56</v>
      </c>
      <c r="E156" s="178">
        <v>45117</v>
      </c>
      <c r="F156" s="178">
        <v>45120</v>
      </c>
      <c r="G156" s="273">
        <f t="shared" si="11"/>
        <v>2</v>
      </c>
      <c r="H156" s="273">
        <f t="shared" si="12"/>
        <v>81</v>
      </c>
      <c r="I156" s="273">
        <f t="shared" si="13"/>
        <v>83</v>
      </c>
      <c r="J156" s="295">
        <f t="shared" si="10"/>
        <v>3.4824737660687556E-4</v>
      </c>
      <c r="K156" s="182">
        <f t="shared" si="14"/>
        <v>2.8904532258370672E-2</v>
      </c>
      <c r="R156" s="175" t="s">
        <v>330</v>
      </c>
    </row>
    <row r="157" spans="1:18">
      <c r="A157" s="199" t="s">
        <v>365</v>
      </c>
      <c r="B157" s="288">
        <v>45187</v>
      </c>
      <c r="C157" s="289">
        <v>45233</v>
      </c>
      <c r="D157" s="63">
        <v>451.16</v>
      </c>
      <c r="E157" s="178">
        <v>45173</v>
      </c>
      <c r="F157" s="178">
        <v>45183</v>
      </c>
      <c r="G157" s="273">
        <f t="shared" si="11"/>
        <v>5.5</v>
      </c>
      <c r="H157" s="273">
        <f t="shared" si="12"/>
        <v>50</v>
      </c>
      <c r="I157" s="273">
        <f t="shared" si="13"/>
        <v>55.5</v>
      </c>
      <c r="J157" s="295">
        <f t="shared" si="10"/>
        <v>3.5183466147876654E-4</v>
      </c>
      <c r="K157" s="182">
        <f t="shared" si="14"/>
        <v>1.9526823712071543E-2</v>
      </c>
      <c r="R157" s="175" t="s">
        <v>330</v>
      </c>
    </row>
    <row r="158" spans="1:18">
      <c r="A158" s="199" t="s">
        <v>360</v>
      </c>
      <c r="B158" s="288">
        <v>45184</v>
      </c>
      <c r="C158" s="289">
        <v>45240</v>
      </c>
      <c r="D158" s="63">
        <v>138</v>
      </c>
      <c r="E158" s="178">
        <v>45145</v>
      </c>
      <c r="F158" s="178">
        <v>45163</v>
      </c>
      <c r="G158" s="273">
        <f t="shared" si="11"/>
        <v>9.5</v>
      </c>
      <c r="H158" s="273">
        <f t="shared" si="12"/>
        <v>77</v>
      </c>
      <c r="I158" s="273">
        <f t="shared" si="13"/>
        <v>86.5</v>
      </c>
      <c r="J158" s="295">
        <f t="shared" si="10"/>
        <v>1.0761854615672884E-4</v>
      </c>
      <c r="K158" s="182">
        <f t="shared" si="14"/>
        <v>9.3090042425570448E-3</v>
      </c>
      <c r="R158" s="175" t="s">
        <v>330</v>
      </c>
    </row>
    <row r="159" spans="1:18">
      <c r="A159" s="199" t="s">
        <v>381</v>
      </c>
      <c r="B159" s="288">
        <v>45125</v>
      </c>
      <c r="C159" s="289">
        <v>45132</v>
      </c>
      <c r="D159" s="63">
        <v>169.71</v>
      </c>
      <c r="E159" s="178">
        <v>45118</v>
      </c>
      <c r="F159" s="178">
        <v>45118</v>
      </c>
      <c r="G159" s="273">
        <f t="shared" si="11"/>
        <v>0.5</v>
      </c>
      <c r="H159" s="273">
        <f t="shared" si="12"/>
        <v>14</v>
      </c>
      <c r="I159" s="273">
        <f t="shared" si="13"/>
        <v>14.5</v>
      </c>
      <c r="J159" s="295">
        <f t="shared" si="10"/>
        <v>1.3234741643665545E-4</v>
      </c>
      <c r="K159" s="182">
        <f t="shared" si="14"/>
        <v>1.9190375383315041E-3</v>
      </c>
      <c r="R159" s="175" t="s">
        <v>330</v>
      </c>
    </row>
    <row r="160" spans="1:18">
      <c r="A160" s="199" t="s">
        <v>360</v>
      </c>
      <c r="B160" s="288">
        <v>45553</v>
      </c>
      <c r="C160" s="289">
        <v>45240</v>
      </c>
      <c r="D160" s="63">
        <v>866.25</v>
      </c>
      <c r="E160" s="178">
        <v>45176</v>
      </c>
      <c r="F160" s="178">
        <v>45184</v>
      </c>
      <c r="G160" s="273">
        <f t="shared" si="11"/>
        <v>4.5</v>
      </c>
      <c r="H160" s="273">
        <f t="shared" si="12"/>
        <v>56</v>
      </c>
      <c r="I160" s="273">
        <f t="shared" si="13"/>
        <v>60.5</v>
      </c>
      <c r="J160" s="295">
        <f t="shared" si="10"/>
        <v>6.7554033049468368E-4</v>
      </c>
      <c r="K160" s="182">
        <f t="shared" si="14"/>
        <v>4.0870189994928363E-2</v>
      </c>
      <c r="R160" s="175" t="s">
        <v>330</v>
      </c>
    </row>
    <row r="161" spans="1:18">
      <c r="A161" s="199" t="s">
        <v>382</v>
      </c>
      <c r="B161" s="288">
        <v>45127</v>
      </c>
      <c r="C161" s="289">
        <v>45131</v>
      </c>
      <c r="D161" s="63">
        <v>123.05</v>
      </c>
      <c r="E161" s="178">
        <v>45087</v>
      </c>
      <c r="F161" s="178">
        <v>45087</v>
      </c>
      <c r="G161" s="273">
        <f t="shared" si="11"/>
        <v>0.5</v>
      </c>
      <c r="H161" s="273">
        <f t="shared" si="12"/>
        <v>44</v>
      </c>
      <c r="I161" s="273">
        <f t="shared" si="13"/>
        <v>44.5</v>
      </c>
      <c r="J161" s="295">
        <f t="shared" si="10"/>
        <v>9.5959870323083208E-5</v>
      </c>
      <c r="K161" s="182">
        <f t="shared" si="14"/>
        <v>4.2702142293772026E-3</v>
      </c>
      <c r="R161" s="175" t="s">
        <v>330</v>
      </c>
    </row>
    <row r="162" spans="1:18">
      <c r="A162" s="199" t="s">
        <v>383</v>
      </c>
      <c r="B162" s="288">
        <v>45237</v>
      </c>
      <c r="C162" s="289">
        <v>45327</v>
      </c>
      <c r="D162" s="63">
        <v>132</v>
      </c>
      <c r="E162" s="176">
        <v>45237</v>
      </c>
      <c r="F162" s="176">
        <v>45237</v>
      </c>
      <c r="G162" s="273">
        <f t="shared" si="11"/>
        <v>0.5</v>
      </c>
      <c r="H162" s="273">
        <f t="shared" si="12"/>
        <v>90</v>
      </c>
      <c r="I162" s="273">
        <f t="shared" si="13"/>
        <v>90.5</v>
      </c>
      <c r="J162" s="295">
        <f t="shared" si="10"/>
        <v>1.0293947893252322E-4</v>
      </c>
      <c r="K162" s="182">
        <f t="shared" si="14"/>
        <v>9.3160228433933519E-3</v>
      </c>
      <c r="R162" s="175" t="s">
        <v>330</v>
      </c>
    </row>
    <row r="163" spans="1:18">
      <c r="A163" s="199" t="s">
        <v>365</v>
      </c>
      <c r="B163" s="288">
        <v>45205</v>
      </c>
      <c r="C163" s="289">
        <v>45250</v>
      </c>
      <c r="D163" s="63">
        <v>307.01</v>
      </c>
      <c r="E163" s="178">
        <v>45187</v>
      </c>
      <c r="F163" s="178">
        <v>45197</v>
      </c>
      <c r="G163" s="273">
        <f t="shared" si="11"/>
        <v>5.5</v>
      </c>
      <c r="H163" s="273">
        <f t="shared" si="12"/>
        <v>53</v>
      </c>
      <c r="I163" s="273">
        <f t="shared" si="13"/>
        <v>58.5</v>
      </c>
      <c r="J163" s="295">
        <f t="shared" si="10"/>
        <v>2.3942007141722693E-4</v>
      </c>
      <c r="K163" s="182">
        <f t="shared" si="14"/>
        <v>1.4006074177907776E-2</v>
      </c>
      <c r="R163" s="175" t="s">
        <v>330</v>
      </c>
    </row>
    <row r="164" spans="1:18">
      <c r="A164" s="199" t="s">
        <v>365</v>
      </c>
      <c r="B164" s="288">
        <v>45218</v>
      </c>
      <c r="C164" s="289">
        <v>45264</v>
      </c>
      <c r="D164" s="63">
        <v>251.19</v>
      </c>
      <c r="E164" s="178">
        <v>45208</v>
      </c>
      <c r="F164" s="178">
        <v>45211</v>
      </c>
      <c r="G164" s="273">
        <f t="shared" si="11"/>
        <v>2</v>
      </c>
      <c r="H164" s="273">
        <f t="shared" si="12"/>
        <v>53</v>
      </c>
      <c r="I164" s="273">
        <f t="shared" si="13"/>
        <v>55</v>
      </c>
      <c r="J164" s="295">
        <f t="shared" si="10"/>
        <v>1.9588914934136749E-4</v>
      </c>
      <c r="K164" s="182">
        <f t="shared" si="14"/>
        <v>1.0773903213775212E-2</v>
      </c>
      <c r="R164" s="175" t="s">
        <v>330</v>
      </c>
    </row>
    <row r="165" spans="1:18">
      <c r="A165" s="199" t="s">
        <v>339</v>
      </c>
      <c r="B165" s="288">
        <v>45251</v>
      </c>
      <c r="C165" s="289">
        <v>45310</v>
      </c>
      <c r="D165" s="63">
        <v>967</v>
      </c>
      <c r="E165" s="176">
        <v>45243</v>
      </c>
      <c r="F165" s="176">
        <v>45248</v>
      </c>
      <c r="G165" s="273">
        <f t="shared" si="11"/>
        <v>3</v>
      </c>
      <c r="H165" s="273">
        <f t="shared" si="12"/>
        <v>62</v>
      </c>
      <c r="I165" s="273">
        <f t="shared" si="13"/>
        <v>65</v>
      </c>
      <c r="J165" s="295">
        <f t="shared" si="10"/>
        <v>7.541096676344694E-4</v>
      </c>
      <c r="K165" s="182">
        <f t="shared" si="14"/>
        <v>4.9017128396240513E-2</v>
      </c>
      <c r="R165" s="175" t="s">
        <v>330</v>
      </c>
    </row>
    <row r="166" spans="1:18">
      <c r="A166" s="199" t="s">
        <v>345</v>
      </c>
      <c r="B166" s="288">
        <v>45236</v>
      </c>
      <c r="C166" s="289">
        <v>45281</v>
      </c>
      <c r="D166" s="63">
        <v>140</v>
      </c>
      <c r="E166" s="178">
        <v>45131</v>
      </c>
      <c r="F166" s="178">
        <v>45202</v>
      </c>
      <c r="G166" s="273">
        <f t="shared" si="11"/>
        <v>36</v>
      </c>
      <c r="H166" s="273">
        <f t="shared" si="12"/>
        <v>79</v>
      </c>
      <c r="I166" s="273">
        <f t="shared" si="13"/>
        <v>115</v>
      </c>
      <c r="J166" s="295">
        <f t="shared" si="10"/>
        <v>1.0917823523146403E-4</v>
      </c>
      <c r="K166" s="182">
        <f t="shared" si="14"/>
        <v>1.2555497051618363E-2</v>
      </c>
      <c r="R166" s="175" t="s">
        <v>330</v>
      </c>
    </row>
    <row r="167" spans="1:18">
      <c r="A167" s="199" t="s">
        <v>365</v>
      </c>
      <c r="B167" s="288">
        <v>45240</v>
      </c>
      <c r="C167" s="289">
        <v>45282</v>
      </c>
      <c r="D167" s="63">
        <v>138.44</v>
      </c>
      <c r="E167" s="178">
        <v>45236</v>
      </c>
      <c r="F167" s="178">
        <v>45239</v>
      </c>
      <c r="G167" s="273">
        <f t="shared" si="11"/>
        <v>2</v>
      </c>
      <c r="H167" s="273">
        <f t="shared" si="12"/>
        <v>43</v>
      </c>
      <c r="I167" s="273">
        <f t="shared" si="13"/>
        <v>45</v>
      </c>
      <c r="J167" s="295">
        <f t="shared" si="10"/>
        <v>1.0796167775317057E-4</v>
      </c>
      <c r="K167" s="182">
        <f t="shared" si="14"/>
        <v>4.8582754988926759E-3</v>
      </c>
      <c r="R167" s="175" t="s">
        <v>330</v>
      </c>
    </row>
    <row r="168" spans="1:18">
      <c r="A168" s="199" t="s">
        <v>339</v>
      </c>
      <c r="B168" s="288">
        <v>45273</v>
      </c>
      <c r="C168" s="289">
        <v>45331</v>
      </c>
      <c r="D168" s="63">
        <v>449.1</v>
      </c>
      <c r="E168" s="178">
        <v>45264</v>
      </c>
      <c r="F168" s="178">
        <v>45269</v>
      </c>
      <c r="G168" s="273">
        <f t="shared" si="11"/>
        <v>3</v>
      </c>
      <c r="H168" s="273">
        <f t="shared" si="12"/>
        <v>62</v>
      </c>
      <c r="I168" s="273">
        <f t="shared" si="13"/>
        <v>65</v>
      </c>
      <c r="J168" s="295">
        <f t="shared" si="10"/>
        <v>3.5022818173178929E-4</v>
      </c>
      <c r="K168" s="182">
        <f t="shared" si="14"/>
        <v>2.2764831812566305E-2</v>
      </c>
      <c r="R168" s="175" t="s">
        <v>330</v>
      </c>
    </row>
    <row r="169" spans="1:18">
      <c r="A169" s="199" t="s">
        <v>384</v>
      </c>
      <c r="B169" s="288">
        <v>44935</v>
      </c>
      <c r="C169" s="289">
        <v>44949</v>
      </c>
      <c r="D169" s="63">
        <v>176.72</v>
      </c>
      <c r="E169" s="178">
        <v>44926</v>
      </c>
      <c r="F169" s="178">
        <v>44932</v>
      </c>
      <c r="G169" s="273">
        <f t="shared" si="11"/>
        <v>3.5</v>
      </c>
      <c r="H169" s="273">
        <f t="shared" si="12"/>
        <v>17</v>
      </c>
      <c r="I169" s="273">
        <f t="shared" si="13"/>
        <v>20.5</v>
      </c>
      <c r="J169" s="295">
        <f t="shared" si="10"/>
        <v>1.3781412664360231E-4</v>
      </c>
      <c r="K169" s="182">
        <f t="shared" si="14"/>
        <v>2.8251895961938474E-3</v>
      </c>
      <c r="R169" s="175" t="s">
        <v>330</v>
      </c>
    </row>
    <row r="170" spans="1:18">
      <c r="A170" s="199" t="s">
        <v>329</v>
      </c>
      <c r="B170" s="288">
        <v>45043</v>
      </c>
      <c r="C170" s="289">
        <v>45044</v>
      </c>
      <c r="D170" s="63">
        <v>125.42</v>
      </c>
      <c r="E170" s="176">
        <v>45030</v>
      </c>
      <c r="F170" s="176">
        <v>45030</v>
      </c>
      <c r="G170" s="273">
        <f t="shared" si="11"/>
        <v>0.5</v>
      </c>
      <c r="H170" s="273">
        <f t="shared" si="12"/>
        <v>14</v>
      </c>
      <c r="I170" s="273">
        <f t="shared" si="13"/>
        <v>14.5</v>
      </c>
      <c r="J170" s="295">
        <f t="shared" si="10"/>
        <v>9.7808101876644418E-5</v>
      </c>
      <c r="K170" s="182">
        <f t="shared" si="14"/>
        <v>1.4182174772113441E-3</v>
      </c>
      <c r="R170" s="175" t="s">
        <v>330</v>
      </c>
    </row>
    <row r="171" spans="1:18">
      <c r="A171" s="199" t="s">
        <v>384</v>
      </c>
      <c r="B171" s="288">
        <v>44957</v>
      </c>
      <c r="C171" s="289">
        <v>44971</v>
      </c>
      <c r="D171" s="63">
        <v>115.5</v>
      </c>
      <c r="E171" s="178">
        <v>44947</v>
      </c>
      <c r="F171" s="178">
        <v>44953</v>
      </c>
      <c r="G171" s="273">
        <f t="shared" si="11"/>
        <v>3.5</v>
      </c>
      <c r="H171" s="273">
        <f t="shared" si="12"/>
        <v>18</v>
      </c>
      <c r="I171" s="273">
        <f t="shared" si="13"/>
        <v>21.5</v>
      </c>
      <c r="J171" s="295">
        <f t="shared" si="10"/>
        <v>9.007204406595782E-5</v>
      </c>
      <c r="K171" s="182">
        <f t="shared" si="14"/>
        <v>1.9365489474180932E-3</v>
      </c>
      <c r="R171" s="175" t="s">
        <v>330</v>
      </c>
    </row>
    <row r="172" spans="1:18">
      <c r="A172" s="199" t="s">
        <v>384</v>
      </c>
      <c r="B172" s="288">
        <v>44978</v>
      </c>
      <c r="C172" s="289">
        <v>44992</v>
      </c>
      <c r="D172" s="63">
        <v>795</v>
      </c>
      <c r="E172" s="178">
        <v>44968</v>
      </c>
      <c r="F172" s="178">
        <v>44974</v>
      </c>
      <c r="G172" s="273">
        <f t="shared" si="11"/>
        <v>3.5</v>
      </c>
      <c r="H172" s="273">
        <f t="shared" si="12"/>
        <v>18</v>
      </c>
      <c r="I172" s="273">
        <f t="shared" si="13"/>
        <v>21.5</v>
      </c>
      <c r="J172" s="295">
        <f t="shared" si="10"/>
        <v>6.1997640720724216E-4</v>
      </c>
      <c r="K172" s="182">
        <f t="shared" si="14"/>
        <v>1.3329492754955706E-2</v>
      </c>
      <c r="R172" s="175" t="s">
        <v>330</v>
      </c>
    </row>
    <row r="173" spans="1:18">
      <c r="A173" s="199" t="s">
        <v>385</v>
      </c>
      <c r="B173" s="288">
        <v>44967</v>
      </c>
      <c r="C173" s="289">
        <v>45012</v>
      </c>
      <c r="D173" s="63">
        <v>129.80000000000001</v>
      </c>
      <c r="E173" s="178">
        <v>44927</v>
      </c>
      <c r="F173" s="178">
        <v>44957</v>
      </c>
      <c r="G173" s="273">
        <f t="shared" si="11"/>
        <v>15.5</v>
      </c>
      <c r="H173" s="273">
        <f t="shared" si="12"/>
        <v>55</v>
      </c>
      <c r="I173" s="273">
        <f t="shared" si="13"/>
        <v>70.5</v>
      </c>
      <c r="J173" s="295">
        <f t="shared" si="10"/>
        <v>1.0122382095031451E-4</v>
      </c>
      <c r="K173" s="182">
        <f t="shared" si="14"/>
        <v>7.1362793769971728E-3</v>
      </c>
      <c r="R173" s="175" t="s">
        <v>330</v>
      </c>
    </row>
    <row r="174" spans="1:18">
      <c r="A174" s="199" t="s">
        <v>386</v>
      </c>
      <c r="B174" s="288">
        <v>45051</v>
      </c>
      <c r="C174" s="289">
        <v>45047</v>
      </c>
      <c r="D174" s="63">
        <v>530</v>
      </c>
      <c r="E174" s="178">
        <v>45019</v>
      </c>
      <c r="F174" s="178">
        <v>45019</v>
      </c>
      <c r="G174" s="273">
        <f t="shared" si="11"/>
        <v>0.5</v>
      </c>
      <c r="H174" s="273">
        <f t="shared" si="12"/>
        <v>28</v>
      </c>
      <c r="I174" s="273">
        <f t="shared" si="13"/>
        <v>28.5</v>
      </c>
      <c r="J174" s="295">
        <f t="shared" si="10"/>
        <v>4.1331760480482814E-4</v>
      </c>
      <c r="K174" s="182">
        <f t="shared" si="14"/>
        <v>1.1779551736937602E-2</v>
      </c>
      <c r="R174" s="175" t="s">
        <v>330</v>
      </c>
    </row>
    <row r="175" spans="1:18">
      <c r="A175" s="199" t="s">
        <v>384</v>
      </c>
      <c r="B175" s="288">
        <v>44985</v>
      </c>
      <c r="C175" s="289">
        <v>44999</v>
      </c>
      <c r="D175" s="63">
        <v>103.9</v>
      </c>
      <c r="E175" s="176">
        <v>44975</v>
      </c>
      <c r="F175" s="176">
        <v>44981</v>
      </c>
      <c r="G175" s="273">
        <f t="shared" si="11"/>
        <v>3.5</v>
      </c>
      <c r="H175" s="273">
        <f t="shared" si="12"/>
        <v>18</v>
      </c>
      <c r="I175" s="273">
        <f t="shared" si="13"/>
        <v>21.5</v>
      </c>
      <c r="J175" s="295">
        <f t="shared" si="10"/>
        <v>8.1025847432493662E-5</v>
      </c>
      <c r="K175" s="182">
        <f t="shared" si="14"/>
        <v>1.7420557197986137E-3</v>
      </c>
      <c r="R175" s="175" t="s">
        <v>330</v>
      </c>
    </row>
    <row r="176" spans="1:18">
      <c r="A176" s="199" t="s">
        <v>387</v>
      </c>
      <c r="B176" s="288">
        <v>44986</v>
      </c>
      <c r="C176" s="289">
        <v>45019</v>
      </c>
      <c r="D176" s="63">
        <v>295.26</v>
      </c>
      <c r="E176" s="178">
        <v>44927</v>
      </c>
      <c r="F176" s="178">
        <v>44957</v>
      </c>
      <c r="G176" s="273">
        <f t="shared" si="11"/>
        <v>15.5</v>
      </c>
      <c r="H176" s="273">
        <f t="shared" si="12"/>
        <v>62</v>
      </c>
      <c r="I176" s="273">
        <f t="shared" si="13"/>
        <v>77.5</v>
      </c>
      <c r="J176" s="295">
        <f t="shared" si="10"/>
        <v>2.3025689810315762E-4</v>
      </c>
      <c r="K176" s="182">
        <f t="shared" si="14"/>
        <v>1.7844909602994716E-2</v>
      </c>
      <c r="R176" s="175" t="s">
        <v>330</v>
      </c>
    </row>
    <row r="177" spans="1:18">
      <c r="A177" s="199" t="s">
        <v>384</v>
      </c>
      <c r="B177" s="288">
        <v>44999</v>
      </c>
      <c r="C177" s="289">
        <v>45013</v>
      </c>
      <c r="D177" s="63">
        <v>212.85</v>
      </c>
      <c r="E177" s="178">
        <v>44988</v>
      </c>
      <c r="F177" s="178">
        <v>44994</v>
      </c>
      <c r="G177" s="273">
        <f t="shared" si="11"/>
        <v>3.5</v>
      </c>
      <c r="H177" s="273">
        <f t="shared" si="12"/>
        <v>19</v>
      </c>
      <c r="I177" s="273">
        <f t="shared" si="13"/>
        <v>22.5</v>
      </c>
      <c r="J177" s="295">
        <f t="shared" si="10"/>
        <v>1.6598990977869369E-4</v>
      </c>
      <c r="K177" s="182">
        <f t="shared" si="14"/>
        <v>3.734772970020608E-3</v>
      </c>
      <c r="R177" s="175" t="s">
        <v>330</v>
      </c>
    </row>
    <row r="178" spans="1:18">
      <c r="A178" s="199" t="s">
        <v>384</v>
      </c>
      <c r="B178" s="288">
        <v>45005</v>
      </c>
      <c r="C178" s="289">
        <v>45019</v>
      </c>
      <c r="D178" s="63">
        <v>715.5</v>
      </c>
      <c r="E178" s="178">
        <v>44995</v>
      </c>
      <c r="F178" s="178">
        <v>45001</v>
      </c>
      <c r="G178" s="273">
        <f t="shared" si="11"/>
        <v>3.5</v>
      </c>
      <c r="H178" s="273">
        <f t="shared" si="12"/>
        <v>18</v>
      </c>
      <c r="I178" s="273">
        <f t="shared" si="13"/>
        <v>21.5</v>
      </c>
      <c r="J178" s="295">
        <f t="shared" si="10"/>
        <v>5.5797876648651791E-4</v>
      </c>
      <c r="K178" s="182">
        <f t="shared" si="14"/>
        <v>1.1996543479460135E-2</v>
      </c>
      <c r="R178" s="175" t="s">
        <v>330</v>
      </c>
    </row>
    <row r="179" spans="1:18">
      <c r="A179" s="199" t="s">
        <v>385</v>
      </c>
      <c r="B179" s="288">
        <v>45035</v>
      </c>
      <c r="C179" s="289">
        <v>45042</v>
      </c>
      <c r="D179" s="63">
        <v>715</v>
      </c>
      <c r="E179" s="178">
        <v>45027</v>
      </c>
      <c r="F179" s="178">
        <v>45033</v>
      </c>
      <c r="G179" s="273">
        <f t="shared" si="11"/>
        <v>3.5</v>
      </c>
      <c r="H179" s="273">
        <f t="shared" si="12"/>
        <v>9</v>
      </c>
      <c r="I179" s="273">
        <f t="shared" si="13"/>
        <v>12.5</v>
      </c>
      <c r="J179" s="295">
        <f t="shared" si="10"/>
        <v>5.5758884421783412E-4</v>
      </c>
      <c r="K179" s="182">
        <f t="shared" si="14"/>
        <v>6.9698605527229269E-3</v>
      </c>
      <c r="R179" s="175" t="s">
        <v>330</v>
      </c>
    </row>
    <row r="180" spans="1:18">
      <c r="A180" s="199" t="s">
        <v>329</v>
      </c>
      <c r="B180" s="288">
        <v>45089</v>
      </c>
      <c r="C180" s="289">
        <v>45089</v>
      </c>
      <c r="D180" s="63">
        <v>785.85</v>
      </c>
      <c r="E180" s="178">
        <v>45062</v>
      </c>
      <c r="F180" s="178">
        <v>45083</v>
      </c>
      <c r="G180" s="273">
        <f t="shared" si="11"/>
        <v>11</v>
      </c>
      <c r="H180" s="273">
        <f t="shared" si="12"/>
        <v>6</v>
      </c>
      <c r="I180" s="273">
        <f t="shared" si="13"/>
        <v>17</v>
      </c>
      <c r="J180" s="295">
        <f t="shared" si="10"/>
        <v>6.1284082969032861E-4</v>
      </c>
      <c r="K180" s="182">
        <f t="shared" si="14"/>
        <v>1.0418294104735586E-2</v>
      </c>
      <c r="R180" s="175" t="s">
        <v>330</v>
      </c>
    </row>
    <row r="181" spans="1:18">
      <c r="A181" s="199" t="s">
        <v>388</v>
      </c>
      <c r="B181" s="288">
        <v>45047</v>
      </c>
      <c r="C181" s="289">
        <v>45089</v>
      </c>
      <c r="D181" s="63">
        <v>177.24</v>
      </c>
      <c r="E181" s="178">
        <v>44927</v>
      </c>
      <c r="F181" s="178">
        <v>45016</v>
      </c>
      <c r="G181" s="273">
        <f t="shared" si="11"/>
        <v>45</v>
      </c>
      <c r="H181" s="273">
        <f t="shared" si="12"/>
        <v>73</v>
      </c>
      <c r="I181" s="273">
        <f t="shared" si="13"/>
        <v>118</v>
      </c>
      <c r="J181" s="295">
        <f t="shared" si="10"/>
        <v>1.3821964580303347E-4</v>
      </c>
      <c r="K181" s="182">
        <f t="shared" si="14"/>
        <v>1.630991820475795E-2</v>
      </c>
      <c r="R181" s="163" t="s">
        <v>330</v>
      </c>
    </row>
    <row r="182" spans="1:18">
      <c r="A182" s="199" t="s">
        <v>389</v>
      </c>
      <c r="B182" s="288">
        <v>44986</v>
      </c>
      <c r="C182" s="289">
        <v>44986</v>
      </c>
      <c r="D182" s="63">
        <v>172.14</v>
      </c>
      <c r="E182" s="178">
        <v>44985</v>
      </c>
      <c r="F182" s="178">
        <v>44985</v>
      </c>
      <c r="G182" s="273">
        <f t="shared" si="11"/>
        <v>0.5</v>
      </c>
      <c r="H182" s="273">
        <f t="shared" si="12"/>
        <v>1</v>
      </c>
      <c r="I182" s="273">
        <f t="shared" si="13"/>
        <v>1.5</v>
      </c>
      <c r="J182" s="295">
        <f t="shared" si="10"/>
        <v>1.342424386624587E-4</v>
      </c>
      <c r="K182" s="182">
        <f t="shared" si="14"/>
        <v>2.0136365799368805E-4</v>
      </c>
      <c r="R182" s="175" t="s">
        <v>330</v>
      </c>
    </row>
    <row r="183" spans="1:18">
      <c r="A183" s="199" t="s">
        <v>388</v>
      </c>
      <c r="B183" s="288">
        <v>45047</v>
      </c>
      <c r="C183" s="289">
        <v>45093</v>
      </c>
      <c r="D183" s="63">
        <v>197.86</v>
      </c>
      <c r="E183" s="178">
        <v>45047</v>
      </c>
      <c r="F183" s="178">
        <v>45077</v>
      </c>
      <c r="G183" s="273">
        <f t="shared" si="11"/>
        <v>15.5</v>
      </c>
      <c r="H183" s="273">
        <f t="shared" si="12"/>
        <v>16</v>
      </c>
      <c r="I183" s="273">
        <f t="shared" si="13"/>
        <v>31.5</v>
      </c>
      <c r="J183" s="295">
        <f t="shared" si="10"/>
        <v>1.543000401635534E-4</v>
      </c>
      <c r="K183" s="182">
        <f t="shared" si="14"/>
        <v>4.8604512651519325E-3</v>
      </c>
      <c r="R183" s="175" t="s">
        <v>330</v>
      </c>
    </row>
    <row r="184" spans="1:18">
      <c r="A184" s="199" t="s">
        <v>329</v>
      </c>
      <c r="B184" s="288">
        <v>45243</v>
      </c>
      <c r="C184" s="289">
        <v>45244</v>
      </c>
      <c r="D184" s="63">
        <v>212.44</v>
      </c>
      <c r="E184" s="178">
        <v>45202</v>
      </c>
      <c r="F184" s="178">
        <v>45202</v>
      </c>
      <c r="G184" s="273">
        <f t="shared" si="11"/>
        <v>0.5</v>
      </c>
      <c r="H184" s="273">
        <f t="shared" si="12"/>
        <v>42</v>
      </c>
      <c r="I184" s="273">
        <f t="shared" si="13"/>
        <v>42.5</v>
      </c>
      <c r="J184" s="295">
        <f t="shared" si="10"/>
        <v>1.6567017351837299E-4</v>
      </c>
      <c r="K184" s="182">
        <f t="shared" si="14"/>
        <v>7.040982374530852E-3</v>
      </c>
      <c r="R184" s="175" t="s">
        <v>330</v>
      </c>
    </row>
    <row r="185" spans="1:18">
      <c r="A185" s="199" t="s">
        <v>384</v>
      </c>
      <c r="B185" s="288">
        <v>45104</v>
      </c>
      <c r="C185" s="289">
        <v>45118</v>
      </c>
      <c r="D185" s="63">
        <v>103.92</v>
      </c>
      <c r="E185" s="178">
        <v>45093</v>
      </c>
      <c r="F185" s="178">
        <v>45099</v>
      </c>
      <c r="G185" s="273">
        <f t="shared" si="11"/>
        <v>3.5</v>
      </c>
      <c r="H185" s="273">
        <f t="shared" si="12"/>
        <v>19</v>
      </c>
      <c r="I185" s="273">
        <f t="shared" si="13"/>
        <v>22.5</v>
      </c>
      <c r="J185" s="295">
        <f t="shared" si="10"/>
        <v>8.1041444323241014E-5</v>
      </c>
      <c r="K185" s="182">
        <f t="shared" si="14"/>
        <v>1.8234324972729228E-3</v>
      </c>
      <c r="R185" s="175" t="s">
        <v>330</v>
      </c>
    </row>
    <row r="186" spans="1:18">
      <c r="A186" s="199" t="s">
        <v>390</v>
      </c>
      <c r="B186" s="288">
        <v>45104</v>
      </c>
      <c r="C186" s="289">
        <v>45107</v>
      </c>
      <c r="D186" s="63">
        <v>163.97</v>
      </c>
      <c r="E186" s="176">
        <v>45104</v>
      </c>
      <c r="F186" s="176">
        <v>45104</v>
      </c>
      <c r="G186" s="273">
        <f t="shared" si="11"/>
        <v>0.5</v>
      </c>
      <c r="H186" s="273">
        <f t="shared" si="12"/>
        <v>3</v>
      </c>
      <c r="I186" s="273">
        <f t="shared" si="13"/>
        <v>3.5</v>
      </c>
      <c r="J186" s="295">
        <f t="shared" si="10"/>
        <v>1.278711087921654E-4</v>
      </c>
      <c r="K186" s="182">
        <f t="shared" si="14"/>
        <v>4.4754888077257893E-4</v>
      </c>
      <c r="R186" s="175" t="s">
        <v>330</v>
      </c>
    </row>
    <row r="187" spans="1:18">
      <c r="A187" s="199" t="s">
        <v>391</v>
      </c>
      <c r="B187" s="288">
        <v>45089</v>
      </c>
      <c r="C187" s="291">
        <v>45110</v>
      </c>
      <c r="D187" s="63">
        <v>578.5</v>
      </c>
      <c r="E187" s="176">
        <v>45047</v>
      </c>
      <c r="F187" s="176">
        <v>45077</v>
      </c>
      <c r="G187" s="273">
        <f t="shared" si="11"/>
        <v>15.5</v>
      </c>
      <c r="H187" s="273">
        <f t="shared" si="12"/>
        <v>33</v>
      </c>
      <c r="I187" s="273">
        <f t="shared" si="13"/>
        <v>48.5</v>
      </c>
      <c r="J187" s="295">
        <f t="shared" si="10"/>
        <v>4.5114006486715672E-4</v>
      </c>
      <c r="K187" s="182">
        <f t="shared" si="14"/>
        <v>2.1880293146057102E-2</v>
      </c>
      <c r="R187" s="232" t="s">
        <v>330</v>
      </c>
    </row>
    <row r="188" spans="1:18">
      <c r="A188" s="199" t="s">
        <v>384</v>
      </c>
      <c r="B188" s="288">
        <v>45112</v>
      </c>
      <c r="C188" s="289">
        <v>45126</v>
      </c>
      <c r="D188" s="63">
        <v>222.85</v>
      </c>
      <c r="E188" s="178">
        <v>45100</v>
      </c>
      <c r="F188" s="178">
        <v>45106</v>
      </c>
      <c r="G188" s="273">
        <f t="shared" si="11"/>
        <v>3.5</v>
      </c>
      <c r="H188" s="273">
        <f t="shared" si="12"/>
        <v>20</v>
      </c>
      <c r="I188" s="273">
        <f t="shared" si="13"/>
        <v>23.5</v>
      </c>
      <c r="J188" s="295">
        <f t="shared" si="10"/>
        <v>1.737883551523697E-4</v>
      </c>
      <c r="K188" s="182">
        <f t="shared" si="14"/>
        <v>4.0840263460806877E-3</v>
      </c>
      <c r="R188" s="175" t="s">
        <v>330</v>
      </c>
    </row>
    <row r="189" spans="1:18">
      <c r="A189" s="199" t="s">
        <v>388</v>
      </c>
      <c r="B189" s="288">
        <v>45117</v>
      </c>
      <c r="C189" s="289">
        <v>45160</v>
      </c>
      <c r="D189" s="63">
        <v>197.85</v>
      </c>
      <c r="E189" s="178">
        <v>45108</v>
      </c>
      <c r="F189" s="178">
        <v>45138</v>
      </c>
      <c r="G189" s="273">
        <f t="shared" si="11"/>
        <v>15.5</v>
      </c>
      <c r="H189" s="273">
        <f t="shared" si="12"/>
        <v>22</v>
      </c>
      <c r="I189" s="273">
        <f t="shared" si="13"/>
        <v>37.5</v>
      </c>
      <c r="J189" s="295">
        <f t="shared" si="10"/>
        <v>1.542922417181797E-4</v>
      </c>
      <c r="K189" s="182">
        <f t="shared" si="14"/>
        <v>5.7859590644317388E-3</v>
      </c>
      <c r="R189" s="175" t="s">
        <v>330</v>
      </c>
    </row>
    <row r="190" spans="1:18">
      <c r="A190" s="199" t="s">
        <v>384</v>
      </c>
      <c r="B190" s="288">
        <v>45188</v>
      </c>
      <c r="C190" s="289">
        <v>45202</v>
      </c>
      <c r="D190" s="63">
        <v>221</v>
      </c>
      <c r="E190" s="178">
        <v>45177</v>
      </c>
      <c r="F190" s="178">
        <v>45183</v>
      </c>
      <c r="G190" s="273">
        <f t="shared" si="11"/>
        <v>3.5</v>
      </c>
      <c r="H190" s="273">
        <f t="shared" si="12"/>
        <v>19</v>
      </c>
      <c r="I190" s="273">
        <f t="shared" si="13"/>
        <v>22.5</v>
      </c>
      <c r="J190" s="295">
        <f t="shared" si="10"/>
        <v>1.7234564275823964E-4</v>
      </c>
      <c r="K190" s="182">
        <f t="shared" si="14"/>
        <v>3.8777769620603917E-3</v>
      </c>
      <c r="R190" s="175" t="s">
        <v>330</v>
      </c>
    </row>
    <row r="191" spans="1:18">
      <c r="A191" s="199" t="s">
        <v>384</v>
      </c>
      <c r="B191" s="288">
        <v>45201</v>
      </c>
      <c r="C191" s="289">
        <v>45215</v>
      </c>
      <c r="D191" s="63">
        <v>198.81</v>
      </c>
      <c r="E191" s="178">
        <v>45191</v>
      </c>
      <c r="F191" s="178">
        <v>45197</v>
      </c>
      <c r="G191" s="273">
        <f t="shared" si="11"/>
        <v>3.5</v>
      </c>
      <c r="H191" s="273">
        <f t="shared" si="12"/>
        <v>18</v>
      </c>
      <c r="I191" s="273">
        <f t="shared" si="13"/>
        <v>21.5</v>
      </c>
      <c r="J191" s="295">
        <f t="shared" si="10"/>
        <v>1.5504089247405259E-4</v>
      </c>
      <c r="K191" s="182">
        <f t="shared" si="14"/>
        <v>3.3333791881921307E-3</v>
      </c>
      <c r="R191" s="175" t="s">
        <v>330</v>
      </c>
    </row>
    <row r="192" spans="1:18">
      <c r="A192" s="199" t="s">
        <v>392</v>
      </c>
      <c r="B192" s="288">
        <v>45199</v>
      </c>
      <c r="C192" s="289">
        <v>45247</v>
      </c>
      <c r="D192" s="63">
        <v>224</v>
      </c>
      <c r="E192" s="178">
        <v>45170</v>
      </c>
      <c r="F192" s="178">
        <v>45199</v>
      </c>
      <c r="G192" s="273">
        <f t="shared" si="11"/>
        <v>15</v>
      </c>
      <c r="H192" s="273">
        <f t="shared" si="12"/>
        <v>48</v>
      </c>
      <c r="I192" s="273">
        <f t="shared" si="13"/>
        <v>63</v>
      </c>
      <c r="J192" s="295">
        <f t="shared" si="10"/>
        <v>1.7468517637034246E-4</v>
      </c>
      <c r="K192" s="182">
        <f t="shared" si="14"/>
        <v>1.1005166111331574E-2</v>
      </c>
      <c r="R192" s="175" t="s">
        <v>330</v>
      </c>
    </row>
    <row r="193" spans="1:18">
      <c r="A193" s="199" t="s">
        <v>384</v>
      </c>
      <c r="B193" s="288">
        <v>45216</v>
      </c>
      <c r="C193" s="289">
        <v>45230</v>
      </c>
      <c r="D193" s="63">
        <v>221</v>
      </c>
      <c r="E193" s="176">
        <v>45205</v>
      </c>
      <c r="F193" s="176">
        <v>45211</v>
      </c>
      <c r="G193" s="273">
        <f t="shared" si="11"/>
        <v>3.5</v>
      </c>
      <c r="H193" s="273">
        <f t="shared" si="12"/>
        <v>19</v>
      </c>
      <c r="I193" s="273">
        <f t="shared" si="13"/>
        <v>22.5</v>
      </c>
      <c r="J193" s="295">
        <f t="shared" si="10"/>
        <v>1.7234564275823964E-4</v>
      </c>
      <c r="K193" s="182">
        <f t="shared" si="14"/>
        <v>3.8777769620603917E-3</v>
      </c>
      <c r="R193" s="175" t="s">
        <v>330</v>
      </c>
    </row>
    <row r="194" spans="1:18">
      <c r="A194" s="199" t="s">
        <v>388</v>
      </c>
      <c r="B194" s="288">
        <v>45179</v>
      </c>
      <c r="C194" s="289">
        <v>45224</v>
      </c>
      <c r="D194" s="63">
        <v>501.71</v>
      </c>
      <c r="E194" s="178">
        <v>45139</v>
      </c>
      <c r="F194" s="178">
        <v>45199</v>
      </c>
      <c r="G194" s="273">
        <f t="shared" si="11"/>
        <v>30.5</v>
      </c>
      <c r="H194" s="273">
        <f t="shared" si="12"/>
        <v>25</v>
      </c>
      <c r="I194" s="273">
        <f t="shared" si="13"/>
        <v>55.5</v>
      </c>
      <c r="J194" s="295">
        <f t="shared" si="10"/>
        <v>3.912558028426987E-4</v>
      </c>
      <c r="K194" s="182">
        <f t="shared" si="14"/>
        <v>2.1714697057769777E-2</v>
      </c>
      <c r="R194" s="175" t="s">
        <v>330</v>
      </c>
    </row>
    <row r="195" spans="1:18">
      <c r="A195" s="199" t="s">
        <v>329</v>
      </c>
      <c r="B195" s="288">
        <v>45244</v>
      </c>
      <c r="C195" s="289">
        <v>45244</v>
      </c>
      <c r="D195" s="63">
        <v>691.61</v>
      </c>
      <c r="E195" s="178">
        <v>45215</v>
      </c>
      <c r="F195" s="178">
        <v>45218</v>
      </c>
      <c r="G195" s="273">
        <f t="shared" si="11"/>
        <v>2</v>
      </c>
      <c r="H195" s="273">
        <f t="shared" si="12"/>
        <v>26</v>
      </c>
      <c r="I195" s="273">
        <f t="shared" si="13"/>
        <v>28</v>
      </c>
      <c r="J195" s="295">
        <f t="shared" si="10"/>
        <v>5.3934828048880605E-4</v>
      </c>
      <c r="K195" s="182">
        <f t="shared" si="14"/>
        <v>1.5101751853686569E-2</v>
      </c>
      <c r="R195" s="175" t="s">
        <v>330</v>
      </c>
    </row>
    <row r="196" spans="1:18">
      <c r="A196" s="199" t="s">
        <v>393</v>
      </c>
      <c r="B196" s="288">
        <v>45219</v>
      </c>
      <c r="C196" s="289">
        <v>45267</v>
      </c>
      <c r="D196" s="63">
        <v>363.97</v>
      </c>
      <c r="E196" s="178">
        <v>45219</v>
      </c>
      <c r="F196" s="178">
        <v>45219</v>
      </c>
      <c r="G196" s="273">
        <f t="shared" si="11"/>
        <v>0.5</v>
      </c>
      <c r="H196" s="273">
        <f t="shared" si="12"/>
        <v>48</v>
      </c>
      <c r="I196" s="273">
        <f t="shared" si="13"/>
        <v>48.5</v>
      </c>
      <c r="J196" s="295">
        <f t="shared" si="10"/>
        <v>2.8384001626568546E-4</v>
      </c>
      <c r="K196" s="182">
        <f t="shared" si="14"/>
        <v>1.3766240788885744E-2</v>
      </c>
      <c r="R196" s="175" t="s">
        <v>330</v>
      </c>
    </row>
    <row r="197" spans="1:18">
      <c r="A197" s="199" t="s">
        <v>384</v>
      </c>
      <c r="B197" s="288">
        <v>45230</v>
      </c>
      <c r="C197" s="289">
        <v>45244</v>
      </c>
      <c r="D197" s="63">
        <v>102.85</v>
      </c>
      <c r="E197" s="178">
        <v>45221</v>
      </c>
      <c r="F197" s="178">
        <v>45227</v>
      </c>
      <c r="G197" s="273">
        <f t="shared" si="11"/>
        <v>3.5</v>
      </c>
      <c r="H197" s="273">
        <f t="shared" si="12"/>
        <v>17</v>
      </c>
      <c r="I197" s="273">
        <f t="shared" si="13"/>
        <v>20.5</v>
      </c>
      <c r="J197" s="295">
        <f t="shared" si="10"/>
        <v>8.0207010668257672E-5</v>
      </c>
      <c r="K197" s="182">
        <f t="shared" si="14"/>
        <v>1.6442437186992823E-3</v>
      </c>
      <c r="R197" s="175" t="s">
        <v>330</v>
      </c>
    </row>
    <row r="198" spans="1:18">
      <c r="A198" s="199" t="s">
        <v>394</v>
      </c>
      <c r="B198" s="288">
        <v>45209</v>
      </c>
      <c r="C198" s="289">
        <v>45281</v>
      </c>
      <c r="D198" s="63">
        <v>543.84</v>
      </c>
      <c r="E198" s="178">
        <v>45200</v>
      </c>
      <c r="F198" s="178">
        <v>45230</v>
      </c>
      <c r="G198" s="273">
        <f t="shared" si="11"/>
        <v>15.5</v>
      </c>
      <c r="H198" s="273">
        <f t="shared" si="12"/>
        <v>51</v>
      </c>
      <c r="I198" s="273">
        <f t="shared" si="13"/>
        <v>66.5</v>
      </c>
      <c r="J198" s="295">
        <f t="shared" si="10"/>
        <v>4.2411065320199575E-4</v>
      </c>
      <c r="K198" s="182">
        <f t="shared" si="14"/>
        <v>2.8203358437932719E-2</v>
      </c>
      <c r="R198" s="175" t="s">
        <v>330</v>
      </c>
    </row>
    <row r="199" spans="1:18">
      <c r="A199" s="199" t="s">
        <v>388</v>
      </c>
      <c r="B199" s="288">
        <v>45209</v>
      </c>
      <c r="C199" s="289">
        <v>45252</v>
      </c>
      <c r="D199" s="63">
        <v>311.54000000000002</v>
      </c>
      <c r="E199" s="178">
        <v>45200</v>
      </c>
      <c r="F199" s="178">
        <v>45230</v>
      </c>
      <c r="G199" s="273">
        <f t="shared" si="11"/>
        <v>15.5</v>
      </c>
      <c r="H199" s="273">
        <f t="shared" si="12"/>
        <v>22</v>
      </c>
      <c r="I199" s="273">
        <f t="shared" si="13"/>
        <v>37.5</v>
      </c>
      <c r="J199" s="295">
        <f t="shared" si="10"/>
        <v>2.4295276717150219E-4</v>
      </c>
      <c r="K199" s="182">
        <f t="shared" si="14"/>
        <v>9.110728768931332E-3</v>
      </c>
      <c r="R199" s="175" t="s">
        <v>330</v>
      </c>
    </row>
    <row r="200" spans="1:18">
      <c r="A200" s="199" t="s">
        <v>384</v>
      </c>
      <c r="B200" s="288">
        <v>45258</v>
      </c>
      <c r="C200" s="289">
        <v>45272</v>
      </c>
      <c r="D200" s="63">
        <v>129.99</v>
      </c>
      <c r="E200" s="178">
        <v>45249</v>
      </c>
      <c r="F200" s="178">
        <v>45255</v>
      </c>
      <c r="G200" s="273">
        <f t="shared" si="11"/>
        <v>3.5</v>
      </c>
      <c r="H200" s="273">
        <f t="shared" si="12"/>
        <v>17</v>
      </c>
      <c r="I200" s="273">
        <f t="shared" si="13"/>
        <v>20.5</v>
      </c>
      <c r="J200" s="295">
        <f t="shared" si="10"/>
        <v>1.0137199141241437E-4</v>
      </c>
      <c r="K200" s="182">
        <f t="shared" si="14"/>
        <v>2.0781258239544946E-3</v>
      </c>
      <c r="R200" s="175" t="s">
        <v>330</v>
      </c>
    </row>
    <row r="201" spans="1:18">
      <c r="A201" s="199" t="s">
        <v>384</v>
      </c>
      <c r="B201" s="288">
        <v>45272</v>
      </c>
      <c r="C201" s="289">
        <v>45282</v>
      </c>
      <c r="D201" s="63">
        <v>162</v>
      </c>
      <c r="E201" s="178">
        <v>45263</v>
      </c>
      <c r="F201" s="178">
        <v>45269</v>
      </c>
      <c r="G201" s="273">
        <f t="shared" si="11"/>
        <v>3.5</v>
      </c>
      <c r="H201" s="273">
        <f t="shared" si="12"/>
        <v>13</v>
      </c>
      <c r="I201" s="273">
        <f t="shared" si="13"/>
        <v>16.5</v>
      </c>
      <c r="J201" s="295">
        <f t="shared" ref="J201:J264" si="15">D201/$D$379</f>
        <v>1.2633481505355124E-4</v>
      </c>
      <c r="K201" s="182">
        <f t="shared" si="14"/>
        <v>2.0845244483835954E-3</v>
      </c>
      <c r="R201" s="175" t="s">
        <v>330</v>
      </c>
    </row>
    <row r="202" spans="1:18">
      <c r="A202" s="199" t="s">
        <v>395</v>
      </c>
      <c r="B202" s="288">
        <v>45257</v>
      </c>
      <c r="C202" s="289">
        <v>45274</v>
      </c>
      <c r="D202" s="63">
        <v>467</v>
      </c>
      <c r="E202" s="178">
        <v>45292</v>
      </c>
      <c r="F202" s="178">
        <v>45647</v>
      </c>
      <c r="G202" s="273">
        <f t="shared" ref="G202:G265" si="16">(F202-E202+1)/2</f>
        <v>178</v>
      </c>
      <c r="H202" s="273">
        <f t="shared" ref="H202:H265" si="17">C202-F202</f>
        <v>-373</v>
      </c>
      <c r="I202" s="273">
        <f t="shared" ref="I202:I265" si="18">G202+H202</f>
        <v>-195</v>
      </c>
      <c r="J202" s="295">
        <f t="shared" si="15"/>
        <v>3.641873989506693E-4</v>
      </c>
      <c r="K202" s="182">
        <f t="shared" ref="K202:K265" si="19">I202*J202</f>
        <v>-7.1016542795380513E-2</v>
      </c>
      <c r="R202" s="175" t="s">
        <v>333</v>
      </c>
    </row>
    <row r="203" spans="1:18">
      <c r="A203" s="199" t="s">
        <v>396</v>
      </c>
      <c r="B203" s="288">
        <v>45274</v>
      </c>
      <c r="C203" s="289">
        <v>45279</v>
      </c>
      <c r="D203" s="63">
        <v>166.88</v>
      </c>
      <c r="E203" s="178">
        <v>45231</v>
      </c>
      <c r="F203" s="178">
        <v>45260</v>
      </c>
      <c r="G203" s="273">
        <f t="shared" si="16"/>
        <v>15</v>
      </c>
      <c r="H203" s="273">
        <f t="shared" si="17"/>
        <v>19</v>
      </c>
      <c r="I203" s="273">
        <f t="shared" si="18"/>
        <v>34</v>
      </c>
      <c r="J203" s="295">
        <f t="shared" si="15"/>
        <v>1.3014045639590512E-4</v>
      </c>
      <c r="K203" s="182">
        <f t="shared" si="19"/>
        <v>4.4247755174607736E-3</v>
      </c>
      <c r="R203" s="175" t="s">
        <v>330</v>
      </c>
    </row>
    <row r="204" spans="1:18">
      <c r="A204" s="199" t="s">
        <v>329</v>
      </c>
      <c r="B204" s="288">
        <v>45139</v>
      </c>
      <c r="C204" s="289">
        <v>45145</v>
      </c>
      <c r="D204" s="63">
        <v>150</v>
      </c>
      <c r="E204" s="178">
        <v>45047</v>
      </c>
      <c r="F204" s="178">
        <v>45138</v>
      </c>
      <c r="G204" s="273">
        <f t="shared" si="16"/>
        <v>46</v>
      </c>
      <c r="H204" s="273">
        <f t="shared" si="17"/>
        <v>7</v>
      </c>
      <c r="I204" s="273">
        <f t="shared" si="18"/>
        <v>53</v>
      </c>
      <c r="J204" s="295">
        <f t="shared" si="15"/>
        <v>1.1697668060514004E-4</v>
      </c>
      <c r="K204" s="182">
        <f t="shared" si="19"/>
        <v>6.1997640720724218E-3</v>
      </c>
      <c r="R204" s="175" t="s">
        <v>330</v>
      </c>
    </row>
    <row r="205" spans="1:18">
      <c r="A205" s="199" t="s">
        <v>397</v>
      </c>
      <c r="B205" s="288">
        <v>45071</v>
      </c>
      <c r="C205" s="289">
        <v>45077</v>
      </c>
      <c r="D205" s="63">
        <v>263.5</v>
      </c>
      <c r="E205" s="178">
        <v>45023</v>
      </c>
      <c r="F205" s="178">
        <v>45028</v>
      </c>
      <c r="G205" s="273">
        <f t="shared" si="16"/>
        <v>3</v>
      </c>
      <c r="H205" s="273">
        <f t="shared" si="17"/>
        <v>49</v>
      </c>
      <c r="I205" s="273">
        <f t="shared" si="18"/>
        <v>52</v>
      </c>
      <c r="J205" s="295">
        <f t="shared" si="15"/>
        <v>2.0548903559636266E-4</v>
      </c>
      <c r="K205" s="182">
        <f t="shared" si="19"/>
        <v>1.0685429851010859E-2</v>
      </c>
      <c r="R205" s="175" t="s">
        <v>330</v>
      </c>
    </row>
    <row r="206" spans="1:18">
      <c r="A206" s="199" t="s">
        <v>329</v>
      </c>
      <c r="B206" s="288">
        <v>45114</v>
      </c>
      <c r="C206" s="289">
        <v>45139</v>
      </c>
      <c r="D206" s="63">
        <v>115.26</v>
      </c>
      <c r="E206" s="178">
        <v>45100</v>
      </c>
      <c r="F206" s="178">
        <v>45100</v>
      </c>
      <c r="G206" s="273">
        <f t="shared" si="16"/>
        <v>0.5</v>
      </c>
      <c r="H206" s="273">
        <f t="shared" si="17"/>
        <v>39</v>
      </c>
      <c r="I206" s="273">
        <f t="shared" si="18"/>
        <v>39.5</v>
      </c>
      <c r="J206" s="295">
        <f t="shared" si="15"/>
        <v>8.9884881376989603E-5</v>
      </c>
      <c r="K206" s="182">
        <f t="shared" si="19"/>
        <v>3.5504528143910892E-3</v>
      </c>
      <c r="R206" s="175" t="s">
        <v>330</v>
      </c>
    </row>
    <row r="207" spans="1:18">
      <c r="A207" s="199" t="s">
        <v>398</v>
      </c>
      <c r="B207" s="288">
        <v>45027</v>
      </c>
      <c r="C207" s="289">
        <v>45028</v>
      </c>
      <c r="D207" s="63">
        <v>174.53</v>
      </c>
      <c r="E207" s="178">
        <v>45010</v>
      </c>
      <c r="F207" s="178">
        <v>45010</v>
      </c>
      <c r="G207" s="273">
        <f t="shared" si="16"/>
        <v>0.5</v>
      </c>
      <c r="H207" s="273">
        <f t="shared" si="17"/>
        <v>18</v>
      </c>
      <c r="I207" s="273">
        <f t="shared" si="18"/>
        <v>18.5</v>
      </c>
      <c r="J207" s="295">
        <f t="shared" si="15"/>
        <v>1.3610626710676727E-4</v>
      </c>
      <c r="K207" s="182">
        <f t="shared" si="19"/>
        <v>2.5179659414751947E-3</v>
      </c>
      <c r="R207" s="175" t="s">
        <v>330</v>
      </c>
    </row>
    <row r="208" spans="1:18">
      <c r="A208" s="199" t="s">
        <v>385</v>
      </c>
      <c r="B208" s="288">
        <v>45268</v>
      </c>
      <c r="C208" s="289">
        <v>45313</v>
      </c>
      <c r="D208" s="63">
        <v>387.16</v>
      </c>
      <c r="E208" s="178">
        <v>45231</v>
      </c>
      <c r="F208" s="178">
        <v>45260</v>
      </c>
      <c r="G208" s="273">
        <f t="shared" si="16"/>
        <v>15</v>
      </c>
      <c r="H208" s="273">
        <f t="shared" si="17"/>
        <v>53</v>
      </c>
      <c r="I208" s="273">
        <f t="shared" si="18"/>
        <v>68</v>
      </c>
      <c r="J208" s="295">
        <f t="shared" si="15"/>
        <v>3.0192461108724013E-4</v>
      </c>
      <c r="K208" s="182">
        <f t="shared" si="19"/>
        <v>2.0530873553932329E-2</v>
      </c>
      <c r="R208" s="175" t="s">
        <v>330</v>
      </c>
    </row>
    <row r="209" spans="1:18">
      <c r="A209" s="199" t="s">
        <v>390</v>
      </c>
      <c r="B209" s="288">
        <v>45274</v>
      </c>
      <c r="C209" s="289">
        <v>45282</v>
      </c>
      <c r="D209" s="63">
        <v>403.53</v>
      </c>
      <c r="E209" s="178">
        <v>45280</v>
      </c>
      <c r="F209" s="178">
        <v>45280</v>
      </c>
      <c r="G209" s="273">
        <f t="shared" si="16"/>
        <v>0.5</v>
      </c>
      <c r="H209" s="273">
        <f t="shared" si="17"/>
        <v>2</v>
      </c>
      <c r="I209" s="273">
        <f t="shared" si="18"/>
        <v>2.5</v>
      </c>
      <c r="J209" s="295">
        <f t="shared" si="15"/>
        <v>3.1469066616394769E-4</v>
      </c>
      <c r="K209" s="182">
        <f t="shared" si="19"/>
        <v>7.867266654098692E-4</v>
      </c>
      <c r="R209" s="175" t="s">
        <v>330</v>
      </c>
    </row>
    <row r="210" spans="1:18">
      <c r="A210" s="199" t="s">
        <v>390</v>
      </c>
      <c r="B210" s="288">
        <v>45279</v>
      </c>
      <c r="C210" s="289">
        <v>45282</v>
      </c>
      <c r="D210" s="63">
        <v>270.04000000000002</v>
      </c>
      <c r="E210" s="176">
        <v>45279</v>
      </c>
      <c r="F210" s="176">
        <v>45279</v>
      </c>
      <c r="G210" s="273">
        <f t="shared" si="16"/>
        <v>0.5</v>
      </c>
      <c r="H210" s="273">
        <f t="shared" si="17"/>
        <v>3</v>
      </c>
      <c r="I210" s="273">
        <f t="shared" si="18"/>
        <v>3.5</v>
      </c>
      <c r="J210" s="295">
        <f t="shared" si="15"/>
        <v>2.1058921887074679E-4</v>
      </c>
      <c r="K210" s="182">
        <f t="shared" si="19"/>
        <v>7.3706226604761376E-4</v>
      </c>
      <c r="R210" s="175" t="s">
        <v>330</v>
      </c>
    </row>
    <row r="211" spans="1:18">
      <c r="A211" s="199" t="s">
        <v>399</v>
      </c>
      <c r="B211" s="288">
        <v>44930</v>
      </c>
      <c r="C211" s="289">
        <v>44932</v>
      </c>
      <c r="D211" s="63">
        <v>500</v>
      </c>
      <c r="E211" s="234">
        <v>44927</v>
      </c>
      <c r="F211" s="234">
        <v>45291</v>
      </c>
      <c r="G211" s="273">
        <f t="shared" si="16"/>
        <v>182.5</v>
      </c>
      <c r="H211" s="273">
        <f t="shared" si="17"/>
        <v>-359</v>
      </c>
      <c r="I211" s="273">
        <f t="shared" si="18"/>
        <v>-176.5</v>
      </c>
      <c r="J211" s="295">
        <f t="shared" si="15"/>
        <v>3.899222686838001E-4</v>
      </c>
      <c r="K211" s="182">
        <f t="shared" si="19"/>
        <v>-6.8821280422690714E-2</v>
      </c>
      <c r="R211" s="175" t="s">
        <v>333</v>
      </c>
    </row>
    <row r="212" spans="1:18">
      <c r="A212" s="199" t="s">
        <v>342</v>
      </c>
      <c r="B212" s="288">
        <v>44931</v>
      </c>
      <c r="C212" s="289">
        <v>44974</v>
      </c>
      <c r="D212" s="63">
        <v>127.08</v>
      </c>
      <c r="E212" s="178">
        <v>44913</v>
      </c>
      <c r="F212" s="178">
        <v>44919</v>
      </c>
      <c r="G212" s="273">
        <f t="shared" si="16"/>
        <v>3.5</v>
      </c>
      <c r="H212" s="273">
        <f t="shared" si="17"/>
        <v>55</v>
      </c>
      <c r="I212" s="273">
        <f t="shared" si="18"/>
        <v>58.5</v>
      </c>
      <c r="J212" s="295">
        <f t="shared" si="15"/>
        <v>9.910264380867464E-5</v>
      </c>
      <c r="K212" s="182">
        <f t="shared" si="19"/>
        <v>5.7975046628074662E-3</v>
      </c>
      <c r="R212" s="175" t="s">
        <v>330</v>
      </c>
    </row>
    <row r="213" spans="1:18">
      <c r="A213" s="199" t="s">
        <v>329</v>
      </c>
      <c r="B213" s="288">
        <v>45145</v>
      </c>
      <c r="C213" s="289">
        <v>45145</v>
      </c>
      <c r="D213" s="63">
        <v>142.55000000000001</v>
      </c>
      <c r="E213" s="178">
        <v>45125</v>
      </c>
      <c r="F213" s="178">
        <v>45126</v>
      </c>
      <c r="G213" s="273">
        <f t="shared" si="16"/>
        <v>1</v>
      </c>
      <c r="H213" s="273">
        <f t="shared" si="17"/>
        <v>19</v>
      </c>
      <c r="I213" s="273">
        <f t="shared" si="18"/>
        <v>20</v>
      </c>
      <c r="J213" s="295">
        <f t="shared" si="15"/>
        <v>1.1116683880175142E-4</v>
      </c>
      <c r="K213" s="182">
        <f t="shared" si="19"/>
        <v>2.2233367760350281E-3</v>
      </c>
      <c r="R213" s="175" t="s">
        <v>330</v>
      </c>
    </row>
    <row r="214" spans="1:18">
      <c r="A214" s="199" t="s">
        <v>400</v>
      </c>
      <c r="B214" s="288">
        <v>45021</v>
      </c>
      <c r="C214" s="289">
        <v>45112</v>
      </c>
      <c r="D214" s="63">
        <v>641.65</v>
      </c>
      <c r="E214" s="178">
        <v>44990</v>
      </c>
      <c r="F214" s="178">
        <v>45023</v>
      </c>
      <c r="G214" s="273">
        <f t="shared" si="16"/>
        <v>17</v>
      </c>
      <c r="H214" s="273">
        <f t="shared" si="17"/>
        <v>89</v>
      </c>
      <c r="I214" s="273">
        <f t="shared" si="18"/>
        <v>106</v>
      </c>
      <c r="J214" s="295">
        <f t="shared" si="15"/>
        <v>5.0038724740192071E-4</v>
      </c>
      <c r="K214" s="182">
        <f t="shared" si="19"/>
        <v>5.3041048224603593E-2</v>
      </c>
      <c r="R214" s="175" t="s">
        <v>333</v>
      </c>
    </row>
    <row r="215" spans="1:18">
      <c r="A215" s="199" t="s">
        <v>401</v>
      </c>
      <c r="B215" s="288">
        <v>45275</v>
      </c>
      <c r="C215" s="289">
        <v>45320</v>
      </c>
      <c r="D215" s="63">
        <v>271.72000000000003</v>
      </c>
      <c r="E215" s="178">
        <v>45260</v>
      </c>
      <c r="F215" s="178">
        <v>45625</v>
      </c>
      <c r="G215" s="273">
        <f t="shared" si="16"/>
        <v>183</v>
      </c>
      <c r="H215" s="273">
        <f t="shared" si="17"/>
        <v>-305</v>
      </c>
      <c r="I215" s="273">
        <f t="shared" si="18"/>
        <v>-122</v>
      </c>
      <c r="J215" s="295">
        <f t="shared" si="15"/>
        <v>2.1189935769352436E-4</v>
      </c>
      <c r="K215" s="182">
        <f t="shared" si="19"/>
        <v>-2.5851721638609972E-2</v>
      </c>
      <c r="R215" s="175" t="s">
        <v>330</v>
      </c>
    </row>
    <row r="216" spans="1:18">
      <c r="A216" s="199" t="s">
        <v>329</v>
      </c>
      <c r="B216" s="288">
        <v>45107</v>
      </c>
      <c r="C216" s="289">
        <v>45114</v>
      </c>
      <c r="D216" s="63">
        <v>100</v>
      </c>
      <c r="E216" s="178">
        <v>45047</v>
      </c>
      <c r="F216" s="178">
        <v>45107</v>
      </c>
      <c r="G216" s="273">
        <f t="shared" si="16"/>
        <v>30.5</v>
      </c>
      <c r="H216" s="273">
        <f t="shared" si="17"/>
        <v>7</v>
      </c>
      <c r="I216" s="273">
        <f t="shared" si="18"/>
        <v>37.5</v>
      </c>
      <c r="J216" s="295">
        <f t="shared" si="15"/>
        <v>7.7984453736760028E-5</v>
      </c>
      <c r="K216" s="182">
        <f t="shared" si="19"/>
        <v>2.9244170151285012E-3</v>
      </c>
      <c r="R216" s="175" t="s">
        <v>330</v>
      </c>
    </row>
    <row r="217" spans="1:18">
      <c r="A217" s="199" t="s">
        <v>402</v>
      </c>
      <c r="B217" s="288">
        <v>44958</v>
      </c>
      <c r="C217" s="289">
        <v>45022</v>
      </c>
      <c r="D217" s="63">
        <v>1558.1</v>
      </c>
      <c r="E217" s="178">
        <v>44958</v>
      </c>
      <c r="F217" s="178">
        <v>44985</v>
      </c>
      <c r="G217" s="273">
        <f t="shared" si="16"/>
        <v>14</v>
      </c>
      <c r="H217" s="273">
        <f t="shared" si="17"/>
        <v>37</v>
      </c>
      <c r="I217" s="273">
        <f t="shared" si="18"/>
        <v>51</v>
      </c>
      <c r="J217" s="295">
        <f t="shared" si="15"/>
        <v>1.2150757736724578E-3</v>
      </c>
      <c r="K217" s="182">
        <f t="shared" si="19"/>
        <v>6.1968864457295353E-2</v>
      </c>
      <c r="R217" s="175" t="s">
        <v>333</v>
      </c>
    </row>
    <row r="218" spans="1:18">
      <c r="A218" s="199" t="s">
        <v>403</v>
      </c>
      <c r="B218" s="288">
        <v>45223</v>
      </c>
      <c r="C218" s="289">
        <v>45268</v>
      </c>
      <c r="D218" s="63">
        <v>7750</v>
      </c>
      <c r="E218" s="176">
        <v>45215</v>
      </c>
      <c r="F218" s="176">
        <v>45221</v>
      </c>
      <c r="G218" s="273">
        <f t="shared" si="16"/>
        <v>3.5</v>
      </c>
      <c r="H218" s="273">
        <f t="shared" si="17"/>
        <v>47</v>
      </c>
      <c r="I218" s="273">
        <f t="shared" si="18"/>
        <v>50.5</v>
      </c>
      <c r="J218" s="295">
        <f t="shared" si="15"/>
        <v>6.0437951645989016E-3</v>
      </c>
      <c r="K218" s="182">
        <f t="shared" si="19"/>
        <v>0.30521165581224452</v>
      </c>
      <c r="R218" s="175" t="s">
        <v>330</v>
      </c>
    </row>
    <row r="219" spans="1:18">
      <c r="A219" s="199" t="s">
        <v>404</v>
      </c>
      <c r="B219" s="288">
        <v>45204</v>
      </c>
      <c r="C219" s="289">
        <v>45294</v>
      </c>
      <c r="D219" s="63">
        <v>4803</v>
      </c>
      <c r="E219" s="178">
        <v>45167</v>
      </c>
      <c r="F219" s="178">
        <v>45168</v>
      </c>
      <c r="G219" s="273">
        <f t="shared" si="16"/>
        <v>1</v>
      </c>
      <c r="H219" s="273">
        <f t="shared" si="17"/>
        <v>126</v>
      </c>
      <c r="I219" s="273">
        <f t="shared" si="18"/>
        <v>127</v>
      </c>
      <c r="J219" s="295">
        <f t="shared" si="15"/>
        <v>3.7455933129765836E-3</v>
      </c>
      <c r="K219" s="182">
        <f t="shared" si="19"/>
        <v>0.47569035074802613</v>
      </c>
      <c r="R219" s="175" t="s">
        <v>330</v>
      </c>
    </row>
    <row r="220" spans="1:18">
      <c r="A220" s="199" t="s">
        <v>379</v>
      </c>
      <c r="B220" s="288">
        <v>45098</v>
      </c>
      <c r="C220" s="289">
        <v>45114</v>
      </c>
      <c r="D220" s="63">
        <v>1404.11</v>
      </c>
      <c r="E220" s="176">
        <v>45098</v>
      </c>
      <c r="F220" s="176">
        <v>45098</v>
      </c>
      <c r="G220" s="273">
        <f t="shared" si="16"/>
        <v>0.5</v>
      </c>
      <c r="H220" s="273">
        <f t="shared" si="17"/>
        <v>16</v>
      </c>
      <c r="I220" s="273">
        <f t="shared" si="18"/>
        <v>16.5</v>
      </c>
      <c r="J220" s="295">
        <f t="shared" si="15"/>
        <v>1.094987513363221E-3</v>
      </c>
      <c r="K220" s="182">
        <f t="shared" si="19"/>
        <v>1.8067293970493146E-2</v>
      </c>
      <c r="R220" s="175" t="s">
        <v>330</v>
      </c>
    </row>
    <row r="221" spans="1:18">
      <c r="A221" s="199" t="s">
        <v>405</v>
      </c>
      <c r="B221" s="288">
        <v>45079</v>
      </c>
      <c r="C221" s="289">
        <v>45169</v>
      </c>
      <c r="D221" s="63">
        <v>5597</v>
      </c>
      <c r="E221" s="178">
        <v>45075</v>
      </c>
      <c r="F221" s="178">
        <v>45077</v>
      </c>
      <c r="G221" s="273">
        <f t="shared" si="16"/>
        <v>1.5</v>
      </c>
      <c r="H221" s="273">
        <f t="shared" si="17"/>
        <v>92</v>
      </c>
      <c r="I221" s="273">
        <f t="shared" si="18"/>
        <v>93.5</v>
      </c>
      <c r="J221" s="295">
        <f t="shared" si="15"/>
        <v>4.3647898756464581E-3</v>
      </c>
      <c r="K221" s="182">
        <f t="shared" si="19"/>
        <v>0.40810785337294381</v>
      </c>
      <c r="R221" s="175" t="s">
        <v>333</v>
      </c>
    </row>
    <row r="222" spans="1:18">
      <c r="A222" s="199" t="s">
        <v>406</v>
      </c>
      <c r="B222" s="288">
        <v>44949</v>
      </c>
      <c r="C222" s="289">
        <v>45161</v>
      </c>
      <c r="D222" s="63">
        <v>1997.62</v>
      </c>
      <c r="E222" s="178">
        <v>44946</v>
      </c>
      <c r="F222" s="178">
        <v>44946</v>
      </c>
      <c r="G222" s="273">
        <f t="shared" si="16"/>
        <v>0.5</v>
      </c>
      <c r="H222" s="273">
        <f t="shared" si="17"/>
        <v>215</v>
      </c>
      <c r="I222" s="273">
        <f t="shared" si="18"/>
        <v>215.5</v>
      </c>
      <c r="J222" s="295">
        <f t="shared" si="15"/>
        <v>1.5578330447362655E-3</v>
      </c>
      <c r="K222" s="182">
        <f t="shared" si="19"/>
        <v>0.3357130211406652</v>
      </c>
      <c r="R222" s="175" t="s">
        <v>330</v>
      </c>
    </row>
    <row r="223" spans="1:18">
      <c r="A223" s="199" t="s">
        <v>406</v>
      </c>
      <c r="B223" s="288">
        <v>44937</v>
      </c>
      <c r="C223" s="289">
        <v>45093</v>
      </c>
      <c r="D223" s="63">
        <v>1779.6</v>
      </c>
      <c r="E223" s="178">
        <v>44932</v>
      </c>
      <c r="F223" s="178">
        <v>44932</v>
      </c>
      <c r="G223" s="273">
        <f t="shared" si="16"/>
        <v>0.5</v>
      </c>
      <c r="H223" s="273">
        <f t="shared" si="17"/>
        <v>161</v>
      </c>
      <c r="I223" s="273">
        <f t="shared" si="18"/>
        <v>161.5</v>
      </c>
      <c r="J223" s="295">
        <f t="shared" si="15"/>
        <v>1.3878113386993813E-3</v>
      </c>
      <c r="K223" s="182">
        <f t="shared" si="19"/>
        <v>0.22413153119995008</v>
      </c>
      <c r="R223" s="175" t="s">
        <v>330</v>
      </c>
    </row>
    <row r="224" spans="1:18">
      <c r="A224" s="199" t="s">
        <v>335</v>
      </c>
      <c r="B224" s="288">
        <v>45132</v>
      </c>
      <c r="C224" s="289">
        <v>45191</v>
      </c>
      <c r="D224" s="63">
        <v>1365</v>
      </c>
      <c r="E224" s="178">
        <v>45116</v>
      </c>
      <c r="F224" s="178">
        <v>45122</v>
      </c>
      <c r="G224" s="273">
        <f t="shared" si="16"/>
        <v>3.5</v>
      </c>
      <c r="H224" s="273">
        <f t="shared" si="17"/>
        <v>69</v>
      </c>
      <c r="I224" s="273">
        <f t="shared" si="18"/>
        <v>72.5</v>
      </c>
      <c r="J224" s="295">
        <f t="shared" si="15"/>
        <v>1.0644877935067742E-3</v>
      </c>
      <c r="K224" s="182">
        <f t="shared" si="19"/>
        <v>7.7175365029241133E-2</v>
      </c>
      <c r="R224" s="175" t="s">
        <v>330</v>
      </c>
    </row>
    <row r="225" spans="1:18">
      <c r="A225" s="199" t="s">
        <v>358</v>
      </c>
      <c r="B225" s="288">
        <v>45030</v>
      </c>
      <c r="C225" s="289">
        <v>45090</v>
      </c>
      <c r="D225" s="63">
        <v>1249.5</v>
      </c>
      <c r="E225" s="178">
        <v>44977</v>
      </c>
      <c r="F225" s="178">
        <v>45016</v>
      </c>
      <c r="G225" s="273">
        <f t="shared" si="16"/>
        <v>20</v>
      </c>
      <c r="H225" s="273">
        <f t="shared" si="17"/>
        <v>74</v>
      </c>
      <c r="I225" s="273">
        <f t="shared" si="18"/>
        <v>94</v>
      </c>
      <c r="J225" s="295">
        <f t="shared" si="15"/>
        <v>9.7441574944081644E-4</v>
      </c>
      <c r="K225" s="182">
        <f t="shared" si="19"/>
        <v>9.159508044743675E-2</v>
      </c>
      <c r="R225" s="175" t="s">
        <v>330</v>
      </c>
    </row>
    <row r="226" spans="1:18">
      <c r="A226" s="199" t="s">
        <v>345</v>
      </c>
      <c r="B226" s="288">
        <v>44978</v>
      </c>
      <c r="C226" s="289">
        <v>45022</v>
      </c>
      <c r="D226" s="63">
        <v>1090.48</v>
      </c>
      <c r="E226" s="178">
        <v>44945</v>
      </c>
      <c r="F226" s="178">
        <v>44946</v>
      </c>
      <c r="G226" s="273">
        <f t="shared" si="16"/>
        <v>1</v>
      </c>
      <c r="H226" s="273">
        <f t="shared" si="17"/>
        <v>76</v>
      </c>
      <c r="I226" s="273">
        <f t="shared" si="18"/>
        <v>77</v>
      </c>
      <c r="J226" s="295">
        <f t="shared" si="15"/>
        <v>8.504048711086207E-4</v>
      </c>
      <c r="K226" s="182">
        <f t="shared" si="19"/>
        <v>6.5481175075363787E-2</v>
      </c>
      <c r="R226" s="175" t="s">
        <v>330</v>
      </c>
    </row>
    <row r="227" spans="1:18">
      <c r="A227" s="199" t="s">
        <v>356</v>
      </c>
      <c r="B227" s="288">
        <v>45007</v>
      </c>
      <c r="C227" s="289">
        <v>45097</v>
      </c>
      <c r="D227" s="63">
        <v>1749.93</v>
      </c>
      <c r="E227" s="176">
        <v>44958</v>
      </c>
      <c r="F227" s="176">
        <v>44985</v>
      </c>
      <c r="G227" s="273">
        <f t="shared" si="16"/>
        <v>14</v>
      </c>
      <c r="H227" s="273">
        <f t="shared" si="17"/>
        <v>112</v>
      </c>
      <c r="I227" s="273">
        <f t="shared" si="18"/>
        <v>126</v>
      </c>
      <c r="J227" s="295">
        <f t="shared" si="15"/>
        <v>1.3646733512756846E-3</v>
      </c>
      <c r="K227" s="182">
        <f t="shared" si="19"/>
        <v>0.17194884226073626</v>
      </c>
      <c r="R227" s="175" t="s">
        <v>330</v>
      </c>
    </row>
    <row r="228" spans="1:18">
      <c r="A228" s="199" t="s">
        <v>356</v>
      </c>
      <c r="B228" s="288">
        <v>45280</v>
      </c>
      <c r="C228" s="289">
        <v>45372</v>
      </c>
      <c r="D228" s="63">
        <v>1690.58</v>
      </c>
      <c r="E228" s="178">
        <v>45257</v>
      </c>
      <c r="F228" s="178">
        <v>45263</v>
      </c>
      <c r="G228" s="273">
        <f t="shared" si="16"/>
        <v>3.5</v>
      </c>
      <c r="H228" s="273">
        <f t="shared" si="17"/>
        <v>109</v>
      </c>
      <c r="I228" s="273">
        <f t="shared" si="18"/>
        <v>112.5</v>
      </c>
      <c r="J228" s="295">
        <f t="shared" si="15"/>
        <v>1.3183895779829175E-3</v>
      </c>
      <c r="K228" s="182">
        <f t="shared" si="19"/>
        <v>0.14831882752307821</v>
      </c>
      <c r="R228" s="175" t="s">
        <v>330</v>
      </c>
    </row>
    <row r="229" spans="1:18">
      <c r="A229" s="199" t="s">
        <v>407</v>
      </c>
      <c r="B229" s="288">
        <v>45070</v>
      </c>
      <c r="C229" s="289">
        <v>45114</v>
      </c>
      <c r="D229" s="63">
        <v>1145</v>
      </c>
      <c r="E229" s="234">
        <v>45057</v>
      </c>
      <c r="F229" s="234">
        <v>45057</v>
      </c>
      <c r="G229" s="273">
        <f t="shared" si="16"/>
        <v>0.5</v>
      </c>
      <c r="H229" s="273">
        <f t="shared" si="17"/>
        <v>57</v>
      </c>
      <c r="I229" s="273">
        <f t="shared" si="18"/>
        <v>57.5</v>
      </c>
      <c r="J229" s="295">
        <f t="shared" si="15"/>
        <v>8.9292199528590228E-4</v>
      </c>
      <c r="K229" s="182">
        <f t="shared" si="19"/>
        <v>5.134301472893938E-2</v>
      </c>
      <c r="R229" s="175" t="s">
        <v>333</v>
      </c>
    </row>
    <row r="230" spans="1:18">
      <c r="A230" s="199" t="s">
        <v>339</v>
      </c>
      <c r="B230" s="288">
        <v>45096</v>
      </c>
      <c r="C230" s="289">
        <v>45156</v>
      </c>
      <c r="D230" s="63">
        <v>4914.63</v>
      </c>
      <c r="E230" s="178">
        <v>45088</v>
      </c>
      <c r="F230" s="178">
        <v>45094</v>
      </c>
      <c r="G230" s="273">
        <f t="shared" si="16"/>
        <v>3.5</v>
      </c>
      <c r="H230" s="273">
        <f t="shared" si="17"/>
        <v>62</v>
      </c>
      <c r="I230" s="273">
        <f t="shared" si="18"/>
        <v>65.5</v>
      </c>
      <c r="J230" s="295">
        <f t="shared" si="15"/>
        <v>3.8326473586829291E-3</v>
      </c>
      <c r="K230" s="182">
        <f t="shared" si="19"/>
        <v>0.25103840199373184</v>
      </c>
      <c r="R230" s="175" t="s">
        <v>330</v>
      </c>
    </row>
    <row r="231" spans="1:18">
      <c r="A231" s="199" t="s">
        <v>408</v>
      </c>
      <c r="B231" s="288">
        <v>45022</v>
      </c>
      <c r="C231" s="289">
        <v>45065</v>
      </c>
      <c r="D231" s="63">
        <v>1672.89</v>
      </c>
      <c r="E231" s="178">
        <v>44986</v>
      </c>
      <c r="F231" s="178">
        <v>45016</v>
      </c>
      <c r="G231" s="273">
        <f t="shared" si="16"/>
        <v>15.5</v>
      </c>
      <c r="H231" s="273">
        <f t="shared" si="17"/>
        <v>49</v>
      </c>
      <c r="I231" s="273">
        <f t="shared" si="18"/>
        <v>64.5</v>
      </c>
      <c r="J231" s="295">
        <f t="shared" si="15"/>
        <v>1.3045941281168848E-3</v>
      </c>
      <c r="K231" s="182">
        <f t="shared" si="19"/>
        <v>8.4146321263539076E-2</v>
      </c>
      <c r="R231" s="175" t="s">
        <v>330</v>
      </c>
    </row>
    <row r="232" spans="1:18">
      <c r="A232" s="199" t="s">
        <v>344</v>
      </c>
      <c r="B232" s="288">
        <v>44876</v>
      </c>
      <c r="C232" s="289">
        <v>44972</v>
      </c>
      <c r="D232" s="63">
        <v>1126.92</v>
      </c>
      <c r="E232" s="178">
        <v>44841</v>
      </c>
      <c r="F232" s="178">
        <v>44865</v>
      </c>
      <c r="G232" s="273">
        <f t="shared" si="16"/>
        <v>12.5</v>
      </c>
      <c r="H232" s="273">
        <f t="shared" si="17"/>
        <v>107</v>
      </c>
      <c r="I232" s="273">
        <f t="shared" si="18"/>
        <v>119.5</v>
      </c>
      <c r="J232" s="295">
        <f t="shared" si="15"/>
        <v>8.7882240605029606E-4</v>
      </c>
      <c r="K232" s="182">
        <f t="shared" si="19"/>
        <v>0.10501927752301038</v>
      </c>
      <c r="R232" s="175" t="s">
        <v>330</v>
      </c>
    </row>
    <row r="233" spans="1:18">
      <c r="A233" s="199" t="s">
        <v>409</v>
      </c>
      <c r="B233" s="288">
        <v>45119</v>
      </c>
      <c r="C233" s="289">
        <v>45181</v>
      </c>
      <c r="D233" s="63">
        <v>5265.2</v>
      </c>
      <c r="E233" s="178">
        <v>45078</v>
      </c>
      <c r="F233" s="178">
        <v>45107</v>
      </c>
      <c r="G233" s="273">
        <f t="shared" si="16"/>
        <v>15</v>
      </c>
      <c r="H233" s="273">
        <f t="shared" si="17"/>
        <v>74</v>
      </c>
      <c r="I233" s="273">
        <f t="shared" si="18"/>
        <v>89</v>
      </c>
      <c r="J233" s="295">
        <f t="shared" si="15"/>
        <v>4.1060374581478884E-3</v>
      </c>
      <c r="K233" s="182">
        <f t="shared" si="19"/>
        <v>0.36543733377516208</v>
      </c>
      <c r="R233" s="175" t="s">
        <v>330</v>
      </c>
    </row>
    <row r="234" spans="1:18">
      <c r="A234" s="199" t="s">
        <v>409</v>
      </c>
      <c r="B234" s="288">
        <v>45057</v>
      </c>
      <c r="C234" s="289">
        <v>45117</v>
      </c>
      <c r="D234" s="63">
        <v>1280.07</v>
      </c>
      <c r="E234" s="178">
        <v>45017</v>
      </c>
      <c r="F234" s="178">
        <v>45046</v>
      </c>
      <c r="G234" s="273">
        <f t="shared" si="16"/>
        <v>15</v>
      </c>
      <c r="H234" s="273">
        <f t="shared" si="17"/>
        <v>71</v>
      </c>
      <c r="I234" s="273">
        <f t="shared" si="18"/>
        <v>86</v>
      </c>
      <c r="J234" s="295">
        <f t="shared" si="15"/>
        <v>9.9825559694814389E-4</v>
      </c>
      <c r="K234" s="182">
        <f t="shared" si="19"/>
        <v>8.5849981337540376E-2</v>
      </c>
      <c r="R234" s="175" t="s">
        <v>330</v>
      </c>
    </row>
    <row r="235" spans="1:18">
      <c r="A235" s="199" t="s">
        <v>374</v>
      </c>
      <c r="B235" s="288">
        <v>45218</v>
      </c>
      <c r="C235" s="289">
        <v>45308</v>
      </c>
      <c r="D235" s="63">
        <v>3505.23</v>
      </c>
      <c r="E235" s="178">
        <v>45175</v>
      </c>
      <c r="F235" s="178">
        <v>45183</v>
      </c>
      <c r="G235" s="273">
        <f t="shared" si="16"/>
        <v>4.5</v>
      </c>
      <c r="H235" s="273">
        <f t="shared" si="17"/>
        <v>125</v>
      </c>
      <c r="I235" s="273">
        <f t="shared" si="18"/>
        <v>129.5</v>
      </c>
      <c r="J235" s="295">
        <f t="shared" si="15"/>
        <v>2.7335344677170332E-3</v>
      </c>
      <c r="K235" s="182">
        <f t="shared" si="19"/>
        <v>0.3539927135693558</v>
      </c>
      <c r="R235" s="175" t="s">
        <v>330</v>
      </c>
    </row>
    <row r="236" spans="1:18">
      <c r="A236" s="199" t="s">
        <v>365</v>
      </c>
      <c r="B236" s="288">
        <v>45209</v>
      </c>
      <c r="C236" s="289">
        <v>45252</v>
      </c>
      <c r="D236" s="63">
        <v>1171.26</v>
      </c>
      <c r="E236" s="178">
        <v>45147</v>
      </c>
      <c r="F236" s="178">
        <v>45148</v>
      </c>
      <c r="G236" s="273">
        <f t="shared" si="16"/>
        <v>1</v>
      </c>
      <c r="H236" s="273">
        <f t="shared" si="17"/>
        <v>104</v>
      </c>
      <c r="I236" s="273">
        <f t="shared" si="18"/>
        <v>105</v>
      </c>
      <c r="J236" s="295">
        <f t="shared" si="15"/>
        <v>9.1340071283717544E-4</v>
      </c>
      <c r="K236" s="182">
        <f t="shared" si="19"/>
        <v>9.5907074847903423E-2</v>
      </c>
      <c r="R236" s="175" t="s">
        <v>330</v>
      </c>
    </row>
    <row r="237" spans="1:18">
      <c r="A237" s="199" t="s">
        <v>351</v>
      </c>
      <c r="B237" s="288">
        <v>45181</v>
      </c>
      <c r="C237" s="289">
        <v>45240</v>
      </c>
      <c r="D237" s="63">
        <v>1174.19</v>
      </c>
      <c r="E237" s="176">
        <v>45181</v>
      </c>
      <c r="F237" s="176">
        <v>45181</v>
      </c>
      <c r="G237" s="273">
        <f t="shared" si="16"/>
        <v>0.5</v>
      </c>
      <c r="H237" s="273">
        <f t="shared" si="17"/>
        <v>59</v>
      </c>
      <c r="I237" s="273">
        <f t="shared" si="18"/>
        <v>59.5</v>
      </c>
      <c r="J237" s="295">
        <f t="shared" si="15"/>
        <v>9.1568565733166258E-4</v>
      </c>
      <c r="K237" s="182">
        <f t="shared" si="19"/>
        <v>5.4483296611233925E-2</v>
      </c>
      <c r="R237" s="175" t="s">
        <v>330</v>
      </c>
    </row>
    <row r="238" spans="1:18">
      <c r="A238" s="199" t="s">
        <v>351</v>
      </c>
      <c r="B238" s="288">
        <v>44980</v>
      </c>
      <c r="C238" s="289">
        <v>45205</v>
      </c>
      <c r="D238" s="63">
        <v>9373.7900000000009</v>
      </c>
      <c r="E238" s="176">
        <v>44980</v>
      </c>
      <c r="F238" s="176">
        <v>44980</v>
      </c>
      <c r="G238" s="273">
        <f t="shared" si="16"/>
        <v>0.5</v>
      </c>
      <c r="H238" s="273">
        <f t="shared" si="17"/>
        <v>225</v>
      </c>
      <c r="I238" s="273">
        <f t="shared" si="18"/>
        <v>225.5</v>
      </c>
      <c r="J238" s="295">
        <f t="shared" si="15"/>
        <v>7.3100989259310377E-3</v>
      </c>
      <c r="K238" s="182">
        <f t="shared" si="19"/>
        <v>1.6484273077974489</v>
      </c>
      <c r="R238" s="175" t="s">
        <v>330</v>
      </c>
    </row>
    <row r="239" spans="1:18">
      <c r="A239" s="199" t="s">
        <v>410</v>
      </c>
      <c r="B239" s="288">
        <v>45048</v>
      </c>
      <c r="C239" s="289">
        <v>45093</v>
      </c>
      <c r="D239" s="63">
        <v>16873.61</v>
      </c>
      <c r="E239" s="176">
        <v>45048</v>
      </c>
      <c r="F239" s="176">
        <v>45048</v>
      </c>
      <c r="G239" s="273">
        <f t="shared" si="16"/>
        <v>0.5</v>
      </c>
      <c r="H239" s="273">
        <f t="shared" si="17"/>
        <v>45</v>
      </c>
      <c r="I239" s="273">
        <f t="shared" si="18"/>
        <v>45.5</v>
      </c>
      <c r="J239" s="295">
        <f t="shared" si="15"/>
        <v>1.3158792584171313E-2</v>
      </c>
      <c r="K239" s="182">
        <f t="shared" si="19"/>
        <v>0.59872506257979474</v>
      </c>
      <c r="R239" s="175" t="s">
        <v>330</v>
      </c>
    </row>
    <row r="240" spans="1:18">
      <c r="A240" s="199" t="s">
        <v>410</v>
      </c>
      <c r="B240" s="288">
        <v>45005</v>
      </c>
      <c r="C240" s="289">
        <v>45050</v>
      </c>
      <c r="D240" s="63">
        <v>16403.080000000002</v>
      </c>
      <c r="E240" s="178">
        <v>45004</v>
      </c>
      <c r="F240" s="178">
        <v>45004</v>
      </c>
      <c r="G240" s="273">
        <f t="shared" si="16"/>
        <v>0.5</v>
      </c>
      <c r="H240" s="273">
        <f t="shared" si="17"/>
        <v>46</v>
      </c>
      <c r="I240" s="273">
        <f t="shared" si="18"/>
        <v>46.5</v>
      </c>
      <c r="J240" s="295">
        <f t="shared" si="15"/>
        <v>1.2791852334003737E-2</v>
      </c>
      <c r="K240" s="182">
        <f t="shared" si="19"/>
        <v>0.59482113353117383</v>
      </c>
      <c r="R240" s="175" t="s">
        <v>330</v>
      </c>
    </row>
    <row r="241" spans="1:18">
      <c r="A241" s="199" t="s">
        <v>339</v>
      </c>
      <c r="B241" s="288">
        <v>45236</v>
      </c>
      <c r="C241" s="289">
        <v>45296</v>
      </c>
      <c r="D241" s="63">
        <v>5870.62</v>
      </c>
      <c r="E241" s="178">
        <v>45228</v>
      </c>
      <c r="F241" s="178">
        <v>45234</v>
      </c>
      <c r="G241" s="273">
        <f t="shared" si="16"/>
        <v>3.5</v>
      </c>
      <c r="H241" s="273">
        <f t="shared" si="17"/>
        <v>62</v>
      </c>
      <c r="I241" s="273">
        <f t="shared" si="18"/>
        <v>65.5</v>
      </c>
      <c r="J241" s="295">
        <f t="shared" si="15"/>
        <v>4.5781709379609809E-3</v>
      </c>
      <c r="K241" s="182">
        <f t="shared" si="19"/>
        <v>0.29987019643644425</v>
      </c>
      <c r="R241" s="175" t="s">
        <v>330</v>
      </c>
    </row>
    <row r="242" spans="1:18">
      <c r="A242" s="199" t="s">
        <v>372</v>
      </c>
      <c r="B242" s="288">
        <v>44987</v>
      </c>
      <c r="C242" s="289">
        <v>45016</v>
      </c>
      <c r="D242" s="63">
        <v>2119.42</v>
      </c>
      <c r="E242" s="178">
        <v>44958</v>
      </c>
      <c r="F242" s="178">
        <v>44985</v>
      </c>
      <c r="G242" s="273">
        <f t="shared" si="16"/>
        <v>14</v>
      </c>
      <c r="H242" s="273">
        <f t="shared" si="17"/>
        <v>31</v>
      </c>
      <c r="I242" s="273">
        <f t="shared" si="18"/>
        <v>45</v>
      </c>
      <c r="J242" s="295">
        <f t="shared" si="15"/>
        <v>1.6528181093876393E-3</v>
      </c>
      <c r="K242" s="182">
        <f t="shared" si="19"/>
        <v>7.4376814922443774E-2</v>
      </c>
      <c r="R242" s="175" t="s">
        <v>330</v>
      </c>
    </row>
    <row r="243" spans="1:18">
      <c r="A243" s="199" t="s">
        <v>411</v>
      </c>
      <c r="B243" s="288">
        <v>45077</v>
      </c>
      <c r="C243" s="291">
        <v>45273</v>
      </c>
      <c r="D243" s="63">
        <v>1120</v>
      </c>
      <c r="E243" s="178">
        <v>45047</v>
      </c>
      <c r="F243" s="178">
        <v>45077</v>
      </c>
      <c r="G243" s="273">
        <f t="shared" si="16"/>
        <v>15.5</v>
      </c>
      <c r="H243" s="273">
        <f t="shared" si="17"/>
        <v>196</v>
      </c>
      <c r="I243" s="273">
        <f t="shared" si="18"/>
        <v>211.5</v>
      </c>
      <c r="J243" s="295">
        <f t="shared" si="15"/>
        <v>8.7342588185171225E-4</v>
      </c>
      <c r="K243" s="182">
        <f t="shared" si="19"/>
        <v>0.18472957401163714</v>
      </c>
      <c r="R243" s="232" t="s">
        <v>330</v>
      </c>
    </row>
    <row r="244" spans="1:18">
      <c r="A244" s="199" t="s">
        <v>412</v>
      </c>
      <c r="B244" s="288">
        <v>45155</v>
      </c>
      <c r="C244" s="289">
        <v>45170</v>
      </c>
      <c r="D244" s="63">
        <v>2345.75</v>
      </c>
      <c r="E244" s="178">
        <v>45108</v>
      </c>
      <c r="F244" s="178">
        <v>45138</v>
      </c>
      <c r="G244" s="273">
        <f t="shared" si="16"/>
        <v>15.5</v>
      </c>
      <c r="H244" s="273">
        <f t="shared" si="17"/>
        <v>32</v>
      </c>
      <c r="I244" s="273">
        <f t="shared" si="18"/>
        <v>47.5</v>
      </c>
      <c r="J244" s="295">
        <f t="shared" si="15"/>
        <v>1.8293203235300482E-3</v>
      </c>
      <c r="K244" s="182">
        <f t="shared" si="19"/>
        <v>8.6892715367677287E-2</v>
      </c>
      <c r="R244" s="175" t="s">
        <v>330</v>
      </c>
    </row>
    <row r="245" spans="1:18">
      <c r="A245" s="199" t="s">
        <v>413</v>
      </c>
      <c r="B245" s="288">
        <v>45117</v>
      </c>
      <c r="C245" s="289">
        <v>45127</v>
      </c>
      <c r="D245" s="63">
        <v>6517.51</v>
      </c>
      <c r="E245" s="178">
        <v>45078</v>
      </c>
      <c r="F245" s="178">
        <v>45112</v>
      </c>
      <c r="G245" s="273">
        <f t="shared" si="16"/>
        <v>17.5</v>
      </c>
      <c r="H245" s="273">
        <f t="shared" si="17"/>
        <v>15</v>
      </c>
      <c r="I245" s="273">
        <f t="shared" si="18"/>
        <v>32.5</v>
      </c>
      <c r="J245" s="295">
        <f t="shared" si="15"/>
        <v>5.0826445707387079E-3</v>
      </c>
      <c r="K245" s="182">
        <f t="shared" si="19"/>
        <v>0.165185948549008</v>
      </c>
      <c r="R245" s="175" t="s">
        <v>333</v>
      </c>
    </row>
    <row r="246" spans="1:18">
      <c r="A246" s="199" t="s">
        <v>392</v>
      </c>
      <c r="B246" s="288">
        <v>45107</v>
      </c>
      <c r="C246" s="289">
        <v>45156</v>
      </c>
      <c r="D246" s="63">
        <v>2792.09</v>
      </c>
      <c r="E246" s="178">
        <v>45078</v>
      </c>
      <c r="F246" s="178">
        <v>45107</v>
      </c>
      <c r="G246" s="273">
        <f t="shared" si="16"/>
        <v>15</v>
      </c>
      <c r="H246" s="273">
        <f t="shared" si="17"/>
        <v>49</v>
      </c>
      <c r="I246" s="273">
        <f t="shared" si="18"/>
        <v>64</v>
      </c>
      <c r="J246" s="295">
        <f t="shared" si="15"/>
        <v>2.1773961343387032E-3</v>
      </c>
      <c r="K246" s="182">
        <f t="shared" si="19"/>
        <v>0.139353352597677</v>
      </c>
      <c r="R246" s="175" t="s">
        <v>330</v>
      </c>
    </row>
    <row r="247" spans="1:18">
      <c r="A247" s="199" t="s">
        <v>339</v>
      </c>
      <c r="B247" s="288">
        <v>45189</v>
      </c>
      <c r="C247" s="289">
        <v>45247</v>
      </c>
      <c r="D247" s="63">
        <v>1796.4</v>
      </c>
      <c r="E247" s="178">
        <v>45152</v>
      </c>
      <c r="F247" s="178">
        <v>45156</v>
      </c>
      <c r="G247" s="273">
        <f t="shared" si="16"/>
        <v>2.5</v>
      </c>
      <c r="H247" s="273">
        <f t="shared" si="17"/>
        <v>91</v>
      </c>
      <c r="I247" s="273">
        <f t="shared" si="18"/>
        <v>93.5</v>
      </c>
      <c r="J247" s="295">
        <f t="shared" si="15"/>
        <v>1.4009127269271572E-3</v>
      </c>
      <c r="K247" s="182">
        <f t="shared" si="19"/>
        <v>0.13098533996768918</v>
      </c>
      <c r="R247" s="175" t="s">
        <v>330</v>
      </c>
    </row>
    <row r="248" spans="1:18">
      <c r="A248" s="199" t="s">
        <v>365</v>
      </c>
      <c r="B248" s="288">
        <v>45131</v>
      </c>
      <c r="C248" s="289">
        <v>45182</v>
      </c>
      <c r="D248" s="63">
        <v>1503.85</v>
      </c>
      <c r="E248" s="178">
        <v>45110</v>
      </c>
      <c r="F248" s="178">
        <v>45113</v>
      </c>
      <c r="G248" s="273">
        <f t="shared" si="16"/>
        <v>2</v>
      </c>
      <c r="H248" s="273">
        <f t="shared" si="17"/>
        <v>69</v>
      </c>
      <c r="I248" s="273">
        <f t="shared" si="18"/>
        <v>71</v>
      </c>
      <c r="J248" s="295">
        <f t="shared" si="15"/>
        <v>1.1727692075202654E-3</v>
      </c>
      <c r="K248" s="182">
        <f t="shared" si="19"/>
        <v>8.3266613733938843E-2</v>
      </c>
      <c r="R248" s="175" t="s">
        <v>330</v>
      </c>
    </row>
    <row r="249" spans="1:18">
      <c r="A249" s="199" t="s">
        <v>414</v>
      </c>
      <c r="B249" s="288">
        <v>45086</v>
      </c>
      <c r="C249" s="289">
        <v>45180</v>
      </c>
      <c r="D249" s="63">
        <v>24419.919999999998</v>
      </c>
      <c r="E249" s="178">
        <v>45068</v>
      </c>
      <c r="F249" s="178">
        <v>45074</v>
      </c>
      <c r="G249" s="273">
        <f t="shared" si="16"/>
        <v>3.5</v>
      </c>
      <c r="H249" s="273">
        <f t="shared" si="17"/>
        <v>106</v>
      </c>
      <c r="I249" s="273">
        <f t="shared" si="18"/>
        <v>109.5</v>
      </c>
      <c r="J249" s="295">
        <f t="shared" si="15"/>
        <v>1.9043741214953808E-2</v>
      </c>
      <c r="K249" s="182">
        <f t="shared" si="19"/>
        <v>2.0852896630374418</v>
      </c>
      <c r="R249" s="175" t="s">
        <v>330</v>
      </c>
    </row>
    <row r="250" spans="1:18">
      <c r="A250" s="199" t="s">
        <v>414</v>
      </c>
      <c r="B250" s="288">
        <v>45086</v>
      </c>
      <c r="C250" s="289">
        <v>45180</v>
      </c>
      <c r="D250" s="63">
        <v>17955.07</v>
      </c>
      <c r="E250" s="178">
        <v>45075</v>
      </c>
      <c r="F250" s="178">
        <v>45079</v>
      </c>
      <c r="G250" s="273">
        <f t="shared" si="16"/>
        <v>2.5</v>
      </c>
      <c r="H250" s="273">
        <f t="shared" si="17"/>
        <v>101</v>
      </c>
      <c r="I250" s="273">
        <f t="shared" si="18"/>
        <v>103.5</v>
      </c>
      <c r="J250" s="295">
        <f t="shared" si="15"/>
        <v>1.4002163257552878E-2</v>
      </c>
      <c r="K250" s="182">
        <f t="shared" si="19"/>
        <v>1.4492238971567228</v>
      </c>
      <c r="R250" s="175" t="s">
        <v>330</v>
      </c>
    </row>
    <row r="251" spans="1:18">
      <c r="A251" s="199" t="s">
        <v>388</v>
      </c>
      <c r="B251" s="288">
        <v>44896</v>
      </c>
      <c r="C251" s="289">
        <v>44974</v>
      </c>
      <c r="D251" s="63">
        <v>1057.3499999999999</v>
      </c>
      <c r="E251" s="178">
        <v>44805</v>
      </c>
      <c r="F251" s="178">
        <v>44926</v>
      </c>
      <c r="G251" s="273">
        <f t="shared" si="16"/>
        <v>61</v>
      </c>
      <c r="H251" s="273">
        <f t="shared" si="17"/>
        <v>48</v>
      </c>
      <c r="I251" s="273">
        <f t="shared" si="18"/>
        <v>109</v>
      </c>
      <c r="J251" s="295">
        <f t="shared" si="15"/>
        <v>8.2456862158563206E-4</v>
      </c>
      <c r="K251" s="182">
        <f t="shared" si="19"/>
        <v>8.9877979752833889E-2</v>
      </c>
      <c r="R251" s="175" t="s">
        <v>330</v>
      </c>
    </row>
    <row r="252" spans="1:18">
      <c r="A252" s="199" t="s">
        <v>415</v>
      </c>
      <c r="B252" s="288">
        <v>44952</v>
      </c>
      <c r="C252" s="289">
        <v>44995</v>
      </c>
      <c r="D252" s="63">
        <v>3018.75</v>
      </c>
      <c r="E252" s="178">
        <v>44928</v>
      </c>
      <c r="F252" s="178">
        <v>44934</v>
      </c>
      <c r="G252" s="273">
        <f t="shared" si="16"/>
        <v>3.5</v>
      </c>
      <c r="H252" s="273">
        <f t="shared" si="17"/>
        <v>61</v>
      </c>
      <c r="I252" s="273">
        <f t="shared" si="18"/>
        <v>64.5</v>
      </c>
      <c r="J252" s="295">
        <f t="shared" si="15"/>
        <v>2.3541556971784432E-3</v>
      </c>
      <c r="K252" s="182">
        <f t="shared" si="19"/>
        <v>0.15184304246800959</v>
      </c>
      <c r="R252" s="175" t="s">
        <v>330</v>
      </c>
    </row>
    <row r="253" spans="1:18">
      <c r="A253" s="199" t="s">
        <v>356</v>
      </c>
      <c r="B253" s="288">
        <v>45251</v>
      </c>
      <c r="C253" s="289">
        <v>45345</v>
      </c>
      <c r="D253" s="63">
        <v>2823.03</v>
      </c>
      <c r="E253" s="178">
        <v>45236</v>
      </c>
      <c r="F253" s="178">
        <v>45242</v>
      </c>
      <c r="G253" s="273">
        <f t="shared" si="16"/>
        <v>3.5</v>
      </c>
      <c r="H253" s="273">
        <f t="shared" si="17"/>
        <v>103</v>
      </c>
      <c r="I253" s="273">
        <f t="shared" si="18"/>
        <v>106.5</v>
      </c>
      <c r="J253" s="295">
        <f t="shared" si="15"/>
        <v>2.2015245243248568E-3</v>
      </c>
      <c r="K253" s="182">
        <f t="shared" si="19"/>
        <v>0.23446236184059724</v>
      </c>
      <c r="R253" s="175" t="s">
        <v>330</v>
      </c>
    </row>
    <row r="254" spans="1:18">
      <c r="A254" s="199" t="s">
        <v>356</v>
      </c>
      <c r="B254" s="288">
        <v>45064</v>
      </c>
      <c r="C254" s="289">
        <v>45170</v>
      </c>
      <c r="D254" s="63">
        <v>1655.4</v>
      </c>
      <c r="E254" s="178">
        <v>45040</v>
      </c>
      <c r="F254" s="178">
        <v>45046</v>
      </c>
      <c r="G254" s="273">
        <f t="shared" si="16"/>
        <v>3.5</v>
      </c>
      <c r="H254" s="273">
        <f t="shared" si="17"/>
        <v>124</v>
      </c>
      <c r="I254" s="273">
        <f t="shared" si="18"/>
        <v>127.5</v>
      </c>
      <c r="J254" s="295">
        <f t="shared" si="15"/>
        <v>1.2909546471583254E-3</v>
      </c>
      <c r="K254" s="182">
        <f t="shared" si="19"/>
        <v>0.16459671751268648</v>
      </c>
      <c r="R254" s="175" t="s">
        <v>330</v>
      </c>
    </row>
    <row r="255" spans="1:18">
      <c r="A255" s="199" t="s">
        <v>337</v>
      </c>
      <c r="B255" s="288">
        <v>45223</v>
      </c>
      <c r="C255" s="289">
        <v>45268</v>
      </c>
      <c r="D255" s="63">
        <v>1565.52</v>
      </c>
      <c r="E255" s="176">
        <v>45223</v>
      </c>
      <c r="F255" s="176">
        <v>45223</v>
      </c>
      <c r="G255" s="273">
        <f t="shared" si="16"/>
        <v>0.5</v>
      </c>
      <c r="H255" s="273">
        <f t="shared" si="17"/>
        <v>45</v>
      </c>
      <c r="I255" s="273">
        <f t="shared" si="18"/>
        <v>45.5</v>
      </c>
      <c r="J255" s="295">
        <f t="shared" si="15"/>
        <v>1.2208622201397255E-3</v>
      </c>
      <c r="K255" s="182">
        <f t="shared" si="19"/>
        <v>5.554923101635751E-2</v>
      </c>
      <c r="R255" s="175" t="s">
        <v>330</v>
      </c>
    </row>
    <row r="256" spans="1:18">
      <c r="A256" s="199" t="s">
        <v>416</v>
      </c>
      <c r="B256" s="288">
        <v>44963</v>
      </c>
      <c r="C256" s="289">
        <v>44988</v>
      </c>
      <c r="D256" s="63">
        <v>1851.27</v>
      </c>
      <c r="E256" s="178">
        <v>44932</v>
      </c>
      <c r="F256" s="178">
        <v>44963</v>
      </c>
      <c r="G256" s="273">
        <f t="shared" si="16"/>
        <v>16</v>
      </c>
      <c r="H256" s="273">
        <f t="shared" si="17"/>
        <v>25</v>
      </c>
      <c r="I256" s="273">
        <f t="shared" si="18"/>
        <v>41</v>
      </c>
      <c r="J256" s="295">
        <f t="shared" si="15"/>
        <v>1.4437027966925173E-3</v>
      </c>
      <c r="K256" s="182">
        <f t="shared" si="19"/>
        <v>5.9191814664393209E-2</v>
      </c>
      <c r="R256" s="175" t="s">
        <v>333</v>
      </c>
    </row>
    <row r="257" spans="1:18">
      <c r="A257" s="199" t="s">
        <v>393</v>
      </c>
      <c r="B257" s="288">
        <v>44946</v>
      </c>
      <c r="C257" s="289">
        <v>44994</v>
      </c>
      <c r="D257" s="63">
        <v>1572.52</v>
      </c>
      <c r="E257" s="178">
        <v>44945</v>
      </c>
      <c r="F257" s="178">
        <v>44945</v>
      </c>
      <c r="G257" s="273">
        <f t="shared" si="16"/>
        <v>0.5</v>
      </c>
      <c r="H257" s="273">
        <f t="shared" si="17"/>
        <v>49</v>
      </c>
      <c r="I257" s="273">
        <f t="shared" si="18"/>
        <v>49.5</v>
      </c>
      <c r="J257" s="295">
        <f t="shared" si="15"/>
        <v>1.2263211319012987E-3</v>
      </c>
      <c r="K257" s="182">
        <f t="shared" si="19"/>
        <v>6.0702896029114287E-2</v>
      </c>
      <c r="R257" s="175" t="s">
        <v>330</v>
      </c>
    </row>
    <row r="258" spans="1:18">
      <c r="A258" s="199" t="s">
        <v>356</v>
      </c>
      <c r="B258" s="288">
        <v>45104</v>
      </c>
      <c r="C258" s="289">
        <v>45194</v>
      </c>
      <c r="D258" s="63">
        <v>9592.5400000000009</v>
      </c>
      <c r="E258" s="178">
        <v>45089</v>
      </c>
      <c r="F258" s="178">
        <v>45095</v>
      </c>
      <c r="G258" s="273">
        <f t="shared" si="16"/>
        <v>3.5</v>
      </c>
      <c r="H258" s="273">
        <f t="shared" si="17"/>
        <v>99</v>
      </c>
      <c r="I258" s="273">
        <f t="shared" si="18"/>
        <v>102.5</v>
      </c>
      <c r="J258" s="295">
        <f t="shared" si="15"/>
        <v>7.4806899184802003E-3</v>
      </c>
      <c r="K258" s="182">
        <f t="shared" si="19"/>
        <v>0.76677071664422058</v>
      </c>
      <c r="R258" s="175" t="s">
        <v>330</v>
      </c>
    </row>
    <row r="259" spans="1:18">
      <c r="A259" s="199" t="s">
        <v>374</v>
      </c>
      <c r="B259" s="288">
        <v>45110</v>
      </c>
      <c r="C259" s="289">
        <v>45202</v>
      </c>
      <c r="D259" s="63">
        <v>4673.34</v>
      </c>
      <c r="E259" s="178">
        <v>45193</v>
      </c>
      <c r="F259" s="178">
        <v>45199</v>
      </c>
      <c r="G259" s="273">
        <f t="shared" si="16"/>
        <v>3.5</v>
      </c>
      <c r="H259" s="273">
        <f t="shared" si="17"/>
        <v>3</v>
      </c>
      <c r="I259" s="273">
        <f t="shared" si="18"/>
        <v>6.5</v>
      </c>
      <c r="J259" s="295">
        <f t="shared" si="15"/>
        <v>3.6444786702615009E-3</v>
      </c>
      <c r="K259" s="182">
        <f t="shared" si="19"/>
        <v>2.3689111356699755E-2</v>
      </c>
      <c r="R259" s="175" t="s">
        <v>330</v>
      </c>
    </row>
    <row r="260" spans="1:18">
      <c r="A260" s="199" t="s">
        <v>417</v>
      </c>
      <c r="B260" s="288">
        <v>45205</v>
      </c>
      <c r="C260" s="289">
        <v>45252</v>
      </c>
      <c r="D260" s="63">
        <v>5098.58</v>
      </c>
      <c r="E260" s="178">
        <v>45212</v>
      </c>
      <c r="F260" s="178">
        <v>45212</v>
      </c>
      <c r="G260" s="273">
        <f t="shared" si="16"/>
        <v>0.5</v>
      </c>
      <c r="H260" s="273">
        <f t="shared" si="17"/>
        <v>40</v>
      </c>
      <c r="I260" s="273">
        <f t="shared" si="18"/>
        <v>40.5</v>
      </c>
      <c r="J260" s="295">
        <f t="shared" si="15"/>
        <v>3.9760997613316994E-3</v>
      </c>
      <c r="K260" s="182">
        <f t="shared" si="19"/>
        <v>0.16103204033393381</v>
      </c>
      <c r="R260" s="175" t="s">
        <v>330</v>
      </c>
    </row>
    <row r="261" spans="1:18">
      <c r="A261" s="199" t="s">
        <v>418</v>
      </c>
      <c r="B261" s="288">
        <v>45210</v>
      </c>
      <c r="C261" s="289">
        <v>45300</v>
      </c>
      <c r="D261" s="63">
        <v>4251.8999999999996</v>
      </c>
      <c r="E261" s="176">
        <v>45210</v>
      </c>
      <c r="F261" s="176">
        <v>45210</v>
      </c>
      <c r="G261" s="273">
        <f t="shared" si="16"/>
        <v>0.5</v>
      </c>
      <c r="H261" s="273">
        <f t="shared" si="17"/>
        <v>90</v>
      </c>
      <c r="I261" s="273">
        <f t="shared" si="18"/>
        <v>90.5</v>
      </c>
      <c r="J261" s="295">
        <f t="shared" si="15"/>
        <v>3.3158209884332989E-3</v>
      </c>
      <c r="K261" s="182">
        <f t="shared" si="19"/>
        <v>0.30008179945321356</v>
      </c>
      <c r="R261" s="175" t="s">
        <v>330</v>
      </c>
    </row>
    <row r="262" spans="1:18">
      <c r="A262" s="199" t="s">
        <v>418</v>
      </c>
      <c r="B262" s="288">
        <v>45212</v>
      </c>
      <c r="C262" s="289">
        <v>45302</v>
      </c>
      <c r="D262" s="63">
        <v>3188.9</v>
      </c>
      <c r="E262" s="176">
        <v>45212</v>
      </c>
      <c r="F262" s="176">
        <v>45212</v>
      </c>
      <c r="G262" s="273">
        <f t="shared" si="16"/>
        <v>0.5</v>
      </c>
      <c r="H262" s="273">
        <f t="shared" si="17"/>
        <v>90</v>
      </c>
      <c r="I262" s="273">
        <f t="shared" si="18"/>
        <v>90.5</v>
      </c>
      <c r="J262" s="295">
        <f t="shared" si="15"/>
        <v>2.4868462452115403E-3</v>
      </c>
      <c r="K262" s="182">
        <f t="shared" si="19"/>
        <v>0.2250595851916444</v>
      </c>
      <c r="R262" s="175" t="s">
        <v>330</v>
      </c>
    </row>
    <row r="263" spans="1:18">
      <c r="A263" s="199" t="s">
        <v>356</v>
      </c>
      <c r="B263" s="288">
        <v>45217</v>
      </c>
      <c r="C263" s="289">
        <v>45330</v>
      </c>
      <c r="D263" s="63">
        <v>1650.9</v>
      </c>
      <c r="E263" s="178">
        <v>45201</v>
      </c>
      <c r="F263" s="178">
        <v>45207</v>
      </c>
      <c r="G263" s="273">
        <f t="shared" si="16"/>
        <v>3.5</v>
      </c>
      <c r="H263" s="273">
        <f t="shared" si="17"/>
        <v>123</v>
      </c>
      <c r="I263" s="273">
        <f t="shared" si="18"/>
        <v>126.5</v>
      </c>
      <c r="J263" s="295">
        <f t="shared" si="15"/>
        <v>1.2874453467401712E-3</v>
      </c>
      <c r="K263" s="182">
        <f t="shared" si="19"/>
        <v>0.16286183636263166</v>
      </c>
      <c r="R263" s="175" t="s">
        <v>330</v>
      </c>
    </row>
    <row r="264" spans="1:18">
      <c r="A264" s="199" t="s">
        <v>366</v>
      </c>
      <c r="B264" s="288">
        <v>45205</v>
      </c>
      <c r="C264" s="289">
        <v>45295</v>
      </c>
      <c r="D264" s="63">
        <v>1431.2</v>
      </c>
      <c r="E264" s="178">
        <v>45193</v>
      </c>
      <c r="F264" s="178">
        <v>45199</v>
      </c>
      <c r="G264" s="273">
        <f t="shared" si="16"/>
        <v>3.5</v>
      </c>
      <c r="H264" s="273">
        <f t="shared" si="17"/>
        <v>96</v>
      </c>
      <c r="I264" s="273">
        <f t="shared" si="18"/>
        <v>99.5</v>
      </c>
      <c r="J264" s="295">
        <f t="shared" si="15"/>
        <v>1.1161135018805095E-3</v>
      </c>
      <c r="K264" s="182">
        <f t="shared" si="19"/>
        <v>0.11105329343711071</v>
      </c>
      <c r="R264" s="175" t="s">
        <v>330</v>
      </c>
    </row>
    <row r="265" spans="1:18">
      <c r="A265" s="199" t="s">
        <v>356</v>
      </c>
      <c r="B265" s="288">
        <v>44987</v>
      </c>
      <c r="C265" s="289">
        <v>45077</v>
      </c>
      <c r="D265" s="63">
        <v>1838.49</v>
      </c>
      <c r="E265" s="178">
        <v>44963</v>
      </c>
      <c r="F265" s="178">
        <v>44969</v>
      </c>
      <c r="G265" s="273">
        <f t="shared" si="16"/>
        <v>3.5</v>
      </c>
      <c r="H265" s="273">
        <f t="shared" si="17"/>
        <v>108</v>
      </c>
      <c r="I265" s="273">
        <f t="shared" si="18"/>
        <v>111.5</v>
      </c>
      <c r="J265" s="295">
        <f t="shared" ref="J265:J328" si="20">D265/$D$379</f>
        <v>1.4337363835049593E-3</v>
      </c>
      <c r="K265" s="182">
        <f t="shared" si="19"/>
        <v>0.15986160676080297</v>
      </c>
      <c r="R265" s="175" t="s">
        <v>330</v>
      </c>
    </row>
    <row r="266" spans="1:18">
      <c r="A266" s="199" t="s">
        <v>356</v>
      </c>
      <c r="B266" s="288">
        <v>45107</v>
      </c>
      <c r="C266" s="289">
        <v>45205</v>
      </c>
      <c r="D266" s="63">
        <v>1997.58</v>
      </c>
      <c r="E266" s="178">
        <v>45078</v>
      </c>
      <c r="F266" s="178">
        <v>45107</v>
      </c>
      <c r="G266" s="273">
        <f t="shared" ref="G266:G329" si="21">(F266-E266+1)/2</f>
        <v>15</v>
      </c>
      <c r="H266" s="273">
        <f t="shared" ref="H266:H329" si="22">C266-F266</f>
        <v>98</v>
      </c>
      <c r="I266" s="273">
        <f t="shared" ref="I266:I329" si="23">G266+H266</f>
        <v>113</v>
      </c>
      <c r="J266" s="295">
        <f t="shared" si="20"/>
        <v>1.5578018509547708E-3</v>
      </c>
      <c r="K266" s="182">
        <f t="shared" ref="K266:K329" si="24">I266*J266</f>
        <v>0.1760316091578891</v>
      </c>
      <c r="R266" s="175" t="s">
        <v>330</v>
      </c>
    </row>
    <row r="267" spans="1:18">
      <c r="A267" s="199" t="s">
        <v>345</v>
      </c>
      <c r="B267" s="288">
        <v>45148</v>
      </c>
      <c r="C267" s="289">
        <v>45195</v>
      </c>
      <c r="D267" s="63">
        <v>1388.61</v>
      </c>
      <c r="E267" s="178">
        <v>45043</v>
      </c>
      <c r="F267" s="178">
        <v>45090</v>
      </c>
      <c r="G267" s="273">
        <f t="shared" si="21"/>
        <v>24</v>
      </c>
      <c r="H267" s="273">
        <f t="shared" si="22"/>
        <v>105</v>
      </c>
      <c r="I267" s="273">
        <f t="shared" si="23"/>
        <v>129</v>
      </c>
      <c r="J267" s="295">
        <f t="shared" si="20"/>
        <v>1.0828999230340234E-3</v>
      </c>
      <c r="K267" s="182">
        <f t="shared" si="24"/>
        <v>0.13969409007138903</v>
      </c>
      <c r="R267" s="175" t="s">
        <v>330</v>
      </c>
    </row>
    <row r="268" spans="1:18">
      <c r="A268" s="199" t="s">
        <v>334</v>
      </c>
      <c r="B268" s="288">
        <v>44970</v>
      </c>
      <c r="C268" s="289">
        <v>45015</v>
      </c>
      <c r="D268" s="63">
        <v>1111.29</v>
      </c>
      <c r="E268" s="178">
        <v>44802</v>
      </c>
      <c r="F268" s="178">
        <v>44868</v>
      </c>
      <c r="G268" s="273">
        <f t="shared" si="21"/>
        <v>33.5</v>
      </c>
      <c r="H268" s="273">
        <f t="shared" si="22"/>
        <v>147</v>
      </c>
      <c r="I268" s="273">
        <f t="shared" si="23"/>
        <v>180.5</v>
      </c>
      <c r="J268" s="295">
        <f t="shared" si="20"/>
        <v>8.6663343593124044E-4</v>
      </c>
      <c r="K268" s="182">
        <f t="shared" si="24"/>
        <v>0.15642733518558891</v>
      </c>
      <c r="R268" s="175" t="s">
        <v>330</v>
      </c>
    </row>
    <row r="269" spans="1:18">
      <c r="A269" s="199" t="s">
        <v>419</v>
      </c>
      <c r="B269" s="288">
        <v>45132</v>
      </c>
      <c r="C269" s="289">
        <v>45169</v>
      </c>
      <c r="D269" s="63">
        <v>1638.31</v>
      </c>
      <c r="E269" s="234">
        <v>45139</v>
      </c>
      <c r="F269" s="234">
        <v>45230</v>
      </c>
      <c r="G269" s="273">
        <f t="shared" si="21"/>
        <v>46</v>
      </c>
      <c r="H269" s="273">
        <f t="shared" si="22"/>
        <v>-61</v>
      </c>
      <c r="I269" s="273">
        <f t="shared" si="23"/>
        <v>-15</v>
      </c>
      <c r="J269" s="295">
        <f t="shared" si="20"/>
        <v>1.277627104014713E-3</v>
      </c>
      <c r="K269" s="182">
        <f t="shared" si="24"/>
        <v>-1.9164406560220695E-2</v>
      </c>
      <c r="R269" s="175" t="s">
        <v>330</v>
      </c>
    </row>
    <row r="270" spans="1:18">
      <c r="A270" s="199" t="s">
        <v>420</v>
      </c>
      <c r="B270" s="288">
        <v>45209</v>
      </c>
      <c r="C270" s="289">
        <v>45252</v>
      </c>
      <c r="D270" s="63">
        <v>14283.43</v>
      </c>
      <c r="E270" s="178">
        <v>45019</v>
      </c>
      <c r="F270" s="178">
        <v>45071</v>
      </c>
      <c r="G270" s="273">
        <f t="shared" si="21"/>
        <v>26.5</v>
      </c>
      <c r="H270" s="273">
        <f t="shared" si="22"/>
        <v>181</v>
      </c>
      <c r="I270" s="273">
        <f t="shared" si="23"/>
        <v>207.5</v>
      </c>
      <c r="J270" s="295">
        <f t="shared" si="20"/>
        <v>1.1138854860372503E-2</v>
      </c>
      <c r="K270" s="182">
        <f t="shared" si="24"/>
        <v>2.3113123835272944</v>
      </c>
      <c r="R270" s="175" t="s">
        <v>330</v>
      </c>
    </row>
    <row r="271" spans="1:18">
      <c r="A271" s="199" t="s">
        <v>421</v>
      </c>
      <c r="B271" s="288">
        <v>45112</v>
      </c>
      <c r="C271" s="289">
        <v>45121</v>
      </c>
      <c r="D271" s="63">
        <v>3702.5</v>
      </c>
      <c r="E271" s="178">
        <v>45108</v>
      </c>
      <c r="F271" s="178">
        <v>45108</v>
      </c>
      <c r="G271" s="273">
        <f t="shared" si="21"/>
        <v>0.5</v>
      </c>
      <c r="H271" s="273">
        <f t="shared" si="22"/>
        <v>13</v>
      </c>
      <c r="I271" s="273">
        <f t="shared" si="23"/>
        <v>13.5</v>
      </c>
      <c r="J271" s="295">
        <f t="shared" si="20"/>
        <v>2.8873743996035398E-3</v>
      </c>
      <c r="K271" s="182">
        <f t="shared" si="24"/>
        <v>3.8979554394647786E-2</v>
      </c>
      <c r="R271" s="175" t="s">
        <v>330</v>
      </c>
    </row>
    <row r="272" spans="1:18">
      <c r="A272" s="199" t="s">
        <v>360</v>
      </c>
      <c r="B272" s="288">
        <v>44907</v>
      </c>
      <c r="C272" s="289">
        <v>44960</v>
      </c>
      <c r="D272" s="63">
        <v>4869.9799999999996</v>
      </c>
      <c r="E272" s="178">
        <v>44898</v>
      </c>
      <c r="F272" s="178">
        <v>44898</v>
      </c>
      <c r="G272" s="273">
        <f t="shared" si="21"/>
        <v>0.5</v>
      </c>
      <c r="H272" s="273">
        <f t="shared" si="22"/>
        <v>62</v>
      </c>
      <c r="I272" s="273">
        <f t="shared" si="23"/>
        <v>62.5</v>
      </c>
      <c r="J272" s="295">
        <f t="shared" si="20"/>
        <v>3.7978273000894656E-3</v>
      </c>
      <c r="K272" s="182">
        <f t="shared" si="24"/>
        <v>0.2373642062555916</v>
      </c>
      <c r="R272" s="175" t="s">
        <v>330</v>
      </c>
    </row>
    <row r="273" spans="1:18">
      <c r="A273" s="199" t="s">
        <v>396</v>
      </c>
      <c r="B273" s="288">
        <v>45264</v>
      </c>
      <c r="C273" s="289">
        <v>45268</v>
      </c>
      <c r="D273" s="63">
        <v>6082.03</v>
      </c>
      <c r="E273" s="178">
        <v>45231</v>
      </c>
      <c r="F273" s="178">
        <v>45260</v>
      </c>
      <c r="G273" s="273">
        <f t="shared" si="21"/>
        <v>15</v>
      </c>
      <c r="H273" s="273">
        <f t="shared" si="22"/>
        <v>8</v>
      </c>
      <c r="I273" s="273">
        <f t="shared" si="23"/>
        <v>23</v>
      </c>
      <c r="J273" s="295">
        <f t="shared" si="20"/>
        <v>4.743037871605865E-3</v>
      </c>
      <c r="K273" s="182">
        <f t="shared" si="24"/>
        <v>0.10908987104693489</v>
      </c>
      <c r="R273" s="175" t="s">
        <v>330</v>
      </c>
    </row>
    <row r="274" spans="1:18">
      <c r="A274" s="199" t="s">
        <v>422</v>
      </c>
      <c r="B274" s="288">
        <v>45133</v>
      </c>
      <c r="C274" s="289">
        <v>45244</v>
      </c>
      <c r="D274" s="63">
        <v>3025.93</v>
      </c>
      <c r="E274" s="178">
        <v>45127</v>
      </c>
      <c r="F274" s="178">
        <v>45127</v>
      </c>
      <c r="G274" s="273">
        <f t="shared" si="21"/>
        <v>0.5</v>
      </c>
      <c r="H274" s="273">
        <f t="shared" si="22"/>
        <v>117</v>
      </c>
      <c r="I274" s="273">
        <f t="shared" si="23"/>
        <v>117.5</v>
      </c>
      <c r="J274" s="295">
        <f t="shared" si="20"/>
        <v>2.3597549809567424E-3</v>
      </c>
      <c r="K274" s="182">
        <f t="shared" si="24"/>
        <v>0.27727121026241724</v>
      </c>
      <c r="R274" s="175" t="s">
        <v>330</v>
      </c>
    </row>
    <row r="275" spans="1:18">
      <c r="A275" s="199" t="s">
        <v>366</v>
      </c>
      <c r="B275" s="288">
        <v>45063</v>
      </c>
      <c r="C275" s="289">
        <v>45153</v>
      </c>
      <c r="D275" s="63">
        <v>2909.6</v>
      </c>
      <c r="E275" s="178">
        <v>45039</v>
      </c>
      <c r="F275" s="178">
        <v>45045</v>
      </c>
      <c r="G275" s="273">
        <f t="shared" si="21"/>
        <v>3.5</v>
      </c>
      <c r="H275" s="273">
        <f t="shared" si="22"/>
        <v>108</v>
      </c>
      <c r="I275" s="273">
        <f t="shared" si="23"/>
        <v>111.5</v>
      </c>
      <c r="J275" s="295">
        <f t="shared" si="20"/>
        <v>2.2690356659247697E-3</v>
      </c>
      <c r="K275" s="182">
        <f t="shared" si="24"/>
        <v>0.25299747675061185</v>
      </c>
      <c r="R275" s="175" t="s">
        <v>330</v>
      </c>
    </row>
    <row r="276" spans="1:18">
      <c r="A276" s="199" t="s">
        <v>339</v>
      </c>
      <c r="B276" s="288">
        <v>45203</v>
      </c>
      <c r="C276" s="289">
        <v>45261</v>
      </c>
      <c r="D276" s="63">
        <v>1279.2</v>
      </c>
      <c r="E276" s="178">
        <v>45194</v>
      </c>
      <c r="F276" s="178">
        <v>45199</v>
      </c>
      <c r="G276" s="273">
        <f t="shared" si="21"/>
        <v>3</v>
      </c>
      <c r="H276" s="273">
        <f t="shared" si="22"/>
        <v>62</v>
      </c>
      <c r="I276" s="273">
        <f t="shared" si="23"/>
        <v>65</v>
      </c>
      <c r="J276" s="295">
        <f t="shared" si="20"/>
        <v>9.9757713220063426E-4</v>
      </c>
      <c r="K276" s="182">
        <f t="shared" si="24"/>
        <v>6.4842513593041232E-2</v>
      </c>
      <c r="R276" s="175" t="s">
        <v>330</v>
      </c>
    </row>
    <row r="277" spans="1:18">
      <c r="A277" s="199" t="s">
        <v>343</v>
      </c>
      <c r="B277" s="288">
        <v>45153</v>
      </c>
      <c r="C277" s="289">
        <v>45244</v>
      </c>
      <c r="D277" s="63">
        <v>1028.4000000000001</v>
      </c>
      <c r="E277" s="176">
        <v>45145</v>
      </c>
      <c r="F277" s="176">
        <v>45149</v>
      </c>
      <c r="G277" s="273">
        <f t="shared" si="21"/>
        <v>2.5</v>
      </c>
      <c r="H277" s="273">
        <f t="shared" si="22"/>
        <v>95</v>
      </c>
      <c r="I277" s="273">
        <f t="shared" si="23"/>
        <v>97.5</v>
      </c>
      <c r="J277" s="295">
        <f t="shared" si="20"/>
        <v>8.0199212222884018E-4</v>
      </c>
      <c r="K277" s="182">
        <f t="shared" si="24"/>
        <v>7.8194231917311924E-2</v>
      </c>
      <c r="R277" s="175" t="s">
        <v>330</v>
      </c>
    </row>
    <row r="278" spans="1:18">
      <c r="A278" s="199" t="s">
        <v>356</v>
      </c>
      <c r="B278" s="288">
        <v>45230</v>
      </c>
      <c r="C278" s="289">
        <v>45330</v>
      </c>
      <c r="D278" s="63">
        <v>4702.99</v>
      </c>
      <c r="E278" s="178">
        <v>45200</v>
      </c>
      <c r="F278" s="178">
        <v>45230</v>
      </c>
      <c r="G278" s="273">
        <f t="shared" si="21"/>
        <v>15.5</v>
      </c>
      <c r="H278" s="273">
        <f t="shared" si="22"/>
        <v>100</v>
      </c>
      <c r="I278" s="273">
        <f t="shared" si="23"/>
        <v>115.5</v>
      </c>
      <c r="J278" s="295">
        <f t="shared" si="20"/>
        <v>3.6676010607944501E-3</v>
      </c>
      <c r="K278" s="182">
        <f t="shared" si="24"/>
        <v>0.42360792252175899</v>
      </c>
      <c r="R278" s="175" t="s">
        <v>330</v>
      </c>
    </row>
    <row r="279" spans="1:18">
      <c r="A279" s="199" t="s">
        <v>343</v>
      </c>
      <c r="B279" s="288">
        <v>45191</v>
      </c>
      <c r="C279" s="289">
        <v>45281</v>
      </c>
      <c r="D279" s="63">
        <v>1422.22</v>
      </c>
      <c r="E279" s="178">
        <v>45180</v>
      </c>
      <c r="F279" s="178">
        <v>45183</v>
      </c>
      <c r="G279" s="273">
        <f t="shared" si="21"/>
        <v>2</v>
      </c>
      <c r="H279" s="273">
        <f t="shared" si="22"/>
        <v>98</v>
      </c>
      <c r="I279" s="273">
        <f t="shared" si="23"/>
        <v>100</v>
      </c>
      <c r="J279" s="295">
        <f t="shared" si="20"/>
        <v>1.1091104979349484E-3</v>
      </c>
      <c r="K279" s="182">
        <f t="shared" si="24"/>
        <v>0.11091104979349484</v>
      </c>
      <c r="R279" s="175" t="s">
        <v>330</v>
      </c>
    </row>
    <row r="280" spans="1:18">
      <c r="A280" s="199" t="s">
        <v>343</v>
      </c>
      <c r="B280" s="288">
        <v>44993</v>
      </c>
      <c r="C280" s="289">
        <v>45084</v>
      </c>
      <c r="D280" s="63">
        <v>10663.6</v>
      </c>
      <c r="E280" s="178">
        <v>44977</v>
      </c>
      <c r="F280" s="178">
        <v>44990</v>
      </c>
      <c r="G280" s="273">
        <f t="shared" si="21"/>
        <v>7</v>
      </c>
      <c r="H280" s="273">
        <f t="shared" si="22"/>
        <v>94</v>
      </c>
      <c r="I280" s="273">
        <f t="shared" si="23"/>
        <v>101</v>
      </c>
      <c r="J280" s="295">
        <f t="shared" si="20"/>
        <v>8.315950208673142E-3</v>
      </c>
      <c r="K280" s="182">
        <f t="shared" si="24"/>
        <v>0.83991097107598733</v>
      </c>
      <c r="R280" s="175" t="s">
        <v>330</v>
      </c>
    </row>
    <row r="281" spans="1:18">
      <c r="A281" s="199" t="s">
        <v>423</v>
      </c>
      <c r="B281" s="288">
        <v>45008</v>
      </c>
      <c r="C281" s="289">
        <v>45022</v>
      </c>
      <c r="D281" s="63">
        <v>1133.3499999999999</v>
      </c>
      <c r="E281" s="176">
        <v>45008</v>
      </c>
      <c r="F281" s="176">
        <v>45008</v>
      </c>
      <c r="G281" s="273">
        <f t="shared" si="21"/>
        <v>0.5</v>
      </c>
      <c r="H281" s="273">
        <f t="shared" si="22"/>
        <v>14</v>
      </c>
      <c r="I281" s="273">
        <f t="shared" si="23"/>
        <v>14.5</v>
      </c>
      <c r="J281" s="295">
        <f t="shared" si="20"/>
        <v>8.8383680642556959E-4</v>
      </c>
      <c r="K281" s="182">
        <f t="shared" si="24"/>
        <v>1.2815633693170759E-2</v>
      </c>
      <c r="R281" s="175" t="s">
        <v>330</v>
      </c>
    </row>
    <row r="282" spans="1:18">
      <c r="A282" s="199" t="s">
        <v>424</v>
      </c>
      <c r="B282" s="288">
        <v>45124</v>
      </c>
      <c r="C282" s="289">
        <v>45170</v>
      </c>
      <c r="D282" s="63">
        <v>8515.4</v>
      </c>
      <c r="E282" s="176">
        <v>45124</v>
      </c>
      <c r="F282" s="176">
        <v>45124</v>
      </c>
      <c r="G282" s="273">
        <f t="shared" si="21"/>
        <v>0.5</v>
      </c>
      <c r="H282" s="273">
        <f t="shared" si="22"/>
        <v>46</v>
      </c>
      <c r="I282" s="273">
        <f t="shared" si="23"/>
        <v>46.5</v>
      </c>
      <c r="J282" s="295">
        <f t="shared" si="20"/>
        <v>6.6406881735000629E-3</v>
      </c>
      <c r="K282" s="182">
        <f t="shared" si="24"/>
        <v>0.30879200006775293</v>
      </c>
      <c r="R282" s="175" t="s">
        <v>330</v>
      </c>
    </row>
    <row r="283" spans="1:18">
      <c r="A283" s="199" t="s">
        <v>356</v>
      </c>
      <c r="B283" s="288">
        <v>45225</v>
      </c>
      <c r="C283" s="289">
        <v>45330</v>
      </c>
      <c r="D283" s="63">
        <v>2871</v>
      </c>
      <c r="E283" s="178">
        <v>45215</v>
      </c>
      <c r="F283" s="178">
        <v>45221</v>
      </c>
      <c r="G283" s="273">
        <f t="shared" si="21"/>
        <v>3.5</v>
      </c>
      <c r="H283" s="273">
        <f t="shared" si="22"/>
        <v>109</v>
      </c>
      <c r="I283" s="273">
        <f t="shared" si="23"/>
        <v>112.5</v>
      </c>
      <c r="J283" s="295">
        <f t="shared" si="20"/>
        <v>2.2389336667823804E-3</v>
      </c>
      <c r="K283" s="182">
        <f t="shared" si="24"/>
        <v>0.2518800375130178</v>
      </c>
      <c r="R283" s="175" t="s">
        <v>330</v>
      </c>
    </row>
    <row r="284" spans="1:18">
      <c r="A284" s="199" t="s">
        <v>339</v>
      </c>
      <c r="B284" s="288">
        <v>45019</v>
      </c>
      <c r="C284" s="289">
        <v>45079</v>
      </c>
      <c r="D284" s="63">
        <v>2148.96</v>
      </c>
      <c r="E284" s="178">
        <v>45015</v>
      </c>
      <c r="F284" s="178">
        <v>45016</v>
      </c>
      <c r="G284" s="273">
        <f t="shared" si="21"/>
        <v>1</v>
      </c>
      <c r="H284" s="273">
        <f t="shared" si="22"/>
        <v>63</v>
      </c>
      <c r="I284" s="273">
        <f t="shared" si="23"/>
        <v>64</v>
      </c>
      <c r="J284" s="295">
        <f t="shared" si="20"/>
        <v>1.6758547170214783E-3</v>
      </c>
      <c r="K284" s="182">
        <f t="shared" si="24"/>
        <v>0.10725470188937461</v>
      </c>
      <c r="R284" s="175" t="s">
        <v>330</v>
      </c>
    </row>
    <row r="285" spans="1:18">
      <c r="A285" s="199" t="s">
        <v>425</v>
      </c>
      <c r="B285" s="288">
        <v>45072</v>
      </c>
      <c r="C285" s="289">
        <v>45168</v>
      </c>
      <c r="D285" s="63">
        <v>2931.2</v>
      </c>
      <c r="E285" s="178">
        <v>45065</v>
      </c>
      <c r="F285" s="178">
        <v>45093</v>
      </c>
      <c r="G285" s="273">
        <f t="shared" si="21"/>
        <v>14.5</v>
      </c>
      <c r="H285" s="273">
        <f t="shared" si="22"/>
        <v>75</v>
      </c>
      <c r="I285" s="273">
        <f t="shared" si="23"/>
        <v>89.5</v>
      </c>
      <c r="J285" s="295">
        <f t="shared" si="20"/>
        <v>2.2858803079319097E-3</v>
      </c>
      <c r="K285" s="182">
        <f t="shared" si="24"/>
        <v>0.2045862875599059</v>
      </c>
      <c r="R285" s="175" t="s">
        <v>330</v>
      </c>
    </row>
    <row r="286" spans="1:18">
      <c r="A286" s="199" t="s">
        <v>426</v>
      </c>
      <c r="B286" s="288">
        <v>45107</v>
      </c>
      <c r="C286" s="289">
        <v>45135</v>
      </c>
      <c r="D286" s="63">
        <v>2053.6999999999998</v>
      </c>
      <c r="E286" s="178">
        <v>45079</v>
      </c>
      <c r="F286" s="178">
        <v>45083</v>
      </c>
      <c r="G286" s="273">
        <f t="shared" si="21"/>
        <v>2.5</v>
      </c>
      <c r="H286" s="273">
        <f t="shared" si="22"/>
        <v>52</v>
      </c>
      <c r="I286" s="273">
        <f t="shared" si="23"/>
        <v>54.5</v>
      </c>
      <c r="J286" s="295">
        <f t="shared" si="20"/>
        <v>1.6015667263918404E-3</v>
      </c>
      <c r="K286" s="182">
        <f t="shared" si="24"/>
        <v>8.7285386588355302E-2</v>
      </c>
      <c r="R286" s="175" t="s">
        <v>330</v>
      </c>
    </row>
    <row r="287" spans="1:18">
      <c r="A287" s="199" t="s">
        <v>427</v>
      </c>
      <c r="B287" s="288">
        <v>44992</v>
      </c>
      <c r="C287" s="291">
        <v>45022</v>
      </c>
      <c r="D287" s="63">
        <v>1007</v>
      </c>
      <c r="E287" s="234">
        <v>44958</v>
      </c>
      <c r="F287" s="234">
        <v>44985</v>
      </c>
      <c r="G287" s="273">
        <f t="shared" si="21"/>
        <v>14</v>
      </c>
      <c r="H287" s="273">
        <f t="shared" si="22"/>
        <v>37</v>
      </c>
      <c r="I287" s="273">
        <f t="shared" si="23"/>
        <v>51</v>
      </c>
      <c r="J287" s="295">
        <f t="shared" si="20"/>
        <v>7.8530344912917341E-4</v>
      </c>
      <c r="K287" s="182">
        <f t="shared" si="24"/>
        <v>4.0050475905587843E-2</v>
      </c>
      <c r="R287" s="175" t="s">
        <v>333</v>
      </c>
    </row>
    <row r="288" spans="1:18">
      <c r="A288" s="199" t="s">
        <v>428</v>
      </c>
      <c r="B288" s="288">
        <v>45047</v>
      </c>
      <c r="C288" s="289">
        <v>45077</v>
      </c>
      <c r="D288" s="63">
        <v>15802.14</v>
      </c>
      <c r="E288" s="178">
        <v>45015</v>
      </c>
      <c r="F288" s="178">
        <v>45046</v>
      </c>
      <c r="G288" s="273">
        <f t="shared" si="21"/>
        <v>16</v>
      </c>
      <c r="H288" s="273">
        <f t="shared" si="22"/>
        <v>31</v>
      </c>
      <c r="I288" s="273">
        <f t="shared" si="23"/>
        <v>47</v>
      </c>
      <c r="J288" s="295">
        <f t="shared" si="20"/>
        <v>1.2323212557718049E-2</v>
      </c>
      <c r="K288" s="182">
        <f t="shared" si="24"/>
        <v>0.57919099021274834</v>
      </c>
      <c r="R288" s="175" t="s">
        <v>330</v>
      </c>
    </row>
    <row r="289" spans="1:18">
      <c r="A289" s="199" t="s">
        <v>339</v>
      </c>
      <c r="B289" s="288">
        <v>45264</v>
      </c>
      <c r="C289" s="289">
        <v>45326</v>
      </c>
      <c r="D289" s="63">
        <v>2782.14</v>
      </c>
      <c r="E289" s="178">
        <v>45257</v>
      </c>
      <c r="F289" s="178">
        <v>45262</v>
      </c>
      <c r="G289" s="273">
        <f t="shared" si="21"/>
        <v>3</v>
      </c>
      <c r="H289" s="273">
        <f t="shared" si="22"/>
        <v>64</v>
      </c>
      <c r="I289" s="273">
        <f t="shared" si="23"/>
        <v>67</v>
      </c>
      <c r="J289" s="295">
        <f t="shared" si="20"/>
        <v>2.1696366811918954E-3</v>
      </c>
      <c r="K289" s="182">
        <f t="shared" si="24"/>
        <v>0.14536565763985698</v>
      </c>
      <c r="R289" s="175" t="s">
        <v>330</v>
      </c>
    </row>
    <row r="290" spans="1:18">
      <c r="A290" s="199" t="s">
        <v>339</v>
      </c>
      <c r="B290" s="288">
        <v>45174</v>
      </c>
      <c r="C290" s="289">
        <v>45233</v>
      </c>
      <c r="D290" s="63">
        <v>1391.07</v>
      </c>
      <c r="E290" s="178">
        <v>45171</v>
      </c>
      <c r="F290" s="178">
        <v>45171</v>
      </c>
      <c r="G290" s="273">
        <f t="shared" si="21"/>
        <v>0.5</v>
      </c>
      <c r="H290" s="273">
        <f t="shared" si="22"/>
        <v>62</v>
      </c>
      <c r="I290" s="273">
        <f t="shared" si="23"/>
        <v>62.5</v>
      </c>
      <c r="J290" s="295">
        <f t="shared" si="20"/>
        <v>1.0848183405959477E-3</v>
      </c>
      <c r="K290" s="182">
        <f t="shared" si="24"/>
        <v>6.7801146287246733E-2</v>
      </c>
      <c r="R290" s="175" t="s">
        <v>330</v>
      </c>
    </row>
    <row r="291" spans="1:18">
      <c r="A291" s="199" t="s">
        <v>356</v>
      </c>
      <c r="B291" s="288">
        <v>44987</v>
      </c>
      <c r="C291" s="289">
        <v>45077</v>
      </c>
      <c r="D291" s="63">
        <v>2742.35</v>
      </c>
      <c r="E291" s="178">
        <v>44970</v>
      </c>
      <c r="F291" s="178">
        <v>44976</v>
      </c>
      <c r="G291" s="273">
        <f t="shared" si="21"/>
        <v>3.5</v>
      </c>
      <c r="H291" s="273">
        <f t="shared" si="22"/>
        <v>101</v>
      </c>
      <c r="I291" s="273">
        <f t="shared" si="23"/>
        <v>104.5</v>
      </c>
      <c r="J291" s="295">
        <f t="shared" si="20"/>
        <v>2.1386066670500384E-3</v>
      </c>
      <c r="K291" s="182">
        <f t="shared" si="24"/>
        <v>0.22348439670672901</v>
      </c>
      <c r="R291" s="175" t="s">
        <v>330</v>
      </c>
    </row>
    <row r="292" spans="1:18">
      <c r="A292" s="199" t="s">
        <v>358</v>
      </c>
      <c r="B292" s="288">
        <v>44817</v>
      </c>
      <c r="C292" s="289">
        <v>44935</v>
      </c>
      <c r="D292" s="63">
        <v>2306.04</v>
      </c>
      <c r="E292" s="178">
        <v>44774</v>
      </c>
      <c r="F292" s="178">
        <v>44804</v>
      </c>
      <c r="G292" s="273">
        <f t="shared" si="21"/>
        <v>15.5</v>
      </c>
      <c r="H292" s="273">
        <f t="shared" si="22"/>
        <v>131</v>
      </c>
      <c r="I292" s="273">
        <f t="shared" si="23"/>
        <v>146.5</v>
      </c>
      <c r="J292" s="295">
        <f t="shared" si="20"/>
        <v>1.7983526969511808E-3</v>
      </c>
      <c r="K292" s="182">
        <f t="shared" si="24"/>
        <v>0.263458670103348</v>
      </c>
      <c r="R292" s="175" t="s">
        <v>330</v>
      </c>
    </row>
    <row r="293" spans="1:18">
      <c r="A293" s="199" t="s">
        <v>356</v>
      </c>
      <c r="B293" s="288">
        <v>45225</v>
      </c>
      <c r="C293" s="289">
        <v>45315</v>
      </c>
      <c r="D293" s="63">
        <v>4684.99</v>
      </c>
      <c r="E293" s="178">
        <v>45208</v>
      </c>
      <c r="F293" s="178">
        <v>45214</v>
      </c>
      <c r="G293" s="273">
        <f t="shared" si="21"/>
        <v>3.5</v>
      </c>
      <c r="H293" s="273">
        <f t="shared" si="22"/>
        <v>101</v>
      </c>
      <c r="I293" s="273">
        <f t="shared" si="23"/>
        <v>104.5</v>
      </c>
      <c r="J293" s="295">
        <f t="shared" si="20"/>
        <v>3.653563859121833E-3</v>
      </c>
      <c r="K293" s="182">
        <f t="shared" si="24"/>
        <v>0.38179742327823157</v>
      </c>
      <c r="R293" s="175" t="s">
        <v>330</v>
      </c>
    </row>
    <row r="294" spans="1:18">
      <c r="A294" s="199" t="s">
        <v>339</v>
      </c>
      <c r="B294" s="288">
        <v>45104</v>
      </c>
      <c r="C294" s="289">
        <v>45163</v>
      </c>
      <c r="D294" s="63">
        <v>9737.49</v>
      </c>
      <c r="E294" s="178">
        <v>45096</v>
      </c>
      <c r="F294" s="178">
        <v>45101</v>
      </c>
      <c r="G294" s="273">
        <f t="shared" si="21"/>
        <v>3</v>
      </c>
      <c r="H294" s="273">
        <f t="shared" si="22"/>
        <v>62</v>
      </c>
      <c r="I294" s="273">
        <f t="shared" si="23"/>
        <v>65</v>
      </c>
      <c r="J294" s="295">
        <f t="shared" si="20"/>
        <v>7.593728384171633E-3</v>
      </c>
      <c r="K294" s="182">
        <f t="shared" si="24"/>
        <v>0.49359234497115612</v>
      </c>
      <c r="R294" s="175" t="s">
        <v>330</v>
      </c>
    </row>
    <row r="295" spans="1:18">
      <c r="A295" s="199" t="s">
        <v>429</v>
      </c>
      <c r="B295" s="288">
        <v>45103</v>
      </c>
      <c r="C295" s="289">
        <v>45105</v>
      </c>
      <c r="D295" s="63">
        <v>25255.05</v>
      </c>
      <c r="E295" s="176">
        <v>45103</v>
      </c>
      <c r="F295" s="176">
        <v>45103</v>
      </c>
      <c r="G295" s="273">
        <f t="shared" si="21"/>
        <v>0.5</v>
      </c>
      <c r="H295" s="273">
        <f t="shared" si="22"/>
        <v>2</v>
      </c>
      <c r="I295" s="273">
        <f t="shared" si="23"/>
        <v>2.5</v>
      </c>
      <c r="J295" s="295">
        <f t="shared" si="20"/>
        <v>1.9695012783445612E-2</v>
      </c>
      <c r="K295" s="182">
        <f t="shared" si="24"/>
        <v>4.9237531958614029E-2</v>
      </c>
      <c r="R295" s="175" t="s">
        <v>330</v>
      </c>
    </row>
    <row r="296" spans="1:18">
      <c r="A296" s="199" t="s">
        <v>430</v>
      </c>
      <c r="B296" s="288">
        <v>44998</v>
      </c>
      <c r="C296" s="289">
        <v>45022</v>
      </c>
      <c r="D296" s="63">
        <v>1214.3900000000001</v>
      </c>
      <c r="E296" s="176">
        <v>44998</v>
      </c>
      <c r="F296" s="176">
        <v>44998</v>
      </c>
      <c r="G296" s="273">
        <f t="shared" si="21"/>
        <v>0.5</v>
      </c>
      <c r="H296" s="273">
        <f t="shared" si="22"/>
        <v>24</v>
      </c>
      <c r="I296" s="273">
        <f t="shared" si="23"/>
        <v>24.5</v>
      </c>
      <c r="J296" s="295">
        <f t="shared" si="20"/>
        <v>9.4703540773384011E-4</v>
      </c>
      <c r="K296" s="182">
        <f t="shared" si="24"/>
        <v>2.3202367489479084E-2</v>
      </c>
      <c r="R296" s="175" t="s">
        <v>330</v>
      </c>
    </row>
    <row r="297" spans="1:18">
      <c r="A297" s="199" t="s">
        <v>431</v>
      </c>
      <c r="B297" s="288">
        <v>45121</v>
      </c>
      <c r="C297" s="289">
        <v>45211</v>
      </c>
      <c r="D297" s="63">
        <v>1659.68</v>
      </c>
      <c r="E297" s="178">
        <v>45120</v>
      </c>
      <c r="F297" s="178">
        <v>45120</v>
      </c>
      <c r="G297" s="273">
        <f t="shared" si="21"/>
        <v>0.5</v>
      </c>
      <c r="H297" s="273">
        <f t="shared" si="22"/>
        <v>91</v>
      </c>
      <c r="I297" s="273">
        <f t="shared" si="23"/>
        <v>91.5</v>
      </c>
      <c r="J297" s="295">
        <f t="shared" si="20"/>
        <v>1.2942923817782588E-3</v>
      </c>
      <c r="K297" s="182">
        <f t="shared" si="24"/>
        <v>0.11842775293271068</v>
      </c>
      <c r="R297" s="175" t="s">
        <v>330</v>
      </c>
    </row>
    <row r="298" spans="1:18">
      <c r="A298" s="199" t="s">
        <v>396</v>
      </c>
      <c r="B298" s="288">
        <v>45264</v>
      </c>
      <c r="C298" s="289">
        <v>45268</v>
      </c>
      <c r="D298" s="63">
        <v>1403.67</v>
      </c>
      <c r="E298" s="178">
        <v>45231</v>
      </c>
      <c r="F298" s="178">
        <v>45260</v>
      </c>
      <c r="G298" s="273">
        <f t="shared" si="21"/>
        <v>15</v>
      </c>
      <c r="H298" s="273">
        <f t="shared" si="22"/>
        <v>8</v>
      </c>
      <c r="I298" s="273">
        <f t="shared" si="23"/>
        <v>23</v>
      </c>
      <c r="J298" s="295">
        <f t="shared" si="20"/>
        <v>1.0946443817667795E-3</v>
      </c>
      <c r="K298" s="182">
        <f t="shared" si="24"/>
        <v>2.517682078063593E-2</v>
      </c>
      <c r="R298" s="175" t="s">
        <v>330</v>
      </c>
    </row>
    <row r="299" spans="1:18">
      <c r="A299" s="199" t="s">
        <v>431</v>
      </c>
      <c r="B299" s="288">
        <v>45033</v>
      </c>
      <c r="C299" s="289">
        <v>45133</v>
      </c>
      <c r="D299" s="63">
        <v>2286.2600000000002</v>
      </c>
      <c r="E299" s="178">
        <v>45041</v>
      </c>
      <c r="F299" s="178">
        <v>45041</v>
      </c>
      <c r="G299" s="273">
        <f t="shared" si="21"/>
        <v>0.5</v>
      </c>
      <c r="H299" s="273">
        <f t="shared" si="22"/>
        <v>92</v>
      </c>
      <c r="I299" s="273">
        <f t="shared" si="23"/>
        <v>92.5</v>
      </c>
      <c r="J299" s="295">
        <f t="shared" si="20"/>
        <v>1.7829273720020499E-3</v>
      </c>
      <c r="K299" s="182">
        <f t="shared" si="24"/>
        <v>0.16492078191018961</v>
      </c>
      <c r="R299" s="175" t="s">
        <v>330</v>
      </c>
    </row>
    <row r="300" spans="1:18">
      <c r="A300" s="199" t="s">
        <v>431</v>
      </c>
      <c r="B300" s="288">
        <v>45193</v>
      </c>
      <c r="C300" s="289">
        <v>45281</v>
      </c>
      <c r="D300" s="63">
        <v>5140.74</v>
      </c>
      <c r="E300" s="178">
        <v>45189</v>
      </c>
      <c r="F300" s="178">
        <v>45189</v>
      </c>
      <c r="G300" s="273">
        <f t="shared" si="21"/>
        <v>0.5</v>
      </c>
      <c r="H300" s="273">
        <f t="shared" si="22"/>
        <v>92</v>
      </c>
      <c r="I300" s="273">
        <f t="shared" si="23"/>
        <v>92.5</v>
      </c>
      <c r="J300" s="295">
        <f t="shared" si="20"/>
        <v>4.0089780070271166E-3</v>
      </c>
      <c r="K300" s="182">
        <f t="shared" si="24"/>
        <v>0.37083046565000827</v>
      </c>
      <c r="R300" s="175" t="s">
        <v>330</v>
      </c>
    </row>
    <row r="301" spans="1:18">
      <c r="A301" s="199" t="s">
        <v>329</v>
      </c>
      <c r="B301" s="288">
        <v>45258</v>
      </c>
      <c r="C301" s="289">
        <v>45264</v>
      </c>
      <c r="D301" s="63">
        <v>1029.81</v>
      </c>
      <c r="E301" s="178">
        <v>45241</v>
      </c>
      <c r="F301" s="178">
        <v>45246</v>
      </c>
      <c r="G301" s="273">
        <f t="shared" si="21"/>
        <v>3</v>
      </c>
      <c r="H301" s="273">
        <f t="shared" si="22"/>
        <v>18</v>
      </c>
      <c r="I301" s="273">
        <f t="shared" si="23"/>
        <v>21</v>
      </c>
      <c r="J301" s="295">
        <f t="shared" si="20"/>
        <v>8.0309170302652829E-4</v>
      </c>
      <c r="K301" s="182">
        <f t="shared" si="24"/>
        <v>1.6864925763557095E-2</v>
      </c>
      <c r="R301" s="175" t="s">
        <v>330</v>
      </c>
    </row>
    <row r="302" spans="1:18">
      <c r="A302" s="199" t="s">
        <v>339</v>
      </c>
      <c r="B302" s="288">
        <v>45203</v>
      </c>
      <c r="C302" s="289">
        <v>45261</v>
      </c>
      <c r="D302" s="63">
        <v>2901</v>
      </c>
      <c r="E302" s="178">
        <v>45194</v>
      </c>
      <c r="F302" s="178">
        <v>45199</v>
      </c>
      <c r="G302" s="273">
        <f t="shared" si="21"/>
        <v>3</v>
      </c>
      <c r="H302" s="273">
        <f t="shared" si="22"/>
        <v>62</v>
      </c>
      <c r="I302" s="273">
        <f t="shared" si="23"/>
        <v>65</v>
      </c>
      <c r="J302" s="295">
        <f t="shared" si="20"/>
        <v>2.2623290029034084E-3</v>
      </c>
      <c r="K302" s="182">
        <f t="shared" si="24"/>
        <v>0.14705138518872155</v>
      </c>
      <c r="R302" s="175" t="s">
        <v>330</v>
      </c>
    </row>
    <row r="303" spans="1:18">
      <c r="A303" s="199" t="s">
        <v>339</v>
      </c>
      <c r="B303" s="288">
        <v>45174</v>
      </c>
      <c r="C303" s="289">
        <v>45233</v>
      </c>
      <c r="D303" s="63">
        <v>1033.02</v>
      </c>
      <c r="E303" s="178">
        <v>45166</v>
      </c>
      <c r="F303" s="178">
        <v>45171</v>
      </c>
      <c r="G303" s="273">
        <f t="shared" si="21"/>
        <v>3</v>
      </c>
      <c r="H303" s="273">
        <f t="shared" si="22"/>
        <v>62</v>
      </c>
      <c r="I303" s="273">
        <f t="shared" si="23"/>
        <v>65</v>
      </c>
      <c r="J303" s="295">
        <f t="shared" si="20"/>
        <v>8.0559500399147836E-4</v>
      </c>
      <c r="K303" s="182">
        <f t="shared" si="24"/>
        <v>5.2363675259446095E-2</v>
      </c>
      <c r="R303" s="175" t="s">
        <v>330</v>
      </c>
    </row>
    <row r="304" spans="1:18">
      <c r="A304" s="199" t="s">
        <v>339</v>
      </c>
      <c r="B304" s="288">
        <v>45076</v>
      </c>
      <c r="C304" s="289">
        <v>45135</v>
      </c>
      <c r="D304" s="63">
        <v>1445.76</v>
      </c>
      <c r="E304" s="178">
        <v>45073</v>
      </c>
      <c r="F304" s="178">
        <v>45073</v>
      </c>
      <c r="G304" s="273">
        <f t="shared" si="21"/>
        <v>0.5</v>
      </c>
      <c r="H304" s="273">
        <f t="shared" si="22"/>
        <v>62</v>
      </c>
      <c r="I304" s="273">
        <f t="shared" si="23"/>
        <v>62.5</v>
      </c>
      <c r="J304" s="295">
        <f t="shared" si="20"/>
        <v>1.1274680383445816E-3</v>
      </c>
      <c r="K304" s="182">
        <f t="shared" si="24"/>
        <v>7.0466752396536353E-2</v>
      </c>
      <c r="R304" s="175" t="s">
        <v>330</v>
      </c>
    </row>
    <row r="305" spans="1:18">
      <c r="A305" s="199" t="s">
        <v>397</v>
      </c>
      <c r="B305" s="288">
        <v>45154</v>
      </c>
      <c r="C305" s="289">
        <v>45167</v>
      </c>
      <c r="D305" s="63">
        <v>3175.51</v>
      </c>
      <c r="E305" s="178">
        <v>45140</v>
      </c>
      <c r="F305" s="178">
        <v>45140</v>
      </c>
      <c r="G305" s="273">
        <f t="shared" si="21"/>
        <v>0.5</v>
      </c>
      <c r="H305" s="273">
        <f t="shared" si="22"/>
        <v>27</v>
      </c>
      <c r="I305" s="273">
        <f t="shared" si="23"/>
        <v>27.5</v>
      </c>
      <c r="J305" s="295">
        <f t="shared" si="20"/>
        <v>2.4764041268561885E-3</v>
      </c>
      <c r="K305" s="182">
        <f t="shared" si="24"/>
        <v>6.8101113488545181E-2</v>
      </c>
      <c r="R305" s="175" t="s">
        <v>330</v>
      </c>
    </row>
    <row r="306" spans="1:18">
      <c r="A306" s="199" t="s">
        <v>431</v>
      </c>
      <c r="B306" s="288">
        <v>45109</v>
      </c>
      <c r="C306" s="289">
        <v>45198</v>
      </c>
      <c r="D306" s="63">
        <v>2201.4899999999998</v>
      </c>
      <c r="E306" s="178">
        <v>45106</v>
      </c>
      <c r="F306" s="178">
        <v>45106</v>
      </c>
      <c r="G306" s="273">
        <f t="shared" si="21"/>
        <v>0.5</v>
      </c>
      <c r="H306" s="273">
        <f t="shared" si="22"/>
        <v>92</v>
      </c>
      <c r="I306" s="273">
        <f t="shared" si="23"/>
        <v>92.5</v>
      </c>
      <c r="J306" s="295">
        <f t="shared" si="20"/>
        <v>1.716819950569398E-3</v>
      </c>
      <c r="K306" s="182">
        <f t="shared" si="24"/>
        <v>0.15880584542766932</v>
      </c>
      <c r="R306" s="175" t="s">
        <v>330</v>
      </c>
    </row>
    <row r="307" spans="1:18">
      <c r="A307" s="199" t="s">
        <v>431</v>
      </c>
      <c r="B307" s="288">
        <v>45056</v>
      </c>
      <c r="C307" s="289">
        <v>45147</v>
      </c>
      <c r="D307" s="63">
        <v>1703.23</v>
      </c>
      <c r="E307" s="178">
        <v>45056</v>
      </c>
      <c r="F307" s="178">
        <v>45056</v>
      </c>
      <c r="G307" s="273">
        <f t="shared" si="21"/>
        <v>0.5</v>
      </c>
      <c r="H307" s="273">
        <f t="shared" si="22"/>
        <v>91</v>
      </c>
      <c r="I307" s="273">
        <f t="shared" si="23"/>
        <v>91.5</v>
      </c>
      <c r="J307" s="295">
        <f t="shared" si="20"/>
        <v>1.3282546113806176E-3</v>
      </c>
      <c r="K307" s="182">
        <f t="shared" si="24"/>
        <v>0.12153529694132652</v>
      </c>
      <c r="R307" s="175" t="s">
        <v>330</v>
      </c>
    </row>
    <row r="308" spans="1:18">
      <c r="A308" s="199" t="s">
        <v>431</v>
      </c>
      <c r="B308" s="288">
        <v>45228</v>
      </c>
      <c r="C308" s="289">
        <v>45317</v>
      </c>
      <c r="D308" s="63">
        <v>2043.85</v>
      </c>
      <c r="E308" s="178">
        <v>45224</v>
      </c>
      <c r="F308" s="178">
        <v>45224</v>
      </c>
      <c r="G308" s="273">
        <f t="shared" si="21"/>
        <v>0.5</v>
      </c>
      <c r="H308" s="273">
        <f t="shared" si="22"/>
        <v>93</v>
      </c>
      <c r="I308" s="273">
        <f t="shared" si="23"/>
        <v>93.5</v>
      </c>
      <c r="J308" s="295">
        <f t="shared" si="20"/>
        <v>1.5938852576987696E-3</v>
      </c>
      <c r="K308" s="182">
        <f t="shared" si="24"/>
        <v>0.14902827159483495</v>
      </c>
      <c r="R308" s="175" t="s">
        <v>330</v>
      </c>
    </row>
    <row r="309" spans="1:18">
      <c r="A309" s="199" t="s">
        <v>431</v>
      </c>
      <c r="B309" s="288">
        <v>45261</v>
      </c>
      <c r="C309" s="289">
        <v>45351</v>
      </c>
      <c r="D309" s="63">
        <v>8492.8799999999992</v>
      </c>
      <c r="E309" s="178">
        <v>45228</v>
      </c>
      <c r="F309" s="178">
        <v>45259</v>
      </c>
      <c r="G309" s="273">
        <f t="shared" si="21"/>
        <v>16</v>
      </c>
      <c r="H309" s="273">
        <f t="shared" si="22"/>
        <v>92</v>
      </c>
      <c r="I309" s="273">
        <f t="shared" si="23"/>
        <v>108</v>
      </c>
      <c r="J309" s="295">
        <f t="shared" si="20"/>
        <v>6.6231260745185441E-3</v>
      </c>
      <c r="K309" s="182">
        <f t="shared" si="24"/>
        <v>0.71529761604800279</v>
      </c>
      <c r="R309" s="175" t="s">
        <v>330</v>
      </c>
    </row>
    <row r="310" spans="1:18">
      <c r="A310" s="199" t="s">
        <v>432</v>
      </c>
      <c r="B310" s="288">
        <v>45264</v>
      </c>
      <c r="C310" s="289">
        <v>45267</v>
      </c>
      <c r="D310" s="63">
        <v>1811.54</v>
      </c>
      <c r="E310" s="178">
        <v>45258</v>
      </c>
      <c r="F310" s="178">
        <v>45259</v>
      </c>
      <c r="G310" s="273">
        <f t="shared" si="21"/>
        <v>1</v>
      </c>
      <c r="H310" s="273">
        <f t="shared" si="22"/>
        <v>8</v>
      </c>
      <c r="I310" s="273">
        <f t="shared" si="23"/>
        <v>9</v>
      </c>
      <c r="J310" s="295">
        <f t="shared" si="20"/>
        <v>1.4127195732229025E-3</v>
      </c>
      <c r="K310" s="182">
        <f t="shared" si="24"/>
        <v>1.2714476159006123E-2</v>
      </c>
      <c r="R310" s="175" t="s">
        <v>330</v>
      </c>
    </row>
    <row r="311" spans="1:18">
      <c r="A311" s="199" t="s">
        <v>365</v>
      </c>
      <c r="B311" s="288">
        <v>44911</v>
      </c>
      <c r="C311" s="289">
        <v>44956</v>
      </c>
      <c r="D311" s="63">
        <v>1913.2</v>
      </c>
      <c r="E311" s="176">
        <v>44879</v>
      </c>
      <c r="F311" s="176">
        <v>44888</v>
      </c>
      <c r="G311" s="273">
        <f t="shared" si="21"/>
        <v>5</v>
      </c>
      <c r="H311" s="273">
        <f t="shared" si="22"/>
        <v>68</v>
      </c>
      <c r="I311" s="273">
        <f t="shared" si="23"/>
        <v>73</v>
      </c>
      <c r="J311" s="295">
        <f t="shared" si="20"/>
        <v>1.4919985688916927E-3</v>
      </c>
      <c r="K311" s="182">
        <f t="shared" si="24"/>
        <v>0.10891589552909356</v>
      </c>
      <c r="R311" s="175" t="s">
        <v>330</v>
      </c>
    </row>
    <row r="312" spans="1:18">
      <c r="A312" s="199" t="s">
        <v>339</v>
      </c>
      <c r="B312" s="288">
        <v>44970</v>
      </c>
      <c r="C312" s="289">
        <v>45030</v>
      </c>
      <c r="D312" s="63">
        <v>4520.72</v>
      </c>
      <c r="E312" s="178">
        <v>44962</v>
      </c>
      <c r="F312" s="178">
        <v>44968</v>
      </c>
      <c r="G312" s="273">
        <f t="shared" si="21"/>
        <v>3.5</v>
      </c>
      <c r="H312" s="273">
        <f t="shared" si="22"/>
        <v>62</v>
      </c>
      <c r="I312" s="273">
        <f t="shared" si="23"/>
        <v>65.5</v>
      </c>
      <c r="J312" s="295">
        <f t="shared" si="20"/>
        <v>3.5254587969684578E-3</v>
      </c>
      <c r="K312" s="182">
        <f t="shared" si="24"/>
        <v>0.23091755120143398</v>
      </c>
      <c r="R312" s="175" t="s">
        <v>330</v>
      </c>
    </row>
    <row r="313" spans="1:18">
      <c r="A313" s="199" t="s">
        <v>432</v>
      </c>
      <c r="B313" s="288">
        <v>45111</v>
      </c>
      <c r="C313" s="289">
        <v>45138</v>
      </c>
      <c r="D313" s="63">
        <v>11360</v>
      </c>
      <c r="E313" s="178">
        <v>45104</v>
      </c>
      <c r="F313" s="178">
        <v>45104</v>
      </c>
      <c r="G313" s="273">
        <f t="shared" si="21"/>
        <v>0.5</v>
      </c>
      <c r="H313" s="273">
        <f t="shared" si="22"/>
        <v>34</v>
      </c>
      <c r="I313" s="273">
        <f t="shared" si="23"/>
        <v>34.5</v>
      </c>
      <c r="J313" s="295">
        <f t="shared" si="20"/>
        <v>8.8590339444959386E-3</v>
      </c>
      <c r="K313" s="182">
        <f t="shared" si="24"/>
        <v>0.30563667108510989</v>
      </c>
      <c r="R313" s="175" t="s">
        <v>333</v>
      </c>
    </row>
    <row r="314" spans="1:18">
      <c r="A314" s="199" t="s">
        <v>339</v>
      </c>
      <c r="B314" s="288">
        <v>45061</v>
      </c>
      <c r="C314" s="289">
        <v>45121</v>
      </c>
      <c r="D314" s="63">
        <v>1391.07</v>
      </c>
      <c r="E314" s="178">
        <v>45054</v>
      </c>
      <c r="F314" s="178">
        <v>45059</v>
      </c>
      <c r="G314" s="273">
        <f t="shared" si="21"/>
        <v>3</v>
      </c>
      <c r="H314" s="273">
        <f t="shared" si="22"/>
        <v>62</v>
      </c>
      <c r="I314" s="273">
        <f t="shared" si="23"/>
        <v>65</v>
      </c>
      <c r="J314" s="295">
        <f t="shared" si="20"/>
        <v>1.0848183405959477E-3</v>
      </c>
      <c r="K314" s="182">
        <f t="shared" si="24"/>
        <v>7.0513192138736594E-2</v>
      </c>
      <c r="R314" s="175" t="s">
        <v>330</v>
      </c>
    </row>
    <row r="315" spans="1:18">
      <c r="A315" s="199" t="s">
        <v>374</v>
      </c>
      <c r="B315" s="288">
        <v>45218</v>
      </c>
      <c r="C315" s="289">
        <v>45308</v>
      </c>
      <c r="D315" s="63">
        <v>2564.2199999999998</v>
      </c>
      <c r="E315" s="178">
        <v>45140</v>
      </c>
      <c r="F315" s="178">
        <v>45147</v>
      </c>
      <c r="G315" s="273">
        <f t="shared" si="21"/>
        <v>4</v>
      </c>
      <c r="H315" s="273">
        <f t="shared" si="22"/>
        <v>161</v>
      </c>
      <c r="I315" s="273">
        <f t="shared" si="23"/>
        <v>165</v>
      </c>
      <c r="J315" s="295">
        <f t="shared" si="20"/>
        <v>1.9996929596087475E-3</v>
      </c>
      <c r="K315" s="182">
        <f t="shared" si="24"/>
        <v>0.32994933833544332</v>
      </c>
      <c r="R315" s="175" t="s">
        <v>330</v>
      </c>
    </row>
    <row r="316" spans="1:18">
      <c r="A316" s="199" t="s">
        <v>356</v>
      </c>
      <c r="B316" s="288">
        <v>45247</v>
      </c>
      <c r="C316" s="289">
        <v>45337</v>
      </c>
      <c r="D316" s="63">
        <v>1168.48</v>
      </c>
      <c r="E316" s="178">
        <v>45229</v>
      </c>
      <c r="F316" s="178">
        <v>45235</v>
      </c>
      <c r="G316" s="273">
        <f t="shared" si="21"/>
        <v>3.5</v>
      </c>
      <c r="H316" s="273">
        <f t="shared" si="22"/>
        <v>102</v>
      </c>
      <c r="I316" s="273">
        <f t="shared" si="23"/>
        <v>105.5</v>
      </c>
      <c r="J316" s="295">
        <f t="shared" si="20"/>
        <v>9.1123274502329348E-4</v>
      </c>
      <c r="K316" s="182">
        <f t="shared" si="24"/>
        <v>9.6135054599957456E-2</v>
      </c>
      <c r="R316" s="175" t="s">
        <v>330</v>
      </c>
    </row>
    <row r="317" spans="1:18">
      <c r="A317" s="199" t="s">
        <v>339</v>
      </c>
      <c r="B317" s="288">
        <v>45089</v>
      </c>
      <c r="C317" s="289">
        <v>45149</v>
      </c>
      <c r="D317" s="63">
        <v>3354.64</v>
      </c>
      <c r="E317" s="176">
        <v>45082</v>
      </c>
      <c r="F317" s="176">
        <v>45087</v>
      </c>
      <c r="G317" s="273">
        <f t="shared" si="21"/>
        <v>3</v>
      </c>
      <c r="H317" s="273">
        <f t="shared" si="22"/>
        <v>62</v>
      </c>
      <c r="I317" s="273">
        <f t="shared" si="23"/>
        <v>65</v>
      </c>
      <c r="J317" s="295">
        <f t="shared" si="20"/>
        <v>2.6160976788348464E-3</v>
      </c>
      <c r="K317" s="182">
        <f t="shared" si="24"/>
        <v>0.170046349124265</v>
      </c>
      <c r="R317" s="175" t="s">
        <v>330</v>
      </c>
    </row>
    <row r="318" spans="1:18">
      <c r="A318" s="199" t="s">
        <v>379</v>
      </c>
      <c r="B318" s="288">
        <v>45159</v>
      </c>
      <c r="C318" s="289">
        <v>45167</v>
      </c>
      <c r="D318" s="63">
        <v>1562.32</v>
      </c>
      <c r="E318" s="176">
        <v>45159</v>
      </c>
      <c r="F318" s="176">
        <v>45159</v>
      </c>
      <c r="G318" s="273">
        <f t="shared" si="21"/>
        <v>0.5</v>
      </c>
      <c r="H318" s="273">
        <f t="shared" si="22"/>
        <v>8</v>
      </c>
      <c r="I318" s="273">
        <f t="shared" si="23"/>
        <v>8.5</v>
      </c>
      <c r="J318" s="295">
        <f t="shared" si="20"/>
        <v>1.2183667176201491E-3</v>
      </c>
      <c r="K318" s="182">
        <f t="shared" si="24"/>
        <v>1.0356117099771267E-2</v>
      </c>
      <c r="R318" s="175" t="s">
        <v>330</v>
      </c>
    </row>
    <row r="319" spans="1:18">
      <c r="A319" s="199" t="s">
        <v>365</v>
      </c>
      <c r="B319" s="288">
        <v>45180</v>
      </c>
      <c r="C319" s="289">
        <v>45225</v>
      </c>
      <c r="D319" s="63">
        <v>3766.5</v>
      </c>
      <c r="E319" s="178">
        <v>45159</v>
      </c>
      <c r="F319" s="178">
        <v>45167</v>
      </c>
      <c r="G319" s="273">
        <f t="shared" si="21"/>
        <v>4.5</v>
      </c>
      <c r="H319" s="273">
        <f t="shared" si="22"/>
        <v>58</v>
      </c>
      <c r="I319" s="273">
        <f t="shared" si="23"/>
        <v>62.5</v>
      </c>
      <c r="J319" s="295">
        <f t="shared" si="20"/>
        <v>2.937284449995066E-3</v>
      </c>
      <c r="K319" s="182">
        <f t="shared" si="24"/>
        <v>0.18358027812469163</v>
      </c>
      <c r="R319" s="175" t="s">
        <v>330</v>
      </c>
    </row>
    <row r="320" spans="1:18">
      <c r="A320" s="199" t="s">
        <v>366</v>
      </c>
      <c r="B320" s="288">
        <v>45089</v>
      </c>
      <c r="C320" s="289">
        <v>45177</v>
      </c>
      <c r="D320" s="63">
        <v>1597.6</v>
      </c>
      <c r="E320" s="235">
        <v>45081</v>
      </c>
      <c r="F320" s="235">
        <v>45087</v>
      </c>
      <c r="G320" s="273">
        <f t="shared" si="21"/>
        <v>3.5</v>
      </c>
      <c r="H320" s="273">
        <f t="shared" si="22"/>
        <v>90</v>
      </c>
      <c r="I320" s="273">
        <f t="shared" si="23"/>
        <v>93.5</v>
      </c>
      <c r="J320" s="295">
        <f t="shared" si="20"/>
        <v>1.2458796328984781E-3</v>
      </c>
      <c r="K320" s="182">
        <f t="shared" si="24"/>
        <v>0.1164897456760077</v>
      </c>
      <c r="R320" s="175" t="s">
        <v>330</v>
      </c>
    </row>
    <row r="321" spans="1:18">
      <c r="A321" s="199" t="s">
        <v>433</v>
      </c>
      <c r="B321" s="288">
        <v>45260</v>
      </c>
      <c r="C321" s="289">
        <v>45301</v>
      </c>
      <c r="D321" s="63">
        <v>3276</v>
      </c>
      <c r="E321" s="178">
        <v>45231</v>
      </c>
      <c r="F321" s="178">
        <v>45260</v>
      </c>
      <c r="G321" s="273">
        <f t="shared" si="21"/>
        <v>15</v>
      </c>
      <c r="H321" s="273">
        <f t="shared" si="22"/>
        <v>41</v>
      </c>
      <c r="I321" s="273">
        <f t="shared" si="23"/>
        <v>56</v>
      </c>
      <c r="J321" s="295">
        <f t="shared" si="20"/>
        <v>2.5547707044162584E-3</v>
      </c>
      <c r="K321" s="182">
        <f t="shared" si="24"/>
        <v>0.14306715944731047</v>
      </c>
      <c r="R321" s="175" t="s">
        <v>330</v>
      </c>
    </row>
    <row r="322" spans="1:18">
      <c r="A322" s="199" t="s">
        <v>434</v>
      </c>
      <c r="B322" s="288">
        <v>44944</v>
      </c>
      <c r="C322" s="289">
        <v>45034</v>
      </c>
      <c r="D322" s="63">
        <v>6541.08</v>
      </c>
      <c r="E322" s="178">
        <v>44943</v>
      </c>
      <c r="F322" s="178">
        <v>44943</v>
      </c>
      <c r="G322" s="273">
        <f t="shared" si="21"/>
        <v>0.5</v>
      </c>
      <c r="H322" s="273">
        <f t="shared" si="22"/>
        <v>91</v>
      </c>
      <c r="I322" s="273">
        <f t="shared" si="23"/>
        <v>91.5</v>
      </c>
      <c r="J322" s="295">
        <f t="shared" si="20"/>
        <v>5.1010255064844624E-3</v>
      </c>
      <c r="K322" s="182">
        <f t="shared" si="24"/>
        <v>0.46674383384332829</v>
      </c>
      <c r="R322" s="175" t="s">
        <v>330</v>
      </c>
    </row>
    <row r="323" spans="1:18">
      <c r="A323" s="199" t="s">
        <v>435</v>
      </c>
      <c r="B323" s="288">
        <v>45153</v>
      </c>
      <c r="C323" s="289">
        <v>45187</v>
      </c>
      <c r="D323" s="63">
        <v>19650</v>
      </c>
      <c r="E323" s="176">
        <v>45153</v>
      </c>
      <c r="F323" s="176">
        <v>45153</v>
      </c>
      <c r="G323" s="273">
        <f t="shared" si="21"/>
        <v>0.5</v>
      </c>
      <c r="H323" s="273">
        <f t="shared" si="22"/>
        <v>34</v>
      </c>
      <c r="I323" s="273">
        <f t="shared" si="23"/>
        <v>34.5</v>
      </c>
      <c r="J323" s="295">
        <f t="shared" si="20"/>
        <v>1.5323945159273345E-2</v>
      </c>
      <c r="K323" s="182">
        <f t="shared" si="24"/>
        <v>0.52867610799493037</v>
      </c>
      <c r="R323" s="175" t="s">
        <v>330</v>
      </c>
    </row>
    <row r="324" spans="1:18">
      <c r="A324" s="199" t="s">
        <v>356</v>
      </c>
      <c r="B324" s="288">
        <v>37741</v>
      </c>
      <c r="C324" s="289">
        <v>45149</v>
      </c>
      <c r="D324" s="63">
        <v>1270.54</v>
      </c>
      <c r="E324" s="178">
        <v>45033</v>
      </c>
      <c r="F324" s="178">
        <v>45039</v>
      </c>
      <c r="G324" s="273">
        <f t="shared" si="21"/>
        <v>3.5</v>
      </c>
      <c r="H324" s="273">
        <f t="shared" si="22"/>
        <v>110</v>
      </c>
      <c r="I324" s="273">
        <f t="shared" si="23"/>
        <v>113.5</v>
      </c>
      <c r="J324" s="295">
        <f t="shared" si="20"/>
        <v>9.9082367850703078E-4</v>
      </c>
      <c r="K324" s="182">
        <f t="shared" si="24"/>
        <v>0.11245848751054799</v>
      </c>
      <c r="R324" s="175" t="s">
        <v>330</v>
      </c>
    </row>
    <row r="325" spans="1:18">
      <c r="A325" s="199" t="s">
        <v>356</v>
      </c>
      <c r="B325" s="288">
        <v>45104</v>
      </c>
      <c r="C325" s="289">
        <v>45194</v>
      </c>
      <c r="D325" s="63">
        <v>3147.04</v>
      </c>
      <c r="E325" s="176">
        <v>45089</v>
      </c>
      <c r="F325" s="176">
        <v>45095</v>
      </c>
      <c r="G325" s="273">
        <f t="shared" si="21"/>
        <v>3.5</v>
      </c>
      <c r="H325" s="273">
        <f t="shared" si="22"/>
        <v>99</v>
      </c>
      <c r="I325" s="273">
        <f t="shared" si="23"/>
        <v>102.5</v>
      </c>
      <c r="J325" s="295">
        <f t="shared" si="20"/>
        <v>2.4542019528773326E-3</v>
      </c>
      <c r="K325" s="182">
        <f t="shared" si="24"/>
        <v>0.25155570016992662</v>
      </c>
      <c r="R325" s="175" t="s">
        <v>330</v>
      </c>
    </row>
    <row r="326" spans="1:18">
      <c r="A326" s="199" t="s">
        <v>339</v>
      </c>
      <c r="B326" s="288">
        <v>45068</v>
      </c>
      <c r="C326" s="289">
        <v>45128</v>
      </c>
      <c r="D326" s="63">
        <v>8386.6</v>
      </c>
      <c r="E326" s="178">
        <v>45061</v>
      </c>
      <c r="F326" s="178">
        <v>45066</v>
      </c>
      <c r="G326" s="273">
        <f t="shared" si="21"/>
        <v>3</v>
      </c>
      <c r="H326" s="273">
        <f t="shared" si="22"/>
        <v>62</v>
      </c>
      <c r="I326" s="273">
        <f t="shared" si="23"/>
        <v>65</v>
      </c>
      <c r="J326" s="295">
        <f t="shared" si="20"/>
        <v>6.5402441970871163E-3</v>
      </c>
      <c r="K326" s="182">
        <f t="shared" si="24"/>
        <v>0.42511587281066254</v>
      </c>
      <c r="R326" s="175" t="s">
        <v>330</v>
      </c>
    </row>
    <row r="327" spans="1:18">
      <c r="A327" s="199" t="s">
        <v>436</v>
      </c>
      <c r="B327" s="288">
        <v>45156</v>
      </c>
      <c r="C327" s="289">
        <v>45281</v>
      </c>
      <c r="D327" s="63">
        <v>8130</v>
      </c>
      <c r="E327" s="176">
        <v>45156</v>
      </c>
      <c r="F327" s="178">
        <v>45156</v>
      </c>
      <c r="G327" s="273">
        <f t="shared" si="21"/>
        <v>0.5</v>
      </c>
      <c r="H327" s="273">
        <f t="shared" si="22"/>
        <v>125</v>
      </c>
      <c r="I327" s="273">
        <f t="shared" si="23"/>
        <v>125.5</v>
      </c>
      <c r="J327" s="295">
        <f t="shared" si="20"/>
        <v>6.3401360887985897E-3</v>
      </c>
      <c r="K327" s="182">
        <f t="shared" si="24"/>
        <v>0.79568707914422299</v>
      </c>
      <c r="R327" s="175" t="s">
        <v>330</v>
      </c>
    </row>
    <row r="328" spans="1:18">
      <c r="A328" s="199" t="s">
        <v>436</v>
      </c>
      <c r="B328" s="288">
        <v>44914</v>
      </c>
      <c r="C328" s="289">
        <v>45022</v>
      </c>
      <c r="D328" s="63">
        <v>7460</v>
      </c>
      <c r="E328" s="178">
        <v>44908</v>
      </c>
      <c r="F328" s="178">
        <v>44914</v>
      </c>
      <c r="G328" s="273">
        <f t="shared" si="21"/>
        <v>3.5</v>
      </c>
      <c r="H328" s="273">
        <f t="shared" si="22"/>
        <v>108</v>
      </c>
      <c r="I328" s="273">
        <f t="shared" si="23"/>
        <v>111.5</v>
      </c>
      <c r="J328" s="295">
        <f t="shared" si="20"/>
        <v>5.8176402487622979E-3</v>
      </c>
      <c r="K328" s="182">
        <f t="shared" si="24"/>
        <v>0.64866688773699621</v>
      </c>
      <c r="R328" s="175" t="s">
        <v>330</v>
      </c>
    </row>
    <row r="329" spans="1:18">
      <c r="A329" s="199" t="s">
        <v>385</v>
      </c>
      <c r="B329" s="288">
        <v>45118</v>
      </c>
      <c r="C329" s="289">
        <v>45163</v>
      </c>
      <c r="D329" s="63">
        <v>1500</v>
      </c>
      <c r="E329" s="178">
        <v>45108</v>
      </c>
      <c r="F329" s="178">
        <v>45138</v>
      </c>
      <c r="G329" s="273">
        <f t="shared" si="21"/>
        <v>15.5</v>
      </c>
      <c r="H329" s="273">
        <f t="shared" si="22"/>
        <v>25</v>
      </c>
      <c r="I329" s="273">
        <f t="shared" si="23"/>
        <v>40.5</v>
      </c>
      <c r="J329" s="295">
        <f t="shared" ref="J329:J377" si="25">D329/$D$379</f>
        <v>1.1697668060514004E-3</v>
      </c>
      <c r="K329" s="182">
        <f t="shared" si="24"/>
        <v>4.7375555645081717E-2</v>
      </c>
      <c r="R329" s="175" t="s">
        <v>330</v>
      </c>
    </row>
    <row r="330" spans="1:18">
      <c r="A330" s="199" t="s">
        <v>344</v>
      </c>
      <c r="B330" s="288">
        <v>44974</v>
      </c>
      <c r="C330" s="289">
        <v>45064</v>
      </c>
      <c r="D330" s="63">
        <v>2018.4</v>
      </c>
      <c r="E330" s="178">
        <v>44965</v>
      </c>
      <c r="F330" s="178">
        <v>44966</v>
      </c>
      <c r="G330" s="273">
        <f t="shared" ref="G330:G336" si="26">(F330-E330+1)/2</f>
        <v>1</v>
      </c>
      <c r="H330" s="273">
        <f t="shared" ref="H330:H336" si="27">C330-F330</f>
        <v>98</v>
      </c>
      <c r="I330" s="273">
        <f t="shared" ref="I330:I377" si="28">G330+H330</f>
        <v>99</v>
      </c>
      <c r="J330" s="295">
        <f t="shared" si="25"/>
        <v>1.5740382142227644E-3</v>
      </c>
      <c r="K330" s="182">
        <f t="shared" ref="K330:K377" si="29">I330*J330</f>
        <v>0.15582978320805368</v>
      </c>
      <c r="R330" s="175" t="s">
        <v>330</v>
      </c>
    </row>
    <row r="331" spans="1:18">
      <c r="A331" s="199" t="s">
        <v>329</v>
      </c>
      <c r="B331" s="288">
        <v>45184</v>
      </c>
      <c r="C331" s="289">
        <v>45187</v>
      </c>
      <c r="D331" s="63">
        <v>1840.49</v>
      </c>
      <c r="E331" s="178">
        <v>45139</v>
      </c>
      <c r="F331" s="178">
        <v>45181</v>
      </c>
      <c r="G331" s="273">
        <f t="shared" si="26"/>
        <v>21.5</v>
      </c>
      <c r="H331" s="273">
        <f t="shared" si="27"/>
        <v>6</v>
      </c>
      <c r="I331" s="273">
        <f t="shared" si="28"/>
        <v>27.5</v>
      </c>
      <c r="J331" s="295">
        <f t="shared" si="25"/>
        <v>1.4352960725796946E-3</v>
      </c>
      <c r="K331" s="182">
        <f t="shared" si="29"/>
        <v>3.9470641995941601E-2</v>
      </c>
      <c r="R331" s="175" t="s">
        <v>330</v>
      </c>
    </row>
    <row r="332" spans="1:18">
      <c r="A332" s="199" t="s">
        <v>339</v>
      </c>
      <c r="B332" s="288">
        <v>45131</v>
      </c>
      <c r="C332" s="289">
        <v>45191</v>
      </c>
      <c r="D332" s="63">
        <v>2845.5</v>
      </c>
      <c r="E332" s="178">
        <v>45124</v>
      </c>
      <c r="F332" s="178">
        <v>45129</v>
      </c>
      <c r="G332" s="273">
        <f t="shared" si="26"/>
        <v>3</v>
      </c>
      <c r="H332" s="273">
        <f t="shared" si="27"/>
        <v>62</v>
      </c>
      <c r="I332" s="273">
        <f t="shared" si="28"/>
        <v>65</v>
      </c>
      <c r="J332" s="295">
        <f t="shared" si="25"/>
        <v>2.2190476310795064E-3</v>
      </c>
      <c r="K332" s="182">
        <f t="shared" si="29"/>
        <v>0.14423809602016791</v>
      </c>
      <c r="R332" s="175" t="s">
        <v>330</v>
      </c>
    </row>
    <row r="333" spans="1:18">
      <c r="A333" s="199" t="s">
        <v>437</v>
      </c>
      <c r="B333" s="288">
        <v>45163</v>
      </c>
      <c r="C333" s="289">
        <v>45223</v>
      </c>
      <c r="D333" s="63">
        <v>2499.7199999999998</v>
      </c>
      <c r="E333" s="234">
        <v>45136</v>
      </c>
      <c r="F333" s="176">
        <v>45163</v>
      </c>
      <c r="G333" s="273">
        <f t="shared" si="26"/>
        <v>14</v>
      </c>
      <c r="H333" s="273">
        <f t="shared" si="27"/>
        <v>60</v>
      </c>
      <c r="I333" s="273">
        <f t="shared" si="28"/>
        <v>74</v>
      </c>
      <c r="J333" s="295">
        <f t="shared" si="25"/>
        <v>1.9493929869485375E-3</v>
      </c>
      <c r="K333" s="182">
        <f t="shared" si="29"/>
        <v>0.14425508103419177</v>
      </c>
      <c r="R333" s="175" t="s">
        <v>330</v>
      </c>
    </row>
    <row r="334" spans="1:18">
      <c r="A334" s="199" t="s">
        <v>356</v>
      </c>
      <c r="B334" s="288">
        <v>45046</v>
      </c>
      <c r="C334" s="289">
        <v>45139</v>
      </c>
      <c r="D334" s="63">
        <v>1412.5</v>
      </c>
      <c r="E334" s="178">
        <v>45019</v>
      </c>
      <c r="F334" s="178">
        <v>45025</v>
      </c>
      <c r="G334" s="273">
        <f t="shared" si="26"/>
        <v>3.5</v>
      </c>
      <c r="H334" s="273">
        <f t="shared" si="27"/>
        <v>114</v>
      </c>
      <c r="I334" s="273">
        <f t="shared" si="28"/>
        <v>117.5</v>
      </c>
      <c r="J334" s="295">
        <f t="shared" si="25"/>
        <v>1.1015304090317352E-3</v>
      </c>
      <c r="K334" s="182">
        <f t="shared" si="29"/>
        <v>0.12942982306122888</v>
      </c>
      <c r="R334" s="175" t="s">
        <v>330</v>
      </c>
    </row>
    <row r="335" spans="1:18">
      <c r="A335" s="199" t="s">
        <v>339</v>
      </c>
      <c r="B335" s="288">
        <v>45062</v>
      </c>
      <c r="C335" s="289">
        <v>45121</v>
      </c>
      <c r="D335" s="63">
        <v>1257.2</v>
      </c>
      <c r="E335" s="178">
        <v>45054</v>
      </c>
      <c r="F335" s="178">
        <v>45058</v>
      </c>
      <c r="G335" s="273">
        <f t="shared" si="26"/>
        <v>2.5</v>
      </c>
      <c r="H335" s="273">
        <f t="shared" si="27"/>
        <v>63</v>
      </c>
      <c r="I335" s="273">
        <f t="shared" si="28"/>
        <v>65.5</v>
      </c>
      <c r="J335" s="295">
        <f t="shared" si="25"/>
        <v>9.8042055237854706E-4</v>
      </c>
      <c r="K335" s="182">
        <f t="shared" si="29"/>
        <v>6.4217546180794838E-2</v>
      </c>
      <c r="R335" s="175" t="s">
        <v>330</v>
      </c>
    </row>
    <row r="336" spans="1:18">
      <c r="A336" s="199" t="s">
        <v>379</v>
      </c>
      <c r="B336" s="288">
        <v>45201</v>
      </c>
      <c r="C336" s="289">
        <v>45212</v>
      </c>
      <c r="D336" s="63">
        <v>1546.21</v>
      </c>
      <c r="E336" s="176">
        <v>45201</v>
      </c>
      <c r="F336" s="176">
        <v>45201</v>
      </c>
      <c r="G336" s="273">
        <f t="shared" si="26"/>
        <v>0.5</v>
      </c>
      <c r="H336" s="273">
        <f t="shared" si="27"/>
        <v>11</v>
      </c>
      <c r="I336" s="273">
        <f t="shared" si="28"/>
        <v>11.5</v>
      </c>
      <c r="J336" s="295">
        <f t="shared" si="25"/>
        <v>1.2058034221231573E-3</v>
      </c>
      <c r="K336" s="182">
        <f t="shared" si="29"/>
        <v>1.3866739354416308E-2</v>
      </c>
      <c r="R336" s="175" t="s">
        <v>330</v>
      </c>
    </row>
    <row r="337" spans="1:18">
      <c r="A337" s="199" t="s">
        <v>438</v>
      </c>
      <c r="B337" s="288">
        <v>44937</v>
      </c>
      <c r="C337" s="289">
        <v>45007</v>
      </c>
      <c r="D337" s="63">
        <v>1476.13</v>
      </c>
      <c r="E337" s="178">
        <v>44896</v>
      </c>
      <c r="F337" s="178">
        <v>44929</v>
      </c>
      <c r="G337" s="273">
        <f t="shared" ref="G337:G377" si="30">(F337-E337+1)/2</f>
        <v>17</v>
      </c>
      <c r="H337" s="273">
        <f t="shared" ref="H337:H377" si="31">C337-F337</f>
        <v>78</v>
      </c>
      <c r="I337" s="273">
        <f t="shared" si="28"/>
        <v>95</v>
      </c>
      <c r="J337" s="295">
        <f t="shared" si="25"/>
        <v>1.1511519169444357E-3</v>
      </c>
      <c r="K337" s="182">
        <f t="shared" si="29"/>
        <v>0.10935943210972139</v>
      </c>
      <c r="R337" s="175" t="s">
        <v>330</v>
      </c>
    </row>
    <row r="338" spans="1:18">
      <c r="A338" s="199" t="s">
        <v>439</v>
      </c>
      <c r="B338" s="288">
        <v>44895</v>
      </c>
      <c r="C338" s="289">
        <v>44950</v>
      </c>
      <c r="D338" s="63">
        <v>26767.919999999998</v>
      </c>
      <c r="E338" s="178">
        <v>44865</v>
      </c>
      <c r="F338" s="178">
        <v>44885</v>
      </c>
      <c r="G338" s="273">
        <f t="shared" si="30"/>
        <v>10.5</v>
      </c>
      <c r="H338" s="273">
        <f t="shared" si="31"/>
        <v>65</v>
      </c>
      <c r="I338" s="273">
        <f t="shared" si="28"/>
        <v>75.5</v>
      </c>
      <c r="J338" s="295">
        <f t="shared" si="25"/>
        <v>2.087481618869293E-2</v>
      </c>
      <c r="K338" s="182">
        <f t="shared" si="29"/>
        <v>1.5760486222463161</v>
      </c>
      <c r="R338" s="175" t="s">
        <v>330</v>
      </c>
    </row>
    <row r="339" spans="1:18">
      <c r="A339" s="199" t="s">
        <v>365</v>
      </c>
      <c r="B339" s="288">
        <v>45098</v>
      </c>
      <c r="C339" s="289">
        <v>45142</v>
      </c>
      <c r="D339" s="63">
        <v>1040.1300000000001</v>
      </c>
      <c r="E339" s="178">
        <v>45092</v>
      </c>
      <c r="F339" s="178">
        <v>45092</v>
      </c>
      <c r="G339" s="273">
        <f t="shared" si="30"/>
        <v>0.5</v>
      </c>
      <c r="H339" s="273">
        <f t="shared" si="31"/>
        <v>50</v>
      </c>
      <c r="I339" s="273">
        <f t="shared" si="28"/>
        <v>50.5</v>
      </c>
      <c r="J339" s="295">
        <f t="shared" si="25"/>
        <v>8.1113969865216206E-4</v>
      </c>
      <c r="K339" s="182">
        <f t="shared" si="29"/>
        <v>4.0962554781934182E-2</v>
      </c>
      <c r="R339" s="175" t="s">
        <v>330</v>
      </c>
    </row>
    <row r="340" spans="1:18">
      <c r="A340" s="199" t="s">
        <v>356</v>
      </c>
      <c r="B340" s="288">
        <v>45246</v>
      </c>
      <c r="C340" s="289">
        <v>45359</v>
      </c>
      <c r="D340" s="63">
        <v>3797.03</v>
      </c>
      <c r="E340" s="178">
        <v>45222</v>
      </c>
      <c r="F340" s="178">
        <v>45228</v>
      </c>
      <c r="G340" s="273">
        <f t="shared" si="30"/>
        <v>3.5</v>
      </c>
      <c r="H340" s="273">
        <f t="shared" si="31"/>
        <v>131</v>
      </c>
      <c r="I340" s="273">
        <f t="shared" si="28"/>
        <v>134.5</v>
      </c>
      <c r="J340" s="295">
        <f t="shared" si="25"/>
        <v>2.9610931037208992E-3</v>
      </c>
      <c r="K340" s="182">
        <f t="shared" si="29"/>
        <v>0.39826702245046092</v>
      </c>
      <c r="R340" s="175" t="s">
        <v>330</v>
      </c>
    </row>
    <row r="341" spans="1:18">
      <c r="A341" s="199" t="s">
        <v>439</v>
      </c>
      <c r="B341" s="288">
        <v>45005</v>
      </c>
      <c r="C341" s="289">
        <v>45050</v>
      </c>
      <c r="D341" s="63">
        <v>19790.810000000001</v>
      </c>
      <c r="E341" s="178">
        <v>44984</v>
      </c>
      <c r="F341" s="178">
        <v>44997</v>
      </c>
      <c r="G341" s="273">
        <f t="shared" si="30"/>
        <v>7</v>
      </c>
      <c r="H341" s="273">
        <f t="shared" si="31"/>
        <v>53</v>
      </c>
      <c r="I341" s="273">
        <f t="shared" si="28"/>
        <v>60</v>
      </c>
      <c r="J341" s="295">
        <f t="shared" si="25"/>
        <v>1.5433755068580078E-2</v>
      </c>
      <c r="K341" s="182">
        <f t="shared" si="29"/>
        <v>0.92602530411480466</v>
      </c>
      <c r="R341" s="175" t="s">
        <v>330</v>
      </c>
    </row>
    <row r="342" spans="1:18">
      <c r="A342" s="199" t="s">
        <v>439</v>
      </c>
      <c r="B342" s="288">
        <v>45212</v>
      </c>
      <c r="C342" s="289">
        <v>45260</v>
      </c>
      <c r="D342" s="63">
        <v>14580.75</v>
      </c>
      <c r="E342" s="178">
        <v>45180</v>
      </c>
      <c r="F342" s="178">
        <v>45193</v>
      </c>
      <c r="G342" s="273">
        <f t="shared" si="30"/>
        <v>7</v>
      </c>
      <c r="H342" s="273">
        <f t="shared" si="31"/>
        <v>67</v>
      </c>
      <c r="I342" s="273">
        <f t="shared" si="28"/>
        <v>74</v>
      </c>
      <c r="J342" s="295">
        <f t="shared" si="25"/>
        <v>1.1370718238222636E-2</v>
      </c>
      <c r="K342" s="182">
        <f t="shared" si="29"/>
        <v>0.84143314962847504</v>
      </c>
      <c r="R342" s="175" t="s">
        <v>330</v>
      </c>
    </row>
    <row r="343" spans="1:18">
      <c r="A343" s="199" t="s">
        <v>356</v>
      </c>
      <c r="B343" s="288">
        <v>45071</v>
      </c>
      <c r="C343" s="289">
        <v>45161</v>
      </c>
      <c r="D343" s="63">
        <v>3393.38</v>
      </c>
      <c r="E343" s="178">
        <v>45047</v>
      </c>
      <c r="F343" s="178">
        <v>45053</v>
      </c>
      <c r="G343" s="273">
        <f t="shared" si="30"/>
        <v>3.5</v>
      </c>
      <c r="H343" s="273">
        <f t="shared" si="31"/>
        <v>108</v>
      </c>
      <c r="I343" s="273">
        <f t="shared" si="28"/>
        <v>111.5</v>
      </c>
      <c r="J343" s="295">
        <f t="shared" si="25"/>
        <v>2.6463088562124672E-3</v>
      </c>
      <c r="K343" s="182">
        <f t="shared" si="29"/>
        <v>0.29506343746769009</v>
      </c>
      <c r="R343" s="175" t="s">
        <v>330</v>
      </c>
    </row>
    <row r="344" spans="1:18">
      <c r="A344" s="199" t="s">
        <v>439</v>
      </c>
      <c r="B344" s="288">
        <v>44936</v>
      </c>
      <c r="C344" s="289">
        <v>44981</v>
      </c>
      <c r="D344" s="63">
        <v>10813.94</v>
      </c>
      <c r="E344" s="178">
        <v>44914</v>
      </c>
      <c r="F344" s="178">
        <v>44920</v>
      </c>
      <c r="G344" s="273">
        <f t="shared" si="30"/>
        <v>3.5</v>
      </c>
      <c r="H344" s="273">
        <f t="shared" si="31"/>
        <v>61</v>
      </c>
      <c r="I344" s="273">
        <f t="shared" si="28"/>
        <v>64.5</v>
      </c>
      <c r="J344" s="295">
        <f t="shared" si="25"/>
        <v>8.4331920364209868E-3</v>
      </c>
      <c r="K344" s="182">
        <f t="shared" si="29"/>
        <v>0.54394088634915361</v>
      </c>
      <c r="R344" s="175" t="s">
        <v>330</v>
      </c>
    </row>
    <row r="345" spans="1:18">
      <c r="A345" s="199" t="s">
        <v>344</v>
      </c>
      <c r="B345" s="288">
        <v>44979</v>
      </c>
      <c r="C345" s="289">
        <v>45069</v>
      </c>
      <c r="D345" s="63">
        <v>2202.91</v>
      </c>
      <c r="E345" s="178">
        <v>44973</v>
      </c>
      <c r="F345" s="178">
        <v>44989</v>
      </c>
      <c r="G345" s="273">
        <f t="shared" si="30"/>
        <v>8.5</v>
      </c>
      <c r="H345" s="273">
        <f t="shared" si="31"/>
        <v>80</v>
      </c>
      <c r="I345" s="273">
        <f t="shared" si="28"/>
        <v>88.5</v>
      </c>
      <c r="J345" s="295">
        <f t="shared" si="25"/>
        <v>1.7179273298124601E-3</v>
      </c>
      <c r="K345" s="182">
        <f t="shared" si="29"/>
        <v>0.15203656868840271</v>
      </c>
      <c r="R345" s="175" t="s">
        <v>330</v>
      </c>
    </row>
    <row r="346" spans="1:18">
      <c r="A346" s="199" t="s">
        <v>440</v>
      </c>
      <c r="B346" s="288">
        <v>44957</v>
      </c>
      <c r="C346" s="289">
        <v>45089</v>
      </c>
      <c r="D346" s="63">
        <v>2594.14</v>
      </c>
      <c r="E346" s="234">
        <v>44896</v>
      </c>
      <c r="F346" s="234">
        <v>44926</v>
      </c>
      <c r="G346" s="273">
        <f t="shared" si="30"/>
        <v>15.5</v>
      </c>
      <c r="H346" s="273">
        <f t="shared" si="31"/>
        <v>163</v>
      </c>
      <c r="I346" s="273">
        <f t="shared" si="28"/>
        <v>178.5</v>
      </c>
      <c r="J346" s="295">
        <f t="shared" si="25"/>
        <v>2.0230259081667865E-3</v>
      </c>
      <c r="K346" s="182">
        <f t="shared" si="29"/>
        <v>0.36111012460777137</v>
      </c>
      <c r="R346" s="175" t="s">
        <v>333</v>
      </c>
    </row>
    <row r="347" spans="1:18">
      <c r="A347" s="199" t="s">
        <v>440</v>
      </c>
      <c r="B347" s="288">
        <v>44962</v>
      </c>
      <c r="C347" s="289">
        <v>45050</v>
      </c>
      <c r="D347" s="63">
        <v>28408.6</v>
      </c>
      <c r="E347" s="234">
        <v>44956</v>
      </c>
      <c r="F347" s="234">
        <v>44962</v>
      </c>
      <c r="G347" s="273">
        <f t="shared" si="30"/>
        <v>3.5</v>
      </c>
      <c r="H347" s="273">
        <f t="shared" si="31"/>
        <v>88</v>
      </c>
      <c r="I347" s="273">
        <f t="shared" si="28"/>
        <v>91.5</v>
      </c>
      <c r="J347" s="295">
        <f t="shared" si="25"/>
        <v>2.2154291524261207E-2</v>
      </c>
      <c r="K347" s="182">
        <f t="shared" si="29"/>
        <v>2.0271176744699004</v>
      </c>
      <c r="R347" s="175" t="s">
        <v>333</v>
      </c>
    </row>
    <row r="348" spans="1:18">
      <c r="A348" s="199" t="s">
        <v>441</v>
      </c>
      <c r="B348" s="288">
        <v>45161</v>
      </c>
      <c r="C348" s="289">
        <v>45195</v>
      </c>
      <c r="D348" s="63">
        <v>10108.16</v>
      </c>
      <c r="E348" s="176">
        <v>45161</v>
      </c>
      <c r="F348" s="176">
        <v>45161</v>
      </c>
      <c r="G348" s="273">
        <f t="shared" si="30"/>
        <v>0.5</v>
      </c>
      <c r="H348" s="273">
        <f t="shared" si="31"/>
        <v>34</v>
      </c>
      <c r="I348" s="273">
        <f t="shared" si="28"/>
        <v>34.5</v>
      </c>
      <c r="J348" s="295">
        <f t="shared" si="25"/>
        <v>7.8827933588376808E-3</v>
      </c>
      <c r="K348" s="182">
        <f t="shared" si="29"/>
        <v>0.27195637087989999</v>
      </c>
      <c r="R348" s="175" t="s">
        <v>333</v>
      </c>
    </row>
    <row r="349" spans="1:18">
      <c r="A349" s="199" t="s">
        <v>339</v>
      </c>
      <c r="B349" s="288">
        <v>44970</v>
      </c>
      <c r="C349" s="289">
        <v>45030</v>
      </c>
      <c r="D349" s="63">
        <v>13910.7</v>
      </c>
      <c r="E349" s="178">
        <v>44963</v>
      </c>
      <c r="F349" s="178">
        <v>44968</v>
      </c>
      <c r="G349" s="273">
        <f t="shared" si="30"/>
        <v>3</v>
      </c>
      <c r="H349" s="273">
        <f t="shared" si="31"/>
        <v>62</v>
      </c>
      <c r="I349" s="273">
        <f t="shared" si="28"/>
        <v>65</v>
      </c>
      <c r="J349" s="295">
        <f t="shared" si="25"/>
        <v>1.0848183405959477E-2</v>
      </c>
      <c r="K349" s="182">
        <f t="shared" si="29"/>
        <v>0.70513192138736602</v>
      </c>
      <c r="R349" s="175" t="s">
        <v>330</v>
      </c>
    </row>
    <row r="350" spans="1:18">
      <c r="A350" s="199" t="s">
        <v>336</v>
      </c>
      <c r="B350" s="288">
        <v>44942</v>
      </c>
      <c r="C350" s="289">
        <v>45002</v>
      </c>
      <c r="D350" s="63">
        <v>21805.16</v>
      </c>
      <c r="E350" s="178">
        <v>44935</v>
      </c>
      <c r="F350" s="178">
        <v>44940</v>
      </c>
      <c r="G350" s="273">
        <f t="shared" si="30"/>
        <v>3</v>
      </c>
      <c r="H350" s="273">
        <f t="shared" si="31"/>
        <v>62</v>
      </c>
      <c r="I350" s="273">
        <f t="shared" si="28"/>
        <v>65</v>
      </c>
      <c r="J350" s="295">
        <f t="shared" si="25"/>
        <v>1.70046349124265E-2</v>
      </c>
      <c r="K350" s="182">
        <f t="shared" si="29"/>
        <v>1.1053012693077224</v>
      </c>
      <c r="R350" s="175" t="s">
        <v>330</v>
      </c>
    </row>
    <row r="351" spans="1:18">
      <c r="A351" s="199" t="s">
        <v>442</v>
      </c>
      <c r="B351" s="288">
        <v>44995</v>
      </c>
      <c r="C351" s="289">
        <v>45006</v>
      </c>
      <c r="D351" s="63">
        <v>1922.86</v>
      </c>
      <c r="E351" s="176">
        <v>44995</v>
      </c>
      <c r="F351" s="176">
        <v>44995</v>
      </c>
      <c r="G351" s="273">
        <f t="shared" si="30"/>
        <v>0.5</v>
      </c>
      <c r="H351" s="273">
        <f t="shared" si="31"/>
        <v>11</v>
      </c>
      <c r="I351" s="273">
        <f t="shared" si="28"/>
        <v>11.5</v>
      </c>
      <c r="J351" s="295">
        <f t="shared" si="25"/>
        <v>1.4995318671226637E-3</v>
      </c>
      <c r="K351" s="182">
        <f t="shared" si="29"/>
        <v>1.7244616471910633E-2</v>
      </c>
      <c r="R351" s="175" t="s">
        <v>330</v>
      </c>
    </row>
    <row r="352" spans="1:18">
      <c r="A352" s="199" t="s">
        <v>392</v>
      </c>
      <c r="B352" s="288">
        <v>44957</v>
      </c>
      <c r="C352" s="289">
        <v>45005</v>
      </c>
      <c r="D352" s="63">
        <v>13800.22</v>
      </c>
      <c r="E352" s="178">
        <v>44927</v>
      </c>
      <c r="F352" s="178">
        <v>44957</v>
      </c>
      <c r="G352" s="273">
        <f t="shared" si="30"/>
        <v>15.5</v>
      </c>
      <c r="H352" s="273">
        <f t="shared" si="31"/>
        <v>48</v>
      </c>
      <c r="I352" s="273">
        <f t="shared" si="28"/>
        <v>63.5</v>
      </c>
      <c r="J352" s="295">
        <f t="shared" si="25"/>
        <v>1.0762026181471103E-2</v>
      </c>
      <c r="K352" s="182">
        <f t="shared" si="29"/>
        <v>0.68338866252341501</v>
      </c>
      <c r="R352" s="175" t="s">
        <v>330</v>
      </c>
    </row>
    <row r="353" spans="1:18">
      <c r="A353" s="199" t="s">
        <v>443</v>
      </c>
      <c r="B353" s="288">
        <v>45107</v>
      </c>
      <c r="C353" s="289">
        <v>45155</v>
      </c>
      <c r="D353" s="63">
        <v>1766.26</v>
      </c>
      <c r="E353" s="178">
        <v>45137</v>
      </c>
      <c r="F353" s="178">
        <v>45502</v>
      </c>
      <c r="G353" s="273">
        <f t="shared" si="30"/>
        <v>183</v>
      </c>
      <c r="H353" s="273">
        <f t="shared" si="31"/>
        <v>-347</v>
      </c>
      <c r="I353" s="273">
        <f t="shared" si="28"/>
        <v>-164</v>
      </c>
      <c r="J353" s="295">
        <f t="shared" si="25"/>
        <v>1.3774082125708976E-3</v>
      </c>
      <c r="K353" s="182">
        <f t="shared" si="29"/>
        <v>-0.2258949468616272</v>
      </c>
      <c r="R353" s="175" t="s">
        <v>330</v>
      </c>
    </row>
    <row r="354" spans="1:18">
      <c r="A354" s="199" t="s">
        <v>444</v>
      </c>
      <c r="B354" s="288">
        <v>45019</v>
      </c>
      <c r="C354" s="289">
        <v>45064</v>
      </c>
      <c r="D354" s="63">
        <v>5303.64</v>
      </c>
      <c r="E354" s="178">
        <v>45017</v>
      </c>
      <c r="F354" s="178">
        <v>45107</v>
      </c>
      <c r="G354" s="273">
        <f t="shared" si="30"/>
        <v>45.5</v>
      </c>
      <c r="H354" s="273">
        <f t="shared" si="31"/>
        <v>-43</v>
      </c>
      <c r="I354" s="273">
        <f t="shared" si="28"/>
        <v>2.5</v>
      </c>
      <c r="J354" s="295">
        <f t="shared" si="25"/>
        <v>4.1360146821642994E-3</v>
      </c>
      <c r="K354" s="182">
        <f t="shared" si="29"/>
        <v>1.0340036705410748E-2</v>
      </c>
      <c r="R354" s="175" t="s">
        <v>330</v>
      </c>
    </row>
    <row r="355" spans="1:18">
      <c r="A355" s="199" t="s">
        <v>444</v>
      </c>
      <c r="B355" s="288">
        <v>45567</v>
      </c>
      <c r="C355" s="289">
        <v>45246</v>
      </c>
      <c r="D355" s="63">
        <v>2121.46</v>
      </c>
      <c r="E355" s="178">
        <v>45200</v>
      </c>
      <c r="F355" s="178">
        <v>45291</v>
      </c>
      <c r="G355" s="273">
        <f t="shared" si="30"/>
        <v>46</v>
      </c>
      <c r="H355" s="273">
        <f t="shared" si="31"/>
        <v>-45</v>
      </c>
      <c r="I355" s="273">
        <f t="shared" si="28"/>
        <v>1</v>
      </c>
      <c r="J355" s="295">
        <f t="shared" si="25"/>
        <v>1.6544089922438691E-3</v>
      </c>
      <c r="K355" s="182">
        <f t="shared" si="29"/>
        <v>1.6544089922438691E-3</v>
      </c>
      <c r="R355" s="175" t="s">
        <v>330</v>
      </c>
    </row>
    <row r="356" spans="1:18">
      <c r="A356" s="199" t="s">
        <v>444</v>
      </c>
      <c r="B356" s="288">
        <v>45112</v>
      </c>
      <c r="C356" s="289">
        <v>45156</v>
      </c>
      <c r="D356" s="63">
        <v>5303.64</v>
      </c>
      <c r="E356" s="176">
        <v>45108</v>
      </c>
      <c r="F356" s="177">
        <v>45199</v>
      </c>
      <c r="G356" s="273">
        <f t="shared" si="30"/>
        <v>46</v>
      </c>
      <c r="H356" s="273">
        <f t="shared" si="31"/>
        <v>-43</v>
      </c>
      <c r="I356" s="273">
        <f t="shared" si="28"/>
        <v>3</v>
      </c>
      <c r="J356" s="295">
        <f t="shared" si="25"/>
        <v>4.1360146821642994E-3</v>
      </c>
      <c r="K356" s="182">
        <f t="shared" si="29"/>
        <v>1.2408044046492898E-2</v>
      </c>
      <c r="R356" s="175" t="s">
        <v>330</v>
      </c>
    </row>
    <row r="357" spans="1:18">
      <c r="A357" s="199" t="s">
        <v>339</v>
      </c>
      <c r="B357" s="288">
        <v>45244</v>
      </c>
      <c r="C357" s="289">
        <v>45303</v>
      </c>
      <c r="D357" s="63">
        <v>12559.61</v>
      </c>
      <c r="E357" s="178">
        <v>45236</v>
      </c>
      <c r="F357" s="178">
        <v>45241</v>
      </c>
      <c r="G357" s="273">
        <f t="shared" si="30"/>
        <v>3</v>
      </c>
      <c r="H357" s="273">
        <f t="shared" si="31"/>
        <v>62</v>
      </c>
      <c r="I357" s="273">
        <f t="shared" si="28"/>
        <v>65</v>
      </c>
      <c r="J357" s="295">
        <f t="shared" si="25"/>
        <v>9.7945432499674853E-3</v>
      </c>
      <c r="K357" s="182">
        <f t="shared" si="29"/>
        <v>0.63664531124788659</v>
      </c>
      <c r="R357" s="175" t="s">
        <v>330</v>
      </c>
    </row>
    <row r="358" spans="1:18">
      <c r="A358" s="199" t="s">
        <v>445</v>
      </c>
      <c r="B358" s="288">
        <v>45147</v>
      </c>
      <c r="C358" s="289">
        <v>45191</v>
      </c>
      <c r="D358" s="63">
        <v>2716.16</v>
      </c>
      <c r="E358" s="178">
        <v>45150</v>
      </c>
      <c r="F358" s="178">
        <v>45150</v>
      </c>
      <c r="G358" s="273">
        <f t="shared" si="30"/>
        <v>0.5</v>
      </c>
      <c r="H358" s="273">
        <f t="shared" si="31"/>
        <v>41</v>
      </c>
      <c r="I358" s="273">
        <f t="shared" si="28"/>
        <v>41.5</v>
      </c>
      <c r="J358" s="295">
        <f t="shared" si="25"/>
        <v>2.1181825386163808E-3</v>
      </c>
      <c r="K358" s="182">
        <f t="shared" si="29"/>
        <v>8.7904575352579797E-2</v>
      </c>
      <c r="R358" s="175" t="s">
        <v>330</v>
      </c>
    </row>
    <row r="359" spans="1:18">
      <c r="A359" s="199" t="s">
        <v>356</v>
      </c>
      <c r="B359" s="288">
        <v>45145</v>
      </c>
      <c r="C359" s="289">
        <v>45251</v>
      </c>
      <c r="D359" s="63">
        <v>18534.97</v>
      </c>
      <c r="E359" s="178">
        <v>45131</v>
      </c>
      <c r="F359" s="178">
        <v>45137</v>
      </c>
      <c r="G359" s="273">
        <f t="shared" si="30"/>
        <v>3.5</v>
      </c>
      <c r="H359" s="273">
        <f t="shared" si="31"/>
        <v>114</v>
      </c>
      <c r="I359" s="273">
        <f t="shared" si="28"/>
        <v>117.5</v>
      </c>
      <c r="J359" s="295">
        <f t="shared" si="25"/>
        <v>1.4454395104772351E-2</v>
      </c>
      <c r="K359" s="182">
        <f t="shared" si="29"/>
        <v>1.6983914248107512</v>
      </c>
      <c r="R359" s="175" t="s">
        <v>330</v>
      </c>
    </row>
    <row r="360" spans="1:18">
      <c r="A360" s="199" t="s">
        <v>446</v>
      </c>
      <c r="B360" s="288">
        <v>45243</v>
      </c>
      <c r="C360" s="289">
        <v>45288</v>
      </c>
      <c r="D360" s="63">
        <v>5050.8999999999996</v>
      </c>
      <c r="E360" s="178">
        <v>45236</v>
      </c>
      <c r="F360" s="178">
        <v>45240</v>
      </c>
      <c r="G360" s="273">
        <f t="shared" si="30"/>
        <v>2.5</v>
      </c>
      <c r="H360" s="273">
        <f t="shared" si="31"/>
        <v>48</v>
      </c>
      <c r="I360" s="273">
        <f t="shared" si="28"/>
        <v>50.5</v>
      </c>
      <c r="J360" s="295">
        <f t="shared" si="25"/>
        <v>3.9389167737900119E-3</v>
      </c>
      <c r="K360" s="182">
        <f t="shared" si="29"/>
        <v>0.1989152970763956</v>
      </c>
      <c r="R360" s="175" t="s">
        <v>330</v>
      </c>
    </row>
    <row r="361" spans="1:18">
      <c r="A361" s="199" t="s">
        <v>447</v>
      </c>
      <c r="B361" s="288">
        <v>45156</v>
      </c>
      <c r="C361" s="289">
        <v>45201</v>
      </c>
      <c r="D361" s="63">
        <v>32075.599999999999</v>
      </c>
      <c r="E361" s="176">
        <v>45156</v>
      </c>
      <c r="F361" s="176">
        <v>45156</v>
      </c>
      <c r="G361" s="273">
        <f t="shared" si="30"/>
        <v>0.5</v>
      </c>
      <c r="H361" s="273">
        <f t="shared" si="31"/>
        <v>45</v>
      </c>
      <c r="I361" s="273">
        <f t="shared" si="28"/>
        <v>45.5</v>
      </c>
      <c r="J361" s="295">
        <f t="shared" si="25"/>
        <v>2.5013981442788196E-2</v>
      </c>
      <c r="K361" s="182">
        <f t="shared" si="29"/>
        <v>1.138136155646863</v>
      </c>
      <c r="R361" s="175" t="s">
        <v>330</v>
      </c>
    </row>
    <row r="362" spans="1:18">
      <c r="A362" s="199" t="s">
        <v>448</v>
      </c>
      <c r="B362" s="288">
        <v>45124</v>
      </c>
      <c r="C362" s="289">
        <v>45139</v>
      </c>
      <c r="D362" s="63">
        <v>1457.5</v>
      </c>
      <c r="E362" s="178">
        <v>45074</v>
      </c>
      <c r="F362" s="178">
        <v>45102</v>
      </c>
      <c r="G362" s="273">
        <f t="shared" si="30"/>
        <v>14.5</v>
      </c>
      <c r="H362" s="273">
        <f t="shared" si="31"/>
        <v>37</v>
      </c>
      <c r="I362" s="273">
        <f t="shared" si="28"/>
        <v>51.5</v>
      </c>
      <c r="J362" s="295">
        <f t="shared" si="25"/>
        <v>1.1366234132132774E-3</v>
      </c>
      <c r="K362" s="182">
        <f t="shared" si="29"/>
        <v>5.8536105780483787E-2</v>
      </c>
      <c r="R362" s="175" t="s">
        <v>330</v>
      </c>
    </row>
    <row r="363" spans="1:18">
      <c r="A363" s="199" t="s">
        <v>448</v>
      </c>
      <c r="B363" s="288">
        <v>44956</v>
      </c>
      <c r="C363" s="289">
        <v>44971</v>
      </c>
      <c r="D363" s="63">
        <v>6186.5</v>
      </c>
      <c r="E363" s="178">
        <v>44896</v>
      </c>
      <c r="F363" s="178">
        <v>44944</v>
      </c>
      <c r="G363" s="273">
        <f t="shared" si="30"/>
        <v>24.5</v>
      </c>
      <c r="H363" s="273">
        <f t="shared" si="31"/>
        <v>27</v>
      </c>
      <c r="I363" s="273">
        <f t="shared" si="28"/>
        <v>51.5</v>
      </c>
      <c r="J363" s="295">
        <f t="shared" si="25"/>
        <v>4.8245082304246584E-3</v>
      </c>
      <c r="K363" s="182">
        <f t="shared" si="29"/>
        <v>0.24846217386686992</v>
      </c>
      <c r="R363" s="175" t="s">
        <v>330</v>
      </c>
    </row>
    <row r="364" spans="1:18">
      <c r="A364" s="199" t="s">
        <v>449</v>
      </c>
      <c r="B364" s="288">
        <v>45169</v>
      </c>
      <c r="C364" s="289">
        <v>45219</v>
      </c>
      <c r="D364" s="63">
        <v>4458.3</v>
      </c>
      <c r="E364" s="234">
        <v>45162</v>
      </c>
      <c r="F364" s="234">
        <v>45167</v>
      </c>
      <c r="G364" s="273">
        <f t="shared" si="30"/>
        <v>3</v>
      </c>
      <c r="H364" s="273">
        <f t="shared" si="31"/>
        <v>52</v>
      </c>
      <c r="I364" s="273">
        <f t="shared" si="28"/>
        <v>55</v>
      </c>
      <c r="J364" s="295">
        <f t="shared" si="25"/>
        <v>3.4767809009459724E-3</v>
      </c>
      <c r="K364" s="182">
        <f t="shared" si="29"/>
        <v>0.19122294955202848</v>
      </c>
      <c r="R364" s="175" t="s">
        <v>330</v>
      </c>
    </row>
    <row r="365" spans="1:18">
      <c r="A365" s="199" t="s">
        <v>449</v>
      </c>
      <c r="B365" s="288">
        <v>45167</v>
      </c>
      <c r="C365" s="289">
        <v>45212</v>
      </c>
      <c r="D365" s="63">
        <v>6963</v>
      </c>
      <c r="E365" s="234">
        <v>45156</v>
      </c>
      <c r="F365" s="234">
        <v>45168</v>
      </c>
      <c r="G365" s="273">
        <f t="shared" si="30"/>
        <v>6.5</v>
      </c>
      <c r="H365" s="273">
        <f t="shared" si="31"/>
        <v>44</v>
      </c>
      <c r="I365" s="273">
        <f t="shared" si="28"/>
        <v>50.5</v>
      </c>
      <c r="J365" s="295">
        <f t="shared" si="25"/>
        <v>5.4300575136905999E-3</v>
      </c>
      <c r="K365" s="182">
        <f t="shared" si="29"/>
        <v>0.27421790444137528</v>
      </c>
      <c r="R365" s="175" t="s">
        <v>330</v>
      </c>
    </row>
    <row r="366" spans="1:18">
      <c r="A366" s="199" t="s">
        <v>356</v>
      </c>
      <c r="B366" s="288">
        <v>45258</v>
      </c>
      <c r="C366" s="289">
        <v>45350</v>
      </c>
      <c r="D366" s="63">
        <v>11968.16</v>
      </c>
      <c r="E366" s="178">
        <v>45243</v>
      </c>
      <c r="F366" s="178">
        <v>45249</v>
      </c>
      <c r="G366" s="273">
        <f t="shared" si="30"/>
        <v>3.5</v>
      </c>
      <c r="H366" s="273">
        <f t="shared" si="31"/>
        <v>101</v>
      </c>
      <c r="I366" s="273">
        <f t="shared" si="28"/>
        <v>104.5</v>
      </c>
      <c r="J366" s="295">
        <f t="shared" si="25"/>
        <v>9.3333041983414185E-3</v>
      </c>
      <c r="K366" s="182">
        <f t="shared" si="29"/>
        <v>0.97533028872667826</v>
      </c>
      <c r="R366" s="175" t="s">
        <v>330</v>
      </c>
    </row>
    <row r="367" spans="1:18">
      <c r="A367" s="199" t="s">
        <v>450</v>
      </c>
      <c r="B367" s="288">
        <v>45097</v>
      </c>
      <c r="C367" s="289">
        <v>45190</v>
      </c>
      <c r="D367" s="63">
        <v>1860</v>
      </c>
      <c r="E367" s="178">
        <v>45056</v>
      </c>
      <c r="F367" s="178">
        <v>45056</v>
      </c>
      <c r="G367" s="273">
        <f t="shared" si="30"/>
        <v>0.5</v>
      </c>
      <c r="H367" s="273">
        <f t="shared" si="31"/>
        <v>134</v>
      </c>
      <c r="I367" s="273">
        <f t="shared" si="28"/>
        <v>134.5</v>
      </c>
      <c r="J367" s="295">
        <f t="shared" si="25"/>
        <v>1.4505108395037364E-3</v>
      </c>
      <c r="K367" s="182">
        <f t="shared" si="29"/>
        <v>0.19509370791325253</v>
      </c>
      <c r="R367" s="175" t="s">
        <v>330</v>
      </c>
    </row>
    <row r="368" spans="1:18">
      <c r="A368" s="199" t="s">
        <v>392</v>
      </c>
      <c r="B368" s="288">
        <v>45199</v>
      </c>
      <c r="C368" s="289">
        <v>45247</v>
      </c>
      <c r="D368" s="63">
        <v>13965.26</v>
      </c>
      <c r="E368" s="178">
        <v>45170</v>
      </c>
      <c r="F368" s="178">
        <v>45199</v>
      </c>
      <c r="G368" s="273">
        <f t="shared" si="30"/>
        <v>15</v>
      </c>
      <c r="H368" s="273">
        <f t="shared" si="31"/>
        <v>48</v>
      </c>
      <c r="I368" s="273">
        <f t="shared" si="28"/>
        <v>63</v>
      </c>
      <c r="J368" s="295">
        <f t="shared" si="25"/>
        <v>1.0890731723918252E-2</v>
      </c>
      <c r="K368" s="182">
        <f t="shared" si="29"/>
        <v>0.68611609860684986</v>
      </c>
      <c r="R368" s="175" t="s">
        <v>330</v>
      </c>
    </row>
    <row r="369" spans="1:18">
      <c r="A369" s="199" t="s">
        <v>339</v>
      </c>
      <c r="B369" s="288">
        <v>45033</v>
      </c>
      <c r="C369" s="289">
        <v>45093</v>
      </c>
      <c r="D369" s="63">
        <v>22934.94</v>
      </c>
      <c r="E369" s="178">
        <v>45026</v>
      </c>
      <c r="F369" s="178">
        <v>45031</v>
      </c>
      <c r="G369" s="273">
        <f t="shared" si="30"/>
        <v>3</v>
      </c>
      <c r="H369" s="273">
        <f t="shared" si="31"/>
        <v>62</v>
      </c>
      <c r="I369" s="273">
        <f t="shared" si="28"/>
        <v>65</v>
      </c>
      <c r="J369" s="295">
        <f t="shared" si="25"/>
        <v>1.7885687673853668E-2</v>
      </c>
      <c r="K369" s="182">
        <f t="shared" si="29"/>
        <v>1.1625696988004883</v>
      </c>
      <c r="R369" s="175" t="s">
        <v>330</v>
      </c>
    </row>
    <row r="370" spans="1:18">
      <c r="A370" s="199" t="s">
        <v>392</v>
      </c>
      <c r="B370" s="288">
        <v>45230</v>
      </c>
      <c r="C370" s="289">
        <v>45278</v>
      </c>
      <c r="D370" s="63">
        <v>12963.68</v>
      </c>
      <c r="E370" s="178">
        <v>45200</v>
      </c>
      <c r="F370" s="178">
        <v>45230</v>
      </c>
      <c r="G370" s="273">
        <f t="shared" si="30"/>
        <v>15.5</v>
      </c>
      <c r="H370" s="273">
        <f t="shared" si="31"/>
        <v>48</v>
      </c>
      <c r="I370" s="273">
        <f t="shared" si="28"/>
        <v>63.5</v>
      </c>
      <c r="J370" s="295">
        <f t="shared" si="25"/>
        <v>1.0109655032181612E-2</v>
      </c>
      <c r="K370" s="182">
        <f t="shared" si="29"/>
        <v>0.6419630945435324</v>
      </c>
      <c r="R370" s="175" t="s">
        <v>330</v>
      </c>
    </row>
    <row r="371" spans="1:18">
      <c r="A371" s="199" t="s">
        <v>339</v>
      </c>
      <c r="B371" s="288">
        <v>45228</v>
      </c>
      <c r="C371" s="289">
        <v>45289</v>
      </c>
      <c r="D371" s="63">
        <v>19112.45</v>
      </c>
      <c r="E371" s="178">
        <v>45222</v>
      </c>
      <c r="F371" s="178">
        <v>45227</v>
      </c>
      <c r="G371" s="273">
        <f t="shared" si="30"/>
        <v>3</v>
      </c>
      <c r="H371" s="273">
        <f t="shared" si="31"/>
        <v>62</v>
      </c>
      <c r="I371" s="273">
        <f t="shared" si="28"/>
        <v>65</v>
      </c>
      <c r="J371" s="295">
        <f t="shared" si="25"/>
        <v>1.4904739728211391E-2</v>
      </c>
      <c r="K371" s="182">
        <f t="shared" si="29"/>
        <v>0.96880808233374038</v>
      </c>
      <c r="R371" s="175" t="s">
        <v>330</v>
      </c>
    </row>
    <row r="372" spans="1:18">
      <c r="A372" s="199" t="s">
        <v>339</v>
      </c>
      <c r="B372" s="288">
        <v>45222</v>
      </c>
      <c r="C372" s="289">
        <v>45282</v>
      </c>
      <c r="D372" s="63">
        <v>21842.799999999999</v>
      </c>
      <c r="E372" s="178">
        <v>45215</v>
      </c>
      <c r="F372" s="178">
        <v>45220</v>
      </c>
      <c r="G372" s="273">
        <f t="shared" si="30"/>
        <v>3</v>
      </c>
      <c r="H372" s="273">
        <f t="shared" si="31"/>
        <v>62</v>
      </c>
      <c r="I372" s="273">
        <f t="shared" si="28"/>
        <v>65</v>
      </c>
      <c r="J372" s="295">
        <f t="shared" si="25"/>
        <v>1.7033988260813017E-2</v>
      </c>
      <c r="K372" s="182">
        <f t="shared" si="29"/>
        <v>1.1072092369528461</v>
      </c>
      <c r="R372" s="175" t="s">
        <v>330</v>
      </c>
    </row>
    <row r="373" spans="1:18">
      <c r="A373" s="199" t="s">
        <v>339</v>
      </c>
      <c r="B373" s="288">
        <v>45126</v>
      </c>
      <c r="C373" s="289">
        <v>45184</v>
      </c>
      <c r="D373" s="63">
        <v>16382.1</v>
      </c>
      <c r="E373" s="178">
        <v>45117</v>
      </c>
      <c r="F373" s="178">
        <v>45122</v>
      </c>
      <c r="G373" s="273">
        <f t="shared" si="30"/>
        <v>3</v>
      </c>
      <c r="H373" s="273">
        <f t="shared" si="31"/>
        <v>62</v>
      </c>
      <c r="I373" s="273">
        <f t="shared" si="28"/>
        <v>65</v>
      </c>
      <c r="J373" s="295">
        <f t="shared" si="25"/>
        <v>1.2775491195609764E-2</v>
      </c>
      <c r="K373" s="182">
        <f t="shared" si="29"/>
        <v>0.83040692771463465</v>
      </c>
      <c r="R373" s="175" t="s">
        <v>330</v>
      </c>
    </row>
    <row r="374" spans="1:18">
      <c r="A374" s="199" t="s">
        <v>339</v>
      </c>
      <c r="B374" s="288">
        <v>45040</v>
      </c>
      <c r="C374" s="289">
        <v>45100</v>
      </c>
      <c r="D374" s="63">
        <v>25039.26</v>
      </c>
      <c r="E374" s="178">
        <v>45033</v>
      </c>
      <c r="F374" s="178">
        <v>45038</v>
      </c>
      <c r="G374" s="273">
        <f t="shared" si="30"/>
        <v>3</v>
      </c>
      <c r="H374" s="273">
        <f t="shared" si="31"/>
        <v>62</v>
      </c>
      <c r="I374" s="273">
        <f t="shared" si="28"/>
        <v>65</v>
      </c>
      <c r="J374" s="295">
        <f t="shared" si="25"/>
        <v>1.9526730130727057E-2</v>
      </c>
      <c r="K374" s="182">
        <f t="shared" si="29"/>
        <v>1.2692374584972588</v>
      </c>
      <c r="R374" s="175" t="s">
        <v>330</v>
      </c>
    </row>
    <row r="375" spans="1:18">
      <c r="A375" s="199" t="s">
        <v>373</v>
      </c>
      <c r="B375" s="292">
        <v>45220</v>
      </c>
      <c r="C375" s="289">
        <v>45323</v>
      </c>
      <c r="D375" s="63">
        <v>90500.28</v>
      </c>
      <c r="E375" s="176">
        <v>45215</v>
      </c>
      <c r="F375" s="178">
        <v>45220</v>
      </c>
      <c r="G375" s="273">
        <f t="shared" si="30"/>
        <v>3</v>
      </c>
      <c r="H375" s="273">
        <f t="shared" si="31"/>
        <v>103</v>
      </c>
      <c r="I375" s="273">
        <f t="shared" si="28"/>
        <v>106</v>
      </c>
      <c r="J375" s="295">
        <f t="shared" si="25"/>
        <v>7.0576148988238288E-2</v>
      </c>
      <c r="K375" s="182">
        <f t="shared" si="29"/>
        <v>7.4810717927532586</v>
      </c>
      <c r="R375" s="175" t="s">
        <v>330</v>
      </c>
    </row>
    <row r="376" spans="1:18">
      <c r="A376" s="199" t="s">
        <v>373</v>
      </c>
      <c r="B376" s="288">
        <v>45231</v>
      </c>
      <c r="C376" s="289">
        <v>45364</v>
      </c>
      <c r="D376" s="63">
        <v>89148.02</v>
      </c>
      <c r="E376" s="178">
        <v>45222</v>
      </c>
      <c r="F376" s="178">
        <v>45231</v>
      </c>
      <c r="G376" s="273">
        <f t="shared" si="30"/>
        <v>5</v>
      </c>
      <c r="H376" s="273">
        <f t="shared" si="31"/>
        <v>133</v>
      </c>
      <c r="I376" s="273">
        <f t="shared" si="28"/>
        <v>138</v>
      </c>
      <c r="J376" s="295">
        <f t="shared" si="25"/>
        <v>6.9521596414137576E-2</v>
      </c>
      <c r="K376" s="182">
        <f t="shared" si="29"/>
        <v>9.5939803051509855</v>
      </c>
      <c r="R376" s="175" t="s">
        <v>330</v>
      </c>
    </row>
    <row r="377" spans="1:18">
      <c r="A377" s="199" t="s">
        <v>451</v>
      </c>
      <c r="B377" s="293">
        <v>45016</v>
      </c>
      <c r="C377" s="292">
        <v>45061</v>
      </c>
      <c r="D377" s="63">
        <v>101294.94</v>
      </c>
      <c r="E377" s="233">
        <v>44958</v>
      </c>
      <c r="F377" s="178">
        <v>44985</v>
      </c>
      <c r="G377" s="273">
        <f t="shared" si="30"/>
        <v>14</v>
      </c>
      <c r="H377" s="273">
        <f t="shared" si="31"/>
        <v>76</v>
      </c>
      <c r="I377" s="273">
        <f t="shared" si="28"/>
        <v>90</v>
      </c>
      <c r="J377" s="295">
        <f t="shared" si="25"/>
        <v>7.899430562197883E-2</v>
      </c>
      <c r="K377" s="182">
        <f t="shared" si="29"/>
        <v>7.1094875059780946</v>
      </c>
      <c r="R377" s="175" t="s">
        <v>330</v>
      </c>
    </row>
    <row r="378" spans="1:18">
      <c r="A378" s="199"/>
      <c r="B378" s="183"/>
      <c r="C378" s="176"/>
      <c r="D378" s="198"/>
      <c r="E378" s="184"/>
      <c r="F378" s="178"/>
      <c r="G378" s="178"/>
      <c r="H378" s="179"/>
      <c r="I378" s="179"/>
      <c r="J378" s="180"/>
      <c r="K378" s="181"/>
      <c r="L378" s="182"/>
    </row>
    <row r="379" spans="1:18">
      <c r="D379" s="135">
        <f>SUM(D9:D377)</f>
        <v>1282306.8599999999</v>
      </c>
      <c r="K379" s="185">
        <f>SUM(K9:K377)</f>
        <v>80.938831174154373</v>
      </c>
    </row>
    <row r="383" spans="1:18">
      <c r="M383" s="186"/>
    </row>
    <row r="384" spans="1:18">
      <c r="L384" s="186"/>
    </row>
  </sheetData>
  <sortState xmlns:xlrd2="http://schemas.microsoft.com/office/spreadsheetml/2017/richdata2" ref="A9:K338">
    <sortCondition ref="B9:B338"/>
  </sortState>
  <conditionalFormatting sqref="G7:K7 F8:K8">
    <cfRule type="cellIs" dxfId="8" priority="1" stopIfTrue="1" operator="equal">
      <formula>"REPLACE"</formula>
    </cfRule>
    <cfRule type="cellIs" dxfId="7" priority="2" stopIfTrue="1" operator="equal">
      <formula>"NA"</formula>
    </cfRule>
    <cfRule type="cellIs" dxfId="6" priority="3" stopIfTrue="1" operator="equal">
      <formula>"PRINT"</formula>
    </cfRule>
  </conditionalFormatting>
  <printOptions horizontalCentered="1"/>
  <pageMargins left="0" right="0" top="0.5" bottom="0.5" header="0.5" footer="0"/>
  <pageSetup scale="60" fitToHeight="5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70D1D-AD67-4D6C-8676-2DBDB0A1043A}">
  <dimension ref="A1:K41"/>
  <sheetViews>
    <sheetView view="pageBreakPreview" topLeftCell="A3" zoomScaleNormal="100" zoomScaleSheetLayoutView="100" workbookViewId="0">
      <selection activeCell="S23" sqref="S23"/>
    </sheetView>
  </sheetViews>
  <sheetFormatPr defaultColWidth="9.140625" defaultRowHeight="12.75"/>
  <cols>
    <col min="1" max="1" width="18.85546875" style="7" bestFit="1" customWidth="1"/>
    <col min="2" max="2" width="21.5703125" style="7" customWidth="1"/>
    <col min="3" max="3" width="22.85546875" style="7" customWidth="1"/>
    <col min="4" max="4" width="18.140625" style="7" customWidth="1"/>
    <col min="5" max="5" width="17.5703125" style="7" customWidth="1"/>
    <col min="6" max="6" width="16.28515625" style="7" customWidth="1"/>
    <col min="7" max="7" width="12.7109375" style="7" customWidth="1"/>
    <col min="8" max="11" width="12.5703125" style="7" customWidth="1"/>
    <col min="12" max="12" width="14.140625" style="7" bestFit="1" customWidth="1"/>
    <col min="13" max="13" width="12.5703125" style="7" customWidth="1"/>
    <col min="14" max="14" width="12.42578125" style="7" customWidth="1"/>
    <col min="15" max="16384" width="9.140625" style="7"/>
  </cols>
  <sheetData>
    <row r="1" spans="1:11">
      <c r="A1" s="40" t="str">
        <f>'Revenue Lag'!A1</f>
        <v>DUKE ENERGY KENTUCKY</v>
      </c>
      <c r="H1" s="22"/>
    </row>
    <row r="2" spans="1:11">
      <c r="A2" s="2" t="s">
        <v>110</v>
      </c>
      <c r="H2" s="22"/>
    </row>
    <row r="3" spans="1:11" ht="15">
      <c r="A3" s="2" t="s">
        <v>452</v>
      </c>
      <c r="F3" s="113"/>
    </row>
    <row r="4" spans="1:11">
      <c r="A4" s="43"/>
    </row>
    <row r="6" spans="1:11">
      <c r="B6" s="29" t="s">
        <v>204</v>
      </c>
      <c r="C6" s="114">
        <f>J36</f>
        <v>12.475442220578916</v>
      </c>
      <c r="D6" s="115" t="s">
        <v>117</v>
      </c>
    </row>
    <row r="8" spans="1:11" ht="37.5" customHeight="1">
      <c r="A8" s="54" t="s">
        <v>321</v>
      </c>
      <c r="B8" s="116" t="s">
        <v>309</v>
      </c>
      <c r="C8" s="117" t="s">
        <v>323</v>
      </c>
      <c r="D8" s="118" t="s">
        <v>324</v>
      </c>
      <c r="E8" s="118" t="s">
        <v>325</v>
      </c>
      <c r="F8" s="118" t="s">
        <v>210</v>
      </c>
      <c r="G8" s="118" t="s">
        <v>211</v>
      </c>
      <c r="H8" s="118" t="s">
        <v>212</v>
      </c>
      <c r="I8" s="118" t="s">
        <v>213</v>
      </c>
      <c r="J8" s="118" t="s">
        <v>326</v>
      </c>
      <c r="K8" s="119"/>
    </row>
    <row r="9" spans="1:11" ht="14.25" customHeigh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  <c r="K9" s="126"/>
    </row>
    <row r="10" spans="1:11">
      <c r="A10" s="120" t="s">
        <v>453</v>
      </c>
      <c r="B10" s="76">
        <v>44959</v>
      </c>
      <c r="C10" s="132">
        <v>964718.89</v>
      </c>
      <c r="D10" s="76">
        <v>44927</v>
      </c>
      <c r="E10" s="76">
        <v>44957</v>
      </c>
      <c r="F10" s="273">
        <f t="shared" ref="F10:F34" si="0">(E10-D10+1)/2</f>
        <v>15.5</v>
      </c>
      <c r="G10" s="273">
        <f t="shared" ref="G10:G34" si="1">B10-E10</f>
        <v>2</v>
      </c>
      <c r="H10" s="273">
        <f t="shared" ref="H10:H34" si="2">F10+G10</f>
        <v>17.5</v>
      </c>
      <c r="I10" s="283">
        <f t="shared" ref="I10:I34" si="3">C10/$C$36</f>
        <v>2.4004045401907651E-2</v>
      </c>
      <c r="J10" s="123">
        <f t="shared" ref="J10:J34" si="4">H10*I10</f>
        <v>0.42007079453338392</v>
      </c>
      <c r="K10" s="124"/>
    </row>
    <row r="11" spans="1:11">
      <c r="A11" s="120" t="s">
        <v>453</v>
      </c>
      <c r="B11" s="76">
        <v>44980</v>
      </c>
      <c r="C11" s="63">
        <v>1941245.13</v>
      </c>
      <c r="D11" s="76">
        <v>44958</v>
      </c>
      <c r="E11" s="76">
        <v>44985</v>
      </c>
      <c r="F11" s="273">
        <f t="shared" si="0"/>
        <v>14</v>
      </c>
      <c r="G11" s="273">
        <f t="shared" si="1"/>
        <v>-5</v>
      </c>
      <c r="H11" s="273">
        <f t="shared" si="2"/>
        <v>9</v>
      </c>
      <c r="I11" s="283">
        <f t="shared" si="3"/>
        <v>4.8301880184757361E-2</v>
      </c>
      <c r="J11" s="123">
        <f t="shared" si="4"/>
        <v>0.43471692166281622</v>
      </c>
      <c r="K11" s="124"/>
    </row>
    <row r="12" spans="1:11">
      <c r="A12" s="120" t="s">
        <v>453</v>
      </c>
      <c r="B12" s="76">
        <v>44987</v>
      </c>
      <c r="C12" s="63">
        <v>1800366.27</v>
      </c>
      <c r="D12" s="76">
        <v>44958</v>
      </c>
      <c r="E12" s="76">
        <v>44985</v>
      </c>
      <c r="F12" s="273">
        <f t="shared" si="0"/>
        <v>14</v>
      </c>
      <c r="G12" s="273">
        <f t="shared" si="1"/>
        <v>2</v>
      </c>
      <c r="H12" s="273">
        <f t="shared" si="2"/>
        <v>16</v>
      </c>
      <c r="I12" s="283">
        <f t="shared" si="3"/>
        <v>4.4796545535812124E-2</v>
      </c>
      <c r="J12" s="123">
        <f t="shared" si="4"/>
        <v>0.71674472857299398</v>
      </c>
      <c r="K12" s="124"/>
    </row>
    <row r="13" spans="1:11">
      <c r="A13" s="120" t="s">
        <v>453</v>
      </c>
      <c r="B13" s="76">
        <v>44994</v>
      </c>
      <c r="C13" s="63">
        <v>1707161.74</v>
      </c>
      <c r="D13" s="76">
        <v>44958</v>
      </c>
      <c r="E13" s="76">
        <v>44985</v>
      </c>
      <c r="F13" s="273">
        <f t="shared" si="0"/>
        <v>14</v>
      </c>
      <c r="G13" s="273">
        <f t="shared" si="1"/>
        <v>9</v>
      </c>
      <c r="H13" s="273">
        <f t="shared" si="2"/>
        <v>23</v>
      </c>
      <c r="I13" s="283">
        <f t="shared" si="3"/>
        <v>4.2477439117378189E-2</v>
      </c>
      <c r="J13" s="123">
        <f t="shared" si="4"/>
        <v>0.97698109969969837</v>
      </c>
      <c r="K13" s="124"/>
    </row>
    <row r="14" spans="1:11">
      <c r="A14" s="120" t="s">
        <v>453</v>
      </c>
      <c r="B14" s="76">
        <v>45008</v>
      </c>
      <c r="C14" s="63">
        <v>2392763.0099999998</v>
      </c>
      <c r="D14" s="76">
        <v>44986</v>
      </c>
      <c r="E14" s="76">
        <v>45016</v>
      </c>
      <c r="F14" s="273">
        <f t="shared" si="0"/>
        <v>15.5</v>
      </c>
      <c r="G14" s="273">
        <f t="shared" si="1"/>
        <v>-8</v>
      </c>
      <c r="H14" s="273">
        <f t="shared" si="2"/>
        <v>7.5</v>
      </c>
      <c r="I14" s="283">
        <f t="shared" si="3"/>
        <v>5.9536505943244465E-2</v>
      </c>
      <c r="J14" s="123">
        <f t="shared" si="4"/>
        <v>0.4465237945743335</v>
      </c>
      <c r="K14" s="124"/>
    </row>
    <row r="15" spans="1:11">
      <c r="A15" s="120" t="s">
        <v>453</v>
      </c>
      <c r="B15" s="76">
        <v>45001</v>
      </c>
      <c r="C15" s="63">
        <v>2243695.12</v>
      </c>
      <c r="D15" s="76">
        <v>44986</v>
      </c>
      <c r="E15" s="76">
        <v>45016</v>
      </c>
      <c r="F15" s="273">
        <f t="shared" si="0"/>
        <v>15.5</v>
      </c>
      <c r="G15" s="273">
        <f t="shared" si="1"/>
        <v>-15</v>
      </c>
      <c r="H15" s="273">
        <f t="shared" si="2"/>
        <v>0.5</v>
      </c>
      <c r="I15" s="283">
        <f t="shared" si="3"/>
        <v>5.5827412613967412E-2</v>
      </c>
      <c r="J15" s="123">
        <f t="shared" si="4"/>
        <v>2.7913706306983706E-2</v>
      </c>
      <c r="K15" s="124"/>
    </row>
    <row r="16" spans="1:11">
      <c r="A16" s="120" t="s">
        <v>453</v>
      </c>
      <c r="B16" s="76">
        <v>45015</v>
      </c>
      <c r="C16" s="63">
        <v>1022672.07</v>
      </c>
      <c r="D16" s="76">
        <v>44986</v>
      </c>
      <c r="E16" s="76">
        <v>45016</v>
      </c>
      <c r="F16" s="273">
        <f t="shared" si="0"/>
        <v>15.5</v>
      </c>
      <c r="G16" s="273">
        <f t="shared" si="1"/>
        <v>-1</v>
      </c>
      <c r="H16" s="273">
        <f t="shared" si="2"/>
        <v>14.5</v>
      </c>
      <c r="I16" s="283">
        <f t="shared" si="3"/>
        <v>2.5446031018987177E-2</v>
      </c>
      <c r="J16" s="123">
        <f t="shared" si="4"/>
        <v>0.36896744977531409</v>
      </c>
      <c r="K16" s="124"/>
    </row>
    <row r="17" spans="1:11">
      <c r="A17" s="120" t="s">
        <v>453</v>
      </c>
      <c r="B17" s="76">
        <v>45050</v>
      </c>
      <c r="C17" s="63">
        <v>1925454.92</v>
      </c>
      <c r="D17" s="76">
        <v>45017</v>
      </c>
      <c r="E17" s="76">
        <v>45046</v>
      </c>
      <c r="F17" s="273">
        <f t="shared" si="0"/>
        <v>15</v>
      </c>
      <c r="G17" s="273">
        <f t="shared" si="1"/>
        <v>4</v>
      </c>
      <c r="H17" s="273">
        <f t="shared" si="2"/>
        <v>19</v>
      </c>
      <c r="I17" s="283">
        <f t="shared" si="3"/>
        <v>4.7908989652940728E-2</v>
      </c>
      <c r="J17" s="123">
        <f t="shared" si="4"/>
        <v>0.91027080340587385</v>
      </c>
      <c r="K17" s="124"/>
    </row>
    <row r="18" spans="1:11">
      <c r="A18" s="120" t="s">
        <v>453</v>
      </c>
      <c r="B18" s="76">
        <v>45036</v>
      </c>
      <c r="C18" s="63">
        <v>1487442.66</v>
      </c>
      <c r="D18" s="76">
        <v>45017</v>
      </c>
      <c r="E18" s="76">
        <v>45046</v>
      </c>
      <c r="F18" s="273">
        <f t="shared" si="0"/>
        <v>15</v>
      </c>
      <c r="G18" s="273">
        <f t="shared" si="1"/>
        <v>-10</v>
      </c>
      <c r="H18" s="273">
        <f t="shared" si="2"/>
        <v>5</v>
      </c>
      <c r="I18" s="283">
        <f t="shared" si="3"/>
        <v>3.7010409471068074E-2</v>
      </c>
      <c r="J18" s="123">
        <f t="shared" si="4"/>
        <v>0.18505204735534037</v>
      </c>
      <c r="K18" s="124"/>
    </row>
    <row r="19" spans="1:11">
      <c r="A19" s="120" t="s">
        <v>453</v>
      </c>
      <c r="B19" s="76">
        <v>45057</v>
      </c>
      <c r="C19" s="63">
        <v>972564.28</v>
      </c>
      <c r="D19" s="76">
        <v>45017</v>
      </c>
      <c r="E19" s="76">
        <v>45046</v>
      </c>
      <c r="F19" s="273">
        <f t="shared" si="0"/>
        <v>15</v>
      </c>
      <c r="G19" s="273">
        <f t="shared" si="1"/>
        <v>11</v>
      </c>
      <c r="H19" s="273">
        <f t="shared" si="2"/>
        <v>26</v>
      </c>
      <c r="I19" s="283">
        <f t="shared" si="3"/>
        <v>2.4199253663824936E-2</v>
      </c>
      <c r="J19" s="123">
        <f t="shared" si="4"/>
        <v>0.62918059525944836</v>
      </c>
      <c r="K19" s="124"/>
    </row>
    <row r="20" spans="1:11">
      <c r="A20" s="120" t="s">
        <v>453</v>
      </c>
      <c r="B20" s="76">
        <v>45078</v>
      </c>
      <c r="C20" s="63">
        <v>1470682.71</v>
      </c>
      <c r="D20" s="76">
        <v>45047</v>
      </c>
      <c r="E20" s="76">
        <v>45077</v>
      </c>
      <c r="F20" s="273">
        <f t="shared" si="0"/>
        <v>15.5</v>
      </c>
      <c r="G20" s="273">
        <f t="shared" si="1"/>
        <v>1</v>
      </c>
      <c r="H20" s="273">
        <f t="shared" si="2"/>
        <v>16.5</v>
      </c>
      <c r="I20" s="283">
        <f t="shared" si="3"/>
        <v>3.6593389959059038E-2</v>
      </c>
      <c r="J20" s="123">
        <f t="shared" si="4"/>
        <v>0.60379093432447417</v>
      </c>
      <c r="K20" s="124"/>
    </row>
    <row r="21" spans="1:11">
      <c r="A21" s="120" t="s">
        <v>453</v>
      </c>
      <c r="B21" s="76">
        <v>45064</v>
      </c>
      <c r="C21" s="63">
        <v>1067189.92</v>
      </c>
      <c r="D21" s="76">
        <v>45047</v>
      </c>
      <c r="E21" s="76">
        <v>45077</v>
      </c>
      <c r="F21" s="273">
        <f t="shared" si="0"/>
        <v>15.5</v>
      </c>
      <c r="G21" s="273">
        <f t="shared" si="1"/>
        <v>-13</v>
      </c>
      <c r="H21" s="273">
        <f t="shared" si="2"/>
        <v>2.5</v>
      </c>
      <c r="I21" s="283">
        <f t="shared" si="3"/>
        <v>2.6553720008673398E-2</v>
      </c>
      <c r="J21" s="123">
        <f t="shared" si="4"/>
        <v>6.6384300021683496E-2</v>
      </c>
      <c r="K21" s="124"/>
    </row>
    <row r="22" spans="1:11">
      <c r="A22" s="120" t="s">
        <v>453</v>
      </c>
      <c r="B22" s="76">
        <v>45057</v>
      </c>
      <c r="C22" s="63">
        <v>936770.61</v>
      </c>
      <c r="D22" s="76">
        <v>45047</v>
      </c>
      <c r="E22" s="76">
        <v>45077</v>
      </c>
      <c r="F22" s="273">
        <f t="shared" si="0"/>
        <v>15.5</v>
      </c>
      <c r="G22" s="273">
        <f t="shared" si="1"/>
        <v>-20</v>
      </c>
      <c r="H22" s="273">
        <f t="shared" si="2"/>
        <v>-4.5</v>
      </c>
      <c r="I22" s="283">
        <f t="shared" si="3"/>
        <v>2.3308638906835051E-2</v>
      </c>
      <c r="J22" s="123">
        <f t="shared" si="4"/>
        <v>-0.10488887508075773</v>
      </c>
      <c r="K22" s="124"/>
    </row>
    <row r="23" spans="1:11">
      <c r="A23" s="120" t="s">
        <v>453</v>
      </c>
      <c r="B23" s="76">
        <v>45071</v>
      </c>
      <c r="C23" s="63">
        <v>917428.97</v>
      </c>
      <c r="D23" s="76">
        <v>45047</v>
      </c>
      <c r="E23" s="76">
        <v>45077</v>
      </c>
      <c r="F23" s="273">
        <f t="shared" si="0"/>
        <v>15.5</v>
      </c>
      <c r="G23" s="273">
        <f t="shared" si="1"/>
        <v>-6</v>
      </c>
      <c r="H23" s="273">
        <f t="shared" si="2"/>
        <v>9.5</v>
      </c>
      <c r="I23" s="283">
        <f t="shared" si="3"/>
        <v>2.282738202514659E-2</v>
      </c>
      <c r="J23" s="123">
        <f t="shared" si="4"/>
        <v>0.21686012923889261</v>
      </c>
      <c r="K23" s="124"/>
    </row>
    <row r="24" spans="1:11">
      <c r="A24" s="120" t="s">
        <v>453</v>
      </c>
      <c r="B24" s="76">
        <v>45176</v>
      </c>
      <c r="C24" s="63">
        <v>2019068.36</v>
      </c>
      <c r="D24" s="76">
        <v>45139</v>
      </c>
      <c r="E24" s="76">
        <v>45169</v>
      </c>
      <c r="F24" s="273">
        <f t="shared" si="0"/>
        <v>15.5</v>
      </c>
      <c r="G24" s="273">
        <f t="shared" si="1"/>
        <v>7</v>
      </c>
      <c r="H24" s="273">
        <f t="shared" si="2"/>
        <v>22.5</v>
      </c>
      <c r="I24" s="283">
        <f t="shared" si="3"/>
        <v>5.023827053183879E-2</v>
      </c>
      <c r="J24" s="123">
        <f t="shared" si="4"/>
        <v>1.1303610869663727</v>
      </c>
      <c r="K24" s="124"/>
    </row>
    <row r="25" spans="1:11">
      <c r="A25" s="120" t="s">
        <v>453</v>
      </c>
      <c r="B25" s="76">
        <v>45204</v>
      </c>
      <c r="C25" s="63">
        <v>2275598.88</v>
      </c>
      <c r="D25" s="76">
        <v>45170</v>
      </c>
      <c r="E25" s="76">
        <v>45199</v>
      </c>
      <c r="F25" s="273">
        <f t="shared" si="0"/>
        <v>15</v>
      </c>
      <c r="G25" s="273">
        <f t="shared" si="1"/>
        <v>5</v>
      </c>
      <c r="H25" s="273">
        <f t="shared" si="2"/>
        <v>20</v>
      </c>
      <c r="I25" s="283">
        <f t="shared" si="3"/>
        <v>5.6621238993309439E-2</v>
      </c>
      <c r="J25" s="123">
        <f t="shared" si="4"/>
        <v>1.1324247798661888</v>
      </c>
      <c r="K25" s="124"/>
    </row>
    <row r="26" spans="1:11">
      <c r="A26" s="120" t="s">
        <v>453</v>
      </c>
      <c r="B26" s="76">
        <v>45197</v>
      </c>
      <c r="C26" s="63">
        <v>1550462.3</v>
      </c>
      <c r="D26" s="76">
        <v>45170</v>
      </c>
      <c r="E26" s="76">
        <v>45199</v>
      </c>
      <c r="F26" s="273">
        <f t="shared" si="0"/>
        <v>15</v>
      </c>
      <c r="G26" s="273">
        <f t="shared" si="1"/>
        <v>-2</v>
      </c>
      <c r="H26" s="273">
        <f t="shared" si="2"/>
        <v>13</v>
      </c>
      <c r="I26" s="283">
        <f t="shared" si="3"/>
        <v>3.8578458273110169E-2</v>
      </c>
      <c r="J26" s="123">
        <f t="shared" si="4"/>
        <v>0.50151995755043222</v>
      </c>
      <c r="K26" s="124"/>
    </row>
    <row r="27" spans="1:11">
      <c r="A27" s="120" t="s">
        <v>453</v>
      </c>
      <c r="B27" s="76">
        <v>45211</v>
      </c>
      <c r="C27" s="63">
        <v>1139883.1599999999</v>
      </c>
      <c r="D27" s="76">
        <v>45170</v>
      </c>
      <c r="E27" s="76">
        <v>45199</v>
      </c>
      <c r="F27" s="273">
        <f t="shared" si="0"/>
        <v>15</v>
      </c>
      <c r="G27" s="273">
        <f t="shared" si="1"/>
        <v>12</v>
      </c>
      <c r="H27" s="273">
        <f t="shared" si="2"/>
        <v>27</v>
      </c>
      <c r="I27" s="283">
        <f t="shared" si="3"/>
        <v>2.8362466423260315E-2</v>
      </c>
      <c r="J27" s="123">
        <f t="shared" si="4"/>
        <v>0.76578659342802846</v>
      </c>
      <c r="K27" s="124"/>
    </row>
    <row r="28" spans="1:11">
      <c r="A28" s="120" t="s">
        <v>453</v>
      </c>
      <c r="B28" s="76">
        <v>45218</v>
      </c>
      <c r="C28" s="63">
        <v>2189565.65</v>
      </c>
      <c r="D28" s="76">
        <v>45200</v>
      </c>
      <c r="E28" s="76">
        <v>45230</v>
      </c>
      <c r="F28" s="273">
        <f t="shared" si="0"/>
        <v>15.5</v>
      </c>
      <c r="G28" s="273">
        <f t="shared" si="1"/>
        <v>-12</v>
      </c>
      <c r="H28" s="273">
        <f t="shared" si="2"/>
        <v>3.5</v>
      </c>
      <c r="I28" s="283">
        <f t="shared" si="3"/>
        <v>5.448056819231293E-2</v>
      </c>
      <c r="J28" s="123">
        <f t="shared" si="4"/>
        <v>0.19068198867309524</v>
      </c>
      <c r="K28" s="124"/>
    </row>
    <row r="29" spans="1:11">
      <c r="A29" s="120" t="s">
        <v>453</v>
      </c>
      <c r="B29" s="76">
        <v>45225</v>
      </c>
      <c r="C29" s="63">
        <v>2173531.15</v>
      </c>
      <c r="D29" s="76">
        <v>45200</v>
      </c>
      <c r="E29" s="76">
        <v>45230</v>
      </c>
      <c r="F29" s="273">
        <f t="shared" si="0"/>
        <v>15.5</v>
      </c>
      <c r="G29" s="273">
        <f t="shared" si="1"/>
        <v>-5</v>
      </c>
      <c r="H29" s="273">
        <f t="shared" si="2"/>
        <v>10.5</v>
      </c>
      <c r="I29" s="283">
        <f t="shared" si="3"/>
        <v>5.4081599259511282E-2</v>
      </c>
      <c r="J29" s="123">
        <f t="shared" si="4"/>
        <v>0.56785679222486851</v>
      </c>
      <c r="K29" s="124"/>
    </row>
    <row r="30" spans="1:11">
      <c r="A30" s="120" t="s">
        <v>453</v>
      </c>
      <c r="B30" s="76">
        <v>45211</v>
      </c>
      <c r="C30" s="63">
        <v>1798457.19</v>
      </c>
      <c r="D30" s="76">
        <v>45200</v>
      </c>
      <c r="E30" s="76">
        <v>45230</v>
      </c>
      <c r="F30" s="273">
        <f t="shared" si="0"/>
        <v>15.5</v>
      </c>
      <c r="G30" s="273">
        <f t="shared" si="1"/>
        <v>-19</v>
      </c>
      <c r="H30" s="273">
        <f t="shared" si="2"/>
        <v>-3.5</v>
      </c>
      <c r="I30" s="283">
        <f t="shared" si="3"/>
        <v>4.474904398539066E-2</v>
      </c>
      <c r="J30" s="123">
        <f t="shared" si="4"/>
        <v>-0.15662165394886732</v>
      </c>
      <c r="K30" s="124"/>
    </row>
    <row r="31" spans="1:11">
      <c r="A31" s="120" t="s">
        <v>453</v>
      </c>
      <c r="B31" s="76">
        <v>45239</v>
      </c>
      <c r="C31" s="63">
        <v>1749294.48</v>
      </c>
      <c r="D31" s="76">
        <v>45200</v>
      </c>
      <c r="E31" s="76">
        <v>45230</v>
      </c>
      <c r="F31" s="273">
        <f t="shared" si="0"/>
        <v>15.5</v>
      </c>
      <c r="G31" s="273">
        <f t="shared" si="1"/>
        <v>9</v>
      </c>
      <c r="H31" s="273">
        <f t="shared" si="2"/>
        <v>24.5</v>
      </c>
      <c r="I31" s="283">
        <f t="shared" si="3"/>
        <v>4.3525782022601871E-2</v>
      </c>
      <c r="J31" s="123">
        <f t="shared" si="4"/>
        <v>1.0663816595537459</v>
      </c>
      <c r="K31" s="124"/>
    </row>
    <row r="32" spans="1:11">
      <c r="A32" s="120" t="s">
        <v>453</v>
      </c>
      <c r="B32" s="76">
        <v>45232</v>
      </c>
      <c r="C32" s="63">
        <v>1459030.1</v>
      </c>
      <c r="D32" s="76">
        <v>45200</v>
      </c>
      <c r="E32" s="76">
        <v>45230</v>
      </c>
      <c r="F32" s="273">
        <f t="shared" si="0"/>
        <v>15.5</v>
      </c>
      <c r="G32" s="273">
        <f t="shared" si="1"/>
        <v>2</v>
      </c>
      <c r="H32" s="273">
        <f t="shared" si="2"/>
        <v>17.5</v>
      </c>
      <c r="I32" s="283">
        <f t="shared" si="3"/>
        <v>3.6303450804358005E-2</v>
      </c>
      <c r="J32" s="123">
        <f t="shared" si="4"/>
        <v>0.63531038907626514</v>
      </c>
      <c r="K32" s="124"/>
    </row>
    <row r="33" spans="1:11">
      <c r="A33" s="120" t="s">
        <v>453</v>
      </c>
      <c r="B33" s="76">
        <v>45246</v>
      </c>
      <c r="C33" s="63">
        <v>1704647.19</v>
      </c>
      <c r="D33" s="76">
        <v>45231</v>
      </c>
      <c r="E33" s="76">
        <v>45260</v>
      </c>
      <c r="F33" s="273">
        <f t="shared" si="0"/>
        <v>15</v>
      </c>
      <c r="G33" s="273">
        <f t="shared" si="1"/>
        <v>-14</v>
      </c>
      <c r="H33" s="273">
        <f t="shared" si="2"/>
        <v>1</v>
      </c>
      <c r="I33" s="283">
        <f t="shared" si="3"/>
        <v>4.2414872318913853E-2</v>
      </c>
      <c r="J33" s="123">
        <f t="shared" si="4"/>
        <v>4.2414872318913853E-2</v>
      </c>
      <c r="K33" s="124"/>
    </row>
    <row r="34" spans="1:11">
      <c r="A34" s="120" t="s">
        <v>453</v>
      </c>
      <c r="B34" s="76">
        <v>45267</v>
      </c>
      <c r="C34" s="63">
        <v>1280151.32</v>
      </c>
      <c r="D34" s="76">
        <v>45231</v>
      </c>
      <c r="E34" s="76">
        <v>45260</v>
      </c>
      <c r="F34" s="273">
        <f t="shared" si="0"/>
        <v>15</v>
      </c>
      <c r="G34" s="273">
        <f t="shared" si="1"/>
        <v>7</v>
      </c>
      <c r="H34" s="273">
        <f t="shared" si="2"/>
        <v>22</v>
      </c>
      <c r="I34" s="283">
        <f t="shared" si="3"/>
        <v>3.1852605691790707E-2</v>
      </c>
      <c r="J34" s="123">
        <f t="shared" si="4"/>
        <v>0.7007573252193956</v>
      </c>
      <c r="K34" s="124"/>
    </row>
    <row r="35" spans="1:11">
      <c r="A35" s="31"/>
      <c r="B35" s="13"/>
      <c r="C35" s="22"/>
      <c r="D35" s="13"/>
      <c r="E35" s="13"/>
      <c r="F35" s="120"/>
      <c r="G35" s="120"/>
      <c r="H35" s="121"/>
      <c r="I35" s="122"/>
      <c r="J35" s="123"/>
      <c r="K35" s="124"/>
    </row>
    <row r="36" spans="1:11" ht="13.5" thickBot="1">
      <c r="C36" s="147">
        <f>SUM(C10:C34)</f>
        <v>40189846.079999991</v>
      </c>
      <c r="J36" s="125">
        <f>SUM(J10:J34)</f>
        <v>12.475442220578916</v>
      </c>
    </row>
    <row r="37" spans="1:11" ht="13.5" thickTop="1">
      <c r="C37" s="49"/>
    </row>
    <row r="38" spans="1:11">
      <c r="C38" s="49"/>
    </row>
    <row r="39" spans="1:11">
      <c r="C39" s="49"/>
    </row>
    <row r="40" spans="1:11">
      <c r="C40" s="49"/>
    </row>
    <row r="41" spans="1:11">
      <c r="C41" s="49"/>
    </row>
  </sheetData>
  <autoFilter ref="A8:M34" xr:uid="{00000000-0001-0000-0D00-000000000000}"/>
  <sortState xmlns:xlrd2="http://schemas.microsoft.com/office/spreadsheetml/2017/richdata2" ref="A10:J34">
    <sortCondition ref="D10:D34"/>
  </sortState>
  <conditionalFormatting sqref="D8:G8 H8:J9 K9">
    <cfRule type="cellIs" dxfId="5" priority="4" stopIfTrue="1" operator="equal">
      <formula>"REPLACE"</formula>
    </cfRule>
    <cfRule type="cellIs" dxfId="4" priority="5" stopIfTrue="1" operator="equal">
      <formula>"NA"</formula>
    </cfRule>
    <cfRule type="cellIs" dxfId="3" priority="6" stopIfTrue="1" operator="equal">
      <formula>"PRINT"</formula>
    </cfRule>
  </conditionalFormatting>
  <printOptions horizontalCentered="1"/>
  <pageMargins left="0" right="0" top="0.5" bottom="0.5" header="0.5" footer="0"/>
  <pageSetup scale="60" fitToHeight="5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271"/>
  <sheetViews>
    <sheetView view="pageBreakPreview" zoomScale="60" zoomScaleNormal="100" workbookViewId="0">
      <selection activeCell="S23" sqref="S23"/>
    </sheetView>
  </sheetViews>
  <sheetFormatPr defaultColWidth="9.140625" defaultRowHeight="12.75"/>
  <cols>
    <col min="1" max="1" width="57.140625" style="3" customWidth="1"/>
    <col min="2" max="2" width="23.42578125" style="3" customWidth="1"/>
    <col min="3" max="3" width="24.85546875" style="127" customWidth="1"/>
    <col min="4" max="4" width="24" style="72" customWidth="1"/>
    <col min="5" max="5" width="12.7109375" style="73" customWidth="1"/>
    <col min="6" max="6" width="12.7109375" style="49" customWidth="1"/>
    <col min="7" max="10" width="12.7109375" style="3" customWidth="1"/>
    <col min="11" max="11" width="4.5703125" style="127" customWidth="1"/>
    <col min="12" max="12" width="5.28515625" style="3" bestFit="1" customWidth="1"/>
    <col min="13" max="13" width="13.7109375" style="3" bestFit="1" customWidth="1"/>
    <col min="14" max="14" width="13.85546875" style="3" customWidth="1"/>
    <col min="15" max="16384" width="9.140625" style="3"/>
  </cols>
  <sheetData>
    <row r="1" spans="1:11">
      <c r="A1" s="2" t="s">
        <v>109</v>
      </c>
    </row>
    <row r="2" spans="1:11">
      <c r="A2" s="2" t="s">
        <v>110</v>
      </c>
    </row>
    <row r="3" spans="1:11">
      <c r="A3" s="4" t="s">
        <v>454</v>
      </c>
    </row>
    <row r="4" spans="1:11">
      <c r="A4" s="4"/>
    </row>
    <row r="5" spans="1:11">
      <c r="A5" s="5"/>
      <c r="B5" s="72"/>
      <c r="C5" s="73"/>
      <c r="D5" s="73"/>
      <c r="E5" s="49"/>
      <c r="F5" s="3"/>
      <c r="K5" s="3"/>
    </row>
    <row r="6" spans="1:11">
      <c r="A6" s="146" t="s">
        <v>455</v>
      </c>
      <c r="B6" s="145" t="s">
        <v>456</v>
      </c>
      <c r="C6" s="73"/>
      <c r="D6" s="73"/>
      <c r="E6" s="49"/>
      <c r="F6" s="3"/>
      <c r="K6" s="3"/>
    </row>
    <row r="7" spans="1:11">
      <c r="A7" s="61" t="str">
        <f>A16</f>
        <v>Regulatory Fees</v>
      </c>
      <c r="B7" s="71">
        <f>J21</f>
        <v>-172</v>
      </c>
      <c r="C7" s="73"/>
      <c r="D7" s="73"/>
      <c r="E7" s="49"/>
      <c r="F7" s="3"/>
      <c r="K7" s="3"/>
    </row>
    <row r="8" spans="1:11">
      <c r="A8" s="61" t="s">
        <v>457</v>
      </c>
      <c r="B8" s="231">
        <f>J40</f>
        <v>35.086659469252318</v>
      </c>
      <c r="C8" s="128"/>
      <c r="D8" s="160"/>
      <c r="E8" s="3"/>
      <c r="F8" s="3"/>
      <c r="I8" s="127"/>
      <c r="K8" s="3"/>
    </row>
    <row r="9" spans="1:11">
      <c r="A9" s="50" t="str">
        <f>A43</f>
        <v>Utility Gross Receipts License Tax (UGRLT)</v>
      </c>
      <c r="B9" s="71">
        <f>J59</f>
        <v>35.079050920703779</v>
      </c>
      <c r="C9" s="128"/>
      <c r="D9" s="49"/>
      <c r="E9" s="3"/>
      <c r="F9" s="3"/>
      <c r="I9" s="127"/>
      <c r="K9" s="3"/>
    </row>
    <row r="10" spans="1:11">
      <c r="A10" s="50" t="str">
        <f>A64</f>
        <v>Local Franchise Fee</v>
      </c>
      <c r="B10" s="71">
        <f>J76</f>
        <v>35.540130672483258</v>
      </c>
      <c r="C10" s="128"/>
      <c r="D10" s="49"/>
      <c r="E10" s="3"/>
      <c r="F10" s="3"/>
      <c r="I10" s="127"/>
      <c r="K10" s="3"/>
    </row>
    <row r="11" spans="1:11">
      <c r="A11" s="50" t="str">
        <f>A80</f>
        <v>Property /Real Estate Tax</v>
      </c>
      <c r="B11" s="71">
        <f>J153</f>
        <v>265.34745637718657</v>
      </c>
      <c r="C11" s="128"/>
      <c r="D11" s="49"/>
      <c r="E11" s="3"/>
      <c r="F11" s="3"/>
      <c r="I11" s="127"/>
      <c r="K11" s="3"/>
    </row>
    <row r="12" spans="1:11">
      <c r="A12" s="50" t="str">
        <f>A156</f>
        <v>Federal Unemployment Taxes</v>
      </c>
      <c r="B12" s="71">
        <f>J189</f>
        <v>105.65476463046065</v>
      </c>
      <c r="C12" s="128"/>
      <c r="D12" s="49"/>
      <c r="E12" s="3"/>
      <c r="F12" s="3"/>
      <c r="I12" s="127"/>
      <c r="K12" s="3"/>
    </row>
    <row r="13" spans="1:11">
      <c r="A13" s="50" t="str">
        <f>A192</f>
        <v>State Unemployment Taxes - Kentucky</v>
      </c>
      <c r="B13" s="71">
        <f>J242</f>
        <v>105.57702874844367</v>
      </c>
      <c r="C13" s="128"/>
      <c r="D13" s="49"/>
      <c r="E13" s="3"/>
      <c r="F13" s="3"/>
      <c r="I13" s="127"/>
      <c r="K13" s="3"/>
    </row>
    <row r="14" spans="1:11">
      <c r="A14" s="50"/>
      <c r="B14" s="71"/>
      <c r="C14" s="128"/>
      <c r="D14" s="49"/>
      <c r="E14" s="3"/>
      <c r="F14" s="3"/>
      <c r="I14" s="127"/>
      <c r="K14" s="3"/>
    </row>
    <row r="15" spans="1:11">
      <c r="A15" s="50"/>
      <c r="B15" s="71"/>
      <c r="C15" s="128"/>
      <c r="D15" s="49"/>
      <c r="E15" s="3"/>
      <c r="F15" s="3"/>
      <c r="I15" s="127"/>
      <c r="K15" s="3"/>
    </row>
    <row r="16" spans="1:11">
      <c r="A16" s="2" t="s">
        <v>458</v>
      </c>
      <c r="B16" s="7"/>
      <c r="C16" s="7"/>
      <c r="D16" s="76"/>
      <c r="E16" s="76"/>
      <c r="G16" s="7"/>
      <c r="H16" s="7"/>
      <c r="I16" s="7"/>
      <c r="J16" s="7"/>
    </row>
    <row r="17" spans="1:12" ht="25.5">
      <c r="A17" s="129" t="s">
        <v>459</v>
      </c>
      <c r="B17" s="116" t="s">
        <v>14</v>
      </c>
      <c r="C17" s="130" t="s">
        <v>207</v>
      </c>
      <c r="D17" s="130" t="s">
        <v>307</v>
      </c>
      <c r="E17" s="19" t="s">
        <v>309</v>
      </c>
      <c r="F17" s="19" t="s">
        <v>460</v>
      </c>
      <c r="G17" s="19" t="s">
        <v>461</v>
      </c>
      <c r="H17" s="19" t="s">
        <v>462</v>
      </c>
      <c r="I17" s="19" t="s">
        <v>463</v>
      </c>
      <c r="J17" s="19" t="s">
        <v>120</v>
      </c>
      <c r="K17" s="3"/>
    </row>
    <row r="18" spans="1:12">
      <c r="A18" s="148" t="s">
        <v>141</v>
      </c>
      <c r="B18" s="149" t="s">
        <v>142</v>
      </c>
      <c r="C18" s="149" t="s">
        <v>143</v>
      </c>
      <c r="D18" s="150" t="s">
        <v>144</v>
      </c>
      <c r="E18" s="150" t="s">
        <v>171</v>
      </c>
      <c r="F18" s="150" t="s">
        <v>172</v>
      </c>
      <c r="G18" s="151" t="s">
        <v>173</v>
      </c>
      <c r="H18" s="151" t="s">
        <v>174</v>
      </c>
      <c r="I18" s="151" t="s">
        <v>215</v>
      </c>
      <c r="J18" s="151" t="s">
        <v>216</v>
      </c>
      <c r="K18" s="3"/>
    </row>
    <row r="19" spans="1:12">
      <c r="A19" s="7" t="s">
        <v>232</v>
      </c>
      <c r="B19" s="132">
        <v>597823</v>
      </c>
      <c r="C19" s="219">
        <v>45108</v>
      </c>
      <c r="D19" s="219">
        <v>45473</v>
      </c>
      <c r="E19" s="219">
        <v>45118</v>
      </c>
      <c r="F19" s="285">
        <f>B19/B21</f>
        <v>1</v>
      </c>
      <c r="G19" s="273">
        <f>(+D19-C19+1)/2</f>
        <v>183</v>
      </c>
      <c r="H19" s="273">
        <f>+E19-D19</f>
        <v>-355</v>
      </c>
      <c r="I19" s="273">
        <f>SUM(G19:H19)</f>
        <v>-172</v>
      </c>
      <c r="J19" s="78">
        <f>+I19*F19</f>
        <v>-172</v>
      </c>
      <c r="K19" s="3"/>
    </row>
    <row r="20" spans="1:12">
      <c r="A20" s="30"/>
      <c r="B20" s="134"/>
      <c r="C20" s="219"/>
      <c r="D20" s="219"/>
      <c r="E20" s="219"/>
      <c r="F20" s="287"/>
      <c r="G20" s="286"/>
      <c r="H20" s="286"/>
      <c r="I20" s="286"/>
      <c r="J20" s="78"/>
      <c r="K20" s="3"/>
    </row>
    <row r="21" spans="1:12">
      <c r="B21" s="135">
        <f>SUM(B19:B20)</f>
        <v>597823</v>
      </c>
      <c r="C21" s="72"/>
      <c r="D21" s="73"/>
      <c r="E21" s="49"/>
      <c r="F21" s="3"/>
      <c r="J21" s="139">
        <f>SUM(J19:J20)</f>
        <v>-172</v>
      </c>
      <c r="K21" s="3"/>
    </row>
    <row r="22" spans="1:12">
      <c r="B22" s="197"/>
      <c r="C22" s="72"/>
      <c r="D22" s="73"/>
      <c r="E22" s="49"/>
      <c r="F22" s="3"/>
      <c r="J22" s="78"/>
      <c r="K22" s="3"/>
    </row>
    <row r="23" spans="1:12">
      <c r="B23" s="197"/>
      <c r="C23" s="72"/>
      <c r="D23" s="73"/>
      <c r="E23" s="49"/>
      <c r="F23" s="3"/>
      <c r="J23" s="78"/>
      <c r="K23" s="3"/>
    </row>
    <row r="24" spans="1:12" ht="15">
      <c r="A24" s="2" t="s">
        <v>457</v>
      </c>
      <c r="B24" s="74"/>
      <c r="C24" s="76"/>
      <c r="D24" s="76"/>
      <c r="E24" s="49"/>
      <c r="F24" s="7"/>
      <c r="G24" s="7"/>
      <c r="H24" s="7"/>
      <c r="I24" s="7"/>
      <c r="J24" s="127"/>
      <c r="K24" s="3"/>
    </row>
    <row r="25" spans="1:12" s="131" customFormat="1" ht="25.5">
      <c r="A25" s="129" t="s">
        <v>459</v>
      </c>
      <c r="B25" s="129" t="s">
        <v>14</v>
      </c>
      <c r="C25" s="130" t="s">
        <v>207</v>
      </c>
      <c r="D25" s="130" t="s">
        <v>307</v>
      </c>
      <c r="E25" s="19" t="s">
        <v>309</v>
      </c>
      <c r="F25" s="19" t="s">
        <v>460</v>
      </c>
      <c r="G25" s="19" t="s">
        <v>461</v>
      </c>
      <c r="H25" s="19" t="s">
        <v>462</v>
      </c>
      <c r="I25" s="19" t="s">
        <v>463</v>
      </c>
      <c r="J25" s="19" t="s">
        <v>120</v>
      </c>
    </row>
    <row r="26" spans="1:12" s="131" customFormat="1">
      <c r="A26" s="148" t="s">
        <v>141</v>
      </c>
      <c r="B26" s="149" t="s">
        <v>142</v>
      </c>
      <c r="C26" s="149" t="s">
        <v>143</v>
      </c>
      <c r="D26" s="150" t="s">
        <v>144</v>
      </c>
      <c r="E26" s="150" t="s">
        <v>171</v>
      </c>
      <c r="F26" s="150" t="s">
        <v>172</v>
      </c>
      <c r="G26" s="151" t="s">
        <v>173</v>
      </c>
      <c r="H26" s="151" t="s">
        <v>174</v>
      </c>
      <c r="I26" s="151" t="s">
        <v>215</v>
      </c>
      <c r="J26" s="151" t="s">
        <v>216</v>
      </c>
    </row>
    <row r="27" spans="1:12">
      <c r="A27" s="30" t="s">
        <v>464</v>
      </c>
      <c r="B27" s="140">
        <v>1974391.06</v>
      </c>
      <c r="C27" s="219">
        <v>44927</v>
      </c>
      <c r="D27" s="219">
        <v>44958</v>
      </c>
      <c r="E27" s="219">
        <v>44977</v>
      </c>
      <c r="F27" s="285">
        <f>B27/$B$40</f>
        <v>0.12674639935466378</v>
      </c>
      <c r="G27" s="273">
        <f t="shared" ref="G27:G38" si="0">(+D27-C27+1)/2</f>
        <v>16</v>
      </c>
      <c r="H27" s="273">
        <f t="shared" ref="H27:H38" si="1">+E27-D27</f>
        <v>19</v>
      </c>
      <c r="I27" s="273">
        <f t="shared" ref="I27:I38" si="2">SUM(G27:H27)</f>
        <v>35</v>
      </c>
      <c r="J27" s="78">
        <f t="shared" ref="J27:J38" si="3">+I27*F27</f>
        <v>4.4361239774132324</v>
      </c>
      <c r="K27" s="3"/>
      <c r="L27" s="133"/>
    </row>
    <row r="28" spans="1:12">
      <c r="A28" s="30" t="s">
        <v>464</v>
      </c>
      <c r="B28" s="134">
        <v>1056672.81</v>
      </c>
      <c r="C28" s="219">
        <v>44958</v>
      </c>
      <c r="D28" s="219">
        <v>44986</v>
      </c>
      <c r="E28" s="219">
        <v>45005</v>
      </c>
      <c r="F28" s="285">
        <f t="shared" ref="F28:F38" si="4">B28/$B$40</f>
        <v>6.7833306520074493E-2</v>
      </c>
      <c r="G28" s="273">
        <f t="shared" si="0"/>
        <v>14.5</v>
      </c>
      <c r="H28" s="273">
        <f t="shared" si="1"/>
        <v>19</v>
      </c>
      <c r="I28" s="273">
        <f t="shared" si="2"/>
        <v>33.5</v>
      </c>
      <c r="J28" s="78">
        <f t="shared" si="3"/>
        <v>2.2724157684224955</v>
      </c>
      <c r="K28" s="3"/>
      <c r="L28" s="133"/>
    </row>
    <row r="29" spans="1:12">
      <c r="A29" s="30" t="s">
        <v>464</v>
      </c>
      <c r="B29" s="134">
        <v>1111375.32</v>
      </c>
      <c r="C29" s="219">
        <v>44986</v>
      </c>
      <c r="D29" s="219">
        <v>45017</v>
      </c>
      <c r="E29" s="219">
        <v>45036</v>
      </c>
      <c r="F29" s="285">
        <f t="shared" si="4"/>
        <v>7.1344944269367425E-2</v>
      </c>
      <c r="G29" s="273">
        <f t="shared" si="0"/>
        <v>16</v>
      </c>
      <c r="H29" s="273">
        <f t="shared" si="1"/>
        <v>19</v>
      </c>
      <c r="I29" s="273">
        <f t="shared" si="2"/>
        <v>35</v>
      </c>
      <c r="J29" s="78">
        <f t="shared" si="3"/>
        <v>2.4970730494278599</v>
      </c>
      <c r="K29" s="3"/>
      <c r="L29" s="133"/>
    </row>
    <row r="30" spans="1:12">
      <c r="A30" s="30" t="s">
        <v>464</v>
      </c>
      <c r="B30" s="134">
        <v>322076.64</v>
      </c>
      <c r="C30" s="219">
        <v>45017</v>
      </c>
      <c r="D30" s="219">
        <v>45047</v>
      </c>
      <c r="E30" s="219">
        <v>45068</v>
      </c>
      <c r="F30" s="285">
        <f t="shared" si="4"/>
        <v>2.0675769488263527E-2</v>
      </c>
      <c r="G30" s="273">
        <f t="shared" si="0"/>
        <v>15.5</v>
      </c>
      <c r="H30" s="273">
        <f t="shared" si="1"/>
        <v>21</v>
      </c>
      <c r="I30" s="273">
        <f t="shared" si="2"/>
        <v>36.5</v>
      </c>
      <c r="J30" s="78">
        <f t="shared" si="3"/>
        <v>0.75466558632161873</v>
      </c>
      <c r="K30" s="3"/>
      <c r="L30" s="133"/>
    </row>
    <row r="31" spans="1:12">
      <c r="A31" s="30" t="s">
        <v>464</v>
      </c>
      <c r="B31" s="134">
        <v>1873813.39</v>
      </c>
      <c r="C31" s="219">
        <v>45047</v>
      </c>
      <c r="D31" s="219">
        <v>45078</v>
      </c>
      <c r="E31" s="219">
        <v>45097</v>
      </c>
      <c r="F31" s="285">
        <f t="shared" si="4"/>
        <v>0.12028979722236807</v>
      </c>
      <c r="G31" s="273">
        <f t="shared" si="0"/>
        <v>16</v>
      </c>
      <c r="H31" s="273">
        <f t="shared" si="1"/>
        <v>19</v>
      </c>
      <c r="I31" s="273">
        <f t="shared" si="2"/>
        <v>35</v>
      </c>
      <c r="J31" s="78">
        <f t="shared" si="3"/>
        <v>4.2101429027828825</v>
      </c>
      <c r="K31" s="3"/>
      <c r="L31" s="133"/>
    </row>
    <row r="32" spans="1:12">
      <c r="A32" s="30" t="s">
        <v>464</v>
      </c>
      <c r="B32" s="134">
        <v>1159215.21</v>
      </c>
      <c r="C32" s="219">
        <v>45078</v>
      </c>
      <c r="D32" s="219">
        <v>45108</v>
      </c>
      <c r="E32" s="219">
        <v>45127</v>
      </c>
      <c r="F32" s="285">
        <f t="shared" si="4"/>
        <v>7.4416034858190885E-2</v>
      </c>
      <c r="G32" s="273">
        <f t="shared" si="0"/>
        <v>15.5</v>
      </c>
      <c r="H32" s="273">
        <f t="shared" si="1"/>
        <v>19</v>
      </c>
      <c r="I32" s="273">
        <f t="shared" si="2"/>
        <v>34.5</v>
      </c>
      <c r="J32" s="78">
        <f t="shared" si="3"/>
        <v>2.5673532026075856</v>
      </c>
      <c r="K32" s="3"/>
      <c r="L32" s="133"/>
    </row>
    <row r="33" spans="1:12">
      <c r="A33" s="30" t="s">
        <v>464</v>
      </c>
      <c r="B33" s="134">
        <v>1085161.5900000001</v>
      </c>
      <c r="C33" s="219">
        <v>45108</v>
      </c>
      <c r="D33" s="219">
        <v>45139</v>
      </c>
      <c r="E33" s="219">
        <v>45159</v>
      </c>
      <c r="F33" s="285">
        <f t="shared" si="4"/>
        <v>6.9662149022535563E-2</v>
      </c>
      <c r="G33" s="273">
        <f t="shared" si="0"/>
        <v>16</v>
      </c>
      <c r="H33" s="273">
        <f t="shared" si="1"/>
        <v>20</v>
      </c>
      <c r="I33" s="273">
        <f t="shared" si="2"/>
        <v>36</v>
      </c>
      <c r="J33" s="78">
        <f t="shared" si="3"/>
        <v>2.5078373648112802</v>
      </c>
      <c r="K33" s="3"/>
      <c r="L33" s="133"/>
    </row>
    <row r="34" spans="1:12">
      <c r="A34" s="30" t="s">
        <v>464</v>
      </c>
      <c r="B34" s="134">
        <v>1457994.69</v>
      </c>
      <c r="C34" s="219">
        <v>45139</v>
      </c>
      <c r="D34" s="219">
        <v>45170</v>
      </c>
      <c r="E34" s="219">
        <v>45189</v>
      </c>
      <c r="F34" s="285">
        <f t="shared" si="4"/>
        <v>9.3596238850331512E-2</v>
      </c>
      <c r="G34" s="273">
        <f t="shared" si="0"/>
        <v>16</v>
      </c>
      <c r="H34" s="273">
        <f t="shared" si="1"/>
        <v>19</v>
      </c>
      <c r="I34" s="273">
        <f t="shared" si="2"/>
        <v>35</v>
      </c>
      <c r="J34" s="78">
        <f t="shared" si="3"/>
        <v>3.2758683597616027</v>
      </c>
      <c r="K34" s="3"/>
      <c r="L34" s="133"/>
    </row>
    <row r="35" spans="1:12">
      <c r="A35" s="30" t="s">
        <v>464</v>
      </c>
      <c r="B35" s="134">
        <v>1457775.66</v>
      </c>
      <c r="C35" s="219">
        <v>45170</v>
      </c>
      <c r="D35" s="219">
        <v>45200</v>
      </c>
      <c r="E35" s="219">
        <v>45219</v>
      </c>
      <c r="F35" s="285">
        <f t="shared" si="4"/>
        <v>9.3582178178961445E-2</v>
      </c>
      <c r="G35" s="273">
        <f t="shared" si="0"/>
        <v>15.5</v>
      </c>
      <c r="H35" s="273">
        <f t="shared" si="1"/>
        <v>19</v>
      </c>
      <c r="I35" s="273">
        <f t="shared" si="2"/>
        <v>34.5</v>
      </c>
      <c r="J35" s="78">
        <f t="shared" si="3"/>
        <v>3.22858514717417</v>
      </c>
      <c r="K35" s="3"/>
      <c r="L35" s="133"/>
    </row>
    <row r="36" spans="1:12">
      <c r="A36" s="30" t="s">
        <v>464</v>
      </c>
      <c r="B36" s="134">
        <v>1085861.01</v>
      </c>
      <c r="C36" s="219">
        <v>45200</v>
      </c>
      <c r="D36" s="219">
        <v>45231</v>
      </c>
      <c r="E36" s="219">
        <v>45250</v>
      </c>
      <c r="F36" s="285">
        <f t="shared" si="4"/>
        <v>6.9707048418826703E-2</v>
      </c>
      <c r="G36" s="273">
        <f t="shared" si="0"/>
        <v>16</v>
      </c>
      <c r="H36" s="273">
        <f t="shared" si="1"/>
        <v>19</v>
      </c>
      <c r="I36" s="273">
        <f t="shared" si="2"/>
        <v>35</v>
      </c>
      <c r="J36" s="78">
        <f t="shared" si="3"/>
        <v>2.4397466946589348</v>
      </c>
      <c r="K36" s="3"/>
      <c r="L36" s="133"/>
    </row>
    <row r="37" spans="1:12">
      <c r="A37" s="30" t="s">
        <v>464</v>
      </c>
      <c r="B37" s="134">
        <v>1324457.81</v>
      </c>
      <c r="C37" s="219">
        <v>45231</v>
      </c>
      <c r="D37" s="219">
        <v>45261</v>
      </c>
      <c r="E37" s="219">
        <v>45280</v>
      </c>
      <c r="F37" s="285">
        <f t="shared" si="4"/>
        <v>8.5023814134705125E-2</v>
      </c>
      <c r="G37" s="273">
        <f t="shared" si="0"/>
        <v>15.5</v>
      </c>
      <c r="H37" s="273">
        <f t="shared" si="1"/>
        <v>19</v>
      </c>
      <c r="I37" s="273">
        <f t="shared" si="2"/>
        <v>34.5</v>
      </c>
      <c r="J37" s="78">
        <f t="shared" si="3"/>
        <v>2.9333215876473266</v>
      </c>
      <c r="K37" s="3"/>
      <c r="L37" s="133"/>
    </row>
    <row r="38" spans="1:12">
      <c r="A38" s="30" t="s">
        <v>464</v>
      </c>
      <c r="B38" s="134">
        <v>1668697.11</v>
      </c>
      <c r="C38" s="219">
        <v>45261</v>
      </c>
      <c r="D38" s="219">
        <v>45292</v>
      </c>
      <c r="E38" s="219">
        <v>45313</v>
      </c>
      <c r="F38" s="285">
        <f t="shared" si="4"/>
        <v>0.10712231968171156</v>
      </c>
      <c r="G38" s="273">
        <f t="shared" si="0"/>
        <v>16</v>
      </c>
      <c r="H38" s="273">
        <f t="shared" si="1"/>
        <v>21</v>
      </c>
      <c r="I38" s="273">
        <f t="shared" si="2"/>
        <v>37</v>
      </c>
      <c r="J38" s="78">
        <f t="shared" si="3"/>
        <v>3.9635258282233274</v>
      </c>
      <c r="K38" s="3"/>
      <c r="L38" s="133"/>
    </row>
    <row r="39" spans="1:12">
      <c r="A39" s="30"/>
      <c r="B39" s="134"/>
      <c r="C39" s="49"/>
      <c r="D39" s="49"/>
      <c r="E39" s="49"/>
      <c r="F39" s="46"/>
      <c r="G39" s="78"/>
      <c r="H39" s="78"/>
      <c r="I39" s="78"/>
      <c r="J39" s="78"/>
      <c r="K39" s="3"/>
      <c r="L39" s="133"/>
    </row>
    <row r="40" spans="1:12">
      <c r="A40" s="30"/>
      <c r="B40" s="135">
        <f>SUM(B27:B39)</f>
        <v>15577492.299999999</v>
      </c>
      <c r="C40" s="49"/>
      <c r="D40" s="49"/>
      <c r="E40" s="49"/>
      <c r="F40" s="77"/>
      <c r="G40" s="78"/>
      <c r="H40" s="78"/>
      <c r="I40" s="78"/>
      <c r="J40" s="139">
        <f>SUM(J27:J39)</f>
        <v>35.086659469252318</v>
      </c>
      <c r="K40" s="3"/>
      <c r="L40" s="133"/>
    </row>
    <row r="41" spans="1:12">
      <c r="C41" s="72"/>
      <c r="D41" s="73"/>
      <c r="E41" s="49"/>
      <c r="F41" s="3"/>
      <c r="J41" s="127"/>
      <c r="K41" s="3"/>
    </row>
    <row r="42" spans="1:12">
      <c r="C42" s="71"/>
    </row>
    <row r="43" spans="1:12">
      <c r="A43" s="2" t="s">
        <v>465</v>
      </c>
      <c r="B43" s="7"/>
      <c r="C43" s="7"/>
      <c r="D43" s="76"/>
      <c r="E43" s="76"/>
      <c r="G43" s="7"/>
      <c r="H43" s="7"/>
      <c r="I43" s="7"/>
      <c r="J43" s="7"/>
    </row>
    <row r="44" spans="1:12" s="131" customFormat="1" ht="25.5">
      <c r="A44" s="129" t="s">
        <v>459</v>
      </c>
      <c r="B44" s="116" t="s">
        <v>14</v>
      </c>
      <c r="C44" s="130" t="s">
        <v>207</v>
      </c>
      <c r="D44" s="130" t="s">
        <v>307</v>
      </c>
      <c r="E44" s="19" t="s">
        <v>309</v>
      </c>
      <c r="F44" s="19" t="s">
        <v>460</v>
      </c>
      <c r="G44" s="19" t="s">
        <v>461</v>
      </c>
      <c r="H44" s="19" t="s">
        <v>462</v>
      </c>
      <c r="I44" s="19" t="s">
        <v>463</v>
      </c>
      <c r="J44" s="19" t="s">
        <v>120</v>
      </c>
    </row>
    <row r="45" spans="1:12" s="131" customFormat="1">
      <c r="A45" s="148" t="s">
        <v>141</v>
      </c>
      <c r="B45" s="149" t="s">
        <v>142</v>
      </c>
      <c r="C45" s="149" t="s">
        <v>143</v>
      </c>
      <c r="D45" s="150" t="s">
        <v>144</v>
      </c>
      <c r="E45" s="150" t="s">
        <v>171</v>
      </c>
      <c r="F45" s="150" t="s">
        <v>172</v>
      </c>
      <c r="G45" s="151" t="s">
        <v>173</v>
      </c>
      <c r="H45" s="151" t="s">
        <v>174</v>
      </c>
      <c r="I45" s="151" t="s">
        <v>215</v>
      </c>
      <c r="J45" s="151" t="s">
        <v>216</v>
      </c>
    </row>
    <row r="46" spans="1:12">
      <c r="A46" s="30" t="s">
        <v>464</v>
      </c>
      <c r="B46" s="140">
        <v>1790186.27</v>
      </c>
      <c r="C46" s="76">
        <v>44927</v>
      </c>
      <c r="D46" s="219">
        <v>44958</v>
      </c>
      <c r="E46" s="219">
        <v>44977</v>
      </c>
      <c r="F46" s="285">
        <f>B46/$B$59</f>
        <v>0.13040371703706088</v>
      </c>
      <c r="G46" s="273">
        <f t="shared" ref="G46:G57" si="5">(+D46-C46+1)/2</f>
        <v>16</v>
      </c>
      <c r="H46" s="273">
        <f t="shared" ref="H46:H57" si="6">+E46-D46</f>
        <v>19</v>
      </c>
      <c r="I46" s="273">
        <f t="shared" ref="I46:I57" si="7">SUM(G46:H46)</f>
        <v>35</v>
      </c>
      <c r="J46" s="78">
        <f>+I46*F46</f>
        <v>4.5641300962971307</v>
      </c>
      <c r="K46" s="3"/>
      <c r="L46" s="133"/>
    </row>
    <row r="47" spans="1:12">
      <c r="A47" s="30" t="s">
        <v>464</v>
      </c>
      <c r="B47" s="134">
        <v>1366059.57</v>
      </c>
      <c r="C47" s="219">
        <v>44958</v>
      </c>
      <c r="D47" s="219">
        <v>44986</v>
      </c>
      <c r="E47" s="219">
        <v>45005</v>
      </c>
      <c r="F47" s="285">
        <f t="shared" ref="F47:F57" si="8">B47/$B$59</f>
        <v>9.9508776604598295E-2</v>
      </c>
      <c r="G47" s="273">
        <f t="shared" si="5"/>
        <v>14.5</v>
      </c>
      <c r="H47" s="273">
        <f t="shared" si="6"/>
        <v>19</v>
      </c>
      <c r="I47" s="273">
        <f t="shared" si="7"/>
        <v>33.5</v>
      </c>
      <c r="J47" s="78">
        <f>+I47*F47</f>
        <v>3.3335440162540428</v>
      </c>
      <c r="K47" s="3"/>
      <c r="L47" s="133"/>
    </row>
    <row r="48" spans="1:12">
      <c r="A48" s="30" t="s">
        <v>464</v>
      </c>
      <c r="B48" s="134">
        <v>1117096.8400000001</v>
      </c>
      <c r="C48" s="219">
        <v>44986</v>
      </c>
      <c r="D48" s="219">
        <v>45017</v>
      </c>
      <c r="E48" s="219">
        <v>45036</v>
      </c>
      <c r="F48" s="285">
        <f t="shared" si="8"/>
        <v>8.1373420558272347E-2</v>
      </c>
      <c r="G48" s="273">
        <f t="shared" si="5"/>
        <v>16</v>
      </c>
      <c r="H48" s="273">
        <f t="shared" si="6"/>
        <v>19</v>
      </c>
      <c r="I48" s="273">
        <f t="shared" si="7"/>
        <v>35</v>
      </c>
      <c r="J48" s="78">
        <f>+I48*F48</f>
        <v>2.8480697195395321</v>
      </c>
      <c r="K48" s="3"/>
      <c r="L48" s="133"/>
    </row>
    <row r="49" spans="1:12">
      <c r="A49" s="30" t="s">
        <v>464</v>
      </c>
      <c r="B49" s="134">
        <v>665271.81999999995</v>
      </c>
      <c r="C49" s="219">
        <v>45017</v>
      </c>
      <c r="D49" s="219">
        <v>45047</v>
      </c>
      <c r="E49" s="219">
        <v>45068</v>
      </c>
      <c r="F49" s="285">
        <f t="shared" si="8"/>
        <v>4.8460833166824868E-2</v>
      </c>
      <c r="G49" s="273">
        <f t="shared" si="5"/>
        <v>15.5</v>
      </c>
      <c r="H49" s="273">
        <f t="shared" si="6"/>
        <v>21</v>
      </c>
      <c r="I49" s="273">
        <f t="shared" si="7"/>
        <v>36.5</v>
      </c>
      <c r="J49" s="78">
        <f>+I49*F49</f>
        <v>1.7688204105891077</v>
      </c>
      <c r="K49" s="3"/>
      <c r="L49" s="133"/>
    </row>
    <row r="50" spans="1:12">
      <c r="A50" s="30" t="s">
        <v>464</v>
      </c>
      <c r="B50" s="134">
        <v>1090687.71</v>
      </c>
      <c r="C50" s="219">
        <v>45047</v>
      </c>
      <c r="D50" s="219">
        <v>45078</v>
      </c>
      <c r="E50" s="219">
        <v>45097</v>
      </c>
      <c r="F50" s="285">
        <f t="shared" si="8"/>
        <v>7.9449682915197384E-2</v>
      </c>
      <c r="G50" s="273">
        <f t="shared" si="5"/>
        <v>16</v>
      </c>
      <c r="H50" s="273">
        <f t="shared" si="6"/>
        <v>19</v>
      </c>
      <c r="I50" s="273">
        <f t="shared" si="7"/>
        <v>35</v>
      </c>
      <c r="J50" s="78">
        <f t="shared" ref="J50:J57" si="9">+I50*F50</f>
        <v>2.7807389020319082</v>
      </c>
      <c r="K50" s="3"/>
      <c r="L50" s="133"/>
    </row>
    <row r="51" spans="1:12">
      <c r="A51" s="30" t="s">
        <v>464</v>
      </c>
      <c r="B51" s="134">
        <v>1029322.51</v>
      </c>
      <c r="C51" s="219">
        <v>45078</v>
      </c>
      <c r="D51" s="219">
        <v>45108</v>
      </c>
      <c r="E51" s="219">
        <v>45127</v>
      </c>
      <c r="F51" s="285">
        <f t="shared" si="8"/>
        <v>7.4979617251738434E-2</v>
      </c>
      <c r="G51" s="273">
        <f t="shared" si="5"/>
        <v>15.5</v>
      </c>
      <c r="H51" s="273">
        <f t="shared" si="6"/>
        <v>19</v>
      </c>
      <c r="I51" s="273">
        <f t="shared" si="7"/>
        <v>34.5</v>
      </c>
      <c r="J51" s="78">
        <f t="shared" si="9"/>
        <v>2.5867967951849762</v>
      </c>
      <c r="K51" s="3"/>
      <c r="L51" s="133"/>
    </row>
    <row r="52" spans="1:12">
      <c r="A52" s="30" t="s">
        <v>464</v>
      </c>
      <c r="B52" s="134">
        <v>964267.4</v>
      </c>
      <c r="C52" s="219">
        <v>45108</v>
      </c>
      <c r="D52" s="219">
        <v>45139</v>
      </c>
      <c r="E52" s="219">
        <v>45159</v>
      </c>
      <c r="F52" s="285">
        <f t="shared" si="8"/>
        <v>7.0240765044892461E-2</v>
      </c>
      <c r="G52" s="273">
        <f t="shared" si="5"/>
        <v>16</v>
      </c>
      <c r="H52" s="273">
        <f t="shared" si="6"/>
        <v>20</v>
      </c>
      <c r="I52" s="273">
        <f t="shared" si="7"/>
        <v>36</v>
      </c>
      <c r="J52" s="78">
        <f t="shared" si="9"/>
        <v>2.5286675416161284</v>
      </c>
      <c r="K52" s="3"/>
      <c r="L52" s="133"/>
    </row>
    <row r="53" spans="1:12">
      <c r="A53" s="30" t="s">
        <v>464</v>
      </c>
      <c r="B53" s="134">
        <v>1108874.71</v>
      </c>
      <c r="C53" s="219">
        <v>45139</v>
      </c>
      <c r="D53" s="219">
        <v>45170</v>
      </c>
      <c r="E53" s="219">
        <v>45189</v>
      </c>
      <c r="F53" s="285">
        <f t="shared" si="8"/>
        <v>8.0774490529632398E-2</v>
      </c>
      <c r="G53" s="273">
        <f t="shared" si="5"/>
        <v>16</v>
      </c>
      <c r="H53" s="273">
        <f t="shared" si="6"/>
        <v>19</v>
      </c>
      <c r="I53" s="273">
        <f t="shared" si="7"/>
        <v>35</v>
      </c>
      <c r="J53" s="78">
        <f t="shared" si="9"/>
        <v>2.8271071685371338</v>
      </c>
      <c r="K53" s="3"/>
      <c r="L53" s="133"/>
    </row>
    <row r="54" spans="1:12">
      <c r="A54" s="30" t="s">
        <v>464</v>
      </c>
      <c r="B54" s="134">
        <v>1144764.6299999999</v>
      </c>
      <c r="C54" s="219">
        <v>45170</v>
      </c>
      <c r="D54" s="219">
        <v>45200</v>
      </c>
      <c r="E54" s="219">
        <v>45219</v>
      </c>
      <c r="F54" s="285">
        <f t="shared" si="8"/>
        <v>8.3388843600367732E-2</v>
      </c>
      <c r="G54" s="273">
        <f t="shared" si="5"/>
        <v>15.5</v>
      </c>
      <c r="H54" s="273">
        <f t="shared" si="6"/>
        <v>19</v>
      </c>
      <c r="I54" s="273">
        <f t="shared" si="7"/>
        <v>34.5</v>
      </c>
      <c r="J54" s="78">
        <f t="shared" si="9"/>
        <v>2.8769151042126868</v>
      </c>
      <c r="K54" s="3"/>
      <c r="L54" s="133"/>
    </row>
    <row r="55" spans="1:12">
      <c r="A55" s="30" t="s">
        <v>464</v>
      </c>
      <c r="B55" s="134">
        <v>959879.51</v>
      </c>
      <c r="C55" s="219">
        <v>45200</v>
      </c>
      <c r="D55" s="219">
        <v>45231</v>
      </c>
      <c r="E55" s="219">
        <v>45250</v>
      </c>
      <c r="F55" s="285">
        <f t="shared" si="8"/>
        <v>6.9921135084849387E-2</v>
      </c>
      <c r="G55" s="273">
        <f t="shared" si="5"/>
        <v>16</v>
      </c>
      <c r="H55" s="273">
        <f t="shared" si="6"/>
        <v>19</v>
      </c>
      <c r="I55" s="273">
        <f t="shared" si="7"/>
        <v>35</v>
      </c>
      <c r="J55" s="78">
        <f t="shared" si="9"/>
        <v>2.4472397279697287</v>
      </c>
      <c r="K55" s="3"/>
      <c r="L55" s="133"/>
    </row>
    <row r="56" spans="1:12">
      <c r="A56" s="30" t="s">
        <v>464</v>
      </c>
      <c r="B56" s="134">
        <v>1089627.51</v>
      </c>
      <c r="C56" s="219">
        <v>45231</v>
      </c>
      <c r="D56" s="76">
        <v>45261</v>
      </c>
      <c r="E56" s="219">
        <v>45280</v>
      </c>
      <c r="F56" s="285">
        <f t="shared" si="8"/>
        <v>7.9372454068613332E-2</v>
      </c>
      <c r="G56" s="273">
        <f t="shared" si="5"/>
        <v>15.5</v>
      </c>
      <c r="H56" s="273">
        <f t="shared" si="6"/>
        <v>19</v>
      </c>
      <c r="I56" s="273">
        <f t="shared" si="7"/>
        <v>34.5</v>
      </c>
      <c r="J56" s="78">
        <f t="shared" si="9"/>
        <v>2.73834966536716</v>
      </c>
      <c r="K56" s="3"/>
      <c r="L56" s="133"/>
    </row>
    <row r="57" spans="1:12">
      <c r="A57" s="30" t="s">
        <v>464</v>
      </c>
      <c r="B57" s="134">
        <v>1401992.52</v>
      </c>
      <c r="C57" s="219">
        <v>45261</v>
      </c>
      <c r="D57" s="219">
        <v>45292</v>
      </c>
      <c r="E57" s="219">
        <v>45313</v>
      </c>
      <c r="F57" s="285">
        <f t="shared" si="8"/>
        <v>0.10212626413795249</v>
      </c>
      <c r="G57" s="273">
        <f t="shared" si="5"/>
        <v>16</v>
      </c>
      <c r="H57" s="273">
        <f t="shared" si="6"/>
        <v>21</v>
      </c>
      <c r="I57" s="273">
        <f t="shared" si="7"/>
        <v>37</v>
      </c>
      <c r="J57" s="78">
        <f t="shared" si="9"/>
        <v>3.7786717731042421</v>
      </c>
      <c r="K57" s="3"/>
    </row>
    <row r="58" spans="1:12">
      <c r="A58" s="30"/>
      <c r="B58" s="134"/>
      <c r="C58" s="49"/>
      <c r="D58" s="49"/>
      <c r="E58" s="49"/>
      <c r="F58" s="77"/>
      <c r="G58" s="78"/>
      <c r="H58" s="78"/>
      <c r="I58" s="78"/>
      <c r="J58" s="78"/>
      <c r="K58" s="3"/>
    </row>
    <row r="59" spans="1:12">
      <c r="B59" s="137">
        <f>SUM(B46:B57)</f>
        <v>13728031</v>
      </c>
      <c r="C59" s="3"/>
      <c r="D59" s="49"/>
      <c r="E59" s="49"/>
      <c r="F59" s="3"/>
      <c r="J59" s="136">
        <f>SUM(J46:J57)</f>
        <v>35.079050920703779</v>
      </c>
      <c r="K59" s="3"/>
    </row>
    <row r="60" spans="1:12">
      <c r="C60" s="3"/>
      <c r="D60" s="49"/>
      <c r="E60" s="49"/>
      <c r="F60" s="3"/>
      <c r="J60" s="138"/>
      <c r="K60" s="3"/>
    </row>
    <row r="61" spans="1:12">
      <c r="C61" s="49"/>
      <c r="D61" s="49"/>
      <c r="E61" s="3"/>
      <c r="F61" s="3"/>
      <c r="I61" s="138"/>
      <c r="K61" s="3"/>
    </row>
    <row r="62" spans="1:12">
      <c r="B62" s="71"/>
      <c r="C62" s="49"/>
      <c r="D62" s="49"/>
      <c r="E62" s="49"/>
      <c r="F62" s="3"/>
      <c r="J62" s="127"/>
      <c r="K62" s="3"/>
    </row>
    <row r="63" spans="1:12">
      <c r="B63" s="71"/>
      <c r="C63" s="72"/>
      <c r="D63" s="73"/>
      <c r="E63" s="49"/>
      <c r="F63" s="3"/>
      <c r="J63" s="127"/>
      <c r="K63" s="3"/>
    </row>
    <row r="64" spans="1:12">
      <c r="A64" s="2" t="s">
        <v>466</v>
      </c>
      <c r="B64" s="7"/>
      <c r="C64" s="76"/>
      <c r="D64" s="76"/>
      <c r="E64" s="49"/>
      <c r="F64" s="7"/>
      <c r="G64" s="7"/>
      <c r="H64" s="7"/>
      <c r="I64" s="7"/>
      <c r="J64" s="127"/>
      <c r="K64" s="3"/>
    </row>
    <row r="65" spans="1:12" s="131" customFormat="1" ht="25.5">
      <c r="A65" s="129" t="s">
        <v>459</v>
      </c>
      <c r="B65" s="129" t="s">
        <v>14</v>
      </c>
      <c r="C65" s="130" t="s">
        <v>207</v>
      </c>
      <c r="D65" s="130" t="s">
        <v>307</v>
      </c>
      <c r="E65" s="19" t="s">
        <v>309</v>
      </c>
      <c r="F65" s="19" t="s">
        <v>460</v>
      </c>
      <c r="G65" s="19" t="s">
        <v>461</v>
      </c>
      <c r="H65" s="19" t="s">
        <v>462</v>
      </c>
      <c r="I65" s="19" t="s">
        <v>463</v>
      </c>
      <c r="J65" s="19" t="s">
        <v>120</v>
      </c>
    </row>
    <row r="66" spans="1:12" s="131" customFormat="1">
      <c r="A66" s="148" t="s">
        <v>141</v>
      </c>
      <c r="B66" s="149" t="s">
        <v>142</v>
      </c>
      <c r="C66" s="149" t="s">
        <v>143</v>
      </c>
      <c r="D66" s="150" t="s">
        <v>144</v>
      </c>
      <c r="E66" s="150" t="s">
        <v>171</v>
      </c>
      <c r="F66" s="150" t="s">
        <v>172</v>
      </c>
      <c r="G66" s="151" t="s">
        <v>173</v>
      </c>
      <c r="H66" s="151" t="s">
        <v>174</v>
      </c>
      <c r="I66" s="151" t="s">
        <v>215</v>
      </c>
      <c r="J66" s="151" t="s">
        <v>216</v>
      </c>
    </row>
    <row r="67" spans="1:12">
      <c r="A67" s="7" t="s">
        <v>467</v>
      </c>
      <c r="B67" s="140">
        <v>574.15</v>
      </c>
      <c r="C67" s="219">
        <v>44986</v>
      </c>
      <c r="D67" s="219">
        <v>45016</v>
      </c>
      <c r="E67" s="219">
        <v>45036</v>
      </c>
      <c r="F67" s="285">
        <f t="shared" ref="F67:F74" si="10">+B67/$B$76</f>
        <v>0.11531756265490493</v>
      </c>
      <c r="G67" s="273">
        <f t="shared" ref="G67:G74" si="11">(+D67-C67+1)/2</f>
        <v>15.5</v>
      </c>
      <c r="H67" s="273">
        <f t="shared" ref="H67:H74" si="12">+E67-D67</f>
        <v>20</v>
      </c>
      <c r="I67" s="273">
        <f t="shared" ref="I67:I74" si="13">SUM(G67:H67)</f>
        <v>35.5</v>
      </c>
      <c r="J67" s="78">
        <f t="shared" ref="J67:J74" si="14">+I67*F67</f>
        <v>4.093773474249125</v>
      </c>
      <c r="K67" s="3"/>
      <c r="L67" s="133"/>
    </row>
    <row r="68" spans="1:12">
      <c r="A68" s="7" t="s">
        <v>467</v>
      </c>
      <c r="B68" s="134">
        <v>199.67</v>
      </c>
      <c r="C68" s="219">
        <v>45017</v>
      </c>
      <c r="D68" s="219">
        <v>45046</v>
      </c>
      <c r="E68" s="219">
        <v>45068</v>
      </c>
      <c r="F68" s="285">
        <f t="shared" si="10"/>
        <v>4.0103557842558334E-2</v>
      </c>
      <c r="G68" s="273">
        <f t="shared" si="11"/>
        <v>15</v>
      </c>
      <c r="H68" s="273">
        <f t="shared" si="12"/>
        <v>22</v>
      </c>
      <c r="I68" s="273">
        <f t="shared" si="13"/>
        <v>37</v>
      </c>
      <c r="J68" s="78">
        <f t="shared" si="14"/>
        <v>1.4838316401746583</v>
      </c>
      <c r="K68" s="3"/>
      <c r="L68" s="133"/>
    </row>
    <row r="69" spans="1:12">
      <c r="A69" s="7" t="s">
        <v>467</v>
      </c>
      <c r="B69" s="134">
        <v>639.5</v>
      </c>
      <c r="C69" s="219">
        <v>45047</v>
      </c>
      <c r="D69" s="219">
        <v>45077</v>
      </c>
      <c r="E69" s="219">
        <v>45097</v>
      </c>
      <c r="F69" s="285">
        <f t="shared" si="10"/>
        <v>0.12844305724603625</v>
      </c>
      <c r="G69" s="273">
        <f t="shared" si="11"/>
        <v>15.5</v>
      </c>
      <c r="H69" s="273">
        <f t="shared" si="12"/>
        <v>20</v>
      </c>
      <c r="I69" s="273">
        <f t="shared" si="13"/>
        <v>35.5</v>
      </c>
      <c r="J69" s="78">
        <f t="shared" si="14"/>
        <v>4.5597285322342866</v>
      </c>
      <c r="K69" s="3"/>
      <c r="L69" s="133"/>
    </row>
    <row r="70" spans="1:12">
      <c r="A70" s="7" t="s">
        <v>467</v>
      </c>
      <c r="B70" s="134">
        <v>655.09</v>
      </c>
      <c r="C70" s="219">
        <v>45078</v>
      </c>
      <c r="D70" s="219">
        <v>45107</v>
      </c>
      <c r="E70" s="219">
        <v>45127</v>
      </c>
      <c r="F70" s="285">
        <f t="shared" si="10"/>
        <v>0.13157429612401234</v>
      </c>
      <c r="G70" s="273">
        <f t="shared" si="11"/>
        <v>15</v>
      </c>
      <c r="H70" s="273">
        <f t="shared" si="12"/>
        <v>20</v>
      </c>
      <c r="I70" s="273">
        <f t="shared" si="13"/>
        <v>35</v>
      </c>
      <c r="J70" s="78">
        <f t="shared" si="14"/>
        <v>4.6051003643404318</v>
      </c>
      <c r="K70" s="3"/>
      <c r="L70" s="133"/>
    </row>
    <row r="71" spans="1:12">
      <c r="A71" s="7" t="s">
        <v>467</v>
      </c>
      <c r="B71" s="134">
        <v>656.54</v>
      </c>
      <c r="C71" s="219">
        <v>45108</v>
      </c>
      <c r="D71" s="219">
        <v>45138</v>
      </c>
      <c r="E71" s="219">
        <v>45159</v>
      </c>
      <c r="F71" s="285">
        <f t="shared" si="10"/>
        <v>0.13186552745005886</v>
      </c>
      <c r="G71" s="273">
        <f t="shared" si="11"/>
        <v>15.5</v>
      </c>
      <c r="H71" s="273">
        <f t="shared" si="12"/>
        <v>21</v>
      </c>
      <c r="I71" s="273">
        <f t="shared" si="13"/>
        <v>36.5</v>
      </c>
      <c r="J71" s="78">
        <f t="shared" si="14"/>
        <v>4.8130917519271481</v>
      </c>
      <c r="K71" s="3"/>
      <c r="L71" s="133"/>
    </row>
    <row r="72" spans="1:12">
      <c r="A72" s="7" t="s">
        <v>467</v>
      </c>
      <c r="B72" s="134">
        <v>668.68</v>
      </c>
      <c r="C72" s="219">
        <v>45139</v>
      </c>
      <c r="D72" s="219">
        <v>45169</v>
      </c>
      <c r="E72" s="219">
        <v>45189</v>
      </c>
      <c r="F72" s="285">
        <f t="shared" si="10"/>
        <v>0.13430383662123457</v>
      </c>
      <c r="G72" s="273">
        <f t="shared" si="11"/>
        <v>15.5</v>
      </c>
      <c r="H72" s="273">
        <f t="shared" si="12"/>
        <v>20</v>
      </c>
      <c r="I72" s="273">
        <f t="shared" si="13"/>
        <v>35.5</v>
      </c>
      <c r="J72" s="78">
        <f t="shared" si="14"/>
        <v>4.7677862000538269</v>
      </c>
      <c r="K72" s="3"/>
      <c r="L72" s="133"/>
    </row>
    <row r="73" spans="1:12">
      <c r="A73" s="7" t="s">
        <v>467</v>
      </c>
      <c r="B73" s="134">
        <v>727.84</v>
      </c>
      <c r="C73" s="219">
        <v>45200</v>
      </c>
      <c r="D73" s="219">
        <v>45230</v>
      </c>
      <c r="E73" s="219">
        <v>45250</v>
      </c>
      <c r="F73" s="285">
        <f t="shared" si="10"/>
        <v>0.1461860747239328</v>
      </c>
      <c r="G73" s="273">
        <f t="shared" si="11"/>
        <v>15.5</v>
      </c>
      <c r="H73" s="273">
        <f t="shared" si="12"/>
        <v>20</v>
      </c>
      <c r="I73" s="273">
        <f t="shared" si="13"/>
        <v>35.5</v>
      </c>
      <c r="J73" s="78">
        <f t="shared" si="14"/>
        <v>5.1896056526996146</v>
      </c>
      <c r="K73" s="3"/>
      <c r="L73" s="133"/>
    </row>
    <row r="74" spans="1:12">
      <c r="A74" s="7" t="s">
        <v>467</v>
      </c>
      <c r="B74" s="134">
        <v>857.39</v>
      </c>
      <c r="C74" s="219">
        <v>45231</v>
      </c>
      <c r="D74" s="219">
        <v>45260</v>
      </c>
      <c r="E74" s="219">
        <v>45280</v>
      </c>
      <c r="F74" s="285">
        <f t="shared" si="10"/>
        <v>0.17220608733726195</v>
      </c>
      <c r="G74" s="273">
        <f t="shared" si="11"/>
        <v>15</v>
      </c>
      <c r="H74" s="273">
        <f t="shared" si="12"/>
        <v>20</v>
      </c>
      <c r="I74" s="273">
        <f t="shared" si="13"/>
        <v>35</v>
      </c>
      <c r="J74" s="78">
        <f t="shared" si="14"/>
        <v>6.0272130568041682</v>
      </c>
      <c r="K74" s="3"/>
      <c r="L74" s="133"/>
    </row>
    <row r="75" spans="1:12">
      <c r="A75" s="30"/>
      <c r="B75" s="134"/>
      <c r="C75" s="49"/>
      <c r="D75" s="49"/>
      <c r="E75" s="49"/>
      <c r="F75" s="46"/>
      <c r="G75" s="78"/>
      <c r="H75" s="78"/>
      <c r="I75" s="78"/>
      <c r="J75" s="78"/>
      <c r="K75" s="3"/>
      <c r="L75" s="133"/>
    </row>
    <row r="76" spans="1:12" ht="15">
      <c r="A76" s="30"/>
      <c r="B76" s="141">
        <f>SUM(B67:B75)</f>
        <v>4978.8599999999997</v>
      </c>
      <c r="C76" s="3"/>
      <c r="D76" s="74"/>
      <c r="E76" s="74"/>
      <c r="F76" s="142"/>
      <c r="G76" s="143"/>
      <c r="H76" s="143"/>
      <c r="I76" s="143"/>
      <c r="J76" s="139">
        <f>SUM(J67:J75)</f>
        <v>35.540130672483258</v>
      </c>
      <c r="K76" s="3"/>
      <c r="L76" s="133"/>
    </row>
    <row r="77" spans="1:12" ht="13.5" customHeight="1">
      <c r="B77" s="71"/>
      <c r="C77" s="72"/>
      <c r="D77" s="73"/>
      <c r="E77" s="49"/>
      <c r="F77" s="3"/>
      <c r="J77" s="127"/>
      <c r="K77" s="3"/>
    </row>
    <row r="78" spans="1:12">
      <c r="B78" s="70"/>
      <c r="C78" s="72"/>
      <c r="D78" s="73"/>
      <c r="E78" s="49"/>
      <c r="F78" s="3"/>
      <c r="J78" s="127"/>
      <c r="K78" s="3"/>
    </row>
    <row r="79" spans="1:12">
      <c r="A79" s="61"/>
      <c r="B79" s="71"/>
      <c r="C79" s="72"/>
      <c r="D79" s="73"/>
      <c r="E79" s="49"/>
      <c r="F79" s="3"/>
      <c r="J79" s="127"/>
      <c r="K79" s="3"/>
    </row>
    <row r="80" spans="1:12">
      <c r="A80" s="2" t="s">
        <v>468</v>
      </c>
      <c r="B80" s="2"/>
      <c r="C80" s="75"/>
      <c r="D80" s="76"/>
      <c r="E80" s="49"/>
      <c r="F80" s="7"/>
      <c r="G80" s="7"/>
      <c r="H80" s="7"/>
      <c r="I80" s="7"/>
      <c r="J80" s="127"/>
      <c r="K80" s="3"/>
    </row>
    <row r="81" spans="1:11" s="131" customFormat="1" ht="25.5">
      <c r="A81" s="129" t="s">
        <v>459</v>
      </c>
      <c r="B81" s="129" t="s">
        <v>14</v>
      </c>
      <c r="C81" s="130" t="s">
        <v>207</v>
      </c>
      <c r="D81" s="130" t="s">
        <v>307</v>
      </c>
      <c r="E81" s="19" t="s">
        <v>309</v>
      </c>
      <c r="F81" s="19" t="s">
        <v>460</v>
      </c>
      <c r="G81" s="19" t="s">
        <v>461</v>
      </c>
      <c r="H81" s="19" t="s">
        <v>462</v>
      </c>
      <c r="I81" s="19" t="s">
        <v>463</v>
      </c>
      <c r="J81" s="19" t="s">
        <v>120</v>
      </c>
    </row>
    <row r="82" spans="1:11" s="131" customFormat="1">
      <c r="A82" s="148" t="s">
        <v>141</v>
      </c>
      <c r="B82" s="149" t="s">
        <v>142</v>
      </c>
      <c r="C82" s="149" t="s">
        <v>143</v>
      </c>
      <c r="D82" s="150" t="s">
        <v>144</v>
      </c>
      <c r="E82" s="150" t="s">
        <v>171</v>
      </c>
      <c r="F82" s="150" t="s">
        <v>172</v>
      </c>
      <c r="G82" s="151" t="s">
        <v>173</v>
      </c>
      <c r="H82" s="151" t="s">
        <v>174</v>
      </c>
      <c r="I82" s="151" t="s">
        <v>215</v>
      </c>
      <c r="J82" s="151" t="s">
        <v>216</v>
      </c>
    </row>
    <row r="83" spans="1:11">
      <c r="A83" s="195" t="s">
        <v>469</v>
      </c>
      <c r="B83" s="134">
        <v>52898.59</v>
      </c>
      <c r="C83" s="219">
        <v>44562</v>
      </c>
      <c r="D83" s="219">
        <v>44927</v>
      </c>
      <c r="E83" s="219">
        <v>44951</v>
      </c>
      <c r="F83" s="285">
        <f t="shared" ref="F83:F109" si="15">+B83/B$153</f>
        <v>5.7486579469722566E-3</v>
      </c>
      <c r="G83" s="273">
        <f t="shared" ref="G83:G109" si="16">(+D83-C83+1)/2</f>
        <v>183</v>
      </c>
      <c r="H83" s="273">
        <f t="shared" ref="H83:H109" si="17">+E83-D83</f>
        <v>24</v>
      </c>
      <c r="I83" s="273">
        <f t="shared" ref="I83:I109" si="18">SUM(G83:H83)</f>
        <v>207</v>
      </c>
      <c r="J83" s="78">
        <f t="shared" ref="J83:J109" si="19">+I83*F83</f>
        <v>1.1899721950232571</v>
      </c>
      <c r="K83" s="3"/>
    </row>
    <row r="84" spans="1:11">
      <c r="A84" s="195" t="s">
        <v>470</v>
      </c>
      <c r="B84" s="134">
        <v>67337.25401497331</v>
      </c>
      <c r="C84" s="219">
        <v>44562</v>
      </c>
      <c r="D84" s="219">
        <v>44927</v>
      </c>
      <c r="E84" s="219">
        <v>44984</v>
      </c>
      <c r="F84" s="285">
        <f t="shared" si="15"/>
        <v>7.3177534679178752E-3</v>
      </c>
      <c r="G84" s="273">
        <f t="shared" si="16"/>
        <v>183</v>
      </c>
      <c r="H84" s="273">
        <f t="shared" si="17"/>
        <v>57</v>
      </c>
      <c r="I84" s="273">
        <f t="shared" si="18"/>
        <v>240</v>
      </c>
      <c r="J84" s="78">
        <f t="shared" si="19"/>
        <v>1.75626083230029</v>
      </c>
      <c r="K84" s="3"/>
    </row>
    <row r="85" spans="1:11">
      <c r="A85" s="195" t="s">
        <v>471</v>
      </c>
      <c r="B85" s="134">
        <v>8364.9549778301607</v>
      </c>
      <c r="C85" s="219">
        <v>44562</v>
      </c>
      <c r="D85" s="219">
        <v>44927</v>
      </c>
      <c r="E85" s="219">
        <v>44984</v>
      </c>
      <c r="F85" s="285">
        <f t="shared" si="15"/>
        <v>9.0904625074824286E-4</v>
      </c>
      <c r="G85" s="273">
        <f t="shared" si="16"/>
        <v>183</v>
      </c>
      <c r="H85" s="273">
        <f t="shared" si="17"/>
        <v>57</v>
      </c>
      <c r="I85" s="273">
        <f t="shared" si="18"/>
        <v>240</v>
      </c>
      <c r="J85" s="78">
        <f t="shared" si="19"/>
        <v>0.21817110017957828</v>
      </c>
      <c r="K85" s="3"/>
    </row>
    <row r="86" spans="1:11">
      <c r="A86" s="195" t="s">
        <v>472</v>
      </c>
      <c r="B86" s="134">
        <v>12059.374818568054</v>
      </c>
      <c r="C86" s="219">
        <v>44562</v>
      </c>
      <c r="D86" s="219">
        <v>44927</v>
      </c>
      <c r="E86" s="219">
        <v>44984</v>
      </c>
      <c r="F86" s="285">
        <f t="shared" si="15"/>
        <v>1.3105305998945976E-3</v>
      </c>
      <c r="G86" s="273">
        <f t="shared" si="16"/>
        <v>183</v>
      </c>
      <c r="H86" s="273">
        <f t="shared" si="17"/>
        <v>57</v>
      </c>
      <c r="I86" s="273">
        <f t="shared" si="18"/>
        <v>240</v>
      </c>
      <c r="J86" s="78">
        <f t="shared" si="19"/>
        <v>0.31452734397470344</v>
      </c>
      <c r="K86" s="3"/>
    </row>
    <row r="87" spans="1:11">
      <c r="A87" s="195" t="s">
        <v>473</v>
      </c>
      <c r="B87" s="134">
        <v>14068.249384480381</v>
      </c>
      <c r="C87" s="219">
        <v>44562</v>
      </c>
      <c r="D87" s="219">
        <v>44927</v>
      </c>
      <c r="E87" s="219">
        <v>44984</v>
      </c>
      <c r="F87" s="285">
        <f t="shared" si="15"/>
        <v>1.5288413854524421E-3</v>
      </c>
      <c r="G87" s="273">
        <f t="shared" si="16"/>
        <v>183</v>
      </c>
      <c r="H87" s="273">
        <f t="shared" si="17"/>
        <v>57</v>
      </c>
      <c r="I87" s="273">
        <f t="shared" si="18"/>
        <v>240</v>
      </c>
      <c r="J87" s="78">
        <f t="shared" si="19"/>
        <v>0.36692193250858607</v>
      </c>
      <c r="K87" s="3"/>
    </row>
    <row r="88" spans="1:11">
      <c r="A88" s="195" t="s">
        <v>474</v>
      </c>
      <c r="B88" s="134">
        <v>15068.779431017785</v>
      </c>
      <c r="C88" s="219">
        <v>44562</v>
      </c>
      <c r="D88" s="219">
        <v>44927</v>
      </c>
      <c r="E88" s="219">
        <v>44984</v>
      </c>
      <c r="F88" s="285">
        <f t="shared" si="15"/>
        <v>1.6375721664281121E-3</v>
      </c>
      <c r="G88" s="273">
        <f t="shared" si="16"/>
        <v>183</v>
      </c>
      <c r="H88" s="273">
        <f t="shared" si="17"/>
        <v>57</v>
      </c>
      <c r="I88" s="273">
        <f t="shared" si="18"/>
        <v>240</v>
      </c>
      <c r="J88" s="78">
        <f t="shared" si="19"/>
        <v>0.39301731994274691</v>
      </c>
      <c r="K88" s="3"/>
    </row>
    <row r="89" spans="1:11">
      <c r="A89" s="195" t="s">
        <v>475</v>
      </c>
      <c r="B89" s="134">
        <v>76896.73515334379</v>
      </c>
      <c r="C89" s="219">
        <v>44562</v>
      </c>
      <c r="D89" s="219">
        <v>44927</v>
      </c>
      <c r="E89" s="219">
        <v>44984</v>
      </c>
      <c r="F89" s="285">
        <f t="shared" si="15"/>
        <v>8.3566126740900019E-3</v>
      </c>
      <c r="G89" s="273">
        <f t="shared" si="16"/>
        <v>183</v>
      </c>
      <c r="H89" s="273">
        <f t="shared" si="17"/>
        <v>57</v>
      </c>
      <c r="I89" s="273">
        <f t="shared" si="18"/>
        <v>240</v>
      </c>
      <c r="J89" s="78">
        <f t="shared" si="19"/>
        <v>2.0055870417816006</v>
      </c>
      <c r="K89" s="3"/>
    </row>
    <row r="90" spans="1:11">
      <c r="A90" s="195" t="s">
        <v>476</v>
      </c>
      <c r="B90" s="134">
        <v>6353.4147272583059</v>
      </c>
      <c r="C90" s="219">
        <v>44562</v>
      </c>
      <c r="D90" s="219">
        <v>44927</v>
      </c>
      <c r="E90" s="219">
        <v>44984</v>
      </c>
      <c r="F90" s="285">
        <f t="shared" si="15"/>
        <v>6.9044577676388036E-4</v>
      </c>
      <c r="G90" s="273">
        <f t="shared" si="16"/>
        <v>183</v>
      </c>
      <c r="H90" s="273">
        <f t="shared" si="17"/>
        <v>57</v>
      </c>
      <c r="I90" s="273">
        <f t="shared" si="18"/>
        <v>240</v>
      </c>
      <c r="J90" s="78">
        <f t="shared" si="19"/>
        <v>0.16570698642333129</v>
      </c>
      <c r="K90" s="3"/>
    </row>
    <row r="91" spans="1:11">
      <c r="A91" s="195" t="s">
        <v>477</v>
      </c>
      <c r="B91" s="134">
        <v>479.10752064224749</v>
      </c>
      <c r="C91" s="219">
        <v>44562</v>
      </c>
      <c r="D91" s="219">
        <v>44927</v>
      </c>
      <c r="E91" s="219">
        <v>44984</v>
      </c>
      <c r="F91" s="285">
        <f t="shared" si="15"/>
        <v>5.2066137414895759E-5</v>
      </c>
      <c r="G91" s="273">
        <f t="shared" si="16"/>
        <v>183</v>
      </c>
      <c r="H91" s="273">
        <f t="shared" si="17"/>
        <v>57</v>
      </c>
      <c r="I91" s="273">
        <f t="shared" si="18"/>
        <v>240</v>
      </c>
      <c r="J91" s="78">
        <f t="shared" si="19"/>
        <v>1.2495872979574982E-2</v>
      </c>
      <c r="K91" s="3"/>
    </row>
    <row r="92" spans="1:11">
      <c r="A92" s="195" t="s">
        <v>478</v>
      </c>
      <c r="B92" s="134">
        <v>15292.813794348498</v>
      </c>
      <c r="C92" s="219">
        <v>44562</v>
      </c>
      <c r="D92" s="219">
        <v>44927</v>
      </c>
      <c r="E92" s="219">
        <v>44984</v>
      </c>
      <c r="F92" s="285">
        <f t="shared" si="15"/>
        <v>1.6619186929263793E-3</v>
      </c>
      <c r="G92" s="273">
        <f t="shared" si="16"/>
        <v>183</v>
      </c>
      <c r="H92" s="273">
        <f t="shared" si="17"/>
        <v>57</v>
      </c>
      <c r="I92" s="273">
        <f t="shared" si="18"/>
        <v>240</v>
      </c>
      <c r="J92" s="78">
        <f t="shared" si="19"/>
        <v>0.39886048630233106</v>
      </c>
      <c r="K92" s="3"/>
    </row>
    <row r="93" spans="1:11">
      <c r="A93" s="195" t="s">
        <v>479</v>
      </c>
      <c r="B93" s="134">
        <v>1071973.732996037</v>
      </c>
      <c r="C93" s="219">
        <v>44562</v>
      </c>
      <c r="D93" s="219">
        <v>44927</v>
      </c>
      <c r="E93" s="219">
        <v>44984</v>
      </c>
      <c r="F93" s="285">
        <f t="shared" si="15"/>
        <v>0.11649479351213679</v>
      </c>
      <c r="G93" s="273">
        <f t="shared" si="16"/>
        <v>183</v>
      </c>
      <c r="H93" s="273">
        <f t="shared" si="17"/>
        <v>57</v>
      </c>
      <c r="I93" s="273">
        <f t="shared" si="18"/>
        <v>240</v>
      </c>
      <c r="J93" s="78">
        <f t="shared" si="19"/>
        <v>27.95875044291283</v>
      </c>
      <c r="K93" s="3"/>
    </row>
    <row r="94" spans="1:11">
      <c r="A94" s="195" t="s">
        <v>480</v>
      </c>
      <c r="B94" s="134">
        <v>1841385.0853483134</v>
      </c>
      <c r="C94" s="219">
        <v>44562</v>
      </c>
      <c r="D94" s="219">
        <v>44927</v>
      </c>
      <c r="E94" s="219">
        <v>44984</v>
      </c>
      <c r="F94" s="285">
        <f t="shared" si="15"/>
        <v>0.20010917123355781</v>
      </c>
      <c r="G94" s="273">
        <f t="shared" si="16"/>
        <v>183</v>
      </c>
      <c r="H94" s="273">
        <f t="shared" si="17"/>
        <v>57</v>
      </c>
      <c r="I94" s="273">
        <f t="shared" si="18"/>
        <v>240</v>
      </c>
      <c r="J94" s="78">
        <f t="shared" si="19"/>
        <v>48.026201096053875</v>
      </c>
      <c r="K94" s="3"/>
    </row>
    <row r="95" spans="1:11">
      <c r="A95" s="195" t="s">
        <v>481</v>
      </c>
      <c r="B95" s="134">
        <v>3268.9838723227108</v>
      </c>
      <c r="C95" s="219">
        <v>44562</v>
      </c>
      <c r="D95" s="219">
        <v>44927</v>
      </c>
      <c r="E95" s="219">
        <v>44984</v>
      </c>
      <c r="F95" s="285">
        <f t="shared" si="15"/>
        <v>3.552508699409964E-4</v>
      </c>
      <c r="G95" s="273">
        <f t="shared" si="16"/>
        <v>183</v>
      </c>
      <c r="H95" s="273">
        <f t="shared" si="17"/>
        <v>57</v>
      </c>
      <c r="I95" s="273">
        <f t="shared" si="18"/>
        <v>240</v>
      </c>
      <c r="J95" s="78">
        <f t="shared" si="19"/>
        <v>8.5260208785839134E-2</v>
      </c>
      <c r="K95" s="3"/>
    </row>
    <row r="96" spans="1:11">
      <c r="A96" s="195" t="s">
        <v>482</v>
      </c>
      <c r="B96" s="134">
        <v>91669.791561803635</v>
      </c>
      <c r="C96" s="219">
        <v>44562</v>
      </c>
      <c r="D96" s="219">
        <v>44927</v>
      </c>
      <c r="E96" s="219">
        <v>44984</v>
      </c>
      <c r="F96" s="285">
        <f t="shared" si="15"/>
        <v>9.9620476795138167E-3</v>
      </c>
      <c r="G96" s="273">
        <f t="shared" si="16"/>
        <v>183</v>
      </c>
      <c r="H96" s="273">
        <f t="shared" si="17"/>
        <v>57</v>
      </c>
      <c r="I96" s="273">
        <f t="shared" si="18"/>
        <v>240</v>
      </c>
      <c r="J96" s="78">
        <f t="shared" si="19"/>
        <v>2.3908914430833161</v>
      </c>
      <c r="K96" s="3"/>
    </row>
    <row r="97" spans="1:11">
      <c r="A97" s="195" t="s">
        <v>483</v>
      </c>
      <c r="B97" s="134">
        <v>14758.946537878448</v>
      </c>
      <c r="C97" s="219">
        <v>44562</v>
      </c>
      <c r="D97" s="219">
        <v>44927</v>
      </c>
      <c r="E97" s="219">
        <v>44984</v>
      </c>
      <c r="F97" s="285">
        <f t="shared" si="15"/>
        <v>1.6039016409305732E-3</v>
      </c>
      <c r="G97" s="273">
        <f t="shared" si="16"/>
        <v>183</v>
      </c>
      <c r="H97" s="273">
        <f t="shared" si="17"/>
        <v>57</v>
      </c>
      <c r="I97" s="273">
        <f t="shared" si="18"/>
        <v>240</v>
      </c>
      <c r="J97" s="78">
        <f t="shared" si="19"/>
        <v>0.38493639382333755</v>
      </c>
      <c r="K97" s="3"/>
    </row>
    <row r="98" spans="1:11">
      <c r="A98" s="195" t="s">
        <v>484</v>
      </c>
      <c r="B98" s="134">
        <v>6138.8672800172562</v>
      </c>
      <c r="C98" s="219">
        <v>44562</v>
      </c>
      <c r="D98" s="219">
        <v>44927</v>
      </c>
      <c r="E98" s="219">
        <v>44984</v>
      </c>
      <c r="F98" s="285">
        <f t="shared" si="15"/>
        <v>6.6713022359724829E-4</v>
      </c>
      <c r="G98" s="273">
        <f t="shared" si="16"/>
        <v>183</v>
      </c>
      <c r="H98" s="273">
        <f t="shared" si="17"/>
        <v>57</v>
      </c>
      <c r="I98" s="273">
        <f t="shared" si="18"/>
        <v>240</v>
      </c>
      <c r="J98" s="78">
        <f t="shared" si="19"/>
        <v>0.16011125366333959</v>
      </c>
      <c r="K98" s="3"/>
    </row>
    <row r="99" spans="1:11">
      <c r="A99" s="195" t="s">
        <v>485</v>
      </c>
      <c r="B99" s="134">
        <v>28373.02168234023</v>
      </c>
      <c r="C99" s="219">
        <v>44562</v>
      </c>
      <c r="D99" s="219">
        <v>44927</v>
      </c>
      <c r="E99" s="219">
        <v>44984</v>
      </c>
      <c r="F99" s="285">
        <f t="shared" si="15"/>
        <v>3.0833864678397158E-3</v>
      </c>
      <c r="G99" s="273">
        <f t="shared" si="16"/>
        <v>183</v>
      </c>
      <c r="H99" s="273">
        <f t="shared" si="17"/>
        <v>57</v>
      </c>
      <c r="I99" s="273">
        <f t="shared" si="18"/>
        <v>240</v>
      </c>
      <c r="J99" s="78">
        <f t="shared" si="19"/>
        <v>0.74001275228153174</v>
      </c>
      <c r="K99" s="3"/>
    </row>
    <row r="100" spans="1:11">
      <c r="A100" s="195" t="s">
        <v>486</v>
      </c>
      <c r="B100" s="134">
        <v>21698.7899804962</v>
      </c>
      <c r="C100" s="219">
        <v>44562</v>
      </c>
      <c r="D100" s="219">
        <v>44927</v>
      </c>
      <c r="E100" s="219">
        <v>44984</v>
      </c>
      <c r="F100" s="285">
        <f t="shared" si="15"/>
        <v>2.3580764905276577E-3</v>
      </c>
      <c r="G100" s="273">
        <f t="shared" si="16"/>
        <v>183</v>
      </c>
      <c r="H100" s="273">
        <f t="shared" si="17"/>
        <v>57</v>
      </c>
      <c r="I100" s="273">
        <f t="shared" si="18"/>
        <v>240</v>
      </c>
      <c r="J100" s="78">
        <f t="shared" si="19"/>
        <v>0.56593835772663781</v>
      </c>
      <c r="K100" s="3"/>
    </row>
    <row r="101" spans="1:11">
      <c r="A101" s="195" t="s">
        <v>487</v>
      </c>
      <c r="B101" s="134">
        <v>31903.038160418793</v>
      </c>
      <c r="C101" s="219">
        <v>44562</v>
      </c>
      <c r="D101" s="219">
        <v>44927</v>
      </c>
      <c r="E101" s="219">
        <v>44984</v>
      </c>
      <c r="F101" s="285">
        <f t="shared" si="15"/>
        <v>3.4670045809056661E-3</v>
      </c>
      <c r="G101" s="273">
        <f t="shared" si="16"/>
        <v>183</v>
      </c>
      <c r="H101" s="273">
        <f t="shared" si="17"/>
        <v>57</v>
      </c>
      <c r="I101" s="273">
        <f t="shared" si="18"/>
        <v>240</v>
      </c>
      <c r="J101" s="78">
        <f t="shared" si="19"/>
        <v>0.83208109941735986</v>
      </c>
      <c r="K101" s="3"/>
    </row>
    <row r="102" spans="1:11">
      <c r="A102" s="195" t="s">
        <v>488</v>
      </c>
      <c r="B102" s="134">
        <v>11072.509144627855</v>
      </c>
      <c r="C102" s="219">
        <v>44562</v>
      </c>
      <c r="D102" s="219">
        <v>44927</v>
      </c>
      <c r="E102" s="219">
        <v>44984</v>
      </c>
      <c r="F102" s="285">
        <f t="shared" si="15"/>
        <v>1.2032847697299284E-3</v>
      </c>
      <c r="G102" s="273">
        <f t="shared" si="16"/>
        <v>183</v>
      </c>
      <c r="H102" s="273">
        <f t="shared" si="17"/>
        <v>57</v>
      </c>
      <c r="I102" s="273">
        <f t="shared" si="18"/>
        <v>240</v>
      </c>
      <c r="J102" s="78">
        <f t="shared" si="19"/>
        <v>0.28878834473518283</v>
      </c>
      <c r="K102" s="3"/>
    </row>
    <row r="103" spans="1:11">
      <c r="A103" s="195" t="s">
        <v>489</v>
      </c>
      <c r="B103" s="134">
        <v>21448.237532237406</v>
      </c>
      <c r="C103" s="219">
        <v>44562</v>
      </c>
      <c r="D103" s="219">
        <v>44927</v>
      </c>
      <c r="E103" s="219">
        <v>44984</v>
      </c>
      <c r="F103" s="285">
        <f t="shared" si="15"/>
        <v>2.3308481594357276E-3</v>
      </c>
      <c r="G103" s="273">
        <f t="shared" si="16"/>
        <v>183</v>
      </c>
      <c r="H103" s="273">
        <f t="shared" si="17"/>
        <v>57</v>
      </c>
      <c r="I103" s="273">
        <f t="shared" si="18"/>
        <v>240</v>
      </c>
      <c r="J103" s="78">
        <f t="shared" si="19"/>
        <v>0.55940355826457466</v>
      </c>
      <c r="K103" s="3"/>
    </row>
    <row r="104" spans="1:11">
      <c r="A104" s="195" t="s">
        <v>490</v>
      </c>
      <c r="B104" s="134">
        <v>8224.0315499116095</v>
      </c>
      <c r="C104" s="219">
        <v>44562</v>
      </c>
      <c r="D104" s="219">
        <v>44927</v>
      </c>
      <c r="E104" s="219">
        <v>44984</v>
      </c>
      <c r="F104" s="285">
        <f t="shared" si="15"/>
        <v>8.9373165382196276E-4</v>
      </c>
      <c r="G104" s="273">
        <f t="shared" si="16"/>
        <v>183</v>
      </c>
      <c r="H104" s="273">
        <f t="shared" si="17"/>
        <v>57</v>
      </c>
      <c r="I104" s="273">
        <f t="shared" si="18"/>
        <v>240</v>
      </c>
      <c r="J104" s="78">
        <f t="shared" si="19"/>
        <v>0.21449559691727105</v>
      </c>
      <c r="K104" s="3"/>
    </row>
    <row r="105" spans="1:11">
      <c r="A105" s="195" t="s">
        <v>491</v>
      </c>
      <c r="B105" s="134">
        <v>4312.8732882399036</v>
      </c>
      <c r="C105" s="219">
        <v>44562</v>
      </c>
      <c r="D105" s="219">
        <v>44927</v>
      </c>
      <c r="E105" s="219">
        <v>44984</v>
      </c>
      <c r="F105" s="285">
        <f t="shared" si="15"/>
        <v>4.686936514323858E-4</v>
      </c>
      <c r="G105" s="273">
        <f t="shared" si="16"/>
        <v>183</v>
      </c>
      <c r="H105" s="273">
        <f t="shared" si="17"/>
        <v>57</v>
      </c>
      <c r="I105" s="273">
        <f t="shared" si="18"/>
        <v>240</v>
      </c>
      <c r="J105" s="78">
        <f t="shared" si="19"/>
        <v>0.1124864763437726</v>
      </c>
      <c r="K105" s="3"/>
    </row>
    <row r="106" spans="1:11">
      <c r="A106" s="195" t="s">
        <v>492</v>
      </c>
      <c r="B106" s="134">
        <v>50468.575088858983</v>
      </c>
      <c r="C106" s="219">
        <v>44562</v>
      </c>
      <c r="D106" s="219">
        <v>44927</v>
      </c>
      <c r="E106" s="219">
        <v>44984</v>
      </c>
      <c r="F106" s="285">
        <f t="shared" si="15"/>
        <v>5.4845805012370885E-3</v>
      </c>
      <c r="G106" s="273">
        <f t="shared" si="16"/>
        <v>183</v>
      </c>
      <c r="H106" s="273">
        <f t="shared" si="17"/>
        <v>57</v>
      </c>
      <c r="I106" s="273">
        <f t="shared" si="18"/>
        <v>240</v>
      </c>
      <c r="J106" s="78">
        <f t="shared" si="19"/>
        <v>1.3162993202969013</v>
      </c>
      <c r="K106" s="3"/>
    </row>
    <row r="107" spans="1:11">
      <c r="A107" s="195" t="s">
        <v>493</v>
      </c>
      <c r="B107" s="134">
        <v>825.42012576609636</v>
      </c>
      <c r="C107" s="219">
        <v>44562</v>
      </c>
      <c r="D107" s="219">
        <v>44927</v>
      </c>
      <c r="E107" s="219">
        <v>44984</v>
      </c>
      <c r="F107" s="285">
        <f t="shared" si="15"/>
        <v>8.9701029187660942E-5</v>
      </c>
      <c r="G107" s="273">
        <f t="shared" si="16"/>
        <v>183</v>
      </c>
      <c r="H107" s="273">
        <f t="shared" si="17"/>
        <v>57</v>
      </c>
      <c r="I107" s="273">
        <f t="shared" si="18"/>
        <v>240</v>
      </c>
      <c r="J107" s="78">
        <f t="shared" si="19"/>
        <v>2.1528247005038626E-2</v>
      </c>
      <c r="K107" s="3"/>
    </row>
    <row r="108" spans="1:11">
      <c r="A108" s="195" t="s">
        <v>494</v>
      </c>
      <c r="B108" s="134">
        <v>2042.6374705178127</v>
      </c>
      <c r="C108" s="219">
        <v>44562</v>
      </c>
      <c r="D108" s="219">
        <v>44927</v>
      </c>
      <c r="E108" s="219">
        <v>44984</v>
      </c>
      <c r="F108" s="285">
        <f t="shared" si="15"/>
        <v>2.2197990773809912E-4</v>
      </c>
      <c r="G108" s="273">
        <f t="shared" si="16"/>
        <v>183</v>
      </c>
      <c r="H108" s="273">
        <f t="shared" si="17"/>
        <v>57</v>
      </c>
      <c r="I108" s="273">
        <f t="shared" si="18"/>
        <v>240</v>
      </c>
      <c r="J108" s="78">
        <f t="shared" si="19"/>
        <v>5.3275177857143786E-2</v>
      </c>
      <c r="K108" s="3"/>
    </row>
    <row r="109" spans="1:11">
      <c r="A109" s="195" t="s">
        <v>495</v>
      </c>
      <c r="B109" s="134">
        <v>175209.93872037993</v>
      </c>
      <c r="C109" s="219">
        <v>44562</v>
      </c>
      <c r="D109" s="219">
        <v>44927</v>
      </c>
      <c r="E109" s="219">
        <v>44984</v>
      </c>
      <c r="F109" s="285">
        <f t="shared" si="15"/>
        <v>1.9040621056505176E-2</v>
      </c>
      <c r="G109" s="273">
        <f t="shared" si="16"/>
        <v>183</v>
      </c>
      <c r="H109" s="273">
        <f t="shared" si="17"/>
        <v>57</v>
      </c>
      <c r="I109" s="273">
        <f t="shared" si="18"/>
        <v>240</v>
      </c>
      <c r="J109" s="78">
        <f t="shared" si="19"/>
        <v>4.5697490535612424</v>
      </c>
      <c r="K109" s="3"/>
    </row>
    <row r="110" spans="1:11">
      <c r="A110" s="195" t="s">
        <v>413</v>
      </c>
      <c r="B110" s="134">
        <v>1401731.91</v>
      </c>
      <c r="C110" s="219">
        <v>44562</v>
      </c>
      <c r="D110" s="219">
        <v>44927</v>
      </c>
      <c r="E110" s="219">
        <v>44988</v>
      </c>
      <c r="F110" s="285">
        <f t="shared" ref="F110:F141" si="20">+B110/B$153</f>
        <v>0.15233066295237924</v>
      </c>
      <c r="G110" s="273">
        <f t="shared" ref="G110:G141" si="21">(+D110-C110+1)/2</f>
        <v>183</v>
      </c>
      <c r="H110" s="273">
        <f t="shared" ref="H110:H141" si="22">+E110-D110</f>
        <v>61</v>
      </c>
      <c r="I110" s="273">
        <f t="shared" ref="I110:I141" si="23">SUM(G110:H110)</f>
        <v>244</v>
      </c>
      <c r="J110" s="78">
        <f t="shared" ref="J110:J141" si="24">+I110*F110</f>
        <v>37.168681760380537</v>
      </c>
      <c r="K110" s="3"/>
    </row>
    <row r="111" spans="1:11">
      <c r="A111" s="195" t="s">
        <v>496</v>
      </c>
      <c r="B111" s="134">
        <v>2046625.4224074159</v>
      </c>
      <c r="C111" s="219">
        <v>44562</v>
      </c>
      <c r="D111" s="219">
        <v>44927</v>
      </c>
      <c r="E111" s="219">
        <v>44993</v>
      </c>
      <c r="F111" s="285">
        <f t="shared" si="20"/>
        <v>0.22241329114817321</v>
      </c>
      <c r="G111" s="273">
        <f t="shared" si="21"/>
        <v>183</v>
      </c>
      <c r="H111" s="273">
        <f t="shared" si="22"/>
        <v>66</v>
      </c>
      <c r="I111" s="273">
        <f t="shared" si="23"/>
        <v>249</v>
      </c>
      <c r="J111" s="78">
        <f t="shared" si="24"/>
        <v>55.380909495895132</v>
      </c>
      <c r="K111" s="3"/>
    </row>
    <row r="112" spans="1:11">
      <c r="A112" s="195" t="s">
        <v>497</v>
      </c>
      <c r="B112" s="134">
        <v>12836.776104234417</v>
      </c>
      <c r="C112" s="219">
        <v>44562</v>
      </c>
      <c r="D112" s="219">
        <v>44927</v>
      </c>
      <c r="E112" s="219">
        <v>44993</v>
      </c>
      <c r="F112" s="285">
        <f t="shared" si="20"/>
        <v>1.395013269070324E-3</v>
      </c>
      <c r="G112" s="273">
        <f t="shared" si="21"/>
        <v>183</v>
      </c>
      <c r="H112" s="273">
        <f t="shared" si="22"/>
        <v>66</v>
      </c>
      <c r="I112" s="273">
        <f t="shared" si="23"/>
        <v>249</v>
      </c>
      <c r="J112" s="78">
        <f t="shared" si="24"/>
        <v>0.3473583039985107</v>
      </c>
      <c r="K112" s="3"/>
    </row>
    <row r="113" spans="1:11">
      <c r="A113" s="195" t="s">
        <v>498</v>
      </c>
      <c r="B113" s="134">
        <v>3271.5619180345293</v>
      </c>
      <c r="C113" s="219">
        <v>44562</v>
      </c>
      <c r="D113" s="219">
        <v>44927</v>
      </c>
      <c r="E113" s="219">
        <v>44993</v>
      </c>
      <c r="F113" s="285">
        <f t="shared" si="20"/>
        <v>3.5553103436445081E-4</v>
      </c>
      <c r="G113" s="273">
        <f t="shared" si="21"/>
        <v>183</v>
      </c>
      <c r="H113" s="273">
        <f t="shared" si="22"/>
        <v>66</v>
      </c>
      <c r="I113" s="273">
        <f t="shared" si="23"/>
        <v>249</v>
      </c>
      <c r="J113" s="78">
        <f t="shared" si="24"/>
        <v>8.8527227556748259E-2</v>
      </c>
      <c r="K113" s="3"/>
    </row>
    <row r="114" spans="1:11">
      <c r="A114" s="195" t="s">
        <v>499</v>
      </c>
      <c r="B114" s="134">
        <v>91999.657257740473</v>
      </c>
      <c r="C114" s="219">
        <v>44562</v>
      </c>
      <c r="D114" s="219">
        <v>44927</v>
      </c>
      <c r="E114" s="219">
        <v>44993</v>
      </c>
      <c r="F114" s="285">
        <f t="shared" si="20"/>
        <v>9.9978952333783112E-3</v>
      </c>
      <c r="G114" s="273">
        <f t="shared" si="21"/>
        <v>183</v>
      </c>
      <c r="H114" s="273">
        <f t="shared" si="22"/>
        <v>66</v>
      </c>
      <c r="I114" s="273">
        <f t="shared" si="23"/>
        <v>249</v>
      </c>
      <c r="J114" s="78">
        <f t="shared" si="24"/>
        <v>2.4894759131111996</v>
      </c>
      <c r="K114" s="3"/>
    </row>
    <row r="115" spans="1:11">
      <c r="A115" s="195" t="s">
        <v>500</v>
      </c>
      <c r="B115" s="134">
        <v>35423.91097495288</v>
      </c>
      <c r="C115" s="219">
        <v>44562</v>
      </c>
      <c r="D115" s="219">
        <v>44927</v>
      </c>
      <c r="E115" s="219">
        <v>44993</v>
      </c>
      <c r="F115" s="285">
        <f t="shared" si="20"/>
        <v>3.8496290229853122E-3</v>
      </c>
      <c r="G115" s="273">
        <f t="shared" si="21"/>
        <v>183</v>
      </c>
      <c r="H115" s="273">
        <f t="shared" si="22"/>
        <v>66</v>
      </c>
      <c r="I115" s="273">
        <f t="shared" si="23"/>
        <v>249</v>
      </c>
      <c r="J115" s="78">
        <f t="shared" si="24"/>
        <v>0.95855762672334277</v>
      </c>
      <c r="K115" s="3"/>
    </row>
    <row r="116" spans="1:11">
      <c r="A116" s="195" t="s">
        <v>501</v>
      </c>
      <c r="B116" s="134">
        <v>1231.436764017752</v>
      </c>
      <c r="C116" s="219">
        <v>44562</v>
      </c>
      <c r="D116" s="219">
        <v>44927</v>
      </c>
      <c r="E116" s="219">
        <v>44993</v>
      </c>
      <c r="F116" s="285">
        <f t="shared" si="20"/>
        <v>1.3382414804750844E-4</v>
      </c>
      <c r="G116" s="273">
        <f t="shared" si="21"/>
        <v>183</v>
      </c>
      <c r="H116" s="273">
        <f t="shared" si="22"/>
        <v>66</v>
      </c>
      <c r="I116" s="273">
        <f t="shared" si="23"/>
        <v>249</v>
      </c>
      <c r="J116" s="78">
        <f t="shared" si="24"/>
        <v>3.3322212863829602E-2</v>
      </c>
      <c r="K116" s="3"/>
    </row>
    <row r="117" spans="1:11">
      <c r="A117" s="195" t="s">
        <v>496</v>
      </c>
      <c r="B117" s="134">
        <v>253.1962231813981</v>
      </c>
      <c r="C117" s="219">
        <v>44562</v>
      </c>
      <c r="D117" s="219">
        <v>44927</v>
      </c>
      <c r="E117" s="219">
        <v>45015</v>
      </c>
      <c r="F117" s="285">
        <f t="shared" si="20"/>
        <v>2.7515638517682707E-5</v>
      </c>
      <c r="G117" s="273">
        <f t="shared" si="21"/>
        <v>183</v>
      </c>
      <c r="H117" s="273">
        <f t="shared" si="22"/>
        <v>88</v>
      </c>
      <c r="I117" s="273">
        <f t="shared" si="23"/>
        <v>271</v>
      </c>
      <c r="J117" s="78">
        <f t="shared" si="24"/>
        <v>7.4567380382920137E-3</v>
      </c>
      <c r="K117" s="3"/>
    </row>
    <row r="118" spans="1:11">
      <c r="A118" s="195" t="s">
        <v>502</v>
      </c>
      <c r="B118" s="134">
        <v>1701.1523107636863</v>
      </c>
      <c r="C118" s="219">
        <v>44562</v>
      </c>
      <c r="D118" s="219">
        <v>44927</v>
      </c>
      <c r="E118" s="219">
        <v>44993</v>
      </c>
      <c r="F118" s="285">
        <f t="shared" si="20"/>
        <v>1.8486962980075429E-4</v>
      </c>
      <c r="G118" s="273">
        <f t="shared" si="21"/>
        <v>183</v>
      </c>
      <c r="H118" s="273">
        <f t="shared" si="22"/>
        <v>66</v>
      </c>
      <c r="I118" s="273">
        <f t="shared" si="23"/>
        <v>249</v>
      </c>
      <c r="J118" s="78">
        <f t="shared" si="24"/>
        <v>4.6032537820387819E-2</v>
      </c>
      <c r="K118" s="3"/>
    </row>
    <row r="119" spans="1:11">
      <c r="A119" s="195" t="s">
        <v>503</v>
      </c>
      <c r="B119" s="134">
        <v>8183.0603418569317</v>
      </c>
      <c r="C119" s="219">
        <v>44562</v>
      </c>
      <c r="D119" s="219">
        <v>44927</v>
      </c>
      <c r="E119" s="219">
        <v>45005</v>
      </c>
      <c r="F119" s="285">
        <f t="shared" si="20"/>
        <v>8.8927918238972646E-4</v>
      </c>
      <c r="G119" s="273">
        <f t="shared" si="21"/>
        <v>183</v>
      </c>
      <c r="H119" s="273">
        <f t="shared" si="22"/>
        <v>78</v>
      </c>
      <c r="I119" s="273">
        <f t="shared" si="23"/>
        <v>261</v>
      </c>
      <c r="J119" s="78">
        <f t="shared" si="24"/>
        <v>0.23210186660371859</v>
      </c>
      <c r="K119" s="3"/>
    </row>
    <row r="120" spans="1:11">
      <c r="A120" s="195" t="s">
        <v>504</v>
      </c>
      <c r="B120" s="134">
        <v>11324.398086839237</v>
      </c>
      <c r="C120" s="219">
        <v>44562</v>
      </c>
      <c r="D120" s="219">
        <v>44927</v>
      </c>
      <c r="E120" s="219">
        <v>45005</v>
      </c>
      <c r="F120" s="285">
        <f t="shared" si="20"/>
        <v>1.2306583418685792E-3</v>
      </c>
      <c r="G120" s="273">
        <f t="shared" si="21"/>
        <v>183</v>
      </c>
      <c r="H120" s="273">
        <f t="shared" si="22"/>
        <v>78</v>
      </c>
      <c r="I120" s="273">
        <f t="shared" si="23"/>
        <v>261</v>
      </c>
      <c r="J120" s="78">
        <f t="shared" si="24"/>
        <v>0.32120182722769919</v>
      </c>
      <c r="K120" s="3"/>
    </row>
    <row r="121" spans="1:11">
      <c r="A121" s="195" t="s">
        <v>505</v>
      </c>
      <c r="B121" s="134">
        <v>10273.220031770785</v>
      </c>
      <c r="C121" s="219">
        <v>44562</v>
      </c>
      <c r="D121" s="219">
        <v>44927</v>
      </c>
      <c r="E121" s="219">
        <v>45005</v>
      </c>
      <c r="F121" s="285">
        <f t="shared" si="20"/>
        <v>1.1164234807890664E-3</v>
      </c>
      <c r="G121" s="273">
        <f t="shared" si="21"/>
        <v>183</v>
      </c>
      <c r="H121" s="273">
        <f t="shared" si="22"/>
        <v>78</v>
      </c>
      <c r="I121" s="273">
        <f t="shared" si="23"/>
        <v>261</v>
      </c>
      <c r="J121" s="78">
        <f t="shared" si="24"/>
        <v>0.29138652848594632</v>
      </c>
      <c r="K121" s="3"/>
    </row>
    <row r="122" spans="1:11">
      <c r="A122" s="195" t="s">
        <v>506</v>
      </c>
      <c r="B122" s="134">
        <v>14374.474474272301</v>
      </c>
      <c r="C122" s="219">
        <v>44562</v>
      </c>
      <c r="D122" s="219">
        <v>44927</v>
      </c>
      <c r="E122" s="219">
        <v>45005</v>
      </c>
      <c r="F122" s="285">
        <f t="shared" si="20"/>
        <v>1.5621198394905292E-3</v>
      </c>
      <c r="G122" s="273">
        <f t="shared" si="21"/>
        <v>183</v>
      </c>
      <c r="H122" s="273">
        <f t="shared" si="22"/>
        <v>78</v>
      </c>
      <c r="I122" s="273">
        <f t="shared" si="23"/>
        <v>261</v>
      </c>
      <c r="J122" s="78">
        <f t="shared" si="24"/>
        <v>0.40771327810702812</v>
      </c>
      <c r="K122" s="3"/>
    </row>
    <row r="123" spans="1:11">
      <c r="A123" s="195" t="s">
        <v>507</v>
      </c>
      <c r="B123" s="134">
        <v>12268.379102366411</v>
      </c>
      <c r="C123" s="219">
        <v>44562</v>
      </c>
      <c r="D123" s="219">
        <v>44927</v>
      </c>
      <c r="E123" s="219">
        <v>45005</v>
      </c>
      <c r="F123" s="285">
        <f t="shared" si="20"/>
        <v>1.3332437598674563E-3</v>
      </c>
      <c r="G123" s="273">
        <f t="shared" si="21"/>
        <v>183</v>
      </c>
      <c r="H123" s="273">
        <f t="shared" si="22"/>
        <v>78</v>
      </c>
      <c r="I123" s="273">
        <f t="shared" si="23"/>
        <v>261</v>
      </c>
      <c r="J123" s="78">
        <f t="shared" si="24"/>
        <v>0.34797662132540608</v>
      </c>
      <c r="K123" s="3"/>
    </row>
    <row r="124" spans="1:11">
      <c r="A124" s="195" t="s">
        <v>508</v>
      </c>
      <c r="B124" s="134">
        <v>120247.06311502893</v>
      </c>
      <c r="C124" s="219">
        <v>44562</v>
      </c>
      <c r="D124" s="219">
        <v>44927</v>
      </c>
      <c r="E124" s="219">
        <v>45015</v>
      </c>
      <c r="F124" s="285">
        <f t="shared" si="20"/>
        <v>1.306763063016019E-2</v>
      </c>
      <c r="G124" s="273">
        <f t="shared" si="21"/>
        <v>183</v>
      </c>
      <c r="H124" s="273">
        <f t="shared" si="22"/>
        <v>88</v>
      </c>
      <c r="I124" s="273">
        <f t="shared" si="23"/>
        <v>271</v>
      </c>
      <c r="J124" s="78">
        <f t="shared" si="24"/>
        <v>3.5413279007734113</v>
      </c>
      <c r="K124" s="3"/>
    </row>
    <row r="125" spans="1:11">
      <c r="A125" s="195" t="s">
        <v>509</v>
      </c>
      <c r="B125" s="134">
        <v>56.592850484082433</v>
      </c>
      <c r="C125" s="219">
        <v>44562</v>
      </c>
      <c r="D125" s="219">
        <v>44927</v>
      </c>
      <c r="E125" s="219">
        <v>45015</v>
      </c>
      <c r="F125" s="285">
        <f t="shared" si="20"/>
        <v>6.1501249783242463E-6</v>
      </c>
      <c r="G125" s="273">
        <f t="shared" si="21"/>
        <v>183</v>
      </c>
      <c r="H125" s="273">
        <f t="shared" si="22"/>
        <v>88</v>
      </c>
      <c r="I125" s="273">
        <f t="shared" si="23"/>
        <v>271</v>
      </c>
      <c r="J125" s="78">
        <f t="shared" si="24"/>
        <v>1.6666838691258708E-3</v>
      </c>
      <c r="K125" s="3"/>
    </row>
    <row r="126" spans="1:11">
      <c r="A126" s="195" t="s">
        <v>510</v>
      </c>
      <c r="B126" s="134">
        <v>325924.89380110236</v>
      </c>
      <c r="C126" s="219">
        <v>44562</v>
      </c>
      <c r="D126" s="219">
        <v>44927</v>
      </c>
      <c r="E126" s="219">
        <v>45015</v>
      </c>
      <c r="F126" s="285">
        <f t="shared" si="20"/>
        <v>3.5419294368069086E-2</v>
      </c>
      <c r="G126" s="273">
        <f t="shared" si="21"/>
        <v>183</v>
      </c>
      <c r="H126" s="273">
        <f t="shared" si="22"/>
        <v>88</v>
      </c>
      <c r="I126" s="273">
        <f t="shared" si="23"/>
        <v>271</v>
      </c>
      <c r="J126" s="78">
        <f t="shared" si="24"/>
        <v>9.5986287737467215</v>
      </c>
      <c r="K126" s="3"/>
    </row>
    <row r="127" spans="1:11">
      <c r="A127" s="195" t="s">
        <v>511</v>
      </c>
      <c r="B127" s="134">
        <v>2660.9886725808265</v>
      </c>
      <c r="C127" s="219">
        <v>44562</v>
      </c>
      <c r="D127" s="219">
        <v>44927</v>
      </c>
      <c r="E127" s="219">
        <v>45023</v>
      </c>
      <c r="F127" s="285">
        <f t="shared" si="20"/>
        <v>2.8917809868722258E-4</v>
      </c>
      <c r="G127" s="273">
        <f t="shared" si="21"/>
        <v>183</v>
      </c>
      <c r="H127" s="273">
        <f t="shared" si="22"/>
        <v>96</v>
      </c>
      <c r="I127" s="273">
        <f t="shared" si="23"/>
        <v>279</v>
      </c>
      <c r="J127" s="78">
        <f t="shared" si="24"/>
        <v>8.0680689533735098E-2</v>
      </c>
      <c r="K127" s="3"/>
    </row>
    <row r="128" spans="1:11">
      <c r="A128" s="195" t="s">
        <v>512</v>
      </c>
      <c r="B128" s="134">
        <v>54.131656702544717</v>
      </c>
      <c r="C128" s="219">
        <v>44562</v>
      </c>
      <c r="D128" s="219">
        <v>44927</v>
      </c>
      <c r="E128" s="219">
        <v>45068</v>
      </c>
      <c r="F128" s="285">
        <f t="shared" si="20"/>
        <v>5.882659225621282E-6</v>
      </c>
      <c r="G128" s="273">
        <f t="shared" si="21"/>
        <v>183</v>
      </c>
      <c r="H128" s="273">
        <f t="shared" si="22"/>
        <v>141</v>
      </c>
      <c r="I128" s="273">
        <f t="shared" si="23"/>
        <v>324</v>
      </c>
      <c r="J128" s="78">
        <f t="shared" si="24"/>
        <v>1.9059815891012953E-3</v>
      </c>
      <c r="K128" s="3"/>
    </row>
    <row r="129" spans="1:11">
      <c r="A129" s="195" t="s">
        <v>500</v>
      </c>
      <c r="B129" s="134">
        <v>165.38199757543512</v>
      </c>
      <c r="C129" s="219">
        <v>44562</v>
      </c>
      <c r="D129" s="219">
        <v>44927</v>
      </c>
      <c r="E129" s="219">
        <v>45125</v>
      </c>
      <c r="F129" s="285">
        <f t="shared" si="20"/>
        <v>1.7972587447948454E-5</v>
      </c>
      <c r="G129" s="273">
        <f t="shared" si="21"/>
        <v>183</v>
      </c>
      <c r="H129" s="273">
        <f t="shared" si="22"/>
        <v>198</v>
      </c>
      <c r="I129" s="273">
        <f t="shared" si="23"/>
        <v>381</v>
      </c>
      <c r="J129" s="78">
        <f t="shared" si="24"/>
        <v>6.8475558176683609E-3</v>
      </c>
      <c r="K129" s="3"/>
    </row>
    <row r="130" spans="1:11">
      <c r="A130" s="195" t="s">
        <v>504</v>
      </c>
      <c r="B130" s="134">
        <v>1845.2307407998173</v>
      </c>
      <c r="C130" s="219">
        <v>44562</v>
      </c>
      <c r="D130" s="219">
        <v>44927</v>
      </c>
      <c r="E130" s="219">
        <v>45125</v>
      </c>
      <c r="F130" s="285">
        <f t="shared" si="20"/>
        <v>2.0052709083732428E-4</v>
      </c>
      <c r="G130" s="273">
        <f t="shared" si="21"/>
        <v>183</v>
      </c>
      <c r="H130" s="273">
        <f t="shared" si="22"/>
        <v>198</v>
      </c>
      <c r="I130" s="273">
        <f t="shared" si="23"/>
        <v>381</v>
      </c>
      <c r="J130" s="78">
        <f t="shared" si="24"/>
        <v>7.640082160902055E-2</v>
      </c>
      <c r="K130" s="3"/>
    </row>
    <row r="131" spans="1:11">
      <c r="A131" s="195" t="s">
        <v>483</v>
      </c>
      <c r="B131" s="134">
        <v>3616.1217442041675</v>
      </c>
      <c r="C131" s="219">
        <v>44562</v>
      </c>
      <c r="D131" s="219">
        <v>44927</v>
      </c>
      <c r="E131" s="219">
        <v>45125</v>
      </c>
      <c r="F131" s="285">
        <f t="shared" si="20"/>
        <v>3.9297544607594392E-4</v>
      </c>
      <c r="G131" s="273">
        <f t="shared" si="21"/>
        <v>183</v>
      </c>
      <c r="H131" s="273">
        <f t="shared" si="22"/>
        <v>198</v>
      </c>
      <c r="I131" s="273">
        <f t="shared" si="23"/>
        <v>381</v>
      </c>
      <c r="J131" s="78">
        <f t="shared" si="24"/>
        <v>0.14972364495493462</v>
      </c>
      <c r="K131" s="3"/>
    </row>
    <row r="132" spans="1:11">
      <c r="A132" s="195" t="s">
        <v>497</v>
      </c>
      <c r="B132" s="134">
        <v>6220.5759922660509</v>
      </c>
      <c r="C132" s="219">
        <v>44562</v>
      </c>
      <c r="D132" s="219">
        <v>44927</v>
      </c>
      <c r="E132" s="219">
        <v>45125</v>
      </c>
      <c r="F132" s="285">
        <f t="shared" si="20"/>
        <v>6.760097691202178E-4</v>
      </c>
      <c r="G132" s="273">
        <f t="shared" si="21"/>
        <v>183</v>
      </c>
      <c r="H132" s="273">
        <f t="shared" si="22"/>
        <v>198</v>
      </c>
      <c r="I132" s="273">
        <f t="shared" si="23"/>
        <v>381</v>
      </c>
      <c r="J132" s="78">
        <f t="shared" si="24"/>
        <v>0.25755972203480298</v>
      </c>
      <c r="K132" s="3"/>
    </row>
    <row r="133" spans="1:11">
      <c r="A133" s="195" t="s">
        <v>503</v>
      </c>
      <c r="B133" s="134">
        <v>1926.6400199772681</v>
      </c>
      <c r="C133" s="219">
        <v>44562</v>
      </c>
      <c r="D133" s="219">
        <v>44927</v>
      </c>
      <c r="E133" s="219">
        <v>45125</v>
      </c>
      <c r="F133" s="285">
        <f t="shared" si="20"/>
        <v>2.0937409601649325E-4</v>
      </c>
      <c r="G133" s="273">
        <f t="shared" si="21"/>
        <v>183</v>
      </c>
      <c r="H133" s="273">
        <f t="shared" si="22"/>
        <v>198</v>
      </c>
      <c r="I133" s="273">
        <f t="shared" si="23"/>
        <v>381</v>
      </c>
      <c r="J133" s="78">
        <f t="shared" si="24"/>
        <v>7.9771530582283923E-2</v>
      </c>
      <c r="K133" s="3"/>
    </row>
    <row r="134" spans="1:11">
      <c r="A134" s="195" t="s">
        <v>505</v>
      </c>
      <c r="B134" s="134">
        <v>2531.2465137410118</v>
      </c>
      <c r="C134" s="219">
        <v>44562</v>
      </c>
      <c r="D134" s="219">
        <v>44927</v>
      </c>
      <c r="E134" s="219">
        <v>45125</v>
      </c>
      <c r="F134" s="285">
        <f t="shared" si="20"/>
        <v>2.7507860581847432E-4</v>
      </c>
      <c r="G134" s="273">
        <f t="shared" si="21"/>
        <v>183</v>
      </c>
      <c r="H134" s="273">
        <f t="shared" si="22"/>
        <v>198</v>
      </c>
      <c r="I134" s="273">
        <f t="shared" si="23"/>
        <v>381</v>
      </c>
      <c r="J134" s="78">
        <f t="shared" si="24"/>
        <v>0.10480494881683872</v>
      </c>
      <c r="K134" s="3"/>
    </row>
    <row r="135" spans="1:11">
      <c r="A135" s="195" t="s">
        <v>413</v>
      </c>
      <c r="B135" s="134">
        <v>1267045.6100000001</v>
      </c>
      <c r="C135" s="219">
        <v>44562</v>
      </c>
      <c r="D135" s="219">
        <v>44927</v>
      </c>
      <c r="E135" s="219">
        <v>45124</v>
      </c>
      <c r="F135" s="285">
        <f t="shared" si="20"/>
        <v>0.13769387454566959</v>
      </c>
      <c r="G135" s="273">
        <f t="shared" si="21"/>
        <v>183</v>
      </c>
      <c r="H135" s="273">
        <f t="shared" si="22"/>
        <v>197</v>
      </c>
      <c r="I135" s="273">
        <f t="shared" si="23"/>
        <v>380</v>
      </c>
      <c r="J135" s="78">
        <f t="shared" si="24"/>
        <v>52.323672327354444</v>
      </c>
      <c r="K135" s="3"/>
    </row>
    <row r="136" spans="1:11">
      <c r="A136" s="195" t="s">
        <v>481</v>
      </c>
      <c r="B136" s="134">
        <v>458.51236793027016</v>
      </c>
      <c r="C136" s="219">
        <v>44562</v>
      </c>
      <c r="D136" s="219">
        <v>44927</v>
      </c>
      <c r="E136" s="219">
        <v>45125</v>
      </c>
      <c r="F136" s="285">
        <f t="shared" si="20"/>
        <v>4.9827996694948101E-5</v>
      </c>
      <c r="G136" s="273">
        <f t="shared" si="21"/>
        <v>183</v>
      </c>
      <c r="H136" s="273">
        <f t="shared" si="22"/>
        <v>198</v>
      </c>
      <c r="I136" s="273">
        <f t="shared" si="23"/>
        <v>381</v>
      </c>
      <c r="J136" s="78">
        <f t="shared" si="24"/>
        <v>1.8984466740775228E-2</v>
      </c>
      <c r="K136" s="3"/>
    </row>
    <row r="137" spans="1:11">
      <c r="A137" s="195" t="s">
        <v>501</v>
      </c>
      <c r="B137" s="134">
        <v>144.51662477468361</v>
      </c>
      <c r="C137" s="219">
        <v>44562</v>
      </c>
      <c r="D137" s="219">
        <v>44927</v>
      </c>
      <c r="E137" s="219">
        <v>45140</v>
      </c>
      <c r="F137" s="285">
        <f t="shared" si="20"/>
        <v>1.570508105188801E-5</v>
      </c>
      <c r="G137" s="273">
        <f t="shared" si="21"/>
        <v>183</v>
      </c>
      <c r="H137" s="273">
        <f t="shared" si="22"/>
        <v>213</v>
      </c>
      <c r="I137" s="273">
        <f t="shared" si="23"/>
        <v>396</v>
      </c>
      <c r="J137" s="78">
        <f t="shared" si="24"/>
        <v>6.2192120965476518E-3</v>
      </c>
      <c r="K137" s="3"/>
    </row>
    <row r="138" spans="1:11">
      <c r="A138" s="195" t="s">
        <v>510</v>
      </c>
      <c r="B138" s="134">
        <v>76814.894982673432</v>
      </c>
      <c r="C138" s="219">
        <v>44562</v>
      </c>
      <c r="D138" s="219">
        <v>44927</v>
      </c>
      <c r="E138" s="219">
        <v>45140</v>
      </c>
      <c r="F138" s="285">
        <f t="shared" si="20"/>
        <v>8.347718842562437E-3</v>
      </c>
      <c r="G138" s="273">
        <f t="shared" si="21"/>
        <v>183</v>
      </c>
      <c r="H138" s="273">
        <f t="shared" si="22"/>
        <v>213</v>
      </c>
      <c r="I138" s="273">
        <f t="shared" si="23"/>
        <v>396</v>
      </c>
      <c r="J138" s="78">
        <f t="shared" si="24"/>
        <v>3.305696661654725</v>
      </c>
      <c r="K138" s="3"/>
    </row>
    <row r="139" spans="1:11">
      <c r="A139" s="195" t="s">
        <v>473</v>
      </c>
      <c r="B139" s="134">
        <v>1714.1374815161316</v>
      </c>
      <c r="C139" s="219">
        <v>44562</v>
      </c>
      <c r="D139" s="219">
        <v>44927</v>
      </c>
      <c r="E139" s="219">
        <v>45140</v>
      </c>
      <c r="F139" s="285">
        <f t="shared" si="20"/>
        <v>1.8628076958801206E-4</v>
      </c>
      <c r="G139" s="273">
        <f t="shared" si="21"/>
        <v>183</v>
      </c>
      <c r="H139" s="273">
        <f t="shared" si="22"/>
        <v>213</v>
      </c>
      <c r="I139" s="273">
        <f t="shared" si="23"/>
        <v>396</v>
      </c>
      <c r="J139" s="78">
        <f t="shared" si="24"/>
        <v>7.3767184756852774E-2</v>
      </c>
      <c r="K139" s="3"/>
    </row>
    <row r="140" spans="1:11">
      <c r="A140" s="195" t="s">
        <v>485</v>
      </c>
      <c r="B140" s="134">
        <v>745.64677361257566</v>
      </c>
      <c r="C140" s="219">
        <v>44562</v>
      </c>
      <c r="D140" s="219">
        <v>44927</v>
      </c>
      <c r="E140" s="219">
        <v>45140</v>
      </c>
      <c r="F140" s="285">
        <f t="shared" si="20"/>
        <v>8.1031805399012636E-5</v>
      </c>
      <c r="G140" s="273">
        <f t="shared" si="21"/>
        <v>183</v>
      </c>
      <c r="H140" s="273">
        <f t="shared" si="22"/>
        <v>213</v>
      </c>
      <c r="I140" s="273">
        <f t="shared" si="23"/>
        <v>396</v>
      </c>
      <c r="J140" s="78">
        <f t="shared" si="24"/>
        <v>3.2088594938009002E-2</v>
      </c>
      <c r="K140" s="3"/>
    </row>
    <row r="141" spans="1:11">
      <c r="A141" s="195" t="s">
        <v>492</v>
      </c>
      <c r="B141" s="134">
        <v>2540.5289389526865</v>
      </c>
      <c r="C141" s="219">
        <v>44562</v>
      </c>
      <c r="D141" s="219">
        <v>44927</v>
      </c>
      <c r="E141" s="219">
        <v>45140</v>
      </c>
      <c r="F141" s="285">
        <f t="shared" si="20"/>
        <v>2.7608735647629466E-4</v>
      </c>
      <c r="G141" s="273">
        <f t="shared" si="21"/>
        <v>183</v>
      </c>
      <c r="H141" s="273">
        <f t="shared" si="22"/>
        <v>213</v>
      </c>
      <c r="I141" s="273">
        <f t="shared" si="23"/>
        <v>396</v>
      </c>
      <c r="J141" s="78">
        <f t="shared" si="24"/>
        <v>0.10933059316461269</v>
      </c>
      <c r="K141" s="3"/>
    </row>
    <row r="142" spans="1:11">
      <c r="A142" s="195" t="s">
        <v>471</v>
      </c>
      <c r="B142" s="134">
        <v>716.47030727060769</v>
      </c>
      <c r="C142" s="219">
        <v>44562</v>
      </c>
      <c r="D142" s="219">
        <v>44927</v>
      </c>
      <c r="E142" s="219">
        <v>45140</v>
      </c>
      <c r="F142" s="285">
        <f t="shared" ref="F142:F151" si="25">+B142/B$153</f>
        <v>7.7861106045753456E-5</v>
      </c>
      <c r="G142" s="273">
        <f t="shared" ref="G142:G151" si="26">(+D142-C142+1)/2</f>
        <v>183</v>
      </c>
      <c r="H142" s="273">
        <f t="shared" ref="H142:H151" si="27">+E142-D142</f>
        <v>213</v>
      </c>
      <c r="I142" s="273">
        <f t="shared" ref="I142:I151" si="28">SUM(G142:H142)</f>
        <v>396</v>
      </c>
      <c r="J142" s="78">
        <f t="shared" ref="J142:J151" si="29">+I142*F142</f>
        <v>3.0832997994118368E-2</v>
      </c>
      <c r="K142" s="3"/>
    </row>
    <row r="143" spans="1:11">
      <c r="A143" s="195" t="s">
        <v>513</v>
      </c>
      <c r="B143" s="134">
        <v>7517.4206242584378</v>
      </c>
      <c r="C143" s="219">
        <v>44562</v>
      </c>
      <c r="D143" s="219">
        <v>44927</v>
      </c>
      <c r="E143" s="219">
        <v>45246</v>
      </c>
      <c r="F143" s="285">
        <f t="shared" si="25"/>
        <v>8.16941998120865E-4</v>
      </c>
      <c r="G143" s="273">
        <f t="shared" si="26"/>
        <v>183</v>
      </c>
      <c r="H143" s="273">
        <f t="shared" si="27"/>
        <v>319</v>
      </c>
      <c r="I143" s="273">
        <f t="shared" si="28"/>
        <v>502</v>
      </c>
      <c r="J143" s="78">
        <f t="shared" si="29"/>
        <v>0.41010488305667425</v>
      </c>
      <c r="K143" s="3"/>
    </row>
    <row r="144" spans="1:11">
      <c r="A144" s="195" t="s">
        <v>514</v>
      </c>
      <c r="B144" s="134">
        <v>17867.105637906672</v>
      </c>
      <c r="C144" s="219">
        <v>44562</v>
      </c>
      <c r="D144" s="219">
        <v>44927</v>
      </c>
      <c r="E144" s="219">
        <v>45246</v>
      </c>
      <c r="F144" s="285">
        <f t="shared" si="25"/>
        <v>1.9416751715829288E-3</v>
      </c>
      <c r="G144" s="273">
        <f t="shared" si="26"/>
        <v>183</v>
      </c>
      <c r="H144" s="273">
        <f t="shared" si="27"/>
        <v>319</v>
      </c>
      <c r="I144" s="273">
        <f t="shared" si="28"/>
        <v>502</v>
      </c>
      <c r="J144" s="78">
        <f t="shared" si="29"/>
        <v>0.97472093613463029</v>
      </c>
      <c r="K144" s="3"/>
    </row>
    <row r="145" spans="1:19">
      <c r="A145" s="195" t="s">
        <v>508</v>
      </c>
      <c r="B145" s="134">
        <v>571.38402933580562</v>
      </c>
      <c r="C145" s="219">
        <v>44927</v>
      </c>
      <c r="D145" s="219">
        <v>45292</v>
      </c>
      <c r="E145" s="219">
        <v>45246</v>
      </c>
      <c r="F145" s="285">
        <f t="shared" si="25"/>
        <v>6.2094118973952007E-5</v>
      </c>
      <c r="G145" s="273">
        <f t="shared" si="26"/>
        <v>183</v>
      </c>
      <c r="H145" s="273">
        <f t="shared" si="27"/>
        <v>-46</v>
      </c>
      <c r="I145" s="273">
        <f t="shared" si="28"/>
        <v>137</v>
      </c>
      <c r="J145" s="78">
        <f t="shared" si="29"/>
        <v>8.5068942994314251E-3</v>
      </c>
      <c r="K145" s="3"/>
    </row>
    <row r="146" spans="1:19">
      <c r="A146" s="195" t="s">
        <v>499</v>
      </c>
      <c r="B146" s="134">
        <v>203.6290950054441</v>
      </c>
      <c r="C146" s="219">
        <v>44927</v>
      </c>
      <c r="D146" s="219">
        <v>45292</v>
      </c>
      <c r="E146" s="219">
        <v>45246</v>
      </c>
      <c r="F146" s="285">
        <f t="shared" si="25"/>
        <v>2.2129021118290958E-5</v>
      </c>
      <c r="G146" s="273">
        <f t="shared" si="26"/>
        <v>183</v>
      </c>
      <c r="H146" s="273">
        <f t="shared" si="27"/>
        <v>-46</v>
      </c>
      <c r="I146" s="273">
        <f t="shared" si="28"/>
        <v>137</v>
      </c>
      <c r="J146" s="78">
        <f t="shared" si="29"/>
        <v>3.0316758932058614E-3</v>
      </c>
      <c r="K146" s="3"/>
    </row>
    <row r="147" spans="1:19">
      <c r="A147" s="195" t="s">
        <v>514</v>
      </c>
      <c r="B147" s="134">
        <v>900.76771106023489</v>
      </c>
      <c r="C147" s="219">
        <v>44927</v>
      </c>
      <c r="D147" s="219">
        <v>45292</v>
      </c>
      <c r="E147" s="219">
        <v>45246</v>
      </c>
      <c r="F147" s="285">
        <f t="shared" si="25"/>
        <v>9.7889290821597108E-5</v>
      </c>
      <c r="G147" s="273">
        <f t="shared" si="26"/>
        <v>183</v>
      </c>
      <c r="H147" s="273">
        <f t="shared" si="27"/>
        <v>-46</v>
      </c>
      <c r="I147" s="273">
        <f t="shared" si="28"/>
        <v>137</v>
      </c>
      <c r="J147" s="78">
        <f t="shared" si="29"/>
        <v>1.3410832842558803E-2</v>
      </c>
      <c r="K147" s="3"/>
    </row>
    <row r="148" spans="1:19">
      <c r="A148" s="195" t="s">
        <v>480</v>
      </c>
      <c r="B148" s="134">
        <v>10541.044655974201</v>
      </c>
      <c r="C148" s="219">
        <v>44927</v>
      </c>
      <c r="D148" s="219">
        <v>45292</v>
      </c>
      <c r="E148" s="219">
        <v>45246</v>
      </c>
      <c r="F148" s="285">
        <f t="shared" si="25"/>
        <v>1.1455288341514496E-3</v>
      </c>
      <c r="G148" s="273">
        <f t="shared" si="26"/>
        <v>183</v>
      </c>
      <c r="H148" s="273">
        <f t="shared" si="27"/>
        <v>-46</v>
      </c>
      <c r="I148" s="273">
        <f t="shared" si="28"/>
        <v>137</v>
      </c>
      <c r="J148" s="78">
        <f t="shared" si="29"/>
        <v>0.15693745027874859</v>
      </c>
      <c r="K148" s="3"/>
    </row>
    <row r="149" spans="1:19">
      <c r="A149" s="195" t="s">
        <v>479</v>
      </c>
      <c r="B149" s="134">
        <v>1011.6894058792107</v>
      </c>
      <c r="C149" s="219">
        <v>44927</v>
      </c>
      <c r="D149" s="219">
        <v>45292</v>
      </c>
      <c r="E149" s="219">
        <v>45246</v>
      </c>
      <c r="F149" s="285">
        <f t="shared" si="25"/>
        <v>1.0994350403243574E-4</v>
      </c>
      <c r="G149" s="273">
        <f t="shared" si="26"/>
        <v>183</v>
      </c>
      <c r="H149" s="273">
        <f t="shared" si="27"/>
        <v>-46</v>
      </c>
      <c r="I149" s="273">
        <f t="shared" si="28"/>
        <v>137</v>
      </c>
      <c r="J149" s="78">
        <f t="shared" si="29"/>
        <v>1.5062260052443696E-2</v>
      </c>
      <c r="K149" s="3"/>
    </row>
    <row r="150" spans="1:19">
      <c r="A150" s="195" t="s">
        <v>496</v>
      </c>
      <c r="B150" s="134">
        <v>39004.546248579922</v>
      </c>
      <c r="C150" s="219">
        <v>44927</v>
      </c>
      <c r="D150" s="219">
        <v>45292</v>
      </c>
      <c r="E150" s="219">
        <v>45267</v>
      </c>
      <c r="F150" s="285">
        <f t="shared" si="25"/>
        <v>4.2387480414874173E-3</v>
      </c>
      <c r="G150" s="273">
        <f t="shared" si="26"/>
        <v>183</v>
      </c>
      <c r="H150" s="273">
        <f t="shared" si="27"/>
        <v>-25</v>
      </c>
      <c r="I150" s="273">
        <f t="shared" si="28"/>
        <v>158</v>
      </c>
      <c r="J150" s="78">
        <f t="shared" si="29"/>
        <v>0.66972219055501192</v>
      </c>
      <c r="K150" s="3"/>
    </row>
    <row r="151" spans="1:19">
      <c r="A151" s="195" t="s">
        <v>515</v>
      </c>
      <c r="B151" s="134">
        <v>3763.4293510032553</v>
      </c>
      <c r="C151" s="219">
        <v>44927</v>
      </c>
      <c r="D151" s="219">
        <v>45292</v>
      </c>
      <c r="E151" s="219">
        <v>45289</v>
      </c>
      <c r="F151" s="285">
        <f t="shared" si="25"/>
        <v>4.08983832017328E-4</v>
      </c>
      <c r="G151" s="273">
        <f t="shared" si="26"/>
        <v>183</v>
      </c>
      <c r="H151" s="273">
        <f t="shared" si="27"/>
        <v>-3</v>
      </c>
      <c r="I151" s="273">
        <f t="shared" si="28"/>
        <v>180</v>
      </c>
      <c r="J151" s="78">
        <f t="shared" si="29"/>
        <v>7.3617089763119037E-2</v>
      </c>
      <c r="K151" s="3"/>
    </row>
    <row r="152" spans="1:19">
      <c r="A152" s="7"/>
      <c r="B152" s="134"/>
      <c r="C152" s="49"/>
      <c r="D152" s="49"/>
      <c r="E152" s="57"/>
      <c r="F152" s="77"/>
      <c r="G152" s="78"/>
      <c r="H152" s="78"/>
      <c r="I152" s="78"/>
      <c r="J152" s="78"/>
      <c r="K152" s="3"/>
    </row>
    <row r="153" spans="1:19" ht="15">
      <c r="B153" s="161">
        <f>SUM(B83:B152)</f>
        <v>9201902.511500271</v>
      </c>
      <c r="C153" s="144"/>
      <c r="D153" s="144"/>
      <c r="E153" s="49"/>
      <c r="F153" s="3"/>
      <c r="J153" s="139">
        <f>SUM(J83:J152)</f>
        <v>265.34745637718657</v>
      </c>
      <c r="K153" s="61"/>
      <c r="L153" s="255"/>
      <c r="M153" s="256"/>
      <c r="N153" s="256"/>
      <c r="O153" s="256"/>
      <c r="P153" s="256"/>
      <c r="Q153" s="256"/>
      <c r="R153" s="256"/>
      <c r="S153" s="256"/>
    </row>
    <row r="154" spans="1:19">
      <c r="B154" s="159"/>
      <c r="C154" s="144"/>
      <c r="D154" s="144"/>
      <c r="E154" s="49"/>
      <c r="F154" s="3"/>
      <c r="J154" s="78"/>
      <c r="K154" s="61"/>
    </row>
    <row r="155" spans="1:19">
      <c r="B155" s="159"/>
      <c r="C155" s="144"/>
      <c r="D155" s="144"/>
      <c r="E155" s="49"/>
      <c r="F155" s="3"/>
      <c r="J155" s="78"/>
      <c r="K155" s="61"/>
    </row>
    <row r="156" spans="1:19">
      <c r="A156" s="2" t="s">
        <v>516</v>
      </c>
      <c r="B156" s="7"/>
      <c r="C156" s="76"/>
      <c r="D156" s="76"/>
      <c r="E156" s="49"/>
      <c r="F156" s="7"/>
      <c r="G156" s="7"/>
      <c r="H156" s="7"/>
      <c r="I156" s="7"/>
      <c r="J156" s="127"/>
      <c r="K156" s="3"/>
    </row>
    <row r="157" spans="1:19" s="131" customFormat="1" ht="25.5">
      <c r="A157" s="129" t="s">
        <v>459</v>
      </c>
      <c r="B157" s="129" t="s">
        <v>14</v>
      </c>
      <c r="C157" s="130" t="s">
        <v>207</v>
      </c>
      <c r="D157" s="130" t="s">
        <v>307</v>
      </c>
      <c r="E157" s="19" t="s">
        <v>309</v>
      </c>
      <c r="F157" s="19" t="s">
        <v>460</v>
      </c>
      <c r="G157" s="19" t="s">
        <v>461</v>
      </c>
      <c r="H157" s="19" t="s">
        <v>462</v>
      </c>
      <c r="I157" s="19" t="s">
        <v>463</v>
      </c>
      <c r="J157" s="19" t="s">
        <v>120</v>
      </c>
    </row>
    <row r="158" spans="1:19" s="131" customFormat="1">
      <c r="A158" s="148" t="s">
        <v>141</v>
      </c>
      <c r="B158" s="149" t="s">
        <v>142</v>
      </c>
      <c r="C158" s="149" t="s">
        <v>143</v>
      </c>
      <c r="D158" s="150" t="s">
        <v>144</v>
      </c>
      <c r="E158" s="150" t="s">
        <v>171</v>
      </c>
      <c r="F158" s="150" t="s">
        <v>172</v>
      </c>
      <c r="G158" s="151" t="s">
        <v>173</v>
      </c>
      <c r="H158" s="151" t="s">
        <v>174</v>
      </c>
      <c r="I158" s="151" t="s">
        <v>215</v>
      </c>
      <c r="J158" s="151" t="s">
        <v>216</v>
      </c>
    </row>
    <row r="159" spans="1:19">
      <c r="A159" s="7" t="s">
        <v>517</v>
      </c>
      <c r="B159" s="140">
        <v>3896.26</v>
      </c>
      <c r="C159" s="219">
        <v>44921</v>
      </c>
      <c r="D159" s="219">
        <v>44934</v>
      </c>
      <c r="E159" s="219">
        <v>45044</v>
      </c>
      <c r="F159" s="285">
        <f>B159/$B$189</f>
        <v>0.49560144905414627</v>
      </c>
      <c r="G159" s="273">
        <f>(+D159-C159+1)/2</f>
        <v>7</v>
      </c>
      <c r="H159" s="273">
        <f>+E159-D159</f>
        <v>110</v>
      </c>
      <c r="I159" s="273">
        <f>SUM(G159:H159)</f>
        <v>117</v>
      </c>
      <c r="J159" s="78">
        <f>+I159*F159</f>
        <v>57.98536953933511</v>
      </c>
      <c r="K159" s="3"/>
      <c r="L159" s="133"/>
    </row>
    <row r="160" spans="1:19">
      <c r="A160" s="7" t="s">
        <v>517</v>
      </c>
      <c r="B160" s="134">
        <v>2056.38</v>
      </c>
      <c r="C160" s="219">
        <v>44935</v>
      </c>
      <c r="D160" s="219">
        <v>44948</v>
      </c>
      <c r="E160" s="219">
        <v>45044</v>
      </c>
      <c r="F160" s="285">
        <f t="shared" ref="F160:F187" si="30">B160/$B$189</f>
        <v>0.26157004609701745</v>
      </c>
      <c r="G160" s="273">
        <f t="shared" ref="G160:G187" si="31">(+D160-C160+1)/2</f>
        <v>7</v>
      </c>
      <c r="H160" s="273">
        <f t="shared" ref="H160:H187" si="32">+E160-D160</f>
        <v>96</v>
      </c>
      <c r="I160" s="273">
        <f t="shared" ref="I160:I187" si="33">SUM(G160:H160)</f>
        <v>103</v>
      </c>
      <c r="J160" s="78">
        <f t="shared" ref="J160:J187" si="34">+I160*F160</f>
        <v>26.941714747992798</v>
      </c>
      <c r="K160" s="3"/>
      <c r="L160" s="133"/>
    </row>
    <row r="161" spans="1:12">
      <c r="A161" s="7" t="s">
        <v>517</v>
      </c>
      <c r="B161" s="134">
        <v>278.02999999999997</v>
      </c>
      <c r="C161" s="219">
        <v>44949</v>
      </c>
      <c r="D161" s="219">
        <v>44962</v>
      </c>
      <c r="E161" s="219">
        <v>45044</v>
      </c>
      <c r="F161" s="285">
        <f t="shared" si="30"/>
        <v>3.5365214559737866E-2</v>
      </c>
      <c r="G161" s="273">
        <f t="shared" si="31"/>
        <v>7</v>
      </c>
      <c r="H161" s="273">
        <f t="shared" si="32"/>
        <v>82</v>
      </c>
      <c r="I161" s="273">
        <f t="shared" si="33"/>
        <v>89</v>
      </c>
      <c r="J161" s="78">
        <f t="shared" si="34"/>
        <v>3.1475040958166702</v>
      </c>
      <c r="K161" s="3"/>
      <c r="L161" s="133"/>
    </row>
    <row r="162" spans="1:12">
      <c r="A162" s="7" t="s">
        <v>517</v>
      </c>
      <c r="B162" s="134">
        <v>119.5</v>
      </c>
      <c r="C162" s="219">
        <v>44963</v>
      </c>
      <c r="D162" s="219">
        <v>44976</v>
      </c>
      <c r="E162" s="219">
        <v>45044</v>
      </c>
      <c r="F162" s="285">
        <f t="shared" si="30"/>
        <v>1.5200313419014767E-2</v>
      </c>
      <c r="G162" s="273">
        <f t="shared" si="31"/>
        <v>7</v>
      </c>
      <c r="H162" s="273">
        <f t="shared" si="32"/>
        <v>68</v>
      </c>
      <c r="I162" s="273">
        <f t="shared" si="33"/>
        <v>75</v>
      </c>
      <c r="J162" s="78">
        <f t="shared" si="34"/>
        <v>1.1400235064261075</v>
      </c>
      <c r="K162" s="3"/>
      <c r="L162" s="133"/>
    </row>
    <row r="163" spans="1:12">
      <c r="A163" s="7" t="s">
        <v>517</v>
      </c>
      <c r="B163" s="134">
        <v>138.72999999999999</v>
      </c>
      <c r="C163" s="219">
        <v>44977</v>
      </c>
      <c r="D163" s="219">
        <v>44990</v>
      </c>
      <c r="E163" s="219">
        <v>45044</v>
      </c>
      <c r="F163" s="285">
        <f t="shared" si="30"/>
        <v>1.764635548635915E-2</v>
      </c>
      <c r="G163" s="273">
        <f t="shared" si="31"/>
        <v>7</v>
      </c>
      <c r="H163" s="273">
        <f t="shared" si="32"/>
        <v>54</v>
      </c>
      <c r="I163" s="273">
        <f t="shared" si="33"/>
        <v>61</v>
      </c>
      <c r="J163" s="78">
        <f t="shared" si="34"/>
        <v>1.0764276846679082</v>
      </c>
      <c r="K163" s="3"/>
      <c r="L163" s="133"/>
    </row>
    <row r="164" spans="1:12">
      <c r="A164" s="7" t="s">
        <v>517</v>
      </c>
      <c r="B164" s="134">
        <v>260.92</v>
      </c>
      <c r="C164" s="219">
        <v>45005</v>
      </c>
      <c r="D164" s="219">
        <v>45018</v>
      </c>
      <c r="E164" s="219">
        <v>45135</v>
      </c>
      <c r="F164" s="285">
        <f t="shared" si="30"/>
        <v>3.3188834956396095E-2</v>
      </c>
      <c r="G164" s="273">
        <f t="shared" si="31"/>
        <v>7</v>
      </c>
      <c r="H164" s="273">
        <f t="shared" si="32"/>
        <v>117</v>
      </c>
      <c r="I164" s="273">
        <f t="shared" si="33"/>
        <v>124</v>
      </c>
      <c r="J164" s="78">
        <f t="shared" si="34"/>
        <v>4.115415534593116</v>
      </c>
      <c r="K164" s="3"/>
      <c r="L164" s="133"/>
    </row>
    <row r="165" spans="1:12">
      <c r="A165" s="7" t="s">
        <v>517</v>
      </c>
      <c r="B165" s="134">
        <v>69.48</v>
      </c>
      <c r="C165" s="219">
        <v>45019</v>
      </c>
      <c r="D165" s="219">
        <v>45032</v>
      </c>
      <c r="E165" s="219">
        <v>45135</v>
      </c>
      <c r="F165" s="285">
        <f t="shared" si="30"/>
        <v>8.8378056598589633E-3</v>
      </c>
      <c r="G165" s="273">
        <f t="shared" si="31"/>
        <v>7</v>
      </c>
      <c r="H165" s="273">
        <f t="shared" si="32"/>
        <v>103</v>
      </c>
      <c r="I165" s="273">
        <f t="shared" si="33"/>
        <v>110</v>
      </c>
      <c r="J165" s="78">
        <f t="shared" si="34"/>
        <v>0.97215862258448593</v>
      </c>
      <c r="K165" s="3"/>
      <c r="L165" s="133"/>
    </row>
    <row r="166" spans="1:12">
      <c r="A166" s="7" t="s">
        <v>517</v>
      </c>
      <c r="B166" s="134">
        <v>5.6</v>
      </c>
      <c r="C166" s="219">
        <v>45033</v>
      </c>
      <c r="D166" s="219">
        <v>45046</v>
      </c>
      <c r="E166" s="219">
        <v>45135</v>
      </c>
      <c r="F166" s="285">
        <f t="shared" si="30"/>
        <v>7.123159426483907E-4</v>
      </c>
      <c r="G166" s="273">
        <f t="shared" si="31"/>
        <v>7</v>
      </c>
      <c r="H166" s="273">
        <f t="shared" si="32"/>
        <v>89</v>
      </c>
      <c r="I166" s="273">
        <f t="shared" si="33"/>
        <v>96</v>
      </c>
      <c r="J166" s="78">
        <f t="shared" si="34"/>
        <v>6.8382330494245511E-2</v>
      </c>
      <c r="K166" s="3"/>
      <c r="L166" s="133"/>
    </row>
    <row r="167" spans="1:12">
      <c r="A167" s="7" t="s">
        <v>517</v>
      </c>
      <c r="B167" s="134">
        <v>62.72</v>
      </c>
      <c r="C167" s="219">
        <v>45047</v>
      </c>
      <c r="D167" s="219">
        <v>45060</v>
      </c>
      <c r="E167" s="219">
        <v>45135</v>
      </c>
      <c r="F167" s="285">
        <f t="shared" si="30"/>
        <v>7.977938557661976E-3</v>
      </c>
      <c r="G167" s="273">
        <f t="shared" si="31"/>
        <v>7</v>
      </c>
      <c r="H167" s="273">
        <f t="shared" si="32"/>
        <v>75</v>
      </c>
      <c r="I167" s="273">
        <f t="shared" si="33"/>
        <v>82</v>
      </c>
      <c r="J167" s="78">
        <f t="shared" si="34"/>
        <v>0.65419096172828206</v>
      </c>
      <c r="K167" s="3"/>
      <c r="L167" s="133"/>
    </row>
    <row r="168" spans="1:12">
      <c r="A168" s="7" t="s">
        <v>517</v>
      </c>
      <c r="B168" s="134">
        <v>56.21</v>
      </c>
      <c r="C168" s="219">
        <v>45061</v>
      </c>
      <c r="D168" s="219">
        <v>45074</v>
      </c>
      <c r="E168" s="219">
        <v>45135</v>
      </c>
      <c r="F168" s="285">
        <f t="shared" si="30"/>
        <v>7.1498712743332223E-3</v>
      </c>
      <c r="G168" s="273">
        <f t="shared" si="31"/>
        <v>7</v>
      </c>
      <c r="H168" s="273">
        <f t="shared" si="32"/>
        <v>61</v>
      </c>
      <c r="I168" s="273">
        <f t="shared" si="33"/>
        <v>68</v>
      </c>
      <c r="J168" s="78">
        <f t="shared" si="34"/>
        <v>0.48619124665465913</v>
      </c>
      <c r="K168" s="3"/>
      <c r="L168" s="133"/>
    </row>
    <row r="169" spans="1:12">
      <c r="A169" s="7" t="s">
        <v>517</v>
      </c>
      <c r="B169" s="134">
        <v>59.76</v>
      </c>
      <c r="C169" s="219">
        <v>45075</v>
      </c>
      <c r="D169" s="219">
        <v>45088</v>
      </c>
      <c r="E169" s="219">
        <v>45135</v>
      </c>
      <c r="F169" s="285">
        <f t="shared" si="30"/>
        <v>7.6014287022621125E-3</v>
      </c>
      <c r="G169" s="273">
        <f t="shared" si="31"/>
        <v>7</v>
      </c>
      <c r="H169" s="273">
        <f t="shared" si="32"/>
        <v>47</v>
      </c>
      <c r="I169" s="273">
        <f t="shared" si="33"/>
        <v>54</v>
      </c>
      <c r="J169" s="78">
        <f t="shared" si="34"/>
        <v>0.41047714992215406</v>
      </c>
      <c r="K169" s="3"/>
      <c r="L169" s="133"/>
    </row>
    <row r="170" spans="1:12">
      <c r="A170" s="7" t="s">
        <v>517</v>
      </c>
      <c r="B170" s="134">
        <v>31.31</v>
      </c>
      <c r="C170" s="219">
        <v>45089</v>
      </c>
      <c r="D170" s="219">
        <v>45102</v>
      </c>
      <c r="E170" s="219">
        <v>45135</v>
      </c>
      <c r="F170" s="285">
        <f t="shared" si="30"/>
        <v>3.982609315057342E-3</v>
      </c>
      <c r="G170" s="273">
        <f t="shared" si="31"/>
        <v>7</v>
      </c>
      <c r="H170" s="273">
        <f t="shared" si="32"/>
        <v>33</v>
      </c>
      <c r="I170" s="273">
        <f t="shared" si="33"/>
        <v>40</v>
      </c>
      <c r="J170" s="78">
        <f t="shared" si="34"/>
        <v>0.15930437260229369</v>
      </c>
      <c r="K170" s="3"/>
      <c r="L170" s="133"/>
    </row>
    <row r="171" spans="1:12">
      <c r="A171" s="7" t="s">
        <v>517</v>
      </c>
      <c r="B171" s="134">
        <v>22.08</v>
      </c>
      <c r="C171" s="219">
        <v>45103</v>
      </c>
      <c r="D171" s="219">
        <v>45116</v>
      </c>
      <c r="E171" s="219">
        <v>45229</v>
      </c>
      <c r="F171" s="285">
        <f t="shared" si="30"/>
        <v>2.808560002442226E-3</v>
      </c>
      <c r="G171" s="273">
        <f t="shared" si="31"/>
        <v>7</v>
      </c>
      <c r="H171" s="273">
        <f t="shared" si="32"/>
        <v>113</v>
      </c>
      <c r="I171" s="273">
        <f t="shared" si="33"/>
        <v>120</v>
      </c>
      <c r="J171" s="78">
        <f t="shared" si="34"/>
        <v>0.3370272002930671</v>
      </c>
      <c r="K171" s="3"/>
      <c r="L171" s="133"/>
    </row>
    <row r="172" spans="1:12">
      <c r="A172" s="7" t="s">
        <v>517</v>
      </c>
      <c r="B172" s="134">
        <v>25.9</v>
      </c>
      <c r="C172" s="219">
        <v>45117</v>
      </c>
      <c r="D172" s="219">
        <v>45130</v>
      </c>
      <c r="E172" s="219">
        <v>45229</v>
      </c>
      <c r="F172" s="285">
        <f t="shared" si="30"/>
        <v>3.294461234748807E-3</v>
      </c>
      <c r="G172" s="273">
        <f t="shared" si="31"/>
        <v>7</v>
      </c>
      <c r="H172" s="273">
        <f t="shared" si="32"/>
        <v>99</v>
      </c>
      <c r="I172" s="273">
        <f t="shared" si="33"/>
        <v>106</v>
      </c>
      <c r="J172" s="78">
        <f t="shared" si="34"/>
        <v>0.34921289088337354</v>
      </c>
      <c r="K172" s="3"/>
      <c r="L172" s="133"/>
    </row>
    <row r="173" spans="1:12">
      <c r="A173" s="7" t="s">
        <v>517</v>
      </c>
      <c r="B173" s="134">
        <v>45.34</v>
      </c>
      <c r="C173" s="219">
        <v>45131</v>
      </c>
      <c r="D173" s="219">
        <v>45144</v>
      </c>
      <c r="E173" s="219">
        <v>45229</v>
      </c>
      <c r="F173" s="285">
        <f t="shared" si="30"/>
        <v>5.7672151499425072E-3</v>
      </c>
      <c r="G173" s="273">
        <f t="shared" si="31"/>
        <v>7</v>
      </c>
      <c r="H173" s="273">
        <f t="shared" si="32"/>
        <v>85</v>
      </c>
      <c r="I173" s="273">
        <f t="shared" si="33"/>
        <v>92</v>
      </c>
      <c r="J173" s="78">
        <f t="shared" si="34"/>
        <v>0.53058379379471066</v>
      </c>
      <c r="K173" s="3"/>
      <c r="L173" s="133"/>
    </row>
    <row r="174" spans="1:12">
      <c r="A174" s="7" t="s">
        <v>517</v>
      </c>
      <c r="B174" s="134">
        <v>27.25</v>
      </c>
      <c r="C174" s="219">
        <v>45145</v>
      </c>
      <c r="D174" s="219">
        <v>45158</v>
      </c>
      <c r="E174" s="219">
        <v>45229</v>
      </c>
      <c r="F174" s="285">
        <f t="shared" si="30"/>
        <v>3.4661802566372584E-3</v>
      </c>
      <c r="G174" s="273">
        <f t="shared" si="31"/>
        <v>7</v>
      </c>
      <c r="H174" s="273">
        <f t="shared" si="32"/>
        <v>71</v>
      </c>
      <c r="I174" s="273">
        <f t="shared" si="33"/>
        <v>78</v>
      </c>
      <c r="J174" s="78">
        <f t="shared" si="34"/>
        <v>0.27036206001770619</v>
      </c>
      <c r="K174" s="3"/>
      <c r="L174" s="133"/>
    </row>
    <row r="175" spans="1:12">
      <c r="A175" s="7" t="s">
        <v>517</v>
      </c>
      <c r="B175" s="134">
        <v>54.87</v>
      </c>
      <c r="C175" s="219">
        <v>45159</v>
      </c>
      <c r="D175" s="219">
        <v>45172</v>
      </c>
      <c r="E175" s="219">
        <v>45229</v>
      </c>
      <c r="F175" s="285">
        <f t="shared" si="30"/>
        <v>6.9794242451994993E-3</v>
      </c>
      <c r="G175" s="273">
        <f t="shared" si="31"/>
        <v>7</v>
      </c>
      <c r="H175" s="273">
        <f t="shared" si="32"/>
        <v>57</v>
      </c>
      <c r="I175" s="273">
        <f t="shared" si="33"/>
        <v>64</v>
      </c>
      <c r="J175" s="78">
        <f t="shared" si="34"/>
        <v>0.44668315169276795</v>
      </c>
      <c r="K175" s="3"/>
      <c r="L175" s="133"/>
    </row>
    <row r="176" spans="1:12">
      <c r="A176" s="7" t="s">
        <v>517</v>
      </c>
      <c r="B176" s="134">
        <v>59.51</v>
      </c>
      <c r="C176" s="219">
        <v>45173</v>
      </c>
      <c r="D176" s="219">
        <v>45186</v>
      </c>
      <c r="E176" s="219">
        <v>45229</v>
      </c>
      <c r="F176" s="285">
        <f t="shared" si="30"/>
        <v>7.5696288833938807E-3</v>
      </c>
      <c r="G176" s="273">
        <f t="shared" si="31"/>
        <v>7</v>
      </c>
      <c r="H176" s="273">
        <f t="shared" si="32"/>
        <v>43</v>
      </c>
      <c r="I176" s="273">
        <f t="shared" si="33"/>
        <v>50</v>
      </c>
      <c r="J176" s="78">
        <f t="shared" si="34"/>
        <v>0.37848144416969404</v>
      </c>
      <c r="K176" s="3"/>
      <c r="L176" s="133"/>
    </row>
    <row r="177" spans="1:12">
      <c r="A177" s="7" t="s">
        <v>517</v>
      </c>
      <c r="B177" s="134">
        <v>17.05</v>
      </c>
      <c r="C177" s="219">
        <v>45187</v>
      </c>
      <c r="D177" s="219">
        <v>45200</v>
      </c>
      <c r="E177" s="219">
        <v>45321</v>
      </c>
      <c r="F177" s="285">
        <f t="shared" si="30"/>
        <v>2.168747646813404E-3</v>
      </c>
      <c r="G177" s="273">
        <f t="shared" si="31"/>
        <v>7</v>
      </c>
      <c r="H177" s="273">
        <f t="shared" si="32"/>
        <v>121</v>
      </c>
      <c r="I177" s="273">
        <f t="shared" si="33"/>
        <v>128</v>
      </c>
      <c r="J177" s="78">
        <f t="shared" si="34"/>
        <v>0.27759969879211571</v>
      </c>
      <c r="K177" s="3"/>
      <c r="L177" s="133"/>
    </row>
    <row r="178" spans="1:12">
      <c r="A178" s="7" t="s">
        <v>517</v>
      </c>
      <c r="B178" s="134">
        <v>42.98</v>
      </c>
      <c r="C178" s="219">
        <v>45229</v>
      </c>
      <c r="D178" s="219">
        <v>45242</v>
      </c>
      <c r="E178" s="219">
        <v>45321</v>
      </c>
      <c r="F178" s="285">
        <f t="shared" si="30"/>
        <v>5.4670248598263985E-3</v>
      </c>
      <c r="G178" s="273">
        <f t="shared" si="31"/>
        <v>7</v>
      </c>
      <c r="H178" s="273">
        <f t="shared" si="32"/>
        <v>79</v>
      </c>
      <c r="I178" s="273">
        <f t="shared" si="33"/>
        <v>86</v>
      </c>
      <c r="J178" s="78">
        <f t="shared" si="34"/>
        <v>0.47016413794507028</v>
      </c>
      <c r="K178" s="3"/>
      <c r="L178" s="133"/>
    </row>
    <row r="179" spans="1:12">
      <c r="A179" s="7" t="s">
        <v>517</v>
      </c>
      <c r="B179" s="134">
        <v>27.66</v>
      </c>
      <c r="C179" s="219">
        <v>45243</v>
      </c>
      <c r="D179" s="219">
        <v>45256</v>
      </c>
      <c r="E179" s="219">
        <v>45321</v>
      </c>
      <c r="F179" s="285">
        <f t="shared" si="30"/>
        <v>3.5183319595811584E-3</v>
      </c>
      <c r="G179" s="273">
        <f t="shared" si="31"/>
        <v>7</v>
      </c>
      <c r="H179" s="273">
        <f t="shared" si="32"/>
        <v>65</v>
      </c>
      <c r="I179" s="273">
        <f t="shared" si="33"/>
        <v>72</v>
      </c>
      <c r="J179" s="78">
        <f t="shared" si="34"/>
        <v>0.25331990108984342</v>
      </c>
      <c r="K179" s="3"/>
      <c r="L179" s="133"/>
    </row>
    <row r="180" spans="1:12">
      <c r="A180" s="7" t="s">
        <v>517</v>
      </c>
      <c r="B180" s="134">
        <v>32.79</v>
      </c>
      <c r="C180" s="219">
        <v>45257</v>
      </c>
      <c r="D180" s="219">
        <v>45270</v>
      </c>
      <c r="E180" s="219">
        <v>45321</v>
      </c>
      <c r="F180" s="285">
        <f t="shared" si="30"/>
        <v>4.1708642427572733E-3</v>
      </c>
      <c r="G180" s="273">
        <f t="shared" si="31"/>
        <v>7</v>
      </c>
      <c r="H180" s="273">
        <f t="shared" si="32"/>
        <v>51</v>
      </c>
      <c r="I180" s="273">
        <f t="shared" si="33"/>
        <v>58</v>
      </c>
      <c r="J180" s="78">
        <f t="shared" si="34"/>
        <v>0.24191012607992185</v>
      </c>
      <c r="K180" s="3"/>
      <c r="L180" s="133"/>
    </row>
    <row r="181" spans="1:12">
      <c r="A181" s="7" t="s">
        <v>517</v>
      </c>
      <c r="B181" s="134">
        <v>38.619999999999997</v>
      </c>
      <c r="C181" s="219">
        <v>45271</v>
      </c>
      <c r="D181" s="219">
        <v>45284</v>
      </c>
      <c r="E181" s="219">
        <v>45321</v>
      </c>
      <c r="F181" s="285">
        <f t="shared" si="30"/>
        <v>4.9124360187644371E-3</v>
      </c>
      <c r="G181" s="273">
        <f t="shared" si="31"/>
        <v>7</v>
      </c>
      <c r="H181" s="273">
        <f t="shared" si="32"/>
        <v>37</v>
      </c>
      <c r="I181" s="273">
        <f t="shared" si="33"/>
        <v>44</v>
      </c>
      <c r="J181" s="78">
        <f t="shared" si="34"/>
        <v>0.21614718482563522</v>
      </c>
      <c r="K181" s="3"/>
      <c r="L181" s="133"/>
    </row>
    <row r="182" spans="1:12">
      <c r="A182" s="7" t="s">
        <v>517</v>
      </c>
      <c r="B182" s="134">
        <v>138.72999999999999</v>
      </c>
      <c r="C182" s="219">
        <v>44977</v>
      </c>
      <c r="D182" s="219">
        <v>44990</v>
      </c>
      <c r="E182" s="219">
        <v>45044</v>
      </c>
      <c r="F182" s="285">
        <f t="shared" si="30"/>
        <v>1.764635548635915E-2</v>
      </c>
      <c r="G182" s="273">
        <f t="shared" si="31"/>
        <v>7</v>
      </c>
      <c r="H182" s="273">
        <f t="shared" si="32"/>
        <v>54</v>
      </c>
      <c r="I182" s="273">
        <f t="shared" si="33"/>
        <v>61</v>
      </c>
      <c r="J182" s="78">
        <f t="shared" si="34"/>
        <v>1.0764276846679082</v>
      </c>
      <c r="K182" s="3"/>
      <c r="L182" s="133"/>
    </row>
    <row r="183" spans="1:12">
      <c r="A183" s="7" t="s">
        <v>517</v>
      </c>
      <c r="B183" s="134">
        <v>153.12</v>
      </c>
      <c r="C183" s="219">
        <v>44934</v>
      </c>
      <c r="D183" s="219">
        <v>44939</v>
      </c>
      <c r="E183" s="219">
        <v>45044</v>
      </c>
      <c r="F183" s="285">
        <f t="shared" si="30"/>
        <v>1.9476753060414569E-2</v>
      </c>
      <c r="G183" s="273">
        <f t="shared" si="31"/>
        <v>3</v>
      </c>
      <c r="H183" s="273">
        <f t="shared" si="32"/>
        <v>105</v>
      </c>
      <c r="I183" s="273">
        <f t="shared" si="33"/>
        <v>108</v>
      </c>
      <c r="J183" s="78">
        <f t="shared" si="34"/>
        <v>2.1034893305247735</v>
      </c>
      <c r="K183" s="3"/>
      <c r="L183" s="133"/>
    </row>
    <row r="184" spans="1:12">
      <c r="A184" s="7" t="s">
        <v>517</v>
      </c>
      <c r="B184" s="134">
        <v>92.55</v>
      </c>
      <c r="C184" s="219">
        <v>44949.5</v>
      </c>
      <c r="D184" s="219">
        <v>44957</v>
      </c>
      <c r="E184" s="219">
        <v>45044</v>
      </c>
      <c r="F184" s="285">
        <f t="shared" si="30"/>
        <v>1.1772292945019386E-2</v>
      </c>
      <c r="G184" s="273">
        <f t="shared" si="31"/>
        <v>4.25</v>
      </c>
      <c r="H184" s="273">
        <f t="shared" si="32"/>
        <v>87</v>
      </c>
      <c r="I184" s="273">
        <f t="shared" si="33"/>
        <v>91.25</v>
      </c>
      <c r="J184" s="78">
        <f t="shared" si="34"/>
        <v>1.0742217312330189</v>
      </c>
      <c r="K184" s="3"/>
      <c r="L184" s="133"/>
    </row>
    <row r="185" spans="1:12">
      <c r="A185" s="7" t="s">
        <v>517</v>
      </c>
      <c r="B185" s="134">
        <v>6.33</v>
      </c>
      <c r="C185" s="219">
        <v>44965</v>
      </c>
      <c r="D185" s="219">
        <v>44972</v>
      </c>
      <c r="E185" s="219">
        <v>45044</v>
      </c>
      <c r="F185" s="285">
        <f t="shared" si="30"/>
        <v>8.0517141374362739E-4</v>
      </c>
      <c r="G185" s="273">
        <f t="shared" si="31"/>
        <v>4</v>
      </c>
      <c r="H185" s="273">
        <f t="shared" si="32"/>
        <v>72</v>
      </c>
      <c r="I185" s="273">
        <f t="shared" si="33"/>
        <v>76</v>
      </c>
      <c r="J185" s="78">
        <f t="shared" si="34"/>
        <v>6.1193027444515685E-2</v>
      </c>
      <c r="K185" s="3"/>
      <c r="L185" s="133"/>
    </row>
    <row r="186" spans="1:12">
      <c r="A186" s="7" t="s">
        <v>517</v>
      </c>
      <c r="B186" s="134">
        <v>33.71</v>
      </c>
      <c r="C186" s="219">
        <v>45146</v>
      </c>
      <c r="D186" s="219">
        <v>45153</v>
      </c>
      <c r="E186" s="219">
        <v>45229</v>
      </c>
      <c r="F186" s="285">
        <f t="shared" si="30"/>
        <v>4.2878875761923662E-3</v>
      </c>
      <c r="G186" s="273">
        <f t="shared" si="31"/>
        <v>4</v>
      </c>
      <c r="H186" s="273">
        <f t="shared" si="32"/>
        <v>76</v>
      </c>
      <c r="I186" s="273">
        <f t="shared" si="33"/>
        <v>80</v>
      </c>
      <c r="J186" s="78">
        <f t="shared" si="34"/>
        <v>0.34303100609538928</v>
      </c>
      <c r="K186" s="3"/>
      <c r="L186" s="133"/>
    </row>
    <row r="187" spans="1:12">
      <c r="A187" s="7" t="s">
        <v>517</v>
      </c>
      <c r="B187" s="134">
        <v>8.2899999999999991</v>
      </c>
      <c r="C187" s="219">
        <v>45161.5</v>
      </c>
      <c r="D187" s="219">
        <v>45169</v>
      </c>
      <c r="E187" s="219">
        <v>45229</v>
      </c>
      <c r="F187" s="285">
        <f t="shared" si="30"/>
        <v>1.0544819936705639E-3</v>
      </c>
      <c r="G187" s="273">
        <f t="shared" si="31"/>
        <v>4.25</v>
      </c>
      <c r="H187" s="273">
        <f t="shared" si="32"/>
        <v>60</v>
      </c>
      <c r="I187" s="273">
        <f t="shared" si="33"/>
        <v>64.25</v>
      </c>
      <c r="J187" s="78">
        <f t="shared" si="34"/>
        <v>6.7750468093333738E-2</v>
      </c>
      <c r="K187" s="3"/>
      <c r="L187" s="133"/>
    </row>
    <row r="188" spans="1:12">
      <c r="A188" s="7"/>
      <c r="B188" s="134"/>
      <c r="C188" s="49"/>
      <c r="D188" s="49"/>
      <c r="E188" s="49"/>
      <c r="F188" s="46"/>
      <c r="G188" s="78"/>
      <c r="H188" s="78"/>
      <c r="I188" s="78"/>
      <c r="J188" s="78"/>
      <c r="K188" s="3"/>
      <c r="L188" s="133"/>
    </row>
    <row r="189" spans="1:12" ht="15">
      <c r="A189" s="30"/>
      <c r="B189" s="161">
        <f>SUM(B159:B187)</f>
        <v>7861.6799999999994</v>
      </c>
      <c r="C189" s="49"/>
      <c r="D189" s="49"/>
      <c r="E189" s="49"/>
      <c r="F189" s="77"/>
      <c r="G189" s="78"/>
      <c r="H189" s="78"/>
      <c r="I189" s="78"/>
      <c r="J189" s="139">
        <f>SUM(J159:J187)</f>
        <v>105.65476463046065</v>
      </c>
      <c r="K189" s="3"/>
      <c r="L189" s="255"/>
    </row>
    <row r="190" spans="1:12">
      <c r="B190" s="159"/>
      <c r="C190" s="144"/>
      <c r="D190" s="144"/>
      <c r="E190" s="49"/>
      <c r="F190" s="3"/>
      <c r="J190" s="78"/>
      <c r="K190" s="61"/>
    </row>
    <row r="191" spans="1:12">
      <c r="B191" s="159"/>
      <c r="C191" s="144"/>
      <c r="D191" s="144"/>
      <c r="E191" s="49"/>
      <c r="F191" s="3"/>
      <c r="J191" s="78"/>
      <c r="K191" s="61"/>
    </row>
    <row r="192" spans="1:12">
      <c r="A192" s="2" t="s">
        <v>518</v>
      </c>
      <c r="B192" s="7"/>
      <c r="C192" s="76"/>
      <c r="D192" s="76"/>
      <c r="E192" s="49"/>
      <c r="F192" s="7"/>
      <c r="G192" s="7"/>
      <c r="H192" s="7"/>
      <c r="I192" s="7"/>
      <c r="J192" s="127"/>
      <c r="K192" s="3"/>
    </row>
    <row r="193" spans="1:12" s="131" customFormat="1" ht="25.5">
      <c r="A193" s="129" t="s">
        <v>459</v>
      </c>
      <c r="B193" s="129" t="s">
        <v>14</v>
      </c>
      <c r="C193" s="130" t="s">
        <v>207</v>
      </c>
      <c r="D193" s="130" t="s">
        <v>307</v>
      </c>
      <c r="E193" s="19" t="s">
        <v>309</v>
      </c>
      <c r="F193" s="19" t="s">
        <v>460</v>
      </c>
      <c r="G193" s="19" t="s">
        <v>461</v>
      </c>
      <c r="H193" s="19" t="s">
        <v>462</v>
      </c>
      <c r="I193" s="19" t="s">
        <v>463</v>
      </c>
      <c r="J193" s="19" t="s">
        <v>120</v>
      </c>
    </row>
    <row r="194" spans="1:12" s="131" customFormat="1">
      <c r="A194" s="148" t="s">
        <v>141</v>
      </c>
      <c r="B194" s="149" t="s">
        <v>142</v>
      </c>
      <c r="C194" s="149" t="s">
        <v>143</v>
      </c>
      <c r="D194" s="150" t="s">
        <v>144</v>
      </c>
      <c r="E194" s="150" t="s">
        <v>171</v>
      </c>
      <c r="F194" s="150" t="s">
        <v>172</v>
      </c>
      <c r="G194" s="151" t="s">
        <v>173</v>
      </c>
      <c r="H194" s="151" t="s">
        <v>174</v>
      </c>
      <c r="I194" s="151" t="s">
        <v>215</v>
      </c>
      <c r="J194" s="151" t="s">
        <v>216</v>
      </c>
    </row>
    <row r="195" spans="1:12">
      <c r="A195" s="7" t="s">
        <v>517</v>
      </c>
      <c r="B195" s="140">
        <v>1701.45</v>
      </c>
      <c r="C195" s="219">
        <v>44921</v>
      </c>
      <c r="D195" s="219">
        <v>44934</v>
      </c>
      <c r="E195" s="219">
        <v>45044</v>
      </c>
      <c r="F195" s="285">
        <f t="shared" ref="F195:F239" si="35">B195/$B$242</f>
        <v>0.26636875072562766</v>
      </c>
      <c r="G195" s="273">
        <f>(+D195-C195+1)/2</f>
        <v>7</v>
      </c>
      <c r="H195" s="273">
        <f>+E195-D195</f>
        <v>110</v>
      </c>
      <c r="I195" s="273">
        <f>SUM(G195:H195)</f>
        <v>117</v>
      </c>
      <c r="J195" s="78">
        <f>+I195*F195</f>
        <v>31.165143834898437</v>
      </c>
      <c r="K195" s="3"/>
      <c r="L195" s="133"/>
    </row>
    <row r="196" spans="1:12">
      <c r="A196" s="7" t="s">
        <v>517</v>
      </c>
      <c r="B196" s="134">
        <v>871.31</v>
      </c>
      <c r="C196" s="219">
        <v>44921</v>
      </c>
      <c r="D196" s="219">
        <v>44934</v>
      </c>
      <c r="E196" s="219">
        <v>45044</v>
      </c>
      <c r="F196" s="285">
        <f t="shared" si="35"/>
        <v>0.13640703881674254</v>
      </c>
      <c r="G196" s="273">
        <f t="shared" ref="G196:G229" si="36">(+D196-C196+1)/2</f>
        <v>7</v>
      </c>
      <c r="H196" s="273">
        <f t="shared" ref="H196:H229" si="37">+E196-D196</f>
        <v>110</v>
      </c>
      <c r="I196" s="273">
        <f t="shared" ref="I196:I229" si="38">SUM(G196:H196)</f>
        <v>117</v>
      </c>
      <c r="J196" s="78">
        <f t="shared" ref="J196:J229" si="39">+I196*F196</f>
        <v>15.959623541558878</v>
      </c>
      <c r="K196" s="3"/>
      <c r="L196" s="133"/>
    </row>
    <row r="197" spans="1:12">
      <c r="A197" s="7" t="s">
        <v>517</v>
      </c>
      <c r="B197" s="134">
        <v>1481.29</v>
      </c>
      <c r="C197" s="219">
        <v>44935</v>
      </c>
      <c r="D197" s="219">
        <v>44948</v>
      </c>
      <c r="E197" s="219">
        <v>45044</v>
      </c>
      <c r="F197" s="285">
        <f t="shared" si="35"/>
        <v>0.23190182888851568</v>
      </c>
      <c r="G197" s="273">
        <f t="shared" si="36"/>
        <v>7</v>
      </c>
      <c r="H197" s="273">
        <f t="shared" si="37"/>
        <v>96</v>
      </c>
      <c r="I197" s="273">
        <f t="shared" si="38"/>
        <v>103</v>
      </c>
      <c r="J197" s="78">
        <f t="shared" si="39"/>
        <v>23.885888375517116</v>
      </c>
      <c r="K197" s="3"/>
      <c r="L197" s="133"/>
    </row>
    <row r="198" spans="1:12">
      <c r="A198" s="7" t="s">
        <v>517</v>
      </c>
      <c r="B198" s="134">
        <v>434.11</v>
      </c>
      <c r="C198" s="219">
        <v>44935</v>
      </c>
      <c r="D198" s="219">
        <v>44948</v>
      </c>
      <c r="E198" s="219">
        <v>45044</v>
      </c>
      <c r="F198" s="285">
        <f t="shared" si="35"/>
        <v>6.7961643526111393E-2</v>
      </c>
      <c r="G198" s="273">
        <f t="shared" si="36"/>
        <v>7</v>
      </c>
      <c r="H198" s="273">
        <f t="shared" si="37"/>
        <v>96</v>
      </c>
      <c r="I198" s="273">
        <f t="shared" si="38"/>
        <v>103</v>
      </c>
      <c r="J198" s="78">
        <f t="shared" si="39"/>
        <v>7.0000492831894734</v>
      </c>
      <c r="K198" s="3"/>
      <c r="L198" s="133"/>
    </row>
    <row r="199" spans="1:12">
      <c r="A199" s="7" t="s">
        <v>517</v>
      </c>
      <c r="B199" s="134">
        <v>846.73</v>
      </c>
      <c r="C199" s="219">
        <v>44949</v>
      </c>
      <c r="D199" s="219">
        <v>44962</v>
      </c>
      <c r="E199" s="219">
        <v>45044</v>
      </c>
      <c r="F199" s="285">
        <f t="shared" si="35"/>
        <v>0.13255894225625831</v>
      </c>
      <c r="G199" s="273">
        <f t="shared" si="36"/>
        <v>7</v>
      </c>
      <c r="H199" s="273">
        <f t="shared" si="37"/>
        <v>82</v>
      </c>
      <c r="I199" s="273">
        <f t="shared" si="38"/>
        <v>89</v>
      </c>
      <c r="J199" s="78">
        <f t="shared" si="39"/>
        <v>11.797745860806989</v>
      </c>
      <c r="K199" s="3"/>
      <c r="L199" s="133"/>
    </row>
    <row r="200" spans="1:12">
      <c r="A200" s="7" t="s">
        <v>517</v>
      </c>
      <c r="B200" s="134">
        <v>151.47</v>
      </c>
      <c r="C200" s="219">
        <v>44949</v>
      </c>
      <c r="D200" s="219">
        <v>44962</v>
      </c>
      <c r="E200" s="219">
        <v>45044</v>
      </c>
      <c r="F200" s="285">
        <f t="shared" si="35"/>
        <v>2.3713229699615517E-2</v>
      </c>
      <c r="G200" s="273">
        <f t="shared" si="36"/>
        <v>7</v>
      </c>
      <c r="H200" s="273">
        <f t="shared" si="37"/>
        <v>82</v>
      </c>
      <c r="I200" s="273">
        <f t="shared" si="38"/>
        <v>89</v>
      </c>
      <c r="J200" s="78">
        <f t="shared" si="39"/>
        <v>2.1104774432657809</v>
      </c>
      <c r="K200" s="3"/>
      <c r="L200" s="133"/>
    </row>
    <row r="201" spans="1:12">
      <c r="A201" s="7" t="s">
        <v>517</v>
      </c>
      <c r="B201" s="134">
        <v>164.74</v>
      </c>
      <c r="C201" s="219">
        <v>44963</v>
      </c>
      <c r="D201" s="219">
        <v>44976</v>
      </c>
      <c r="E201" s="219">
        <v>45044</v>
      </c>
      <c r="F201" s="285">
        <f t="shared" si="35"/>
        <v>2.5790700869575894E-2</v>
      </c>
      <c r="G201" s="273">
        <f t="shared" si="36"/>
        <v>7</v>
      </c>
      <c r="H201" s="273">
        <f t="shared" si="37"/>
        <v>68</v>
      </c>
      <c r="I201" s="273">
        <f t="shared" si="38"/>
        <v>75</v>
      </c>
      <c r="J201" s="78">
        <f t="shared" si="39"/>
        <v>1.934302565218192</v>
      </c>
      <c r="K201" s="3"/>
      <c r="L201" s="133"/>
    </row>
    <row r="202" spans="1:12">
      <c r="A202" s="7" t="s">
        <v>517</v>
      </c>
      <c r="B202" s="134">
        <v>42.45</v>
      </c>
      <c r="C202" s="219">
        <v>44963</v>
      </c>
      <c r="D202" s="219">
        <v>44976</v>
      </c>
      <c r="E202" s="219">
        <v>45044</v>
      </c>
      <c r="F202" s="285">
        <f t="shared" si="35"/>
        <v>6.6457159883057948E-3</v>
      </c>
      <c r="G202" s="273">
        <f t="shared" si="36"/>
        <v>7</v>
      </c>
      <c r="H202" s="273">
        <f t="shared" si="37"/>
        <v>68</v>
      </c>
      <c r="I202" s="273">
        <f t="shared" si="38"/>
        <v>75</v>
      </c>
      <c r="J202" s="78">
        <f t="shared" si="39"/>
        <v>0.49842869912293464</v>
      </c>
      <c r="K202" s="3"/>
      <c r="L202" s="133"/>
    </row>
    <row r="203" spans="1:12" s="259" customFormat="1">
      <c r="A203" s="45" t="s">
        <v>517</v>
      </c>
      <c r="B203" s="257">
        <f>-934.83*0.53</f>
        <v>-495.45990000000006</v>
      </c>
      <c r="C203" s="219">
        <v>44977</v>
      </c>
      <c r="D203" s="219">
        <v>44990</v>
      </c>
      <c r="E203" s="219">
        <v>45044</v>
      </c>
      <c r="F203" s="285">
        <f t="shared" si="35"/>
        <v>-7.7566213875015083E-2</v>
      </c>
      <c r="G203" s="273">
        <f t="shared" si="36"/>
        <v>7</v>
      </c>
      <c r="H203" s="273">
        <f t="shared" si="37"/>
        <v>54</v>
      </c>
      <c r="I203" s="273">
        <f t="shared" si="38"/>
        <v>61</v>
      </c>
      <c r="J203" s="258">
        <f t="shared" si="39"/>
        <v>-4.7315390463759197</v>
      </c>
      <c r="L203" s="260"/>
    </row>
    <row r="204" spans="1:12" s="259" customFormat="1">
      <c r="A204" s="45" t="s">
        <v>517</v>
      </c>
      <c r="B204" s="257">
        <f>39.15*0.53</f>
        <v>20.749500000000001</v>
      </c>
      <c r="C204" s="219">
        <v>44977</v>
      </c>
      <c r="D204" s="219">
        <v>44990</v>
      </c>
      <c r="E204" s="219">
        <v>45044</v>
      </c>
      <c r="F204" s="285">
        <f t="shared" si="35"/>
        <v>3.2484165818457266E-3</v>
      </c>
      <c r="G204" s="273">
        <f t="shared" si="36"/>
        <v>7</v>
      </c>
      <c r="H204" s="273">
        <f t="shared" si="37"/>
        <v>54</v>
      </c>
      <c r="I204" s="273">
        <f t="shared" si="38"/>
        <v>61</v>
      </c>
      <c r="J204" s="258">
        <f t="shared" si="39"/>
        <v>0.19815341149258933</v>
      </c>
      <c r="L204" s="260"/>
    </row>
    <row r="205" spans="1:12" s="259" customFormat="1">
      <c r="A205" s="45" t="s">
        <v>517</v>
      </c>
      <c r="B205" s="257">
        <v>10.71</v>
      </c>
      <c r="C205" s="219">
        <v>44991</v>
      </c>
      <c r="D205" s="219">
        <v>45004</v>
      </c>
      <c r="E205" s="219">
        <v>45044</v>
      </c>
      <c r="F205" s="285">
        <f t="shared" si="35"/>
        <v>1.6766930090637237E-3</v>
      </c>
      <c r="G205" s="273">
        <f t="shared" si="36"/>
        <v>7</v>
      </c>
      <c r="H205" s="273">
        <f t="shared" si="37"/>
        <v>40</v>
      </c>
      <c r="I205" s="273">
        <f t="shared" si="38"/>
        <v>47</v>
      </c>
      <c r="J205" s="258">
        <f t="shared" si="39"/>
        <v>7.8804571425995007E-2</v>
      </c>
      <c r="L205" s="260"/>
    </row>
    <row r="206" spans="1:12" s="259" customFormat="1">
      <c r="A206" s="45" t="s">
        <v>517</v>
      </c>
      <c r="B206" s="257">
        <v>110.47</v>
      </c>
      <c r="C206" s="219">
        <v>45005</v>
      </c>
      <c r="D206" s="219">
        <v>45018</v>
      </c>
      <c r="E206" s="219">
        <v>45135</v>
      </c>
      <c r="F206" s="285">
        <f t="shared" si="35"/>
        <v>1.7294516966505091E-2</v>
      </c>
      <c r="G206" s="273">
        <f t="shared" si="36"/>
        <v>7</v>
      </c>
      <c r="H206" s="273">
        <f t="shared" si="37"/>
        <v>117</v>
      </c>
      <c r="I206" s="273">
        <f t="shared" si="38"/>
        <v>124</v>
      </c>
      <c r="J206" s="258">
        <f t="shared" si="39"/>
        <v>2.1445201038466313</v>
      </c>
      <c r="L206" s="260"/>
    </row>
    <row r="207" spans="1:12" s="259" customFormat="1">
      <c r="A207" s="45" t="s">
        <v>517</v>
      </c>
      <c r="B207" s="257">
        <v>76.64</v>
      </c>
      <c r="C207" s="219">
        <v>45019</v>
      </c>
      <c r="D207" s="219">
        <v>45032</v>
      </c>
      <c r="E207" s="219">
        <v>45135</v>
      </c>
      <c r="F207" s="285">
        <f t="shared" si="35"/>
        <v>1.1998296191843489E-2</v>
      </c>
      <c r="G207" s="273">
        <f t="shared" si="36"/>
        <v>7</v>
      </c>
      <c r="H207" s="273">
        <f t="shared" si="37"/>
        <v>103</v>
      </c>
      <c r="I207" s="273">
        <f t="shared" si="38"/>
        <v>110</v>
      </c>
      <c r="J207" s="258">
        <f t="shared" si="39"/>
        <v>1.3198125811027839</v>
      </c>
      <c r="L207" s="260"/>
    </row>
    <row r="208" spans="1:12" s="259" customFormat="1">
      <c r="A208" s="45" t="s">
        <v>517</v>
      </c>
      <c r="B208" s="257">
        <v>81.67</v>
      </c>
      <c r="C208" s="219">
        <v>45033</v>
      </c>
      <c r="D208" s="219">
        <v>45046</v>
      </c>
      <c r="E208" s="219">
        <v>45135</v>
      </c>
      <c r="F208" s="285">
        <f t="shared" si="35"/>
        <v>1.2785762656417768E-2</v>
      </c>
      <c r="G208" s="273">
        <f t="shared" si="36"/>
        <v>7</v>
      </c>
      <c r="H208" s="273">
        <f t="shared" si="37"/>
        <v>89</v>
      </c>
      <c r="I208" s="273">
        <f t="shared" si="38"/>
        <v>96</v>
      </c>
      <c r="J208" s="258">
        <f t="shared" si="39"/>
        <v>1.2274332150161058</v>
      </c>
      <c r="L208" s="260"/>
    </row>
    <row r="209" spans="1:12" s="259" customFormat="1">
      <c r="A209" s="45" t="s">
        <v>517</v>
      </c>
      <c r="B209" s="257">
        <v>24.52</v>
      </c>
      <c r="C209" s="219">
        <v>45047</v>
      </c>
      <c r="D209" s="219">
        <v>45060</v>
      </c>
      <c r="E209" s="219">
        <v>45135</v>
      </c>
      <c r="F209" s="285">
        <f t="shared" si="35"/>
        <v>3.8387033223382353E-3</v>
      </c>
      <c r="G209" s="273">
        <f t="shared" si="36"/>
        <v>7</v>
      </c>
      <c r="H209" s="273">
        <f t="shared" si="37"/>
        <v>75</v>
      </c>
      <c r="I209" s="273">
        <f t="shared" si="38"/>
        <v>82</v>
      </c>
      <c r="J209" s="258">
        <f t="shared" si="39"/>
        <v>0.31477367243173532</v>
      </c>
      <c r="L209" s="260"/>
    </row>
    <row r="210" spans="1:12" s="259" customFormat="1">
      <c r="A210" s="45" t="s">
        <v>517</v>
      </c>
      <c r="B210" s="257">
        <v>30.08</v>
      </c>
      <c r="C210" s="219">
        <v>45047</v>
      </c>
      <c r="D210" s="219">
        <v>45060</v>
      </c>
      <c r="E210" s="219">
        <v>45135</v>
      </c>
      <c r="F210" s="285">
        <f t="shared" si="35"/>
        <v>4.7091433905356488E-3</v>
      </c>
      <c r="G210" s="273">
        <f t="shared" si="36"/>
        <v>7</v>
      </c>
      <c r="H210" s="273">
        <f t="shared" si="37"/>
        <v>75</v>
      </c>
      <c r="I210" s="273">
        <f t="shared" si="38"/>
        <v>82</v>
      </c>
      <c r="J210" s="258">
        <f t="shared" si="39"/>
        <v>0.38614975802392321</v>
      </c>
      <c r="L210" s="260"/>
    </row>
    <row r="211" spans="1:12" s="259" customFormat="1">
      <c r="A211" s="45" t="s">
        <v>517</v>
      </c>
      <c r="B211" s="257">
        <v>17.62</v>
      </c>
      <c r="C211" s="219">
        <v>45061</v>
      </c>
      <c r="D211" s="219">
        <v>45074</v>
      </c>
      <c r="E211" s="219">
        <v>45135</v>
      </c>
      <c r="F211" s="285">
        <f t="shared" si="35"/>
        <v>2.7584809355464808E-3</v>
      </c>
      <c r="G211" s="273">
        <f t="shared" si="36"/>
        <v>7</v>
      </c>
      <c r="H211" s="273">
        <f t="shared" si="37"/>
        <v>61</v>
      </c>
      <c r="I211" s="273">
        <f t="shared" si="38"/>
        <v>68</v>
      </c>
      <c r="J211" s="258">
        <f t="shared" si="39"/>
        <v>0.18757670361716069</v>
      </c>
      <c r="L211" s="260"/>
    </row>
    <row r="212" spans="1:12" s="259" customFormat="1">
      <c r="A212" s="45" t="s">
        <v>517</v>
      </c>
      <c r="B212" s="257">
        <v>31.13</v>
      </c>
      <c r="C212" s="219">
        <v>45061</v>
      </c>
      <c r="D212" s="219">
        <v>45074</v>
      </c>
      <c r="E212" s="219">
        <v>45135</v>
      </c>
      <c r="F212" s="285">
        <f t="shared" si="35"/>
        <v>4.8735250580909158E-3</v>
      </c>
      <c r="G212" s="273">
        <f t="shared" si="36"/>
        <v>7</v>
      </c>
      <c r="H212" s="273">
        <f t="shared" si="37"/>
        <v>61</v>
      </c>
      <c r="I212" s="273">
        <f t="shared" si="38"/>
        <v>68</v>
      </c>
      <c r="J212" s="258">
        <f t="shared" si="39"/>
        <v>0.33139970395018226</v>
      </c>
      <c r="L212" s="260"/>
    </row>
    <row r="213" spans="1:12" s="259" customFormat="1">
      <c r="A213" s="45" t="s">
        <v>517</v>
      </c>
      <c r="B213" s="257">
        <v>24.68</v>
      </c>
      <c r="C213" s="219">
        <v>45075</v>
      </c>
      <c r="D213" s="219">
        <v>45088</v>
      </c>
      <c r="E213" s="219">
        <v>45135</v>
      </c>
      <c r="F213" s="285">
        <f t="shared" si="35"/>
        <v>3.8637519573942757E-3</v>
      </c>
      <c r="G213" s="273">
        <f t="shared" si="36"/>
        <v>7</v>
      </c>
      <c r="H213" s="273">
        <f t="shared" si="37"/>
        <v>47</v>
      </c>
      <c r="I213" s="273">
        <f t="shared" si="38"/>
        <v>54</v>
      </c>
      <c r="J213" s="258">
        <f t="shared" si="39"/>
        <v>0.20864260569929088</v>
      </c>
      <c r="L213" s="260"/>
    </row>
    <row r="214" spans="1:12" s="259" customFormat="1">
      <c r="A214" s="45" t="s">
        <v>517</v>
      </c>
      <c r="B214" s="257">
        <v>65.05</v>
      </c>
      <c r="C214" s="219">
        <v>45075</v>
      </c>
      <c r="D214" s="219">
        <v>45088</v>
      </c>
      <c r="E214" s="219">
        <v>45135</v>
      </c>
      <c r="F214" s="285">
        <f t="shared" si="35"/>
        <v>1.018383568997154E-2</v>
      </c>
      <c r="G214" s="273">
        <f t="shared" si="36"/>
        <v>7</v>
      </c>
      <c r="H214" s="273">
        <f t="shared" si="37"/>
        <v>47</v>
      </c>
      <c r="I214" s="273">
        <f t="shared" si="38"/>
        <v>54</v>
      </c>
      <c r="J214" s="258">
        <f t="shared" si="39"/>
        <v>0.54992712725846316</v>
      </c>
      <c r="L214" s="260"/>
    </row>
    <row r="215" spans="1:12" s="259" customFormat="1">
      <c r="A215" s="45" t="s">
        <v>517</v>
      </c>
      <c r="B215" s="257">
        <v>9.33</v>
      </c>
      <c r="C215" s="219">
        <v>45089</v>
      </c>
      <c r="D215" s="219">
        <v>45102</v>
      </c>
      <c r="E215" s="219">
        <v>45135</v>
      </c>
      <c r="F215" s="285">
        <f t="shared" si="35"/>
        <v>1.4606485317053726E-3</v>
      </c>
      <c r="G215" s="273">
        <f t="shared" si="36"/>
        <v>7</v>
      </c>
      <c r="H215" s="273">
        <f t="shared" si="37"/>
        <v>33</v>
      </c>
      <c r="I215" s="273">
        <f t="shared" si="38"/>
        <v>40</v>
      </c>
      <c r="J215" s="258">
        <f t="shared" si="39"/>
        <v>5.8425941268214904E-2</v>
      </c>
      <c r="L215" s="260"/>
    </row>
    <row r="216" spans="1:12" s="259" customFormat="1">
      <c r="A216" s="45" t="s">
        <v>517</v>
      </c>
      <c r="B216" s="257">
        <v>63.85</v>
      </c>
      <c r="C216" s="219">
        <v>45089</v>
      </c>
      <c r="D216" s="219">
        <v>45102</v>
      </c>
      <c r="E216" s="219">
        <v>45135</v>
      </c>
      <c r="F216" s="285">
        <f t="shared" si="35"/>
        <v>9.995970927051236E-3</v>
      </c>
      <c r="G216" s="273">
        <f t="shared" si="36"/>
        <v>7</v>
      </c>
      <c r="H216" s="273">
        <f t="shared" si="37"/>
        <v>33</v>
      </c>
      <c r="I216" s="273">
        <f t="shared" si="38"/>
        <v>40</v>
      </c>
      <c r="J216" s="258">
        <f t="shared" si="39"/>
        <v>0.39983883708204943</v>
      </c>
      <c r="L216" s="260"/>
    </row>
    <row r="217" spans="1:12" s="259" customFormat="1">
      <c r="A217" s="45" t="s">
        <v>517</v>
      </c>
      <c r="B217" s="257">
        <v>11.23</v>
      </c>
      <c r="C217" s="219">
        <v>45103</v>
      </c>
      <c r="D217" s="219">
        <v>45116</v>
      </c>
      <c r="E217" s="219">
        <v>45229</v>
      </c>
      <c r="F217" s="285">
        <f t="shared" si="35"/>
        <v>1.7581010729958556E-3</v>
      </c>
      <c r="G217" s="273">
        <f t="shared" si="36"/>
        <v>7</v>
      </c>
      <c r="H217" s="273">
        <f t="shared" si="37"/>
        <v>113</v>
      </c>
      <c r="I217" s="273">
        <f t="shared" si="38"/>
        <v>120</v>
      </c>
      <c r="J217" s="258">
        <f t="shared" si="39"/>
        <v>0.21097212875950266</v>
      </c>
      <c r="L217" s="260"/>
    </row>
    <row r="218" spans="1:12" s="259" customFormat="1">
      <c r="A218" s="45" t="s">
        <v>517</v>
      </c>
      <c r="B218" s="257">
        <v>25.89</v>
      </c>
      <c r="C218" s="219">
        <v>45103</v>
      </c>
      <c r="D218" s="219">
        <v>45116</v>
      </c>
      <c r="E218" s="219">
        <v>45229</v>
      </c>
      <c r="F218" s="285">
        <f t="shared" si="35"/>
        <v>4.0531822600055837E-3</v>
      </c>
      <c r="G218" s="273">
        <f t="shared" si="36"/>
        <v>7</v>
      </c>
      <c r="H218" s="273">
        <f t="shared" si="37"/>
        <v>113</v>
      </c>
      <c r="I218" s="273">
        <f t="shared" si="38"/>
        <v>120</v>
      </c>
      <c r="J218" s="258">
        <f t="shared" si="39"/>
        <v>0.48638187120067006</v>
      </c>
      <c r="L218" s="260"/>
    </row>
    <row r="219" spans="1:12" s="259" customFormat="1">
      <c r="A219" s="45" t="s">
        <v>517</v>
      </c>
      <c r="B219" s="257">
        <v>13.15</v>
      </c>
      <c r="C219" s="219">
        <v>45117</v>
      </c>
      <c r="D219" s="219">
        <v>45130</v>
      </c>
      <c r="E219" s="219">
        <v>45229</v>
      </c>
      <c r="F219" s="285">
        <f t="shared" si="35"/>
        <v>2.058684693668344E-3</v>
      </c>
      <c r="G219" s="273">
        <f t="shared" si="36"/>
        <v>7</v>
      </c>
      <c r="H219" s="273">
        <f t="shared" si="37"/>
        <v>99</v>
      </c>
      <c r="I219" s="273">
        <f t="shared" si="38"/>
        <v>106</v>
      </c>
      <c r="J219" s="258">
        <f t="shared" si="39"/>
        <v>0.21822057752884447</v>
      </c>
      <c r="L219" s="260"/>
    </row>
    <row r="220" spans="1:12" s="259" customFormat="1">
      <c r="A220" s="45" t="s">
        <v>517</v>
      </c>
      <c r="B220" s="257">
        <v>22.99</v>
      </c>
      <c r="C220" s="219">
        <v>45131</v>
      </c>
      <c r="D220" s="219">
        <v>45144</v>
      </c>
      <c r="E220" s="219">
        <v>45229</v>
      </c>
      <c r="F220" s="285">
        <f t="shared" si="35"/>
        <v>3.5991757496148459E-3</v>
      </c>
      <c r="G220" s="273">
        <f t="shared" si="36"/>
        <v>7</v>
      </c>
      <c r="H220" s="273">
        <f t="shared" si="37"/>
        <v>85</v>
      </c>
      <c r="I220" s="273">
        <f t="shared" si="38"/>
        <v>92</v>
      </c>
      <c r="J220" s="258">
        <f t="shared" si="39"/>
        <v>0.33112416896456581</v>
      </c>
      <c r="L220" s="260"/>
    </row>
    <row r="221" spans="1:12" s="259" customFormat="1">
      <c r="A221" s="45" t="s">
        <v>517</v>
      </c>
      <c r="B221" s="257">
        <v>26.64</v>
      </c>
      <c r="C221" s="219">
        <v>45145</v>
      </c>
      <c r="D221" s="219">
        <v>45158</v>
      </c>
      <c r="E221" s="219">
        <v>45229</v>
      </c>
      <c r="F221" s="285">
        <f t="shared" si="35"/>
        <v>4.1705977368307742E-3</v>
      </c>
      <c r="G221" s="273">
        <f t="shared" si="36"/>
        <v>7</v>
      </c>
      <c r="H221" s="273">
        <f t="shared" si="37"/>
        <v>71</v>
      </c>
      <c r="I221" s="273">
        <f t="shared" si="38"/>
        <v>78</v>
      </c>
      <c r="J221" s="258">
        <f t="shared" si="39"/>
        <v>0.32530662347280037</v>
      </c>
      <c r="L221" s="260"/>
    </row>
    <row r="222" spans="1:12" s="259" customFormat="1">
      <c r="A222" s="45" t="s">
        <v>517</v>
      </c>
      <c r="B222" s="257">
        <v>41.99</v>
      </c>
      <c r="C222" s="219">
        <v>45159</v>
      </c>
      <c r="D222" s="219">
        <v>45172</v>
      </c>
      <c r="E222" s="219">
        <v>45229</v>
      </c>
      <c r="F222" s="285">
        <f t="shared" si="35"/>
        <v>6.5737011625196778E-3</v>
      </c>
      <c r="G222" s="273">
        <f t="shared" si="36"/>
        <v>7</v>
      </c>
      <c r="H222" s="273">
        <f t="shared" si="37"/>
        <v>57</v>
      </c>
      <c r="I222" s="273">
        <f t="shared" si="38"/>
        <v>64</v>
      </c>
      <c r="J222" s="258">
        <f t="shared" si="39"/>
        <v>0.42071687440125938</v>
      </c>
      <c r="L222" s="260"/>
    </row>
    <row r="223" spans="1:12" s="259" customFormat="1">
      <c r="A223" s="45" t="s">
        <v>517</v>
      </c>
      <c r="B223" s="257">
        <v>43.44</v>
      </c>
      <c r="C223" s="219">
        <v>45173</v>
      </c>
      <c r="D223" s="219">
        <v>45186</v>
      </c>
      <c r="E223" s="219">
        <v>45229</v>
      </c>
      <c r="F223" s="285">
        <f t="shared" si="35"/>
        <v>6.800704417715046E-3</v>
      </c>
      <c r="G223" s="273">
        <f t="shared" si="36"/>
        <v>7</v>
      </c>
      <c r="H223" s="273">
        <f t="shared" si="37"/>
        <v>43</v>
      </c>
      <c r="I223" s="273">
        <f t="shared" si="38"/>
        <v>50</v>
      </c>
      <c r="J223" s="258">
        <f t="shared" si="39"/>
        <v>0.34003522088575228</v>
      </c>
      <c r="L223" s="260"/>
    </row>
    <row r="224" spans="1:12" s="259" customFormat="1">
      <c r="A224" s="45" t="s">
        <v>517</v>
      </c>
      <c r="B224" s="257">
        <v>33.36</v>
      </c>
      <c r="C224" s="219">
        <v>45187</v>
      </c>
      <c r="D224" s="219">
        <v>45200</v>
      </c>
      <c r="E224" s="219">
        <v>45321</v>
      </c>
      <c r="F224" s="285">
        <f t="shared" si="35"/>
        <v>5.2226404091844829E-3</v>
      </c>
      <c r="G224" s="273">
        <f t="shared" si="36"/>
        <v>7</v>
      </c>
      <c r="H224" s="273">
        <f t="shared" si="37"/>
        <v>121</v>
      </c>
      <c r="I224" s="273">
        <f t="shared" si="38"/>
        <v>128</v>
      </c>
      <c r="J224" s="258">
        <f t="shared" si="39"/>
        <v>0.66849797237561381</v>
      </c>
      <c r="L224" s="260"/>
    </row>
    <row r="225" spans="1:12" s="259" customFormat="1">
      <c r="A225" s="45" t="s">
        <v>517</v>
      </c>
      <c r="B225" s="257">
        <v>7</v>
      </c>
      <c r="C225" s="219">
        <v>45201</v>
      </c>
      <c r="D225" s="219">
        <v>45214</v>
      </c>
      <c r="E225" s="219">
        <v>45321</v>
      </c>
      <c r="F225" s="285">
        <f t="shared" si="35"/>
        <v>1.09587778370178E-3</v>
      </c>
      <c r="G225" s="273">
        <f t="shared" si="36"/>
        <v>7</v>
      </c>
      <c r="H225" s="273">
        <f t="shared" si="37"/>
        <v>107</v>
      </c>
      <c r="I225" s="273">
        <f t="shared" si="38"/>
        <v>114</v>
      </c>
      <c r="J225" s="258">
        <f t="shared" si="39"/>
        <v>0.12493006734200292</v>
      </c>
      <c r="L225" s="260"/>
    </row>
    <row r="226" spans="1:12" s="259" customFormat="1">
      <c r="A226" s="45" t="s">
        <v>517</v>
      </c>
      <c r="B226" s="257">
        <v>28.32</v>
      </c>
      <c r="C226" s="219">
        <v>45229</v>
      </c>
      <c r="D226" s="219">
        <v>45242</v>
      </c>
      <c r="E226" s="219">
        <v>45321</v>
      </c>
      <c r="F226" s="285">
        <f t="shared" si="35"/>
        <v>4.4336084049192018E-3</v>
      </c>
      <c r="G226" s="273">
        <f t="shared" si="36"/>
        <v>7</v>
      </c>
      <c r="H226" s="273">
        <f t="shared" si="37"/>
        <v>79</v>
      </c>
      <c r="I226" s="273">
        <f t="shared" si="38"/>
        <v>86</v>
      </c>
      <c r="J226" s="258">
        <f t="shared" si="39"/>
        <v>0.38129032282305136</v>
      </c>
      <c r="L226" s="260"/>
    </row>
    <row r="227" spans="1:12" s="259" customFormat="1">
      <c r="A227" s="45" t="s">
        <v>517</v>
      </c>
      <c r="B227" s="257">
        <v>17.920000000000002</v>
      </c>
      <c r="C227" s="219">
        <v>45243</v>
      </c>
      <c r="D227" s="219">
        <v>45256</v>
      </c>
      <c r="E227" s="219">
        <v>45321</v>
      </c>
      <c r="F227" s="285">
        <f t="shared" si="35"/>
        <v>2.8054471262765569E-3</v>
      </c>
      <c r="G227" s="273">
        <f t="shared" si="36"/>
        <v>7</v>
      </c>
      <c r="H227" s="273">
        <f t="shared" si="37"/>
        <v>65</v>
      </c>
      <c r="I227" s="273">
        <f t="shared" si="38"/>
        <v>72</v>
      </c>
      <c r="J227" s="258">
        <f t="shared" si="39"/>
        <v>0.2019921930919121</v>
      </c>
      <c r="L227" s="260"/>
    </row>
    <row r="228" spans="1:12" s="259" customFormat="1">
      <c r="A228" s="45" t="s">
        <v>517</v>
      </c>
      <c r="B228" s="257">
        <v>24.69</v>
      </c>
      <c r="C228" s="219">
        <v>45257</v>
      </c>
      <c r="D228" s="219">
        <v>45270</v>
      </c>
      <c r="E228" s="219">
        <v>45321</v>
      </c>
      <c r="F228" s="285">
        <f t="shared" si="35"/>
        <v>3.8653174970852784E-3</v>
      </c>
      <c r="G228" s="273">
        <f t="shared" si="36"/>
        <v>7</v>
      </c>
      <c r="H228" s="273">
        <f t="shared" si="37"/>
        <v>51</v>
      </c>
      <c r="I228" s="273">
        <f t="shared" si="38"/>
        <v>58</v>
      </c>
      <c r="J228" s="258">
        <f t="shared" si="39"/>
        <v>0.22418841483094615</v>
      </c>
      <c r="L228" s="260"/>
    </row>
    <row r="229" spans="1:12" s="259" customFormat="1">
      <c r="A229" s="45" t="s">
        <v>517</v>
      </c>
      <c r="B229" s="257">
        <v>26.68</v>
      </c>
      <c r="C229" s="219">
        <v>45271</v>
      </c>
      <c r="D229" s="219">
        <v>45284</v>
      </c>
      <c r="E229" s="219">
        <v>45321</v>
      </c>
      <c r="F229" s="285">
        <f t="shared" si="35"/>
        <v>4.1768598955947847E-3</v>
      </c>
      <c r="G229" s="273">
        <f t="shared" si="36"/>
        <v>7</v>
      </c>
      <c r="H229" s="273">
        <f t="shared" si="37"/>
        <v>37</v>
      </c>
      <c r="I229" s="273">
        <f t="shared" si="38"/>
        <v>44</v>
      </c>
      <c r="J229" s="258">
        <f t="shared" si="39"/>
        <v>0.18378183540617052</v>
      </c>
      <c r="L229" s="260"/>
    </row>
    <row r="230" spans="1:12" s="259" customFormat="1">
      <c r="A230" s="45" t="s">
        <v>517</v>
      </c>
      <c r="B230" s="257">
        <v>70.040000000000006</v>
      </c>
      <c r="C230" s="219">
        <v>44927</v>
      </c>
      <c r="D230" s="219">
        <v>44941</v>
      </c>
      <c r="E230" s="219">
        <v>45044</v>
      </c>
      <c r="F230" s="285">
        <f t="shared" si="35"/>
        <v>1.0965039995781811E-2</v>
      </c>
      <c r="G230" s="273">
        <f t="shared" ref="G230:G239" si="40">(+D230-C230+1)/2</f>
        <v>7.5</v>
      </c>
      <c r="H230" s="273">
        <f t="shared" ref="H230:H239" si="41">+E230-D230</f>
        <v>103</v>
      </c>
      <c r="I230" s="273">
        <f t="shared" ref="I230:I239" si="42">SUM(G230:H230)</f>
        <v>110.5</v>
      </c>
      <c r="J230" s="258">
        <f t="shared" ref="J230:J239" si="43">+I230*F230</f>
        <v>1.2116369195338901</v>
      </c>
      <c r="L230" s="260"/>
    </row>
    <row r="231" spans="1:12" s="259" customFormat="1">
      <c r="A231" s="45" t="s">
        <v>517</v>
      </c>
      <c r="B231" s="257">
        <v>23.78</v>
      </c>
      <c r="C231" s="219">
        <v>44927</v>
      </c>
      <c r="D231" s="219">
        <v>44941</v>
      </c>
      <c r="E231" s="219">
        <v>45044</v>
      </c>
      <c r="F231" s="285">
        <f t="shared" si="35"/>
        <v>3.722853385204047E-3</v>
      </c>
      <c r="G231" s="273">
        <f t="shared" si="40"/>
        <v>7.5</v>
      </c>
      <c r="H231" s="273">
        <f t="shared" si="41"/>
        <v>103</v>
      </c>
      <c r="I231" s="273">
        <f t="shared" si="42"/>
        <v>110.5</v>
      </c>
      <c r="J231" s="258">
        <f t="shared" si="43"/>
        <v>0.41137529906504722</v>
      </c>
      <c r="L231" s="260"/>
    </row>
    <row r="232" spans="1:12" s="259" customFormat="1">
      <c r="A232" s="45" t="s">
        <v>517</v>
      </c>
      <c r="B232" s="257">
        <v>68.3</v>
      </c>
      <c r="C232" s="219">
        <v>44942</v>
      </c>
      <c r="D232" s="219">
        <v>44957</v>
      </c>
      <c r="E232" s="219">
        <v>45044</v>
      </c>
      <c r="F232" s="285">
        <f t="shared" si="35"/>
        <v>1.0692636089547368E-2</v>
      </c>
      <c r="G232" s="273">
        <f t="shared" si="40"/>
        <v>8</v>
      </c>
      <c r="H232" s="273">
        <f t="shared" si="41"/>
        <v>87</v>
      </c>
      <c r="I232" s="273">
        <f t="shared" si="42"/>
        <v>95</v>
      </c>
      <c r="J232" s="258">
        <f t="shared" si="43"/>
        <v>1.0158004285069999</v>
      </c>
      <c r="L232" s="260"/>
    </row>
    <row r="233" spans="1:12" s="259" customFormat="1">
      <c r="A233" s="45" t="s">
        <v>517</v>
      </c>
      <c r="B233" s="257">
        <v>23.77</v>
      </c>
      <c r="C233" s="219">
        <v>44942</v>
      </c>
      <c r="D233" s="219">
        <v>44957</v>
      </c>
      <c r="E233" s="219">
        <v>45044</v>
      </c>
      <c r="F233" s="285">
        <f t="shared" si="35"/>
        <v>3.7212878455130443E-3</v>
      </c>
      <c r="G233" s="273">
        <f t="shared" si="40"/>
        <v>8</v>
      </c>
      <c r="H233" s="273">
        <f t="shared" si="41"/>
        <v>87</v>
      </c>
      <c r="I233" s="273">
        <f t="shared" si="42"/>
        <v>95</v>
      </c>
      <c r="J233" s="258">
        <f t="shared" si="43"/>
        <v>0.35352234532373922</v>
      </c>
      <c r="L233" s="260"/>
    </row>
    <row r="234" spans="1:12" s="259" customFormat="1">
      <c r="A234" s="45" t="s">
        <v>517</v>
      </c>
      <c r="B234" s="257">
        <v>28.16</v>
      </c>
      <c r="C234" s="219">
        <v>44958</v>
      </c>
      <c r="D234" s="219">
        <v>44972</v>
      </c>
      <c r="E234" s="219">
        <v>45044</v>
      </c>
      <c r="F234" s="285">
        <f t="shared" si="35"/>
        <v>4.4085597698631605E-3</v>
      </c>
      <c r="G234" s="273">
        <f t="shared" si="40"/>
        <v>7.5</v>
      </c>
      <c r="H234" s="273">
        <f t="shared" si="41"/>
        <v>72</v>
      </c>
      <c r="I234" s="273">
        <f t="shared" si="42"/>
        <v>79.5</v>
      </c>
      <c r="J234" s="258">
        <f t="shared" si="43"/>
        <v>0.35048050170412126</v>
      </c>
      <c r="L234" s="260"/>
    </row>
    <row r="235" spans="1:12" s="259" customFormat="1">
      <c r="A235" s="45" t="s">
        <v>517</v>
      </c>
      <c r="B235" s="257">
        <v>23.78</v>
      </c>
      <c r="C235" s="219">
        <v>44958</v>
      </c>
      <c r="D235" s="219">
        <v>44972</v>
      </c>
      <c r="E235" s="219">
        <v>45044</v>
      </c>
      <c r="F235" s="285">
        <f t="shared" si="35"/>
        <v>3.722853385204047E-3</v>
      </c>
      <c r="G235" s="273">
        <f t="shared" si="40"/>
        <v>7.5</v>
      </c>
      <c r="H235" s="273">
        <f t="shared" si="41"/>
        <v>72</v>
      </c>
      <c r="I235" s="273">
        <f t="shared" si="42"/>
        <v>79.5</v>
      </c>
      <c r="J235" s="258">
        <f t="shared" si="43"/>
        <v>0.29596684412372176</v>
      </c>
      <c r="L235" s="260"/>
    </row>
    <row r="236" spans="1:12" s="259" customFormat="1">
      <c r="A236" s="45" t="s">
        <v>517</v>
      </c>
      <c r="B236" s="257">
        <v>0.67</v>
      </c>
      <c r="C236" s="219">
        <v>44973</v>
      </c>
      <c r="D236" s="219">
        <v>44985</v>
      </c>
      <c r="E236" s="219">
        <v>45044</v>
      </c>
      <c r="F236" s="285">
        <f t="shared" si="35"/>
        <v>1.0489115929717038E-4</v>
      </c>
      <c r="G236" s="273">
        <f t="shared" si="40"/>
        <v>6.5</v>
      </c>
      <c r="H236" s="273">
        <f t="shared" si="41"/>
        <v>59</v>
      </c>
      <c r="I236" s="273">
        <f t="shared" si="42"/>
        <v>65.5</v>
      </c>
      <c r="J236" s="258">
        <f t="shared" si="43"/>
        <v>6.8703709339646597E-3</v>
      </c>
      <c r="L236" s="260"/>
    </row>
    <row r="237" spans="1:12" s="259" customFormat="1">
      <c r="A237" s="45" t="s">
        <v>517</v>
      </c>
      <c r="B237" s="257">
        <f>-41.6*0.26</f>
        <v>-10.816000000000001</v>
      </c>
      <c r="C237" s="219">
        <v>44986</v>
      </c>
      <c r="D237" s="219">
        <v>45000</v>
      </c>
      <c r="E237" s="219">
        <v>45044</v>
      </c>
      <c r="F237" s="285">
        <f t="shared" si="35"/>
        <v>-1.6932877297883505E-3</v>
      </c>
      <c r="G237" s="273">
        <f t="shared" si="40"/>
        <v>7.5</v>
      </c>
      <c r="H237" s="273">
        <f t="shared" si="41"/>
        <v>44</v>
      </c>
      <c r="I237" s="273">
        <f t="shared" si="42"/>
        <v>51.5</v>
      </c>
      <c r="J237" s="258">
        <f t="shared" si="43"/>
        <v>-8.7204318084100049E-2</v>
      </c>
      <c r="L237" s="260"/>
    </row>
    <row r="238" spans="1:12">
      <c r="A238" s="7" t="s">
        <v>517</v>
      </c>
      <c r="B238" s="134">
        <v>44.95</v>
      </c>
      <c r="C238" s="219">
        <v>45139</v>
      </c>
      <c r="D238" s="219">
        <v>45153</v>
      </c>
      <c r="E238" s="219">
        <v>45229</v>
      </c>
      <c r="F238" s="285">
        <f t="shared" si="35"/>
        <v>7.0371009110564309E-3</v>
      </c>
      <c r="G238" s="273">
        <f t="shared" si="40"/>
        <v>7.5</v>
      </c>
      <c r="H238" s="273">
        <f t="shared" si="41"/>
        <v>76</v>
      </c>
      <c r="I238" s="273">
        <f t="shared" si="42"/>
        <v>83.5</v>
      </c>
      <c r="J238" s="78">
        <f t="shared" si="43"/>
        <v>0.58759792607321193</v>
      </c>
      <c r="K238" s="3"/>
      <c r="L238" s="133"/>
    </row>
    <row r="239" spans="1:12">
      <c r="A239" s="7" t="s">
        <v>517</v>
      </c>
      <c r="B239" s="134">
        <v>27.05</v>
      </c>
      <c r="C239" s="219">
        <v>45154</v>
      </c>
      <c r="D239" s="219">
        <v>45169</v>
      </c>
      <c r="E239" s="219">
        <v>45229</v>
      </c>
      <c r="F239" s="285">
        <f t="shared" si="35"/>
        <v>4.2347848641618785E-3</v>
      </c>
      <c r="G239" s="273">
        <f t="shared" si="40"/>
        <v>8</v>
      </c>
      <c r="H239" s="273">
        <f t="shared" si="41"/>
        <v>60</v>
      </c>
      <c r="I239" s="273">
        <f t="shared" si="42"/>
        <v>68</v>
      </c>
      <c r="J239" s="78">
        <f t="shared" si="43"/>
        <v>0.28796537076300771</v>
      </c>
      <c r="K239" s="3"/>
      <c r="L239" s="133"/>
    </row>
    <row r="240" spans="1:12">
      <c r="A240" s="30"/>
      <c r="B240" s="134"/>
      <c r="C240" s="49"/>
      <c r="D240" s="49"/>
      <c r="E240" s="49"/>
      <c r="F240" s="46"/>
      <c r="G240" s="78"/>
      <c r="H240" s="78"/>
      <c r="I240" s="78"/>
      <c r="J240" s="78"/>
      <c r="K240" s="3"/>
      <c r="L240" s="133"/>
    </row>
    <row r="241" spans="1:12">
      <c r="A241" s="30"/>
      <c r="B241" s="134"/>
      <c r="C241" s="49"/>
      <c r="D241" s="49"/>
      <c r="E241" s="49"/>
      <c r="F241" s="46"/>
      <c r="G241" s="78"/>
      <c r="H241" s="78"/>
      <c r="I241" s="78"/>
      <c r="J241" s="78"/>
      <c r="K241" s="3"/>
      <c r="L241" s="133"/>
    </row>
    <row r="242" spans="1:12" ht="15">
      <c r="A242" s="30"/>
      <c r="B242" s="161">
        <f>SUM(B195:B239)</f>
        <v>6387.5735999999997</v>
      </c>
      <c r="C242" s="49"/>
      <c r="D242" s="49"/>
      <c r="E242" s="49"/>
      <c r="F242" s="77"/>
      <c r="G242" s="78"/>
      <c r="H242" s="78"/>
      <c r="I242" s="78"/>
      <c r="J242" s="139">
        <f>SUM(J195:J239)</f>
        <v>105.57702874844367</v>
      </c>
      <c r="K242" s="3"/>
      <c r="L242" s="255"/>
    </row>
    <row r="243" spans="1:12">
      <c r="B243" s="159"/>
      <c r="C243" s="144"/>
      <c r="D243" s="144"/>
      <c r="E243" s="49"/>
      <c r="F243" s="3"/>
      <c r="J243" s="78"/>
      <c r="K243" s="61"/>
    </row>
    <row r="244" spans="1:12" ht="12" customHeight="1">
      <c r="B244" s="159"/>
      <c r="C244" s="144"/>
      <c r="D244" s="144"/>
      <c r="E244" s="49"/>
      <c r="F244" s="3"/>
      <c r="J244" s="78"/>
      <c r="K244" s="61"/>
    </row>
    <row r="245" spans="1:12">
      <c r="B245" s="159"/>
      <c r="C245" s="144"/>
      <c r="D245" s="144"/>
      <c r="E245" s="49"/>
      <c r="F245" s="3"/>
      <c r="J245" s="78"/>
      <c r="K245" s="61"/>
    </row>
    <row r="246" spans="1:12">
      <c r="B246" s="159"/>
      <c r="C246" s="144"/>
      <c r="D246" s="144"/>
      <c r="E246" s="49"/>
      <c r="F246" s="3"/>
      <c r="J246" s="78"/>
      <c r="K246" s="61"/>
    </row>
    <row r="247" spans="1:12">
      <c r="B247" s="127"/>
      <c r="C247" s="72"/>
      <c r="D247" s="73"/>
      <c r="E247" s="49"/>
      <c r="F247" s="3"/>
      <c r="J247" s="127"/>
      <c r="K247" s="3"/>
    </row>
    <row r="248" spans="1:12">
      <c r="B248" s="127"/>
      <c r="C248" s="72"/>
      <c r="D248" s="73"/>
      <c r="E248" s="49"/>
      <c r="F248" s="3"/>
      <c r="J248" s="127"/>
      <c r="K248" s="3"/>
    </row>
    <row r="249" spans="1:12">
      <c r="B249" s="127"/>
      <c r="C249" s="72"/>
      <c r="D249" s="73"/>
      <c r="E249" s="49"/>
      <c r="F249" s="3"/>
      <c r="J249" s="127"/>
      <c r="K249" s="3"/>
    </row>
    <row r="250" spans="1:12">
      <c r="B250" s="127"/>
      <c r="C250" s="72"/>
      <c r="D250" s="73"/>
      <c r="E250" s="49"/>
      <c r="F250" s="3"/>
      <c r="J250" s="127"/>
      <c r="K250" s="3"/>
    </row>
    <row r="251" spans="1:12">
      <c r="B251" s="127"/>
      <c r="C251" s="72"/>
      <c r="D251" s="73"/>
      <c r="E251" s="49"/>
      <c r="F251" s="3"/>
      <c r="J251" s="127"/>
      <c r="K251" s="3"/>
    </row>
    <row r="252" spans="1:12">
      <c r="B252" s="127"/>
      <c r="C252" s="72"/>
      <c r="D252" s="73"/>
      <c r="E252" s="49"/>
      <c r="F252" s="3"/>
      <c r="J252" s="127"/>
      <c r="K252" s="3"/>
    </row>
    <row r="253" spans="1:12">
      <c r="B253" s="127"/>
      <c r="C253" s="72"/>
      <c r="D253" s="73"/>
      <c r="E253" s="49"/>
      <c r="F253" s="3"/>
      <c r="J253" s="127"/>
      <c r="K253" s="3"/>
    </row>
    <row r="254" spans="1:12">
      <c r="B254" s="127"/>
      <c r="C254" s="72"/>
      <c r="D254" s="73"/>
      <c r="E254" s="49"/>
      <c r="F254" s="3"/>
      <c r="J254" s="127"/>
      <c r="K254" s="3"/>
    </row>
    <row r="255" spans="1:12">
      <c r="B255" s="127"/>
      <c r="C255" s="72"/>
      <c r="D255" s="73"/>
      <c r="E255" s="49"/>
      <c r="F255" s="3"/>
      <c r="J255" s="127"/>
      <c r="K255" s="3"/>
    </row>
    <row r="256" spans="1:12">
      <c r="B256" s="127"/>
      <c r="C256" s="72"/>
      <c r="D256" s="73"/>
      <c r="E256" s="49"/>
      <c r="F256" s="3"/>
      <c r="J256" s="127"/>
      <c r="K256" s="3"/>
    </row>
    <row r="257" spans="2:11">
      <c r="B257" s="127"/>
      <c r="C257" s="72"/>
      <c r="D257" s="73"/>
      <c r="E257" s="49"/>
      <c r="F257" s="3"/>
      <c r="J257" s="127"/>
      <c r="K257" s="3"/>
    </row>
    <row r="258" spans="2:11">
      <c r="B258" s="127"/>
      <c r="C258" s="72"/>
      <c r="D258" s="73"/>
      <c r="E258" s="49"/>
      <c r="F258" s="3"/>
      <c r="J258" s="127"/>
      <c r="K258" s="3"/>
    </row>
    <row r="259" spans="2:11">
      <c r="B259" s="127"/>
      <c r="C259" s="72"/>
      <c r="D259" s="73"/>
      <c r="E259" s="49"/>
      <c r="F259" s="3"/>
      <c r="J259" s="127"/>
      <c r="K259" s="3"/>
    </row>
    <row r="260" spans="2:11">
      <c r="B260" s="127"/>
      <c r="C260" s="72"/>
      <c r="D260" s="73"/>
      <c r="E260" s="49"/>
      <c r="F260" s="3"/>
      <c r="J260" s="127"/>
      <c r="K260" s="3"/>
    </row>
    <row r="261" spans="2:11">
      <c r="B261" s="127"/>
      <c r="C261" s="72"/>
      <c r="D261" s="73"/>
      <c r="E261" s="49"/>
      <c r="F261" s="3"/>
      <c r="J261" s="127"/>
      <c r="K261" s="3"/>
    </row>
    <row r="262" spans="2:11">
      <c r="B262" s="127"/>
      <c r="C262" s="72"/>
      <c r="D262" s="73"/>
      <c r="E262" s="49"/>
      <c r="F262" s="3"/>
      <c r="J262" s="127"/>
      <c r="K262" s="3"/>
    </row>
    <row r="263" spans="2:11">
      <c r="B263" s="127"/>
      <c r="C263" s="72"/>
      <c r="D263" s="73"/>
      <c r="E263" s="49"/>
      <c r="F263" s="3"/>
      <c r="J263" s="127"/>
      <c r="K263" s="3"/>
    </row>
    <row r="264" spans="2:11">
      <c r="B264" s="127"/>
      <c r="C264" s="72"/>
      <c r="D264" s="73"/>
      <c r="E264" s="49"/>
      <c r="F264" s="3"/>
      <c r="J264" s="127"/>
      <c r="K264" s="3"/>
    </row>
    <row r="265" spans="2:11">
      <c r="B265" s="127"/>
      <c r="C265" s="72"/>
      <c r="D265" s="73"/>
      <c r="E265" s="49"/>
      <c r="F265" s="3"/>
      <c r="J265" s="127"/>
      <c r="K265" s="3"/>
    </row>
    <row r="266" spans="2:11">
      <c r="B266" s="127"/>
      <c r="C266" s="72"/>
      <c r="D266" s="73"/>
      <c r="E266" s="49"/>
      <c r="F266" s="3"/>
      <c r="J266" s="127"/>
      <c r="K266" s="3"/>
    </row>
    <row r="267" spans="2:11">
      <c r="B267" s="127"/>
      <c r="C267" s="72"/>
      <c r="D267" s="73"/>
      <c r="E267" s="49"/>
      <c r="F267" s="3"/>
      <c r="J267" s="127"/>
      <c r="K267" s="3"/>
    </row>
    <row r="268" spans="2:11">
      <c r="B268" s="127"/>
      <c r="C268" s="72"/>
      <c r="D268" s="73"/>
      <c r="E268" s="49"/>
      <c r="F268" s="3"/>
      <c r="J268" s="127"/>
      <c r="K268" s="3"/>
    </row>
    <row r="269" spans="2:11">
      <c r="B269" s="127"/>
      <c r="C269" s="72"/>
      <c r="D269" s="73"/>
      <c r="E269" s="49"/>
      <c r="F269" s="3"/>
      <c r="J269" s="127"/>
      <c r="K269" s="3"/>
    </row>
    <row r="270" spans="2:11">
      <c r="B270" s="127"/>
      <c r="C270" s="72"/>
      <c r="D270" s="73"/>
      <c r="E270" s="49"/>
      <c r="F270" s="3"/>
      <c r="J270" s="127"/>
      <c r="K270" s="3"/>
    </row>
    <row r="271" spans="2:11">
      <c r="B271" s="127"/>
      <c r="C271" s="72"/>
      <c r="D271" s="73"/>
      <c r="E271" s="49"/>
      <c r="F271" s="3"/>
      <c r="J271" s="127"/>
      <c r="K271" s="3"/>
    </row>
  </sheetData>
  <printOptions horizontalCentered="1"/>
  <pageMargins left="0" right="0" top="0.5" bottom="0.5" header="0.5" footer="0"/>
  <pageSetup scale="60" fitToHeight="6" orientation="landscape" r:id="rId1"/>
  <headerFooter alignWithMargins="0">
    <oddHeader>&amp;R&amp;"Times New Roman,Bold"KyPSC Case No. 2024-00354
AG-DR-01-053 Attachment
Page &amp;P of &amp;N</oddHeader>
    <oddFooter>&amp;R&amp;F &amp;A</oddFooter>
  </headerFooter>
  <rowBreaks count="2" manualBreakCount="2">
    <brk id="78" max="10" man="1"/>
    <brk id="190" max="10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B6F2E-4079-47A4-9ED5-1AD6962CBA75}">
  <dimension ref="A1:K29"/>
  <sheetViews>
    <sheetView view="pageBreakPreview" zoomScaleNormal="100" zoomScaleSheetLayoutView="100" workbookViewId="0">
      <selection activeCell="S23" sqref="S23"/>
    </sheetView>
  </sheetViews>
  <sheetFormatPr defaultColWidth="9.140625" defaultRowHeight="12.75"/>
  <cols>
    <col min="1" max="1" width="42.42578125" style="7" customWidth="1"/>
    <col min="2" max="2" width="21.5703125" style="7" customWidth="1"/>
    <col min="3" max="3" width="22.85546875" style="7" customWidth="1"/>
    <col min="4" max="4" width="18.140625" style="7" customWidth="1"/>
    <col min="5" max="5" width="17.5703125" style="7" customWidth="1"/>
    <col min="6" max="6" width="16.28515625" style="7" customWidth="1"/>
    <col min="7" max="7" width="12.7109375" style="7" customWidth="1"/>
    <col min="8" max="11" width="12.5703125" style="7" customWidth="1"/>
    <col min="12" max="12" width="14.140625" style="7" bestFit="1" customWidth="1"/>
    <col min="13" max="13" width="12.5703125" style="7" customWidth="1"/>
    <col min="14" max="14" width="12.42578125" style="7" customWidth="1"/>
    <col min="15" max="16384" width="9.140625" style="7"/>
  </cols>
  <sheetData>
    <row r="1" spans="1:11">
      <c r="A1" s="40" t="str">
        <f>'Revenue Lag'!A1</f>
        <v>DUKE ENERGY KENTUCKY</v>
      </c>
      <c r="H1" s="22"/>
    </row>
    <row r="2" spans="1:11">
      <c r="A2" s="2" t="s">
        <v>110</v>
      </c>
      <c r="H2" s="22"/>
    </row>
    <row r="3" spans="1:11" ht="15">
      <c r="A3" s="2" t="s">
        <v>519</v>
      </c>
      <c r="F3" s="113"/>
    </row>
    <row r="4" spans="1:11">
      <c r="A4" s="43"/>
    </row>
    <row r="6" spans="1:11">
      <c r="B6" s="29" t="s">
        <v>204</v>
      </c>
      <c r="C6" s="114">
        <f>J24</f>
        <v>-128.90259721603724</v>
      </c>
      <c r="D6" s="115" t="s">
        <v>117</v>
      </c>
    </row>
    <row r="8" spans="1:11" ht="37.5" customHeight="1">
      <c r="A8" s="54" t="s">
        <v>520</v>
      </c>
      <c r="B8" s="116" t="s">
        <v>309</v>
      </c>
      <c r="C8" s="117" t="s">
        <v>323</v>
      </c>
      <c r="D8" s="118" t="s">
        <v>324</v>
      </c>
      <c r="E8" s="118" t="s">
        <v>325</v>
      </c>
      <c r="F8" s="118" t="s">
        <v>210</v>
      </c>
      <c r="G8" s="118" t="s">
        <v>211</v>
      </c>
      <c r="H8" s="118" t="s">
        <v>212</v>
      </c>
      <c r="I8" s="118" t="s">
        <v>213</v>
      </c>
      <c r="J8" s="118" t="s">
        <v>326</v>
      </c>
      <c r="K8" s="119"/>
    </row>
    <row r="9" spans="1:11" ht="14.25" customHeight="1">
      <c r="A9" s="8" t="s">
        <v>141</v>
      </c>
      <c r="B9" s="8" t="s">
        <v>142</v>
      </c>
      <c r="C9" s="8" t="s">
        <v>143</v>
      </c>
      <c r="D9" s="8" t="s">
        <v>144</v>
      </c>
      <c r="E9" s="8" t="s">
        <v>171</v>
      </c>
      <c r="F9" s="8" t="s">
        <v>172</v>
      </c>
      <c r="G9" s="8" t="s">
        <v>173</v>
      </c>
      <c r="H9" s="8" t="s">
        <v>174</v>
      </c>
      <c r="I9" s="8" t="s">
        <v>215</v>
      </c>
      <c r="J9" s="8" t="s">
        <v>216</v>
      </c>
      <c r="K9" s="126"/>
    </row>
    <row r="10" spans="1:11">
      <c r="A10" s="7" t="s">
        <v>521</v>
      </c>
      <c r="B10" s="219">
        <v>44984</v>
      </c>
      <c r="C10" s="132">
        <v>1331715</v>
      </c>
      <c r="D10" s="282">
        <v>44927</v>
      </c>
      <c r="E10" s="282">
        <v>45292</v>
      </c>
      <c r="F10" s="284">
        <f t="shared" ref="F10:F22" si="0">(E10-D10+1)/2</f>
        <v>183</v>
      </c>
      <c r="G10" s="273">
        <f t="shared" ref="G10:G22" si="1">B10-E10</f>
        <v>-308</v>
      </c>
      <c r="H10" s="273">
        <f>F10+G10</f>
        <v>-125</v>
      </c>
      <c r="I10" s="283">
        <f t="shared" ref="I10:I22" si="2">C10/$C$24</f>
        <v>0.68322367948515361</v>
      </c>
      <c r="J10" s="123">
        <f>H10*I10</f>
        <v>-85.402959935644205</v>
      </c>
      <c r="K10" s="124"/>
    </row>
    <row r="11" spans="1:11">
      <c r="A11" s="7" t="s">
        <v>522</v>
      </c>
      <c r="B11" s="219">
        <v>44984</v>
      </c>
      <c r="C11" s="262">
        <v>313492</v>
      </c>
      <c r="D11" s="282">
        <v>44927</v>
      </c>
      <c r="E11" s="282">
        <v>45292</v>
      </c>
      <c r="F11" s="284">
        <f t="shared" si="0"/>
        <v>183</v>
      </c>
      <c r="G11" s="273">
        <f t="shared" si="1"/>
        <v>-308</v>
      </c>
      <c r="H11" s="273">
        <f t="shared" ref="H11:H22" si="3">F11+G11</f>
        <v>-125</v>
      </c>
      <c r="I11" s="283">
        <f t="shared" si="2"/>
        <v>0.16083408066227367</v>
      </c>
      <c r="J11" s="123">
        <f t="shared" ref="J11:J22" si="4">H11*I11</f>
        <v>-20.104260082784208</v>
      </c>
      <c r="K11" s="124"/>
    </row>
    <row r="12" spans="1:11">
      <c r="A12" s="7" t="s">
        <v>523</v>
      </c>
      <c r="B12" s="219">
        <v>44979</v>
      </c>
      <c r="C12" s="262">
        <v>100376</v>
      </c>
      <c r="D12" s="282">
        <v>44927</v>
      </c>
      <c r="E12" s="282">
        <v>45292</v>
      </c>
      <c r="F12" s="284">
        <f t="shared" si="0"/>
        <v>183</v>
      </c>
      <c r="G12" s="273">
        <f t="shared" si="1"/>
        <v>-313</v>
      </c>
      <c r="H12" s="273">
        <f t="shared" si="3"/>
        <v>-130</v>
      </c>
      <c r="I12" s="283">
        <f t="shared" si="2"/>
        <v>5.1496949461410126E-2</v>
      </c>
      <c r="J12" s="123">
        <f t="shared" si="4"/>
        <v>-6.6946034299833164</v>
      </c>
      <c r="K12" s="124"/>
    </row>
    <row r="13" spans="1:11">
      <c r="A13" s="7" t="s">
        <v>524</v>
      </c>
      <c r="B13" s="219">
        <v>44944</v>
      </c>
      <c r="C13" s="262">
        <v>169255</v>
      </c>
      <c r="D13" s="282">
        <v>44927</v>
      </c>
      <c r="E13" s="282">
        <v>45292</v>
      </c>
      <c r="F13" s="284">
        <f t="shared" si="0"/>
        <v>183</v>
      </c>
      <c r="G13" s="273">
        <f t="shared" si="1"/>
        <v>-348</v>
      </c>
      <c r="H13" s="273">
        <f t="shared" si="3"/>
        <v>-165</v>
      </c>
      <c r="I13" s="283">
        <f t="shared" si="2"/>
        <v>8.6834663476239041E-2</v>
      </c>
      <c r="J13" s="123">
        <f t="shared" si="4"/>
        <v>-14.327719473579442</v>
      </c>
      <c r="K13" s="124"/>
    </row>
    <row r="14" spans="1:11">
      <c r="A14" s="7" t="s">
        <v>525</v>
      </c>
      <c r="B14" s="219">
        <v>44979</v>
      </c>
      <c r="C14" s="262">
        <v>9859</v>
      </c>
      <c r="D14" s="282">
        <v>44927</v>
      </c>
      <c r="E14" s="282">
        <v>45292</v>
      </c>
      <c r="F14" s="284">
        <f t="shared" si="0"/>
        <v>183</v>
      </c>
      <c r="G14" s="273">
        <f t="shared" si="1"/>
        <v>-313</v>
      </c>
      <c r="H14" s="273">
        <f t="shared" si="3"/>
        <v>-130</v>
      </c>
      <c r="I14" s="283">
        <f t="shared" si="2"/>
        <v>5.0580659195429423E-3</v>
      </c>
      <c r="J14" s="123">
        <f t="shared" si="4"/>
        <v>-0.65754856954058249</v>
      </c>
      <c r="K14" s="124"/>
    </row>
    <row r="15" spans="1:11">
      <c r="A15" s="7" t="s">
        <v>526</v>
      </c>
      <c r="B15" s="219">
        <v>44984</v>
      </c>
      <c r="C15" s="262">
        <v>6793</v>
      </c>
      <c r="D15" s="282">
        <v>44927</v>
      </c>
      <c r="E15" s="282">
        <v>45292</v>
      </c>
      <c r="F15" s="284">
        <f t="shared" si="0"/>
        <v>183</v>
      </c>
      <c r="G15" s="273">
        <f t="shared" si="1"/>
        <v>-308</v>
      </c>
      <c r="H15" s="273">
        <f t="shared" si="3"/>
        <v>-125</v>
      </c>
      <c r="I15" s="283">
        <f t="shared" si="2"/>
        <v>3.4850838615939962E-3</v>
      </c>
      <c r="J15" s="123">
        <f t="shared" si="4"/>
        <v>-0.43563548269924951</v>
      </c>
      <c r="K15" s="124"/>
    </row>
    <row r="16" spans="1:11">
      <c r="A16" s="7" t="s">
        <v>527</v>
      </c>
      <c r="B16" s="219">
        <v>44979</v>
      </c>
      <c r="C16" s="262">
        <v>13386</v>
      </c>
      <c r="D16" s="282">
        <v>44927</v>
      </c>
      <c r="E16" s="282">
        <v>45292</v>
      </c>
      <c r="F16" s="284">
        <f t="shared" si="0"/>
        <v>183</v>
      </c>
      <c r="G16" s="273">
        <f t="shared" si="1"/>
        <v>-313</v>
      </c>
      <c r="H16" s="273">
        <f t="shared" si="3"/>
        <v>-130</v>
      </c>
      <c r="I16" s="283">
        <f t="shared" si="2"/>
        <v>6.8675596306929532E-3</v>
      </c>
      <c r="J16" s="123">
        <f t="shared" si="4"/>
        <v>-0.89278275199008394</v>
      </c>
      <c r="K16" s="124"/>
    </row>
    <row r="17" spans="1:11">
      <c r="A17" s="7" t="s">
        <v>528</v>
      </c>
      <c r="B17" s="219">
        <v>44956</v>
      </c>
      <c r="C17" s="262">
        <v>18</v>
      </c>
      <c r="D17" s="282">
        <v>45108</v>
      </c>
      <c r="E17" s="282">
        <v>45474</v>
      </c>
      <c r="F17" s="284">
        <f t="shared" si="0"/>
        <v>183.5</v>
      </c>
      <c r="G17" s="273">
        <f t="shared" si="1"/>
        <v>-518</v>
      </c>
      <c r="H17" s="273">
        <f t="shared" si="3"/>
        <v>-334.5</v>
      </c>
      <c r="I17" s="283">
        <f t="shared" si="2"/>
        <v>9.234728324553501E-6</v>
      </c>
      <c r="J17" s="123">
        <f t="shared" si="4"/>
        <v>-3.089016624563146E-3</v>
      </c>
      <c r="K17" s="124"/>
    </row>
    <row r="18" spans="1:11">
      <c r="A18" s="7" t="s">
        <v>528</v>
      </c>
      <c r="B18" s="219">
        <v>45118</v>
      </c>
      <c r="C18" s="262">
        <v>342</v>
      </c>
      <c r="D18" s="282">
        <v>45108</v>
      </c>
      <c r="E18" s="282">
        <v>45474</v>
      </c>
      <c r="F18" s="284">
        <f t="shared" si="0"/>
        <v>183.5</v>
      </c>
      <c r="G18" s="273">
        <f t="shared" si="1"/>
        <v>-356</v>
      </c>
      <c r="H18" s="273">
        <f t="shared" si="3"/>
        <v>-172.5</v>
      </c>
      <c r="I18" s="283">
        <f t="shared" si="2"/>
        <v>1.7545983816651651E-4</v>
      </c>
      <c r="J18" s="123">
        <f t="shared" si="4"/>
        <v>-3.0266822083724099E-2</v>
      </c>
      <c r="K18" s="124"/>
    </row>
    <row r="19" spans="1:11">
      <c r="A19" s="7" t="s">
        <v>529</v>
      </c>
      <c r="B19" s="219">
        <v>44956</v>
      </c>
      <c r="C19" s="262">
        <v>141</v>
      </c>
      <c r="D19" s="282">
        <v>45108</v>
      </c>
      <c r="E19" s="282">
        <v>45474</v>
      </c>
      <c r="F19" s="284">
        <f t="shared" si="0"/>
        <v>183.5</v>
      </c>
      <c r="G19" s="273">
        <f t="shared" si="1"/>
        <v>-518</v>
      </c>
      <c r="H19" s="273">
        <f t="shared" si="3"/>
        <v>-334.5</v>
      </c>
      <c r="I19" s="283">
        <f t="shared" si="2"/>
        <v>7.2338705209002425E-5</v>
      </c>
      <c r="J19" s="123">
        <f t="shared" si="4"/>
        <v>-2.4197296892411312E-2</v>
      </c>
      <c r="K19" s="124"/>
    </row>
    <row r="20" spans="1:11">
      <c r="A20" s="7" t="s">
        <v>529</v>
      </c>
      <c r="B20" s="219">
        <v>45118</v>
      </c>
      <c r="C20" s="262">
        <v>3568</v>
      </c>
      <c r="D20" s="282">
        <v>45108</v>
      </c>
      <c r="E20" s="282">
        <v>45474</v>
      </c>
      <c r="F20" s="284">
        <f t="shared" si="0"/>
        <v>183.5</v>
      </c>
      <c r="G20" s="273">
        <f t="shared" si="1"/>
        <v>-356</v>
      </c>
      <c r="H20" s="273">
        <f t="shared" si="3"/>
        <v>-172.5</v>
      </c>
      <c r="I20" s="283">
        <f t="shared" si="2"/>
        <v>1.8305283701114939E-3</v>
      </c>
      <c r="J20" s="123">
        <f t="shared" si="4"/>
        <v>-0.31576614384423268</v>
      </c>
      <c r="K20" s="124"/>
    </row>
    <row r="21" spans="1:11">
      <c r="A21" s="7" t="s">
        <v>529</v>
      </c>
      <c r="B21" s="219">
        <v>45153</v>
      </c>
      <c r="C21" s="262">
        <v>167</v>
      </c>
      <c r="D21" s="282">
        <v>45108</v>
      </c>
      <c r="E21" s="282">
        <v>45474</v>
      </c>
      <c r="F21" s="284">
        <f t="shared" si="0"/>
        <v>183.5</v>
      </c>
      <c r="G21" s="273">
        <f t="shared" si="1"/>
        <v>-321</v>
      </c>
      <c r="H21" s="273">
        <f t="shared" si="3"/>
        <v>-137.5</v>
      </c>
      <c r="I21" s="283">
        <f t="shared" si="2"/>
        <v>8.5677757233357479E-5</v>
      </c>
      <c r="J21" s="123">
        <f t="shared" si="4"/>
        <v>-1.1780691619586654E-2</v>
      </c>
      <c r="K21" s="124"/>
    </row>
    <row r="22" spans="1:11">
      <c r="A22" s="7" t="s">
        <v>529</v>
      </c>
      <c r="B22" s="219">
        <v>45216</v>
      </c>
      <c r="C22" s="262">
        <v>52</v>
      </c>
      <c r="D22" s="282">
        <v>45108</v>
      </c>
      <c r="E22" s="282">
        <v>45474</v>
      </c>
      <c r="F22" s="284">
        <f t="shared" si="0"/>
        <v>183.5</v>
      </c>
      <c r="G22" s="273">
        <f t="shared" si="1"/>
        <v>-258</v>
      </c>
      <c r="H22" s="273">
        <f t="shared" si="3"/>
        <v>-74.5</v>
      </c>
      <c r="I22" s="283">
        <f t="shared" si="2"/>
        <v>2.6678104048710112E-5</v>
      </c>
      <c r="J22" s="123">
        <f t="shared" si="4"/>
        <v>-1.9875187516289034E-3</v>
      </c>
      <c r="K22" s="124"/>
    </row>
    <row r="23" spans="1:11">
      <c r="A23" s="31"/>
      <c r="B23" s="13"/>
      <c r="C23" s="22"/>
      <c r="D23" s="13"/>
      <c r="E23" s="13"/>
      <c r="F23" s="120"/>
      <c r="G23" s="120"/>
      <c r="H23" s="121"/>
      <c r="I23" s="122"/>
      <c r="J23" s="123"/>
      <c r="K23" s="124"/>
    </row>
    <row r="24" spans="1:11" ht="13.5" thickBot="1">
      <c r="C24" s="147">
        <f>SUM(C10:C22)</f>
        <v>1949164</v>
      </c>
      <c r="J24" s="125">
        <f>SUM(J10:J22)</f>
        <v>-128.90259721603724</v>
      </c>
    </row>
    <row r="25" spans="1:11" ht="13.5" thickTop="1">
      <c r="C25" s="49"/>
    </row>
    <row r="26" spans="1:11">
      <c r="C26" s="49"/>
    </row>
    <row r="27" spans="1:11">
      <c r="C27" s="49"/>
    </row>
    <row r="28" spans="1:11">
      <c r="C28" s="49"/>
    </row>
    <row r="29" spans="1:11">
      <c r="C29" s="49"/>
    </row>
  </sheetData>
  <conditionalFormatting sqref="D8:G8 H8:J9 K9">
    <cfRule type="cellIs" dxfId="2" priority="1" stopIfTrue="1" operator="equal">
      <formula>"REPLACE"</formula>
    </cfRule>
    <cfRule type="cellIs" dxfId="1" priority="2" stopIfTrue="1" operator="equal">
      <formula>"NA"</formula>
    </cfRule>
    <cfRule type="cellIs" dxfId="0" priority="3" stopIfTrue="1" operator="equal">
      <formula>"PRINT"</formula>
    </cfRule>
  </conditionalFormatting>
  <printOptions horizontalCentered="1"/>
  <pageMargins left="0" right="0" top="0.5" bottom="0.5" header="0.5" footer="0"/>
  <pageSetup scale="60" fitToHeight="5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24"/>
  <sheetViews>
    <sheetView view="pageBreakPreview" zoomScaleNormal="100" zoomScaleSheetLayoutView="100" workbookViewId="0">
      <selection activeCell="S23" sqref="S23"/>
    </sheetView>
  </sheetViews>
  <sheetFormatPr defaultColWidth="9.140625" defaultRowHeight="12.75"/>
  <cols>
    <col min="1" max="1" width="20.7109375" style="8" customWidth="1"/>
    <col min="2" max="2" width="19.140625" style="8" customWidth="1"/>
    <col min="3" max="3" width="15" style="8" customWidth="1"/>
    <col min="4" max="4" width="10.7109375" style="8" customWidth="1"/>
    <col min="5" max="7" width="10.7109375" style="7" customWidth="1"/>
    <col min="8" max="9" width="15.28515625" style="7" bestFit="1" customWidth="1"/>
    <col min="10" max="10" width="3.28515625" style="7" customWidth="1"/>
    <col min="11" max="11" width="9.140625" style="7"/>
    <col min="12" max="12" width="12.7109375" style="7" customWidth="1"/>
    <col min="13" max="13" width="14" style="7" customWidth="1"/>
    <col min="14" max="14" width="12.5703125" style="7" customWidth="1"/>
    <col min="15" max="16384" width="9.140625" style="7"/>
  </cols>
  <sheetData>
    <row r="1" spans="1:17" s="61" customFormat="1">
      <c r="A1" s="2" t="str">
        <f>'Revenue Lag'!A1</f>
        <v>DUKE ENERGY KENTUCKY</v>
      </c>
      <c r="B1" s="59"/>
      <c r="C1" s="59"/>
      <c r="D1" s="6"/>
      <c r="E1" s="60"/>
      <c r="P1" s="59"/>
      <c r="Q1" s="59"/>
    </row>
    <row r="2" spans="1:17" s="61" customFormat="1">
      <c r="A2" s="2" t="s">
        <v>110</v>
      </c>
      <c r="B2" s="59"/>
      <c r="C2" s="59"/>
      <c r="D2" s="6"/>
      <c r="E2" s="60"/>
      <c r="P2" s="59"/>
      <c r="Q2" s="59"/>
    </row>
    <row r="3" spans="1:17" s="61" customFormat="1">
      <c r="A3" s="4" t="s">
        <v>530</v>
      </c>
      <c r="B3" s="59"/>
      <c r="C3" s="59"/>
      <c r="D3" s="6"/>
      <c r="E3" s="60"/>
      <c r="P3" s="59"/>
      <c r="Q3" s="59"/>
    </row>
    <row r="4" spans="1:17" s="61" customFormat="1">
      <c r="A4" s="5"/>
      <c r="B4" s="59"/>
      <c r="C4" s="59"/>
      <c r="D4" s="6"/>
      <c r="E4" s="60"/>
      <c r="P4" s="59"/>
      <c r="Q4" s="59"/>
    </row>
    <row r="5" spans="1:17" s="61" customFormat="1">
      <c r="A5" s="5"/>
      <c r="B5" s="59"/>
      <c r="C5" s="59"/>
      <c r="D5" s="6"/>
      <c r="E5" s="60"/>
      <c r="P5" s="59"/>
      <c r="Q5" s="59"/>
    </row>
    <row r="6" spans="1:17">
      <c r="A6" s="6"/>
      <c r="B6" s="6"/>
      <c r="C6" s="59"/>
      <c r="D6" s="59"/>
      <c r="E6" s="59"/>
      <c r="F6" s="59"/>
      <c r="G6" s="59"/>
      <c r="H6" s="59"/>
      <c r="I6" s="59"/>
      <c r="J6" s="59"/>
    </row>
    <row r="7" spans="1:17">
      <c r="A7" s="9" t="s">
        <v>531</v>
      </c>
      <c r="B7" s="62"/>
      <c r="C7" s="62"/>
      <c r="D7" s="62"/>
      <c r="E7" s="62"/>
      <c r="F7" s="62"/>
      <c r="G7" s="63"/>
      <c r="H7" s="62"/>
      <c r="I7" s="62"/>
      <c r="J7" s="62"/>
    </row>
    <row r="8" spans="1:17" ht="25.5">
      <c r="A8" s="64" t="s">
        <v>532</v>
      </c>
      <c r="B8" s="64" t="s">
        <v>207</v>
      </c>
      <c r="C8" s="64" t="s">
        <v>307</v>
      </c>
      <c r="D8" s="64" t="s">
        <v>309</v>
      </c>
      <c r="E8" s="65" t="s">
        <v>210</v>
      </c>
      <c r="F8" s="65" t="s">
        <v>211</v>
      </c>
      <c r="G8" s="66" t="s">
        <v>159</v>
      </c>
      <c r="H8" s="66" t="s">
        <v>213</v>
      </c>
      <c r="I8" s="10" t="s">
        <v>120</v>
      </c>
    </row>
    <row r="9" spans="1:17">
      <c r="A9" s="11" t="s">
        <v>141</v>
      </c>
      <c r="B9" s="11" t="s">
        <v>142</v>
      </c>
      <c r="C9" s="11" t="s">
        <v>143</v>
      </c>
      <c r="D9" s="11" t="s">
        <v>144</v>
      </c>
      <c r="E9" s="12" t="s">
        <v>171</v>
      </c>
      <c r="F9" s="11" t="s">
        <v>172</v>
      </c>
      <c r="G9" s="11" t="s">
        <v>173</v>
      </c>
      <c r="H9" s="11" t="s">
        <v>174</v>
      </c>
      <c r="I9" s="11" t="s">
        <v>215</v>
      </c>
    </row>
    <row r="10" spans="1:17">
      <c r="A10" s="7" t="s">
        <v>533</v>
      </c>
      <c r="B10" s="76">
        <v>44927</v>
      </c>
      <c r="C10" s="76">
        <v>45291</v>
      </c>
      <c r="D10" s="272">
        <v>45033</v>
      </c>
      <c r="E10" s="273">
        <f>(C10-B10+1)/2</f>
        <v>182.5</v>
      </c>
      <c r="F10" s="273">
        <f>D10-C10</f>
        <v>-258</v>
      </c>
      <c r="G10" s="273">
        <f>E10+F10</f>
        <v>-75.5</v>
      </c>
      <c r="H10" s="67">
        <v>0.25</v>
      </c>
      <c r="I10" s="68">
        <f>G10*H10</f>
        <v>-18.875</v>
      </c>
    </row>
    <row r="11" spans="1:17">
      <c r="A11" s="7" t="s">
        <v>534</v>
      </c>
      <c r="B11" s="76">
        <v>44927</v>
      </c>
      <c r="C11" s="76">
        <v>45291</v>
      </c>
      <c r="D11" s="272">
        <v>45092</v>
      </c>
      <c r="E11" s="273">
        <f>(C11-B11+1)/2</f>
        <v>182.5</v>
      </c>
      <c r="F11" s="273">
        <f>D11-C11</f>
        <v>-199</v>
      </c>
      <c r="G11" s="273">
        <f>E11+F11</f>
        <v>-16.5</v>
      </c>
      <c r="H11" s="67">
        <v>0.25</v>
      </c>
      <c r="I11" s="68">
        <f>G11*H11</f>
        <v>-4.125</v>
      </c>
    </row>
    <row r="12" spans="1:17">
      <c r="A12" s="7" t="s">
        <v>535</v>
      </c>
      <c r="B12" s="76">
        <v>44927</v>
      </c>
      <c r="C12" s="76">
        <v>45291</v>
      </c>
      <c r="D12" s="272">
        <v>45184</v>
      </c>
      <c r="E12" s="273">
        <f>(C12-B12+1)/2</f>
        <v>182.5</v>
      </c>
      <c r="F12" s="273">
        <f>D12-C12</f>
        <v>-107</v>
      </c>
      <c r="G12" s="273">
        <f>E12+F12</f>
        <v>75.5</v>
      </c>
      <c r="H12" s="67">
        <v>0.25</v>
      </c>
      <c r="I12" s="68">
        <f>G12*H12</f>
        <v>18.875</v>
      </c>
    </row>
    <row r="13" spans="1:17">
      <c r="A13" s="7" t="s">
        <v>536</v>
      </c>
      <c r="B13" s="76">
        <v>44927</v>
      </c>
      <c r="C13" s="76">
        <v>45291</v>
      </c>
      <c r="D13" s="272">
        <v>45275</v>
      </c>
      <c r="E13" s="273">
        <f>(C13-B13+1)/2</f>
        <v>182.5</v>
      </c>
      <c r="F13" s="273">
        <f>D13-C13</f>
        <v>-16</v>
      </c>
      <c r="G13" s="273">
        <f>E13+F13</f>
        <v>166.5</v>
      </c>
      <c r="H13" s="67">
        <v>0.25</v>
      </c>
      <c r="I13" s="68">
        <f>G13*H13</f>
        <v>41.625</v>
      </c>
    </row>
    <row r="14" spans="1:17" ht="13.5" thickBot="1">
      <c r="E14" s="273"/>
      <c r="F14" s="274"/>
      <c r="G14" s="274"/>
      <c r="H14" s="274"/>
      <c r="I14" s="69">
        <f>SUM(I10:I13)</f>
        <v>37.5</v>
      </c>
    </row>
    <row r="15" spans="1:17" ht="13.5" thickTop="1"/>
    <row r="16" spans="1:17">
      <c r="A16" s="9" t="s">
        <v>537</v>
      </c>
    </row>
    <row r="17" spans="1:9" ht="25.5">
      <c r="A17" s="64" t="s">
        <v>532</v>
      </c>
      <c r="B17" s="64" t="s">
        <v>207</v>
      </c>
      <c r="C17" s="64" t="s">
        <v>307</v>
      </c>
      <c r="D17" s="64" t="s">
        <v>309</v>
      </c>
      <c r="E17" s="65" t="s">
        <v>210</v>
      </c>
      <c r="F17" s="65" t="s">
        <v>211</v>
      </c>
      <c r="G17" s="66" t="s">
        <v>159</v>
      </c>
      <c r="H17" s="66" t="s">
        <v>213</v>
      </c>
      <c r="I17" s="10" t="s">
        <v>120</v>
      </c>
    </row>
    <row r="18" spans="1:9">
      <c r="A18" s="11" t="s">
        <v>141</v>
      </c>
      <c r="B18" s="11" t="s">
        <v>142</v>
      </c>
      <c r="C18" s="11" t="s">
        <v>143</v>
      </c>
      <c r="D18" s="11" t="s">
        <v>144</v>
      </c>
      <c r="E18" s="12" t="s">
        <v>171</v>
      </c>
      <c r="F18" s="11" t="s">
        <v>172</v>
      </c>
      <c r="G18" s="11" t="s">
        <v>173</v>
      </c>
      <c r="H18" s="11" t="s">
        <v>174</v>
      </c>
      <c r="I18" s="11" t="s">
        <v>215</v>
      </c>
    </row>
    <row r="19" spans="1:9">
      <c r="A19" s="7" t="s">
        <v>533</v>
      </c>
      <c r="B19" s="76">
        <v>44927</v>
      </c>
      <c r="C19" s="76">
        <v>45291</v>
      </c>
      <c r="D19" s="272">
        <v>45033</v>
      </c>
      <c r="E19" s="273">
        <f>(C19-B19+1)/2</f>
        <v>182.5</v>
      </c>
      <c r="F19" s="273">
        <f>D19-C19</f>
        <v>-258</v>
      </c>
      <c r="G19" s="273">
        <f>E19+F19</f>
        <v>-75.5</v>
      </c>
      <c r="H19" s="275">
        <f>1/4</f>
        <v>0.25</v>
      </c>
      <c r="I19" s="68">
        <f>G19*H19</f>
        <v>-18.875</v>
      </c>
    </row>
    <row r="20" spans="1:9">
      <c r="A20" s="7" t="s">
        <v>534</v>
      </c>
      <c r="B20" s="76">
        <v>44927</v>
      </c>
      <c r="C20" s="76">
        <v>45291</v>
      </c>
      <c r="D20" s="272">
        <v>45092</v>
      </c>
      <c r="E20" s="273">
        <f>(C20-B20+1)/2</f>
        <v>182.5</v>
      </c>
      <c r="F20" s="273">
        <f>D20-C20</f>
        <v>-199</v>
      </c>
      <c r="G20" s="273">
        <f t="shared" ref="G20:G22" si="0">E20+F20</f>
        <v>-16.5</v>
      </c>
      <c r="H20" s="275">
        <f t="shared" ref="H20:H22" si="1">1/4</f>
        <v>0.25</v>
      </c>
      <c r="I20" s="68">
        <f t="shared" ref="I20:I22" si="2">G20*H20</f>
        <v>-4.125</v>
      </c>
    </row>
    <row r="21" spans="1:9">
      <c r="A21" s="7" t="s">
        <v>535</v>
      </c>
      <c r="B21" s="76">
        <v>44927</v>
      </c>
      <c r="C21" s="76">
        <v>45291</v>
      </c>
      <c r="D21" s="272">
        <v>45184</v>
      </c>
      <c r="E21" s="273">
        <f>(C21-B21+1)/2</f>
        <v>182.5</v>
      </c>
      <c r="F21" s="273">
        <f>D21-C21</f>
        <v>-107</v>
      </c>
      <c r="G21" s="273">
        <f t="shared" si="0"/>
        <v>75.5</v>
      </c>
      <c r="H21" s="275">
        <f t="shared" si="1"/>
        <v>0.25</v>
      </c>
      <c r="I21" s="68">
        <f t="shared" si="2"/>
        <v>18.875</v>
      </c>
    </row>
    <row r="22" spans="1:9">
      <c r="A22" s="7" t="s">
        <v>536</v>
      </c>
      <c r="B22" s="76">
        <v>44927</v>
      </c>
      <c r="C22" s="76">
        <v>45291</v>
      </c>
      <c r="D22" s="272">
        <v>45275</v>
      </c>
      <c r="E22" s="273">
        <f>(C22-B22+1)/2</f>
        <v>182.5</v>
      </c>
      <c r="F22" s="273">
        <f>D22-C22</f>
        <v>-16</v>
      </c>
      <c r="G22" s="273">
        <f t="shared" si="0"/>
        <v>166.5</v>
      </c>
      <c r="H22" s="275">
        <f t="shared" si="1"/>
        <v>0.25</v>
      </c>
      <c r="I22" s="68">
        <f t="shared" si="2"/>
        <v>41.625</v>
      </c>
    </row>
    <row r="23" spans="1:9" ht="13.5" thickBot="1">
      <c r="I23" s="69">
        <f>SUM(I19:I22)</f>
        <v>37.5</v>
      </c>
    </row>
    <row r="24" spans="1:9" ht="13.5" thickTop="1"/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27"/>
  <sheetViews>
    <sheetView view="pageBreakPreview" zoomScale="60" zoomScaleNormal="100" workbookViewId="0">
      <selection activeCell="S23" sqref="S23"/>
    </sheetView>
  </sheetViews>
  <sheetFormatPr defaultColWidth="9.140625" defaultRowHeight="12.75"/>
  <cols>
    <col min="1" max="1" width="20.140625" style="14" customWidth="1"/>
    <col min="2" max="2" width="16.7109375" style="14" customWidth="1"/>
    <col min="3" max="3" width="14.7109375" style="14" customWidth="1"/>
    <col min="4" max="4" width="17.42578125" style="14" customWidth="1"/>
    <col min="5" max="5" width="10.28515625" style="14" customWidth="1"/>
    <col min="6" max="6" width="12.42578125" style="14" customWidth="1"/>
    <col min="7" max="7" width="12.140625" style="14" customWidth="1"/>
    <col min="8" max="8" width="10" style="14" customWidth="1"/>
    <col min="9" max="9" width="11.85546875" style="14" customWidth="1"/>
    <col min="10" max="11" width="10.7109375" style="14" customWidth="1"/>
    <col min="12" max="16384" width="9.140625" style="14"/>
  </cols>
  <sheetData>
    <row r="1" spans="1:9">
      <c r="A1" s="2" t="str">
        <f>'Revenue Lag'!A1</f>
        <v>DUKE ENERGY KENTUCKY</v>
      </c>
    </row>
    <row r="2" spans="1:9">
      <c r="A2" s="2" t="s">
        <v>110</v>
      </c>
    </row>
    <row r="3" spans="1:9" ht="15">
      <c r="A3" s="2" t="s">
        <v>538</v>
      </c>
      <c r="B3" s="15"/>
    </row>
    <row r="4" spans="1:9">
      <c r="A4" s="2"/>
    </row>
    <row r="5" spans="1:9">
      <c r="B5" s="2"/>
    </row>
    <row r="6" spans="1:9">
      <c r="A6" s="29" t="s">
        <v>204</v>
      </c>
      <c r="B6" s="16">
        <f>I23</f>
        <v>41.313715945245157</v>
      </c>
      <c r="C6" s="17" t="s">
        <v>117</v>
      </c>
    </row>
    <row r="7" spans="1:9">
      <c r="B7" s="2"/>
      <c r="E7" s="18"/>
    </row>
    <row r="8" spans="1:9" ht="38.25">
      <c r="A8" s="19" t="s">
        <v>324</v>
      </c>
      <c r="B8" s="19" t="s">
        <v>325</v>
      </c>
      <c r="C8" s="19" t="s">
        <v>309</v>
      </c>
      <c r="D8" s="20" t="s">
        <v>279</v>
      </c>
      <c r="E8" s="19" t="s">
        <v>210</v>
      </c>
      <c r="F8" s="19" t="s">
        <v>539</v>
      </c>
      <c r="G8" s="19" t="s">
        <v>540</v>
      </c>
      <c r="H8" s="19" t="s">
        <v>213</v>
      </c>
      <c r="I8" s="19" t="s">
        <v>326</v>
      </c>
    </row>
    <row r="9" spans="1:9">
      <c r="A9" s="11" t="s">
        <v>141</v>
      </c>
      <c r="B9" s="11" t="s">
        <v>142</v>
      </c>
      <c r="C9" s="11" t="s">
        <v>143</v>
      </c>
      <c r="D9" s="11" t="s">
        <v>144</v>
      </c>
      <c r="E9" s="12" t="s">
        <v>171</v>
      </c>
      <c r="F9" s="11" t="s">
        <v>172</v>
      </c>
      <c r="G9" s="11" t="s">
        <v>173</v>
      </c>
      <c r="H9" s="11" t="s">
        <v>174</v>
      </c>
      <c r="I9" s="11" t="s">
        <v>215</v>
      </c>
    </row>
    <row r="10" spans="1:9">
      <c r="A10" s="276">
        <v>44866</v>
      </c>
      <c r="B10" s="276">
        <v>44896</v>
      </c>
      <c r="C10" s="76">
        <v>44916</v>
      </c>
      <c r="D10" s="278">
        <v>378591</v>
      </c>
      <c r="E10" s="280">
        <f t="shared" ref="E10:E21" si="0">(B10-A10+1)/2</f>
        <v>15.5</v>
      </c>
      <c r="F10" s="280">
        <f>+C10-B10</f>
        <v>20</v>
      </c>
      <c r="G10" s="280">
        <f>E10+F10</f>
        <v>35.5</v>
      </c>
      <c r="H10" s="281">
        <f t="shared" ref="H10:H21" si="1">D10/$D$23</f>
        <v>6.4035878535292454E-2</v>
      </c>
      <c r="I10" s="277">
        <f>G10*H10</f>
        <v>2.2732736880028823</v>
      </c>
    </row>
    <row r="11" spans="1:9">
      <c r="A11" s="276">
        <v>44896</v>
      </c>
      <c r="B11" s="276">
        <v>44927</v>
      </c>
      <c r="C11" s="76">
        <v>44956</v>
      </c>
      <c r="D11" s="279">
        <v>550266</v>
      </c>
      <c r="E11" s="280">
        <f t="shared" si="0"/>
        <v>16</v>
      </c>
      <c r="F11" s="280">
        <f t="shared" ref="F11:F21" si="2">+C11-B11</f>
        <v>29</v>
      </c>
      <c r="G11" s="280">
        <f t="shared" ref="G11:G21" si="3">E11+F11</f>
        <v>45</v>
      </c>
      <c r="H11" s="281">
        <f t="shared" si="1"/>
        <v>9.3073440039782351E-2</v>
      </c>
      <c r="I11" s="277">
        <f t="shared" ref="I11:I21" si="4">G11*H11</f>
        <v>4.1883048017902063</v>
      </c>
    </row>
    <row r="12" spans="1:9">
      <c r="A12" s="276">
        <v>44927</v>
      </c>
      <c r="B12" s="276">
        <v>44958</v>
      </c>
      <c r="C12" s="76">
        <v>44980</v>
      </c>
      <c r="D12" s="279">
        <v>528124</v>
      </c>
      <c r="E12" s="280">
        <f t="shared" si="0"/>
        <v>16</v>
      </c>
      <c r="F12" s="280">
        <f t="shared" si="2"/>
        <v>22</v>
      </c>
      <c r="G12" s="280">
        <f t="shared" si="3"/>
        <v>38</v>
      </c>
      <c r="H12" s="281">
        <f t="shared" si="1"/>
        <v>8.9328283861932256E-2</v>
      </c>
      <c r="I12" s="277">
        <f t="shared" si="4"/>
        <v>3.3944747867534257</v>
      </c>
    </row>
    <row r="13" spans="1:9">
      <c r="A13" s="276">
        <v>44958</v>
      </c>
      <c r="B13" s="276">
        <v>44986</v>
      </c>
      <c r="C13" s="76">
        <v>45013</v>
      </c>
      <c r="D13" s="279">
        <v>583241</v>
      </c>
      <c r="E13" s="280">
        <f t="shared" si="0"/>
        <v>14.5</v>
      </c>
      <c r="F13" s="280">
        <f t="shared" si="2"/>
        <v>27</v>
      </c>
      <c r="G13" s="280">
        <f t="shared" si="3"/>
        <v>41.5</v>
      </c>
      <c r="H13" s="281">
        <f t="shared" si="1"/>
        <v>9.8650918359925371E-2</v>
      </c>
      <c r="I13" s="277">
        <f t="shared" si="4"/>
        <v>4.0940131119369028</v>
      </c>
    </row>
    <row r="14" spans="1:9">
      <c r="A14" s="276">
        <v>44986</v>
      </c>
      <c r="B14" s="276">
        <v>45017</v>
      </c>
      <c r="C14" s="76">
        <v>45043</v>
      </c>
      <c r="D14" s="279">
        <v>531512</v>
      </c>
      <c r="E14" s="280">
        <f t="shared" si="0"/>
        <v>16</v>
      </c>
      <c r="F14" s="280">
        <f t="shared" si="2"/>
        <v>26</v>
      </c>
      <c r="G14" s="280">
        <f t="shared" si="3"/>
        <v>42</v>
      </c>
      <c r="H14" s="281">
        <f t="shared" si="1"/>
        <v>8.9901339102224739E-2</v>
      </c>
      <c r="I14" s="277">
        <f t="shared" si="4"/>
        <v>3.7758562422934392</v>
      </c>
    </row>
    <row r="15" spans="1:9">
      <c r="A15" s="276">
        <v>45017</v>
      </c>
      <c r="B15" s="276">
        <v>45047</v>
      </c>
      <c r="C15" s="76">
        <v>45072</v>
      </c>
      <c r="D15" s="279">
        <v>569237</v>
      </c>
      <c r="E15" s="280">
        <f t="shared" si="0"/>
        <v>15.5</v>
      </c>
      <c r="F15" s="280">
        <f t="shared" si="2"/>
        <v>25</v>
      </c>
      <c r="G15" s="280">
        <f t="shared" si="3"/>
        <v>40.5</v>
      </c>
      <c r="H15" s="281">
        <f t="shared" si="1"/>
        <v>9.628224492868101E-2</v>
      </c>
      <c r="I15" s="277">
        <f t="shared" si="4"/>
        <v>3.8994309196115808</v>
      </c>
    </row>
    <row r="16" spans="1:9">
      <c r="A16" s="276">
        <v>45047</v>
      </c>
      <c r="B16" s="276">
        <v>45078</v>
      </c>
      <c r="C16" s="76">
        <v>45104</v>
      </c>
      <c r="D16" s="279">
        <v>399871</v>
      </c>
      <c r="E16" s="280">
        <f t="shared" si="0"/>
        <v>16</v>
      </c>
      <c r="F16" s="280">
        <f t="shared" si="2"/>
        <v>26</v>
      </c>
      <c r="G16" s="280">
        <f t="shared" si="3"/>
        <v>42</v>
      </c>
      <c r="H16" s="281">
        <f t="shared" si="1"/>
        <v>6.7635233763575817E-2</v>
      </c>
      <c r="I16" s="277">
        <f t="shared" si="4"/>
        <v>2.8406798180701842</v>
      </c>
    </row>
    <row r="17" spans="1:9">
      <c r="A17" s="276">
        <v>45078</v>
      </c>
      <c r="B17" s="276">
        <v>45108</v>
      </c>
      <c r="C17" s="76">
        <v>45134</v>
      </c>
      <c r="D17" s="279">
        <v>516335</v>
      </c>
      <c r="E17" s="280">
        <f t="shared" si="0"/>
        <v>15.5</v>
      </c>
      <c r="F17" s="280">
        <f t="shared" si="2"/>
        <v>26</v>
      </c>
      <c r="G17" s="280">
        <f t="shared" si="3"/>
        <v>41.5</v>
      </c>
      <c r="H17" s="281">
        <f t="shared" si="1"/>
        <v>8.7334261362579227E-2</v>
      </c>
      <c r="I17" s="277">
        <f t="shared" si="4"/>
        <v>3.6243718465470378</v>
      </c>
    </row>
    <row r="18" spans="1:9">
      <c r="A18" s="276">
        <v>45108</v>
      </c>
      <c r="B18" s="276">
        <v>45139</v>
      </c>
      <c r="C18" s="76">
        <v>45167</v>
      </c>
      <c r="D18" s="279">
        <v>525490</v>
      </c>
      <c r="E18" s="280">
        <f t="shared" si="0"/>
        <v>16</v>
      </c>
      <c r="F18" s="280">
        <f t="shared" si="2"/>
        <v>28</v>
      </c>
      <c r="G18" s="280">
        <f t="shared" si="3"/>
        <v>44</v>
      </c>
      <c r="H18" s="281">
        <f t="shared" si="1"/>
        <v>8.8882762166852439E-2</v>
      </c>
      <c r="I18" s="277">
        <f t="shared" si="4"/>
        <v>3.9108415353415071</v>
      </c>
    </row>
    <row r="19" spans="1:9">
      <c r="A19" s="276">
        <v>45139</v>
      </c>
      <c r="B19" s="276">
        <v>45170</v>
      </c>
      <c r="C19" s="76">
        <v>45195</v>
      </c>
      <c r="D19" s="279">
        <v>351589</v>
      </c>
      <c r="E19" s="280">
        <f t="shared" si="0"/>
        <v>16</v>
      </c>
      <c r="F19" s="280">
        <f t="shared" si="2"/>
        <v>25</v>
      </c>
      <c r="G19" s="280">
        <f t="shared" si="3"/>
        <v>41</v>
      </c>
      <c r="H19" s="281">
        <f t="shared" si="1"/>
        <v>5.9468689161509228E-2</v>
      </c>
      <c r="I19" s="277">
        <f t="shared" si="4"/>
        <v>2.4382162556218785</v>
      </c>
    </row>
    <row r="20" spans="1:9">
      <c r="A20" s="276">
        <v>45170</v>
      </c>
      <c r="B20" s="276">
        <v>45200</v>
      </c>
      <c r="C20" s="76">
        <v>45225</v>
      </c>
      <c r="D20" s="279">
        <v>563420</v>
      </c>
      <c r="E20" s="280">
        <f t="shared" si="0"/>
        <v>15.5</v>
      </c>
      <c r="F20" s="280">
        <f t="shared" si="2"/>
        <v>25</v>
      </c>
      <c r="G20" s="280">
        <f t="shared" si="3"/>
        <v>40.5</v>
      </c>
      <c r="H20" s="281">
        <f t="shared" si="1"/>
        <v>9.5298342233054861E-2</v>
      </c>
      <c r="I20" s="277">
        <f t="shared" si="4"/>
        <v>3.8595828604387217</v>
      </c>
    </row>
    <row r="21" spans="1:9">
      <c r="A21" s="276">
        <v>45200</v>
      </c>
      <c r="B21" s="276">
        <v>45231</v>
      </c>
      <c r="C21" s="76">
        <v>45258</v>
      </c>
      <c r="D21" s="279">
        <v>414494</v>
      </c>
      <c r="E21" s="280">
        <f t="shared" si="0"/>
        <v>16</v>
      </c>
      <c r="F21" s="280">
        <f t="shared" si="2"/>
        <v>27</v>
      </c>
      <c r="G21" s="280">
        <f t="shared" si="3"/>
        <v>43</v>
      </c>
      <c r="H21" s="281">
        <f t="shared" si="1"/>
        <v>7.0108606484590261E-2</v>
      </c>
      <c r="I21" s="277">
        <f t="shared" si="4"/>
        <v>3.0146700788373813</v>
      </c>
    </row>
    <row r="22" spans="1:9">
      <c r="A22" s="21"/>
      <c r="B22" s="21"/>
      <c r="C22" s="13"/>
      <c r="D22" s="27"/>
      <c r="E22" s="22"/>
      <c r="F22" s="22"/>
      <c r="G22" s="23"/>
      <c r="H22" s="24"/>
      <c r="I22" s="23"/>
    </row>
    <row r="23" spans="1:9" ht="13.5" thickBot="1">
      <c r="B23" s="25"/>
      <c r="C23" s="13"/>
      <c r="D23" s="147">
        <f>SUM(D10:D21)</f>
        <v>5912170</v>
      </c>
      <c r="I23" s="26">
        <f>SUM(I10:I21)</f>
        <v>41.313715945245157</v>
      </c>
    </row>
    <row r="24" spans="1:9" ht="13.5" thickTop="1">
      <c r="B24" s="25"/>
    </row>
    <row r="25" spans="1:9">
      <c r="B25" s="25"/>
    </row>
    <row r="26" spans="1:9">
      <c r="B26" s="25"/>
      <c r="C26" s="158"/>
    </row>
    <row r="27" spans="1:9">
      <c r="B27" s="25"/>
    </row>
  </sheetData>
  <dataConsolidate/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7E757-268E-404A-BF32-00C81BA6B56B}">
  <sheetPr>
    <tabColor theme="6" tint="0.79998168889431442"/>
  </sheetPr>
  <dimension ref="A1:M67"/>
  <sheetViews>
    <sheetView view="pageBreakPreview" zoomScale="115" zoomScaleNormal="100" zoomScaleSheetLayoutView="115" workbookViewId="0">
      <selection activeCell="S23" sqref="S23"/>
    </sheetView>
  </sheetViews>
  <sheetFormatPr defaultRowHeight="12.75"/>
  <cols>
    <col min="1" max="1" width="6.7109375" style="347" customWidth="1"/>
    <col min="2" max="2" width="53.42578125" style="347" customWidth="1"/>
    <col min="3" max="3" width="17.28515625" style="347" customWidth="1"/>
    <col min="4" max="4" width="4.42578125" style="347" customWidth="1"/>
    <col min="5" max="5" width="15" style="347" customWidth="1"/>
    <col min="6" max="6" width="14.42578125" style="347" customWidth="1"/>
    <col min="7" max="7" width="17.140625" style="347" customWidth="1"/>
    <col min="8" max="8" width="10.42578125" style="347" customWidth="1"/>
    <col min="9" max="9" width="4.42578125" style="347" customWidth="1"/>
    <col min="10" max="11" width="12.7109375" style="347" customWidth="1"/>
    <col min="12" max="13" width="10.5703125" style="347" customWidth="1"/>
    <col min="14" max="14" width="9.140625" style="347"/>
    <col min="15" max="15" width="9.140625" style="347" customWidth="1"/>
    <col min="16" max="255" width="9.140625" style="347"/>
    <col min="256" max="256" width="4.42578125" style="347" customWidth="1"/>
    <col min="257" max="257" width="45.28515625" style="347" customWidth="1"/>
    <col min="258" max="258" width="17.28515625" style="347" customWidth="1"/>
    <col min="259" max="259" width="4.42578125" style="347" customWidth="1"/>
    <col min="260" max="260" width="15" style="347" customWidth="1"/>
    <col min="261" max="261" width="29.5703125" style="347" customWidth="1"/>
    <col min="262" max="262" width="17.140625" style="347" customWidth="1"/>
    <col min="263" max="263" width="10.42578125" style="347" customWidth="1"/>
    <col min="264" max="264" width="4.42578125" style="347" customWidth="1"/>
    <col min="265" max="267" width="12.7109375" style="347" customWidth="1"/>
    <col min="268" max="269" width="10.5703125" style="347" customWidth="1"/>
    <col min="270" max="511" width="9.140625" style="347"/>
    <col min="512" max="512" width="4.42578125" style="347" customWidth="1"/>
    <col min="513" max="513" width="45.28515625" style="347" customWidth="1"/>
    <col min="514" max="514" width="17.28515625" style="347" customWidth="1"/>
    <col min="515" max="515" width="4.42578125" style="347" customWidth="1"/>
    <col min="516" max="516" width="15" style="347" customWidth="1"/>
    <col min="517" max="517" width="29.5703125" style="347" customWidth="1"/>
    <col min="518" max="518" width="17.140625" style="347" customWidth="1"/>
    <col min="519" max="519" width="10.42578125" style="347" customWidth="1"/>
    <col min="520" max="520" width="4.42578125" style="347" customWidth="1"/>
    <col min="521" max="523" width="12.7109375" style="347" customWidth="1"/>
    <col min="524" max="525" width="10.5703125" style="347" customWidth="1"/>
    <col min="526" max="767" width="9.140625" style="347"/>
    <col min="768" max="768" width="4.42578125" style="347" customWidth="1"/>
    <col min="769" max="769" width="45.28515625" style="347" customWidth="1"/>
    <col min="770" max="770" width="17.28515625" style="347" customWidth="1"/>
    <col min="771" max="771" width="4.42578125" style="347" customWidth="1"/>
    <col min="772" max="772" width="15" style="347" customWidth="1"/>
    <col min="773" max="773" width="29.5703125" style="347" customWidth="1"/>
    <col min="774" max="774" width="17.140625" style="347" customWidth="1"/>
    <col min="775" max="775" width="10.42578125" style="347" customWidth="1"/>
    <col min="776" max="776" width="4.42578125" style="347" customWidth="1"/>
    <col min="777" max="779" width="12.7109375" style="347" customWidth="1"/>
    <col min="780" max="781" width="10.5703125" style="347" customWidth="1"/>
    <col min="782" max="1023" width="9.140625" style="347"/>
    <col min="1024" max="1024" width="4.42578125" style="347" customWidth="1"/>
    <col min="1025" max="1025" width="45.28515625" style="347" customWidth="1"/>
    <col min="1026" max="1026" width="17.28515625" style="347" customWidth="1"/>
    <col min="1027" max="1027" width="4.42578125" style="347" customWidth="1"/>
    <col min="1028" max="1028" width="15" style="347" customWidth="1"/>
    <col min="1029" max="1029" width="29.5703125" style="347" customWidth="1"/>
    <col min="1030" max="1030" width="17.140625" style="347" customWidth="1"/>
    <col min="1031" max="1031" width="10.42578125" style="347" customWidth="1"/>
    <col min="1032" max="1032" width="4.42578125" style="347" customWidth="1"/>
    <col min="1033" max="1035" width="12.7109375" style="347" customWidth="1"/>
    <col min="1036" max="1037" width="10.5703125" style="347" customWidth="1"/>
    <col min="1038" max="1279" width="9.140625" style="347"/>
    <col min="1280" max="1280" width="4.42578125" style="347" customWidth="1"/>
    <col min="1281" max="1281" width="45.28515625" style="347" customWidth="1"/>
    <col min="1282" max="1282" width="17.28515625" style="347" customWidth="1"/>
    <col min="1283" max="1283" width="4.42578125" style="347" customWidth="1"/>
    <col min="1284" max="1284" width="15" style="347" customWidth="1"/>
    <col min="1285" max="1285" width="29.5703125" style="347" customWidth="1"/>
    <col min="1286" max="1286" width="17.140625" style="347" customWidth="1"/>
    <col min="1287" max="1287" width="10.42578125" style="347" customWidth="1"/>
    <col min="1288" max="1288" width="4.42578125" style="347" customWidth="1"/>
    <col min="1289" max="1291" width="12.7109375" style="347" customWidth="1"/>
    <col min="1292" max="1293" width="10.5703125" style="347" customWidth="1"/>
    <col min="1294" max="1535" width="9.140625" style="347"/>
    <col min="1536" max="1536" width="4.42578125" style="347" customWidth="1"/>
    <col min="1537" max="1537" width="45.28515625" style="347" customWidth="1"/>
    <col min="1538" max="1538" width="17.28515625" style="347" customWidth="1"/>
    <col min="1539" max="1539" width="4.42578125" style="347" customWidth="1"/>
    <col min="1540" max="1540" width="15" style="347" customWidth="1"/>
    <col min="1541" max="1541" width="29.5703125" style="347" customWidth="1"/>
    <col min="1542" max="1542" width="17.140625" style="347" customWidth="1"/>
    <col min="1543" max="1543" width="10.42578125" style="347" customWidth="1"/>
    <col min="1544" max="1544" width="4.42578125" style="347" customWidth="1"/>
    <col min="1545" max="1547" width="12.7109375" style="347" customWidth="1"/>
    <col min="1548" max="1549" width="10.5703125" style="347" customWidth="1"/>
    <col min="1550" max="1791" width="9.140625" style="347"/>
    <col min="1792" max="1792" width="4.42578125" style="347" customWidth="1"/>
    <col min="1793" max="1793" width="45.28515625" style="347" customWidth="1"/>
    <col min="1794" max="1794" width="17.28515625" style="347" customWidth="1"/>
    <col min="1795" max="1795" width="4.42578125" style="347" customWidth="1"/>
    <col min="1796" max="1796" width="15" style="347" customWidth="1"/>
    <col min="1797" max="1797" width="29.5703125" style="347" customWidth="1"/>
    <col min="1798" max="1798" width="17.140625" style="347" customWidth="1"/>
    <col min="1799" max="1799" width="10.42578125" style="347" customWidth="1"/>
    <col min="1800" max="1800" width="4.42578125" style="347" customWidth="1"/>
    <col min="1801" max="1803" width="12.7109375" style="347" customWidth="1"/>
    <col min="1804" max="1805" width="10.5703125" style="347" customWidth="1"/>
    <col min="1806" max="2047" width="9.140625" style="347"/>
    <col min="2048" max="2048" width="4.42578125" style="347" customWidth="1"/>
    <col min="2049" max="2049" width="45.28515625" style="347" customWidth="1"/>
    <col min="2050" max="2050" width="17.28515625" style="347" customWidth="1"/>
    <col min="2051" max="2051" width="4.42578125" style="347" customWidth="1"/>
    <col min="2052" max="2052" width="15" style="347" customWidth="1"/>
    <col min="2053" max="2053" width="29.5703125" style="347" customWidth="1"/>
    <col min="2054" max="2054" width="17.140625" style="347" customWidth="1"/>
    <col min="2055" max="2055" width="10.42578125" style="347" customWidth="1"/>
    <col min="2056" max="2056" width="4.42578125" style="347" customWidth="1"/>
    <col min="2057" max="2059" width="12.7109375" style="347" customWidth="1"/>
    <col min="2060" max="2061" width="10.5703125" style="347" customWidth="1"/>
    <col min="2062" max="2303" width="9.140625" style="347"/>
    <col min="2304" max="2304" width="4.42578125" style="347" customWidth="1"/>
    <col min="2305" max="2305" width="45.28515625" style="347" customWidth="1"/>
    <col min="2306" max="2306" width="17.28515625" style="347" customWidth="1"/>
    <col min="2307" max="2307" width="4.42578125" style="347" customWidth="1"/>
    <col min="2308" max="2308" width="15" style="347" customWidth="1"/>
    <col min="2309" max="2309" width="29.5703125" style="347" customWidth="1"/>
    <col min="2310" max="2310" width="17.140625" style="347" customWidth="1"/>
    <col min="2311" max="2311" width="10.42578125" style="347" customWidth="1"/>
    <col min="2312" max="2312" width="4.42578125" style="347" customWidth="1"/>
    <col min="2313" max="2315" width="12.7109375" style="347" customWidth="1"/>
    <col min="2316" max="2317" width="10.5703125" style="347" customWidth="1"/>
    <col min="2318" max="2559" width="9.140625" style="347"/>
    <col min="2560" max="2560" width="4.42578125" style="347" customWidth="1"/>
    <col min="2561" max="2561" width="45.28515625" style="347" customWidth="1"/>
    <col min="2562" max="2562" width="17.28515625" style="347" customWidth="1"/>
    <col min="2563" max="2563" width="4.42578125" style="347" customWidth="1"/>
    <col min="2564" max="2564" width="15" style="347" customWidth="1"/>
    <col min="2565" max="2565" width="29.5703125" style="347" customWidth="1"/>
    <col min="2566" max="2566" width="17.140625" style="347" customWidth="1"/>
    <col min="2567" max="2567" width="10.42578125" style="347" customWidth="1"/>
    <col min="2568" max="2568" width="4.42578125" style="347" customWidth="1"/>
    <col min="2569" max="2571" width="12.7109375" style="347" customWidth="1"/>
    <col min="2572" max="2573" width="10.5703125" style="347" customWidth="1"/>
    <col min="2574" max="2815" width="9.140625" style="347"/>
    <col min="2816" max="2816" width="4.42578125" style="347" customWidth="1"/>
    <col min="2817" max="2817" width="45.28515625" style="347" customWidth="1"/>
    <col min="2818" max="2818" width="17.28515625" style="347" customWidth="1"/>
    <col min="2819" max="2819" width="4.42578125" style="347" customWidth="1"/>
    <col min="2820" max="2820" width="15" style="347" customWidth="1"/>
    <col min="2821" max="2821" width="29.5703125" style="347" customWidth="1"/>
    <col min="2822" max="2822" width="17.140625" style="347" customWidth="1"/>
    <col min="2823" max="2823" width="10.42578125" style="347" customWidth="1"/>
    <col min="2824" max="2824" width="4.42578125" style="347" customWidth="1"/>
    <col min="2825" max="2827" width="12.7109375" style="347" customWidth="1"/>
    <col min="2828" max="2829" width="10.5703125" style="347" customWidth="1"/>
    <col min="2830" max="3071" width="9.140625" style="347"/>
    <col min="3072" max="3072" width="4.42578125" style="347" customWidth="1"/>
    <col min="3073" max="3073" width="45.28515625" style="347" customWidth="1"/>
    <col min="3074" max="3074" width="17.28515625" style="347" customWidth="1"/>
    <col min="3075" max="3075" width="4.42578125" style="347" customWidth="1"/>
    <col min="3076" max="3076" width="15" style="347" customWidth="1"/>
    <col min="3077" max="3077" width="29.5703125" style="347" customWidth="1"/>
    <col min="3078" max="3078" width="17.140625" style="347" customWidth="1"/>
    <col min="3079" max="3079" width="10.42578125" style="347" customWidth="1"/>
    <col min="3080" max="3080" width="4.42578125" style="347" customWidth="1"/>
    <col min="3081" max="3083" width="12.7109375" style="347" customWidth="1"/>
    <col min="3084" max="3085" width="10.5703125" style="347" customWidth="1"/>
    <col min="3086" max="3327" width="9.140625" style="347"/>
    <col min="3328" max="3328" width="4.42578125" style="347" customWidth="1"/>
    <col min="3329" max="3329" width="45.28515625" style="347" customWidth="1"/>
    <col min="3330" max="3330" width="17.28515625" style="347" customWidth="1"/>
    <col min="3331" max="3331" width="4.42578125" style="347" customWidth="1"/>
    <col min="3332" max="3332" width="15" style="347" customWidth="1"/>
    <col min="3333" max="3333" width="29.5703125" style="347" customWidth="1"/>
    <col min="3334" max="3334" width="17.140625" style="347" customWidth="1"/>
    <col min="3335" max="3335" width="10.42578125" style="347" customWidth="1"/>
    <col min="3336" max="3336" width="4.42578125" style="347" customWidth="1"/>
    <col min="3337" max="3339" width="12.7109375" style="347" customWidth="1"/>
    <col min="3340" max="3341" width="10.5703125" style="347" customWidth="1"/>
    <col min="3342" max="3583" width="9.140625" style="347"/>
    <col min="3584" max="3584" width="4.42578125" style="347" customWidth="1"/>
    <col min="3585" max="3585" width="45.28515625" style="347" customWidth="1"/>
    <col min="3586" max="3586" width="17.28515625" style="347" customWidth="1"/>
    <col min="3587" max="3587" width="4.42578125" style="347" customWidth="1"/>
    <col min="3588" max="3588" width="15" style="347" customWidth="1"/>
    <col min="3589" max="3589" width="29.5703125" style="347" customWidth="1"/>
    <col min="3590" max="3590" width="17.140625" style="347" customWidth="1"/>
    <col min="3591" max="3591" width="10.42578125" style="347" customWidth="1"/>
    <col min="3592" max="3592" width="4.42578125" style="347" customWidth="1"/>
    <col min="3593" max="3595" width="12.7109375" style="347" customWidth="1"/>
    <col min="3596" max="3597" width="10.5703125" style="347" customWidth="1"/>
    <col min="3598" max="3839" width="9.140625" style="347"/>
    <col min="3840" max="3840" width="4.42578125" style="347" customWidth="1"/>
    <col min="3841" max="3841" width="45.28515625" style="347" customWidth="1"/>
    <col min="3842" max="3842" width="17.28515625" style="347" customWidth="1"/>
    <col min="3843" max="3843" width="4.42578125" style="347" customWidth="1"/>
    <col min="3844" max="3844" width="15" style="347" customWidth="1"/>
    <col min="3845" max="3845" width="29.5703125" style="347" customWidth="1"/>
    <col min="3846" max="3846" width="17.140625" style="347" customWidth="1"/>
    <col min="3847" max="3847" width="10.42578125" style="347" customWidth="1"/>
    <col min="3848" max="3848" width="4.42578125" style="347" customWidth="1"/>
    <col min="3849" max="3851" width="12.7109375" style="347" customWidth="1"/>
    <col min="3852" max="3853" width="10.5703125" style="347" customWidth="1"/>
    <col min="3854" max="4095" width="9.140625" style="347"/>
    <col min="4096" max="4096" width="4.42578125" style="347" customWidth="1"/>
    <col min="4097" max="4097" width="45.28515625" style="347" customWidth="1"/>
    <col min="4098" max="4098" width="17.28515625" style="347" customWidth="1"/>
    <col min="4099" max="4099" width="4.42578125" style="347" customWidth="1"/>
    <col min="4100" max="4100" width="15" style="347" customWidth="1"/>
    <col min="4101" max="4101" width="29.5703125" style="347" customWidth="1"/>
    <col min="4102" max="4102" width="17.140625" style="347" customWidth="1"/>
    <col min="4103" max="4103" width="10.42578125" style="347" customWidth="1"/>
    <col min="4104" max="4104" width="4.42578125" style="347" customWidth="1"/>
    <col min="4105" max="4107" width="12.7109375" style="347" customWidth="1"/>
    <col min="4108" max="4109" width="10.5703125" style="347" customWidth="1"/>
    <col min="4110" max="4351" width="9.140625" style="347"/>
    <col min="4352" max="4352" width="4.42578125" style="347" customWidth="1"/>
    <col min="4353" max="4353" width="45.28515625" style="347" customWidth="1"/>
    <col min="4354" max="4354" width="17.28515625" style="347" customWidth="1"/>
    <col min="4355" max="4355" width="4.42578125" style="347" customWidth="1"/>
    <col min="4356" max="4356" width="15" style="347" customWidth="1"/>
    <col min="4357" max="4357" width="29.5703125" style="347" customWidth="1"/>
    <col min="4358" max="4358" width="17.140625" style="347" customWidth="1"/>
    <col min="4359" max="4359" width="10.42578125" style="347" customWidth="1"/>
    <col min="4360" max="4360" width="4.42578125" style="347" customWidth="1"/>
    <col min="4361" max="4363" width="12.7109375" style="347" customWidth="1"/>
    <col min="4364" max="4365" width="10.5703125" style="347" customWidth="1"/>
    <col min="4366" max="4607" width="9.140625" style="347"/>
    <col min="4608" max="4608" width="4.42578125" style="347" customWidth="1"/>
    <col min="4609" max="4609" width="45.28515625" style="347" customWidth="1"/>
    <col min="4610" max="4610" width="17.28515625" style="347" customWidth="1"/>
    <col min="4611" max="4611" width="4.42578125" style="347" customWidth="1"/>
    <col min="4612" max="4612" width="15" style="347" customWidth="1"/>
    <col min="4613" max="4613" width="29.5703125" style="347" customWidth="1"/>
    <col min="4614" max="4614" width="17.140625" style="347" customWidth="1"/>
    <col min="4615" max="4615" width="10.42578125" style="347" customWidth="1"/>
    <col min="4616" max="4616" width="4.42578125" style="347" customWidth="1"/>
    <col min="4617" max="4619" width="12.7109375" style="347" customWidth="1"/>
    <col min="4620" max="4621" width="10.5703125" style="347" customWidth="1"/>
    <col min="4622" max="4863" width="9.140625" style="347"/>
    <col min="4864" max="4864" width="4.42578125" style="347" customWidth="1"/>
    <col min="4865" max="4865" width="45.28515625" style="347" customWidth="1"/>
    <col min="4866" max="4866" width="17.28515625" style="347" customWidth="1"/>
    <col min="4867" max="4867" width="4.42578125" style="347" customWidth="1"/>
    <col min="4868" max="4868" width="15" style="347" customWidth="1"/>
    <col min="4869" max="4869" width="29.5703125" style="347" customWidth="1"/>
    <col min="4870" max="4870" width="17.140625" style="347" customWidth="1"/>
    <col min="4871" max="4871" width="10.42578125" style="347" customWidth="1"/>
    <col min="4872" max="4872" width="4.42578125" style="347" customWidth="1"/>
    <col min="4873" max="4875" width="12.7109375" style="347" customWidth="1"/>
    <col min="4876" max="4877" width="10.5703125" style="347" customWidth="1"/>
    <col min="4878" max="5119" width="9.140625" style="347"/>
    <col min="5120" max="5120" width="4.42578125" style="347" customWidth="1"/>
    <col min="5121" max="5121" width="45.28515625" style="347" customWidth="1"/>
    <col min="5122" max="5122" width="17.28515625" style="347" customWidth="1"/>
    <col min="5123" max="5123" width="4.42578125" style="347" customWidth="1"/>
    <col min="5124" max="5124" width="15" style="347" customWidth="1"/>
    <col min="5125" max="5125" width="29.5703125" style="347" customWidth="1"/>
    <col min="5126" max="5126" width="17.140625" style="347" customWidth="1"/>
    <col min="5127" max="5127" width="10.42578125" style="347" customWidth="1"/>
    <col min="5128" max="5128" width="4.42578125" style="347" customWidth="1"/>
    <col min="5129" max="5131" width="12.7109375" style="347" customWidth="1"/>
    <col min="5132" max="5133" width="10.5703125" style="347" customWidth="1"/>
    <col min="5134" max="5375" width="9.140625" style="347"/>
    <col min="5376" max="5376" width="4.42578125" style="347" customWidth="1"/>
    <col min="5377" max="5377" width="45.28515625" style="347" customWidth="1"/>
    <col min="5378" max="5378" width="17.28515625" style="347" customWidth="1"/>
    <col min="5379" max="5379" width="4.42578125" style="347" customWidth="1"/>
    <col min="5380" max="5380" width="15" style="347" customWidth="1"/>
    <col min="5381" max="5381" width="29.5703125" style="347" customWidth="1"/>
    <col min="5382" max="5382" width="17.140625" style="347" customWidth="1"/>
    <col min="5383" max="5383" width="10.42578125" style="347" customWidth="1"/>
    <col min="5384" max="5384" width="4.42578125" style="347" customWidth="1"/>
    <col min="5385" max="5387" width="12.7109375" style="347" customWidth="1"/>
    <col min="5388" max="5389" width="10.5703125" style="347" customWidth="1"/>
    <col min="5390" max="5631" width="9.140625" style="347"/>
    <col min="5632" max="5632" width="4.42578125" style="347" customWidth="1"/>
    <col min="5633" max="5633" width="45.28515625" style="347" customWidth="1"/>
    <col min="5634" max="5634" width="17.28515625" style="347" customWidth="1"/>
    <col min="5635" max="5635" width="4.42578125" style="347" customWidth="1"/>
    <col min="5636" max="5636" width="15" style="347" customWidth="1"/>
    <col min="5637" max="5637" width="29.5703125" style="347" customWidth="1"/>
    <col min="5638" max="5638" width="17.140625" style="347" customWidth="1"/>
    <col min="5639" max="5639" width="10.42578125" style="347" customWidth="1"/>
    <col min="5640" max="5640" width="4.42578125" style="347" customWidth="1"/>
    <col min="5641" max="5643" width="12.7109375" style="347" customWidth="1"/>
    <col min="5644" max="5645" width="10.5703125" style="347" customWidth="1"/>
    <col min="5646" max="5887" width="9.140625" style="347"/>
    <col min="5888" max="5888" width="4.42578125" style="347" customWidth="1"/>
    <col min="5889" max="5889" width="45.28515625" style="347" customWidth="1"/>
    <col min="5890" max="5890" width="17.28515625" style="347" customWidth="1"/>
    <col min="5891" max="5891" width="4.42578125" style="347" customWidth="1"/>
    <col min="5892" max="5892" width="15" style="347" customWidth="1"/>
    <col min="5893" max="5893" width="29.5703125" style="347" customWidth="1"/>
    <col min="5894" max="5894" width="17.140625" style="347" customWidth="1"/>
    <col min="5895" max="5895" width="10.42578125" style="347" customWidth="1"/>
    <col min="5896" max="5896" width="4.42578125" style="347" customWidth="1"/>
    <col min="5897" max="5899" width="12.7109375" style="347" customWidth="1"/>
    <col min="5900" max="5901" width="10.5703125" style="347" customWidth="1"/>
    <col min="5902" max="6143" width="9.140625" style="347"/>
    <col min="6144" max="6144" width="4.42578125" style="347" customWidth="1"/>
    <col min="6145" max="6145" width="45.28515625" style="347" customWidth="1"/>
    <col min="6146" max="6146" width="17.28515625" style="347" customWidth="1"/>
    <col min="6147" max="6147" width="4.42578125" style="347" customWidth="1"/>
    <col min="6148" max="6148" width="15" style="347" customWidth="1"/>
    <col min="6149" max="6149" width="29.5703125" style="347" customWidth="1"/>
    <col min="6150" max="6150" width="17.140625" style="347" customWidth="1"/>
    <col min="6151" max="6151" width="10.42578125" style="347" customWidth="1"/>
    <col min="6152" max="6152" width="4.42578125" style="347" customWidth="1"/>
    <col min="6153" max="6155" width="12.7109375" style="347" customWidth="1"/>
    <col min="6156" max="6157" width="10.5703125" style="347" customWidth="1"/>
    <col min="6158" max="6399" width="9.140625" style="347"/>
    <col min="6400" max="6400" width="4.42578125" style="347" customWidth="1"/>
    <col min="6401" max="6401" width="45.28515625" style="347" customWidth="1"/>
    <col min="6402" max="6402" width="17.28515625" style="347" customWidth="1"/>
    <col min="6403" max="6403" width="4.42578125" style="347" customWidth="1"/>
    <col min="6404" max="6404" width="15" style="347" customWidth="1"/>
    <col min="6405" max="6405" width="29.5703125" style="347" customWidth="1"/>
    <col min="6406" max="6406" width="17.140625" style="347" customWidth="1"/>
    <col min="6407" max="6407" width="10.42578125" style="347" customWidth="1"/>
    <col min="6408" max="6408" width="4.42578125" style="347" customWidth="1"/>
    <col min="6409" max="6411" width="12.7109375" style="347" customWidth="1"/>
    <col min="6412" max="6413" width="10.5703125" style="347" customWidth="1"/>
    <col min="6414" max="6655" width="9.140625" style="347"/>
    <col min="6656" max="6656" width="4.42578125" style="347" customWidth="1"/>
    <col min="6657" max="6657" width="45.28515625" style="347" customWidth="1"/>
    <col min="6658" max="6658" width="17.28515625" style="347" customWidth="1"/>
    <col min="6659" max="6659" width="4.42578125" style="347" customWidth="1"/>
    <col min="6660" max="6660" width="15" style="347" customWidth="1"/>
    <col min="6661" max="6661" width="29.5703125" style="347" customWidth="1"/>
    <col min="6662" max="6662" width="17.140625" style="347" customWidth="1"/>
    <col min="6663" max="6663" width="10.42578125" style="347" customWidth="1"/>
    <col min="6664" max="6664" width="4.42578125" style="347" customWidth="1"/>
    <col min="6665" max="6667" width="12.7109375" style="347" customWidth="1"/>
    <col min="6668" max="6669" width="10.5703125" style="347" customWidth="1"/>
    <col min="6670" max="6911" width="9.140625" style="347"/>
    <col min="6912" max="6912" width="4.42578125" style="347" customWidth="1"/>
    <col min="6913" max="6913" width="45.28515625" style="347" customWidth="1"/>
    <col min="6914" max="6914" width="17.28515625" style="347" customWidth="1"/>
    <col min="6915" max="6915" width="4.42578125" style="347" customWidth="1"/>
    <col min="6916" max="6916" width="15" style="347" customWidth="1"/>
    <col min="6917" max="6917" width="29.5703125" style="347" customWidth="1"/>
    <col min="6918" max="6918" width="17.140625" style="347" customWidth="1"/>
    <col min="6919" max="6919" width="10.42578125" style="347" customWidth="1"/>
    <col min="6920" max="6920" width="4.42578125" style="347" customWidth="1"/>
    <col min="6921" max="6923" width="12.7109375" style="347" customWidth="1"/>
    <col min="6924" max="6925" width="10.5703125" style="347" customWidth="1"/>
    <col min="6926" max="7167" width="9.140625" style="347"/>
    <col min="7168" max="7168" width="4.42578125" style="347" customWidth="1"/>
    <col min="7169" max="7169" width="45.28515625" style="347" customWidth="1"/>
    <col min="7170" max="7170" width="17.28515625" style="347" customWidth="1"/>
    <col min="7171" max="7171" width="4.42578125" style="347" customWidth="1"/>
    <col min="7172" max="7172" width="15" style="347" customWidth="1"/>
    <col min="7173" max="7173" width="29.5703125" style="347" customWidth="1"/>
    <col min="7174" max="7174" width="17.140625" style="347" customWidth="1"/>
    <col min="7175" max="7175" width="10.42578125" style="347" customWidth="1"/>
    <col min="7176" max="7176" width="4.42578125" style="347" customWidth="1"/>
    <col min="7177" max="7179" width="12.7109375" style="347" customWidth="1"/>
    <col min="7180" max="7181" width="10.5703125" style="347" customWidth="1"/>
    <col min="7182" max="7423" width="9.140625" style="347"/>
    <col min="7424" max="7424" width="4.42578125" style="347" customWidth="1"/>
    <col min="7425" max="7425" width="45.28515625" style="347" customWidth="1"/>
    <col min="7426" max="7426" width="17.28515625" style="347" customWidth="1"/>
    <col min="7427" max="7427" width="4.42578125" style="347" customWidth="1"/>
    <col min="7428" max="7428" width="15" style="347" customWidth="1"/>
    <col min="7429" max="7429" width="29.5703125" style="347" customWidth="1"/>
    <col min="7430" max="7430" width="17.140625" style="347" customWidth="1"/>
    <col min="7431" max="7431" width="10.42578125" style="347" customWidth="1"/>
    <col min="7432" max="7432" width="4.42578125" style="347" customWidth="1"/>
    <col min="7433" max="7435" width="12.7109375" style="347" customWidth="1"/>
    <col min="7436" max="7437" width="10.5703125" style="347" customWidth="1"/>
    <col min="7438" max="7679" width="9.140625" style="347"/>
    <col min="7680" max="7680" width="4.42578125" style="347" customWidth="1"/>
    <col min="7681" max="7681" width="45.28515625" style="347" customWidth="1"/>
    <col min="7682" max="7682" width="17.28515625" style="347" customWidth="1"/>
    <col min="7683" max="7683" width="4.42578125" style="347" customWidth="1"/>
    <col min="7684" max="7684" width="15" style="347" customWidth="1"/>
    <col min="7685" max="7685" width="29.5703125" style="347" customWidth="1"/>
    <col min="7686" max="7686" width="17.140625" style="347" customWidth="1"/>
    <col min="7687" max="7687" width="10.42578125" style="347" customWidth="1"/>
    <col min="7688" max="7688" width="4.42578125" style="347" customWidth="1"/>
    <col min="7689" max="7691" width="12.7109375" style="347" customWidth="1"/>
    <col min="7692" max="7693" width="10.5703125" style="347" customWidth="1"/>
    <col min="7694" max="7935" width="9.140625" style="347"/>
    <col min="7936" max="7936" width="4.42578125" style="347" customWidth="1"/>
    <col min="7937" max="7937" width="45.28515625" style="347" customWidth="1"/>
    <col min="7938" max="7938" width="17.28515625" style="347" customWidth="1"/>
    <col min="7939" max="7939" width="4.42578125" style="347" customWidth="1"/>
    <col min="7940" max="7940" width="15" style="347" customWidth="1"/>
    <col min="7941" max="7941" width="29.5703125" style="347" customWidth="1"/>
    <col min="7942" max="7942" width="17.140625" style="347" customWidth="1"/>
    <col min="7943" max="7943" width="10.42578125" style="347" customWidth="1"/>
    <col min="7944" max="7944" width="4.42578125" style="347" customWidth="1"/>
    <col min="7945" max="7947" width="12.7109375" style="347" customWidth="1"/>
    <col min="7948" max="7949" width="10.5703125" style="347" customWidth="1"/>
    <col min="7950" max="8191" width="9.140625" style="347"/>
    <col min="8192" max="8192" width="4.42578125" style="347" customWidth="1"/>
    <col min="8193" max="8193" width="45.28515625" style="347" customWidth="1"/>
    <col min="8194" max="8194" width="17.28515625" style="347" customWidth="1"/>
    <col min="8195" max="8195" width="4.42578125" style="347" customWidth="1"/>
    <col min="8196" max="8196" width="15" style="347" customWidth="1"/>
    <col min="8197" max="8197" width="29.5703125" style="347" customWidth="1"/>
    <col min="8198" max="8198" width="17.140625" style="347" customWidth="1"/>
    <col min="8199" max="8199" width="10.42578125" style="347" customWidth="1"/>
    <col min="8200" max="8200" width="4.42578125" style="347" customWidth="1"/>
    <col min="8201" max="8203" width="12.7109375" style="347" customWidth="1"/>
    <col min="8204" max="8205" width="10.5703125" style="347" customWidth="1"/>
    <col min="8206" max="8447" width="9.140625" style="347"/>
    <col min="8448" max="8448" width="4.42578125" style="347" customWidth="1"/>
    <col min="8449" max="8449" width="45.28515625" style="347" customWidth="1"/>
    <col min="8450" max="8450" width="17.28515625" style="347" customWidth="1"/>
    <col min="8451" max="8451" width="4.42578125" style="347" customWidth="1"/>
    <col min="8452" max="8452" width="15" style="347" customWidth="1"/>
    <col min="8453" max="8453" width="29.5703125" style="347" customWidth="1"/>
    <col min="8454" max="8454" width="17.140625" style="347" customWidth="1"/>
    <col min="8455" max="8455" width="10.42578125" style="347" customWidth="1"/>
    <col min="8456" max="8456" width="4.42578125" style="347" customWidth="1"/>
    <col min="8457" max="8459" width="12.7109375" style="347" customWidth="1"/>
    <col min="8460" max="8461" width="10.5703125" style="347" customWidth="1"/>
    <col min="8462" max="8703" width="9.140625" style="347"/>
    <col min="8704" max="8704" width="4.42578125" style="347" customWidth="1"/>
    <col min="8705" max="8705" width="45.28515625" style="347" customWidth="1"/>
    <col min="8706" max="8706" width="17.28515625" style="347" customWidth="1"/>
    <col min="8707" max="8707" width="4.42578125" style="347" customWidth="1"/>
    <col min="8708" max="8708" width="15" style="347" customWidth="1"/>
    <col min="8709" max="8709" width="29.5703125" style="347" customWidth="1"/>
    <col min="8710" max="8710" width="17.140625" style="347" customWidth="1"/>
    <col min="8711" max="8711" width="10.42578125" style="347" customWidth="1"/>
    <col min="8712" max="8712" width="4.42578125" style="347" customWidth="1"/>
    <col min="8713" max="8715" width="12.7109375" style="347" customWidth="1"/>
    <col min="8716" max="8717" width="10.5703125" style="347" customWidth="1"/>
    <col min="8718" max="8959" width="9.140625" style="347"/>
    <col min="8960" max="8960" width="4.42578125" style="347" customWidth="1"/>
    <col min="8961" max="8961" width="45.28515625" style="347" customWidth="1"/>
    <col min="8962" max="8962" width="17.28515625" style="347" customWidth="1"/>
    <col min="8963" max="8963" width="4.42578125" style="347" customWidth="1"/>
    <col min="8964" max="8964" width="15" style="347" customWidth="1"/>
    <col min="8965" max="8965" width="29.5703125" style="347" customWidth="1"/>
    <col min="8966" max="8966" width="17.140625" style="347" customWidth="1"/>
    <col min="8967" max="8967" width="10.42578125" style="347" customWidth="1"/>
    <col min="8968" max="8968" width="4.42578125" style="347" customWidth="1"/>
    <col min="8969" max="8971" width="12.7109375" style="347" customWidth="1"/>
    <col min="8972" max="8973" width="10.5703125" style="347" customWidth="1"/>
    <col min="8974" max="9215" width="9.140625" style="347"/>
    <col min="9216" max="9216" width="4.42578125" style="347" customWidth="1"/>
    <col min="9217" max="9217" width="45.28515625" style="347" customWidth="1"/>
    <col min="9218" max="9218" width="17.28515625" style="347" customWidth="1"/>
    <col min="9219" max="9219" width="4.42578125" style="347" customWidth="1"/>
    <col min="9220" max="9220" width="15" style="347" customWidth="1"/>
    <col min="9221" max="9221" width="29.5703125" style="347" customWidth="1"/>
    <col min="9222" max="9222" width="17.140625" style="347" customWidth="1"/>
    <col min="9223" max="9223" width="10.42578125" style="347" customWidth="1"/>
    <col min="9224" max="9224" width="4.42578125" style="347" customWidth="1"/>
    <col min="9225" max="9227" width="12.7109375" style="347" customWidth="1"/>
    <col min="9228" max="9229" width="10.5703125" style="347" customWidth="1"/>
    <col min="9230" max="9471" width="9.140625" style="347"/>
    <col min="9472" max="9472" width="4.42578125" style="347" customWidth="1"/>
    <col min="9473" max="9473" width="45.28515625" style="347" customWidth="1"/>
    <col min="9474" max="9474" width="17.28515625" style="347" customWidth="1"/>
    <col min="9475" max="9475" width="4.42578125" style="347" customWidth="1"/>
    <col min="9476" max="9476" width="15" style="347" customWidth="1"/>
    <col min="9477" max="9477" width="29.5703125" style="347" customWidth="1"/>
    <col min="9478" max="9478" width="17.140625" style="347" customWidth="1"/>
    <col min="9479" max="9479" width="10.42578125" style="347" customWidth="1"/>
    <col min="9480" max="9480" width="4.42578125" style="347" customWidth="1"/>
    <col min="9481" max="9483" width="12.7109375" style="347" customWidth="1"/>
    <col min="9484" max="9485" width="10.5703125" style="347" customWidth="1"/>
    <col min="9486" max="9727" width="9.140625" style="347"/>
    <col min="9728" max="9728" width="4.42578125" style="347" customWidth="1"/>
    <col min="9729" max="9729" width="45.28515625" style="347" customWidth="1"/>
    <col min="9730" max="9730" width="17.28515625" style="347" customWidth="1"/>
    <col min="9731" max="9731" width="4.42578125" style="347" customWidth="1"/>
    <col min="9732" max="9732" width="15" style="347" customWidth="1"/>
    <col min="9733" max="9733" width="29.5703125" style="347" customWidth="1"/>
    <col min="9734" max="9734" width="17.140625" style="347" customWidth="1"/>
    <col min="9735" max="9735" width="10.42578125" style="347" customWidth="1"/>
    <col min="9736" max="9736" width="4.42578125" style="347" customWidth="1"/>
    <col min="9737" max="9739" width="12.7109375" style="347" customWidth="1"/>
    <col min="9740" max="9741" width="10.5703125" style="347" customWidth="1"/>
    <col min="9742" max="9983" width="9.140625" style="347"/>
    <col min="9984" max="9984" width="4.42578125" style="347" customWidth="1"/>
    <col min="9985" max="9985" width="45.28515625" style="347" customWidth="1"/>
    <col min="9986" max="9986" width="17.28515625" style="347" customWidth="1"/>
    <col min="9987" max="9987" width="4.42578125" style="347" customWidth="1"/>
    <col min="9988" max="9988" width="15" style="347" customWidth="1"/>
    <col min="9989" max="9989" width="29.5703125" style="347" customWidth="1"/>
    <col min="9990" max="9990" width="17.140625" style="347" customWidth="1"/>
    <col min="9991" max="9991" width="10.42578125" style="347" customWidth="1"/>
    <col min="9992" max="9992" width="4.42578125" style="347" customWidth="1"/>
    <col min="9993" max="9995" width="12.7109375" style="347" customWidth="1"/>
    <col min="9996" max="9997" width="10.5703125" style="347" customWidth="1"/>
    <col min="9998" max="10239" width="9.140625" style="347"/>
    <col min="10240" max="10240" width="4.42578125" style="347" customWidth="1"/>
    <col min="10241" max="10241" width="45.28515625" style="347" customWidth="1"/>
    <col min="10242" max="10242" width="17.28515625" style="347" customWidth="1"/>
    <col min="10243" max="10243" width="4.42578125" style="347" customWidth="1"/>
    <col min="10244" max="10244" width="15" style="347" customWidth="1"/>
    <col min="10245" max="10245" width="29.5703125" style="347" customWidth="1"/>
    <col min="10246" max="10246" width="17.140625" style="347" customWidth="1"/>
    <col min="10247" max="10247" width="10.42578125" style="347" customWidth="1"/>
    <col min="10248" max="10248" width="4.42578125" style="347" customWidth="1"/>
    <col min="10249" max="10251" width="12.7109375" style="347" customWidth="1"/>
    <col min="10252" max="10253" width="10.5703125" style="347" customWidth="1"/>
    <col min="10254" max="10495" width="9.140625" style="347"/>
    <col min="10496" max="10496" width="4.42578125" style="347" customWidth="1"/>
    <col min="10497" max="10497" width="45.28515625" style="347" customWidth="1"/>
    <col min="10498" max="10498" width="17.28515625" style="347" customWidth="1"/>
    <col min="10499" max="10499" width="4.42578125" style="347" customWidth="1"/>
    <col min="10500" max="10500" width="15" style="347" customWidth="1"/>
    <col min="10501" max="10501" width="29.5703125" style="347" customWidth="1"/>
    <col min="10502" max="10502" width="17.140625" style="347" customWidth="1"/>
    <col min="10503" max="10503" width="10.42578125" style="347" customWidth="1"/>
    <col min="10504" max="10504" width="4.42578125" style="347" customWidth="1"/>
    <col min="10505" max="10507" width="12.7109375" style="347" customWidth="1"/>
    <col min="10508" max="10509" width="10.5703125" style="347" customWidth="1"/>
    <col min="10510" max="10751" width="9.140625" style="347"/>
    <col min="10752" max="10752" width="4.42578125" style="347" customWidth="1"/>
    <col min="10753" max="10753" width="45.28515625" style="347" customWidth="1"/>
    <col min="10754" max="10754" width="17.28515625" style="347" customWidth="1"/>
    <col min="10755" max="10755" width="4.42578125" style="347" customWidth="1"/>
    <col min="10756" max="10756" width="15" style="347" customWidth="1"/>
    <col min="10757" max="10757" width="29.5703125" style="347" customWidth="1"/>
    <col min="10758" max="10758" width="17.140625" style="347" customWidth="1"/>
    <col min="10759" max="10759" width="10.42578125" style="347" customWidth="1"/>
    <col min="10760" max="10760" width="4.42578125" style="347" customWidth="1"/>
    <col min="10761" max="10763" width="12.7109375" style="347" customWidth="1"/>
    <col min="10764" max="10765" width="10.5703125" style="347" customWidth="1"/>
    <col min="10766" max="11007" width="9.140625" style="347"/>
    <col min="11008" max="11008" width="4.42578125" style="347" customWidth="1"/>
    <col min="11009" max="11009" width="45.28515625" style="347" customWidth="1"/>
    <col min="11010" max="11010" width="17.28515625" style="347" customWidth="1"/>
    <col min="11011" max="11011" width="4.42578125" style="347" customWidth="1"/>
    <col min="11012" max="11012" width="15" style="347" customWidth="1"/>
    <col min="11013" max="11013" width="29.5703125" style="347" customWidth="1"/>
    <col min="11014" max="11014" width="17.140625" style="347" customWidth="1"/>
    <col min="11015" max="11015" width="10.42578125" style="347" customWidth="1"/>
    <col min="11016" max="11016" width="4.42578125" style="347" customWidth="1"/>
    <col min="11017" max="11019" width="12.7109375" style="347" customWidth="1"/>
    <col min="11020" max="11021" width="10.5703125" style="347" customWidth="1"/>
    <col min="11022" max="11263" width="9.140625" style="347"/>
    <col min="11264" max="11264" width="4.42578125" style="347" customWidth="1"/>
    <col min="11265" max="11265" width="45.28515625" style="347" customWidth="1"/>
    <col min="11266" max="11266" width="17.28515625" style="347" customWidth="1"/>
    <col min="11267" max="11267" width="4.42578125" style="347" customWidth="1"/>
    <col min="11268" max="11268" width="15" style="347" customWidth="1"/>
    <col min="11269" max="11269" width="29.5703125" style="347" customWidth="1"/>
    <col min="11270" max="11270" width="17.140625" style="347" customWidth="1"/>
    <col min="11271" max="11271" width="10.42578125" style="347" customWidth="1"/>
    <col min="11272" max="11272" width="4.42578125" style="347" customWidth="1"/>
    <col min="11273" max="11275" width="12.7109375" style="347" customWidth="1"/>
    <col min="11276" max="11277" width="10.5703125" style="347" customWidth="1"/>
    <col min="11278" max="11519" width="9.140625" style="347"/>
    <col min="11520" max="11520" width="4.42578125" style="347" customWidth="1"/>
    <col min="11521" max="11521" width="45.28515625" style="347" customWidth="1"/>
    <col min="11522" max="11522" width="17.28515625" style="347" customWidth="1"/>
    <col min="11523" max="11523" width="4.42578125" style="347" customWidth="1"/>
    <col min="11524" max="11524" width="15" style="347" customWidth="1"/>
    <col min="11525" max="11525" width="29.5703125" style="347" customWidth="1"/>
    <col min="11526" max="11526" width="17.140625" style="347" customWidth="1"/>
    <col min="11527" max="11527" width="10.42578125" style="347" customWidth="1"/>
    <col min="11528" max="11528" width="4.42578125" style="347" customWidth="1"/>
    <col min="11529" max="11531" width="12.7109375" style="347" customWidth="1"/>
    <col min="11532" max="11533" width="10.5703125" style="347" customWidth="1"/>
    <col min="11534" max="11775" width="9.140625" style="347"/>
    <col min="11776" max="11776" width="4.42578125" style="347" customWidth="1"/>
    <col min="11777" max="11777" width="45.28515625" style="347" customWidth="1"/>
    <col min="11778" max="11778" width="17.28515625" style="347" customWidth="1"/>
    <col min="11779" max="11779" width="4.42578125" style="347" customWidth="1"/>
    <col min="11780" max="11780" width="15" style="347" customWidth="1"/>
    <col min="11781" max="11781" width="29.5703125" style="347" customWidth="1"/>
    <col min="11782" max="11782" width="17.140625" style="347" customWidth="1"/>
    <col min="11783" max="11783" width="10.42578125" style="347" customWidth="1"/>
    <col min="11784" max="11784" width="4.42578125" style="347" customWidth="1"/>
    <col min="11785" max="11787" width="12.7109375" style="347" customWidth="1"/>
    <col min="11788" max="11789" width="10.5703125" style="347" customWidth="1"/>
    <col min="11790" max="12031" width="9.140625" style="347"/>
    <col min="12032" max="12032" width="4.42578125" style="347" customWidth="1"/>
    <col min="12033" max="12033" width="45.28515625" style="347" customWidth="1"/>
    <col min="12034" max="12034" width="17.28515625" style="347" customWidth="1"/>
    <col min="12035" max="12035" width="4.42578125" style="347" customWidth="1"/>
    <col min="12036" max="12036" width="15" style="347" customWidth="1"/>
    <col min="12037" max="12037" width="29.5703125" style="347" customWidth="1"/>
    <col min="12038" max="12038" width="17.140625" style="347" customWidth="1"/>
    <col min="12039" max="12039" width="10.42578125" style="347" customWidth="1"/>
    <col min="12040" max="12040" width="4.42578125" style="347" customWidth="1"/>
    <col min="12041" max="12043" width="12.7109375" style="347" customWidth="1"/>
    <col min="12044" max="12045" width="10.5703125" style="347" customWidth="1"/>
    <col min="12046" max="12287" width="9.140625" style="347"/>
    <col min="12288" max="12288" width="4.42578125" style="347" customWidth="1"/>
    <col min="12289" max="12289" width="45.28515625" style="347" customWidth="1"/>
    <col min="12290" max="12290" width="17.28515625" style="347" customWidth="1"/>
    <col min="12291" max="12291" width="4.42578125" style="347" customWidth="1"/>
    <col min="12292" max="12292" width="15" style="347" customWidth="1"/>
    <col min="12293" max="12293" width="29.5703125" style="347" customWidth="1"/>
    <col min="12294" max="12294" width="17.140625" style="347" customWidth="1"/>
    <col min="12295" max="12295" width="10.42578125" style="347" customWidth="1"/>
    <col min="12296" max="12296" width="4.42578125" style="347" customWidth="1"/>
    <col min="12297" max="12299" width="12.7109375" style="347" customWidth="1"/>
    <col min="12300" max="12301" width="10.5703125" style="347" customWidth="1"/>
    <col min="12302" max="12543" width="9.140625" style="347"/>
    <col min="12544" max="12544" width="4.42578125" style="347" customWidth="1"/>
    <col min="12545" max="12545" width="45.28515625" style="347" customWidth="1"/>
    <col min="12546" max="12546" width="17.28515625" style="347" customWidth="1"/>
    <col min="12547" max="12547" width="4.42578125" style="347" customWidth="1"/>
    <col min="12548" max="12548" width="15" style="347" customWidth="1"/>
    <col min="12549" max="12549" width="29.5703125" style="347" customWidth="1"/>
    <col min="12550" max="12550" width="17.140625" style="347" customWidth="1"/>
    <col min="12551" max="12551" width="10.42578125" style="347" customWidth="1"/>
    <col min="12552" max="12552" width="4.42578125" style="347" customWidth="1"/>
    <col min="12553" max="12555" width="12.7109375" style="347" customWidth="1"/>
    <col min="12556" max="12557" width="10.5703125" style="347" customWidth="1"/>
    <col min="12558" max="12799" width="9.140625" style="347"/>
    <col min="12800" max="12800" width="4.42578125" style="347" customWidth="1"/>
    <col min="12801" max="12801" width="45.28515625" style="347" customWidth="1"/>
    <col min="12802" max="12802" width="17.28515625" style="347" customWidth="1"/>
    <col min="12803" max="12803" width="4.42578125" style="347" customWidth="1"/>
    <col min="12804" max="12804" width="15" style="347" customWidth="1"/>
    <col min="12805" max="12805" width="29.5703125" style="347" customWidth="1"/>
    <col min="12806" max="12806" width="17.140625" style="347" customWidth="1"/>
    <col min="12807" max="12807" width="10.42578125" style="347" customWidth="1"/>
    <col min="12808" max="12808" width="4.42578125" style="347" customWidth="1"/>
    <col min="12809" max="12811" width="12.7109375" style="347" customWidth="1"/>
    <col min="12812" max="12813" width="10.5703125" style="347" customWidth="1"/>
    <col min="12814" max="13055" width="9.140625" style="347"/>
    <col min="13056" max="13056" width="4.42578125" style="347" customWidth="1"/>
    <col min="13057" max="13057" width="45.28515625" style="347" customWidth="1"/>
    <col min="13058" max="13058" width="17.28515625" style="347" customWidth="1"/>
    <col min="13059" max="13059" width="4.42578125" style="347" customWidth="1"/>
    <col min="13060" max="13060" width="15" style="347" customWidth="1"/>
    <col min="13061" max="13061" width="29.5703125" style="347" customWidth="1"/>
    <col min="13062" max="13062" width="17.140625" style="347" customWidth="1"/>
    <col min="13063" max="13063" width="10.42578125" style="347" customWidth="1"/>
    <col min="13064" max="13064" width="4.42578125" style="347" customWidth="1"/>
    <col min="13065" max="13067" width="12.7109375" style="347" customWidth="1"/>
    <col min="13068" max="13069" width="10.5703125" style="347" customWidth="1"/>
    <col min="13070" max="13311" width="9.140625" style="347"/>
    <col min="13312" max="13312" width="4.42578125" style="347" customWidth="1"/>
    <col min="13313" max="13313" width="45.28515625" style="347" customWidth="1"/>
    <col min="13314" max="13314" width="17.28515625" style="347" customWidth="1"/>
    <col min="13315" max="13315" width="4.42578125" style="347" customWidth="1"/>
    <col min="13316" max="13316" width="15" style="347" customWidth="1"/>
    <col min="13317" max="13317" width="29.5703125" style="347" customWidth="1"/>
    <col min="13318" max="13318" width="17.140625" style="347" customWidth="1"/>
    <col min="13319" max="13319" width="10.42578125" style="347" customWidth="1"/>
    <col min="13320" max="13320" width="4.42578125" style="347" customWidth="1"/>
    <col min="13321" max="13323" width="12.7109375" style="347" customWidth="1"/>
    <col min="13324" max="13325" width="10.5703125" style="347" customWidth="1"/>
    <col min="13326" max="13567" width="9.140625" style="347"/>
    <col min="13568" max="13568" width="4.42578125" style="347" customWidth="1"/>
    <col min="13569" max="13569" width="45.28515625" style="347" customWidth="1"/>
    <col min="13570" max="13570" width="17.28515625" style="347" customWidth="1"/>
    <col min="13571" max="13571" width="4.42578125" style="347" customWidth="1"/>
    <col min="13572" max="13572" width="15" style="347" customWidth="1"/>
    <col min="13573" max="13573" width="29.5703125" style="347" customWidth="1"/>
    <col min="13574" max="13574" width="17.140625" style="347" customWidth="1"/>
    <col min="13575" max="13575" width="10.42578125" style="347" customWidth="1"/>
    <col min="13576" max="13576" width="4.42578125" style="347" customWidth="1"/>
    <col min="13577" max="13579" width="12.7109375" style="347" customWidth="1"/>
    <col min="13580" max="13581" width="10.5703125" style="347" customWidth="1"/>
    <col min="13582" max="13823" width="9.140625" style="347"/>
    <col min="13824" max="13824" width="4.42578125" style="347" customWidth="1"/>
    <col min="13825" max="13825" width="45.28515625" style="347" customWidth="1"/>
    <col min="13826" max="13826" width="17.28515625" style="347" customWidth="1"/>
    <col min="13827" max="13827" width="4.42578125" style="347" customWidth="1"/>
    <col min="13828" max="13828" width="15" style="347" customWidth="1"/>
    <col min="13829" max="13829" width="29.5703125" style="347" customWidth="1"/>
    <col min="13830" max="13830" width="17.140625" style="347" customWidth="1"/>
    <col min="13831" max="13831" width="10.42578125" style="347" customWidth="1"/>
    <col min="13832" max="13832" width="4.42578125" style="347" customWidth="1"/>
    <col min="13833" max="13835" width="12.7109375" style="347" customWidth="1"/>
    <col min="13836" max="13837" width="10.5703125" style="347" customWidth="1"/>
    <col min="13838" max="14079" width="9.140625" style="347"/>
    <col min="14080" max="14080" width="4.42578125" style="347" customWidth="1"/>
    <col min="14081" max="14081" width="45.28515625" style="347" customWidth="1"/>
    <col min="14082" max="14082" width="17.28515625" style="347" customWidth="1"/>
    <col min="14083" max="14083" width="4.42578125" style="347" customWidth="1"/>
    <col min="14084" max="14084" width="15" style="347" customWidth="1"/>
    <col min="14085" max="14085" width="29.5703125" style="347" customWidth="1"/>
    <col min="14086" max="14086" width="17.140625" style="347" customWidth="1"/>
    <col min="14087" max="14087" width="10.42578125" style="347" customWidth="1"/>
    <col min="14088" max="14088" width="4.42578125" style="347" customWidth="1"/>
    <col min="14089" max="14091" width="12.7109375" style="347" customWidth="1"/>
    <col min="14092" max="14093" width="10.5703125" style="347" customWidth="1"/>
    <col min="14094" max="14335" width="9.140625" style="347"/>
    <col min="14336" max="14336" width="4.42578125" style="347" customWidth="1"/>
    <col min="14337" max="14337" width="45.28515625" style="347" customWidth="1"/>
    <col min="14338" max="14338" width="17.28515625" style="347" customWidth="1"/>
    <col min="14339" max="14339" width="4.42578125" style="347" customWidth="1"/>
    <col min="14340" max="14340" width="15" style="347" customWidth="1"/>
    <col min="14341" max="14341" width="29.5703125" style="347" customWidth="1"/>
    <col min="14342" max="14342" width="17.140625" style="347" customWidth="1"/>
    <col min="14343" max="14343" width="10.42578125" style="347" customWidth="1"/>
    <col min="14344" max="14344" width="4.42578125" style="347" customWidth="1"/>
    <col min="14345" max="14347" width="12.7109375" style="347" customWidth="1"/>
    <col min="14348" max="14349" width="10.5703125" style="347" customWidth="1"/>
    <col min="14350" max="14591" width="9.140625" style="347"/>
    <col min="14592" max="14592" width="4.42578125" style="347" customWidth="1"/>
    <col min="14593" max="14593" width="45.28515625" style="347" customWidth="1"/>
    <col min="14594" max="14594" width="17.28515625" style="347" customWidth="1"/>
    <col min="14595" max="14595" width="4.42578125" style="347" customWidth="1"/>
    <col min="14596" max="14596" width="15" style="347" customWidth="1"/>
    <col min="14597" max="14597" width="29.5703125" style="347" customWidth="1"/>
    <col min="14598" max="14598" width="17.140625" style="347" customWidth="1"/>
    <col min="14599" max="14599" width="10.42578125" style="347" customWidth="1"/>
    <col min="14600" max="14600" width="4.42578125" style="347" customWidth="1"/>
    <col min="14601" max="14603" width="12.7109375" style="347" customWidth="1"/>
    <col min="14604" max="14605" width="10.5703125" style="347" customWidth="1"/>
    <col min="14606" max="14847" width="9.140625" style="347"/>
    <col min="14848" max="14848" width="4.42578125" style="347" customWidth="1"/>
    <col min="14849" max="14849" width="45.28515625" style="347" customWidth="1"/>
    <col min="14850" max="14850" width="17.28515625" style="347" customWidth="1"/>
    <col min="14851" max="14851" width="4.42578125" style="347" customWidth="1"/>
    <col min="14852" max="14852" width="15" style="347" customWidth="1"/>
    <col min="14853" max="14853" width="29.5703125" style="347" customWidth="1"/>
    <col min="14854" max="14854" width="17.140625" style="347" customWidth="1"/>
    <col min="14855" max="14855" width="10.42578125" style="347" customWidth="1"/>
    <col min="14856" max="14856" width="4.42578125" style="347" customWidth="1"/>
    <col min="14857" max="14859" width="12.7109375" style="347" customWidth="1"/>
    <col min="14860" max="14861" width="10.5703125" style="347" customWidth="1"/>
    <col min="14862" max="15103" width="9.140625" style="347"/>
    <col min="15104" max="15104" width="4.42578125" style="347" customWidth="1"/>
    <col min="15105" max="15105" width="45.28515625" style="347" customWidth="1"/>
    <col min="15106" max="15106" width="17.28515625" style="347" customWidth="1"/>
    <col min="15107" max="15107" width="4.42578125" style="347" customWidth="1"/>
    <col min="15108" max="15108" width="15" style="347" customWidth="1"/>
    <col min="15109" max="15109" width="29.5703125" style="347" customWidth="1"/>
    <col min="15110" max="15110" width="17.140625" style="347" customWidth="1"/>
    <col min="15111" max="15111" width="10.42578125" style="347" customWidth="1"/>
    <col min="15112" max="15112" width="4.42578125" style="347" customWidth="1"/>
    <col min="15113" max="15115" width="12.7109375" style="347" customWidth="1"/>
    <col min="15116" max="15117" width="10.5703125" style="347" customWidth="1"/>
    <col min="15118" max="15359" width="9.140625" style="347"/>
    <col min="15360" max="15360" width="4.42578125" style="347" customWidth="1"/>
    <col min="15361" max="15361" width="45.28515625" style="347" customWidth="1"/>
    <col min="15362" max="15362" width="17.28515625" style="347" customWidth="1"/>
    <col min="15363" max="15363" width="4.42578125" style="347" customWidth="1"/>
    <col min="15364" max="15364" width="15" style="347" customWidth="1"/>
    <col min="15365" max="15365" width="29.5703125" style="347" customWidth="1"/>
    <col min="15366" max="15366" width="17.140625" style="347" customWidth="1"/>
    <col min="15367" max="15367" width="10.42578125" style="347" customWidth="1"/>
    <col min="15368" max="15368" width="4.42578125" style="347" customWidth="1"/>
    <col min="15369" max="15371" width="12.7109375" style="347" customWidth="1"/>
    <col min="15372" max="15373" width="10.5703125" style="347" customWidth="1"/>
    <col min="15374" max="15615" width="9.140625" style="347"/>
    <col min="15616" max="15616" width="4.42578125" style="347" customWidth="1"/>
    <col min="15617" max="15617" width="45.28515625" style="347" customWidth="1"/>
    <col min="15618" max="15618" width="17.28515625" style="347" customWidth="1"/>
    <col min="15619" max="15619" width="4.42578125" style="347" customWidth="1"/>
    <col min="15620" max="15620" width="15" style="347" customWidth="1"/>
    <col min="15621" max="15621" width="29.5703125" style="347" customWidth="1"/>
    <col min="15622" max="15622" width="17.140625" style="347" customWidth="1"/>
    <col min="15623" max="15623" width="10.42578125" style="347" customWidth="1"/>
    <col min="15624" max="15624" width="4.42578125" style="347" customWidth="1"/>
    <col min="15625" max="15627" width="12.7109375" style="347" customWidth="1"/>
    <col min="15628" max="15629" width="10.5703125" style="347" customWidth="1"/>
    <col min="15630" max="15871" width="9.140625" style="347"/>
    <col min="15872" max="15872" width="4.42578125" style="347" customWidth="1"/>
    <col min="15873" max="15873" width="45.28515625" style="347" customWidth="1"/>
    <col min="15874" max="15874" width="17.28515625" style="347" customWidth="1"/>
    <col min="15875" max="15875" width="4.42578125" style="347" customWidth="1"/>
    <col min="15876" max="15876" width="15" style="347" customWidth="1"/>
    <col min="15877" max="15877" width="29.5703125" style="347" customWidth="1"/>
    <col min="15878" max="15878" width="17.140625" style="347" customWidth="1"/>
    <col min="15879" max="15879" width="10.42578125" style="347" customWidth="1"/>
    <col min="15880" max="15880" width="4.42578125" style="347" customWidth="1"/>
    <col min="15881" max="15883" width="12.7109375" style="347" customWidth="1"/>
    <col min="15884" max="15885" width="10.5703125" style="347" customWidth="1"/>
    <col min="15886" max="16127" width="9.140625" style="347"/>
    <col min="16128" max="16128" width="4.42578125" style="347" customWidth="1"/>
    <col min="16129" max="16129" width="45.28515625" style="347" customWidth="1"/>
    <col min="16130" max="16130" width="17.28515625" style="347" customWidth="1"/>
    <col min="16131" max="16131" width="4.42578125" style="347" customWidth="1"/>
    <col min="16132" max="16132" width="15" style="347" customWidth="1"/>
    <col min="16133" max="16133" width="29.5703125" style="347" customWidth="1"/>
    <col min="16134" max="16134" width="17.140625" style="347" customWidth="1"/>
    <col min="16135" max="16135" width="10.42578125" style="347" customWidth="1"/>
    <col min="16136" max="16136" width="4.42578125" style="347" customWidth="1"/>
    <col min="16137" max="16139" width="12.7109375" style="347" customWidth="1"/>
    <col min="16140" max="16141" width="10.5703125" style="347" customWidth="1"/>
    <col min="16142" max="16384" width="9.140625" style="347"/>
  </cols>
  <sheetData>
    <row r="1" spans="1:9">
      <c r="C1" s="348" t="str">
        <f>+'[4]Lead Lag Summary'!F1</f>
        <v>Duke Kentucky Electric</v>
      </c>
      <c r="D1" s="348"/>
      <c r="E1" s="348"/>
    </row>
    <row r="2" spans="1:9">
      <c r="C2" s="348" t="s">
        <v>105</v>
      </c>
      <c r="D2" s="348"/>
      <c r="E2" s="348"/>
      <c r="I2" s="282"/>
    </row>
    <row r="3" spans="1:9">
      <c r="C3" s="348" t="s">
        <v>2</v>
      </c>
      <c r="D3" s="348"/>
      <c r="E3" s="348"/>
      <c r="I3" s="349"/>
    </row>
    <row r="4" spans="1:9">
      <c r="C4" s="348"/>
      <c r="D4" s="348"/>
      <c r="E4" s="348"/>
    </row>
    <row r="6" spans="1:9">
      <c r="C6" s="350"/>
    </row>
    <row r="8" spans="1:9">
      <c r="C8" s="350"/>
    </row>
    <row r="9" spans="1:9">
      <c r="C9" s="351"/>
      <c r="E9" s="352" t="s">
        <v>5</v>
      </c>
      <c r="G9" s="351" t="s">
        <v>6</v>
      </c>
    </row>
    <row r="10" spans="1:9">
      <c r="A10" s="351" t="s">
        <v>7</v>
      </c>
      <c r="C10" s="352" t="s">
        <v>106</v>
      </c>
      <c r="E10" s="352" t="s">
        <v>9</v>
      </c>
      <c r="G10" s="352" t="s">
        <v>10</v>
      </c>
    </row>
    <row r="11" spans="1:9">
      <c r="A11" s="325" t="s">
        <v>11</v>
      </c>
      <c r="B11" s="326"/>
      <c r="C11" s="325" t="s">
        <v>14</v>
      </c>
      <c r="E11" s="325" t="s">
        <v>13</v>
      </c>
      <c r="F11" s="325" t="s">
        <v>15</v>
      </c>
      <c r="G11" s="325" t="s">
        <v>14</v>
      </c>
    </row>
    <row r="12" spans="1:9">
      <c r="C12" s="350"/>
    </row>
    <row r="13" spans="1:9">
      <c r="A13" s="351">
        <v>1</v>
      </c>
      <c r="B13" s="327" t="s">
        <v>22</v>
      </c>
      <c r="C13" s="350"/>
      <c r="G13" s="350"/>
    </row>
    <row r="14" spans="1:9">
      <c r="A14" s="351">
        <v>2</v>
      </c>
      <c r="B14" s="353" t="s">
        <v>23</v>
      </c>
      <c r="C14" s="350">
        <v>5737512</v>
      </c>
      <c r="D14" s="350"/>
      <c r="E14" s="354">
        <f>'Gas Purchases'!B6</f>
        <v>40.631513864540828</v>
      </c>
      <c r="F14" s="355"/>
      <c r="G14" s="350">
        <f t="shared" ref="G14:G24" si="0">+E14*C14</f>
        <v>233123798.37596938</v>
      </c>
      <c r="H14" s="356">
        <f t="shared" ref="H14:H24" si="1">+G14/$G$47</f>
        <v>2.0640003273154968E-2</v>
      </c>
    </row>
    <row r="15" spans="1:9">
      <c r="A15" s="351">
        <v>3</v>
      </c>
      <c r="B15" s="353" t="s">
        <v>25</v>
      </c>
      <c r="C15" s="350">
        <v>1474304</v>
      </c>
      <c r="E15" s="354">
        <f>'Oil Purchases'!B6</f>
        <v>9.2589639029940383</v>
      </c>
      <c r="F15" s="355"/>
      <c r="G15" s="350">
        <f t="shared" si="0"/>
        <v>13650527.518039722</v>
      </c>
      <c r="H15" s="356">
        <f t="shared" si="1"/>
        <v>1.2085721604374587E-3</v>
      </c>
    </row>
    <row r="16" spans="1:9">
      <c r="A16" s="351">
        <v>4</v>
      </c>
      <c r="B16" s="353" t="s">
        <v>27</v>
      </c>
      <c r="C16" s="350">
        <v>76450496</v>
      </c>
      <c r="E16" s="354">
        <f>'Coal Purchases'!B6</f>
        <v>13.282087891092193</v>
      </c>
      <c r="F16" s="355"/>
      <c r="G16" s="350">
        <f t="shared" si="0"/>
        <v>1015422207.1895921</v>
      </c>
      <c r="H16" s="356">
        <f t="shared" si="1"/>
        <v>8.9902094192146731E-2</v>
      </c>
    </row>
    <row r="17" spans="1:12">
      <c r="A17" s="351">
        <v>5</v>
      </c>
      <c r="B17" s="353" t="s">
        <v>29</v>
      </c>
      <c r="C17" s="350">
        <v>75545688</v>
      </c>
      <c r="E17" s="354">
        <f>'Purchased Power'!J36</f>
        <v>12.475442220578916</v>
      </c>
      <c r="F17" s="355"/>
      <c r="G17" s="350">
        <f t="shared" si="0"/>
        <v>942465865.65788198</v>
      </c>
      <c r="H17" s="356">
        <f t="shared" si="1"/>
        <v>8.344278313723931E-2</v>
      </c>
    </row>
    <row r="18" spans="1:12">
      <c r="A18" s="351">
        <v>6</v>
      </c>
      <c r="B18" s="353" t="s">
        <v>31</v>
      </c>
      <c r="C18" s="350">
        <v>23451582</v>
      </c>
      <c r="E18" s="354">
        <f>Lime!B6</f>
        <v>20.534410536465447</v>
      </c>
      <c r="F18" s="355"/>
      <c r="G18" s="350">
        <f t="shared" si="0"/>
        <v>481564412.51758343</v>
      </c>
      <c r="H18" s="356">
        <f t="shared" si="1"/>
        <v>4.2636106308494515E-2</v>
      </c>
    </row>
    <row r="19" spans="1:12">
      <c r="A19" s="351">
        <v>7</v>
      </c>
      <c r="B19" s="353" t="s">
        <v>33</v>
      </c>
      <c r="C19" s="350">
        <v>450656</v>
      </c>
      <c r="E19" s="354">
        <f>Emissions!B6</f>
        <v>577.5</v>
      </c>
      <c r="F19" s="355"/>
      <c r="G19" s="350">
        <f t="shared" si="0"/>
        <v>260253840</v>
      </c>
      <c r="H19" s="356">
        <f t="shared" si="1"/>
        <v>2.3042006637126168E-2</v>
      </c>
    </row>
    <row r="20" spans="1:12">
      <c r="A20" s="351">
        <v>8</v>
      </c>
      <c r="B20" s="353" t="s">
        <v>35</v>
      </c>
      <c r="C20" s="350">
        <v>24452046</v>
      </c>
      <c r="E20" s="354">
        <f>E17</f>
        <v>12.475442220578916</v>
      </c>
      <c r="F20" s="355"/>
      <c r="G20" s="350">
        <f t="shared" si="0"/>
        <v>305050087.04793781</v>
      </c>
      <c r="H20" s="356">
        <f t="shared" si="1"/>
        <v>2.7008116884709551E-2</v>
      </c>
    </row>
    <row r="21" spans="1:12">
      <c r="A21" s="351">
        <v>9</v>
      </c>
      <c r="B21" s="347" t="s">
        <v>37</v>
      </c>
      <c r="C21" s="350">
        <v>23577358</v>
      </c>
      <c r="E21" s="354">
        <f>'Payroll O&amp;M'!F24</f>
        <v>10.555894896280392</v>
      </c>
      <c r="F21" s="355"/>
      <c r="G21" s="350">
        <f t="shared" si="0"/>
        <v>248880112.97997567</v>
      </c>
      <c r="H21" s="356">
        <f t="shared" si="1"/>
        <v>2.2035014796067218E-2</v>
      </c>
    </row>
    <row r="22" spans="1:12">
      <c r="A22" s="351">
        <v>10</v>
      </c>
      <c r="B22" s="353" t="s">
        <v>39</v>
      </c>
      <c r="C22" s="350">
        <v>3760586</v>
      </c>
      <c r="E22" s="354">
        <f>'Payroll O&amp;M'!F12</f>
        <v>252.16966638331266</v>
      </c>
      <c r="F22" s="355"/>
      <c r="G22" s="350">
        <f t="shared" si="0"/>
        <v>948305717.02575624</v>
      </c>
      <c r="H22" s="356">
        <f t="shared" si="1"/>
        <v>8.395982409224842E-2</v>
      </c>
    </row>
    <row r="23" spans="1:12">
      <c r="A23" s="351">
        <v>11</v>
      </c>
      <c r="B23" s="353" t="s">
        <v>41</v>
      </c>
      <c r="C23" s="350">
        <v>0</v>
      </c>
      <c r="E23" s="354">
        <f>'Summary LTIP'!H10</f>
        <v>600</v>
      </c>
      <c r="F23" s="355"/>
      <c r="G23" s="350">
        <f t="shared" si="0"/>
        <v>0</v>
      </c>
      <c r="H23" s="356">
        <f t="shared" si="1"/>
        <v>0</v>
      </c>
    </row>
    <row r="24" spans="1:12">
      <c r="A24" s="351">
        <v>12</v>
      </c>
      <c r="B24" s="353" t="s">
        <v>43</v>
      </c>
      <c r="C24" s="350">
        <v>4631538</v>
      </c>
      <c r="E24" s="357">
        <f>'Pensions &amp; Benefits Summary'!C34</f>
        <v>13.64</v>
      </c>
      <c r="F24" s="355"/>
      <c r="G24" s="350">
        <f t="shared" si="0"/>
        <v>63174178.32</v>
      </c>
      <c r="H24" s="356">
        <f t="shared" si="1"/>
        <v>5.5932309630644913E-3</v>
      </c>
    </row>
    <row r="25" spans="1:12">
      <c r="A25" s="351">
        <v>13</v>
      </c>
      <c r="B25" s="353" t="s">
        <v>45</v>
      </c>
      <c r="C25" s="350">
        <v>0</v>
      </c>
      <c r="F25" s="351"/>
    </row>
    <row r="26" spans="1:12">
      <c r="A26" s="351">
        <v>14</v>
      </c>
      <c r="B26" s="353" t="s">
        <v>46</v>
      </c>
      <c r="C26" s="350">
        <v>818132</v>
      </c>
      <c r="E26" s="358">
        <f>TOTI!B7</f>
        <v>-172</v>
      </c>
      <c r="F26" s="359"/>
      <c r="G26" s="350">
        <f>+E26*C26</f>
        <v>-140718704</v>
      </c>
      <c r="H26" s="356">
        <f>+G26/$G$47</f>
        <v>-1.2458764533640667E-2</v>
      </c>
    </row>
    <row r="27" spans="1:12">
      <c r="A27" s="351">
        <v>15</v>
      </c>
      <c r="B27" s="353" t="s">
        <v>48</v>
      </c>
      <c r="C27" s="350">
        <v>1513175</v>
      </c>
      <c r="E27" s="358">
        <f>Insurance!C6</f>
        <v>-128.90259721603724</v>
      </c>
      <c r="F27" s="359"/>
      <c r="G27" s="350">
        <f>+E27*C27</f>
        <v>-195052187.54237714</v>
      </c>
      <c r="H27" s="356">
        <f>+G27/$G$47</f>
        <v>-1.7269269878736206E-2</v>
      </c>
    </row>
    <row r="28" spans="1:12">
      <c r="A28" s="351">
        <v>16</v>
      </c>
      <c r="B28" s="360" t="s">
        <v>50</v>
      </c>
      <c r="C28" s="350">
        <v>5912170</v>
      </c>
      <c r="E28" s="354">
        <f>'Intercompany Transactions'!B6</f>
        <v>41.313715945245157</v>
      </c>
      <c r="F28" s="355"/>
      <c r="G28" s="350">
        <f>+E28*C28</f>
        <v>244253712.00000006</v>
      </c>
      <c r="H28" s="356">
        <f>+G28/$G$47</f>
        <v>2.1625408689634338E-2</v>
      </c>
    </row>
    <row r="29" spans="1:12" ht="15.75">
      <c r="A29" s="351">
        <f t="shared" ref="A29:A59" si="2">A28+1</f>
        <v>17</v>
      </c>
      <c r="B29" s="361" t="s">
        <v>52</v>
      </c>
      <c r="C29" s="350">
        <v>31629298</v>
      </c>
      <c r="E29" s="357">
        <f>'Other O&amp;M'!C5</f>
        <v>80.938831174154373</v>
      </c>
      <c r="F29" s="355"/>
      <c r="G29" s="350">
        <f>+E29*C29</f>
        <v>2560038410.9790187</v>
      </c>
      <c r="H29" s="356">
        <f>+G29/$G$47</f>
        <v>0.22665725914774773</v>
      </c>
      <c r="L29" s="328"/>
    </row>
    <row r="30" spans="1:12">
      <c r="A30" s="351">
        <f t="shared" si="2"/>
        <v>18</v>
      </c>
      <c r="B30" s="353" t="s">
        <v>54</v>
      </c>
      <c r="C30" s="362">
        <f>SUM(C14:C29)</f>
        <v>279404541</v>
      </c>
      <c r="D30" s="350"/>
      <c r="E30" s="363">
        <f>+G30/C30</f>
        <v>24.983172975951661</v>
      </c>
      <c r="F30" s="351"/>
      <c r="G30" s="362">
        <f>SUM(G14:G29)</f>
        <v>6980411978.0693779</v>
      </c>
      <c r="H30" s="364">
        <f>+G30/$G$47</f>
        <v>0.61802238586969405</v>
      </c>
    </row>
    <row r="31" spans="1:12">
      <c r="A31" s="351">
        <f t="shared" si="2"/>
        <v>19</v>
      </c>
      <c r="C31" s="350"/>
      <c r="F31" s="351"/>
    </row>
    <row r="32" spans="1:12">
      <c r="A32" s="351">
        <f t="shared" si="2"/>
        <v>20</v>
      </c>
      <c r="B32" s="329" t="s">
        <v>55</v>
      </c>
      <c r="C32" s="350"/>
      <c r="E32" s="357"/>
      <c r="F32" s="351"/>
      <c r="G32" s="350"/>
    </row>
    <row r="33" spans="1:9">
      <c r="A33" s="351">
        <f t="shared" si="2"/>
        <v>21</v>
      </c>
      <c r="B33" s="353" t="s">
        <v>56</v>
      </c>
      <c r="C33" s="350">
        <v>2585</v>
      </c>
      <c r="E33" s="357">
        <f>TOTI!B10</f>
        <v>35.540130672483258</v>
      </c>
      <c r="F33" s="355"/>
      <c r="G33" s="350">
        <f t="shared" ref="G33:G39" si="3">+E33*C33</f>
        <v>91871.237788369224</v>
      </c>
      <c r="H33" s="356">
        <f t="shared" ref="H33:H40" si="4">+G33/$G$47</f>
        <v>8.1339728585007625E-6</v>
      </c>
      <c r="I33" s="353"/>
    </row>
    <row r="34" spans="1:9">
      <c r="A34" s="351">
        <f t="shared" si="2"/>
        <v>22</v>
      </c>
      <c r="B34" s="353" t="s">
        <v>58</v>
      </c>
      <c r="C34" s="350">
        <v>14289628</v>
      </c>
      <c r="E34" s="357">
        <f>TOTI!J153</f>
        <v>265.34745637718657</v>
      </c>
      <c r="F34" s="355"/>
      <c r="G34" s="350">
        <f t="shared" si="3"/>
        <v>3791716442.376224</v>
      </c>
      <c r="H34" s="356">
        <f t="shared" si="4"/>
        <v>0.33570592246144526</v>
      </c>
    </row>
    <row r="35" spans="1:9">
      <c r="A35" s="351">
        <f t="shared" si="2"/>
        <v>23</v>
      </c>
      <c r="B35" s="353" t="s">
        <v>60</v>
      </c>
      <c r="C35" s="350">
        <v>1789178</v>
      </c>
      <c r="E35" s="357">
        <f>'Payroll Summary'!F26</f>
        <v>25.632086115658815</v>
      </c>
      <c r="F35" s="355"/>
      <c r="G35" s="350">
        <f t="shared" si="3"/>
        <v>45860364.572242208</v>
      </c>
      <c r="H35" s="356">
        <f t="shared" si="4"/>
        <v>4.0603236626772952E-3</v>
      </c>
    </row>
    <row r="36" spans="1:9">
      <c r="A36" s="351">
        <f t="shared" si="2"/>
        <v>24</v>
      </c>
      <c r="B36" s="353" t="s">
        <v>62</v>
      </c>
      <c r="C36" s="350">
        <v>-1342</v>
      </c>
      <c r="E36" s="357">
        <f>TOTI!B12</f>
        <v>105.65476463046065</v>
      </c>
      <c r="F36" s="355"/>
      <c r="G36" s="350">
        <f t="shared" si="3"/>
        <v>-141788.69413407819</v>
      </c>
      <c r="H36" s="356">
        <f t="shared" si="4"/>
        <v>-1.2553497890009545E-5</v>
      </c>
    </row>
    <row r="37" spans="1:9">
      <c r="A37" s="351">
        <f t="shared" si="2"/>
        <v>25</v>
      </c>
      <c r="B37" s="353" t="s">
        <v>64</v>
      </c>
      <c r="C37" s="350">
        <v>557</v>
      </c>
      <c r="E37" s="357">
        <f>TOTI!B13</f>
        <v>105.57702874844367</v>
      </c>
      <c r="F37" s="355"/>
      <c r="G37" s="350">
        <f t="shared" si="3"/>
        <v>58806.405012883122</v>
      </c>
      <c r="H37" s="356">
        <f t="shared" si="4"/>
        <v>5.2065228878558808E-6</v>
      </c>
    </row>
    <row r="38" spans="1:9">
      <c r="A38" s="351">
        <f t="shared" si="2"/>
        <v>26</v>
      </c>
      <c r="B38" s="353" t="s">
        <v>66</v>
      </c>
      <c r="C38" s="350">
        <v>0</v>
      </c>
      <c r="E38" s="357">
        <f>TOTI!B9</f>
        <v>35.079050920703779</v>
      </c>
      <c r="F38" s="355"/>
      <c r="G38" s="350">
        <f t="shared" si="3"/>
        <v>0</v>
      </c>
      <c r="H38" s="356">
        <f t="shared" si="4"/>
        <v>0</v>
      </c>
    </row>
    <row r="39" spans="1:9">
      <c r="A39" s="351">
        <f t="shared" si="2"/>
        <v>27</v>
      </c>
      <c r="B39" s="365" t="s">
        <v>68</v>
      </c>
      <c r="C39" s="350">
        <v>-1464</v>
      </c>
      <c r="E39" s="357">
        <f>TOTI!B8</f>
        <v>35.086659469252318</v>
      </c>
      <c r="F39" s="355"/>
      <c r="G39" s="350">
        <f t="shared" si="3"/>
        <v>-51366.869462985393</v>
      </c>
      <c r="H39" s="356">
        <f t="shared" si="4"/>
        <v>-4.547851232836768E-6</v>
      </c>
    </row>
    <row r="40" spans="1:9">
      <c r="A40" s="351">
        <f t="shared" si="2"/>
        <v>28</v>
      </c>
      <c r="B40" s="353" t="s">
        <v>70</v>
      </c>
      <c r="C40" s="362">
        <f>SUM(C33:C39)</f>
        <v>16079142</v>
      </c>
      <c r="D40" s="350"/>
      <c r="E40" s="363">
        <f>+G40/C40</f>
        <v>238.66536715874955</v>
      </c>
      <c r="F40" s="351"/>
      <c r="G40" s="362">
        <f>SUM(G33:G39)</f>
        <v>3837534329.0276704</v>
      </c>
      <c r="H40" s="364">
        <f t="shared" si="4"/>
        <v>0.33976248527074604</v>
      </c>
    </row>
    <row r="41" spans="1:9">
      <c r="A41" s="351">
        <f t="shared" si="2"/>
        <v>29</v>
      </c>
      <c r="B41" s="353"/>
      <c r="C41" s="350"/>
      <c r="D41" s="350"/>
      <c r="E41" s="357"/>
      <c r="F41" s="351"/>
      <c r="G41" s="350"/>
      <c r="H41" s="356"/>
    </row>
    <row r="42" spans="1:9">
      <c r="A42" s="351">
        <f t="shared" si="2"/>
        <v>30</v>
      </c>
      <c r="B42" s="327" t="s">
        <v>71</v>
      </c>
      <c r="C42" s="350"/>
      <c r="E42" s="357"/>
      <c r="F42" s="351"/>
      <c r="G42" s="350"/>
    </row>
    <row r="43" spans="1:9">
      <c r="A43" s="351">
        <f t="shared" si="2"/>
        <v>31</v>
      </c>
      <c r="B43" s="347" t="s">
        <v>72</v>
      </c>
      <c r="C43" s="350">
        <v>9500525</v>
      </c>
      <c r="E43" s="357">
        <f>'[5]Federal &amp; State Income Tax'!I14</f>
        <v>37.5</v>
      </c>
      <c r="F43" s="355"/>
      <c r="G43" s="350">
        <f>+E43*C43</f>
        <v>356269687.5</v>
      </c>
      <c r="H43" s="356">
        <f>+G43/$G$47</f>
        <v>3.1542929410693289E-2</v>
      </c>
    </row>
    <row r="44" spans="1:9">
      <c r="A44" s="351">
        <f t="shared" si="2"/>
        <v>32</v>
      </c>
      <c r="B44" s="353" t="s">
        <v>74</v>
      </c>
      <c r="C44" s="366">
        <v>3214397</v>
      </c>
      <c r="E44" s="357">
        <f>'[5]Federal &amp; State Income Tax'!I23</f>
        <v>37.5</v>
      </c>
      <c r="F44" s="355"/>
      <c r="G44" s="366">
        <f>+E44*C44</f>
        <v>120539887.5</v>
      </c>
      <c r="H44" s="356">
        <f>+G44/$G$47</f>
        <v>1.0672199448866698E-2</v>
      </c>
    </row>
    <row r="45" spans="1:9">
      <c r="A45" s="351">
        <f t="shared" si="2"/>
        <v>33</v>
      </c>
      <c r="B45" s="353" t="s">
        <v>76</v>
      </c>
      <c r="C45" s="350">
        <f>+C44+C43</f>
        <v>12714922</v>
      </c>
      <c r="E45" s="363">
        <f>+G45/C45</f>
        <v>37.5</v>
      </c>
      <c r="F45" s="351"/>
      <c r="G45" s="350">
        <f>+G44+G43</f>
        <v>476809575</v>
      </c>
      <c r="H45" s="364">
        <f>+G45/$G$47</f>
        <v>4.221512885955999E-2</v>
      </c>
    </row>
    <row r="46" spans="1:9">
      <c r="A46" s="351">
        <f t="shared" si="2"/>
        <v>34</v>
      </c>
    </row>
    <row r="47" spans="1:9" ht="13.5" thickBot="1">
      <c r="A47" s="351">
        <f t="shared" si="2"/>
        <v>35</v>
      </c>
      <c r="B47" s="327" t="s">
        <v>107</v>
      </c>
      <c r="C47" s="367">
        <f>+C45+C40+C30</f>
        <v>308198605</v>
      </c>
      <c r="E47" s="88">
        <f>+G47/C47</f>
        <v>36.647654138788354</v>
      </c>
      <c r="G47" s="367">
        <f>+G45+G40+G30</f>
        <v>11294755882.097048</v>
      </c>
      <c r="H47" s="368">
        <f>+H45+H40+H30</f>
        <v>1</v>
      </c>
    </row>
    <row r="48" spans="1:9" ht="13.5" thickTop="1">
      <c r="A48" s="351">
        <f t="shared" si="2"/>
        <v>36</v>
      </c>
    </row>
    <row r="49" spans="1:13">
      <c r="A49" s="351">
        <f t="shared" si="2"/>
        <v>37</v>
      </c>
      <c r="B49" s="347" t="s">
        <v>102</v>
      </c>
      <c r="C49" s="350"/>
      <c r="E49" s="357"/>
    </row>
    <row r="50" spans="1:13">
      <c r="A50" s="351">
        <f t="shared" si="2"/>
        <v>38</v>
      </c>
      <c r="B50" s="353"/>
    </row>
    <row r="51" spans="1:13">
      <c r="A51" s="351">
        <f t="shared" si="2"/>
        <v>39</v>
      </c>
      <c r="B51" s="353"/>
    </row>
    <row r="52" spans="1:13">
      <c r="A52" s="351">
        <f t="shared" si="2"/>
        <v>40</v>
      </c>
    </row>
    <row r="53" spans="1:13">
      <c r="A53" s="351">
        <f t="shared" si="2"/>
        <v>41</v>
      </c>
    </row>
    <row r="54" spans="1:13">
      <c r="A54" s="351">
        <f t="shared" si="2"/>
        <v>42</v>
      </c>
    </row>
    <row r="55" spans="1:13">
      <c r="A55" s="351">
        <f t="shared" si="2"/>
        <v>43</v>
      </c>
    </row>
    <row r="56" spans="1:13">
      <c r="A56" s="351">
        <f t="shared" si="2"/>
        <v>44</v>
      </c>
    </row>
    <row r="57" spans="1:13">
      <c r="A57" s="351">
        <f t="shared" si="2"/>
        <v>45</v>
      </c>
    </row>
    <row r="58" spans="1:13">
      <c r="A58" s="351">
        <f t="shared" si="2"/>
        <v>46</v>
      </c>
    </row>
    <row r="59" spans="1:13">
      <c r="A59" s="351">
        <f t="shared" si="2"/>
        <v>47</v>
      </c>
      <c r="M59" s="357"/>
    </row>
    <row r="60" spans="1:13">
      <c r="A60" s="351"/>
      <c r="M60" s="357"/>
    </row>
    <row r="61" spans="1:13">
      <c r="A61" s="351"/>
      <c r="C61" s="350"/>
      <c r="E61" s="357"/>
      <c r="M61" s="357"/>
    </row>
    <row r="62" spans="1:13">
      <c r="E62" s="357"/>
    </row>
    <row r="65" spans="5:7">
      <c r="E65" s="350"/>
    </row>
    <row r="67" spans="5:7">
      <c r="E67" s="357"/>
      <c r="G67" s="350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0EF54-D567-4C35-814B-440B5ABEEA72}">
  <sheetPr transitionEvaluation="1"/>
  <dimension ref="A1:AF298"/>
  <sheetViews>
    <sheetView tabSelected="1" view="pageBreakPreview" zoomScaleNormal="100" zoomScaleSheetLayoutView="100" workbookViewId="0">
      <selection sqref="A1:J62"/>
    </sheetView>
  </sheetViews>
  <sheetFormatPr defaultColWidth="8.85546875" defaultRowHeight="12.75"/>
  <cols>
    <col min="1" max="1" width="4.42578125" style="346" customWidth="1"/>
    <col min="2" max="2" width="52" style="345" customWidth="1"/>
    <col min="3" max="3" width="15.5703125" style="345" customWidth="1"/>
    <col min="4" max="4" width="5.28515625" style="345" customWidth="1"/>
    <col min="5" max="5" width="11.140625" style="22" customWidth="1"/>
    <col min="6" max="6" width="4.28515625" style="347" customWidth="1"/>
    <col min="7" max="7" width="18.42578125" style="345" customWidth="1"/>
    <col min="8" max="8" width="4.42578125" style="345" customWidth="1"/>
    <col min="9" max="9" width="31.85546875" style="333" customWidth="1"/>
    <col min="10" max="10" width="3" style="345" customWidth="1"/>
    <col min="11" max="11" width="15.7109375" style="345" customWidth="1"/>
    <col min="12" max="12" width="3.85546875" style="345" customWidth="1"/>
    <col min="13" max="13" width="12.7109375" style="22" customWidth="1"/>
    <col min="14" max="14" width="3.85546875" style="22" customWidth="1"/>
    <col min="15" max="15" width="16.7109375" style="345" customWidth="1"/>
    <col min="16" max="19" width="15" style="345" customWidth="1"/>
    <col min="20" max="31" width="12" style="345" customWidth="1"/>
    <col min="32" max="256" width="8.85546875" style="345"/>
    <col min="257" max="257" width="4.42578125" style="345" customWidth="1"/>
    <col min="258" max="258" width="52" style="345" customWidth="1"/>
    <col min="259" max="259" width="15.5703125" style="345" customWidth="1"/>
    <col min="260" max="260" width="5.28515625" style="345" customWidth="1"/>
    <col min="261" max="261" width="11.140625" style="345" customWidth="1"/>
    <col min="262" max="262" width="4.28515625" style="345" customWidth="1"/>
    <col min="263" max="263" width="18.42578125" style="345" customWidth="1"/>
    <col min="264" max="264" width="4.42578125" style="345" customWidth="1"/>
    <col min="265" max="265" width="31.85546875" style="345" customWidth="1"/>
    <col min="266" max="266" width="3" style="345" customWidth="1"/>
    <col min="267" max="267" width="15.7109375" style="345" customWidth="1"/>
    <col min="268" max="268" width="3.85546875" style="345" customWidth="1"/>
    <col min="269" max="269" width="12.7109375" style="345" customWidth="1"/>
    <col min="270" max="270" width="3.85546875" style="345" customWidth="1"/>
    <col min="271" max="271" width="16.7109375" style="345" customWidth="1"/>
    <col min="272" max="275" width="15" style="345" customWidth="1"/>
    <col min="276" max="287" width="12" style="345" customWidth="1"/>
    <col min="288" max="512" width="8.85546875" style="345"/>
    <col min="513" max="513" width="4.42578125" style="345" customWidth="1"/>
    <col min="514" max="514" width="52" style="345" customWidth="1"/>
    <col min="515" max="515" width="15.5703125" style="345" customWidth="1"/>
    <col min="516" max="516" width="5.28515625" style="345" customWidth="1"/>
    <col min="517" max="517" width="11.140625" style="345" customWidth="1"/>
    <col min="518" max="518" width="4.28515625" style="345" customWidth="1"/>
    <col min="519" max="519" width="18.42578125" style="345" customWidth="1"/>
    <col min="520" max="520" width="4.42578125" style="345" customWidth="1"/>
    <col min="521" max="521" width="31.85546875" style="345" customWidth="1"/>
    <col min="522" max="522" width="3" style="345" customWidth="1"/>
    <col min="523" max="523" width="15.7109375" style="345" customWidth="1"/>
    <col min="524" max="524" width="3.85546875" style="345" customWidth="1"/>
    <col min="525" max="525" width="12.7109375" style="345" customWidth="1"/>
    <col min="526" max="526" width="3.85546875" style="345" customWidth="1"/>
    <col min="527" max="527" width="16.7109375" style="345" customWidth="1"/>
    <col min="528" max="531" width="15" style="345" customWidth="1"/>
    <col min="532" max="543" width="12" style="345" customWidth="1"/>
    <col min="544" max="768" width="8.85546875" style="345"/>
    <col min="769" max="769" width="4.42578125" style="345" customWidth="1"/>
    <col min="770" max="770" width="52" style="345" customWidth="1"/>
    <col min="771" max="771" width="15.5703125" style="345" customWidth="1"/>
    <col min="772" max="772" width="5.28515625" style="345" customWidth="1"/>
    <col min="773" max="773" width="11.140625" style="345" customWidth="1"/>
    <col min="774" max="774" width="4.28515625" style="345" customWidth="1"/>
    <col min="775" max="775" width="18.42578125" style="345" customWidth="1"/>
    <col min="776" max="776" width="4.42578125" style="345" customWidth="1"/>
    <col min="777" max="777" width="31.85546875" style="345" customWidth="1"/>
    <col min="778" max="778" width="3" style="345" customWidth="1"/>
    <col min="779" max="779" width="15.7109375" style="345" customWidth="1"/>
    <col min="780" max="780" width="3.85546875" style="345" customWidth="1"/>
    <col min="781" max="781" width="12.7109375" style="345" customWidth="1"/>
    <col min="782" max="782" width="3.85546875" style="345" customWidth="1"/>
    <col min="783" max="783" width="16.7109375" style="345" customWidth="1"/>
    <col min="784" max="787" width="15" style="345" customWidth="1"/>
    <col min="788" max="799" width="12" style="345" customWidth="1"/>
    <col min="800" max="1024" width="8.85546875" style="345"/>
    <col min="1025" max="1025" width="4.42578125" style="345" customWidth="1"/>
    <col min="1026" max="1026" width="52" style="345" customWidth="1"/>
    <col min="1027" max="1027" width="15.5703125" style="345" customWidth="1"/>
    <col min="1028" max="1028" width="5.28515625" style="345" customWidth="1"/>
    <col min="1029" max="1029" width="11.140625" style="345" customWidth="1"/>
    <col min="1030" max="1030" width="4.28515625" style="345" customWidth="1"/>
    <col min="1031" max="1031" width="18.42578125" style="345" customWidth="1"/>
    <col min="1032" max="1032" width="4.42578125" style="345" customWidth="1"/>
    <col min="1033" max="1033" width="31.85546875" style="345" customWidth="1"/>
    <col min="1034" max="1034" width="3" style="345" customWidth="1"/>
    <col min="1035" max="1035" width="15.7109375" style="345" customWidth="1"/>
    <col min="1036" max="1036" width="3.85546875" style="345" customWidth="1"/>
    <col min="1037" max="1037" width="12.7109375" style="345" customWidth="1"/>
    <col min="1038" max="1038" width="3.85546875" style="345" customWidth="1"/>
    <col min="1039" max="1039" width="16.7109375" style="345" customWidth="1"/>
    <col min="1040" max="1043" width="15" style="345" customWidth="1"/>
    <col min="1044" max="1055" width="12" style="345" customWidth="1"/>
    <col min="1056" max="1280" width="8.85546875" style="345"/>
    <col min="1281" max="1281" width="4.42578125" style="345" customWidth="1"/>
    <col min="1282" max="1282" width="52" style="345" customWidth="1"/>
    <col min="1283" max="1283" width="15.5703125" style="345" customWidth="1"/>
    <col min="1284" max="1284" width="5.28515625" style="345" customWidth="1"/>
    <col min="1285" max="1285" width="11.140625" style="345" customWidth="1"/>
    <col min="1286" max="1286" width="4.28515625" style="345" customWidth="1"/>
    <col min="1287" max="1287" width="18.42578125" style="345" customWidth="1"/>
    <col min="1288" max="1288" width="4.42578125" style="345" customWidth="1"/>
    <col min="1289" max="1289" width="31.85546875" style="345" customWidth="1"/>
    <col min="1290" max="1290" width="3" style="345" customWidth="1"/>
    <col min="1291" max="1291" width="15.7109375" style="345" customWidth="1"/>
    <col min="1292" max="1292" width="3.85546875" style="345" customWidth="1"/>
    <col min="1293" max="1293" width="12.7109375" style="345" customWidth="1"/>
    <col min="1294" max="1294" width="3.85546875" style="345" customWidth="1"/>
    <col min="1295" max="1295" width="16.7109375" style="345" customWidth="1"/>
    <col min="1296" max="1299" width="15" style="345" customWidth="1"/>
    <col min="1300" max="1311" width="12" style="345" customWidth="1"/>
    <col min="1312" max="1536" width="8.85546875" style="345"/>
    <col min="1537" max="1537" width="4.42578125" style="345" customWidth="1"/>
    <col min="1538" max="1538" width="52" style="345" customWidth="1"/>
    <col min="1539" max="1539" width="15.5703125" style="345" customWidth="1"/>
    <col min="1540" max="1540" width="5.28515625" style="345" customWidth="1"/>
    <col min="1541" max="1541" width="11.140625" style="345" customWidth="1"/>
    <col min="1542" max="1542" width="4.28515625" style="345" customWidth="1"/>
    <col min="1543" max="1543" width="18.42578125" style="345" customWidth="1"/>
    <col min="1544" max="1544" width="4.42578125" style="345" customWidth="1"/>
    <col min="1545" max="1545" width="31.85546875" style="345" customWidth="1"/>
    <col min="1546" max="1546" width="3" style="345" customWidth="1"/>
    <col min="1547" max="1547" width="15.7109375" style="345" customWidth="1"/>
    <col min="1548" max="1548" width="3.85546875" style="345" customWidth="1"/>
    <col min="1549" max="1549" width="12.7109375" style="345" customWidth="1"/>
    <col min="1550" max="1550" width="3.85546875" style="345" customWidth="1"/>
    <col min="1551" max="1551" width="16.7109375" style="345" customWidth="1"/>
    <col min="1552" max="1555" width="15" style="345" customWidth="1"/>
    <col min="1556" max="1567" width="12" style="345" customWidth="1"/>
    <col min="1568" max="1792" width="8.85546875" style="345"/>
    <col min="1793" max="1793" width="4.42578125" style="345" customWidth="1"/>
    <col min="1794" max="1794" width="52" style="345" customWidth="1"/>
    <col min="1795" max="1795" width="15.5703125" style="345" customWidth="1"/>
    <col min="1796" max="1796" width="5.28515625" style="345" customWidth="1"/>
    <col min="1797" max="1797" width="11.140625" style="345" customWidth="1"/>
    <col min="1798" max="1798" width="4.28515625" style="345" customWidth="1"/>
    <col min="1799" max="1799" width="18.42578125" style="345" customWidth="1"/>
    <col min="1800" max="1800" width="4.42578125" style="345" customWidth="1"/>
    <col min="1801" max="1801" width="31.85546875" style="345" customWidth="1"/>
    <col min="1802" max="1802" width="3" style="345" customWidth="1"/>
    <col min="1803" max="1803" width="15.7109375" style="345" customWidth="1"/>
    <col min="1804" max="1804" width="3.85546875" style="345" customWidth="1"/>
    <col min="1805" max="1805" width="12.7109375" style="345" customWidth="1"/>
    <col min="1806" max="1806" width="3.85546875" style="345" customWidth="1"/>
    <col min="1807" max="1807" width="16.7109375" style="345" customWidth="1"/>
    <col min="1808" max="1811" width="15" style="345" customWidth="1"/>
    <col min="1812" max="1823" width="12" style="345" customWidth="1"/>
    <col min="1824" max="2048" width="8.85546875" style="345"/>
    <col min="2049" max="2049" width="4.42578125" style="345" customWidth="1"/>
    <col min="2050" max="2050" width="52" style="345" customWidth="1"/>
    <col min="2051" max="2051" width="15.5703125" style="345" customWidth="1"/>
    <col min="2052" max="2052" width="5.28515625" style="345" customWidth="1"/>
    <col min="2053" max="2053" width="11.140625" style="345" customWidth="1"/>
    <col min="2054" max="2054" width="4.28515625" style="345" customWidth="1"/>
    <col min="2055" max="2055" width="18.42578125" style="345" customWidth="1"/>
    <col min="2056" max="2056" width="4.42578125" style="345" customWidth="1"/>
    <col min="2057" max="2057" width="31.85546875" style="345" customWidth="1"/>
    <col min="2058" max="2058" width="3" style="345" customWidth="1"/>
    <col min="2059" max="2059" width="15.7109375" style="345" customWidth="1"/>
    <col min="2060" max="2060" width="3.85546875" style="345" customWidth="1"/>
    <col min="2061" max="2061" width="12.7109375" style="345" customWidth="1"/>
    <col min="2062" max="2062" width="3.85546875" style="345" customWidth="1"/>
    <col min="2063" max="2063" width="16.7109375" style="345" customWidth="1"/>
    <col min="2064" max="2067" width="15" style="345" customWidth="1"/>
    <col min="2068" max="2079" width="12" style="345" customWidth="1"/>
    <col min="2080" max="2304" width="8.85546875" style="345"/>
    <col min="2305" max="2305" width="4.42578125" style="345" customWidth="1"/>
    <col min="2306" max="2306" width="52" style="345" customWidth="1"/>
    <col min="2307" max="2307" width="15.5703125" style="345" customWidth="1"/>
    <col min="2308" max="2308" width="5.28515625" style="345" customWidth="1"/>
    <col min="2309" max="2309" width="11.140625" style="345" customWidth="1"/>
    <col min="2310" max="2310" width="4.28515625" style="345" customWidth="1"/>
    <col min="2311" max="2311" width="18.42578125" style="345" customWidth="1"/>
    <col min="2312" max="2312" width="4.42578125" style="345" customWidth="1"/>
    <col min="2313" max="2313" width="31.85546875" style="345" customWidth="1"/>
    <col min="2314" max="2314" width="3" style="345" customWidth="1"/>
    <col min="2315" max="2315" width="15.7109375" style="345" customWidth="1"/>
    <col min="2316" max="2316" width="3.85546875" style="345" customWidth="1"/>
    <col min="2317" max="2317" width="12.7109375" style="345" customWidth="1"/>
    <col min="2318" max="2318" width="3.85546875" style="345" customWidth="1"/>
    <col min="2319" max="2319" width="16.7109375" style="345" customWidth="1"/>
    <col min="2320" max="2323" width="15" style="345" customWidth="1"/>
    <col min="2324" max="2335" width="12" style="345" customWidth="1"/>
    <col min="2336" max="2560" width="8.85546875" style="345"/>
    <col min="2561" max="2561" width="4.42578125" style="345" customWidth="1"/>
    <col min="2562" max="2562" width="52" style="345" customWidth="1"/>
    <col min="2563" max="2563" width="15.5703125" style="345" customWidth="1"/>
    <col min="2564" max="2564" width="5.28515625" style="345" customWidth="1"/>
    <col min="2565" max="2565" width="11.140625" style="345" customWidth="1"/>
    <col min="2566" max="2566" width="4.28515625" style="345" customWidth="1"/>
    <col min="2567" max="2567" width="18.42578125" style="345" customWidth="1"/>
    <col min="2568" max="2568" width="4.42578125" style="345" customWidth="1"/>
    <col min="2569" max="2569" width="31.85546875" style="345" customWidth="1"/>
    <col min="2570" max="2570" width="3" style="345" customWidth="1"/>
    <col min="2571" max="2571" width="15.7109375" style="345" customWidth="1"/>
    <col min="2572" max="2572" width="3.85546875" style="345" customWidth="1"/>
    <col min="2573" max="2573" width="12.7109375" style="345" customWidth="1"/>
    <col min="2574" max="2574" width="3.85546875" style="345" customWidth="1"/>
    <col min="2575" max="2575" width="16.7109375" style="345" customWidth="1"/>
    <col min="2576" max="2579" width="15" style="345" customWidth="1"/>
    <col min="2580" max="2591" width="12" style="345" customWidth="1"/>
    <col min="2592" max="2816" width="8.85546875" style="345"/>
    <col min="2817" max="2817" width="4.42578125" style="345" customWidth="1"/>
    <col min="2818" max="2818" width="52" style="345" customWidth="1"/>
    <col min="2819" max="2819" width="15.5703125" style="345" customWidth="1"/>
    <col min="2820" max="2820" width="5.28515625" style="345" customWidth="1"/>
    <col min="2821" max="2821" width="11.140625" style="345" customWidth="1"/>
    <col min="2822" max="2822" width="4.28515625" style="345" customWidth="1"/>
    <col min="2823" max="2823" width="18.42578125" style="345" customWidth="1"/>
    <col min="2824" max="2824" width="4.42578125" style="345" customWidth="1"/>
    <col min="2825" max="2825" width="31.85546875" style="345" customWidth="1"/>
    <col min="2826" max="2826" width="3" style="345" customWidth="1"/>
    <col min="2827" max="2827" width="15.7109375" style="345" customWidth="1"/>
    <col min="2828" max="2828" width="3.85546875" style="345" customWidth="1"/>
    <col min="2829" max="2829" width="12.7109375" style="345" customWidth="1"/>
    <col min="2830" max="2830" width="3.85546875" style="345" customWidth="1"/>
    <col min="2831" max="2831" width="16.7109375" style="345" customWidth="1"/>
    <col min="2832" max="2835" width="15" style="345" customWidth="1"/>
    <col min="2836" max="2847" width="12" style="345" customWidth="1"/>
    <col min="2848" max="3072" width="8.85546875" style="345"/>
    <col min="3073" max="3073" width="4.42578125" style="345" customWidth="1"/>
    <col min="3074" max="3074" width="52" style="345" customWidth="1"/>
    <col min="3075" max="3075" width="15.5703125" style="345" customWidth="1"/>
    <col min="3076" max="3076" width="5.28515625" style="345" customWidth="1"/>
    <col min="3077" max="3077" width="11.140625" style="345" customWidth="1"/>
    <col min="3078" max="3078" width="4.28515625" style="345" customWidth="1"/>
    <col min="3079" max="3079" width="18.42578125" style="345" customWidth="1"/>
    <col min="3080" max="3080" width="4.42578125" style="345" customWidth="1"/>
    <col min="3081" max="3081" width="31.85546875" style="345" customWidth="1"/>
    <col min="3082" max="3082" width="3" style="345" customWidth="1"/>
    <col min="3083" max="3083" width="15.7109375" style="345" customWidth="1"/>
    <col min="3084" max="3084" width="3.85546875" style="345" customWidth="1"/>
    <col min="3085" max="3085" width="12.7109375" style="345" customWidth="1"/>
    <col min="3086" max="3086" width="3.85546875" style="345" customWidth="1"/>
    <col min="3087" max="3087" width="16.7109375" style="345" customWidth="1"/>
    <col min="3088" max="3091" width="15" style="345" customWidth="1"/>
    <col min="3092" max="3103" width="12" style="345" customWidth="1"/>
    <col min="3104" max="3328" width="8.85546875" style="345"/>
    <col min="3329" max="3329" width="4.42578125" style="345" customWidth="1"/>
    <col min="3330" max="3330" width="52" style="345" customWidth="1"/>
    <col min="3331" max="3331" width="15.5703125" style="345" customWidth="1"/>
    <col min="3332" max="3332" width="5.28515625" style="345" customWidth="1"/>
    <col min="3333" max="3333" width="11.140625" style="345" customWidth="1"/>
    <col min="3334" max="3334" width="4.28515625" style="345" customWidth="1"/>
    <col min="3335" max="3335" width="18.42578125" style="345" customWidth="1"/>
    <col min="3336" max="3336" width="4.42578125" style="345" customWidth="1"/>
    <col min="3337" max="3337" width="31.85546875" style="345" customWidth="1"/>
    <col min="3338" max="3338" width="3" style="345" customWidth="1"/>
    <col min="3339" max="3339" width="15.7109375" style="345" customWidth="1"/>
    <col min="3340" max="3340" width="3.85546875" style="345" customWidth="1"/>
    <col min="3341" max="3341" width="12.7109375" style="345" customWidth="1"/>
    <col min="3342" max="3342" width="3.85546875" style="345" customWidth="1"/>
    <col min="3343" max="3343" width="16.7109375" style="345" customWidth="1"/>
    <col min="3344" max="3347" width="15" style="345" customWidth="1"/>
    <col min="3348" max="3359" width="12" style="345" customWidth="1"/>
    <col min="3360" max="3584" width="8.85546875" style="345"/>
    <col min="3585" max="3585" width="4.42578125" style="345" customWidth="1"/>
    <col min="3586" max="3586" width="52" style="345" customWidth="1"/>
    <col min="3587" max="3587" width="15.5703125" style="345" customWidth="1"/>
    <col min="3588" max="3588" width="5.28515625" style="345" customWidth="1"/>
    <col min="3589" max="3589" width="11.140625" style="345" customWidth="1"/>
    <col min="3590" max="3590" width="4.28515625" style="345" customWidth="1"/>
    <col min="3591" max="3591" width="18.42578125" style="345" customWidth="1"/>
    <col min="3592" max="3592" width="4.42578125" style="345" customWidth="1"/>
    <col min="3593" max="3593" width="31.85546875" style="345" customWidth="1"/>
    <col min="3594" max="3594" width="3" style="345" customWidth="1"/>
    <col min="3595" max="3595" width="15.7109375" style="345" customWidth="1"/>
    <col min="3596" max="3596" width="3.85546875" style="345" customWidth="1"/>
    <col min="3597" max="3597" width="12.7109375" style="345" customWidth="1"/>
    <col min="3598" max="3598" width="3.85546875" style="345" customWidth="1"/>
    <col min="3599" max="3599" width="16.7109375" style="345" customWidth="1"/>
    <col min="3600" max="3603" width="15" style="345" customWidth="1"/>
    <col min="3604" max="3615" width="12" style="345" customWidth="1"/>
    <col min="3616" max="3840" width="8.85546875" style="345"/>
    <col min="3841" max="3841" width="4.42578125" style="345" customWidth="1"/>
    <col min="3842" max="3842" width="52" style="345" customWidth="1"/>
    <col min="3843" max="3843" width="15.5703125" style="345" customWidth="1"/>
    <col min="3844" max="3844" width="5.28515625" style="345" customWidth="1"/>
    <col min="3845" max="3845" width="11.140625" style="345" customWidth="1"/>
    <col min="3846" max="3846" width="4.28515625" style="345" customWidth="1"/>
    <col min="3847" max="3847" width="18.42578125" style="345" customWidth="1"/>
    <col min="3848" max="3848" width="4.42578125" style="345" customWidth="1"/>
    <col min="3849" max="3849" width="31.85546875" style="345" customWidth="1"/>
    <col min="3850" max="3850" width="3" style="345" customWidth="1"/>
    <col min="3851" max="3851" width="15.7109375" style="345" customWidth="1"/>
    <col min="3852" max="3852" width="3.85546875" style="345" customWidth="1"/>
    <col min="3853" max="3853" width="12.7109375" style="345" customWidth="1"/>
    <col min="3854" max="3854" width="3.85546875" style="345" customWidth="1"/>
    <col min="3855" max="3855" width="16.7109375" style="345" customWidth="1"/>
    <col min="3856" max="3859" width="15" style="345" customWidth="1"/>
    <col min="3860" max="3871" width="12" style="345" customWidth="1"/>
    <col min="3872" max="4096" width="8.85546875" style="345"/>
    <col min="4097" max="4097" width="4.42578125" style="345" customWidth="1"/>
    <col min="4098" max="4098" width="52" style="345" customWidth="1"/>
    <col min="4099" max="4099" width="15.5703125" style="345" customWidth="1"/>
    <col min="4100" max="4100" width="5.28515625" style="345" customWidth="1"/>
    <col min="4101" max="4101" width="11.140625" style="345" customWidth="1"/>
    <col min="4102" max="4102" width="4.28515625" style="345" customWidth="1"/>
    <col min="4103" max="4103" width="18.42578125" style="345" customWidth="1"/>
    <col min="4104" max="4104" width="4.42578125" style="345" customWidth="1"/>
    <col min="4105" max="4105" width="31.85546875" style="345" customWidth="1"/>
    <col min="4106" max="4106" width="3" style="345" customWidth="1"/>
    <col min="4107" max="4107" width="15.7109375" style="345" customWidth="1"/>
    <col min="4108" max="4108" width="3.85546875" style="345" customWidth="1"/>
    <col min="4109" max="4109" width="12.7109375" style="345" customWidth="1"/>
    <col min="4110" max="4110" width="3.85546875" style="345" customWidth="1"/>
    <col min="4111" max="4111" width="16.7109375" style="345" customWidth="1"/>
    <col min="4112" max="4115" width="15" style="345" customWidth="1"/>
    <col min="4116" max="4127" width="12" style="345" customWidth="1"/>
    <col min="4128" max="4352" width="8.85546875" style="345"/>
    <col min="4353" max="4353" width="4.42578125" style="345" customWidth="1"/>
    <col min="4354" max="4354" width="52" style="345" customWidth="1"/>
    <col min="4355" max="4355" width="15.5703125" style="345" customWidth="1"/>
    <col min="4356" max="4356" width="5.28515625" style="345" customWidth="1"/>
    <col min="4357" max="4357" width="11.140625" style="345" customWidth="1"/>
    <col min="4358" max="4358" width="4.28515625" style="345" customWidth="1"/>
    <col min="4359" max="4359" width="18.42578125" style="345" customWidth="1"/>
    <col min="4360" max="4360" width="4.42578125" style="345" customWidth="1"/>
    <col min="4361" max="4361" width="31.85546875" style="345" customWidth="1"/>
    <col min="4362" max="4362" width="3" style="345" customWidth="1"/>
    <col min="4363" max="4363" width="15.7109375" style="345" customWidth="1"/>
    <col min="4364" max="4364" width="3.85546875" style="345" customWidth="1"/>
    <col min="4365" max="4365" width="12.7109375" style="345" customWidth="1"/>
    <col min="4366" max="4366" width="3.85546875" style="345" customWidth="1"/>
    <col min="4367" max="4367" width="16.7109375" style="345" customWidth="1"/>
    <col min="4368" max="4371" width="15" style="345" customWidth="1"/>
    <col min="4372" max="4383" width="12" style="345" customWidth="1"/>
    <col min="4384" max="4608" width="8.85546875" style="345"/>
    <col min="4609" max="4609" width="4.42578125" style="345" customWidth="1"/>
    <col min="4610" max="4610" width="52" style="345" customWidth="1"/>
    <col min="4611" max="4611" width="15.5703125" style="345" customWidth="1"/>
    <col min="4612" max="4612" width="5.28515625" style="345" customWidth="1"/>
    <col min="4613" max="4613" width="11.140625" style="345" customWidth="1"/>
    <col min="4614" max="4614" width="4.28515625" style="345" customWidth="1"/>
    <col min="4615" max="4615" width="18.42578125" style="345" customWidth="1"/>
    <col min="4616" max="4616" width="4.42578125" style="345" customWidth="1"/>
    <col min="4617" max="4617" width="31.85546875" style="345" customWidth="1"/>
    <col min="4618" max="4618" width="3" style="345" customWidth="1"/>
    <col min="4619" max="4619" width="15.7109375" style="345" customWidth="1"/>
    <col min="4620" max="4620" width="3.85546875" style="345" customWidth="1"/>
    <col min="4621" max="4621" width="12.7109375" style="345" customWidth="1"/>
    <col min="4622" max="4622" width="3.85546875" style="345" customWidth="1"/>
    <col min="4623" max="4623" width="16.7109375" style="345" customWidth="1"/>
    <col min="4624" max="4627" width="15" style="345" customWidth="1"/>
    <col min="4628" max="4639" width="12" style="345" customWidth="1"/>
    <col min="4640" max="4864" width="8.85546875" style="345"/>
    <col min="4865" max="4865" width="4.42578125" style="345" customWidth="1"/>
    <col min="4866" max="4866" width="52" style="345" customWidth="1"/>
    <col min="4867" max="4867" width="15.5703125" style="345" customWidth="1"/>
    <col min="4868" max="4868" width="5.28515625" style="345" customWidth="1"/>
    <col min="4869" max="4869" width="11.140625" style="345" customWidth="1"/>
    <col min="4870" max="4870" width="4.28515625" style="345" customWidth="1"/>
    <col min="4871" max="4871" width="18.42578125" style="345" customWidth="1"/>
    <col min="4872" max="4872" width="4.42578125" style="345" customWidth="1"/>
    <col min="4873" max="4873" width="31.85546875" style="345" customWidth="1"/>
    <col min="4874" max="4874" width="3" style="345" customWidth="1"/>
    <col min="4875" max="4875" width="15.7109375" style="345" customWidth="1"/>
    <col min="4876" max="4876" width="3.85546875" style="345" customWidth="1"/>
    <col min="4877" max="4877" width="12.7109375" style="345" customWidth="1"/>
    <col min="4878" max="4878" width="3.85546875" style="345" customWidth="1"/>
    <col min="4879" max="4879" width="16.7109375" style="345" customWidth="1"/>
    <col min="4880" max="4883" width="15" style="345" customWidth="1"/>
    <col min="4884" max="4895" width="12" style="345" customWidth="1"/>
    <col min="4896" max="5120" width="8.85546875" style="345"/>
    <col min="5121" max="5121" width="4.42578125" style="345" customWidth="1"/>
    <col min="5122" max="5122" width="52" style="345" customWidth="1"/>
    <col min="5123" max="5123" width="15.5703125" style="345" customWidth="1"/>
    <col min="5124" max="5124" width="5.28515625" style="345" customWidth="1"/>
    <col min="5125" max="5125" width="11.140625" style="345" customWidth="1"/>
    <col min="5126" max="5126" width="4.28515625" style="345" customWidth="1"/>
    <col min="5127" max="5127" width="18.42578125" style="345" customWidth="1"/>
    <col min="5128" max="5128" width="4.42578125" style="345" customWidth="1"/>
    <col min="5129" max="5129" width="31.85546875" style="345" customWidth="1"/>
    <col min="5130" max="5130" width="3" style="345" customWidth="1"/>
    <col min="5131" max="5131" width="15.7109375" style="345" customWidth="1"/>
    <col min="5132" max="5132" width="3.85546875" style="345" customWidth="1"/>
    <col min="5133" max="5133" width="12.7109375" style="345" customWidth="1"/>
    <col min="5134" max="5134" width="3.85546875" style="345" customWidth="1"/>
    <col min="5135" max="5135" width="16.7109375" style="345" customWidth="1"/>
    <col min="5136" max="5139" width="15" style="345" customWidth="1"/>
    <col min="5140" max="5151" width="12" style="345" customWidth="1"/>
    <col min="5152" max="5376" width="8.85546875" style="345"/>
    <col min="5377" max="5377" width="4.42578125" style="345" customWidth="1"/>
    <col min="5378" max="5378" width="52" style="345" customWidth="1"/>
    <col min="5379" max="5379" width="15.5703125" style="345" customWidth="1"/>
    <col min="5380" max="5380" width="5.28515625" style="345" customWidth="1"/>
    <col min="5381" max="5381" width="11.140625" style="345" customWidth="1"/>
    <col min="5382" max="5382" width="4.28515625" style="345" customWidth="1"/>
    <col min="5383" max="5383" width="18.42578125" style="345" customWidth="1"/>
    <col min="5384" max="5384" width="4.42578125" style="345" customWidth="1"/>
    <col min="5385" max="5385" width="31.85546875" style="345" customWidth="1"/>
    <col min="5386" max="5386" width="3" style="345" customWidth="1"/>
    <col min="5387" max="5387" width="15.7109375" style="345" customWidth="1"/>
    <col min="5388" max="5388" width="3.85546875" style="345" customWidth="1"/>
    <col min="5389" max="5389" width="12.7109375" style="345" customWidth="1"/>
    <col min="5390" max="5390" width="3.85546875" style="345" customWidth="1"/>
    <col min="5391" max="5391" width="16.7109375" style="345" customWidth="1"/>
    <col min="5392" max="5395" width="15" style="345" customWidth="1"/>
    <col min="5396" max="5407" width="12" style="345" customWidth="1"/>
    <col min="5408" max="5632" width="8.85546875" style="345"/>
    <col min="5633" max="5633" width="4.42578125" style="345" customWidth="1"/>
    <col min="5634" max="5634" width="52" style="345" customWidth="1"/>
    <col min="5635" max="5635" width="15.5703125" style="345" customWidth="1"/>
    <col min="5636" max="5636" width="5.28515625" style="345" customWidth="1"/>
    <col min="5637" max="5637" width="11.140625" style="345" customWidth="1"/>
    <col min="5638" max="5638" width="4.28515625" style="345" customWidth="1"/>
    <col min="5639" max="5639" width="18.42578125" style="345" customWidth="1"/>
    <col min="5640" max="5640" width="4.42578125" style="345" customWidth="1"/>
    <col min="5641" max="5641" width="31.85546875" style="345" customWidth="1"/>
    <col min="5642" max="5642" width="3" style="345" customWidth="1"/>
    <col min="5643" max="5643" width="15.7109375" style="345" customWidth="1"/>
    <col min="5644" max="5644" width="3.85546875" style="345" customWidth="1"/>
    <col min="5645" max="5645" width="12.7109375" style="345" customWidth="1"/>
    <col min="5646" max="5646" width="3.85546875" style="345" customWidth="1"/>
    <col min="5647" max="5647" width="16.7109375" style="345" customWidth="1"/>
    <col min="5648" max="5651" width="15" style="345" customWidth="1"/>
    <col min="5652" max="5663" width="12" style="345" customWidth="1"/>
    <col min="5664" max="5888" width="8.85546875" style="345"/>
    <col min="5889" max="5889" width="4.42578125" style="345" customWidth="1"/>
    <col min="5890" max="5890" width="52" style="345" customWidth="1"/>
    <col min="5891" max="5891" width="15.5703125" style="345" customWidth="1"/>
    <col min="5892" max="5892" width="5.28515625" style="345" customWidth="1"/>
    <col min="5893" max="5893" width="11.140625" style="345" customWidth="1"/>
    <col min="5894" max="5894" width="4.28515625" style="345" customWidth="1"/>
    <col min="5895" max="5895" width="18.42578125" style="345" customWidth="1"/>
    <col min="5896" max="5896" width="4.42578125" style="345" customWidth="1"/>
    <col min="5897" max="5897" width="31.85546875" style="345" customWidth="1"/>
    <col min="5898" max="5898" width="3" style="345" customWidth="1"/>
    <col min="5899" max="5899" width="15.7109375" style="345" customWidth="1"/>
    <col min="5900" max="5900" width="3.85546875" style="345" customWidth="1"/>
    <col min="5901" max="5901" width="12.7109375" style="345" customWidth="1"/>
    <col min="5902" max="5902" width="3.85546875" style="345" customWidth="1"/>
    <col min="5903" max="5903" width="16.7109375" style="345" customWidth="1"/>
    <col min="5904" max="5907" width="15" style="345" customWidth="1"/>
    <col min="5908" max="5919" width="12" style="345" customWidth="1"/>
    <col min="5920" max="6144" width="8.85546875" style="345"/>
    <col min="6145" max="6145" width="4.42578125" style="345" customWidth="1"/>
    <col min="6146" max="6146" width="52" style="345" customWidth="1"/>
    <col min="6147" max="6147" width="15.5703125" style="345" customWidth="1"/>
    <col min="6148" max="6148" width="5.28515625" style="345" customWidth="1"/>
    <col min="6149" max="6149" width="11.140625" style="345" customWidth="1"/>
    <col min="6150" max="6150" width="4.28515625" style="345" customWidth="1"/>
    <col min="6151" max="6151" width="18.42578125" style="345" customWidth="1"/>
    <col min="6152" max="6152" width="4.42578125" style="345" customWidth="1"/>
    <col min="6153" max="6153" width="31.85546875" style="345" customWidth="1"/>
    <col min="6154" max="6154" width="3" style="345" customWidth="1"/>
    <col min="6155" max="6155" width="15.7109375" style="345" customWidth="1"/>
    <col min="6156" max="6156" width="3.85546875" style="345" customWidth="1"/>
    <col min="6157" max="6157" width="12.7109375" style="345" customWidth="1"/>
    <col min="6158" max="6158" width="3.85546875" style="345" customWidth="1"/>
    <col min="6159" max="6159" width="16.7109375" style="345" customWidth="1"/>
    <col min="6160" max="6163" width="15" style="345" customWidth="1"/>
    <col min="6164" max="6175" width="12" style="345" customWidth="1"/>
    <col min="6176" max="6400" width="8.85546875" style="345"/>
    <col min="6401" max="6401" width="4.42578125" style="345" customWidth="1"/>
    <col min="6402" max="6402" width="52" style="345" customWidth="1"/>
    <col min="6403" max="6403" width="15.5703125" style="345" customWidth="1"/>
    <col min="6404" max="6404" width="5.28515625" style="345" customWidth="1"/>
    <col min="6405" max="6405" width="11.140625" style="345" customWidth="1"/>
    <col min="6406" max="6406" width="4.28515625" style="345" customWidth="1"/>
    <col min="6407" max="6407" width="18.42578125" style="345" customWidth="1"/>
    <col min="6408" max="6408" width="4.42578125" style="345" customWidth="1"/>
    <col min="6409" max="6409" width="31.85546875" style="345" customWidth="1"/>
    <col min="6410" max="6410" width="3" style="345" customWidth="1"/>
    <col min="6411" max="6411" width="15.7109375" style="345" customWidth="1"/>
    <col min="6412" max="6412" width="3.85546875" style="345" customWidth="1"/>
    <col min="6413" max="6413" width="12.7109375" style="345" customWidth="1"/>
    <col min="6414" max="6414" width="3.85546875" style="345" customWidth="1"/>
    <col min="6415" max="6415" width="16.7109375" style="345" customWidth="1"/>
    <col min="6416" max="6419" width="15" style="345" customWidth="1"/>
    <col min="6420" max="6431" width="12" style="345" customWidth="1"/>
    <col min="6432" max="6656" width="8.85546875" style="345"/>
    <col min="6657" max="6657" width="4.42578125" style="345" customWidth="1"/>
    <col min="6658" max="6658" width="52" style="345" customWidth="1"/>
    <col min="6659" max="6659" width="15.5703125" style="345" customWidth="1"/>
    <col min="6660" max="6660" width="5.28515625" style="345" customWidth="1"/>
    <col min="6661" max="6661" width="11.140625" style="345" customWidth="1"/>
    <col min="6662" max="6662" width="4.28515625" style="345" customWidth="1"/>
    <col min="6663" max="6663" width="18.42578125" style="345" customWidth="1"/>
    <col min="6664" max="6664" width="4.42578125" style="345" customWidth="1"/>
    <col min="6665" max="6665" width="31.85546875" style="345" customWidth="1"/>
    <col min="6666" max="6666" width="3" style="345" customWidth="1"/>
    <col min="6667" max="6667" width="15.7109375" style="345" customWidth="1"/>
    <col min="6668" max="6668" width="3.85546875" style="345" customWidth="1"/>
    <col min="6669" max="6669" width="12.7109375" style="345" customWidth="1"/>
    <col min="6670" max="6670" width="3.85546875" style="345" customWidth="1"/>
    <col min="6671" max="6671" width="16.7109375" style="345" customWidth="1"/>
    <col min="6672" max="6675" width="15" style="345" customWidth="1"/>
    <col min="6676" max="6687" width="12" style="345" customWidth="1"/>
    <col min="6688" max="6912" width="8.85546875" style="345"/>
    <col min="6913" max="6913" width="4.42578125" style="345" customWidth="1"/>
    <col min="6914" max="6914" width="52" style="345" customWidth="1"/>
    <col min="6915" max="6915" width="15.5703125" style="345" customWidth="1"/>
    <col min="6916" max="6916" width="5.28515625" style="345" customWidth="1"/>
    <col min="6917" max="6917" width="11.140625" style="345" customWidth="1"/>
    <col min="6918" max="6918" width="4.28515625" style="345" customWidth="1"/>
    <col min="6919" max="6919" width="18.42578125" style="345" customWidth="1"/>
    <col min="6920" max="6920" width="4.42578125" style="345" customWidth="1"/>
    <col min="6921" max="6921" width="31.85546875" style="345" customWidth="1"/>
    <col min="6922" max="6922" width="3" style="345" customWidth="1"/>
    <col min="6923" max="6923" width="15.7109375" style="345" customWidth="1"/>
    <col min="6924" max="6924" width="3.85546875" style="345" customWidth="1"/>
    <col min="6925" max="6925" width="12.7109375" style="345" customWidth="1"/>
    <col min="6926" max="6926" width="3.85546875" style="345" customWidth="1"/>
    <col min="6927" max="6927" width="16.7109375" style="345" customWidth="1"/>
    <col min="6928" max="6931" width="15" style="345" customWidth="1"/>
    <col min="6932" max="6943" width="12" style="345" customWidth="1"/>
    <col min="6944" max="7168" width="8.85546875" style="345"/>
    <col min="7169" max="7169" width="4.42578125" style="345" customWidth="1"/>
    <col min="7170" max="7170" width="52" style="345" customWidth="1"/>
    <col min="7171" max="7171" width="15.5703125" style="345" customWidth="1"/>
    <col min="7172" max="7172" width="5.28515625" style="345" customWidth="1"/>
    <col min="7173" max="7173" width="11.140625" style="345" customWidth="1"/>
    <col min="7174" max="7174" width="4.28515625" style="345" customWidth="1"/>
    <col min="7175" max="7175" width="18.42578125" style="345" customWidth="1"/>
    <col min="7176" max="7176" width="4.42578125" style="345" customWidth="1"/>
    <col min="7177" max="7177" width="31.85546875" style="345" customWidth="1"/>
    <col min="7178" max="7178" width="3" style="345" customWidth="1"/>
    <col min="7179" max="7179" width="15.7109375" style="345" customWidth="1"/>
    <col min="7180" max="7180" width="3.85546875" style="345" customWidth="1"/>
    <col min="7181" max="7181" width="12.7109375" style="345" customWidth="1"/>
    <col min="7182" max="7182" width="3.85546875" style="345" customWidth="1"/>
    <col min="7183" max="7183" width="16.7109375" style="345" customWidth="1"/>
    <col min="7184" max="7187" width="15" style="345" customWidth="1"/>
    <col min="7188" max="7199" width="12" style="345" customWidth="1"/>
    <col min="7200" max="7424" width="8.85546875" style="345"/>
    <col min="7425" max="7425" width="4.42578125" style="345" customWidth="1"/>
    <col min="7426" max="7426" width="52" style="345" customWidth="1"/>
    <col min="7427" max="7427" width="15.5703125" style="345" customWidth="1"/>
    <col min="7428" max="7428" width="5.28515625" style="345" customWidth="1"/>
    <col min="7429" max="7429" width="11.140625" style="345" customWidth="1"/>
    <col min="7430" max="7430" width="4.28515625" style="345" customWidth="1"/>
    <col min="7431" max="7431" width="18.42578125" style="345" customWidth="1"/>
    <col min="7432" max="7432" width="4.42578125" style="345" customWidth="1"/>
    <col min="7433" max="7433" width="31.85546875" style="345" customWidth="1"/>
    <col min="7434" max="7434" width="3" style="345" customWidth="1"/>
    <col min="7435" max="7435" width="15.7109375" style="345" customWidth="1"/>
    <col min="7436" max="7436" width="3.85546875" style="345" customWidth="1"/>
    <col min="7437" max="7437" width="12.7109375" style="345" customWidth="1"/>
    <col min="7438" max="7438" width="3.85546875" style="345" customWidth="1"/>
    <col min="7439" max="7439" width="16.7109375" style="345" customWidth="1"/>
    <col min="7440" max="7443" width="15" style="345" customWidth="1"/>
    <col min="7444" max="7455" width="12" style="345" customWidth="1"/>
    <col min="7456" max="7680" width="8.85546875" style="345"/>
    <col min="7681" max="7681" width="4.42578125" style="345" customWidth="1"/>
    <col min="7682" max="7682" width="52" style="345" customWidth="1"/>
    <col min="7683" max="7683" width="15.5703125" style="345" customWidth="1"/>
    <col min="7684" max="7684" width="5.28515625" style="345" customWidth="1"/>
    <col min="7685" max="7685" width="11.140625" style="345" customWidth="1"/>
    <col min="7686" max="7686" width="4.28515625" style="345" customWidth="1"/>
    <col min="7687" max="7687" width="18.42578125" style="345" customWidth="1"/>
    <col min="7688" max="7688" width="4.42578125" style="345" customWidth="1"/>
    <col min="7689" max="7689" width="31.85546875" style="345" customWidth="1"/>
    <col min="7690" max="7690" width="3" style="345" customWidth="1"/>
    <col min="7691" max="7691" width="15.7109375" style="345" customWidth="1"/>
    <col min="7692" max="7692" width="3.85546875" style="345" customWidth="1"/>
    <col min="7693" max="7693" width="12.7109375" style="345" customWidth="1"/>
    <col min="7694" max="7694" width="3.85546875" style="345" customWidth="1"/>
    <col min="7695" max="7695" width="16.7109375" style="345" customWidth="1"/>
    <col min="7696" max="7699" width="15" style="345" customWidth="1"/>
    <col min="7700" max="7711" width="12" style="345" customWidth="1"/>
    <col min="7712" max="7936" width="8.85546875" style="345"/>
    <col min="7937" max="7937" width="4.42578125" style="345" customWidth="1"/>
    <col min="7938" max="7938" width="52" style="345" customWidth="1"/>
    <col min="7939" max="7939" width="15.5703125" style="345" customWidth="1"/>
    <col min="7940" max="7940" width="5.28515625" style="345" customWidth="1"/>
    <col min="7941" max="7941" width="11.140625" style="345" customWidth="1"/>
    <col min="7942" max="7942" width="4.28515625" style="345" customWidth="1"/>
    <col min="7943" max="7943" width="18.42578125" style="345" customWidth="1"/>
    <col min="7944" max="7944" width="4.42578125" style="345" customWidth="1"/>
    <col min="7945" max="7945" width="31.85546875" style="345" customWidth="1"/>
    <col min="7946" max="7946" width="3" style="345" customWidth="1"/>
    <col min="7947" max="7947" width="15.7109375" style="345" customWidth="1"/>
    <col min="7948" max="7948" width="3.85546875" style="345" customWidth="1"/>
    <col min="7949" max="7949" width="12.7109375" style="345" customWidth="1"/>
    <col min="7950" max="7950" width="3.85546875" style="345" customWidth="1"/>
    <col min="7951" max="7951" width="16.7109375" style="345" customWidth="1"/>
    <col min="7952" max="7955" width="15" style="345" customWidth="1"/>
    <col min="7956" max="7967" width="12" style="345" customWidth="1"/>
    <col min="7968" max="8192" width="8.85546875" style="345"/>
    <col min="8193" max="8193" width="4.42578125" style="345" customWidth="1"/>
    <col min="8194" max="8194" width="52" style="345" customWidth="1"/>
    <col min="8195" max="8195" width="15.5703125" style="345" customWidth="1"/>
    <col min="8196" max="8196" width="5.28515625" style="345" customWidth="1"/>
    <col min="8197" max="8197" width="11.140625" style="345" customWidth="1"/>
    <col min="8198" max="8198" width="4.28515625" style="345" customWidth="1"/>
    <col min="8199" max="8199" width="18.42578125" style="345" customWidth="1"/>
    <col min="8200" max="8200" width="4.42578125" style="345" customWidth="1"/>
    <col min="8201" max="8201" width="31.85546875" style="345" customWidth="1"/>
    <col min="8202" max="8202" width="3" style="345" customWidth="1"/>
    <col min="8203" max="8203" width="15.7109375" style="345" customWidth="1"/>
    <col min="8204" max="8204" width="3.85546875" style="345" customWidth="1"/>
    <col min="8205" max="8205" width="12.7109375" style="345" customWidth="1"/>
    <col min="8206" max="8206" width="3.85546875" style="345" customWidth="1"/>
    <col min="8207" max="8207" width="16.7109375" style="345" customWidth="1"/>
    <col min="8208" max="8211" width="15" style="345" customWidth="1"/>
    <col min="8212" max="8223" width="12" style="345" customWidth="1"/>
    <col min="8224" max="8448" width="8.85546875" style="345"/>
    <col min="8449" max="8449" width="4.42578125" style="345" customWidth="1"/>
    <col min="8450" max="8450" width="52" style="345" customWidth="1"/>
    <col min="8451" max="8451" width="15.5703125" style="345" customWidth="1"/>
    <col min="8452" max="8452" width="5.28515625" style="345" customWidth="1"/>
    <col min="8453" max="8453" width="11.140625" style="345" customWidth="1"/>
    <col min="8454" max="8454" width="4.28515625" style="345" customWidth="1"/>
    <col min="8455" max="8455" width="18.42578125" style="345" customWidth="1"/>
    <col min="8456" max="8456" width="4.42578125" style="345" customWidth="1"/>
    <col min="8457" max="8457" width="31.85546875" style="345" customWidth="1"/>
    <col min="8458" max="8458" width="3" style="345" customWidth="1"/>
    <col min="8459" max="8459" width="15.7109375" style="345" customWidth="1"/>
    <col min="8460" max="8460" width="3.85546875" style="345" customWidth="1"/>
    <col min="8461" max="8461" width="12.7109375" style="345" customWidth="1"/>
    <col min="8462" max="8462" width="3.85546875" style="345" customWidth="1"/>
    <col min="8463" max="8463" width="16.7109375" style="345" customWidth="1"/>
    <col min="8464" max="8467" width="15" style="345" customWidth="1"/>
    <col min="8468" max="8479" width="12" style="345" customWidth="1"/>
    <col min="8480" max="8704" width="8.85546875" style="345"/>
    <col min="8705" max="8705" width="4.42578125" style="345" customWidth="1"/>
    <col min="8706" max="8706" width="52" style="345" customWidth="1"/>
    <col min="8707" max="8707" width="15.5703125" style="345" customWidth="1"/>
    <col min="8708" max="8708" width="5.28515625" style="345" customWidth="1"/>
    <col min="8709" max="8709" width="11.140625" style="345" customWidth="1"/>
    <col min="8710" max="8710" width="4.28515625" style="345" customWidth="1"/>
    <col min="8711" max="8711" width="18.42578125" style="345" customWidth="1"/>
    <col min="8712" max="8712" width="4.42578125" style="345" customWidth="1"/>
    <col min="8713" max="8713" width="31.85546875" style="345" customWidth="1"/>
    <col min="8714" max="8714" width="3" style="345" customWidth="1"/>
    <col min="8715" max="8715" width="15.7109375" style="345" customWidth="1"/>
    <col min="8716" max="8716" width="3.85546875" style="345" customWidth="1"/>
    <col min="8717" max="8717" width="12.7109375" style="345" customWidth="1"/>
    <col min="8718" max="8718" width="3.85546875" style="345" customWidth="1"/>
    <col min="8719" max="8719" width="16.7109375" style="345" customWidth="1"/>
    <col min="8720" max="8723" width="15" style="345" customWidth="1"/>
    <col min="8724" max="8735" width="12" style="345" customWidth="1"/>
    <col min="8736" max="8960" width="8.85546875" style="345"/>
    <col min="8961" max="8961" width="4.42578125" style="345" customWidth="1"/>
    <col min="8962" max="8962" width="52" style="345" customWidth="1"/>
    <col min="8963" max="8963" width="15.5703125" style="345" customWidth="1"/>
    <col min="8964" max="8964" width="5.28515625" style="345" customWidth="1"/>
    <col min="8965" max="8965" width="11.140625" style="345" customWidth="1"/>
    <col min="8966" max="8966" width="4.28515625" style="345" customWidth="1"/>
    <col min="8967" max="8967" width="18.42578125" style="345" customWidth="1"/>
    <col min="8968" max="8968" width="4.42578125" style="345" customWidth="1"/>
    <col min="8969" max="8969" width="31.85546875" style="345" customWidth="1"/>
    <col min="8970" max="8970" width="3" style="345" customWidth="1"/>
    <col min="8971" max="8971" width="15.7109375" style="345" customWidth="1"/>
    <col min="8972" max="8972" width="3.85546875" style="345" customWidth="1"/>
    <col min="8973" max="8973" width="12.7109375" style="345" customWidth="1"/>
    <col min="8974" max="8974" width="3.85546875" style="345" customWidth="1"/>
    <col min="8975" max="8975" width="16.7109375" style="345" customWidth="1"/>
    <col min="8976" max="8979" width="15" style="345" customWidth="1"/>
    <col min="8980" max="8991" width="12" style="345" customWidth="1"/>
    <col min="8992" max="9216" width="8.85546875" style="345"/>
    <col min="9217" max="9217" width="4.42578125" style="345" customWidth="1"/>
    <col min="9218" max="9218" width="52" style="345" customWidth="1"/>
    <col min="9219" max="9219" width="15.5703125" style="345" customWidth="1"/>
    <col min="9220" max="9220" width="5.28515625" style="345" customWidth="1"/>
    <col min="9221" max="9221" width="11.140625" style="345" customWidth="1"/>
    <col min="9222" max="9222" width="4.28515625" style="345" customWidth="1"/>
    <col min="9223" max="9223" width="18.42578125" style="345" customWidth="1"/>
    <col min="9224" max="9224" width="4.42578125" style="345" customWidth="1"/>
    <col min="9225" max="9225" width="31.85546875" style="345" customWidth="1"/>
    <col min="9226" max="9226" width="3" style="345" customWidth="1"/>
    <col min="9227" max="9227" width="15.7109375" style="345" customWidth="1"/>
    <col min="9228" max="9228" width="3.85546875" style="345" customWidth="1"/>
    <col min="9229" max="9229" width="12.7109375" style="345" customWidth="1"/>
    <col min="9230" max="9230" width="3.85546875" style="345" customWidth="1"/>
    <col min="9231" max="9231" width="16.7109375" style="345" customWidth="1"/>
    <col min="9232" max="9235" width="15" style="345" customWidth="1"/>
    <col min="9236" max="9247" width="12" style="345" customWidth="1"/>
    <col min="9248" max="9472" width="8.85546875" style="345"/>
    <col min="9473" max="9473" width="4.42578125" style="345" customWidth="1"/>
    <col min="9474" max="9474" width="52" style="345" customWidth="1"/>
    <col min="9475" max="9475" width="15.5703125" style="345" customWidth="1"/>
    <col min="9476" max="9476" width="5.28515625" style="345" customWidth="1"/>
    <col min="9477" max="9477" width="11.140625" style="345" customWidth="1"/>
    <col min="9478" max="9478" width="4.28515625" style="345" customWidth="1"/>
    <col min="9479" max="9479" width="18.42578125" style="345" customWidth="1"/>
    <col min="9480" max="9480" width="4.42578125" style="345" customWidth="1"/>
    <col min="9481" max="9481" width="31.85546875" style="345" customWidth="1"/>
    <col min="9482" max="9482" width="3" style="345" customWidth="1"/>
    <col min="9483" max="9483" width="15.7109375" style="345" customWidth="1"/>
    <col min="9484" max="9484" width="3.85546875" style="345" customWidth="1"/>
    <col min="9485" max="9485" width="12.7109375" style="345" customWidth="1"/>
    <col min="9486" max="9486" width="3.85546875" style="345" customWidth="1"/>
    <col min="9487" max="9487" width="16.7109375" style="345" customWidth="1"/>
    <col min="9488" max="9491" width="15" style="345" customWidth="1"/>
    <col min="9492" max="9503" width="12" style="345" customWidth="1"/>
    <col min="9504" max="9728" width="8.85546875" style="345"/>
    <col min="9729" max="9729" width="4.42578125" style="345" customWidth="1"/>
    <col min="9730" max="9730" width="52" style="345" customWidth="1"/>
    <col min="9731" max="9731" width="15.5703125" style="345" customWidth="1"/>
    <col min="9732" max="9732" width="5.28515625" style="345" customWidth="1"/>
    <col min="9733" max="9733" width="11.140625" style="345" customWidth="1"/>
    <col min="9734" max="9734" width="4.28515625" style="345" customWidth="1"/>
    <col min="9735" max="9735" width="18.42578125" style="345" customWidth="1"/>
    <col min="9736" max="9736" width="4.42578125" style="345" customWidth="1"/>
    <col min="9737" max="9737" width="31.85546875" style="345" customWidth="1"/>
    <col min="9738" max="9738" width="3" style="345" customWidth="1"/>
    <col min="9739" max="9739" width="15.7109375" style="345" customWidth="1"/>
    <col min="9740" max="9740" width="3.85546875" style="345" customWidth="1"/>
    <col min="9741" max="9741" width="12.7109375" style="345" customWidth="1"/>
    <col min="9742" max="9742" width="3.85546875" style="345" customWidth="1"/>
    <col min="9743" max="9743" width="16.7109375" style="345" customWidth="1"/>
    <col min="9744" max="9747" width="15" style="345" customWidth="1"/>
    <col min="9748" max="9759" width="12" style="345" customWidth="1"/>
    <col min="9760" max="9984" width="8.85546875" style="345"/>
    <col min="9985" max="9985" width="4.42578125" style="345" customWidth="1"/>
    <col min="9986" max="9986" width="52" style="345" customWidth="1"/>
    <col min="9987" max="9987" width="15.5703125" style="345" customWidth="1"/>
    <col min="9988" max="9988" width="5.28515625" style="345" customWidth="1"/>
    <col min="9989" max="9989" width="11.140625" style="345" customWidth="1"/>
    <col min="9990" max="9990" width="4.28515625" style="345" customWidth="1"/>
    <col min="9991" max="9991" width="18.42578125" style="345" customWidth="1"/>
    <col min="9992" max="9992" width="4.42578125" style="345" customWidth="1"/>
    <col min="9993" max="9993" width="31.85546875" style="345" customWidth="1"/>
    <col min="9994" max="9994" width="3" style="345" customWidth="1"/>
    <col min="9995" max="9995" width="15.7109375" style="345" customWidth="1"/>
    <col min="9996" max="9996" width="3.85546875" style="345" customWidth="1"/>
    <col min="9997" max="9997" width="12.7109375" style="345" customWidth="1"/>
    <col min="9998" max="9998" width="3.85546875" style="345" customWidth="1"/>
    <col min="9999" max="9999" width="16.7109375" style="345" customWidth="1"/>
    <col min="10000" max="10003" width="15" style="345" customWidth="1"/>
    <col min="10004" max="10015" width="12" style="345" customWidth="1"/>
    <col min="10016" max="10240" width="8.85546875" style="345"/>
    <col min="10241" max="10241" width="4.42578125" style="345" customWidth="1"/>
    <col min="10242" max="10242" width="52" style="345" customWidth="1"/>
    <col min="10243" max="10243" width="15.5703125" style="345" customWidth="1"/>
    <col min="10244" max="10244" width="5.28515625" style="345" customWidth="1"/>
    <col min="10245" max="10245" width="11.140625" style="345" customWidth="1"/>
    <col min="10246" max="10246" width="4.28515625" style="345" customWidth="1"/>
    <col min="10247" max="10247" width="18.42578125" style="345" customWidth="1"/>
    <col min="10248" max="10248" width="4.42578125" style="345" customWidth="1"/>
    <col min="10249" max="10249" width="31.85546875" style="345" customWidth="1"/>
    <col min="10250" max="10250" width="3" style="345" customWidth="1"/>
    <col min="10251" max="10251" width="15.7109375" style="345" customWidth="1"/>
    <col min="10252" max="10252" width="3.85546875" style="345" customWidth="1"/>
    <col min="10253" max="10253" width="12.7109375" style="345" customWidth="1"/>
    <col min="10254" max="10254" width="3.85546875" style="345" customWidth="1"/>
    <col min="10255" max="10255" width="16.7109375" style="345" customWidth="1"/>
    <col min="10256" max="10259" width="15" style="345" customWidth="1"/>
    <col min="10260" max="10271" width="12" style="345" customWidth="1"/>
    <col min="10272" max="10496" width="8.85546875" style="345"/>
    <col min="10497" max="10497" width="4.42578125" style="345" customWidth="1"/>
    <col min="10498" max="10498" width="52" style="345" customWidth="1"/>
    <col min="10499" max="10499" width="15.5703125" style="345" customWidth="1"/>
    <col min="10500" max="10500" width="5.28515625" style="345" customWidth="1"/>
    <col min="10501" max="10501" width="11.140625" style="345" customWidth="1"/>
    <col min="10502" max="10502" width="4.28515625" style="345" customWidth="1"/>
    <col min="10503" max="10503" width="18.42578125" style="345" customWidth="1"/>
    <col min="10504" max="10504" width="4.42578125" style="345" customWidth="1"/>
    <col min="10505" max="10505" width="31.85546875" style="345" customWidth="1"/>
    <col min="10506" max="10506" width="3" style="345" customWidth="1"/>
    <col min="10507" max="10507" width="15.7109375" style="345" customWidth="1"/>
    <col min="10508" max="10508" width="3.85546875" style="345" customWidth="1"/>
    <col min="10509" max="10509" width="12.7109375" style="345" customWidth="1"/>
    <col min="10510" max="10510" width="3.85546875" style="345" customWidth="1"/>
    <col min="10511" max="10511" width="16.7109375" style="345" customWidth="1"/>
    <col min="10512" max="10515" width="15" style="345" customWidth="1"/>
    <col min="10516" max="10527" width="12" style="345" customWidth="1"/>
    <col min="10528" max="10752" width="8.85546875" style="345"/>
    <col min="10753" max="10753" width="4.42578125" style="345" customWidth="1"/>
    <col min="10754" max="10754" width="52" style="345" customWidth="1"/>
    <col min="10755" max="10755" width="15.5703125" style="345" customWidth="1"/>
    <col min="10756" max="10756" width="5.28515625" style="345" customWidth="1"/>
    <col min="10757" max="10757" width="11.140625" style="345" customWidth="1"/>
    <col min="10758" max="10758" width="4.28515625" style="345" customWidth="1"/>
    <col min="10759" max="10759" width="18.42578125" style="345" customWidth="1"/>
    <col min="10760" max="10760" width="4.42578125" style="345" customWidth="1"/>
    <col min="10761" max="10761" width="31.85546875" style="345" customWidth="1"/>
    <col min="10762" max="10762" width="3" style="345" customWidth="1"/>
    <col min="10763" max="10763" width="15.7109375" style="345" customWidth="1"/>
    <col min="10764" max="10764" width="3.85546875" style="345" customWidth="1"/>
    <col min="10765" max="10765" width="12.7109375" style="345" customWidth="1"/>
    <col min="10766" max="10766" width="3.85546875" style="345" customWidth="1"/>
    <col min="10767" max="10767" width="16.7109375" style="345" customWidth="1"/>
    <col min="10768" max="10771" width="15" style="345" customWidth="1"/>
    <col min="10772" max="10783" width="12" style="345" customWidth="1"/>
    <col min="10784" max="11008" width="8.85546875" style="345"/>
    <col min="11009" max="11009" width="4.42578125" style="345" customWidth="1"/>
    <col min="11010" max="11010" width="52" style="345" customWidth="1"/>
    <col min="11011" max="11011" width="15.5703125" style="345" customWidth="1"/>
    <col min="11012" max="11012" width="5.28515625" style="345" customWidth="1"/>
    <col min="11013" max="11013" width="11.140625" style="345" customWidth="1"/>
    <col min="11014" max="11014" width="4.28515625" style="345" customWidth="1"/>
    <col min="11015" max="11015" width="18.42578125" style="345" customWidth="1"/>
    <col min="11016" max="11016" width="4.42578125" style="345" customWidth="1"/>
    <col min="11017" max="11017" width="31.85546875" style="345" customWidth="1"/>
    <col min="11018" max="11018" width="3" style="345" customWidth="1"/>
    <col min="11019" max="11019" width="15.7109375" style="345" customWidth="1"/>
    <col min="11020" max="11020" width="3.85546875" style="345" customWidth="1"/>
    <col min="11021" max="11021" width="12.7109375" style="345" customWidth="1"/>
    <col min="11022" max="11022" width="3.85546875" style="345" customWidth="1"/>
    <col min="11023" max="11023" width="16.7109375" style="345" customWidth="1"/>
    <col min="11024" max="11027" width="15" style="345" customWidth="1"/>
    <col min="11028" max="11039" width="12" style="345" customWidth="1"/>
    <col min="11040" max="11264" width="8.85546875" style="345"/>
    <col min="11265" max="11265" width="4.42578125" style="345" customWidth="1"/>
    <col min="11266" max="11266" width="52" style="345" customWidth="1"/>
    <col min="11267" max="11267" width="15.5703125" style="345" customWidth="1"/>
    <col min="11268" max="11268" width="5.28515625" style="345" customWidth="1"/>
    <col min="11269" max="11269" width="11.140625" style="345" customWidth="1"/>
    <col min="11270" max="11270" width="4.28515625" style="345" customWidth="1"/>
    <col min="11271" max="11271" width="18.42578125" style="345" customWidth="1"/>
    <col min="11272" max="11272" width="4.42578125" style="345" customWidth="1"/>
    <col min="11273" max="11273" width="31.85546875" style="345" customWidth="1"/>
    <col min="11274" max="11274" width="3" style="345" customWidth="1"/>
    <col min="11275" max="11275" width="15.7109375" style="345" customWidth="1"/>
    <col min="11276" max="11276" width="3.85546875" style="345" customWidth="1"/>
    <col min="11277" max="11277" width="12.7109375" style="345" customWidth="1"/>
    <col min="11278" max="11278" width="3.85546875" style="345" customWidth="1"/>
    <col min="11279" max="11279" width="16.7109375" style="345" customWidth="1"/>
    <col min="11280" max="11283" width="15" style="345" customWidth="1"/>
    <col min="11284" max="11295" width="12" style="345" customWidth="1"/>
    <col min="11296" max="11520" width="8.85546875" style="345"/>
    <col min="11521" max="11521" width="4.42578125" style="345" customWidth="1"/>
    <col min="11522" max="11522" width="52" style="345" customWidth="1"/>
    <col min="11523" max="11523" width="15.5703125" style="345" customWidth="1"/>
    <col min="11524" max="11524" width="5.28515625" style="345" customWidth="1"/>
    <col min="11525" max="11525" width="11.140625" style="345" customWidth="1"/>
    <col min="11526" max="11526" width="4.28515625" style="345" customWidth="1"/>
    <col min="11527" max="11527" width="18.42578125" style="345" customWidth="1"/>
    <col min="11528" max="11528" width="4.42578125" style="345" customWidth="1"/>
    <col min="11529" max="11529" width="31.85546875" style="345" customWidth="1"/>
    <col min="11530" max="11530" width="3" style="345" customWidth="1"/>
    <col min="11531" max="11531" width="15.7109375" style="345" customWidth="1"/>
    <col min="11532" max="11532" width="3.85546875" style="345" customWidth="1"/>
    <col min="11533" max="11533" width="12.7109375" style="345" customWidth="1"/>
    <col min="11534" max="11534" width="3.85546875" style="345" customWidth="1"/>
    <col min="11535" max="11535" width="16.7109375" style="345" customWidth="1"/>
    <col min="11536" max="11539" width="15" style="345" customWidth="1"/>
    <col min="11540" max="11551" width="12" style="345" customWidth="1"/>
    <col min="11552" max="11776" width="8.85546875" style="345"/>
    <col min="11777" max="11777" width="4.42578125" style="345" customWidth="1"/>
    <col min="11778" max="11778" width="52" style="345" customWidth="1"/>
    <col min="11779" max="11779" width="15.5703125" style="345" customWidth="1"/>
    <col min="11780" max="11780" width="5.28515625" style="345" customWidth="1"/>
    <col min="11781" max="11781" width="11.140625" style="345" customWidth="1"/>
    <col min="11782" max="11782" width="4.28515625" style="345" customWidth="1"/>
    <col min="11783" max="11783" width="18.42578125" style="345" customWidth="1"/>
    <col min="11784" max="11784" width="4.42578125" style="345" customWidth="1"/>
    <col min="11785" max="11785" width="31.85546875" style="345" customWidth="1"/>
    <col min="11786" max="11786" width="3" style="345" customWidth="1"/>
    <col min="11787" max="11787" width="15.7109375" style="345" customWidth="1"/>
    <col min="11788" max="11788" width="3.85546875" style="345" customWidth="1"/>
    <col min="11789" max="11789" width="12.7109375" style="345" customWidth="1"/>
    <col min="11790" max="11790" width="3.85546875" style="345" customWidth="1"/>
    <col min="11791" max="11791" width="16.7109375" style="345" customWidth="1"/>
    <col min="11792" max="11795" width="15" style="345" customWidth="1"/>
    <col min="11796" max="11807" width="12" style="345" customWidth="1"/>
    <col min="11808" max="12032" width="8.85546875" style="345"/>
    <col min="12033" max="12033" width="4.42578125" style="345" customWidth="1"/>
    <col min="12034" max="12034" width="52" style="345" customWidth="1"/>
    <col min="12035" max="12035" width="15.5703125" style="345" customWidth="1"/>
    <col min="12036" max="12036" width="5.28515625" style="345" customWidth="1"/>
    <col min="12037" max="12037" width="11.140625" style="345" customWidth="1"/>
    <col min="12038" max="12038" width="4.28515625" style="345" customWidth="1"/>
    <col min="12039" max="12039" width="18.42578125" style="345" customWidth="1"/>
    <col min="12040" max="12040" width="4.42578125" style="345" customWidth="1"/>
    <col min="12041" max="12041" width="31.85546875" style="345" customWidth="1"/>
    <col min="12042" max="12042" width="3" style="345" customWidth="1"/>
    <col min="12043" max="12043" width="15.7109375" style="345" customWidth="1"/>
    <col min="12044" max="12044" width="3.85546875" style="345" customWidth="1"/>
    <col min="12045" max="12045" width="12.7109375" style="345" customWidth="1"/>
    <col min="12046" max="12046" width="3.85546875" style="345" customWidth="1"/>
    <col min="12047" max="12047" width="16.7109375" style="345" customWidth="1"/>
    <col min="12048" max="12051" width="15" style="345" customWidth="1"/>
    <col min="12052" max="12063" width="12" style="345" customWidth="1"/>
    <col min="12064" max="12288" width="8.85546875" style="345"/>
    <col min="12289" max="12289" width="4.42578125" style="345" customWidth="1"/>
    <col min="12290" max="12290" width="52" style="345" customWidth="1"/>
    <col min="12291" max="12291" width="15.5703125" style="345" customWidth="1"/>
    <col min="12292" max="12292" width="5.28515625" style="345" customWidth="1"/>
    <col min="12293" max="12293" width="11.140625" style="345" customWidth="1"/>
    <col min="12294" max="12294" width="4.28515625" style="345" customWidth="1"/>
    <col min="12295" max="12295" width="18.42578125" style="345" customWidth="1"/>
    <col min="12296" max="12296" width="4.42578125" style="345" customWidth="1"/>
    <col min="12297" max="12297" width="31.85546875" style="345" customWidth="1"/>
    <col min="12298" max="12298" width="3" style="345" customWidth="1"/>
    <col min="12299" max="12299" width="15.7109375" style="345" customWidth="1"/>
    <col min="12300" max="12300" width="3.85546875" style="345" customWidth="1"/>
    <col min="12301" max="12301" width="12.7109375" style="345" customWidth="1"/>
    <col min="12302" max="12302" width="3.85546875" style="345" customWidth="1"/>
    <col min="12303" max="12303" width="16.7109375" style="345" customWidth="1"/>
    <col min="12304" max="12307" width="15" style="345" customWidth="1"/>
    <col min="12308" max="12319" width="12" style="345" customWidth="1"/>
    <col min="12320" max="12544" width="8.85546875" style="345"/>
    <col min="12545" max="12545" width="4.42578125" style="345" customWidth="1"/>
    <col min="12546" max="12546" width="52" style="345" customWidth="1"/>
    <col min="12547" max="12547" width="15.5703125" style="345" customWidth="1"/>
    <col min="12548" max="12548" width="5.28515625" style="345" customWidth="1"/>
    <col min="12549" max="12549" width="11.140625" style="345" customWidth="1"/>
    <col min="12550" max="12550" width="4.28515625" style="345" customWidth="1"/>
    <col min="12551" max="12551" width="18.42578125" style="345" customWidth="1"/>
    <col min="12552" max="12552" width="4.42578125" style="345" customWidth="1"/>
    <col min="12553" max="12553" width="31.85546875" style="345" customWidth="1"/>
    <col min="12554" max="12554" width="3" style="345" customWidth="1"/>
    <col min="12555" max="12555" width="15.7109375" style="345" customWidth="1"/>
    <col min="12556" max="12556" width="3.85546875" style="345" customWidth="1"/>
    <col min="12557" max="12557" width="12.7109375" style="345" customWidth="1"/>
    <col min="12558" max="12558" width="3.85546875" style="345" customWidth="1"/>
    <col min="12559" max="12559" width="16.7109375" style="345" customWidth="1"/>
    <col min="12560" max="12563" width="15" style="345" customWidth="1"/>
    <col min="12564" max="12575" width="12" style="345" customWidth="1"/>
    <col min="12576" max="12800" width="8.85546875" style="345"/>
    <col min="12801" max="12801" width="4.42578125" style="345" customWidth="1"/>
    <col min="12802" max="12802" width="52" style="345" customWidth="1"/>
    <col min="12803" max="12803" width="15.5703125" style="345" customWidth="1"/>
    <col min="12804" max="12804" width="5.28515625" style="345" customWidth="1"/>
    <col min="12805" max="12805" width="11.140625" style="345" customWidth="1"/>
    <col min="12806" max="12806" width="4.28515625" style="345" customWidth="1"/>
    <col min="12807" max="12807" width="18.42578125" style="345" customWidth="1"/>
    <col min="12808" max="12808" width="4.42578125" style="345" customWidth="1"/>
    <col min="12809" max="12809" width="31.85546875" style="345" customWidth="1"/>
    <col min="12810" max="12810" width="3" style="345" customWidth="1"/>
    <col min="12811" max="12811" width="15.7109375" style="345" customWidth="1"/>
    <col min="12812" max="12812" width="3.85546875" style="345" customWidth="1"/>
    <col min="12813" max="12813" width="12.7109375" style="345" customWidth="1"/>
    <col min="12814" max="12814" width="3.85546875" style="345" customWidth="1"/>
    <col min="12815" max="12815" width="16.7109375" style="345" customWidth="1"/>
    <col min="12816" max="12819" width="15" style="345" customWidth="1"/>
    <col min="12820" max="12831" width="12" style="345" customWidth="1"/>
    <col min="12832" max="13056" width="8.85546875" style="345"/>
    <col min="13057" max="13057" width="4.42578125" style="345" customWidth="1"/>
    <col min="13058" max="13058" width="52" style="345" customWidth="1"/>
    <col min="13059" max="13059" width="15.5703125" style="345" customWidth="1"/>
    <col min="13060" max="13060" width="5.28515625" style="345" customWidth="1"/>
    <col min="13061" max="13061" width="11.140625" style="345" customWidth="1"/>
    <col min="13062" max="13062" width="4.28515625" style="345" customWidth="1"/>
    <col min="13063" max="13063" width="18.42578125" style="345" customWidth="1"/>
    <col min="13064" max="13064" width="4.42578125" style="345" customWidth="1"/>
    <col min="13065" max="13065" width="31.85546875" style="345" customWidth="1"/>
    <col min="13066" max="13066" width="3" style="345" customWidth="1"/>
    <col min="13067" max="13067" width="15.7109375" style="345" customWidth="1"/>
    <col min="13068" max="13068" width="3.85546875" style="345" customWidth="1"/>
    <col min="13069" max="13069" width="12.7109375" style="345" customWidth="1"/>
    <col min="13070" max="13070" width="3.85546875" style="345" customWidth="1"/>
    <col min="13071" max="13071" width="16.7109375" style="345" customWidth="1"/>
    <col min="13072" max="13075" width="15" style="345" customWidth="1"/>
    <col min="13076" max="13087" width="12" style="345" customWidth="1"/>
    <col min="13088" max="13312" width="8.85546875" style="345"/>
    <col min="13313" max="13313" width="4.42578125" style="345" customWidth="1"/>
    <col min="13314" max="13314" width="52" style="345" customWidth="1"/>
    <col min="13315" max="13315" width="15.5703125" style="345" customWidth="1"/>
    <col min="13316" max="13316" width="5.28515625" style="345" customWidth="1"/>
    <col min="13317" max="13317" width="11.140625" style="345" customWidth="1"/>
    <col min="13318" max="13318" width="4.28515625" style="345" customWidth="1"/>
    <col min="13319" max="13319" width="18.42578125" style="345" customWidth="1"/>
    <col min="13320" max="13320" width="4.42578125" style="345" customWidth="1"/>
    <col min="13321" max="13321" width="31.85546875" style="345" customWidth="1"/>
    <col min="13322" max="13322" width="3" style="345" customWidth="1"/>
    <col min="13323" max="13323" width="15.7109375" style="345" customWidth="1"/>
    <col min="13324" max="13324" width="3.85546875" style="345" customWidth="1"/>
    <col min="13325" max="13325" width="12.7109375" style="345" customWidth="1"/>
    <col min="13326" max="13326" width="3.85546875" style="345" customWidth="1"/>
    <col min="13327" max="13327" width="16.7109375" style="345" customWidth="1"/>
    <col min="13328" max="13331" width="15" style="345" customWidth="1"/>
    <col min="13332" max="13343" width="12" style="345" customWidth="1"/>
    <col min="13344" max="13568" width="8.85546875" style="345"/>
    <col min="13569" max="13569" width="4.42578125" style="345" customWidth="1"/>
    <col min="13570" max="13570" width="52" style="345" customWidth="1"/>
    <col min="13571" max="13571" width="15.5703125" style="345" customWidth="1"/>
    <col min="13572" max="13572" width="5.28515625" style="345" customWidth="1"/>
    <col min="13573" max="13573" width="11.140625" style="345" customWidth="1"/>
    <col min="13574" max="13574" width="4.28515625" style="345" customWidth="1"/>
    <col min="13575" max="13575" width="18.42578125" style="345" customWidth="1"/>
    <col min="13576" max="13576" width="4.42578125" style="345" customWidth="1"/>
    <col min="13577" max="13577" width="31.85546875" style="345" customWidth="1"/>
    <col min="13578" max="13578" width="3" style="345" customWidth="1"/>
    <col min="13579" max="13579" width="15.7109375" style="345" customWidth="1"/>
    <col min="13580" max="13580" width="3.85546875" style="345" customWidth="1"/>
    <col min="13581" max="13581" width="12.7109375" style="345" customWidth="1"/>
    <col min="13582" max="13582" width="3.85546875" style="345" customWidth="1"/>
    <col min="13583" max="13583" width="16.7109375" style="345" customWidth="1"/>
    <col min="13584" max="13587" width="15" style="345" customWidth="1"/>
    <col min="13588" max="13599" width="12" style="345" customWidth="1"/>
    <col min="13600" max="13824" width="8.85546875" style="345"/>
    <col min="13825" max="13825" width="4.42578125" style="345" customWidth="1"/>
    <col min="13826" max="13826" width="52" style="345" customWidth="1"/>
    <col min="13827" max="13827" width="15.5703125" style="345" customWidth="1"/>
    <col min="13828" max="13828" width="5.28515625" style="345" customWidth="1"/>
    <col min="13829" max="13829" width="11.140625" style="345" customWidth="1"/>
    <col min="13830" max="13830" width="4.28515625" style="345" customWidth="1"/>
    <col min="13831" max="13831" width="18.42578125" style="345" customWidth="1"/>
    <col min="13832" max="13832" width="4.42578125" style="345" customWidth="1"/>
    <col min="13833" max="13833" width="31.85546875" style="345" customWidth="1"/>
    <col min="13834" max="13834" width="3" style="345" customWidth="1"/>
    <col min="13835" max="13835" width="15.7109375" style="345" customWidth="1"/>
    <col min="13836" max="13836" width="3.85546875" style="345" customWidth="1"/>
    <col min="13837" max="13837" width="12.7109375" style="345" customWidth="1"/>
    <col min="13838" max="13838" width="3.85546875" style="345" customWidth="1"/>
    <col min="13839" max="13839" width="16.7109375" style="345" customWidth="1"/>
    <col min="13840" max="13843" width="15" style="345" customWidth="1"/>
    <col min="13844" max="13855" width="12" style="345" customWidth="1"/>
    <col min="13856" max="14080" width="8.85546875" style="345"/>
    <col min="14081" max="14081" width="4.42578125" style="345" customWidth="1"/>
    <col min="14082" max="14082" width="52" style="345" customWidth="1"/>
    <col min="14083" max="14083" width="15.5703125" style="345" customWidth="1"/>
    <col min="14084" max="14084" width="5.28515625" style="345" customWidth="1"/>
    <col min="14085" max="14085" width="11.140625" style="345" customWidth="1"/>
    <col min="14086" max="14086" width="4.28515625" style="345" customWidth="1"/>
    <col min="14087" max="14087" width="18.42578125" style="345" customWidth="1"/>
    <col min="14088" max="14088" width="4.42578125" style="345" customWidth="1"/>
    <col min="14089" max="14089" width="31.85546875" style="345" customWidth="1"/>
    <col min="14090" max="14090" width="3" style="345" customWidth="1"/>
    <col min="14091" max="14091" width="15.7109375" style="345" customWidth="1"/>
    <col min="14092" max="14092" width="3.85546875" style="345" customWidth="1"/>
    <col min="14093" max="14093" width="12.7109375" style="345" customWidth="1"/>
    <col min="14094" max="14094" width="3.85546875" style="345" customWidth="1"/>
    <col min="14095" max="14095" width="16.7109375" style="345" customWidth="1"/>
    <col min="14096" max="14099" width="15" style="345" customWidth="1"/>
    <col min="14100" max="14111" width="12" style="345" customWidth="1"/>
    <col min="14112" max="14336" width="8.85546875" style="345"/>
    <col min="14337" max="14337" width="4.42578125" style="345" customWidth="1"/>
    <col min="14338" max="14338" width="52" style="345" customWidth="1"/>
    <col min="14339" max="14339" width="15.5703125" style="345" customWidth="1"/>
    <col min="14340" max="14340" width="5.28515625" style="345" customWidth="1"/>
    <col min="14341" max="14341" width="11.140625" style="345" customWidth="1"/>
    <col min="14342" max="14342" width="4.28515625" style="345" customWidth="1"/>
    <col min="14343" max="14343" width="18.42578125" style="345" customWidth="1"/>
    <col min="14344" max="14344" width="4.42578125" style="345" customWidth="1"/>
    <col min="14345" max="14345" width="31.85546875" style="345" customWidth="1"/>
    <col min="14346" max="14346" width="3" style="345" customWidth="1"/>
    <col min="14347" max="14347" width="15.7109375" style="345" customWidth="1"/>
    <col min="14348" max="14348" width="3.85546875" style="345" customWidth="1"/>
    <col min="14349" max="14349" width="12.7109375" style="345" customWidth="1"/>
    <col min="14350" max="14350" width="3.85546875" style="345" customWidth="1"/>
    <col min="14351" max="14351" width="16.7109375" style="345" customWidth="1"/>
    <col min="14352" max="14355" width="15" style="345" customWidth="1"/>
    <col min="14356" max="14367" width="12" style="345" customWidth="1"/>
    <col min="14368" max="14592" width="8.85546875" style="345"/>
    <col min="14593" max="14593" width="4.42578125" style="345" customWidth="1"/>
    <col min="14594" max="14594" width="52" style="345" customWidth="1"/>
    <col min="14595" max="14595" width="15.5703125" style="345" customWidth="1"/>
    <col min="14596" max="14596" width="5.28515625" style="345" customWidth="1"/>
    <col min="14597" max="14597" width="11.140625" style="345" customWidth="1"/>
    <col min="14598" max="14598" width="4.28515625" style="345" customWidth="1"/>
    <col min="14599" max="14599" width="18.42578125" style="345" customWidth="1"/>
    <col min="14600" max="14600" width="4.42578125" style="345" customWidth="1"/>
    <col min="14601" max="14601" width="31.85546875" style="345" customWidth="1"/>
    <col min="14602" max="14602" width="3" style="345" customWidth="1"/>
    <col min="14603" max="14603" width="15.7109375" style="345" customWidth="1"/>
    <col min="14604" max="14604" width="3.85546875" style="345" customWidth="1"/>
    <col min="14605" max="14605" width="12.7109375" style="345" customWidth="1"/>
    <col min="14606" max="14606" width="3.85546875" style="345" customWidth="1"/>
    <col min="14607" max="14607" width="16.7109375" style="345" customWidth="1"/>
    <col min="14608" max="14611" width="15" style="345" customWidth="1"/>
    <col min="14612" max="14623" width="12" style="345" customWidth="1"/>
    <col min="14624" max="14848" width="8.85546875" style="345"/>
    <col min="14849" max="14849" width="4.42578125" style="345" customWidth="1"/>
    <col min="14850" max="14850" width="52" style="345" customWidth="1"/>
    <col min="14851" max="14851" width="15.5703125" style="345" customWidth="1"/>
    <col min="14852" max="14852" width="5.28515625" style="345" customWidth="1"/>
    <col min="14853" max="14853" width="11.140625" style="345" customWidth="1"/>
    <col min="14854" max="14854" width="4.28515625" style="345" customWidth="1"/>
    <col min="14855" max="14855" width="18.42578125" style="345" customWidth="1"/>
    <col min="14856" max="14856" width="4.42578125" style="345" customWidth="1"/>
    <col min="14857" max="14857" width="31.85546875" style="345" customWidth="1"/>
    <col min="14858" max="14858" width="3" style="345" customWidth="1"/>
    <col min="14859" max="14859" width="15.7109375" style="345" customWidth="1"/>
    <col min="14860" max="14860" width="3.85546875" style="345" customWidth="1"/>
    <col min="14861" max="14861" width="12.7109375" style="345" customWidth="1"/>
    <col min="14862" max="14862" width="3.85546875" style="345" customWidth="1"/>
    <col min="14863" max="14863" width="16.7109375" style="345" customWidth="1"/>
    <col min="14864" max="14867" width="15" style="345" customWidth="1"/>
    <col min="14868" max="14879" width="12" style="345" customWidth="1"/>
    <col min="14880" max="15104" width="8.85546875" style="345"/>
    <col min="15105" max="15105" width="4.42578125" style="345" customWidth="1"/>
    <col min="15106" max="15106" width="52" style="345" customWidth="1"/>
    <col min="15107" max="15107" width="15.5703125" style="345" customWidth="1"/>
    <col min="15108" max="15108" width="5.28515625" style="345" customWidth="1"/>
    <col min="15109" max="15109" width="11.140625" style="345" customWidth="1"/>
    <col min="15110" max="15110" width="4.28515625" style="345" customWidth="1"/>
    <col min="15111" max="15111" width="18.42578125" style="345" customWidth="1"/>
    <col min="15112" max="15112" width="4.42578125" style="345" customWidth="1"/>
    <col min="15113" max="15113" width="31.85546875" style="345" customWidth="1"/>
    <col min="15114" max="15114" width="3" style="345" customWidth="1"/>
    <col min="15115" max="15115" width="15.7109375" style="345" customWidth="1"/>
    <col min="15116" max="15116" width="3.85546875" style="345" customWidth="1"/>
    <col min="15117" max="15117" width="12.7109375" style="345" customWidth="1"/>
    <col min="15118" max="15118" width="3.85546875" style="345" customWidth="1"/>
    <col min="15119" max="15119" width="16.7109375" style="345" customWidth="1"/>
    <col min="15120" max="15123" width="15" style="345" customWidth="1"/>
    <col min="15124" max="15135" width="12" style="345" customWidth="1"/>
    <col min="15136" max="15360" width="8.85546875" style="345"/>
    <col min="15361" max="15361" width="4.42578125" style="345" customWidth="1"/>
    <col min="15362" max="15362" width="52" style="345" customWidth="1"/>
    <col min="15363" max="15363" width="15.5703125" style="345" customWidth="1"/>
    <col min="15364" max="15364" width="5.28515625" style="345" customWidth="1"/>
    <col min="15365" max="15365" width="11.140625" style="345" customWidth="1"/>
    <col min="15366" max="15366" width="4.28515625" style="345" customWidth="1"/>
    <col min="15367" max="15367" width="18.42578125" style="345" customWidth="1"/>
    <col min="15368" max="15368" width="4.42578125" style="345" customWidth="1"/>
    <col min="15369" max="15369" width="31.85546875" style="345" customWidth="1"/>
    <col min="15370" max="15370" width="3" style="345" customWidth="1"/>
    <col min="15371" max="15371" width="15.7109375" style="345" customWidth="1"/>
    <col min="15372" max="15372" width="3.85546875" style="345" customWidth="1"/>
    <col min="15373" max="15373" width="12.7109375" style="345" customWidth="1"/>
    <col min="15374" max="15374" width="3.85546875" style="345" customWidth="1"/>
    <col min="15375" max="15375" width="16.7109375" style="345" customWidth="1"/>
    <col min="15376" max="15379" width="15" style="345" customWidth="1"/>
    <col min="15380" max="15391" width="12" style="345" customWidth="1"/>
    <col min="15392" max="15616" width="8.85546875" style="345"/>
    <col min="15617" max="15617" width="4.42578125" style="345" customWidth="1"/>
    <col min="15618" max="15618" width="52" style="345" customWidth="1"/>
    <col min="15619" max="15619" width="15.5703125" style="345" customWidth="1"/>
    <col min="15620" max="15620" width="5.28515625" style="345" customWidth="1"/>
    <col min="15621" max="15621" width="11.140625" style="345" customWidth="1"/>
    <col min="15622" max="15622" width="4.28515625" style="345" customWidth="1"/>
    <col min="15623" max="15623" width="18.42578125" style="345" customWidth="1"/>
    <col min="15624" max="15624" width="4.42578125" style="345" customWidth="1"/>
    <col min="15625" max="15625" width="31.85546875" style="345" customWidth="1"/>
    <col min="15626" max="15626" width="3" style="345" customWidth="1"/>
    <col min="15627" max="15627" width="15.7109375" style="345" customWidth="1"/>
    <col min="15628" max="15628" width="3.85546875" style="345" customWidth="1"/>
    <col min="15629" max="15629" width="12.7109375" style="345" customWidth="1"/>
    <col min="15630" max="15630" width="3.85546875" style="345" customWidth="1"/>
    <col min="15631" max="15631" width="16.7109375" style="345" customWidth="1"/>
    <col min="15632" max="15635" width="15" style="345" customWidth="1"/>
    <col min="15636" max="15647" width="12" style="345" customWidth="1"/>
    <col min="15648" max="15872" width="8.85546875" style="345"/>
    <col min="15873" max="15873" width="4.42578125" style="345" customWidth="1"/>
    <col min="15874" max="15874" width="52" style="345" customWidth="1"/>
    <col min="15875" max="15875" width="15.5703125" style="345" customWidth="1"/>
    <col min="15876" max="15876" width="5.28515625" style="345" customWidth="1"/>
    <col min="15877" max="15877" width="11.140625" style="345" customWidth="1"/>
    <col min="15878" max="15878" width="4.28515625" style="345" customWidth="1"/>
    <col min="15879" max="15879" width="18.42578125" style="345" customWidth="1"/>
    <col min="15880" max="15880" width="4.42578125" style="345" customWidth="1"/>
    <col min="15881" max="15881" width="31.85546875" style="345" customWidth="1"/>
    <col min="15882" max="15882" width="3" style="345" customWidth="1"/>
    <col min="15883" max="15883" width="15.7109375" style="345" customWidth="1"/>
    <col min="15884" max="15884" width="3.85546875" style="345" customWidth="1"/>
    <col min="15885" max="15885" width="12.7109375" style="345" customWidth="1"/>
    <col min="15886" max="15886" width="3.85546875" style="345" customWidth="1"/>
    <col min="15887" max="15887" width="16.7109375" style="345" customWidth="1"/>
    <col min="15888" max="15891" width="15" style="345" customWidth="1"/>
    <col min="15892" max="15903" width="12" style="345" customWidth="1"/>
    <col min="15904" max="16128" width="8.85546875" style="345"/>
    <col min="16129" max="16129" width="4.42578125" style="345" customWidth="1"/>
    <col min="16130" max="16130" width="52" style="345" customWidth="1"/>
    <col min="16131" max="16131" width="15.5703125" style="345" customWidth="1"/>
    <col min="16132" max="16132" width="5.28515625" style="345" customWidth="1"/>
    <col min="16133" max="16133" width="11.140625" style="345" customWidth="1"/>
    <col min="16134" max="16134" width="4.28515625" style="345" customWidth="1"/>
    <col min="16135" max="16135" width="18.42578125" style="345" customWidth="1"/>
    <col min="16136" max="16136" width="4.42578125" style="345" customWidth="1"/>
    <col min="16137" max="16137" width="31.85546875" style="345" customWidth="1"/>
    <col min="16138" max="16138" width="3" style="345" customWidth="1"/>
    <col min="16139" max="16139" width="15.7109375" style="345" customWidth="1"/>
    <col min="16140" max="16140" width="3.85546875" style="345" customWidth="1"/>
    <col min="16141" max="16141" width="12.7109375" style="345" customWidth="1"/>
    <col min="16142" max="16142" width="3.85546875" style="345" customWidth="1"/>
    <col min="16143" max="16143" width="16.7109375" style="345" customWidth="1"/>
    <col min="16144" max="16147" width="15" style="345" customWidth="1"/>
    <col min="16148" max="16159" width="12" style="345" customWidth="1"/>
    <col min="16160" max="16384" width="8.85546875" style="345"/>
  </cols>
  <sheetData>
    <row r="1" spans="1:32" ht="12.75" customHeight="1">
      <c r="A1" s="347"/>
      <c r="B1" s="347"/>
      <c r="D1" s="348"/>
      <c r="F1" s="348" t="s">
        <v>0</v>
      </c>
      <c r="J1" s="376"/>
      <c r="M1" s="365"/>
      <c r="N1" s="345"/>
    </row>
    <row r="2" spans="1:32" ht="12.75" customHeight="1">
      <c r="A2" s="347"/>
      <c r="B2" s="347"/>
      <c r="D2" s="348"/>
      <c r="F2" s="348" t="s">
        <v>1</v>
      </c>
      <c r="J2" s="376"/>
      <c r="K2" s="282"/>
      <c r="M2" s="365"/>
      <c r="N2" s="345"/>
    </row>
    <row r="3" spans="1:32" ht="12.75" customHeight="1">
      <c r="A3" s="347"/>
      <c r="B3" s="347"/>
      <c r="D3" s="348"/>
      <c r="F3" s="348" t="s">
        <v>108</v>
      </c>
      <c r="J3" s="376"/>
      <c r="K3" s="349"/>
      <c r="M3" s="365"/>
      <c r="N3" s="345"/>
    </row>
    <row r="4" spans="1:32" ht="12.75" customHeight="1">
      <c r="A4" s="347"/>
      <c r="B4" s="347"/>
      <c r="D4" s="348"/>
      <c r="F4" s="348" t="s">
        <v>3</v>
      </c>
      <c r="J4" s="376"/>
      <c r="M4" s="365"/>
      <c r="N4" s="345"/>
    </row>
    <row r="5" spans="1:32" ht="12.75" customHeight="1">
      <c r="A5" s="347"/>
      <c r="B5" s="347"/>
      <c r="C5" s="347"/>
      <c r="D5" s="347"/>
      <c r="G5" s="347"/>
      <c r="H5" s="347"/>
      <c r="I5" s="351"/>
      <c r="J5" s="347"/>
      <c r="P5" s="347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</row>
    <row r="6" spans="1:32" ht="12.75" customHeight="1">
      <c r="A6" s="347"/>
      <c r="B6" s="347"/>
      <c r="C6" s="386"/>
      <c r="D6" s="386"/>
      <c r="E6" s="386"/>
      <c r="F6" s="386"/>
      <c r="G6" s="386"/>
      <c r="H6" s="386"/>
      <c r="I6" s="386"/>
      <c r="J6" s="335"/>
      <c r="K6" s="387"/>
      <c r="L6" s="387"/>
      <c r="M6" s="387"/>
      <c r="N6" s="387"/>
      <c r="O6" s="38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</row>
    <row r="7" spans="1:32" ht="12.75" customHeight="1">
      <c r="A7" s="347"/>
      <c r="B7" s="347"/>
      <c r="C7" s="334" t="s">
        <v>4</v>
      </c>
      <c r="D7" s="335"/>
      <c r="E7" s="337" t="s">
        <v>5</v>
      </c>
      <c r="F7" s="335"/>
      <c r="G7" s="336" t="s">
        <v>6</v>
      </c>
      <c r="H7" s="336"/>
      <c r="I7" s="334"/>
      <c r="J7" s="335"/>
      <c r="K7" s="337"/>
      <c r="L7" s="337"/>
      <c r="M7" s="338"/>
      <c r="N7" s="338"/>
      <c r="O7" s="336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</row>
    <row r="8" spans="1:32" ht="12.75" customHeight="1">
      <c r="A8" s="351" t="s">
        <v>7</v>
      </c>
      <c r="B8" s="347"/>
      <c r="C8" s="334" t="s">
        <v>8</v>
      </c>
      <c r="D8" s="335"/>
      <c r="E8" s="337" t="s">
        <v>9</v>
      </c>
      <c r="F8" s="335"/>
      <c r="G8" s="334" t="s">
        <v>10</v>
      </c>
      <c r="H8" s="334"/>
      <c r="I8" s="334"/>
      <c r="J8" s="335"/>
      <c r="K8" s="334"/>
      <c r="L8" s="334"/>
      <c r="M8" s="338"/>
      <c r="N8" s="338"/>
      <c r="O8" s="334"/>
      <c r="P8" s="347"/>
      <c r="Q8" s="347"/>
      <c r="R8" s="347"/>
      <c r="S8" s="347"/>
      <c r="T8" s="347"/>
      <c r="U8" s="347"/>
      <c r="V8" s="347"/>
      <c r="W8" s="347"/>
      <c r="X8" s="347"/>
      <c r="Y8" s="347"/>
      <c r="Z8" s="347"/>
      <c r="AA8" s="347"/>
      <c r="AB8" s="347"/>
      <c r="AC8" s="347"/>
      <c r="AD8" s="347"/>
      <c r="AE8" s="347"/>
      <c r="AF8" s="347"/>
    </row>
    <row r="9" spans="1:32" ht="12.75" customHeight="1">
      <c r="A9" s="325" t="s">
        <v>11</v>
      </c>
      <c r="B9" s="326"/>
      <c r="C9" s="330" t="s">
        <v>12</v>
      </c>
      <c r="D9" s="335"/>
      <c r="E9" s="339" t="s">
        <v>13</v>
      </c>
      <c r="F9" s="335"/>
      <c r="G9" s="330" t="s">
        <v>14</v>
      </c>
      <c r="H9" s="330"/>
      <c r="I9" s="330" t="s">
        <v>15</v>
      </c>
      <c r="J9" s="330"/>
      <c r="K9" s="330"/>
      <c r="L9" s="330"/>
      <c r="M9" s="339"/>
      <c r="N9" s="339"/>
      <c r="O9" s="330"/>
      <c r="P9" s="347"/>
      <c r="Q9" s="347"/>
      <c r="R9" s="347"/>
      <c r="S9" s="347"/>
      <c r="T9" s="347"/>
      <c r="U9" s="347"/>
      <c r="V9" s="347"/>
      <c r="W9" s="347"/>
      <c r="X9" s="347"/>
      <c r="Y9" s="347"/>
      <c r="Z9" s="347"/>
      <c r="AA9" s="347"/>
      <c r="AB9" s="347"/>
      <c r="AC9" s="347"/>
      <c r="AD9" s="347"/>
      <c r="AE9" s="347"/>
      <c r="AF9" s="347"/>
    </row>
    <row r="10" spans="1:32" ht="12.75" customHeight="1">
      <c r="A10" s="347"/>
      <c r="B10" s="335" t="s">
        <v>16</v>
      </c>
      <c r="C10" s="340">
        <f>+B10-1</f>
        <v>-1</v>
      </c>
      <c r="D10" s="340"/>
      <c r="E10" s="340">
        <f>+C10-1</f>
        <v>-2</v>
      </c>
      <c r="F10" s="340"/>
      <c r="G10" s="340">
        <f>+E10-1</f>
        <v>-3</v>
      </c>
      <c r="H10" s="340"/>
      <c r="I10" s="340">
        <f>+G10-1</f>
        <v>-4</v>
      </c>
      <c r="J10" s="340"/>
      <c r="K10" s="340"/>
      <c r="L10" s="340"/>
      <c r="M10" s="340"/>
      <c r="N10" s="340"/>
      <c r="O10" s="340"/>
      <c r="P10" s="347"/>
      <c r="Q10" s="347"/>
      <c r="R10" s="347"/>
      <c r="S10" s="347"/>
      <c r="T10" s="347"/>
      <c r="U10" s="347"/>
      <c r="V10" s="347"/>
      <c r="W10" s="347"/>
      <c r="X10" s="347"/>
      <c r="Y10" s="347"/>
      <c r="Z10" s="347"/>
      <c r="AA10" s="347"/>
      <c r="AB10" s="347"/>
      <c r="AC10" s="347"/>
      <c r="AD10" s="347"/>
      <c r="AE10" s="347"/>
      <c r="AF10" s="347"/>
    </row>
    <row r="11" spans="1:32" ht="12.75" customHeight="1">
      <c r="A11" s="341">
        <v>1</v>
      </c>
      <c r="B11" s="377" t="s">
        <v>17</v>
      </c>
      <c r="C11" s="378">
        <f>'Revenues - Fcst Prd.'!C27</f>
        <v>449303309</v>
      </c>
      <c r="E11" s="22">
        <f>+G11/C11</f>
        <v>45.524397045583157</v>
      </c>
      <c r="G11" s="378">
        <f>'Revenues - Fcst Prd.'!H27</f>
        <v>20454262232.810337</v>
      </c>
      <c r="H11" s="378"/>
      <c r="I11" s="355" t="s">
        <v>18</v>
      </c>
      <c r="J11" s="355"/>
      <c r="P11" s="347"/>
      <c r="Q11" s="347"/>
      <c r="R11" s="347"/>
      <c r="S11" s="347"/>
      <c r="T11" s="347"/>
      <c r="U11" s="347"/>
      <c r="V11" s="347"/>
      <c r="W11" s="347"/>
      <c r="X11" s="347"/>
      <c r="Y11" s="347"/>
      <c r="Z11" s="347"/>
      <c r="AA11" s="347"/>
      <c r="AB11" s="347"/>
      <c r="AC11" s="347"/>
      <c r="AD11" s="347"/>
      <c r="AE11" s="347"/>
      <c r="AF11" s="347"/>
    </row>
    <row r="12" spans="1:32" ht="12.75" customHeight="1">
      <c r="A12" s="341">
        <f>A11+1</f>
        <v>2</v>
      </c>
      <c r="B12" s="345" t="s">
        <v>19</v>
      </c>
      <c r="C12" s="379">
        <f>'Revenues - Fcst Prd.'!C33</f>
        <v>3405048</v>
      </c>
      <c r="E12" s="22">
        <f>+G12/C12</f>
        <v>45.524397045583171</v>
      </c>
      <c r="G12" s="379">
        <f>'Revenues - Fcst Prd.'!H33</f>
        <v>155012757.11126888</v>
      </c>
      <c r="H12" s="380"/>
      <c r="I12" s="355" t="s">
        <v>20</v>
      </c>
      <c r="J12" s="355"/>
      <c r="O12" s="381"/>
      <c r="P12" s="347"/>
      <c r="Q12" s="347"/>
      <c r="R12" s="347"/>
      <c r="S12" s="347"/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7"/>
      <c r="AE12" s="347"/>
      <c r="AF12" s="347"/>
    </row>
    <row r="13" spans="1:32" ht="12.75" customHeight="1">
      <c r="A13" s="341">
        <f t="shared" ref="A13:A62" si="0">A12+1</f>
        <v>3</v>
      </c>
      <c r="B13" s="327" t="s">
        <v>21</v>
      </c>
      <c r="C13" s="362">
        <f>+C12+C11</f>
        <v>452708357</v>
      </c>
      <c r="D13" s="347"/>
      <c r="E13" s="382">
        <f>G13/C13</f>
        <v>45.524397045583157</v>
      </c>
      <c r="G13" s="362">
        <f>+G12+G11</f>
        <v>20609274989.921604</v>
      </c>
      <c r="H13" s="342"/>
      <c r="I13" s="355"/>
      <c r="J13" s="355"/>
      <c r="P13" s="347"/>
      <c r="Q13" s="347"/>
      <c r="R13" s="347"/>
      <c r="S13" s="347"/>
      <c r="T13" s="347"/>
      <c r="U13" s="347"/>
      <c r="V13" s="347"/>
      <c r="W13" s="347"/>
      <c r="X13" s="347"/>
      <c r="Y13" s="347"/>
      <c r="Z13" s="347"/>
      <c r="AA13" s="347"/>
      <c r="AB13" s="347"/>
      <c r="AC13" s="347"/>
      <c r="AD13" s="347"/>
      <c r="AE13" s="347"/>
      <c r="AF13" s="347"/>
    </row>
    <row r="14" spans="1:32" ht="12.75" customHeight="1">
      <c r="A14" s="341">
        <f t="shared" si="0"/>
        <v>4</v>
      </c>
      <c r="B14" s="347"/>
      <c r="C14" s="350"/>
      <c r="D14" s="347"/>
      <c r="G14" s="350"/>
      <c r="H14" s="350"/>
      <c r="I14" s="351"/>
      <c r="J14" s="351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</row>
    <row r="15" spans="1:32" ht="12.75" customHeight="1">
      <c r="A15" s="341">
        <f t="shared" si="0"/>
        <v>5</v>
      </c>
      <c r="B15" s="327" t="s">
        <v>22</v>
      </c>
      <c r="C15" s="350"/>
      <c r="D15" s="347"/>
      <c r="G15" s="350"/>
      <c r="H15" s="350"/>
      <c r="I15" s="351"/>
      <c r="J15" s="351"/>
      <c r="O15" s="342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</row>
    <row r="16" spans="1:32" ht="12.75" customHeight="1">
      <c r="A16" s="341">
        <f t="shared" si="0"/>
        <v>6</v>
      </c>
      <c r="B16" s="353" t="str">
        <f>+[4]Expenses!B14</f>
        <v xml:space="preserve">     Natural Gas</v>
      </c>
      <c r="C16" s="350">
        <f>'Expenses - Fcst Prd.'!C14</f>
        <v>0</v>
      </c>
      <c r="D16" s="347"/>
      <c r="E16" s="22">
        <f>'Expenses - Fcst Prd.'!E14</f>
        <v>40.631513864540828</v>
      </c>
      <c r="G16" s="350">
        <f t="shared" ref="G16:G26" si="1">+E16*C16</f>
        <v>0</v>
      </c>
      <c r="H16" s="350"/>
      <c r="I16" s="355" t="s">
        <v>24</v>
      </c>
      <c r="J16" s="355"/>
      <c r="O16" s="343"/>
      <c r="P16" s="347"/>
      <c r="Q16" s="347"/>
      <c r="R16" s="347"/>
      <c r="S16" s="347"/>
      <c r="T16" s="347"/>
      <c r="U16" s="347"/>
      <c r="V16" s="347"/>
      <c r="W16" s="347"/>
      <c r="X16" s="347"/>
      <c r="Y16" s="347"/>
      <c r="Z16" s="347"/>
      <c r="AA16" s="347"/>
      <c r="AB16" s="347"/>
      <c r="AC16" s="347"/>
      <c r="AD16" s="347"/>
      <c r="AE16" s="347"/>
      <c r="AF16" s="347"/>
    </row>
    <row r="17" spans="1:32" ht="12.75" customHeight="1">
      <c r="A17" s="341">
        <f t="shared" si="0"/>
        <v>7</v>
      </c>
      <c r="B17" s="353" t="s">
        <v>25</v>
      </c>
      <c r="C17" s="350">
        <f>'Expenses - Fcst Prd.'!C15</f>
        <v>0</v>
      </c>
      <c r="D17" s="347"/>
      <c r="E17" s="22">
        <f>'Expenses - Fcst Prd.'!E15</f>
        <v>9.2589639029940383</v>
      </c>
      <c r="G17" s="350">
        <f t="shared" si="1"/>
        <v>0</v>
      </c>
      <c r="H17" s="350"/>
      <c r="I17" s="355" t="s">
        <v>26</v>
      </c>
      <c r="J17" s="355"/>
      <c r="P17" s="347"/>
      <c r="Q17" s="383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</row>
    <row r="18" spans="1:32" ht="12.75" customHeight="1">
      <c r="A18" s="341">
        <f t="shared" si="0"/>
        <v>8</v>
      </c>
      <c r="B18" s="353" t="s">
        <v>27</v>
      </c>
      <c r="C18" s="350">
        <f>'Expenses - Fcst Prd.'!C16</f>
        <v>48545844</v>
      </c>
      <c r="D18" s="347"/>
      <c r="E18" s="22">
        <f>'Expenses - Fcst Prd.'!E16</f>
        <v>13.282087891092193</v>
      </c>
      <c r="G18" s="350">
        <f t="shared" si="1"/>
        <v>644790166.75525057</v>
      </c>
      <c r="H18" s="350"/>
      <c r="I18" s="355" t="s">
        <v>28</v>
      </c>
      <c r="J18" s="355"/>
      <c r="P18" s="347"/>
      <c r="Q18" s="347"/>
      <c r="R18" s="347"/>
      <c r="S18" s="347"/>
      <c r="T18" s="347"/>
      <c r="U18" s="347"/>
      <c r="V18" s="347"/>
      <c r="W18" s="347"/>
      <c r="X18" s="347"/>
      <c r="Y18" s="347"/>
      <c r="Z18" s="347"/>
      <c r="AA18" s="347"/>
      <c r="AB18" s="347"/>
      <c r="AC18" s="347"/>
      <c r="AD18" s="347"/>
      <c r="AE18" s="347"/>
      <c r="AF18" s="347"/>
    </row>
    <row r="19" spans="1:32" ht="12.75" customHeight="1">
      <c r="A19" s="341">
        <f t="shared" si="0"/>
        <v>9</v>
      </c>
      <c r="B19" s="353" t="s">
        <v>29</v>
      </c>
      <c r="C19" s="350">
        <f>'Expenses - Fcst Prd.'!C17</f>
        <v>99073890</v>
      </c>
      <c r="D19" s="347"/>
      <c r="E19" s="22">
        <f>'Expenses - Fcst Prd.'!E17</f>
        <v>12.475442220578916</v>
      </c>
      <c r="G19" s="350">
        <f t="shared" si="1"/>
        <v>1235990590.2629912</v>
      </c>
      <c r="H19" s="350"/>
      <c r="I19" s="355" t="s">
        <v>30</v>
      </c>
    </row>
    <row r="20" spans="1:32" ht="12.75" customHeight="1">
      <c r="A20" s="341">
        <f t="shared" si="0"/>
        <v>10</v>
      </c>
      <c r="B20" s="353" t="s">
        <v>31</v>
      </c>
      <c r="C20" s="350">
        <f>'Expenses - Fcst Prd.'!C18</f>
        <v>13133400</v>
      </c>
      <c r="D20" s="347"/>
      <c r="E20" s="22">
        <f>'Expenses - Fcst Prd.'!E18</f>
        <v>20.534410536465447</v>
      </c>
      <c r="G20" s="350">
        <f t="shared" si="1"/>
        <v>269686627.33961529</v>
      </c>
      <c r="H20" s="350"/>
      <c r="I20" s="355" t="s">
        <v>32</v>
      </c>
      <c r="J20" s="355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</row>
    <row r="21" spans="1:32" ht="12.75" customHeight="1">
      <c r="A21" s="341">
        <f t="shared" si="0"/>
        <v>11</v>
      </c>
      <c r="B21" s="353" t="s">
        <v>33</v>
      </c>
      <c r="C21" s="350">
        <f>'Expenses - Fcst Prd.'!C19</f>
        <v>450656</v>
      </c>
      <c r="D21" s="347"/>
      <c r="E21" s="22">
        <f>'Expenses - Fcst Prd.'!E19</f>
        <v>577.5</v>
      </c>
      <c r="G21" s="350">
        <f t="shared" si="1"/>
        <v>260253840</v>
      </c>
      <c r="H21" s="350"/>
      <c r="I21" s="355" t="s">
        <v>34</v>
      </c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</row>
    <row r="22" spans="1:32" ht="12.75" customHeight="1">
      <c r="A22" s="341">
        <f t="shared" si="0"/>
        <v>12</v>
      </c>
      <c r="B22" s="353" t="s">
        <v>35</v>
      </c>
      <c r="C22" s="350">
        <f>'Expenses - Fcst Prd.'!C20</f>
        <v>29352086</v>
      </c>
      <c r="D22" s="347"/>
      <c r="E22" s="22">
        <f>'Expenses - Fcst Prd.'!E20</f>
        <v>12.475442220578916</v>
      </c>
      <c r="G22" s="350">
        <f t="shared" si="1"/>
        <v>366180252.94646335</v>
      </c>
      <c r="H22" s="350"/>
      <c r="I22" s="355" t="s">
        <v>36</v>
      </c>
      <c r="J22" s="355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</row>
    <row r="23" spans="1:32" ht="12.75" customHeight="1">
      <c r="A23" s="341">
        <f t="shared" si="0"/>
        <v>13</v>
      </c>
      <c r="B23" s="353" t="s">
        <v>37</v>
      </c>
      <c r="C23" s="350">
        <f>'Expenses - Fcst Prd.'!C21</f>
        <v>26398176</v>
      </c>
      <c r="D23" s="347"/>
      <c r="E23" s="22">
        <f>'Expenses - Fcst Prd.'!E21</f>
        <v>10.555894896280392</v>
      </c>
      <c r="G23" s="350">
        <f t="shared" si="1"/>
        <v>278656371.30951154</v>
      </c>
      <c r="H23" s="350"/>
      <c r="I23" s="355" t="s">
        <v>38</v>
      </c>
      <c r="J23" s="355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/>
      <c r="AD23" s="347"/>
      <c r="AE23" s="347"/>
      <c r="AF23" s="347"/>
    </row>
    <row r="24" spans="1:32" ht="12.75" customHeight="1">
      <c r="A24" s="341">
        <f t="shared" si="0"/>
        <v>14</v>
      </c>
      <c r="B24" s="353" t="s">
        <v>39</v>
      </c>
      <c r="C24" s="350">
        <f>'Expenses - Fcst Prd.'!C22</f>
        <v>1342964</v>
      </c>
      <c r="D24" s="347"/>
      <c r="E24" s="22">
        <f>'Expenses - Fcst Prd.'!E22</f>
        <v>252.16966638331266</v>
      </c>
      <c r="G24" s="350">
        <f t="shared" si="1"/>
        <v>338654783.8447991</v>
      </c>
      <c r="H24" s="350"/>
      <c r="I24" s="355" t="s">
        <v>40</v>
      </c>
      <c r="J24" s="355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/>
      <c r="AA24" s="347"/>
      <c r="AB24" s="347"/>
      <c r="AC24" s="347"/>
      <c r="AD24" s="347"/>
      <c r="AE24" s="347"/>
      <c r="AF24" s="347"/>
    </row>
    <row r="25" spans="1:32" ht="12.75" customHeight="1">
      <c r="A25" s="341">
        <f t="shared" si="0"/>
        <v>15</v>
      </c>
      <c r="B25" s="353" t="s">
        <v>41</v>
      </c>
      <c r="C25" s="350">
        <f>'Expenses - Fcst Prd.'!C23</f>
        <v>92791</v>
      </c>
      <c r="D25" s="347"/>
      <c r="E25" s="22">
        <f>'Expenses - Fcst Prd.'!E23</f>
        <v>600</v>
      </c>
      <c r="G25" s="350">
        <f t="shared" si="1"/>
        <v>55674600</v>
      </c>
      <c r="H25" s="350"/>
      <c r="I25" s="355" t="s">
        <v>42</v>
      </c>
      <c r="J25" s="355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</row>
    <row r="26" spans="1:32" ht="12.75" customHeight="1">
      <c r="A26" s="341">
        <f t="shared" si="0"/>
        <v>16</v>
      </c>
      <c r="B26" s="353" t="s">
        <v>43</v>
      </c>
      <c r="C26" s="350">
        <f>'Expenses - Fcst Prd.'!C24</f>
        <v>5682962</v>
      </c>
      <c r="D26" s="347"/>
      <c r="E26" s="22">
        <f>'Expenses - Fcst Prd.'!E24</f>
        <v>13.64</v>
      </c>
      <c r="G26" s="350">
        <f t="shared" si="1"/>
        <v>77515601.680000007</v>
      </c>
      <c r="H26" s="350"/>
      <c r="I26" s="355" t="s">
        <v>44</v>
      </c>
      <c r="J26" s="347"/>
    </row>
    <row r="27" spans="1:32" ht="12.75" customHeight="1">
      <c r="A27" s="341">
        <f t="shared" si="0"/>
        <v>17</v>
      </c>
      <c r="B27" s="353" t="s">
        <v>45</v>
      </c>
      <c r="C27" s="350"/>
      <c r="D27" s="347"/>
      <c r="G27" s="350"/>
      <c r="H27" s="350"/>
      <c r="I27" s="355"/>
    </row>
    <row r="28" spans="1:32" ht="12.75" customHeight="1">
      <c r="A28" s="341">
        <f t="shared" si="0"/>
        <v>18</v>
      </c>
      <c r="B28" s="353" t="s">
        <v>46</v>
      </c>
      <c r="C28" s="350">
        <f>'Expenses - Fcst Prd.'!C26</f>
        <v>755244</v>
      </c>
      <c r="D28" s="347"/>
      <c r="E28" s="22">
        <f>'Expenses - Fcst Prd.'!E26</f>
        <v>-172</v>
      </c>
      <c r="G28" s="350">
        <f t="shared" ref="G28:G31" si="2">+E28*C28</f>
        <v>-129901968</v>
      </c>
      <c r="H28" s="350"/>
      <c r="I28" s="355" t="s">
        <v>47</v>
      </c>
      <c r="P28" s="347"/>
      <c r="Q28" s="347"/>
      <c r="R28" s="347"/>
      <c r="S28" s="347"/>
      <c r="T28" s="347"/>
      <c r="U28" s="347"/>
      <c r="V28" s="347"/>
      <c r="W28" s="347"/>
      <c r="X28" s="347"/>
      <c r="Y28" s="347"/>
      <c r="Z28" s="347"/>
      <c r="AA28" s="347"/>
      <c r="AB28" s="347"/>
      <c r="AC28" s="347"/>
      <c r="AD28" s="347"/>
      <c r="AE28" s="347"/>
      <c r="AF28" s="347"/>
    </row>
    <row r="29" spans="1:32" ht="12.75" customHeight="1">
      <c r="A29" s="341">
        <f t="shared" si="0"/>
        <v>19</v>
      </c>
      <c r="B29" s="353" t="s">
        <v>48</v>
      </c>
      <c r="C29" s="350">
        <f>'Expenses - Fcst Prd.'!C27</f>
        <v>206377</v>
      </c>
      <c r="E29" s="22">
        <f>'Expenses - Fcst Prd.'!E27</f>
        <v>-128.90259721603724</v>
      </c>
      <c r="G29" s="350">
        <f t="shared" si="2"/>
        <v>-26602531.305654116</v>
      </c>
      <c r="I29" s="355" t="s">
        <v>49</v>
      </c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</row>
    <row r="30" spans="1:32" ht="12.75" customHeight="1">
      <c r="A30" s="341">
        <f t="shared" si="0"/>
        <v>20</v>
      </c>
      <c r="B30" s="353" t="s">
        <v>50</v>
      </c>
      <c r="C30" s="350">
        <f>'Expenses - Fcst Prd.'!C28</f>
        <v>5912170</v>
      </c>
      <c r="E30" s="22">
        <f>'Expenses - Fcst Prd.'!E28</f>
        <v>41.313715945245157</v>
      </c>
      <c r="G30" s="350">
        <f t="shared" si="2"/>
        <v>244253712.00000006</v>
      </c>
      <c r="H30" s="350"/>
      <c r="I30" s="355" t="s">
        <v>51</v>
      </c>
      <c r="K30" s="328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</row>
    <row r="31" spans="1:32" ht="12.75" customHeight="1">
      <c r="A31" s="341">
        <f t="shared" si="0"/>
        <v>21</v>
      </c>
      <c r="B31" s="353" t="s">
        <v>52</v>
      </c>
      <c r="C31" s="350">
        <f>'Expenses - Fcst Prd.'!C29</f>
        <v>47583150</v>
      </c>
      <c r="E31" s="22">
        <f>'Expenses - Fcst Prd.'!E29</f>
        <v>80.938831174154373</v>
      </c>
      <c r="G31" s="350">
        <f t="shared" si="2"/>
        <v>3851324544.5844636</v>
      </c>
      <c r="H31" s="350"/>
      <c r="I31" s="355" t="s">
        <v>53</v>
      </c>
    </row>
    <row r="32" spans="1:32" ht="12.75" customHeight="1">
      <c r="A32" s="341">
        <f t="shared" si="0"/>
        <v>22</v>
      </c>
      <c r="B32" s="353" t="s">
        <v>54</v>
      </c>
      <c r="C32" s="384">
        <f>SUM(C16:C31)</f>
        <v>278529710</v>
      </c>
      <c r="D32" s="347"/>
      <c r="E32" s="382">
        <f>+G32/C32</f>
        <v>26.806751033552004</v>
      </c>
      <c r="G32" s="384">
        <f>SUM(G16:G31)</f>
        <v>7466476591.4174404</v>
      </c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</row>
    <row r="33" spans="1:32" ht="12.75" customHeight="1">
      <c r="A33" s="341">
        <f t="shared" si="0"/>
        <v>23</v>
      </c>
      <c r="C33" s="378"/>
      <c r="G33" s="378"/>
      <c r="H33" s="378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</row>
    <row r="34" spans="1:32" ht="12.75" customHeight="1">
      <c r="A34" s="341">
        <f t="shared" si="0"/>
        <v>24</v>
      </c>
      <c r="B34" s="329" t="s">
        <v>55</v>
      </c>
      <c r="C34" s="350"/>
      <c r="D34" s="347"/>
      <c r="G34" s="350"/>
      <c r="H34" s="350"/>
      <c r="I34" s="351"/>
      <c r="J34" s="351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</row>
    <row r="35" spans="1:32" ht="12.75" customHeight="1">
      <c r="A35" s="341">
        <f t="shared" si="0"/>
        <v>25</v>
      </c>
      <c r="B35" s="353" t="s">
        <v>56</v>
      </c>
      <c r="C35" s="350">
        <f>'Expenses - Fcst Prd.'!C33</f>
        <v>0</v>
      </c>
      <c r="D35" s="347"/>
      <c r="E35" s="22">
        <f>'Expenses - Fcst Prd.'!E33</f>
        <v>35.540130672483258</v>
      </c>
      <c r="G35" s="350">
        <f t="shared" ref="G35:G41" si="3">+E35*C35</f>
        <v>0</v>
      </c>
      <c r="I35" s="355" t="s">
        <v>57</v>
      </c>
      <c r="J35" s="355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</row>
    <row r="36" spans="1:32" ht="12.75" customHeight="1">
      <c r="A36" s="341">
        <f t="shared" si="0"/>
        <v>26</v>
      </c>
      <c r="B36" s="353" t="s">
        <v>58</v>
      </c>
      <c r="C36" s="350">
        <f>'Expenses - Fcst Prd.'!C34</f>
        <v>16578684</v>
      </c>
      <c r="D36" s="347"/>
      <c r="E36" s="22">
        <f>'Expenses - Fcst Prd.'!E34</f>
        <v>265.34745637718657</v>
      </c>
      <c r="G36" s="350">
        <f t="shared" si="3"/>
        <v>4399111629.4811611</v>
      </c>
      <c r="H36" s="350"/>
      <c r="I36" s="355" t="s">
        <v>59</v>
      </c>
      <c r="J36" s="355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</row>
    <row r="37" spans="1:32" ht="12.75" customHeight="1">
      <c r="A37" s="341">
        <f t="shared" si="0"/>
        <v>27</v>
      </c>
      <c r="B37" s="353" t="s">
        <v>60</v>
      </c>
      <c r="C37" s="350">
        <f>'Expenses - Fcst Prd.'!C35</f>
        <v>1730362</v>
      </c>
      <c r="D37" s="347"/>
      <c r="E37" s="22">
        <f>'Expenses - Fcst Prd.'!E35</f>
        <v>25.632086115658815</v>
      </c>
      <c r="G37" s="350">
        <f t="shared" si="3"/>
        <v>44352787.795263618</v>
      </c>
      <c r="H37" s="350"/>
      <c r="I37" s="355" t="s">
        <v>61</v>
      </c>
      <c r="J37" s="351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</row>
    <row r="38" spans="1:32" ht="12.75" customHeight="1">
      <c r="A38" s="341">
        <f t="shared" si="0"/>
        <v>28</v>
      </c>
      <c r="B38" s="353" t="s">
        <v>62</v>
      </c>
      <c r="C38" s="350">
        <f>'Expenses - Fcst Prd.'!C36</f>
        <v>0</v>
      </c>
      <c r="D38" s="347"/>
      <c r="E38" s="22">
        <f>'Expenses - Fcst Prd.'!E36</f>
        <v>105.65476463046065</v>
      </c>
      <c r="G38" s="350">
        <f t="shared" si="3"/>
        <v>0</v>
      </c>
      <c r="H38" s="350"/>
      <c r="I38" s="355" t="s">
        <v>63</v>
      </c>
      <c r="J38" s="351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</row>
    <row r="39" spans="1:32" ht="12.75" customHeight="1">
      <c r="A39" s="341">
        <f t="shared" si="0"/>
        <v>29</v>
      </c>
      <c r="B39" s="353" t="s">
        <v>64</v>
      </c>
      <c r="C39" s="350">
        <f>'Expenses - Fcst Prd.'!C37</f>
        <v>0</v>
      </c>
      <c r="D39" s="347"/>
      <c r="E39" s="22">
        <f>'Expenses - Fcst Prd.'!E37</f>
        <v>105.57702874844367</v>
      </c>
      <c r="G39" s="350">
        <f t="shared" si="3"/>
        <v>0</v>
      </c>
      <c r="H39" s="350"/>
      <c r="I39" s="355" t="s">
        <v>65</v>
      </c>
      <c r="J39" s="351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</row>
    <row r="40" spans="1:32" ht="12.75" customHeight="1">
      <c r="A40" s="341">
        <f t="shared" si="0"/>
        <v>30</v>
      </c>
      <c r="B40" s="353" t="s">
        <v>66</v>
      </c>
      <c r="C40" s="350">
        <f>'Expenses - Fcst Prd.'!C38</f>
        <v>0</v>
      </c>
      <c r="D40" s="347"/>
      <c r="E40" s="22">
        <f>'Expenses - Fcst Prd.'!E38</f>
        <v>35.079050920703779</v>
      </c>
      <c r="G40" s="350">
        <f t="shared" si="3"/>
        <v>0</v>
      </c>
      <c r="H40" s="350"/>
      <c r="I40" s="355" t="s">
        <v>67</v>
      </c>
      <c r="J40" s="351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</row>
    <row r="41" spans="1:32" ht="12.75" customHeight="1">
      <c r="A41" s="341">
        <f t="shared" si="0"/>
        <v>31</v>
      </c>
      <c r="B41" s="353" t="s">
        <v>68</v>
      </c>
      <c r="C41" s="350">
        <f>'Expenses - Fcst Prd.'!C39</f>
        <v>0</v>
      </c>
      <c r="D41" s="347"/>
      <c r="E41" s="22">
        <f>'Expenses - Fcst Prd.'!E39</f>
        <v>35.086659469252318</v>
      </c>
      <c r="G41" s="350">
        <f t="shared" si="3"/>
        <v>0</v>
      </c>
      <c r="H41" s="350"/>
      <c r="I41" s="355" t="s">
        <v>69</v>
      </c>
      <c r="J41" s="355"/>
    </row>
    <row r="42" spans="1:32" ht="12.75" customHeight="1">
      <c r="A42" s="341">
        <f t="shared" si="0"/>
        <v>32</v>
      </c>
      <c r="B42" s="353" t="s">
        <v>70</v>
      </c>
      <c r="C42" s="362">
        <f>SUM(C35:C41)</f>
        <v>18309046</v>
      </c>
      <c r="D42" s="347"/>
      <c r="E42" s="22">
        <f>+G42/C42</f>
        <v>242.69229632589401</v>
      </c>
      <c r="G42" s="362">
        <f>SUM(G35:G41)</f>
        <v>4443464417.2764244</v>
      </c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</row>
    <row r="43" spans="1:32" ht="12.75" customHeight="1">
      <c r="A43" s="341">
        <f t="shared" si="0"/>
        <v>33</v>
      </c>
      <c r="B43" s="353"/>
      <c r="C43" s="350"/>
      <c r="D43" s="347"/>
      <c r="G43" s="350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</row>
    <row r="44" spans="1:32" ht="12.75" customHeight="1">
      <c r="A44" s="341">
        <f t="shared" si="0"/>
        <v>34</v>
      </c>
      <c r="B44" s="327" t="s">
        <v>71</v>
      </c>
      <c r="C44" s="350"/>
      <c r="D44" s="347"/>
      <c r="G44" s="350"/>
      <c r="H44" s="350"/>
      <c r="I44" s="351"/>
      <c r="J44" s="351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</row>
    <row r="45" spans="1:32" ht="12.75" customHeight="1">
      <c r="A45" s="341">
        <f t="shared" si="0"/>
        <v>35</v>
      </c>
      <c r="B45" s="347" t="s">
        <v>72</v>
      </c>
      <c r="C45" s="350">
        <f>'Expenses - Fcst Prd.'!C43</f>
        <v>4850656</v>
      </c>
      <c r="D45" s="347"/>
      <c r="E45" s="22">
        <f>'Expenses - Fcst Prd.'!E43</f>
        <v>37.5</v>
      </c>
      <c r="G45" s="350">
        <f>+E45*C45</f>
        <v>181899600</v>
      </c>
      <c r="H45" s="350"/>
      <c r="I45" s="355" t="s">
        <v>73</v>
      </c>
      <c r="J45" s="355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</row>
    <row r="46" spans="1:32" ht="12.75" customHeight="1">
      <c r="A46" s="341">
        <f t="shared" si="0"/>
        <v>36</v>
      </c>
      <c r="B46" s="347" t="s">
        <v>74</v>
      </c>
      <c r="C46" s="350">
        <f>'Expenses - Fcst Prd.'!C44</f>
        <v>368613</v>
      </c>
      <c r="D46" s="347"/>
      <c r="E46" s="22">
        <f>'Expenses - Fcst Prd.'!E44</f>
        <v>37.5</v>
      </c>
      <c r="G46" s="350">
        <f>+E46*C46</f>
        <v>13822987.5</v>
      </c>
      <c r="H46" s="350"/>
      <c r="I46" s="355" t="s">
        <v>75</v>
      </c>
      <c r="J46" s="347"/>
      <c r="L46" s="350"/>
      <c r="O46" s="342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</row>
    <row r="47" spans="1:32" ht="12.75" customHeight="1">
      <c r="A47" s="341">
        <f t="shared" si="0"/>
        <v>37</v>
      </c>
      <c r="B47" s="347" t="s">
        <v>76</v>
      </c>
      <c r="C47" s="362">
        <f>SUM(C45:C46)</f>
        <v>5219269</v>
      </c>
      <c r="D47" s="347"/>
      <c r="E47" s="22">
        <f>+G47/C47</f>
        <v>37.5</v>
      </c>
      <c r="G47" s="362">
        <f>SUM(G45:G46)</f>
        <v>195722587.5</v>
      </c>
      <c r="H47" s="347"/>
      <c r="I47" s="347"/>
      <c r="J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</row>
    <row r="48" spans="1:32" ht="12.75" customHeight="1">
      <c r="A48" s="341">
        <f t="shared" si="0"/>
        <v>38</v>
      </c>
      <c r="B48" s="347"/>
      <c r="C48" s="347"/>
      <c r="D48" s="347"/>
      <c r="E48" s="347"/>
      <c r="G48" s="347"/>
      <c r="H48" s="347"/>
      <c r="I48" s="347"/>
      <c r="J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</row>
    <row r="49" spans="1:32" ht="12.75" customHeight="1">
      <c r="A49" s="341">
        <f t="shared" si="0"/>
        <v>39</v>
      </c>
      <c r="B49" s="335" t="str">
        <f>+[4]Expenses!B50</f>
        <v>Total Expenses</v>
      </c>
      <c r="C49" s="362">
        <f>+C47+C42+C32</f>
        <v>302058025</v>
      </c>
      <c r="D49" s="347"/>
      <c r="E49" s="22">
        <f>+G49/C49</f>
        <v>40.077278516913644</v>
      </c>
      <c r="G49" s="362">
        <f>+G47+G42+G32</f>
        <v>12105663596.193865</v>
      </c>
      <c r="H49" s="347"/>
      <c r="I49" s="347"/>
      <c r="J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</row>
    <row r="50" spans="1:32" ht="12.75" customHeight="1">
      <c r="A50" s="341">
        <f t="shared" si="0"/>
        <v>40</v>
      </c>
      <c r="B50" s="347"/>
      <c r="C50" s="347"/>
      <c r="D50" s="347"/>
      <c r="E50" s="347"/>
      <c r="G50" s="347"/>
      <c r="H50" s="347"/>
      <c r="I50" s="347"/>
      <c r="J50" s="347"/>
      <c r="O50" s="342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</row>
    <row r="51" spans="1:32" ht="12.75" customHeight="1">
      <c r="A51" s="341">
        <f t="shared" si="0"/>
        <v>41</v>
      </c>
      <c r="B51" s="327" t="s">
        <v>77</v>
      </c>
      <c r="C51" s="350">
        <f>+C49</f>
        <v>302058025</v>
      </c>
      <c r="D51" s="347"/>
      <c r="E51" s="22">
        <f>G51/C51</f>
        <v>40.077278516913644</v>
      </c>
      <c r="G51" s="342">
        <f>+G49</f>
        <v>12105663596.193865</v>
      </c>
      <c r="H51" s="342"/>
      <c r="I51" s="351"/>
      <c r="J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</row>
    <row r="52" spans="1:32" ht="12.75" customHeight="1">
      <c r="A52" s="341">
        <f t="shared" si="0"/>
        <v>42</v>
      </c>
      <c r="B52" s="347"/>
      <c r="C52" s="350"/>
      <c r="D52" s="347"/>
      <c r="G52" s="347"/>
      <c r="H52" s="347"/>
      <c r="I52" s="351"/>
      <c r="J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</row>
    <row r="53" spans="1:32" ht="12.75" customHeight="1">
      <c r="A53" s="341">
        <f t="shared" si="0"/>
        <v>43</v>
      </c>
      <c r="B53" s="347" t="s">
        <v>78</v>
      </c>
      <c r="C53" s="347"/>
      <c r="D53" s="347"/>
      <c r="E53" s="357">
        <f>+E13</f>
        <v>45.524397045583157</v>
      </c>
      <c r="J53" s="347"/>
      <c r="K53" s="350"/>
      <c r="O53" s="350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</row>
    <row r="54" spans="1:32" ht="12.75" customHeight="1">
      <c r="A54" s="341">
        <f t="shared" si="0"/>
        <v>44</v>
      </c>
      <c r="B54" s="347" t="s">
        <v>79</v>
      </c>
      <c r="C54" s="347"/>
      <c r="D54" s="347"/>
      <c r="E54" s="385">
        <f>+E51</f>
        <v>40.077278516913644</v>
      </c>
      <c r="J54" s="347"/>
      <c r="O54" s="350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</row>
    <row r="55" spans="1:32" ht="12.75" customHeight="1">
      <c r="A55" s="341">
        <f t="shared" si="0"/>
        <v>45</v>
      </c>
      <c r="B55" s="347" t="s">
        <v>80</v>
      </c>
      <c r="C55" s="347"/>
      <c r="D55" s="347"/>
      <c r="E55" s="373">
        <f>+E53-E54</f>
        <v>5.4471185286695132</v>
      </c>
      <c r="G55" s="350"/>
      <c r="J55" s="351"/>
      <c r="M55" s="344"/>
      <c r="N55" s="344"/>
      <c r="O55" s="350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</row>
    <row r="56" spans="1:32" ht="12.75" customHeight="1">
      <c r="A56" s="341">
        <f t="shared" si="0"/>
        <v>46</v>
      </c>
      <c r="G56" s="350"/>
      <c r="J56" s="352"/>
      <c r="O56" s="350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</row>
    <row r="57" spans="1:32" ht="12.75" customHeight="1">
      <c r="A57" s="341">
        <f t="shared" si="0"/>
        <v>47</v>
      </c>
      <c r="B57" s="345" t="s">
        <v>81</v>
      </c>
      <c r="G57" s="350">
        <f>+C51/365</f>
        <v>827556.23287671234</v>
      </c>
      <c r="J57" s="352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</row>
    <row r="58" spans="1:32" ht="12.75" customHeight="1">
      <c r="A58" s="341">
        <f t="shared" si="0"/>
        <v>48</v>
      </c>
      <c r="G58" s="350"/>
      <c r="J58" s="351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</row>
    <row r="59" spans="1:32" ht="12.75" customHeight="1">
      <c r="A59" s="341">
        <f t="shared" si="0"/>
        <v>49</v>
      </c>
      <c r="B59" s="327" t="s">
        <v>82</v>
      </c>
      <c r="G59" s="367">
        <f>+G57*E55</f>
        <v>4507796.8896186827</v>
      </c>
      <c r="J59" s="351"/>
      <c r="O59" s="350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</row>
    <row r="60" spans="1:32" ht="12.75" customHeight="1" thickTop="1">
      <c r="A60" s="341">
        <f t="shared" si="0"/>
        <v>50</v>
      </c>
      <c r="G60" s="347"/>
      <c r="J60" s="347"/>
      <c r="O60" s="350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</row>
    <row r="61" spans="1:32" ht="12.75" customHeight="1">
      <c r="A61" s="341">
        <f t="shared" si="0"/>
        <v>51</v>
      </c>
      <c r="G61" s="347"/>
      <c r="J61" s="352"/>
      <c r="O61" s="342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</row>
    <row r="62" spans="1:32" ht="12.75" customHeight="1">
      <c r="A62" s="341">
        <f t="shared" si="0"/>
        <v>52</v>
      </c>
      <c r="G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</row>
    <row r="63" spans="1:32" ht="12.75" customHeight="1">
      <c r="A63" s="347"/>
      <c r="B63" s="347"/>
      <c r="C63" s="347"/>
      <c r="D63" s="347"/>
      <c r="E63" s="347"/>
      <c r="G63" s="347"/>
      <c r="H63" s="347"/>
      <c r="I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</row>
    <row r="64" spans="1:32" ht="12.75" customHeight="1">
      <c r="A64" s="347"/>
      <c r="B64" s="347"/>
      <c r="C64" s="347"/>
      <c r="D64" s="347"/>
      <c r="E64" s="347"/>
      <c r="G64" s="347"/>
      <c r="H64" s="347"/>
      <c r="I64" s="347"/>
      <c r="J64" s="347"/>
      <c r="K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</row>
    <row r="65" spans="1:32" ht="12.75" customHeight="1">
      <c r="A65" s="347"/>
      <c r="B65" s="347"/>
      <c r="C65" s="347"/>
      <c r="D65" s="347"/>
      <c r="E65" s="347"/>
      <c r="G65" s="347"/>
      <c r="H65" s="347"/>
      <c r="I65" s="347"/>
      <c r="J65" s="347"/>
      <c r="K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</row>
    <row r="66" spans="1:32" ht="12.75" customHeight="1">
      <c r="A66" s="347"/>
      <c r="B66" s="347"/>
      <c r="C66" s="347"/>
      <c r="D66" s="347"/>
      <c r="E66" s="347"/>
      <c r="G66" s="347"/>
      <c r="H66" s="347"/>
      <c r="I66" s="347"/>
      <c r="J66" s="347"/>
      <c r="K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</row>
    <row r="67" spans="1:32" ht="12.75" customHeight="1">
      <c r="A67" s="347"/>
      <c r="B67" s="347"/>
      <c r="C67" s="347"/>
      <c r="D67" s="347"/>
      <c r="E67" s="347"/>
      <c r="G67" s="347"/>
      <c r="H67" s="347"/>
      <c r="I67" s="347"/>
      <c r="J67" s="347"/>
      <c r="K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</row>
    <row r="68" spans="1:32" ht="12.75" customHeight="1">
      <c r="A68" s="347"/>
      <c r="B68" s="347"/>
      <c r="C68" s="347"/>
      <c r="D68" s="347"/>
      <c r="E68" s="347"/>
      <c r="G68" s="347"/>
      <c r="H68" s="347"/>
      <c r="I68" s="347"/>
      <c r="J68" s="347"/>
      <c r="K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</row>
    <row r="69" spans="1:32" ht="12.75" customHeight="1">
      <c r="A69" s="347"/>
      <c r="J69" s="347"/>
      <c r="K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</row>
    <row r="70" spans="1:32" ht="12.75" customHeight="1">
      <c r="A70" s="347"/>
      <c r="B70" s="347"/>
      <c r="C70" s="347"/>
      <c r="D70" s="347"/>
      <c r="E70" s="347"/>
      <c r="G70" s="347"/>
      <c r="H70" s="347"/>
      <c r="I70" s="347"/>
      <c r="J70" s="347"/>
      <c r="K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</row>
    <row r="71" spans="1:32" ht="12.75" customHeight="1">
      <c r="A71" s="347"/>
      <c r="B71" s="347"/>
      <c r="C71" s="347"/>
      <c r="D71" s="347"/>
      <c r="E71" s="347"/>
      <c r="G71" s="347"/>
      <c r="H71" s="347"/>
      <c r="I71" s="347"/>
      <c r="J71" s="347"/>
      <c r="K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</row>
    <row r="72" spans="1:32" ht="12.75" customHeight="1">
      <c r="A72" s="347"/>
      <c r="B72" s="347"/>
      <c r="C72" s="347"/>
      <c r="D72" s="347"/>
      <c r="E72" s="347"/>
      <c r="G72" s="347"/>
      <c r="H72" s="347"/>
      <c r="I72" s="347"/>
      <c r="J72" s="347"/>
      <c r="K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</row>
    <row r="73" spans="1:32" ht="12.75" customHeight="1">
      <c r="A73" s="347"/>
      <c r="B73" s="347"/>
      <c r="C73" s="347"/>
      <c r="D73" s="347"/>
      <c r="E73" s="347"/>
      <c r="G73" s="347"/>
      <c r="H73" s="347"/>
      <c r="I73" s="347"/>
      <c r="J73" s="347"/>
      <c r="K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</row>
    <row r="74" spans="1:32" ht="12.75" customHeight="1">
      <c r="A74" s="347"/>
      <c r="B74" s="347"/>
      <c r="C74" s="347"/>
      <c r="D74" s="347"/>
      <c r="E74" s="347"/>
      <c r="G74" s="347"/>
      <c r="H74" s="347"/>
      <c r="I74" s="347"/>
      <c r="J74" s="347"/>
      <c r="K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</row>
    <row r="75" spans="1:32" ht="12.75" customHeight="1">
      <c r="A75" s="347"/>
      <c r="B75" s="347"/>
      <c r="C75" s="347"/>
      <c r="D75" s="347"/>
      <c r="E75" s="347"/>
      <c r="G75" s="347"/>
      <c r="H75" s="347"/>
      <c r="I75" s="347"/>
      <c r="J75" s="347"/>
      <c r="K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</row>
    <row r="76" spans="1:32" ht="12.75" customHeight="1">
      <c r="A76" s="347"/>
      <c r="B76" s="347"/>
      <c r="C76" s="347"/>
      <c r="D76" s="347"/>
      <c r="E76" s="347"/>
      <c r="G76" s="347"/>
      <c r="H76" s="347"/>
      <c r="I76" s="347"/>
      <c r="J76" s="347"/>
      <c r="K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</row>
    <row r="77" spans="1:32" ht="12.75" customHeight="1">
      <c r="A77" s="347"/>
      <c r="B77" s="347"/>
      <c r="C77" s="347"/>
      <c r="D77" s="347"/>
      <c r="E77" s="347"/>
      <c r="G77" s="347"/>
      <c r="H77" s="347"/>
      <c r="I77" s="347"/>
      <c r="J77" s="347"/>
      <c r="K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</row>
    <row r="78" spans="1:32" ht="12.75" customHeight="1">
      <c r="A78" s="347"/>
      <c r="B78" s="347"/>
      <c r="C78" s="347"/>
      <c r="D78" s="347"/>
      <c r="E78" s="347"/>
      <c r="G78" s="347"/>
      <c r="H78" s="347"/>
      <c r="I78" s="347"/>
      <c r="J78" s="347"/>
      <c r="K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</row>
    <row r="79" spans="1:32" ht="12.75" customHeight="1">
      <c r="A79" s="347"/>
      <c r="B79" s="347"/>
      <c r="C79" s="347"/>
      <c r="D79" s="347"/>
      <c r="E79" s="347"/>
      <c r="G79" s="347"/>
      <c r="H79" s="347"/>
      <c r="I79" s="347"/>
      <c r="J79" s="347"/>
      <c r="K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</row>
    <row r="80" spans="1:32" ht="12.75" customHeight="1">
      <c r="A80" s="347"/>
      <c r="B80" s="347"/>
      <c r="C80" s="347"/>
      <c r="D80" s="347"/>
      <c r="E80" s="347"/>
      <c r="G80" s="347"/>
      <c r="H80" s="347"/>
      <c r="I80" s="347"/>
      <c r="J80" s="347"/>
      <c r="K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</row>
    <row r="81" spans="1:32">
      <c r="A81" s="347"/>
      <c r="B81" s="347"/>
      <c r="C81" s="347"/>
      <c r="D81" s="347"/>
      <c r="E81" s="347"/>
      <c r="G81" s="347"/>
      <c r="H81" s="347"/>
      <c r="I81" s="347"/>
      <c r="J81" s="347"/>
      <c r="K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</row>
    <row r="82" spans="1:32">
      <c r="A82" s="347"/>
      <c r="B82" s="347"/>
      <c r="C82" s="347"/>
      <c r="D82" s="347"/>
      <c r="E82" s="347"/>
      <c r="G82" s="347"/>
      <c r="H82" s="347"/>
      <c r="I82" s="347"/>
      <c r="J82" s="347"/>
      <c r="K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</row>
    <row r="83" spans="1:32">
      <c r="A83" s="347"/>
      <c r="B83" s="347"/>
      <c r="C83" s="347"/>
      <c r="D83" s="347"/>
      <c r="E83" s="347"/>
      <c r="G83" s="347"/>
      <c r="H83" s="347"/>
      <c r="I83" s="347"/>
      <c r="J83" s="347"/>
      <c r="K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</row>
    <row r="84" spans="1:32">
      <c r="A84" s="347"/>
      <c r="B84" s="347"/>
      <c r="C84" s="347"/>
      <c r="D84" s="347"/>
      <c r="E84" s="347"/>
      <c r="G84" s="347"/>
      <c r="H84" s="347"/>
      <c r="I84" s="347"/>
      <c r="J84" s="347"/>
      <c r="K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</row>
    <row r="85" spans="1:32">
      <c r="A85" s="347"/>
      <c r="B85" s="347"/>
      <c r="C85" s="347"/>
      <c r="D85" s="347"/>
      <c r="E85" s="347"/>
      <c r="G85" s="347"/>
      <c r="H85" s="347"/>
      <c r="I85" s="347"/>
      <c r="J85" s="347"/>
      <c r="K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</row>
    <row r="86" spans="1:32">
      <c r="A86" s="347"/>
      <c r="B86" s="347"/>
      <c r="C86" s="347"/>
      <c r="D86" s="347"/>
      <c r="E86" s="347"/>
      <c r="G86" s="347"/>
      <c r="H86" s="347"/>
      <c r="I86" s="347"/>
      <c r="J86" s="347"/>
      <c r="K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</row>
    <row r="87" spans="1:32">
      <c r="A87" s="347"/>
      <c r="B87" s="347"/>
      <c r="C87" s="347"/>
      <c r="D87" s="347"/>
      <c r="E87" s="347"/>
      <c r="G87" s="347"/>
      <c r="H87" s="347"/>
      <c r="I87" s="347"/>
      <c r="J87" s="347"/>
      <c r="K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</row>
    <row r="88" spans="1:32">
      <c r="A88" s="347"/>
      <c r="B88" s="347"/>
      <c r="C88" s="347"/>
      <c r="D88" s="347"/>
      <c r="E88" s="347"/>
      <c r="G88" s="347"/>
      <c r="H88" s="347"/>
      <c r="I88" s="347"/>
      <c r="J88" s="347"/>
      <c r="K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</row>
    <row r="89" spans="1:32">
      <c r="A89" s="347"/>
      <c r="B89" s="347"/>
      <c r="C89" s="347"/>
      <c r="D89" s="347"/>
      <c r="E89" s="347"/>
      <c r="G89" s="347"/>
      <c r="H89" s="347"/>
      <c r="I89" s="347"/>
      <c r="J89" s="347"/>
      <c r="K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</row>
    <row r="90" spans="1:32">
      <c r="A90" s="347"/>
      <c r="B90" s="347"/>
      <c r="C90" s="347"/>
      <c r="D90" s="347"/>
      <c r="E90" s="347"/>
      <c r="G90" s="347"/>
      <c r="H90" s="347"/>
      <c r="I90" s="347"/>
      <c r="J90" s="347"/>
      <c r="K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</row>
    <row r="91" spans="1:32">
      <c r="A91" s="347"/>
      <c r="B91" s="347"/>
      <c r="C91" s="347"/>
      <c r="D91" s="347"/>
      <c r="E91" s="347"/>
      <c r="G91" s="347"/>
      <c r="H91" s="347"/>
      <c r="I91" s="347"/>
      <c r="J91" s="347"/>
      <c r="K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</row>
    <row r="92" spans="1:32">
      <c r="A92" s="347"/>
      <c r="B92" s="347"/>
      <c r="C92" s="347"/>
      <c r="D92" s="347"/>
      <c r="E92" s="347"/>
      <c r="G92" s="347"/>
      <c r="H92" s="347"/>
      <c r="I92" s="347"/>
      <c r="J92" s="347"/>
      <c r="K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</row>
    <row r="93" spans="1:32">
      <c r="A93" s="347"/>
      <c r="B93" s="347"/>
      <c r="C93" s="347"/>
      <c r="D93" s="347"/>
      <c r="E93" s="347"/>
      <c r="G93" s="347"/>
      <c r="H93" s="347"/>
      <c r="I93" s="347"/>
      <c r="J93" s="347"/>
      <c r="K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</row>
    <row r="94" spans="1:32">
      <c r="A94" s="347"/>
      <c r="B94" s="347"/>
      <c r="C94" s="347"/>
      <c r="D94" s="347"/>
      <c r="E94" s="347"/>
      <c r="G94" s="347"/>
      <c r="H94" s="347"/>
      <c r="I94" s="347"/>
      <c r="J94" s="347"/>
      <c r="K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</row>
    <row r="95" spans="1:32">
      <c r="A95" s="347"/>
      <c r="B95" s="347"/>
      <c r="C95" s="347"/>
      <c r="D95" s="347"/>
      <c r="E95" s="347"/>
      <c r="G95" s="347"/>
      <c r="H95" s="347"/>
      <c r="I95" s="347"/>
      <c r="J95" s="347"/>
      <c r="K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</row>
    <row r="96" spans="1:32">
      <c r="A96" s="347"/>
      <c r="B96" s="347"/>
      <c r="C96" s="347"/>
      <c r="D96" s="347"/>
      <c r="E96" s="347"/>
      <c r="G96" s="347"/>
      <c r="H96" s="347"/>
      <c r="I96" s="347"/>
      <c r="J96" s="347"/>
      <c r="K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</row>
    <row r="97" spans="1:32">
      <c r="A97" s="347"/>
      <c r="B97" s="347"/>
      <c r="C97" s="347"/>
      <c r="D97" s="347"/>
      <c r="E97" s="347"/>
      <c r="G97" s="347"/>
      <c r="H97" s="347"/>
      <c r="I97" s="347"/>
      <c r="J97" s="347"/>
      <c r="K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</row>
    <row r="98" spans="1:32">
      <c r="A98" s="347"/>
      <c r="B98" s="347"/>
      <c r="C98" s="347"/>
      <c r="D98" s="347"/>
      <c r="E98" s="347"/>
      <c r="G98" s="347"/>
      <c r="H98" s="347"/>
      <c r="I98" s="347"/>
      <c r="J98" s="347"/>
      <c r="K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</row>
    <row r="99" spans="1:32">
      <c r="A99" s="347"/>
      <c r="B99" s="347"/>
      <c r="C99" s="347"/>
      <c r="D99" s="347"/>
      <c r="E99" s="347"/>
      <c r="G99" s="347"/>
      <c r="H99" s="347"/>
      <c r="I99" s="347"/>
      <c r="J99" s="347"/>
      <c r="K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</row>
    <row r="100" spans="1:32">
      <c r="B100" s="347"/>
      <c r="C100" s="347"/>
      <c r="D100" s="347"/>
      <c r="E100" s="347"/>
      <c r="G100" s="347"/>
      <c r="H100" s="347"/>
      <c r="I100" s="347"/>
      <c r="J100" s="347"/>
      <c r="K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</row>
    <row r="101" spans="1:32"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</row>
    <row r="102" spans="1:32"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</row>
    <row r="103" spans="1:32"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</row>
    <row r="104" spans="1:32"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</row>
    <row r="105" spans="1:32"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</row>
    <row r="106" spans="1:32"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</row>
    <row r="107" spans="1:32"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</row>
    <row r="108" spans="1:32"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</row>
    <row r="109" spans="1:32"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</row>
    <row r="110" spans="1:32"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</row>
    <row r="111" spans="1:32"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</row>
    <row r="112" spans="1:32"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</row>
    <row r="113" spans="16:32"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</row>
    <row r="114" spans="16:32"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</row>
    <row r="115" spans="16:32"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</row>
    <row r="116" spans="16:32"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</row>
    <row r="117" spans="16:32"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</row>
    <row r="118" spans="16:32"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</row>
    <row r="119" spans="16:32"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</row>
    <row r="120" spans="16:32"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</row>
    <row r="121" spans="16:32"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</row>
    <row r="122" spans="16:32"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</row>
    <row r="123" spans="16:32"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</row>
    <row r="124" spans="16:32"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</row>
    <row r="125" spans="16:32"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</row>
    <row r="126" spans="16:32"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</row>
    <row r="127" spans="16:32"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</row>
    <row r="128" spans="16:32"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</row>
    <row r="129" spans="16:32"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</row>
    <row r="130" spans="16:32"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</row>
    <row r="131" spans="16:32"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</row>
    <row r="132" spans="16:32"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</row>
    <row r="133" spans="16:32"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</row>
    <row r="134" spans="16:32"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</row>
    <row r="135" spans="16:32"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</row>
    <row r="136" spans="16:32"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</row>
    <row r="137" spans="16:32"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</row>
    <row r="138" spans="16:32"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</row>
    <row r="139" spans="16:32"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</row>
    <row r="140" spans="16:32"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</row>
    <row r="141" spans="16:32"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</row>
    <row r="142" spans="16:32"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</row>
    <row r="143" spans="16:32"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</row>
    <row r="144" spans="16:32"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</row>
    <row r="145" spans="16:32"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</row>
    <row r="146" spans="16:32"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</row>
    <row r="147" spans="16:32"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</row>
    <row r="148" spans="16:32"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</row>
    <row r="149" spans="16:32"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</row>
    <row r="150" spans="16:32"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</row>
    <row r="151" spans="16:32"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</row>
    <row r="152" spans="16:32"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</row>
    <row r="153" spans="16:32"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</row>
    <row r="154" spans="16:32"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</row>
    <row r="155" spans="16:32"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</row>
    <row r="156" spans="16:32"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</row>
    <row r="157" spans="16:32"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</row>
    <row r="158" spans="16:32"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</row>
    <row r="159" spans="16:32"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</row>
    <row r="160" spans="16:32"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</row>
    <row r="161" spans="16:32"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</row>
    <row r="162" spans="16:32"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</row>
    <row r="163" spans="16:32"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</row>
    <row r="164" spans="16:32"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</row>
    <row r="165" spans="16:32"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</row>
    <row r="166" spans="16:32"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</row>
    <row r="167" spans="16:32"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</row>
    <row r="168" spans="16:32"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</row>
    <row r="169" spans="16:32"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</row>
    <row r="170" spans="16:32"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</row>
    <row r="171" spans="16:32"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</row>
    <row r="172" spans="16:32"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</row>
    <row r="173" spans="16:32"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</row>
    <row r="174" spans="16:32"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</row>
    <row r="175" spans="16:32"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</row>
    <row r="176" spans="16:32"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</row>
    <row r="177" spans="16:32"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</row>
    <row r="178" spans="16:32"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</row>
    <row r="179" spans="16:32"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</row>
    <row r="180" spans="16:32"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</row>
    <row r="181" spans="16:32"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</row>
    <row r="182" spans="16:32"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</row>
    <row r="183" spans="16:32"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</row>
    <row r="184" spans="16:32"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</row>
    <row r="185" spans="16:32"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</row>
    <row r="186" spans="16:32"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</row>
    <row r="187" spans="16:32"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</row>
    <row r="188" spans="16:32"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</row>
    <row r="189" spans="16:32"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</row>
    <row r="190" spans="16:32"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</row>
    <row r="191" spans="16:32"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</row>
    <row r="192" spans="16:32"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</row>
    <row r="193" spans="16:32"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</row>
    <row r="194" spans="16:32"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</row>
    <row r="195" spans="16:32"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</row>
    <row r="196" spans="16:32"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</row>
    <row r="197" spans="16:32"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</row>
    <row r="198" spans="16:32"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</row>
    <row r="199" spans="16:32"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</row>
    <row r="200" spans="16:32"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</row>
    <row r="201" spans="16:32"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</row>
    <row r="202" spans="16:32"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</row>
    <row r="203" spans="16:32"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</row>
    <row r="204" spans="16:32"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</row>
    <row r="205" spans="16:32"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</row>
    <row r="206" spans="16:32"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</row>
    <row r="207" spans="16:32"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</row>
    <row r="208" spans="16:32"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</row>
    <row r="209" spans="16:32"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</row>
    <row r="210" spans="16:32"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</row>
    <row r="211" spans="16:32"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</row>
    <row r="212" spans="16:32"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</row>
    <row r="213" spans="16:32"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</row>
    <row r="214" spans="16:32"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</row>
    <row r="215" spans="16:32"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</row>
    <row r="216" spans="16:32"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</row>
    <row r="217" spans="16:32"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</row>
    <row r="218" spans="16:32"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</row>
    <row r="219" spans="16:32"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</row>
    <row r="220" spans="16:32"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</row>
    <row r="221" spans="16:32"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</row>
    <row r="222" spans="16:32"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</row>
    <row r="223" spans="16:32"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</row>
    <row r="224" spans="16:32"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</row>
    <row r="225" spans="16:32"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</row>
    <row r="226" spans="16:32"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</row>
    <row r="227" spans="16:32"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</row>
    <row r="228" spans="16:32"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</row>
    <row r="229" spans="16:32"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</row>
    <row r="230" spans="16:32"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</row>
    <row r="231" spans="16:32"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</row>
    <row r="232" spans="16:32"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</row>
    <row r="233" spans="16:32"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</row>
    <row r="234" spans="16:32"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</row>
    <row r="235" spans="16:32"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</row>
    <row r="236" spans="16:32"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</row>
    <row r="237" spans="16:32"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</row>
    <row r="238" spans="16:32"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</row>
    <row r="239" spans="16:32"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</row>
    <row r="240" spans="16:32"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</row>
    <row r="241" spans="16:32"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</row>
    <row r="242" spans="16:32"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</row>
    <row r="243" spans="16:32"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</row>
    <row r="244" spans="16:32"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</row>
    <row r="245" spans="16:32"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</row>
    <row r="246" spans="16:32"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</row>
    <row r="247" spans="16:32"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</row>
    <row r="248" spans="16:32"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</row>
    <row r="249" spans="16:32"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</row>
    <row r="250" spans="16:32"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</row>
    <row r="251" spans="16:32"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</row>
    <row r="252" spans="16:32"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</row>
    <row r="253" spans="16:32"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</row>
    <row r="254" spans="16:32"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</row>
    <row r="255" spans="16:32"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</row>
    <row r="256" spans="16:32"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</row>
    <row r="257" spans="16:32"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</row>
    <row r="258" spans="16:32"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</row>
    <row r="259" spans="16:32"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</row>
    <row r="260" spans="16:32"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</row>
    <row r="261" spans="16:32"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</row>
    <row r="262" spans="16:32"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</row>
    <row r="263" spans="16:32"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</row>
    <row r="264" spans="16:32"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</row>
    <row r="265" spans="16:32"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</row>
    <row r="266" spans="16:32"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</row>
    <row r="267" spans="16:32"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</row>
    <row r="268" spans="16:32"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</row>
    <row r="269" spans="16:32"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</row>
    <row r="270" spans="16:32"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</row>
    <row r="271" spans="16:32"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</row>
    <row r="272" spans="16:32"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</row>
    <row r="273" spans="16:32"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</row>
    <row r="274" spans="16:32"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</row>
    <row r="275" spans="16:32"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</row>
    <row r="276" spans="16:32"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</row>
    <row r="277" spans="16:32"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</row>
    <row r="278" spans="16:32"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</row>
    <row r="279" spans="16:32"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</row>
    <row r="280" spans="16:32"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</row>
    <row r="281" spans="16:32"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</row>
    <row r="282" spans="16:32"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</row>
    <row r="283" spans="16:32"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</row>
    <row r="284" spans="16:32"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</row>
    <row r="285" spans="16:32"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</row>
    <row r="286" spans="16:32"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</row>
    <row r="287" spans="16:32"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</row>
    <row r="288" spans="16:32"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</row>
    <row r="289" spans="16:32"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</row>
    <row r="290" spans="16:32"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</row>
    <row r="291" spans="16:32"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</row>
    <row r="292" spans="16:32"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</row>
    <row r="293" spans="16:32"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</row>
    <row r="294" spans="16:32"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</row>
    <row r="295" spans="16:32"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</row>
    <row r="296" spans="16:32"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</row>
    <row r="297" spans="16:32"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</row>
    <row r="298" spans="16:32"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</row>
  </sheetData>
  <mergeCells count="2">
    <mergeCell ref="C6:I6"/>
    <mergeCell ref="K6:O6"/>
  </mergeCells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9343-6AED-46C5-B0C7-EC92D5499535}">
  <dimension ref="A1:N48"/>
  <sheetViews>
    <sheetView view="pageBreakPreview" zoomScaleNormal="87" zoomScaleSheetLayoutView="100" workbookViewId="0">
      <selection activeCell="S23" sqref="S23"/>
    </sheetView>
  </sheetViews>
  <sheetFormatPr defaultRowHeight="12.75"/>
  <cols>
    <col min="1" max="1" width="4.42578125" style="347" customWidth="1"/>
    <col min="2" max="2" width="70" style="347" bestFit="1" customWidth="1"/>
    <col min="3" max="3" width="15.85546875" style="347" customWidth="1"/>
    <col min="4" max="4" width="5.140625" style="347" customWidth="1"/>
    <col min="5" max="5" width="12.7109375" style="347" customWidth="1"/>
    <col min="6" max="6" width="26.85546875" style="347" customWidth="1"/>
    <col min="7" max="7" width="3.85546875" style="347" customWidth="1"/>
    <col min="8" max="8" width="17.140625" style="347" customWidth="1"/>
    <col min="9" max="9" width="5.5703125" style="347" customWidth="1"/>
    <col min="10" max="13" width="12.7109375" style="347" customWidth="1"/>
    <col min="14" max="14" width="10.5703125" style="347" customWidth="1"/>
    <col min="15" max="256" width="9.140625" style="347"/>
    <col min="257" max="257" width="4.42578125" style="347" customWidth="1"/>
    <col min="258" max="258" width="44.28515625" style="347" customWidth="1"/>
    <col min="259" max="259" width="15.85546875" style="347" customWidth="1"/>
    <col min="260" max="260" width="5.140625" style="347" customWidth="1"/>
    <col min="261" max="261" width="12.7109375" style="347" customWidth="1"/>
    <col min="262" max="262" width="26.85546875" style="347" customWidth="1"/>
    <col min="263" max="263" width="3.85546875" style="347" customWidth="1"/>
    <col min="264" max="264" width="17.140625" style="347" customWidth="1"/>
    <col min="265" max="265" width="5.5703125" style="347" customWidth="1"/>
    <col min="266" max="269" width="12.7109375" style="347" customWidth="1"/>
    <col min="270" max="270" width="10.5703125" style="347" customWidth="1"/>
    <col min="271" max="512" width="9.140625" style="347"/>
    <col min="513" max="513" width="4.42578125" style="347" customWidth="1"/>
    <col min="514" max="514" width="44.28515625" style="347" customWidth="1"/>
    <col min="515" max="515" width="15.85546875" style="347" customWidth="1"/>
    <col min="516" max="516" width="5.140625" style="347" customWidth="1"/>
    <col min="517" max="517" width="12.7109375" style="347" customWidth="1"/>
    <col min="518" max="518" width="26.85546875" style="347" customWidth="1"/>
    <col min="519" max="519" width="3.85546875" style="347" customWidth="1"/>
    <col min="520" max="520" width="17.140625" style="347" customWidth="1"/>
    <col min="521" max="521" width="5.5703125" style="347" customWidth="1"/>
    <col min="522" max="525" width="12.7109375" style="347" customWidth="1"/>
    <col min="526" max="526" width="10.5703125" style="347" customWidth="1"/>
    <col min="527" max="768" width="9.140625" style="347"/>
    <col min="769" max="769" width="4.42578125" style="347" customWidth="1"/>
    <col min="770" max="770" width="44.28515625" style="347" customWidth="1"/>
    <col min="771" max="771" width="15.85546875" style="347" customWidth="1"/>
    <col min="772" max="772" width="5.140625" style="347" customWidth="1"/>
    <col min="773" max="773" width="12.7109375" style="347" customWidth="1"/>
    <col min="774" max="774" width="26.85546875" style="347" customWidth="1"/>
    <col min="775" max="775" width="3.85546875" style="347" customWidth="1"/>
    <col min="776" max="776" width="17.140625" style="347" customWidth="1"/>
    <col min="777" max="777" width="5.5703125" style="347" customWidth="1"/>
    <col min="778" max="781" width="12.7109375" style="347" customWidth="1"/>
    <col min="782" max="782" width="10.5703125" style="347" customWidth="1"/>
    <col min="783" max="1024" width="9.140625" style="347"/>
    <col min="1025" max="1025" width="4.42578125" style="347" customWidth="1"/>
    <col min="1026" max="1026" width="44.28515625" style="347" customWidth="1"/>
    <col min="1027" max="1027" width="15.85546875" style="347" customWidth="1"/>
    <col min="1028" max="1028" width="5.140625" style="347" customWidth="1"/>
    <col min="1029" max="1029" width="12.7109375" style="347" customWidth="1"/>
    <col min="1030" max="1030" width="26.85546875" style="347" customWidth="1"/>
    <col min="1031" max="1031" width="3.85546875" style="347" customWidth="1"/>
    <col min="1032" max="1032" width="17.140625" style="347" customWidth="1"/>
    <col min="1033" max="1033" width="5.5703125" style="347" customWidth="1"/>
    <col min="1034" max="1037" width="12.7109375" style="347" customWidth="1"/>
    <col min="1038" max="1038" width="10.5703125" style="347" customWidth="1"/>
    <col min="1039" max="1280" width="9.140625" style="347"/>
    <col min="1281" max="1281" width="4.42578125" style="347" customWidth="1"/>
    <col min="1282" max="1282" width="44.28515625" style="347" customWidth="1"/>
    <col min="1283" max="1283" width="15.85546875" style="347" customWidth="1"/>
    <col min="1284" max="1284" width="5.140625" style="347" customWidth="1"/>
    <col min="1285" max="1285" width="12.7109375" style="347" customWidth="1"/>
    <col min="1286" max="1286" width="26.85546875" style="347" customWidth="1"/>
    <col min="1287" max="1287" width="3.85546875" style="347" customWidth="1"/>
    <col min="1288" max="1288" width="17.140625" style="347" customWidth="1"/>
    <col min="1289" max="1289" width="5.5703125" style="347" customWidth="1"/>
    <col min="1290" max="1293" width="12.7109375" style="347" customWidth="1"/>
    <col min="1294" max="1294" width="10.5703125" style="347" customWidth="1"/>
    <col min="1295" max="1536" width="9.140625" style="347"/>
    <col min="1537" max="1537" width="4.42578125" style="347" customWidth="1"/>
    <col min="1538" max="1538" width="44.28515625" style="347" customWidth="1"/>
    <col min="1539" max="1539" width="15.85546875" style="347" customWidth="1"/>
    <col min="1540" max="1540" width="5.140625" style="347" customWidth="1"/>
    <col min="1541" max="1541" width="12.7109375" style="347" customWidth="1"/>
    <col min="1542" max="1542" width="26.85546875" style="347" customWidth="1"/>
    <col min="1543" max="1543" width="3.85546875" style="347" customWidth="1"/>
    <col min="1544" max="1544" width="17.140625" style="347" customWidth="1"/>
    <col min="1545" max="1545" width="5.5703125" style="347" customWidth="1"/>
    <col min="1546" max="1549" width="12.7109375" style="347" customWidth="1"/>
    <col min="1550" max="1550" width="10.5703125" style="347" customWidth="1"/>
    <col min="1551" max="1792" width="9.140625" style="347"/>
    <col min="1793" max="1793" width="4.42578125" style="347" customWidth="1"/>
    <col min="1794" max="1794" width="44.28515625" style="347" customWidth="1"/>
    <col min="1795" max="1795" width="15.85546875" style="347" customWidth="1"/>
    <col min="1796" max="1796" width="5.140625" style="347" customWidth="1"/>
    <col min="1797" max="1797" width="12.7109375" style="347" customWidth="1"/>
    <col min="1798" max="1798" width="26.85546875" style="347" customWidth="1"/>
    <col min="1799" max="1799" width="3.85546875" style="347" customWidth="1"/>
    <col min="1800" max="1800" width="17.140625" style="347" customWidth="1"/>
    <col min="1801" max="1801" width="5.5703125" style="347" customWidth="1"/>
    <col min="1802" max="1805" width="12.7109375" style="347" customWidth="1"/>
    <col min="1806" max="1806" width="10.5703125" style="347" customWidth="1"/>
    <col min="1807" max="2048" width="9.140625" style="347"/>
    <col min="2049" max="2049" width="4.42578125" style="347" customWidth="1"/>
    <col min="2050" max="2050" width="44.28515625" style="347" customWidth="1"/>
    <col min="2051" max="2051" width="15.85546875" style="347" customWidth="1"/>
    <col min="2052" max="2052" width="5.140625" style="347" customWidth="1"/>
    <col min="2053" max="2053" width="12.7109375" style="347" customWidth="1"/>
    <col min="2054" max="2054" width="26.85546875" style="347" customWidth="1"/>
    <col min="2055" max="2055" width="3.85546875" style="347" customWidth="1"/>
    <col min="2056" max="2056" width="17.140625" style="347" customWidth="1"/>
    <col min="2057" max="2057" width="5.5703125" style="347" customWidth="1"/>
    <col min="2058" max="2061" width="12.7109375" style="347" customWidth="1"/>
    <col min="2062" max="2062" width="10.5703125" style="347" customWidth="1"/>
    <col min="2063" max="2304" width="9.140625" style="347"/>
    <col min="2305" max="2305" width="4.42578125" style="347" customWidth="1"/>
    <col min="2306" max="2306" width="44.28515625" style="347" customWidth="1"/>
    <col min="2307" max="2307" width="15.85546875" style="347" customWidth="1"/>
    <col min="2308" max="2308" width="5.140625" style="347" customWidth="1"/>
    <col min="2309" max="2309" width="12.7109375" style="347" customWidth="1"/>
    <col min="2310" max="2310" width="26.85546875" style="347" customWidth="1"/>
    <col min="2311" max="2311" width="3.85546875" style="347" customWidth="1"/>
    <col min="2312" max="2312" width="17.140625" style="347" customWidth="1"/>
    <col min="2313" max="2313" width="5.5703125" style="347" customWidth="1"/>
    <col min="2314" max="2317" width="12.7109375" style="347" customWidth="1"/>
    <col min="2318" max="2318" width="10.5703125" style="347" customWidth="1"/>
    <col min="2319" max="2560" width="9.140625" style="347"/>
    <col min="2561" max="2561" width="4.42578125" style="347" customWidth="1"/>
    <col min="2562" max="2562" width="44.28515625" style="347" customWidth="1"/>
    <col min="2563" max="2563" width="15.85546875" style="347" customWidth="1"/>
    <col min="2564" max="2564" width="5.140625" style="347" customWidth="1"/>
    <col min="2565" max="2565" width="12.7109375" style="347" customWidth="1"/>
    <col min="2566" max="2566" width="26.85546875" style="347" customWidth="1"/>
    <col min="2567" max="2567" width="3.85546875" style="347" customWidth="1"/>
    <col min="2568" max="2568" width="17.140625" style="347" customWidth="1"/>
    <col min="2569" max="2569" width="5.5703125" style="347" customWidth="1"/>
    <col min="2570" max="2573" width="12.7109375" style="347" customWidth="1"/>
    <col min="2574" max="2574" width="10.5703125" style="347" customWidth="1"/>
    <col min="2575" max="2816" width="9.140625" style="347"/>
    <col min="2817" max="2817" width="4.42578125" style="347" customWidth="1"/>
    <col min="2818" max="2818" width="44.28515625" style="347" customWidth="1"/>
    <col min="2819" max="2819" width="15.85546875" style="347" customWidth="1"/>
    <col min="2820" max="2820" width="5.140625" style="347" customWidth="1"/>
    <col min="2821" max="2821" width="12.7109375" style="347" customWidth="1"/>
    <col min="2822" max="2822" width="26.85546875" style="347" customWidth="1"/>
    <col min="2823" max="2823" width="3.85546875" style="347" customWidth="1"/>
    <col min="2824" max="2824" width="17.140625" style="347" customWidth="1"/>
    <col min="2825" max="2825" width="5.5703125" style="347" customWidth="1"/>
    <col min="2826" max="2829" width="12.7109375" style="347" customWidth="1"/>
    <col min="2830" max="2830" width="10.5703125" style="347" customWidth="1"/>
    <col min="2831" max="3072" width="9.140625" style="347"/>
    <col min="3073" max="3073" width="4.42578125" style="347" customWidth="1"/>
    <col min="3074" max="3074" width="44.28515625" style="347" customWidth="1"/>
    <col min="3075" max="3075" width="15.85546875" style="347" customWidth="1"/>
    <col min="3076" max="3076" width="5.140625" style="347" customWidth="1"/>
    <col min="3077" max="3077" width="12.7109375" style="347" customWidth="1"/>
    <col min="3078" max="3078" width="26.85546875" style="347" customWidth="1"/>
    <col min="3079" max="3079" width="3.85546875" style="347" customWidth="1"/>
    <col min="3080" max="3080" width="17.140625" style="347" customWidth="1"/>
    <col min="3081" max="3081" width="5.5703125" style="347" customWidth="1"/>
    <col min="3082" max="3085" width="12.7109375" style="347" customWidth="1"/>
    <col min="3086" max="3086" width="10.5703125" style="347" customWidth="1"/>
    <col min="3087" max="3328" width="9.140625" style="347"/>
    <col min="3329" max="3329" width="4.42578125" style="347" customWidth="1"/>
    <col min="3330" max="3330" width="44.28515625" style="347" customWidth="1"/>
    <col min="3331" max="3331" width="15.85546875" style="347" customWidth="1"/>
    <col min="3332" max="3332" width="5.140625" style="347" customWidth="1"/>
    <col min="3333" max="3333" width="12.7109375" style="347" customWidth="1"/>
    <col min="3334" max="3334" width="26.85546875" style="347" customWidth="1"/>
    <col min="3335" max="3335" width="3.85546875" style="347" customWidth="1"/>
    <col min="3336" max="3336" width="17.140625" style="347" customWidth="1"/>
    <col min="3337" max="3337" width="5.5703125" style="347" customWidth="1"/>
    <col min="3338" max="3341" width="12.7109375" style="347" customWidth="1"/>
    <col min="3342" max="3342" width="10.5703125" style="347" customWidth="1"/>
    <col min="3343" max="3584" width="9.140625" style="347"/>
    <col min="3585" max="3585" width="4.42578125" style="347" customWidth="1"/>
    <col min="3586" max="3586" width="44.28515625" style="347" customWidth="1"/>
    <col min="3587" max="3587" width="15.85546875" style="347" customWidth="1"/>
    <col min="3588" max="3588" width="5.140625" style="347" customWidth="1"/>
    <col min="3589" max="3589" width="12.7109375" style="347" customWidth="1"/>
    <col min="3590" max="3590" width="26.85546875" style="347" customWidth="1"/>
    <col min="3591" max="3591" width="3.85546875" style="347" customWidth="1"/>
    <col min="3592" max="3592" width="17.140625" style="347" customWidth="1"/>
    <col min="3593" max="3593" width="5.5703125" style="347" customWidth="1"/>
    <col min="3594" max="3597" width="12.7109375" style="347" customWidth="1"/>
    <col min="3598" max="3598" width="10.5703125" style="347" customWidth="1"/>
    <col min="3599" max="3840" width="9.140625" style="347"/>
    <col min="3841" max="3841" width="4.42578125" style="347" customWidth="1"/>
    <col min="3842" max="3842" width="44.28515625" style="347" customWidth="1"/>
    <col min="3843" max="3843" width="15.85546875" style="347" customWidth="1"/>
    <col min="3844" max="3844" width="5.140625" style="347" customWidth="1"/>
    <col min="3845" max="3845" width="12.7109375" style="347" customWidth="1"/>
    <col min="3846" max="3846" width="26.85546875" style="347" customWidth="1"/>
    <col min="3847" max="3847" width="3.85546875" style="347" customWidth="1"/>
    <col min="3848" max="3848" width="17.140625" style="347" customWidth="1"/>
    <col min="3849" max="3849" width="5.5703125" style="347" customWidth="1"/>
    <col min="3850" max="3853" width="12.7109375" style="347" customWidth="1"/>
    <col min="3854" max="3854" width="10.5703125" style="347" customWidth="1"/>
    <col min="3855" max="4096" width="9.140625" style="347"/>
    <col min="4097" max="4097" width="4.42578125" style="347" customWidth="1"/>
    <col min="4098" max="4098" width="44.28515625" style="347" customWidth="1"/>
    <col min="4099" max="4099" width="15.85546875" style="347" customWidth="1"/>
    <col min="4100" max="4100" width="5.140625" style="347" customWidth="1"/>
    <col min="4101" max="4101" width="12.7109375" style="347" customWidth="1"/>
    <col min="4102" max="4102" width="26.85546875" style="347" customWidth="1"/>
    <col min="4103" max="4103" width="3.85546875" style="347" customWidth="1"/>
    <col min="4104" max="4104" width="17.140625" style="347" customWidth="1"/>
    <col min="4105" max="4105" width="5.5703125" style="347" customWidth="1"/>
    <col min="4106" max="4109" width="12.7109375" style="347" customWidth="1"/>
    <col min="4110" max="4110" width="10.5703125" style="347" customWidth="1"/>
    <col min="4111" max="4352" width="9.140625" style="347"/>
    <col min="4353" max="4353" width="4.42578125" style="347" customWidth="1"/>
    <col min="4354" max="4354" width="44.28515625" style="347" customWidth="1"/>
    <col min="4355" max="4355" width="15.85546875" style="347" customWidth="1"/>
    <col min="4356" max="4356" width="5.140625" style="347" customWidth="1"/>
    <col min="4357" max="4357" width="12.7109375" style="347" customWidth="1"/>
    <col min="4358" max="4358" width="26.85546875" style="347" customWidth="1"/>
    <col min="4359" max="4359" width="3.85546875" style="347" customWidth="1"/>
    <col min="4360" max="4360" width="17.140625" style="347" customWidth="1"/>
    <col min="4361" max="4361" width="5.5703125" style="347" customWidth="1"/>
    <col min="4362" max="4365" width="12.7109375" style="347" customWidth="1"/>
    <col min="4366" max="4366" width="10.5703125" style="347" customWidth="1"/>
    <col min="4367" max="4608" width="9.140625" style="347"/>
    <col min="4609" max="4609" width="4.42578125" style="347" customWidth="1"/>
    <col min="4610" max="4610" width="44.28515625" style="347" customWidth="1"/>
    <col min="4611" max="4611" width="15.85546875" style="347" customWidth="1"/>
    <col min="4612" max="4612" width="5.140625" style="347" customWidth="1"/>
    <col min="4613" max="4613" width="12.7109375" style="347" customWidth="1"/>
    <col min="4614" max="4614" width="26.85546875" style="347" customWidth="1"/>
    <col min="4615" max="4615" width="3.85546875" style="347" customWidth="1"/>
    <col min="4616" max="4616" width="17.140625" style="347" customWidth="1"/>
    <col min="4617" max="4617" width="5.5703125" style="347" customWidth="1"/>
    <col min="4618" max="4621" width="12.7109375" style="347" customWidth="1"/>
    <col min="4622" max="4622" width="10.5703125" style="347" customWidth="1"/>
    <col min="4623" max="4864" width="9.140625" style="347"/>
    <col min="4865" max="4865" width="4.42578125" style="347" customWidth="1"/>
    <col min="4866" max="4866" width="44.28515625" style="347" customWidth="1"/>
    <col min="4867" max="4867" width="15.85546875" style="347" customWidth="1"/>
    <col min="4868" max="4868" width="5.140625" style="347" customWidth="1"/>
    <col min="4869" max="4869" width="12.7109375" style="347" customWidth="1"/>
    <col min="4870" max="4870" width="26.85546875" style="347" customWidth="1"/>
    <col min="4871" max="4871" width="3.85546875" style="347" customWidth="1"/>
    <col min="4872" max="4872" width="17.140625" style="347" customWidth="1"/>
    <col min="4873" max="4873" width="5.5703125" style="347" customWidth="1"/>
    <col min="4874" max="4877" width="12.7109375" style="347" customWidth="1"/>
    <col min="4878" max="4878" width="10.5703125" style="347" customWidth="1"/>
    <col min="4879" max="5120" width="9.140625" style="347"/>
    <col min="5121" max="5121" width="4.42578125" style="347" customWidth="1"/>
    <col min="5122" max="5122" width="44.28515625" style="347" customWidth="1"/>
    <col min="5123" max="5123" width="15.85546875" style="347" customWidth="1"/>
    <col min="5124" max="5124" width="5.140625" style="347" customWidth="1"/>
    <col min="5125" max="5125" width="12.7109375" style="347" customWidth="1"/>
    <col min="5126" max="5126" width="26.85546875" style="347" customWidth="1"/>
    <col min="5127" max="5127" width="3.85546875" style="347" customWidth="1"/>
    <col min="5128" max="5128" width="17.140625" style="347" customWidth="1"/>
    <col min="5129" max="5129" width="5.5703125" style="347" customWidth="1"/>
    <col min="5130" max="5133" width="12.7109375" style="347" customWidth="1"/>
    <col min="5134" max="5134" width="10.5703125" style="347" customWidth="1"/>
    <col min="5135" max="5376" width="9.140625" style="347"/>
    <col min="5377" max="5377" width="4.42578125" style="347" customWidth="1"/>
    <col min="5378" max="5378" width="44.28515625" style="347" customWidth="1"/>
    <col min="5379" max="5379" width="15.85546875" style="347" customWidth="1"/>
    <col min="5380" max="5380" width="5.140625" style="347" customWidth="1"/>
    <col min="5381" max="5381" width="12.7109375" style="347" customWidth="1"/>
    <col min="5382" max="5382" width="26.85546875" style="347" customWidth="1"/>
    <col min="5383" max="5383" width="3.85546875" style="347" customWidth="1"/>
    <col min="5384" max="5384" width="17.140625" style="347" customWidth="1"/>
    <col min="5385" max="5385" width="5.5703125" style="347" customWidth="1"/>
    <col min="5386" max="5389" width="12.7109375" style="347" customWidth="1"/>
    <col min="5390" max="5390" width="10.5703125" style="347" customWidth="1"/>
    <col min="5391" max="5632" width="9.140625" style="347"/>
    <col min="5633" max="5633" width="4.42578125" style="347" customWidth="1"/>
    <col min="5634" max="5634" width="44.28515625" style="347" customWidth="1"/>
    <col min="5635" max="5635" width="15.85546875" style="347" customWidth="1"/>
    <col min="5636" max="5636" width="5.140625" style="347" customWidth="1"/>
    <col min="5637" max="5637" width="12.7109375" style="347" customWidth="1"/>
    <col min="5638" max="5638" width="26.85546875" style="347" customWidth="1"/>
    <col min="5639" max="5639" width="3.85546875" style="347" customWidth="1"/>
    <col min="5640" max="5640" width="17.140625" style="347" customWidth="1"/>
    <col min="5641" max="5641" width="5.5703125" style="347" customWidth="1"/>
    <col min="5642" max="5645" width="12.7109375" style="347" customWidth="1"/>
    <col min="5646" max="5646" width="10.5703125" style="347" customWidth="1"/>
    <col min="5647" max="5888" width="9.140625" style="347"/>
    <col min="5889" max="5889" width="4.42578125" style="347" customWidth="1"/>
    <col min="5890" max="5890" width="44.28515625" style="347" customWidth="1"/>
    <col min="5891" max="5891" width="15.85546875" style="347" customWidth="1"/>
    <col min="5892" max="5892" width="5.140625" style="347" customWidth="1"/>
    <col min="5893" max="5893" width="12.7109375" style="347" customWidth="1"/>
    <col min="5894" max="5894" width="26.85546875" style="347" customWidth="1"/>
    <col min="5895" max="5895" width="3.85546875" style="347" customWidth="1"/>
    <col min="5896" max="5896" width="17.140625" style="347" customWidth="1"/>
    <col min="5897" max="5897" width="5.5703125" style="347" customWidth="1"/>
    <col min="5898" max="5901" width="12.7109375" style="347" customWidth="1"/>
    <col min="5902" max="5902" width="10.5703125" style="347" customWidth="1"/>
    <col min="5903" max="6144" width="9.140625" style="347"/>
    <col min="6145" max="6145" width="4.42578125" style="347" customWidth="1"/>
    <col min="6146" max="6146" width="44.28515625" style="347" customWidth="1"/>
    <col min="6147" max="6147" width="15.85546875" style="347" customWidth="1"/>
    <col min="6148" max="6148" width="5.140625" style="347" customWidth="1"/>
    <col min="6149" max="6149" width="12.7109375" style="347" customWidth="1"/>
    <col min="6150" max="6150" width="26.85546875" style="347" customWidth="1"/>
    <col min="6151" max="6151" width="3.85546875" style="347" customWidth="1"/>
    <col min="6152" max="6152" width="17.140625" style="347" customWidth="1"/>
    <col min="6153" max="6153" width="5.5703125" style="347" customWidth="1"/>
    <col min="6154" max="6157" width="12.7109375" style="347" customWidth="1"/>
    <col min="6158" max="6158" width="10.5703125" style="347" customWidth="1"/>
    <col min="6159" max="6400" width="9.140625" style="347"/>
    <col min="6401" max="6401" width="4.42578125" style="347" customWidth="1"/>
    <col min="6402" max="6402" width="44.28515625" style="347" customWidth="1"/>
    <col min="6403" max="6403" width="15.85546875" style="347" customWidth="1"/>
    <col min="6404" max="6404" width="5.140625" style="347" customWidth="1"/>
    <col min="6405" max="6405" width="12.7109375" style="347" customWidth="1"/>
    <col min="6406" max="6406" width="26.85546875" style="347" customWidth="1"/>
    <col min="6407" max="6407" width="3.85546875" style="347" customWidth="1"/>
    <col min="6408" max="6408" width="17.140625" style="347" customWidth="1"/>
    <col min="6409" max="6409" width="5.5703125" style="347" customWidth="1"/>
    <col min="6410" max="6413" width="12.7109375" style="347" customWidth="1"/>
    <col min="6414" max="6414" width="10.5703125" style="347" customWidth="1"/>
    <col min="6415" max="6656" width="9.140625" style="347"/>
    <col min="6657" max="6657" width="4.42578125" style="347" customWidth="1"/>
    <col min="6658" max="6658" width="44.28515625" style="347" customWidth="1"/>
    <col min="6659" max="6659" width="15.85546875" style="347" customWidth="1"/>
    <col min="6660" max="6660" width="5.140625" style="347" customWidth="1"/>
    <col min="6661" max="6661" width="12.7109375" style="347" customWidth="1"/>
    <col min="6662" max="6662" width="26.85546875" style="347" customWidth="1"/>
    <col min="6663" max="6663" width="3.85546875" style="347" customWidth="1"/>
    <col min="6664" max="6664" width="17.140625" style="347" customWidth="1"/>
    <col min="6665" max="6665" width="5.5703125" style="347" customWidth="1"/>
    <col min="6666" max="6669" width="12.7109375" style="347" customWidth="1"/>
    <col min="6670" max="6670" width="10.5703125" style="347" customWidth="1"/>
    <col min="6671" max="6912" width="9.140625" style="347"/>
    <col min="6913" max="6913" width="4.42578125" style="347" customWidth="1"/>
    <col min="6914" max="6914" width="44.28515625" style="347" customWidth="1"/>
    <col min="6915" max="6915" width="15.85546875" style="347" customWidth="1"/>
    <col min="6916" max="6916" width="5.140625" style="347" customWidth="1"/>
    <col min="6917" max="6917" width="12.7109375" style="347" customWidth="1"/>
    <col min="6918" max="6918" width="26.85546875" style="347" customWidth="1"/>
    <col min="6919" max="6919" width="3.85546875" style="347" customWidth="1"/>
    <col min="6920" max="6920" width="17.140625" style="347" customWidth="1"/>
    <col min="6921" max="6921" width="5.5703125" style="347" customWidth="1"/>
    <col min="6922" max="6925" width="12.7109375" style="347" customWidth="1"/>
    <col min="6926" max="6926" width="10.5703125" style="347" customWidth="1"/>
    <col min="6927" max="7168" width="9.140625" style="347"/>
    <col min="7169" max="7169" width="4.42578125" style="347" customWidth="1"/>
    <col min="7170" max="7170" width="44.28515625" style="347" customWidth="1"/>
    <col min="7171" max="7171" width="15.85546875" style="347" customWidth="1"/>
    <col min="7172" max="7172" width="5.140625" style="347" customWidth="1"/>
    <col min="7173" max="7173" width="12.7109375" style="347" customWidth="1"/>
    <col min="7174" max="7174" width="26.85546875" style="347" customWidth="1"/>
    <col min="7175" max="7175" width="3.85546875" style="347" customWidth="1"/>
    <col min="7176" max="7176" width="17.140625" style="347" customWidth="1"/>
    <col min="7177" max="7177" width="5.5703125" style="347" customWidth="1"/>
    <col min="7178" max="7181" width="12.7109375" style="347" customWidth="1"/>
    <col min="7182" max="7182" width="10.5703125" style="347" customWidth="1"/>
    <col min="7183" max="7424" width="9.140625" style="347"/>
    <col min="7425" max="7425" width="4.42578125" style="347" customWidth="1"/>
    <col min="7426" max="7426" width="44.28515625" style="347" customWidth="1"/>
    <col min="7427" max="7427" width="15.85546875" style="347" customWidth="1"/>
    <col min="7428" max="7428" width="5.140625" style="347" customWidth="1"/>
    <col min="7429" max="7429" width="12.7109375" style="347" customWidth="1"/>
    <col min="7430" max="7430" width="26.85546875" style="347" customWidth="1"/>
    <col min="7431" max="7431" width="3.85546875" style="347" customWidth="1"/>
    <col min="7432" max="7432" width="17.140625" style="347" customWidth="1"/>
    <col min="7433" max="7433" width="5.5703125" style="347" customWidth="1"/>
    <col min="7434" max="7437" width="12.7109375" style="347" customWidth="1"/>
    <col min="7438" max="7438" width="10.5703125" style="347" customWidth="1"/>
    <col min="7439" max="7680" width="9.140625" style="347"/>
    <col min="7681" max="7681" width="4.42578125" style="347" customWidth="1"/>
    <col min="7682" max="7682" width="44.28515625" style="347" customWidth="1"/>
    <col min="7683" max="7683" width="15.85546875" style="347" customWidth="1"/>
    <col min="7684" max="7684" width="5.140625" style="347" customWidth="1"/>
    <col min="7685" max="7685" width="12.7109375" style="347" customWidth="1"/>
    <col min="7686" max="7686" width="26.85546875" style="347" customWidth="1"/>
    <col min="7687" max="7687" width="3.85546875" style="347" customWidth="1"/>
    <col min="7688" max="7688" width="17.140625" style="347" customWidth="1"/>
    <col min="7689" max="7689" width="5.5703125" style="347" customWidth="1"/>
    <col min="7690" max="7693" width="12.7109375" style="347" customWidth="1"/>
    <col min="7694" max="7694" width="10.5703125" style="347" customWidth="1"/>
    <col min="7695" max="7936" width="9.140625" style="347"/>
    <col min="7937" max="7937" width="4.42578125" style="347" customWidth="1"/>
    <col min="7938" max="7938" width="44.28515625" style="347" customWidth="1"/>
    <col min="7939" max="7939" width="15.85546875" style="347" customWidth="1"/>
    <col min="7940" max="7940" width="5.140625" style="347" customWidth="1"/>
    <col min="7941" max="7941" width="12.7109375" style="347" customWidth="1"/>
    <col min="7942" max="7942" width="26.85546875" style="347" customWidth="1"/>
    <col min="7943" max="7943" width="3.85546875" style="347" customWidth="1"/>
    <col min="7944" max="7944" width="17.140625" style="347" customWidth="1"/>
    <col min="7945" max="7945" width="5.5703125" style="347" customWidth="1"/>
    <col min="7946" max="7949" width="12.7109375" style="347" customWidth="1"/>
    <col min="7950" max="7950" width="10.5703125" style="347" customWidth="1"/>
    <col min="7951" max="8192" width="9.140625" style="347"/>
    <col min="8193" max="8193" width="4.42578125" style="347" customWidth="1"/>
    <col min="8194" max="8194" width="44.28515625" style="347" customWidth="1"/>
    <col min="8195" max="8195" width="15.85546875" style="347" customWidth="1"/>
    <col min="8196" max="8196" width="5.140625" style="347" customWidth="1"/>
    <col min="8197" max="8197" width="12.7109375" style="347" customWidth="1"/>
    <col min="8198" max="8198" width="26.85546875" style="347" customWidth="1"/>
    <col min="8199" max="8199" width="3.85546875" style="347" customWidth="1"/>
    <col min="8200" max="8200" width="17.140625" style="347" customWidth="1"/>
    <col min="8201" max="8201" width="5.5703125" style="347" customWidth="1"/>
    <col min="8202" max="8205" width="12.7109375" style="347" customWidth="1"/>
    <col min="8206" max="8206" width="10.5703125" style="347" customWidth="1"/>
    <col min="8207" max="8448" width="9.140625" style="347"/>
    <col min="8449" max="8449" width="4.42578125" style="347" customWidth="1"/>
    <col min="8450" max="8450" width="44.28515625" style="347" customWidth="1"/>
    <col min="8451" max="8451" width="15.85546875" style="347" customWidth="1"/>
    <col min="8452" max="8452" width="5.140625" style="347" customWidth="1"/>
    <col min="8453" max="8453" width="12.7109375" style="347" customWidth="1"/>
    <col min="8454" max="8454" width="26.85546875" style="347" customWidth="1"/>
    <col min="8455" max="8455" width="3.85546875" style="347" customWidth="1"/>
    <col min="8456" max="8456" width="17.140625" style="347" customWidth="1"/>
    <col min="8457" max="8457" width="5.5703125" style="347" customWidth="1"/>
    <col min="8458" max="8461" width="12.7109375" style="347" customWidth="1"/>
    <col min="8462" max="8462" width="10.5703125" style="347" customWidth="1"/>
    <col min="8463" max="8704" width="9.140625" style="347"/>
    <col min="8705" max="8705" width="4.42578125" style="347" customWidth="1"/>
    <col min="8706" max="8706" width="44.28515625" style="347" customWidth="1"/>
    <col min="8707" max="8707" width="15.85546875" style="347" customWidth="1"/>
    <col min="8708" max="8708" width="5.140625" style="347" customWidth="1"/>
    <col min="8709" max="8709" width="12.7109375" style="347" customWidth="1"/>
    <col min="8710" max="8710" width="26.85546875" style="347" customWidth="1"/>
    <col min="8711" max="8711" width="3.85546875" style="347" customWidth="1"/>
    <col min="8712" max="8712" width="17.140625" style="347" customWidth="1"/>
    <col min="8713" max="8713" width="5.5703125" style="347" customWidth="1"/>
    <col min="8714" max="8717" width="12.7109375" style="347" customWidth="1"/>
    <col min="8718" max="8718" width="10.5703125" style="347" customWidth="1"/>
    <col min="8719" max="8960" width="9.140625" style="347"/>
    <col min="8961" max="8961" width="4.42578125" style="347" customWidth="1"/>
    <col min="8962" max="8962" width="44.28515625" style="347" customWidth="1"/>
    <col min="8963" max="8963" width="15.85546875" style="347" customWidth="1"/>
    <col min="8964" max="8964" width="5.140625" style="347" customWidth="1"/>
    <col min="8965" max="8965" width="12.7109375" style="347" customWidth="1"/>
    <col min="8966" max="8966" width="26.85546875" style="347" customWidth="1"/>
    <col min="8967" max="8967" width="3.85546875" style="347" customWidth="1"/>
    <col min="8968" max="8968" width="17.140625" style="347" customWidth="1"/>
    <col min="8969" max="8969" width="5.5703125" style="347" customWidth="1"/>
    <col min="8970" max="8973" width="12.7109375" style="347" customWidth="1"/>
    <col min="8974" max="8974" width="10.5703125" style="347" customWidth="1"/>
    <col min="8975" max="9216" width="9.140625" style="347"/>
    <col min="9217" max="9217" width="4.42578125" style="347" customWidth="1"/>
    <col min="9218" max="9218" width="44.28515625" style="347" customWidth="1"/>
    <col min="9219" max="9219" width="15.85546875" style="347" customWidth="1"/>
    <col min="9220" max="9220" width="5.140625" style="347" customWidth="1"/>
    <col min="9221" max="9221" width="12.7109375" style="347" customWidth="1"/>
    <col min="9222" max="9222" width="26.85546875" style="347" customWidth="1"/>
    <col min="9223" max="9223" width="3.85546875" style="347" customWidth="1"/>
    <col min="9224" max="9224" width="17.140625" style="347" customWidth="1"/>
    <col min="9225" max="9225" width="5.5703125" style="347" customWidth="1"/>
    <col min="9226" max="9229" width="12.7109375" style="347" customWidth="1"/>
    <col min="9230" max="9230" width="10.5703125" style="347" customWidth="1"/>
    <col min="9231" max="9472" width="9.140625" style="347"/>
    <col min="9473" max="9473" width="4.42578125" style="347" customWidth="1"/>
    <col min="9474" max="9474" width="44.28515625" style="347" customWidth="1"/>
    <col min="9475" max="9475" width="15.85546875" style="347" customWidth="1"/>
    <col min="9476" max="9476" width="5.140625" style="347" customWidth="1"/>
    <col min="9477" max="9477" width="12.7109375" style="347" customWidth="1"/>
    <col min="9478" max="9478" width="26.85546875" style="347" customWidth="1"/>
    <col min="9479" max="9479" width="3.85546875" style="347" customWidth="1"/>
    <col min="9480" max="9480" width="17.140625" style="347" customWidth="1"/>
    <col min="9481" max="9481" width="5.5703125" style="347" customWidth="1"/>
    <col min="9482" max="9485" width="12.7109375" style="347" customWidth="1"/>
    <col min="9486" max="9486" width="10.5703125" style="347" customWidth="1"/>
    <col min="9487" max="9728" width="9.140625" style="347"/>
    <col min="9729" max="9729" width="4.42578125" style="347" customWidth="1"/>
    <col min="9730" max="9730" width="44.28515625" style="347" customWidth="1"/>
    <col min="9731" max="9731" width="15.85546875" style="347" customWidth="1"/>
    <col min="9732" max="9732" width="5.140625" style="347" customWidth="1"/>
    <col min="9733" max="9733" width="12.7109375" style="347" customWidth="1"/>
    <col min="9734" max="9734" width="26.85546875" style="347" customWidth="1"/>
    <col min="9735" max="9735" width="3.85546875" style="347" customWidth="1"/>
    <col min="9736" max="9736" width="17.140625" style="347" customWidth="1"/>
    <col min="9737" max="9737" width="5.5703125" style="347" customWidth="1"/>
    <col min="9738" max="9741" width="12.7109375" style="347" customWidth="1"/>
    <col min="9742" max="9742" width="10.5703125" style="347" customWidth="1"/>
    <col min="9743" max="9984" width="9.140625" style="347"/>
    <col min="9985" max="9985" width="4.42578125" style="347" customWidth="1"/>
    <col min="9986" max="9986" width="44.28515625" style="347" customWidth="1"/>
    <col min="9987" max="9987" width="15.85546875" style="347" customWidth="1"/>
    <col min="9988" max="9988" width="5.140625" style="347" customWidth="1"/>
    <col min="9989" max="9989" width="12.7109375" style="347" customWidth="1"/>
    <col min="9990" max="9990" width="26.85546875" style="347" customWidth="1"/>
    <col min="9991" max="9991" width="3.85546875" style="347" customWidth="1"/>
    <col min="9992" max="9992" width="17.140625" style="347" customWidth="1"/>
    <col min="9993" max="9993" width="5.5703125" style="347" customWidth="1"/>
    <col min="9994" max="9997" width="12.7109375" style="347" customWidth="1"/>
    <col min="9998" max="9998" width="10.5703125" style="347" customWidth="1"/>
    <col min="9999" max="10240" width="9.140625" style="347"/>
    <col min="10241" max="10241" width="4.42578125" style="347" customWidth="1"/>
    <col min="10242" max="10242" width="44.28515625" style="347" customWidth="1"/>
    <col min="10243" max="10243" width="15.85546875" style="347" customWidth="1"/>
    <col min="10244" max="10244" width="5.140625" style="347" customWidth="1"/>
    <col min="10245" max="10245" width="12.7109375" style="347" customWidth="1"/>
    <col min="10246" max="10246" width="26.85546875" style="347" customWidth="1"/>
    <col min="10247" max="10247" width="3.85546875" style="347" customWidth="1"/>
    <col min="10248" max="10248" width="17.140625" style="347" customWidth="1"/>
    <col min="10249" max="10249" width="5.5703125" style="347" customWidth="1"/>
    <col min="10250" max="10253" width="12.7109375" style="347" customWidth="1"/>
    <col min="10254" max="10254" width="10.5703125" style="347" customWidth="1"/>
    <col min="10255" max="10496" width="9.140625" style="347"/>
    <col min="10497" max="10497" width="4.42578125" style="347" customWidth="1"/>
    <col min="10498" max="10498" width="44.28515625" style="347" customWidth="1"/>
    <col min="10499" max="10499" width="15.85546875" style="347" customWidth="1"/>
    <col min="10500" max="10500" width="5.140625" style="347" customWidth="1"/>
    <col min="10501" max="10501" width="12.7109375" style="347" customWidth="1"/>
    <col min="10502" max="10502" width="26.85546875" style="347" customWidth="1"/>
    <col min="10503" max="10503" width="3.85546875" style="347" customWidth="1"/>
    <col min="10504" max="10504" width="17.140625" style="347" customWidth="1"/>
    <col min="10505" max="10505" width="5.5703125" style="347" customWidth="1"/>
    <col min="10506" max="10509" width="12.7109375" style="347" customWidth="1"/>
    <col min="10510" max="10510" width="10.5703125" style="347" customWidth="1"/>
    <col min="10511" max="10752" width="9.140625" style="347"/>
    <col min="10753" max="10753" width="4.42578125" style="347" customWidth="1"/>
    <col min="10754" max="10754" width="44.28515625" style="347" customWidth="1"/>
    <col min="10755" max="10755" width="15.85546875" style="347" customWidth="1"/>
    <col min="10756" max="10756" width="5.140625" style="347" customWidth="1"/>
    <col min="10757" max="10757" width="12.7109375" style="347" customWidth="1"/>
    <col min="10758" max="10758" width="26.85546875" style="347" customWidth="1"/>
    <col min="10759" max="10759" width="3.85546875" style="347" customWidth="1"/>
    <col min="10760" max="10760" width="17.140625" style="347" customWidth="1"/>
    <col min="10761" max="10761" width="5.5703125" style="347" customWidth="1"/>
    <col min="10762" max="10765" width="12.7109375" style="347" customWidth="1"/>
    <col min="10766" max="10766" width="10.5703125" style="347" customWidth="1"/>
    <col min="10767" max="11008" width="9.140625" style="347"/>
    <col min="11009" max="11009" width="4.42578125" style="347" customWidth="1"/>
    <col min="11010" max="11010" width="44.28515625" style="347" customWidth="1"/>
    <col min="11011" max="11011" width="15.85546875" style="347" customWidth="1"/>
    <col min="11012" max="11012" width="5.140625" style="347" customWidth="1"/>
    <col min="11013" max="11013" width="12.7109375" style="347" customWidth="1"/>
    <col min="11014" max="11014" width="26.85546875" style="347" customWidth="1"/>
    <col min="11015" max="11015" width="3.85546875" style="347" customWidth="1"/>
    <col min="11016" max="11016" width="17.140625" style="347" customWidth="1"/>
    <col min="11017" max="11017" width="5.5703125" style="347" customWidth="1"/>
    <col min="11018" max="11021" width="12.7109375" style="347" customWidth="1"/>
    <col min="11022" max="11022" width="10.5703125" style="347" customWidth="1"/>
    <col min="11023" max="11264" width="9.140625" style="347"/>
    <col min="11265" max="11265" width="4.42578125" style="347" customWidth="1"/>
    <col min="11266" max="11266" width="44.28515625" style="347" customWidth="1"/>
    <col min="11267" max="11267" width="15.85546875" style="347" customWidth="1"/>
    <col min="11268" max="11268" width="5.140625" style="347" customWidth="1"/>
    <col min="11269" max="11269" width="12.7109375" style="347" customWidth="1"/>
    <col min="11270" max="11270" width="26.85546875" style="347" customWidth="1"/>
    <col min="11271" max="11271" width="3.85546875" style="347" customWidth="1"/>
    <col min="11272" max="11272" width="17.140625" style="347" customWidth="1"/>
    <col min="11273" max="11273" width="5.5703125" style="347" customWidth="1"/>
    <col min="11274" max="11277" width="12.7109375" style="347" customWidth="1"/>
    <col min="11278" max="11278" width="10.5703125" style="347" customWidth="1"/>
    <col min="11279" max="11520" width="9.140625" style="347"/>
    <col min="11521" max="11521" width="4.42578125" style="347" customWidth="1"/>
    <col min="11522" max="11522" width="44.28515625" style="347" customWidth="1"/>
    <col min="11523" max="11523" width="15.85546875" style="347" customWidth="1"/>
    <col min="11524" max="11524" width="5.140625" style="347" customWidth="1"/>
    <col min="11525" max="11525" width="12.7109375" style="347" customWidth="1"/>
    <col min="11526" max="11526" width="26.85546875" style="347" customWidth="1"/>
    <col min="11527" max="11527" width="3.85546875" style="347" customWidth="1"/>
    <col min="11528" max="11528" width="17.140625" style="347" customWidth="1"/>
    <col min="11529" max="11529" width="5.5703125" style="347" customWidth="1"/>
    <col min="11530" max="11533" width="12.7109375" style="347" customWidth="1"/>
    <col min="11534" max="11534" width="10.5703125" style="347" customWidth="1"/>
    <col min="11535" max="11776" width="9.140625" style="347"/>
    <col min="11777" max="11777" width="4.42578125" style="347" customWidth="1"/>
    <col min="11778" max="11778" width="44.28515625" style="347" customWidth="1"/>
    <col min="11779" max="11779" width="15.85546875" style="347" customWidth="1"/>
    <col min="11780" max="11780" width="5.140625" style="347" customWidth="1"/>
    <col min="11781" max="11781" width="12.7109375" style="347" customWidth="1"/>
    <col min="11782" max="11782" width="26.85546875" style="347" customWidth="1"/>
    <col min="11783" max="11783" width="3.85546875" style="347" customWidth="1"/>
    <col min="11784" max="11784" width="17.140625" style="347" customWidth="1"/>
    <col min="11785" max="11785" width="5.5703125" style="347" customWidth="1"/>
    <col min="11786" max="11789" width="12.7109375" style="347" customWidth="1"/>
    <col min="11790" max="11790" width="10.5703125" style="347" customWidth="1"/>
    <col min="11791" max="12032" width="9.140625" style="347"/>
    <col min="12033" max="12033" width="4.42578125" style="347" customWidth="1"/>
    <col min="12034" max="12034" width="44.28515625" style="347" customWidth="1"/>
    <col min="12035" max="12035" width="15.85546875" style="347" customWidth="1"/>
    <col min="12036" max="12036" width="5.140625" style="347" customWidth="1"/>
    <col min="12037" max="12037" width="12.7109375" style="347" customWidth="1"/>
    <col min="12038" max="12038" width="26.85546875" style="347" customWidth="1"/>
    <col min="12039" max="12039" width="3.85546875" style="347" customWidth="1"/>
    <col min="12040" max="12040" width="17.140625" style="347" customWidth="1"/>
    <col min="12041" max="12041" width="5.5703125" style="347" customWidth="1"/>
    <col min="12042" max="12045" width="12.7109375" style="347" customWidth="1"/>
    <col min="12046" max="12046" width="10.5703125" style="347" customWidth="1"/>
    <col min="12047" max="12288" width="9.140625" style="347"/>
    <col min="12289" max="12289" width="4.42578125" style="347" customWidth="1"/>
    <col min="12290" max="12290" width="44.28515625" style="347" customWidth="1"/>
    <col min="12291" max="12291" width="15.85546875" style="347" customWidth="1"/>
    <col min="12292" max="12292" width="5.140625" style="347" customWidth="1"/>
    <col min="12293" max="12293" width="12.7109375" style="347" customWidth="1"/>
    <col min="12294" max="12294" width="26.85546875" style="347" customWidth="1"/>
    <col min="12295" max="12295" width="3.85546875" style="347" customWidth="1"/>
    <col min="12296" max="12296" width="17.140625" style="347" customWidth="1"/>
    <col min="12297" max="12297" width="5.5703125" style="347" customWidth="1"/>
    <col min="12298" max="12301" width="12.7109375" style="347" customWidth="1"/>
    <col min="12302" max="12302" width="10.5703125" style="347" customWidth="1"/>
    <col min="12303" max="12544" width="9.140625" style="347"/>
    <col min="12545" max="12545" width="4.42578125" style="347" customWidth="1"/>
    <col min="12546" max="12546" width="44.28515625" style="347" customWidth="1"/>
    <col min="12547" max="12547" width="15.85546875" style="347" customWidth="1"/>
    <col min="12548" max="12548" width="5.140625" style="347" customWidth="1"/>
    <col min="12549" max="12549" width="12.7109375" style="347" customWidth="1"/>
    <col min="12550" max="12550" width="26.85546875" style="347" customWidth="1"/>
    <col min="12551" max="12551" width="3.85546875" style="347" customWidth="1"/>
    <col min="12552" max="12552" width="17.140625" style="347" customWidth="1"/>
    <col min="12553" max="12553" width="5.5703125" style="347" customWidth="1"/>
    <col min="12554" max="12557" width="12.7109375" style="347" customWidth="1"/>
    <col min="12558" max="12558" width="10.5703125" style="347" customWidth="1"/>
    <col min="12559" max="12800" width="9.140625" style="347"/>
    <col min="12801" max="12801" width="4.42578125" style="347" customWidth="1"/>
    <col min="12802" max="12802" width="44.28515625" style="347" customWidth="1"/>
    <col min="12803" max="12803" width="15.85546875" style="347" customWidth="1"/>
    <col min="12804" max="12804" width="5.140625" style="347" customWidth="1"/>
    <col min="12805" max="12805" width="12.7109375" style="347" customWidth="1"/>
    <col min="12806" max="12806" width="26.85546875" style="347" customWidth="1"/>
    <col min="12807" max="12807" width="3.85546875" style="347" customWidth="1"/>
    <col min="12808" max="12808" width="17.140625" style="347" customWidth="1"/>
    <col min="12809" max="12809" width="5.5703125" style="347" customWidth="1"/>
    <col min="12810" max="12813" width="12.7109375" style="347" customWidth="1"/>
    <col min="12814" max="12814" width="10.5703125" style="347" customWidth="1"/>
    <col min="12815" max="13056" width="9.140625" style="347"/>
    <col min="13057" max="13057" width="4.42578125" style="347" customWidth="1"/>
    <col min="13058" max="13058" width="44.28515625" style="347" customWidth="1"/>
    <col min="13059" max="13059" width="15.85546875" style="347" customWidth="1"/>
    <col min="13060" max="13060" width="5.140625" style="347" customWidth="1"/>
    <col min="13061" max="13061" width="12.7109375" style="347" customWidth="1"/>
    <col min="13062" max="13062" width="26.85546875" style="347" customWidth="1"/>
    <col min="13063" max="13063" width="3.85546875" style="347" customWidth="1"/>
    <col min="13064" max="13064" width="17.140625" style="347" customWidth="1"/>
    <col min="13065" max="13065" width="5.5703125" style="347" customWidth="1"/>
    <col min="13066" max="13069" width="12.7109375" style="347" customWidth="1"/>
    <col min="13070" max="13070" width="10.5703125" style="347" customWidth="1"/>
    <col min="13071" max="13312" width="9.140625" style="347"/>
    <col min="13313" max="13313" width="4.42578125" style="347" customWidth="1"/>
    <col min="13314" max="13314" width="44.28515625" style="347" customWidth="1"/>
    <col min="13315" max="13315" width="15.85546875" style="347" customWidth="1"/>
    <col min="13316" max="13316" width="5.140625" style="347" customWidth="1"/>
    <col min="13317" max="13317" width="12.7109375" style="347" customWidth="1"/>
    <col min="13318" max="13318" width="26.85546875" style="347" customWidth="1"/>
    <col min="13319" max="13319" width="3.85546875" style="347" customWidth="1"/>
    <col min="13320" max="13320" width="17.140625" style="347" customWidth="1"/>
    <col min="13321" max="13321" width="5.5703125" style="347" customWidth="1"/>
    <col min="13322" max="13325" width="12.7109375" style="347" customWidth="1"/>
    <col min="13326" max="13326" width="10.5703125" style="347" customWidth="1"/>
    <col min="13327" max="13568" width="9.140625" style="347"/>
    <col min="13569" max="13569" width="4.42578125" style="347" customWidth="1"/>
    <col min="13570" max="13570" width="44.28515625" style="347" customWidth="1"/>
    <col min="13571" max="13571" width="15.85546875" style="347" customWidth="1"/>
    <col min="13572" max="13572" width="5.140625" style="347" customWidth="1"/>
    <col min="13573" max="13573" width="12.7109375" style="347" customWidth="1"/>
    <col min="13574" max="13574" width="26.85546875" style="347" customWidth="1"/>
    <col min="13575" max="13575" width="3.85546875" style="347" customWidth="1"/>
    <col min="13576" max="13576" width="17.140625" style="347" customWidth="1"/>
    <col min="13577" max="13577" width="5.5703125" style="347" customWidth="1"/>
    <col min="13578" max="13581" width="12.7109375" style="347" customWidth="1"/>
    <col min="13582" max="13582" width="10.5703125" style="347" customWidth="1"/>
    <col min="13583" max="13824" width="9.140625" style="347"/>
    <col min="13825" max="13825" width="4.42578125" style="347" customWidth="1"/>
    <col min="13826" max="13826" width="44.28515625" style="347" customWidth="1"/>
    <col min="13827" max="13827" width="15.85546875" style="347" customWidth="1"/>
    <col min="13828" max="13828" width="5.140625" style="347" customWidth="1"/>
    <col min="13829" max="13829" width="12.7109375" style="347" customWidth="1"/>
    <col min="13830" max="13830" width="26.85546875" style="347" customWidth="1"/>
    <col min="13831" max="13831" width="3.85546875" style="347" customWidth="1"/>
    <col min="13832" max="13832" width="17.140625" style="347" customWidth="1"/>
    <col min="13833" max="13833" width="5.5703125" style="347" customWidth="1"/>
    <col min="13834" max="13837" width="12.7109375" style="347" customWidth="1"/>
    <col min="13838" max="13838" width="10.5703125" style="347" customWidth="1"/>
    <col min="13839" max="14080" width="9.140625" style="347"/>
    <col min="14081" max="14081" width="4.42578125" style="347" customWidth="1"/>
    <col min="14082" max="14082" width="44.28515625" style="347" customWidth="1"/>
    <col min="14083" max="14083" width="15.85546875" style="347" customWidth="1"/>
    <col min="14084" max="14084" width="5.140625" style="347" customWidth="1"/>
    <col min="14085" max="14085" width="12.7109375" style="347" customWidth="1"/>
    <col min="14086" max="14086" width="26.85546875" style="347" customWidth="1"/>
    <col min="14087" max="14087" width="3.85546875" style="347" customWidth="1"/>
    <col min="14088" max="14088" width="17.140625" style="347" customWidth="1"/>
    <col min="14089" max="14089" width="5.5703125" style="347" customWidth="1"/>
    <col min="14090" max="14093" width="12.7109375" style="347" customWidth="1"/>
    <col min="14094" max="14094" width="10.5703125" style="347" customWidth="1"/>
    <col min="14095" max="14336" width="9.140625" style="347"/>
    <col min="14337" max="14337" width="4.42578125" style="347" customWidth="1"/>
    <col min="14338" max="14338" width="44.28515625" style="347" customWidth="1"/>
    <col min="14339" max="14339" width="15.85546875" style="347" customWidth="1"/>
    <col min="14340" max="14340" width="5.140625" style="347" customWidth="1"/>
    <col min="14341" max="14341" width="12.7109375" style="347" customWidth="1"/>
    <col min="14342" max="14342" width="26.85546875" style="347" customWidth="1"/>
    <col min="14343" max="14343" width="3.85546875" style="347" customWidth="1"/>
    <col min="14344" max="14344" width="17.140625" style="347" customWidth="1"/>
    <col min="14345" max="14345" width="5.5703125" style="347" customWidth="1"/>
    <col min="14346" max="14349" width="12.7109375" style="347" customWidth="1"/>
    <col min="14350" max="14350" width="10.5703125" style="347" customWidth="1"/>
    <col min="14351" max="14592" width="9.140625" style="347"/>
    <col min="14593" max="14593" width="4.42578125" style="347" customWidth="1"/>
    <col min="14594" max="14594" width="44.28515625" style="347" customWidth="1"/>
    <col min="14595" max="14595" width="15.85546875" style="347" customWidth="1"/>
    <col min="14596" max="14596" width="5.140625" style="347" customWidth="1"/>
    <col min="14597" max="14597" width="12.7109375" style="347" customWidth="1"/>
    <col min="14598" max="14598" width="26.85546875" style="347" customWidth="1"/>
    <col min="14599" max="14599" width="3.85546875" style="347" customWidth="1"/>
    <col min="14600" max="14600" width="17.140625" style="347" customWidth="1"/>
    <col min="14601" max="14601" width="5.5703125" style="347" customWidth="1"/>
    <col min="14602" max="14605" width="12.7109375" style="347" customWidth="1"/>
    <col min="14606" max="14606" width="10.5703125" style="347" customWidth="1"/>
    <col min="14607" max="14848" width="9.140625" style="347"/>
    <col min="14849" max="14849" width="4.42578125" style="347" customWidth="1"/>
    <col min="14850" max="14850" width="44.28515625" style="347" customWidth="1"/>
    <col min="14851" max="14851" width="15.85546875" style="347" customWidth="1"/>
    <col min="14852" max="14852" width="5.140625" style="347" customWidth="1"/>
    <col min="14853" max="14853" width="12.7109375" style="347" customWidth="1"/>
    <col min="14854" max="14854" width="26.85546875" style="347" customWidth="1"/>
    <col min="14855" max="14855" width="3.85546875" style="347" customWidth="1"/>
    <col min="14856" max="14856" width="17.140625" style="347" customWidth="1"/>
    <col min="14857" max="14857" width="5.5703125" style="347" customWidth="1"/>
    <col min="14858" max="14861" width="12.7109375" style="347" customWidth="1"/>
    <col min="14862" max="14862" width="10.5703125" style="347" customWidth="1"/>
    <col min="14863" max="15104" width="9.140625" style="347"/>
    <col min="15105" max="15105" width="4.42578125" style="347" customWidth="1"/>
    <col min="15106" max="15106" width="44.28515625" style="347" customWidth="1"/>
    <col min="15107" max="15107" width="15.85546875" style="347" customWidth="1"/>
    <col min="15108" max="15108" width="5.140625" style="347" customWidth="1"/>
    <col min="15109" max="15109" width="12.7109375" style="347" customWidth="1"/>
    <col min="15110" max="15110" width="26.85546875" style="347" customWidth="1"/>
    <col min="15111" max="15111" width="3.85546875" style="347" customWidth="1"/>
    <col min="15112" max="15112" width="17.140625" style="347" customWidth="1"/>
    <col min="15113" max="15113" width="5.5703125" style="347" customWidth="1"/>
    <col min="15114" max="15117" width="12.7109375" style="347" customWidth="1"/>
    <col min="15118" max="15118" width="10.5703125" style="347" customWidth="1"/>
    <col min="15119" max="15360" width="9.140625" style="347"/>
    <col min="15361" max="15361" width="4.42578125" style="347" customWidth="1"/>
    <col min="15362" max="15362" width="44.28515625" style="347" customWidth="1"/>
    <col min="15363" max="15363" width="15.85546875" style="347" customWidth="1"/>
    <col min="15364" max="15364" width="5.140625" style="347" customWidth="1"/>
    <col min="15365" max="15365" width="12.7109375" style="347" customWidth="1"/>
    <col min="15366" max="15366" width="26.85546875" style="347" customWidth="1"/>
    <col min="15367" max="15367" width="3.85546875" style="347" customWidth="1"/>
    <col min="15368" max="15368" width="17.140625" style="347" customWidth="1"/>
    <col min="15369" max="15369" width="5.5703125" style="347" customWidth="1"/>
    <col min="15370" max="15373" width="12.7109375" style="347" customWidth="1"/>
    <col min="15374" max="15374" width="10.5703125" style="347" customWidth="1"/>
    <col min="15375" max="15616" width="9.140625" style="347"/>
    <col min="15617" max="15617" width="4.42578125" style="347" customWidth="1"/>
    <col min="15618" max="15618" width="44.28515625" style="347" customWidth="1"/>
    <col min="15619" max="15619" width="15.85546875" style="347" customWidth="1"/>
    <col min="15620" max="15620" width="5.140625" style="347" customWidth="1"/>
    <col min="15621" max="15621" width="12.7109375" style="347" customWidth="1"/>
    <col min="15622" max="15622" width="26.85546875" style="347" customWidth="1"/>
    <col min="15623" max="15623" width="3.85546875" style="347" customWidth="1"/>
    <col min="15624" max="15624" width="17.140625" style="347" customWidth="1"/>
    <col min="15625" max="15625" width="5.5703125" style="347" customWidth="1"/>
    <col min="15626" max="15629" width="12.7109375" style="347" customWidth="1"/>
    <col min="15630" max="15630" width="10.5703125" style="347" customWidth="1"/>
    <col min="15631" max="15872" width="9.140625" style="347"/>
    <col min="15873" max="15873" width="4.42578125" style="347" customWidth="1"/>
    <col min="15874" max="15874" width="44.28515625" style="347" customWidth="1"/>
    <col min="15875" max="15875" width="15.85546875" style="347" customWidth="1"/>
    <col min="15876" max="15876" width="5.140625" style="347" customWidth="1"/>
    <col min="15877" max="15877" width="12.7109375" style="347" customWidth="1"/>
    <col min="15878" max="15878" width="26.85546875" style="347" customWidth="1"/>
    <col min="15879" max="15879" width="3.85546875" style="347" customWidth="1"/>
    <col min="15880" max="15880" width="17.140625" style="347" customWidth="1"/>
    <col min="15881" max="15881" width="5.5703125" style="347" customWidth="1"/>
    <col min="15882" max="15885" width="12.7109375" style="347" customWidth="1"/>
    <col min="15886" max="15886" width="10.5703125" style="347" customWidth="1"/>
    <col min="15887" max="16128" width="9.140625" style="347"/>
    <col min="16129" max="16129" width="4.42578125" style="347" customWidth="1"/>
    <col min="16130" max="16130" width="44.28515625" style="347" customWidth="1"/>
    <col min="16131" max="16131" width="15.85546875" style="347" customWidth="1"/>
    <col min="16132" max="16132" width="5.140625" style="347" customWidth="1"/>
    <col min="16133" max="16133" width="12.7109375" style="347" customWidth="1"/>
    <col min="16134" max="16134" width="26.85546875" style="347" customWidth="1"/>
    <col min="16135" max="16135" width="3.85546875" style="347" customWidth="1"/>
    <col min="16136" max="16136" width="17.140625" style="347" customWidth="1"/>
    <col min="16137" max="16137" width="5.5703125" style="347" customWidth="1"/>
    <col min="16138" max="16141" width="12.7109375" style="347" customWidth="1"/>
    <col min="16142" max="16142" width="10.5703125" style="347" customWidth="1"/>
    <col min="16143" max="16384" width="9.140625" style="347"/>
  </cols>
  <sheetData>
    <row r="1" spans="1:9">
      <c r="C1" s="348" t="str">
        <f>+'[4]Lead Lag Summary'!F1</f>
        <v>Duke Kentucky Electric</v>
      </c>
      <c r="D1" s="348"/>
      <c r="E1" s="348"/>
    </row>
    <row r="2" spans="1:9">
      <c r="C2" s="348" t="s">
        <v>83</v>
      </c>
      <c r="D2" s="348"/>
      <c r="E2" s="348"/>
      <c r="I2" s="282"/>
    </row>
    <row r="3" spans="1:9">
      <c r="C3" s="369" t="str">
        <f>'Lead Lag Summary - Fcst Prd. '!F3</f>
        <v>Forecasted Period 12 Months Ended June 30, 2026</v>
      </c>
      <c r="D3" s="348"/>
      <c r="E3" s="348"/>
      <c r="I3" s="349"/>
    </row>
    <row r="4" spans="1:9">
      <c r="C4" s="348"/>
      <c r="D4" s="348"/>
      <c r="E4" s="348"/>
    </row>
    <row r="9" spans="1:9">
      <c r="E9" s="352" t="s">
        <v>5</v>
      </c>
      <c r="H9" s="351" t="s">
        <v>6</v>
      </c>
    </row>
    <row r="10" spans="1:9">
      <c r="A10" s="351" t="s">
        <v>7</v>
      </c>
      <c r="C10" s="351" t="s">
        <v>16</v>
      </c>
      <c r="E10" s="352" t="s">
        <v>9</v>
      </c>
      <c r="H10" s="352" t="s">
        <v>10</v>
      </c>
    </row>
    <row r="11" spans="1:9">
      <c r="A11" s="325" t="s">
        <v>11</v>
      </c>
      <c r="B11" s="330" t="s">
        <v>84</v>
      </c>
      <c r="C11" s="325" t="s">
        <v>85</v>
      </c>
      <c r="E11" s="325" t="s">
        <v>13</v>
      </c>
      <c r="F11" s="325" t="s">
        <v>15</v>
      </c>
      <c r="H11" s="325" t="s">
        <v>14</v>
      </c>
    </row>
    <row r="12" spans="1:9">
      <c r="H12" s="331"/>
    </row>
    <row r="13" spans="1:9">
      <c r="A13" s="351">
        <v>1</v>
      </c>
      <c r="B13" s="347" t="s">
        <v>86</v>
      </c>
      <c r="C13" s="350"/>
      <c r="E13" s="357">
        <f>365/12/2</f>
        <v>15.208333333333334</v>
      </c>
      <c r="F13" s="359" t="s">
        <v>87</v>
      </c>
      <c r="H13" s="350"/>
    </row>
    <row r="14" spans="1:9">
      <c r="A14" s="351">
        <v>2</v>
      </c>
      <c r="C14" s="350"/>
      <c r="F14" s="359"/>
      <c r="H14" s="350"/>
    </row>
    <row r="15" spans="1:9">
      <c r="A15" s="351">
        <v>3</v>
      </c>
      <c r="B15" s="347" t="s">
        <v>88</v>
      </c>
      <c r="C15" s="350"/>
      <c r="E15" s="370">
        <f>'Revenue Lag'!B7</f>
        <v>2.8322936958750446</v>
      </c>
      <c r="F15" s="359"/>
      <c r="H15" s="350"/>
    </row>
    <row r="16" spans="1:9">
      <c r="A16" s="351">
        <v>4</v>
      </c>
      <c r="B16" s="353"/>
      <c r="C16" s="350"/>
      <c r="E16" s="355"/>
      <c r="F16" s="355"/>
      <c r="H16" s="350"/>
    </row>
    <row r="17" spans="1:14">
      <c r="A17" s="351">
        <v>6</v>
      </c>
      <c r="B17" s="365" t="s">
        <v>89</v>
      </c>
      <c r="C17" s="350"/>
      <c r="E17" s="357">
        <f>'Revenue Lag'!B8</f>
        <v>26.655942089666745</v>
      </c>
      <c r="F17" s="355"/>
    </row>
    <row r="18" spans="1:14">
      <c r="A18" s="351">
        <f>A17+1</f>
        <v>7</v>
      </c>
      <c r="B18" s="365"/>
      <c r="C18" s="350"/>
      <c r="E18" s="355"/>
      <c r="F18" s="355"/>
    </row>
    <row r="19" spans="1:14">
      <c r="A19" s="351">
        <f>A18+1</f>
        <v>8</v>
      </c>
      <c r="B19" s="365" t="s">
        <v>90</v>
      </c>
      <c r="C19" s="350"/>
      <c r="E19" s="357">
        <f>'Revenue Lag'!B9</f>
        <v>0.82782792670803618</v>
      </c>
      <c r="F19" s="355"/>
    </row>
    <row r="20" spans="1:14">
      <c r="A20" s="351">
        <f>A19+1</f>
        <v>9</v>
      </c>
      <c r="C20" s="366"/>
      <c r="F20" s="359"/>
      <c r="H20" s="371"/>
    </row>
    <row r="21" spans="1:14">
      <c r="A21" s="351">
        <f t="shared" ref="A21:A42" si="0">A20+1</f>
        <v>10</v>
      </c>
      <c r="B21" s="372" t="s">
        <v>91</v>
      </c>
      <c r="C21" s="350">
        <v>449133809</v>
      </c>
      <c r="E21" s="363">
        <f>+E17+E15+E13+E19</f>
        <v>45.524397045583164</v>
      </c>
      <c r="F21" s="359"/>
      <c r="H21" s="350">
        <f>+E21*C21</f>
        <v>20446545847.511112</v>
      </c>
    </row>
    <row r="22" spans="1:14">
      <c r="A22" s="351">
        <f t="shared" si="0"/>
        <v>11</v>
      </c>
      <c r="C22" s="350"/>
      <c r="E22" s="357"/>
      <c r="F22" s="359"/>
      <c r="H22" s="350"/>
    </row>
    <row r="23" spans="1:14">
      <c r="A23" s="351">
        <f t="shared" si="0"/>
        <v>12</v>
      </c>
      <c r="B23" s="372" t="s">
        <v>92</v>
      </c>
      <c r="C23" s="350">
        <v>169500</v>
      </c>
      <c r="E23" s="357">
        <f>+E21</f>
        <v>45.524397045583164</v>
      </c>
      <c r="F23" s="351"/>
      <c r="H23" s="350">
        <f>+E23*C23</f>
        <v>7716385.2992263464</v>
      </c>
    </row>
    <row r="24" spans="1:14">
      <c r="A24" s="351">
        <f t="shared" si="0"/>
        <v>13</v>
      </c>
    </row>
    <row r="25" spans="1:14">
      <c r="A25" s="351">
        <f t="shared" si="0"/>
        <v>14</v>
      </c>
      <c r="B25" s="347" t="s">
        <v>93</v>
      </c>
      <c r="C25" s="350">
        <v>0</v>
      </c>
      <c r="E25" s="357"/>
      <c r="F25" s="355" t="s">
        <v>94</v>
      </c>
      <c r="H25" s="350">
        <f>+E25*C25</f>
        <v>0</v>
      </c>
    </row>
    <row r="26" spans="1:14">
      <c r="A26" s="351">
        <f t="shared" si="0"/>
        <v>15</v>
      </c>
    </row>
    <row r="27" spans="1:14">
      <c r="A27" s="351">
        <f t="shared" si="0"/>
        <v>16</v>
      </c>
      <c r="B27" s="353" t="s">
        <v>95</v>
      </c>
      <c r="C27" s="362">
        <v>449303309</v>
      </c>
      <c r="E27" s="363">
        <f>+H27/C27</f>
        <v>45.524397045583157</v>
      </c>
      <c r="F27" s="350"/>
      <c r="H27" s="362">
        <f>SUM(H21:H25)</f>
        <v>20454262232.810337</v>
      </c>
    </row>
    <row r="28" spans="1:14">
      <c r="A28" s="351">
        <f t="shared" si="0"/>
        <v>17</v>
      </c>
      <c r="C28" s="350"/>
    </row>
    <row r="29" spans="1:14">
      <c r="A29" s="351">
        <f t="shared" si="0"/>
        <v>18</v>
      </c>
      <c r="B29" s="372" t="s">
        <v>96</v>
      </c>
      <c r="C29" s="350">
        <v>1299996</v>
      </c>
      <c r="E29" s="357">
        <f>+$E$21</f>
        <v>45.524397045583164</v>
      </c>
      <c r="F29" s="351" t="s">
        <v>97</v>
      </c>
      <c r="H29" s="350">
        <f>+E29*C29</f>
        <v>59181534.061669931</v>
      </c>
    </row>
    <row r="30" spans="1:14">
      <c r="A30" s="351">
        <f t="shared" si="0"/>
        <v>19</v>
      </c>
      <c r="C30" s="350"/>
      <c r="E30" s="357"/>
    </row>
    <row r="31" spans="1:14">
      <c r="A31" s="351">
        <f t="shared" si="0"/>
        <v>20</v>
      </c>
      <c r="B31" s="353" t="s">
        <v>98</v>
      </c>
      <c r="C31" s="350">
        <v>2105052</v>
      </c>
      <c r="E31" s="357">
        <f>+$E$21</f>
        <v>45.524397045583164</v>
      </c>
      <c r="F31" s="351" t="s">
        <v>97</v>
      </c>
      <c r="H31" s="350">
        <f>+E31*C31</f>
        <v>95831223.049598932</v>
      </c>
    </row>
    <row r="32" spans="1:14">
      <c r="A32" s="351">
        <f t="shared" si="0"/>
        <v>21</v>
      </c>
      <c r="N32" s="357"/>
    </row>
    <row r="33" spans="1:14">
      <c r="A33" s="351">
        <f t="shared" si="0"/>
        <v>22</v>
      </c>
      <c r="B33" s="353" t="s">
        <v>99</v>
      </c>
      <c r="C33" s="362">
        <v>3405048</v>
      </c>
      <c r="F33" s="350"/>
      <c r="H33" s="362">
        <f>SUM(H29:H32)</f>
        <v>155012757.11126888</v>
      </c>
      <c r="K33" s="22"/>
      <c r="N33" s="357"/>
    </row>
    <row r="34" spans="1:14">
      <c r="A34" s="351">
        <f t="shared" si="0"/>
        <v>23</v>
      </c>
      <c r="N34" s="357"/>
    </row>
    <row r="35" spans="1:14" ht="13.5" thickBot="1">
      <c r="A35" s="351">
        <f t="shared" si="0"/>
        <v>24</v>
      </c>
      <c r="B35" s="353" t="s">
        <v>100</v>
      </c>
      <c r="C35" s="367">
        <v>452708357</v>
      </c>
      <c r="D35" s="342"/>
      <c r="N35" s="357"/>
    </row>
    <row r="36" spans="1:14" ht="13.5" thickTop="1">
      <c r="A36" s="351">
        <f t="shared" si="0"/>
        <v>25</v>
      </c>
      <c r="B36" s="353"/>
      <c r="C36" s="350"/>
      <c r="D36" s="342"/>
      <c r="N36" s="357"/>
    </row>
    <row r="37" spans="1:14">
      <c r="A37" s="351">
        <f t="shared" si="0"/>
        <v>26</v>
      </c>
      <c r="C37" s="350"/>
      <c r="G37" s="350"/>
      <c r="N37" s="357"/>
    </row>
    <row r="38" spans="1:14" ht="13.5" thickBot="1">
      <c r="A38" s="351">
        <f t="shared" si="0"/>
        <v>27</v>
      </c>
      <c r="B38" s="353" t="s">
        <v>101</v>
      </c>
      <c r="C38" s="367">
        <v>452708357</v>
      </c>
      <c r="D38" s="342"/>
      <c r="E38" s="373">
        <f>+H38/C38</f>
        <v>45.524397045583157</v>
      </c>
      <c r="F38" s="350"/>
      <c r="H38" s="367">
        <f>+H21+H23+H29+H31</f>
        <v>20609274989.921604</v>
      </c>
      <c r="N38" s="357"/>
    </row>
    <row r="39" spans="1:14" ht="13.5" thickTop="1">
      <c r="A39" s="351">
        <f t="shared" si="0"/>
        <v>28</v>
      </c>
      <c r="C39" s="350"/>
      <c r="N39" s="357"/>
    </row>
    <row r="40" spans="1:14">
      <c r="A40" s="351">
        <f t="shared" si="0"/>
        <v>29</v>
      </c>
      <c r="B40" s="347" t="s">
        <v>102</v>
      </c>
      <c r="C40" s="350"/>
      <c r="N40" s="357"/>
    </row>
    <row r="41" spans="1:14">
      <c r="A41" s="351">
        <f t="shared" si="0"/>
        <v>30</v>
      </c>
      <c r="B41" s="353" t="s">
        <v>103</v>
      </c>
      <c r="N41" s="357"/>
    </row>
    <row r="42" spans="1:14">
      <c r="A42" s="351">
        <f t="shared" si="0"/>
        <v>31</v>
      </c>
      <c r="B42" s="353" t="s">
        <v>104</v>
      </c>
      <c r="N42" s="357"/>
    </row>
    <row r="43" spans="1:14">
      <c r="A43" s="351"/>
      <c r="C43" s="374"/>
      <c r="N43" s="357"/>
    </row>
    <row r="44" spans="1:14">
      <c r="A44" s="351"/>
      <c r="C44" s="332"/>
      <c r="N44" s="357"/>
    </row>
    <row r="45" spans="1:14">
      <c r="A45" s="351"/>
      <c r="C45" s="375"/>
      <c r="N45" s="357"/>
    </row>
    <row r="46" spans="1:14">
      <c r="N46" s="357"/>
    </row>
    <row r="47" spans="1:14">
      <c r="N47" s="357"/>
    </row>
    <row r="48" spans="1:14">
      <c r="N48" s="357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71399-2328-4419-B454-208FD2B61780}">
  <dimension ref="A1:M67"/>
  <sheetViews>
    <sheetView view="pageBreakPreview" topLeftCell="A7" zoomScale="115" zoomScaleNormal="100" zoomScaleSheetLayoutView="115" workbookViewId="0">
      <selection activeCell="S23" sqref="S23"/>
    </sheetView>
  </sheetViews>
  <sheetFormatPr defaultRowHeight="12.75"/>
  <cols>
    <col min="1" max="1" width="6.7109375" style="347" customWidth="1"/>
    <col min="2" max="2" width="53.42578125" style="347" customWidth="1"/>
    <col min="3" max="3" width="17.28515625" style="347" customWidth="1"/>
    <col min="4" max="4" width="4.42578125" style="347" customWidth="1"/>
    <col min="5" max="5" width="15" style="347" customWidth="1"/>
    <col min="6" max="6" width="16.42578125" style="347" customWidth="1"/>
    <col min="7" max="7" width="17.140625" style="347" customWidth="1"/>
    <col min="8" max="8" width="10.42578125" style="347" customWidth="1"/>
    <col min="9" max="9" width="4.42578125" style="347" customWidth="1"/>
    <col min="10" max="11" width="12.7109375" style="347" customWidth="1"/>
    <col min="12" max="13" width="10.5703125" style="347" customWidth="1"/>
    <col min="14" max="14" width="9.140625" style="347"/>
    <col min="15" max="15" width="9.140625" style="347" customWidth="1"/>
    <col min="16" max="255" width="9.140625" style="347"/>
    <col min="256" max="256" width="4.42578125" style="347" customWidth="1"/>
    <col min="257" max="257" width="45.28515625" style="347" customWidth="1"/>
    <col min="258" max="258" width="17.28515625" style="347" customWidth="1"/>
    <col min="259" max="259" width="4.42578125" style="347" customWidth="1"/>
    <col min="260" max="260" width="15" style="347" customWidth="1"/>
    <col min="261" max="261" width="29.5703125" style="347" customWidth="1"/>
    <col min="262" max="262" width="17.140625" style="347" customWidth="1"/>
    <col min="263" max="263" width="10.42578125" style="347" customWidth="1"/>
    <col min="264" max="264" width="4.42578125" style="347" customWidth="1"/>
    <col min="265" max="267" width="12.7109375" style="347" customWidth="1"/>
    <col min="268" max="269" width="10.5703125" style="347" customWidth="1"/>
    <col min="270" max="511" width="9.140625" style="347"/>
    <col min="512" max="512" width="4.42578125" style="347" customWidth="1"/>
    <col min="513" max="513" width="45.28515625" style="347" customWidth="1"/>
    <col min="514" max="514" width="17.28515625" style="347" customWidth="1"/>
    <col min="515" max="515" width="4.42578125" style="347" customWidth="1"/>
    <col min="516" max="516" width="15" style="347" customWidth="1"/>
    <col min="517" max="517" width="29.5703125" style="347" customWidth="1"/>
    <col min="518" max="518" width="17.140625" style="347" customWidth="1"/>
    <col min="519" max="519" width="10.42578125" style="347" customWidth="1"/>
    <col min="520" max="520" width="4.42578125" style="347" customWidth="1"/>
    <col min="521" max="523" width="12.7109375" style="347" customWidth="1"/>
    <col min="524" max="525" width="10.5703125" style="347" customWidth="1"/>
    <col min="526" max="767" width="9.140625" style="347"/>
    <col min="768" max="768" width="4.42578125" style="347" customWidth="1"/>
    <col min="769" max="769" width="45.28515625" style="347" customWidth="1"/>
    <col min="770" max="770" width="17.28515625" style="347" customWidth="1"/>
    <col min="771" max="771" width="4.42578125" style="347" customWidth="1"/>
    <col min="772" max="772" width="15" style="347" customWidth="1"/>
    <col min="773" max="773" width="29.5703125" style="347" customWidth="1"/>
    <col min="774" max="774" width="17.140625" style="347" customWidth="1"/>
    <col min="775" max="775" width="10.42578125" style="347" customWidth="1"/>
    <col min="776" max="776" width="4.42578125" style="347" customWidth="1"/>
    <col min="777" max="779" width="12.7109375" style="347" customWidth="1"/>
    <col min="780" max="781" width="10.5703125" style="347" customWidth="1"/>
    <col min="782" max="1023" width="9.140625" style="347"/>
    <col min="1024" max="1024" width="4.42578125" style="347" customWidth="1"/>
    <col min="1025" max="1025" width="45.28515625" style="347" customWidth="1"/>
    <col min="1026" max="1026" width="17.28515625" style="347" customWidth="1"/>
    <col min="1027" max="1027" width="4.42578125" style="347" customWidth="1"/>
    <col min="1028" max="1028" width="15" style="347" customWidth="1"/>
    <col min="1029" max="1029" width="29.5703125" style="347" customWidth="1"/>
    <col min="1030" max="1030" width="17.140625" style="347" customWidth="1"/>
    <col min="1031" max="1031" width="10.42578125" style="347" customWidth="1"/>
    <col min="1032" max="1032" width="4.42578125" style="347" customWidth="1"/>
    <col min="1033" max="1035" width="12.7109375" style="347" customWidth="1"/>
    <col min="1036" max="1037" width="10.5703125" style="347" customWidth="1"/>
    <col min="1038" max="1279" width="9.140625" style="347"/>
    <col min="1280" max="1280" width="4.42578125" style="347" customWidth="1"/>
    <col min="1281" max="1281" width="45.28515625" style="347" customWidth="1"/>
    <col min="1282" max="1282" width="17.28515625" style="347" customWidth="1"/>
    <col min="1283" max="1283" width="4.42578125" style="347" customWidth="1"/>
    <col min="1284" max="1284" width="15" style="347" customWidth="1"/>
    <col min="1285" max="1285" width="29.5703125" style="347" customWidth="1"/>
    <col min="1286" max="1286" width="17.140625" style="347" customWidth="1"/>
    <col min="1287" max="1287" width="10.42578125" style="347" customWidth="1"/>
    <col min="1288" max="1288" width="4.42578125" style="347" customWidth="1"/>
    <col min="1289" max="1291" width="12.7109375" style="347" customWidth="1"/>
    <col min="1292" max="1293" width="10.5703125" style="347" customWidth="1"/>
    <col min="1294" max="1535" width="9.140625" style="347"/>
    <col min="1536" max="1536" width="4.42578125" style="347" customWidth="1"/>
    <col min="1537" max="1537" width="45.28515625" style="347" customWidth="1"/>
    <col min="1538" max="1538" width="17.28515625" style="347" customWidth="1"/>
    <col min="1539" max="1539" width="4.42578125" style="347" customWidth="1"/>
    <col min="1540" max="1540" width="15" style="347" customWidth="1"/>
    <col min="1541" max="1541" width="29.5703125" style="347" customWidth="1"/>
    <col min="1542" max="1542" width="17.140625" style="347" customWidth="1"/>
    <col min="1543" max="1543" width="10.42578125" style="347" customWidth="1"/>
    <col min="1544" max="1544" width="4.42578125" style="347" customWidth="1"/>
    <col min="1545" max="1547" width="12.7109375" style="347" customWidth="1"/>
    <col min="1548" max="1549" width="10.5703125" style="347" customWidth="1"/>
    <col min="1550" max="1791" width="9.140625" style="347"/>
    <col min="1792" max="1792" width="4.42578125" style="347" customWidth="1"/>
    <col min="1793" max="1793" width="45.28515625" style="347" customWidth="1"/>
    <col min="1794" max="1794" width="17.28515625" style="347" customWidth="1"/>
    <col min="1795" max="1795" width="4.42578125" style="347" customWidth="1"/>
    <col min="1796" max="1796" width="15" style="347" customWidth="1"/>
    <col min="1797" max="1797" width="29.5703125" style="347" customWidth="1"/>
    <col min="1798" max="1798" width="17.140625" style="347" customWidth="1"/>
    <col min="1799" max="1799" width="10.42578125" style="347" customWidth="1"/>
    <col min="1800" max="1800" width="4.42578125" style="347" customWidth="1"/>
    <col min="1801" max="1803" width="12.7109375" style="347" customWidth="1"/>
    <col min="1804" max="1805" width="10.5703125" style="347" customWidth="1"/>
    <col min="1806" max="2047" width="9.140625" style="347"/>
    <col min="2048" max="2048" width="4.42578125" style="347" customWidth="1"/>
    <col min="2049" max="2049" width="45.28515625" style="347" customWidth="1"/>
    <col min="2050" max="2050" width="17.28515625" style="347" customWidth="1"/>
    <col min="2051" max="2051" width="4.42578125" style="347" customWidth="1"/>
    <col min="2052" max="2052" width="15" style="347" customWidth="1"/>
    <col min="2053" max="2053" width="29.5703125" style="347" customWidth="1"/>
    <col min="2054" max="2054" width="17.140625" style="347" customWidth="1"/>
    <col min="2055" max="2055" width="10.42578125" style="347" customWidth="1"/>
    <col min="2056" max="2056" width="4.42578125" style="347" customWidth="1"/>
    <col min="2057" max="2059" width="12.7109375" style="347" customWidth="1"/>
    <col min="2060" max="2061" width="10.5703125" style="347" customWidth="1"/>
    <col min="2062" max="2303" width="9.140625" style="347"/>
    <col min="2304" max="2304" width="4.42578125" style="347" customWidth="1"/>
    <col min="2305" max="2305" width="45.28515625" style="347" customWidth="1"/>
    <col min="2306" max="2306" width="17.28515625" style="347" customWidth="1"/>
    <col min="2307" max="2307" width="4.42578125" style="347" customWidth="1"/>
    <col min="2308" max="2308" width="15" style="347" customWidth="1"/>
    <col min="2309" max="2309" width="29.5703125" style="347" customWidth="1"/>
    <col min="2310" max="2310" width="17.140625" style="347" customWidth="1"/>
    <col min="2311" max="2311" width="10.42578125" style="347" customWidth="1"/>
    <col min="2312" max="2312" width="4.42578125" style="347" customWidth="1"/>
    <col min="2313" max="2315" width="12.7109375" style="347" customWidth="1"/>
    <col min="2316" max="2317" width="10.5703125" style="347" customWidth="1"/>
    <col min="2318" max="2559" width="9.140625" style="347"/>
    <col min="2560" max="2560" width="4.42578125" style="347" customWidth="1"/>
    <col min="2561" max="2561" width="45.28515625" style="347" customWidth="1"/>
    <col min="2562" max="2562" width="17.28515625" style="347" customWidth="1"/>
    <col min="2563" max="2563" width="4.42578125" style="347" customWidth="1"/>
    <col min="2564" max="2564" width="15" style="347" customWidth="1"/>
    <col min="2565" max="2565" width="29.5703125" style="347" customWidth="1"/>
    <col min="2566" max="2566" width="17.140625" style="347" customWidth="1"/>
    <col min="2567" max="2567" width="10.42578125" style="347" customWidth="1"/>
    <col min="2568" max="2568" width="4.42578125" style="347" customWidth="1"/>
    <col min="2569" max="2571" width="12.7109375" style="347" customWidth="1"/>
    <col min="2572" max="2573" width="10.5703125" style="347" customWidth="1"/>
    <col min="2574" max="2815" width="9.140625" style="347"/>
    <col min="2816" max="2816" width="4.42578125" style="347" customWidth="1"/>
    <col min="2817" max="2817" width="45.28515625" style="347" customWidth="1"/>
    <col min="2818" max="2818" width="17.28515625" style="347" customWidth="1"/>
    <col min="2819" max="2819" width="4.42578125" style="347" customWidth="1"/>
    <col min="2820" max="2820" width="15" style="347" customWidth="1"/>
    <col min="2821" max="2821" width="29.5703125" style="347" customWidth="1"/>
    <col min="2822" max="2822" width="17.140625" style="347" customWidth="1"/>
    <col min="2823" max="2823" width="10.42578125" style="347" customWidth="1"/>
    <col min="2824" max="2824" width="4.42578125" style="347" customWidth="1"/>
    <col min="2825" max="2827" width="12.7109375" style="347" customWidth="1"/>
    <col min="2828" max="2829" width="10.5703125" style="347" customWidth="1"/>
    <col min="2830" max="3071" width="9.140625" style="347"/>
    <col min="3072" max="3072" width="4.42578125" style="347" customWidth="1"/>
    <col min="3073" max="3073" width="45.28515625" style="347" customWidth="1"/>
    <col min="3074" max="3074" width="17.28515625" style="347" customWidth="1"/>
    <col min="3075" max="3075" width="4.42578125" style="347" customWidth="1"/>
    <col min="3076" max="3076" width="15" style="347" customWidth="1"/>
    <col min="3077" max="3077" width="29.5703125" style="347" customWidth="1"/>
    <col min="3078" max="3078" width="17.140625" style="347" customWidth="1"/>
    <col min="3079" max="3079" width="10.42578125" style="347" customWidth="1"/>
    <col min="3080" max="3080" width="4.42578125" style="347" customWidth="1"/>
    <col min="3081" max="3083" width="12.7109375" style="347" customWidth="1"/>
    <col min="3084" max="3085" width="10.5703125" style="347" customWidth="1"/>
    <col min="3086" max="3327" width="9.140625" style="347"/>
    <col min="3328" max="3328" width="4.42578125" style="347" customWidth="1"/>
    <col min="3329" max="3329" width="45.28515625" style="347" customWidth="1"/>
    <col min="3330" max="3330" width="17.28515625" style="347" customWidth="1"/>
    <col min="3331" max="3331" width="4.42578125" style="347" customWidth="1"/>
    <col min="3332" max="3332" width="15" style="347" customWidth="1"/>
    <col min="3333" max="3333" width="29.5703125" style="347" customWidth="1"/>
    <col min="3334" max="3334" width="17.140625" style="347" customWidth="1"/>
    <col min="3335" max="3335" width="10.42578125" style="347" customWidth="1"/>
    <col min="3336" max="3336" width="4.42578125" style="347" customWidth="1"/>
    <col min="3337" max="3339" width="12.7109375" style="347" customWidth="1"/>
    <col min="3340" max="3341" width="10.5703125" style="347" customWidth="1"/>
    <col min="3342" max="3583" width="9.140625" style="347"/>
    <col min="3584" max="3584" width="4.42578125" style="347" customWidth="1"/>
    <col min="3585" max="3585" width="45.28515625" style="347" customWidth="1"/>
    <col min="3586" max="3586" width="17.28515625" style="347" customWidth="1"/>
    <col min="3587" max="3587" width="4.42578125" style="347" customWidth="1"/>
    <col min="3588" max="3588" width="15" style="347" customWidth="1"/>
    <col min="3589" max="3589" width="29.5703125" style="347" customWidth="1"/>
    <col min="3590" max="3590" width="17.140625" style="347" customWidth="1"/>
    <col min="3591" max="3591" width="10.42578125" style="347" customWidth="1"/>
    <col min="3592" max="3592" width="4.42578125" style="347" customWidth="1"/>
    <col min="3593" max="3595" width="12.7109375" style="347" customWidth="1"/>
    <col min="3596" max="3597" width="10.5703125" style="347" customWidth="1"/>
    <col min="3598" max="3839" width="9.140625" style="347"/>
    <col min="3840" max="3840" width="4.42578125" style="347" customWidth="1"/>
    <col min="3841" max="3841" width="45.28515625" style="347" customWidth="1"/>
    <col min="3842" max="3842" width="17.28515625" style="347" customWidth="1"/>
    <col min="3843" max="3843" width="4.42578125" style="347" customWidth="1"/>
    <col min="3844" max="3844" width="15" style="347" customWidth="1"/>
    <col min="3845" max="3845" width="29.5703125" style="347" customWidth="1"/>
    <col min="3846" max="3846" width="17.140625" style="347" customWidth="1"/>
    <col min="3847" max="3847" width="10.42578125" style="347" customWidth="1"/>
    <col min="3848" max="3848" width="4.42578125" style="347" customWidth="1"/>
    <col min="3849" max="3851" width="12.7109375" style="347" customWidth="1"/>
    <col min="3852" max="3853" width="10.5703125" style="347" customWidth="1"/>
    <col min="3854" max="4095" width="9.140625" style="347"/>
    <col min="4096" max="4096" width="4.42578125" style="347" customWidth="1"/>
    <col min="4097" max="4097" width="45.28515625" style="347" customWidth="1"/>
    <col min="4098" max="4098" width="17.28515625" style="347" customWidth="1"/>
    <col min="4099" max="4099" width="4.42578125" style="347" customWidth="1"/>
    <col min="4100" max="4100" width="15" style="347" customWidth="1"/>
    <col min="4101" max="4101" width="29.5703125" style="347" customWidth="1"/>
    <col min="4102" max="4102" width="17.140625" style="347" customWidth="1"/>
    <col min="4103" max="4103" width="10.42578125" style="347" customWidth="1"/>
    <col min="4104" max="4104" width="4.42578125" style="347" customWidth="1"/>
    <col min="4105" max="4107" width="12.7109375" style="347" customWidth="1"/>
    <col min="4108" max="4109" width="10.5703125" style="347" customWidth="1"/>
    <col min="4110" max="4351" width="9.140625" style="347"/>
    <col min="4352" max="4352" width="4.42578125" style="347" customWidth="1"/>
    <col min="4353" max="4353" width="45.28515625" style="347" customWidth="1"/>
    <col min="4354" max="4354" width="17.28515625" style="347" customWidth="1"/>
    <col min="4355" max="4355" width="4.42578125" style="347" customWidth="1"/>
    <col min="4356" max="4356" width="15" style="347" customWidth="1"/>
    <col min="4357" max="4357" width="29.5703125" style="347" customWidth="1"/>
    <col min="4358" max="4358" width="17.140625" style="347" customWidth="1"/>
    <col min="4359" max="4359" width="10.42578125" style="347" customWidth="1"/>
    <col min="4360" max="4360" width="4.42578125" style="347" customWidth="1"/>
    <col min="4361" max="4363" width="12.7109375" style="347" customWidth="1"/>
    <col min="4364" max="4365" width="10.5703125" style="347" customWidth="1"/>
    <col min="4366" max="4607" width="9.140625" style="347"/>
    <col min="4608" max="4608" width="4.42578125" style="347" customWidth="1"/>
    <col min="4609" max="4609" width="45.28515625" style="347" customWidth="1"/>
    <col min="4610" max="4610" width="17.28515625" style="347" customWidth="1"/>
    <col min="4611" max="4611" width="4.42578125" style="347" customWidth="1"/>
    <col min="4612" max="4612" width="15" style="347" customWidth="1"/>
    <col min="4613" max="4613" width="29.5703125" style="347" customWidth="1"/>
    <col min="4614" max="4614" width="17.140625" style="347" customWidth="1"/>
    <col min="4615" max="4615" width="10.42578125" style="347" customWidth="1"/>
    <col min="4616" max="4616" width="4.42578125" style="347" customWidth="1"/>
    <col min="4617" max="4619" width="12.7109375" style="347" customWidth="1"/>
    <col min="4620" max="4621" width="10.5703125" style="347" customWidth="1"/>
    <col min="4622" max="4863" width="9.140625" style="347"/>
    <col min="4864" max="4864" width="4.42578125" style="347" customWidth="1"/>
    <col min="4865" max="4865" width="45.28515625" style="347" customWidth="1"/>
    <col min="4866" max="4866" width="17.28515625" style="347" customWidth="1"/>
    <col min="4867" max="4867" width="4.42578125" style="347" customWidth="1"/>
    <col min="4868" max="4868" width="15" style="347" customWidth="1"/>
    <col min="4869" max="4869" width="29.5703125" style="347" customWidth="1"/>
    <col min="4870" max="4870" width="17.140625" style="347" customWidth="1"/>
    <col min="4871" max="4871" width="10.42578125" style="347" customWidth="1"/>
    <col min="4872" max="4872" width="4.42578125" style="347" customWidth="1"/>
    <col min="4873" max="4875" width="12.7109375" style="347" customWidth="1"/>
    <col min="4876" max="4877" width="10.5703125" style="347" customWidth="1"/>
    <col min="4878" max="5119" width="9.140625" style="347"/>
    <col min="5120" max="5120" width="4.42578125" style="347" customWidth="1"/>
    <col min="5121" max="5121" width="45.28515625" style="347" customWidth="1"/>
    <col min="5122" max="5122" width="17.28515625" style="347" customWidth="1"/>
    <col min="5123" max="5123" width="4.42578125" style="347" customWidth="1"/>
    <col min="5124" max="5124" width="15" style="347" customWidth="1"/>
    <col min="5125" max="5125" width="29.5703125" style="347" customWidth="1"/>
    <col min="5126" max="5126" width="17.140625" style="347" customWidth="1"/>
    <col min="5127" max="5127" width="10.42578125" style="347" customWidth="1"/>
    <col min="5128" max="5128" width="4.42578125" style="347" customWidth="1"/>
    <col min="5129" max="5131" width="12.7109375" style="347" customWidth="1"/>
    <col min="5132" max="5133" width="10.5703125" style="347" customWidth="1"/>
    <col min="5134" max="5375" width="9.140625" style="347"/>
    <col min="5376" max="5376" width="4.42578125" style="347" customWidth="1"/>
    <col min="5377" max="5377" width="45.28515625" style="347" customWidth="1"/>
    <col min="5378" max="5378" width="17.28515625" style="347" customWidth="1"/>
    <col min="5379" max="5379" width="4.42578125" style="347" customWidth="1"/>
    <col min="5380" max="5380" width="15" style="347" customWidth="1"/>
    <col min="5381" max="5381" width="29.5703125" style="347" customWidth="1"/>
    <col min="5382" max="5382" width="17.140625" style="347" customWidth="1"/>
    <col min="5383" max="5383" width="10.42578125" style="347" customWidth="1"/>
    <col min="5384" max="5384" width="4.42578125" style="347" customWidth="1"/>
    <col min="5385" max="5387" width="12.7109375" style="347" customWidth="1"/>
    <col min="5388" max="5389" width="10.5703125" style="347" customWidth="1"/>
    <col min="5390" max="5631" width="9.140625" style="347"/>
    <col min="5632" max="5632" width="4.42578125" style="347" customWidth="1"/>
    <col min="5633" max="5633" width="45.28515625" style="347" customWidth="1"/>
    <col min="5634" max="5634" width="17.28515625" style="347" customWidth="1"/>
    <col min="5635" max="5635" width="4.42578125" style="347" customWidth="1"/>
    <col min="5636" max="5636" width="15" style="347" customWidth="1"/>
    <col min="5637" max="5637" width="29.5703125" style="347" customWidth="1"/>
    <col min="5638" max="5638" width="17.140625" style="347" customWidth="1"/>
    <col min="5639" max="5639" width="10.42578125" style="347" customWidth="1"/>
    <col min="5640" max="5640" width="4.42578125" style="347" customWidth="1"/>
    <col min="5641" max="5643" width="12.7109375" style="347" customWidth="1"/>
    <col min="5644" max="5645" width="10.5703125" style="347" customWidth="1"/>
    <col min="5646" max="5887" width="9.140625" style="347"/>
    <col min="5888" max="5888" width="4.42578125" style="347" customWidth="1"/>
    <col min="5889" max="5889" width="45.28515625" style="347" customWidth="1"/>
    <col min="5890" max="5890" width="17.28515625" style="347" customWidth="1"/>
    <col min="5891" max="5891" width="4.42578125" style="347" customWidth="1"/>
    <col min="5892" max="5892" width="15" style="347" customWidth="1"/>
    <col min="5893" max="5893" width="29.5703125" style="347" customWidth="1"/>
    <col min="5894" max="5894" width="17.140625" style="347" customWidth="1"/>
    <col min="5895" max="5895" width="10.42578125" style="347" customWidth="1"/>
    <col min="5896" max="5896" width="4.42578125" style="347" customWidth="1"/>
    <col min="5897" max="5899" width="12.7109375" style="347" customWidth="1"/>
    <col min="5900" max="5901" width="10.5703125" style="347" customWidth="1"/>
    <col min="5902" max="6143" width="9.140625" style="347"/>
    <col min="6144" max="6144" width="4.42578125" style="347" customWidth="1"/>
    <col min="6145" max="6145" width="45.28515625" style="347" customWidth="1"/>
    <col min="6146" max="6146" width="17.28515625" style="347" customWidth="1"/>
    <col min="6147" max="6147" width="4.42578125" style="347" customWidth="1"/>
    <col min="6148" max="6148" width="15" style="347" customWidth="1"/>
    <col min="6149" max="6149" width="29.5703125" style="347" customWidth="1"/>
    <col min="6150" max="6150" width="17.140625" style="347" customWidth="1"/>
    <col min="6151" max="6151" width="10.42578125" style="347" customWidth="1"/>
    <col min="6152" max="6152" width="4.42578125" style="347" customWidth="1"/>
    <col min="6153" max="6155" width="12.7109375" style="347" customWidth="1"/>
    <col min="6156" max="6157" width="10.5703125" style="347" customWidth="1"/>
    <col min="6158" max="6399" width="9.140625" style="347"/>
    <col min="6400" max="6400" width="4.42578125" style="347" customWidth="1"/>
    <col min="6401" max="6401" width="45.28515625" style="347" customWidth="1"/>
    <col min="6402" max="6402" width="17.28515625" style="347" customWidth="1"/>
    <col min="6403" max="6403" width="4.42578125" style="347" customWidth="1"/>
    <col min="6404" max="6404" width="15" style="347" customWidth="1"/>
    <col min="6405" max="6405" width="29.5703125" style="347" customWidth="1"/>
    <col min="6406" max="6406" width="17.140625" style="347" customWidth="1"/>
    <col min="6407" max="6407" width="10.42578125" style="347" customWidth="1"/>
    <col min="6408" max="6408" width="4.42578125" style="347" customWidth="1"/>
    <col min="6409" max="6411" width="12.7109375" style="347" customWidth="1"/>
    <col min="6412" max="6413" width="10.5703125" style="347" customWidth="1"/>
    <col min="6414" max="6655" width="9.140625" style="347"/>
    <col min="6656" max="6656" width="4.42578125" style="347" customWidth="1"/>
    <col min="6657" max="6657" width="45.28515625" style="347" customWidth="1"/>
    <col min="6658" max="6658" width="17.28515625" style="347" customWidth="1"/>
    <col min="6659" max="6659" width="4.42578125" style="347" customWidth="1"/>
    <col min="6660" max="6660" width="15" style="347" customWidth="1"/>
    <col min="6661" max="6661" width="29.5703125" style="347" customWidth="1"/>
    <col min="6662" max="6662" width="17.140625" style="347" customWidth="1"/>
    <col min="6663" max="6663" width="10.42578125" style="347" customWidth="1"/>
    <col min="6664" max="6664" width="4.42578125" style="347" customWidth="1"/>
    <col min="6665" max="6667" width="12.7109375" style="347" customWidth="1"/>
    <col min="6668" max="6669" width="10.5703125" style="347" customWidth="1"/>
    <col min="6670" max="6911" width="9.140625" style="347"/>
    <col min="6912" max="6912" width="4.42578125" style="347" customWidth="1"/>
    <col min="6913" max="6913" width="45.28515625" style="347" customWidth="1"/>
    <col min="6914" max="6914" width="17.28515625" style="347" customWidth="1"/>
    <col min="6915" max="6915" width="4.42578125" style="347" customWidth="1"/>
    <col min="6916" max="6916" width="15" style="347" customWidth="1"/>
    <col min="6917" max="6917" width="29.5703125" style="347" customWidth="1"/>
    <col min="6918" max="6918" width="17.140625" style="347" customWidth="1"/>
    <col min="6919" max="6919" width="10.42578125" style="347" customWidth="1"/>
    <col min="6920" max="6920" width="4.42578125" style="347" customWidth="1"/>
    <col min="6921" max="6923" width="12.7109375" style="347" customWidth="1"/>
    <col min="6924" max="6925" width="10.5703125" style="347" customWidth="1"/>
    <col min="6926" max="7167" width="9.140625" style="347"/>
    <col min="7168" max="7168" width="4.42578125" style="347" customWidth="1"/>
    <col min="7169" max="7169" width="45.28515625" style="347" customWidth="1"/>
    <col min="7170" max="7170" width="17.28515625" style="347" customWidth="1"/>
    <col min="7171" max="7171" width="4.42578125" style="347" customWidth="1"/>
    <col min="7172" max="7172" width="15" style="347" customWidth="1"/>
    <col min="7173" max="7173" width="29.5703125" style="347" customWidth="1"/>
    <col min="7174" max="7174" width="17.140625" style="347" customWidth="1"/>
    <col min="7175" max="7175" width="10.42578125" style="347" customWidth="1"/>
    <col min="7176" max="7176" width="4.42578125" style="347" customWidth="1"/>
    <col min="7177" max="7179" width="12.7109375" style="347" customWidth="1"/>
    <col min="7180" max="7181" width="10.5703125" style="347" customWidth="1"/>
    <col min="7182" max="7423" width="9.140625" style="347"/>
    <col min="7424" max="7424" width="4.42578125" style="347" customWidth="1"/>
    <col min="7425" max="7425" width="45.28515625" style="347" customWidth="1"/>
    <col min="7426" max="7426" width="17.28515625" style="347" customWidth="1"/>
    <col min="7427" max="7427" width="4.42578125" style="347" customWidth="1"/>
    <col min="7428" max="7428" width="15" style="347" customWidth="1"/>
    <col min="7429" max="7429" width="29.5703125" style="347" customWidth="1"/>
    <col min="7430" max="7430" width="17.140625" style="347" customWidth="1"/>
    <col min="7431" max="7431" width="10.42578125" style="347" customWidth="1"/>
    <col min="7432" max="7432" width="4.42578125" style="347" customWidth="1"/>
    <col min="7433" max="7435" width="12.7109375" style="347" customWidth="1"/>
    <col min="7436" max="7437" width="10.5703125" style="347" customWidth="1"/>
    <col min="7438" max="7679" width="9.140625" style="347"/>
    <col min="7680" max="7680" width="4.42578125" style="347" customWidth="1"/>
    <col min="7681" max="7681" width="45.28515625" style="347" customWidth="1"/>
    <col min="7682" max="7682" width="17.28515625" style="347" customWidth="1"/>
    <col min="7683" max="7683" width="4.42578125" style="347" customWidth="1"/>
    <col min="7684" max="7684" width="15" style="347" customWidth="1"/>
    <col min="7685" max="7685" width="29.5703125" style="347" customWidth="1"/>
    <col min="7686" max="7686" width="17.140625" style="347" customWidth="1"/>
    <col min="7687" max="7687" width="10.42578125" style="347" customWidth="1"/>
    <col min="7688" max="7688" width="4.42578125" style="347" customWidth="1"/>
    <col min="7689" max="7691" width="12.7109375" style="347" customWidth="1"/>
    <col min="7692" max="7693" width="10.5703125" style="347" customWidth="1"/>
    <col min="7694" max="7935" width="9.140625" style="347"/>
    <col min="7936" max="7936" width="4.42578125" style="347" customWidth="1"/>
    <col min="7937" max="7937" width="45.28515625" style="347" customWidth="1"/>
    <col min="7938" max="7938" width="17.28515625" style="347" customWidth="1"/>
    <col min="7939" max="7939" width="4.42578125" style="347" customWidth="1"/>
    <col min="7940" max="7940" width="15" style="347" customWidth="1"/>
    <col min="7941" max="7941" width="29.5703125" style="347" customWidth="1"/>
    <col min="7942" max="7942" width="17.140625" style="347" customWidth="1"/>
    <col min="7943" max="7943" width="10.42578125" style="347" customWidth="1"/>
    <col min="7944" max="7944" width="4.42578125" style="347" customWidth="1"/>
    <col min="7945" max="7947" width="12.7109375" style="347" customWidth="1"/>
    <col min="7948" max="7949" width="10.5703125" style="347" customWidth="1"/>
    <col min="7950" max="8191" width="9.140625" style="347"/>
    <col min="8192" max="8192" width="4.42578125" style="347" customWidth="1"/>
    <col min="8193" max="8193" width="45.28515625" style="347" customWidth="1"/>
    <col min="8194" max="8194" width="17.28515625" style="347" customWidth="1"/>
    <col min="8195" max="8195" width="4.42578125" style="347" customWidth="1"/>
    <col min="8196" max="8196" width="15" style="347" customWidth="1"/>
    <col min="8197" max="8197" width="29.5703125" style="347" customWidth="1"/>
    <col min="8198" max="8198" width="17.140625" style="347" customWidth="1"/>
    <col min="8199" max="8199" width="10.42578125" style="347" customWidth="1"/>
    <col min="8200" max="8200" width="4.42578125" style="347" customWidth="1"/>
    <col min="8201" max="8203" width="12.7109375" style="347" customWidth="1"/>
    <col min="8204" max="8205" width="10.5703125" style="347" customWidth="1"/>
    <col min="8206" max="8447" width="9.140625" style="347"/>
    <col min="8448" max="8448" width="4.42578125" style="347" customWidth="1"/>
    <col min="8449" max="8449" width="45.28515625" style="347" customWidth="1"/>
    <col min="8450" max="8450" width="17.28515625" style="347" customWidth="1"/>
    <col min="8451" max="8451" width="4.42578125" style="347" customWidth="1"/>
    <col min="8452" max="8452" width="15" style="347" customWidth="1"/>
    <col min="8453" max="8453" width="29.5703125" style="347" customWidth="1"/>
    <col min="8454" max="8454" width="17.140625" style="347" customWidth="1"/>
    <col min="8455" max="8455" width="10.42578125" style="347" customWidth="1"/>
    <col min="8456" max="8456" width="4.42578125" style="347" customWidth="1"/>
    <col min="8457" max="8459" width="12.7109375" style="347" customWidth="1"/>
    <col min="8460" max="8461" width="10.5703125" style="347" customWidth="1"/>
    <col min="8462" max="8703" width="9.140625" style="347"/>
    <col min="8704" max="8704" width="4.42578125" style="347" customWidth="1"/>
    <col min="8705" max="8705" width="45.28515625" style="347" customWidth="1"/>
    <col min="8706" max="8706" width="17.28515625" style="347" customWidth="1"/>
    <col min="8707" max="8707" width="4.42578125" style="347" customWidth="1"/>
    <col min="8708" max="8708" width="15" style="347" customWidth="1"/>
    <col min="8709" max="8709" width="29.5703125" style="347" customWidth="1"/>
    <col min="8710" max="8710" width="17.140625" style="347" customWidth="1"/>
    <col min="8711" max="8711" width="10.42578125" style="347" customWidth="1"/>
    <col min="8712" max="8712" width="4.42578125" style="347" customWidth="1"/>
    <col min="8713" max="8715" width="12.7109375" style="347" customWidth="1"/>
    <col min="8716" max="8717" width="10.5703125" style="347" customWidth="1"/>
    <col min="8718" max="8959" width="9.140625" style="347"/>
    <col min="8960" max="8960" width="4.42578125" style="347" customWidth="1"/>
    <col min="8961" max="8961" width="45.28515625" style="347" customWidth="1"/>
    <col min="8962" max="8962" width="17.28515625" style="347" customWidth="1"/>
    <col min="8963" max="8963" width="4.42578125" style="347" customWidth="1"/>
    <col min="8964" max="8964" width="15" style="347" customWidth="1"/>
    <col min="8965" max="8965" width="29.5703125" style="347" customWidth="1"/>
    <col min="8966" max="8966" width="17.140625" style="347" customWidth="1"/>
    <col min="8967" max="8967" width="10.42578125" style="347" customWidth="1"/>
    <col min="8968" max="8968" width="4.42578125" style="347" customWidth="1"/>
    <col min="8969" max="8971" width="12.7109375" style="347" customWidth="1"/>
    <col min="8972" max="8973" width="10.5703125" style="347" customWidth="1"/>
    <col min="8974" max="9215" width="9.140625" style="347"/>
    <col min="9216" max="9216" width="4.42578125" style="347" customWidth="1"/>
    <col min="9217" max="9217" width="45.28515625" style="347" customWidth="1"/>
    <col min="9218" max="9218" width="17.28515625" style="347" customWidth="1"/>
    <col min="9219" max="9219" width="4.42578125" style="347" customWidth="1"/>
    <col min="9220" max="9220" width="15" style="347" customWidth="1"/>
    <col min="9221" max="9221" width="29.5703125" style="347" customWidth="1"/>
    <col min="9222" max="9222" width="17.140625" style="347" customWidth="1"/>
    <col min="9223" max="9223" width="10.42578125" style="347" customWidth="1"/>
    <col min="9224" max="9224" width="4.42578125" style="347" customWidth="1"/>
    <col min="9225" max="9227" width="12.7109375" style="347" customWidth="1"/>
    <col min="9228" max="9229" width="10.5703125" style="347" customWidth="1"/>
    <col min="9230" max="9471" width="9.140625" style="347"/>
    <col min="9472" max="9472" width="4.42578125" style="347" customWidth="1"/>
    <col min="9473" max="9473" width="45.28515625" style="347" customWidth="1"/>
    <col min="9474" max="9474" width="17.28515625" style="347" customWidth="1"/>
    <col min="9475" max="9475" width="4.42578125" style="347" customWidth="1"/>
    <col min="9476" max="9476" width="15" style="347" customWidth="1"/>
    <col min="9477" max="9477" width="29.5703125" style="347" customWidth="1"/>
    <col min="9478" max="9478" width="17.140625" style="347" customWidth="1"/>
    <col min="9479" max="9479" width="10.42578125" style="347" customWidth="1"/>
    <col min="9480" max="9480" width="4.42578125" style="347" customWidth="1"/>
    <col min="9481" max="9483" width="12.7109375" style="347" customWidth="1"/>
    <col min="9484" max="9485" width="10.5703125" style="347" customWidth="1"/>
    <col min="9486" max="9727" width="9.140625" style="347"/>
    <col min="9728" max="9728" width="4.42578125" style="347" customWidth="1"/>
    <col min="9729" max="9729" width="45.28515625" style="347" customWidth="1"/>
    <col min="9730" max="9730" width="17.28515625" style="347" customWidth="1"/>
    <col min="9731" max="9731" width="4.42578125" style="347" customWidth="1"/>
    <col min="9732" max="9732" width="15" style="347" customWidth="1"/>
    <col min="9733" max="9733" width="29.5703125" style="347" customWidth="1"/>
    <col min="9734" max="9734" width="17.140625" style="347" customWidth="1"/>
    <col min="9735" max="9735" width="10.42578125" style="347" customWidth="1"/>
    <col min="9736" max="9736" width="4.42578125" style="347" customWidth="1"/>
    <col min="9737" max="9739" width="12.7109375" style="347" customWidth="1"/>
    <col min="9740" max="9741" width="10.5703125" style="347" customWidth="1"/>
    <col min="9742" max="9983" width="9.140625" style="347"/>
    <col min="9984" max="9984" width="4.42578125" style="347" customWidth="1"/>
    <col min="9985" max="9985" width="45.28515625" style="347" customWidth="1"/>
    <col min="9986" max="9986" width="17.28515625" style="347" customWidth="1"/>
    <col min="9987" max="9987" width="4.42578125" style="347" customWidth="1"/>
    <col min="9988" max="9988" width="15" style="347" customWidth="1"/>
    <col min="9989" max="9989" width="29.5703125" style="347" customWidth="1"/>
    <col min="9990" max="9990" width="17.140625" style="347" customWidth="1"/>
    <col min="9991" max="9991" width="10.42578125" style="347" customWidth="1"/>
    <col min="9992" max="9992" width="4.42578125" style="347" customWidth="1"/>
    <col min="9993" max="9995" width="12.7109375" style="347" customWidth="1"/>
    <col min="9996" max="9997" width="10.5703125" style="347" customWidth="1"/>
    <col min="9998" max="10239" width="9.140625" style="347"/>
    <col min="10240" max="10240" width="4.42578125" style="347" customWidth="1"/>
    <col min="10241" max="10241" width="45.28515625" style="347" customWidth="1"/>
    <col min="10242" max="10242" width="17.28515625" style="347" customWidth="1"/>
    <col min="10243" max="10243" width="4.42578125" style="347" customWidth="1"/>
    <col min="10244" max="10244" width="15" style="347" customWidth="1"/>
    <col min="10245" max="10245" width="29.5703125" style="347" customWidth="1"/>
    <col min="10246" max="10246" width="17.140625" style="347" customWidth="1"/>
    <col min="10247" max="10247" width="10.42578125" style="347" customWidth="1"/>
    <col min="10248" max="10248" width="4.42578125" style="347" customWidth="1"/>
    <col min="10249" max="10251" width="12.7109375" style="347" customWidth="1"/>
    <col min="10252" max="10253" width="10.5703125" style="347" customWidth="1"/>
    <col min="10254" max="10495" width="9.140625" style="347"/>
    <col min="10496" max="10496" width="4.42578125" style="347" customWidth="1"/>
    <col min="10497" max="10497" width="45.28515625" style="347" customWidth="1"/>
    <col min="10498" max="10498" width="17.28515625" style="347" customWidth="1"/>
    <col min="10499" max="10499" width="4.42578125" style="347" customWidth="1"/>
    <col min="10500" max="10500" width="15" style="347" customWidth="1"/>
    <col min="10501" max="10501" width="29.5703125" style="347" customWidth="1"/>
    <col min="10502" max="10502" width="17.140625" style="347" customWidth="1"/>
    <col min="10503" max="10503" width="10.42578125" style="347" customWidth="1"/>
    <col min="10504" max="10504" width="4.42578125" style="347" customWidth="1"/>
    <col min="10505" max="10507" width="12.7109375" style="347" customWidth="1"/>
    <col min="10508" max="10509" width="10.5703125" style="347" customWidth="1"/>
    <col min="10510" max="10751" width="9.140625" style="347"/>
    <col min="10752" max="10752" width="4.42578125" style="347" customWidth="1"/>
    <col min="10753" max="10753" width="45.28515625" style="347" customWidth="1"/>
    <col min="10754" max="10754" width="17.28515625" style="347" customWidth="1"/>
    <col min="10755" max="10755" width="4.42578125" style="347" customWidth="1"/>
    <col min="10756" max="10756" width="15" style="347" customWidth="1"/>
    <col min="10757" max="10757" width="29.5703125" style="347" customWidth="1"/>
    <col min="10758" max="10758" width="17.140625" style="347" customWidth="1"/>
    <col min="10759" max="10759" width="10.42578125" style="347" customWidth="1"/>
    <col min="10760" max="10760" width="4.42578125" style="347" customWidth="1"/>
    <col min="10761" max="10763" width="12.7109375" style="347" customWidth="1"/>
    <col min="10764" max="10765" width="10.5703125" style="347" customWidth="1"/>
    <col min="10766" max="11007" width="9.140625" style="347"/>
    <col min="11008" max="11008" width="4.42578125" style="347" customWidth="1"/>
    <col min="11009" max="11009" width="45.28515625" style="347" customWidth="1"/>
    <col min="11010" max="11010" width="17.28515625" style="347" customWidth="1"/>
    <col min="11011" max="11011" width="4.42578125" style="347" customWidth="1"/>
    <col min="11012" max="11012" width="15" style="347" customWidth="1"/>
    <col min="11013" max="11013" width="29.5703125" style="347" customWidth="1"/>
    <col min="11014" max="11014" width="17.140625" style="347" customWidth="1"/>
    <col min="11015" max="11015" width="10.42578125" style="347" customWidth="1"/>
    <col min="11016" max="11016" width="4.42578125" style="347" customWidth="1"/>
    <col min="11017" max="11019" width="12.7109375" style="347" customWidth="1"/>
    <col min="11020" max="11021" width="10.5703125" style="347" customWidth="1"/>
    <col min="11022" max="11263" width="9.140625" style="347"/>
    <col min="11264" max="11264" width="4.42578125" style="347" customWidth="1"/>
    <col min="11265" max="11265" width="45.28515625" style="347" customWidth="1"/>
    <col min="11266" max="11266" width="17.28515625" style="347" customWidth="1"/>
    <col min="11267" max="11267" width="4.42578125" style="347" customWidth="1"/>
    <col min="11268" max="11268" width="15" style="347" customWidth="1"/>
    <col min="11269" max="11269" width="29.5703125" style="347" customWidth="1"/>
    <col min="11270" max="11270" width="17.140625" style="347" customWidth="1"/>
    <col min="11271" max="11271" width="10.42578125" style="347" customWidth="1"/>
    <col min="11272" max="11272" width="4.42578125" style="347" customWidth="1"/>
    <col min="11273" max="11275" width="12.7109375" style="347" customWidth="1"/>
    <col min="11276" max="11277" width="10.5703125" style="347" customWidth="1"/>
    <col min="11278" max="11519" width="9.140625" style="347"/>
    <col min="11520" max="11520" width="4.42578125" style="347" customWidth="1"/>
    <col min="11521" max="11521" width="45.28515625" style="347" customWidth="1"/>
    <col min="11522" max="11522" width="17.28515625" style="347" customWidth="1"/>
    <col min="11523" max="11523" width="4.42578125" style="347" customWidth="1"/>
    <col min="11524" max="11524" width="15" style="347" customWidth="1"/>
    <col min="11525" max="11525" width="29.5703125" style="347" customWidth="1"/>
    <col min="11526" max="11526" width="17.140625" style="347" customWidth="1"/>
    <col min="11527" max="11527" width="10.42578125" style="347" customWidth="1"/>
    <col min="11528" max="11528" width="4.42578125" style="347" customWidth="1"/>
    <col min="11529" max="11531" width="12.7109375" style="347" customWidth="1"/>
    <col min="11532" max="11533" width="10.5703125" style="347" customWidth="1"/>
    <col min="11534" max="11775" width="9.140625" style="347"/>
    <col min="11776" max="11776" width="4.42578125" style="347" customWidth="1"/>
    <col min="11777" max="11777" width="45.28515625" style="347" customWidth="1"/>
    <col min="11778" max="11778" width="17.28515625" style="347" customWidth="1"/>
    <col min="11779" max="11779" width="4.42578125" style="347" customWidth="1"/>
    <col min="11780" max="11780" width="15" style="347" customWidth="1"/>
    <col min="11781" max="11781" width="29.5703125" style="347" customWidth="1"/>
    <col min="11782" max="11782" width="17.140625" style="347" customWidth="1"/>
    <col min="11783" max="11783" width="10.42578125" style="347" customWidth="1"/>
    <col min="11784" max="11784" width="4.42578125" style="347" customWidth="1"/>
    <col min="11785" max="11787" width="12.7109375" style="347" customWidth="1"/>
    <col min="11788" max="11789" width="10.5703125" style="347" customWidth="1"/>
    <col min="11790" max="12031" width="9.140625" style="347"/>
    <col min="12032" max="12032" width="4.42578125" style="347" customWidth="1"/>
    <col min="12033" max="12033" width="45.28515625" style="347" customWidth="1"/>
    <col min="12034" max="12034" width="17.28515625" style="347" customWidth="1"/>
    <col min="12035" max="12035" width="4.42578125" style="347" customWidth="1"/>
    <col min="12036" max="12036" width="15" style="347" customWidth="1"/>
    <col min="12037" max="12037" width="29.5703125" style="347" customWidth="1"/>
    <col min="12038" max="12038" width="17.140625" style="347" customWidth="1"/>
    <col min="12039" max="12039" width="10.42578125" style="347" customWidth="1"/>
    <col min="12040" max="12040" width="4.42578125" style="347" customWidth="1"/>
    <col min="12041" max="12043" width="12.7109375" style="347" customWidth="1"/>
    <col min="12044" max="12045" width="10.5703125" style="347" customWidth="1"/>
    <col min="12046" max="12287" width="9.140625" style="347"/>
    <col min="12288" max="12288" width="4.42578125" style="347" customWidth="1"/>
    <col min="12289" max="12289" width="45.28515625" style="347" customWidth="1"/>
    <col min="12290" max="12290" width="17.28515625" style="347" customWidth="1"/>
    <col min="12291" max="12291" width="4.42578125" style="347" customWidth="1"/>
    <col min="12292" max="12292" width="15" style="347" customWidth="1"/>
    <col min="12293" max="12293" width="29.5703125" style="347" customWidth="1"/>
    <col min="12294" max="12294" width="17.140625" style="347" customWidth="1"/>
    <col min="12295" max="12295" width="10.42578125" style="347" customWidth="1"/>
    <col min="12296" max="12296" width="4.42578125" style="347" customWidth="1"/>
    <col min="12297" max="12299" width="12.7109375" style="347" customWidth="1"/>
    <col min="12300" max="12301" width="10.5703125" style="347" customWidth="1"/>
    <col min="12302" max="12543" width="9.140625" style="347"/>
    <col min="12544" max="12544" width="4.42578125" style="347" customWidth="1"/>
    <col min="12545" max="12545" width="45.28515625" style="347" customWidth="1"/>
    <col min="12546" max="12546" width="17.28515625" style="347" customWidth="1"/>
    <col min="12547" max="12547" width="4.42578125" style="347" customWidth="1"/>
    <col min="12548" max="12548" width="15" style="347" customWidth="1"/>
    <col min="12549" max="12549" width="29.5703125" style="347" customWidth="1"/>
    <col min="12550" max="12550" width="17.140625" style="347" customWidth="1"/>
    <col min="12551" max="12551" width="10.42578125" style="347" customWidth="1"/>
    <col min="12552" max="12552" width="4.42578125" style="347" customWidth="1"/>
    <col min="12553" max="12555" width="12.7109375" style="347" customWidth="1"/>
    <col min="12556" max="12557" width="10.5703125" style="347" customWidth="1"/>
    <col min="12558" max="12799" width="9.140625" style="347"/>
    <col min="12800" max="12800" width="4.42578125" style="347" customWidth="1"/>
    <col min="12801" max="12801" width="45.28515625" style="347" customWidth="1"/>
    <col min="12802" max="12802" width="17.28515625" style="347" customWidth="1"/>
    <col min="12803" max="12803" width="4.42578125" style="347" customWidth="1"/>
    <col min="12804" max="12804" width="15" style="347" customWidth="1"/>
    <col min="12805" max="12805" width="29.5703125" style="347" customWidth="1"/>
    <col min="12806" max="12806" width="17.140625" style="347" customWidth="1"/>
    <col min="12807" max="12807" width="10.42578125" style="347" customWidth="1"/>
    <col min="12808" max="12808" width="4.42578125" style="347" customWidth="1"/>
    <col min="12809" max="12811" width="12.7109375" style="347" customWidth="1"/>
    <col min="12812" max="12813" width="10.5703125" style="347" customWidth="1"/>
    <col min="12814" max="13055" width="9.140625" style="347"/>
    <col min="13056" max="13056" width="4.42578125" style="347" customWidth="1"/>
    <col min="13057" max="13057" width="45.28515625" style="347" customWidth="1"/>
    <col min="13058" max="13058" width="17.28515625" style="347" customWidth="1"/>
    <col min="13059" max="13059" width="4.42578125" style="347" customWidth="1"/>
    <col min="13060" max="13060" width="15" style="347" customWidth="1"/>
    <col min="13061" max="13061" width="29.5703125" style="347" customWidth="1"/>
    <col min="13062" max="13062" width="17.140625" style="347" customWidth="1"/>
    <col min="13063" max="13063" width="10.42578125" style="347" customWidth="1"/>
    <col min="13064" max="13064" width="4.42578125" style="347" customWidth="1"/>
    <col min="13065" max="13067" width="12.7109375" style="347" customWidth="1"/>
    <col min="13068" max="13069" width="10.5703125" style="347" customWidth="1"/>
    <col min="13070" max="13311" width="9.140625" style="347"/>
    <col min="13312" max="13312" width="4.42578125" style="347" customWidth="1"/>
    <col min="13313" max="13313" width="45.28515625" style="347" customWidth="1"/>
    <col min="13314" max="13314" width="17.28515625" style="347" customWidth="1"/>
    <col min="13315" max="13315" width="4.42578125" style="347" customWidth="1"/>
    <col min="13316" max="13316" width="15" style="347" customWidth="1"/>
    <col min="13317" max="13317" width="29.5703125" style="347" customWidth="1"/>
    <col min="13318" max="13318" width="17.140625" style="347" customWidth="1"/>
    <col min="13319" max="13319" width="10.42578125" style="347" customWidth="1"/>
    <col min="13320" max="13320" width="4.42578125" style="347" customWidth="1"/>
    <col min="13321" max="13323" width="12.7109375" style="347" customWidth="1"/>
    <col min="13324" max="13325" width="10.5703125" style="347" customWidth="1"/>
    <col min="13326" max="13567" width="9.140625" style="347"/>
    <col min="13568" max="13568" width="4.42578125" style="347" customWidth="1"/>
    <col min="13569" max="13569" width="45.28515625" style="347" customWidth="1"/>
    <col min="13570" max="13570" width="17.28515625" style="347" customWidth="1"/>
    <col min="13571" max="13571" width="4.42578125" style="347" customWidth="1"/>
    <col min="13572" max="13572" width="15" style="347" customWidth="1"/>
    <col min="13573" max="13573" width="29.5703125" style="347" customWidth="1"/>
    <col min="13574" max="13574" width="17.140625" style="347" customWidth="1"/>
    <col min="13575" max="13575" width="10.42578125" style="347" customWidth="1"/>
    <col min="13576" max="13576" width="4.42578125" style="347" customWidth="1"/>
    <col min="13577" max="13579" width="12.7109375" style="347" customWidth="1"/>
    <col min="13580" max="13581" width="10.5703125" style="347" customWidth="1"/>
    <col min="13582" max="13823" width="9.140625" style="347"/>
    <col min="13824" max="13824" width="4.42578125" style="347" customWidth="1"/>
    <col min="13825" max="13825" width="45.28515625" style="347" customWidth="1"/>
    <col min="13826" max="13826" width="17.28515625" style="347" customWidth="1"/>
    <col min="13827" max="13827" width="4.42578125" style="347" customWidth="1"/>
    <col min="13828" max="13828" width="15" style="347" customWidth="1"/>
    <col min="13829" max="13829" width="29.5703125" style="347" customWidth="1"/>
    <col min="13830" max="13830" width="17.140625" style="347" customWidth="1"/>
    <col min="13831" max="13831" width="10.42578125" style="347" customWidth="1"/>
    <col min="13832" max="13832" width="4.42578125" style="347" customWidth="1"/>
    <col min="13833" max="13835" width="12.7109375" style="347" customWidth="1"/>
    <col min="13836" max="13837" width="10.5703125" style="347" customWidth="1"/>
    <col min="13838" max="14079" width="9.140625" style="347"/>
    <col min="14080" max="14080" width="4.42578125" style="347" customWidth="1"/>
    <col min="14081" max="14081" width="45.28515625" style="347" customWidth="1"/>
    <col min="14082" max="14082" width="17.28515625" style="347" customWidth="1"/>
    <col min="14083" max="14083" width="4.42578125" style="347" customWidth="1"/>
    <col min="14084" max="14084" width="15" style="347" customWidth="1"/>
    <col min="14085" max="14085" width="29.5703125" style="347" customWidth="1"/>
    <col min="14086" max="14086" width="17.140625" style="347" customWidth="1"/>
    <col min="14087" max="14087" width="10.42578125" style="347" customWidth="1"/>
    <col min="14088" max="14088" width="4.42578125" style="347" customWidth="1"/>
    <col min="14089" max="14091" width="12.7109375" style="347" customWidth="1"/>
    <col min="14092" max="14093" width="10.5703125" style="347" customWidth="1"/>
    <col min="14094" max="14335" width="9.140625" style="347"/>
    <col min="14336" max="14336" width="4.42578125" style="347" customWidth="1"/>
    <col min="14337" max="14337" width="45.28515625" style="347" customWidth="1"/>
    <col min="14338" max="14338" width="17.28515625" style="347" customWidth="1"/>
    <col min="14339" max="14339" width="4.42578125" style="347" customWidth="1"/>
    <col min="14340" max="14340" width="15" style="347" customWidth="1"/>
    <col min="14341" max="14341" width="29.5703125" style="347" customWidth="1"/>
    <col min="14342" max="14342" width="17.140625" style="347" customWidth="1"/>
    <col min="14343" max="14343" width="10.42578125" style="347" customWidth="1"/>
    <col min="14344" max="14344" width="4.42578125" style="347" customWidth="1"/>
    <col min="14345" max="14347" width="12.7109375" style="347" customWidth="1"/>
    <col min="14348" max="14349" width="10.5703125" style="347" customWidth="1"/>
    <col min="14350" max="14591" width="9.140625" style="347"/>
    <col min="14592" max="14592" width="4.42578125" style="347" customWidth="1"/>
    <col min="14593" max="14593" width="45.28515625" style="347" customWidth="1"/>
    <col min="14594" max="14594" width="17.28515625" style="347" customWidth="1"/>
    <col min="14595" max="14595" width="4.42578125" style="347" customWidth="1"/>
    <col min="14596" max="14596" width="15" style="347" customWidth="1"/>
    <col min="14597" max="14597" width="29.5703125" style="347" customWidth="1"/>
    <col min="14598" max="14598" width="17.140625" style="347" customWidth="1"/>
    <col min="14599" max="14599" width="10.42578125" style="347" customWidth="1"/>
    <col min="14600" max="14600" width="4.42578125" style="347" customWidth="1"/>
    <col min="14601" max="14603" width="12.7109375" style="347" customWidth="1"/>
    <col min="14604" max="14605" width="10.5703125" style="347" customWidth="1"/>
    <col min="14606" max="14847" width="9.140625" style="347"/>
    <col min="14848" max="14848" width="4.42578125" style="347" customWidth="1"/>
    <col min="14849" max="14849" width="45.28515625" style="347" customWidth="1"/>
    <col min="14850" max="14850" width="17.28515625" style="347" customWidth="1"/>
    <col min="14851" max="14851" width="4.42578125" style="347" customWidth="1"/>
    <col min="14852" max="14852" width="15" style="347" customWidth="1"/>
    <col min="14853" max="14853" width="29.5703125" style="347" customWidth="1"/>
    <col min="14854" max="14854" width="17.140625" style="347" customWidth="1"/>
    <col min="14855" max="14855" width="10.42578125" style="347" customWidth="1"/>
    <col min="14856" max="14856" width="4.42578125" style="347" customWidth="1"/>
    <col min="14857" max="14859" width="12.7109375" style="347" customWidth="1"/>
    <col min="14860" max="14861" width="10.5703125" style="347" customWidth="1"/>
    <col min="14862" max="15103" width="9.140625" style="347"/>
    <col min="15104" max="15104" width="4.42578125" style="347" customWidth="1"/>
    <col min="15105" max="15105" width="45.28515625" style="347" customWidth="1"/>
    <col min="15106" max="15106" width="17.28515625" style="347" customWidth="1"/>
    <col min="15107" max="15107" width="4.42578125" style="347" customWidth="1"/>
    <col min="15108" max="15108" width="15" style="347" customWidth="1"/>
    <col min="15109" max="15109" width="29.5703125" style="347" customWidth="1"/>
    <col min="15110" max="15110" width="17.140625" style="347" customWidth="1"/>
    <col min="15111" max="15111" width="10.42578125" style="347" customWidth="1"/>
    <col min="15112" max="15112" width="4.42578125" style="347" customWidth="1"/>
    <col min="15113" max="15115" width="12.7109375" style="347" customWidth="1"/>
    <col min="15116" max="15117" width="10.5703125" style="347" customWidth="1"/>
    <col min="15118" max="15359" width="9.140625" style="347"/>
    <col min="15360" max="15360" width="4.42578125" style="347" customWidth="1"/>
    <col min="15361" max="15361" width="45.28515625" style="347" customWidth="1"/>
    <col min="15362" max="15362" width="17.28515625" style="347" customWidth="1"/>
    <col min="15363" max="15363" width="4.42578125" style="347" customWidth="1"/>
    <col min="15364" max="15364" width="15" style="347" customWidth="1"/>
    <col min="15365" max="15365" width="29.5703125" style="347" customWidth="1"/>
    <col min="15366" max="15366" width="17.140625" style="347" customWidth="1"/>
    <col min="15367" max="15367" width="10.42578125" style="347" customWidth="1"/>
    <col min="15368" max="15368" width="4.42578125" style="347" customWidth="1"/>
    <col min="15369" max="15371" width="12.7109375" style="347" customWidth="1"/>
    <col min="15372" max="15373" width="10.5703125" style="347" customWidth="1"/>
    <col min="15374" max="15615" width="9.140625" style="347"/>
    <col min="15616" max="15616" width="4.42578125" style="347" customWidth="1"/>
    <col min="15617" max="15617" width="45.28515625" style="347" customWidth="1"/>
    <col min="15618" max="15618" width="17.28515625" style="347" customWidth="1"/>
    <col min="15619" max="15619" width="4.42578125" style="347" customWidth="1"/>
    <col min="15620" max="15620" width="15" style="347" customWidth="1"/>
    <col min="15621" max="15621" width="29.5703125" style="347" customWidth="1"/>
    <col min="15622" max="15622" width="17.140625" style="347" customWidth="1"/>
    <col min="15623" max="15623" width="10.42578125" style="347" customWidth="1"/>
    <col min="15624" max="15624" width="4.42578125" style="347" customWidth="1"/>
    <col min="15625" max="15627" width="12.7109375" style="347" customWidth="1"/>
    <col min="15628" max="15629" width="10.5703125" style="347" customWidth="1"/>
    <col min="15630" max="15871" width="9.140625" style="347"/>
    <col min="15872" max="15872" width="4.42578125" style="347" customWidth="1"/>
    <col min="15873" max="15873" width="45.28515625" style="347" customWidth="1"/>
    <col min="15874" max="15874" width="17.28515625" style="347" customWidth="1"/>
    <col min="15875" max="15875" width="4.42578125" style="347" customWidth="1"/>
    <col min="15876" max="15876" width="15" style="347" customWidth="1"/>
    <col min="15877" max="15877" width="29.5703125" style="347" customWidth="1"/>
    <col min="15878" max="15878" width="17.140625" style="347" customWidth="1"/>
    <col min="15879" max="15879" width="10.42578125" style="347" customWidth="1"/>
    <col min="15880" max="15880" width="4.42578125" style="347" customWidth="1"/>
    <col min="15881" max="15883" width="12.7109375" style="347" customWidth="1"/>
    <col min="15884" max="15885" width="10.5703125" style="347" customWidth="1"/>
    <col min="15886" max="16127" width="9.140625" style="347"/>
    <col min="16128" max="16128" width="4.42578125" style="347" customWidth="1"/>
    <col min="16129" max="16129" width="45.28515625" style="347" customWidth="1"/>
    <col min="16130" max="16130" width="17.28515625" style="347" customWidth="1"/>
    <col min="16131" max="16131" width="4.42578125" style="347" customWidth="1"/>
    <col min="16132" max="16132" width="15" style="347" customWidth="1"/>
    <col min="16133" max="16133" width="29.5703125" style="347" customWidth="1"/>
    <col min="16134" max="16134" width="17.140625" style="347" customWidth="1"/>
    <col min="16135" max="16135" width="10.42578125" style="347" customWidth="1"/>
    <col min="16136" max="16136" width="4.42578125" style="347" customWidth="1"/>
    <col min="16137" max="16139" width="12.7109375" style="347" customWidth="1"/>
    <col min="16140" max="16141" width="10.5703125" style="347" customWidth="1"/>
    <col min="16142" max="16384" width="9.140625" style="347"/>
  </cols>
  <sheetData>
    <row r="1" spans="1:9">
      <c r="C1" s="348" t="str">
        <f>+'[4]Lead Lag Summary'!F1</f>
        <v>Duke Kentucky Electric</v>
      </c>
      <c r="D1" s="348"/>
      <c r="E1" s="348"/>
    </row>
    <row r="2" spans="1:9">
      <c r="C2" s="348" t="s">
        <v>105</v>
      </c>
      <c r="D2" s="348"/>
      <c r="E2" s="348"/>
      <c r="I2" s="282"/>
    </row>
    <row r="3" spans="1:9">
      <c r="C3" s="348" t="str">
        <f>'Lead Lag Summary - Fcst Prd. '!F3</f>
        <v>Forecasted Period 12 Months Ended June 30, 2026</v>
      </c>
      <c r="D3" s="348"/>
      <c r="E3" s="348"/>
      <c r="I3" s="349"/>
    </row>
    <row r="4" spans="1:9">
      <c r="C4" s="348"/>
      <c r="D4" s="348"/>
      <c r="E4" s="348"/>
    </row>
    <row r="6" spans="1:9">
      <c r="C6" s="350"/>
    </row>
    <row r="8" spans="1:9">
      <c r="C8" s="350"/>
    </row>
    <row r="9" spans="1:9">
      <c r="C9" s="351"/>
      <c r="E9" s="352" t="s">
        <v>5</v>
      </c>
      <c r="G9" s="351" t="s">
        <v>6</v>
      </c>
    </row>
    <row r="10" spans="1:9">
      <c r="A10" s="351" t="s">
        <v>7</v>
      </c>
      <c r="C10" s="352" t="s">
        <v>106</v>
      </c>
      <c r="E10" s="352" t="s">
        <v>9</v>
      </c>
      <c r="G10" s="352" t="s">
        <v>10</v>
      </c>
    </row>
    <row r="11" spans="1:9">
      <c r="A11" s="325" t="s">
        <v>11</v>
      </c>
      <c r="B11" s="326"/>
      <c r="C11" s="325" t="s">
        <v>14</v>
      </c>
      <c r="E11" s="325" t="s">
        <v>13</v>
      </c>
      <c r="F11" s="325" t="s">
        <v>15</v>
      </c>
      <c r="G11" s="325" t="s">
        <v>14</v>
      </c>
    </row>
    <row r="12" spans="1:9">
      <c r="C12" s="350"/>
    </row>
    <row r="13" spans="1:9">
      <c r="A13" s="351">
        <v>1</v>
      </c>
      <c r="B13" s="327" t="s">
        <v>22</v>
      </c>
      <c r="C13" s="350"/>
      <c r="G13" s="350"/>
    </row>
    <row r="14" spans="1:9">
      <c r="A14" s="351">
        <v>2</v>
      </c>
      <c r="B14" s="353" t="s">
        <v>23</v>
      </c>
      <c r="C14" s="350">
        <v>0</v>
      </c>
      <c r="D14" s="350"/>
      <c r="E14" s="354">
        <f>'Gas Purchases'!B6</f>
        <v>40.631513864540828</v>
      </c>
      <c r="F14" s="355"/>
      <c r="G14" s="350">
        <f t="shared" ref="G14:G24" si="0">+E14*C14</f>
        <v>0</v>
      </c>
      <c r="H14" s="356">
        <f t="shared" ref="H14:H24" si="1">+G14/$G$47</f>
        <v>0</v>
      </c>
    </row>
    <row r="15" spans="1:9">
      <c r="A15" s="351">
        <v>3</v>
      </c>
      <c r="B15" s="353" t="s">
        <v>25</v>
      </c>
      <c r="C15" s="350">
        <v>0</v>
      </c>
      <c r="E15" s="354">
        <f>'Oil Purchases'!B6</f>
        <v>9.2589639029940383</v>
      </c>
      <c r="F15" s="355"/>
      <c r="G15" s="350">
        <f t="shared" si="0"/>
        <v>0</v>
      </c>
      <c r="H15" s="356">
        <f t="shared" si="1"/>
        <v>0</v>
      </c>
    </row>
    <row r="16" spans="1:9">
      <c r="A16" s="351">
        <v>4</v>
      </c>
      <c r="B16" s="353" t="s">
        <v>27</v>
      </c>
      <c r="C16" s="350">
        <v>48545844</v>
      </c>
      <c r="E16" s="354">
        <f>'Coal Purchases'!B6</f>
        <v>13.282087891092193</v>
      </c>
      <c r="F16" s="355"/>
      <c r="G16" s="350">
        <f t="shared" si="0"/>
        <v>644790166.75525057</v>
      </c>
      <c r="H16" s="356">
        <f t="shared" si="1"/>
        <v>5.3263512704745795E-2</v>
      </c>
    </row>
    <row r="17" spans="1:12">
      <c r="A17" s="351">
        <v>5</v>
      </c>
      <c r="B17" s="353" t="s">
        <v>29</v>
      </c>
      <c r="C17" s="350">
        <v>99073890</v>
      </c>
      <c r="E17" s="354">
        <f>'Purchased Power'!J36</f>
        <v>12.475442220578916</v>
      </c>
      <c r="F17" s="355"/>
      <c r="G17" s="350">
        <f t="shared" si="0"/>
        <v>1235990590.2629912</v>
      </c>
      <c r="H17" s="356">
        <f t="shared" si="1"/>
        <v>0.10210019305770221</v>
      </c>
    </row>
    <row r="18" spans="1:12">
      <c r="A18" s="351">
        <v>6</v>
      </c>
      <c r="B18" s="353" t="s">
        <v>31</v>
      </c>
      <c r="C18" s="350">
        <v>13133400</v>
      </c>
      <c r="E18" s="354">
        <f>Lime!B6</f>
        <v>20.534410536465447</v>
      </c>
      <c r="F18" s="355"/>
      <c r="G18" s="350">
        <f t="shared" si="0"/>
        <v>269686627.33961529</v>
      </c>
      <c r="H18" s="356">
        <f t="shared" si="1"/>
        <v>2.2277723579268081E-2</v>
      </c>
    </row>
    <row r="19" spans="1:12">
      <c r="A19" s="351">
        <v>7</v>
      </c>
      <c r="B19" s="353" t="s">
        <v>33</v>
      </c>
      <c r="C19" s="350">
        <v>450656</v>
      </c>
      <c r="E19" s="354">
        <f>Emissions!B6</f>
        <v>577.5</v>
      </c>
      <c r="F19" s="355"/>
      <c r="G19" s="350">
        <f t="shared" si="0"/>
        <v>260253840</v>
      </c>
      <c r="H19" s="356">
        <f t="shared" si="1"/>
        <v>2.1498519096617409E-2</v>
      </c>
    </row>
    <row r="20" spans="1:12">
      <c r="A20" s="351">
        <v>8</v>
      </c>
      <c r="B20" s="353" t="s">
        <v>35</v>
      </c>
      <c r="C20" s="350">
        <v>29352086</v>
      </c>
      <c r="E20" s="354">
        <f>E17</f>
        <v>12.475442220578916</v>
      </c>
      <c r="F20" s="355"/>
      <c r="G20" s="350">
        <f t="shared" si="0"/>
        <v>366180252.94646335</v>
      </c>
      <c r="H20" s="356">
        <f t="shared" si="1"/>
        <v>3.024867245291649E-2</v>
      </c>
    </row>
    <row r="21" spans="1:12">
      <c r="A21" s="351">
        <v>9</v>
      </c>
      <c r="B21" s="347" t="s">
        <v>37</v>
      </c>
      <c r="C21" s="350">
        <v>26398176</v>
      </c>
      <c r="E21" s="354">
        <f>'Payroll O&amp;M'!F24</f>
        <v>10.555894896280392</v>
      </c>
      <c r="F21" s="355"/>
      <c r="G21" s="350">
        <f t="shared" si="0"/>
        <v>278656371.30951154</v>
      </c>
      <c r="H21" s="356">
        <f t="shared" si="1"/>
        <v>2.3018677918418592E-2</v>
      </c>
    </row>
    <row r="22" spans="1:12">
      <c r="A22" s="351">
        <v>10</v>
      </c>
      <c r="B22" s="353" t="s">
        <v>39</v>
      </c>
      <c r="C22" s="350">
        <v>1342964</v>
      </c>
      <c r="E22" s="354">
        <f>'Payroll O&amp;M'!F12</f>
        <v>252.16966638331266</v>
      </c>
      <c r="F22" s="355"/>
      <c r="G22" s="350">
        <f t="shared" si="0"/>
        <v>338654783.8447991</v>
      </c>
      <c r="H22" s="356">
        <f t="shared" si="1"/>
        <v>2.7974904568740484E-2</v>
      </c>
    </row>
    <row r="23" spans="1:12">
      <c r="A23" s="351">
        <v>11</v>
      </c>
      <c r="B23" s="353" t="s">
        <v>41</v>
      </c>
      <c r="C23" s="350">
        <v>92791</v>
      </c>
      <c r="E23" s="354">
        <f>'Summary LTIP'!H10</f>
        <v>600</v>
      </c>
      <c r="F23" s="355"/>
      <c r="G23" s="350">
        <f t="shared" si="0"/>
        <v>55674600</v>
      </c>
      <c r="H23" s="356">
        <f t="shared" si="1"/>
        <v>4.5990539516978339E-3</v>
      </c>
    </row>
    <row r="24" spans="1:12">
      <c r="A24" s="351">
        <v>12</v>
      </c>
      <c r="B24" s="353" t="s">
        <v>43</v>
      </c>
      <c r="C24" s="350">
        <v>5682962</v>
      </c>
      <c r="E24" s="357">
        <f>'Pensions &amp; Benefits Summary'!C34</f>
        <v>13.64</v>
      </c>
      <c r="F24" s="355"/>
      <c r="G24" s="350">
        <f t="shared" si="0"/>
        <v>77515601.680000007</v>
      </c>
      <c r="H24" s="356">
        <f t="shared" si="1"/>
        <v>6.4032509299508083E-3</v>
      </c>
    </row>
    <row r="25" spans="1:12">
      <c r="A25" s="351">
        <v>13</v>
      </c>
      <c r="B25" s="353" t="s">
        <v>45</v>
      </c>
      <c r="C25" s="350"/>
      <c r="F25" s="351"/>
    </row>
    <row r="26" spans="1:12">
      <c r="A26" s="351">
        <v>14</v>
      </c>
      <c r="B26" s="353" t="s">
        <v>46</v>
      </c>
      <c r="C26" s="350">
        <v>755244</v>
      </c>
      <c r="E26" s="358">
        <f>TOTI!B7</f>
        <v>-172</v>
      </c>
      <c r="F26" s="359"/>
      <c r="G26" s="350">
        <f t="shared" ref="G26:G29" si="2">+E26*C26</f>
        <v>-129901968</v>
      </c>
      <c r="H26" s="356">
        <f>+G26/$G$47</f>
        <v>-1.0730677171703533E-2</v>
      </c>
    </row>
    <row r="27" spans="1:12">
      <c r="A27" s="351">
        <v>15</v>
      </c>
      <c r="B27" s="353" t="s">
        <v>48</v>
      </c>
      <c r="C27" s="350">
        <v>206377</v>
      </c>
      <c r="E27" s="358">
        <f>Insurance!C6</f>
        <v>-128.90259721603724</v>
      </c>
      <c r="F27" s="359"/>
      <c r="G27" s="350">
        <f t="shared" si="2"/>
        <v>-26602531.305654116</v>
      </c>
      <c r="H27" s="356">
        <f>+G27/$G$47</f>
        <v>-2.197527718680222E-3</v>
      </c>
    </row>
    <row r="28" spans="1:12">
      <c r="A28" s="351">
        <v>16</v>
      </c>
      <c r="B28" s="360" t="s">
        <v>50</v>
      </c>
      <c r="C28" s="350">
        <v>5912170</v>
      </c>
      <c r="E28" s="354">
        <f>'Intercompany Transactions'!B6</f>
        <v>41.313715945245157</v>
      </c>
      <c r="F28" s="355"/>
      <c r="G28" s="350">
        <f t="shared" si="2"/>
        <v>244253712.00000006</v>
      </c>
      <c r="H28" s="356">
        <f>+G28/$G$47</f>
        <v>2.0176813113887929E-2</v>
      </c>
    </row>
    <row r="29" spans="1:12" ht="15.75">
      <c r="A29" s="351">
        <f>A28+1</f>
        <v>17</v>
      </c>
      <c r="B29" s="361" t="s">
        <v>52</v>
      </c>
      <c r="C29" s="350">
        <v>47583150</v>
      </c>
      <c r="E29" s="357">
        <f>'Other O&amp;M'!C5</f>
        <v>80.938831174154373</v>
      </c>
      <c r="F29" s="355"/>
      <c r="G29" s="350">
        <f t="shared" si="2"/>
        <v>3851324544.5844636</v>
      </c>
      <c r="H29" s="356">
        <f>+G29/$G$47</f>
        <v>0.318142373111653</v>
      </c>
      <c r="L29" s="328"/>
    </row>
    <row r="30" spans="1:12">
      <c r="A30" s="351">
        <f t="shared" ref="A30:A59" si="3">A29+1</f>
        <v>18</v>
      </c>
      <c r="B30" s="353" t="s">
        <v>54</v>
      </c>
      <c r="C30" s="362">
        <v>278529710</v>
      </c>
      <c r="D30" s="350"/>
      <c r="E30" s="363">
        <f>+G30/C30</f>
        <v>26.806751033552004</v>
      </c>
      <c r="F30" s="351"/>
      <c r="G30" s="362">
        <f>SUM(G14:G29)</f>
        <v>7466476591.4174404</v>
      </c>
      <c r="H30" s="364">
        <f>+G30/$G$47</f>
        <v>0.61677548959521489</v>
      </c>
    </row>
    <row r="31" spans="1:12">
      <c r="A31" s="351">
        <f t="shared" si="3"/>
        <v>19</v>
      </c>
      <c r="C31" s="350"/>
      <c r="F31" s="351"/>
    </row>
    <row r="32" spans="1:12">
      <c r="A32" s="351">
        <f t="shared" si="3"/>
        <v>20</v>
      </c>
      <c r="B32" s="329" t="s">
        <v>55</v>
      </c>
      <c r="C32" s="350"/>
      <c r="E32" s="357"/>
      <c r="F32" s="351"/>
      <c r="G32" s="350"/>
    </row>
    <row r="33" spans="1:9">
      <c r="A33" s="351">
        <f t="shared" si="3"/>
        <v>21</v>
      </c>
      <c r="B33" s="353" t="s">
        <v>56</v>
      </c>
      <c r="C33" s="350">
        <v>0</v>
      </c>
      <c r="E33" s="357">
        <f>TOTI!B10</f>
        <v>35.540130672483258</v>
      </c>
      <c r="F33" s="355"/>
      <c r="G33" s="350">
        <f t="shared" ref="G33:G39" si="4">+E33*C33</f>
        <v>0</v>
      </c>
      <c r="H33" s="356">
        <f t="shared" ref="H33:H40" si="5">+G33/$G$47</f>
        <v>0</v>
      </c>
      <c r="I33" s="353"/>
    </row>
    <row r="34" spans="1:9">
      <c r="A34" s="351">
        <f t="shared" si="3"/>
        <v>22</v>
      </c>
      <c r="B34" s="353" t="s">
        <v>58</v>
      </c>
      <c r="C34" s="350">
        <v>16578684</v>
      </c>
      <c r="E34" s="357">
        <f>TOTI!J153</f>
        <v>265.34745637718657</v>
      </c>
      <c r="F34" s="355"/>
      <c r="G34" s="350">
        <f t="shared" si="4"/>
        <v>4399111629.4811611</v>
      </c>
      <c r="H34" s="356">
        <f t="shared" si="5"/>
        <v>0.36339285281843481</v>
      </c>
    </row>
    <row r="35" spans="1:9">
      <c r="A35" s="351">
        <f t="shared" si="3"/>
        <v>23</v>
      </c>
      <c r="B35" s="353" t="s">
        <v>60</v>
      </c>
      <c r="C35" s="350">
        <v>1730362</v>
      </c>
      <c r="E35" s="357">
        <f>'Payroll Summary'!F26</f>
        <v>25.632086115658815</v>
      </c>
      <c r="F35" s="355"/>
      <c r="G35" s="350">
        <f t="shared" si="4"/>
        <v>44352787.795263618</v>
      </c>
      <c r="H35" s="356">
        <f t="shared" si="5"/>
        <v>3.6638047507952026E-3</v>
      </c>
    </row>
    <row r="36" spans="1:9">
      <c r="A36" s="351">
        <f t="shared" si="3"/>
        <v>24</v>
      </c>
      <c r="B36" s="353" t="s">
        <v>62</v>
      </c>
      <c r="C36" s="350">
        <v>0</v>
      </c>
      <c r="E36" s="357">
        <f>TOTI!B12</f>
        <v>105.65476463046065</v>
      </c>
      <c r="F36" s="355"/>
      <c r="G36" s="350">
        <f t="shared" si="4"/>
        <v>0</v>
      </c>
      <c r="H36" s="356">
        <f t="shared" si="5"/>
        <v>0</v>
      </c>
    </row>
    <row r="37" spans="1:9">
      <c r="A37" s="351">
        <f t="shared" si="3"/>
        <v>25</v>
      </c>
      <c r="B37" s="353" t="s">
        <v>64</v>
      </c>
      <c r="C37" s="350">
        <v>0</v>
      </c>
      <c r="E37" s="357">
        <f>TOTI!B13</f>
        <v>105.57702874844367</v>
      </c>
      <c r="F37" s="355"/>
      <c r="G37" s="350">
        <f t="shared" si="4"/>
        <v>0</v>
      </c>
      <c r="H37" s="356">
        <f t="shared" si="5"/>
        <v>0</v>
      </c>
    </row>
    <row r="38" spans="1:9">
      <c r="A38" s="351">
        <f t="shared" si="3"/>
        <v>26</v>
      </c>
      <c r="B38" s="353" t="s">
        <v>66</v>
      </c>
      <c r="C38" s="350">
        <v>0</v>
      </c>
      <c r="E38" s="357">
        <f>TOTI!B9</f>
        <v>35.079050920703779</v>
      </c>
      <c r="F38" s="355"/>
      <c r="G38" s="350">
        <f t="shared" ref="G38" si="6">+E38*C38</f>
        <v>0</v>
      </c>
      <c r="H38" s="356">
        <f t="shared" si="5"/>
        <v>0</v>
      </c>
    </row>
    <row r="39" spans="1:9">
      <c r="A39" s="351">
        <f t="shared" si="3"/>
        <v>27</v>
      </c>
      <c r="B39" s="365" t="s">
        <v>68</v>
      </c>
      <c r="C39" s="350">
        <v>0</v>
      </c>
      <c r="E39" s="357">
        <f>TOTI!B8</f>
        <v>35.086659469252318</v>
      </c>
      <c r="F39" s="355"/>
      <c r="G39" s="350">
        <f t="shared" si="4"/>
        <v>0</v>
      </c>
      <c r="H39" s="356">
        <f t="shared" si="5"/>
        <v>0</v>
      </c>
    </row>
    <row r="40" spans="1:9">
      <c r="A40" s="351">
        <f t="shared" si="3"/>
        <v>28</v>
      </c>
      <c r="B40" s="353" t="s">
        <v>70</v>
      </c>
      <c r="C40" s="362">
        <f>SUM(C33:C39)</f>
        <v>18309046</v>
      </c>
      <c r="D40" s="350"/>
      <c r="E40" s="363">
        <f>+G40/C40</f>
        <v>242.69229632589401</v>
      </c>
      <c r="F40" s="351"/>
      <c r="G40" s="362">
        <f>SUM(G33:G39)</f>
        <v>4443464417.2764244</v>
      </c>
      <c r="H40" s="364">
        <f t="shared" si="5"/>
        <v>0.36705665756922995</v>
      </c>
    </row>
    <row r="41" spans="1:9">
      <c r="A41" s="351">
        <f t="shared" si="3"/>
        <v>29</v>
      </c>
      <c r="B41" s="353"/>
      <c r="C41" s="350"/>
      <c r="D41" s="350"/>
      <c r="E41" s="357"/>
      <c r="F41" s="351"/>
      <c r="G41" s="350"/>
      <c r="H41" s="356"/>
    </row>
    <row r="42" spans="1:9">
      <c r="A42" s="351">
        <f t="shared" si="3"/>
        <v>30</v>
      </c>
      <c r="B42" s="327" t="s">
        <v>71</v>
      </c>
      <c r="C42" s="350"/>
      <c r="E42" s="357"/>
      <c r="F42" s="351"/>
      <c r="G42" s="350"/>
    </row>
    <row r="43" spans="1:9">
      <c r="A43" s="351">
        <f t="shared" si="3"/>
        <v>31</v>
      </c>
      <c r="B43" s="347" t="s">
        <v>72</v>
      </c>
      <c r="C43" s="350">
        <v>4850656</v>
      </c>
      <c r="E43" s="357">
        <f>'Federal &amp; State Income Tax'!I14</f>
        <v>37.5</v>
      </c>
      <c r="F43" s="355"/>
      <c r="G43" s="350">
        <f>+E43*C43</f>
        <v>181899600</v>
      </c>
      <c r="H43" s="356">
        <f>+G43/$G$47</f>
        <v>1.5025991640573173E-2</v>
      </c>
    </row>
    <row r="44" spans="1:9">
      <c r="A44" s="351">
        <f t="shared" si="3"/>
        <v>32</v>
      </c>
      <c r="B44" s="353" t="s">
        <v>74</v>
      </c>
      <c r="C44" s="350">
        <v>368613</v>
      </c>
      <c r="E44" s="357">
        <f>'Federal &amp; State Income Tax'!I23</f>
        <v>37.5</v>
      </c>
      <c r="F44" s="355"/>
      <c r="G44" s="366">
        <f>+E44*C44</f>
        <v>13822987.5</v>
      </c>
      <c r="H44" s="356">
        <f>+G44/$G$47</f>
        <v>1.1418611949819981E-3</v>
      </c>
    </row>
    <row r="45" spans="1:9">
      <c r="A45" s="351">
        <f t="shared" si="3"/>
        <v>33</v>
      </c>
      <c r="B45" s="353" t="s">
        <v>76</v>
      </c>
      <c r="C45" s="350">
        <v>5219269</v>
      </c>
      <c r="E45" s="363">
        <f>+G45/C45</f>
        <v>37.5</v>
      </c>
      <c r="F45" s="351"/>
      <c r="G45" s="350">
        <f>+G44+G43</f>
        <v>195722587.5</v>
      </c>
      <c r="H45" s="364">
        <f>+G45/$G$47</f>
        <v>1.6167852835555174E-2</v>
      </c>
    </row>
    <row r="46" spans="1:9">
      <c r="A46" s="351">
        <f t="shared" si="3"/>
        <v>34</v>
      </c>
    </row>
    <row r="47" spans="1:9" ht="13.5" thickBot="1">
      <c r="A47" s="351">
        <f t="shared" si="3"/>
        <v>35</v>
      </c>
      <c r="B47" s="327" t="s">
        <v>107</v>
      </c>
      <c r="C47" s="367">
        <f>+C45+C40+C30</f>
        <v>302058025</v>
      </c>
      <c r="E47" s="88">
        <f>+G47/C47</f>
        <v>40.077278516913644</v>
      </c>
      <c r="G47" s="367">
        <f>+G45+G40+G30</f>
        <v>12105663596.193865</v>
      </c>
      <c r="H47" s="368">
        <f>+H45+H40+H30</f>
        <v>1</v>
      </c>
    </row>
    <row r="48" spans="1:9" ht="13.5" thickTop="1">
      <c r="A48" s="351">
        <f t="shared" si="3"/>
        <v>36</v>
      </c>
    </row>
    <row r="49" spans="1:13">
      <c r="A49" s="351">
        <f t="shared" si="3"/>
        <v>37</v>
      </c>
      <c r="C49" s="350"/>
      <c r="E49" s="357"/>
    </row>
    <row r="50" spans="1:13">
      <c r="A50" s="351">
        <f t="shared" si="3"/>
        <v>38</v>
      </c>
      <c r="B50" s="353"/>
    </row>
    <row r="51" spans="1:13">
      <c r="A51" s="351">
        <f t="shared" si="3"/>
        <v>39</v>
      </c>
      <c r="B51" s="353"/>
    </row>
    <row r="52" spans="1:13">
      <c r="A52" s="351">
        <f t="shared" si="3"/>
        <v>40</v>
      </c>
    </row>
    <row r="53" spans="1:13">
      <c r="A53" s="351">
        <f t="shared" si="3"/>
        <v>41</v>
      </c>
    </row>
    <row r="54" spans="1:13">
      <c r="A54" s="351">
        <f t="shared" si="3"/>
        <v>42</v>
      </c>
    </row>
    <row r="55" spans="1:13">
      <c r="A55" s="351">
        <f t="shared" si="3"/>
        <v>43</v>
      </c>
    </row>
    <row r="56" spans="1:13">
      <c r="A56" s="351">
        <f t="shared" si="3"/>
        <v>44</v>
      </c>
    </row>
    <row r="57" spans="1:13">
      <c r="A57" s="351">
        <f t="shared" si="3"/>
        <v>45</v>
      </c>
    </row>
    <row r="58" spans="1:13">
      <c r="A58" s="351">
        <f t="shared" si="3"/>
        <v>46</v>
      </c>
    </row>
    <row r="59" spans="1:13">
      <c r="A59" s="351">
        <f t="shared" si="3"/>
        <v>47</v>
      </c>
      <c r="M59" s="357"/>
    </row>
    <row r="60" spans="1:13">
      <c r="A60" s="351"/>
      <c r="M60" s="357"/>
    </row>
    <row r="61" spans="1:13">
      <c r="A61" s="351"/>
      <c r="C61" s="350"/>
      <c r="E61" s="357"/>
      <c r="M61" s="357"/>
    </row>
    <row r="62" spans="1:13">
      <c r="E62" s="357"/>
    </row>
    <row r="65" spans="5:7">
      <c r="E65" s="350"/>
    </row>
    <row r="67" spans="5:7">
      <c r="E67" s="357"/>
      <c r="G67" s="350"/>
    </row>
  </sheetData>
  <printOptions horizontalCentered="1"/>
  <pageMargins left="0" right="0" top="0.5" bottom="0.5" header="0.5" footer="0"/>
  <pageSetup scale="60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7"/>
  <sheetViews>
    <sheetView view="pageBreakPreview" zoomScale="80" zoomScaleNormal="100" zoomScaleSheetLayoutView="80" workbookViewId="0">
      <selection activeCell="S23" sqref="S23"/>
    </sheetView>
  </sheetViews>
  <sheetFormatPr defaultColWidth="9.140625" defaultRowHeight="12.75"/>
  <cols>
    <col min="1" max="1" width="29.140625" style="30" customWidth="1"/>
    <col min="2" max="2" width="21.5703125" style="81" bestFit="1" customWidth="1"/>
    <col min="3" max="3" width="19" style="81" customWidth="1"/>
    <col min="4" max="4" width="17.5703125" style="81" customWidth="1"/>
    <col min="5" max="5" width="31.140625" style="30" customWidth="1"/>
    <col min="6" max="6" width="6.42578125" style="30" customWidth="1"/>
    <col min="7" max="7" width="14.5703125" style="30" bestFit="1" customWidth="1"/>
    <col min="8" max="8" width="16.85546875" style="30" bestFit="1" customWidth="1"/>
    <col min="9" max="16384" width="9.140625" style="30"/>
  </cols>
  <sheetData>
    <row r="1" spans="1:6">
      <c r="A1" s="2" t="s">
        <v>109</v>
      </c>
      <c r="B1" s="30"/>
    </row>
    <row r="2" spans="1:6">
      <c r="A2" s="2" t="s">
        <v>110</v>
      </c>
      <c r="B2" s="30"/>
    </row>
    <row r="3" spans="1:6">
      <c r="A3" s="2" t="s">
        <v>111</v>
      </c>
      <c r="B3" s="30"/>
    </row>
    <row r="4" spans="1:6">
      <c r="B4" s="30"/>
    </row>
    <row r="5" spans="1:6">
      <c r="B5" s="82" t="s">
        <v>112</v>
      </c>
      <c r="C5" s="30"/>
    </row>
    <row r="6" spans="1:6">
      <c r="A6" s="30" t="s">
        <v>86</v>
      </c>
      <c r="B6" s="35">
        <f>C16</f>
        <v>15.208333333333334</v>
      </c>
      <c r="C6" s="30"/>
      <c r="F6" s="35"/>
    </row>
    <row r="7" spans="1:6">
      <c r="A7" s="30" t="s">
        <v>88</v>
      </c>
      <c r="B7" s="35">
        <f>'Billing Lag'!H10132</f>
        <v>2.8322936958750446</v>
      </c>
      <c r="C7" s="83"/>
      <c r="F7" s="35"/>
    </row>
    <row r="8" spans="1:6">
      <c r="A8" s="30" t="s">
        <v>89</v>
      </c>
      <c r="B8" s="35">
        <f>'AR Aging'!H28</f>
        <v>26.655942089666745</v>
      </c>
      <c r="C8" s="83"/>
      <c r="F8" s="35"/>
    </row>
    <row r="9" spans="1:6">
      <c r="A9" s="30" t="s">
        <v>90</v>
      </c>
      <c r="B9" s="35">
        <f>E33</f>
        <v>0.82782792670803618</v>
      </c>
      <c r="C9" s="83"/>
      <c r="F9" s="35"/>
    </row>
    <row r="10" spans="1:6" ht="13.5" thickBot="1">
      <c r="A10" s="84"/>
      <c r="B10" s="85">
        <f>SUM(B6:B9)</f>
        <v>45.524397045583164</v>
      </c>
      <c r="C10" s="7"/>
    </row>
    <row r="11" spans="1:6" ht="13.5" thickTop="1">
      <c r="B11" s="30"/>
    </row>
    <row r="12" spans="1:6">
      <c r="B12" s="30"/>
    </row>
    <row r="13" spans="1:6">
      <c r="A13" s="2" t="s">
        <v>113</v>
      </c>
      <c r="B13" s="86"/>
    </row>
    <row r="14" spans="1:6">
      <c r="B14" s="87" t="s">
        <v>114</v>
      </c>
      <c r="C14" s="86">
        <v>365</v>
      </c>
      <c r="E14" s="35"/>
    </row>
    <row r="15" spans="1:6">
      <c r="B15" s="87" t="s">
        <v>115</v>
      </c>
      <c r="C15" s="86">
        <f>C14/12</f>
        <v>30.416666666666668</v>
      </c>
    </row>
    <row r="16" spans="1:6" ht="13.5" thickBot="1">
      <c r="B16" s="87" t="s">
        <v>116</v>
      </c>
      <c r="C16" s="88">
        <f>C15/2</f>
        <v>15.208333333333334</v>
      </c>
      <c r="D16" s="30" t="s">
        <v>117</v>
      </c>
    </row>
    <row r="17" spans="1:9" ht="13.5" thickTop="1">
      <c r="B17" s="87"/>
    </row>
    <row r="19" spans="1:9">
      <c r="A19" s="39"/>
      <c r="D19" s="90"/>
    </row>
    <row r="21" spans="1:9">
      <c r="A21" s="7"/>
    </row>
    <row r="22" spans="1:9">
      <c r="A22" s="7"/>
    </row>
    <row r="23" spans="1:9">
      <c r="A23" s="2" t="s">
        <v>118</v>
      </c>
      <c r="B23" s="83"/>
      <c r="C23" s="83"/>
      <c r="D23" s="83"/>
      <c r="E23" s="7"/>
      <c r="F23" s="7"/>
      <c r="G23" s="7"/>
    </row>
    <row r="24" spans="1:9" s="93" customFormat="1" ht="15">
      <c r="A24" s="14"/>
      <c r="B24" s="92" t="s">
        <v>14</v>
      </c>
      <c r="C24" s="92" t="s">
        <v>119</v>
      </c>
      <c r="D24" s="92" t="s">
        <v>9</v>
      </c>
      <c r="E24" s="92" t="s">
        <v>120</v>
      </c>
      <c r="G24" s="7"/>
    </row>
    <row r="25" spans="1:9" s="93" customFormat="1" ht="15">
      <c r="A25" s="94" t="s">
        <v>121</v>
      </c>
      <c r="B25" s="95">
        <v>102161958</v>
      </c>
      <c r="C25" s="96">
        <f>B25/$B$33</f>
        <v>0.17217207329196374</v>
      </c>
      <c r="D25" s="14">
        <v>0</v>
      </c>
      <c r="E25" s="152">
        <f>D25*C25</f>
        <v>0</v>
      </c>
      <c r="G25" s="51"/>
      <c r="H25" s="269"/>
      <c r="I25" s="270"/>
    </row>
    <row r="26" spans="1:9" s="93" customFormat="1" ht="15">
      <c r="A26" s="94" t="s">
        <v>122</v>
      </c>
      <c r="B26" s="98">
        <v>122314462</v>
      </c>
      <c r="C26" s="96">
        <f t="shared" ref="C26:C32" si="0">B26/$B$33</f>
        <v>0.20613479741775423</v>
      </c>
      <c r="D26" s="14">
        <v>1</v>
      </c>
      <c r="E26" s="152">
        <f t="shared" ref="E26:E31" si="1">D26*C26</f>
        <v>0.20613479741775423</v>
      </c>
      <c r="G26" s="51"/>
      <c r="H26" s="271"/>
      <c r="I26" s="270"/>
    </row>
    <row r="27" spans="1:9" s="93" customFormat="1" ht="15">
      <c r="A27" s="94" t="s">
        <v>123</v>
      </c>
      <c r="B27" s="98">
        <v>93326756</v>
      </c>
      <c r="C27" s="96">
        <f t="shared" si="0"/>
        <v>0.15728223488172788</v>
      </c>
      <c r="D27" s="14">
        <v>1</v>
      </c>
      <c r="E27" s="152">
        <f t="shared" si="1"/>
        <v>0.15728223488172788</v>
      </c>
      <c r="G27" s="51"/>
      <c r="H27" s="271"/>
      <c r="I27" s="270"/>
    </row>
    <row r="28" spans="1:9" s="93" customFormat="1" ht="15">
      <c r="A28" s="94" t="s">
        <v>124</v>
      </c>
      <c r="B28" s="98">
        <v>217306</v>
      </c>
      <c r="C28" s="96">
        <f t="shared" si="0"/>
        <v>3.662226653759267E-4</v>
      </c>
      <c r="D28" s="14">
        <v>1</v>
      </c>
      <c r="E28" s="152">
        <f t="shared" si="1"/>
        <v>3.662226653759267E-4</v>
      </c>
      <c r="G28" s="7"/>
    </row>
    <row r="29" spans="1:9" s="93" customFormat="1" ht="15">
      <c r="A29" s="94" t="s">
        <v>125</v>
      </c>
      <c r="B29" s="98">
        <v>93801151</v>
      </c>
      <c r="C29" s="96">
        <f t="shared" si="0"/>
        <v>0.15808172592818315</v>
      </c>
      <c r="D29" s="14">
        <v>1</v>
      </c>
      <c r="E29" s="152">
        <f t="shared" si="1"/>
        <v>0.15808172592818315</v>
      </c>
      <c r="G29" s="7"/>
    </row>
    <row r="30" spans="1:9" s="93" customFormat="1" ht="15">
      <c r="A30" s="94" t="s">
        <v>126</v>
      </c>
      <c r="B30" s="98">
        <v>174143572</v>
      </c>
      <c r="C30" s="96">
        <f t="shared" si="0"/>
        <v>0.29348164844010105</v>
      </c>
      <c r="D30" s="14">
        <v>1</v>
      </c>
      <c r="E30" s="152">
        <f>D30*C30</f>
        <v>0.29348164844010105</v>
      </c>
      <c r="G30" s="7"/>
    </row>
    <row r="31" spans="1:9" s="93" customFormat="1" ht="15">
      <c r="A31" s="94" t="s">
        <v>127</v>
      </c>
      <c r="B31" s="98">
        <v>5487291</v>
      </c>
      <c r="C31" s="96">
        <f t="shared" si="0"/>
        <v>9.2476523230529024E-3</v>
      </c>
      <c r="D31" s="14">
        <v>1</v>
      </c>
      <c r="E31" s="152">
        <f t="shared" si="1"/>
        <v>9.2476523230529024E-3</v>
      </c>
      <c r="G31" s="7"/>
    </row>
    <row r="32" spans="1:9" s="93" customFormat="1" ht="15">
      <c r="A32" s="94" t="s">
        <v>128</v>
      </c>
      <c r="B32" s="98">
        <v>1918752</v>
      </c>
      <c r="C32" s="96">
        <f t="shared" si="0"/>
        <v>3.2336450518411367E-3</v>
      </c>
      <c r="D32" s="14">
        <v>1</v>
      </c>
      <c r="E32" s="152">
        <f>D32*C32</f>
        <v>3.2336450518411367E-3</v>
      </c>
      <c r="G32" s="7"/>
    </row>
    <row r="33" spans="1:6" s="93" customFormat="1" ht="15.75" thickBot="1">
      <c r="A33" s="14"/>
      <c r="B33" s="99">
        <f>SUM(B25:B32)</f>
        <v>593371248</v>
      </c>
      <c r="C33" s="100">
        <f>SUM(C25:C32)</f>
        <v>1</v>
      </c>
      <c r="D33" s="101"/>
      <c r="E33" s="91">
        <f>SUM(E25:E32)</f>
        <v>0.82782792670803618</v>
      </c>
      <c r="F33" s="14"/>
    </row>
    <row r="34" spans="1:6" s="93" customFormat="1" ht="15.75" thickTop="1">
      <c r="A34" s="14"/>
      <c r="B34" s="95"/>
      <c r="C34" s="14"/>
      <c r="D34" s="14"/>
      <c r="E34" s="97"/>
    </row>
    <row r="35" spans="1:6">
      <c r="A35" s="7"/>
      <c r="B35" s="102"/>
      <c r="C35" s="102"/>
    </row>
    <row r="36" spans="1:6">
      <c r="A36" s="7"/>
      <c r="B36" s="102"/>
      <c r="C36" s="102"/>
    </row>
    <row r="37" spans="1:6">
      <c r="A37" s="2"/>
      <c r="B37" s="102"/>
      <c r="C37" s="102"/>
    </row>
  </sheetData>
  <printOptions horizontalCentered="1"/>
  <pageMargins left="0" right="0" top="0.5" bottom="0.5" header="0.5" footer="0"/>
  <pageSetup scale="60" fitToHeight="4" orientation="landscape" r:id="rId1"/>
  <headerFooter alignWithMargins="0">
    <oddHeader>&amp;R&amp;"Times New Roman,Bold"KyPSC Case No. 2024-00354
AG-DR-01-053 Attachment
Page &amp;P of &amp;N</oddHeader>
    <oddFooter>&amp;R&amp;F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E3E6-E3F5-46B0-990B-9030E7377CDF}">
  <sheetPr>
    <pageSetUpPr fitToPage="1"/>
  </sheetPr>
  <dimension ref="A1:J319"/>
  <sheetViews>
    <sheetView view="pageBreakPreview" zoomScale="80" zoomScaleNormal="100" zoomScaleSheetLayoutView="80" workbookViewId="0">
      <selection activeCell="C41" sqref="C41"/>
    </sheetView>
  </sheetViews>
  <sheetFormatPr defaultColWidth="9.140625" defaultRowHeight="12.75"/>
  <cols>
    <col min="1" max="1" width="32" style="30" customWidth="1"/>
    <col min="2" max="2" width="33.28515625" style="81" bestFit="1" customWidth="1"/>
    <col min="3" max="3" width="19" style="81" customWidth="1"/>
    <col min="4" max="5" width="17.5703125" style="81" customWidth="1"/>
    <col min="6" max="6" width="45" style="30" customWidth="1"/>
    <col min="7" max="7" width="50.7109375" style="30" customWidth="1"/>
    <col min="8" max="8" width="14.5703125" style="30" bestFit="1" customWidth="1"/>
    <col min="9" max="9" width="16.85546875" style="30" bestFit="1" customWidth="1"/>
    <col min="10" max="16384" width="9.140625" style="30"/>
  </cols>
  <sheetData>
    <row r="1" spans="1:9">
      <c r="A1" s="2" t="s">
        <v>109</v>
      </c>
      <c r="B1" s="30"/>
    </row>
    <row r="2" spans="1:9">
      <c r="A2" s="2" t="s">
        <v>110</v>
      </c>
      <c r="B2" s="30"/>
    </row>
    <row r="3" spans="1:9">
      <c r="A3" s="2" t="s">
        <v>111</v>
      </c>
      <c r="B3" s="30"/>
    </row>
    <row r="4" spans="1:9">
      <c r="B4" s="30"/>
    </row>
    <row r="5" spans="1:9">
      <c r="B5" s="82" t="s">
        <v>112</v>
      </c>
      <c r="C5" s="30"/>
      <c r="G5" s="82" t="s">
        <v>112</v>
      </c>
    </row>
    <row r="6" spans="1:9">
      <c r="A6" s="30" t="s">
        <v>86</v>
      </c>
      <c r="B6" s="35">
        <f>C16</f>
        <v>0.5</v>
      </c>
      <c r="C6" s="30"/>
      <c r="G6" s="35">
        <f>H16</f>
        <v>3.5</v>
      </c>
    </row>
    <row r="7" spans="1:9">
      <c r="A7" s="30" t="s">
        <v>88</v>
      </c>
      <c r="B7" s="35">
        <f>B21</f>
        <v>1.4563492063492063</v>
      </c>
      <c r="C7" s="83"/>
      <c r="G7" s="35">
        <f>D277</f>
        <v>1.4563492063492063</v>
      </c>
    </row>
    <row r="8" spans="1:9">
      <c r="A8" s="30" t="s">
        <v>89</v>
      </c>
      <c r="B8" s="35">
        <f>D277</f>
        <v>1.4563492063492063</v>
      </c>
      <c r="C8" s="83"/>
      <c r="G8" s="35">
        <f>G277</f>
        <v>3.7738095238095237</v>
      </c>
    </row>
    <row r="9" spans="1:9">
      <c r="A9" s="30" t="s">
        <v>90</v>
      </c>
      <c r="B9" s="35">
        <f>F294</f>
        <v>0.99402355874331572</v>
      </c>
      <c r="C9" s="83"/>
      <c r="G9" s="35">
        <f>F294</f>
        <v>0.99402355874331572</v>
      </c>
    </row>
    <row r="10" spans="1:9">
      <c r="A10" s="7" t="s">
        <v>129</v>
      </c>
      <c r="B10" s="35">
        <f>D304</f>
        <v>1.0996999999999999</v>
      </c>
      <c r="C10" s="83"/>
      <c r="G10" s="35">
        <f>D304</f>
        <v>1.0996999999999999</v>
      </c>
    </row>
    <row r="11" spans="1:9">
      <c r="A11" s="84"/>
      <c r="B11" s="85">
        <f>SUM(B6:B10)</f>
        <v>5.5064219714417284</v>
      </c>
      <c r="C11" s="7"/>
      <c r="G11" s="85">
        <f>SUM(G6:G10)</f>
        <v>10.823882288902047</v>
      </c>
    </row>
    <row r="12" spans="1:9" ht="84" customHeight="1">
      <c r="B12" s="189" t="s">
        <v>130</v>
      </c>
      <c r="G12" s="189" t="s">
        <v>131</v>
      </c>
    </row>
    <row r="13" spans="1:9">
      <c r="B13" s="30"/>
    </row>
    <row r="14" spans="1:9">
      <c r="A14" s="2" t="s">
        <v>113</v>
      </c>
      <c r="B14" s="86"/>
    </row>
    <row r="15" spans="1:9">
      <c r="B15" s="87" t="s">
        <v>132</v>
      </c>
      <c r="C15" s="86">
        <v>1</v>
      </c>
      <c r="F15" s="35"/>
      <c r="G15" s="87" t="s">
        <v>133</v>
      </c>
      <c r="H15" s="86">
        <v>7</v>
      </c>
      <c r="I15" s="81"/>
    </row>
    <row r="16" spans="1:9">
      <c r="B16" s="87" t="s">
        <v>134</v>
      </c>
      <c r="C16" s="88">
        <f>C15/2</f>
        <v>0.5</v>
      </c>
      <c r="D16" s="30" t="s">
        <v>117</v>
      </c>
      <c r="E16" s="30"/>
      <c r="G16" s="87" t="s">
        <v>135</v>
      </c>
      <c r="H16" s="88">
        <f>H15/2</f>
        <v>3.5</v>
      </c>
      <c r="I16" s="30" t="s">
        <v>117</v>
      </c>
    </row>
    <row r="17" spans="1:7">
      <c r="B17" s="87"/>
    </row>
    <row r="19" spans="1:7">
      <c r="A19" s="2" t="s">
        <v>136</v>
      </c>
    </row>
    <row r="20" spans="1:7">
      <c r="A20" s="2"/>
    </row>
    <row r="21" spans="1:7">
      <c r="A21" s="53" t="s">
        <v>137</v>
      </c>
      <c r="B21" s="307">
        <f>AVERAGE(D25:D276)</f>
        <v>1.4563492063492063</v>
      </c>
      <c r="C21" s="83" t="s">
        <v>117</v>
      </c>
    </row>
    <row r="23" spans="1:7">
      <c r="A23" s="19" t="s">
        <v>138</v>
      </c>
      <c r="B23" s="19" t="s">
        <v>139</v>
      </c>
      <c r="C23" s="19" t="s">
        <v>140</v>
      </c>
      <c r="D23" s="19" t="s">
        <v>9</v>
      </c>
      <c r="E23" s="33"/>
    </row>
    <row r="24" spans="1:7">
      <c r="A24" s="8" t="s">
        <v>141</v>
      </c>
      <c r="B24" s="89" t="s">
        <v>142</v>
      </c>
      <c r="C24" s="89" t="s">
        <v>143</v>
      </c>
      <c r="D24" s="89" t="s">
        <v>144</v>
      </c>
      <c r="E24" s="89"/>
    </row>
    <row r="25" spans="1:7">
      <c r="A25" s="153">
        <v>4</v>
      </c>
      <c r="B25" s="154">
        <v>44470</v>
      </c>
      <c r="C25" s="154">
        <v>44473</v>
      </c>
      <c r="D25" s="155">
        <f>+C25-B25</f>
        <v>3</v>
      </c>
      <c r="E25" s="155"/>
      <c r="F25" s="187">
        <v>44470</v>
      </c>
      <c r="G25" s="30">
        <f>B29-B25</f>
        <v>6</v>
      </c>
    </row>
    <row r="26" spans="1:7">
      <c r="A26" s="153">
        <v>5</v>
      </c>
      <c r="B26" s="154">
        <v>44473</v>
      </c>
      <c r="C26" s="154">
        <v>44474</v>
      </c>
      <c r="D26" s="155">
        <f t="shared" ref="D26:D89" si="0">+C26-B26</f>
        <v>1</v>
      </c>
      <c r="E26" s="155"/>
      <c r="F26" s="187">
        <v>44473</v>
      </c>
      <c r="G26" s="30">
        <f>B29-B26</f>
        <v>3</v>
      </c>
    </row>
    <row r="27" spans="1:7">
      <c r="A27" s="153">
        <v>6</v>
      </c>
      <c r="B27" s="154">
        <v>44474</v>
      </c>
      <c r="C27" s="154">
        <v>44475</v>
      </c>
      <c r="D27" s="155">
        <f t="shared" si="0"/>
        <v>1</v>
      </c>
      <c r="E27" s="155"/>
      <c r="F27" s="187">
        <v>44474</v>
      </c>
      <c r="G27" s="30">
        <f>B29-B27</f>
        <v>2</v>
      </c>
    </row>
    <row r="28" spans="1:7">
      <c r="A28" s="153">
        <v>7</v>
      </c>
      <c r="B28" s="154">
        <v>44475</v>
      </c>
      <c r="C28" s="154">
        <v>44476</v>
      </c>
      <c r="D28" s="155">
        <f t="shared" si="0"/>
        <v>1</v>
      </c>
      <c r="E28" s="155"/>
      <c r="F28" s="187">
        <v>44475</v>
      </c>
      <c r="G28" s="30">
        <f>B29-B28</f>
        <v>1</v>
      </c>
    </row>
    <row r="29" spans="1:7">
      <c r="A29" s="153">
        <v>8</v>
      </c>
      <c r="B29" s="154">
        <v>44476</v>
      </c>
      <c r="C29" s="154">
        <v>44477</v>
      </c>
      <c r="D29" s="155">
        <f t="shared" si="0"/>
        <v>1</v>
      </c>
      <c r="E29" s="155"/>
      <c r="F29" s="187">
        <v>44476</v>
      </c>
      <c r="G29" s="30">
        <f>B34-B29</f>
        <v>7</v>
      </c>
    </row>
    <row r="30" spans="1:7">
      <c r="A30" s="153">
        <v>9</v>
      </c>
      <c r="B30" s="154">
        <v>44477</v>
      </c>
      <c r="C30" s="154">
        <v>44480</v>
      </c>
      <c r="D30" s="155">
        <f>+C30-B30</f>
        <v>3</v>
      </c>
      <c r="E30" s="155"/>
      <c r="F30" s="187">
        <v>44477</v>
      </c>
      <c r="G30" s="30">
        <f>B34-B30</f>
        <v>6</v>
      </c>
    </row>
    <row r="31" spans="1:7">
      <c r="A31" s="153">
        <v>10</v>
      </c>
      <c r="B31" s="154">
        <v>44480</v>
      </c>
      <c r="C31" s="154">
        <v>44481</v>
      </c>
      <c r="D31" s="155">
        <f t="shared" si="0"/>
        <v>1</v>
      </c>
      <c r="E31" s="155"/>
      <c r="F31" s="187">
        <v>44480</v>
      </c>
      <c r="G31" s="30">
        <f>B34-B31</f>
        <v>3</v>
      </c>
    </row>
    <row r="32" spans="1:7">
      <c r="A32" s="153">
        <v>11</v>
      </c>
      <c r="B32" s="154">
        <v>44481</v>
      </c>
      <c r="C32" s="154">
        <v>44482</v>
      </c>
      <c r="D32" s="155">
        <f t="shared" si="0"/>
        <v>1</v>
      </c>
      <c r="E32" s="155"/>
      <c r="F32" s="187">
        <v>44481</v>
      </c>
      <c r="G32" s="30">
        <f>B34-B32</f>
        <v>2</v>
      </c>
    </row>
    <row r="33" spans="1:7">
      <c r="A33" s="153">
        <v>12</v>
      </c>
      <c r="B33" s="154">
        <v>44482</v>
      </c>
      <c r="C33" s="154">
        <v>44483</v>
      </c>
      <c r="D33" s="155">
        <f t="shared" si="0"/>
        <v>1</v>
      </c>
      <c r="E33" s="155"/>
      <c r="F33" s="187">
        <v>44482</v>
      </c>
      <c r="G33" s="30">
        <f>B34-B33</f>
        <v>1</v>
      </c>
    </row>
    <row r="34" spans="1:7">
      <c r="A34" s="153">
        <v>13</v>
      </c>
      <c r="B34" s="154">
        <v>44483</v>
      </c>
      <c r="C34" s="154">
        <v>44484</v>
      </c>
      <c r="D34" s="155">
        <f t="shared" si="0"/>
        <v>1</v>
      </c>
      <c r="E34" s="155"/>
      <c r="F34" s="187">
        <v>44483</v>
      </c>
      <c r="G34" s="30">
        <f>B39-B34</f>
        <v>7</v>
      </c>
    </row>
    <row r="35" spans="1:7">
      <c r="A35" s="153">
        <v>14</v>
      </c>
      <c r="B35" s="154">
        <v>44484</v>
      </c>
      <c r="C35" s="154">
        <v>44487</v>
      </c>
      <c r="D35" s="155">
        <f t="shared" si="0"/>
        <v>3</v>
      </c>
      <c r="E35" s="155"/>
      <c r="F35" s="187">
        <v>44484</v>
      </c>
      <c r="G35" s="30">
        <f>B39-B35</f>
        <v>6</v>
      </c>
    </row>
    <row r="36" spans="1:7">
      <c r="A36" s="153">
        <v>15</v>
      </c>
      <c r="B36" s="154">
        <v>44487</v>
      </c>
      <c r="C36" s="154">
        <v>44488</v>
      </c>
      <c r="D36" s="155">
        <f t="shared" si="0"/>
        <v>1</v>
      </c>
      <c r="E36" s="155"/>
      <c r="F36" s="187">
        <v>44487</v>
      </c>
      <c r="G36" s="30">
        <f>B39-B36</f>
        <v>3</v>
      </c>
    </row>
    <row r="37" spans="1:7">
      <c r="A37" s="153">
        <v>16</v>
      </c>
      <c r="B37" s="154">
        <v>44488</v>
      </c>
      <c r="C37" s="89">
        <v>44489</v>
      </c>
      <c r="D37" s="155">
        <f t="shared" si="0"/>
        <v>1</v>
      </c>
      <c r="E37" s="155"/>
      <c r="F37" s="187">
        <v>44488</v>
      </c>
      <c r="G37" s="30">
        <f>B39-B37</f>
        <v>2</v>
      </c>
    </row>
    <row r="38" spans="1:7">
      <c r="A38" s="153">
        <v>17</v>
      </c>
      <c r="B38" s="154">
        <v>44489</v>
      </c>
      <c r="C38" s="154">
        <v>44490</v>
      </c>
      <c r="D38" s="155">
        <f t="shared" si="0"/>
        <v>1</v>
      </c>
      <c r="E38" s="155"/>
      <c r="F38" s="187">
        <v>44489</v>
      </c>
      <c r="G38" s="30">
        <f>B39-B38</f>
        <v>1</v>
      </c>
    </row>
    <row r="39" spans="1:7">
      <c r="A39" s="153">
        <v>18</v>
      </c>
      <c r="B39" s="154">
        <v>44490</v>
      </c>
      <c r="C39" s="154">
        <v>44491</v>
      </c>
      <c r="D39" s="155">
        <f t="shared" si="0"/>
        <v>1</v>
      </c>
      <c r="E39" s="155"/>
      <c r="F39" s="187">
        <v>44490</v>
      </c>
      <c r="G39" s="30">
        <f>B44-B39</f>
        <v>7</v>
      </c>
    </row>
    <row r="40" spans="1:7">
      <c r="A40" s="153">
        <v>19</v>
      </c>
      <c r="B40" s="154">
        <v>44491</v>
      </c>
      <c r="C40" s="154">
        <v>44494</v>
      </c>
      <c r="D40" s="155">
        <f t="shared" si="0"/>
        <v>3</v>
      </c>
      <c r="E40" s="155"/>
      <c r="F40" s="187">
        <v>44491</v>
      </c>
      <c r="G40" s="30">
        <f>B44-B40</f>
        <v>6</v>
      </c>
    </row>
    <row r="41" spans="1:7">
      <c r="A41" s="153">
        <v>20</v>
      </c>
      <c r="B41" s="154">
        <v>44494</v>
      </c>
      <c r="C41" s="154">
        <v>44495</v>
      </c>
      <c r="D41" s="155">
        <f t="shared" si="0"/>
        <v>1</v>
      </c>
      <c r="E41" s="155"/>
      <c r="F41" s="187">
        <v>44494</v>
      </c>
      <c r="G41" s="30">
        <f>B44-B41</f>
        <v>3</v>
      </c>
    </row>
    <row r="42" spans="1:7">
      <c r="A42" s="153">
        <v>21</v>
      </c>
      <c r="B42" s="154">
        <v>44495</v>
      </c>
      <c r="C42" s="154">
        <v>44496</v>
      </c>
      <c r="D42" s="155">
        <f t="shared" si="0"/>
        <v>1</v>
      </c>
      <c r="E42" s="155"/>
      <c r="F42" s="187">
        <v>44495</v>
      </c>
      <c r="G42" s="30">
        <f>B44-B42</f>
        <v>2</v>
      </c>
    </row>
    <row r="43" spans="1:7">
      <c r="A43" s="153">
        <v>1</v>
      </c>
      <c r="B43" s="154">
        <v>44496</v>
      </c>
      <c r="C43" s="154">
        <v>44497</v>
      </c>
      <c r="D43" s="155">
        <f t="shared" si="0"/>
        <v>1</v>
      </c>
      <c r="E43" s="155"/>
      <c r="F43" s="187">
        <v>44496</v>
      </c>
      <c r="G43" s="30">
        <f>B44-B43</f>
        <v>1</v>
      </c>
    </row>
    <row r="44" spans="1:7">
      <c r="A44" s="153">
        <v>2</v>
      </c>
      <c r="B44" s="154">
        <v>44497</v>
      </c>
      <c r="C44" s="154">
        <v>44498</v>
      </c>
      <c r="D44" s="155">
        <f t="shared" si="0"/>
        <v>1</v>
      </c>
      <c r="E44" s="155"/>
      <c r="F44" s="187">
        <v>44497</v>
      </c>
      <c r="G44" s="30">
        <f>B49-B44</f>
        <v>7</v>
      </c>
    </row>
    <row r="45" spans="1:7">
      <c r="A45" s="153">
        <v>3</v>
      </c>
      <c r="B45" s="154">
        <v>44498</v>
      </c>
      <c r="C45" s="154">
        <v>44501</v>
      </c>
      <c r="D45" s="155">
        <f t="shared" si="0"/>
        <v>3</v>
      </c>
      <c r="E45" s="155"/>
      <c r="F45" s="187">
        <v>44498</v>
      </c>
      <c r="G45" s="30">
        <f>B49-B45</f>
        <v>6</v>
      </c>
    </row>
    <row r="46" spans="1:7">
      <c r="A46" s="153">
        <v>4</v>
      </c>
      <c r="B46" s="154">
        <v>44501</v>
      </c>
      <c r="C46" s="154">
        <v>44502</v>
      </c>
      <c r="D46" s="155">
        <f t="shared" si="0"/>
        <v>1</v>
      </c>
      <c r="E46" s="155"/>
      <c r="F46" s="187">
        <v>44501</v>
      </c>
      <c r="G46" s="30">
        <f>B49-B46</f>
        <v>3</v>
      </c>
    </row>
    <row r="47" spans="1:7">
      <c r="A47" s="153">
        <v>5</v>
      </c>
      <c r="B47" s="154">
        <v>44502</v>
      </c>
      <c r="C47" s="154">
        <v>44503</v>
      </c>
      <c r="D47" s="155">
        <f t="shared" si="0"/>
        <v>1</v>
      </c>
      <c r="E47" s="155"/>
      <c r="F47" s="187">
        <v>44502</v>
      </c>
      <c r="G47" s="30">
        <f>B49-B47</f>
        <v>2</v>
      </c>
    </row>
    <row r="48" spans="1:7">
      <c r="A48" s="153">
        <v>6</v>
      </c>
      <c r="B48" s="154">
        <v>44503</v>
      </c>
      <c r="C48" s="154">
        <v>44504</v>
      </c>
      <c r="D48" s="155">
        <f t="shared" si="0"/>
        <v>1</v>
      </c>
      <c r="E48" s="155"/>
      <c r="F48" s="187">
        <v>44503</v>
      </c>
      <c r="G48" s="30">
        <f>B49-B48</f>
        <v>1</v>
      </c>
    </row>
    <row r="49" spans="1:7">
      <c r="A49" s="153">
        <v>7</v>
      </c>
      <c r="B49" s="154">
        <v>44504</v>
      </c>
      <c r="C49" s="154">
        <v>44505</v>
      </c>
      <c r="D49" s="155">
        <f t="shared" si="0"/>
        <v>1</v>
      </c>
      <c r="E49" s="155"/>
      <c r="F49" s="187">
        <v>44504</v>
      </c>
      <c r="G49" s="30">
        <f>B54-B49</f>
        <v>7</v>
      </c>
    </row>
    <row r="50" spans="1:7">
      <c r="A50" s="153">
        <v>8</v>
      </c>
      <c r="B50" s="154">
        <v>44505</v>
      </c>
      <c r="C50" s="154">
        <v>44508</v>
      </c>
      <c r="D50" s="155">
        <f t="shared" si="0"/>
        <v>3</v>
      </c>
      <c r="E50" s="155"/>
      <c r="F50" s="187">
        <v>44505</v>
      </c>
      <c r="G50" s="30">
        <f>B54-B50</f>
        <v>6</v>
      </c>
    </row>
    <row r="51" spans="1:7">
      <c r="A51" s="153">
        <v>9</v>
      </c>
      <c r="B51" s="154">
        <v>44508</v>
      </c>
      <c r="C51" s="154">
        <v>44509</v>
      </c>
      <c r="D51" s="155">
        <f t="shared" si="0"/>
        <v>1</v>
      </c>
      <c r="E51" s="155"/>
      <c r="F51" s="187">
        <v>44508</v>
      </c>
      <c r="G51" s="30">
        <f>B54-B51</f>
        <v>3</v>
      </c>
    </row>
    <row r="52" spans="1:7">
      <c r="A52" s="153">
        <v>10</v>
      </c>
      <c r="B52" s="154">
        <v>44509</v>
      </c>
      <c r="C52" s="154">
        <v>44510</v>
      </c>
      <c r="D52" s="155">
        <f t="shared" si="0"/>
        <v>1</v>
      </c>
      <c r="E52" s="155"/>
      <c r="F52" s="187">
        <v>44509</v>
      </c>
      <c r="G52" s="30">
        <f>B54-B52</f>
        <v>2</v>
      </c>
    </row>
    <row r="53" spans="1:7">
      <c r="A53" s="153">
        <v>11</v>
      </c>
      <c r="B53" s="154">
        <v>44510</v>
      </c>
      <c r="C53" s="154">
        <v>44511</v>
      </c>
      <c r="D53" s="155">
        <f t="shared" si="0"/>
        <v>1</v>
      </c>
      <c r="E53" s="155"/>
      <c r="F53" s="187">
        <v>44510</v>
      </c>
      <c r="G53" s="30">
        <f>B54-B53</f>
        <v>1</v>
      </c>
    </row>
    <row r="54" spans="1:7">
      <c r="A54" s="153">
        <v>12</v>
      </c>
      <c r="B54" s="154">
        <v>44511</v>
      </c>
      <c r="C54" s="154">
        <v>44512</v>
      </c>
      <c r="D54" s="155">
        <f t="shared" si="0"/>
        <v>1</v>
      </c>
      <c r="E54" s="155"/>
      <c r="F54" s="187">
        <v>44511</v>
      </c>
      <c r="G54" s="30">
        <f>B59-B54</f>
        <v>7</v>
      </c>
    </row>
    <row r="55" spans="1:7">
      <c r="A55" s="153">
        <v>13</v>
      </c>
      <c r="B55" s="154">
        <v>44512</v>
      </c>
      <c r="C55" s="154">
        <v>44515</v>
      </c>
      <c r="D55" s="155">
        <f t="shared" si="0"/>
        <v>3</v>
      </c>
      <c r="E55" s="155"/>
      <c r="F55" s="187">
        <v>44512</v>
      </c>
      <c r="G55" s="30">
        <f>B59-B55</f>
        <v>6</v>
      </c>
    </row>
    <row r="56" spans="1:7">
      <c r="A56" s="153">
        <v>14</v>
      </c>
      <c r="B56" s="154">
        <v>44515</v>
      </c>
      <c r="C56" s="154">
        <v>44516</v>
      </c>
      <c r="D56" s="155">
        <f t="shared" si="0"/>
        <v>1</v>
      </c>
      <c r="E56" s="155"/>
      <c r="F56" s="187">
        <v>44515</v>
      </c>
      <c r="G56" s="30">
        <f>B59-B56</f>
        <v>3</v>
      </c>
    </row>
    <row r="57" spans="1:7">
      <c r="A57" s="153">
        <v>15</v>
      </c>
      <c r="B57" s="154">
        <v>44516</v>
      </c>
      <c r="C57" s="154">
        <v>44517</v>
      </c>
      <c r="D57" s="155">
        <f t="shared" si="0"/>
        <v>1</v>
      </c>
      <c r="E57" s="155"/>
      <c r="F57" s="187">
        <v>44516</v>
      </c>
      <c r="G57" s="30">
        <f>B59-B57</f>
        <v>2</v>
      </c>
    </row>
    <row r="58" spans="1:7">
      <c r="A58" s="153">
        <v>16</v>
      </c>
      <c r="B58" s="154">
        <v>44517</v>
      </c>
      <c r="C58" s="154">
        <v>44518</v>
      </c>
      <c r="D58" s="155">
        <f t="shared" si="0"/>
        <v>1</v>
      </c>
      <c r="E58" s="155"/>
      <c r="F58" s="187">
        <v>44517</v>
      </c>
      <c r="G58" s="30">
        <f>B59-B58</f>
        <v>1</v>
      </c>
    </row>
    <row r="59" spans="1:7">
      <c r="A59" s="153">
        <v>17</v>
      </c>
      <c r="B59" s="154">
        <v>44518</v>
      </c>
      <c r="C59" s="154">
        <v>44519</v>
      </c>
      <c r="D59" s="155">
        <f t="shared" si="0"/>
        <v>1</v>
      </c>
      <c r="E59" s="155"/>
      <c r="F59" s="187">
        <v>44518</v>
      </c>
      <c r="G59" s="30">
        <v>8</v>
      </c>
    </row>
    <row r="60" spans="1:7">
      <c r="A60" s="153">
        <v>18</v>
      </c>
      <c r="B60" s="154">
        <v>44519</v>
      </c>
      <c r="C60" s="154">
        <v>44522</v>
      </c>
      <c r="D60" s="155">
        <f t="shared" si="0"/>
        <v>3</v>
      </c>
      <c r="E60" s="155"/>
      <c r="F60" s="187">
        <v>44519</v>
      </c>
      <c r="G60" s="30">
        <v>7</v>
      </c>
    </row>
    <row r="61" spans="1:7">
      <c r="A61" s="153">
        <v>19</v>
      </c>
      <c r="B61" s="154">
        <v>44522</v>
      </c>
      <c r="C61" s="154">
        <v>44523</v>
      </c>
      <c r="D61" s="155">
        <f t="shared" si="0"/>
        <v>1</v>
      </c>
      <c r="E61" s="155"/>
      <c r="F61" s="187">
        <v>44522</v>
      </c>
      <c r="G61" s="30">
        <v>4</v>
      </c>
    </row>
    <row r="62" spans="1:7">
      <c r="A62" s="153">
        <v>20</v>
      </c>
      <c r="B62" s="154">
        <v>44523</v>
      </c>
      <c r="C62" s="154">
        <v>44524</v>
      </c>
      <c r="D62" s="155">
        <f t="shared" si="0"/>
        <v>1</v>
      </c>
      <c r="E62" s="155"/>
      <c r="F62" s="187">
        <v>44523</v>
      </c>
      <c r="G62" s="30">
        <v>3</v>
      </c>
    </row>
    <row r="63" spans="1:7">
      <c r="A63" s="153">
        <v>21</v>
      </c>
      <c r="B63" s="154">
        <v>44524</v>
      </c>
      <c r="C63" s="154">
        <v>44529</v>
      </c>
      <c r="D63" s="155">
        <f t="shared" si="0"/>
        <v>5</v>
      </c>
      <c r="E63" s="155"/>
      <c r="F63" s="187">
        <v>44524</v>
      </c>
      <c r="G63" s="30">
        <v>2</v>
      </c>
    </row>
    <row r="64" spans="1:7">
      <c r="A64" s="153">
        <v>1</v>
      </c>
      <c r="B64" s="154">
        <v>44529</v>
      </c>
      <c r="C64" s="154">
        <v>44530</v>
      </c>
      <c r="D64" s="155">
        <f t="shared" si="0"/>
        <v>1</v>
      </c>
      <c r="E64" s="155"/>
      <c r="F64" s="187">
        <v>44529</v>
      </c>
      <c r="G64" s="30">
        <v>3</v>
      </c>
    </row>
    <row r="65" spans="1:7">
      <c r="A65" s="153">
        <v>2</v>
      </c>
      <c r="B65" s="154">
        <v>44530</v>
      </c>
      <c r="C65" s="154">
        <v>44531</v>
      </c>
      <c r="D65" s="155">
        <f t="shared" si="0"/>
        <v>1</v>
      </c>
      <c r="E65" s="155"/>
      <c r="F65" s="187">
        <v>44530</v>
      </c>
      <c r="G65" s="30">
        <v>2</v>
      </c>
    </row>
    <row r="66" spans="1:7">
      <c r="A66" s="153">
        <v>3</v>
      </c>
      <c r="B66" s="154">
        <v>44531</v>
      </c>
      <c r="C66" s="154">
        <v>44532</v>
      </c>
      <c r="D66" s="155">
        <f t="shared" si="0"/>
        <v>1</v>
      </c>
      <c r="E66" s="155"/>
      <c r="F66" s="187">
        <v>44531</v>
      </c>
      <c r="G66" s="30">
        <v>1</v>
      </c>
    </row>
    <row r="67" spans="1:7">
      <c r="A67" s="153">
        <v>4</v>
      </c>
      <c r="B67" s="154">
        <v>44532</v>
      </c>
      <c r="C67" s="89">
        <v>44533</v>
      </c>
      <c r="D67" s="155">
        <f t="shared" si="0"/>
        <v>1</v>
      </c>
      <c r="E67" s="155"/>
      <c r="F67" s="187">
        <v>44532</v>
      </c>
      <c r="G67" s="30">
        <v>7</v>
      </c>
    </row>
    <row r="68" spans="1:7">
      <c r="A68" s="153">
        <v>5</v>
      </c>
      <c r="B68" s="154">
        <v>44533</v>
      </c>
      <c r="C68" s="154">
        <v>44536</v>
      </c>
      <c r="D68" s="155">
        <f t="shared" si="0"/>
        <v>3</v>
      </c>
      <c r="E68" s="155"/>
      <c r="F68" s="187">
        <v>44533</v>
      </c>
      <c r="G68" s="30">
        <f>B72-B68</f>
        <v>6</v>
      </c>
    </row>
    <row r="69" spans="1:7">
      <c r="A69" s="153">
        <v>6</v>
      </c>
      <c r="B69" s="154">
        <v>44536</v>
      </c>
      <c r="C69" s="154">
        <v>44537</v>
      </c>
      <c r="D69" s="155">
        <f t="shared" si="0"/>
        <v>1</v>
      </c>
      <c r="E69" s="155"/>
      <c r="F69" s="187">
        <v>44536</v>
      </c>
      <c r="G69" s="30">
        <f>B72-B69</f>
        <v>3</v>
      </c>
    </row>
    <row r="70" spans="1:7">
      <c r="A70" s="153">
        <v>7</v>
      </c>
      <c r="B70" s="154">
        <v>44537</v>
      </c>
      <c r="C70" s="154">
        <v>44538</v>
      </c>
      <c r="D70" s="155">
        <f t="shared" si="0"/>
        <v>1</v>
      </c>
      <c r="E70" s="155"/>
      <c r="F70" s="187">
        <v>44537</v>
      </c>
      <c r="G70" s="30">
        <f>B72-B70</f>
        <v>2</v>
      </c>
    </row>
    <row r="71" spans="1:7">
      <c r="A71" s="153">
        <v>8</v>
      </c>
      <c r="B71" s="154">
        <v>44538</v>
      </c>
      <c r="C71" s="154">
        <v>44539</v>
      </c>
      <c r="D71" s="155">
        <f t="shared" si="0"/>
        <v>1</v>
      </c>
      <c r="E71" s="155"/>
      <c r="F71" s="187">
        <v>44538</v>
      </c>
      <c r="G71" s="30">
        <f>B72-B71</f>
        <v>1</v>
      </c>
    </row>
    <row r="72" spans="1:7">
      <c r="A72" s="153">
        <v>9</v>
      </c>
      <c r="B72" s="154">
        <v>44539</v>
      </c>
      <c r="C72" s="154">
        <v>44540</v>
      </c>
      <c r="D72" s="155">
        <f t="shared" si="0"/>
        <v>1</v>
      </c>
      <c r="E72" s="155"/>
      <c r="F72" s="187">
        <v>44539</v>
      </c>
      <c r="G72" s="30">
        <f>B77-B72</f>
        <v>7</v>
      </c>
    </row>
    <row r="73" spans="1:7">
      <c r="A73" s="153">
        <v>10</v>
      </c>
      <c r="B73" s="154">
        <v>44540</v>
      </c>
      <c r="C73" s="154">
        <v>44543</v>
      </c>
      <c r="D73" s="155">
        <f t="shared" si="0"/>
        <v>3</v>
      </c>
      <c r="E73" s="155"/>
      <c r="F73" s="187">
        <v>44540</v>
      </c>
      <c r="G73" s="30">
        <f>B77-B73</f>
        <v>6</v>
      </c>
    </row>
    <row r="74" spans="1:7">
      <c r="A74" s="153">
        <v>11</v>
      </c>
      <c r="B74" s="154">
        <v>44543</v>
      </c>
      <c r="C74" s="154">
        <v>44544</v>
      </c>
      <c r="D74" s="155">
        <f t="shared" si="0"/>
        <v>1</v>
      </c>
      <c r="E74" s="155"/>
      <c r="F74" s="187">
        <v>44543</v>
      </c>
      <c r="G74" s="30">
        <f>B77-B74</f>
        <v>3</v>
      </c>
    </row>
    <row r="75" spans="1:7">
      <c r="A75" s="153">
        <v>12</v>
      </c>
      <c r="B75" s="154">
        <v>44544</v>
      </c>
      <c r="C75" s="154">
        <v>44545</v>
      </c>
      <c r="D75" s="155">
        <f t="shared" si="0"/>
        <v>1</v>
      </c>
      <c r="E75" s="155"/>
      <c r="F75" s="187">
        <v>44544</v>
      </c>
      <c r="G75" s="30">
        <f>B77-B75</f>
        <v>2</v>
      </c>
    </row>
    <row r="76" spans="1:7">
      <c r="A76" s="153">
        <v>13</v>
      </c>
      <c r="B76" s="154">
        <v>44545</v>
      </c>
      <c r="C76" s="154">
        <v>44546</v>
      </c>
      <c r="D76" s="155">
        <f t="shared" si="0"/>
        <v>1</v>
      </c>
      <c r="E76" s="155"/>
      <c r="F76" s="187">
        <v>44545</v>
      </c>
      <c r="G76" s="30">
        <f>B77-B76</f>
        <v>1</v>
      </c>
    </row>
    <row r="77" spans="1:7">
      <c r="A77" s="153">
        <v>14</v>
      </c>
      <c r="B77" s="154">
        <v>44546</v>
      </c>
      <c r="C77" s="154">
        <v>44547</v>
      </c>
      <c r="D77" s="155">
        <f t="shared" si="0"/>
        <v>1</v>
      </c>
      <c r="E77" s="155"/>
      <c r="F77" s="187">
        <v>44546</v>
      </c>
      <c r="G77" s="30">
        <v>7</v>
      </c>
    </row>
    <row r="78" spans="1:7">
      <c r="A78" s="153">
        <v>15</v>
      </c>
      <c r="B78" s="154">
        <v>44547</v>
      </c>
      <c r="C78" s="154">
        <v>44550</v>
      </c>
      <c r="D78" s="155">
        <f t="shared" si="0"/>
        <v>3</v>
      </c>
      <c r="E78" s="155"/>
      <c r="F78" s="187">
        <v>44547</v>
      </c>
      <c r="G78" s="30">
        <v>6</v>
      </c>
    </row>
    <row r="79" spans="1:7">
      <c r="A79" s="153">
        <v>16</v>
      </c>
      <c r="B79" s="154">
        <v>44550</v>
      </c>
      <c r="C79" s="154">
        <v>44551</v>
      </c>
      <c r="D79" s="155">
        <f t="shared" si="0"/>
        <v>1</v>
      </c>
      <c r="E79" s="155"/>
      <c r="F79" s="187">
        <v>44550</v>
      </c>
      <c r="G79" s="30">
        <v>3</v>
      </c>
    </row>
    <row r="80" spans="1:7">
      <c r="A80" s="153">
        <v>17</v>
      </c>
      <c r="B80" s="154">
        <v>44551</v>
      </c>
      <c r="C80" s="154">
        <v>44552</v>
      </c>
      <c r="D80" s="155">
        <f t="shared" si="0"/>
        <v>1</v>
      </c>
      <c r="E80" s="155"/>
      <c r="F80" s="187">
        <v>44551</v>
      </c>
      <c r="G80" s="30">
        <v>2</v>
      </c>
    </row>
    <row r="81" spans="1:7">
      <c r="A81" s="153">
        <v>18</v>
      </c>
      <c r="B81" s="154">
        <v>44552</v>
      </c>
      <c r="C81" s="154">
        <v>44557</v>
      </c>
      <c r="D81" s="155">
        <f t="shared" si="0"/>
        <v>5</v>
      </c>
      <c r="E81" s="155"/>
      <c r="F81" s="187">
        <v>44552</v>
      </c>
      <c r="G81" s="30">
        <v>1</v>
      </c>
    </row>
    <row r="82" spans="1:7">
      <c r="A82" s="153">
        <v>19</v>
      </c>
      <c r="B82" s="154">
        <v>44557</v>
      </c>
      <c r="C82" s="154">
        <v>44558</v>
      </c>
      <c r="D82" s="155">
        <f t="shared" si="0"/>
        <v>1</v>
      </c>
      <c r="E82" s="155"/>
      <c r="F82" s="187">
        <v>44557</v>
      </c>
      <c r="G82" s="30">
        <v>3</v>
      </c>
    </row>
    <row r="83" spans="1:7">
      <c r="A83" s="153">
        <v>20</v>
      </c>
      <c r="B83" s="154">
        <v>44558</v>
      </c>
      <c r="C83" s="154">
        <v>44559</v>
      </c>
      <c r="D83" s="155">
        <f t="shared" si="0"/>
        <v>1</v>
      </c>
      <c r="E83" s="155"/>
      <c r="F83" s="187">
        <v>44558</v>
      </c>
      <c r="G83" s="30">
        <v>2</v>
      </c>
    </row>
    <row r="84" spans="1:7">
      <c r="A84" s="153">
        <v>21</v>
      </c>
      <c r="B84" s="154">
        <v>44559</v>
      </c>
      <c r="C84" s="154">
        <v>44560</v>
      </c>
      <c r="D84" s="155">
        <f t="shared" si="0"/>
        <v>1</v>
      </c>
      <c r="E84" s="155"/>
      <c r="F84" s="187">
        <v>44559</v>
      </c>
      <c r="G84" s="30">
        <v>1</v>
      </c>
    </row>
    <row r="85" spans="1:7">
      <c r="A85" s="153">
        <v>1</v>
      </c>
      <c r="B85" s="154">
        <v>44560</v>
      </c>
      <c r="C85" s="154">
        <v>44564</v>
      </c>
      <c r="D85" s="155">
        <f t="shared" si="0"/>
        <v>4</v>
      </c>
      <c r="E85" s="155"/>
      <c r="F85" s="187">
        <v>44560</v>
      </c>
      <c r="G85" s="30">
        <v>7</v>
      </c>
    </row>
    <row r="86" spans="1:7">
      <c r="A86" s="153">
        <v>2</v>
      </c>
      <c r="B86" s="154">
        <v>44564</v>
      </c>
      <c r="C86" s="154">
        <v>44565</v>
      </c>
      <c r="D86" s="155">
        <f t="shared" si="0"/>
        <v>1</v>
      </c>
      <c r="E86" s="155"/>
      <c r="F86" s="187">
        <v>44564</v>
      </c>
      <c r="G86" s="30">
        <v>3</v>
      </c>
    </row>
    <row r="87" spans="1:7">
      <c r="A87" s="153">
        <v>3</v>
      </c>
      <c r="B87" s="154">
        <v>44565</v>
      </c>
      <c r="C87" s="154">
        <v>44566</v>
      </c>
      <c r="D87" s="155">
        <f t="shared" si="0"/>
        <v>1</v>
      </c>
      <c r="E87" s="155"/>
      <c r="F87" s="187">
        <v>44565</v>
      </c>
      <c r="G87" s="30">
        <v>2</v>
      </c>
    </row>
    <row r="88" spans="1:7">
      <c r="A88" s="153">
        <v>4</v>
      </c>
      <c r="B88" s="154">
        <v>44566</v>
      </c>
      <c r="C88" s="154">
        <v>44567</v>
      </c>
      <c r="D88" s="155">
        <f t="shared" si="0"/>
        <v>1</v>
      </c>
      <c r="E88" s="155"/>
      <c r="F88" s="187">
        <v>44566</v>
      </c>
      <c r="G88" s="30">
        <v>1</v>
      </c>
    </row>
    <row r="89" spans="1:7">
      <c r="A89" s="153">
        <v>5</v>
      </c>
      <c r="B89" s="154">
        <v>44567</v>
      </c>
      <c r="C89" s="154">
        <v>44568</v>
      </c>
      <c r="D89" s="155">
        <f t="shared" si="0"/>
        <v>1</v>
      </c>
      <c r="E89" s="155"/>
      <c r="F89" s="187">
        <v>44567</v>
      </c>
      <c r="G89" s="30">
        <v>7</v>
      </c>
    </row>
    <row r="90" spans="1:7">
      <c r="A90" s="153">
        <v>6</v>
      </c>
      <c r="B90" s="154">
        <v>44568</v>
      </c>
      <c r="C90" s="154">
        <v>44571</v>
      </c>
      <c r="D90" s="155">
        <f t="shared" ref="D90:D153" si="1">+C90-B90</f>
        <v>3</v>
      </c>
      <c r="E90" s="155"/>
      <c r="F90" s="187">
        <v>44568</v>
      </c>
      <c r="G90" s="30">
        <f>B94-B90</f>
        <v>6</v>
      </c>
    </row>
    <row r="91" spans="1:7">
      <c r="A91" s="153">
        <v>7</v>
      </c>
      <c r="B91" s="154">
        <v>44571</v>
      </c>
      <c r="C91" s="154">
        <v>44572</v>
      </c>
      <c r="D91" s="155">
        <f t="shared" si="1"/>
        <v>1</v>
      </c>
      <c r="E91" s="155"/>
      <c r="F91" s="187">
        <v>44571</v>
      </c>
      <c r="G91" s="30">
        <f>B94-B91</f>
        <v>3</v>
      </c>
    </row>
    <row r="92" spans="1:7">
      <c r="A92" s="153">
        <v>8</v>
      </c>
      <c r="B92" s="154">
        <v>44572</v>
      </c>
      <c r="C92" s="154">
        <v>44573</v>
      </c>
      <c r="D92" s="155">
        <f t="shared" si="1"/>
        <v>1</v>
      </c>
      <c r="E92" s="155"/>
      <c r="F92" s="187">
        <v>44572</v>
      </c>
      <c r="G92" s="30">
        <f>B94-B92</f>
        <v>2</v>
      </c>
    </row>
    <row r="93" spans="1:7">
      <c r="A93" s="153">
        <v>9</v>
      </c>
      <c r="B93" s="154">
        <v>44573</v>
      </c>
      <c r="C93" s="154">
        <v>44574</v>
      </c>
      <c r="D93" s="155">
        <f t="shared" si="1"/>
        <v>1</v>
      </c>
      <c r="E93" s="155"/>
      <c r="F93" s="187">
        <v>44573</v>
      </c>
      <c r="G93" s="30">
        <f>B94-B93</f>
        <v>1</v>
      </c>
    </row>
    <row r="94" spans="1:7">
      <c r="A94" s="153">
        <v>10</v>
      </c>
      <c r="B94" s="154">
        <v>44574</v>
      </c>
      <c r="C94" s="154">
        <v>44575</v>
      </c>
      <c r="D94" s="155">
        <f t="shared" si="1"/>
        <v>1</v>
      </c>
      <c r="E94" s="155"/>
      <c r="F94" s="187">
        <v>44574</v>
      </c>
      <c r="G94" s="30">
        <f>B99-B94</f>
        <v>7</v>
      </c>
    </row>
    <row r="95" spans="1:7">
      <c r="A95" s="153">
        <v>11</v>
      </c>
      <c r="B95" s="154">
        <v>44575</v>
      </c>
      <c r="C95" s="154">
        <v>44578</v>
      </c>
      <c r="D95" s="155">
        <f t="shared" si="1"/>
        <v>3</v>
      </c>
      <c r="E95" s="155"/>
      <c r="F95" s="187">
        <v>44575</v>
      </c>
      <c r="G95" s="30">
        <f>B99-B95</f>
        <v>6</v>
      </c>
    </row>
    <row r="96" spans="1:7">
      <c r="A96" s="153">
        <v>12</v>
      </c>
      <c r="B96" s="154">
        <v>44578</v>
      </c>
      <c r="C96" s="154">
        <v>44579</v>
      </c>
      <c r="D96" s="155">
        <f t="shared" si="1"/>
        <v>1</v>
      </c>
      <c r="E96" s="155"/>
      <c r="F96" s="187">
        <v>44578</v>
      </c>
      <c r="G96" s="30">
        <f>B99-B96</f>
        <v>3</v>
      </c>
    </row>
    <row r="97" spans="1:7">
      <c r="A97" s="153">
        <v>13</v>
      </c>
      <c r="B97" s="154">
        <v>44579</v>
      </c>
      <c r="C97" s="154">
        <v>44580</v>
      </c>
      <c r="D97" s="155">
        <f t="shared" si="1"/>
        <v>1</v>
      </c>
      <c r="E97" s="155"/>
      <c r="F97" s="187">
        <v>44579</v>
      </c>
      <c r="G97" s="30">
        <f>B99-B97</f>
        <v>2</v>
      </c>
    </row>
    <row r="98" spans="1:7">
      <c r="A98" s="153">
        <v>14</v>
      </c>
      <c r="B98" s="154">
        <v>44580</v>
      </c>
      <c r="C98" s="154">
        <v>44581</v>
      </c>
      <c r="D98" s="155">
        <f t="shared" si="1"/>
        <v>1</v>
      </c>
      <c r="E98" s="155"/>
      <c r="F98" s="187">
        <v>44580</v>
      </c>
      <c r="G98" s="30">
        <f>B99-B98</f>
        <v>1</v>
      </c>
    </row>
    <row r="99" spans="1:7">
      <c r="A99" s="153">
        <v>15</v>
      </c>
      <c r="B99" s="154">
        <v>44581</v>
      </c>
      <c r="C99" s="154">
        <v>44582</v>
      </c>
      <c r="D99" s="155">
        <f t="shared" si="1"/>
        <v>1</v>
      </c>
      <c r="E99" s="155"/>
      <c r="F99" s="187">
        <v>44581</v>
      </c>
      <c r="G99" s="30">
        <f>B104-B99</f>
        <v>7</v>
      </c>
    </row>
    <row r="100" spans="1:7">
      <c r="A100" s="153">
        <v>16</v>
      </c>
      <c r="B100" s="154">
        <v>44582</v>
      </c>
      <c r="C100" s="154">
        <v>44585</v>
      </c>
      <c r="D100" s="155">
        <f t="shared" si="1"/>
        <v>3</v>
      </c>
      <c r="E100" s="155"/>
      <c r="F100" s="187">
        <v>44582</v>
      </c>
      <c r="G100" s="30">
        <f>B104-B100</f>
        <v>6</v>
      </c>
    </row>
    <row r="101" spans="1:7">
      <c r="A101" s="153">
        <v>17</v>
      </c>
      <c r="B101" s="154">
        <v>44585</v>
      </c>
      <c r="C101" s="154">
        <v>44586</v>
      </c>
      <c r="D101" s="155">
        <f t="shared" si="1"/>
        <v>1</v>
      </c>
      <c r="E101" s="155"/>
      <c r="F101" s="187">
        <v>44585</v>
      </c>
      <c r="G101" s="30">
        <f>B104-B101</f>
        <v>3</v>
      </c>
    </row>
    <row r="102" spans="1:7">
      <c r="A102" s="153">
        <v>18</v>
      </c>
      <c r="B102" s="154">
        <v>44586</v>
      </c>
      <c r="C102" s="154">
        <v>44587</v>
      </c>
      <c r="D102" s="155">
        <f t="shared" si="1"/>
        <v>1</v>
      </c>
      <c r="E102" s="155"/>
      <c r="F102" s="187">
        <v>44586</v>
      </c>
      <c r="G102" s="30">
        <f>B104-B102</f>
        <v>2</v>
      </c>
    </row>
    <row r="103" spans="1:7">
      <c r="A103" s="153">
        <v>19</v>
      </c>
      <c r="B103" s="154">
        <v>44587</v>
      </c>
      <c r="C103" s="154">
        <v>44588</v>
      </c>
      <c r="D103" s="155">
        <f t="shared" si="1"/>
        <v>1</v>
      </c>
      <c r="E103" s="155"/>
      <c r="F103" s="187">
        <v>44587</v>
      </c>
      <c r="G103" s="30">
        <f>B104-B103</f>
        <v>1</v>
      </c>
    </row>
    <row r="104" spans="1:7">
      <c r="A104" s="153">
        <v>20</v>
      </c>
      <c r="B104" s="154">
        <v>44588</v>
      </c>
      <c r="C104" s="154">
        <v>44589</v>
      </c>
      <c r="D104" s="155">
        <f t="shared" si="1"/>
        <v>1</v>
      </c>
      <c r="E104" s="155"/>
      <c r="F104" s="187">
        <v>44588</v>
      </c>
      <c r="G104" s="30">
        <f>B109-B104</f>
        <v>7</v>
      </c>
    </row>
    <row r="105" spans="1:7">
      <c r="A105" s="153">
        <v>21</v>
      </c>
      <c r="B105" s="154">
        <v>44589</v>
      </c>
      <c r="C105" s="154">
        <v>44592</v>
      </c>
      <c r="D105" s="155">
        <f t="shared" si="1"/>
        <v>3</v>
      </c>
      <c r="E105" s="155"/>
      <c r="F105" s="187">
        <v>44589</v>
      </c>
      <c r="G105" s="30">
        <f>B109-B105</f>
        <v>6</v>
      </c>
    </row>
    <row r="106" spans="1:7">
      <c r="A106" s="153">
        <v>1</v>
      </c>
      <c r="B106" s="154">
        <v>44592</v>
      </c>
      <c r="C106" s="154">
        <v>44593</v>
      </c>
      <c r="D106" s="155">
        <f t="shared" si="1"/>
        <v>1</v>
      </c>
      <c r="E106" s="155"/>
      <c r="F106" s="187">
        <v>44592</v>
      </c>
      <c r="G106" s="30">
        <f>B109-B106</f>
        <v>3</v>
      </c>
    </row>
    <row r="107" spans="1:7">
      <c r="A107" s="153">
        <v>2</v>
      </c>
      <c r="B107" s="154">
        <v>44593</v>
      </c>
      <c r="C107" s="154">
        <v>44594</v>
      </c>
      <c r="D107" s="155">
        <f t="shared" si="1"/>
        <v>1</v>
      </c>
      <c r="E107" s="155"/>
      <c r="F107" s="187">
        <v>44593</v>
      </c>
      <c r="G107" s="30">
        <f>B109-B107</f>
        <v>2</v>
      </c>
    </row>
    <row r="108" spans="1:7">
      <c r="A108" s="153">
        <v>3</v>
      </c>
      <c r="B108" s="154">
        <v>44594</v>
      </c>
      <c r="C108" s="154">
        <v>44595</v>
      </c>
      <c r="D108" s="155">
        <f t="shared" si="1"/>
        <v>1</v>
      </c>
      <c r="E108" s="155"/>
      <c r="F108" s="187">
        <v>44594</v>
      </c>
      <c r="G108" s="30">
        <f>B109-B108</f>
        <v>1</v>
      </c>
    </row>
    <row r="109" spans="1:7">
      <c r="A109" s="153">
        <v>4</v>
      </c>
      <c r="B109" s="154">
        <v>44595</v>
      </c>
      <c r="C109" s="154">
        <v>44596</v>
      </c>
      <c r="D109" s="155">
        <f t="shared" si="1"/>
        <v>1</v>
      </c>
      <c r="E109" s="155"/>
      <c r="F109" s="187">
        <v>44595</v>
      </c>
      <c r="G109" s="30">
        <f>B114-B109</f>
        <v>7</v>
      </c>
    </row>
    <row r="110" spans="1:7">
      <c r="A110" s="153">
        <v>5</v>
      </c>
      <c r="B110" s="154">
        <v>44596</v>
      </c>
      <c r="C110" s="154">
        <v>44599</v>
      </c>
      <c r="D110" s="155">
        <f t="shared" si="1"/>
        <v>3</v>
      </c>
      <c r="E110" s="155"/>
      <c r="F110" s="187">
        <v>44596</v>
      </c>
      <c r="G110" s="30">
        <f>B114-B110</f>
        <v>6</v>
      </c>
    </row>
    <row r="111" spans="1:7">
      <c r="A111" s="153">
        <v>6</v>
      </c>
      <c r="B111" s="154">
        <v>44599</v>
      </c>
      <c r="C111" s="154">
        <v>44600</v>
      </c>
      <c r="D111" s="155">
        <f t="shared" si="1"/>
        <v>1</v>
      </c>
      <c r="E111" s="155"/>
      <c r="F111" s="187">
        <v>44599</v>
      </c>
      <c r="G111" s="30">
        <f>B114-B111</f>
        <v>3</v>
      </c>
    </row>
    <row r="112" spans="1:7">
      <c r="A112" s="153">
        <v>7</v>
      </c>
      <c r="B112" s="154">
        <v>44600</v>
      </c>
      <c r="C112" s="154">
        <v>44601</v>
      </c>
      <c r="D112" s="155">
        <f t="shared" si="1"/>
        <v>1</v>
      </c>
      <c r="E112" s="155"/>
      <c r="F112" s="187">
        <v>44600</v>
      </c>
      <c r="G112" s="30">
        <f>B114-B112</f>
        <v>2</v>
      </c>
    </row>
    <row r="113" spans="1:7">
      <c r="A113" s="153">
        <v>8</v>
      </c>
      <c r="B113" s="154">
        <v>44601</v>
      </c>
      <c r="C113" s="154">
        <v>44602</v>
      </c>
      <c r="D113" s="155">
        <f t="shared" si="1"/>
        <v>1</v>
      </c>
      <c r="E113" s="155"/>
      <c r="F113" s="187">
        <v>44601</v>
      </c>
      <c r="G113" s="30">
        <f>B114-B113</f>
        <v>1</v>
      </c>
    </row>
    <row r="114" spans="1:7">
      <c r="A114" s="153">
        <v>9</v>
      </c>
      <c r="B114" s="154">
        <v>44602</v>
      </c>
      <c r="C114" s="154">
        <v>44603</v>
      </c>
      <c r="D114" s="155">
        <f t="shared" si="1"/>
        <v>1</v>
      </c>
      <c r="E114" s="155"/>
      <c r="F114" s="187">
        <v>44602</v>
      </c>
      <c r="G114" s="30">
        <f>B119-B114</f>
        <v>7</v>
      </c>
    </row>
    <row r="115" spans="1:7">
      <c r="A115" s="153">
        <v>10</v>
      </c>
      <c r="B115" s="154">
        <v>44603</v>
      </c>
      <c r="C115" s="154">
        <v>44606</v>
      </c>
      <c r="D115" s="155">
        <f t="shared" si="1"/>
        <v>3</v>
      </c>
      <c r="E115" s="155"/>
      <c r="F115" s="187">
        <v>44603</v>
      </c>
      <c r="G115" s="30">
        <f>B119-B115</f>
        <v>6</v>
      </c>
    </row>
    <row r="116" spans="1:7">
      <c r="A116" s="153">
        <v>11</v>
      </c>
      <c r="B116" s="154">
        <v>44606</v>
      </c>
      <c r="C116" s="154">
        <v>44607</v>
      </c>
      <c r="D116" s="155">
        <f t="shared" si="1"/>
        <v>1</v>
      </c>
      <c r="E116" s="155"/>
      <c r="F116" s="187">
        <v>44606</v>
      </c>
      <c r="G116" s="30">
        <f>B119-B116</f>
        <v>3</v>
      </c>
    </row>
    <row r="117" spans="1:7">
      <c r="A117" s="153">
        <v>12</v>
      </c>
      <c r="B117" s="154">
        <v>44607</v>
      </c>
      <c r="C117" s="154">
        <v>44608</v>
      </c>
      <c r="D117" s="155">
        <f t="shared" si="1"/>
        <v>1</v>
      </c>
      <c r="E117" s="155"/>
      <c r="F117" s="187">
        <v>44607</v>
      </c>
      <c r="G117" s="30">
        <f>B119-B117</f>
        <v>2</v>
      </c>
    </row>
    <row r="118" spans="1:7">
      <c r="A118" s="153">
        <v>13</v>
      </c>
      <c r="B118" s="154">
        <v>44608</v>
      </c>
      <c r="C118" s="154">
        <v>44609</v>
      </c>
      <c r="D118" s="155">
        <f t="shared" si="1"/>
        <v>1</v>
      </c>
      <c r="E118" s="155"/>
      <c r="F118" s="187">
        <v>44608</v>
      </c>
      <c r="G118" s="30">
        <f>B119-B118</f>
        <v>1</v>
      </c>
    </row>
    <row r="119" spans="1:7">
      <c r="A119" s="153">
        <v>14</v>
      </c>
      <c r="B119" s="154">
        <v>44609</v>
      </c>
      <c r="C119" s="154">
        <v>44610</v>
      </c>
      <c r="D119" s="155">
        <f t="shared" si="1"/>
        <v>1</v>
      </c>
      <c r="E119" s="155"/>
      <c r="F119" s="187">
        <v>44609</v>
      </c>
      <c r="G119" s="30">
        <f>B124-B119</f>
        <v>7</v>
      </c>
    </row>
    <row r="120" spans="1:7">
      <c r="A120" s="153">
        <v>15</v>
      </c>
      <c r="B120" s="154">
        <v>44610</v>
      </c>
      <c r="C120" s="154">
        <v>44613</v>
      </c>
      <c r="D120" s="155">
        <f t="shared" si="1"/>
        <v>3</v>
      </c>
      <c r="E120" s="155"/>
      <c r="F120" s="187">
        <v>44610</v>
      </c>
      <c r="G120" s="30">
        <f>B124-B120</f>
        <v>6</v>
      </c>
    </row>
    <row r="121" spans="1:7">
      <c r="A121" s="153">
        <v>16</v>
      </c>
      <c r="B121" s="154">
        <v>44613</v>
      </c>
      <c r="C121" s="154">
        <v>44614</v>
      </c>
      <c r="D121" s="155">
        <f t="shared" si="1"/>
        <v>1</v>
      </c>
      <c r="E121" s="155"/>
      <c r="F121" s="187">
        <v>44613</v>
      </c>
      <c r="G121" s="30">
        <f>B124-B121</f>
        <v>3</v>
      </c>
    </row>
    <row r="122" spans="1:7">
      <c r="A122" s="153">
        <v>17</v>
      </c>
      <c r="B122" s="154">
        <v>44614</v>
      </c>
      <c r="C122" s="154">
        <v>44615</v>
      </c>
      <c r="D122" s="155">
        <f t="shared" si="1"/>
        <v>1</v>
      </c>
      <c r="E122" s="155"/>
      <c r="F122" s="187">
        <v>44614</v>
      </c>
      <c r="G122" s="30">
        <f>B124-B122</f>
        <v>2</v>
      </c>
    </row>
    <row r="123" spans="1:7">
      <c r="A123" s="153">
        <v>18</v>
      </c>
      <c r="B123" s="154">
        <v>44615</v>
      </c>
      <c r="C123" s="154">
        <v>44616</v>
      </c>
      <c r="D123" s="155">
        <f t="shared" si="1"/>
        <v>1</v>
      </c>
      <c r="E123" s="155"/>
      <c r="F123" s="187">
        <v>44615</v>
      </c>
      <c r="G123" s="30">
        <f>B124-B123</f>
        <v>1</v>
      </c>
    </row>
    <row r="124" spans="1:7">
      <c r="A124" s="153">
        <v>19</v>
      </c>
      <c r="B124" s="154">
        <v>44616</v>
      </c>
      <c r="C124" s="154">
        <v>44617</v>
      </c>
      <c r="D124" s="155">
        <f t="shared" si="1"/>
        <v>1</v>
      </c>
      <c r="E124" s="155"/>
      <c r="F124" s="187">
        <v>44616</v>
      </c>
      <c r="G124" s="30">
        <f>B129-B124</f>
        <v>7</v>
      </c>
    </row>
    <row r="125" spans="1:7">
      <c r="A125" s="153">
        <v>20</v>
      </c>
      <c r="B125" s="154">
        <v>44617</v>
      </c>
      <c r="C125" s="154">
        <v>44620</v>
      </c>
      <c r="D125" s="155">
        <f t="shared" si="1"/>
        <v>3</v>
      </c>
      <c r="E125" s="155"/>
      <c r="F125" s="187">
        <v>44617</v>
      </c>
      <c r="G125" s="30">
        <f>B129-B125</f>
        <v>6</v>
      </c>
    </row>
    <row r="126" spans="1:7">
      <c r="A126" s="153">
        <v>21</v>
      </c>
      <c r="B126" s="154">
        <v>44620</v>
      </c>
      <c r="C126" s="154">
        <v>44621</v>
      </c>
      <c r="D126" s="155">
        <f t="shared" si="1"/>
        <v>1</v>
      </c>
      <c r="E126" s="155"/>
      <c r="F126" s="187">
        <v>44620</v>
      </c>
      <c r="G126" s="30">
        <f>B129-B126</f>
        <v>3</v>
      </c>
    </row>
    <row r="127" spans="1:7">
      <c r="A127" s="153">
        <v>1</v>
      </c>
      <c r="B127" s="154">
        <v>44621</v>
      </c>
      <c r="C127" s="154">
        <v>44622</v>
      </c>
      <c r="D127" s="155">
        <f t="shared" si="1"/>
        <v>1</v>
      </c>
      <c r="E127" s="155"/>
      <c r="F127" s="187">
        <v>44621</v>
      </c>
      <c r="G127" s="30">
        <f>B129-B127</f>
        <v>2</v>
      </c>
    </row>
    <row r="128" spans="1:7">
      <c r="A128" s="153">
        <v>2</v>
      </c>
      <c r="B128" s="154">
        <v>44622</v>
      </c>
      <c r="C128" s="154">
        <v>44623</v>
      </c>
      <c r="D128" s="155">
        <f t="shared" si="1"/>
        <v>1</v>
      </c>
      <c r="E128" s="155"/>
      <c r="F128" s="187">
        <v>44622</v>
      </c>
      <c r="G128" s="30">
        <f>B129-B128</f>
        <v>1</v>
      </c>
    </row>
    <row r="129" spans="1:7">
      <c r="A129" s="153">
        <v>3</v>
      </c>
      <c r="B129" s="154">
        <v>44623</v>
      </c>
      <c r="C129" s="154">
        <v>44624</v>
      </c>
      <c r="D129" s="155">
        <f t="shared" si="1"/>
        <v>1</v>
      </c>
      <c r="E129" s="155"/>
      <c r="F129" s="187">
        <v>44623</v>
      </c>
      <c r="G129" s="30">
        <f>B134-B129</f>
        <v>7</v>
      </c>
    </row>
    <row r="130" spans="1:7">
      <c r="A130" s="153">
        <v>4</v>
      </c>
      <c r="B130" s="154">
        <v>44624</v>
      </c>
      <c r="C130" s="154">
        <v>44627</v>
      </c>
      <c r="D130" s="155">
        <f t="shared" si="1"/>
        <v>3</v>
      </c>
      <c r="E130" s="155"/>
      <c r="F130" s="187">
        <v>44624</v>
      </c>
      <c r="G130" s="30">
        <f>B134-B130</f>
        <v>6</v>
      </c>
    </row>
    <row r="131" spans="1:7">
      <c r="A131" s="153">
        <v>5</v>
      </c>
      <c r="B131" s="154">
        <v>44627</v>
      </c>
      <c r="C131" s="154">
        <v>44628</v>
      </c>
      <c r="D131" s="155">
        <f t="shared" si="1"/>
        <v>1</v>
      </c>
      <c r="E131" s="155"/>
      <c r="F131" s="187">
        <v>44627</v>
      </c>
      <c r="G131" s="30">
        <f>B134-B131</f>
        <v>3</v>
      </c>
    </row>
    <row r="132" spans="1:7">
      <c r="A132" s="153">
        <v>6</v>
      </c>
      <c r="B132" s="154">
        <v>44628</v>
      </c>
      <c r="C132" s="154">
        <v>44629</v>
      </c>
      <c r="D132" s="155">
        <f t="shared" si="1"/>
        <v>1</v>
      </c>
      <c r="E132" s="155"/>
      <c r="F132" s="187">
        <v>44628</v>
      </c>
      <c r="G132" s="30">
        <f>B134-B132</f>
        <v>2</v>
      </c>
    </row>
    <row r="133" spans="1:7">
      <c r="A133" s="153">
        <v>7</v>
      </c>
      <c r="B133" s="154">
        <v>44629</v>
      </c>
      <c r="C133" s="154">
        <v>44630</v>
      </c>
      <c r="D133" s="155">
        <f t="shared" si="1"/>
        <v>1</v>
      </c>
      <c r="E133" s="155"/>
      <c r="F133" s="187">
        <v>44629</v>
      </c>
      <c r="G133" s="30">
        <f>B134-B133</f>
        <v>1</v>
      </c>
    </row>
    <row r="134" spans="1:7">
      <c r="A134" s="153">
        <v>8</v>
      </c>
      <c r="B134" s="154">
        <v>44630</v>
      </c>
      <c r="C134" s="154">
        <v>44631</v>
      </c>
      <c r="D134" s="155">
        <f t="shared" si="1"/>
        <v>1</v>
      </c>
      <c r="E134" s="155"/>
      <c r="F134" s="187">
        <v>44630</v>
      </c>
      <c r="G134" s="30">
        <f>B139-B134</f>
        <v>7</v>
      </c>
    </row>
    <row r="135" spans="1:7">
      <c r="A135" s="153">
        <v>9</v>
      </c>
      <c r="B135" s="154">
        <v>44631</v>
      </c>
      <c r="C135" s="154">
        <v>44634</v>
      </c>
      <c r="D135" s="155">
        <f t="shared" si="1"/>
        <v>3</v>
      </c>
      <c r="E135" s="155"/>
      <c r="F135" s="187">
        <v>44631</v>
      </c>
      <c r="G135" s="30">
        <f>B139-B135</f>
        <v>6</v>
      </c>
    </row>
    <row r="136" spans="1:7">
      <c r="A136" s="153">
        <v>10</v>
      </c>
      <c r="B136" s="154">
        <v>44634</v>
      </c>
      <c r="C136" s="154">
        <v>44635</v>
      </c>
      <c r="D136" s="155">
        <f t="shared" si="1"/>
        <v>1</v>
      </c>
      <c r="E136" s="155"/>
      <c r="F136" s="187">
        <v>44634</v>
      </c>
      <c r="G136" s="30">
        <f>B139-B136</f>
        <v>3</v>
      </c>
    </row>
    <row r="137" spans="1:7">
      <c r="A137" s="153">
        <v>11</v>
      </c>
      <c r="B137" s="154">
        <v>44635</v>
      </c>
      <c r="C137" s="154">
        <v>44636</v>
      </c>
      <c r="D137" s="155">
        <f t="shared" si="1"/>
        <v>1</v>
      </c>
      <c r="E137" s="155"/>
      <c r="F137" s="187">
        <v>44635</v>
      </c>
      <c r="G137" s="30">
        <f>B139-B137</f>
        <v>2</v>
      </c>
    </row>
    <row r="138" spans="1:7">
      <c r="A138" s="153">
        <v>12</v>
      </c>
      <c r="B138" s="154">
        <v>44636</v>
      </c>
      <c r="C138" s="154">
        <v>44637</v>
      </c>
      <c r="D138" s="155">
        <f t="shared" si="1"/>
        <v>1</v>
      </c>
      <c r="E138" s="155"/>
      <c r="F138" s="187">
        <v>44636</v>
      </c>
      <c r="G138" s="30">
        <f>B139-B138</f>
        <v>1</v>
      </c>
    </row>
    <row r="139" spans="1:7">
      <c r="A139" s="153">
        <v>13</v>
      </c>
      <c r="B139" s="154">
        <v>44637</v>
      </c>
      <c r="C139" s="154">
        <v>44638</v>
      </c>
      <c r="D139" s="155">
        <f t="shared" si="1"/>
        <v>1</v>
      </c>
      <c r="E139" s="155"/>
      <c r="F139" s="187">
        <v>44637</v>
      </c>
      <c r="G139" s="30">
        <f>B144-B139</f>
        <v>7</v>
      </c>
    </row>
    <row r="140" spans="1:7">
      <c r="A140" s="153">
        <v>14</v>
      </c>
      <c r="B140" s="154">
        <v>44638</v>
      </c>
      <c r="C140" s="154">
        <v>44641</v>
      </c>
      <c r="D140" s="155">
        <f t="shared" si="1"/>
        <v>3</v>
      </c>
      <c r="E140" s="155"/>
      <c r="F140" s="187">
        <v>44638</v>
      </c>
      <c r="G140" s="30">
        <f>B144-B140</f>
        <v>6</v>
      </c>
    </row>
    <row r="141" spans="1:7">
      <c r="A141" s="153">
        <v>15</v>
      </c>
      <c r="B141" s="154">
        <v>44641</v>
      </c>
      <c r="C141" s="154">
        <v>44642</v>
      </c>
      <c r="D141" s="155">
        <f t="shared" si="1"/>
        <v>1</v>
      </c>
      <c r="E141" s="155"/>
      <c r="F141" s="187">
        <v>44641</v>
      </c>
      <c r="G141" s="30">
        <f>B144-B141</f>
        <v>3</v>
      </c>
    </row>
    <row r="142" spans="1:7">
      <c r="A142" s="153">
        <v>16</v>
      </c>
      <c r="B142" s="154">
        <v>44642</v>
      </c>
      <c r="C142" s="154">
        <v>44643</v>
      </c>
      <c r="D142" s="155">
        <f t="shared" si="1"/>
        <v>1</v>
      </c>
      <c r="E142" s="155"/>
      <c r="F142" s="187">
        <v>44642</v>
      </c>
      <c r="G142" s="30">
        <f>B144-B142</f>
        <v>2</v>
      </c>
    </row>
    <row r="143" spans="1:7">
      <c r="A143" s="153">
        <v>17</v>
      </c>
      <c r="B143" s="154">
        <v>44643</v>
      </c>
      <c r="C143" s="154">
        <v>44644</v>
      </c>
      <c r="D143" s="155">
        <f t="shared" si="1"/>
        <v>1</v>
      </c>
      <c r="E143" s="155"/>
      <c r="F143" s="187">
        <v>44643</v>
      </c>
      <c r="G143" s="30">
        <f>B144-B143</f>
        <v>1</v>
      </c>
    </row>
    <row r="144" spans="1:7">
      <c r="A144" s="153">
        <v>18</v>
      </c>
      <c r="B144" s="154">
        <v>44644</v>
      </c>
      <c r="C144" s="154">
        <v>44645</v>
      </c>
      <c r="D144" s="155">
        <f t="shared" si="1"/>
        <v>1</v>
      </c>
      <c r="E144" s="155"/>
      <c r="F144" s="187">
        <v>44644</v>
      </c>
      <c r="G144" s="30">
        <f>B149-B144</f>
        <v>7</v>
      </c>
    </row>
    <row r="145" spans="1:7">
      <c r="A145" s="153">
        <v>19</v>
      </c>
      <c r="B145" s="154">
        <v>44645</v>
      </c>
      <c r="C145" s="154">
        <v>44648</v>
      </c>
      <c r="D145" s="155">
        <f t="shared" si="1"/>
        <v>3</v>
      </c>
      <c r="E145" s="155"/>
      <c r="F145" s="187">
        <v>44645</v>
      </c>
      <c r="G145" s="30">
        <f>B149-B145</f>
        <v>6</v>
      </c>
    </row>
    <row r="146" spans="1:7">
      <c r="A146" s="153">
        <v>20</v>
      </c>
      <c r="B146" s="154">
        <v>44648</v>
      </c>
      <c r="C146" s="154">
        <v>44649</v>
      </c>
      <c r="D146" s="155">
        <f t="shared" si="1"/>
        <v>1</v>
      </c>
      <c r="E146" s="155"/>
      <c r="F146" s="187">
        <v>44648</v>
      </c>
      <c r="G146" s="30">
        <f>B149-B146</f>
        <v>3</v>
      </c>
    </row>
    <row r="147" spans="1:7">
      <c r="A147" s="153">
        <v>21</v>
      </c>
      <c r="B147" s="154">
        <v>44649</v>
      </c>
      <c r="C147" s="154">
        <v>44650</v>
      </c>
      <c r="D147" s="155">
        <f t="shared" si="1"/>
        <v>1</v>
      </c>
      <c r="E147" s="155"/>
      <c r="F147" s="187">
        <v>44649</v>
      </c>
      <c r="G147" s="30">
        <f>B149-B147</f>
        <v>2</v>
      </c>
    </row>
    <row r="148" spans="1:7">
      <c r="A148" s="153">
        <v>1</v>
      </c>
      <c r="B148" s="154">
        <v>44650</v>
      </c>
      <c r="C148" s="154">
        <v>44651</v>
      </c>
      <c r="D148" s="155">
        <f t="shared" si="1"/>
        <v>1</v>
      </c>
      <c r="E148" s="155"/>
      <c r="F148" s="187">
        <v>44650</v>
      </c>
      <c r="G148" s="30">
        <f>B149-B148</f>
        <v>1</v>
      </c>
    </row>
    <row r="149" spans="1:7">
      <c r="A149" s="153">
        <v>2</v>
      </c>
      <c r="B149" s="154">
        <v>44651</v>
      </c>
      <c r="C149" s="154">
        <v>44652</v>
      </c>
      <c r="D149" s="155">
        <f t="shared" si="1"/>
        <v>1</v>
      </c>
      <c r="E149" s="155"/>
      <c r="F149" s="187">
        <v>44651</v>
      </c>
      <c r="G149" s="30">
        <f>B154-B149</f>
        <v>7</v>
      </c>
    </row>
    <row r="150" spans="1:7">
      <c r="A150" s="153">
        <v>3</v>
      </c>
      <c r="B150" s="154">
        <v>44652</v>
      </c>
      <c r="C150" s="154">
        <v>44655</v>
      </c>
      <c r="D150" s="155">
        <f t="shared" si="1"/>
        <v>3</v>
      </c>
      <c r="E150" s="155"/>
      <c r="F150" s="187">
        <v>44652</v>
      </c>
      <c r="G150" s="30">
        <f>B154-B150</f>
        <v>6</v>
      </c>
    </row>
    <row r="151" spans="1:7">
      <c r="A151" s="153">
        <v>4</v>
      </c>
      <c r="B151" s="154">
        <v>44655</v>
      </c>
      <c r="C151" s="154">
        <v>44656</v>
      </c>
      <c r="D151" s="155">
        <f t="shared" si="1"/>
        <v>1</v>
      </c>
      <c r="E151" s="155"/>
      <c r="F151" s="187">
        <v>44655</v>
      </c>
      <c r="G151" s="30">
        <f>B154-B151</f>
        <v>3</v>
      </c>
    </row>
    <row r="152" spans="1:7">
      <c r="A152" s="153">
        <v>5</v>
      </c>
      <c r="B152" s="154">
        <v>44656</v>
      </c>
      <c r="C152" s="154">
        <v>44657</v>
      </c>
      <c r="D152" s="155">
        <f t="shared" si="1"/>
        <v>1</v>
      </c>
      <c r="E152" s="155"/>
      <c r="F152" s="187">
        <v>44656</v>
      </c>
      <c r="G152" s="30">
        <f>B154-B152</f>
        <v>2</v>
      </c>
    </row>
    <row r="153" spans="1:7">
      <c r="A153" s="153">
        <v>6</v>
      </c>
      <c r="B153" s="154">
        <v>44657</v>
      </c>
      <c r="C153" s="154">
        <v>44658</v>
      </c>
      <c r="D153" s="155">
        <f t="shared" si="1"/>
        <v>1</v>
      </c>
      <c r="E153" s="155"/>
      <c r="F153" s="187">
        <v>44657</v>
      </c>
      <c r="G153" s="30">
        <f>B154-B153</f>
        <v>1</v>
      </c>
    </row>
    <row r="154" spans="1:7">
      <c r="A154" s="153">
        <v>7</v>
      </c>
      <c r="B154" s="154">
        <v>44658</v>
      </c>
      <c r="C154" s="154">
        <v>44659</v>
      </c>
      <c r="D154" s="155">
        <f t="shared" ref="D154:D217" si="2">+C154-B154</f>
        <v>1</v>
      </c>
      <c r="E154" s="155"/>
      <c r="F154" s="187">
        <v>44658</v>
      </c>
      <c r="G154" s="30">
        <f>B159-B154</f>
        <v>7</v>
      </c>
    </row>
    <row r="155" spans="1:7">
      <c r="A155" s="153">
        <v>8</v>
      </c>
      <c r="B155" s="154">
        <v>44659</v>
      </c>
      <c r="C155" s="154">
        <v>44662</v>
      </c>
      <c r="D155" s="155">
        <f t="shared" si="2"/>
        <v>3</v>
      </c>
      <c r="E155" s="155"/>
      <c r="F155" s="187">
        <v>44659</v>
      </c>
      <c r="G155" s="30">
        <f>B159-B155</f>
        <v>6</v>
      </c>
    </row>
    <row r="156" spans="1:7">
      <c r="A156" s="153">
        <v>9</v>
      </c>
      <c r="B156" s="154">
        <v>44662</v>
      </c>
      <c r="C156" s="154">
        <v>44663</v>
      </c>
      <c r="D156" s="155">
        <f t="shared" si="2"/>
        <v>1</v>
      </c>
      <c r="E156" s="155"/>
      <c r="F156" s="187">
        <v>44662</v>
      </c>
      <c r="G156" s="30">
        <f>B159-B156</f>
        <v>3</v>
      </c>
    </row>
    <row r="157" spans="1:7">
      <c r="A157" s="153">
        <v>10</v>
      </c>
      <c r="B157" s="154">
        <v>44663</v>
      </c>
      <c r="C157" s="154">
        <v>44664</v>
      </c>
      <c r="D157" s="155">
        <f t="shared" si="2"/>
        <v>1</v>
      </c>
      <c r="E157" s="155"/>
      <c r="F157" s="187">
        <v>44663</v>
      </c>
      <c r="G157" s="30">
        <f>B159-B157</f>
        <v>2</v>
      </c>
    </row>
    <row r="158" spans="1:7">
      <c r="A158" s="153">
        <v>11</v>
      </c>
      <c r="B158" s="154">
        <v>44664</v>
      </c>
      <c r="C158" s="154">
        <v>44665</v>
      </c>
      <c r="D158" s="155">
        <f t="shared" si="2"/>
        <v>1</v>
      </c>
      <c r="E158" s="155"/>
      <c r="F158" s="187">
        <v>44664</v>
      </c>
      <c r="G158" s="30">
        <f>B159-B158</f>
        <v>1</v>
      </c>
    </row>
    <row r="159" spans="1:7">
      <c r="A159" s="153">
        <v>12</v>
      </c>
      <c r="B159" s="154">
        <v>44665</v>
      </c>
      <c r="C159" s="154">
        <v>44669</v>
      </c>
      <c r="D159" s="155">
        <f>+C159-B159</f>
        <v>4</v>
      </c>
      <c r="E159" s="155"/>
      <c r="F159" s="187">
        <v>44665</v>
      </c>
      <c r="G159" s="30">
        <f>B164-B159</f>
        <v>8</v>
      </c>
    </row>
    <row r="160" spans="1:7">
      <c r="A160" s="153">
        <v>13</v>
      </c>
      <c r="B160" s="154">
        <v>44669</v>
      </c>
      <c r="C160" s="154">
        <v>44670</v>
      </c>
      <c r="D160" s="155">
        <f t="shared" si="2"/>
        <v>1</v>
      </c>
      <c r="E160" s="155"/>
      <c r="F160" s="187">
        <v>44669</v>
      </c>
      <c r="G160" s="30">
        <v>3</v>
      </c>
    </row>
    <row r="161" spans="1:7">
      <c r="A161" s="153">
        <v>14</v>
      </c>
      <c r="B161" s="154">
        <v>44670</v>
      </c>
      <c r="C161" s="154">
        <v>44671</v>
      </c>
      <c r="D161" s="155">
        <f t="shared" si="2"/>
        <v>1</v>
      </c>
      <c r="E161" s="155"/>
      <c r="F161" s="187">
        <v>44670</v>
      </c>
      <c r="G161" s="30">
        <v>2</v>
      </c>
    </row>
    <row r="162" spans="1:7">
      <c r="A162" s="153">
        <v>15</v>
      </c>
      <c r="B162" s="154">
        <v>44671</v>
      </c>
      <c r="C162" s="154">
        <v>44672</v>
      </c>
      <c r="D162" s="155">
        <f t="shared" si="2"/>
        <v>1</v>
      </c>
      <c r="E162" s="155"/>
      <c r="F162" s="187">
        <v>44671</v>
      </c>
      <c r="G162" s="30">
        <v>1</v>
      </c>
    </row>
    <row r="163" spans="1:7">
      <c r="A163" s="153">
        <v>16</v>
      </c>
      <c r="B163" s="154">
        <v>44672</v>
      </c>
      <c r="C163" s="154">
        <v>44673</v>
      </c>
      <c r="D163" s="155">
        <f t="shared" si="2"/>
        <v>1</v>
      </c>
      <c r="E163" s="155"/>
      <c r="F163" s="187">
        <v>44672</v>
      </c>
      <c r="G163" s="30">
        <v>7</v>
      </c>
    </row>
    <row r="164" spans="1:7">
      <c r="A164" s="153">
        <v>17</v>
      </c>
      <c r="B164" s="154">
        <v>44673</v>
      </c>
      <c r="C164" s="154">
        <v>44676</v>
      </c>
      <c r="D164" s="155">
        <f t="shared" si="2"/>
        <v>3</v>
      </c>
      <c r="E164" s="155"/>
      <c r="F164" s="187">
        <v>44673</v>
      </c>
      <c r="G164" s="30">
        <f>B168-B164</f>
        <v>6</v>
      </c>
    </row>
    <row r="165" spans="1:7">
      <c r="A165" s="153">
        <v>18</v>
      </c>
      <c r="B165" s="154">
        <v>44676</v>
      </c>
      <c r="C165" s="154">
        <v>44677</v>
      </c>
      <c r="D165" s="155">
        <f t="shared" si="2"/>
        <v>1</v>
      </c>
      <c r="E165" s="155"/>
      <c r="F165" s="187">
        <v>44676</v>
      </c>
      <c r="G165" s="30">
        <f>B168-B165</f>
        <v>3</v>
      </c>
    </row>
    <row r="166" spans="1:7">
      <c r="A166" s="153">
        <v>19</v>
      </c>
      <c r="B166" s="154">
        <v>44677</v>
      </c>
      <c r="C166" s="154">
        <v>44678</v>
      </c>
      <c r="D166" s="155">
        <f t="shared" si="2"/>
        <v>1</v>
      </c>
      <c r="E166" s="155"/>
      <c r="F166" s="187">
        <v>44677</v>
      </c>
      <c r="G166" s="30">
        <f>B168-B166</f>
        <v>2</v>
      </c>
    </row>
    <row r="167" spans="1:7">
      <c r="A167" s="153">
        <v>20</v>
      </c>
      <c r="B167" s="154">
        <v>44678</v>
      </c>
      <c r="C167" s="154">
        <v>44679</v>
      </c>
      <c r="D167" s="155">
        <f t="shared" si="2"/>
        <v>1</v>
      </c>
      <c r="E167" s="155"/>
      <c r="F167" s="187">
        <v>44678</v>
      </c>
      <c r="G167" s="30">
        <f>B168-B167</f>
        <v>1</v>
      </c>
    </row>
    <row r="168" spans="1:7">
      <c r="A168" s="153">
        <v>21</v>
      </c>
      <c r="B168" s="154">
        <v>44679</v>
      </c>
      <c r="C168" s="154">
        <v>44680</v>
      </c>
      <c r="D168" s="155">
        <f t="shared" si="2"/>
        <v>1</v>
      </c>
      <c r="E168" s="155"/>
      <c r="F168" s="187">
        <v>44679</v>
      </c>
      <c r="G168" s="30">
        <f>B173-B168</f>
        <v>7</v>
      </c>
    </row>
    <row r="169" spans="1:7">
      <c r="A169" s="153">
        <v>1</v>
      </c>
      <c r="B169" s="154">
        <v>44680</v>
      </c>
      <c r="C169" s="154">
        <v>44683</v>
      </c>
      <c r="D169" s="155">
        <f>+C169-B169</f>
        <v>3</v>
      </c>
      <c r="E169" s="155"/>
      <c r="F169" s="187">
        <v>44680</v>
      </c>
      <c r="G169" s="30">
        <f>B173-B169</f>
        <v>6</v>
      </c>
    </row>
    <row r="170" spans="1:7">
      <c r="A170" s="153">
        <v>2</v>
      </c>
      <c r="B170" s="154">
        <v>44683</v>
      </c>
      <c r="C170" s="154">
        <v>44684</v>
      </c>
      <c r="D170" s="155">
        <f t="shared" si="2"/>
        <v>1</v>
      </c>
      <c r="E170" s="155"/>
      <c r="F170" s="187">
        <v>44683</v>
      </c>
      <c r="G170" s="30">
        <f>B173-B170</f>
        <v>3</v>
      </c>
    </row>
    <row r="171" spans="1:7">
      <c r="A171" s="153">
        <v>3</v>
      </c>
      <c r="B171" s="154">
        <v>44684</v>
      </c>
      <c r="C171" s="154">
        <v>44685</v>
      </c>
      <c r="D171" s="155">
        <f t="shared" si="2"/>
        <v>1</v>
      </c>
      <c r="E171" s="155"/>
      <c r="F171" s="187">
        <v>44684</v>
      </c>
      <c r="G171" s="30">
        <f>B173-B171</f>
        <v>2</v>
      </c>
    </row>
    <row r="172" spans="1:7">
      <c r="A172" s="153">
        <v>4</v>
      </c>
      <c r="B172" s="154">
        <v>44685</v>
      </c>
      <c r="C172" s="154">
        <v>44686</v>
      </c>
      <c r="D172" s="155">
        <f t="shared" si="2"/>
        <v>1</v>
      </c>
      <c r="E172" s="155"/>
      <c r="F172" s="187">
        <v>44685</v>
      </c>
      <c r="G172" s="30">
        <f>B173-B172</f>
        <v>1</v>
      </c>
    </row>
    <row r="173" spans="1:7">
      <c r="A173" s="153">
        <v>5</v>
      </c>
      <c r="B173" s="154">
        <v>44686</v>
      </c>
      <c r="C173" s="154">
        <v>44687</v>
      </c>
      <c r="D173" s="155">
        <f t="shared" si="2"/>
        <v>1</v>
      </c>
      <c r="E173" s="155"/>
      <c r="F173" s="187">
        <v>44686</v>
      </c>
      <c r="G173" s="30">
        <f>B178-B173</f>
        <v>7</v>
      </c>
    </row>
    <row r="174" spans="1:7">
      <c r="A174" s="153">
        <v>6</v>
      </c>
      <c r="B174" s="154">
        <v>44687</v>
      </c>
      <c r="C174" s="154">
        <v>44690</v>
      </c>
      <c r="D174" s="155">
        <f t="shared" si="2"/>
        <v>3</v>
      </c>
      <c r="E174" s="155"/>
      <c r="F174" s="187">
        <v>44687</v>
      </c>
      <c r="G174" s="30">
        <f>B178-B174</f>
        <v>6</v>
      </c>
    </row>
    <row r="175" spans="1:7">
      <c r="A175" s="153">
        <v>7</v>
      </c>
      <c r="B175" s="154">
        <v>44690</v>
      </c>
      <c r="C175" s="154">
        <v>44691</v>
      </c>
      <c r="D175" s="155">
        <f t="shared" si="2"/>
        <v>1</v>
      </c>
      <c r="E175" s="155"/>
      <c r="F175" s="187">
        <v>44690</v>
      </c>
      <c r="G175" s="30">
        <f>B178-B175</f>
        <v>3</v>
      </c>
    </row>
    <row r="176" spans="1:7">
      <c r="A176" s="153">
        <v>8</v>
      </c>
      <c r="B176" s="154">
        <v>44691</v>
      </c>
      <c r="C176" s="154">
        <v>44692</v>
      </c>
      <c r="D176" s="155">
        <f t="shared" si="2"/>
        <v>1</v>
      </c>
      <c r="E176" s="155"/>
      <c r="F176" s="187">
        <v>44691</v>
      </c>
      <c r="G176" s="30">
        <f>B178-B176</f>
        <v>2</v>
      </c>
    </row>
    <row r="177" spans="1:7">
      <c r="A177" s="153">
        <v>9</v>
      </c>
      <c r="B177" s="154">
        <v>44692</v>
      </c>
      <c r="C177" s="154">
        <v>44693</v>
      </c>
      <c r="D177" s="155">
        <f t="shared" si="2"/>
        <v>1</v>
      </c>
      <c r="E177" s="155"/>
      <c r="F177" s="187">
        <v>44692</v>
      </c>
      <c r="G177" s="30">
        <f>B178-B177</f>
        <v>1</v>
      </c>
    </row>
    <row r="178" spans="1:7">
      <c r="A178" s="153">
        <v>10</v>
      </c>
      <c r="B178" s="154">
        <v>44693</v>
      </c>
      <c r="C178" s="154">
        <v>44694</v>
      </c>
      <c r="D178" s="155">
        <f t="shared" si="2"/>
        <v>1</v>
      </c>
      <c r="E178" s="155"/>
      <c r="F178" s="187">
        <v>44693</v>
      </c>
      <c r="G178" s="30">
        <f>B183-B178</f>
        <v>7</v>
      </c>
    </row>
    <row r="179" spans="1:7">
      <c r="A179" s="153">
        <v>11</v>
      </c>
      <c r="B179" s="154">
        <v>44694</v>
      </c>
      <c r="C179" s="154">
        <v>44697</v>
      </c>
      <c r="D179" s="155">
        <f t="shared" si="2"/>
        <v>3</v>
      </c>
      <c r="E179" s="155"/>
      <c r="F179" s="187">
        <v>44694</v>
      </c>
      <c r="G179" s="30">
        <f>B183-B179</f>
        <v>6</v>
      </c>
    </row>
    <row r="180" spans="1:7">
      <c r="A180" s="153">
        <v>12</v>
      </c>
      <c r="B180" s="154">
        <v>44697</v>
      </c>
      <c r="C180" s="154">
        <v>44698</v>
      </c>
      <c r="D180" s="155">
        <f t="shared" si="2"/>
        <v>1</v>
      </c>
      <c r="E180" s="155"/>
      <c r="F180" s="187">
        <v>44697</v>
      </c>
      <c r="G180" s="30">
        <f>B183-B180</f>
        <v>3</v>
      </c>
    </row>
    <row r="181" spans="1:7">
      <c r="A181" s="153">
        <v>13</v>
      </c>
      <c r="B181" s="154">
        <v>44698</v>
      </c>
      <c r="C181" s="154">
        <v>44699</v>
      </c>
      <c r="D181" s="155">
        <f t="shared" si="2"/>
        <v>1</v>
      </c>
      <c r="E181" s="155"/>
      <c r="F181" s="187">
        <v>44698</v>
      </c>
      <c r="G181" s="30">
        <f>B183-B181</f>
        <v>2</v>
      </c>
    </row>
    <row r="182" spans="1:7">
      <c r="A182" s="153">
        <v>14</v>
      </c>
      <c r="B182" s="154">
        <v>44699</v>
      </c>
      <c r="C182" s="154">
        <v>44700</v>
      </c>
      <c r="D182" s="155">
        <f t="shared" si="2"/>
        <v>1</v>
      </c>
      <c r="E182" s="155"/>
      <c r="F182" s="187">
        <v>44699</v>
      </c>
      <c r="G182" s="30">
        <f>B183-B182</f>
        <v>1</v>
      </c>
    </row>
    <row r="183" spans="1:7">
      <c r="A183" s="153">
        <v>15</v>
      </c>
      <c r="B183" s="154">
        <v>44700</v>
      </c>
      <c r="C183" s="154">
        <v>44701</v>
      </c>
      <c r="D183" s="155">
        <f t="shared" si="2"/>
        <v>1</v>
      </c>
      <c r="E183" s="155"/>
      <c r="F183" s="187">
        <v>44700</v>
      </c>
      <c r="G183" s="30">
        <f>B188-B183</f>
        <v>7</v>
      </c>
    </row>
    <row r="184" spans="1:7">
      <c r="A184" s="153">
        <v>16</v>
      </c>
      <c r="B184" s="154">
        <v>44701</v>
      </c>
      <c r="C184" s="154">
        <v>44704</v>
      </c>
      <c r="D184" s="155">
        <f t="shared" si="2"/>
        <v>3</v>
      </c>
      <c r="E184" s="155"/>
      <c r="F184" s="187">
        <v>44701</v>
      </c>
      <c r="G184" s="30">
        <f>B188-B184</f>
        <v>6</v>
      </c>
    </row>
    <row r="185" spans="1:7">
      <c r="A185" s="153">
        <v>17</v>
      </c>
      <c r="B185" s="154">
        <v>44704</v>
      </c>
      <c r="C185" s="154">
        <v>44705</v>
      </c>
      <c r="D185" s="155">
        <f t="shared" si="2"/>
        <v>1</v>
      </c>
      <c r="E185" s="155"/>
      <c r="F185" s="187">
        <v>44704</v>
      </c>
      <c r="G185" s="30">
        <f>B188-B185</f>
        <v>3</v>
      </c>
    </row>
    <row r="186" spans="1:7">
      <c r="A186" s="153">
        <v>18</v>
      </c>
      <c r="B186" s="154">
        <v>44705</v>
      </c>
      <c r="C186" s="154">
        <v>44706</v>
      </c>
      <c r="D186" s="155">
        <f t="shared" si="2"/>
        <v>1</v>
      </c>
      <c r="E186" s="155"/>
      <c r="F186" s="187">
        <v>44705</v>
      </c>
      <c r="G186" s="30">
        <f>B188-B186</f>
        <v>2</v>
      </c>
    </row>
    <row r="187" spans="1:7">
      <c r="A187" s="153">
        <v>19</v>
      </c>
      <c r="B187" s="154">
        <v>44706</v>
      </c>
      <c r="C187" s="154">
        <v>44707</v>
      </c>
      <c r="D187" s="155">
        <f t="shared" si="2"/>
        <v>1</v>
      </c>
      <c r="E187" s="155"/>
      <c r="F187" s="187">
        <v>44706</v>
      </c>
      <c r="G187" s="30">
        <f>B188-B187</f>
        <v>1</v>
      </c>
    </row>
    <row r="188" spans="1:7">
      <c r="A188" s="153">
        <v>20</v>
      </c>
      <c r="B188" s="154">
        <v>44707</v>
      </c>
      <c r="C188" s="154">
        <v>44708</v>
      </c>
      <c r="D188" s="155">
        <f t="shared" si="2"/>
        <v>1</v>
      </c>
      <c r="E188" s="155"/>
      <c r="F188" s="187">
        <v>44707</v>
      </c>
      <c r="G188" s="30">
        <f>B193-B188</f>
        <v>8</v>
      </c>
    </row>
    <row r="189" spans="1:7">
      <c r="A189" s="153">
        <v>21</v>
      </c>
      <c r="B189" s="154">
        <v>44708</v>
      </c>
      <c r="C189" s="154">
        <v>44712</v>
      </c>
      <c r="D189" s="155">
        <f t="shared" si="2"/>
        <v>4</v>
      </c>
      <c r="E189" s="155"/>
      <c r="F189" s="187">
        <v>44708</v>
      </c>
      <c r="G189" s="30">
        <f>B193-B189</f>
        <v>7</v>
      </c>
    </row>
    <row r="190" spans="1:7">
      <c r="A190" s="153">
        <v>1</v>
      </c>
      <c r="B190" s="154">
        <v>44712</v>
      </c>
      <c r="C190" s="154">
        <v>44713</v>
      </c>
      <c r="D190" s="155">
        <f t="shared" si="2"/>
        <v>1</v>
      </c>
      <c r="E190" s="155"/>
      <c r="F190" s="187">
        <v>44712</v>
      </c>
      <c r="G190" s="30">
        <f>B193-B190</f>
        <v>3</v>
      </c>
    </row>
    <row r="191" spans="1:7">
      <c r="A191" s="153">
        <v>2</v>
      </c>
      <c r="B191" s="154">
        <v>44713</v>
      </c>
      <c r="C191" s="154">
        <v>44714</v>
      </c>
      <c r="D191" s="155">
        <f t="shared" si="2"/>
        <v>1</v>
      </c>
      <c r="E191" s="155"/>
      <c r="F191" s="187">
        <v>44713</v>
      </c>
      <c r="G191" s="30">
        <f>B193-B191</f>
        <v>2</v>
      </c>
    </row>
    <row r="192" spans="1:7">
      <c r="A192" s="153">
        <v>3</v>
      </c>
      <c r="B192" s="154">
        <v>44714</v>
      </c>
      <c r="C192" s="154">
        <v>44715</v>
      </c>
      <c r="D192" s="155">
        <f t="shared" si="2"/>
        <v>1</v>
      </c>
      <c r="E192" s="155"/>
      <c r="F192" s="187">
        <v>44714</v>
      </c>
      <c r="G192" s="30">
        <f>B193-B192</f>
        <v>1</v>
      </c>
    </row>
    <row r="193" spans="1:7">
      <c r="A193" s="153">
        <v>4</v>
      </c>
      <c r="B193" s="154">
        <v>44715</v>
      </c>
      <c r="C193" s="154">
        <v>44718</v>
      </c>
      <c r="D193" s="155">
        <f t="shared" si="2"/>
        <v>3</v>
      </c>
      <c r="E193" s="155"/>
      <c r="F193" s="187">
        <v>44715</v>
      </c>
      <c r="G193" s="30">
        <f>B198-B193</f>
        <v>7</v>
      </c>
    </row>
    <row r="194" spans="1:7">
      <c r="A194" s="153">
        <v>5</v>
      </c>
      <c r="B194" s="154">
        <v>44718</v>
      </c>
      <c r="C194" s="154">
        <v>44719</v>
      </c>
      <c r="D194" s="155">
        <f t="shared" si="2"/>
        <v>1</v>
      </c>
      <c r="E194" s="155"/>
      <c r="F194" s="187">
        <v>44718</v>
      </c>
      <c r="G194" s="30">
        <v>3</v>
      </c>
    </row>
    <row r="195" spans="1:7">
      <c r="A195" s="153">
        <v>6</v>
      </c>
      <c r="B195" s="154">
        <v>44719</v>
      </c>
      <c r="C195" s="154">
        <v>44720</v>
      </c>
      <c r="D195" s="155">
        <f t="shared" si="2"/>
        <v>1</v>
      </c>
      <c r="E195" s="155"/>
      <c r="F195" s="187">
        <v>44719</v>
      </c>
      <c r="G195" s="30">
        <v>2</v>
      </c>
    </row>
    <row r="196" spans="1:7">
      <c r="A196" s="153">
        <v>7</v>
      </c>
      <c r="B196" s="154">
        <v>44720</v>
      </c>
      <c r="C196" s="154">
        <v>44721</v>
      </c>
      <c r="D196" s="155">
        <f t="shared" si="2"/>
        <v>1</v>
      </c>
      <c r="E196" s="155"/>
      <c r="F196" s="187">
        <v>44720</v>
      </c>
      <c r="G196" s="30">
        <v>1</v>
      </c>
    </row>
    <row r="197" spans="1:7">
      <c r="A197" s="153">
        <v>8</v>
      </c>
      <c r="B197" s="154">
        <v>44721</v>
      </c>
      <c r="C197" s="154">
        <v>44722</v>
      </c>
      <c r="D197" s="155">
        <f t="shared" si="2"/>
        <v>1</v>
      </c>
      <c r="E197" s="155"/>
      <c r="F197" s="187">
        <v>44721</v>
      </c>
      <c r="G197" s="30">
        <v>7</v>
      </c>
    </row>
    <row r="198" spans="1:7">
      <c r="A198" s="153">
        <v>9</v>
      </c>
      <c r="B198" s="154">
        <v>44722</v>
      </c>
      <c r="C198" s="154">
        <v>44725</v>
      </c>
      <c r="D198" s="155">
        <f t="shared" si="2"/>
        <v>3</v>
      </c>
      <c r="E198" s="155"/>
      <c r="F198" s="187">
        <v>44722</v>
      </c>
      <c r="G198" s="30">
        <f>B202-B198</f>
        <v>6</v>
      </c>
    </row>
    <row r="199" spans="1:7">
      <c r="A199" s="153">
        <v>10</v>
      </c>
      <c r="B199" s="154">
        <v>44725</v>
      </c>
      <c r="C199" s="154">
        <v>44726</v>
      </c>
      <c r="D199" s="155">
        <f t="shared" si="2"/>
        <v>1</v>
      </c>
      <c r="E199" s="155"/>
      <c r="F199" s="187">
        <v>44725</v>
      </c>
      <c r="G199" s="30">
        <f>B202-B199</f>
        <v>3</v>
      </c>
    </row>
    <row r="200" spans="1:7">
      <c r="A200" s="153">
        <v>11</v>
      </c>
      <c r="B200" s="154">
        <v>44726</v>
      </c>
      <c r="C200" s="154">
        <v>44727</v>
      </c>
      <c r="D200" s="155">
        <f t="shared" si="2"/>
        <v>1</v>
      </c>
      <c r="E200" s="155"/>
      <c r="F200" s="187">
        <v>44726</v>
      </c>
      <c r="G200" s="30">
        <f>B202-B200</f>
        <v>2</v>
      </c>
    </row>
    <row r="201" spans="1:7">
      <c r="A201" s="153">
        <v>12</v>
      </c>
      <c r="B201" s="154">
        <v>44727</v>
      </c>
      <c r="C201" s="154">
        <v>44728</v>
      </c>
      <c r="D201" s="155">
        <f t="shared" si="2"/>
        <v>1</v>
      </c>
      <c r="E201" s="155"/>
      <c r="F201" s="187">
        <v>44727</v>
      </c>
      <c r="G201" s="30">
        <f>B202-B201</f>
        <v>1</v>
      </c>
    </row>
    <row r="202" spans="1:7">
      <c r="A202" s="153">
        <v>13</v>
      </c>
      <c r="B202" s="154">
        <v>44728</v>
      </c>
      <c r="C202" s="154">
        <v>44729</v>
      </c>
      <c r="D202" s="155">
        <f t="shared" si="2"/>
        <v>1</v>
      </c>
      <c r="E202" s="155"/>
      <c r="F202" s="187">
        <v>44728</v>
      </c>
      <c r="G202" s="30">
        <f>B207-B202</f>
        <v>7</v>
      </c>
    </row>
    <row r="203" spans="1:7">
      <c r="A203" s="153">
        <v>14</v>
      </c>
      <c r="B203" s="154">
        <v>44729</v>
      </c>
      <c r="C203" s="154">
        <v>44732</v>
      </c>
      <c r="D203" s="155">
        <f t="shared" si="2"/>
        <v>3</v>
      </c>
      <c r="E203" s="155"/>
      <c r="F203" s="187">
        <v>44729</v>
      </c>
      <c r="G203" s="30">
        <f>B207-B203</f>
        <v>6</v>
      </c>
    </row>
    <row r="204" spans="1:7">
      <c r="A204" s="153">
        <v>15</v>
      </c>
      <c r="B204" s="154">
        <v>44732</v>
      </c>
      <c r="C204" s="154">
        <v>44733</v>
      </c>
      <c r="D204" s="155">
        <f t="shared" si="2"/>
        <v>1</v>
      </c>
      <c r="E204" s="155"/>
      <c r="F204" s="187">
        <v>44732</v>
      </c>
      <c r="G204" s="30">
        <f>B207-B204</f>
        <v>3</v>
      </c>
    </row>
    <row r="205" spans="1:7">
      <c r="A205" s="153">
        <v>16</v>
      </c>
      <c r="B205" s="154">
        <v>44733</v>
      </c>
      <c r="C205" s="154">
        <v>44734</v>
      </c>
      <c r="D205" s="155">
        <f t="shared" si="2"/>
        <v>1</v>
      </c>
      <c r="E205" s="155"/>
      <c r="F205" s="187">
        <v>44733</v>
      </c>
      <c r="G205" s="30">
        <f>B207-B205</f>
        <v>2</v>
      </c>
    </row>
    <row r="206" spans="1:7">
      <c r="A206" s="153">
        <v>17</v>
      </c>
      <c r="B206" s="154">
        <v>44734</v>
      </c>
      <c r="C206" s="154">
        <v>44735</v>
      </c>
      <c r="D206" s="155">
        <f t="shared" si="2"/>
        <v>1</v>
      </c>
      <c r="E206" s="155"/>
      <c r="F206" s="187">
        <v>44734</v>
      </c>
      <c r="G206" s="30">
        <f>B207-B206</f>
        <v>1</v>
      </c>
    </row>
    <row r="207" spans="1:7">
      <c r="A207" s="153">
        <v>18</v>
      </c>
      <c r="B207" s="154">
        <v>44735</v>
      </c>
      <c r="C207" s="154">
        <v>44736</v>
      </c>
      <c r="D207" s="155">
        <f t="shared" si="2"/>
        <v>1</v>
      </c>
      <c r="E207" s="155"/>
      <c r="F207" s="187">
        <v>44735</v>
      </c>
      <c r="G207" s="30">
        <f>B212-B207</f>
        <v>7</v>
      </c>
    </row>
    <row r="208" spans="1:7">
      <c r="A208" s="153">
        <v>19</v>
      </c>
      <c r="B208" s="154">
        <v>44736</v>
      </c>
      <c r="C208" s="154">
        <v>44739</v>
      </c>
      <c r="D208" s="155">
        <f t="shared" si="2"/>
        <v>3</v>
      </c>
      <c r="E208" s="155"/>
      <c r="F208" s="187">
        <v>44736</v>
      </c>
      <c r="G208" s="30">
        <f>B212-B208</f>
        <v>6</v>
      </c>
    </row>
    <row r="209" spans="1:7">
      <c r="A209" s="153">
        <v>20</v>
      </c>
      <c r="B209" s="154">
        <v>44739</v>
      </c>
      <c r="C209" s="154">
        <v>44740</v>
      </c>
      <c r="D209" s="155">
        <f t="shared" si="2"/>
        <v>1</v>
      </c>
      <c r="E209" s="155"/>
      <c r="F209" s="187">
        <v>44739</v>
      </c>
      <c r="G209" s="30">
        <f>B212-B209</f>
        <v>3</v>
      </c>
    </row>
    <row r="210" spans="1:7">
      <c r="A210" s="153">
        <v>21</v>
      </c>
      <c r="B210" s="154">
        <v>44740</v>
      </c>
      <c r="C210" s="154">
        <v>44741</v>
      </c>
      <c r="D210" s="155">
        <f t="shared" si="2"/>
        <v>1</v>
      </c>
      <c r="E210" s="155"/>
      <c r="F210" s="187">
        <v>44740</v>
      </c>
      <c r="G210" s="30">
        <f>B212-B210</f>
        <v>2</v>
      </c>
    </row>
    <row r="211" spans="1:7">
      <c r="A211" s="153">
        <v>1</v>
      </c>
      <c r="B211" s="154">
        <v>44741</v>
      </c>
      <c r="C211" s="154">
        <v>44742</v>
      </c>
      <c r="D211" s="155">
        <f t="shared" si="2"/>
        <v>1</v>
      </c>
      <c r="E211" s="155"/>
      <c r="F211" s="187">
        <v>44741</v>
      </c>
      <c r="G211" s="30">
        <f>B212-B211</f>
        <v>1</v>
      </c>
    </row>
    <row r="212" spans="1:7">
      <c r="A212" s="153">
        <v>2</v>
      </c>
      <c r="B212" s="154">
        <v>44742</v>
      </c>
      <c r="C212" s="154">
        <v>44743</v>
      </c>
      <c r="D212" s="155">
        <f t="shared" si="2"/>
        <v>1</v>
      </c>
      <c r="E212" s="155"/>
      <c r="F212" s="187">
        <v>44742</v>
      </c>
      <c r="G212" s="30">
        <f>B217-B212</f>
        <v>8</v>
      </c>
    </row>
    <row r="213" spans="1:7">
      <c r="A213" s="153">
        <v>3</v>
      </c>
      <c r="B213" s="154">
        <v>44743</v>
      </c>
      <c r="C213" s="154">
        <v>44747</v>
      </c>
      <c r="D213" s="155">
        <f t="shared" si="2"/>
        <v>4</v>
      </c>
      <c r="E213" s="155"/>
      <c r="F213" s="187">
        <v>44743</v>
      </c>
      <c r="G213" s="30">
        <f>B217-B213</f>
        <v>7</v>
      </c>
    </row>
    <row r="214" spans="1:7">
      <c r="A214" s="153">
        <v>4</v>
      </c>
      <c r="B214" s="154">
        <v>44747</v>
      </c>
      <c r="C214" s="154">
        <v>44748</v>
      </c>
      <c r="D214" s="155">
        <f t="shared" si="2"/>
        <v>1</v>
      </c>
      <c r="E214" s="155"/>
      <c r="F214" s="187">
        <v>44747</v>
      </c>
      <c r="G214" s="30">
        <f>B217-B214</f>
        <v>3</v>
      </c>
    </row>
    <row r="215" spans="1:7">
      <c r="A215" s="153">
        <v>5</v>
      </c>
      <c r="B215" s="154">
        <v>44748</v>
      </c>
      <c r="C215" s="154">
        <v>44749</v>
      </c>
      <c r="D215" s="155">
        <f t="shared" si="2"/>
        <v>1</v>
      </c>
      <c r="E215" s="155"/>
      <c r="F215" s="187">
        <v>44748</v>
      </c>
      <c r="G215" s="30">
        <f>B217-B215</f>
        <v>2</v>
      </c>
    </row>
    <row r="216" spans="1:7">
      <c r="A216" s="153">
        <v>6</v>
      </c>
      <c r="B216" s="154">
        <v>44749</v>
      </c>
      <c r="C216" s="154">
        <v>44750</v>
      </c>
      <c r="D216" s="155">
        <f t="shared" si="2"/>
        <v>1</v>
      </c>
      <c r="E216" s="155"/>
      <c r="F216" s="187">
        <v>44749</v>
      </c>
      <c r="G216" s="30">
        <f>B217-B216</f>
        <v>1</v>
      </c>
    </row>
    <row r="217" spans="1:7">
      <c r="A217" s="153">
        <v>7</v>
      </c>
      <c r="B217" s="154">
        <v>44750</v>
      </c>
      <c r="C217" s="154">
        <v>44753</v>
      </c>
      <c r="D217" s="155">
        <f t="shared" si="2"/>
        <v>3</v>
      </c>
      <c r="E217" s="155"/>
      <c r="F217" s="187">
        <v>44750</v>
      </c>
      <c r="G217" s="30">
        <f>B222-B217</f>
        <v>7</v>
      </c>
    </row>
    <row r="218" spans="1:7">
      <c r="A218" s="153">
        <v>8</v>
      </c>
      <c r="B218" s="154">
        <v>44753</v>
      </c>
      <c r="C218" s="154">
        <v>44754</v>
      </c>
      <c r="D218" s="155">
        <f t="shared" ref="D218:D275" si="3">+C218-B218</f>
        <v>1</v>
      </c>
      <c r="E218" s="155"/>
      <c r="F218" s="187">
        <v>44753</v>
      </c>
      <c r="G218" s="30">
        <v>3</v>
      </c>
    </row>
    <row r="219" spans="1:7">
      <c r="A219" s="153">
        <v>9</v>
      </c>
      <c r="B219" s="154">
        <v>44754</v>
      </c>
      <c r="C219" s="154">
        <v>44755</v>
      </c>
      <c r="D219" s="155">
        <f t="shared" si="3"/>
        <v>1</v>
      </c>
      <c r="E219" s="155"/>
      <c r="F219" s="187">
        <v>44754</v>
      </c>
      <c r="G219" s="30">
        <v>2</v>
      </c>
    </row>
    <row r="220" spans="1:7">
      <c r="A220" s="153">
        <v>10</v>
      </c>
      <c r="B220" s="154">
        <v>44755</v>
      </c>
      <c r="C220" s="154">
        <v>44756</v>
      </c>
      <c r="D220" s="155">
        <f t="shared" si="3"/>
        <v>1</v>
      </c>
      <c r="E220" s="155"/>
      <c r="F220" s="187">
        <v>44755</v>
      </c>
      <c r="G220" s="30">
        <v>1</v>
      </c>
    </row>
    <row r="221" spans="1:7">
      <c r="A221" s="153">
        <v>11</v>
      </c>
      <c r="B221" s="154">
        <v>44756</v>
      </c>
      <c r="C221" s="154">
        <v>44757</v>
      </c>
      <c r="D221" s="155">
        <f t="shared" si="3"/>
        <v>1</v>
      </c>
      <c r="E221" s="155"/>
      <c r="F221" s="187">
        <v>44756</v>
      </c>
      <c r="G221" s="30">
        <v>7</v>
      </c>
    </row>
    <row r="222" spans="1:7">
      <c r="A222" s="153">
        <v>12</v>
      </c>
      <c r="B222" s="154">
        <v>44757</v>
      </c>
      <c r="C222" s="154">
        <v>44760</v>
      </c>
      <c r="D222" s="155">
        <f t="shared" si="3"/>
        <v>3</v>
      </c>
      <c r="E222" s="155"/>
      <c r="F222" s="187">
        <v>44757</v>
      </c>
      <c r="G222" s="30">
        <f>B226-B222</f>
        <v>6</v>
      </c>
    </row>
    <row r="223" spans="1:7">
      <c r="A223" s="153">
        <v>13</v>
      </c>
      <c r="B223" s="154">
        <v>44760</v>
      </c>
      <c r="C223" s="154">
        <v>44761</v>
      </c>
      <c r="D223" s="155">
        <f t="shared" si="3"/>
        <v>1</v>
      </c>
      <c r="E223" s="155"/>
      <c r="F223" s="187">
        <v>44760</v>
      </c>
      <c r="G223" s="30">
        <f>B226-B223</f>
        <v>3</v>
      </c>
    </row>
    <row r="224" spans="1:7">
      <c r="A224" s="153">
        <v>14</v>
      </c>
      <c r="B224" s="154">
        <v>44761</v>
      </c>
      <c r="C224" s="154">
        <v>44762</v>
      </c>
      <c r="D224" s="155">
        <f t="shared" si="3"/>
        <v>1</v>
      </c>
      <c r="E224" s="155"/>
      <c r="F224" s="187">
        <v>44761</v>
      </c>
      <c r="G224" s="30">
        <f>B226-B224</f>
        <v>2</v>
      </c>
    </row>
    <row r="225" spans="1:7">
      <c r="A225" s="153">
        <v>15</v>
      </c>
      <c r="B225" s="154">
        <v>44762</v>
      </c>
      <c r="C225" s="154">
        <v>44763</v>
      </c>
      <c r="D225" s="155">
        <f t="shared" si="3"/>
        <v>1</v>
      </c>
      <c r="E225" s="155"/>
      <c r="F225" s="187">
        <v>44762</v>
      </c>
      <c r="G225" s="30">
        <f>B226-B225</f>
        <v>1</v>
      </c>
    </row>
    <row r="226" spans="1:7">
      <c r="A226" s="153">
        <v>16</v>
      </c>
      <c r="B226" s="154">
        <v>44763</v>
      </c>
      <c r="C226" s="154">
        <v>44764</v>
      </c>
      <c r="D226" s="155">
        <f t="shared" si="3"/>
        <v>1</v>
      </c>
      <c r="E226" s="155"/>
      <c r="F226" s="187">
        <v>44763</v>
      </c>
      <c r="G226" s="30">
        <f>B231-B226</f>
        <v>7</v>
      </c>
    </row>
    <row r="227" spans="1:7">
      <c r="A227" s="153">
        <v>17</v>
      </c>
      <c r="B227" s="154">
        <v>44764</v>
      </c>
      <c r="C227" s="154">
        <v>44767</v>
      </c>
      <c r="D227" s="155">
        <f t="shared" si="3"/>
        <v>3</v>
      </c>
      <c r="E227" s="155"/>
      <c r="F227" s="187">
        <v>44764</v>
      </c>
      <c r="G227" s="30">
        <f>B231-B227</f>
        <v>6</v>
      </c>
    </row>
    <row r="228" spans="1:7">
      <c r="A228" s="153">
        <v>18</v>
      </c>
      <c r="B228" s="154">
        <v>44767</v>
      </c>
      <c r="C228" s="154">
        <v>44768</v>
      </c>
      <c r="D228" s="155">
        <f t="shared" si="3"/>
        <v>1</v>
      </c>
      <c r="E228" s="155"/>
      <c r="F228" s="187">
        <v>44767</v>
      </c>
      <c r="G228" s="30">
        <f>B231-B228</f>
        <v>3</v>
      </c>
    </row>
    <row r="229" spans="1:7">
      <c r="A229" s="153">
        <v>19</v>
      </c>
      <c r="B229" s="154">
        <v>44768</v>
      </c>
      <c r="C229" s="154">
        <v>44769</v>
      </c>
      <c r="D229" s="155">
        <f t="shared" si="3"/>
        <v>1</v>
      </c>
      <c r="E229" s="155"/>
      <c r="F229" s="187">
        <v>44768</v>
      </c>
      <c r="G229" s="30">
        <f>B231-B229</f>
        <v>2</v>
      </c>
    </row>
    <row r="230" spans="1:7">
      <c r="A230" s="153">
        <v>20</v>
      </c>
      <c r="B230" s="154">
        <v>44769</v>
      </c>
      <c r="C230" s="154">
        <v>44770</v>
      </c>
      <c r="D230" s="155">
        <f t="shared" si="3"/>
        <v>1</v>
      </c>
      <c r="E230" s="155"/>
      <c r="F230" s="187">
        <v>44769</v>
      </c>
      <c r="G230" s="30">
        <f>B231-B230</f>
        <v>1</v>
      </c>
    </row>
    <row r="231" spans="1:7">
      <c r="A231" s="153">
        <v>21</v>
      </c>
      <c r="B231" s="154">
        <v>44770</v>
      </c>
      <c r="C231" s="154">
        <v>44771</v>
      </c>
      <c r="D231" s="155">
        <f t="shared" si="3"/>
        <v>1</v>
      </c>
      <c r="E231" s="155"/>
      <c r="F231" s="187">
        <v>44770</v>
      </c>
      <c r="G231" s="30">
        <f>B236-B231</f>
        <v>7</v>
      </c>
    </row>
    <row r="232" spans="1:7">
      <c r="A232" s="153">
        <v>1</v>
      </c>
      <c r="B232" s="154">
        <v>44771</v>
      </c>
      <c r="C232" s="154">
        <v>44774</v>
      </c>
      <c r="D232" s="155">
        <f t="shared" si="3"/>
        <v>3</v>
      </c>
      <c r="E232" s="155"/>
      <c r="F232" s="187">
        <v>44771</v>
      </c>
      <c r="G232" s="30">
        <f>B236-B232</f>
        <v>6</v>
      </c>
    </row>
    <row r="233" spans="1:7">
      <c r="A233" s="153">
        <v>2</v>
      </c>
      <c r="B233" s="154">
        <v>44774</v>
      </c>
      <c r="C233" s="154">
        <v>44775</v>
      </c>
      <c r="D233" s="155">
        <f t="shared" si="3"/>
        <v>1</v>
      </c>
      <c r="E233" s="155"/>
      <c r="F233" s="187">
        <v>44774</v>
      </c>
      <c r="G233" s="30">
        <f>B236-B233</f>
        <v>3</v>
      </c>
    </row>
    <row r="234" spans="1:7">
      <c r="A234" s="153">
        <v>3</v>
      </c>
      <c r="B234" s="154">
        <v>44775</v>
      </c>
      <c r="C234" s="154">
        <v>44776</v>
      </c>
      <c r="D234" s="155">
        <f t="shared" si="3"/>
        <v>1</v>
      </c>
      <c r="E234" s="155"/>
      <c r="F234" s="187">
        <v>44775</v>
      </c>
      <c r="G234" s="30">
        <f>B236-B234</f>
        <v>2</v>
      </c>
    </row>
    <row r="235" spans="1:7">
      <c r="A235" s="153">
        <v>4</v>
      </c>
      <c r="B235" s="154">
        <v>44776</v>
      </c>
      <c r="C235" s="154">
        <v>44777</v>
      </c>
      <c r="D235" s="155">
        <f t="shared" si="3"/>
        <v>1</v>
      </c>
      <c r="E235" s="155"/>
      <c r="F235" s="187">
        <v>44776</v>
      </c>
      <c r="G235" s="30">
        <f>B236-B235</f>
        <v>1</v>
      </c>
    </row>
    <row r="236" spans="1:7">
      <c r="A236" s="153">
        <v>5</v>
      </c>
      <c r="B236" s="154">
        <v>44777</v>
      </c>
      <c r="C236" s="154">
        <v>44778</v>
      </c>
      <c r="D236" s="155">
        <f t="shared" si="3"/>
        <v>1</v>
      </c>
      <c r="E236" s="155"/>
      <c r="F236" s="187">
        <v>44777</v>
      </c>
      <c r="G236" s="30">
        <f>B241-B236</f>
        <v>7</v>
      </c>
    </row>
    <row r="237" spans="1:7">
      <c r="A237" s="153">
        <v>6</v>
      </c>
      <c r="B237" s="154">
        <v>44778</v>
      </c>
      <c r="C237" s="154">
        <v>44781</v>
      </c>
      <c r="D237" s="155">
        <f t="shared" si="3"/>
        <v>3</v>
      </c>
      <c r="E237" s="155"/>
      <c r="F237" s="187">
        <v>44778</v>
      </c>
      <c r="G237" s="30">
        <f>B241-B237</f>
        <v>6</v>
      </c>
    </row>
    <row r="238" spans="1:7">
      <c r="A238" s="153">
        <v>7</v>
      </c>
      <c r="B238" s="154">
        <v>44781</v>
      </c>
      <c r="C238" s="154">
        <v>44782</v>
      </c>
      <c r="D238" s="155">
        <f t="shared" si="3"/>
        <v>1</v>
      </c>
      <c r="E238" s="155"/>
      <c r="F238" s="187">
        <v>44781</v>
      </c>
      <c r="G238" s="30">
        <f>B241-B238</f>
        <v>3</v>
      </c>
    </row>
    <row r="239" spans="1:7">
      <c r="A239" s="153">
        <v>8</v>
      </c>
      <c r="B239" s="154">
        <v>44782</v>
      </c>
      <c r="C239" s="154">
        <v>44783</v>
      </c>
      <c r="D239" s="155">
        <f t="shared" si="3"/>
        <v>1</v>
      </c>
      <c r="E239" s="155"/>
      <c r="F239" s="187">
        <v>44782</v>
      </c>
      <c r="G239" s="30">
        <f>B241-B239</f>
        <v>2</v>
      </c>
    </row>
    <row r="240" spans="1:7">
      <c r="A240" s="153">
        <v>9</v>
      </c>
      <c r="B240" s="154">
        <v>44783</v>
      </c>
      <c r="C240" s="154">
        <v>44784</v>
      </c>
      <c r="D240" s="155">
        <f t="shared" si="3"/>
        <v>1</v>
      </c>
      <c r="E240" s="155"/>
      <c r="F240" s="187">
        <v>44783</v>
      </c>
      <c r="G240" s="30">
        <f>B241-B240</f>
        <v>1</v>
      </c>
    </row>
    <row r="241" spans="1:7">
      <c r="A241" s="153">
        <v>10</v>
      </c>
      <c r="B241" s="154">
        <v>44784</v>
      </c>
      <c r="C241" s="154">
        <v>44785</v>
      </c>
      <c r="D241" s="155">
        <f t="shared" si="3"/>
        <v>1</v>
      </c>
      <c r="E241" s="155"/>
      <c r="F241" s="187">
        <v>44784</v>
      </c>
      <c r="G241" s="30">
        <f>B246-B241</f>
        <v>7</v>
      </c>
    </row>
    <row r="242" spans="1:7">
      <c r="A242" s="153">
        <v>11</v>
      </c>
      <c r="B242" s="154">
        <v>44785</v>
      </c>
      <c r="C242" s="154">
        <v>44788</v>
      </c>
      <c r="D242" s="155">
        <f t="shared" si="3"/>
        <v>3</v>
      </c>
      <c r="E242" s="155"/>
      <c r="F242" s="187">
        <v>44785</v>
      </c>
      <c r="G242" s="30">
        <f>B246-B242</f>
        <v>6</v>
      </c>
    </row>
    <row r="243" spans="1:7">
      <c r="A243" s="153">
        <v>12</v>
      </c>
      <c r="B243" s="154">
        <v>44788</v>
      </c>
      <c r="C243" s="154">
        <v>44789</v>
      </c>
      <c r="D243" s="155">
        <f t="shared" si="3"/>
        <v>1</v>
      </c>
      <c r="E243" s="155"/>
      <c r="F243" s="187">
        <v>44788</v>
      </c>
      <c r="G243" s="30">
        <f>B246-B243</f>
        <v>3</v>
      </c>
    </row>
    <row r="244" spans="1:7">
      <c r="A244" s="153">
        <v>13</v>
      </c>
      <c r="B244" s="154">
        <v>44789</v>
      </c>
      <c r="C244" s="154">
        <v>44790</v>
      </c>
      <c r="D244" s="155">
        <f t="shared" si="3"/>
        <v>1</v>
      </c>
      <c r="E244" s="155"/>
      <c r="F244" s="187">
        <v>44789</v>
      </c>
      <c r="G244" s="30">
        <f>B246-B244</f>
        <v>2</v>
      </c>
    </row>
    <row r="245" spans="1:7">
      <c r="A245" s="153">
        <v>14</v>
      </c>
      <c r="B245" s="154">
        <v>44790</v>
      </c>
      <c r="C245" s="154">
        <v>44791</v>
      </c>
      <c r="D245" s="155">
        <f t="shared" si="3"/>
        <v>1</v>
      </c>
      <c r="E245" s="155"/>
      <c r="F245" s="187">
        <v>44790</v>
      </c>
      <c r="G245" s="30">
        <f>B246-B245</f>
        <v>1</v>
      </c>
    </row>
    <row r="246" spans="1:7">
      <c r="A246" s="153">
        <v>15</v>
      </c>
      <c r="B246" s="154">
        <v>44791</v>
      </c>
      <c r="C246" s="154">
        <v>44792</v>
      </c>
      <c r="D246" s="155">
        <f t="shared" si="3"/>
        <v>1</v>
      </c>
      <c r="E246" s="155"/>
      <c r="F246" s="187">
        <v>44791</v>
      </c>
      <c r="G246" s="30">
        <f>B251-B246</f>
        <v>7</v>
      </c>
    </row>
    <row r="247" spans="1:7">
      <c r="A247" s="153">
        <v>16</v>
      </c>
      <c r="B247" s="154">
        <v>44792</v>
      </c>
      <c r="C247" s="154">
        <v>44795</v>
      </c>
      <c r="D247" s="155">
        <f t="shared" si="3"/>
        <v>3</v>
      </c>
      <c r="E247" s="155"/>
      <c r="F247" s="187">
        <v>44792</v>
      </c>
      <c r="G247" s="30">
        <f>B251-B247</f>
        <v>6</v>
      </c>
    </row>
    <row r="248" spans="1:7">
      <c r="A248" s="153">
        <v>17</v>
      </c>
      <c r="B248" s="154">
        <v>44795</v>
      </c>
      <c r="C248" s="154">
        <v>44796</v>
      </c>
      <c r="D248" s="155">
        <f t="shared" si="3"/>
        <v>1</v>
      </c>
      <c r="E248" s="155"/>
      <c r="F248" s="187">
        <v>44795</v>
      </c>
      <c r="G248" s="30">
        <f>B251-B248</f>
        <v>3</v>
      </c>
    </row>
    <row r="249" spans="1:7">
      <c r="A249" s="153">
        <v>18</v>
      </c>
      <c r="B249" s="154">
        <v>44796</v>
      </c>
      <c r="C249" s="154">
        <v>44797</v>
      </c>
      <c r="D249" s="155">
        <f t="shared" si="3"/>
        <v>1</v>
      </c>
      <c r="E249" s="155"/>
      <c r="F249" s="187">
        <v>44796</v>
      </c>
      <c r="G249" s="30">
        <f>B251-B249</f>
        <v>2</v>
      </c>
    </row>
    <row r="250" spans="1:7">
      <c r="A250" s="153">
        <v>19</v>
      </c>
      <c r="B250" s="154">
        <v>44797</v>
      </c>
      <c r="C250" s="154">
        <v>44798</v>
      </c>
      <c r="D250" s="155">
        <f t="shared" si="3"/>
        <v>1</v>
      </c>
      <c r="E250" s="155"/>
      <c r="F250" s="187">
        <v>44797</v>
      </c>
      <c r="G250" s="30">
        <f>B251-B250</f>
        <v>1</v>
      </c>
    </row>
    <row r="251" spans="1:7">
      <c r="A251" s="153">
        <v>20</v>
      </c>
      <c r="B251" s="154">
        <v>44798</v>
      </c>
      <c r="C251" s="154">
        <v>44799</v>
      </c>
      <c r="D251" s="155">
        <f t="shared" si="3"/>
        <v>1</v>
      </c>
      <c r="E251" s="155"/>
      <c r="F251" s="187">
        <v>44798</v>
      </c>
      <c r="G251" s="30">
        <f>B256-B251</f>
        <v>7</v>
      </c>
    </row>
    <row r="252" spans="1:7">
      <c r="A252" s="153">
        <v>21</v>
      </c>
      <c r="B252" s="154">
        <v>44799</v>
      </c>
      <c r="C252" s="154">
        <v>44802</v>
      </c>
      <c r="D252" s="155">
        <f t="shared" si="3"/>
        <v>3</v>
      </c>
      <c r="E252" s="155"/>
      <c r="F252" s="187">
        <v>44799</v>
      </c>
      <c r="G252" s="30">
        <f>B256-B252</f>
        <v>6</v>
      </c>
    </row>
    <row r="253" spans="1:7">
      <c r="A253" s="153">
        <v>1</v>
      </c>
      <c r="B253" s="154">
        <v>44802</v>
      </c>
      <c r="C253" s="154">
        <v>44803</v>
      </c>
      <c r="D253" s="155">
        <f t="shared" si="3"/>
        <v>1</v>
      </c>
      <c r="E253" s="155"/>
      <c r="F253" s="187">
        <v>44802</v>
      </c>
      <c r="G253" s="30">
        <f>B256-B253</f>
        <v>3</v>
      </c>
    </row>
    <row r="254" spans="1:7">
      <c r="A254" s="153">
        <v>2</v>
      </c>
      <c r="B254" s="154">
        <v>44803</v>
      </c>
      <c r="C254" s="154">
        <v>44804</v>
      </c>
      <c r="D254" s="155">
        <f t="shared" si="3"/>
        <v>1</v>
      </c>
      <c r="E254" s="155"/>
      <c r="F254" s="187">
        <v>44803</v>
      </c>
      <c r="G254" s="30">
        <f>B256-B254</f>
        <v>2</v>
      </c>
    </row>
    <row r="255" spans="1:7">
      <c r="A255" s="153">
        <v>3</v>
      </c>
      <c r="B255" s="154">
        <v>44804</v>
      </c>
      <c r="C255" s="154">
        <v>44805</v>
      </c>
      <c r="D255" s="155">
        <f t="shared" si="3"/>
        <v>1</v>
      </c>
      <c r="E255" s="155"/>
      <c r="F255" s="187">
        <v>44804</v>
      </c>
      <c r="G255" s="30">
        <f>B256-B255</f>
        <v>1</v>
      </c>
    </row>
    <row r="256" spans="1:7">
      <c r="A256" s="153">
        <v>4</v>
      </c>
      <c r="B256" s="154">
        <v>44805</v>
      </c>
      <c r="C256" s="154">
        <v>44806</v>
      </c>
      <c r="D256" s="155">
        <f t="shared" si="3"/>
        <v>1</v>
      </c>
      <c r="E256" s="155"/>
      <c r="F256" s="187">
        <v>44805</v>
      </c>
      <c r="G256" s="30">
        <v>7</v>
      </c>
    </row>
    <row r="257" spans="1:7">
      <c r="A257" s="153">
        <v>5</v>
      </c>
      <c r="B257" s="154">
        <v>44806</v>
      </c>
      <c r="C257" s="154">
        <v>44810</v>
      </c>
      <c r="D257" s="155">
        <f t="shared" si="3"/>
        <v>4</v>
      </c>
      <c r="E257" s="155"/>
      <c r="F257" s="187">
        <v>44806</v>
      </c>
      <c r="G257" s="30">
        <v>6</v>
      </c>
    </row>
    <row r="258" spans="1:7">
      <c r="A258" s="153">
        <v>6</v>
      </c>
      <c r="B258" s="154">
        <v>44810</v>
      </c>
      <c r="C258" s="154">
        <v>44811</v>
      </c>
      <c r="D258" s="155">
        <f t="shared" si="3"/>
        <v>1</v>
      </c>
      <c r="E258" s="155"/>
      <c r="F258" s="187">
        <v>44810</v>
      </c>
      <c r="G258" s="30">
        <v>2</v>
      </c>
    </row>
    <row r="259" spans="1:7">
      <c r="A259" s="153">
        <v>7</v>
      </c>
      <c r="B259" s="154">
        <v>44811</v>
      </c>
      <c r="C259" s="154">
        <v>44812</v>
      </c>
      <c r="D259" s="155">
        <f t="shared" si="3"/>
        <v>1</v>
      </c>
      <c r="E259" s="155"/>
      <c r="F259" s="187">
        <v>44811</v>
      </c>
      <c r="G259" s="30">
        <v>1</v>
      </c>
    </row>
    <row r="260" spans="1:7">
      <c r="A260" s="153">
        <v>8</v>
      </c>
      <c r="B260" s="154">
        <v>44812</v>
      </c>
      <c r="C260" s="154">
        <v>44813</v>
      </c>
      <c r="D260" s="155">
        <f t="shared" si="3"/>
        <v>1</v>
      </c>
      <c r="E260" s="155"/>
      <c r="F260" s="187">
        <v>44812</v>
      </c>
      <c r="G260" s="30">
        <v>7</v>
      </c>
    </row>
    <row r="261" spans="1:7">
      <c r="A261" s="153">
        <v>9</v>
      </c>
      <c r="B261" s="154">
        <v>44813</v>
      </c>
      <c r="C261" s="154">
        <v>44816</v>
      </c>
      <c r="D261" s="155">
        <f t="shared" si="3"/>
        <v>3</v>
      </c>
      <c r="E261" s="155"/>
      <c r="F261" s="187">
        <v>44813</v>
      </c>
      <c r="G261" s="30">
        <v>6</v>
      </c>
    </row>
    <row r="262" spans="1:7">
      <c r="A262" s="153">
        <v>10</v>
      </c>
      <c r="B262" s="154">
        <v>44816</v>
      </c>
      <c r="C262" s="154">
        <v>44817</v>
      </c>
      <c r="D262" s="155">
        <f t="shared" si="3"/>
        <v>1</v>
      </c>
      <c r="E262" s="155"/>
      <c r="F262" s="187">
        <v>44816</v>
      </c>
      <c r="G262" s="30">
        <v>3</v>
      </c>
    </row>
    <row r="263" spans="1:7">
      <c r="A263" s="153">
        <v>11</v>
      </c>
      <c r="B263" s="154">
        <v>44817</v>
      </c>
      <c r="C263" s="154">
        <v>44818</v>
      </c>
      <c r="D263" s="155">
        <f t="shared" si="3"/>
        <v>1</v>
      </c>
      <c r="E263" s="155"/>
      <c r="F263" s="187">
        <v>44817</v>
      </c>
      <c r="G263" s="30">
        <v>2</v>
      </c>
    </row>
    <row r="264" spans="1:7">
      <c r="A264" s="153">
        <v>12</v>
      </c>
      <c r="B264" s="154">
        <v>44818</v>
      </c>
      <c r="C264" s="154">
        <v>44819</v>
      </c>
      <c r="D264" s="155">
        <f t="shared" si="3"/>
        <v>1</v>
      </c>
      <c r="E264" s="155"/>
      <c r="F264" s="187">
        <v>44818</v>
      </c>
      <c r="G264" s="30">
        <v>1</v>
      </c>
    </row>
    <row r="265" spans="1:7">
      <c r="A265" s="153">
        <v>13</v>
      </c>
      <c r="B265" s="154">
        <v>44819</v>
      </c>
      <c r="C265" s="154">
        <v>44820</v>
      </c>
      <c r="D265" s="155">
        <f t="shared" si="3"/>
        <v>1</v>
      </c>
      <c r="E265" s="155"/>
      <c r="F265" s="187">
        <v>44819</v>
      </c>
      <c r="G265" s="30">
        <v>7</v>
      </c>
    </row>
    <row r="266" spans="1:7">
      <c r="A266" s="153">
        <v>14</v>
      </c>
      <c r="B266" s="154">
        <v>44820</v>
      </c>
      <c r="C266" s="154">
        <v>44823</v>
      </c>
      <c r="D266" s="155">
        <f t="shared" si="3"/>
        <v>3</v>
      </c>
      <c r="E266" s="155"/>
      <c r="F266" s="187">
        <v>44820</v>
      </c>
      <c r="G266" s="30">
        <f>B270-B266</f>
        <v>6</v>
      </c>
    </row>
    <row r="267" spans="1:7">
      <c r="A267" s="153">
        <v>15</v>
      </c>
      <c r="B267" s="154">
        <v>44823</v>
      </c>
      <c r="C267" s="154">
        <v>44824</v>
      </c>
      <c r="D267" s="155">
        <f t="shared" si="3"/>
        <v>1</v>
      </c>
      <c r="E267" s="155"/>
      <c r="F267" s="187">
        <v>44823</v>
      </c>
      <c r="G267" s="30">
        <f>B270-B267</f>
        <v>3</v>
      </c>
    </row>
    <row r="268" spans="1:7">
      <c r="A268" s="153">
        <v>16</v>
      </c>
      <c r="B268" s="154">
        <v>44824</v>
      </c>
      <c r="C268" s="154">
        <v>44825</v>
      </c>
      <c r="D268" s="155">
        <f t="shared" si="3"/>
        <v>1</v>
      </c>
      <c r="E268" s="155"/>
      <c r="F268" s="187">
        <v>44824</v>
      </c>
      <c r="G268" s="30">
        <f>B270-B268</f>
        <v>2</v>
      </c>
    </row>
    <row r="269" spans="1:7">
      <c r="A269" s="153">
        <v>17</v>
      </c>
      <c r="B269" s="154">
        <v>44825</v>
      </c>
      <c r="C269" s="154">
        <v>44826</v>
      </c>
      <c r="D269" s="155">
        <f t="shared" si="3"/>
        <v>1</v>
      </c>
      <c r="E269" s="155"/>
      <c r="F269" s="187">
        <v>44825</v>
      </c>
      <c r="G269" s="30">
        <f>B270-B269</f>
        <v>1</v>
      </c>
    </row>
    <row r="270" spans="1:7">
      <c r="A270" s="153">
        <v>18</v>
      </c>
      <c r="B270" s="154">
        <v>44826</v>
      </c>
      <c r="C270" s="154">
        <v>44827</v>
      </c>
      <c r="D270" s="155">
        <f t="shared" si="3"/>
        <v>1</v>
      </c>
      <c r="E270" s="155"/>
      <c r="F270" s="187">
        <v>44826</v>
      </c>
      <c r="G270" s="30">
        <f>B275-B270</f>
        <v>7</v>
      </c>
    </row>
    <row r="271" spans="1:7">
      <c r="A271" s="153">
        <v>19</v>
      </c>
      <c r="B271" s="154">
        <v>44827</v>
      </c>
      <c r="C271" s="154">
        <v>44830</v>
      </c>
      <c r="D271" s="155">
        <f>+C271-B271</f>
        <v>3</v>
      </c>
      <c r="E271" s="155"/>
      <c r="F271" s="187">
        <v>44827</v>
      </c>
      <c r="G271" s="30">
        <f>B275-B271</f>
        <v>6</v>
      </c>
    </row>
    <row r="272" spans="1:7">
      <c r="A272" s="153">
        <v>20</v>
      </c>
      <c r="B272" s="154">
        <v>44830</v>
      </c>
      <c r="C272" s="154">
        <v>44831</v>
      </c>
      <c r="D272" s="155">
        <f t="shared" si="3"/>
        <v>1</v>
      </c>
      <c r="E272" s="155"/>
      <c r="F272" s="187">
        <v>44830</v>
      </c>
      <c r="G272" s="30">
        <f>B275-B272</f>
        <v>3</v>
      </c>
    </row>
    <row r="273" spans="1:10">
      <c r="A273" s="153">
        <v>21</v>
      </c>
      <c r="B273" s="154">
        <v>44831</v>
      </c>
      <c r="C273" s="154">
        <v>44832</v>
      </c>
      <c r="D273" s="155">
        <f t="shared" si="3"/>
        <v>1</v>
      </c>
      <c r="E273" s="155"/>
      <c r="F273" s="187">
        <v>44831</v>
      </c>
      <c r="G273" s="30">
        <f>B275-B273</f>
        <v>2</v>
      </c>
    </row>
    <row r="274" spans="1:10">
      <c r="A274" s="153">
        <v>1</v>
      </c>
      <c r="B274" s="154">
        <v>44832</v>
      </c>
      <c r="C274" s="154">
        <v>44833</v>
      </c>
      <c r="D274" s="155">
        <f t="shared" si="3"/>
        <v>1</v>
      </c>
      <c r="E274" s="155"/>
      <c r="F274" s="187">
        <v>44832</v>
      </c>
      <c r="G274" s="30">
        <f>B275-B274</f>
        <v>1</v>
      </c>
    </row>
    <row r="275" spans="1:10">
      <c r="A275" s="153">
        <v>2</v>
      </c>
      <c r="B275" s="154">
        <v>44833</v>
      </c>
      <c r="C275" s="154">
        <v>44834</v>
      </c>
      <c r="D275" s="155">
        <f t="shared" si="3"/>
        <v>1</v>
      </c>
      <c r="E275" s="155"/>
      <c r="F275" s="187">
        <v>44833</v>
      </c>
      <c r="G275" s="30">
        <v>7</v>
      </c>
    </row>
    <row r="276" spans="1:10">
      <c r="A276" s="153">
        <v>3</v>
      </c>
      <c r="B276" s="154">
        <v>44834</v>
      </c>
      <c r="C276" s="154">
        <v>44837</v>
      </c>
      <c r="D276" s="155">
        <f>+C276-B276</f>
        <v>3</v>
      </c>
      <c r="E276" s="155"/>
      <c r="F276" s="187">
        <v>44834</v>
      </c>
      <c r="G276" s="30">
        <v>6</v>
      </c>
    </row>
    <row r="277" spans="1:10">
      <c r="A277" s="39"/>
      <c r="D277" s="156">
        <f>AVERAGE(D25:D276)</f>
        <v>1.4563492063492063</v>
      </c>
      <c r="E277" s="188"/>
      <c r="G277" s="156">
        <f>AVERAGE(G25:G276)</f>
        <v>3.7738095238095237</v>
      </c>
    </row>
    <row r="278" spans="1:10">
      <c r="A278" s="39"/>
      <c r="D278" s="90"/>
      <c r="E278" s="90"/>
    </row>
    <row r="280" spans="1:10">
      <c r="A280" s="7"/>
    </row>
    <row r="281" spans="1:10">
      <c r="A281" s="7"/>
    </row>
    <row r="282" spans="1:10">
      <c r="A282" s="2" t="s">
        <v>118</v>
      </c>
      <c r="B282" s="83"/>
      <c r="C282" s="83"/>
      <c r="D282" s="83"/>
      <c r="E282" s="83"/>
      <c r="F282" s="7"/>
      <c r="G282" s="7"/>
      <c r="H282" s="7"/>
    </row>
    <row r="283" spans="1:10" s="93" customFormat="1" ht="15">
      <c r="A283" s="14"/>
      <c r="B283" s="92" t="s">
        <v>14</v>
      </c>
      <c r="C283" s="92" t="s">
        <v>119</v>
      </c>
      <c r="D283" s="92" t="s">
        <v>9</v>
      </c>
      <c r="E283" s="92"/>
      <c r="F283" s="92" t="s">
        <v>120</v>
      </c>
      <c r="H283" s="7"/>
    </row>
    <row r="284" spans="1:10" s="93" customFormat="1" ht="15">
      <c r="A284" s="94" t="s">
        <v>145</v>
      </c>
      <c r="B284" s="95">
        <v>60407943.010000005</v>
      </c>
      <c r="C284" s="96">
        <f t="shared" ref="C284:C293" si="4">B284/$B$294</f>
        <v>9.7042998244564596E-2</v>
      </c>
      <c r="D284" s="14">
        <v>0</v>
      </c>
      <c r="E284" s="14"/>
      <c r="F284" s="152">
        <f t="shared" ref="F284:F293" si="5">D284*C284</f>
        <v>0</v>
      </c>
      <c r="H284" s="51"/>
      <c r="I284" s="269"/>
      <c r="J284" s="270"/>
    </row>
    <row r="285" spans="1:10" s="93" customFormat="1" ht="15">
      <c r="A285" s="94" t="s">
        <v>146</v>
      </c>
      <c r="B285" s="98">
        <v>29768384.41</v>
      </c>
      <c r="C285" s="96">
        <f t="shared" si="4"/>
        <v>4.7821745487425987E-2</v>
      </c>
      <c r="D285" s="14">
        <v>0</v>
      </c>
      <c r="E285" s="14"/>
      <c r="F285" s="152">
        <f t="shared" si="5"/>
        <v>0</v>
      </c>
      <c r="H285" s="51"/>
      <c r="I285" s="271"/>
      <c r="J285" s="270"/>
    </row>
    <row r="286" spans="1:10" s="93" customFormat="1" ht="15">
      <c r="A286" s="94" t="s">
        <v>147</v>
      </c>
      <c r="B286" s="98">
        <v>98629584.86459063</v>
      </c>
      <c r="C286" s="96">
        <f t="shared" si="4"/>
        <v>0.1584445712593153</v>
      </c>
      <c r="D286" s="14">
        <v>2</v>
      </c>
      <c r="E286" s="14"/>
      <c r="F286" s="152">
        <f t="shared" si="5"/>
        <v>0.3168891425186306</v>
      </c>
      <c r="H286" s="51"/>
      <c r="I286" s="271"/>
      <c r="J286" s="270"/>
    </row>
    <row r="287" spans="1:10" s="93" customFormat="1" ht="15">
      <c r="A287" s="94" t="s">
        <v>148</v>
      </c>
      <c r="B287" s="98">
        <v>10217428.42</v>
      </c>
      <c r="C287" s="96">
        <f t="shared" si="4"/>
        <v>1.6413899212921142E-2</v>
      </c>
      <c r="D287" s="14">
        <v>0</v>
      </c>
      <c r="E287" s="14"/>
      <c r="F287" s="152">
        <f t="shared" si="5"/>
        <v>0</v>
      </c>
      <c r="H287" s="7"/>
    </row>
    <row r="288" spans="1:10" s="93" customFormat="1" ht="15">
      <c r="A288" s="94" t="s">
        <v>149</v>
      </c>
      <c r="B288" s="98">
        <v>22084363.819999997</v>
      </c>
      <c r="C288" s="96">
        <f t="shared" si="4"/>
        <v>3.5477666886651125E-2</v>
      </c>
      <c r="D288" s="14">
        <v>0</v>
      </c>
      <c r="E288" s="14"/>
      <c r="F288" s="152">
        <f t="shared" si="5"/>
        <v>0</v>
      </c>
      <c r="H288" s="7"/>
    </row>
    <row r="289" spans="1:8" s="93" customFormat="1" ht="15">
      <c r="A289" s="94" t="s">
        <v>150</v>
      </c>
      <c r="B289" s="98">
        <v>42591.52319999531</v>
      </c>
      <c r="C289" s="96">
        <f t="shared" si="4"/>
        <v>6.8421616515666834E-5</v>
      </c>
      <c r="D289" s="14">
        <v>0</v>
      </c>
      <c r="E289" s="14"/>
      <c r="F289" s="152">
        <f t="shared" si="5"/>
        <v>0</v>
      </c>
      <c r="H289" s="7"/>
    </row>
    <row r="290" spans="1:8" s="93" customFormat="1" ht="15">
      <c r="A290" s="94" t="s">
        <v>150</v>
      </c>
      <c r="B290" s="98">
        <v>191640558.63840002</v>
      </c>
      <c r="C290" s="96">
        <f t="shared" si="4"/>
        <v>0.30786306351227682</v>
      </c>
      <c r="D290" s="14">
        <v>1</v>
      </c>
      <c r="E290" s="14"/>
      <c r="F290" s="152">
        <f t="shared" si="5"/>
        <v>0.30786306351227682</v>
      </c>
      <c r="H290" s="7"/>
    </row>
    <row r="291" spans="1:8" s="93" customFormat="1" ht="15">
      <c r="A291" s="94" t="s">
        <v>150</v>
      </c>
      <c r="B291" s="98">
        <v>21274465.838400003</v>
      </c>
      <c r="C291" s="96">
        <f t="shared" si="4"/>
        <v>3.4176597449579349E-2</v>
      </c>
      <c r="D291" s="14">
        <v>2</v>
      </c>
      <c r="E291" s="14"/>
      <c r="F291" s="152">
        <f t="shared" si="5"/>
        <v>6.8353194899158698E-2</v>
      </c>
      <c r="H291" s="7"/>
    </row>
    <row r="292" spans="1:8" s="93" customFormat="1" ht="15">
      <c r="A292" s="94" t="s">
        <v>151</v>
      </c>
      <c r="B292" s="98">
        <v>187317449.55000001</v>
      </c>
      <c r="C292" s="96">
        <f t="shared" si="4"/>
        <v>0.30091815781324954</v>
      </c>
      <c r="D292" s="14">
        <v>1</v>
      </c>
      <c r="E292" s="14"/>
      <c r="F292" s="152">
        <f t="shared" si="5"/>
        <v>0.30091815781324954</v>
      </c>
      <c r="H292" s="7"/>
    </row>
    <row r="293" spans="1:8" s="93" customFormat="1" ht="15">
      <c r="A293" s="94" t="s">
        <v>152</v>
      </c>
      <c r="B293" s="98">
        <v>1103592.7</v>
      </c>
      <c r="C293" s="96">
        <f t="shared" si="4"/>
        <v>1.7728785175003476E-3</v>
      </c>
      <c r="D293" s="14">
        <v>0</v>
      </c>
      <c r="E293" s="14"/>
      <c r="F293" s="152">
        <f t="shared" si="5"/>
        <v>0</v>
      </c>
      <c r="H293" s="7"/>
    </row>
    <row r="294" spans="1:8" s="93" customFormat="1" ht="15">
      <c r="A294" s="14"/>
      <c r="B294" s="99">
        <f>SUM(B284:B293)</f>
        <v>622486362.77459073</v>
      </c>
      <c r="C294" s="100">
        <f>SUM(C284:C293)</f>
        <v>0.99999999999999989</v>
      </c>
      <c r="D294" s="101"/>
      <c r="E294" s="101"/>
      <c r="F294" s="91">
        <f>SUM(F284:F293)</f>
        <v>0.99402355874331572</v>
      </c>
      <c r="G294" s="14" t="s">
        <v>117</v>
      </c>
    </row>
    <row r="295" spans="1:8" s="93" customFormat="1" ht="15">
      <c r="A295" s="14"/>
      <c r="B295" s="95"/>
      <c r="C295" s="14"/>
      <c r="D295" s="14"/>
      <c r="E295" s="14"/>
      <c r="F295" s="97"/>
    </row>
    <row r="296" spans="1:8">
      <c r="A296" s="7"/>
      <c r="B296" s="102"/>
      <c r="C296" s="102"/>
    </row>
    <row r="297" spans="1:8">
      <c r="A297" s="7"/>
      <c r="B297" s="102"/>
      <c r="C297" s="102"/>
    </row>
    <row r="298" spans="1:8">
      <c r="A298" s="2"/>
      <c r="B298" s="102"/>
      <c r="C298" s="102"/>
    </row>
    <row r="299" spans="1:8">
      <c r="A299" s="2" t="s">
        <v>153</v>
      </c>
    </row>
    <row r="300" spans="1:8">
      <c r="A300" s="7"/>
      <c r="B300" s="89" t="s">
        <v>14</v>
      </c>
      <c r="C300" s="31" t="s">
        <v>154</v>
      </c>
      <c r="D300" s="103" t="s">
        <v>155</v>
      </c>
      <c r="E300" s="103"/>
    </row>
    <row r="301" spans="1:8">
      <c r="A301" s="7" t="s">
        <v>156</v>
      </c>
      <c r="B301" s="111">
        <f>SUM(B307:B318)</f>
        <v>42591.52319999531</v>
      </c>
      <c r="C301" s="104">
        <f>B301/$B$304</f>
        <v>1.9999999999997795E-4</v>
      </c>
      <c r="D301" s="105">
        <f>0*C301</f>
        <v>0</v>
      </c>
      <c r="E301" s="105"/>
    </row>
    <row r="302" spans="1:8">
      <c r="A302" s="7" t="s">
        <v>157</v>
      </c>
      <c r="B302" s="111">
        <f>SUM(C307:C318)</f>
        <v>191640558.63840002</v>
      </c>
      <c r="C302" s="104">
        <f>B302/$B$304</f>
        <v>0.89989999999999992</v>
      </c>
      <c r="D302" s="56">
        <f>1*C302</f>
        <v>0.89989999999999992</v>
      </c>
      <c r="E302" s="56"/>
    </row>
    <row r="303" spans="1:8">
      <c r="A303" s="7" t="s">
        <v>158</v>
      </c>
      <c r="B303" s="111">
        <f>SUM(D307:D318)</f>
        <v>21274465.838400003</v>
      </c>
      <c r="C303" s="104">
        <f>B303/$B$304</f>
        <v>9.9900000000000003E-2</v>
      </c>
      <c r="D303" s="56">
        <f>2*C303</f>
        <v>0.19980000000000001</v>
      </c>
      <c r="E303" s="56"/>
    </row>
    <row r="304" spans="1:8">
      <c r="A304" s="7" t="s">
        <v>159</v>
      </c>
      <c r="B304" s="157">
        <f>SUM(B301:B303)</f>
        <v>212957616.00000003</v>
      </c>
      <c r="C304" s="106"/>
      <c r="D304" s="107">
        <f>SUM(D301:D303)</f>
        <v>1.0996999999999999</v>
      </c>
      <c r="E304" s="55"/>
      <c r="F304" s="83" t="s">
        <v>117</v>
      </c>
    </row>
    <row r="305" spans="1:7">
      <c r="A305" s="7"/>
      <c r="B305" s="106"/>
      <c r="C305" s="55"/>
    </row>
    <row r="306" spans="1:7">
      <c r="A306" s="82" t="s">
        <v>160</v>
      </c>
      <c r="B306" s="108" t="s">
        <v>161</v>
      </c>
      <c r="C306" s="108" t="s">
        <v>162</v>
      </c>
      <c r="D306" s="108" t="s">
        <v>163</v>
      </c>
      <c r="E306" s="108"/>
      <c r="F306" s="19" t="s">
        <v>164</v>
      </c>
    </row>
    <row r="307" spans="1:7">
      <c r="A307" s="109">
        <v>44470</v>
      </c>
      <c r="B307" s="110">
        <v>3082.1817639996607</v>
      </c>
      <c r="C307" s="110">
        <v>13868276.847118001</v>
      </c>
      <c r="D307" s="111">
        <v>1539549.7911180002</v>
      </c>
      <c r="E307" s="111"/>
      <c r="F307" s="111">
        <f t="shared" ref="F307:F318" si="6">B307+C307+D307</f>
        <v>15410908.82</v>
      </c>
    </row>
    <row r="308" spans="1:7">
      <c r="A308" s="109">
        <v>44501</v>
      </c>
      <c r="B308" s="55">
        <v>3201.3964799996475</v>
      </c>
      <c r="C308" s="55">
        <v>14404683.461760001</v>
      </c>
      <c r="D308" s="35">
        <v>1599097.5417600002</v>
      </c>
      <c r="E308" s="35"/>
      <c r="F308" s="35">
        <f t="shared" si="6"/>
        <v>16006982.4</v>
      </c>
      <c r="G308" s="35"/>
    </row>
    <row r="309" spans="1:7">
      <c r="A309" s="109">
        <v>44531</v>
      </c>
      <c r="B309" s="55">
        <v>3150.673377999653</v>
      </c>
      <c r="C309" s="55">
        <v>14176454.864311</v>
      </c>
      <c r="D309" s="35">
        <v>1573761.352311</v>
      </c>
      <c r="E309" s="35"/>
      <c r="F309" s="35">
        <f t="shared" si="6"/>
        <v>15753366.890000001</v>
      </c>
      <c r="G309" s="35"/>
    </row>
    <row r="310" spans="1:7">
      <c r="A310" s="109">
        <v>44562</v>
      </c>
      <c r="B310" s="55">
        <v>3981.2914079995612</v>
      </c>
      <c r="C310" s="55">
        <v>17913820.690295998</v>
      </c>
      <c r="D310" s="35">
        <v>1988655.0582959999</v>
      </c>
      <c r="E310" s="35"/>
      <c r="F310" s="35">
        <f t="shared" si="6"/>
        <v>19906457.039999995</v>
      </c>
      <c r="G310" s="35"/>
    </row>
    <row r="311" spans="1:7">
      <c r="A311" s="109">
        <v>44593</v>
      </c>
      <c r="B311" s="55">
        <v>4308.2363799995255</v>
      </c>
      <c r="C311" s="55">
        <v>19384909.591809999</v>
      </c>
      <c r="D311" s="35">
        <v>2151964.0718100001</v>
      </c>
      <c r="E311" s="35"/>
      <c r="F311" s="35">
        <f t="shared" si="6"/>
        <v>21541181.899999999</v>
      </c>
      <c r="G311" s="35"/>
    </row>
    <row r="312" spans="1:7">
      <c r="A312" s="109">
        <v>44621</v>
      </c>
      <c r="B312" s="55">
        <v>4091.7025499995493</v>
      </c>
      <c r="C312" s="55">
        <v>18410615.623725001</v>
      </c>
      <c r="D312" s="35">
        <v>2043805.4237250001</v>
      </c>
      <c r="E312" s="35"/>
      <c r="F312" s="35">
        <f t="shared" si="6"/>
        <v>20458512.75</v>
      </c>
      <c r="G312" s="35"/>
    </row>
    <row r="313" spans="1:7">
      <c r="A313" s="109">
        <v>44652</v>
      </c>
      <c r="B313" s="55">
        <v>3060.8913539996629</v>
      </c>
      <c r="C313" s="55">
        <v>13772480.647322999</v>
      </c>
      <c r="D313" s="35">
        <v>1528915.231323</v>
      </c>
      <c r="E313" s="35"/>
      <c r="F313" s="35">
        <f t="shared" si="6"/>
        <v>15304456.77</v>
      </c>
      <c r="G313" s="35"/>
    </row>
    <row r="314" spans="1:7">
      <c r="A314" s="109">
        <v>44682</v>
      </c>
      <c r="B314" s="55">
        <v>3378.1109539996278</v>
      </c>
      <c r="C314" s="55">
        <v>15199810.237523001</v>
      </c>
      <c r="D314" s="35">
        <v>1687366.4215230001</v>
      </c>
      <c r="E314" s="35"/>
      <c r="F314" s="35">
        <f t="shared" si="6"/>
        <v>16890554.77</v>
      </c>
      <c r="G314" s="35"/>
    </row>
    <row r="315" spans="1:7">
      <c r="A315" s="109">
        <v>44713</v>
      </c>
      <c r="B315" s="55">
        <v>3031.097789999666</v>
      </c>
      <c r="C315" s="55">
        <v>13638424.506105</v>
      </c>
      <c r="D315" s="35">
        <v>1514033.346105</v>
      </c>
      <c r="E315" s="35"/>
      <c r="F315" s="35">
        <f t="shared" si="6"/>
        <v>15155488.949999999</v>
      </c>
      <c r="G315" s="35"/>
    </row>
    <row r="316" spans="1:7">
      <c r="A316" s="109">
        <v>44743</v>
      </c>
      <c r="B316" s="55">
        <v>3756.2391399995863</v>
      </c>
      <c r="C316" s="55">
        <v>16901198.010430001</v>
      </c>
      <c r="D316" s="35">
        <v>1876241.45043</v>
      </c>
      <c r="E316" s="35"/>
      <c r="F316" s="35">
        <f t="shared" si="6"/>
        <v>18781195.699999999</v>
      </c>
    </row>
    <row r="317" spans="1:7">
      <c r="A317" s="109">
        <v>44774</v>
      </c>
      <c r="B317" s="55">
        <v>4240.9743379995334</v>
      </c>
      <c r="C317" s="55">
        <v>19082264.033831</v>
      </c>
      <c r="D317" s="35">
        <v>2118366.6818310004</v>
      </c>
      <c r="E317" s="35"/>
      <c r="F317" s="35">
        <f t="shared" si="6"/>
        <v>21204871.689999998</v>
      </c>
    </row>
    <row r="318" spans="1:7">
      <c r="A318" s="109">
        <v>44805</v>
      </c>
      <c r="B318" s="55">
        <v>3308.7276639996358</v>
      </c>
      <c r="C318" s="55">
        <v>14887620.124168001</v>
      </c>
      <c r="D318" s="35">
        <v>1652709.468168</v>
      </c>
      <c r="E318" s="35"/>
      <c r="F318" s="35">
        <f t="shared" si="6"/>
        <v>16543638.32</v>
      </c>
    </row>
    <row r="319" spans="1:7">
      <c r="B319" s="112">
        <f>SUM(B307:B318)</f>
        <v>42591.52319999531</v>
      </c>
      <c r="C319" s="112">
        <f t="shared" ref="C319:D319" si="7">SUM(C307:C318)</f>
        <v>191640558.63840002</v>
      </c>
      <c r="D319" s="112">
        <f t="shared" si="7"/>
        <v>21274465.838400003</v>
      </c>
      <c r="E319" s="112"/>
      <c r="F319" s="112">
        <f>SUM(F307:F318)</f>
        <v>212957615.99999994</v>
      </c>
    </row>
  </sheetData>
  <pageMargins left="0.7" right="0.7" top="0.75" bottom="0.75" header="0.3" footer="0.3"/>
  <pageSetup scale="42" fitToHeight="4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C7194-B9A8-4507-A6CB-8783B1AFBD6D}">
  <dimension ref="A1:L10132"/>
  <sheetViews>
    <sheetView view="pageBreakPreview" zoomScaleNormal="85" zoomScaleSheetLayoutView="100" workbookViewId="0">
      <pane ySplit="5" topLeftCell="A6" activePane="bottomLeft" state="frozen"/>
      <selection activeCell="S23" sqref="S23"/>
      <selection pane="bottomLeft" activeCell="N13" sqref="N13"/>
    </sheetView>
  </sheetViews>
  <sheetFormatPr defaultColWidth="9" defaultRowHeight="12.75"/>
  <cols>
    <col min="1" max="1" width="29.85546875" style="250" bestFit="1" customWidth="1"/>
    <col min="2" max="2" width="20.85546875" style="250" bestFit="1" customWidth="1"/>
    <col min="3" max="3" width="13.7109375" style="250" bestFit="1" customWidth="1"/>
    <col min="4" max="4" width="14.85546875" style="250" bestFit="1" customWidth="1"/>
    <col min="5" max="5" width="15.7109375" style="250" customWidth="1"/>
    <col min="6" max="6" width="33.28515625" style="305" customWidth="1"/>
    <col min="7" max="7" width="22.140625" style="251" bestFit="1" customWidth="1"/>
    <col min="8" max="8" width="21.7109375" style="242" bestFit="1" customWidth="1"/>
    <col min="9" max="9" width="4.85546875" style="242" customWidth="1"/>
    <col min="10" max="10" width="11" style="242" bestFit="1" customWidth="1"/>
    <col min="11" max="11" width="12.140625" style="242" bestFit="1" customWidth="1"/>
    <col min="12" max="16384" width="9" style="242"/>
  </cols>
  <sheetData>
    <row r="1" spans="1:12">
      <c r="A1" s="2" t="str">
        <f>'Revenue Lag'!A1</f>
        <v>DUKE ENERGY KENTUCKY</v>
      </c>
      <c r="B1" s="239"/>
      <c r="C1" s="239"/>
      <c r="D1" s="239"/>
      <c r="E1" s="239"/>
      <c r="F1" s="304"/>
      <c r="G1" s="241"/>
      <c r="H1" s="240"/>
      <c r="I1" s="240"/>
      <c r="J1" s="240"/>
      <c r="K1" s="240"/>
      <c r="L1" s="240"/>
    </row>
    <row r="2" spans="1:12">
      <c r="A2" s="2" t="s">
        <v>110</v>
      </c>
      <c r="B2" s="239"/>
      <c r="C2" s="239"/>
      <c r="D2" s="239"/>
      <c r="E2" s="239"/>
      <c r="F2" s="304"/>
      <c r="G2" s="241"/>
      <c r="H2" s="240"/>
      <c r="I2" s="240"/>
      <c r="J2" s="240"/>
      <c r="K2" s="240"/>
      <c r="L2" s="240"/>
    </row>
    <row r="3" spans="1:12">
      <c r="A3" s="2" t="s">
        <v>136</v>
      </c>
      <c r="B3" s="239"/>
      <c r="C3" s="239"/>
      <c r="D3" s="239"/>
      <c r="E3" s="239"/>
      <c r="F3" s="304"/>
      <c r="G3" s="241"/>
      <c r="H3" s="240"/>
      <c r="I3" s="240"/>
      <c r="J3" s="240"/>
      <c r="K3" s="240"/>
      <c r="L3" s="240"/>
    </row>
    <row r="4" spans="1:12">
      <c r="A4" s="239"/>
      <c r="B4" s="239"/>
      <c r="C4" s="239"/>
      <c r="D4" s="239"/>
      <c r="E4" s="239"/>
      <c r="F4" s="304"/>
      <c r="G4" s="241"/>
      <c r="H4" s="240"/>
      <c r="I4" s="240"/>
      <c r="J4" s="240"/>
      <c r="K4" s="240"/>
      <c r="L4" s="240"/>
    </row>
    <row r="5" spans="1:12">
      <c r="A5" s="252" t="s">
        <v>165</v>
      </c>
      <c r="B5" s="252" t="s">
        <v>166</v>
      </c>
      <c r="C5" s="252" t="s">
        <v>167</v>
      </c>
      <c r="D5" s="252" t="s">
        <v>168</v>
      </c>
      <c r="E5" s="252" t="s">
        <v>13</v>
      </c>
      <c r="F5" s="253" t="s">
        <v>169</v>
      </c>
      <c r="G5" s="254" t="s">
        <v>170</v>
      </c>
      <c r="H5" s="253" t="s">
        <v>10</v>
      </c>
      <c r="I5" s="240"/>
      <c r="J5" s="240"/>
      <c r="K5" s="240"/>
      <c r="L5" s="240"/>
    </row>
    <row r="6" spans="1:12">
      <c r="A6" s="8" t="s">
        <v>141</v>
      </c>
      <c r="B6" s="8" t="s">
        <v>142</v>
      </c>
      <c r="C6" s="8" t="s">
        <v>143</v>
      </c>
      <c r="D6" s="8" t="s">
        <v>144</v>
      </c>
      <c r="E6" s="8" t="s">
        <v>171</v>
      </c>
      <c r="F6" s="8" t="s">
        <v>172</v>
      </c>
      <c r="G6" s="8" t="s">
        <v>173</v>
      </c>
      <c r="H6" s="8" t="s">
        <v>174</v>
      </c>
      <c r="I6" s="240"/>
      <c r="J6" s="240"/>
      <c r="K6" s="240"/>
      <c r="L6" s="240"/>
    </row>
    <row r="7" spans="1:12">
      <c r="A7" s="243">
        <v>44927</v>
      </c>
      <c r="B7" s="243">
        <v>44931</v>
      </c>
      <c r="C7" s="244">
        <f t="shared" ref="C7:C70" si="0">B7-A7+1</f>
        <v>5</v>
      </c>
      <c r="D7" s="239">
        <v>44931</v>
      </c>
      <c r="E7" s="245">
        <f t="shared" ref="E7:E70" si="1">D7-A7</f>
        <v>4</v>
      </c>
      <c r="F7" s="306" t="s">
        <v>175</v>
      </c>
      <c r="G7" s="241">
        <v>133.16</v>
      </c>
      <c r="H7" s="244">
        <f t="shared" ref="H7:H70" si="2">E7*G7</f>
        <v>532.64</v>
      </c>
      <c r="I7" s="246"/>
      <c r="J7" s="247"/>
      <c r="K7" s="240"/>
      <c r="L7" s="245"/>
    </row>
    <row r="8" spans="1:12">
      <c r="A8" s="243">
        <v>44927</v>
      </c>
      <c r="B8" s="243">
        <v>44932</v>
      </c>
      <c r="C8" s="244">
        <f t="shared" si="0"/>
        <v>6</v>
      </c>
      <c r="D8" s="239">
        <v>44932</v>
      </c>
      <c r="E8" s="245">
        <f t="shared" si="1"/>
        <v>5</v>
      </c>
      <c r="F8" s="306" t="s">
        <v>176</v>
      </c>
      <c r="G8" s="241">
        <v>107.15</v>
      </c>
      <c r="H8" s="244">
        <f t="shared" si="2"/>
        <v>535.75</v>
      </c>
      <c r="I8" s="246"/>
      <c r="J8" s="247"/>
      <c r="K8" s="240"/>
      <c r="L8" s="245"/>
    </row>
    <row r="9" spans="1:12">
      <c r="A9" s="243">
        <v>44927</v>
      </c>
      <c r="B9" s="243">
        <v>44932</v>
      </c>
      <c r="C9" s="244">
        <f t="shared" si="0"/>
        <v>6</v>
      </c>
      <c r="D9" s="239">
        <v>44932</v>
      </c>
      <c r="E9" s="245">
        <f t="shared" si="1"/>
        <v>5</v>
      </c>
      <c r="F9" s="306" t="s">
        <v>175</v>
      </c>
      <c r="G9" s="241">
        <v>774.57</v>
      </c>
      <c r="H9" s="244">
        <f t="shared" si="2"/>
        <v>3872.8500000000004</v>
      </c>
      <c r="I9" s="246"/>
      <c r="J9" s="247"/>
      <c r="K9" s="240"/>
      <c r="L9" s="245"/>
    </row>
    <row r="10" spans="1:12">
      <c r="A10" s="243">
        <v>44927</v>
      </c>
      <c r="B10" s="243">
        <v>45009</v>
      </c>
      <c r="C10" s="244">
        <f t="shared" si="0"/>
        <v>83</v>
      </c>
      <c r="D10" s="239">
        <v>45009</v>
      </c>
      <c r="E10" s="245">
        <f t="shared" si="1"/>
        <v>82</v>
      </c>
      <c r="F10" s="306" t="s">
        <v>175</v>
      </c>
      <c r="G10" s="241">
        <v>439.85</v>
      </c>
      <c r="H10" s="244">
        <f t="shared" si="2"/>
        <v>36067.700000000004</v>
      </c>
      <c r="I10" s="246"/>
      <c r="J10" s="247"/>
      <c r="K10" s="240"/>
      <c r="L10" s="245"/>
    </row>
    <row r="11" spans="1:12">
      <c r="A11" s="243">
        <v>44927</v>
      </c>
      <c r="B11" s="243">
        <v>44958</v>
      </c>
      <c r="C11" s="244">
        <f t="shared" si="0"/>
        <v>32</v>
      </c>
      <c r="D11" s="239">
        <v>44958</v>
      </c>
      <c r="E11" s="245">
        <f t="shared" si="1"/>
        <v>31</v>
      </c>
      <c r="F11" s="306" t="s">
        <v>176</v>
      </c>
      <c r="G11" s="241">
        <v>879.39</v>
      </c>
      <c r="H11" s="244">
        <f t="shared" si="2"/>
        <v>27261.09</v>
      </c>
      <c r="I11" s="246"/>
      <c r="J11" s="247"/>
      <c r="K11" s="240"/>
      <c r="L11" s="245"/>
    </row>
    <row r="12" spans="1:12">
      <c r="A12" s="243">
        <v>44927</v>
      </c>
      <c r="B12" s="243">
        <v>44935</v>
      </c>
      <c r="C12" s="244">
        <f t="shared" si="0"/>
        <v>9</v>
      </c>
      <c r="D12" s="239">
        <v>44935</v>
      </c>
      <c r="E12" s="245">
        <f t="shared" si="1"/>
        <v>8</v>
      </c>
      <c r="F12" s="306" t="s">
        <v>175</v>
      </c>
      <c r="G12" s="241">
        <v>18.27</v>
      </c>
      <c r="H12" s="244">
        <f t="shared" si="2"/>
        <v>146.16</v>
      </c>
      <c r="I12" s="246"/>
      <c r="J12" s="247"/>
      <c r="K12" s="240"/>
      <c r="L12" s="245"/>
    </row>
    <row r="13" spans="1:12">
      <c r="A13" s="243">
        <v>44927</v>
      </c>
      <c r="B13" s="243">
        <v>44937</v>
      </c>
      <c r="C13" s="244">
        <f t="shared" si="0"/>
        <v>11</v>
      </c>
      <c r="D13" s="239">
        <v>44937</v>
      </c>
      <c r="E13" s="245">
        <f t="shared" si="1"/>
        <v>10</v>
      </c>
      <c r="F13" s="306" t="s">
        <v>176</v>
      </c>
      <c r="G13" s="241">
        <v>148.09</v>
      </c>
      <c r="H13" s="244">
        <f t="shared" si="2"/>
        <v>1480.9</v>
      </c>
      <c r="I13" s="246"/>
      <c r="J13" s="247"/>
      <c r="K13" s="240"/>
      <c r="L13" s="245"/>
    </row>
    <row r="14" spans="1:12">
      <c r="A14" s="243">
        <v>44927</v>
      </c>
      <c r="B14" s="243">
        <v>44937</v>
      </c>
      <c r="C14" s="244">
        <f t="shared" si="0"/>
        <v>11</v>
      </c>
      <c r="D14" s="239">
        <v>44937</v>
      </c>
      <c r="E14" s="245">
        <f t="shared" si="1"/>
        <v>10</v>
      </c>
      <c r="F14" s="306" t="s">
        <v>175</v>
      </c>
      <c r="G14" s="241">
        <v>498.42</v>
      </c>
      <c r="H14" s="244">
        <f t="shared" si="2"/>
        <v>4984.2</v>
      </c>
      <c r="I14" s="246"/>
      <c r="J14" s="247"/>
      <c r="K14" s="240"/>
      <c r="L14" s="245"/>
    </row>
    <row r="15" spans="1:12">
      <c r="A15" s="243">
        <v>44927</v>
      </c>
      <c r="B15" s="243">
        <v>44963</v>
      </c>
      <c r="C15" s="244">
        <f t="shared" si="0"/>
        <v>37</v>
      </c>
      <c r="D15" s="239">
        <v>44963</v>
      </c>
      <c r="E15" s="245">
        <f t="shared" si="1"/>
        <v>36</v>
      </c>
      <c r="F15" s="306" t="s">
        <v>176</v>
      </c>
      <c r="G15" s="241">
        <v>18.670000000000002</v>
      </c>
      <c r="H15" s="244">
        <f t="shared" si="2"/>
        <v>672.12000000000012</v>
      </c>
      <c r="I15" s="246"/>
      <c r="J15" s="247"/>
      <c r="K15" s="240"/>
      <c r="L15" s="245"/>
    </row>
    <row r="16" spans="1:12">
      <c r="A16" s="243">
        <v>44927</v>
      </c>
      <c r="B16" s="243">
        <v>44938</v>
      </c>
      <c r="C16" s="244">
        <f t="shared" si="0"/>
        <v>12</v>
      </c>
      <c r="D16" s="239">
        <v>44938</v>
      </c>
      <c r="E16" s="245">
        <f t="shared" si="1"/>
        <v>11</v>
      </c>
      <c r="F16" s="306" t="s">
        <v>176</v>
      </c>
      <c r="G16" s="241">
        <v>13.95</v>
      </c>
      <c r="H16" s="244">
        <f t="shared" si="2"/>
        <v>153.44999999999999</v>
      </c>
      <c r="I16" s="246"/>
      <c r="J16" s="247"/>
      <c r="K16" s="240"/>
      <c r="L16" s="245"/>
    </row>
    <row r="17" spans="1:12">
      <c r="A17" s="243">
        <v>44927</v>
      </c>
      <c r="B17" s="243">
        <v>44964</v>
      </c>
      <c r="C17" s="244">
        <f t="shared" si="0"/>
        <v>38</v>
      </c>
      <c r="D17" s="239">
        <v>44964</v>
      </c>
      <c r="E17" s="245">
        <f t="shared" si="1"/>
        <v>37</v>
      </c>
      <c r="F17" s="306" t="s">
        <v>176</v>
      </c>
      <c r="G17" s="241">
        <v>21.84</v>
      </c>
      <c r="H17" s="244">
        <f t="shared" si="2"/>
        <v>808.08</v>
      </c>
      <c r="I17" s="246"/>
      <c r="J17" s="247"/>
      <c r="K17" s="240"/>
      <c r="L17" s="245"/>
    </row>
    <row r="18" spans="1:12">
      <c r="A18" s="243">
        <v>44927</v>
      </c>
      <c r="B18" s="243">
        <v>44957</v>
      </c>
      <c r="C18" s="244">
        <f t="shared" si="0"/>
        <v>31</v>
      </c>
      <c r="D18" s="239">
        <v>44957</v>
      </c>
      <c r="E18" s="245">
        <f t="shared" si="1"/>
        <v>30</v>
      </c>
      <c r="F18" s="306" t="s">
        <v>176</v>
      </c>
      <c r="G18" s="241">
        <v>1162.1099999999999</v>
      </c>
      <c r="H18" s="244">
        <f t="shared" si="2"/>
        <v>34863.299999999996</v>
      </c>
      <c r="I18" s="246"/>
      <c r="J18" s="247"/>
      <c r="K18" s="240"/>
      <c r="L18" s="245"/>
    </row>
    <row r="19" spans="1:12">
      <c r="A19" s="243">
        <v>44927</v>
      </c>
      <c r="B19" s="243">
        <v>44929</v>
      </c>
      <c r="C19" s="244">
        <f t="shared" si="0"/>
        <v>3</v>
      </c>
      <c r="D19" s="239">
        <v>44929</v>
      </c>
      <c r="E19" s="245">
        <f t="shared" si="1"/>
        <v>2</v>
      </c>
      <c r="F19" s="306" t="s">
        <v>176</v>
      </c>
      <c r="G19" s="241">
        <v>953.63</v>
      </c>
      <c r="H19" s="244">
        <f t="shared" si="2"/>
        <v>1907.26</v>
      </c>
      <c r="I19" s="246"/>
      <c r="J19" s="247"/>
      <c r="K19" s="240"/>
      <c r="L19" s="245"/>
    </row>
    <row r="20" spans="1:12">
      <c r="A20" s="243">
        <v>44927</v>
      </c>
      <c r="B20" s="243">
        <v>44929</v>
      </c>
      <c r="C20" s="244">
        <f t="shared" si="0"/>
        <v>3</v>
      </c>
      <c r="D20" s="239">
        <v>44929</v>
      </c>
      <c r="E20" s="245">
        <f t="shared" si="1"/>
        <v>2</v>
      </c>
      <c r="F20" s="306" t="s">
        <v>175</v>
      </c>
      <c r="G20" s="241">
        <v>3898.59</v>
      </c>
      <c r="H20" s="244">
        <f t="shared" si="2"/>
        <v>7797.18</v>
      </c>
      <c r="I20" s="246"/>
      <c r="J20" s="247"/>
      <c r="K20" s="240"/>
      <c r="L20" s="245"/>
    </row>
    <row r="21" spans="1:12">
      <c r="A21" s="243">
        <v>44927</v>
      </c>
      <c r="B21" s="243">
        <v>44930</v>
      </c>
      <c r="C21" s="244">
        <f t="shared" si="0"/>
        <v>4</v>
      </c>
      <c r="D21" s="239">
        <v>44930</v>
      </c>
      <c r="E21" s="245">
        <f t="shared" si="1"/>
        <v>3</v>
      </c>
      <c r="F21" s="306" t="s">
        <v>176</v>
      </c>
      <c r="G21" s="241">
        <v>302.95999999999998</v>
      </c>
      <c r="H21" s="244">
        <f t="shared" si="2"/>
        <v>908.87999999999988</v>
      </c>
      <c r="I21" s="246"/>
      <c r="J21" s="247"/>
      <c r="K21" s="240"/>
      <c r="L21" s="245"/>
    </row>
    <row r="22" spans="1:12">
      <c r="A22" s="243">
        <v>44927</v>
      </c>
      <c r="B22" s="243">
        <v>44930</v>
      </c>
      <c r="C22" s="244">
        <f t="shared" si="0"/>
        <v>4</v>
      </c>
      <c r="D22" s="239">
        <v>44930</v>
      </c>
      <c r="E22" s="245">
        <f t="shared" si="1"/>
        <v>3</v>
      </c>
      <c r="F22" s="306" t="s">
        <v>175</v>
      </c>
      <c r="G22" s="241">
        <v>737.11</v>
      </c>
      <c r="H22" s="244">
        <f t="shared" si="2"/>
        <v>2211.33</v>
      </c>
      <c r="I22" s="246"/>
      <c r="J22" s="247"/>
      <c r="K22" s="240"/>
      <c r="L22" s="245"/>
    </row>
    <row r="23" spans="1:12">
      <c r="A23" s="243">
        <v>44927</v>
      </c>
      <c r="B23" s="243">
        <v>44931</v>
      </c>
      <c r="C23" s="244">
        <f t="shared" si="0"/>
        <v>5</v>
      </c>
      <c r="D23" s="239">
        <v>44931</v>
      </c>
      <c r="E23" s="245">
        <f t="shared" si="1"/>
        <v>4</v>
      </c>
      <c r="F23" s="306" t="s">
        <v>176</v>
      </c>
      <c r="G23" s="241">
        <v>190.69</v>
      </c>
      <c r="H23" s="244">
        <f t="shared" si="2"/>
        <v>762.76</v>
      </c>
      <c r="I23" s="246"/>
      <c r="J23" s="247"/>
      <c r="K23" s="240"/>
      <c r="L23" s="245"/>
    </row>
    <row r="24" spans="1:12">
      <c r="A24" s="243">
        <v>44928</v>
      </c>
      <c r="B24" s="243">
        <v>44929</v>
      </c>
      <c r="C24" s="244">
        <f t="shared" si="0"/>
        <v>2</v>
      </c>
      <c r="D24" s="239">
        <v>44929</v>
      </c>
      <c r="E24" s="245">
        <f t="shared" si="1"/>
        <v>1</v>
      </c>
      <c r="F24" s="306" t="s">
        <v>176</v>
      </c>
      <c r="G24" s="241">
        <v>296.73</v>
      </c>
      <c r="H24" s="244">
        <f t="shared" si="2"/>
        <v>296.73</v>
      </c>
      <c r="I24" s="246"/>
      <c r="J24" s="247"/>
      <c r="K24" s="240"/>
      <c r="L24" s="245"/>
    </row>
    <row r="25" spans="1:12">
      <c r="A25" s="243">
        <v>44928</v>
      </c>
      <c r="B25" s="243">
        <v>44945</v>
      </c>
      <c r="C25" s="244">
        <f t="shared" si="0"/>
        <v>18</v>
      </c>
      <c r="D25" s="239">
        <v>44945</v>
      </c>
      <c r="E25" s="245">
        <f t="shared" si="1"/>
        <v>17</v>
      </c>
      <c r="F25" s="306" t="s">
        <v>175</v>
      </c>
      <c r="G25" s="241">
        <v>44.37</v>
      </c>
      <c r="H25" s="244">
        <f t="shared" si="2"/>
        <v>754.29</v>
      </c>
      <c r="I25" s="246"/>
      <c r="J25" s="247"/>
      <c r="K25" s="240"/>
      <c r="L25" s="245"/>
    </row>
    <row r="26" spans="1:12">
      <c r="A26" s="243">
        <v>44928</v>
      </c>
      <c r="B26" s="243">
        <v>44929</v>
      </c>
      <c r="C26" s="244">
        <f t="shared" si="0"/>
        <v>2</v>
      </c>
      <c r="D26" s="239">
        <v>44929</v>
      </c>
      <c r="E26" s="245">
        <f t="shared" si="1"/>
        <v>1</v>
      </c>
      <c r="F26" s="306" t="s">
        <v>175</v>
      </c>
      <c r="G26" s="241">
        <v>10278.68</v>
      </c>
      <c r="H26" s="244">
        <f t="shared" si="2"/>
        <v>10278.68</v>
      </c>
      <c r="I26" s="246"/>
      <c r="J26" s="247"/>
      <c r="K26" s="240"/>
      <c r="L26" s="245"/>
    </row>
    <row r="27" spans="1:12">
      <c r="A27" s="243">
        <v>44928</v>
      </c>
      <c r="B27" s="243">
        <v>44930</v>
      </c>
      <c r="C27" s="244">
        <f t="shared" si="0"/>
        <v>3</v>
      </c>
      <c r="D27" s="239">
        <v>44930</v>
      </c>
      <c r="E27" s="245">
        <f t="shared" si="1"/>
        <v>2</v>
      </c>
      <c r="F27" s="306" t="s">
        <v>175</v>
      </c>
      <c r="G27" s="241">
        <v>71.680000000000007</v>
      </c>
      <c r="H27" s="244">
        <f t="shared" si="2"/>
        <v>143.36000000000001</v>
      </c>
      <c r="I27" s="246"/>
      <c r="J27" s="247"/>
      <c r="K27" s="240"/>
      <c r="L27" s="245"/>
    </row>
    <row r="28" spans="1:12">
      <c r="A28" s="243">
        <v>44928</v>
      </c>
      <c r="B28" s="243">
        <v>44931</v>
      </c>
      <c r="C28" s="244">
        <f t="shared" si="0"/>
        <v>4</v>
      </c>
      <c r="D28" s="239">
        <v>44931</v>
      </c>
      <c r="E28" s="245">
        <f t="shared" si="1"/>
        <v>3</v>
      </c>
      <c r="F28" s="306" t="s">
        <v>176</v>
      </c>
      <c r="G28" s="241">
        <v>38.22</v>
      </c>
      <c r="H28" s="244">
        <f t="shared" si="2"/>
        <v>114.66</v>
      </c>
      <c r="I28" s="246"/>
      <c r="J28" s="247"/>
      <c r="K28" s="240"/>
      <c r="L28" s="245"/>
    </row>
    <row r="29" spans="1:12">
      <c r="A29" s="243">
        <v>44928</v>
      </c>
      <c r="B29" s="243">
        <v>44931</v>
      </c>
      <c r="C29" s="244">
        <f t="shared" si="0"/>
        <v>4</v>
      </c>
      <c r="D29" s="239">
        <v>44931</v>
      </c>
      <c r="E29" s="245">
        <f t="shared" si="1"/>
        <v>3</v>
      </c>
      <c r="F29" s="306" t="s">
        <v>175</v>
      </c>
      <c r="G29" s="241">
        <v>311.52</v>
      </c>
      <c r="H29" s="244">
        <f t="shared" si="2"/>
        <v>934.56</v>
      </c>
      <c r="I29" s="246"/>
      <c r="J29" s="247"/>
      <c r="K29" s="240"/>
      <c r="L29" s="245"/>
    </row>
    <row r="30" spans="1:12">
      <c r="A30" s="243">
        <v>44928</v>
      </c>
      <c r="B30" s="243">
        <v>44932</v>
      </c>
      <c r="C30" s="244">
        <f t="shared" si="0"/>
        <v>5</v>
      </c>
      <c r="D30" s="239">
        <v>44932</v>
      </c>
      <c r="E30" s="245">
        <f t="shared" si="1"/>
        <v>4</v>
      </c>
      <c r="F30" s="306" t="s">
        <v>175</v>
      </c>
      <c r="G30" s="241">
        <v>214.17</v>
      </c>
      <c r="H30" s="244">
        <f t="shared" si="2"/>
        <v>856.68</v>
      </c>
      <c r="I30" s="246"/>
      <c r="J30" s="247"/>
      <c r="K30" s="240"/>
      <c r="L30" s="245"/>
    </row>
    <row r="31" spans="1:12">
      <c r="A31" s="243">
        <v>44928</v>
      </c>
      <c r="B31" s="243">
        <v>44949</v>
      </c>
      <c r="C31" s="244">
        <f t="shared" si="0"/>
        <v>22</v>
      </c>
      <c r="D31" s="239">
        <v>44949</v>
      </c>
      <c r="E31" s="245">
        <f t="shared" si="1"/>
        <v>21</v>
      </c>
      <c r="F31" s="306" t="s">
        <v>175</v>
      </c>
      <c r="G31" s="241">
        <v>33.43</v>
      </c>
      <c r="H31" s="244">
        <f t="shared" si="2"/>
        <v>702.03</v>
      </c>
      <c r="I31" s="246"/>
      <c r="J31" s="247"/>
      <c r="K31" s="240"/>
      <c r="L31" s="245"/>
    </row>
    <row r="32" spans="1:12">
      <c r="A32" s="243">
        <v>44928</v>
      </c>
      <c r="B32" s="243">
        <v>44937</v>
      </c>
      <c r="C32" s="244">
        <f t="shared" si="0"/>
        <v>10</v>
      </c>
      <c r="D32" s="239">
        <v>44937</v>
      </c>
      <c r="E32" s="245">
        <f t="shared" si="1"/>
        <v>9</v>
      </c>
      <c r="F32" s="306" t="s">
        <v>176</v>
      </c>
      <c r="G32" s="241">
        <v>217.63</v>
      </c>
      <c r="H32" s="244">
        <f t="shared" si="2"/>
        <v>1958.67</v>
      </c>
      <c r="I32" s="246"/>
      <c r="J32" s="247"/>
      <c r="K32" s="240"/>
      <c r="L32" s="245"/>
    </row>
    <row r="33" spans="1:12">
      <c r="A33" s="243">
        <v>44928</v>
      </c>
      <c r="B33" s="243">
        <v>44937</v>
      </c>
      <c r="C33" s="244">
        <f t="shared" si="0"/>
        <v>10</v>
      </c>
      <c r="D33" s="239">
        <v>44937</v>
      </c>
      <c r="E33" s="245">
        <f t="shared" si="1"/>
        <v>9</v>
      </c>
      <c r="F33" s="306" t="s">
        <v>175</v>
      </c>
      <c r="G33" s="241">
        <v>148.18</v>
      </c>
      <c r="H33" s="244">
        <f t="shared" si="2"/>
        <v>1333.6200000000001</v>
      </c>
      <c r="I33" s="246"/>
      <c r="J33" s="247"/>
      <c r="K33" s="240"/>
      <c r="L33" s="245"/>
    </row>
    <row r="34" spans="1:12">
      <c r="A34" s="243">
        <v>44928</v>
      </c>
      <c r="B34" s="243">
        <v>44938</v>
      </c>
      <c r="C34" s="244">
        <f t="shared" si="0"/>
        <v>11</v>
      </c>
      <c r="D34" s="239">
        <v>44938</v>
      </c>
      <c r="E34" s="245">
        <f t="shared" si="1"/>
        <v>10</v>
      </c>
      <c r="F34" s="306" t="s">
        <v>176</v>
      </c>
      <c r="G34" s="241">
        <v>153.74</v>
      </c>
      <c r="H34" s="244">
        <f t="shared" si="2"/>
        <v>1537.4</v>
      </c>
      <c r="I34" s="246"/>
      <c r="J34" s="247"/>
      <c r="K34" s="240"/>
      <c r="L34" s="245"/>
    </row>
    <row r="35" spans="1:12">
      <c r="A35" s="243">
        <v>44929</v>
      </c>
      <c r="B35" s="243">
        <v>44938</v>
      </c>
      <c r="C35" s="244">
        <f t="shared" si="0"/>
        <v>10</v>
      </c>
      <c r="D35" s="239">
        <v>44938</v>
      </c>
      <c r="E35" s="245">
        <f t="shared" si="1"/>
        <v>9</v>
      </c>
      <c r="F35" s="306" t="s">
        <v>175</v>
      </c>
      <c r="G35" s="241">
        <v>578.19000000000005</v>
      </c>
      <c r="H35" s="244">
        <f t="shared" si="2"/>
        <v>5203.7100000000009</v>
      </c>
      <c r="I35" s="246"/>
      <c r="J35" s="247"/>
      <c r="K35" s="240"/>
      <c r="L35" s="245"/>
    </row>
    <row r="36" spans="1:12">
      <c r="A36" s="243">
        <v>44929</v>
      </c>
      <c r="B36" s="243">
        <v>44939</v>
      </c>
      <c r="C36" s="244">
        <f t="shared" si="0"/>
        <v>11</v>
      </c>
      <c r="D36" s="239">
        <v>44939</v>
      </c>
      <c r="E36" s="245">
        <f t="shared" si="1"/>
        <v>10</v>
      </c>
      <c r="F36" s="306" t="s">
        <v>176</v>
      </c>
      <c r="G36" s="241">
        <v>246.72</v>
      </c>
      <c r="H36" s="244">
        <f t="shared" si="2"/>
        <v>2467.1999999999998</v>
      </c>
      <c r="I36" s="246"/>
      <c r="J36" s="247"/>
      <c r="K36" s="240"/>
      <c r="L36" s="245"/>
    </row>
    <row r="37" spans="1:12">
      <c r="A37" s="243">
        <v>44929</v>
      </c>
      <c r="B37" s="243">
        <v>44938</v>
      </c>
      <c r="C37" s="244">
        <f t="shared" si="0"/>
        <v>10</v>
      </c>
      <c r="D37" s="239">
        <v>44938</v>
      </c>
      <c r="E37" s="245">
        <f t="shared" si="1"/>
        <v>9</v>
      </c>
      <c r="F37" s="306" t="s">
        <v>177</v>
      </c>
      <c r="G37" s="241">
        <v>12065.45</v>
      </c>
      <c r="H37" s="244">
        <f t="shared" si="2"/>
        <v>108589.05</v>
      </c>
      <c r="I37" s="246"/>
      <c r="J37" s="247"/>
      <c r="K37" s="240"/>
      <c r="L37" s="245"/>
    </row>
    <row r="38" spans="1:12">
      <c r="A38" s="243">
        <v>44929</v>
      </c>
      <c r="B38" s="243">
        <v>44965</v>
      </c>
      <c r="C38" s="244">
        <f t="shared" si="0"/>
        <v>37</v>
      </c>
      <c r="D38" s="239">
        <v>44965</v>
      </c>
      <c r="E38" s="245">
        <f t="shared" si="1"/>
        <v>36</v>
      </c>
      <c r="F38" s="306" t="s">
        <v>176</v>
      </c>
      <c r="G38" s="241">
        <v>20.59</v>
      </c>
      <c r="H38" s="244">
        <f t="shared" si="2"/>
        <v>741.24</v>
      </c>
      <c r="I38" s="246"/>
      <c r="J38" s="247"/>
      <c r="K38" s="240"/>
      <c r="L38" s="245"/>
    </row>
    <row r="39" spans="1:12">
      <c r="A39" s="243">
        <v>44929</v>
      </c>
      <c r="B39" s="243">
        <v>44965</v>
      </c>
      <c r="C39" s="244">
        <f t="shared" si="0"/>
        <v>37</v>
      </c>
      <c r="D39" s="239">
        <v>44965</v>
      </c>
      <c r="E39" s="245">
        <f t="shared" si="1"/>
        <v>36</v>
      </c>
      <c r="F39" s="306" t="s">
        <v>175</v>
      </c>
      <c r="G39" s="241">
        <v>375.38</v>
      </c>
      <c r="H39" s="244">
        <f t="shared" si="2"/>
        <v>13513.68</v>
      </c>
      <c r="I39" s="246"/>
      <c r="J39" s="247"/>
      <c r="K39" s="240"/>
      <c r="L39" s="245"/>
    </row>
    <row r="40" spans="1:12">
      <c r="A40" s="243">
        <v>44929</v>
      </c>
      <c r="B40" s="243">
        <v>44939</v>
      </c>
      <c r="C40" s="244">
        <f t="shared" si="0"/>
        <v>11</v>
      </c>
      <c r="D40" s="239">
        <v>44939</v>
      </c>
      <c r="E40" s="245">
        <f t="shared" si="1"/>
        <v>10</v>
      </c>
      <c r="F40" s="306" t="s">
        <v>177</v>
      </c>
      <c r="G40" s="241">
        <v>31805.8</v>
      </c>
      <c r="H40" s="244">
        <f t="shared" si="2"/>
        <v>318058</v>
      </c>
      <c r="I40" s="246"/>
      <c r="J40" s="247"/>
      <c r="K40" s="240"/>
      <c r="L40" s="245"/>
    </row>
    <row r="41" spans="1:12">
      <c r="A41" s="243">
        <v>44929</v>
      </c>
      <c r="B41" s="243">
        <v>44966</v>
      </c>
      <c r="C41" s="244">
        <f t="shared" si="0"/>
        <v>38</v>
      </c>
      <c r="D41" s="239">
        <v>44966</v>
      </c>
      <c r="E41" s="245">
        <f t="shared" si="1"/>
        <v>37</v>
      </c>
      <c r="F41" s="306" t="s">
        <v>176</v>
      </c>
      <c r="G41" s="241">
        <v>211.55</v>
      </c>
      <c r="H41" s="244">
        <f t="shared" si="2"/>
        <v>7827.35</v>
      </c>
      <c r="I41" s="246"/>
      <c r="J41" s="247"/>
      <c r="K41" s="240"/>
      <c r="L41" s="245"/>
    </row>
    <row r="42" spans="1:12">
      <c r="A42" s="243">
        <v>44929</v>
      </c>
      <c r="B42" s="243">
        <v>44966</v>
      </c>
      <c r="C42" s="244">
        <f t="shared" si="0"/>
        <v>38</v>
      </c>
      <c r="D42" s="239">
        <v>44966</v>
      </c>
      <c r="E42" s="245">
        <f t="shared" si="1"/>
        <v>37</v>
      </c>
      <c r="F42" s="306" t="s">
        <v>175</v>
      </c>
      <c r="G42" s="241">
        <v>179.17</v>
      </c>
      <c r="H42" s="244">
        <f t="shared" si="2"/>
        <v>6629.29</v>
      </c>
      <c r="I42" s="246"/>
      <c r="J42" s="247"/>
      <c r="K42" s="240"/>
      <c r="L42" s="245"/>
    </row>
    <row r="43" spans="1:12">
      <c r="A43" s="243">
        <v>44929</v>
      </c>
      <c r="B43" s="243">
        <v>44942</v>
      </c>
      <c r="C43" s="244">
        <f t="shared" si="0"/>
        <v>14</v>
      </c>
      <c r="D43" s="239">
        <v>44942</v>
      </c>
      <c r="E43" s="245">
        <f t="shared" si="1"/>
        <v>13</v>
      </c>
      <c r="F43" s="306" t="s">
        <v>175</v>
      </c>
      <c r="G43" s="241">
        <v>475.07</v>
      </c>
      <c r="H43" s="244">
        <f t="shared" si="2"/>
        <v>6175.91</v>
      </c>
      <c r="I43" s="246"/>
      <c r="J43" s="247"/>
      <c r="K43" s="240"/>
      <c r="L43" s="245"/>
    </row>
    <row r="44" spans="1:12">
      <c r="A44" s="243">
        <v>44929</v>
      </c>
      <c r="B44" s="243">
        <v>44957</v>
      </c>
      <c r="C44" s="244">
        <f t="shared" si="0"/>
        <v>29</v>
      </c>
      <c r="D44" s="239">
        <v>44957</v>
      </c>
      <c r="E44" s="245">
        <f t="shared" si="1"/>
        <v>28</v>
      </c>
      <c r="F44" s="306" t="s">
        <v>176</v>
      </c>
      <c r="G44" s="241">
        <v>18.29</v>
      </c>
      <c r="H44" s="244">
        <f t="shared" si="2"/>
        <v>512.12</v>
      </c>
      <c r="I44" s="246"/>
      <c r="J44" s="247"/>
      <c r="K44" s="240"/>
      <c r="L44" s="245"/>
    </row>
    <row r="45" spans="1:12">
      <c r="A45" s="243">
        <v>44929</v>
      </c>
      <c r="B45" s="243">
        <v>44943</v>
      </c>
      <c r="C45" s="244">
        <f t="shared" si="0"/>
        <v>15</v>
      </c>
      <c r="D45" s="239">
        <v>44943</v>
      </c>
      <c r="E45" s="245">
        <f t="shared" si="1"/>
        <v>14</v>
      </c>
      <c r="F45" s="306" t="s">
        <v>175</v>
      </c>
      <c r="G45" s="241">
        <v>102.21</v>
      </c>
      <c r="H45" s="244">
        <f t="shared" si="2"/>
        <v>1430.9399999999998</v>
      </c>
      <c r="I45" s="246"/>
      <c r="J45" s="247"/>
      <c r="K45" s="240"/>
      <c r="L45" s="245"/>
    </row>
    <row r="46" spans="1:12">
      <c r="A46" s="243">
        <v>44929</v>
      </c>
      <c r="B46" s="243">
        <v>44930</v>
      </c>
      <c r="C46" s="244">
        <f t="shared" si="0"/>
        <v>2</v>
      </c>
      <c r="D46" s="239">
        <v>44930</v>
      </c>
      <c r="E46" s="245">
        <f t="shared" si="1"/>
        <v>1</v>
      </c>
      <c r="F46" s="306" t="s">
        <v>178</v>
      </c>
      <c r="G46" s="241">
        <v>483523.55</v>
      </c>
      <c r="H46" s="244">
        <f t="shared" si="2"/>
        <v>483523.55</v>
      </c>
      <c r="I46" s="246"/>
      <c r="J46" s="247"/>
      <c r="K46" s="240"/>
      <c r="L46" s="245"/>
    </row>
    <row r="47" spans="1:12">
      <c r="A47" s="243">
        <v>44929</v>
      </c>
      <c r="B47" s="243">
        <v>44929</v>
      </c>
      <c r="C47" s="244">
        <f t="shared" si="0"/>
        <v>1</v>
      </c>
      <c r="D47" s="239">
        <v>44929</v>
      </c>
      <c r="E47" s="245">
        <f t="shared" si="1"/>
        <v>0</v>
      </c>
      <c r="F47" s="306" t="s">
        <v>176</v>
      </c>
      <c r="G47" s="241">
        <v>1597.52</v>
      </c>
      <c r="H47" s="244">
        <f t="shared" si="2"/>
        <v>0</v>
      </c>
      <c r="I47" s="246"/>
      <c r="J47" s="247"/>
      <c r="K47" s="240"/>
      <c r="L47" s="245"/>
    </row>
    <row r="48" spans="1:12">
      <c r="A48" s="243">
        <v>44929</v>
      </c>
      <c r="B48" s="243">
        <v>44930</v>
      </c>
      <c r="C48" s="244">
        <f t="shared" si="0"/>
        <v>2</v>
      </c>
      <c r="D48" s="239">
        <v>44930</v>
      </c>
      <c r="E48" s="245">
        <f t="shared" si="1"/>
        <v>1</v>
      </c>
      <c r="F48" s="306" t="s">
        <v>176</v>
      </c>
      <c r="G48" s="241">
        <v>272053.05</v>
      </c>
      <c r="H48" s="244">
        <f t="shared" si="2"/>
        <v>272053.05</v>
      </c>
      <c r="I48" s="246"/>
      <c r="J48" s="247"/>
      <c r="K48" s="240"/>
      <c r="L48" s="245"/>
    </row>
    <row r="49" spans="1:12">
      <c r="A49" s="243">
        <v>44929</v>
      </c>
      <c r="B49" s="243">
        <v>44931</v>
      </c>
      <c r="C49" s="244">
        <f t="shared" si="0"/>
        <v>3</v>
      </c>
      <c r="D49" s="239">
        <v>44931</v>
      </c>
      <c r="E49" s="245">
        <f t="shared" si="1"/>
        <v>2</v>
      </c>
      <c r="F49" s="306" t="s">
        <v>178</v>
      </c>
      <c r="G49" s="241">
        <v>12989.44</v>
      </c>
      <c r="H49" s="244">
        <f t="shared" si="2"/>
        <v>25978.880000000001</v>
      </c>
      <c r="I49" s="246"/>
      <c r="J49" s="247"/>
      <c r="K49" s="240"/>
      <c r="L49" s="245"/>
    </row>
    <row r="50" spans="1:12">
      <c r="A50" s="243">
        <v>44929</v>
      </c>
      <c r="B50" s="243">
        <v>44991</v>
      </c>
      <c r="C50" s="244">
        <f t="shared" si="0"/>
        <v>63</v>
      </c>
      <c r="D50" s="239">
        <v>44991</v>
      </c>
      <c r="E50" s="245">
        <f t="shared" si="1"/>
        <v>62</v>
      </c>
      <c r="F50" s="306" t="s">
        <v>176</v>
      </c>
      <c r="G50" s="241">
        <v>70.09</v>
      </c>
      <c r="H50" s="244">
        <f t="shared" si="2"/>
        <v>4345.58</v>
      </c>
      <c r="I50" s="246"/>
      <c r="J50" s="247"/>
      <c r="K50" s="240"/>
      <c r="L50" s="245"/>
    </row>
    <row r="51" spans="1:12">
      <c r="A51" s="243">
        <v>44929</v>
      </c>
      <c r="B51" s="243">
        <v>44929</v>
      </c>
      <c r="C51" s="244">
        <f t="shared" si="0"/>
        <v>1</v>
      </c>
      <c r="D51" s="239">
        <v>44929</v>
      </c>
      <c r="E51" s="245">
        <f t="shared" si="1"/>
        <v>0</v>
      </c>
      <c r="F51" s="306" t="s">
        <v>175</v>
      </c>
      <c r="G51" s="241">
        <v>570.5</v>
      </c>
      <c r="H51" s="244">
        <f t="shared" si="2"/>
        <v>0</v>
      </c>
      <c r="I51" s="246"/>
      <c r="J51" s="247"/>
      <c r="K51" s="240"/>
      <c r="L51" s="245"/>
    </row>
    <row r="52" spans="1:12">
      <c r="A52" s="243">
        <v>44929</v>
      </c>
      <c r="B52" s="243">
        <v>45030</v>
      </c>
      <c r="C52" s="244">
        <f t="shared" si="0"/>
        <v>102</v>
      </c>
      <c r="D52" s="239">
        <v>45030</v>
      </c>
      <c r="E52" s="245">
        <f t="shared" si="1"/>
        <v>101</v>
      </c>
      <c r="F52" s="306" t="s">
        <v>176</v>
      </c>
      <c r="G52" s="241">
        <v>527.79999999999995</v>
      </c>
      <c r="H52" s="244">
        <f t="shared" si="2"/>
        <v>53307.799999999996</v>
      </c>
      <c r="I52" s="246"/>
      <c r="J52" s="247"/>
      <c r="K52" s="240"/>
      <c r="L52" s="245"/>
    </row>
    <row r="53" spans="1:12">
      <c r="A53" s="243">
        <v>44929</v>
      </c>
      <c r="B53" s="243">
        <v>44930</v>
      </c>
      <c r="C53" s="244">
        <f t="shared" si="0"/>
        <v>2</v>
      </c>
      <c r="D53" s="239">
        <v>44930</v>
      </c>
      <c r="E53" s="245">
        <f t="shared" si="1"/>
        <v>1</v>
      </c>
      <c r="F53" s="306" t="s">
        <v>175</v>
      </c>
      <c r="G53" s="241">
        <v>944377.78</v>
      </c>
      <c r="H53" s="244">
        <f t="shared" si="2"/>
        <v>944377.78</v>
      </c>
      <c r="I53" s="246"/>
      <c r="J53" s="247"/>
      <c r="K53" s="240"/>
      <c r="L53" s="245"/>
    </row>
    <row r="54" spans="1:12">
      <c r="A54" s="243">
        <v>44929</v>
      </c>
      <c r="B54" s="243">
        <v>44931</v>
      </c>
      <c r="C54" s="244">
        <f t="shared" si="0"/>
        <v>3</v>
      </c>
      <c r="D54" s="239">
        <v>44931</v>
      </c>
      <c r="E54" s="245">
        <f t="shared" si="1"/>
        <v>2</v>
      </c>
      <c r="F54" s="306" t="s">
        <v>176</v>
      </c>
      <c r="G54" s="241">
        <v>118617.19</v>
      </c>
      <c r="H54" s="244">
        <f t="shared" si="2"/>
        <v>237234.38</v>
      </c>
      <c r="I54" s="246"/>
      <c r="J54" s="247"/>
      <c r="K54" s="240"/>
      <c r="L54" s="245"/>
    </row>
    <row r="55" spans="1:12">
      <c r="A55" s="243">
        <v>44929</v>
      </c>
      <c r="B55" s="243">
        <v>44929</v>
      </c>
      <c r="C55" s="244">
        <f t="shared" si="0"/>
        <v>1</v>
      </c>
      <c r="D55" s="239">
        <v>44929</v>
      </c>
      <c r="E55" s="245">
        <f t="shared" si="1"/>
        <v>0</v>
      </c>
      <c r="F55" s="306" t="s">
        <v>177</v>
      </c>
      <c r="G55" s="241">
        <v>453.34</v>
      </c>
      <c r="H55" s="244">
        <f t="shared" si="2"/>
        <v>0</v>
      </c>
      <c r="I55" s="246"/>
      <c r="J55" s="247"/>
      <c r="K55" s="240"/>
      <c r="L55" s="245"/>
    </row>
    <row r="56" spans="1:12">
      <c r="A56" s="243">
        <v>44929</v>
      </c>
      <c r="B56" s="243">
        <v>44991</v>
      </c>
      <c r="C56" s="244">
        <f t="shared" si="0"/>
        <v>63</v>
      </c>
      <c r="D56" s="239">
        <v>44991</v>
      </c>
      <c r="E56" s="245">
        <f t="shared" si="1"/>
        <v>62</v>
      </c>
      <c r="F56" s="306" t="s">
        <v>175</v>
      </c>
      <c r="G56" s="241">
        <v>149.49</v>
      </c>
      <c r="H56" s="244">
        <f t="shared" si="2"/>
        <v>9268.380000000001</v>
      </c>
      <c r="I56" s="246"/>
      <c r="J56" s="247"/>
      <c r="K56" s="240"/>
      <c r="L56" s="245"/>
    </row>
    <row r="57" spans="1:12">
      <c r="A57" s="243">
        <v>44929</v>
      </c>
      <c r="B57" s="243">
        <v>45371</v>
      </c>
      <c r="C57" s="244">
        <f t="shared" si="0"/>
        <v>443</v>
      </c>
      <c r="D57" s="239">
        <v>45371</v>
      </c>
      <c r="E57" s="245">
        <f t="shared" si="1"/>
        <v>442</v>
      </c>
      <c r="F57" s="306" t="s">
        <v>176</v>
      </c>
      <c r="G57" s="241">
        <v>18.02</v>
      </c>
      <c r="H57" s="244">
        <f t="shared" si="2"/>
        <v>7964.84</v>
      </c>
      <c r="I57" s="246"/>
      <c r="J57" s="247"/>
      <c r="K57" s="240"/>
      <c r="L57" s="245"/>
    </row>
    <row r="58" spans="1:12">
      <c r="A58" s="243">
        <v>44929</v>
      </c>
      <c r="B58" s="243">
        <v>44932</v>
      </c>
      <c r="C58" s="244">
        <f t="shared" si="0"/>
        <v>4</v>
      </c>
      <c r="D58" s="239">
        <v>44932</v>
      </c>
      <c r="E58" s="245">
        <f t="shared" si="1"/>
        <v>3</v>
      </c>
      <c r="F58" s="306" t="s">
        <v>178</v>
      </c>
      <c r="G58" s="241">
        <v>8239.99</v>
      </c>
      <c r="H58" s="244">
        <f t="shared" si="2"/>
        <v>24719.97</v>
      </c>
      <c r="I58" s="246"/>
      <c r="J58" s="247"/>
      <c r="K58" s="240"/>
      <c r="L58" s="245"/>
    </row>
    <row r="59" spans="1:12">
      <c r="A59" s="243">
        <v>44929</v>
      </c>
      <c r="B59" s="243">
        <v>44992</v>
      </c>
      <c r="C59" s="244">
        <f t="shared" si="0"/>
        <v>64</v>
      </c>
      <c r="D59" s="239">
        <v>44992</v>
      </c>
      <c r="E59" s="245">
        <f t="shared" si="1"/>
        <v>63</v>
      </c>
      <c r="F59" s="306" t="s">
        <v>176</v>
      </c>
      <c r="G59" s="241">
        <v>59.86</v>
      </c>
      <c r="H59" s="244">
        <f t="shared" si="2"/>
        <v>3771.18</v>
      </c>
      <c r="I59" s="246"/>
      <c r="J59" s="247"/>
      <c r="K59" s="240"/>
      <c r="L59" s="245"/>
    </row>
    <row r="60" spans="1:12">
      <c r="A60" s="243">
        <v>44929</v>
      </c>
      <c r="B60" s="243">
        <v>44931</v>
      </c>
      <c r="C60" s="244">
        <f t="shared" si="0"/>
        <v>3</v>
      </c>
      <c r="D60" s="239">
        <v>44931</v>
      </c>
      <c r="E60" s="245">
        <f t="shared" si="1"/>
        <v>2</v>
      </c>
      <c r="F60" s="306" t="s">
        <v>175</v>
      </c>
      <c r="G60" s="241">
        <v>20084.95</v>
      </c>
      <c r="H60" s="244">
        <f t="shared" si="2"/>
        <v>40169.9</v>
      </c>
      <c r="I60" s="246"/>
      <c r="J60" s="247"/>
      <c r="K60" s="240"/>
      <c r="L60" s="245"/>
    </row>
    <row r="61" spans="1:12">
      <c r="A61" s="243">
        <v>44929</v>
      </c>
      <c r="B61" s="243">
        <v>44932</v>
      </c>
      <c r="C61" s="244">
        <f t="shared" si="0"/>
        <v>4</v>
      </c>
      <c r="D61" s="239">
        <v>44932</v>
      </c>
      <c r="E61" s="245">
        <f t="shared" si="1"/>
        <v>3</v>
      </c>
      <c r="F61" s="306" t="s">
        <v>176</v>
      </c>
      <c r="G61" s="241">
        <v>53363.87</v>
      </c>
      <c r="H61" s="244">
        <f t="shared" si="2"/>
        <v>160091.61000000002</v>
      </c>
      <c r="I61" s="246"/>
      <c r="J61" s="247"/>
      <c r="K61" s="240"/>
      <c r="L61" s="245"/>
    </row>
    <row r="62" spans="1:12">
      <c r="A62" s="243">
        <v>44929</v>
      </c>
      <c r="B62" s="243">
        <v>44930</v>
      </c>
      <c r="C62" s="244">
        <f t="shared" si="0"/>
        <v>2</v>
      </c>
      <c r="D62" s="239">
        <v>44930</v>
      </c>
      <c r="E62" s="245">
        <f t="shared" si="1"/>
        <v>1</v>
      </c>
      <c r="F62" s="306" t="s">
        <v>177</v>
      </c>
      <c r="G62" s="241">
        <v>295713.84999999998</v>
      </c>
      <c r="H62" s="244">
        <f t="shared" si="2"/>
        <v>295713.84999999998</v>
      </c>
      <c r="I62" s="246"/>
      <c r="J62" s="247"/>
      <c r="K62" s="240"/>
      <c r="L62" s="245"/>
    </row>
    <row r="63" spans="1:12">
      <c r="A63" s="243">
        <v>44929</v>
      </c>
      <c r="B63" s="243">
        <v>44992</v>
      </c>
      <c r="C63" s="244">
        <f t="shared" si="0"/>
        <v>64</v>
      </c>
      <c r="D63" s="239">
        <v>44992</v>
      </c>
      <c r="E63" s="245">
        <f t="shared" si="1"/>
        <v>63</v>
      </c>
      <c r="F63" s="306" t="s">
        <v>175</v>
      </c>
      <c r="G63" s="241">
        <v>132.80000000000001</v>
      </c>
      <c r="H63" s="244">
        <f t="shared" si="2"/>
        <v>8366.4000000000015</v>
      </c>
      <c r="I63" s="246"/>
      <c r="J63" s="247"/>
      <c r="K63" s="240"/>
      <c r="L63" s="245"/>
    </row>
    <row r="64" spans="1:12">
      <c r="A64" s="243">
        <v>44929</v>
      </c>
      <c r="B64" s="243">
        <v>44932</v>
      </c>
      <c r="C64" s="244">
        <f t="shared" si="0"/>
        <v>4</v>
      </c>
      <c r="D64" s="239">
        <v>44932</v>
      </c>
      <c r="E64" s="245">
        <f t="shared" si="1"/>
        <v>3</v>
      </c>
      <c r="F64" s="306" t="s">
        <v>175</v>
      </c>
      <c r="G64" s="241">
        <v>3710.16</v>
      </c>
      <c r="H64" s="244">
        <f t="shared" si="2"/>
        <v>11130.48</v>
      </c>
      <c r="I64" s="246"/>
      <c r="J64" s="247"/>
      <c r="K64" s="240"/>
      <c r="L64" s="245"/>
    </row>
    <row r="65" spans="1:12">
      <c r="A65" s="243">
        <v>44929</v>
      </c>
      <c r="B65" s="243">
        <v>44929</v>
      </c>
      <c r="C65" s="244">
        <f t="shared" si="0"/>
        <v>1</v>
      </c>
      <c r="D65" s="239">
        <v>44929</v>
      </c>
      <c r="E65" s="245">
        <f t="shared" si="1"/>
        <v>0</v>
      </c>
      <c r="F65" s="306" t="s">
        <v>179</v>
      </c>
      <c r="G65" s="241">
        <v>130.01</v>
      </c>
      <c r="H65" s="244">
        <f t="shared" si="2"/>
        <v>0</v>
      </c>
      <c r="I65" s="246"/>
      <c r="J65" s="247"/>
      <c r="K65" s="240"/>
      <c r="L65" s="245"/>
    </row>
    <row r="66" spans="1:12">
      <c r="A66" s="243">
        <v>44929</v>
      </c>
      <c r="B66" s="243">
        <v>44931</v>
      </c>
      <c r="C66" s="244">
        <f t="shared" si="0"/>
        <v>3</v>
      </c>
      <c r="D66" s="239">
        <v>44931</v>
      </c>
      <c r="E66" s="245">
        <f t="shared" si="1"/>
        <v>2</v>
      </c>
      <c r="F66" s="306" t="s">
        <v>177</v>
      </c>
      <c r="G66" s="241">
        <v>12195.69</v>
      </c>
      <c r="H66" s="244">
        <f t="shared" si="2"/>
        <v>24391.38</v>
      </c>
      <c r="I66" s="246"/>
      <c r="J66" s="247"/>
      <c r="K66" s="240"/>
      <c r="L66" s="245"/>
    </row>
    <row r="67" spans="1:12">
      <c r="A67" s="243">
        <v>44929</v>
      </c>
      <c r="B67" s="243">
        <v>44946</v>
      </c>
      <c r="C67" s="244">
        <f t="shared" si="0"/>
        <v>18</v>
      </c>
      <c r="D67" s="239">
        <v>44946</v>
      </c>
      <c r="E67" s="245">
        <f t="shared" si="1"/>
        <v>17</v>
      </c>
      <c r="F67" s="306" t="s">
        <v>175</v>
      </c>
      <c r="G67" s="241">
        <v>68.099999999999994</v>
      </c>
      <c r="H67" s="244">
        <f t="shared" si="2"/>
        <v>1157.6999999999998</v>
      </c>
      <c r="I67" s="246"/>
      <c r="J67" s="247"/>
      <c r="K67" s="240"/>
      <c r="L67" s="245"/>
    </row>
    <row r="68" spans="1:12">
      <c r="A68" s="243">
        <v>44929</v>
      </c>
      <c r="B68" s="243">
        <v>44971</v>
      </c>
      <c r="C68" s="244">
        <f t="shared" si="0"/>
        <v>43</v>
      </c>
      <c r="D68" s="239">
        <v>44971</v>
      </c>
      <c r="E68" s="245">
        <f t="shared" si="1"/>
        <v>42</v>
      </c>
      <c r="F68" s="306" t="s">
        <v>175</v>
      </c>
      <c r="G68" s="241">
        <v>94.68</v>
      </c>
      <c r="H68" s="244">
        <f t="shared" si="2"/>
        <v>3976.5600000000004</v>
      </c>
      <c r="I68" s="246"/>
      <c r="J68" s="247"/>
      <c r="K68" s="240"/>
      <c r="L68" s="245"/>
    </row>
    <row r="69" spans="1:12">
      <c r="A69" s="243">
        <v>44929</v>
      </c>
      <c r="B69" s="243">
        <v>44939</v>
      </c>
      <c r="C69" s="244">
        <f t="shared" si="0"/>
        <v>11</v>
      </c>
      <c r="D69" s="239">
        <v>44939</v>
      </c>
      <c r="E69" s="245">
        <f t="shared" si="1"/>
        <v>10</v>
      </c>
      <c r="F69" s="306" t="s">
        <v>180</v>
      </c>
      <c r="G69" s="241">
        <v>0</v>
      </c>
      <c r="H69" s="244">
        <f t="shared" si="2"/>
        <v>0</v>
      </c>
      <c r="I69" s="246"/>
      <c r="J69" s="247"/>
      <c r="K69" s="240"/>
      <c r="L69" s="245"/>
    </row>
    <row r="70" spans="1:12">
      <c r="A70" s="243">
        <v>44929</v>
      </c>
      <c r="B70" s="243">
        <v>44935</v>
      </c>
      <c r="C70" s="244">
        <f t="shared" si="0"/>
        <v>7</v>
      </c>
      <c r="D70" s="239">
        <v>44935</v>
      </c>
      <c r="E70" s="245">
        <f t="shared" si="1"/>
        <v>6</v>
      </c>
      <c r="F70" s="306" t="s">
        <v>176</v>
      </c>
      <c r="G70" s="241">
        <v>672.41</v>
      </c>
      <c r="H70" s="244">
        <f t="shared" si="2"/>
        <v>4034.46</v>
      </c>
      <c r="I70" s="246"/>
      <c r="J70" s="247"/>
      <c r="K70" s="240"/>
      <c r="L70" s="245"/>
    </row>
    <row r="71" spans="1:12">
      <c r="A71" s="243">
        <v>44929</v>
      </c>
      <c r="B71" s="243">
        <v>44935</v>
      </c>
      <c r="C71" s="244">
        <f t="shared" ref="C71:C134" si="3">B71-A71+1</f>
        <v>7</v>
      </c>
      <c r="D71" s="239">
        <v>44935</v>
      </c>
      <c r="E71" s="245">
        <f t="shared" ref="E71:E134" si="4">D71-A71</f>
        <v>6</v>
      </c>
      <c r="F71" s="306" t="s">
        <v>175</v>
      </c>
      <c r="G71" s="241">
        <v>3976.62</v>
      </c>
      <c r="H71" s="244">
        <f t="shared" ref="H71:H134" si="5">E71*G71</f>
        <v>23859.72</v>
      </c>
      <c r="I71" s="246"/>
      <c r="J71" s="247"/>
      <c r="K71" s="240"/>
      <c r="L71" s="245"/>
    </row>
    <row r="72" spans="1:12">
      <c r="A72" s="243">
        <v>44929</v>
      </c>
      <c r="B72" s="243">
        <v>44950</v>
      </c>
      <c r="C72" s="244">
        <f t="shared" si="3"/>
        <v>22</v>
      </c>
      <c r="D72" s="239">
        <v>44950</v>
      </c>
      <c r="E72" s="245">
        <f t="shared" si="4"/>
        <v>21</v>
      </c>
      <c r="F72" s="306" t="s">
        <v>175</v>
      </c>
      <c r="G72" s="241">
        <v>54.7</v>
      </c>
      <c r="H72" s="244">
        <f t="shared" si="5"/>
        <v>1148.7</v>
      </c>
      <c r="I72" s="246"/>
      <c r="J72" s="247"/>
      <c r="K72" s="240"/>
      <c r="L72" s="245"/>
    </row>
    <row r="73" spans="1:12">
      <c r="A73" s="243">
        <v>44929</v>
      </c>
      <c r="B73" s="243">
        <v>44951</v>
      </c>
      <c r="C73" s="244">
        <f t="shared" si="3"/>
        <v>23</v>
      </c>
      <c r="D73" s="239">
        <v>44951</v>
      </c>
      <c r="E73" s="245">
        <f t="shared" si="4"/>
        <v>22</v>
      </c>
      <c r="F73" s="306" t="s">
        <v>175</v>
      </c>
      <c r="G73" s="241">
        <v>134.41</v>
      </c>
      <c r="H73" s="244">
        <f t="shared" si="5"/>
        <v>2957.02</v>
      </c>
      <c r="I73" s="246"/>
      <c r="J73" s="247"/>
      <c r="K73" s="240"/>
      <c r="L73" s="245"/>
    </row>
    <row r="74" spans="1:12">
      <c r="A74" s="243">
        <v>44929</v>
      </c>
      <c r="B74" s="243">
        <v>44959</v>
      </c>
      <c r="C74" s="244">
        <f t="shared" si="3"/>
        <v>31</v>
      </c>
      <c r="D74" s="239">
        <v>44959</v>
      </c>
      <c r="E74" s="245">
        <f t="shared" si="4"/>
        <v>30</v>
      </c>
      <c r="F74" s="306" t="s">
        <v>175</v>
      </c>
      <c r="G74" s="241">
        <v>232.8</v>
      </c>
      <c r="H74" s="244">
        <f t="shared" si="5"/>
        <v>6984</v>
      </c>
      <c r="I74" s="246"/>
      <c r="J74" s="247"/>
      <c r="K74" s="240"/>
      <c r="L74" s="245"/>
    </row>
    <row r="75" spans="1:12">
      <c r="A75" s="243">
        <v>44929</v>
      </c>
      <c r="B75" s="243">
        <v>44952</v>
      </c>
      <c r="C75" s="244">
        <f t="shared" si="3"/>
        <v>24</v>
      </c>
      <c r="D75" s="239">
        <v>44952</v>
      </c>
      <c r="E75" s="245">
        <f t="shared" si="4"/>
        <v>23</v>
      </c>
      <c r="F75" s="306" t="s">
        <v>176</v>
      </c>
      <c r="G75" s="241">
        <v>23.15</v>
      </c>
      <c r="H75" s="244">
        <f t="shared" si="5"/>
        <v>532.44999999999993</v>
      </c>
      <c r="I75" s="246"/>
      <c r="J75" s="247"/>
      <c r="K75" s="240"/>
      <c r="L75" s="245"/>
    </row>
    <row r="76" spans="1:12">
      <c r="A76" s="243">
        <v>44929</v>
      </c>
      <c r="B76" s="243">
        <v>44937</v>
      </c>
      <c r="C76" s="244">
        <f t="shared" si="3"/>
        <v>9</v>
      </c>
      <c r="D76" s="239">
        <v>44937</v>
      </c>
      <c r="E76" s="245">
        <f t="shared" si="4"/>
        <v>8</v>
      </c>
      <c r="F76" s="306" t="s">
        <v>178</v>
      </c>
      <c r="G76" s="241">
        <v>177101.24</v>
      </c>
      <c r="H76" s="244">
        <f t="shared" si="5"/>
        <v>1416809.92</v>
      </c>
      <c r="I76" s="246"/>
      <c r="J76" s="247"/>
      <c r="K76" s="240"/>
      <c r="L76" s="245"/>
    </row>
    <row r="77" spans="1:12">
      <c r="A77" s="243">
        <v>44929</v>
      </c>
      <c r="B77" s="243">
        <v>44938</v>
      </c>
      <c r="C77" s="244">
        <f t="shared" si="3"/>
        <v>10</v>
      </c>
      <c r="D77" s="239">
        <v>44938</v>
      </c>
      <c r="E77" s="245">
        <f t="shared" si="4"/>
        <v>9</v>
      </c>
      <c r="F77" s="306" t="s">
        <v>178</v>
      </c>
      <c r="G77" s="241">
        <v>2137.86</v>
      </c>
      <c r="H77" s="244">
        <f t="shared" si="5"/>
        <v>19240.740000000002</v>
      </c>
      <c r="I77" s="246"/>
      <c r="J77" s="247"/>
      <c r="K77" s="240"/>
      <c r="L77" s="245"/>
    </row>
    <row r="78" spans="1:12">
      <c r="A78" s="243">
        <v>44929</v>
      </c>
      <c r="B78" s="243">
        <v>44937</v>
      </c>
      <c r="C78" s="244">
        <f t="shared" si="3"/>
        <v>9</v>
      </c>
      <c r="D78" s="239">
        <v>44937</v>
      </c>
      <c r="E78" s="245">
        <f t="shared" si="4"/>
        <v>8</v>
      </c>
      <c r="F78" s="306" t="s">
        <v>176</v>
      </c>
      <c r="G78" s="241">
        <v>43142.87</v>
      </c>
      <c r="H78" s="244">
        <f t="shared" si="5"/>
        <v>345142.96</v>
      </c>
      <c r="I78" s="246"/>
      <c r="J78" s="247"/>
      <c r="K78" s="240"/>
      <c r="L78" s="245"/>
    </row>
    <row r="79" spans="1:12">
      <c r="A79" s="243">
        <v>44929</v>
      </c>
      <c r="B79" s="243">
        <v>44953</v>
      </c>
      <c r="C79" s="244">
        <f t="shared" si="3"/>
        <v>25</v>
      </c>
      <c r="D79" s="239">
        <v>44953</v>
      </c>
      <c r="E79" s="245">
        <f t="shared" si="4"/>
        <v>24</v>
      </c>
      <c r="F79" s="306" t="s">
        <v>175</v>
      </c>
      <c r="G79" s="241">
        <v>69.8</v>
      </c>
      <c r="H79" s="244">
        <f t="shared" si="5"/>
        <v>1675.1999999999998</v>
      </c>
      <c r="I79" s="246"/>
      <c r="J79" s="247"/>
      <c r="K79" s="240"/>
      <c r="L79" s="245"/>
    </row>
    <row r="80" spans="1:12">
      <c r="A80" s="243">
        <v>44929</v>
      </c>
      <c r="B80" s="243">
        <v>44938</v>
      </c>
      <c r="C80" s="244">
        <f t="shared" si="3"/>
        <v>10</v>
      </c>
      <c r="D80" s="239">
        <v>44938</v>
      </c>
      <c r="E80" s="245">
        <f t="shared" si="4"/>
        <v>9</v>
      </c>
      <c r="F80" s="306" t="s">
        <v>176</v>
      </c>
      <c r="G80" s="241">
        <v>10839.59</v>
      </c>
      <c r="H80" s="244">
        <f t="shared" si="5"/>
        <v>97556.31</v>
      </c>
      <c r="I80" s="246"/>
      <c r="J80" s="247"/>
      <c r="K80" s="240"/>
      <c r="L80" s="245"/>
    </row>
    <row r="81" spans="1:12">
      <c r="A81" s="243">
        <v>44929</v>
      </c>
      <c r="B81" s="243">
        <v>44937</v>
      </c>
      <c r="C81" s="244">
        <f t="shared" si="3"/>
        <v>9</v>
      </c>
      <c r="D81" s="239">
        <v>44937</v>
      </c>
      <c r="E81" s="245">
        <f t="shared" si="4"/>
        <v>8</v>
      </c>
      <c r="F81" s="306" t="s">
        <v>175</v>
      </c>
      <c r="G81" s="241">
        <v>820.07</v>
      </c>
      <c r="H81" s="244">
        <f t="shared" si="5"/>
        <v>6560.56</v>
      </c>
      <c r="I81" s="246"/>
      <c r="J81" s="247"/>
      <c r="K81" s="240"/>
      <c r="L81" s="245"/>
    </row>
    <row r="82" spans="1:12">
      <c r="A82" s="243">
        <v>44930</v>
      </c>
      <c r="B82" s="243">
        <v>44951</v>
      </c>
      <c r="C82" s="244">
        <f t="shared" si="3"/>
        <v>22</v>
      </c>
      <c r="D82" s="239">
        <v>44951</v>
      </c>
      <c r="E82" s="245">
        <f t="shared" si="4"/>
        <v>21</v>
      </c>
      <c r="F82" s="306" t="s">
        <v>176</v>
      </c>
      <c r="G82" s="241">
        <v>67.2</v>
      </c>
      <c r="H82" s="244">
        <f t="shared" si="5"/>
        <v>1411.2</v>
      </c>
      <c r="I82" s="246"/>
      <c r="J82" s="247"/>
      <c r="K82" s="240"/>
      <c r="L82" s="245"/>
    </row>
    <row r="83" spans="1:12">
      <c r="A83" s="243">
        <v>44930</v>
      </c>
      <c r="B83" s="243">
        <v>44936</v>
      </c>
      <c r="C83" s="244">
        <f t="shared" si="3"/>
        <v>7</v>
      </c>
      <c r="D83" s="239">
        <v>44936</v>
      </c>
      <c r="E83" s="245">
        <f t="shared" si="4"/>
        <v>6</v>
      </c>
      <c r="F83" s="306" t="s">
        <v>175</v>
      </c>
      <c r="G83" s="241">
        <v>847.62</v>
      </c>
      <c r="H83" s="244">
        <f t="shared" si="5"/>
        <v>5085.72</v>
      </c>
      <c r="I83" s="246"/>
      <c r="J83" s="247"/>
      <c r="K83" s="240"/>
      <c r="L83" s="245"/>
    </row>
    <row r="84" spans="1:12">
      <c r="A84" s="243">
        <v>44930</v>
      </c>
      <c r="B84" s="243">
        <v>44937</v>
      </c>
      <c r="C84" s="244">
        <f t="shared" si="3"/>
        <v>8</v>
      </c>
      <c r="D84" s="239">
        <v>44937</v>
      </c>
      <c r="E84" s="245">
        <f t="shared" si="4"/>
        <v>7</v>
      </c>
      <c r="F84" s="306" t="s">
        <v>176</v>
      </c>
      <c r="G84" s="241">
        <v>551.09</v>
      </c>
      <c r="H84" s="244">
        <f t="shared" si="5"/>
        <v>3857.63</v>
      </c>
      <c r="I84" s="246"/>
      <c r="J84" s="247"/>
      <c r="K84" s="240"/>
      <c r="L84" s="245"/>
    </row>
    <row r="85" spans="1:12">
      <c r="A85" s="243">
        <v>44930</v>
      </c>
      <c r="B85" s="243">
        <v>44937</v>
      </c>
      <c r="C85" s="244">
        <f t="shared" si="3"/>
        <v>8</v>
      </c>
      <c r="D85" s="239">
        <v>44937</v>
      </c>
      <c r="E85" s="245">
        <f t="shared" si="4"/>
        <v>7</v>
      </c>
      <c r="F85" s="306" t="s">
        <v>175</v>
      </c>
      <c r="G85" s="241">
        <v>1396.42</v>
      </c>
      <c r="H85" s="244">
        <f t="shared" si="5"/>
        <v>9774.94</v>
      </c>
      <c r="I85" s="246"/>
      <c r="J85" s="247"/>
      <c r="K85" s="240"/>
      <c r="L85" s="245"/>
    </row>
    <row r="86" spans="1:12">
      <c r="A86" s="243">
        <v>44930</v>
      </c>
      <c r="B86" s="243">
        <v>44938</v>
      </c>
      <c r="C86" s="244">
        <f t="shared" si="3"/>
        <v>9</v>
      </c>
      <c r="D86" s="239">
        <v>44938</v>
      </c>
      <c r="E86" s="245">
        <f t="shared" si="4"/>
        <v>8</v>
      </c>
      <c r="F86" s="306" t="s">
        <v>176</v>
      </c>
      <c r="G86" s="241">
        <v>26179.23</v>
      </c>
      <c r="H86" s="244">
        <f t="shared" si="5"/>
        <v>209433.84</v>
      </c>
      <c r="I86" s="246"/>
      <c r="J86" s="247"/>
      <c r="K86" s="240"/>
      <c r="L86" s="245"/>
    </row>
    <row r="87" spans="1:12">
      <c r="A87" s="243">
        <v>44930</v>
      </c>
      <c r="B87" s="243">
        <v>44939</v>
      </c>
      <c r="C87" s="244">
        <f t="shared" si="3"/>
        <v>10</v>
      </c>
      <c r="D87" s="239">
        <v>44939</v>
      </c>
      <c r="E87" s="245">
        <f t="shared" si="4"/>
        <v>9</v>
      </c>
      <c r="F87" s="306" t="s">
        <v>176</v>
      </c>
      <c r="G87" s="241">
        <v>765.62</v>
      </c>
      <c r="H87" s="244">
        <f t="shared" si="5"/>
        <v>6890.58</v>
      </c>
      <c r="I87" s="246"/>
      <c r="J87" s="247"/>
      <c r="K87" s="240"/>
      <c r="L87" s="245"/>
    </row>
    <row r="88" spans="1:12">
      <c r="A88" s="243">
        <v>44930</v>
      </c>
      <c r="B88" s="243">
        <v>44938</v>
      </c>
      <c r="C88" s="244">
        <f t="shared" si="3"/>
        <v>9</v>
      </c>
      <c r="D88" s="239">
        <v>44938</v>
      </c>
      <c r="E88" s="245">
        <f t="shared" si="4"/>
        <v>8</v>
      </c>
      <c r="F88" s="306" t="s">
        <v>175</v>
      </c>
      <c r="G88" s="241">
        <v>738.59</v>
      </c>
      <c r="H88" s="244">
        <f t="shared" si="5"/>
        <v>5908.72</v>
      </c>
      <c r="I88" s="246"/>
      <c r="J88" s="247"/>
      <c r="K88" s="240"/>
      <c r="L88" s="245"/>
    </row>
    <row r="89" spans="1:12">
      <c r="A89" s="243">
        <v>44930</v>
      </c>
      <c r="B89" s="243">
        <v>44937</v>
      </c>
      <c r="C89" s="244">
        <f t="shared" si="3"/>
        <v>8</v>
      </c>
      <c r="D89" s="239">
        <v>44937</v>
      </c>
      <c r="E89" s="245">
        <f t="shared" si="4"/>
        <v>7</v>
      </c>
      <c r="F89" s="306" t="s">
        <v>177</v>
      </c>
      <c r="G89" s="241">
        <v>39769.68</v>
      </c>
      <c r="H89" s="244">
        <f t="shared" si="5"/>
        <v>278387.76</v>
      </c>
      <c r="I89" s="246"/>
      <c r="J89" s="247"/>
      <c r="K89" s="240"/>
      <c r="L89" s="245"/>
    </row>
    <row r="90" spans="1:12">
      <c r="A90" s="243">
        <v>44930</v>
      </c>
      <c r="B90" s="243">
        <v>44938</v>
      </c>
      <c r="C90" s="244">
        <f t="shared" si="3"/>
        <v>9</v>
      </c>
      <c r="D90" s="239">
        <v>44938</v>
      </c>
      <c r="E90" s="245">
        <f t="shared" si="4"/>
        <v>8</v>
      </c>
      <c r="F90" s="306" t="s">
        <v>177</v>
      </c>
      <c r="G90" s="241">
        <v>223.89</v>
      </c>
      <c r="H90" s="244">
        <f t="shared" si="5"/>
        <v>1791.12</v>
      </c>
      <c r="I90" s="246"/>
      <c r="J90" s="247"/>
      <c r="K90" s="240"/>
      <c r="L90" s="245"/>
    </row>
    <row r="91" spans="1:12">
      <c r="A91" s="243">
        <v>44930</v>
      </c>
      <c r="B91" s="243">
        <v>44939</v>
      </c>
      <c r="C91" s="244">
        <f t="shared" si="3"/>
        <v>10</v>
      </c>
      <c r="D91" s="239">
        <v>44939</v>
      </c>
      <c r="E91" s="245">
        <f t="shared" si="4"/>
        <v>9</v>
      </c>
      <c r="F91" s="306" t="s">
        <v>175</v>
      </c>
      <c r="G91" s="241">
        <v>150.6</v>
      </c>
      <c r="H91" s="244">
        <f t="shared" si="5"/>
        <v>1355.3999999999999</v>
      </c>
      <c r="I91" s="246"/>
      <c r="J91" s="247"/>
      <c r="K91" s="240"/>
      <c r="L91" s="245"/>
    </row>
    <row r="92" spans="1:12">
      <c r="A92" s="243">
        <v>44930</v>
      </c>
      <c r="B92" s="243">
        <v>44964</v>
      </c>
      <c r="C92" s="244">
        <f t="shared" si="3"/>
        <v>35</v>
      </c>
      <c r="D92" s="239">
        <v>44964</v>
      </c>
      <c r="E92" s="245">
        <f t="shared" si="4"/>
        <v>34</v>
      </c>
      <c r="F92" s="306" t="s">
        <v>175</v>
      </c>
      <c r="G92" s="241">
        <v>28.66</v>
      </c>
      <c r="H92" s="244">
        <f t="shared" si="5"/>
        <v>974.44</v>
      </c>
      <c r="I92" s="246"/>
      <c r="J92" s="247"/>
      <c r="K92" s="240"/>
      <c r="L92" s="245"/>
    </row>
    <row r="93" spans="1:12">
      <c r="A93" s="243">
        <v>44930</v>
      </c>
      <c r="B93" s="243">
        <v>44965</v>
      </c>
      <c r="C93" s="244">
        <f t="shared" si="3"/>
        <v>36</v>
      </c>
      <c r="D93" s="239">
        <v>44965</v>
      </c>
      <c r="E93" s="245">
        <f t="shared" si="4"/>
        <v>35</v>
      </c>
      <c r="F93" s="306" t="s">
        <v>175</v>
      </c>
      <c r="G93" s="241">
        <v>622.05999999999995</v>
      </c>
      <c r="H93" s="244">
        <f t="shared" si="5"/>
        <v>21772.1</v>
      </c>
      <c r="I93" s="246"/>
      <c r="J93" s="247"/>
      <c r="K93" s="240"/>
      <c r="L93" s="245"/>
    </row>
    <row r="94" spans="1:12">
      <c r="A94" s="243">
        <v>44930</v>
      </c>
      <c r="B94" s="243">
        <v>44942</v>
      </c>
      <c r="C94" s="244">
        <f t="shared" si="3"/>
        <v>13</v>
      </c>
      <c r="D94" s="239">
        <v>44942</v>
      </c>
      <c r="E94" s="245">
        <f t="shared" si="4"/>
        <v>12</v>
      </c>
      <c r="F94" s="306" t="s">
        <v>175</v>
      </c>
      <c r="G94" s="241">
        <v>2198.0500000000002</v>
      </c>
      <c r="H94" s="244">
        <f t="shared" si="5"/>
        <v>26376.600000000002</v>
      </c>
      <c r="I94" s="246"/>
      <c r="J94" s="247"/>
      <c r="K94" s="240"/>
      <c r="L94" s="245"/>
    </row>
    <row r="95" spans="1:12">
      <c r="A95" s="243">
        <v>44930</v>
      </c>
      <c r="B95" s="243">
        <v>44944</v>
      </c>
      <c r="C95" s="244">
        <f t="shared" si="3"/>
        <v>15</v>
      </c>
      <c r="D95" s="239">
        <v>44944</v>
      </c>
      <c r="E95" s="245">
        <f t="shared" si="4"/>
        <v>14</v>
      </c>
      <c r="F95" s="306" t="s">
        <v>178</v>
      </c>
      <c r="G95" s="241">
        <v>20.37</v>
      </c>
      <c r="H95" s="244">
        <f t="shared" si="5"/>
        <v>285.18</v>
      </c>
      <c r="I95" s="246"/>
      <c r="J95" s="247"/>
      <c r="K95" s="240"/>
      <c r="L95" s="245"/>
    </row>
    <row r="96" spans="1:12">
      <c r="A96" s="243">
        <v>44930</v>
      </c>
      <c r="B96" s="243">
        <v>44957</v>
      </c>
      <c r="C96" s="244">
        <f t="shared" si="3"/>
        <v>28</v>
      </c>
      <c r="D96" s="239">
        <v>44957</v>
      </c>
      <c r="E96" s="245">
        <f t="shared" si="4"/>
        <v>27</v>
      </c>
      <c r="F96" s="306" t="s">
        <v>175</v>
      </c>
      <c r="G96" s="241">
        <v>197.25</v>
      </c>
      <c r="H96" s="244">
        <f t="shared" si="5"/>
        <v>5325.75</v>
      </c>
      <c r="I96" s="246"/>
      <c r="J96" s="247"/>
      <c r="K96" s="240"/>
      <c r="L96" s="245"/>
    </row>
    <row r="97" spans="1:12">
      <c r="A97" s="243">
        <v>44930</v>
      </c>
      <c r="B97" s="243">
        <v>44943</v>
      </c>
      <c r="C97" s="244">
        <f t="shared" si="3"/>
        <v>14</v>
      </c>
      <c r="D97" s="239">
        <v>44943</v>
      </c>
      <c r="E97" s="245">
        <f t="shared" si="4"/>
        <v>13</v>
      </c>
      <c r="F97" s="306" t="s">
        <v>175</v>
      </c>
      <c r="G97" s="241">
        <v>111.18</v>
      </c>
      <c r="H97" s="244">
        <f t="shared" si="5"/>
        <v>1445.3400000000001</v>
      </c>
      <c r="I97" s="246"/>
      <c r="J97" s="247"/>
      <c r="K97" s="240"/>
      <c r="L97" s="245"/>
    </row>
    <row r="98" spans="1:12">
      <c r="A98" s="243">
        <v>44930</v>
      </c>
      <c r="B98" s="243">
        <v>44944</v>
      </c>
      <c r="C98" s="244">
        <f t="shared" si="3"/>
        <v>15</v>
      </c>
      <c r="D98" s="239">
        <v>44944</v>
      </c>
      <c r="E98" s="245">
        <f t="shared" si="4"/>
        <v>14</v>
      </c>
      <c r="F98" s="306" t="s">
        <v>175</v>
      </c>
      <c r="G98" s="241">
        <v>413.41</v>
      </c>
      <c r="H98" s="244">
        <f t="shared" si="5"/>
        <v>5787.7400000000007</v>
      </c>
      <c r="I98" s="246"/>
      <c r="J98" s="247"/>
      <c r="K98" s="240"/>
      <c r="L98" s="245"/>
    </row>
    <row r="99" spans="1:12">
      <c r="A99" s="243">
        <v>44930</v>
      </c>
      <c r="B99" s="243">
        <v>44945</v>
      </c>
      <c r="C99" s="244">
        <f t="shared" si="3"/>
        <v>16</v>
      </c>
      <c r="D99" s="239">
        <v>44945</v>
      </c>
      <c r="E99" s="245">
        <f t="shared" si="4"/>
        <v>15</v>
      </c>
      <c r="F99" s="306" t="s">
        <v>175</v>
      </c>
      <c r="G99" s="241">
        <v>222.34</v>
      </c>
      <c r="H99" s="244">
        <f t="shared" si="5"/>
        <v>3335.1</v>
      </c>
      <c r="I99" s="246"/>
      <c r="J99" s="247"/>
      <c r="K99" s="240"/>
      <c r="L99" s="245"/>
    </row>
    <row r="100" spans="1:12">
      <c r="A100" s="243">
        <v>44930</v>
      </c>
      <c r="B100" s="243">
        <v>44931</v>
      </c>
      <c r="C100" s="244">
        <f t="shared" si="3"/>
        <v>2</v>
      </c>
      <c r="D100" s="239">
        <v>44931</v>
      </c>
      <c r="E100" s="245">
        <f t="shared" si="4"/>
        <v>1</v>
      </c>
      <c r="F100" s="306" t="s">
        <v>178</v>
      </c>
      <c r="G100" s="241">
        <v>1907.89</v>
      </c>
      <c r="H100" s="244">
        <f t="shared" si="5"/>
        <v>1907.89</v>
      </c>
      <c r="I100" s="246"/>
      <c r="J100" s="247"/>
      <c r="K100" s="240"/>
      <c r="L100" s="245"/>
    </row>
    <row r="101" spans="1:12">
      <c r="A101" s="243">
        <v>44930</v>
      </c>
      <c r="B101" s="243">
        <v>44930</v>
      </c>
      <c r="C101" s="244">
        <f t="shared" si="3"/>
        <v>1</v>
      </c>
      <c r="D101" s="239">
        <v>44930</v>
      </c>
      <c r="E101" s="245">
        <f t="shared" si="4"/>
        <v>0</v>
      </c>
      <c r="F101" s="306" t="s">
        <v>176</v>
      </c>
      <c r="G101" s="241">
        <v>2447.7600000000002</v>
      </c>
      <c r="H101" s="244">
        <f t="shared" si="5"/>
        <v>0</v>
      </c>
      <c r="I101" s="246"/>
      <c r="J101" s="247"/>
      <c r="K101" s="240"/>
      <c r="L101" s="245"/>
    </row>
    <row r="102" spans="1:12">
      <c r="A102" s="243">
        <v>44930</v>
      </c>
      <c r="B102" s="243">
        <v>44931</v>
      </c>
      <c r="C102" s="244">
        <f t="shared" si="3"/>
        <v>2</v>
      </c>
      <c r="D102" s="239">
        <v>44931</v>
      </c>
      <c r="E102" s="245">
        <f t="shared" si="4"/>
        <v>1</v>
      </c>
      <c r="F102" s="306" t="s">
        <v>176</v>
      </c>
      <c r="G102" s="241">
        <v>103616.33</v>
      </c>
      <c r="H102" s="244">
        <f t="shared" si="5"/>
        <v>103616.33</v>
      </c>
      <c r="I102" s="246"/>
      <c r="J102" s="247"/>
      <c r="K102" s="240"/>
      <c r="L102" s="245"/>
    </row>
    <row r="103" spans="1:12">
      <c r="A103" s="243">
        <v>44930</v>
      </c>
      <c r="B103" s="243">
        <v>44930</v>
      </c>
      <c r="C103" s="244">
        <f t="shared" si="3"/>
        <v>1</v>
      </c>
      <c r="D103" s="239">
        <v>44930</v>
      </c>
      <c r="E103" s="245">
        <f t="shared" si="4"/>
        <v>0</v>
      </c>
      <c r="F103" s="306" t="s">
        <v>175</v>
      </c>
      <c r="G103" s="241">
        <v>2570.7800000000002</v>
      </c>
      <c r="H103" s="244">
        <f t="shared" si="5"/>
        <v>0</v>
      </c>
      <c r="I103" s="246"/>
      <c r="J103" s="247"/>
      <c r="K103" s="240"/>
      <c r="L103" s="245"/>
    </row>
    <row r="104" spans="1:12">
      <c r="A104" s="243">
        <v>44930</v>
      </c>
      <c r="B104" s="243">
        <v>44932</v>
      </c>
      <c r="C104" s="244">
        <f t="shared" si="3"/>
        <v>3</v>
      </c>
      <c r="D104" s="239">
        <v>44932</v>
      </c>
      <c r="E104" s="245">
        <f t="shared" si="4"/>
        <v>2</v>
      </c>
      <c r="F104" s="306" t="s">
        <v>178</v>
      </c>
      <c r="G104" s="241">
        <v>1429.99</v>
      </c>
      <c r="H104" s="244">
        <f t="shared" si="5"/>
        <v>2859.98</v>
      </c>
      <c r="I104" s="246"/>
      <c r="J104" s="247"/>
      <c r="K104" s="240"/>
      <c r="L104" s="245"/>
    </row>
    <row r="105" spans="1:12">
      <c r="A105" s="243">
        <v>44930</v>
      </c>
      <c r="B105" s="243">
        <v>44931</v>
      </c>
      <c r="C105" s="244">
        <f t="shared" si="3"/>
        <v>2</v>
      </c>
      <c r="D105" s="239">
        <v>44931</v>
      </c>
      <c r="E105" s="245">
        <f t="shared" si="4"/>
        <v>1</v>
      </c>
      <c r="F105" s="306" t="s">
        <v>175</v>
      </c>
      <c r="G105" s="241">
        <v>958349.56</v>
      </c>
      <c r="H105" s="244">
        <f t="shared" si="5"/>
        <v>958349.56</v>
      </c>
      <c r="I105" s="246"/>
      <c r="J105" s="247"/>
      <c r="K105" s="240"/>
      <c r="L105" s="245"/>
    </row>
    <row r="106" spans="1:12">
      <c r="A106" s="243">
        <v>44930</v>
      </c>
      <c r="B106" s="243">
        <v>44932</v>
      </c>
      <c r="C106" s="244">
        <f t="shared" si="3"/>
        <v>3</v>
      </c>
      <c r="D106" s="239">
        <v>44932</v>
      </c>
      <c r="E106" s="245">
        <f t="shared" si="4"/>
        <v>2</v>
      </c>
      <c r="F106" s="306" t="s">
        <v>176</v>
      </c>
      <c r="G106" s="241">
        <v>26942.720000000001</v>
      </c>
      <c r="H106" s="244">
        <f t="shared" si="5"/>
        <v>53885.440000000002</v>
      </c>
      <c r="I106" s="246"/>
      <c r="J106" s="247"/>
      <c r="K106" s="240"/>
      <c r="L106" s="245"/>
    </row>
    <row r="107" spans="1:12">
      <c r="A107" s="243">
        <v>44930</v>
      </c>
      <c r="B107" s="243">
        <v>44992</v>
      </c>
      <c r="C107" s="244">
        <f t="shared" si="3"/>
        <v>63</v>
      </c>
      <c r="D107" s="239">
        <v>44992</v>
      </c>
      <c r="E107" s="245">
        <f t="shared" si="4"/>
        <v>62</v>
      </c>
      <c r="F107" s="306" t="s">
        <v>175</v>
      </c>
      <c r="G107" s="241">
        <v>297.75</v>
      </c>
      <c r="H107" s="244">
        <f t="shared" si="5"/>
        <v>18460.5</v>
      </c>
      <c r="I107" s="246"/>
      <c r="J107" s="247"/>
      <c r="K107" s="240"/>
      <c r="L107" s="245"/>
    </row>
    <row r="108" spans="1:12">
      <c r="A108" s="243">
        <v>44930</v>
      </c>
      <c r="B108" s="243">
        <v>44930</v>
      </c>
      <c r="C108" s="244">
        <f t="shared" si="3"/>
        <v>1</v>
      </c>
      <c r="D108" s="239">
        <v>44930</v>
      </c>
      <c r="E108" s="245">
        <f t="shared" si="4"/>
        <v>0</v>
      </c>
      <c r="F108" s="306" t="s">
        <v>177</v>
      </c>
      <c r="G108" s="241">
        <v>293.39999999999998</v>
      </c>
      <c r="H108" s="244">
        <f t="shared" si="5"/>
        <v>0</v>
      </c>
      <c r="I108" s="246"/>
      <c r="J108" s="247"/>
      <c r="K108" s="240"/>
      <c r="L108" s="245"/>
    </row>
    <row r="109" spans="1:12">
      <c r="A109" s="243">
        <v>44930</v>
      </c>
      <c r="B109" s="243">
        <v>44970</v>
      </c>
      <c r="C109" s="244">
        <f t="shared" si="3"/>
        <v>41</v>
      </c>
      <c r="D109" s="239">
        <v>44970</v>
      </c>
      <c r="E109" s="245">
        <f t="shared" si="4"/>
        <v>40</v>
      </c>
      <c r="F109" s="306" t="s">
        <v>175</v>
      </c>
      <c r="G109" s="241">
        <v>46.2</v>
      </c>
      <c r="H109" s="244">
        <f t="shared" si="5"/>
        <v>1848</v>
      </c>
      <c r="I109" s="246"/>
      <c r="J109" s="247"/>
      <c r="K109" s="240"/>
      <c r="L109" s="245"/>
    </row>
    <row r="110" spans="1:12">
      <c r="A110" s="243">
        <v>44930</v>
      </c>
      <c r="B110" s="243">
        <v>44971</v>
      </c>
      <c r="C110" s="244">
        <f t="shared" si="3"/>
        <v>42</v>
      </c>
      <c r="D110" s="239">
        <v>44971</v>
      </c>
      <c r="E110" s="245">
        <f t="shared" si="4"/>
        <v>41</v>
      </c>
      <c r="F110" s="306" t="s">
        <v>176</v>
      </c>
      <c r="G110" s="241">
        <v>65.27</v>
      </c>
      <c r="H110" s="244">
        <f t="shared" si="5"/>
        <v>2676.0699999999997</v>
      </c>
      <c r="I110" s="246"/>
      <c r="J110" s="247"/>
      <c r="K110" s="240"/>
      <c r="L110" s="245"/>
    </row>
    <row r="111" spans="1:12">
      <c r="A111" s="243">
        <v>44930</v>
      </c>
      <c r="B111" s="243">
        <v>44932</v>
      </c>
      <c r="C111" s="244">
        <f t="shared" si="3"/>
        <v>3</v>
      </c>
      <c r="D111" s="239">
        <v>44932</v>
      </c>
      <c r="E111" s="245">
        <f t="shared" si="4"/>
        <v>2</v>
      </c>
      <c r="F111" s="306" t="s">
        <v>175</v>
      </c>
      <c r="G111" s="241">
        <v>11045.85</v>
      </c>
      <c r="H111" s="244">
        <f t="shared" si="5"/>
        <v>22091.7</v>
      </c>
      <c r="I111" s="246"/>
      <c r="J111" s="247"/>
      <c r="K111" s="240"/>
      <c r="L111" s="245"/>
    </row>
    <row r="112" spans="1:12">
      <c r="A112" s="243">
        <v>44930</v>
      </c>
      <c r="B112" s="243">
        <v>44931</v>
      </c>
      <c r="C112" s="244">
        <f t="shared" si="3"/>
        <v>2</v>
      </c>
      <c r="D112" s="239">
        <v>44931</v>
      </c>
      <c r="E112" s="245">
        <f t="shared" si="4"/>
        <v>1</v>
      </c>
      <c r="F112" s="306" t="s">
        <v>177</v>
      </c>
      <c r="G112" s="241">
        <v>10885.89</v>
      </c>
      <c r="H112" s="244">
        <f t="shared" si="5"/>
        <v>10885.89</v>
      </c>
      <c r="I112" s="246"/>
      <c r="J112" s="247"/>
      <c r="K112" s="240"/>
      <c r="L112" s="245"/>
    </row>
    <row r="113" spans="1:12">
      <c r="A113" s="243">
        <v>44930</v>
      </c>
      <c r="B113" s="243">
        <v>44932</v>
      </c>
      <c r="C113" s="244">
        <f t="shared" si="3"/>
        <v>3</v>
      </c>
      <c r="D113" s="239">
        <v>44932</v>
      </c>
      <c r="E113" s="245">
        <f t="shared" si="4"/>
        <v>2</v>
      </c>
      <c r="F113" s="306" t="s">
        <v>177</v>
      </c>
      <c r="G113" s="241">
        <v>1573.3</v>
      </c>
      <c r="H113" s="244">
        <f t="shared" si="5"/>
        <v>3146.6</v>
      </c>
      <c r="I113" s="246"/>
      <c r="J113" s="247"/>
      <c r="K113" s="240"/>
      <c r="L113" s="245"/>
    </row>
    <row r="114" spans="1:12">
      <c r="A114" s="243">
        <v>44930</v>
      </c>
      <c r="B114" s="243">
        <v>44935</v>
      </c>
      <c r="C114" s="244">
        <f t="shared" si="3"/>
        <v>6</v>
      </c>
      <c r="D114" s="239">
        <v>44935</v>
      </c>
      <c r="E114" s="245">
        <f t="shared" si="4"/>
        <v>5</v>
      </c>
      <c r="F114" s="306" t="s">
        <v>176</v>
      </c>
      <c r="G114" s="241">
        <v>3.34</v>
      </c>
      <c r="H114" s="244">
        <f t="shared" si="5"/>
        <v>16.7</v>
      </c>
      <c r="I114" s="246"/>
      <c r="J114" s="247"/>
      <c r="K114" s="240"/>
      <c r="L114" s="245"/>
    </row>
    <row r="115" spans="1:12">
      <c r="A115" s="243">
        <v>44930</v>
      </c>
      <c r="B115" s="243">
        <v>44935</v>
      </c>
      <c r="C115" s="244">
        <f t="shared" si="3"/>
        <v>6</v>
      </c>
      <c r="D115" s="239">
        <v>44935</v>
      </c>
      <c r="E115" s="245">
        <f t="shared" si="4"/>
        <v>5</v>
      </c>
      <c r="F115" s="306" t="s">
        <v>175</v>
      </c>
      <c r="G115" s="241">
        <v>7261.98</v>
      </c>
      <c r="H115" s="244">
        <f t="shared" si="5"/>
        <v>36309.899999999994</v>
      </c>
      <c r="I115" s="246"/>
      <c r="J115" s="247"/>
      <c r="K115" s="240"/>
      <c r="L115" s="245"/>
    </row>
    <row r="116" spans="1:12">
      <c r="A116" s="243">
        <v>44930</v>
      </c>
      <c r="B116" s="243">
        <v>44958</v>
      </c>
      <c r="C116" s="244">
        <f t="shared" si="3"/>
        <v>29</v>
      </c>
      <c r="D116" s="239">
        <v>44958</v>
      </c>
      <c r="E116" s="245">
        <f t="shared" si="4"/>
        <v>28</v>
      </c>
      <c r="F116" s="306" t="s">
        <v>176</v>
      </c>
      <c r="G116" s="241">
        <v>46.5</v>
      </c>
      <c r="H116" s="244">
        <f t="shared" si="5"/>
        <v>1302</v>
      </c>
      <c r="I116" s="246"/>
      <c r="J116" s="247"/>
      <c r="K116" s="240"/>
      <c r="L116" s="245"/>
    </row>
    <row r="117" spans="1:12">
      <c r="A117" s="243">
        <v>44930</v>
      </c>
      <c r="B117" s="243">
        <v>45035</v>
      </c>
      <c r="C117" s="244">
        <f t="shared" si="3"/>
        <v>106</v>
      </c>
      <c r="D117" s="239">
        <v>45035</v>
      </c>
      <c r="E117" s="245">
        <f t="shared" si="4"/>
        <v>105</v>
      </c>
      <c r="F117" s="306" t="s">
        <v>175</v>
      </c>
      <c r="G117" s="241">
        <v>36.43</v>
      </c>
      <c r="H117" s="244">
        <f t="shared" si="5"/>
        <v>3825.15</v>
      </c>
      <c r="I117" s="246"/>
      <c r="J117" s="247"/>
      <c r="K117" s="240"/>
      <c r="L117" s="245"/>
    </row>
    <row r="118" spans="1:12">
      <c r="A118" s="243">
        <v>44931</v>
      </c>
      <c r="B118" s="243">
        <v>44932</v>
      </c>
      <c r="C118" s="244">
        <f t="shared" si="3"/>
        <v>2</v>
      </c>
      <c r="D118" s="239">
        <v>44932</v>
      </c>
      <c r="E118" s="245">
        <f t="shared" si="4"/>
        <v>1</v>
      </c>
      <c r="F118" s="306" t="s">
        <v>176</v>
      </c>
      <c r="G118" s="241">
        <v>193009.97</v>
      </c>
      <c r="H118" s="244">
        <f t="shared" si="5"/>
        <v>193009.97</v>
      </c>
      <c r="I118" s="246"/>
      <c r="J118" s="247"/>
      <c r="K118" s="240"/>
      <c r="L118" s="245"/>
    </row>
    <row r="119" spans="1:12">
      <c r="A119" s="243">
        <v>44931</v>
      </c>
      <c r="B119" s="243">
        <v>44931</v>
      </c>
      <c r="C119" s="244">
        <f t="shared" si="3"/>
        <v>1</v>
      </c>
      <c r="D119" s="239">
        <v>44931</v>
      </c>
      <c r="E119" s="245">
        <f t="shared" si="4"/>
        <v>0</v>
      </c>
      <c r="F119" s="306" t="s">
        <v>175</v>
      </c>
      <c r="G119" s="241">
        <v>154.96</v>
      </c>
      <c r="H119" s="244">
        <f t="shared" si="5"/>
        <v>0</v>
      </c>
      <c r="I119" s="246"/>
      <c r="J119" s="247"/>
      <c r="K119" s="240"/>
      <c r="L119" s="245"/>
    </row>
    <row r="120" spans="1:12">
      <c r="A120" s="243">
        <v>44931</v>
      </c>
      <c r="B120" s="243">
        <v>44992</v>
      </c>
      <c r="C120" s="244">
        <f t="shared" si="3"/>
        <v>62</v>
      </c>
      <c r="D120" s="239">
        <v>44992</v>
      </c>
      <c r="E120" s="245">
        <f t="shared" si="4"/>
        <v>61</v>
      </c>
      <c r="F120" s="306" t="s">
        <v>175</v>
      </c>
      <c r="G120" s="241">
        <v>134.77000000000001</v>
      </c>
      <c r="H120" s="244">
        <f t="shared" si="5"/>
        <v>8220.9700000000012</v>
      </c>
      <c r="I120" s="246"/>
      <c r="J120" s="247"/>
      <c r="K120" s="240"/>
      <c r="L120" s="245"/>
    </row>
    <row r="121" spans="1:12">
      <c r="A121" s="243">
        <v>44931</v>
      </c>
      <c r="B121" s="243">
        <v>44970</v>
      </c>
      <c r="C121" s="244">
        <f t="shared" si="3"/>
        <v>40</v>
      </c>
      <c r="D121" s="239">
        <v>44970</v>
      </c>
      <c r="E121" s="245">
        <f t="shared" si="4"/>
        <v>39</v>
      </c>
      <c r="F121" s="306" t="s">
        <v>175</v>
      </c>
      <c r="G121" s="241">
        <v>41.75</v>
      </c>
      <c r="H121" s="244">
        <f t="shared" si="5"/>
        <v>1628.25</v>
      </c>
      <c r="I121" s="246"/>
      <c r="J121" s="247"/>
      <c r="K121" s="240"/>
      <c r="L121" s="245"/>
    </row>
    <row r="122" spans="1:12">
      <c r="A122" s="243">
        <v>44931</v>
      </c>
      <c r="B122" s="243">
        <v>44932</v>
      </c>
      <c r="C122" s="244">
        <f t="shared" si="3"/>
        <v>2</v>
      </c>
      <c r="D122" s="239">
        <v>44932</v>
      </c>
      <c r="E122" s="245">
        <f t="shared" si="4"/>
        <v>1</v>
      </c>
      <c r="F122" s="306" t="s">
        <v>175</v>
      </c>
      <c r="G122" s="241">
        <v>1021165.97</v>
      </c>
      <c r="H122" s="244">
        <f t="shared" si="5"/>
        <v>1021165.97</v>
      </c>
      <c r="I122" s="246"/>
      <c r="J122" s="247"/>
      <c r="K122" s="240"/>
      <c r="L122" s="245"/>
    </row>
    <row r="123" spans="1:12">
      <c r="A123" s="243">
        <v>44931</v>
      </c>
      <c r="B123" s="243">
        <v>44931</v>
      </c>
      <c r="C123" s="244">
        <f t="shared" si="3"/>
        <v>1</v>
      </c>
      <c r="D123" s="239">
        <v>44931</v>
      </c>
      <c r="E123" s="245">
        <f t="shared" si="4"/>
        <v>0</v>
      </c>
      <c r="F123" s="306" t="s">
        <v>177</v>
      </c>
      <c r="G123" s="241">
        <v>155.69999999999999</v>
      </c>
      <c r="H123" s="244">
        <f t="shared" si="5"/>
        <v>0</v>
      </c>
      <c r="I123" s="246"/>
      <c r="J123" s="247"/>
      <c r="K123" s="240"/>
      <c r="L123" s="245"/>
    </row>
    <row r="124" spans="1:12">
      <c r="A124" s="243">
        <v>44931</v>
      </c>
      <c r="B124" s="243">
        <v>44946</v>
      </c>
      <c r="C124" s="244">
        <f t="shared" si="3"/>
        <v>16</v>
      </c>
      <c r="D124" s="239">
        <v>44946</v>
      </c>
      <c r="E124" s="245">
        <f t="shared" si="4"/>
        <v>15</v>
      </c>
      <c r="F124" s="306" t="s">
        <v>175</v>
      </c>
      <c r="G124" s="241">
        <v>59.32</v>
      </c>
      <c r="H124" s="244">
        <f t="shared" si="5"/>
        <v>889.8</v>
      </c>
      <c r="I124" s="246"/>
      <c r="J124" s="247"/>
      <c r="K124" s="240"/>
      <c r="L124" s="245"/>
    </row>
    <row r="125" spans="1:12">
      <c r="A125" s="243">
        <v>44931</v>
      </c>
      <c r="B125" s="243">
        <v>44932</v>
      </c>
      <c r="C125" s="244">
        <f t="shared" si="3"/>
        <v>2</v>
      </c>
      <c r="D125" s="239">
        <v>44932</v>
      </c>
      <c r="E125" s="245">
        <f t="shared" si="4"/>
        <v>1</v>
      </c>
      <c r="F125" s="306" t="s">
        <v>177</v>
      </c>
      <c r="G125" s="241">
        <v>45372.73</v>
      </c>
      <c r="H125" s="244">
        <f t="shared" si="5"/>
        <v>45372.73</v>
      </c>
      <c r="I125" s="246"/>
      <c r="J125" s="247"/>
      <c r="K125" s="240"/>
      <c r="L125" s="245"/>
    </row>
    <row r="126" spans="1:12">
      <c r="A126" s="243">
        <v>44931</v>
      </c>
      <c r="B126" s="243">
        <v>44935</v>
      </c>
      <c r="C126" s="244">
        <f t="shared" si="3"/>
        <v>5</v>
      </c>
      <c r="D126" s="239">
        <v>44935</v>
      </c>
      <c r="E126" s="245">
        <f t="shared" si="4"/>
        <v>4</v>
      </c>
      <c r="F126" s="306" t="s">
        <v>176</v>
      </c>
      <c r="G126" s="241">
        <v>167147.14000000001</v>
      </c>
      <c r="H126" s="244">
        <f t="shared" si="5"/>
        <v>668588.56000000006</v>
      </c>
      <c r="I126" s="246"/>
      <c r="J126" s="247"/>
      <c r="K126" s="240"/>
      <c r="L126" s="245"/>
    </row>
    <row r="127" spans="1:12">
      <c r="A127" s="243">
        <v>44931</v>
      </c>
      <c r="B127" s="243">
        <v>45034</v>
      </c>
      <c r="C127" s="244">
        <f t="shared" si="3"/>
        <v>104</v>
      </c>
      <c r="D127" s="239">
        <v>45034</v>
      </c>
      <c r="E127" s="245">
        <f t="shared" si="4"/>
        <v>103</v>
      </c>
      <c r="F127" s="306" t="s">
        <v>175</v>
      </c>
      <c r="G127" s="241">
        <v>65.14</v>
      </c>
      <c r="H127" s="244">
        <f t="shared" si="5"/>
        <v>6709.42</v>
      </c>
      <c r="I127" s="246"/>
      <c r="J127" s="247"/>
      <c r="K127" s="240"/>
      <c r="L127" s="245"/>
    </row>
    <row r="128" spans="1:12">
      <c r="A128" s="243">
        <v>44931</v>
      </c>
      <c r="B128" s="243">
        <v>44973</v>
      </c>
      <c r="C128" s="244">
        <f t="shared" si="3"/>
        <v>43</v>
      </c>
      <c r="D128" s="239">
        <v>44973</v>
      </c>
      <c r="E128" s="245">
        <f t="shared" si="4"/>
        <v>42</v>
      </c>
      <c r="F128" s="306" t="s">
        <v>175</v>
      </c>
      <c r="G128" s="241">
        <v>55.57</v>
      </c>
      <c r="H128" s="244">
        <f t="shared" si="5"/>
        <v>2333.94</v>
      </c>
      <c r="I128" s="246"/>
      <c r="J128" s="247"/>
      <c r="K128" s="240"/>
      <c r="L128" s="245"/>
    </row>
    <row r="129" spans="1:12">
      <c r="A129" s="243">
        <v>44931</v>
      </c>
      <c r="B129" s="243">
        <v>44935</v>
      </c>
      <c r="C129" s="244">
        <f t="shared" si="3"/>
        <v>5</v>
      </c>
      <c r="D129" s="239">
        <v>44935</v>
      </c>
      <c r="E129" s="245">
        <f t="shared" si="4"/>
        <v>4</v>
      </c>
      <c r="F129" s="306" t="s">
        <v>175</v>
      </c>
      <c r="G129" s="241">
        <v>14157.1</v>
      </c>
      <c r="H129" s="244">
        <f t="shared" si="5"/>
        <v>56628.4</v>
      </c>
      <c r="I129" s="246"/>
      <c r="J129" s="247"/>
      <c r="K129" s="240"/>
      <c r="L129" s="245"/>
    </row>
    <row r="130" spans="1:12">
      <c r="A130" s="243">
        <v>44931</v>
      </c>
      <c r="B130" s="243">
        <v>45376</v>
      </c>
      <c r="C130" s="244">
        <f t="shared" si="3"/>
        <v>446</v>
      </c>
      <c r="D130" s="239">
        <v>45376</v>
      </c>
      <c r="E130" s="245">
        <f t="shared" si="4"/>
        <v>445</v>
      </c>
      <c r="F130" s="306" t="s">
        <v>175</v>
      </c>
      <c r="G130" s="241">
        <v>24.59</v>
      </c>
      <c r="H130" s="244">
        <f t="shared" si="5"/>
        <v>10942.55</v>
      </c>
      <c r="I130" s="246"/>
      <c r="J130" s="247"/>
      <c r="K130" s="240"/>
      <c r="L130" s="245"/>
    </row>
    <row r="131" spans="1:12">
      <c r="A131" s="243">
        <v>44931</v>
      </c>
      <c r="B131" s="243">
        <v>44935</v>
      </c>
      <c r="C131" s="244">
        <f t="shared" si="3"/>
        <v>5</v>
      </c>
      <c r="D131" s="239">
        <v>44935</v>
      </c>
      <c r="E131" s="245">
        <f t="shared" si="4"/>
        <v>4</v>
      </c>
      <c r="F131" s="306" t="s">
        <v>177</v>
      </c>
      <c r="G131" s="241">
        <v>507.11</v>
      </c>
      <c r="H131" s="244">
        <f t="shared" si="5"/>
        <v>2028.44</v>
      </c>
      <c r="I131" s="246"/>
      <c r="J131" s="247"/>
      <c r="K131" s="240"/>
      <c r="L131" s="245"/>
    </row>
    <row r="132" spans="1:12">
      <c r="A132" s="243">
        <v>44931</v>
      </c>
      <c r="B132" s="243">
        <v>44950</v>
      </c>
      <c r="C132" s="244">
        <f t="shared" si="3"/>
        <v>20</v>
      </c>
      <c r="D132" s="239">
        <v>44950</v>
      </c>
      <c r="E132" s="245">
        <f t="shared" si="4"/>
        <v>19</v>
      </c>
      <c r="F132" s="306" t="s">
        <v>175</v>
      </c>
      <c r="G132" s="241">
        <v>151.52000000000001</v>
      </c>
      <c r="H132" s="244">
        <f t="shared" si="5"/>
        <v>2878.88</v>
      </c>
      <c r="I132" s="246"/>
      <c r="J132" s="247"/>
      <c r="K132" s="240"/>
      <c r="L132" s="245"/>
    </row>
    <row r="133" spans="1:12">
      <c r="A133" s="243">
        <v>44931</v>
      </c>
      <c r="B133" s="243">
        <v>45160</v>
      </c>
      <c r="C133" s="244">
        <f t="shared" si="3"/>
        <v>230</v>
      </c>
      <c r="D133" s="239">
        <v>45160</v>
      </c>
      <c r="E133" s="245">
        <f t="shared" si="4"/>
        <v>229</v>
      </c>
      <c r="F133" s="306" t="s">
        <v>175</v>
      </c>
      <c r="G133" s="241">
        <v>39.729999999999997</v>
      </c>
      <c r="H133" s="244">
        <f t="shared" si="5"/>
        <v>9098.17</v>
      </c>
      <c r="I133" s="246"/>
      <c r="J133" s="247"/>
      <c r="K133" s="240"/>
      <c r="L133" s="245"/>
    </row>
    <row r="134" spans="1:12">
      <c r="A134" s="243">
        <v>44931</v>
      </c>
      <c r="B134" s="243">
        <v>44959</v>
      </c>
      <c r="C134" s="244">
        <f t="shared" si="3"/>
        <v>29</v>
      </c>
      <c r="D134" s="239">
        <v>44959</v>
      </c>
      <c r="E134" s="245">
        <f t="shared" si="4"/>
        <v>28</v>
      </c>
      <c r="F134" s="306" t="s">
        <v>175</v>
      </c>
      <c r="G134" s="241">
        <v>14.23</v>
      </c>
      <c r="H134" s="244">
        <f t="shared" si="5"/>
        <v>398.44</v>
      </c>
      <c r="I134" s="246"/>
      <c r="J134" s="247"/>
      <c r="K134" s="240"/>
      <c r="L134" s="245"/>
    </row>
    <row r="135" spans="1:12">
      <c r="A135" s="243">
        <v>44931</v>
      </c>
      <c r="B135" s="243">
        <v>44951</v>
      </c>
      <c r="C135" s="244">
        <f t="shared" ref="C135:C198" si="6">B135-A135+1</f>
        <v>21</v>
      </c>
      <c r="D135" s="239">
        <v>44951</v>
      </c>
      <c r="E135" s="245">
        <f t="shared" ref="E135:E198" si="7">D135-A135</f>
        <v>20</v>
      </c>
      <c r="F135" s="306" t="s">
        <v>175</v>
      </c>
      <c r="G135" s="241">
        <v>156.61000000000001</v>
      </c>
      <c r="H135" s="244">
        <f t="shared" ref="H135:H198" si="8">E135*G135</f>
        <v>3132.2000000000003</v>
      </c>
      <c r="I135" s="246"/>
      <c r="J135" s="247"/>
      <c r="K135" s="240"/>
      <c r="L135" s="245"/>
    </row>
    <row r="136" spans="1:12">
      <c r="A136" s="243">
        <v>44931</v>
      </c>
      <c r="B136" s="243">
        <v>44952</v>
      </c>
      <c r="C136" s="244">
        <f t="shared" si="6"/>
        <v>22</v>
      </c>
      <c r="D136" s="239">
        <v>44952</v>
      </c>
      <c r="E136" s="245">
        <f t="shared" si="7"/>
        <v>21</v>
      </c>
      <c r="F136" s="306" t="s">
        <v>175</v>
      </c>
      <c r="G136" s="241">
        <v>115.64</v>
      </c>
      <c r="H136" s="244">
        <f t="shared" si="8"/>
        <v>2428.44</v>
      </c>
      <c r="I136" s="246"/>
      <c r="J136" s="247"/>
      <c r="K136" s="240"/>
      <c r="L136" s="245"/>
    </row>
    <row r="137" spans="1:12">
      <c r="A137" s="243">
        <v>44931</v>
      </c>
      <c r="B137" s="243">
        <v>44937</v>
      </c>
      <c r="C137" s="244">
        <f t="shared" si="6"/>
        <v>7</v>
      </c>
      <c r="D137" s="239">
        <v>44937</v>
      </c>
      <c r="E137" s="245">
        <f t="shared" si="7"/>
        <v>6</v>
      </c>
      <c r="F137" s="306" t="s">
        <v>178</v>
      </c>
      <c r="G137" s="241">
        <v>11352.17</v>
      </c>
      <c r="H137" s="244">
        <f t="shared" si="8"/>
        <v>68113.02</v>
      </c>
      <c r="I137" s="246"/>
      <c r="J137" s="247"/>
      <c r="K137" s="240"/>
      <c r="L137" s="245"/>
    </row>
    <row r="138" spans="1:12">
      <c r="A138" s="243">
        <v>44931</v>
      </c>
      <c r="B138" s="243">
        <v>44937</v>
      </c>
      <c r="C138" s="244">
        <f t="shared" si="6"/>
        <v>7</v>
      </c>
      <c r="D138" s="239">
        <v>44937</v>
      </c>
      <c r="E138" s="245">
        <f t="shared" si="7"/>
        <v>6</v>
      </c>
      <c r="F138" s="306" t="s">
        <v>176</v>
      </c>
      <c r="G138" s="241">
        <v>51929.1</v>
      </c>
      <c r="H138" s="244">
        <f t="shared" si="8"/>
        <v>311574.59999999998</v>
      </c>
      <c r="I138" s="246"/>
      <c r="J138" s="247"/>
      <c r="K138" s="240"/>
      <c r="L138" s="245"/>
    </row>
    <row r="139" spans="1:12">
      <c r="A139" s="243">
        <v>44931</v>
      </c>
      <c r="B139" s="243">
        <v>44936</v>
      </c>
      <c r="C139" s="244">
        <f t="shared" si="6"/>
        <v>6</v>
      </c>
      <c r="D139" s="239">
        <v>44936</v>
      </c>
      <c r="E139" s="245">
        <f t="shared" si="7"/>
        <v>5</v>
      </c>
      <c r="F139" s="306" t="s">
        <v>175</v>
      </c>
      <c r="G139" s="241">
        <v>389.35</v>
      </c>
      <c r="H139" s="244">
        <f t="shared" si="8"/>
        <v>1946.75</v>
      </c>
      <c r="I139" s="246"/>
      <c r="J139" s="247"/>
      <c r="K139" s="240"/>
      <c r="L139" s="245"/>
    </row>
    <row r="140" spans="1:12">
      <c r="A140" s="243">
        <v>44931</v>
      </c>
      <c r="B140" s="243">
        <v>44937</v>
      </c>
      <c r="C140" s="244">
        <f t="shared" si="6"/>
        <v>7</v>
      </c>
      <c r="D140" s="239">
        <v>44937</v>
      </c>
      <c r="E140" s="245">
        <f t="shared" si="7"/>
        <v>6</v>
      </c>
      <c r="F140" s="306" t="s">
        <v>175</v>
      </c>
      <c r="G140" s="241">
        <v>2636.91</v>
      </c>
      <c r="H140" s="244">
        <f t="shared" si="8"/>
        <v>15821.46</v>
      </c>
      <c r="I140" s="246"/>
      <c r="J140" s="247"/>
      <c r="K140" s="240"/>
      <c r="L140" s="245"/>
    </row>
    <row r="141" spans="1:12">
      <c r="A141" s="243">
        <v>44931</v>
      </c>
      <c r="B141" s="243">
        <v>44938</v>
      </c>
      <c r="C141" s="244">
        <f t="shared" si="6"/>
        <v>8</v>
      </c>
      <c r="D141" s="239">
        <v>44938</v>
      </c>
      <c r="E141" s="245">
        <f t="shared" si="7"/>
        <v>7</v>
      </c>
      <c r="F141" s="306" t="s">
        <v>176</v>
      </c>
      <c r="G141" s="241">
        <v>759.74</v>
      </c>
      <c r="H141" s="244">
        <f t="shared" si="8"/>
        <v>5318.18</v>
      </c>
      <c r="I141" s="246"/>
      <c r="J141" s="247"/>
      <c r="K141" s="240"/>
      <c r="L141" s="245"/>
    </row>
    <row r="142" spans="1:12">
      <c r="A142" s="243">
        <v>44931</v>
      </c>
      <c r="B142" s="243">
        <v>44939</v>
      </c>
      <c r="C142" s="244">
        <f t="shared" si="6"/>
        <v>9</v>
      </c>
      <c r="D142" s="239">
        <v>44939</v>
      </c>
      <c r="E142" s="245">
        <f t="shared" si="7"/>
        <v>8</v>
      </c>
      <c r="F142" s="306" t="s">
        <v>178</v>
      </c>
      <c r="G142" s="241">
        <v>350.56</v>
      </c>
      <c r="H142" s="244">
        <f t="shared" si="8"/>
        <v>2804.48</v>
      </c>
      <c r="I142" s="246"/>
      <c r="J142" s="247"/>
      <c r="K142" s="240"/>
      <c r="L142" s="245"/>
    </row>
    <row r="143" spans="1:12">
      <c r="A143" s="243">
        <v>44931</v>
      </c>
      <c r="B143" s="243">
        <v>44998</v>
      </c>
      <c r="C143" s="244">
        <f t="shared" si="6"/>
        <v>68</v>
      </c>
      <c r="D143" s="239">
        <v>44998</v>
      </c>
      <c r="E143" s="245">
        <f t="shared" si="7"/>
        <v>67</v>
      </c>
      <c r="F143" s="306" t="s">
        <v>175</v>
      </c>
      <c r="G143" s="241">
        <v>90.63</v>
      </c>
      <c r="H143" s="244">
        <f t="shared" si="8"/>
        <v>6072.21</v>
      </c>
      <c r="I143" s="246"/>
      <c r="J143" s="247"/>
      <c r="K143" s="240"/>
      <c r="L143" s="245"/>
    </row>
    <row r="144" spans="1:12">
      <c r="A144" s="243">
        <v>44931</v>
      </c>
      <c r="B144" s="243">
        <v>44939</v>
      </c>
      <c r="C144" s="244">
        <f t="shared" si="6"/>
        <v>9</v>
      </c>
      <c r="D144" s="239">
        <v>44939</v>
      </c>
      <c r="E144" s="245">
        <f t="shared" si="7"/>
        <v>8</v>
      </c>
      <c r="F144" s="306" t="s">
        <v>176</v>
      </c>
      <c r="G144" s="241">
        <v>3332.81</v>
      </c>
      <c r="H144" s="244">
        <f t="shared" si="8"/>
        <v>26662.48</v>
      </c>
      <c r="I144" s="246"/>
      <c r="J144" s="247"/>
      <c r="K144" s="240"/>
      <c r="L144" s="245"/>
    </row>
    <row r="145" spans="1:12">
      <c r="A145" s="243">
        <v>44931</v>
      </c>
      <c r="B145" s="243">
        <v>44977</v>
      </c>
      <c r="C145" s="244">
        <f t="shared" si="6"/>
        <v>47</v>
      </c>
      <c r="D145" s="239">
        <v>44977</v>
      </c>
      <c r="E145" s="245">
        <f t="shared" si="7"/>
        <v>46</v>
      </c>
      <c r="F145" s="306" t="s">
        <v>175</v>
      </c>
      <c r="G145" s="241">
        <v>197.21</v>
      </c>
      <c r="H145" s="244">
        <f t="shared" si="8"/>
        <v>9071.66</v>
      </c>
      <c r="I145" s="246"/>
      <c r="J145" s="247"/>
      <c r="K145" s="240"/>
      <c r="L145" s="245"/>
    </row>
    <row r="146" spans="1:12">
      <c r="A146" s="243">
        <v>44931</v>
      </c>
      <c r="B146" s="243">
        <v>44938</v>
      </c>
      <c r="C146" s="244">
        <f t="shared" si="6"/>
        <v>8</v>
      </c>
      <c r="D146" s="239">
        <v>44938</v>
      </c>
      <c r="E146" s="245">
        <f t="shared" si="7"/>
        <v>7</v>
      </c>
      <c r="F146" s="306" t="s">
        <v>175</v>
      </c>
      <c r="G146" s="241">
        <v>404.4</v>
      </c>
      <c r="H146" s="244">
        <f t="shared" si="8"/>
        <v>2830.7999999999997</v>
      </c>
      <c r="I146" s="246"/>
      <c r="J146" s="247"/>
      <c r="K146" s="240"/>
      <c r="L146" s="245"/>
    </row>
    <row r="147" spans="1:12">
      <c r="A147" s="243">
        <v>44931</v>
      </c>
      <c r="B147" s="243">
        <v>44963</v>
      </c>
      <c r="C147" s="244">
        <f t="shared" si="6"/>
        <v>33</v>
      </c>
      <c r="D147" s="239">
        <v>44963</v>
      </c>
      <c r="E147" s="245">
        <f t="shared" si="7"/>
        <v>32</v>
      </c>
      <c r="F147" s="306" t="s">
        <v>175</v>
      </c>
      <c r="G147" s="241">
        <v>427.55</v>
      </c>
      <c r="H147" s="244">
        <f t="shared" si="8"/>
        <v>13681.6</v>
      </c>
      <c r="I147" s="246"/>
      <c r="J147" s="247"/>
      <c r="K147" s="240"/>
      <c r="L147" s="245"/>
    </row>
    <row r="148" spans="1:12">
      <c r="A148" s="243">
        <v>44931</v>
      </c>
      <c r="B148" s="243">
        <v>44939</v>
      </c>
      <c r="C148" s="244">
        <f t="shared" si="6"/>
        <v>9</v>
      </c>
      <c r="D148" s="239">
        <v>44939</v>
      </c>
      <c r="E148" s="245">
        <f t="shared" si="7"/>
        <v>8</v>
      </c>
      <c r="F148" s="306" t="s">
        <v>175</v>
      </c>
      <c r="G148" s="241">
        <v>2.79</v>
      </c>
      <c r="H148" s="244">
        <f t="shared" si="8"/>
        <v>22.32</v>
      </c>
      <c r="I148" s="246"/>
      <c r="J148" s="247"/>
      <c r="K148" s="240"/>
      <c r="L148" s="245"/>
    </row>
    <row r="149" spans="1:12">
      <c r="A149" s="243">
        <v>44931</v>
      </c>
      <c r="B149" s="243">
        <v>44965</v>
      </c>
      <c r="C149" s="244">
        <f t="shared" si="6"/>
        <v>35</v>
      </c>
      <c r="D149" s="239">
        <v>44965</v>
      </c>
      <c r="E149" s="245">
        <f t="shared" si="7"/>
        <v>34</v>
      </c>
      <c r="F149" s="306" t="s">
        <v>176</v>
      </c>
      <c r="G149" s="241">
        <v>228.5</v>
      </c>
      <c r="H149" s="244">
        <f t="shared" si="8"/>
        <v>7769</v>
      </c>
      <c r="I149" s="246"/>
      <c r="J149" s="247"/>
      <c r="K149" s="240"/>
      <c r="L149" s="245"/>
    </row>
    <row r="150" spans="1:12">
      <c r="A150" s="243">
        <v>44931</v>
      </c>
      <c r="B150" s="243">
        <v>44942</v>
      </c>
      <c r="C150" s="244">
        <f t="shared" si="6"/>
        <v>12</v>
      </c>
      <c r="D150" s="239">
        <v>44942</v>
      </c>
      <c r="E150" s="245">
        <f t="shared" si="7"/>
        <v>11</v>
      </c>
      <c r="F150" s="306" t="s">
        <v>176</v>
      </c>
      <c r="G150" s="241">
        <v>37.1</v>
      </c>
      <c r="H150" s="244">
        <f t="shared" si="8"/>
        <v>408.1</v>
      </c>
      <c r="I150" s="246"/>
      <c r="J150" s="247"/>
      <c r="K150" s="240"/>
      <c r="L150" s="245"/>
    </row>
    <row r="151" spans="1:12">
      <c r="A151" s="243">
        <v>44931</v>
      </c>
      <c r="B151" s="243">
        <v>44942</v>
      </c>
      <c r="C151" s="244">
        <f t="shared" si="6"/>
        <v>12</v>
      </c>
      <c r="D151" s="239">
        <v>44942</v>
      </c>
      <c r="E151" s="245">
        <f t="shared" si="7"/>
        <v>11</v>
      </c>
      <c r="F151" s="306" t="s">
        <v>175</v>
      </c>
      <c r="G151" s="241">
        <v>650.62</v>
      </c>
      <c r="H151" s="244">
        <f t="shared" si="8"/>
        <v>7156.82</v>
      </c>
      <c r="I151" s="246"/>
      <c r="J151" s="247"/>
      <c r="K151" s="240"/>
      <c r="L151" s="245"/>
    </row>
    <row r="152" spans="1:12">
      <c r="A152" s="243">
        <v>44931</v>
      </c>
      <c r="B152" s="243">
        <v>44943</v>
      </c>
      <c r="C152" s="244">
        <f t="shared" si="6"/>
        <v>13</v>
      </c>
      <c r="D152" s="239">
        <v>44943</v>
      </c>
      <c r="E152" s="245">
        <f t="shared" si="7"/>
        <v>12</v>
      </c>
      <c r="F152" s="306" t="s">
        <v>176</v>
      </c>
      <c r="G152" s="241">
        <v>39.46</v>
      </c>
      <c r="H152" s="244">
        <f t="shared" si="8"/>
        <v>473.52</v>
      </c>
      <c r="I152" s="246"/>
      <c r="J152" s="247"/>
      <c r="K152" s="240"/>
      <c r="L152" s="245"/>
    </row>
    <row r="153" spans="1:12">
      <c r="A153" s="243">
        <v>44931</v>
      </c>
      <c r="B153" s="243">
        <v>44943</v>
      </c>
      <c r="C153" s="244">
        <f t="shared" si="6"/>
        <v>13</v>
      </c>
      <c r="D153" s="239">
        <v>44943</v>
      </c>
      <c r="E153" s="245">
        <f t="shared" si="7"/>
        <v>12</v>
      </c>
      <c r="F153" s="306" t="s">
        <v>175</v>
      </c>
      <c r="G153" s="241">
        <v>27.62</v>
      </c>
      <c r="H153" s="244">
        <f t="shared" si="8"/>
        <v>331.44</v>
      </c>
      <c r="I153" s="246"/>
      <c r="J153" s="247"/>
      <c r="K153" s="240"/>
      <c r="L153" s="245"/>
    </row>
    <row r="154" spans="1:12">
      <c r="A154" s="243">
        <v>44931</v>
      </c>
      <c r="B154" s="243">
        <v>44944</v>
      </c>
      <c r="C154" s="244">
        <f t="shared" si="6"/>
        <v>14</v>
      </c>
      <c r="D154" s="239">
        <v>44944</v>
      </c>
      <c r="E154" s="245">
        <f t="shared" si="7"/>
        <v>13</v>
      </c>
      <c r="F154" s="306" t="s">
        <v>175</v>
      </c>
      <c r="G154" s="241">
        <v>1033.21</v>
      </c>
      <c r="H154" s="244">
        <f t="shared" si="8"/>
        <v>13431.73</v>
      </c>
      <c r="I154" s="246"/>
      <c r="J154" s="247"/>
      <c r="K154" s="240"/>
      <c r="L154" s="245"/>
    </row>
    <row r="155" spans="1:12">
      <c r="A155" s="243">
        <v>44931</v>
      </c>
      <c r="B155" s="243">
        <v>45128</v>
      </c>
      <c r="C155" s="244">
        <f t="shared" si="6"/>
        <v>198</v>
      </c>
      <c r="D155" s="239">
        <v>45128</v>
      </c>
      <c r="E155" s="245">
        <f t="shared" si="7"/>
        <v>197</v>
      </c>
      <c r="F155" s="306" t="s">
        <v>175</v>
      </c>
      <c r="G155" s="241">
        <v>126.15</v>
      </c>
      <c r="H155" s="244">
        <f t="shared" si="8"/>
        <v>24851.550000000003</v>
      </c>
      <c r="I155" s="246"/>
      <c r="J155" s="247"/>
      <c r="K155" s="240"/>
      <c r="L155" s="245"/>
    </row>
    <row r="156" spans="1:12">
      <c r="A156" s="243">
        <v>44931</v>
      </c>
      <c r="B156" s="243">
        <v>45029</v>
      </c>
      <c r="C156" s="244">
        <f t="shared" si="6"/>
        <v>99</v>
      </c>
      <c r="D156" s="239">
        <v>45029</v>
      </c>
      <c r="E156" s="245">
        <f t="shared" si="7"/>
        <v>98</v>
      </c>
      <c r="F156" s="306" t="s">
        <v>175</v>
      </c>
      <c r="G156" s="241">
        <v>414.04</v>
      </c>
      <c r="H156" s="244">
        <f t="shared" si="8"/>
        <v>40575.920000000006</v>
      </c>
      <c r="I156" s="246"/>
      <c r="J156" s="247"/>
      <c r="K156" s="240"/>
      <c r="L156" s="245"/>
    </row>
    <row r="157" spans="1:12">
      <c r="A157" s="243">
        <v>44931</v>
      </c>
      <c r="B157" s="243">
        <v>44931</v>
      </c>
      <c r="C157" s="244">
        <f t="shared" si="6"/>
        <v>1</v>
      </c>
      <c r="D157" s="239">
        <v>44931</v>
      </c>
      <c r="E157" s="245">
        <f t="shared" si="7"/>
        <v>0</v>
      </c>
      <c r="F157" s="306" t="s">
        <v>176</v>
      </c>
      <c r="G157" s="241">
        <v>167.78</v>
      </c>
      <c r="H157" s="244">
        <f t="shared" si="8"/>
        <v>0</v>
      </c>
      <c r="I157" s="246"/>
      <c r="J157" s="247"/>
      <c r="K157" s="240"/>
      <c r="L157" s="245"/>
    </row>
    <row r="158" spans="1:12">
      <c r="A158" s="243">
        <v>44932</v>
      </c>
      <c r="B158" s="243">
        <v>44943</v>
      </c>
      <c r="C158" s="244">
        <f t="shared" si="6"/>
        <v>12</v>
      </c>
      <c r="D158" s="239">
        <v>44943</v>
      </c>
      <c r="E158" s="245">
        <f t="shared" si="7"/>
        <v>11</v>
      </c>
      <c r="F158" s="306" t="s">
        <v>175</v>
      </c>
      <c r="G158" s="241">
        <v>333.17</v>
      </c>
      <c r="H158" s="244">
        <f t="shared" si="8"/>
        <v>3664.8700000000003</v>
      </c>
      <c r="I158" s="246"/>
      <c r="J158" s="247"/>
      <c r="K158" s="240"/>
      <c r="L158" s="245"/>
    </row>
    <row r="159" spans="1:12">
      <c r="A159" s="243">
        <v>44932</v>
      </c>
      <c r="B159" s="243">
        <v>44957</v>
      </c>
      <c r="C159" s="244">
        <f t="shared" si="6"/>
        <v>26</v>
      </c>
      <c r="D159" s="239">
        <v>44957</v>
      </c>
      <c r="E159" s="245">
        <f t="shared" si="7"/>
        <v>25</v>
      </c>
      <c r="F159" s="306" t="s">
        <v>175</v>
      </c>
      <c r="G159" s="241">
        <v>96.92</v>
      </c>
      <c r="H159" s="244">
        <f t="shared" si="8"/>
        <v>2423</v>
      </c>
      <c r="I159" s="246"/>
      <c r="J159" s="247"/>
      <c r="K159" s="240"/>
      <c r="L159" s="245"/>
    </row>
    <row r="160" spans="1:12">
      <c r="A160" s="243">
        <v>44932</v>
      </c>
      <c r="B160" s="243">
        <v>44944</v>
      </c>
      <c r="C160" s="244">
        <f t="shared" si="6"/>
        <v>13</v>
      </c>
      <c r="D160" s="239">
        <v>44944</v>
      </c>
      <c r="E160" s="245">
        <f t="shared" si="7"/>
        <v>12</v>
      </c>
      <c r="F160" s="306" t="s">
        <v>176</v>
      </c>
      <c r="G160" s="241">
        <v>89.03</v>
      </c>
      <c r="H160" s="244">
        <f t="shared" si="8"/>
        <v>1068.3600000000001</v>
      </c>
      <c r="I160" s="246"/>
      <c r="J160" s="247"/>
      <c r="K160" s="240"/>
      <c r="L160" s="245"/>
    </row>
    <row r="161" spans="1:12">
      <c r="A161" s="243">
        <v>44932</v>
      </c>
      <c r="B161" s="243">
        <v>44944</v>
      </c>
      <c r="C161" s="244">
        <f t="shared" si="6"/>
        <v>13</v>
      </c>
      <c r="D161" s="239">
        <v>44944</v>
      </c>
      <c r="E161" s="245">
        <f t="shared" si="7"/>
        <v>12</v>
      </c>
      <c r="F161" s="306" t="s">
        <v>175</v>
      </c>
      <c r="G161" s="241">
        <v>341.84</v>
      </c>
      <c r="H161" s="244">
        <f t="shared" si="8"/>
        <v>4102.08</v>
      </c>
      <c r="I161" s="246"/>
      <c r="J161" s="247"/>
      <c r="K161" s="240"/>
      <c r="L161" s="245"/>
    </row>
    <row r="162" spans="1:12">
      <c r="A162" s="243">
        <v>44932</v>
      </c>
      <c r="B162" s="243">
        <v>44943</v>
      </c>
      <c r="C162" s="244">
        <f t="shared" si="6"/>
        <v>12</v>
      </c>
      <c r="D162" s="239">
        <v>44943</v>
      </c>
      <c r="E162" s="245">
        <f t="shared" si="7"/>
        <v>11</v>
      </c>
      <c r="F162" s="306" t="s">
        <v>177</v>
      </c>
      <c r="G162" s="241">
        <v>20284.96</v>
      </c>
      <c r="H162" s="244">
        <f t="shared" si="8"/>
        <v>223134.56</v>
      </c>
      <c r="I162" s="246"/>
      <c r="J162" s="247"/>
      <c r="K162" s="240"/>
      <c r="L162" s="245"/>
    </row>
    <row r="163" spans="1:12">
      <c r="A163" s="243">
        <v>44932</v>
      </c>
      <c r="B163" s="243">
        <v>45128</v>
      </c>
      <c r="C163" s="244">
        <f t="shared" si="6"/>
        <v>197</v>
      </c>
      <c r="D163" s="239">
        <v>45128</v>
      </c>
      <c r="E163" s="245">
        <f t="shared" si="7"/>
        <v>196</v>
      </c>
      <c r="F163" s="306" t="s">
        <v>175</v>
      </c>
      <c r="G163" s="241">
        <v>85.51</v>
      </c>
      <c r="H163" s="244">
        <f t="shared" si="8"/>
        <v>16759.960000000003</v>
      </c>
      <c r="I163" s="246"/>
      <c r="J163" s="247"/>
      <c r="K163" s="240"/>
      <c r="L163" s="245"/>
    </row>
    <row r="164" spans="1:12">
      <c r="A164" s="243">
        <v>44932</v>
      </c>
      <c r="B164" s="243">
        <v>44945</v>
      </c>
      <c r="C164" s="244">
        <f t="shared" si="6"/>
        <v>14</v>
      </c>
      <c r="D164" s="239">
        <v>44945</v>
      </c>
      <c r="E164" s="245">
        <f t="shared" si="7"/>
        <v>13</v>
      </c>
      <c r="F164" s="306" t="s">
        <v>175</v>
      </c>
      <c r="G164" s="241">
        <v>150.41999999999999</v>
      </c>
      <c r="H164" s="244">
        <f t="shared" si="8"/>
        <v>1955.4599999999998</v>
      </c>
      <c r="I164" s="246"/>
      <c r="J164" s="247"/>
      <c r="K164" s="240"/>
      <c r="L164" s="245"/>
    </row>
    <row r="165" spans="1:12">
      <c r="A165" s="243">
        <v>44932</v>
      </c>
      <c r="B165" s="243">
        <v>44967</v>
      </c>
      <c r="C165" s="244">
        <f t="shared" si="6"/>
        <v>36</v>
      </c>
      <c r="D165" s="239">
        <v>44967</v>
      </c>
      <c r="E165" s="245">
        <f t="shared" si="7"/>
        <v>35</v>
      </c>
      <c r="F165" s="306" t="s">
        <v>175</v>
      </c>
      <c r="G165" s="241">
        <v>24.59</v>
      </c>
      <c r="H165" s="244">
        <f t="shared" si="8"/>
        <v>860.65</v>
      </c>
      <c r="I165" s="246"/>
      <c r="J165" s="247"/>
      <c r="K165" s="240"/>
      <c r="L165" s="245"/>
    </row>
    <row r="166" spans="1:12">
      <c r="A166" s="243">
        <v>44932</v>
      </c>
      <c r="B166" s="243">
        <v>44985</v>
      </c>
      <c r="C166" s="244">
        <f t="shared" si="6"/>
        <v>54</v>
      </c>
      <c r="D166" s="239">
        <v>44985</v>
      </c>
      <c r="E166" s="245">
        <f t="shared" si="7"/>
        <v>53</v>
      </c>
      <c r="F166" s="306" t="s">
        <v>176</v>
      </c>
      <c r="G166" s="241">
        <v>244.38</v>
      </c>
      <c r="H166" s="244">
        <f t="shared" si="8"/>
        <v>12952.14</v>
      </c>
      <c r="I166" s="246"/>
      <c r="J166" s="247"/>
      <c r="K166" s="240"/>
      <c r="L166" s="245"/>
    </row>
    <row r="167" spans="1:12">
      <c r="A167" s="243">
        <v>44932</v>
      </c>
      <c r="B167" s="243">
        <v>44991</v>
      </c>
      <c r="C167" s="244">
        <f t="shared" si="6"/>
        <v>60</v>
      </c>
      <c r="D167" s="239">
        <v>44991</v>
      </c>
      <c r="E167" s="245">
        <f t="shared" si="7"/>
        <v>59</v>
      </c>
      <c r="F167" s="306" t="s">
        <v>175</v>
      </c>
      <c r="G167" s="241">
        <v>60.62</v>
      </c>
      <c r="H167" s="244">
        <f t="shared" si="8"/>
        <v>3576.58</v>
      </c>
      <c r="I167" s="246"/>
      <c r="J167" s="247"/>
      <c r="K167" s="240"/>
      <c r="L167" s="245"/>
    </row>
    <row r="168" spans="1:12">
      <c r="A168" s="243">
        <v>44932</v>
      </c>
      <c r="B168" s="243">
        <v>45006</v>
      </c>
      <c r="C168" s="244">
        <f t="shared" si="6"/>
        <v>75</v>
      </c>
      <c r="D168" s="239">
        <v>45006</v>
      </c>
      <c r="E168" s="245">
        <f t="shared" si="7"/>
        <v>74</v>
      </c>
      <c r="F168" s="306" t="s">
        <v>176</v>
      </c>
      <c r="G168" s="241">
        <v>143.24</v>
      </c>
      <c r="H168" s="244">
        <f t="shared" si="8"/>
        <v>10599.76</v>
      </c>
      <c r="I168" s="246"/>
      <c r="J168" s="247"/>
      <c r="K168" s="240"/>
      <c r="L168" s="245"/>
    </row>
    <row r="169" spans="1:12">
      <c r="A169" s="243">
        <v>44932</v>
      </c>
      <c r="B169" s="243">
        <v>44932</v>
      </c>
      <c r="C169" s="244">
        <f t="shared" si="6"/>
        <v>1</v>
      </c>
      <c r="D169" s="239">
        <v>44932</v>
      </c>
      <c r="E169" s="245">
        <f t="shared" si="7"/>
        <v>0</v>
      </c>
      <c r="F169" s="306" t="s">
        <v>176</v>
      </c>
      <c r="G169" s="241">
        <v>1773.69</v>
      </c>
      <c r="H169" s="244">
        <f t="shared" si="8"/>
        <v>0</v>
      </c>
      <c r="I169" s="246"/>
      <c r="J169" s="247"/>
      <c r="K169" s="240"/>
      <c r="L169" s="245"/>
    </row>
    <row r="170" spans="1:12">
      <c r="A170" s="243">
        <v>44932</v>
      </c>
      <c r="B170" s="243">
        <v>44992</v>
      </c>
      <c r="C170" s="244">
        <f t="shared" si="6"/>
        <v>61</v>
      </c>
      <c r="D170" s="239">
        <v>44992</v>
      </c>
      <c r="E170" s="245">
        <f t="shared" si="7"/>
        <v>60</v>
      </c>
      <c r="F170" s="306" t="s">
        <v>175</v>
      </c>
      <c r="G170" s="241">
        <v>40.590000000000003</v>
      </c>
      <c r="H170" s="244">
        <f t="shared" si="8"/>
        <v>2435.4</v>
      </c>
      <c r="I170" s="246"/>
      <c r="J170" s="247"/>
      <c r="K170" s="240"/>
      <c r="L170" s="245"/>
    </row>
    <row r="171" spans="1:12">
      <c r="A171" s="243">
        <v>44932</v>
      </c>
      <c r="B171" s="243">
        <v>44970</v>
      </c>
      <c r="C171" s="244">
        <f t="shared" si="6"/>
        <v>39</v>
      </c>
      <c r="D171" s="239">
        <v>44970</v>
      </c>
      <c r="E171" s="245">
        <f t="shared" si="7"/>
        <v>38</v>
      </c>
      <c r="F171" s="306" t="s">
        <v>175</v>
      </c>
      <c r="G171" s="241">
        <v>63.11</v>
      </c>
      <c r="H171" s="244">
        <f t="shared" si="8"/>
        <v>2398.1799999999998</v>
      </c>
      <c r="I171" s="246"/>
      <c r="J171" s="247"/>
      <c r="K171" s="240"/>
      <c r="L171" s="245"/>
    </row>
    <row r="172" spans="1:12">
      <c r="A172" s="243">
        <v>44932</v>
      </c>
      <c r="B172" s="243">
        <v>44932</v>
      </c>
      <c r="C172" s="244">
        <f t="shared" si="6"/>
        <v>1</v>
      </c>
      <c r="D172" s="239">
        <v>44932</v>
      </c>
      <c r="E172" s="245">
        <f t="shared" si="7"/>
        <v>0</v>
      </c>
      <c r="F172" s="306" t="s">
        <v>175</v>
      </c>
      <c r="G172" s="241">
        <v>1606.33</v>
      </c>
      <c r="H172" s="244">
        <f t="shared" si="8"/>
        <v>0</v>
      </c>
      <c r="I172" s="246"/>
      <c r="J172" s="247"/>
      <c r="K172" s="240"/>
      <c r="L172" s="245"/>
    </row>
    <row r="173" spans="1:12">
      <c r="A173" s="243">
        <v>44932</v>
      </c>
      <c r="B173" s="243">
        <v>44935</v>
      </c>
      <c r="C173" s="244">
        <f t="shared" si="6"/>
        <v>4</v>
      </c>
      <c r="D173" s="239">
        <v>44935</v>
      </c>
      <c r="E173" s="245">
        <f t="shared" si="7"/>
        <v>3</v>
      </c>
      <c r="F173" s="306" t="s">
        <v>178</v>
      </c>
      <c r="G173" s="241">
        <v>1513.47</v>
      </c>
      <c r="H173" s="244">
        <f t="shared" si="8"/>
        <v>4540.41</v>
      </c>
      <c r="I173" s="246"/>
      <c r="J173" s="247"/>
      <c r="K173" s="240"/>
      <c r="L173" s="245"/>
    </row>
    <row r="174" spans="1:12">
      <c r="A174" s="243">
        <v>44932</v>
      </c>
      <c r="B174" s="243">
        <v>44932</v>
      </c>
      <c r="C174" s="244">
        <f t="shared" si="6"/>
        <v>1</v>
      </c>
      <c r="D174" s="239">
        <v>44932</v>
      </c>
      <c r="E174" s="245">
        <f t="shared" si="7"/>
        <v>0</v>
      </c>
      <c r="F174" s="306" t="s">
        <v>177</v>
      </c>
      <c r="G174" s="241">
        <v>35.380000000000003</v>
      </c>
      <c r="H174" s="244">
        <f t="shared" si="8"/>
        <v>0</v>
      </c>
      <c r="I174" s="246"/>
      <c r="J174" s="247"/>
      <c r="K174" s="240"/>
      <c r="L174" s="245"/>
    </row>
    <row r="175" spans="1:12">
      <c r="A175" s="243">
        <v>44932</v>
      </c>
      <c r="B175" s="243">
        <v>44994</v>
      </c>
      <c r="C175" s="244">
        <f t="shared" si="6"/>
        <v>63</v>
      </c>
      <c r="D175" s="239">
        <v>44994</v>
      </c>
      <c r="E175" s="245">
        <f t="shared" si="7"/>
        <v>62</v>
      </c>
      <c r="F175" s="306" t="s">
        <v>175</v>
      </c>
      <c r="G175" s="241">
        <v>25.37</v>
      </c>
      <c r="H175" s="244">
        <f t="shared" si="8"/>
        <v>1572.94</v>
      </c>
      <c r="I175" s="246"/>
      <c r="J175" s="247"/>
      <c r="K175" s="240"/>
      <c r="L175" s="245"/>
    </row>
    <row r="176" spans="1:12">
      <c r="A176" s="243">
        <v>44932</v>
      </c>
      <c r="B176" s="243">
        <v>44935</v>
      </c>
      <c r="C176" s="244">
        <f t="shared" si="6"/>
        <v>4</v>
      </c>
      <c r="D176" s="239">
        <v>44935</v>
      </c>
      <c r="E176" s="245">
        <f t="shared" si="7"/>
        <v>3</v>
      </c>
      <c r="F176" s="306" t="s">
        <v>176</v>
      </c>
      <c r="G176" s="241">
        <v>182439.25</v>
      </c>
      <c r="H176" s="244">
        <f t="shared" si="8"/>
        <v>547317.75</v>
      </c>
      <c r="I176" s="246"/>
      <c r="J176" s="247"/>
      <c r="K176" s="240"/>
      <c r="L176" s="245"/>
    </row>
    <row r="177" spans="1:12">
      <c r="A177" s="243">
        <v>44932</v>
      </c>
      <c r="B177" s="243">
        <v>44974</v>
      </c>
      <c r="C177" s="244">
        <f t="shared" si="6"/>
        <v>43</v>
      </c>
      <c r="D177" s="239">
        <v>44974</v>
      </c>
      <c r="E177" s="245">
        <f t="shared" si="7"/>
        <v>42</v>
      </c>
      <c r="F177" s="306" t="s">
        <v>176</v>
      </c>
      <c r="G177" s="241">
        <v>187.03</v>
      </c>
      <c r="H177" s="244">
        <f t="shared" si="8"/>
        <v>7855.26</v>
      </c>
      <c r="I177" s="246"/>
      <c r="J177" s="247"/>
      <c r="K177" s="240"/>
      <c r="L177" s="245"/>
    </row>
    <row r="178" spans="1:12">
      <c r="A178" s="243">
        <v>44932</v>
      </c>
      <c r="B178" s="243">
        <v>44949</v>
      </c>
      <c r="C178" s="244">
        <f t="shared" si="6"/>
        <v>18</v>
      </c>
      <c r="D178" s="239">
        <v>44949</v>
      </c>
      <c r="E178" s="245">
        <f t="shared" si="7"/>
        <v>17</v>
      </c>
      <c r="F178" s="306" t="s">
        <v>176</v>
      </c>
      <c r="G178" s="241">
        <v>294.52999999999997</v>
      </c>
      <c r="H178" s="244">
        <f t="shared" si="8"/>
        <v>5007.0099999999993</v>
      </c>
      <c r="I178" s="246"/>
      <c r="J178" s="247"/>
      <c r="K178" s="240"/>
      <c r="L178" s="245"/>
    </row>
    <row r="179" spans="1:12">
      <c r="A179" s="243">
        <v>44932</v>
      </c>
      <c r="B179" s="243">
        <v>44972</v>
      </c>
      <c r="C179" s="244">
        <f t="shared" si="6"/>
        <v>41</v>
      </c>
      <c r="D179" s="239">
        <v>44972</v>
      </c>
      <c r="E179" s="245">
        <f t="shared" si="7"/>
        <v>40</v>
      </c>
      <c r="F179" s="306" t="s">
        <v>177</v>
      </c>
      <c r="G179" s="241">
        <v>14701.47</v>
      </c>
      <c r="H179" s="244">
        <f t="shared" si="8"/>
        <v>588058.79999999993</v>
      </c>
      <c r="I179" s="246"/>
      <c r="J179" s="247"/>
      <c r="K179" s="240"/>
      <c r="L179" s="245"/>
    </row>
    <row r="180" spans="1:12">
      <c r="A180" s="243">
        <v>44932</v>
      </c>
      <c r="B180" s="243">
        <v>44935</v>
      </c>
      <c r="C180" s="244">
        <f t="shared" si="6"/>
        <v>4</v>
      </c>
      <c r="D180" s="239">
        <v>44935</v>
      </c>
      <c r="E180" s="245">
        <f t="shared" si="7"/>
        <v>3</v>
      </c>
      <c r="F180" s="306" t="s">
        <v>175</v>
      </c>
      <c r="G180" s="241">
        <v>1554078.68</v>
      </c>
      <c r="H180" s="244">
        <f t="shared" si="8"/>
        <v>4662236.04</v>
      </c>
      <c r="I180" s="246"/>
      <c r="J180" s="247"/>
      <c r="K180" s="240"/>
      <c r="L180" s="245"/>
    </row>
    <row r="181" spans="1:12">
      <c r="A181" s="243">
        <v>44932</v>
      </c>
      <c r="B181" s="243">
        <v>44974</v>
      </c>
      <c r="C181" s="244">
        <f t="shared" si="6"/>
        <v>43</v>
      </c>
      <c r="D181" s="239">
        <v>44974</v>
      </c>
      <c r="E181" s="245">
        <f t="shared" si="7"/>
        <v>42</v>
      </c>
      <c r="F181" s="306" t="s">
        <v>175</v>
      </c>
      <c r="G181" s="241">
        <v>36.630000000000003</v>
      </c>
      <c r="H181" s="244">
        <f t="shared" si="8"/>
        <v>1538.46</v>
      </c>
      <c r="I181" s="246"/>
      <c r="J181" s="247"/>
      <c r="K181" s="240"/>
      <c r="L181" s="245"/>
    </row>
    <row r="182" spans="1:12">
      <c r="A182" s="243">
        <v>44932</v>
      </c>
      <c r="B182" s="243">
        <v>45035</v>
      </c>
      <c r="C182" s="244">
        <f t="shared" si="6"/>
        <v>104</v>
      </c>
      <c r="D182" s="239">
        <v>45035</v>
      </c>
      <c r="E182" s="245">
        <f t="shared" si="7"/>
        <v>103</v>
      </c>
      <c r="F182" s="306" t="s">
        <v>175</v>
      </c>
      <c r="G182" s="241">
        <v>122.33</v>
      </c>
      <c r="H182" s="244">
        <f t="shared" si="8"/>
        <v>12599.99</v>
      </c>
      <c r="I182" s="246"/>
      <c r="J182" s="247"/>
      <c r="K182" s="240"/>
      <c r="L182" s="245"/>
    </row>
    <row r="183" spans="1:12">
      <c r="A183" s="243">
        <v>44932</v>
      </c>
      <c r="B183" s="243">
        <v>44935</v>
      </c>
      <c r="C183" s="244">
        <f t="shared" si="6"/>
        <v>4</v>
      </c>
      <c r="D183" s="239">
        <v>44935</v>
      </c>
      <c r="E183" s="245">
        <f t="shared" si="7"/>
        <v>3</v>
      </c>
      <c r="F183" s="306" t="s">
        <v>177</v>
      </c>
      <c r="G183" s="241">
        <v>22404.03</v>
      </c>
      <c r="H183" s="244">
        <f t="shared" si="8"/>
        <v>67212.09</v>
      </c>
      <c r="I183" s="246"/>
      <c r="J183" s="247"/>
      <c r="K183" s="240"/>
      <c r="L183" s="245"/>
    </row>
    <row r="184" spans="1:12">
      <c r="A184" s="243">
        <v>44932</v>
      </c>
      <c r="B184" s="243">
        <v>44951</v>
      </c>
      <c r="C184" s="244">
        <f t="shared" si="6"/>
        <v>20</v>
      </c>
      <c r="D184" s="239">
        <v>44951</v>
      </c>
      <c r="E184" s="245">
        <f t="shared" si="7"/>
        <v>19</v>
      </c>
      <c r="F184" s="306" t="s">
        <v>176</v>
      </c>
      <c r="G184" s="241">
        <v>299.27999999999997</v>
      </c>
      <c r="H184" s="244">
        <f t="shared" si="8"/>
        <v>5686.32</v>
      </c>
      <c r="I184" s="246"/>
      <c r="J184" s="247"/>
      <c r="K184" s="240"/>
      <c r="L184" s="245"/>
    </row>
    <row r="185" spans="1:12">
      <c r="A185" s="243">
        <v>44932</v>
      </c>
      <c r="B185" s="243">
        <v>44950</v>
      </c>
      <c r="C185" s="244">
        <f t="shared" si="6"/>
        <v>19</v>
      </c>
      <c r="D185" s="239">
        <v>44950</v>
      </c>
      <c r="E185" s="245">
        <f t="shared" si="7"/>
        <v>18</v>
      </c>
      <c r="F185" s="306" t="s">
        <v>175</v>
      </c>
      <c r="G185" s="241">
        <v>179.27</v>
      </c>
      <c r="H185" s="244">
        <f t="shared" si="8"/>
        <v>3226.86</v>
      </c>
      <c r="I185" s="246"/>
      <c r="J185" s="247"/>
      <c r="K185" s="240"/>
      <c r="L185" s="245"/>
    </row>
    <row r="186" spans="1:12">
      <c r="A186" s="243">
        <v>44932</v>
      </c>
      <c r="B186" s="243">
        <v>45020</v>
      </c>
      <c r="C186" s="244">
        <f t="shared" si="6"/>
        <v>89</v>
      </c>
      <c r="D186" s="239">
        <v>45020</v>
      </c>
      <c r="E186" s="245">
        <f t="shared" si="7"/>
        <v>88</v>
      </c>
      <c r="F186" s="306" t="s">
        <v>176</v>
      </c>
      <c r="G186" s="241">
        <v>87.39</v>
      </c>
      <c r="H186" s="244">
        <f t="shared" si="8"/>
        <v>7690.32</v>
      </c>
      <c r="I186" s="246"/>
      <c r="J186" s="247"/>
      <c r="K186" s="240"/>
      <c r="L186" s="245"/>
    </row>
    <row r="187" spans="1:12">
      <c r="A187" s="243">
        <v>44932</v>
      </c>
      <c r="B187" s="243">
        <v>44959</v>
      </c>
      <c r="C187" s="244">
        <f t="shared" si="6"/>
        <v>28</v>
      </c>
      <c r="D187" s="239">
        <v>44959</v>
      </c>
      <c r="E187" s="245">
        <f t="shared" si="7"/>
        <v>27</v>
      </c>
      <c r="F187" s="306" t="s">
        <v>175</v>
      </c>
      <c r="G187" s="241">
        <v>136.22999999999999</v>
      </c>
      <c r="H187" s="244">
        <f t="shared" si="8"/>
        <v>3678.2099999999996</v>
      </c>
      <c r="I187" s="246"/>
      <c r="J187" s="247"/>
      <c r="K187" s="240"/>
      <c r="L187" s="245"/>
    </row>
    <row r="188" spans="1:12">
      <c r="A188" s="243">
        <v>44932</v>
      </c>
      <c r="B188" s="243">
        <v>44936</v>
      </c>
      <c r="C188" s="244">
        <f t="shared" si="6"/>
        <v>5</v>
      </c>
      <c r="D188" s="239">
        <v>44936</v>
      </c>
      <c r="E188" s="245">
        <f t="shared" si="7"/>
        <v>4</v>
      </c>
      <c r="F188" s="306" t="s">
        <v>176</v>
      </c>
      <c r="G188" s="241">
        <v>2427.7800000000002</v>
      </c>
      <c r="H188" s="244">
        <f t="shared" si="8"/>
        <v>9711.1200000000008</v>
      </c>
      <c r="I188" s="246"/>
      <c r="J188" s="247"/>
      <c r="K188" s="240"/>
      <c r="L188" s="245"/>
    </row>
    <row r="189" spans="1:12">
      <c r="A189" s="243">
        <v>44932</v>
      </c>
      <c r="B189" s="243">
        <v>44937</v>
      </c>
      <c r="C189" s="244">
        <f t="shared" si="6"/>
        <v>6</v>
      </c>
      <c r="D189" s="239">
        <v>44937</v>
      </c>
      <c r="E189" s="245">
        <f t="shared" si="7"/>
        <v>5</v>
      </c>
      <c r="F189" s="306" t="s">
        <v>178</v>
      </c>
      <c r="G189" s="241">
        <v>274.82</v>
      </c>
      <c r="H189" s="244">
        <f t="shared" si="8"/>
        <v>1374.1</v>
      </c>
      <c r="I189" s="246"/>
      <c r="J189" s="247"/>
      <c r="K189" s="240"/>
      <c r="L189" s="245"/>
    </row>
    <row r="190" spans="1:12">
      <c r="A190" s="243">
        <v>44932</v>
      </c>
      <c r="B190" s="243">
        <v>45021</v>
      </c>
      <c r="C190" s="244">
        <f t="shared" si="6"/>
        <v>90</v>
      </c>
      <c r="D190" s="239">
        <v>45021</v>
      </c>
      <c r="E190" s="245">
        <f t="shared" si="7"/>
        <v>89</v>
      </c>
      <c r="F190" s="306" t="s">
        <v>175</v>
      </c>
      <c r="G190" s="241">
        <v>29.84</v>
      </c>
      <c r="H190" s="244">
        <f t="shared" si="8"/>
        <v>2655.7599999999998</v>
      </c>
      <c r="I190" s="246"/>
      <c r="J190" s="247"/>
      <c r="K190" s="240"/>
      <c r="L190" s="245"/>
    </row>
    <row r="191" spans="1:12">
      <c r="A191" s="243">
        <v>44932</v>
      </c>
      <c r="B191" s="243">
        <v>44952</v>
      </c>
      <c r="C191" s="244">
        <f t="shared" si="6"/>
        <v>21</v>
      </c>
      <c r="D191" s="239">
        <v>44952</v>
      </c>
      <c r="E191" s="245">
        <f t="shared" si="7"/>
        <v>20</v>
      </c>
      <c r="F191" s="306" t="s">
        <v>175</v>
      </c>
      <c r="G191" s="241">
        <v>85.56</v>
      </c>
      <c r="H191" s="244">
        <f t="shared" si="8"/>
        <v>1711.2</v>
      </c>
      <c r="I191" s="246"/>
      <c r="J191" s="247"/>
      <c r="K191" s="240"/>
      <c r="L191" s="245"/>
    </row>
    <row r="192" spans="1:12">
      <c r="A192" s="243">
        <v>44932</v>
      </c>
      <c r="B192" s="243">
        <v>44937</v>
      </c>
      <c r="C192" s="244">
        <f t="shared" si="6"/>
        <v>6</v>
      </c>
      <c r="D192" s="239">
        <v>44937</v>
      </c>
      <c r="E192" s="245">
        <f t="shared" si="7"/>
        <v>5</v>
      </c>
      <c r="F192" s="306" t="s">
        <v>176</v>
      </c>
      <c r="G192" s="241">
        <v>44666.16</v>
      </c>
      <c r="H192" s="244">
        <f t="shared" si="8"/>
        <v>223330.80000000002</v>
      </c>
      <c r="I192" s="246"/>
      <c r="J192" s="247"/>
      <c r="K192" s="240"/>
      <c r="L192" s="245"/>
    </row>
    <row r="193" spans="1:12">
      <c r="A193" s="243">
        <v>44932</v>
      </c>
      <c r="B193" s="243">
        <v>44936</v>
      </c>
      <c r="C193" s="244">
        <f t="shared" si="6"/>
        <v>5</v>
      </c>
      <c r="D193" s="239">
        <v>44936</v>
      </c>
      <c r="E193" s="245">
        <f t="shared" si="7"/>
        <v>4</v>
      </c>
      <c r="F193" s="306" t="s">
        <v>175</v>
      </c>
      <c r="G193" s="241">
        <v>1482.73</v>
      </c>
      <c r="H193" s="244">
        <f t="shared" si="8"/>
        <v>5930.92</v>
      </c>
      <c r="I193" s="246"/>
      <c r="J193" s="247"/>
      <c r="K193" s="240"/>
      <c r="L193" s="245"/>
    </row>
    <row r="194" spans="1:12">
      <c r="A194" s="243">
        <v>44932</v>
      </c>
      <c r="B194" s="243">
        <v>45162</v>
      </c>
      <c r="C194" s="244">
        <f t="shared" si="6"/>
        <v>231</v>
      </c>
      <c r="D194" s="239">
        <v>45162</v>
      </c>
      <c r="E194" s="245">
        <f t="shared" si="7"/>
        <v>230</v>
      </c>
      <c r="F194" s="306" t="s">
        <v>175</v>
      </c>
      <c r="G194" s="241">
        <v>202.28</v>
      </c>
      <c r="H194" s="244">
        <f t="shared" si="8"/>
        <v>46524.4</v>
      </c>
      <c r="I194" s="246"/>
      <c r="J194" s="247"/>
      <c r="K194" s="240"/>
      <c r="L194" s="245"/>
    </row>
    <row r="195" spans="1:12">
      <c r="A195" s="243">
        <v>44932</v>
      </c>
      <c r="B195" s="243">
        <v>44953</v>
      </c>
      <c r="C195" s="244">
        <f t="shared" si="6"/>
        <v>22</v>
      </c>
      <c r="D195" s="239">
        <v>44953</v>
      </c>
      <c r="E195" s="245">
        <f t="shared" si="7"/>
        <v>21</v>
      </c>
      <c r="F195" s="306" t="s">
        <v>175</v>
      </c>
      <c r="G195" s="241">
        <v>177.77</v>
      </c>
      <c r="H195" s="244">
        <f t="shared" si="8"/>
        <v>3733.17</v>
      </c>
      <c r="I195" s="246"/>
      <c r="J195" s="247"/>
      <c r="K195" s="240"/>
      <c r="L195" s="245"/>
    </row>
    <row r="196" spans="1:12">
      <c r="A196" s="243">
        <v>44932</v>
      </c>
      <c r="B196" s="243">
        <v>44937</v>
      </c>
      <c r="C196" s="244">
        <f t="shared" si="6"/>
        <v>6</v>
      </c>
      <c r="D196" s="239">
        <v>44937</v>
      </c>
      <c r="E196" s="245">
        <f t="shared" si="7"/>
        <v>5</v>
      </c>
      <c r="F196" s="306" t="s">
        <v>175</v>
      </c>
      <c r="G196" s="241">
        <v>2834.12</v>
      </c>
      <c r="H196" s="244">
        <f t="shared" si="8"/>
        <v>14170.599999999999</v>
      </c>
      <c r="I196" s="246"/>
      <c r="J196" s="247"/>
      <c r="K196" s="240"/>
      <c r="L196" s="245"/>
    </row>
    <row r="197" spans="1:12">
      <c r="A197" s="243">
        <v>44932</v>
      </c>
      <c r="B197" s="243">
        <v>44937</v>
      </c>
      <c r="C197" s="244">
        <f t="shared" si="6"/>
        <v>6</v>
      </c>
      <c r="D197" s="239">
        <v>44937</v>
      </c>
      <c r="E197" s="245">
        <f t="shared" si="7"/>
        <v>5</v>
      </c>
      <c r="F197" s="306" t="s">
        <v>177</v>
      </c>
      <c r="G197" s="241">
        <v>1748.28</v>
      </c>
      <c r="H197" s="244">
        <f t="shared" si="8"/>
        <v>8741.4</v>
      </c>
      <c r="I197" s="246"/>
      <c r="J197" s="247"/>
      <c r="K197" s="240"/>
      <c r="L197" s="245"/>
    </row>
    <row r="198" spans="1:12">
      <c r="A198" s="243">
        <v>44932</v>
      </c>
      <c r="B198" s="243">
        <v>44939</v>
      </c>
      <c r="C198" s="244">
        <f t="shared" si="6"/>
        <v>8</v>
      </c>
      <c r="D198" s="239">
        <v>44939</v>
      </c>
      <c r="E198" s="245">
        <f t="shared" si="7"/>
        <v>7</v>
      </c>
      <c r="F198" s="306" t="s">
        <v>176</v>
      </c>
      <c r="G198" s="241">
        <v>33848.559999999998</v>
      </c>
      <c r="H198" s="244">
        <f t="shared" si="8"/>
        <v>236939.91999999998</v>
      </c>
      <c r="I198" s="246"/>
      <c r="J198" s="247"/>
      <c r="K198" s="240"/>
      <c r="L198" s="245"/>
    </row>
    <row r="199" spans="1:12">
      <c r="A199" s="243">
        <v>44932</v>
      </c>
      <c r="B199" s="243">
        <v>44938</v>
      </c>
      <c r="C199" s="244">
        <f t="shared" ref="C199:C262" si="9">B199-A199+1</f>
        <v>7</v>
      </c>
      <c r="D199" s="239">
        <v>44938</v>
      </c>
      <c r="E199" s="245">
        <f t="shared" ref="E199:E262" si="10">D199-A199</f>
        <v>6</v>
      </c>
      <c r="F199" s="306" t="s">
        <v>175</v>
      </c>
      <c r="G199" s="241">
        <v>1254.4000000000001</v>
      </c>
      <c r="H199" s="244">
        <f t="shared" ref="H199:H262" si="11">E199*G199</f>
        <v>7526.4000000000005</v>
      </c>
      <c r="I199" s="246"/>
      <c r="J199" s="247"/>
      <c r="K199" s="240"/>
      <c r="L199" s="245"/>
    </row>
    <row r="200" spans="1:12">
      <c r="A200" s="243">
        <v>44932</v>
      </c>
      <c r="B200" s="243">
        <v>44963</v>
      </c>
      <c r="C200" s="244">
        <f t="shared" si="9"/>
        <v>32</v>
      </c>
      <c r="D200" s="239">
        <v>44963</v>
      </c>
      <c r="E200" s="245">
        <f t="shared" si="10"/>
        <v>31</v>
      </c>
      <c r="F200" s="306" t="s">
        <v>175</v>
      </c>
      <c r="G200" s="241">
        <v>205.35</v>
      </c>
      <c r="H200" s="244">
        <f t="shared" si="11"/>
        <v>6365.8499999999995</v>
      </c>
      <c r="I200" s="246"/>
      <c r="J200" s="247"/>
      <c r="K200" s="240"/>
      <c r="L200" s="245"/>
    </row>
    <row r="201" spans="1:12">
      <c r="A201" s="243">
        <v>44932</v>
      </c>
      <c r="B201" s="243">
        <v>44939</v>
      </c>
      <c r="C201" s="244">
        <f t="shared" si="9"/>
        <v>8</v>
      </c>
      <c r="D201" s="239">
        <v>44939</v>
      </c>
      <c r="E201" s="245">
        <f t="shared" si="10"/>
        <v>7</v>
      </c>
      <c r="F201" s="306" t="s">
        <v>175</v>
      </c>
      <c r="G201" s="241">
        <v>2230.7600000000002</v>
      </c>
      <c r="H201" s="244">
        <f t="shared" si="11"/>
        <v>15615.320000000002</v>
      </c>
      <c r="I201" s="246"/>
      <c r="J201" s="247"/>
      <c r="K201" s="240"/>
      <c r="L201" s="245"/>
    </row>
    <row r="202" spans="1:12">
      <c r="A202" s="243">
        <v>44932</v>
      </c>
      <c r="B202" s="243">
        <v>44964</v>
      </c>
      <c r="C202" s="244">
        <f t="shared" si="9"/>
        <v>33</v>
      </c>
      <c r="D202" s="239">
        <v>44964</v>
      </c>
      <c r="E202" s="245">
        <f t="shared" si="10"/>
        <v>32</v>
      </c>
      <c r="F202" s="306" t="s">
        <v>175</v>
      </c>
      <c r="G202" s="241">
        <v>327.19</v>
      </c>
      <c r="H202" s="244">
        <f t="shared" si="11"/>
        <v>10470.08</v>
      </c>
      <c r="I202" s="246"/>
      <c r="J202" s="247"/>
      <c r="K202" s="240"/>
      <c r="L202" s="245"/>
    </row>
    <row r="203" spans="1:12">
      <c r="A203" s="243">
        <v>44932</v>
      </c>
      <c r="B203" s="243">
        <v>44965</v>
      </c>
      <c r="C203" s="244">
        <f t="shared" si="9"/>
        <v>34</v>
      </c>
      <c r="D203" s="239">
        <v>44965</v>
      </c>
      <c r="E203" s="245">
        <f t="shared" si="10"/>
        <v>33</v>
      </c>
      <c r="F203" s="306" t="s">
        <v>176</v>
      </c>
      <c r="G203" s="241">
        <v>287.2</v>
      </c>
      <c r="H203" s="244">
        <f t="shared" si="11"/>
        <v>9477.6</v>
      </c>
      <c r="I203" s="246"/>
      <c r="J203" s="247"/>
      <c r="K203" s="240"/>
      <c r="L203" s="245"/>
    </row>
    <row r="204" spans="1:12">
      <c r="A204" s="243">
        <v>44932</v>
      </c>
      <c r="B204" s="243">
        <v>44965</v>
      </c>
      <c r="C204" s="244">
        <f t="shared" si="9"/>
        <v>34</v>
      </c>
      <c r="D204" s="239">
        <v>44965</v>
      </c>
      <c r="E204" s="245">
        <f t="shared" si="10"/>
        <v>33</v>
      </c>
      <c r="F204" s="306" t="s">
        <v>175</v>
      </c>
      <c r="G204" s="241">
        <v>147.11000000000001</v>
      </c>
      <c r="H204" s="244">
        <f t="shared" si="11"/>
        <v>4854.63</v>
      </c>
      <c r="I204" s="246"/>
      <c r="J204" s="247"/>
      <c r="K204" s="240"/>
      <c r="L204" s="245"/>
    </row>
    <row r="205" spans="1:12">
      <c r="A205" s="243">
        <v>44932</v>
      </c>
      <c r="B205" s="243">
        <v>44939</v>
      </c>
      <c r="C205" s="244">
        <f t="shared" si="9"/>
        <v>8</v>
      </c>
      <c r="D205" s="239">
        <v>44939</v>
      </c>
      <c r="E205" s="245">
        <f t="shared" si="10"/>
        <v>7</v>
      </c>
      <c r="F205" s="306" t="s">
        <v>177</v>
      </c>
      <c r="G205" s="241">
        <v>11115.35</v>
      </c>
      <c r="H205" s="244">
        <f t="shared" si="11"/>
        <v>77807.45</v>
      </c>
      <c r="I205" s="246"/>
      <c r="J205" s="247"/>
      <c r="K205" s="240"/>
      <c r="L205" s="245"/>
    </row>
    <row r="206" spans="1:12">
      <c r="A206" s="243">
        <v>44932</v>
      </c>
      <c r="B206" s="243">
        <v>44942</v>
      </c>
      <c r="C206" s="244">
        <f t="shared" si="9"/>
        <v>11</v>
      </c>
      <c r="D206" s="239">
        <v>44942</v>
      </c>
      <c r="E206" s="245">
        <f t="shared" si="10"/>
        <v>10</v>
      </c>
      <c r="F206" s="306" t="s">
        <v>176</v>
      </c>
      <c r="G206" s="241">
        <v>106.05</v>
      </c>
      <c r="H206" s="244">
        <f t="shared" si="11"/>
        <v>1060.5</v>
      </c>
      <c r="I206" s="246"/>
      <c r="J206" s="247"/>
      <c r="K206" s="240"/>
      <c r="L206" s="245"/>
    </row>
    <row r="207" spans="1:12">
      <c r="A207" s="243">
        <v>44932</v>
      </c>
      <c r="B207" s="243">
        <v>44942</v>
      </c>
      <c r="C207" s="244">
        <f t="shared" si="9"/>
        <v>11</v>
      </c>
      <c r="D207" s="239">
        <v>44942</v>
      </c>
      <c r="E207" s="245">
        <f t="shared" si="10"/>
        <v>10</v>
      </c>
      <c r="F207" s="306" t="s">
        <v>175</v>
      </c>
      <c r="G207" s="241">
        <v>3914.18</v>
      </c>
      <c r="H207" s="244">
        <f t="shared" si="11"/>
        <v>39141.799999999996</v>
      </c>
      <c r="I207" s="246"/>
      <c r="J207" s="247"/>
      <c r="K207" s="240"/>
      <c r="L207" s="245"/>
    </row>
    <row r="208" spans="1:12">
      <c r="A208" s="243">
        <v>44932</v>
      </c>
      <c r="B208" s="243">
        <v>44956</v>
      </c>
      <c r="C208" s="244">
        <f t="shared" si="9"/>
        <v>25</v>
      </c>
      <c r="D208" s="239">
        <v>44956</v>
      </c>
      <c r="E208" s="245">
        <f t="shared" si="10"/>
        <v>24</v>
      </c>
      <c r="F208" s="306" t="s">
        <v>175</v>
      </c>
      <c r="G208" s="241">
        <v>62.72</v>
      </c>
      <c r="H208" s="244">
        <f t="shared" si="11"/>
        <v>1505.28</v>
      </c>
      <c r="I208" s="246"/>
      <c r="J208" s="247"/>
      <c r="K208" s="240"/>
      <c r="L208" s="245"/>
    </row>
    <row r="209" spans="1:12">
      <c r="A209" s="243">
        <v>44933</v>
      </c>
      <c r="B209" s="243">
        <v>44938</v>
      </c>
      <c r="C209" s="244">
        <f t="shared" si="9"/>
        <v>6</v>
      </c>
      <c r="D209" s="239">
        <v>44938</v>
      </c>
      <c r="E209" s="245">
        <f t="shared" si="10"/>
        <v>5</v>
      </c>
      <c r="F209" s="306" t="s">
        <v>175</v>
      </c>
      <c r="G209" s="241">
        <v>14.23</v>
      </c>
      <c r="H209" s="244">
        <f t="shared" si="11"/>
        <v>71.150000000000006</v>
      </c>
      <c r="I209" s="246"/>
      <c r="J209" s="247"/>
      <c r="K209" s="240"/>
      <c r="L209" s="245"/>
    </row>
    <row r="210" spans="1:12">
      <c r="A210" s="243">
        <v>44933</v>
      </c>
      <c r="B210" s="243">
        <v>44935</v>
      </c>
      <c r="C210" s="244">
        <f t="shared" si="9"/>
        <v>3</v>
      </c>
      <c r="D210" s="239">
        <v>44935</v>
      </c>
      <c r="E210" s="245">
        <f t="shared" si="10"/>
        <v>2</v>
      </c>
      <c r="F210" s="306" t="s">
        <v>175</v>
      </c>
      <c r="G210" s="241">
        <v>1219.7</v>
      </c>
      <c r="H210" s="244">
        <f t="shared" si="11"/>
        <v>2439.4</v>
      </c>
      <c r="I210" s="246"/>
      <c r="J210" s="247"/>
      <c r="K210" s="240"/>
      <c r="L210" s="245"/>
    </row>
    <row r="211" spans="1:12">
      <c r="A211" s="243">
        <v>44933</v>
      </c>
      <c r="B211" s="243">
        <v>44937</v>
      </c>
      <c r="C211" s="244">
        <f t="shared" si="9"/>
        <v>5</v>
      </c>
      <c r="D211" s="239">
        <v>44937</v>
      </c>
      <c r="E211" s="245">
        <f t="shared" si="10"/>
        <v>4</v>
      </c>
      <c r="F211" s="306" t="s">
        <v>175</v>
      </c>
      <c r="G211" s="241">
        <v>474.27</v>
      </c>
      <c r="H211" s="244">
        <f t="shared" si="11"/>
        <v>1897.08</v>
      </c>
      <c r="I211" s="246"/>
      <c r="J211" s="247"/>
      <c r="K211" s="240"/>
      <c r="L211" s="245"/>
    </row>
    <row r="212" spans="1:12">
      <c r="A212" s="243">
        <v>44934</v>
      </c>
      <c r="B212" s="243">
        <v>44936</v>
      </c>
      <c r="C212" s="244">
        <f t="shared" si="9"/>
        <v>3</v>
      </c>
      <c r="D212" s="239">
        <v>44936</v>
      </c>
      <c r="E212" s="245">
        <f t="shared" si="10"/>
        <v>2</v>
      </c>
      <c r="F212" s="306" t="s">
        <v>175</v>
      </c>
      <c r="G212" s="241">
        <v>99.17</v>
      </c>
      <c r="H212" s="244">
        <f t="shared" si="11"/>
        <v>198.34</v>
      </c>
      <c r="I212" s="246"/>
      <c r="J212" s="247"/>
      <c r="K212" s="240"/>
      <c r="L212" s="245"/>
    </row>
    <row r="213" spans="1:12">
      <c r="A213" s="243">
        <v>44934</v>
      </c>
      <c r="B213" s="243">
        <v>44937</v>
      </c>
      <c r="C213" s="244">
        <f t="shared" si="9"/>
        <v>4</v>
      </c>
      <c r="D213" s="239">
        <v>44937</v>
      </c>
      <c r="E213" s="245">
        <f t="shared" si="10"/>
        <v>3</v>
      </c>
      <c r="F213" s="306" t="s">
        <v>176</v>
      </c>
      <c r="G213" s="241">
        <v>304.02999999999997</v>
      </c>
      <c r="H213" s="244">
        <f t="shared" si="11"/>
        <v>912.08999999999992</v>
      </c>
      <c r="I213" s="246"/>
      <c r="J213" s="247"/>
      <c r="K213" s="240"/>
      <c r="L213" s="245"/>
    </row>
    <row r="214" spans="1:12">
      <c r="A214" s="243">
        <v>44934</v>
      </c>
      <c r="B214" s="243">
        <v>44937</v>
      </c>
      <c r="C214" s="244">
        <f t="shared" si="9"/>
        <v>4</v>
      </c>
      <c r="D214" s="239">
        <v>44937</v>
      </c>
      <c r="E214" s="245">
        <f t="shared" si="10"/>
        <v>3</v>
      </c>
      <c r="F214" s="306" t="s">
        <v>175</v>
      </c>
      <c r="G214" s="241">
        <v>306.7</v>
      </c>
      <c r="H214" s="244">
        <f t="shared" si="11"/>
        <v>920.09999999999991</v>
      </c>
      <c r="I214" s="246"/>
      <c r="J214" s="247"/>
      <c r="K214" s="240"/>
      <c r="L214" s="245"/>
    </row>
    <row r="215" spans="1:12">
      <c r="A215" s="243">
        <v>44934</v>
      </c>
      <c r="B215" s="243">
        <v>44939</v>
      </c>
      <c r="C215" s="244">
        <f t="shared" si="9"/>
        <v>6</v>
      </c>
      <c r="D215" s="239">
        <v>44939</v>
      </c>
      <c r="E215" s="245">
        <f t="shared" si="10"/>
        <v>5</v>
      </c>
      <c r="F215" s="306" t="s">
        <v>176</v>
      </c>
      <c r="G215" s="241">
        <v>203.95</v>
      </c>
      <c r="H215" s="244">
        <f t="shared" si="11"/>
        <v>1019.75</v>
      </c>
      <c r="I215" s="246"/>
      <c r="J215" s="247"/>
      <c r="K215" s="240"/>
      <c r="L215" s="245"/>
    </row>
    <row r="216" spans="1:12">
      <c r="A216" s="243">
        <v>44934</v>
      </c>
      <c r="B216" s="243">
        <v>44938</v>
      </c>
      <c r="C216" s="244">
        <f t="shared" si="9"/>
        <v>5</v>
      </c>
      <c r="D216" s="239">
        <v>44938</v>
      </c>
      <c r="E216" s="245">
        <f t="shared" si="10"/>
        <v>4</v>
      </c>
      <c r="F216" s="306" t="s">
        <v>175</v>
      </c>
      <c r="G216" s="241">
        <v>137.93</v>
      </c>
      <c r="H216" s="244">
        <f t="shared" si="11"/>
        <v>551.72</v>
      </c>
      <c r="I216" s="246"/>
      <c r="J216" s="247"/>
      <c r="K216" s="240"/>
      <c r="L216" s="245"/>
    </row>
    <row r="217" spans="1:12">
      <c r="A217" s="243">
        <v>44934</v>
      </c>
      <c r="B217" s="243">
        <v>44963</v>
      </c>
      <c r="C217" s="244">
        <f t="shared" si="9"/>
        <v>30</v>
      </c>
      <c r="D217" s="239">
        <v>44963</v>
      </c>
      <c r="E217" s="245">
        <f t="shared" si="10"/>
        <v>29</v>
      </c>
      <c r="F217" s="306" t="s">
        <v>175</v>
      </c>
      <c r="G217" s="241">
        <v>32.83</v>
      </c>
      <c r="H217" s="244">
        <f t="shared" si="11"/>
        <v>952.06999999999994</v>
      </c>
      <c r="I217" s="246"/>
      <c r="J217" s="247"/>
      <c r="K217" s="240"/>
      <c r="L217" s="245"/>
    </row>
    <row r="218" spans="1:12">
      <c r="A218" s="243">
        <v>44934</v>
      </c>
      <c r="B218" s="243">
        <v>44942</v>
      </c>
      <c r="C218" s="244">
        <f t="shared" si="9"/>
        <v>9</v>
      </c>
      <c r="D218" s="239">
        <v>44942</v>
      </c>
      <c r="E218" s="245">
        <f t="shared" si="10"/>
        <v>8</v>
      </c>
      <c r="F218" s="306" t="s">
        <v>176</v>
      </c>
      <c r="G218" s="241">
        <v>3.75</v>
      </c>
      <c r="H218" s="244">
        <f t="shared" si="11"/>
        <v>30</v>
      </c>
      <c r="I218" s="246"/>
      <c r="J218" s="247"/>
      <c r="K218" s="240"/>
      <c r="L218" s="245"/>
    </row>
    <row r="219" spans="1:12">
      <c r="A219" s="243">
        <v>44934</v>
      </c>
      <c r="B219" s="243">
        <v>44942</v>
      </c>
      <c r="C219" s="244">
        <f t="shared" si="9"/>
        <v>9</v>
      </c>
      <c r="D219" s="239">
        <v>44942</v>
      </c>
      <c r="E219" s="245">
        <f t="shared" si="10"/>
        <v>8</v>
      </c>
      <c r="F219" s="306" t="s">
        <v>175</v>
      </c>
      <c r="G219" s="241">
        <v>9.75</v>
      </c>
      <c r="H219" s="244">
        <f t="shared" si="11"/>
        <v>78</v>
      </c>
      <c r="I219" s="246"/>
      <c r="J219" s="247"/>
      <c r="K219" s="240"/>
      <c r="L219" s="245"/>
    </row>
    <row r="220" spans="1:12">
      <c r="A220" s="243">
        <v>44934</v>
      </c>
      <c r="B220" s="243">
        <v>44935</v>
      </c>
      <c r="C220" s="244">
        <f t="shared" si="9"/>
        <v>2</v>
      </c>
      <c r="D220" s="239">
        <v>44935</v>
      </c>
      <c r="E220" s="245">
        <f t="shared" si="10"/>
        <v>1</v>
      </c>
      <c r="F220" s="306" t="s">
        <v>176</v>
      </c>
      <c r="G220" s="241">
        <v>1986.13</v>
      </c>
      <c r="H220" s="244">
        <f t="shared" si="11"/>
        <v>1986.13</v>
      </c>
      <c r="I220" s="246"/>
      <c r="J220" s="247"/>
      <c r="K220" s="240"/>
      <c r="L220" s="245"/>
    </row>
    <row r="221" spans="1:12">
      <c r="A221" s="243">
        <v>44934</v>
      </c>
      <c r="B221" s="243">
        <v>44935</v>
      </c>
      <c r="C221" s="244">
        <f t="shared" si="9"/>
        <v>2</v>
      </c>
      <c r="D221" s="239">
        <v>44935</v>
      </c>
      <c r="E221" s="245">
        <f t="shared" si="10"/>
        <v>1</v>
      </c>
      <c r="F221" s="306" t="s">
        <v>175</v>
      </c>
      <c r="G221" s="241">
        <v>3216.04</v>
      </c>
      <c r="H221" s="244">
        <f t="shared" si="11"/>
        <v>3216.04</v>
      </c>
      <c r="I221" s="246"/>
      <c r="J221" s="247"/>
      <c r="K221" s="240"/>
      <c r="L221" s="245"/>
    </row>
    <row r="222" spans="1:12">
      <c r="A222" s="243">
        <v>44935</v>
      </c>
      <c r="B222" s="243">
        <v>44946</v>
      </c>
      <c r="C222" s="244">
        <f t="shared" si="9"/>
        <v>12</v>
      </c>
      <c r="D222" s="239">
        <v>44946</v>
      </c>
      <c r="E222" s="245">
        <f t="shared" si="10"/>
        <v>11</v>
      </c>
      <c r="F222" s="306" t="s">
        <v>175</v>
      </c>
      <c r="G222" s="241">
        <v>206.33</v>
      </c>
      <c r="H222" s="244">
        <f t="shared" si="11"/>
        <v>2269.63</v>
      </c>
      <c r="I222" s="246"/>
      <c r="J222" s="247"/>
      <c r="K222" s="240"/>
      <c r="L222" s="245"/>
    </row>
    <row r="223" spans="1:12">
      <c r="A223" s="243">
        <v>44935</v>
      </c>
      <c r="B223" s="243">
        <v>45008</v>
      </c>
      <c r="C223" s="244">
        <f t="shared" si="9"/>
        <v>74</v>
      </c>
      <c r="D223" s="239">
        <v>45008</v>
      </c>
      <c r="E223" s="245">
        <f t="shared" si="10"/>
        <v>73</v>
      </c>
      <c r="F223" s="306" t="s">
        <v>176</v>
      </c>
      <c r="G223" s="241">
        <v>80.95</v>
      </c>
      <c r="H223" s="244">
        <f t="shared" si="11"/>
        <v>5909.35</v>
      </c>
      <c r="I223" s="246"/>
      <c r="J223" s="247"/>
      <c r="K223" s="240"/>
      <c r="L223" s="245"/>
    </row>
    <row r="224" spans="1:12">
      <c r="A224" s="243">
        <v>44935</v>
      </c>
      <c r="B224" s="243">
        <v>44935</v>
      </c>
      <c r="C224" s="244">
        <f t="shared" si="9"/>
        <v>1</v>
      </c>
      <c r="D224" s="239">
        <v>44935</v>
      </c>
      <c r="E224" s="245">
        <f t="shared" si="10"/>
        <v>0</v>
      </c>
      <c r="F224" s="306" t="s">
        <v>176</v>
      </c>
      <c r="G224" s="241">
        <v>1678.53</v>
      </c>
      <c r="H224" s="244">
        <f t="shared" si="11"/>
        <v>0</v>
      </c>
      <c r="I224" s="246"/>
      <c r="J224" s="247"/>
      <c r="K224" s="240"/>
      <c r="L224" s="245"/>
    </row>
    <row r="225" spans="1:12">
      <c r="A225" s="243">
        <v>44935</v>
      </c>
      <c r="B225" s="243">
        <v>45009</v>
      </c>
      <c r="C225" s="244">
        <f t="shared" si="9"/>
        <v>75</v>
      </c>
      <c r="D225" s="239">
        <v>45009</v>
      </c>
      <c r="E225" s="245">
        <f t="shared" si="10"/>
        <v>74</v>
      </c>
      <c r="F225" s="306" t="s">
        <v>175</v>
      </c>
      <c r="G225" s="241">
        <v>72.58</v>
      </c>
      <c r="H225" s="244">
        <f t="shared" si="11"/>
        <v>5370.92</v>
      </c>
      <c r="I225" s="246"/>
      <c r="J225" s="247"/>
      <c r="K225" s="240"/>
      <c r="L225" s="245"/>
    </row>
    <row r="226" spans="1:12">
      <c r="A226" s="243">
        <v>44935</v>
      </c>
      <c r="B226" s="243">
        <v>44974</v>
      </c>
      <c r="C226" s="244">
        <f t="shared" si="9"/>
        <v>40</v>
      </c>
      <c r="D226" s="239">
        <v>44974</v>
      </c>
      <c r="E226" s="245">
        <f t="shared" si="10"/>
        <v>39</v>
      </c>
      <c r="F226" s="306" t="s">
        <v>176</v>
      </c>
      <c r="G226" s="241">
        <v>81.47</v>
      </c>
      <c r="H226" s="244">
        <f t="shared" si="11"/>
        <v>3177.33</v>
      </c>
      <c r="I226" s="246"/>
      <c r="J226" s="247"/>
      <c r="K226" s="240"/>
      <c r="L226" s="245"/>
    </row>
    <row r="227" spans="1:12">
      <c r="A227" s="243">
        <v>44935</v>
      </c>
      <c r="B227" s="243">
        <v>44935</v>
      </c>
      <c r="C227" s="244">
        <f t="shared" si="9"/>
        <v>1</v>
      </c>
      <c r="D227" s="239">
        <v>44935</v>
      </c>
      <c r="E227" s="245">
        <f t="shared" si="10"/>
        <v>0</v>
      </c>
      <c r="F227" s="306" t="s">
        <v>175</v>
      </c>
      <c r="G227" s="241">
        <v>1028.54</v>
      </c>
      <c r="H227" s="244">
        <f t="shared" si="11"/>
        <v>0</v>
      </c>
      <c r="I227" s="246"/>
      <c r="J227" s="247"/>
      <c r="K227" s="240"/>
      <c r="L227" s="245"/>
    </row>
    <row r="228" spans="1:12">
      <c r="A228" s="243">
        <v>44935</v>
      </c>
      <c r="B228" s="243">
        <v>45376</v>
      </c>
      <c r="C228" s="244">
        <f t="shared" si="9"/>
        <v>442</v>
      </c>
      <c r="D228" s="239">
        <v>45376</v>
      </c>
      <c r="E228" s="245">
        <f t="shared" si="10"/>
        <v>441</v>
      </c>
      <c r="F228" s="306" t="s">
        <v>176</v>
      </c>
      <c r="G228" s="241">
        <v>36.049999999999997</v>
      </c>
      <c r="H228" s="244">
        <f t="shared" si="11"/>
        <v>15898.05</v>
      </c>
      <c r="I228" s="246"/>
      <c r="J228" s="247"/>
      <c r="K228" s="240"/>
      <c r="L228" s="245"/>
    </row>
    <row r="229" spans="1:12">
      <c r="A229" s="243">
        <v>44935</v>
      </c>
      <c r="B229" s="243">
        <v>44958</v>
      </c>
      <c r="C229" s="244">
        <f t="shared" si="9"/>
        <v>24</v>
      </c>
      <c r="D229" s="239">
        <v>44958</v>
      </c>
      <c r="E229" s="245">
        <f t="shared" si="10"/>
        <v>23</v>
      </c>
      <c r="F229" s="306" t="s">
        <v>176</v>
      </c>
      <c r="G229" s="241">
        <v>51.08</v>
      </c>
      <c r="H229" s="244">
        <f t="shared" si="11"/>
        <v>1174.8399999999999</v>
      </c>
      <c r="I229" s="246"/>
      <c r="J229" s="247"/>
      <c r="K229" s="240"/>
      <c r="L229" s="245"/>
    </row>
    <row r="230" spans="1:12">
      <c r="A230" s="243">
        <v>44935</v>
      </c>
      <c r="B230" s="243">
        <v>44950</v>
      </c>
      <c r="C230" s="244">
        <f t="shared" si="9"/>
        <v>16</v>
      </c>
      <c r="D230" s="239">
        <v>44950</v>
      </c>
      <c r="E230" s="245">
        <f t="shared" si="10"/>
        <v>15</v>
      </c>
      <c r="F230" s="306" t="s">
        <v>175</v>
      </c>
      <c r="G230" s="241">
        <v>348.78</v>
      </c>
      <c r="H230" s="244">
        <f t="shared" si="11"/>
        <v>5231.7</v>
      </c>
      <c r="I230" s="246"/>
      <c r="J230" s="247"/>
      <c r="K230" s="240"/>
      <c r="L230" s="245"/>
    </row>
    <row r="231" spans="1:12">
      <c r="A231" s="243">
        <v>44935</v>
      </c>
      <c r="B231" s="243">
        <v>44958</v>
      </c>
      <c r="C231" s="244">
        <f t="shared" si="9"/>
        <v>24</v>
      </c>
      <c r="D231" s="239">
        <v>44958</v>
      </c>
      <c r="E231" s="245">
        <f t="shared" si="10"/>
        <v>23</v>
      </c>
      <c r="F231" s="306" t="s">
        <v>175</v>
      </c>
      <c r="G231" s="241">
        <v>50.61</v>
      </c>
      <c r="H231" s="244">
        <f t="shared" si="11"/>
        <v>1164.03</v>
      </c>
      <c r="I231" s="246"/>
      <c r="J231" s="247"/>
      <c r="K231" s="240"/>
      <c r="L231" s="245"/>
    </row>
    <row r="232" spans="1:12">
      <c r="A232" s="243">
        <v>44935</v>
      </c>
      <c r="B232" s="243">
        <v>44951</v>
      </c>
      <c r="C232" s="244">
        <f t="shared" si="9"/>
        <v>17</v>
      </c>
      <c r="D232" s="239">
        <v>44951</v>
      </c>
      <c r="E232" s="245">
        <f t="shared" si="10"/>
        <v>16</v>
      </c>
      <c r="F232" s="306" t="s">
        <v>176</v>
      </c>
      <c r="G232" s="241">
        <v>255.24</v>
      </c>
      <c r="H232" s="244">
        <f t="shared" si="11"/>
        <v>4083.84</v>
      </c>
      <c r="I232" s="246"/>
      <c r="J232" s="247"/>
      <c r="K232" s="240"/>
      <c r="L232" s="245"/>
    </row>
    <row r="233" spans="1:12">
      <c r="A233" s="243">
        <v>44935</v>
      </c>
      <c r="B233" s="243">
        <v>44936</v>
      </c>
      <c r="C233" s="244">
        <f t="shared" si="9"/>
        <v>2</v>
      </c>
      <c r="D233" s="239">
        <v>44936</v>
      </c>
      <c r="E233" s="245">
        <f t="shared" si="10"/>
        <v>1</v>
      </c>
      <c r="F233" s="306" t="s">
        <v>178</v>
      </c>
      <c r="G233" s="241">
        <v>8338.32</v>
      </c>
      <c r="H233" s="244">
        <f t="shared" si="11"/>
        <v>8338.32</v>
      </c>
      <c r="I233" s="246"/>
      <c r="J233" s="247"/>
      <c r="K233" s="240"/>
      <c r="L233" s="245"/>
    </row>
    <row r="234" spans="1:12">
      <c r="A234" s="243">
        <v>44935</v>
      </c>
      <c r="B234" s="243">
        <v>44936</v>
      </c>
      <c r="C234" s="244">
        <f t="shared" si="9"/>
        <v>2</v>
      </c>
      <c r="D234" s="239">
        <v>44936</v>
      </c>
      <c r="E234" s="245">
        <f t="shared" si="10"/>
        <v>1</v>
      </c>
      <c r="F234" s="306" t="s">
        <v>176</v>
      </c>
      <c r="G234" s="241">
        <v>302104.67</v>
      </c>
      <c r="H234" s="244">
        <f t="shared" si="11"/>
        <v>302104.67</v>
      </c>
      <c r="I234" s="246"/>
      <c r="J234" s="247"/>
      <c r="K234" s="240"/>
      <c r="L234" s="245"/>
    </row>
    <row r="235" spans="1:12">
      <c r="A235" s="243">
        <v>44935</v>
      </c>
      <c r="B235" s="243">
        <v>44960</v>
      </c>
      <c r="C235" s="244">
        <f t="shared" si="9"/>
        <v>26</v>
      </c>
      <c r="D235" s="239">
        <v>44960</v>
      </c>
      <c r="E235" s="245">
        <f t="shared" si="10"/>
        <v>25</v>
      </c>
      <c r="F235" s="306" t="s">
        <v>175</v>
      </c>
      <c r="G235" s="241">
        <v>20.96</v>
      </c>
      <c r="H235" s="244">
        <f t="shared" si="11"/>
        <v>524</v>
      </c>
      <c r="I235" s="246"/>
      <c r="J235" s="247"/>
      <c r="K235" s="240"/>
      <c r="L235" s="245"/>
    </row>
    <row r="236" spans="1:12">
      <c r="A236" s="243">
        <v>44935</v>
      </c>
      <c r="B236" s="243">
        <v>44937</v>
      </c>
      <c r="C236" s="244">
        <f t="shared" si="9"/>
        <v>3</v>
      </c>
      <c r="D236" s="239">
        <v>44937</v>
      </c>
      <c r="E236" s="245">
        <f t="shared" si="10"/>
        <v>2</v>
      </c>
      <c r="F236" s="306" t="s">
        <v>178</v>
      </c>
      <c r="G236" s="241">
        <v>988.23</v>
      </c>
      <c r="H236" s="244">
        <f t="shared" si="11"/>
        <v>1976.46</v>
      </c>
      <c r="I236" s="246"/>
      <c r="J236" s="247"/>
      <c r="K236" s="240"/>
      <c r="L236" s="245"/>
    </row>
    <row r="237" spans="1:12">
      <c r="A237" s="243">
        <v>44935</v>
      </c>
      <c r="B237" s="243">
        <v>44935</v>
      </c>
      <c r="C237" s="244">
        <f t="shared" si="9"/>
        <v>1</v>
      </c>
      <c r="D237" s="239">
        <v>44935</v>
      </c>
      <c r="E237" s="245">
        <f t="shared" si="10"/>
        <v>0</v>
      </c>
      <c r="F237" s="306" t="s">
        <v>179</v>
      </c>
      <c r="G237" s="241">
        <v>65.2</v>
      </c>
      <c r="H237" s="244">
        <f t="shared" si="11"/>
        <v>0</v>
      </c>
      <c r="I237" s="246"/>
      <c r="J237" s="247"/>
      <c r="K237" s="240"/>
      <c r="L237" s="245"/>
    </row>
    <row r="238" spans="1:12">
      <c r="A238" s="243">
        <v>44935</v>
      </c>
      <c r="B238" s="243">
        <v>45266</v>
      </c>
      <c r="C238" s="244">
        <f t="shared" si="9"/>
        <v>332</v>
      </c>
      <c r="D238" s="239">
        <v>45266</v>
      </c>
      <c r="E238" s="245">
        <f t="shared" si="10"/>
        <v>331</v>
      </c>
      <c r="F238" s="306" t="s">
        <v>175</v>
      </c>
      <c r="G238" s="241">
        <v>147.37</v>
      </c>
      <c r="H238" s="244">
        <f t="shared" si="11"/>
        <v>48779.47</v>
      </c>
      <c r="I238" s="246"/>
      <c r="J238" s="247"/>
      <c r="K238" s="240"/>
      <c r="L238" s="245"/>
    </row>
    <row r="239" spans="1:12">
      <c r="A239" s="243">
        <v>44935</v>
      </c>
      <c r="B239" s="243">
        <v>44952</v>
      </c>
      <c r="C239" s="244">
        <f t="shared" si="9"/>
        <v>18</v>
      </c>
      <c r="D239" s="239">
        <v>44952</v>
      </c>
      <c r="E239" s="245">
        <f t="shared" si="10"/>
        <v>17</v>
      </c>
      <c r="F239" s="306" t="s">
        <v>175</v>
      </c>
      <c r="G239" s="241">
        <v>164.78</v>
      </c>
      <c r="H239" s="244">
        <f t="shared" si="11"/>
        <v>2801.26</v>
      </c>
      <c r="I239" s="246"/>
      <c r="J239" s="247"/>
      <c r="K239" s="240"/>
      <c r="L239" s="245"/>
    </row>
    <row r="240" spans="1:12">
      <c r="A240" s="243">
        <v>44935</v>
      </c>
      <c r="B240" s="243">
        <v>44936</v>
      </c>
      <c r="C240" s="244">
        <f t="shared" si="9"/>
        <v>2</v>
      </c>
      <c r="D240" s="239">
        <v>44936</v>
      </c>
      <c r="E240" s="245">
        <f t="shared" si="10"/>
        <v>1</v>
      </c>
      <c r="F240" s="306" t="s">
        <v>175</v>
      </c>
      <c r="G240" s="241">
        <v>1159897.51</v>
      </c>
      <c r="H240" s="244">
        <f t="shared" si="11"/>
        <v>1159897.51</v>
      </c>
      <c r="I240" s="246"/>
      <c r="J240" s="247"/>
      <c r="K240" s="240"/>
      <c r="L240" s="245"/>
    </row>
    <row r="241" spans="1:12">
      <c r="A241" s="243">
        <v>44935</v>
      </c>
      <c r="B241" s="243">
        <v>44937</v>
      </c>
      <c r="C241" s="244">
        <f t="shared" si="9"/>
        <v>3</v>
      </c>
      <c r="D241" s="239">
        <v>44937</v>
      </c>
      <c r="E241" s="245">
        <f t="shared" si="10"/>
        <v>2</v>
      </c>
      <c r="F241" s="306" t="s">
        <v>176</v>
      </c>
      <c r="G241" s="241">
        <v>173987.27</v>
      </c>
      <c r="H241" s="244">
        <f t="shared" si="11"/>
        <v>347974.54</v>
      </c>
      <c r="I241" s="246"/>
      <c r="J241" s="247"/>
      <c r="K241" s="240"/>
      <c r="L241" s="245"/>
    </row>
    <row r="242" spans="1:12">
      <c r="A242" s="243">
        <v>44935</v>
      </c>
      <c r="B242" s="243">
        <v>44937</v>
      </c>
      <c r="C242" s="244">
        <f t="shared" si="9"/>
        <v>3</v>
      </c>
      <c r="D242" s="239">
        <v>44937</v>
      </c>
      <c r="E242" s="245">
        <f t="shared" si="10"/>
        <v>2</v>
      </c>
      <c r="F242" s="306" t="s">
        <v>175</v>
      </c>
      <c r="G242" s="241">
        <v>156934.85</v>
      </c>
      <c r="H242" s="244">
        <f t="shared" si="11"/>
        <v>313869.7</v>
      </c>
      <c r="I242" s="246"/>
      <c r="J242" s="247"/>
      <c r="K242" s="240"/>
      <c r="L242" s="245"/>
    </row>
    <row r="243" spans="1:12">
      <c r="A243" s="243">
        <v>44935</v>
      </c>
      <c r="B243" s="243">
        <v>44936</v>
      </c>
      <c r="C243" s="244">
        <f t="shared" si="9"/>
        <v>2</v>
      </c>
      <c r="D243" s="239">
        <v>44936</v>
      </c>
      <c r="E243" s="245">
        <f t="shared" si="10"/>
        <v>1</v>
      </c>
      <c r="F243" s="306" t="s">
        <v>177</v>
      </c>
      <c r="G243" s="241">
        <v>9212.36</v>
      </c>
      <c r="H243" s="244">
        <f t="shared" si="11"/>
        <v>9212.36</v>
      </c>
      <c r="I243" s="246"/>
      <c r="J243" s="247"/>
      <c r="K243" s="240"/>
      <c r="L243" s="245"/>
    </row>
    <row r="244" spans="1:12">
      <c r="A244" s="243">
        <v>44935</v>
      </c>
      <c r="B244" s="243">
        <v>44938</v>
      </c>
      <c r="C244" s="244">
        <f t="shared" si="9"/>
        <v>4</v>
      </c>
      <c r="D244" s="239">
        <v>44938</v>
      </c>
      <c r="E244" s="245">
        <f t="shared" si="10"/>
        <v>3</v>
      </c>
      <c r="F244" s="306" t="s">
        <v>176</v>
      </c>
      <c r="G244" s="241">
        <v>93525.87</v>
      </c>
      <c r="H244" s="244">
        <f t="shared" si="11"/>
        <v>280577.61</v>
      </c>
      <c r="I244" s="246"/>
      <c r="J244" s="247"/>
      <c r="K244" s="240"/>
      <c r="L244" s="245"/>
    </row>
    <row r="245" spans="1:12">
      <c r="A245" s="243">
        <v>44935</v>
      </c>
      <c r="B245" s="243">
        <v>45061</v>
      </c>
      <c r="C245" s="244">
        <f t="shared" si="9"/>
        <v>127</v>
      </c>
      <c r="D245" s="239">
        <v>45061</v>
      </c>
      <c r="E245" s="245">
        <f t="shared" si="10"/>
        <v>126</v>
      </c>
      <c r="F245" s="306" t="s">
        <v>175</v>
      </c>
      <c r="G245" s="241">
        <v>100.6</v>
      </c>
      <c r="H245" s="244">
        <f t="shared" si="11"/>
        <v>12675.599999999999</v>
      </c>
      <c r="I245" s="246"/>
      <c r="J245" s="247"/>
      <c r="K245" s="240"/>
      <c r="L245" s="245"/>
    </row>
    <row r="246" spans="1:12">
      <c r="A246" s="243">
        <v>44935</v>
      </c>
      <c r="B246" s="243">
        <v>44938</v>
      </c>
      <c r="C246" s="244">
        <f t="shared" si="9"/>
        <v>4</v>
      </c>
      <c r="D246" s="239">
        <v>44938</v>
      </c>
      <c r="E246" s="245">
        <f t="shared" si="10"/>
        <v>3</v>
      </c>
      <c r="F246" s="306" t="s">
        <v>175</v>
      </c>
      <c r="G246" s="241">
        <v>9838.69</v>
      </c>
      <c r="H246" s="244">
        <f t="shared" si="11"/>
        <v>29516.07</v>
      </c>
      <c r="I246" s="246"/>
      <c r="J246" s="247"/>
      <c r="K246" s="240"/>
      <c r="L246" s="245"/>
    </row>
    <row r="247" spans="1:12">
      <c r="A247" s="243">
        <v>44935</v>
      </c>
      <c r="B247" s="243">
        <v>44937</v>
      </c>
      <c r="C247" s="244">
        <f t="shared" si="9"/>
        <v>3</v>
      </c>
      <c r="D247" s="239">
        <v>44937</v>
      </c>
      <c r="E247" s="245">
        <f t="shared" si="10"/>
        <v>2</v>
      </c>
      <c r="F247" s="306" t="s">
        <v>177</v>
      </c>
      <c r="G247" s="241">
        <v>2631.49</v>
      </c>
      <c r="H247" s="244">
        <f t="shared" si="11"/>
        <v>5262.98</v>
      </c>
      <c r="I247" s="246"/>
      <c r="J247" s="247"/>
      <c r="K247" s="240"/>
      <c r="L247" s="245"/>
    </row>
    <row r="248" spans="1:12">
      <c r="A248" s="243">
        <v>44935</v>
      </c>
      <c r="B248" s="243">
        <v>44939</v>
      </c>
      <c r="C248" s="244">
        <f t="shared" si="9"/>
        <v>5</v>
      </c>
      <c r="D248" s="239">
        <v>44939</v>
      </c>
      <c r="E248" s="245">
        <f t="shared" si="10"/>
        <v>4</v>
      </c>
      <c r="F248" s="306" t="s">
        <v>176</v>
      </c>
      <c r="G248" s="241">
        <v>33365.19</v>
      </c>
      <c r="H248" s="244">
        <f t="shared" si="11"/>
        <v>133460.76</v>
      </c>
      <c r="I248" s="246"/>
      <c r="J248" s="247"/>
      <c r="K248" s="240"/>
      <c r="L248" s="245"/>
    </row>
    <row r="249" spans="1:12">
      <c r="A249" s="243">
        <v>44935</v>
      </c>
      <c r="B249" s="243">
        <v>44978</v>
      </c>
      <c r="C249" s="244">
        <f t="shared" si="9"/>
        <v>44</v>
      </c>
      <c r="D249" s="239">
        <v>44978</v>
      </c>
      <c r="E249" s="245">
        <f t="shared" si="10"/>
        <v>43</v>
      </c>
      <c r="F249" s="306" t="s">
        <v>176</v>
      </c>
      <c r="G249" s="241">
        <v>453.63</v>
      </c>
      <c r="H249" s="244">
        <f t="shared" si="11"/>
        <v>19506.09</v>
      </c>
      <c r="I249" s="246"/>
      <c r="J249" s="247"/>
      <c r="K249" s="240"/>
      <c r="L249" s="245"/>
    </row>
    <row r="250" spans="1:12">
      <c r="A250" s="243">
        <v>44935</v>
      </c>
      <c r="B250" s="243">
        <v>44964</v>
      </c>
      <c r="C250" s="244">
        <f t="shared" si="9"/>
        <v>30</v>
      </c>
      <c r="D250" s="239">
        <v>44964</v>
      </c>
      <c r="E250" s="245">
        <f t="shared" si="10"/>
        <v>29</v>
      </c>
      <c r="F250" s="306" t="s">
        <v>175</v>
      </c>
      <c r="G250" s="241">
        <v>192.14</v>
      </c>
      <c r="H250" s="244">
        <f t="shared" si="11"/>
        <v>5572.0599999999995</v>
      </c>
      <c r="I250" s="246"/>
      <c r="J250" s="247"/>
      <c r="K250" s="240"/>
      <c r="L250" s="245"/>
    </row>
    <row r="251" spans="1:12">
      <c r="A251" s="243">
        <v>44935</v>
      </c>
      <c r="B251" s="243">
        <v>44965</v>
      </c>
      <c r="C251" s="244">
        <f t="shared" si="9"/>
        <v>31</v>
      </c>
      <c r="D251" s="239">
        <v>44965</v>
      </c>
      <c r="E251" s="245">
        <f t="shared" si="10"/>
        <v>30</v>
      </c>
      <c r="F251" s="306" t="s">
        <v>176</v>
      </c>
      <c r="G251" s="241">
        <v>14223.37</v>
      </c>
      <c r="H251" s="244">
        <f t="shared" si="11"/>
        <v>426701.10000000003</v>
      </c>
      <c r="I251" s="246"/>
      <c r="J251" s="247"/>
      <c r="K251" s="240"/>
      <c r="L251" s="245"/>
    </row>
    <row r="252" spans="1:12">
      <c r="A252" s="243">
        <v>44935</v>
      </c>
      <c r="B252" s="243">
        <v>44939</v>
      </c>
      <c r="C252" s="244">
        <f t="shared" si="9"/>
        <v>5</v>
      </c>
      <c r="D252" s="239">
        <v>44939</v>
      </c>
      <c r="E252" s="245">
        <f t="shared" si="10"/>
        <v>4</v>
      </c>
      <c r="F252" s="306" t="s">
        <v>175</v>
      </c>
      <c r="G252" s="241">
        <v>2399.85</v>
      </c>
      <c r="H252" s="244">
        <f t="shared" si="11"/>
        <v>9599.4</v>
      </c>
      <c r="I252" s="246"/>
      <c r="J252" s="247"/>
      <c r="K252" s="240"/>
      <c r="L252" s="245"/>
    </row>
    <row r="253" spans="1:12">
      <c r="A253" s="243">
        <v>44935</v>
      </c>
      <c r="B253" s="243">
        <v>44939</v>
      </c>
      <c r="C253" s="244">
        <f t="shared" si="9"/>
        <v>5</v>
      </c>
      <c r="D253" s="239">
        <v>44939</v>
      </c>
      <c r="E253" s="245">
        <f t="shared" si="10"/>
        <v>4</v>
      </c>
      <c r="F253" s="306" t="s">
        <v>177</v>
      </c>
      <c r="G253" s="241">
        <v>444.84</v>
      </c>
      <c r="H253" s="244">
        <f t="shared" si="11"/>
        <v>1779.36</v>
      </c>
      <c r="I253" s="246"/>
      <c r="J253" s="247"/>
      <c r="K253" s="240"/>
      <c r="L253" s="245"/>
    </row>
    <row r="254" spans="1:12">
      <c r="A254" s="243">
        <v>44935</v>
      </c>
      <c r="B254" s="243">
        <v>45047</v>
      </c>
      <c r="C254" s="244">
        <f t="shared" si="9"/>
        <v>113</v>
      </c>
      <c r="D254" s="239">
        <v>45047</v>
      </c>
      <c r="E254" s="245">
        <f t="shared" si="10"/>
        <v>112</v>
      </c>
      <c r="F254" s="306" t="s">
        <v>175</v>
      </c>
      <c r="G254" s="241">
        <v>14.23</v>
      </c>
      <c r="H254" s="244">
        <f t="shared" si="11"/>
        <v>1593.76</v>
      </c>
      <c r="I254" s="246"/>
      <c r="J254" s="247"/>
      <c r="K254" s="240"/>
      <c r="L254" s="245"/>
    </row>
    <row r="255" spans="1:12">
      <c r="A255" s="243">
        <v>44935</v>
      </c>
      <c r="B255" s="243">
        <v>44942</v>
      </c>
      <c r="C255" s="244">
        <f t="shared" si="9"/>
        <v>8</v>
      </c>
      <c r="D255" s="239">
        <v>44942</v>
      </c>
      <c r="E255" s="245">
        <f t="shared" si="10"/>
        <v>7</v>
      </c>
      <c r="F255" s="306" t="s">
        <v>178</v>
      </c>
      <c r="G255" s="241">
        <v>273.48</v>
      </c>
      <c r="H255" s="244">
        <f t="shared" si="11"/>
        <v>1914.3600000000001</v>
      </c>
      <c r="I255" s="246"/>
      <c r="J255" s="247"/>
      <c r="K255" s="240"/>
      <c r="L255" s="245"/>
    </row>
    <row r="256" spans="1:12">
      <c r="A256" s="243">
        <v>44935</v>
      </c>
      <c r="B256" s="243">
        <v>44965</v>
      </c>
      <c r="C256" s="244">
        <f t="shared" si="9"/>
        <v>31</v>
      </c>
      <c r="D256" s="239">
        <v>44965</v>
      </c>
      <c r="E256" s="245">
        <f t="shared" si="10"/>
        <v>30</v>
      </c>
      <c r="F256" s="306" t="s">
        <v>175</v>
      </c>
      <c r="G256" s="241">
        <v>55.8</v>
      </c>
      <c r="H256" s="244">
        <f t="shared" si="11"/>
        <v>1674</v>
      </c>
      <c r="I256" s="246"/>
      <c r="J256" s="247"/>
      <c r="K256" s="240"/>
      <c r="L256" s="245"/>
    </row>
    <row r="257" spans="1:12">
      <c r="A257" s="243">
        <v>44935</v>
      </c>
      <c r="B257" s="243">
        <v>44942</v>
      </c>
      <c r="C257" s="244">
        <f t="shared" si="9"/>
        <v>8</v>
      </c>
      <c r="D257" s="239">
        <v>44942</v>
      </c>
      <c r="E257" s="245">
        <f t="shared" si="10"/>
        <v>7</v>
      </c>
      <c r="F257" s="306" t="s">
        <v>176</v>
      </c>
      <c r="G257" s="241">
        <v>54333.32</v>
      </c>
      <c r="H257" s="244">
        <f t="shared" si="11"/>
        <v>380333.24</v>
      </c>
      <c r="I257" s="246"/>
      <c r="J257" s="247"/>
      <c r="K257" s="240"/>
      <c r="L257" s="245"/>
    </row>
    <row r="258" spans="1:12">
      <c r="A258" s="243">
        <v>44935</v>
      </c>
      <c r="B258" s="243">
        <v>45002</v>
      </c>
      <c r="C258" s="244">
        <f t="shared" si="9"/>
        <v>68</v>
      </c>
      <c r="D258" s="239">
        <v>45002</v>
      </c>
      <c r="E258" s="245">
        <f t="shared" si="10"/>
        <v>67</v>
      </c>
      <c r="F258" s="306" t="s">
        <v>175</v>
      </c>
      <c r="G258" s="241">
        <v>18.690000000000001</v>
      </c>
      <c r="H258" s="244">
        <f t="shared" si="11"/>
        <v>1252.23</v>
      </c>
      <c r="I258" s="246"/>
      <c r="J258" s="247"/>
      <c r="K258" s="240"/>
      <c r="L258" s="245"/>
    </row>
    <row r="259" spans="1:12">
      <c r="A259" s="243">
        <v>44935</v>
      </c>
      <c r="B259" s="243">
        <v>44942</v>
      </c>
      <c r="C259" s="244">
        <f t="shared" si="9"/>
        <v>8</v>
      </c>
      <c r="D259" s="239">
        <v>44942</v>
      </c>
      <c r="E259" s="245">
        <f t="shared" si="10"/>
        <v>7</v>
      </c>
      <c r="F259" s="306" t="s">
        <v>175</v>
      </c>
      <c r="G259" s="241">
        <v>3153</v>
      </c>
      <c r="H259" s="244">
        <f t="shared" si="11"/>
        <v>22071</v>
      </c>
      <c r="I259" s="246"/>
      <c r="J259" s="247"/>
      <c r="K259" s="240"/>
      <c r="L259" s="245"/>
    </row>
    <row r="260" spans="1:12">
      <c r="A260" s="243">
        <v>44935</v>
      </c>
      <c r="B260" s="243">
        <v>44943</v>
      </c>
      <c r="C260" s="244">
        <f t="shared" si="9"/>
        <v>9</v>
      </c>
      <c r="D260" s="239">
        <v>44943</v>
      </c>
      <c r="E260" s="245">
        <f t="shared" si="10"/>
        <v>8</v>
      </c>
      <c r="F260" s="306" t="s">
        <v>176</v>
      </c>
      <c r="G260" s="241">
        <v>59708.71</v>
      </c>
      <c r="H260" s="244">
        <f t="shared" si="11"/>
        <v>477669.68</v>
      </c>
      <c r="I260" s="246"/>
      <c r="J260" s="247"/>
      <c r="K260" s="240"/>
      <c r="L260" s="245"/>
    </row>
    <row r="261" spans="1:12">
      <c r="A261" s="243">
        <v>44935</v>
      </c>
      <c r="B261" s="243">
        <v>44943</v>
      </c>
      <c r="C261" s="244">
        <f t="shared" si="9"/>
        <v>9</v>
      </c>
      <c r="D261" s="239">
        <v>44943</v>
      </c>
      <c r="E261" s="245">
        <f t="shared" si="10"/>
        <v>8</v>
      </c>
      <c r="F261" s="306" t="s">
        <v>175</v>
      </c>
      <c r="G261" s="241">
        <v>1600.03</v>
      </c>
      <c r="H261" s="244">
        <f t="shared" si="11"/>
        <v>12800.24</v>
      </c>
      <c r="I261" s="246"/>
      <c r="J261" s="247"/>
      <c r="K261" s="240"/>
      <c r="L261" s="245"/>
    </row>
    <row r="262" spans="1:12">
      <c r="A262" s="243">
        <v>44935</v>
      </c>
      <c r="B262" s="243">
        <v>45114</v>
      </c>
      <c r="C262" s="244">
        <f t="shared" si="9"/>
        <v>180</v>
      </c>
      <c r="D262" s="239">
        <v>45114</v>
      </c>
      <c r="E262" s="245">
        <f t="shared" si="10"/>
        <v>179</v>
      </c>
      <c r="F262" s="306" t="s">
        <v>176</v>
      </c>
      <c r="G262" s="241">
        <v>43.13</v>
      </c>
      <c r="H262" s="244">
        <f t="shared" si="11"/>
        <v>7720.27</v>
      </c>
      <c r="I262" s="246"/>
      <c r="J262" s="247"/>
      <c r="K262" s="240"/>
      <c r="L262" s="245"/>
    </row>
    <row r="263" spans="1:12">
      <c r="A263" s="243">
        <v>44935</v>
      </c>
      <c r="B263" s="243">
        <v>44942</v>
      </c>
      <c r="C263" s="244">
        <f t="shared" ref="C263:C326" si="12">B263-A263+1</f>
        <v>8</v>
      </c>
      <c r="D263" s="239">
        <v>44942</v>
      </c>
      <c r="E263" s="245">
        <f t="shared" ref="E263:E326" si="13">D263-A263</f>
        <v>7</v>
      </c>
      <c r="F263" s="306" t="s">
        <v>177</v>
      </c>
      <c r="G263" s="241">
        <v>2525.4499999999998</v>
      </c>
      <c r="H263" s="244">
        <f t="shared" ref="H263:H326" si="14">E263*G263</f>
        <v>17678.149999999998</v>
      </c>
      <c r="I263" s="246"/>
      <c r="J263" s="247"/>
      <c r="K263" s="240"/>
      <c r="L263" s="245"/>
    </row>
    <row r="264" spans="1:12">
      <c r="A264" s="243">
        <v>44935</v>
      </c>
      <c r="B264" s="243">
        <v>44944</v>
      </c>
      <c r="C264" s="244">
        <f t="shared" si="12"/>
        <v>10</v>
      </c>
      <c r="D264" s="239">
        <v>44944</v>
      </c>
      <c r="E264" s="245">
        <f t="shared" si="13"/>
        <v>9</v>
      </c>
      <c r="F264" s="306" t="s">
        <v>175</v>
      </c>
      <c r="G264" s="241">
        <v>853.13</v>
      </c>
      <c r="H264" s="244">
        <f t="shared" si="14"/>
        <v>7678.17</v>
      </c>
      <c r="I264" s="246"/>
      <c r="J264" s="247"/>
      <c r="K264" s="240"/>
      <c r="L264" s="245"/>
    </row>
    <row r="265" spans="1:12">
      <c r="A265" s="243">
        <v>44935</v>
      </c>
      <c r="B265" s="243">
        <v>44943</v>
      </c>
      <c r="C265" s="244">
        <f t="shared" si="12"/>
        <v>9</v>
      </c>
      <c r="D265" s="239">
        <v>44943</v>
      </c>
      <c r="E265" s="245">
        <f t="shared" si="13"/>
        <v>8</v>
      </c>
      <c r="F265" s="306" t="s">
        <v>177</v>
      </c>
      <c r="G265" s="241">
        <v>23022.23</v>
      </c>
      <c r="H265" s="244">
        <f t="shared" si="14"/>
        <v>184177.84</v>
      </c>
      <c r="I265" s="246"/>
      <c r="J265" s="247"/>
      <c r="K265" s="240"/>
      <c r="L265" s="245"/>
    </row>
    <row r="266" spans="1:12">
      <c r="A266" s="243">
        <v>44935</v>
      </c>
      <c r="B266" s="243">
        <v>44944</v>
      </c>
      <c r="C266" s="244">
        <f t="shared" si="12"/>
        <v>10</v>
      </c>
      <c r="D266" s="239">
        <v>44944</v>
      </c>
      <c r="E266" s="245">
        <f t="shared" si="13"/>
        <v>9</v>
      </c>
      <c r="F266" s="306" t="s">
        <v>177</v>
      </c>
      <c r="G266" s="241">
        <v>2994.58</v>
      </c>
      <c r="H266" s="244">
        <f t="shared" si="14"/>
        <v>26951.22</v>
      </c>
      <c r="I266" s="246"/>
      <c r="J266" s="247"/>
      <c r="K266" s="240"/>
      <c r="L266" s="245"/>
    </row>
    <row r="267" spans="1:12">
      <c r="A267" s="243">
        <v>44935</v>
      </c>
      <c r="B267" s="243">
        <v>44945</v>
      </c>
      <c r="C267" s="244">
        <f t="shared" si="12"/>
        <v>11</v>
      </c>
      <c r="D267" s="239">
        <v>44945</v>
      </c>
      <c r="E267" s="245">
        <f t="shared" si="13"/>
        <v>10</v>
      </c>
      <c r="F267" s="306" t="s">
        <v>175</v>
      </c>
      <c r="G267" s="241">
        <v>232.07</v>
      </c>
      <c r="H267" s="244">
        <f t="shared" si="14"/>
        <v>2320.6999999999998</v>
      </c>
      <c r="I267" s="246"/>
      <c r="J267" s="247"/>
      <c r="K267" s="240"/>
      <c r="L267" s="245"/>
    </row>
    <row r="268" spans="1:12">
      <c r="A268" s="243">
        <v>44935</v>
      </c>
      <c r="B268" s="243">
        <v>45069</v>
      </c>
      <c r="C268" s="244">
        <f t="shared" si="12"/>
        <v>135</v>
      </c>
      <c r="D268" s="239">
        <v>45069</v>
      </c>
      <c r="E268" s="245">
        <f t="shared" si="13"/>
        <v>134</v>
      </c>
      <c r="F268" s="306" t="s">
        <v>176</v>
      </c>
      <c r="G268" s="241">
        <v>281.69</v>
      </c>
      <c r="H268" s="244">
        <f t="shared" si="14"/>
        <v>37746.46</v>
      </c>
      <c r="I268" s="246"/>
      <c r="J268" s="247"/>
      <c r="K268" s="240"/>
      <c r="L268" s="245"/>
    </row>
    <row r="269" spans="1:12">
      <c r="A269" s="243">
        <v>44936</v>
      </c>
      <c r="B269" s="243">
        <v>44944</v>
      </c>
      <c r="C269" s="244">
        <f t="shared" si="12"/>
        <v>9</v>
      </c>
      <c r="D269" s="239">
        <v>44944</v>
      </c>
      <c r="E269" s="245">
        <f t="shared" si="13"/>
        <v>8</v>
      </c>
      <c r="F269" s="306" t="s">
        <v>177</v>
      </c>
      <c r="G269" s="241">
        <v>26412.15</v>
      </c>
      <c r="H269" s="244">
        <f t="shared" si="14"/>
        <v>211297.2</v>
      </c>
      <c r="I269" s="246"/>
      <c r="J269" s="247"/>
      <c r="K269" s="240"/>
      <c r="L269" s="245"/>
    </row>
    <row r="270" spans="1:12">
      <c r="A270" s="243">
        <v>44936</v>
      </c>
      <c r="B270" s="243">
        <v>44946</v>
      </c>
      <c r="C270" s="244">
        <f t="shared" si="12"/>
        <v>11</v>
      </c>
      <c r="D270" s="239">
        <v>44946</v>
      </c>
      <c r="E270" s="245">
        <f t="shared" si="13"/>
        <v>10</v>
      </c>
      <c r="F270" s="306" t="s">
        <v>175</v>
      </c>
      <c r="G270" s="241">
        <v>324.49</v>
      </c>
      <c r="H270" s="244">
        <f t="shared" si="14"/>
        <v>3244.9</v>
      </c>
      <c r="I270" s="246"/>
      <c r="J270" s="247"/>
      <c r="K270" s="240"/>
      <c r="L270" s="245"/>
    </row>
    <row r="271" spans="1:12">
      <c r="A271" s="243">
        <v>44936</v>
      </c>
      <c r="B271" s="243">
        <v>44938</v>
      </c>
      <c r="C271" s="244">
        <f t="shared" si="12"/>
        <v>3</v>
      </c>
      <c r="D271" s="239">
        <v>44938</v>
      </c>
      <c r="E271" s="245">
        <f t="shared" si="13"/>
        <v>2</v>
      </c>
      <c r="F271" s="306" t="s">
        <v>180</v>
      </c>
      <c r="G271" s="241">
        <v>0</v>
      </c>
      <c r="H271" s="244">
        <f t="shared" si="14"/>
        <v>0</v>
      </c>
      <c r="I271" s="246"/>
      <c r="J271" s="247"/>
      <c r="K271" s="240"/>
      <c r="L271" s="245"/>
    </row>
    <row r="272" spans="1:12">
      <c r="A272" s="243">
        <v>44936</v>
      </c>
      <c r="B272" s="243">
        <v>44945</v>
      </c>
      <c r="C272" s="244">
        <f t="shared" si="12"/>
        <v>10</v>
      </c>
      <c r="D272" s="239">
        <v>44945</v>
      </c>
      <c r="E272" s="245">
        <f t="shared" si="13"/>
        <v>9</v>
      </c>
      <c r="F272" s="306" t="s">
        <v>177</v>
      </c>
      <c r="G272" s="241">
        <v>13280.49</v>
      </c>
      <c r="H272" s="244">
        <f t="shared" si="14"/>
        <v>119524.41</v>
      </c>
      <c r="I272" s="246"/>
      <c r="J272" s="247"/>
      <c r="K272" s="240"/>
      <c r="L272" s="245"/>
    </row>
    <row r="273" spans="1:12">
      <c r="A273" s="243">
        <v>44936</v>
      </c>
      <c r="B273" s="243">
        <v>44949</v>
      </c>
      <c r="C273" s="244">
        <f t="shared" si="12"/>
        <v>14</v>
      </c>
      <c r="D273" s="239">
        <v>44949</v>
      </c>
      <c r="E273" s="245">
        <f t="shared" si="13"/>
        <v>13</v>
      </c>
      <c r="F273" s="306" t="s">
        <v>176</v>
      </c>
      <c r="G273" s="241">
        <v>25318.76</v>
      </c>
      <c r="H273" s="244">
        <f t="shared" si="14"/>
        <v>329143.88</v>
      </c>
      <c r="I273" s="246"/>
      <c r="J273" s="247"/>
      <c r="K273" s="240"/>
      <c r="L273" s="245"/>
    </row>
    <row r="274" spans="1:12">
      <c r="A274" s="243">
        <v>44936</v>
      </c>
      <c r="B274" s="243">
        <v>44951</v>
      </c>
      <c r="C274" s="244">
        <f t="shared" si="12"/>
        <v>16</v>
      </c>
      <c r="D274" s="239">
        <v>44951</v>
      </c>
      <c r="E274" s="245">
        <f t="shared" si="13"/>
        <v>15</v>
      </c>
      <c r="F274" s="306" t="s">
        <v>176</v>
      </c>
      <c r="G274" s="241">
        <v>37039.5</v>
      </c>
      <c r="H274" s="244">
        <f t="shared" si="14"/>
        <v>555592.5</v>
      </c>
      <c r="I274" s="246"/>
      <c r="J274" s="247"/>
      <c r="K274" s="240"/>
      <c r="L274" s="245"/>
    </row>
    <row r="275" spans="1:12">
      <c r="A275" s="243">
        <v>44936</v>
      </c>
      <c r="B275" s="243">
        <v>44950</v>
      </c>
      <c r="C275" s="244">
        <f t="shared" si="12"/>
        <v>15</v>
      </c>
      <c r="D275" s="239">
        <v>44950</v>
      </c>
      <c r="E275" s="245">
        <f t="shared" si="13"/>
        <v>14</v>
      </c>
      <c r="F275" s="306" t="s">
        <v>175</v>
      </c>
      <c r="G275" s="241">
        <v>192.88</v>
      </c>
      <c r="H275" s="244">
        <f t="shared" si="14"/>
        <v>2700.3199999999997</v>
      </c>
      <c r="I275" s="246"/>
      <c r="J275" s="247"/>
      <c r="K275" s="240"/>
      <c r="L275" s="245"/>
    </row>
    <row r="276" spans="1:12">
      <c r="A276" s="243">
        <v>44936</v>
      </c>
      <c r="B276" s="243">
        <v>44951</v>
      </c>
      <c r="C276" s="244">
        <f t="shared" si="12"/>
        <v>16</v>
      </c>
      <c r="D276" s="239">
        <v>44951</v>
      </c>
      <c r="E276" s="245">
        <f t="shared" si="13"/>
        <v>15</v>
      </c>
      <c r="F276" s="306" t="s">
        <v>175</v>
      </c>
      <c r="G276" s="241">
        <v>102.56</v>
      </c>
      <c r="H276" s="244">
        <f t="shared" si="14"/>
        <v>1538.4</v>
      </c>
      <c r="I276" s="246"/>
      <c r="J276" s="247"/>
      <c r="K276" s="240"/>
      <c r="L276" s="245"/>
    </row>
    <row r="277" spans="1:12">
      <c r="A277" s="243">
        <v>44936</v>
      </c>
      <c r="B277" s="243">
        <v>44937</v>
      </c>
      <c r="C277" s="244">
        <f t="shared" si="12"/>
        <v>2</v>
      </c>
      <c r="D277" s="239">
        <v>44937</v>
      </c>
      <c r="E277" s="245">
        <f t="shared" si="13"/>
        <v>1</v>
      </c>
      <c r="F277" s="306" t="s">
        <v>178</v>
      </c>
      <c r="G277" s="241">
        <v>61751.46</v>
      </c>
      <c r="H277" s="244">
        <f t="shared" si="14"/>
        <v>61751.46</v>
      </c>
      <c r="I277" s="246"/>
      <c r="J277" s="247"/>
      <c r="K277" s="240"/>
      <c r="L277" s="245"/>
    </row>
    <row r="278" spans="1:12">
      <c r="A278" s="243">
        <v>44936</v>
      </c>
      <c r="B278" s="243">
        <v>44936</v>
      </c>
      <c r="C278" s="244">
        <f t="shared" si="12"/>
        <v>1</v>
      </c>
      <c r="D278" s="239">
        <v>44936</v>
      </c>
      <c r="E278" s="245">
        <f t="shared" si="13"/>
        <v>0</v>
      </c>
      <c r="F278" s="306" t="s">
        <v>176</v>
      </c>
      <c r="G278" s="241">
        <v>552.6</v>
      </c>
      <c r="H278" s="244">
        <f t="shared" si="14"/>
        <v>0</v>
      </c>
      <c r="I278" s="246"/>
      <c r="J278" s="247"/>
      <c r="K278" s="240"/>
      <c r="L278" s="245"/>
    </row>
    <row r="279" spans="1:12">
      <c r="A279" s="243">
        <v>44936</v>
      </c>
      <c r="B279" s="243">
        <v>44937</v>
      </c>
      <c r="C279" s="244">
        <f t="shared" si="12"/>
        <v>2</v>
      </c>
      <c r="D279" s="239">
        <v>44937</v>
      </c>
      <c r="E279" s="245">
        <f t="shared" si="13"/>
        <v>1</v>
      </c>
      <c r="F279" s="306" t="s">
        <v>176</v>
      </c>
      <c r="G279" s="241">
        <v>308930.27</v>
      </c>
      <c r="H279" s="244">
        <f t="shared" si="14"/>
        <v>308930.27</v>
      </c>
      <c r="I279" s="246"/>
      <c r="J279" s="247"/>
      <c r="K279" s="240"/>
      <c r="L279" s="245"/>
    </row>
    <row r="280" spans="1:12">
      <c r="A280" s="243">
        <v>44936</v>
      </c>
      <c r="B280" s="243">
        <v>44936</v>
      </c>
      <c r="C280" s="244">
        <f t="shared" si="12"/>
        <v>1</v>
      </c>
      <c r="D280" s="239">
        <v>44936</v>
      </c>
      <c r="E280" s="245">
        <f t="shared" si="13"/>
        <v>0</v>
      </c>
      <c r="F280" s="306" t="s">
        <v>175</v>
      </c>
      <c r="G280" s="241">
        <v>1566.85</v>
      </c>
      <c r="H280" s="244">
        <f t="shared" si="14"/>
        <v>0</v>
      </c>
      <c r="I280" s="246"/>
      <c r="J280" s="247"/>
      <c r="K280" s="240"/>
      <c r="L280" s="245"/>
    </row>
    <row r="281" spans="1:12">
      <c r="A281" s="243">
        <v>44936</v>
      </c>
      <c r="B281" s="243">
        <v>45244</v>
      </c>
      <c r="C281" s="244">
        <f t="shared" si="12"/>
        <v>309</v>
      </c>
      <c r="D281" s="239">
        <v>45244</v>
      </c>
      <c r="E281" s="245">
        <f t="shared" si="13"/>
        <v>308</v>
      </c>
      <c r="F281" s="306" t="s">
        <v>176</v>
      </c>
      <c r="G281" s="241">
        <v>1785.26</v>
      </c>
      <c r="H281" s="244">
        <f t="shared" si="14"/>
        <v>549860.07999999996</v>
      </c>
      <c r="I281" s="246"/>
      <c r="J281" s="247"/>
      <c r="K281" s="240"/>
      <c r="L281" s="245"/>
    </row>
    <row r="282" spans="1:12">
      <c r="A282" s="243">
        <v>44936</v>
      </c>
      <c r="B282" s="243">
        <v>44938</v>
      </c>
      <c r="C282" s="244">
        <f t="shared" si="12"/>
        <v>3</v>
      </c>
      <c r="D282" s="239">
        <v>44938</v>
      </c>
      <c r="E282" s="245">
        <f t="shared" si="13"/>
        <v>2</v>
      </c>
      <c r="F282" s="306" t="s">
        <v>178</v>
      </c>
      <c r="G282" s="241">
        <v>26194.61</v>
      </c>
      <c r="H282" s="244">
        <f t="shared" si="14"/>
        <v>52389.22</v>
      </c>
      <c r="I282" s="246"/>
      <c r="J282" s="247"/>
      <c r="K282" s="240"/>
      <c r="L282" s="245"/>
    </row>
    <row r="283" spans="1:12">
      <c r="A283" s="243">
        <v>44936</v>
      </c>
      <c r="B283" s="243">
        <v>44937</v>
      </c>
      <c r="C283" s="244">
        <f t="shared" si="12"/>
        <v>2</v>
      </c>
      <c r="D283" s="239">
        <v>44937</v>
      </c>
      <c r="E283" s="245">
        <f t="shared" si="13"/>
        <v>1</v>
      </c>
      <c r="F283" s="306" t="s">
        <v>175</v>
      </c>
      <c r="G283" s="241">
        <v>505518.77</v>
      </c>
      <c r="H283" s="244">
        <f t="shared" si="14"/>
        <v>505518.77</v>
      </c>
      <c r="I283" s="246"/>
      <c r="J283" s="247"/>
      <c r="K283" s="240"/>
      <c r="L283" s="245"/>
    </row>
    <row r="284" spans="1:12">
      <c r="A284" s="243">
        <v>44936</v>
      </c>
      <c r="B284" s="243">
        <v>44938</v>
      </c>
      <c r="C284" s="244">
        <f t="shared" si="12"/>
        <v>3</v>
      </c>
      <c r="D284" s="239">
        <v>44938</v>
      </c>
      <c r="E284" s="245">
        <f t="shared" si="13"/>
        <v>2</v>
      </c>
      <c r="F284" s="306" t="s">
        <v>176</v>
      </c>
      <c r="G284" s="241">
        <v>38619.699999999997</v>
      </c>
      <c r="H284" s="244">
        <f t="shared" si="14"/>
        <v>77239.399999999994</v>
      </c>
      <c r="I284" s="246"/>
      <c r="J284" s="247"/>
      <c r="K284" s="240"/>
      <c r="L284" s="245"/>
    </row>
    <row r="285" spans="1:12">
      <c r="A285" s="243">
        <v>44936</v>
      </c>
      <c r="B285" s="243">
        <v>44938</v>
      </c>
      <c r="C285" s="244">
        <f t="shared" si="12"/>
        <v>3</v>
      </c>
      <c r="D285" s="239">
        <v>44938</v>
      </c>
      <c r="E285" s="245">
        <f t="shared" si="13"/>
        <v>2</v>
      </c>
      <c r="F285" s="306" t="s">
        <v>175</v>
      </c>
      <c r="G285" s="241">
        <v>13008.17</v>
      </c>
      <c r="H285" s="244">
        <f t="shared" si="14"/>
        <v>26016.34</v>
      </c>
      <c r="I285" s="246"/>
      <c r="J285" s="247"/>
      <c r="K285" s="240"/>
      <c r="L285" s="245"/>
    </row>
    <row r="286" spans="1:12">
      <c r="A286" s="243">
        <v>44936</v>
      </c>
      <c r="B286" s="243">
        <v>44939</v>
      </c>
      <c r="C286" s="244">
        <f t="shared" si="12"/>
        <v>4</v>
      </c>
      <c r="D286" s="239">
        <v>44939</v>
      </c>
      <c r="E286" s="245">
        <f t="shared" si="13"/>
        <v>3</v>
      </c>
      <c r="F286" s="306" t="s">
        <v>176</v>
      </c>
      <c r="G286" s="241">
        <v>25724.36</v>
      </c>
      <c r="H286" s="244">
        <f t="shared" si="14"/>
        <v>77173.08</v>
      </c>
      <c r="I286" s="246"/>
      <c r="J286" s="247"/>
      <c r="K286" s="240"/>
      <c r="L286" s="245"/>
    </row>
    <row r="287" spans="1:12">
      <c r="A287" s="243">
        <v>44936</v>
      </c>
      <c r="B287" s="243">
        <v>44939</v>
      </c>
      <c r="C287" s="244">
        <f t="shared" si="12"/>
        <v>4</v>
      </c>
      <c r="D287" s="239">
        <v>44939</v>
      </c>
      <c r="E287" s="245">
        <f t="shared" si="13"/>
        <v>3</v>
      </c>
      <c r="F287" s="306" t="s">
        <v>175</v>
      </c>
      <c r="G287" s="241">
        <v>5349.5</v>
      </c>
      <c r="H287" s="244">
        <f t="shared" si="14"/>
        <v>16048.5</v>
      </c>
      <c r="I287" s="246"/>
      <c r="J287" s="247"/>
      <c r="K287" s="240"/>
      <c r="L287" s="245"/>
    </row>
    <row r="288" spans="1:12">
      <c r="A288" s="243">
        <v>44936</v>
      </c>
      <c r="B288" s="243">
        <v>44936</v>
      </c>
      <c r="C288" s="244">
        <f t="shared" si="12"/>
        <v>1</v>
      </c>
      <c r="D288" s="239">
        <v>44936</v>
      </c>
      <c r="E288" s="245">
        <f t="shared" si="13"/>
        <v>0</v>
      </c>
      <c r="F288" s="306" t="s">
        <v>179</v>
      </c>
      <c r="G288" s="241">
        <v>24.4</v>
      </c>
      <c r="H288" s="244">
        <f t="shared" si="14"/>
        <v>0</v>
      </c>
      <c r="I288" s="246"/>
      <c r="J288" s="247"/>
      <c r="K288" s="240"/>
      <c r="L288" s="245"/>
    </row>
    <row r="289" spans="1:12">
      <c r="A289" s="243">
        <v>44936</v>
      </c>
      <c r="B289" s="243">
        <v>44942</v>
      </c>
      <c r="C289" s="244">
        <f t="shared" si="12"/>
        <v>7</v>
      </c>
      <c r="D289" s="239">
        <v>44942</v>
      </c>
      <c r="E289" s="245">
        <f t="shared" si="13"/>
        <v>6</v>
      </c>
      <c r="F289" s="306" t="s">
        <v>178</v>
      </c>
      <c r="G289" s="241">
        <v>23298.76</v>
      </c>
      <c r="H289" s="244">
        <f t="shared" si="14"/>
        <v>139792.56</v>
      </c>
      <c r="I289" s="246"/>
      <c r="J289" s="247"/>
      <c r="K289" s="240"/>
      <c r="L289" s="245"/>
    </row>
    <row r="290" spans="1:12">
      <c r="A290" s="243">
        <v>44936</v>
      </c>
      <c r="B290" s="243">
        <v>44942</v>
      </c>
      <c r="C290" s="244">
        <f t="shared" si="12"/>
        <v>7</v>
      </c>
      <c r="D290" s="239">
        <v>44942</v>
      </c>
      <c r="E290" s="245">
        <f t="shared" si="13"/>
        <v>6</v>
      </c>
      <c r="F290" s="306" t="s">
        <v>176</v>
      </c>
      <c r="G290" s="241">
        <v>215973.88</v>
      </c>
      <c r="H290" s="244">
        <f t="shared" si="14"/>
        <v>1295843.28</v>
      </c>
      <c r="I290" s="246"/>
      <c r="J290" s="247"/>
      <c r="K290" s="240"/>
      <c r="L290" s="245"/>
    </row>
    <row r="291" spans="1:12">
      <c r="A291" s="243">
        <v>44936</v>
      </c>
      <c r="B291" s="243">
        <v>44953</v>
      </c>
      <c r="C291" s="244">
        <f t="shared" si="12"/>
        <v>18</v>
      </c>
      <c r="D291" s="239">
        <v>44953</v>
      </c>
      <c r="E291" s="245">
        <f t="shared" si="13"/>
        <v>17</v>
      </c>
      <c r="F291" s="306" t="s">
        <v>177</v>
      </c>
      <c r="G291" s="241">
        <v>97691.78</v>
      </c>
      <c r="H291" s="244">
        <f t="shared" si="14"/>
        <v>1660760.26</v>
      </c>
      <c r="I291" s="246"/>
      <c r="J291" s="247"/>
      <c r="K291" s="240"/>
      <c r="L291" s="245"/>
    </row>
    <row r="292" spans="1:12">
      <c r="A292" s="243">
        <v>44936</v>
      </c>
      <c r="B292" s="243">
        <v>44942</v>
      </c>
      <c r="C292" s="244">
        <f t="shared" si="12"/>
        <v>7</v>
      </c>
      <c r="D292" s="239">
        <v>44942</v>
      </c>
      <c r="E292" s="245">
        <f t="shared" si="13"/>
        <v>6</v>
      </c>
      <c r="F292" s="306" t="s">
        <v>175</v>
      </c>
      <c r="G292" s="241">
        <v>3707.54</v>
      </c>
      <c r="H292" s="244">
        <f t="shared" si="14"/>
        <v>22245.239999999998</v>
      </c>
      <c r="I292" s="246"/>
      <c r="J292" s="247"/>
      <c r="K292" s="240"/>
      <c r="L292" s="245"/>
    </row>
    <row r="293" spans="1:12">
      <c r="A293" s="243">
        <v>44936</v>
      </c>
      <c r="B293" s="243">
        <v>44937</v>
      </c>
      <c r="C293" s="244">
        <f t="shared" si="12"/>
        <v>2</v>
      </c>
      <c r="D293" s="239">
        <v>44937</v>
      </c>
      <c r="E293" s="245">
        <f t="shared" si="13"/>
        <v>1</v>
      </c>
      <c r="F293" s="306" t="s">
        <v>177</v>
      </c>
      <c r="G293" s="241">
        <v>41441.760000000002</v>
      </c>
      <c r="H293" s="244">
        <f t="shared" si="14"/>
        <v>41441.760000000002</v>
      </c>
      <c r="I293" s="246"/>
      <c r="J293" s="247"/>
      <c r="K293" s="240"/>
      <c r="L293" s="245"/>
    </row>
    <row r="294" spans="1:12">
      <c r="A294" s="243">
        <v>44936</v>
      </c>
      <c r="B294" s="243">
        <v>44943</v>
      </c>
      <c r="C294" s="244">
        <f t="shared" si="12"/>
        <v>8</v>
      </c>
      <c r="D294" s="239">
        <v>44943</v>
      </c>
      <c r="E294" s="245">
        <f t="shared" si="13"/>
        <v>7</v>
      </c>
      <c r="F294" s="306" t="s">
        <v>176</v>
      </c>
      <c r="G294" s="241">
        <v>20605.46</v>
      </c>
      <c r="H294" s="244">
        <f t="shared" si="14"/>
        <v>144238.22</v>
      </c>
      <c r="I294" s="246"/>
      <c r="J294" s="247"/>
      <c r="K294" s="240"/>
      <c r="L294" s="245"/>
    </row>
    <row r="295" spans="1:12">
      <c r="A295" s="243">
        <v>44936</v>
      </c>
      <c r="B295" s="243">
        <v>44956</v>
      </c>
      <c r="C295" s="244">
        <f t="shared" si="12"/>
        <v>21</v>
      </c>
      <c r="D295" s="239">
        <v>44956</v>
      </c>
      <c r="E295" s="245">
        <f t="shared" si="13"/>
        <v>20</v>
      </c>
      <c r="F295" s="306" t="s">
        <v>175</v>
      </c>
      <c r="G295" s="241">
        <v>195.14</v>
      </c>
      <c r="H295" s="244">
        <f t="shared" si="14"/>
        <v>3902.7999999999997</v>
      </c>
      <c r="I295" s="246"/>
      <c r="J295" s="247"/>
      <c r="K295" s="240"/>
      <c r="L295" s="245"/>
    </row>
    <row r="296" spans="1:12">
      <c r="A296" s="243">
        <v>44936</v>
      </c>
      <c r="B296" s="243">
        <v>44944</v>
      </c>
      <c r="C296" s="244">
        <f t="shared" si="12"/>
        <v>9</v>
      </c>
      <c r="D296" s="239">
        <v>44944</v>
      </c>
      <c r="E296" s="245">
        <f t="shared" si="13"/>
        <v>8</v>
      </c>
      <c r="F296" s="306" t="s">
        <v>178</v>
      </c>
      <c r="G296" s="241">
        <v>86.19</v>
      </c>
      <c r="H296" s="244">
        <f t="shared" si="14"/>
        <v>689.52</v>
      </c>
      <c r="I296" s="246"/>
      <c r="J296" s="247"/>
      <c r="K296" s="240"/>
      <c r="L296" s="245"/>
    </row>
    <row r="297" spans="1:12">
      <c r="A297" s="243">
        <v>44936</v>
      </c>
      <c r="B297" s="243">
        <v>44938</v>
      </c>
      <c r="C297" s="244">
        <f t="shared" si="12"/>
        <v>3</v>
      </c>
      <c r="D297" s="239">
        <v>44938</v>
      </c>
      <c r="E297" s="245">
        <f t="shared" si="13"/>
        <v>2</v>
      </c>
      <c r="F297" s="306" t="s">
        <v>177</v>
      </c>
      <c r="G297" s="241">
        <v>23847.84</v>
      </c>
      <c r="H297" s="244">
        <f t="shared" si="14"/>
        <v>47695.68</v>
      </c>
      <c r="I297" s="246"/>
      <c r="J297" s="247"/>
      <c r="K297" s="240"/>
      <c r="L297" s="245"/>
    </row>
    <row r="298" spans="1:12">
      <c r="A298" s="243">
        <v>44936</v>
      </c>
      <c r="B298" s="243">
        <v>44944</v>
      </c>
      <c r="C298" s="244">
        <f t="shared" si="12"/>
        <v>9</v>
      </c>
      <c r="D298" s="239">
        <v>44944</v>
      </c>
      <c r="E298" s="245">
        <f t="shared" si="13"/>
        <v>8</v>
      </c>
      <c r="F298" s="306" t="s">
        <v>176</v>
      </c>
      <c r="G298" s="241">
        <v>33126.54</v>
      </c>
      <c r="H298" s="244">
        <f t="shared" si="14"/>
        <v>265012.32</v>
      </c>
      <c r="I298" s="246"/>
      <c r="J298" s="247"/>
      <c r="K298" s="240"/>
      <c r="L298" s="245"/>
    </row>
    <row r="299" spans="1:12">
      <c r="A299" s="243">
        <v>44936</v>
      </c>
      <c r="B299" s="243">
        <v>44943</v>
      </c>
      <c r="C299" s="244">
        <f t="shared" si="12"/>
        <v>8</v>
      </c>
      <c r="D299" s="239">
        <v>44943</v>
      </c>
      <c r="E299" s="245">
        <f t="shared" si="13"/>
        <v>7</v>
      </c>
      <c r="F299" s="306" t="s">
        <v>175</v>
      </c>
      <c r="G299" s="241">
        <v>788.66</v>
      </c>
      <c r="H299" s="244">
        <f t="shared" si="14"/>
        <v>5520.62</v>
      </c>
      <c r="I299" s="246"/>
      <c r="J299" s="247"/>
      <c r="K299" s="240"/>
      <c r="L299" s="245"/>
    </row>
    <row r="300" spans="1:12">
      <c r="A300" s="243">
        <v>44936</v>
      </c>
      <c r="B300" s="243">
        <v>44944</v>
      </c>
      <c r="C300" s="244">
        <f t="shared" si="12"/>
        <v>9</v>
      </c>
      <c r="D300" s="239">
        <v>44944</v>
      </c>
      <c r="E300" s="245">
        <f t="shared" si="13"/>
        <v>8</v>
      </c>
      <c r="F300" s="306" t="s">
        <v>175</v>
      </c>
      <c r="G300" s="241">
        <v>405.85</v>
      </c>
      <c r="H300" s="244">
        <f t="shared" si="14"/>
        <v>3246.8</v>
      </c>
      <c r="I300" s="246"/>
      <c r="J300" s="247"/>
      <c r="K300" s="240"/>
      <c r="L300" s="245"/>
    </row>
    <row r="301" spans="1:12">
      <c r="A301" s="243">
        <v>44936</v>
      </c>
      <c r="B301" s="243">
        <v>44939</v>
      </c>
      <c r="C301" s="244">
        <f t="shared" si="12"/>
        <v>4</v>
      </c>
      <c r="D301" s="239">
        <v>44939</v>
      </c>
      <c r="E301" s="245">
        <f t="shared" si="13"/>
        <v>3</v>
      </c>
      <c r="F301" s="306" t="s">
        <v>177</v>
      </c>
      <c r="G301" s="241">
        <v>19.850000000000001</v>
      </c>
      <c r="H301" s="244">
        <f t="shared" si="14"/>
        <v>59.550000000000004</v>
      </c>
      <c r="I301" s="246"/>
      <c r="J301" s="247"/>
      <c r="K301" s="240"/>
      <c r="L301" s="245"/>
    </row>
    <row r="302" spans="1:12">
      <c r="A302" s="243">
        <v>44936</v>
      </c>
      <c r="B302" s="243">
        <v>44945</v>
      </c>
      <c r="C302" s="244">
        <f t="shared" si="12"/>
        <v>10</v>
      </c>
      <c r="D302" s="239">
        <v>44945</v>
      </c>
      <c r="E302" s="245">
        <f t="shared" si="13"/>
        <v>9</v>
      </c>
      <c r="F302" s="306" t="s">
        <v>175</v>
      </c>
      <c r="G302" s="241">
        <v>369.78</v>
      </c>
      <c r="H302" s="244">
        <f t="shared" si="14"/>
        <v>3328.0199999999995</v>
      </c>
      <c r="I302" s="246"/>
      <c r="J302" s="247"/>
      <c r="K302" s="240"/>
      <c r="L302" s="245"/>
    </row>
    <row r="303" spans="1:12">
      <c r="A303" s="243">
        <v>44936</v>
      </c>
      <c r="B303" s="243">
        <v>44967</v>
      </c>
      <c r="C303" s="244">
        <f t="shared" si="12"/>
        <v>32</v>
      </c>
      <c r="D303" s="239">
        <v>44967</v>
      </c>
      <c r="E303" s="245">
        <f t="shared" si="13"/>
        <v>31</v>
      </c>
      <c r="F303" s="306" t="s">
        <v>175</v>
      </c>
      <c r="G303" s="241">
        <v>14.23</v>
      </c>
      <c r="H303" s="244">
        <f t="shared" si="14"/>
        <v>441.13</v>
      </c>
      <c r="I303" s="246"/>
      <c r="J303" s="247"/>
      <c r="K303" s="240"/>
      <c r="L303" s="245"/>
    </row>
    <row r="304" spans="1:12">
      <c r="A304" s="243">
        <v>44937</v>
      </c>
      <c r="B304" s="243">
        <v>44943</v>
      </c>
      <c r="C304" s="244">
        <f t="shared" si="12"/>
        <v>7</v>
      </c>
      <c r="D304" s="239">
        <v>44943</v>
      </c>
      <c r="E304" s="245">
        <f t="shared" si="13"/>
        <v>6</v>
      </c>
      <c r="F304" s="306" t="s">
        <v>175</v>
      </c>
      <c r="G304" s="241">
        <v>4840.76</v>
      </c>
      <c r="H304" s="244">
        <f t="shared" si="14"/>
        <v>29044.560000000001</v>
      </c>
      <c r="I304" s="246"/>
      <c r="J304" s="247"/>
      <c r="K304" s="240"/>
      <c r="L304" s="245"/>
    </row>
    <row r="305" spans="1:12">
      <c r="A305" s="243">
        <v>44937</v>
      </c>
      <c r="B305" s="243">
        <v>44938</v>
      </c>
      <c r="C305" s="244">
        <f t="shared" si="12"/>
        <v>2</v>
      </c>
      <c r="D305" s="239">
        <v>44938</v>
      </c>
      <c r="E305" s="245">
        <f t="shared" si="13"/>
        <v>1</v>
      </c>
      <c r="F305" s="306" t="s">
        <v>177</v>
      </c>
      <c r="G305" s="241">
        <v>40291.42</v>
      </c>
      <c r="H305" s="244">
        <f t="shared" si="14"/>
        <v>40291.42</v>
      </c>
      <c r="I305" s="246"/>
      <c r="J305" s="247"/>
      <c r="K305" s="240"/>
      <c r="L305" s="245"/>
    </row>
    <row r="306" spans="1:12">
      <c r="A306" s="243">
        <v>44937</v>
      </c>
      <c r="B306" s="243">
        <v>44944</v>
      </c>
      <c r="C306" s="244">
        <f t="shared" si="12"/>
        <v>8</v>
      </c>
      <c r="D306" s="239">
        <v>44944</v>
      </c>
      <c r="E306" s="245">
        <f t="shared" si="13"/>
        <v>7</v>
      </c>
      <c r="F306" s="306" t="s">
        <v>176</v>
      </c>
      <c r="G306" s="241">
        <v>7956.96</v>
      </c>
      <c r="H306" s="244">
        <f t="shared" si="14"/>
        <v>55698.720000000001</v>
      </c>
      <c r="I306" s="246"/>
      <c r="J306" s="247"/>
      <c r="K306" s="240"/>
      <c r="L306" s="245"/>
    </row>
    <row r="307" spans="1:12">
      <c r="A307" s="243">
        <v>44937</v>
      </c>
      <c r="B307" s="243">
        <v>45209</v>
      </c>
      <c r="C307" s="244">
        <f t="shared" si="12"/>
        <v>273</v>
      </c>
      <c r="D307" s="239">
        <v>45209</v>
      </c>
      <c r="E307" s="245">
        <f t="shared" si="13"/>
        <v>272</v>
      </c>
      <c r="F307" s="306" t="s">
        <v>176</v>
      </c>
      <c r="G307" s="241">
        <v>1486.3</v>
      </c>
      <c r="H307" s="244">
        <f t="shared" si="14"/>
        <v>404273.6</v>
      </c>
      <c r="I307" s="246"/>
      <c r="J307" s="247"/>
      <c r="K307" s="240"/>
      <c r="L307" s="245"/>
    </row>
    <row r="308" spans="1:12">
      <c r="A308" s="243">
        <v>44937</v>
      </c>
      <c r="B308" s="243">
        <v>44944</v>
      </c>
      <c r="C308" s="244">
        <f t="shared" si="12"/>
        <v>8</v>
      </c>
      <c r="D308" s="239">
        <v>44944</v>
      </c>
      <c r="E308" s="245">
        <f t="shared" si="13"/>
        <v>7</v>
      </c>
      <c r="F308" s="306" t="s">
        <v>175</v>
      </c>
      <c r="G308" s="241">
        <v>568.97</v>
      </c>
      <c r="H308" s="244">
        <f t="shared" si="14"/>
        <v>3982.79</v>
      </c>
      <c r="I308" s="246"/>
      <c r="J308" s="247"/>
      <c r="K308" s="240"/>
      <c r="L308" s="245"/>
    </row>
    <row r="309" spans="1:12">
      <c r="A309" s="243">
        <v>44937</v>
      </c>
      <c r="B309" s="243">
        <v>44939</v>
      </c>
      <c r="C309" s="244">
        <f t="shared" si="12"/>
        <v>3</v>
      </c>
      <c r="D309" s="239">
        <v>44939</v>
      </c>
      <c r="E309" s="245">
        <f t="shared" si="13"/>
        <v>2</v>
      </c>
      <c r="F309" s="306" t="s">
        <v>177</v>
      </c>
      <c r="G309" s="241">
        <v>2113.87</v>
      </c>
      <c r="H309" s="244">
        <f t="shared" si="14"/>
        <v>4227.74</v>
      </c>
      <c r="I309" s="246"/>
      <c r="J309" s="247"/>
      <c r="K309" s="240"/>
      <c r="L309" s="245"/>
    </row>
    <row r="310" spans="1:12">
      <c r="A310" s="243">
        <v>44937</v>
      </c>
      <c r="B310" s="243">
        <v>44945</v>
      </c>
      <c r="C310" s="244">
        <f t="shared" si="12"/>
        <v>9</v>
      </c>
      <c r="D310" s="239">
        <v>44945</v>
      </c>
      <c r="E310" s="245">
        <f t="shared" si="13"/>
        <v>8</v>
      </c>
      <c r="F310" s="306" t="s">
        <v>176</v>
      </c>
      <c r="G310" s="241">
        <v>9177.5400000000009</v>
      </c>
      <c r="H310" s="244">
        <f t="shared" si="14"/>
        <v>73420.320000000007</v>
      </c>
      <c r="I310" s="246"/>
      <c r="J310" s="247"/>
      <c r="K310" s="240"/>
      <c r="L310" s="245"/>
    </row>
    <row r="311" spans="1:12">
      <c r="A311" s="243">
        <v>44937</v>
      </c>
      <c r="B311" s="243">
        <v>44945</v>
      </c>
      <c r="C311" s="244">
        <f t="shared" si="12"/>
        <v>9</v>
      </c>
      <c r="D311" s="239">
        <v>44945</v>
      </c>
      <c r="E311" s="245">
        <f t="shared" si="13"/>
        <v>8</v>
      </c>
      <c r="F311" s="306" t="s">
        <v>175</v>
      </c>
      <c r="G311" s="241">
        <v>1127.69</v>
      </c>
      <c r="H311" s="244">
        <f t="shared" si="14"/>
        <v>9021.52</v>
      </c>
      <c r="I311" s="246"/>
      <c r="J311" s="247"/>
      <c r="K311" s="240"/>
      <c r="L311" s="245"/>
    </row>
    <row r="312" spans="1:12">
      <c r="A312" s="243">
        <v>44937</v>
      </c>
      <c r="B312" s="243">
        <v>44942</v>
      </c>
      <c r="C312" s="244">
        <f t="shared" si="12"/>
        <v>6</v>
      </c>
      <c r="D312" s="239">
        <v>44942</v>
      </c>
      <c r="E312" s="245">
        <f t="shared" si="13"/>
        <v>5</v>
      </c>
      <c r="F312" s="306" t="s">
        <v>177</v>
      </c>
      <c r="G312" s="241">
        <v>24.11</v>
      </c>
      <c r="H312" s="244">
        <f t="shared" si="14"/>
        <v>120.55</v>
      </c>
      <c r="I312" s="246"/>
      <c r="J312" s="247"/>
      <c r="K312" s="240"/>
      <c r="L312" s="245"/>
    </row>
    <row r="313" spans="1:12">
      <c r="A313" s="243">
        <v>44937</v>
      </c>
      <c r="B313" s="243">
        <v>44992</v>
      </c>
      <c r="C313" s="244">
        <f t="shared" si="12"/>
        <v>56</v>
      </c>
      <c r="D313" s="239">
        <v>44992</v>
      </c>
      <c r="E313" s="245">
        <f t="shared" si="13"/>
        <v>55</v>
      </c>
      <c r="F313" s="306" t="s">
        <v>176</v>
      </c>
      <c r="G313" s="241">
        <v>262.52999999999997</v>
      </c>
      <c r="H313" s="244">
        <f t="shared" si="14"/>
        <v>14439.149999999998</v>
      </c>
      <c r="I313" s="246"/>
      <c r="J313" s="247"/>
      <c r="K313" s="240"/>
      <c r="L313" s="245"/>
    </row>
    <row r="314" spans="1:12">
      <c r="A314" s="243">
        <v>44937</v>
      </c>
      <c r="B314" s="243">
        <v>44943</v>
      </c>
      <c r="C314" s="244">
        <f t="shared" si="12"/>
        <v>7</v>
      </c>
      <c r="D314" s="239">
        <v>44943</v>
      </c>
      <c r="E314" s="245">
        <f t="shared" si="13"/>
        <v>6</v>
      </c>
      <c r="F314" s="306" t="s">
        <v>177</v>
      </c>
      <c r="G314" s="241">
        <v>184.94</v>
      </c>
      <c r="H314" s="244">
        <f t="shared" si="14"/>
        <v>1109.6399999999999</v>
      </c>
      <c r="I314" s="246"/>
      <c r="J314" s="247"/>
      <c r="K314" s="240"/>
      <c r="L314" s="245"/>
    </row>
    <row r="315" spans="1:12">
      <c r="A315" s="243">
        <v>44937</v>
      </c>
      <c r="B315" s="243">
        <v>44957</v>
      </c>
      <c r="C315" s="244">
        <f t="shared" si="12"/>
        <v>21</v>
      </c>
      <c r="D315" s="239">
        <v>44957</v>
      </c>
      <c r="E315" s="245">
        <f t="shared" si="13"/>
        <v>20</v>
      </c>
      <c r="F315" s="306" t="s">
        <v>177</v>
      </c>
      <c r="G315" s="241">
        <v>3130</v>
      </c>
      <c r="H315" s="244">
        <f t="shared" si="14"/>
        <v>62600</v>
      </c>
      <c r="I315" s="246"/>
      <c r="J315" s="247"/>
      <c r="K315" s="240"/>
      <c r="L315" s="245"/>
    </row>
    <row r="316" spans="1:12">
      <c r="A316" s="243">
        <v>44937</v>
      </c>
      <c r="B316" s="243">
        <v>44945</v>
      </c>
      <c r="C316" s="244">
        <f t="shared" si="12"/>
        <v>9</v>
      </c>
      <c r="D316" s="239">
        <v>44945</v>
      </c>
      <c r="E316" s="245">
        <f t="shared" si="13"/>
        <v>8</v>
      </c>
      <c r="F316" s="306" t="s">
        <v>177</v>
      </c>
      <c r="G316" s="241">
        <v>209</v>
      </c>
      <c r="H316" s="244">
        <f t="shared" si="14"/>
        <v>1672</v>
      </c>
      <c r="I316" s="246"/>
      <c r="J316" s="247"/>
      <c r="K316" s="240"/>
      <c r="L316" s="245"/>
    </row>
    <row r="317" spans="1:12">
      <c r="A317" s="243">
        <v>44937</v>
      </c>
      <c r="B317" s="243">
        <v>44973</v>
      </c>
      <c r="C317" s="244">
        <f t="shared" si="12"/>
        <v>37</v>
      </c>
      <c r="D317" s="239">
        <v>44973</v>
      </c>
      <c r="E317" s="245">
        <f t="shared" si="13"/>
        <v>36</v>
      </c>
      <c r="F317" s="306" t="s">
        <v>176</v>
      </c>
      <c r="G317" s="241">
        <v>38.340000000000003</v>
      </c>
      <c r="H317" s="244">
        <f t="shared" si="14"/>
        <v>1380.2400000000002</v>
      </c>
      <c r="I317" s="246"/>
      <c r="J317" s="247"/>
      <c r="K317" s="240"/>
      <c r="L317" s="245"/>
    </row>
    <row r="318" spans="1:12">
      <c r="A318" s="243">
        <v>44937</v>
      </c>
      <c r="B318" s="243">
        <v>44949</v>
      </c>
      <c r="C318" s="244">
        <f t="shared" si="12"/>
        <v>13</v>
      </c>
      <c r="D318" s="239">
        <v>44949</v>
      </c>
      <c r="E318" s="245">
        <f t="shared" si="13"/>
        <v>12</v>
      </c>
      <c r="F318" s="306" t="s">
        <v>176</v>
      </c>
      <c r="G318" s="241">
        <v>383.93</v>
      </c>
      <c r="H318" s="244">
        <f t="shared" si="14"/>
        <v>4607.16</v>
      </c>
      <c r="I318" s="246"/>
      <c r="J318" s="247"/>
      <c r="K318" s="240"/>
      <c r="L318" s="245"/>
    </row>
    <row r="319" spans="1:12">
      <c r="A319" s="243">
        <v>44937</v>
      </c>
      <c r="B319" s="243">
        <v>44974</v>
      </c>
      <c r="C319" s="244">
        <f t="shared" si="12"/>
        <v>38</v>
      </c>
      <c r="D319" s="239">
        <v>44974</v>
      </c>
      <c r="E319" s="245">
        <f t="shared" si="13"/>
        <v>37</v>
      </c>
      <c r="F319" s="306" t="s">
        <v>176</v>
      </c>
      <c r="G319" s="241">
        <v>25.23</v>
      </c>
      <c r="H319" s="244">
        <f t="shared" si="14"/>
        <v>933.51</v>
      </c>
      <c r="I319" s="246"/>
      <c r="J319" s="247"/>
      <c r="K319" s="240"/>
      <c r="L319" s="245"/>
    </row>
    <row r="320" spans="1:12">
      <c r="A320" s="243">
        <v>44937</v>
      </c>
      <c r="B320" s="243">
        <v>44974</v>
      </c>
      <c r="C320" s="244">
        <f t="shared" si="12"/>
        <v>38</v>
      </c>
      <c r="D320" s="239">
        <v>44974</v>
      </c>
      <c r="E320" s="245">
        <f t="shared" si="13"/>
        <v>37</v>
      </c>
      <c r="F320" s="306" t="s">
        <v>175</v>
      </c>
      <c r="G320" s="241">
        <v>181.58</v>
      </c>
      <c r="H320" s="244">
        <f t="shared" si="14"/>
        <v>6718.46</v>
      </c>
      <c r="I320" s="246"/>
      <c r="J320" s="247"/>
      <c r="K320" s="240"/>
      <c r="L320" s="245"/>
    </row>
    <row r="321" spans="1:12">
      <c r="A321" s="243">
        <v>44937</v>
      </c>
      <c r="B321" s="243">
        <v>44951</v>
      </c>
      <c r="C321" s="244">
        <f t="shared" si="12"/>
        <v>15</v>
      </c>
      <c r="D321" s="239">
        <v>44951</v>
      </c>
      <c r="E321" s="245">
        <f t="shared" si="13"/>
        <v>14</v>
      </c>
      <c r="F321" s="306" t="s">
        <v>175</v>
      </c>
      <c r="G321" s="241">
        <v>264.27999999999997</v>
      </c>
      <c r="H321" s="244">
        <f t="shared" si="14"/>
        <v>3699.9199999999996</v>
      </c>
      <c r="I321" s="246"/>
      <c r="J321" s="247"/>
      <c r="K321" s="240"/>
      <c r="L321" s="245"/>
    </row>
    <row r="322" spans="1:12">
      <c r="A322" s="243">
        <v>44937</v>
      </c>
      <c r="B322" s="243">
        <v>44960</v>
      </c>
      <c r="C322" s="244">
        <f t="shared" si="12"/>
        <v>24</v>
      </c>
      <c r="D322" s="239">
        <v>44960</v>
      </c>
      <c r="E322" s="245">
        <f t="shared" si="13"/>
        <v>23</v>
      </c>
      <c r="F322" s="306" t="s">
        <v>175</v>
      </c>
      <c r="G322" s="241">
        <v>15.6</v>
      </c>
      <c r="H322" s="244">
        <f t="shared" si="14"/>
        <v>358.8</v>
      </c>
      <c r="I322" s="246"/>
      <c r="J322" s="247"/>
      <c r="K322" s="240"/>
      <c r="L322" s="245"/>
    </row>
    <row r="323" spans="1:12">
      <c r="A323" s="243">
        <v>44937</v>
      </c>
      <c r="B323" s="243">
        <v>44937</v>
      </c>
      <c r="C323" s="244">
        <f t="shared" si="12"/>
        <v>1</v>
      </c>
      <c r="D323" s="239">
        <v>44937</v>
      </c>
      <c r="E323" s="245">
        <f t="shared" si="13"/>
        <v>0</v>
      </c>
      <c r="F323" s="306" t="s">
        <v>176</v>
      </c>
      <c r="G323" s="241">
        <v>2930.99</v>
      </c>
      <c r="H323" s="244">
        <f t="shared" si="14"/>
        <v>0</v>
      </c>
      <c r="I323" s="246"/>
      <c r="J323" s="247"/>
      <c r="K323" s="240"/>
      <c r="L323" s="245"/>
    </row>
    <row r="324" spans="1:12">
      <c r="A324" s="243">
        <v>44937</v>
      </c>
      <c r="B324" s="243">
        <v>44938</v>
      </c>
      <c r="C324" s="244">
        <f t="shared" si="12"/>
        <v>2</v>
      </c>
      <c r="D324" s="239">
        <v>44938</v>
      </c>
      <c r="E324" s="245">
        <f t="shared" si="13"/>
        <v>1</v>
      </c>
      <c r="F324" s="306" t="s">
        <v>178</v>
      </c>
      <c r="G324" s="241">
        <v>83984.73</v>
      </c>
      <c r="H324" s="244">
        <f t="shared" si="14"/>
        <v>83984.73</v>
      </c>
      <c r="I324" s="246"/>
      <c r="J324" s="247"/>
      <c r="K324" s="240"/>
      <c r="L324" s="245"/>
    </row>
    <row r="325" spans="1:12">
      <c r="A325" s="243">
        <v>44937</v>
      </c>
      <c r="B325" s="243">
        <v>44953</v>
      </c>
      <c r="C325" s="244">
        <f t="shared" si="12"/>
        <v>17</v>
      </c>
      <c r="D325" s="239">
        <v>44953</v>
      </c>
      <c r="E325" s="245">
        <f t="shared" si="13"/>
        <v>16</v>
      </c>
      <c r="F325" s="306" t="s">
        <v>175</v>
      </c>
      <c r="G325" s="241">
        <v>63.62</v>
      </c>
      <c r="H325" s="244">
        <f t="shared" si="14"/>
        <v>1017.92</v>
      </c>
      <c r="I325" s="246"/>
      <c r="J325" s="247"/>
      <c r="K325" s="240"/>
      <c r="L325" s="245"/>
    </row>
    <row r="326" spans="1:12">
      <c r="A326" s="243">
        <v>44937</v>
      </c>
      <c r="B326" s="243">
        <v>44937</v>
      </c>
      <c r="C326" s="244">
        <f t="shared" si="12"/>
        <v>1</v>
      </c>
      <c r="D326" s="239">
        <v>44937</v>
      </c>
      <c r="E326" s="245">
        <f t="shared" si="13"/>
        <v>0</v>
      </c>
      <c r="F326" s="306" t="s">
        <v>175</v>
      </c>
      <c r="G326" s="241">
        <v>2533.89</v>
      </c>
      <c r="H326" s="244">
        <f t="shared" si="14"/>
        <v>0</v>
      </c>
      <c r="I326" s="246"/>
      <c r="J326" s="247"/>
      <c r="K326" s="240"/>
      <c r="L326" s="245"/>
    </row>
    <row r="327" spans="1:12">
      <c r="A327" s="243">
        <v>44937</v>
      </c>
      <c r="B327" s="243">
        <v>44938</v>
      </c>
      <c r="C327" s="244">
        <f t="shared" ref="C327:C390" si="15">B327-A327+1</f>
        <v>2</v>
      </c>
      <c r="D327" s="239">
        <v>44938</v>
      </c>
      <c r="E327" s="245">
        <f t="shared" ref="E327:E390" si="16">D327-A327</f>
        <v>1</v>
      </c>
      <c r="F327" s="306" t="s">
        <v>176</v>
      </c>
      <c r="G327" s="241">
        <v>344784.05</v>
      </c>
      <c r="H327" s="244">
        <f t="shared" ref="H327:H390" si="17">E327*G327</f>
        <v>344784.05</v>
      </c>
      <c r="I327" s="246"/>
      <c r="J327" s="247"/>
      <c r="K327" s="240"/>
      <c r="L327" s="245"/>
    </row>
    <row r="328" spans="1:12">
      <c r="A328" s="243">
        <v>44937</v>
      </c>
      <c r="B328" s="243">
        <v>44939</v>
      </c>
      <c r="C328" s="244">
        <f t="shared" si="15"/>
        <v>3</v>
      </c>
      <c r="D328" s="239">
        <v>44939</v>
      </c>
      <c r="E328" s="245">
        <f t="shared" si="16"/>
        <v>2</v>
      </c>
      <c r="F328" s="306" t="s">
        <v>178</v>
      </c>
      <c r="G328" s="241">
        <v>827.87</v>
      </c>
      <c r="H328" s="244">
        <f t="shared" si="17"/>
        <v>1655.74</v>
      </c>
      <c r="I328" s="246"/>
      <c r="J328" s="247"/>
      <c r="K328" s="240"/>
      <c r="L328" s="245"/>
    </row>
    <row r="329" spans="1:12">
      <c r="A329" s="243">
        <v>44937</v>
      </c>
      <c r="B329" s="243">
        <v>44938</v>
      </c>
      <c r="C329" s="244">
        <f t="shared" si="15"/>
        <v>2</v>
      </c>
      <c r="D329" s="239">
        <v>44938</v>
      </c>
      <c r="E329" s="245">
        <f t="shared" si="16"/>
        <v>1</v>
      </c>
      <c r="F329" s="306" t="s">
        <v>175</v>
      </c>
      <c r="G329" s="241">
        <v>524482.84</v>
      </c>
      <c r="H329" s="244">
        <f t="shared" si="17"/>
        <v>524482.84</v>
      </c>
      <c r="I329" s="246"/>
      <c r="J329" s="247"/>
      <c r="K329" s="240"/>
      <c r="L329" s="245"/>
    </row>
    <row r="330" spans="1:12">
      <c r="A330" s="243">
        <v>44937</v>
      </c>
      <c r="B330" s="243">
        <v>44939</v>
      </c>
      <c r="C330" s="244">
        <f t="shared" si="15"/>
        <v>3</v>
      </c>
      <c r="D330" s="239">
        <v>44939</v>
      </c>
      <c r="E330" s="245">
        <f t="shared" si="16"/>
        <v>2</v>
      </c>
      <c r="F330" s="306" t="s">
        <v>176</v>
      </c>
      <c r="G330" s="241">
        <v>108128.08</v>
      </c>
      <c r="H330" s="244">
        <f t="shared" si="17"/>
        <v>216256.16</v>
      </c>
      <c r="I330" s="246"/>
      <c r="J330" s="247"/>
      <c r="K330" s="240"/>
      <c r="L330" s="245"/>
    </row>
    <row r="331" spans="1:12">
      <c r="A331" s="243">
        <v>44937</v>
      </c>
      <c r="B331" s="243">
        <v>44977</v>
      </c>
      <c r="C331" s="244">
        <f t="shared" si="15"/>
        <v>41</v>
      </c>
      <c r="D331" s="239">
        <v>44977</v>
      </c>
      <c r="E331" s="245">
        <f t="shared" si="16"/>
        <v>40</v>
      </c>
      <c r="F331" s="306" t="s">
        <v>175</v>
      </c>
      <c r="G331" s="241">
        <v>77.78</v>
      </c>
      <c r="H331" s="244">
        <f t="shared" si="17"/>
        <v>3111.2</v>
      </c>
      <c r="I331" s="246"/>
      <c r="J331" s="247"/>
      <c r="K331" s="240"/>
      <c r="L331" s="245"/>
    </row>
    <row r="332" spans="1:12">
      <c r="A332" s="243">
        <v>44937</v>
      </c>
      <c r="B332" s="243">
        <v>44963</v>
      </c>
      <c r="C332" s="244">
        <f t="shared" si="15"/>
        <v>27</v>
      </c>
      <c r="D332" s="239">
        <v>44963</v>
      </c>
      <c r="E332" s="245">
        <f t="shared" si="16"/>
        <v>26</v>
      </c>
      <c r="F332" s="306" t="s">
        <v>175</v>
      </c>
      <c r="G332" s="241">
        <v>466.27</v>
      </c>
      <c r="H332" s="244">
        <f t="shared" si="17"/>
        <v>12123.02</v>
      </c>
      <c r="I332" s="246"/>
      <c r="J332" s="247"/>
      <c r="K332" s="240"/>
      <c r="L332" s="245"/>
    </row>
    <row r="333" spans="1:12">
      <c r="A333" s="243">
        <v>44937</v>
      </c>
      <c r="B333" s="243">
        <v>44939</v>
      </c>
      <c r="C333" s="244">
        <f t="shared" si="15"/>
        <v>3</v>
      </c>
      <c r="D333" s="239">
        <v>44939</v>
      </c>
      <c r="E333" s="245">
        <f t="shared" si="16"/>
        <v>2</v>
      </c>
      <c r="F333" s="306" t="s">
        <v>175</v>
      </c>
      <c r="G333" s="241">
        <v>10981.6</v>
      </c>
      <c r="H333" s="244">
        <f t="shared" si="17"/>
        <v>21963.200000000001</v>
      </c>
      <c r="I333" s="246"/>
      <c r="J333" s="247"/>
      <c r="K333" s="240"/>
      <c r="L333" s="245"/>
    </row>
    <row r="334" spans="1:12">
      <c r="A334" s="243">
        <v>44937</v>
      </c>
      <c r="B334" s="243">
        <v>44965</v>
      </c>
      <c r="C334" s="244">
        <f t="shared" si="15"/>
        <v>29</v>
      </c>
      <c r="D334" s="239">
        <v>44965</v>
      </c>
      <c r="E334" s="245">
        <f t="shared" si="16"/>
        <v>28</v>
      </c>
      <c r="F334" s="306" t="s">
        <v>175</v>
      </c>
      <c r="G334" s="241">
        <v>5.8</v>
      </c>
      <c r="H334" s="244">
        <f t="shared" si="17"/>
        <v>162.4</v>
      </c>
      <c r="I334" s="246"/>
      <c r="J334" s="247"/>
      <c r="K334" s="240"/>
      <c r="L334" s="245"/>
    </row>
    <row r="335" spans="1:12">
      <c r="A335" s="243">
        <v>44937</v>
      </c>
      <c r="B335" s="243">
        <v>44937</v>
      </c>
      <c r="C335" s="244">
        <f t="shared" si="15"/>
        <v>1</v>
      </c>
      <c r="D335" s="239">
        <v>44937</v>
      </c>
      <c r="E335" s="245">
        <f t="shared" si="16"/>
        <v>0</v>
      </c>
      <c r="F335" s="306" t="s">
        <v>179</v>
      </c>
      <c r="G335" s="241">
        <v>59.03</v>
      </c>
      <c r="H335" s="244">
        <f t="shared" si="17"/>
        <v>0</v>
      </c>
      <c r="I335" s="246"/>
      <c r="J335" s="247"/>
      <c r="K335" s="240"/>
      <c r="L335" s="245"/>
    </row>
    <row r="336" spans="1:12">
      <c r="A336" s="243">
        <v>44937</v>
      </c>
      <c r="B336" s="243">
        <v>44966</v>
      </c>
      <c r="C336" s="244">
        <f t="shared" si="15"/>
        <v>30</v>
      </c>
      <c r="D336" s="239">
        <v>44966</v>
      </c>
      <c r="E336" s="245">
        <f t="shared" si="16"/>
        <v>29</v>
      </c>
      <c r="F336" s="306" t="s">
        <v>176</v>
      </c>
      <c r="G336" s="241">
        <v>19.02</v>
      </c>
      <c r="H336" s="244">
        <f t="shared" si="17"/>
        <v>551.58000000000004</v>
      </c>
      <c r="I336" s="246"/>
      <c r="J336" s="247"/>
      <c r="K336" s="240"/>
      <c r="L336" s="245"/>
    </row>
    <row r="337" spans="1:12">
      <c r="A337" s="243">
        <v>44937</v>
      </c>
      <c r="B337" s="243">
        <v>44942</v>
      </c>
      <c r="C337" s="244">
        <f t="shared" si="15"/>
        <v>6</v>
      </c>
      <c r="D337" s="239">
        <v>44942</v>
      </c>
      <c r="E337" s="245">
        <f t="shared" si="16"/>
        <v>5</v>
      </c>
      <c r="F337" s="306" t="s">
        <v>176</v>
      </c>
      <c r="G337" s="241">
        <v>113263.51</v>
      </c>
      <c r="H337" s="244">
        <f t="shared" si="17"/>
        <v>566317.54999999993</v>
      </c>
      <c r="I337" s="246"/>
      <c r="J337" s="247"/>
      <c r="K337" s="240"/>
      <c r="L337" s="245"/>
    </row>
    <row r="338" spans="1:12">
      <c r="A338" s="243">
        <v>44937</v>
      </c>
      <c r="B338" s="243">
        <v>44986</v>
      </c>
      <c r="C338" s="244">
        <f t="shared" si="15"/>
        <v>50</v>
      </c>
      <c r="D338" s="239">
        <v>44986</v>
      </c>
      <c r="E338" s="245">
        <f t="shared" si="16"/>
        <v>49</v>
      </c>
      <c r="F338" s="306" t="s">
        <v>176</v>
      </c>
      <c r="G338" s="241">
        <v>11.05</v>
      </c>
      <c r="H338" s="244">
        <f t="shared" si="17"/>
        <v>541.45000000000005</v>
      </c>
      <c r="I338" s="246"/>
      <c r="J338" s="247"/>
      <c r="K338" s="240"/>
      <c r="L338" s="245"/>
    </row>
    <row r="339" spans="1:12">
      <c r="A339" s="243">
        <v>44937</v>
      </c>
      <c r="B339" s="243">
        <v>44943</v>
      </c>
      <c r="C339" s="244">
        <f t="shared" si="15"/>
        <v>7</v>
      </c>
      <c r="D339" s="239">
        <v>44943</v>
      </c>
      <c r="E339" s="245">
        <f t="shared" si="16"/>
        <v>6</v>
      </c>
      <c r="F339" s="306" t="s">
        <v>178</v>
      </c>
      <c r="G339" s="241">
        <v>26398.7</v>
      </c>
      <c r="H339" s="244">
        <f t="shared" si="17"/>
        <v>158392.20000000001</v>
      </c>
      <c r="I339" s="246"/>
      <c r="J339" s="247"/>
      <c r="K339" s="240"/>
      <c r="L339" s="245"/>
    </row>
    <row r="340" spans="1:12">
      <c r="A340" s="243">
        <v>44937</v>
      </c>
      <c r="B340" s="243">
        <v>44937</v>
      </c>
      <c r="C340" s="244">
        <f t="shared" si="15"/>
        <v>1</v>
      </c>
      <c r="D340" s="239">
        <v>44937</v>
      </c>
      <c r="E340" s="245">
        <f t="shared" si="16"/>
        <v>0</v>
      </c>
      <c r="F340" s="306" t="s">
        <v>177</v>
      </c>
      <c r="G340" s="241">
        <v>272.70999999999998</v>
      </c>
      <c r="H340" s="244">
        <f t="shared" si="17"/>
        <v>0</v>
      </c>
      <c r="I340" s="246"/>
      <c r="J340" s="247"/>
      <c r="K340" s="240"/>
      <c r="L340" s="245"/>
    </row>
    <row r="341" spans="1:12">
      <c r="A341" s="243">
        <v>44937</v>
      </c>
      <c r="B341" s="243">
        <v>44943</v>
      </c>
      <c r="C341" s="244">
        <f t="shared" si="15"/>
        <v>7</v>
      </c>
      <c r="D341" s="239">
        <v>44943</v>
      </c>
      <c r="E341" s="245">
        <f t="shared" si="16"/>
        <v>6</v>
      </c>
      <c r="F341" s="306" t="s">
        <v>176</v>
      </c>
      <c r="G341" s="241">
        <v>18471.5</v>
      </c>
      <c r="H341" s="244">
        <f t="shared" si="17"/>
        <v>110829</v>
      </c>
      <c r="I341" s="246"/>
      <c r="J341" s="247"/>
      <c r="K341" s="240"/>
      <c r="L341" s="245"/>
    </row>
    <row r="342" spans="1:12">
      <c r="A342" s="243">
        <v>44937</v>
      </c>
      <c r="B342" s="243">
        <v>44942</v>
      </c>
      <c r="C342" s="244">
        <f t="shared" si="15"/>
        <v>6</v>
      </c>
      <c r="D342" s="239">
        <v>44942</v>
      </c>
      <c r="E342" s="245">
        <f t="shared" si="16"/>
        <v>5</v>
      </c>
      <c r="F342" s="306" t="s">
        <v>175</v>
      </c>
      <c r="G342" s="241">
        <v>10413.14</v>
      </c>
      <c r="H342" s="244">
        <f t="shared" si="17"/>
        <v>52065.7</v>
      </c>
      <c r="I342" s="246"/>
      <c r="J342" s="247"/>
      <c r="K342" s="240"/>
      <c r="L342" s="245"/>
    </row>
    <row r="343" spans="1:12">
      <c r="A343" s="243">
        <v>44937</v>
      </c>
      <c r="B343" s="243">
        <v>44956</v>
      </c>
      <c r="C343" s="244">
        <f t="shared" si="15"/>
        <v>20</v>
      </c>
      <c r="D343" s="239">
        <v>44956</v>
      </c>
      <c r="E343" s="245">
        <f t="shared" si="16"/>
        <v>19</v>
      </c>
      <c r="F343" s="306" t="s">
        <v>175</v>
      </c>
      <c r="G343" s="241">
        <v>694.49</v>
      </c>
      <c r="H343" s="244">
        <f t="shared" si="17"/>
        <v>13195.31</v>
      </c>
      <c r="I343" s="246"/>
      <c r="J343" s="247"/>
      <c r="K343" s="240"/>
      <c r="L343" s="245"/>
    </row>
    <row r="344" spans="1:12">
      <c r="A344" s="243">
        <v>44937</v>
      </c>
      <c r="B344" s="243">
        <v>45026</v>
      </c>
      <c r="C344" s="244">
        <f t="shared" si="15"/>
        <v>90</v>
      </c>
      <c r="D344" s="239">
        <v>45026</v>
      </c>
      <c r="E344" s="245">
        <f t="shared" si="16"/>
        <v>89</v>
      </c>
      <c r="F344" s="306" t="s">
        <v>176</v>
      </c>
      <c r="G344" s="241">
        <v>49.78</v>
      </c>
      <c r="H344" s="244">
        <f t="shared" si="17"/>
        <v>4430.42</v>
      </c>
      <c r="I344" s="246"/>
      <c r="J344" s="247"/>
      <c r="K344" s="240"/>
      <c r="L344" s="245"/>
    </row>
    <row r="345" spans="1:12">
      <c r="A345" s="243">
        <v>44937</v>
      </c>
      <c r="B345" s="243">
        <v>44957</v>
      </c>
      <c r="C345" s="244">
        <f t="shared" si="15"/>
        <v>21</v>
      </c>
      <c r="D345" s="239">
        <v>44957</v>
      </c>
      <c r="E345" s="245">
        <f t="shared" si="16"/>
        <v>20</v>
      </c>
      <c r="F345" s="306" t="s">
        <v>176</v>
      </c>
      <c r="G345" s="241">
        <v>18307.599999999999</v>
      </c>
      <c r="H345" s="244">
        <f t="shared" si="17"/>
        <v>366152</v>
      </c>
      <c r="I345" s="246"/>
      <c r="J345" s="247"/>
      <c r="K345" s="240"/>
      <c r="L345" s="245"/>
    </row>
    <row r="346" spans="1:12">
      <c r="A346" s="243">
        <v>44938</v>
      </c>
      <c r="B346" s="243">
        <v>44939</v>
      </c>
      <c r="C346" s="244">
        <f t="shared" si="15"/>
        <v>2</v>
      </c>
      <c r="D346" s="239">
        <v>44939</v>
      </c>
      <c r="E346" s="245">
        <f t="shared" si="16"/>
        <v>1</v>
      </c>
      <c r="F346" s="306" t="s">
        <v>176</v>
      </c>
      <c r="G346" s="241">
        <v>312579.31</v>
      </c>
      <c r="H346" s="244">
        <f t="shared" si="17"/>
        <v>312579.31</v>
      </c>
      <c r="I346" s="246"/>
      <c r="J346" s="247"/>
      <c r="K346" s="240"/>
      <c r="L346" s="245"/>
    </row>
    <row r="347" spans="1:12">
      <c r="A347" s="243">
        <v>44938</v>
      </c>
      <c r="B347" s="243">
        <v>45427</v>
      </c>
      <c r="C347" s="244">
        <f t="shared" si="15"/>
        <v>490</v>
      </c>
      <c r="D347" s="239">
        <v>45427</v>
      </c>
      <c r="E347" s="245">
        <f t="shared" si="16"/>
        <v>489</v>
      </c>
      <c r="F347" s="306" t="s">
        <v>175</v>
      </c>
      <c r="G347" s="241">
        <v>436.84</v>
      </c>
      <c r="H347" s="244">
        <f t="shared" si="17"/>
        <v>213614.75999999998</v>
      </c>
      <c r="I347" s="246"/>
      <c r="J347" s="247"/>
      <c r="K347" s="240"/>
      <c r="L347" s="245"/>
    </row>
    <row r="348" spans="1:12">
      <c r="A348" s="243">
        <v>44938</v>
      </c>
      <c r="B348" s="243">
        <v>44938</v>
      </c>
      <c r="C348" s="244">
        <f t="shared" si="15"/>
        <v>1</v>
      </c>
      <c r="D348" s="239">
        <v>44938</v>
      </c>
      <c r="E348" s="245">
        <f t="shared" si="16"/>
        <v>0</v>
      </c>
      <c r="F348" s="306" t="s">
        <v>175</v>
      </c>
      <c r="G348" s="241">
        <v>3127.81</v>
      </c>
      <c r="H348" s="244">
        <f t="shared" si="17"/>
        <v>0</v>
      </c>
      <c r="I348" s="246"/>
      <c r="J348" s="247"/>
      <c r="K348" s="240"/>
      <c r="L348" s="245"/>
    </row>
    <row r="349" spans="1:12">
      <c r="A349" s="243">
        <v>44938</v>
      </c>
      <c r="B349" s="243">
        <v>45245</v>
      </c>
      <c r="C349" s="244">
        <f t="shared" si="15"/>
        <v>308</v>
      </c>
      <c r="D349" s="239">
        <v>45245</v>
      </c>
      <c r="E349" s="245">
        <f t="shared" si="16"/>
        <v>307</v>
      </c>
      <c r="F349" s="306" t="s">
        <v>175</v>
      </c>
      <c r="G349" s="241">
        <v>111.34</v>
      </c>
      <c r="H349" s="244">
        <f t="shared" si="17"/>
        <v>34181.380000000005</v>
      </c>
      <c r="I349" s="246"/>
      <c r="J349" s="247"/>
      <c r="K349" s="240"/>
      <c r="L349" s="245"/>
    </row>
    <row r="350" spans="1:12">
      <c r="A350" s="243">
        <v>44938</v>
      </c>
      <c r="B350" s="243">
        <v>44963</v>
      </c>
      <c r="C350" s="244">
        <f t="shared" si="15"/>
        <v>26</v>
      </c>
      <c r="D350" s="239">
        <v>44963</v>
      </c>
      <c r="E350" s="245">
        <f t="shared" si="16"/>
        <v>25</v>
      </c>
      <c r="F350" s="306" t="s">
        <v>175</v>
      </c>
      <c r="G350" s="241">
        <v>374.2</v>
      </c>
      <c r="H350" s="244">
        <f t="shared" si="17"/>
        <v>9355</v>
      </c>
      <c r="I350" s="246"/>
      <c r="J350" s="247"/>
      <c r="K350" s="240"/>
      <c r="L350" s="245"/>
    </row>
    <row r="351" spans="1:12">
      <c r="A351" s="243">
        <v>44938</v>
      </c>
      <c r="B351" s="243">
        <v>44939</v>
      </c>
      <c r="C351" s="244">
        <f t="shared" si="15"/>
        <v>2</v>
      </c>
      <c r="D351" s="239">
        <v>44939</v>
      </c>
      <c r="E351" s="245">
        <f t="shared" si="16"/>
        <v>1</v>
      </c>
      <c r="F351" s="306" t="s">
        <v>175</v>
      </c>
      <c r="G351" s="241">
        <v>899046.06</v>
      </c>
      <c r="H351" s="244">
        <f t="shared" si="17"/>
        <v>899046.06</v>
      </c>
      <c r="I351" s="246"/>
      <c r="J351" s="247"/>
      <c r="K351" s="240"/>
      <c r="L351" s="245"/>
    </row>
    <row r="352" spans="1:12">
      <c r="A352" s="243">
        <v>44938</v>
      </c>
      <c r="B352" s="243">
        <v>44965</v>
      </c>
      <c r="C352" s="244">
        <f t="shared" si="15"/>
        <v>28</v>
      </c>
      <c r="D352" s="239">
        <v>44965</v>
      </c>
      <c r="E352" s="245">
        <f t="shared" si="16"/>
        <v>27</v>
      </c>
      <c r="F352" s="306" t="s">
        <v>176</v>
      </c>
      <c r="G352" s="241">
        <v>182.91</v>
      </c>
      <c r="H352" s="244">
        <f t="shared" si="17"/>
        <v>4938.57</v>
      </c>
      <c r="I352" s="246"/>
      <c r="J352" s="247"/>
      <c r="K352" s="240"/>
      <c r="L352" s="245"/>
    </row>
    <row r="353" spans="1:12">
      <c r="A353" s="243">
        <v>44938</v>
      </c>
      <c r="B353" s="243">
        <v>44978</v>
      </c>
      <c r="C353" s="244">
        <f t="shared" si="15"/>
        <v>41</v>
      </c>
      <c r="D353" s="239">
        <v>44978</v>
      </c>
      <c r="E353" s="245">
        <f t="shared" si="16"/>
        <v>40</v>
      </c>
      <c r="F353" s="306" t="s">
        <v>175</v>
      </c>
      <c r="G353" s="241">
        <v>24.22</v>
      </c>
      <c r="H353" s="244">
        <f t="shared" si="17"/>
        <v>968.8</v>
      </c>
      <c r="I353" s="246"/>
      <c r="J353" s="247"/>
      <c r="K353" s="240"/>
      <c r="L353" s="245"/>
    </row>
    <row r="354" spans="1:12">
      <c r="A354" s="243">
        <v>44938</v>
      </c>
      <c r="B354" s="243">
        <v>44964</v>
      </c>
      <c r="C354" s="244">
        <f t="shared" si="15"/>
        <v>27</v>
      </c>
      <c r="D354" s="239">
        <v>44964</v>
      </c>
      <c r="E354" s="245">
        <f t="shared" si="16"/>
        <v>26</v>
      </c>
      <c r="F354" s="306" t="s">
        <v>175</v>
      </c>
      <c r="G354" s="241">
        <v>137.03</v>
      </c>
      <c r="H354" s="244">
        <f t="shared" si="17"/>
        <v>3562.78</v>
      </c>
      <c r="I354" s="246"/>
      <c r="J354" s="247"/>
      <c r="K354" s="240"/>
      <c r="L354" s="245"/>
    </row>
    <row r="355" spans="1:12">
      <c r="A355" s="243">
        <v>44938</v>
      </c>
      <c r="B355" s="243">
        <v>44942</v>
      </c>
      <c r="C355" s="244">
        <f t="shared" si="15"/>
        <v>5</v>
      </c>
      <c r="D355" s="239">
        <v>44942</v>
      </c>
      <c r="E355" s="245">
        <f t="shared" si="16"/>
        <v>4</v>
      </c>
      <c r="F355" s="306" t="s">
        <v>178</v>
      </c>
      <c r="G355" s="241">
        <v>66321.98</v>
      </c>
      <c r="H355" s="244">
        <f t="shared" si="17"/>
        <v>265287.92</v>
      </c>
      <c r="I355" s="246"/>
      <c r="J355" s="247"/>
      <c r="K355" s="240"/>
      <c r="L355" s="245"/>
    </row>
    <row r="356" spans="1:12">
      <c r="A356" s="243">
        <v>44938</v>
      </c>
      <c r="B356" s="243">
        <v>44965</v>
      </c>
      <c r="C356" s="244">
        <f t="shared" si="15"/>
        <v>28</v>
      </c>
      <c r="D356" s="239">
        <v>44965</v>
      </c>
      <c r="E356" s="245">
        <f t="shared" si="16"/>
        <v>27</v>
      </c>
      <c r="F356" s="306" t="s">
        <v>175</v>
      </c>
      <c r="G356" s="241">
        <v>194.94</v>
      </c>
      <c r="H356" s="244">
        <f t="shared" si="17"/>
        <v>5263.38</v>
      </c>
      <c r="I356" s="246"/>
      <c r="J356" s="247"/>
      <c r="K356" s="240"/>
      <c r="L356" s="245"/>
    </row>
    <row r="357" spans="1:12">
      <c r="A357" s="243">
        <v>44938</v>
      </c>
      <c r="B357" s="243">
        <v>44938</v>
      </c>
      <c r="C357" s="244">
        <f t="shared" si="15"/>
        <v>1</v>
      </c>
      <c r="D357" s="239">
        <v>44938</v>
      </c>
      <c r="E357" s="245">
        <f t="shared" si="16"/>
        <v>0</v>
      </c>
      <c r="F357" s="306" t="s">
        <v>179</v>
      </c>
      <c r="G357" s="241">
        <v>55684.03</v>
      </c>
      <c r="H357" s="244">
        <f t="shared" si="17"/>
        <v>0</v>
      </c>
      <c r="I357" s="246"/>
      <c r="J357" s="247"/>
      <c r="K357" s="240"/>
      <c r="L357" s="245"/>
    </row>
    <row r="358" spans="1:12">
      <c r="A358" s="243">
        <v>44938</v>
      </c>
      <c r="B358" s="243">
        <v>44942</v>
      </c>
      <c r="C358" s="244">
        <f t="shared" si="15"/>
        <v>5</v>
      </c>
      <c r="D358" s="239">
        <v>44942</v>
      </c>
      <c r="E358" s="245">
        <f t="shared" si="16"/>
        <v>4</v>
      </c>
      <c r="F358" s="306" t="s">
        <v>176</v>
      </c>
      <c r="G358" s="241">
        <v>77161.55</v>
      </c>
      <c r="H358" s="244">
        <f t="shared" si="17"/>
        <v>308646.2</v>
      </c>
      <c r="I358" s="246"/>
      <c r="J358" s="247"/>
      <c r="K358" s="240"/>
      <c r="L358" s="245"/>
    </row>
    <row r="359" spans="1:12">
      <c r="A359" s="243">
        <v>44938</v>
      </c>
      <c r="B359" s="243">
        <v>44943</v>
      </c>
      <c r="C359" s="244">
        <f t="shared" si="15"/>
        <v>6</v>
      </c>
      <c r="D359" s="239">
        <v>44943</v>
      </c>
      <c r="E359" s="245">
        <f t="shared" si="16"/>
        <v>5</v>
      </c>
      <c r="F359" s="306" t="s">
        <v>178</v>
      </c>
      <c r="G359" s="241">
        <v>588383.43000000005</v>
      </c>
      <c r="H359" s="244">
        <f t="shared" si="17"/>
        <v>2941917.1500000004</v>
      </c>
      <c r="I359" s="246"/>
      <c r="J359" s="247"/>
      <c r="K359" s="240"/>
      <c r="L359" s="245"/>
    </row>
    <row r="360" spans="1:12">
      <c r="A360" s="243">
        <v>44938</v>
      </c>
      <c r="B360" s="243">
        <v>44966</v>
      </c>
      <c r="C360" s="244">
        <f t="shared" si="15"/>
        <v>29</v>
      </c>
      <c r="D360" s="239">
        <v>44966</v>
      </c>
      <c r="E360" s="245">
        <f t="shared" si="16"/>
        <v>28</v>
      </c>
      <c r="F360" s="306" t="s">
        <v>175</v>
      </c>
      <c r="G360" s="241">
        <v>333.3</v>
      </c>
      <c r="H360" s="244">
        <f t="shared" si="17"/>
        <v>9332.4</v>
      </c>
      <c r="I360" s="246"/>
      <c r="J360" s="247"/>
      <c r="K360" s="240"/>
      <c r="L360" s="245"/>
    </row>
    <row r="361" spans="1:12">
      <c r="A361" s="243">
        <v>44938</v>
      </c>
      <c r="B361" s="243">
        <v>44942</v>
      </c>
      <c r="C361" s="244">
        <f t="shared" si="15"/>
        <v>5</v>
      </c>
      <c r="D361" s="239">
        <v>44942</v>
      </c>
      <c r="E361" s="245">
        <f t="shared" si="16"/>
        <v>4</v>
      </c>
      <c r="F361" s="306" t="s">
        <v>175</v>
      </c>
      <c r="G361" s="241">
        <v>14063.01</v>
      </c>
      <c r="H361" s="244">
        <f t="shared" si="17"/>
        <v>56252.04</v>
      </c>
      <c r="I361" s="246"/>
      <c r="J361" s="247"/>
      <c r="K361" s="240"/>
      <c r="L361" s="245"/>
    </row>
    <row r="362" spans="1:12">
      <c r="A362" s="243">
        <v>44938</v>
      </c>
      <c r="B362" s="243">
        <v>44944</v>
      </c>
      <c r="C362" s="244">
        <f t="shared" si="15"/>
        <v>7</v>
      </c>
      <c r="D362" s="239">
        <v>44944</v>
      </c>
      <c r="E362" s="245">
        <f t="shared" si="16"/>
        <v>6</v>
      </c>
      <c r="F362" s="306" t="s">
        <v>178</v>
      </c>
      <c r="G362" s="241">
        <v>44427.61</v>
      </c>
      <c r="H362" s="244">
        <f t="shared" si="17"/>
        <v>266565.66000000003</v>
      </c>
      <c r="I362" s="246"/>
      <c r="J362" s="247"/>
      <c r="K362" s="240"/>
      <c r="L362" s="245"/>
    </row>
    <row r="363" spans="1:12">
      <c r="A363" s="243">
        <v>44938</v>
      </c>
      <c r="B363" s="243">
        <v>44943</v>
      </c>
      <c r="C363" s="244">
        <f t="shared" si="15"/>
        <v>6</v>
      </c>
      <c r="D363" s="239">
        <v>44943</v>
      </c>
      <c r="E363" s="245">
        <f t="shared" si="16"/>
        <v>5</v>
      </c>
      <c r="F363" s="306" t="s">
        <v>176</v>
      </c>
      <c r="G363" s="241">
        <v>37020.92</v>
      </c>
      <c r="H363" s="244">
        <f t="shared" si="17"/>
        <v>185104.59999999998</v>
      </c>
      <c r="I363" s="246"/>
      <c r="J363" s="247"/>
      <c r="K363" s="240"/>
      <c r="L363" s="245"/>
    </row>
    <row r="364" spans="1:12">
      <c r="A364" s="243">
        <v>44938</v>
      </c>
      <c r="B364" s="243">
        <v>44939</v>
      </c>
      <c r="C364" s="244">
        <f t="shared" si="15"/>
        <v>2</v>
      </c>
      <c r="D364" s="239">
        <v>44939</v>
      </c>
      <c r="E364" s="245">
        <f t="shared" si="16"/>
        <v>1</v>
      </c>
      <c r="F364" s="306" t="s">
        <v>179</v>
      </c>
      <c r="G364" s="241">
        <v>1429.15</v>
      </c>
      <c r="H364" s="244">
        <f t="shared" si="17"/>
        <v>1429.15</v>
      </c>
      <c r="I364" s="246"/>
      <c r="J364" s="247"/>
      <c r="K364" s="240"/>
      <c r="L364" s="245"/>
    </row>
    <row r="365" spans="1:12">
      <c r="A365" s="243">
        <v>44938</v>
      </c>
      <c r="B365" s="243">
        <v>44956</v>
      </c>
      <c r="C365" s="244">
        <f t="shared" si="15"/>
        <v>19</v>
      </c>
      <c r="D365" s="239">
        <v>44956</v>
      </c>
      <c r="E365" s="245">
        <f t="shared" si="16"/>
        <v>18</v>
      </c>
      <c r="F365" s="306" t="s">
        <v>175</v>
      </c>
      <c r="G365" s="241">
        <v>32.46</v>
      </c>
      <c r="H365" s="244">
        <f t="shared" si="17"/>
        <v>584.28</v>
      </c>
      <c r="I365" s="246"/>
      <c r="J365" s="247"/>
      <c r="K365" s="240"/>
      <c r="L365" s="245"/>
    </row>
    <row r="366" spans="1:12">
      <c r="A366" s="243">
        <v>44938</v>
      </c>
      <c r="B366" s="243">
        <v>44957</v>
      </c>
      <c r="C366" s="244">
        <f t="shared" si="15"/>
        <v>20</v>
      </c>
      <c r="D366" s="239">
        <v>44957</v>
      </c>
      <c r="E366" s="245">
        <f t="shared" si="16"/>
        <v>19</v>
      </c>
      <c r="F366" s="306" t="s">
        <v>176</v>
      </c>
      <c r="G366" s="241">
        <v>1615.58</v>
      </c>
      <c r="H366" s="244">
        <f t="shared" si="17"/>
        <v>30696.019999999997</v>
      </c>
      <c r="I366" s="246"/>
      <c r="J366" s="247"/>
      <c r="K366" s="240"/>
      <c r="L366" s="245"/>
    </row>
    <row r="367" spans="1:12">
      <c r="A367" s="243">
        <v>44938</v>
      </c>
      <c r="B367" s="243">
        <v>44943</v>
      </c>
      <c r="C367" s="244">
        <f t="shared" si="15"/>
        <v>6</v>
      </c>
      <c r="D367" s="239">
        <v>44943</v>
      </c>
      <c r="E367" s="245">
        <f t="shared" si="16"/>
        <v>5</v>
      </c>
      <c r="F367" s="306" t="s">
        <v>175</v>
      </c>
      <c r="G367" s="241">
        <v>3854.72</v>
      </c>
      <c r="H367" s="244">
        <f t="shared" si="17"/>
        <v>19273.599999999999</v>
      </c>
      <c r="I367" s="246"/>
      <c r="J367" s="247"/>
      <c r="K367" s="240"/>
      <c r="L367" s="245"/>
    </row>
    <row r="368" spans="1:12">
      <c r="A368" s="243">
        <v>44938</v>
      </c>
      <c r="B368" s="243">
        <v>44944</v>
      </c>
      <c r="C368" s="244">
        <f t="shared" si="15"/>
        <v>7</v>
      </c>
      <c r="D368" s="239">
        <v>44944</v>
      </c>
      <c r="E368" s="245">
        <f t="shared" si="16"/>
        <v>6</v>
      </c>
      <c r="F368" s="306" t="s">
        <v>176</v>
      </c>
      <c r="G368" s="241">
        <v>100573.5</v>
      </c>
      <c r="H368" s="244">
        <f t="shared" si="17"/>
        <v>603441</v>
      </c>
      <c r="I368" s="246"/>
      <c r="J368" s="247"/>
      <c r="K368" s="240"/>
      <c r="L368" s="245"/>
    </row>
    <row r="369" spans="1:12">
      <c r="A369" s="243">
        <v>44938</v>
      </c>
      <c r="B369" s="243">
        <v>44938</v>
      </c>
      <c r="C369" s="244">
        <f t="shared" si="15"/>
        <v>1</v>
      </c>
      <c r="D369" s="239">
        <v>44938</v>
      </c>
      <c r="E369" s="245">
        <f t="shared" si="16"/>
        <v>0</v>
      </c>
      <c r="F369" s="306" t="s">
        <v>177</v>
      </c>
      <c r="G369" s="241">
        <v>21.78</v>
      </c>
      <c r="H369" s="244">
        <f t="shared" si="17"/>
        <v>0</v>
      </c>
      <c r="I369" s="246"/>
      <c r="J369" s="247"/>
      <c r="K369" s="240"/>
      <c r="L369" s="245"/>
    </row>
    <row r="370" spans="1:12">
      <c r="A370" s="243">
        <v>44938</v>
      </c>
      <c r="B370" s="243">
        <v>44944</v>
      </c>
      <c r="C370" s="244">
        <f t="shared" si="15"/>
        <v>7</v>
      </c>
      <c r="D370" s="239">
        <v>44944</v>
      </c>
      <c r="E370" s="245">
        <f t="shared" si="16"/>
        <v>6</v>
      </c>
      <c r="F370" s="306" t="s">
        <v>175</v>
      </c>
      <c r="G370" s="241">
        <v>1445.16</v>
      </c>
      <c r="H370" s="244">
        <f t="shared" si="17"/>
        <v>8670.9600000000009</v>
      </c>
      <c r="I370" s="246"/>
      <c r="J370" s="247"/>
      <c r="K370" s="240"/>
      <c r="L370" s="245"/>
    </row>
    <row r="371" spans="1:12">
      <c r="A371" s="243">
        <v>44938</v>
      </c>
      <c r="B371" s="243">
        <v>44939</v>
      </c>
      <c r="C371" s="244">
        <f t="shared" si="15"/>
        <v>2</v>
      </c>
      <c r="D371" s="239">
        <v>44939</v>
      </c>
      <c r="E371" s="245">
        <f t="shared" si="16"/>
        <v>1</v>
      </c>
      <c r="F371" s="306" t="s">
        <v>177</v>
      </c>
      <c r="G371" s="241">
        <v>24093.57</v>
      </c>
      <c r="H371" s="244">
        <f t="shared" si="17"/>
        <v>24093.57</v>
      </c>
      <c r="I371" s="246"/>
      <c r="J371" s="247"/>
      <c r="K371" s="240"/>
      <c r="L371" s="245"/>
    </row>
    <row r="372" spans="1:12">
      <c r="A372" s="243">
        <v>44938</v>
      </c>
      <c r="B372" s="243">
        <v>44945</v>
      </c>
      <c r="C372" s="244">
        <f t="shared" si="15"/>
        <v>8</v>
      </c>
      <c r="D372" s="239">
        <v>44945</v>
      </c>
      <c r="E372" s="245">
        <f t="shared" si="16"/>
        <v>7</v>
      </c>
      <c r="F372" s="306" t="s">
        <v>176</v>
      </c>
      <c r="G372" s="241">
        <v>1769.93</v>
      </c>
      <c r="H372" s="244">
        <f t="shared" si="17"/>
        <v>12389.51</v>
      </c>
      <c r="I372" s="246"/>
      <c r="J372" s="247"/>
      <c r="K372" s="240"/>
      <c r="L372" s="245"/>
    </row>
    <row r="373" spans="1:12">
      <c r="A373" s="243">
        <v>44938</v>
      </c>
      <c r="B373" s="243">
        <v>44945</v>
      </c>
      <c r="C373" s="244">
        <f t="shared" si="15"/>
        <v>8</v>
      </c>
      <c r="D373" s="239">
        <v>44945</v>
      </c>
      <c r="E373" s="245">
        <f t="shared" si="16"/>
        <v>7</v>
      </c>
      <c r="F373" s="306" t="s">
        <v>175</v>
      </c>
      <c r="G373" s="241">
        <v>309.94</v>
      </c>
      <c r="H373" s="244">
        <f t="shared" si="17"/>
        <v>2169.58</v>
      </c>
      <c r="I373" s="246"/>
      <c r="J373" s="247"/>
      <c r="K373" s="240"/>
      <c r="L373" s="245"/>
    </row>
    <row r="374" spans="1:12">
      <c r="A374" s="243">
        <v>44938</v>
      </c>
      <c r="B374" s="243">
        <v>44943</v>
      </c>
      <c r="C374" s="244">
        <f t="shared" si="15"/>
        <v>6</v>
      </c>
      <c r="D374" s="239">
        <v>44943</v>
      </c>
      <c r="E374" s="245">
        <f t="shared" si="16"/>
        <v>5</v>
      </c>
      <c r="F374" s="306" t="s">
        <v>179</v>
      </c>
      <c r="G374" s="241">
        <v>65354.87</v>
      </c>
      <c r="H374" s="244">
        <f t="shared" si="17"/>
        <v>326774.35000000003</v>
      </c>
      <c r="I374" s="246"/>
      <c r="J374" s="247"/>
      <c r="K374" s="240"/>
      <c r="L374" s="245"/>
    </row>
    <row r="375" spans="1:12">
      <c r="A375" s="243">
        <v>44938</v>
      </c>
      <c r="B375" s="243">
        <v>44942</v>
      </c>
      <c r="C375" s="244">
        <f t="shared" si="15"/>
        <v>5</v>
      </c>
      <c r="D375" s="239">
        <v>44942</v>
      </c>
      <c r="E375" s="245">
        <f t="shared" si="16"/>
        <v>4</v>
      </c>
      <c r="F375" s="306" t="s">
        <v>177</v>
      </c>
      <c r="G375" s="241">
        <v>1146.19</v>
      </c>
      <c r="H375" s="244">
        <f t="shared" si="17"/>
        <v>4584.76</v>
      </c>
      <c r="I375" s="246"/>
      <c r="J375" s="247"/>
      <c r="K375" s="240"/>
      <c r="L375" s="245"/>
    </row>
    <row r="376" spans="1:12">
      <c r="A376" s="243">
        <v>44938</v>
      </c>
      <c r="B376" s="243">
        <v>44946</v>
      </c>
      <c r="C376" s="244">
        <f t="shared" si="15"/>
        <v>9</v>
      </c>
      <c r="D376" s="239">
        <v>44946</v>
      </c>
      <c r="E376" s="245">
        <f t="shared" si="16"/>
        <v>8</v>
      </c>
      <c r="F376" s="306" t="s">
        <v>178</v>
      </c>
      <c r="G376" s="241">
        <v>13814.07</v>
      </c>
      <c r="H376" s="244">
        <f t="shared" si="17"/>
        <v>110512.56</v>
      </c>
      <c r="I376" s="246"/>
      <c r="J376" s="247"/>
      <c r="K376" s="240"/>
      <c r="L376" s="245"/>
    </row>
    <row r="377" spans="1:12">
      <c r="A377" s="243">
        <v>44938</v>
      </c>
      <c r="B377" s="243">
        <v>44944</v>
      </c>
      <c r="C377" s="244">
        <f t="shared" si="15"/>
        <v>7</v>
      </c>
      <c r="D377" s="239">
        <v>44944</v>
      </c>
      <c r="E377" s="245">
        <f t="shared" si="16"/>
        <v>6</v>
      </c>
      <c r="F377" s="306" t="s">
        <v>179</v>
      </c>
      <c r="G377" s="241">
        <v>10693.99</v>
      </c>
      <c r="H377" s="244">
        <f t="shared" si="17"/>
        <v>64163.94</v>
      </c>
      <c r="I377" s="246"/>
      <c r="J377" s="247"/>
      <c r="K377" s="240"/>
      <c r="L377" s="245"/>
    </row>
    <row r="378" spans="1:12">
      <c r="A378" s="243">
        <v>44938</v>
      </c>
      <c r="B378" s="243">
        <v>44991</v>
      </c>
      <c r="C378" s="244">
        <f t="shared" si="15"/>
        <v>54</v>
      </c>
      <c r="D378" s="239">
        <v>44991</v>
      </c>
      <c r="E378" s="245">
        <f t="shared" si="16"/>
        <v>53</v>
      </c>
      <c r="F378" s="306" t="s">
        <v>175</v>
      </c>
      <c r="G378" s="241">
        <v>173.84</v>
      </c>
      <c r="H378" s="244">
        <f t="shared" si="17"/>
        <v>9213.52</v>
      </c>
      <c r="I378" s="246"/>
      <c r="J378" s="247"/>
      <c r="K378" s="240"/>
      <c r="L378" s="245"/>
    </row>
    <row r="379" spans="1:12">
      <c r="A379" s="243">
        <v>44938</v>
      </c>
      <c r="B379" s="243">
        <v>44943</v>
      </c>
      <c r="C379" s="244">
        <f t="shared" si="15"/>
        <v>6</v>
      </c>
      <c r="D379" s="239">
        <v>44943</v>
      </c>
      <c r="E379" s="245">
        <f t="shared" si="16"/>
        <v>5</v>
      </c>
      <c r="F379" s="306" t="s">
        <v>177</v>
      </c>
      <c r="G379" s="241">
        <v>5525.34</v>
      </c>
      <c r="H379" s="244">
        <f t="shared" si="17"/>
        <v>27626.7</v>
      </c>
      <c r="I379" s="246"/>
      <c r="J379" s="247"/>
      <c r="K379" s="240"/>
      <c r="L379" s="245"/>
    </row>
    <row r="380" spans="1:12">
      <c r="A380" s="243">
        <v>44938</v>
      </c>
      <c r="B380" s="243">
        <v>44970</v>
      </c>
      <c r="C380" s="244">
        <f t="shared" si="15"/>
        <v>33</v>
      </c>
      <c r="D380" s="239">
        <v>44970</v>
      </c>
      <c r="E380" s="245">
        <f t="shared" si="16"/>
        <v>32</v>
      </c>
      <c r="F380" s="306" t="s">
        <v>175</v>
      </c>
      <c r="G380" s="241">
        <v>86.96</v>
      </c>
      <c r="H380" s="244">
        <f t="shared" si="17"/>
        <v>2782.72</v>
      </c>
      <c r="I380" s="246"/>
      <c r="J380" s="247"/>
      <c r="K380" s="240"/>
      <c r="L380" s="245"/>
    </row>
    <row r="381" spans="1:12">
      <c r="A381" s="243">
        <v>44938</v>
      </c>
      <c r="B381" s="243">
        <v>44946</v>
      </c>
      <c r="C381" s="244">
        <f t="shared" si="15"/>
        <v>9</v>
      </c>
      <c r="D381" s="239">
        <v>44946</v>
      </c>
      <c r="E381" s="245">
        <f t="shared" si="16"/>
        <v>8</v>
      </c>
      <c r="F381" s="306" t="s">
        <v>175</v>
      </c>
      <c r="G381" s="241">
        <v>606</v>
      </c>
      <c r="H381" s="244">
        <f t="shared" si="17"/>
        <v>4848</v>
      </c>
      <c r="I381" s="246"/>
      <c r="J381" s="247"/>
      <c r="K381" s="240"/>
      <c r="L381" s="245"/>
    </row>
    <row r="382" spans="1:12">
      <c r="A382" s="243">
        <v>44938</v>
      </c>
      <c r="B382" s="243">
        <v>44971</v>
      </c>
      <c r="C382" s="244">
        <f t="shared" si="15"/>
        <v>34</v>
      </c>
      <c r="D382" s="239">
        <v>44971</v>
      </c>
      <c r="E382" s="245">
        <f t="shared" si="16"/>
        <v>33</v>
      </c>
      <c r="F382" s="306" t="s">
        <v>175</v>
      </c>
      <c r="G382" s="241">
        <v>139.77000000000001</v>
      </c>
      <c r="H382" s="244">
        <f t="shared" si="17"/>
        <v>4612.4100000000008</v>
      </c>
      <c r="I382" s="246"/>
      <c r="J382" s="247"/>
      <c r="K382" s="240"/>
      <c r="L382" s="245"/>
    </row>
    <row r="383" spans="1:12">
      <c r="A383" s="243">
        <v>44938</v>
      </c>
      <c r="B383" s="243">
        <v>44944</v>
      </c>
      <c r="C383" s="244">
        <f t="shared" si="15"/>
        <v>7</v>
      </c>
      <c r="D383" s="239">
        <v>44944</v>
      </c>
      <c r="E383" s="245">
        <f t="shared" si="16"/>
        <v>6</v>
      </c>
      <c r="F383" s="306" t="s">
        <v>177</v>
      </c>
      <c r="G383" s="241">
        <v>37222.239999999998</v>
      </c>
      <c r="H383" s="244">
        <f t="shared" si="17"/>
        <v>223333.44</v>
      </c>
      <c r="I383" s="246"/>
      <c r="J383" s="247"/>
      <c r="K383" s="240"/>
      <c r="L383" s="245"/>
    </row>
    <row r="384" spans="1:12">
      <c r="A384" s="243">
        <v>44938</v>
      </c>
      <c r="B384" s="243">
        <v>44949</v>
      </c>
      <c r="C384" s="244">
        <f t="shared" si="15"/>
        <v>12</v>
      </c>
      <c r="D384" s="239">
        <v>44949</v>
      </c>
      <c r="E384" s="245">
        <f t="shared" si="16"/>
        <v>11</v>
      </c>
      <c r="F384" s="306" t="s">
        <v>176</v>
      </c>
      <c r="G384" s="241">
        <v>35515.79</v>
      </c>
      <c r="H384" s="244">
        <f t="shared" si="17"/>
        <v>390673.69</v>
      </c>
      <c r="I384" s="246"/>
      <c r="J384" s="247"/>
      <c r="K384" s="240"/>
      <c r="L384" s="245"/>
    </row>
    <row r="385" spans="1:12">
      <c r="A385" s="243">
        <v>44938</v>
      </c>
      <c r="B385" s="243">
        <v>44993</v>
      </c>
      <c r="C385" s="244">
        <f t="shared" si="15"/>
        <v>56</v>
      </c>
      <c r="D385" s="239">
        <v>44993</v>
      </c>
      <c r="E385" s="245">
        <f t="shared" si="16"/>
        <v>55</v>
      </c>
      <c r="F385" s="306" t="s">
        <v>179</v>
      </c>
      <c r="G385" s="241">
        <v>491.16</v>
      </c>
      <c r="H385" s="244">
        <f t="shared" si="17"/>
        <v>27013.800000000003</v>
      </c>
      <c r="I385" s="246"/>
      <c r="J385" s="247"/>
      <c r="K385" s="240"/>
      <c r="L385" s="245"/>
    </row>
    <row r="386" spans="1:12">
      <c r="A386" s="243">
        <v>44938</v>
      </c>
      <c r="B386" s="243">
        <v>44949</v>
      </c>
      <c r="C386" s="244">
        <f t="shared" si="15"/>
        <v>12</v>
      </c>
      <c r="D386" s="239">
        <v>44949</v>
      </c>
      <c r="E386" s="245">
        <f t="shared" si="16"/>
        <v>11</v>
      </c>
      <c r="F386" s="306" t="s">
        <v>175</v>
      </c>
      <c r="G386" s="241">
        <v>483</v>
      </c>
      <c r="H386" s="244">
        <f t="shared" si="17"/>
        <v>5313</v>
      </c>
      <c r="I386" s="246"/>
      <c r="J386" s="247"/>
      <c r="K386" s="240"/>
      <c r="L386" s="245"/>
    </row>
    <row r="387" spans="1:12">
      <c r="A387" s="243">
        <v>44938</v>
      </c>
      <c r="B387" s="243">
        <v>44950</v>
      </c>
      <c r="C387" s="244">
        <f t="shared" si="15"/>
        <v>13</v>
      </c>
      <c r="D387" s="239">
        <v>44950</v>
      </c>
      <c r="E387" s="245">
        <f t="shared" si="16"/>
        <v>12</v>
      </c>
      <c r="F387" s="306" t="s">
        <v>175</v>
      </c>
      <c r="G387" s="241">
        <v>502.92</v>
      </c>
      <c r="H387" s="244">
        <f t="shared" si="17"/>
        <v>6035.04</v>
      </c>
      <c r="I387" s="246"/>
      <c r="J387" s="247"/>
      <c r="K387" s="240"/>
      <c r="L387" s="245"/>
    </row>
    <row r="388" spans="1:12">
      <c r="A388" s="243">
        <v>44938</v>
      </c>
      <c r="B388" s="243">
        <v>45012</v>
      </c>
      <c r="C388" s="244">
        <f t="shared" si="15"/>
        <v>75</v>
      </c>
      <c r="D388" s="239">
        <v>45012</v>
      </c>
      <c r="E388" s="245">
        <f t="shared" si="16"/>
        <v>74</v>
      </c>
      <c r="F388" s="306" t="s">
        <v>176</v>
      </c>
      <c r="G388" s="241">
        <v>2076.15</v>
      </c>
      <c r="H388" s="244">
        <f t="shared" si="17"/>
        <v>153635.1</v>
      </c>
      <c r="I388" s="246"/>
      <c r="J388" s="247"/>
      <c r="K388" s="240"/>
      <c r="L388" s="245"/>
    </row>
    <row r="389" spans="1:12">
      <c r="A389" s="243">
        <v>44938</v>
      </c>
      <c r="B389" s="243">
        <v>44942</v>
      </c>
      <c r="C389" s="244">
        <f t="shared" si="15"/>
        <v>5</v>
      </c>
      <c r="D389" s="239">
        <v>44942</v>
      </c>
      <c r="E389" s="245">
        <f t="shared" si="16"/>
        <v>4</v>
      </c>
      <c r="F389" s="306" t="s">
        <v>180</v>
      </c>
      <c r="G389" s="241">
        <v>0</v>
      </c>
      <c r="H389" s="244">
        <f t="shared" si="17"/>
        <v>0</v>
      </c>
      <c r="I389" s="246"/>
      <c r="J389" s="247"/>
      <c r="K389" s="240"/>
      <c r="L389" s="245"/>
    </row>
    <row r="390" spans="1:12">
      <c r="A390" s="243">
        <v>44938</v>
      </c>
      <c r="B390" s="243">
        <v>44952</v>
      </c>
      <c r="C390" s="244">
        <f t="shared" si="15"/>
        <v>15</v>
      </c>
      <c r="D390" s="239">
        <v>44952</v>
      </c>
      <c r="E390" s="245">
        <f t="shared" si="16"/>
        <v>14</v>
      </c>
      <c r="F390" s="306" t="s">
        <v>178</v>
      </c>
      <c r="G390" s="241">
        <v>37164</v>
      </c>
      <c r="H390" s="244">
        <f t="shared" si="17"/>
        <v>520296</v>
      </c>
      <c r="I390" s="246"/>
      <c r="J390" s="247"/>
      <c r="K390" s="240"/>
      <c r="L390" s="245"/>
    </row>
    <row r="391" spans="1:12">
      <c r="A391" s="243">
        <v>44938</v>
      </c>
      <c r="B391" s="243">
        <v>44951</v>
      </c>
      <c r="C391" s="244">
        <f t="shared" ref="C391:C454" si="18">B391-A391+1</f>
        <v>14</v>
      </c>
      <c r="D391" s="239">
        <v>44951</v>
      </c>
      <c r="E391" s="245">
        <f t="shared" ref="E391:E454" si="19">D391-A391</f>
        <v>13</v>
      </c>
      <c r="F391" s="306" t="s">
        <v>176</v>
      </c>
      <c r="G391" s="241">
        <v>19552.990000000002</v>
      </c>
      <c r="H391" s="244">
        <f t="shared" ref="H391:H454" si="20">E391*G391</f>
        <v>254188.87000000002</v>
      </c>
      <c r="I391" s="246"/>
      <c r="J391" s="247"/>
      <c r="K391" s="240"/>
      <c r="L391" s="245"/>
    </row>
    <row r="392" spans="1:12">
      <c r="A392" s="243">
        <v>44938</v>
      </c>
      <c r="B392" s="243">
        <v>44959</v>
      </c>
      <c r="C392" s="244">
        <f t="shared" si="18"/>
        <v>22</v>
      </c>
      <c r="D392" s="239">
        <v>44959</v>
      </c>
      <c r="E392" s="245">
        <f t="shared" si="19"/>
        <v>21</v>
      </c>
      <c r="F392" s="306" t="s">
        <v>175</v>
      </c>
      <c r="G392" s="241">
        <v>180.13</v>
      </c>
      <c r="H392" s="244">
        <f t="shared" si="20"/>
        <v>3782.73</v>
      </c>
      <c r="I392" s="246"/>
      <c r="J392" s="247"/>
      <c r="K392" s="240"/>
      <c r="L392" s="245"/>
    </row>
    <row r="393" spans="1:12">
      <c r="A393" s="243">
        <v>44938</v>
      </c>
      <c r="B393" s="243">
        <v>44960</v>
      </c>
      <c r="C393" s="244">
        <f t="shared" si="18"/>
        <v>23</v>
      </c>
      <c r="D393" s="239">
        <v>44960</v>
      </c>
      <c r="E393" s="245">
        <f t="shared" si="19"/>
        <v>22</v>
      </c>
      <c r="F393" s="306" t="s">
        <v>175</v>
      </c>
      <c r="G393" s="241">
        <v>209.18</v>
      </c>
      <c r="H393" s="244">
        <f t="shared" si="20"/>
        <v>4601.96</v>
      </c>
      <c r="I393" s="246"/>
      <c r="J393" s="247"/>
      <c r="K393" s="240"/>
      <c r="L393" s="245"/>
    </row>
    <row r="394" spans="1:12">
      <c r="A394" s="243">
        <v>44938</v>
      </c>
      <c r="B394" s="243">
        <v>44952</v>
      </c>
      <c r="C394" s="244">
        <f t="shared" si="18"/>
        <v>15</v>
      </c>
      <c r="D394" s="239">
        <v>44952</v>
      </c>
      <c r="E394" s="245">
        <f t="shared" si="19"/>
        <v>14</v>
      </c>
      <c r="F394" s="306" t="s">
        <v>175</v>
      </c>
      <c r="G394" s="241">
        <v>159.54</v>
      </c>
      <c r="H394" s="244">
        <f t="shared" si="20"/>
        <v>2233.56</v>
      </c>
      <c r="I394" s="246"/>
      <c r="J394" s="247"/>
      <c r="K394" s="240"/>
      <c r="L394" s="245"/>
    </row>
    <row r="395" spans="1:12">
      <c r="A395" s="243">
        <v>44938</v>
      </c>
      <c r="B395" s="243">
        <v>44953</v>
      </c>
      <c r="C395" s="244">
        <f t="shared" si="18"/>
        <v>16</v>
      </c>
      <c r="D395" s="239">
        <v>44953</v>
      </c>
      <c r="E395" s="245">
        <f t="shared" si="19"/>
        <v>15</v>
      </c>
      <c r="F395" s="306" t="s">
        <v>175</v>
      </c>
      <c r="G395" s="241">
        <v>375.2</v>
      </c>
      <c r="H395" s="244">
        <f t="shared" si="20"/>
        <v>5628</v>
      </c>
      <c r="I395" s="246"/>
      <c r="J395" s="247"/>
      <c r="K395" s="240"/>
      <c r="L395" s="245"/>
    </row>
    <row r="396" spans="1:12">
      <c r="A396" s="243">
        <v>44938</v>
      </c>
      <c r="B396" s="243">
        <v>44938</v>
      </c>
      <c r="C396" s="244">
        <f t="shared" si="18"/>
        <v>1</v>
      </c>
      <c r="D396" s="239">
        <v>44938</v>
      </c>
      <c r="E396" s="245">
        <f t="shared" si="19"/>
        <v>0</v>
      </c>
      <c r="F396" s="306" t="s">
        <v>176</v>
      </c>
      <c r="G396" s="241">
        <v>850.09</v>
      </c>
      <c r="H396" s="244">
        <f t="shared" si="20"/>
        <v>0</v>
      </c>
      <c r="I396" s="246"/>
      <c r="J396" s="247"/>
      <c r="K396" s="240"/>
      <c r="L396" s="245"/>
    </row>
    <row r="397" spans="1:12">
      <c r="A397" s="243">
        <v>44938</v>
      </c>
      <c r="B397" s="243">
        <v>44939</v>
      </c>
      <c r="C397" s="244">
        <f t="shared" si="18"/>
        <v>2</v>
      </c>
      <c r="D397" s="239">
        <v>44939</v>
      </c>
      <c r="E397" s="245">
        <f t="shared" si="19"/>
        <v>1</v>
      </c>
      <c r="F397" s="306" t="s">
        <v>178</v>
      </c>
      <c r="G397" s="241">
        <v>217652.34</v>
      </c>
      <c r="H397" s="244">
        <f t="shared" si="20"/>
        <v>217652.34</v>
      </c>
      <c r="I397" s="246"/>
      <c r="J397" s="247"/>
      <c r="K397" s="240"/>
      <c r="L397" s="245"/>
    </row>
    <row r="398" spans="1:12">
      <c r="A398" s="243">
        <v>44938</v>
      </c>
      <c r="B398" s="243">
        <v>45245</v>
      </c>
      <c r="C398" s="244">
        <f t="shared" si="18"/>
        <v>308</v>
      </c>
      <c r="D398" s="239">
        <v>45245</v>
      </c>
      <c r="E398" s="245">
        <f t="shared" si="19"/>
        <v>307</v>
      </c>
      <c r="F398" s="306" t="s">
        <v>176</v>
      </c>
      <c r="G398" s="241">
        <v>398.18</v>
      </c>
      <c r="H398" s="244">
        <f t="shared" si="20"/>
        <v>122241.26000000001</v>
      </c>
      <c r="I398" s="246"/>
      <c r="J398" s="247"/>
      <c r="K398" s="240"/>
      <c r="L398" s="245"/>
    </row>
    <row r="399" spans="1:12">
      <c r="A399" s="243">
        <v>44939</v>
      </c>
      <c r="B399" s="243">
        <v>44952</v>
      </c>
      <c r="C399" s="244">
        <f t="shared" si="18"/>
        <v>14</v>
      </c>
      <c r="D399" s="239">
        <v>44952</v>
      </c>
      <c r="E399" s="245">
        <f t="shared" si="19"/>
        <v>13</v>
      </c>
      <c r="F399" s="306" t="s">
        <v>178</v>
      </c>
      <c r="G399" s="241">
        <v>1440.81</v>
      </c>
      <c r="H399" s="244">
        <f t="shared" si="20"/>
        <v>18730.53</v>
      </c>
      <c r="I399" s="246"/>
      <c r="J399" s="247"/>
      <c r="K399" s="240"/>
      <c r="L399" s="245"/>
    </row>
    <row r="400" spans="1:12">
      <c r="A400" s="243">
        <v>44939</v>
      </c>
      <c r="B400" s="243">
        <v>44950</v>
      </c>
      <c r="C400" s="244">
        <f t="shared" si="18"/>
        <v>12</v>
      </c>
      <c r="D400" s="239">
        <v>44950</v>
      </c>
      <c r="E400" s="245">
        <f t="shared" si="19"/>
        <v>11</v>
      </c>
      <c r="F400" s="306" t="s">
        <v>175</v>
      </c>
      <c r="G400" s="241">
        <v>366.81</v>
      </c>
      <c r="H400" s="244">
        <f t="shared" si="20"/>
        <v>4034.91</v>
      </c>
      <c r="I400" s="246"/>
      <c r="J400" s="247"/>
      <c r="K400" s="240"/>
      <c r="L400" s="245"/>
    </row>
    <row r="401" spans="1:12">
      <c r="A401" s="243">
        <v>44939</v>
      </c>
      <c r="B401" s="243">
        <v>45257</v>
      </c>
      <c r="C401" s="244">
        <f t="shared" si="18"/>
        <v>319</v>
      </c>
      <c r="D401" s="239">
        <v>45257</v>
      </c>
      <c r="E401" s="245">
        <f t="shared" si="19"/>
        <v>318</v>
      </c>
      <c r="F401" s="306" t="s">
        <v>175</v>
      </c>
      <c r="G401" s="241">
        <v>211.71</v>
      </c>
      <c r="H401" s="244">
        <f t="shared" si="20"/>
        <v>67323.78</v>
      </c>
      <c r="I401" s="246"/>
      <c r="J401" s="247"/>
      <c r="K401" s="240"/>
      <c r="L401" s="245"/>
    </row>
    <row r="402" spans="1:12">
      <c r="A402" s="243">
        <v>44939</v>
      </c>
      <c r="B402" s="243">
        <v>44951</v>
      </c>
      <c r="C402" s="244">
        <f t="shared" si="18"/>
        <v>13</v>
      </c>
      <c r="D402" s="239">
        <v>44951</v>
      </c>
      <c r="E402" s="245">
        <f t="shared" si="19"/>
        <v>12</v>
      </c>
      <c r="F402" s="306" t="s">
        <v>176</v>
      </c>
      <c r="G402" s="241">
        <v>833.13</v>
      </c>
      <c r="H402" s="244">
        <f t="shared" si="20"/>
        <v>9997.56</v>
      </c>
      <c r="I402" s="246"/>
      <c r="J402" s="247"/>
      <c r="K402" s="240"/>
      <c r="L402" s="245"/>
    </row>
    <row r="403" spans="1:12">
      <c r="A403" s="243">
        <v>44939</v>
      </c>
      <c r="B403" s="243">
        <v>45082</v>
      </c>
      <c r="C403" s="244">
        <f t="shared" si="18"/>
        <v>144</v>
      </c>
      <c r="D403" s="239">
        <v>45082</v>
      </c>
      <c r="E403" s="245">
        <f t="shared" si="19"/>
        <v>143</v>
      </c>
      <c r="F403" s="306" t="s">
        <v>175</v>
      </c>
      <c r="G403" s="241">
        <v>59.57</v>
      </c>
      <c r="H403" s="244">
        <f t="shared" si="20"/>
        <v>8518.51</v>
      </c>
      <c r="I403" s="246"/>
      <c r="J403" s="247"/>
      <c r="K403" s="240"/>
      <c r="L403" s="245"/>
    </row>
    <row r="404" spans="1:12">
      <c r="A404" s="243">
        <v>44939</v>
      </c>
      <c r="B404" s="243">
        <v>44958</v>
      </c>
      <c r="C404" s="244">
        <f t="shared" si="18"/>
        <v>20</v>
      </c>
      <c r="D404" s="239">
        <v>44958</v>
      </c>
      <c r="E404" s="245">
        <f t="shared" si="19"/>
        <v>19</v>
      </c>
      <c r="F404" s="306" t="s">
        <v>175</v>
      </c>
      <c r="G404" s="241">
        <v>145.80000000000001</v>
      </c>
      <c r="H404" s="244">
        <f t="shared" si="20"/>
        <v>2770.2000000000003</v>
      </c>
      <c r="I404" s="246"/>
      <c r="J404" s="247"/>
      <c r="K404" s="240"/>
      <c r="L404" s="245"/>
    </row>
    <row r="405" spans="1:12">
      <c r="A405" s="243">
        <v>44939</v>
      </c>
      <c r="B405" s="243">
        <v>44952</v>
      </c>
      <c r="C405" s="244">
        <f t="shared" si="18"/>
        <v>14</v>
      </c>
      <c r="D405" s="239">
        <v>44952</v>
      </c>
      <c r="E405" s="245">
        <f t="shared" si="19"/>
        <v>13</v>
      </c>
      <c r="F405" s="306" t="s">
        <v>176</v>
      </c>
      <c r="G405" s="241">
        <v>12949.64</v>
      </c>
      <c r="H405" s="244">
        <f t="shared" si="20"/>
        <v>168345.32</v>
      </c>
      <c r="I405" s="246"/>
      <c r="J405" s="247"/>
      <c r="K405" s="240"/>
      <c r="L405" s="245"/>
    </row>
    <row r="406" spans="1:12">
      <c r="A406" s="243">
        <v>44939</v>
      </c>
      <c r="B406" s="243">
        <v>44952</v>
      </c>
      <c r="C406" s="244">
        <f t="shared" si="18"/>
        <v>14</v>
      </c>
      <c r="D406" s="239">
        <v>44952</v>
      </c>
      <c r="E406" s="245">
        <f t="shared" si="19"/>
        <v>13</v>
      </c>
      <c r="F406" s="306" t="s">
        <v>175</v>
      </c>
      <c r="G406" s="241">
        <v>467.05</v>
      </c>
      <c r="H406" s="244">
        <f t="shared" si="20"/>
        <v>6071.6500000000005</v>
      </c>
      <c r="I406" s="246"/>
      <c r="J406" s="247"/>
      <c r="K406" s="240"/>
      <c r="L406" s="245"/>
    </row>
    <row r="407" spans="1:12">
      <c r="A407" s="243">
        <v>44939</v>
      </c>
      <c r="B407" s="243">
        <v>44960</v>
      </c>
      <c r="C407" s="244">
        <f t="shared" si="18"/>
        <v>22</v>
      </c>
      <c r="D407" s="239">
        <v>44960</v>
      </c>
      <c r="E407" s="245">
        <f t="shared" si="19"/>
        <v>21</v>
      </c>
      <c r="F407" s="306" t="s">
        <v>175</v>
      </c>
      <c r="G407" s="241">
        <v>191.57</v>
      </c>
      <c r="H407" s="244">
        <f t="shared" si="20"/>
        <v>4022.97</v>
      </c>
      <c r="I407" s="246"/>
      <c r="J407" s="247"/>
      <c r="K407" s="240"/>
      <c r="L407" s="245"/>
    </row>
    <row r="408" spans="1:12">
      <c r="A408" s="243">
        <v>44939</v>
      </c>
      <c r="B408" s="243">
        <v>44939</v>
      </c>
      <c r="C408" s="244">
        <f t="shared" si="18"/>
        <v>1</v>
      </c>
      <c r="D408" s="239">
        <v>44939</v>
      </c>
      <c r="E408" s="245">
        <f t="shared" si="19"/>
        <v>0</v>
      </c>
      <c r="F408" s="306" t="s">
        <v>176</v>
      </c>
      <c r="G408" s="241">
        <v>339.78</v>
      </c>
      <c r="H408" s="244">
        <f t="shared" si="20"/>
        <v>0</v>
      </c>
      <c r="I408" s="246"/>
      <c r="J408" s="247"/>
      <c r="K408" s="240"/>
      <c r="L408" s="245"/>
    </row>
    <row r="409" spans="1:12">
      <c r="A409" s="243">
        <v>44939</v>
      </c>
      <c r="B409" s="243">
        <v>44963</v>
      </c>
      <c r="C409" s="244">
        <f t="shared" si="18"/>
        <v>25</v>
      </c>
      <c r="D409" s="239">
        <v>44963</v>
      </c>
      <c r="E409" s="245">
        <f t="shared" si="19"/>
        <v>24</v>
      </c>
      <c r="F409" s="306" t="s">
        <v>175</v>
      </c>
      <c r="G409" s="241">
        <v>511.79</v>
      </c>
      <c r="H409" s="244">
        <f t="shared" si="20"/>
        <v>12282.960000000001</v>
      </c>
      <c r="I409" s="246"/>
      <c r="J409" s="247"/>
      <c r="K409" s="240"/>
      <c r="L409" s="245"/>
    </row>
    <row r="410" spans="1:12">
      <c r="A410" s="243">
        <v>44939</v>
      </c>
      <c r="B410" s="243">
        <v>44977</v>
      </c>
      <c r="C410" s="244">
        <f t="shared" si="18"/>
        <v>39</v>
      </c>
      <c r="D410" s="239">
        <v>44977</v>
      </c>
      <c r="E410" s="245">
        <f t="shared" si="19"/>
        <v>38</v>
      </c>
      <c r="F410" s="306" t="s">
        <v>175</v>
      </c>
      <c r="G410" s="241">
        <v>233.46</v>
      </c>
      <c r="H410" s="244">
        <f t="shared" si="20"/>
        <v>8871.48</v>
      </c>
      <c r="I410" s="246"/>
      <c r="J410" s="247"/>
      <c r="K410" s="240"/>
      <c r="L410" s="245"/>
    </row>
    <row r="411" spans="1:12">
      <c r="A411" s="243">
        <v>44939</v>
      </c>
      <c r="B411" s="243">
        <v>44939</v>
      </c>
      <c r="C411" s="244">
        <f t="shared" si="18"/>
        <v>1</v>
      </c>
      <c r="D411" s="239">
        <v>44939</v>
      </c>
      <c r="E411" s="245">
        <f t="shared" si="19"/>
        <v>0</v>
      </c>
      <c r="F411" s="306" t="s">
        <v>175</v>
      </c>
      <c r="G411" s="241">
        <v>1775.75</v>
      </c>
      <c r="H411" s="244">
        <f t="shared" si="20"/>
        <v>0</v>
      </c>
      <c r="I411" s="246"/>
      <c r="J411" s="247"/>
      <c r="K411" s="240"/>
      <c r="L411" s="245"/>
    </row>
    <row r="412" spans="1:12">
      <c r="A412" s="243">
        <v>44939</v>
      </c>
      <c r="B412" s="243">
        <v>44965</v>
      </c>
      <c r="C412" s="244">
        <f t="shared" si="18"/>
        <v>27</v>
      </c>
      <c r="D412" s="239">
        <v>44965</v>
      </c>
      <c r="E412" s="245">
        <f t="shared" si="19"/>
        <v>26</v>
      </c>
      <c r="F412" s="306" t="s">
        <v>176</v>
      </c>
      <c r="G412" s="241">
        <v>17915.36</v>
      </c>
      <c r="H412" s="244">
        <f t="shared" si="20"/>
        <v>465799.36</v>
      </c>
      <c r="I412" s="246"/>
      <c r="J412" s="247"/>
      <c r="K412" s="240"/>
      <c r="L412" s="245"/>
    </row>
    <row r="413" spans="1:12">
      <c r="A413" s="243">
        <v>44939</v>
      </c>
      <c r="B413" s="243">
        <v>44942</v>
      </c>
      <c r="C413" s="244">
        <f t="shared" si="18"/>
        <v>4</v>
      </c>
      <c r="D413" s="239">
        <v>44942</v>
      </c>
      <c r="E413" s="245">
        <f t="shared" si="19"/>
        <v>3</v>
      </c>
      <c r="F413" s="306" t="s">
        <v>178</v>
      </c>
      <c r="G413" s="241">
        <v>277601.90000000002</v>
      </c>
      <c r="H413" s="244">
        <f t="shared" si="20"/>
        <v>832805.70000000007</v>
      </c>
      <c r="I413" s="246"/>
      <c r="J413" s="247"/>
      <c r="K413" s="240"/>
      <c r="L413" s="245"/>
    </row>
    <row r="414" spans="1:12">
      <c r="A414" s="243">
        <v>44939</v>
      </c>
      <c r="B414" s="243">
        <v>44965</v>
      </c>
      <c r="C414" s="244">
        <f t="shared" si="18"/>
        <v>27</v>
      </c>
      <c r="D414" s="239">
        <v>44965</v>
      </c>
      <c r="E414" s="245">
        <f t="shared" si="19"/>
        <v>26</v>
      </c>
      <c r="F414" s="306" t="s">
        <v>175</v>
      </c>
      <c r="G414" s="241">
        <v>2011.69</v>
      </c>
      <c r="H414" s="244">
        <f t="shared" si="20"/>
        <v>52303.94</v>
      </c>
      <c r="I414" s="246"/>
      <c r="J414" s="247"/>
      <c r="K414" s="240"/>
      <c r="L414" s="245"/>
    </row>
    <row r="415" spans="1:12">
      <c r="A415" s="243">
        <v>44939</v>
      </c>
      <c r="B415" s="243">
        <v>44942</v>
      </c>
      <c r="C415" s="244">
        <f t="shared" si="18"/>
        <v>4</v>
      </c>
      <c r="D415" s="239">
        <v>44942</v>
      </c>
      <c r="E415" s="245">
        <f t="shared" si="19"/>
        <v>3</v>
      </c>
      <c r="F415" s="306" t="s">
        <v>176</v>
      </c>
      <c r="G415" s="241">
        <v>696590.57</v>
      </c>
      <c r="H415" s="244">
        <f t="shared" si="20"/>
        <v>2089771.71</v>
      </c>
      <c r="I415" s="246"/>
      <c r="J415" s="247"/>
      <c r="K415" s="240"/>
      <c r="L415" s="245"/>
    </row>
    <row r="416" spans="1:12">
      <c r="A416" s="243">
        <v>44939</v>
      </c>
      <c r="B416" s="243">
        <v>44943</v>
      </c>
      <c r="C416" s="244">
        <f t="shared" si="18"/>
        <v>5</v>
      </c>
      <c r="D416" s="239">
        <v>44943</v>
      </c>
      <c r="E416" s="245">
        <f t="shared" si="19"/>
        <v>4</v>
      </c>
      <c r="F416" s="306" t="s">
        <v>178</v>
      </c>
      <c r="G416" s="241">
        <v>111196.91</v>
      </c>
      <c r="H416" s="244">
        <f t="shared" si="20"/>
        <v>444787.64</v>
      </c>
      <c r="I416" s="246"/>
      <c r="J416" s="247"/>
      <c r="K416" s="240"/>
      <c r="L416" s="245"/>
    </row>
    <row r="417" spans="1:12">
      <c r="A417" s="243">
        <v>44939</v>
      </c>
      <c r="B417" s="243">
        <v>44966</v>
      </c>
      <c r="C417" s="244">
        <f t="shared" si="18"/>
        <v>28</v>
      </c>
      <c r="D417" s="239">
        <v>44966</v>
      </c>
      <c r="E417" s="245">
        <f t="shared" si="19"/>
        <v>27</v>
      </c>
      <c r="F417" s="306" t="s">
        <v>175</v>
      </c>
      <c r="G417" s="241">
        <v>276.64999999999998</v>
      </c>
      <c r="H417" s="244">
        <f t="shared" si="20"/>
        <v>7469.5499999999993</v>
      </c>
      <c r="I417" s="246"/>
      <c r="J417" s="247"/>
      <c r="K417" s="240"/>
      <c r="L417" s="245"/>
    </row>
    <row r="418" spans="1:12">
      <c r="A418" s="243">
        <v>44939</v>
      </c>
      <c r="B418" s="243">
        <v>44942</v>
      </c>
      <c r="C418" s="244">
        <f t="shared" si="18"/>
        <v>4</v>
      </c>
      <c r="D418" s="239">
        <v>44942</v>
      </c>
      <c r="E418" s="245">
        <f t="shared" si="19"/>
        <v>3</v>
      </c>
      <c r="F418" s="306" t="s">
        <v>175</v>
      </c>
      <c r="G418" s="241">
        <v>1337225.55</v>
      </c>
      <c r="H418" s="244">
        <f t="shared" si="20"/>
        <v>4011676.6500000004</v>
      </c>
      <c r="I418" s="246"/>
      <c r="J418" s="247"/>
      <c r="K418" s="240"/>
      <c r="L418" s="245"/>
    </row>
    <row r="419" spans="1:12">
      <c r="A419" s="243">
        <v>44939</v>
      </c>
      <c r="B419" s="243">
        <v>44943</v>
      </c>
      <c r="C419" s="244">
        <f t="shared" si="18"/>
        <v>5</v>
      </c>
      <c r="D419" s="239">
        <v>44943</v>
      </c>
      <c r="E419" s="245">
        <f t="shared" si="19"/>
        <v>4</v>
      </c>
      <c r="F419" s="306" t="s">
        <v>176</v>
      </c>
      <c r="G419" s="241">
        <v>250768.31</v>
      </c>
      <c r="H419" s="244">
        <f t="shared" si="20"/>
        <v>1003073.24</v>
      </c>
      <c r="I419" s="246"/>
      <c r="J419" s="247"/>
      <c r="K419" s="240"/>
      <c r="L419" s="245"/>
    </row>
    <row r="420" spans="1:12">
      <c r="A420" s="243">
        <v>44939</v>
      </c>
      <c r="B420" s="243">
        <v>44956</v>
      </c>
      <c r="C420" s="244">
        <f t="shared" si="18"/>
        <v>18</v>
      </c>
      <c r="D420" s="239">
        <v>44956</v>
      </c>
      <c r="E420" s="245">
        <f t="shared" si="19"/>
        <v>17</v>
      </c>
      <c r="F420" s="306" t="s">
        <v>175</v>
      </c>
      <c r="G420" s="241">
        <v>14.23</v>
      </c>
      <c r="H420" s="244">
        <f t="shared" si="20"/>
        <v>241.91</v>
      </c>
      <c r="I420" s="246"/>
      <c r="J420" s="247"/>
      <c r="K420" s="240"/>
      <c r="L420" s="245"/>
    </row>
    <row r="421" spans="1:12">
      <c r="A421" s="243">
        <v>44939</v>
      </c>
      <c r="B421" s="243">
        <v>44939</v>
      </c>
      <c r="C421" s="244">
        <f t="shared" si="18"/>
        <v>1</v>
      </c>
      <c r="D421" s="239">
        <v>44939</v>
      </c>
      <c r="E421" s="245">
        <f t="shared" si="19"/>
        <v>0</v>
      </c>
      <c r="F421" s="306" t="s">
        <v>179</v>
      </c>
      <c r="G421" s="241">
        <v>14.38</v>
      </c>
      <c r="H421" s="244">
        <f t="shared" si="20"/>
        <v>0</v>
      </c>
      <c r="I421" s="246"/>
      <c r="J421" s="247"/>
      <c r="K421" s="240"/>
      <c r="L421" s="245"/>
    </row>
    <row r="422" spans="1:12">
      <c r="A422" s="243">
        <v>44939</v>
      </c>
      <c r="B422" s="243">
        <v>44944</v>
      </c>
      <c r="C422" s="244">
        <f t="shared" si="18"/>
        <v>6</v>
      </c>
      <c r="D422" s="239">
        <v>44944</v>
      </c>
      <c r="E422" s="245">
        <f t="shared" si="19"/>
        <v>5</v>
      </c>
      <c r="F422" s="306" t="s">
        <v>178</v>
      </c>
      <c r="G422" s="241">
        <v>50961.79</v>
      </c>
      <c r="H422" s="244">
        <f t="shared" si="20"/>
        <v>254808.95</v>
      </c>
      <c r="I422" s="246"/>
      <c r="J422" s="247"/>
      <c r="K422" s="240"/>
      <c r="L422" s="245"/>
    </row>
    <row r="423" spans="1:12">
      <c r="A423" s="243">
        <v>44939</v>
      </c>
      <c r="B423" s="243">
        <v>44943</v>
      </c>
      <c r="C423" s="244">
        <f t="shared" si="18"/>
        <v>5</v>
      </c>
      <c r="D423" s="239">
        <v>44943</v>
      </c>
      <c r="E423" s="245">
        <f t="shared" si="19"/>
        <v>4</v>
      </c>
      <c r="F423" s="306" t="s">
        <v>175</v>
      </c>
      <c r="G423" s="241">
        <v>14238.71</v>
      </c>
      <c r="H423" s="244">
        <f t="shared" si="20"/>
        <v>56954.84</v>
      </c>
      <c r="I423" s="246"/>
      <c r="J423" s="247"/>
      <c r="K423" s="240"/>
      <c r="L423" s="245"/>
    </row>
    <row r="424" spans="1:12">
      <c r="A424" s="243">
        <v>44939</v>
      </c>
      <c r="B424" s="243">
        <v>44957</v>
      </c>
      <c r="C424" s="244">
        <f t="shared" si="18"/>
        <v>19</v>
      </c>
      <c r="D424" s="239">
        <v>44957</v>
      </c>
      <c r="E424" s="245">
        <f t="shared" si="19"/>
        <v>18</v>
      </c>
      <c r="F424" s="306" t="s">
        <v>175</v>
      </c>
      <c r="G424" s="241">
        <v>1189.98</v>
      </c>
      <c r="H424" s="244">
        <f t="shared" si="20"/>
        <v>21419.64</v>
      </c>
      <c r="I424" s="246"/>
      <c r="J424" s="247"/>
      <c r="K424" s="240"/>
      <c r="L424" s="245"/>
    </row>
    <row r="425" spans="1:12">
      <c r="A425" s="243">
        <v>44939</v>
      </c>
      <c r="B425" s="243">
        <v>44944</v>
      </c>
      <c r="C425" s="244">
        <f t="shared" si="18"/>
        <v>6</v>
      </c>
      <c r="D425" s="239">
        <v>44944</v>
      </c>
      <c r="E425" s="245">
        <f t="shared" si="19"/>
        <v>5</v>
      </c>
      <c r="F425" s="306" t="s">
        <v>176</v>
      </c>
      <c r="G425" s="241">
        <v>4547.4399999999996</v>
      </c>
      <c r="H425" s="244">
        <f t="shared" si="20"/>
        <v>22737.199999999997</v>
      </c>
      <c r="I425" s="246"/>
      <c r="J425" s="247"/>
      <c r="K425" s="240"/>
      <c r="L425" s="245"/>
    </row>
    <row r="426" spans="1:12">
      <c r="A426" s="243">
        <v>44939</v>
      </c>
      <c r="B426" s="243">
        <v>44987</v>
      </c>
      <c r="C426" s="244">
        <f t="shared" si="18"/>
        <v>49</v>
      </c>
      <c r="D426" s="239">
        <v>44987</v>
      </c>
      <c r="E426" s="245">
        <f t="shared" si="19"/>
        <v>48</v>
      </c>
      <c r="F426" s="306" t="s">
        <v>175</v>
      </c>
      <c r="G426" s="241">
        <v>130.08000000000001</v>
      </c>
      <c r="H426" s="244">
        <f t="shared" si="20"/>
        <v>6243.84</v>
      </c>
      <c r="I426" s="246"/>
      <c r="J426" s="247"/>
      <c r="K426" s="240"/>
      <c r="L426" s="245"/>
    </row>
    <row r="427" spans="1:12">
      <c r="A427" s="243">
        <v>44939</v>
      </c>
      <c r="B427" s="243">
        <v>44945</v>
      </c>
      <c r="C427" s="244">
        <f t="shared" si="18"/>
        <v>7</v>
      </c>
      <c r="D427" s="239">
        <v>44945</v>
      </c>
      <c r="E427" s="245">
        <f t="shared" si="19"/>
        <v>6</v>
      </c>
      <c r="F427" s="306" t="s">
        <v>178</v>
      </c>
      <c r="G427" s="241">
        <v>9178.42</v>
      </c>
      <c r="H427" s="244">
        <f t="shared" si="20"/>
        <v>55070.520000000004</v>
      </c>
      <c r="I427" s="246"/>
      <c r="J427" s="247"/>
      <c r="K427" s="240"/>
      <c r="L427" s="245"/>
    </row>
    <row r="428" spans="1:12">
      <c r="A428" s="243">
        <v>44939</v>
      </c>
      <c r="B428" s="243">
        <v>44945</v>
      </c>
      <c r="C428" s="244">
        <f t="shared" si="18"/>
        <v>7</v>
      </c>
      <c r="D428" s="239">
        <v>44945</v>
      </c>
      <c r="E428" s="245">
        <f t="shared" si="19"/>
        <v>6</v>
      </c>
      <c r="F428" s="306" t="s">
        <v>176</v>
      </c>
      <c r="G428" s="241">
        <v>5058.04</v>
      </c>
      <c r="H428" s="244">
        <f t="shared" si="20"/>
        <v>30348.239999999998</v>
      </c>
      <c r="I428" s="246"/>
      <c r="J428" s="247"/>
      <c r="K428" s="240"/>
      <c r="L428" s="245"/>
    </row>
    <row r="429" spans="1:12">
      <c r="A429" s="243">
        <v>44939</v>
      </c>
      <c r="B429" s="243">
        <v>44944</v>
      </c>
      <c r="C429" s="244">
        <f t="shared" si="18"/>
        <v>6</v>
      </c>
      <c r="D429" s="239">
        <v>44944</v>
      </c>
      <c r="E429" s="245">
        <f t="shared" si="19"/>
        <v>5</v>
      </c>
      <c r="F429" s="306" t="s">
        <v>175</v>
      </c>
      <c r="G429" s="241">
        <v>7240.81</v>
      </c>
      <c r="H429" s="244">
        <f t="shared" si="20"/>
        <v>36204.050000000003</v>
      </c>
      <c r="I429" s="246"/>
      <c r="J429" s="247"/>
      <c r="K429" s="240"/>
      <c r="L429" s="245"/>
    </row>
    <row r="430" spans="1:12">
      <c r="A430" s="243">
        <v>44939</v>
      </c>
      <c r="B430" s="243">
        <v>44939</v>
      </c>
      <c r="C430" s="244">
        <f t="shared" si="18"/>
        <v>1</v>
      </c>
      <c r="D430" s="239">
        <v>44939</v>
      </c>
      <c r="E430" s="245">
        <f t="shared" si="19"/>
        <v>0</v>
      </c>
      <c r="F430" s="306" t="s">
        <v>177</v>
      </c>
      <c r="G430" s="241">
        <v>21.78</v>
      </c>
      <c r="H430" s="244">
        <f t="shared" si="20"/>
        <v>0</v>
      </c>
      <c r="I430" s="246"/>
      <c r="J430" s="247"/>
      <c r="K430" s="240"/>
      <c r="L430" s="245"/>
    </row>
    <row r="431" spans="1:12">
      <c r="A431" s="243">
        <v>44939</v>
      </c>
      <c r="B431" s="243">
        <v>44984</v>
      </c>
      <c r="C431" s="244">
        <f t="shared" si="18"/>
        <v>46</v>
      </c>
      <c r="D431" s="239">
        <v>44984</v>
      </c>
      <c r="E431" s="245">
        <f t="shared" si="19"/>
        <v>45</v>
      </c>
      <c r="F431" s="306" t="s">
        <v>175</v>
      </c>
      <c r="G431" s="241">
        <v>510.23</v>
      </c>
      <c r="H431" s="244">
        <f t="shared" si="20"/>
        <v>22960.350000000002</v>
      </c>
      <c r="I431" s="246"/>
      <c r="J431" s="247"/>
      <c r="K431" s="240"/>
      <c r="L431" s="245"/>
    </row>
    <row r="432" spans="1:12">
      <c r="A432" s="243">
        <v>44939</v>
      </c>
      <c r="B432" s="243">
        <v>44945</v>
      </c>
      <c r="C432" s="244">
        <f t="shared" si="18"/>
        <v>7</v>
      </c>
      <c r="D432" s="239">
        <v>44945</v>
      </c>
      <c r="E432" s="245">
        <f t="shared" si="19"/>
        <v>6</v>
      </c>
      <c r="F432" s="306" t="s">
        <v>175</v>
      </c>
      <c r="G432" s="241">
        <v>7741.38</v>
      </c>
      <c r="H432" s="244">
        <f t="shared" si="20"/>
        <v>46448.28</v>
      </c>
      <c r="I432" s="246"/>
      <c r="J432" s="247"/>
      <c r="K432" s="240"/>
      <c r="L432" s="245"/>
    </row>
    <row r="433" spans="1:12">
      <c r="A433" s="243">
        <v>44939</v>
      </c>
      <c r="B433" s="243">
        <v>45168</v>
      </c>
      <c r="C433" s="244">
        <f t="shared" si="18"/>
        <v>230</v>
      </c>
      <c r="D433" s="239">
        <v>45168</v>
      </c>
      <c r="E433" s="245">
        <f t="shared" si="19"/>
        <v>229</v>
      </c>
      <c r="F433" s="306" t="s">
        <v>175</v>
      </c>
      <c r="G433" s="241">
        <v>29.44</v>
      </c>
      <c r="H433" s="244">
        <f t="shared" si="20"/>
        <v>6741.76</v>
      </c>
      <c r="I433" s="246"/>
      <c r="J433" s="247"/>
      <c r="K433" s="240"/>
      <c r="L433" s="245"/>
    </row>
    <row r="434" spans="1:12">
      <c r="A434" s="243">
        <v>44939</v>
      </c>
      <c r="B434" s="243">
        <v>44967</v>
      </c>
      <c r="C434" s="244">
        <f t="shared" si="18"/>
        <v>29</v>
      </c>
      <c r="D434" s="239">
        <v>44967</v>
      </c>
      <c r="E434" s="245">
        <f t="shared" si="19"/>
        <v>28</v>
      </c>
      <c r="F434" s="306" t="s">
        <v>175</v>
      </c>
      <c r="G434" s="241">
        <v>160.88</v>
      </c>
      <c r="H434" s="244">
        <f t="shared" si="20"/>
        <v>4504.6399999999994</v>
      </c>
      <c r="I434" s="246"/>
      <c r="J434" s="247"/>
      <c r="K434" s="240"/>
      <c r="L434" s="245"/>
    </row>
    <row r="435" spans="1:12">
      <c r="A435" s="243">
        <v>44939</v>
      </c>
      <c r="B435" s="243">
        <v>44970</v>
      </c>
      <c r="C435" s="244">
        <f t="shared" si="18"/>
        <v>32</v>
      </c>
      <c r="D435" s="239">
        <v>44970</v>
      </c>
      <c r="E435" s="245">
        <f t="shared" si="19"/>
        <v>31</v>
      </c>
      <c r="F435" s="306" t="s">
        <v>178</v>
      </c>
      <c r="G435" s="241">
        <v>1672</v>
      </c>
      <c r="H435" s="244">
        <f t="shared" si="20"/>
        <v>51832</v>
      </c>
      <c r="I435" s="246"/>
      <c r="J435" s="247"/>
      <c r="K435" s="240"/>
      <c r="L435" s="245"/>
    </row>
    <row r="436" spans="1:12">
      <c r="A436" s="243">
        <v>44939</v>
      </c>
      <c r="B436" s="243">
        <v>44985</v>
      </c>
      <c r="C436" s="244">
        <f t="shared" si="18"/>
        <v>47</v>
      </c>
      <c r="D436" s="239">
        <v>44985</v>
      </c>
      <c r="E436" s="245">
        <f t="shared" si="19"/>
        <v>46</v>
      </c>
      <c r="F436" s="306" t="s">
        <v>175</v>
      </c>
      <c r="G436" s="241">
        <v>65.86</v>
      </c>
      <c r="H436" s="244">
        <f t="shared" si="20"/>
        <v>3029.56</v>
      </c>
      <c r="I436" s="246"/>
      <c r="J436" s="247"/>
      <c r="K436" s="240"/>
      <c r="L436" s="245"/>
    </row>
    <row r="437" spans="1:12">
      <c r="A437" s="243">
        <v>44939</v>
      </c>
      <c r="B437" s="243">
        <v>45418</v>
      </c>
      <c r="C437" s="244">
        <f t="shared" si="18"/>
        <v>480</v>
      </c>
      <c r="D437" s="239">
        <v>45418</v>
      </c>
      <c r="E437" s="245">
        <f t="shared" si="19"/>
        <v>479</v>
      </c>
      <c r="F437" s="306" t="s">
        <v>175</v>
      </c>
      <c r="G437" s="241">
        <v>30.02</v>
      </c>
      <c r="H437" s="244">
        <f t="shared" si="20"/>
        <v>14379.58</v>
      </c>
      <c r="I437" s="246"/>
      <c r="J437" s="247"/>
      <c r="K437" s="240"/>
      <c r="L437" s="245"/>
    </row>
    <row r="438" spans="1:12">
      <c r="A438" s="243">
        <v>44939</v>
      </c>
      <c r="B438" s="243">
        <v>44942</v>
      </c>
      <c r="C438" s="244">
        <f t="shared" si="18"/>
        <v>4</v>
      </c>
      <c r="D438" s="239">
        <v>44942</v>
      </c>
      <c r="E438" s="245">
        <f t="shared" si="19"/>
        <v>3</v>
      </c>
      <c r="F438" s="306" t="s">
        <v>177</v>
      </c>
      <c r="G438" s="241">
        <v>2404.94</v>
      </c>
      <c r="H438" s="244">
        <f t="shared" si="20"/>
        <v>7214.82</v>
      </c>
      <c r="I438" s="246"/>
      <c r="J438" s="247"/>
      <c r="K438" s="240"/>
      <c r="L438" s="245"/>
    </row>
    <row r="439" spans="1:12">
      <c r="A439" s="243">
        <v>44939</v>
      </c>
      <c r="B439" s="243">
        <v>44992</v>
      </c>
      <c r="C439" s="244">
        <f t="shared" si="18"/>
        <v>54</v>
      </c>
      <c r="D439" s="239">
        <v>44992</v>
      </c>
      <c r="E439" s="245">
        <f t="shared" si="19"/>
        <v>53</v>
      </c>
      <c r="F439" s="306" t="s">
        <v>176</v>
      </c>
      <c r="G439" s="241">
        <v>24480.84</v>
      </c>
      <c r="H439" s="244">
        <f t="shared" si="20"/>
        <v>1297484.52</v>
      </c>
      <c r="I439" s="246"/>
      <c r="J439" s="247"/>
      <c r="K439" s="240"/>
      <c r="L439" s="245"/>
    </row>
    <row r="440" spans="1:12">
      <c r="A440" s="243">
        <v>44939</v>
      </c>
      <c r="B440" s="243">
        <v>45006</v>
      </c>
      <c r="C440" s="244">
        <f t="shared" si="18"/>
        <v>68</v>
      </c>
      <c r="D440" s="239">
        <v>45006</v>
      </c>
      <c r="E440" s="245">
        <f t="shared" si="19"/>
        <v>67</v>
      </c>
      <c r="F440" s="306" t="s">
        <v>176</v>
      </c>
      <c r="G440" s="241">
        <v>389.76</v>
      </c>
      <c r="H440" s="244">
        <f t="shared" si="20"/>
        <v>26113.919999999998</v>
      </c>
      <c r="I440" s="246"/>
      <c r="J440" s="247"/>
      <c r="K440" s="240"/>
      <c r="L440" s="245"/>
    </row>
    <row r="441" spans="1:12">
      <c r="A441" s="243">
        <v>44939</v>
      </c>
      <c r="B441" s="243">
        <v>44970</v>
      </c>
      <c r="C441" s="244">
        <f t="shared" si="18"/>
        <v>32</v>
      </c>
      <c r="D441" s="239">
        <v>44970</v>
      </c>
      <c r="E441" s="245">
        <f t="shared" si="19"/>
        <v>31</v>
      </c>
      <c r="F441" s="306" t="s">
        <v>176</v>
      </c>
      <c r="G441" s="241">
        <v>38.24</v>
      </c>
      <c r="H441" s="244">
        <f t="shared" si="20"/>
        <v>1185.44</v>
      </c>
      <c r="I441" s="246"/>
      <c r="J441" s="247"/>
      <c r="K441" s="240"/>
      <c r="L441" s="245"/>
    </row>
    <row r="442" spans="1:12">
      <c r="A442" s="243">
        <v>44939</v>
      </c>
      <c r="B442" s="243">
        <v>44943</v>
      </c>
      <c r="C442" s="244">
        <f t="shared" si="18"/>
        <v>5</v>
      </c>
      <c r="D442" s="239">
        <v>44943</v>
      </c>
      <c r="E442" s="245">
        <f t="shared" si="19"/>
        <v>4</v>
      </c>
      <c r="F442" s="306" t="s">
        <v>177</v>
      </c>
      <c r="G442" s="241">
        <v>1594.77</v>
      </c>
      <c r="H442" s="244">
        <f t="shared" si="20"/>
        <v>6379.08</v>
      </c>
      <c r="I442" s="246"/>
      <c r="J442" s="247"/>
      <c r="K442" s="240"/>
      <c r="L442" s="245"/>
    </row>
    <row r="443" spans="1:12">
      <c r="A443" s="243">
        <v>44939</v>
      </c>
      <c r="B443" s="243">
        <v>44946</v>
      </c>
      <c r="C443" s="244">
        <f t="shared" si="18"/>
        <v>8</v>
      </c>
      <c r="D443" s="239">
        <v>44946</v>
      </c>
      <c r="E443" s="245">
        <f t="shared" si="19"/>
        <v>7</v>
      </c>
      <c r="F443" s="306" t="s">
        <v>175</v>
      </c>
      <c r="G443" s="241">
        <v>1740.54</v>
      </c>
      <c r="H443" s="244">
        <f t="shared" si="20"/>
        <v>12183.779999999999</v>
      </c>
      <c r="I443" s="246"/>
      <c r="J443" s="247"/>
      <c r="K443" s="240"/>
      <c r="L443" s="245"/>
    </row>
    <row r="444" spans="1:12">
      <c r="A444" s="243">
        <v>44939</v>
      </c>
      <c r="B444" s="243">
        <v>44971</v>
      </c>
      <c r="C444" s="244">
        <f t="shared" si="18"/>
        <v>33</v>
      </c>
      <c r="D444" s="239">
        <v>44971</v>
      </c>
      <c r="E444" s="245">
        <f t="shared" si="19"/>
        <v>32</v>
      </c>
      <c r="F444" s="306" t="s">
        <v>175</v>
      </c>
      <c r="G444" s="241">
        <v>378.93</v>
      </c>
      <c r="H444" s="244">
        <f t="shared" si="20"/>
        <v>12125.76</v>
      </c>
      <c r="I444" s="246"/>
      <c r="J444" s="247"/>
      <c r="K444" s="240"/>
      <c r="L444" s="245"/>
    </row>
    <row r="445" spans="1:12">
      <c r="A445" s="243">
        <v>44939</v>
      </c>
      <c r="B445" s="243">
        <v>44993</v>
      </c>
      <c r="C445" s="244">
        <f t="shared" si="18"/>
        <v>55</v>
      </c>
      <c r="D445" s="239">
        <v>44993</v>
      </c>
      <c r="E445" s="245">
        <f t="shared" si="19"/>
        <v>54</v>
      </c>
      <c r="F445" s="306" t="s">
        <v>175</v>
      </c>
      <c r="G445" s="241">
        <v>123.01</v>
      </c>
      <c r="H445" s="244">
        <f t="shared" si="20"/>
        <v>6642.54</v>
      </c>
      <c r="I445" s="246"/>
      <c r="J445" s="247"/>
      <c r="K445" s="240"/>
      <c r="L445" s="245"/>
    </row>
    <row r="446" spans="1:12">
      <c r="A446" s="243">
        <v>44939</v>
      </c>
      <c r="B446" s="243">
        <v>45278</v>
      </c>
      <c r="C446" s="244">
        <f t="shared" si="18"/>
        <v>340</v>
      </c>
      <c r="D446" s="239">
        <v>45278</v>
      </c>
      <c r="E446" s="245">
        <f t="shared" si="19"/>
        <v>339</v>
      </c>
      <c r="F446" s="306" t="s">
        <v>176</v>
      </c>
      <c r="G446" s="241">
        <v>1412.06</v>
      </c>
      <c r="H446" s="244">
        <f t="shared" si="20"/>
        <v>478688.33999999997</v>
      </c>
      <c r="I446" s="246"/>
      <c r="J446" s="247"/>
      <c r="K446" s="240"/>
      <c r="L446" s="245"/>
    </row>
    <row r="447" spans="1:12">
      <c r="A447" s="243">
        <v>44939</v>
      </c>
      <c r="B447" s="243">
        <v>44949</v>
      </c>
      <c r="C447" s="244">
        <f t="shared" si="18"/>
        <v>11</v>
      </c>
      <c r="D447" s="239">
        <v>44949</v>
      </c>
      <c r="E447" s="245">
        <f t="shared" si="19"/>
        <v>10</v>
      </c>
      <c r="F447" s="306" t="s">
        <v>178</v>
      </c>
      <c r="G447" s="241">
        <v>87020.41</v>
      </c>
      <c r="H447" s="244">
        <f t="shared" si="20"/>
        <v>870204.10000000009</v>
      </c>
      <c r="I447" s="246"/>
      <c r="J447" s="247"/>
      <c r="K447" s="240"/>
      <c r="L447" s="245"/>
    </row>
    <row r="448" spans="1:12">
      <c r="A448" s="243">
        <v>44939</v>
      </c>
      <c r="B448" s="243">
        <v>44974</v>
      </c>
      <c r="C448" s="244">
        <f t="shared" si="18"/>
        <v>36</v>
      </c>
      <c r="D448" s="239">
        <v>44974</v>
      </c>
      <c r="E448" s="245">
        <f t="shared" si="19"/>
        <v>35</v>
      </c>
      <c r="F448" s="306" t="s">
        <v>176</v>
      </c>
      <c r="G448" s="241">
        <v>66.98</v>
      </c>
      <c r="H448" s="244">
        <f t="shared" si="20"/>
        <v>2344.3000000000002</v>
      </c>
      <c r="I448" s="246"/>
      <c r="J448" s="247"/>
      <c r="K448" s="240"/>
      <c r="L448" s="245"/>
    </row>
    <row r="449" spans="1:12">
      <c r="A449" s="243">
        <v>44939</v>
      </c>
      <c r="B449" s="243">
        <v>44949</v>
      </c>
      <c r="C449" s="244">
        <f t="shared" si="18"/>
        <v>11</v>
      </c>
      <c r="D449" s="239">
        <v>44949</v>
      </c>
      <c r="E449" s="245">
        <f t="shared" si="19"/>
        <v>10</v>
      </c>
      <c r="F449" s="306" t="s">
        <v>176</v>
      </c>
      <c r="G449" s="241">
        <v>179.2</v>
      </c>
      <c r="H449" s="244">
        <f t="shared" si="20"/>
        <v>1792</v>
      </c>
      <c r="I449" s="246"/>
      <c r="J449" s="247"/>
      <c r="K449" s="240"/>
      <c r="L449" s="245"/>
    </row>
    <row r="450" spans="1:12">
      <c r="A450" s="243">
        <v>44939</v>
      </c>
      <c r="B450" s="243">
        <v>44949</v>
      </c>
      <c r="C450" s="244">
        <f t="shared" si="18"/>
        <v>11</v>
      </c>
      <c r="D450" s="239">
        <v>44949</v>
      </c>
      <c r="E450" s="245">
        <f t="shared" si="19"/>
        <v>10</v>
      </c>
      <c r="F450" s="306" t="s">
        <v>175</v>
      </c>
      <c r="G450" s="241">
        <v>192.01</v>
      </c>
      <c r="H450" s="244">
        <f t="shared" si="20"/>
        <v>1920.1</v>
      </c>
      <c r="I450" s="246"/>
      <c r="J450" s="247"/>
      <c r="K450" s="240"/>
      <c r="L450" s="245"/>
    </row>
    <row r="451" spans="1:12">
      <c r="A451" s="243">
        <v>44939</v>
      </c>
      <c r="B451" s="243">
        <v>44950</v>
      </c>
      <c r="C451" s="244">
        <f t="shared" si="18"/>
        <v>12</v>
      </c>
      <c r="D451" s="239">
        <v>44950</v>
      </c>
      <c r="E451" s="245">
        <f t="shared" si="19"/>
        <v>11</v>
      </c>
      <c r="F451" s="306" t="s">
        <v>176</v>
      </c>
      <c r="G451" s="241">
        <v>18.100000000000001</v>
      </c>
      <c r="H451" s="244">
        <f t="shared" si="20"/>
        <v>199.10000000000002</v>
      </c>
      <c r="I451" s="246"/>
      <c r="J451" s="247"/>
      <c r="K451" s="240"/>
      <c r="L451" s="245"/>
    </row>
    <row r="452" spans="1:12">
      <c r="A452" s="243">
        <v>44939</v>
      </c>
      <c r="B452" s="243">
        <v>44974</v>
      </c>
      <c r="C452" s="244">
        <f t="shared" si="18"/>
        <v>36</v>
      </c>
      <c r="D452" s="239">
        <v>44974</v>
      </c>
      <c r="E452" s="245">
        <f t="shared" si="19"/>
        <v>35</v>
      </c>
      <c r="F452" s="306" t="s">
        <v>175</v>
      </c>
      <c r="G452" s="241">
        <v>16.55</v>
      </c>
      <c r="H452" s="244">
        <f t="shared" si="20"/>
        <v>579.25</v>
      </c>
      <c r="I452" s="246"/>
      <c r="J452" s="247"/>
      <c r="K452" s="240"/>
      <c r="L452" s="245"/>
    </row>
    <row r="453" spans="1:12">
      <c r="A453" s="243">
        <v>44939</v>
      </c>
      <c r="B453" s="243">
        <v>44958</v>
      </c>
      <c r="C453" s="244">
        <f t="shared" si="18"/>
        <v>20</v>
      </c>
      <c r="D453" s="239">
        <v>44958</v>
      </c>
      <c r="E453" s="245">
        <f t="shared" si="19"/>
        <v>19</v>
      </c>
      <c r="F453" s="306" t="s">
        <v>176</v>
      </c>
      <c r="G453" s="241">
        <v>66.06</v>
      </c>
      <c r="H453" s="244">
        <f t="shared" si="20"/>
        <v>1255.1400000000001</v>
      </c>
      <c r="I453" s="246"/>
      <c r="J453" s="247"/>
      <c r="K453" s="240"/>
      <c r="L453" s="245"/>
    </row>
    <row r="454" spans="1:12">
      <c r="A454" s="243">
        <v>44940</v>
      </c>
      <c r="B454" s="243">
        <v>44965</v>
      </c>
      <c r="C454" s="244">
        <f t="shared" si="18"/>
        <v>26</v>
      </c>
      <c r="D454" s="239">
        <v>44965</v>
      </c>
      <c r="E454" s="245">
        <f t="shared" si="19"/>
        <v>25</v>
      </c>
      <c r="F454" s="306" t="s">
        <v>175</v>
      </c>
      <c r="G454" s="241">
        <v>119.47</v>
      </c>
      <c r="H454" s="244">
        <f t="shared" si="20"/>
        <v>2986.75</v>
      </c>
      <c r="I454" s="246"/>
      <c r="J454" s="247"/>
      <c r="K454" s="240"/>
      <c r="L454" s="245"/>
    </row>
    <row r="455" spans="1:12">
      <c r="A455" s="243">
        <v>44940</v>
      </c>
      <c r="B455" s="243">
        <v>44942</v>
      </c>
      <c r="C455" s="244">
        <f t="shared" ref="C455:C518" si="21">B455-A455+1</f>
        <v>3</v>
      </c>
      <c r="D455" s="239">
        <v>44942</v>
      </c>
      <c r="E455" s="245">
        <f t="shared" ref="E455:E518" si="22">D455-A455</f>
        <v>2</v>
      </c>
      <c r="F455" s="306" t="s">
        <v>176</v>
      </c>
      <c r="G455" s="241">
        <v>66.260000000000005</v>
      </c>
      <c r="H455" s="244">
        <f t="shared" ref="H455:H518" si="23">E455*G455</f>
        <v>132.52000000000001</v>
      </c>
      <c r="I455" s="246"/>
      <c r="J455" s="247"/>
      <c r="K455" s="240"/>
      <c r="L455" s="245"/>
    </row>
    <row r="456" spans="1:12">
      <c r="A456" s="243">
        <v>44940</v>
      </c>
      <c r="B456" s="243">
        <v>44942</v>
      </c>
      <c r="C456" s="244">
        <f t="shared" si="21"/>
        <v>3</v>
      </c>
      <c r="D456" s="239">
        <v>44942</v>
      </c>
      <c r="E456" s="245">
        <f t="shared" si="22"/>
        <v>2</v>
      </c>
      <c r="F456" s="306" t="s">
        <v>175</v>
      </c>
      <c r="G456" s="241">
        <v>4994.84</v>
      </c>
      <c r="H456" s="244">
        <f t="shared" si="23"/>
        <v>9989.68</v>
      </c>
      <c r="I456" s="246"/>
      <c r="J456" s="247"/>
      <c r="K456" s="240"/>
      <c r="L456" s="245"/>
    </row>
    <row r="457" spans="1:12">
      <c r="A457" s="243">
        <v>44940</v>
      </c>
      <c r="B457" s="243">
        <v>44943</v>
      </c>
      <c r="C457" s="244">
        <f t="shared" si="21"/>
        <v>4</v>
      </c>
      <c r="D457" s="239">
        <v>44943</v>
      </c>
      <c r="E457" s="245">
        <f t="shared" si="22"/>
        <v>3</v>
      </c>
      <c r="F457" s="306" t="s">
        <v>175</v>
      </c>
      <c r="G457" s="241">
        <v>234.2</v>
      </c>
      <c r="H457" s="244">
        <f t="shared" si="23"/>
        <v>702.59999999999991</v>
      </c>
      <c r="I457" s="246"/>
      <c r="J457" s="247"/>
      <c r="K457" s="240"/>
      <c r="L457" s="245"/>
    </row>
    <row r="458" spans="1:12">
      <c r="A458" s="243">
        <v>44941</v>
      </c>
      <c r="B458" s="243">
        <v>44943</v>
      </c>
      <c r="C458" s="244">
        <f t="shared" si="21"/>
        <v>3</v>
      </c>
      <c r="D458" s="239">
        <v>44943</v>
      </c>
      <c r="E458" s="245">
        <f t="shared" si="22"/>
        <v>2</v>
      </c>
      <c r="F458" s="306" t="s">
        <v>175</v>
      </c>
      <c r="G458" s="241">
        <v>256.45</v>
      </c>
      <c r="H458" s="244">
        <f t="shared" si="23"/>
        <v>512.9</v>
      </c>
      <c r="I458" s="246"/>
      <c r="J458" s="247"/>
      <c r="K458" s="240"/>
      <c r="L458" s="245"/>
    </row>
    <row r="459" spans="1:12">
      <c r="A459" s="243">
        <v>44941</v>
      </c>
      <c r="B459" s="243">
        <v>44945</v>
      </c>
      <c r="C459" s="244">
        <f t="shared" si="21"/>
        <v>5</v>
      </c>
      <c r="D459" s="239">
        <v>44945</v>
      </c>
      <c r="E459" s="245">
        <f t="shared" si="22"/>
        <v>4</v>
      </c>
      <c r="F459" s="306" t="s">
        <v>176</v>
      </c>
      <c r="G459" s="241">
        <v>42.28</v>
      </c>
      <c r="H459" s="244">
        <f t="shared" si="23"/>
        <v>169.12</v>
      </c>
      <c r="I459" s="246"/>
      <c r="J459" s="247"/>
      <c r="K459" s="240"/>
      <c r="L459" s="245"/>
    </row>
    <row r="460" spans="1:12">
      <c r="A460" s="243">
        <v>44941</v>
      </c>
      <c r="B460" s="243">
        <v>44944</v>
      </c>
      <c r="C460" s="244">
        <f t="shared" si="21"/>
        <v>4</v>
      </c>
      <c r="D460" s="239">
        <v>44944</v>
      </c>
      <c r="E460" s="245">
        <f t="shared" si="22"/>
        <v>3</v>
      </c>
      <c r="F460" s="306" t="s">
        <v>175</v>
      </c>
      <c r="G460" s="241">
        <v>14.23</v>
      </c>
      <c r="H460" s="244">
        <f t="shared" si="23"/>
        <v>42.69</v>
      </c>
      <c r="I460" s="246"/>
      <c r="J460" s="247"/>
      <c r="K460" s="240"/>
      <c r="L460" s="245"/>
    </row>
    <row r="461" spans="1:12">
      <c r="A461" s="243">
        <v>44941</v>
      </c>
      <c r="B461" s="243">
        <v>44945</v>
      </c>
      <c r="C461" s="244">
        <f t="shared" si="21"/>
        <v>5</v>
      </c>
      <c r="D461" s="239">
        <v>44945</v>
      </c>
      <c r="E461" s="245">
        <f t="shared" si="22"/>
        <v>4</v>
      </c>
      <c r="F461" s="306" t="s">
        <v>175</v>
      </c>
      <c r="G461" s="241">
        <v>14.23</v>
      </c>
      <c r="H461" s="244">
        <f t="shared" si="23"/>
        <v>56.92</v>
      </c>
      <c r="I461" s="246"/>
      <c r="J461" s="247"/>
      <c r="K461" s="240"/>
      <c r="L461" s="245"/>
    </row>
    <row r="462" spans="1:12">
      <c r="A462" s="243">
        <v>44941</v>
      </c>
      <c r="B462" s="243">
        <v>44946</v>
      </c>
      <c r="C462" s="244">
        <f t="shared" si="21"/>
        <v>6</v>
      </c>
      <c r="D462" s="239">
        <v>44946</v>
      </c>
      <c r="E462" s="245">
        <f t="shared" si="22"/>
        <v>5</v>
      </c>
      <c r="F462" s="306" t="s">
        <v>175</v>
      </c>
      <c r="G462" s="241">
        <v>148.03</v>
      </c>
      <c r="H462" s="244">
        <f t="shared" si="23"/>
        <v>740.15</v>
      </c>
      <c r="I462" s="246"/>
      <c r="J462" s="247"/>
      <c r="K462" s="240"/>
      <c r="L462" s="245"/>
    </row>
    <row r="463" spans="1:12">
      <c r="A463" s="243">
        <v>44941</v>
      </c>
      <c r="B463" s="243">
        <v>44951</v>
      </c>
      <c r="C463" s="244">
        <f t="shared" si="21"/>
        <v>11</v>
      </c>
      <c r="D463" s="239">
        <v>44951</v>
      </c>
      <c r="E463" s="245">
        <f t="shared" si="22"/>
        <v>10</v>
      </c>
      <c r="F463" s="306" t="s">
        <v>175</v>
      </c>
      <c r="G463" s="241">
        <v>23.93</v>
      </c>
      <c r="H463" s="244">
        <f t="shared" si="23"/>
        <v>239.3</v>
      </c>
      <c r="I463" s="246"/>
      <c r="J463" s="247"/>
      <c r="K463" s="240"/>
      <c r="L463" s="245"/>
    </row>
    <row r="464" spans="1:12">
      <c r="A464" s="243">
        <v>44941</v>
      </c>
      <c r="B464" s="243">
        <v>44959</v>
      </c>
      <c r="C464" s="244">
        <f t="shared" si="21"/>
        <v>19</v>
      </c>
      <c r="D464" s="239">
        <v>44959</v>
      </c>
      <c r="E464" s="245">
        <f t="shared" si="22"/>
        <v>18</v>
      </c>
      <c r="F464" s="306" t="s">
        <v>175</v>
      </c>
      <c r="G464" s="241">
        <v>150.9</v>
      </c>
      <c r="H464" s="244">
        <f t="shared" si="23"/>
        <v>2716.2000000000003</v>
      </c>
      <c r="I464" s="246"/>
      <c r="J464" s="247"/>
      <c r="K464" s="240"/>
      <c r="L464" s="245"/>
    </row>
    <row r="465" spans="1:12">
      <c r="A465" s="243">
        <v>44941</v>
      </c>
      <c r="B465" s="243">
        <v>44942</v>
      </c>
      <c r="C465" s="244">
        <f t="shared" si="21"/>
        <v>2</v>
      </c>
      <c r="D465" s="239">
        <v>44942</v>
      </c>
      <c r="E465" s="245">
        <f t="shared" si="22"/>
        <v>1</v>
      </c>
      <c r="F465" s="306" t="s">
        <v>176</v>
      </c>
      <c r="G465" s="241">
        <v>20.87</v>
      </c>
      <c r="H465" s="244">
        <f t="shared" si="23"/>
        <v>20.87</v>
      </c>
      <c r="I465" s="246"/>
      <c r="J465" s="247"/>
      <c r="K465" s="240"/>
      <c r="L465" s="245"/>
    </row>
    <row r="466" spans="1:12">
      <c r="A466" s="243">
        <v>44941</v>
      </c>
      <c r="B466" s="243">
        <v>44942</v>
      </c>
      <c r="C466" s="244">
        <f t="shared" si="21"/>
        <v>2</v>
      </c>
      <c r="D466" s="239">
        <v>44942</v>
      </c>
      <c r="E466" s="245">
        <f t="shared" si="22"/>
        <v>1</v>
      </c>
      <c r="F466" s="306" t="s">
        <v>175</v>
      </c>
      <c r="G466" s="241">
        <v>1256.77</v>
      </c>
      <c r="H466" s="244">
        <f t="shared" si="23"/>
        <v>1256.77</v>
      </c>
      <c r="I466" s="246"/>
      <c r="J466" s="247"/>
      <c r="K466" s="240"/>
      <c r="L466" s="245"/>
    </row>
    <row r="467" spans="1:12">
      <c r="A467" s="243">
        <v>44942</v>
      </c>
      <c r="B467" s="243">
        <v>44963</v>
      </c>
      <c r="C467" s="244">
        <f t="shared" si="21"/>
        <v>22</v>
      </c>
      <c r="D467" s="239">
        <v>44963</v>
      </c>
      <c r="E467" s="245">
        <f t="shared" si="22"/>
        <v>21</v>
      </c>
      <c r="F467" s="306" t="s">
        <v>175</v>
      </c>
      <c r="G467" s="241">
        <v>103.21</v>
      </c>
      <c r="H467" s="244">
        <f t="shared" si="23"/>
        <v>2167.41</v>
      </c>
      <c r="I467" s="246"/>
      <c r="J467" s="247"/>
      <c r="K467" s="240"/>
      <c r="L467" s="245"/>
    </row>
    <row r="468" spans="1:12">
      <c r="A468" s="243">
        <v>44942</v>
      </c>
      <c r="B468" s="243">
        <v>44977</v>
      </c>
      <c r="C468" s="244">
        <f t="shared" si="21"/>
        <v>36</v>
      </c>
      <c r="D468" s="239">
        <v>44977</v>
      </c>
      <c r="E468" s="245">
        <f t="shared" si="22"/>
        <v>35</v>
      </c>
      <c r="F468" s="306" t="s">
        <v>175</v>
      </c>
      <c r="G468" s="241">
        <v>83.69</v>
      </c>
      <c r="H468" s="244">
        <f t="shared" si="23"/>
        <v>2929.15</v>
      </c>
      <c r="I468" s="246"/>
      <c r="J468" s="247"/>
      <c r="K468" s="240"/>
      <c r="L468" s="245"/>
    </row>
    <row r="469" spans="1:12">
      <c r="A469" s="243">
        <v>44942</v>
      </c>
      <c r="B469" s="243">
        <v>44964</v>
      </c>
      <c r="C469" s="244">
        <f t="shared" si="21"/>
        <v>23</v>
      </c>
      <c r="D469" s="239">
        <v>44964</v>
      </c>
      <c r="E469" s="245">
        <f t="shared" si="22"/>
        <v>22</v>
      </c>
      <c r="F469" s="306" t="s">
        <v>175</v>
      </c>
      <c r="G469" s="241">
        <v>756.18</v>
      </c>
      <c r="H469" s="244">
        <f t="shared" si="23"/>
        <v>16635.96</v>
      </c>
      <c r="I469" s="246"/>
      <c r="J469" s="247"/>
      <c r="K469" s="240"/>
      <c r="L469" s="245"/>
    </row>
    <row r="470" spans="1:12">
      <c r="A470" s="243">
        <v>44942</v>
      </c>
      <c r="B470" s="243">
        <v>44965</v>
      </c>
      <c r="C470" s="244">
        <f t="shared" si="21"/>
        <v>24</v>
      </c>
      <c r="D470" s="239">
        <v>44965</v>
      </c>
      <c r="E470" s="245">
        <f t="shared" si="22"/>
        <v>23</v>
      </c>
      <c r="F470" s="306" t="s">
        <v>176</v>
      </c>
      <c r="G470" s="241">
        <v>242.9</v>
      </c>
      <c r="H470" s="244">
        <f t="shared" si="23"/>
        <v>5586.7</v>
      </c>
      <c r="I470" s="246"/>
      <c r="J470" s="247"/>
      <c r="K470" s="240"/>
      <c r="L470" s="245"/>
    </row>
    <row r="471" spans="1:12">
      <c r="A471" s="243">
        <v>44942</v>
      </c>
      <c r="B471" s="243">
        <v>44946</v>
      </c>
      <c r="C471" s="244">
        <f t="shared" si="21"/>
        <v>5</v>
      </c>
      <c r="D471" s="239">
        <v>44946</v>
      </c>
      <c r="E471" s="245">
        <f t="shared" si="22"/>
        <v>4</v>
      </c>
      <c r="F471" s="306" t="s">
        <v>180</v>
      </c>
      <c r="G471" s="241">
        <v>0</v>
      </c>
      <c r="H471" s="244">
        <f t="shared" si="23"/>
        <v>0</v>
      </c>
      <c r="I471" s="246"/>
      <c r="J471" s="247"/>
      <c r="K471" s="240"/>
      <c r="L471" s="245"/>
    </row>
    <row r="472" spans="1:12">
      <c r="A472" s="243">
        <v>44942</v>
      </c>
      <c r="B472" s="243">
        <v>44965</v>
      </c>
      <c r="C472" s="244">
        <f t="shared" si="21"/>
        <v>24</v>
      </c>
      <c r="D472" s="239">
        <v>44965</v>
      </c>
      <c r="E472" s="245">
        <f t="shared" si="22"/>
        <v>23</v>
      </c>
      <c r="F472" s="306" t="s">
        <v>175</v>
      </c>
      <c r="G472" s="241">
        <v>108.06</v>
      </c>
      <c r="H472" s="244">
        <f t="shared" si="23"/>
        <v>2485.38</v>
      </c>
      <c r="I472" s="246"/>
      <c r="J472" s="247"/>
      <c r="K472" s="240"/>
      <c r="L472" s="245"/>
    </row>
    <row r="473" spans="1:12">
      <c r="A473" s="243">
        <v>44942</v>
      </c>
      <c r="B473" s="243">
        <v>44942</v>
      </c>
      <c r="C473" s="244">
        <f t="shared" si="21"/>
        <v>1</v>
      </c>
      <c r="D473" s="239">
        <v>44942</v>
      </c>
      <c r="E473" s="245">
        <f t="shared" si="22"/>
        <v>0</v>
      </c>
      <c r="F473" s="306" t="s">
        <v>176</v>
      </c>
      <c r="G473" s="241">
        <v>612.59</v>
      </c>
      <c r="H473" s="244">
        <f t="shared" si="23"/>
        <v>0</v>
      </c>
      <c r="I473" s="246"/>
      <c r="J473" s="247"/>
      <c r="K473" s="240"/>
      <c r="L473" s="245"/>
    </row>
    <row r="474" spans="1:12">
      <c r="A474" s="243">
        <v>44942</v>
      </c>
      <c r="B474" s="243">
        <v>44943</v>
      </c>
      <c r="C474" s="244">
        <f t="shared" si="21"/>
        <v>2</v>
      </c>
      <c r="D474" s="239">
        <v>44943</v>
      </c>
      <c r="E474" s="245">
        <f t="shared" si="22"/>
        <v>1</v>
      </c>
      <c r="F474" s="306" t="s">
        <v>178</v>
      </c>
      <c r="G474" s="241">
        <v>43728.67</v>
      </c>
      <c r="H474" s="244">
        <f t="shared" si="23"/>
        <v>43728.67</v>
      </c>
      <c r="I474" s="246"/>
      <c r="J474" s="247"/>
      <c r="K474" s="240"/>
      <c r="L474" s="245"/>
    </row>
    <row r="475" spans="1:12">
      <c r="A475" s="243">
        <v>44942</v>
      </c>
      <c r="B475" s="243">
        <v>44974</v>
      </c>
      <c r="C475" s="244">
        <f t="shared" si="21"/>
        <v>33</v>
      </c>
      <c r="D475" s="239">
        <v>44974</v>
      </c>
      <c r="E475" s="245">
        <f t="shared" si="22"/>
        <v>32</v>
      </c>
      <c r="F475" s="306" t="s">
        <v>181</v>
      </c>
      <c r="G475" s="241">
        <v>41.68</v>
      </c>
      <c r="H475" s="244">
        <f t="shared" si="23"/>
        <v>1333.76</v>
      </c>
      <c r="I475" s="246"/>
      <c r="J475" s="247"/>
      <c r="K475" s="240"/>
      <c r="L475" s="245"/>
    </row>
    <row r="476" spans="1:12">
      <c r="A476" s="243">
        <v>44942</v>
      </c>
      <c r="B476" s="243">
        <v>44943</v>
      </c>
      <c r="C476" s="244">
        <f t="shared" si="21"/>
        <v>2</v>
      </c>
      <c r="D476" s="239">
        <v>44943</v>
      </c>
      <c r="E476" s="245">
        <f t="shared" si="22"/>
        <v>1</v>
      </c>
      <c r="F476" s="306" t="s">
        <v>176</v>
      </c>
      <c r="G476" s="241">
        <v>426609.42</v>
      </c>
      <c r="H476" s="244">
        <f t="shared" si="23"/>
        <v>426609.42</v>
      </c>
      <c r="I476" s="246"/>
      <c r="J476" s="247"/>
      <c r="K476" s="240"/>
      <c r="L476" s="245"/>
    </row>
    <row r="477" spans="1:12">
      <c r="A477" s="243">
        <v>44942</v>
      </c>
      <c r="B477" s="243">
        <v>44942</v>
      </c>
      <c r="C477" s="244">
        <f t="shared" si="21"/>
        <v>1</v>
      </c>
      <c r="D477" s="239">
        <v>44942</v>
      </c>
      <c r="E477" s="245">
        <f t="shared" si="22"/>
        <v>0</v>
      </c>
      <c r="F477" s="306" t="s">
        <v>175</v>
      </c>
      <c r="G477" s="241">
        <v>1065.0899999999999</v>
      </c>
      <c r="H477" s="244">
        <f t="shared" si="23"/>
        <v>0</v>
      </c>
      <c r="I477" s="246"/>
      <c r="J477" s="247"/>
      <c r="K477" s="240"/>
      <c r="L477" s="245"/>
    </row>
    <row r="478" spans="1:12">
      <c r="A478" s="243">
        <v>44942</v>
      </c>
      <c r="B478" s="243">
        <v>44944</v>
      </c>
      <c r="C478" s="244">
        <f t="shared" si="21"/>
        <v>3</v>
      </c>
      <c r="D478" s="239">
        <v>44944</v>
      </c>
      <c r="E478" s="245">
        <f t="shared" si="22"/>
        <v>2</v>
      </c>
      <c r="F478" s="306" t="s">
        <v>178</v>
      </c>
      <c r="G478" s="241">
        <v>22770.89</v>
      </c>
      <c r="H478" s="244">
        <f t="shared" si="23"/>
        <v>45541.78</v>
      </c>
      <c r="I478" s="246"/>
      <c r="J478" s="247"/>
      <c r="K478" s="240"/>
      <c r="L478" s="245"/>
    </row>
    <row r="479" spans="1:12">
      <c r="A479" s="243">
        <v>44942</v>
      </c>
      <c r="B479" s="243">
        <v>44943</v>
      </c>
      <c r="C479" s="244">
        <f t="shared" si="21"/>
        <v>2</v>
      </c>
      <c r="D479" s="239">
        <v>44943</v>
      </c>
      <c r="E479" s="245">
        <f t="shared" si="22"/>
        <v>1</v>
      </c>
      <c r="F479" s="306" t="s">
        <v>175</v>
      </c>
      <c r="G479" s="241">
        <v>1054147.3799999999</v>
      </c>
      <c r="H479" s="244">
        <f t="shared" si="23"/>
        <v>1054147.3799999999</v>
      </c>
      <c r="I479" s="246"/>
      <c r="J479" s="247"/>
      <c r="K479" s="240"/>
      <c r="L479" s="245"/>
    </row>
    <row r="480" spans="1:12">
      <c r="A480" s="243">
        <v>44942</v>
      </c>
      <c r="B480" s="243">
        <v>44944</v>
      </c>
      <c r="C480" s="244">
        <f t="shared" si="21"/>
        <v>3</v>
      </c>
      <c r="D480" s="239">
        <v>44944</v>
      </c>
      <c r="E480" s="245">
        <f t="shared" si="22"/>
        <v>2</v>
      </c>
      <c r="F480" s="306" t="s">
        <v>176</v>
      </c>
      <c r="G480" s="241">
        <v>107540.65</v>
      </c>
      <c r="H480" s="244">
        <f t="shared" si="23"/>
        <v>215081.3</v>
      </c>
      <c r="I480" s="246"/>
      <c r="J480" s="247"/>
      <c r="K480" s="240"/>
      <c r="L480" s="245"/>
    </row>
    <row r="481" spans="1:12">
      <c r="A481" s="243">
        <v>44942</v>
      </c>
      <c r="B481" s="243">
        <v>44945</v>
      </c>
      <c r="C481" s="244">
        <f t="shared" si="21"/>
        <v>4</v>
      </c>
      <c r="D481" s="239">
        <v>44945</v>
      </c>
      <c r="E481" s="245">
        <f t="shared" si="22"/>
        <v>3</v>
      </c>
      <c r="F481" s="306" t="s">
        <v>178</v>
      </c>
      <c r="G481" s="241">
        <v>8006.26</v>
      </c>
      <c r="H481" s="244">
        <f t="shared" si="23"/>
        <v>24018.78</v>
      </c>
      <c r="I481" s="246"/>
      <c r="J481" s="247"/>
      <c r="K481" s="240"/>
      <c r="L481" s="245"/>
    </row>
    <row r="482" spans="1:12">
      <c r="A482" s="243">
        <v>44942</v>
      </c>
      <c r="B482" s="243">
        <v>44944</v>
      </c>
      <c r="C482" s="244">
        <f t="shared" si="21"/>
        <v>3</v>
      </c>
      <c r="D482" s="239">
        <v>44944</v>
      </c>
      <c r="E482" s="245">
        <f t="shared" si="22"/>
        <v>2</v>
      </c>
      <c r="F482" s="306" t="s">
        <v>175</v>
      </c>
      <c r="G482" s="241">
        <v>15976.5</v>
      </c>
      <c r="H482" s="244">
        <f t="shared" si="23"/>
        <v>31953</v>
      </c>
      <c r="I482" s="246"/>
      <c r="J482" s="247"/>
      <c r="K482" s="240"/>
      <c r="L482" s="245"/>
    </row>
    <row r="483" spans="1:12">
      <c r="A483" s="243">
        <v>44942</v>
      </c>
      <c r="B483" s="243">
        <v>44945</v>
      </c>
      <c r="C483" s="244">
        <f t="shared" si="21"/>
        <v>4</v>
      </c>
      <c r="D483" s="239">
        <v>44945</v>
      </c>
      <c r="E483" s="245">
        <f t="shared" si="22"/>
        <v>3</v>
      </c>
      <c r="F483" s="306" t="s">
        <v>176</v>
      </c>
      <c r="G483" s="241">
        <v>8290.9699999999993</v>
      </c>
      <c r="H483" s="244">
        <f t="shared" si="23"/>
        <v>24872.909999999996</v>
      </c>
      <c r="I483" s="246"/>
      <c r="J483" s="247"/>
      <c r="K483" s="240"/>
      <c r="L483" s="245"/>
    </row>
    <row r="484" spans="1:12">
      <c r="A484" s="243">
        <v>44942</v>
      </c>
      <c r="B484" s="243">
        <v>44967</v>
      </c>
      <c r="C484" s="244">
        <f t="shared" si="21"/>
        <v>26</v>
      </c>
      <c r="D484" s="239">
        <v>44967</v>
      </c>
      <c r="E484" s="245">
        <f t="shared" si="22"/>
        <v>25</v>
      </c>
      <c r="F484" s="306" t="s">
        <v>176</v>
      </c>
      <c r="G484" s="241">
        <v>29.7</v>
      </c>
      <c r="H484" s="244">
        <f t="shared" si="23"/>
        <v>742.5</v>
      </c>
      <c r="I484" s="246"/>
      <c r="J484" s="247"/>
      <c r="K484" s="240"/>
      <c r="L484" s="245"/>
    </row>
    <row r="485" spans="1:12">
      <c r="A485" s="243">
        <v>44942</v>
      </c>
      <c r="B485" s="243">
        <v>45226</v>
      </c>
      <c r="C485" s="244">
        <f t="shared" si="21"/>
        <v>285</v>
      </c>
      <c r="D485" s="239">
        <v>45226</v>
      </c>
      <c r="E485" s="245">
        <f t="shared" si="22"/>
        <v>284</v>
      </c>
      <c r="F485" s="306" t="s">
        <v>175</v>
      </c>
      <c r="G485" s="241">
        <v>317.99</v>
      </c>
      <c r="H485" s="244">
        <f t="shared" si="23"/>
        <v>90309.16</v>
      </c>
      <c r="I485" s="246"/>
      <c r="J485" s="247"/>
      <c r="K485" s="240"/>
      <c r="L485" s="245"/>
    </row>
    <row r="486" spans="1:12">
      <c r="A486" s="243">
        <v>44942</v>
      </c>
      <c r="B486" s="243">
        <v>44945</v>
      </c>
      <c r="C486" s="244">
        <f t="shared" si="21"/>
        <v>4</v>
      </c>
      <c r="D486" s="239">
        <v>44945</v>
      </c>
      <c r="E486" s="245">
        <f t="shared" si="22"/>
        <v>3</v>
      </c>
      <c r="F486" s="306" t="s">
        <v>175</v>
      </c>
      <c r="G486" s="241">
        <v>1668.96</v>
      </c>
      <c r="H486" s="244">
        <f t="shared" si="23"/>
        <v>5006.88</v>
      </c>
      <c r="I486" s="246"/>
      <c r="J486" s="247"/>
      <c r="K486" s="240"/>
      <c r="L486" s="245"/>
    </row>
    <row r="487" spans="1:12">
      <c r="A487" s="243">
        <v>44942</v>
      </c>
      <c r="B487" s="243">
        <v>44942</v>
      </c>
      <c r="C487" s="244">
        <f t="shared" si="21"/>
        <v>1</v>
      </c>
      <c r="D487" s="239">
        <v>44942</v>
      </c>
      <c r="E487" s="245">
        <f t="shared" si="22"/>
        <v>0</v>
      </c>
      <c r="F487" s="306" t="s">
        <v>179</v>
      </c>
      <c r="G487" s="241">
        <v>364.71</v>
      </c>
      <c r="H487" s="244">
        <f t="shared" si="23"/>
        <v>0</v>
      </c>
      <c r="I487" s="246"/>
      <c r="J487" s="247"/>
      <c r="K487" s="240"/>
      <c r="L487" s="245"/>
    </row>
    <row r="488" spans="1:12">
      <c r="A488" s="243">
        <v>44942</v>
      </c>
      <c r="B488" s="243">
        <v>44984</v>
      </c>
      <c r="C488" s="244">
        <f t="shared" si="21"/>
        <v>43</v>
      </c>
      <c r="D488" s="239">
        <v>44984</v>
      </c>
      <c r="E488" s="245">
        <f t="shared" si="22"/>
        <v>42</v>
      </c>
      <c r="F488" s="306" t="s">
        <v>175</v>
      </c>
      <c r="G488" s="241">
        <v>48.69</v>
      </c>
      <c r="H488" s="244">
        <f t="shared" si="23"/>
        <v>2044.98</v>
      </c>
      <c r="I488" s="246"/>
      <c r="J488" s="247"/>
      <c r="K488" s="240"/>
      <c r="L488" s="245"/>
    </row>
    <row r="489" spans="1:12">
      <c r="A489" s="243">
        <v>44942</v>
      </c>
      <c r="B489" s="243">
        <v>44943</v>
      </c>
      <c r="C489" s="244">
        <f t="shared" si="21"/>
        <v>2</v>
      </c>
      <c r="D489" s="239">
        <v>44943</v>
      </c>
      <c r="E489" s="245">
        <f t="shared" si="22"/>
        <v>1</v>
      </c>
      <c r="F489" s="306" t="s">
        <v>177</v>
      </c>
      <c r="G489" s="241">
        <v>21704.63</v>
      </c>
      <c r="H489" s="244">
        <f t="shared" si="23"/>
        <v>21704.63</v>
      </c>
      <c r="I489" s="246"/>
      <c r="J489" s="247"/>
      <c r="K489" s="240"/>
      <c r="L489" s="245"/>
    </row>
    <row r="490" spans="1:12">
      <c r="A490" s="243">
        <v>44942</v>
      </c>
      <c r="B490" s="243">
        <v>44946</v>
      </c>
      <c r="C490" s="244">
        <f t="shared" si="21"/>
        <v>5</v>
      </c>
      <c r="D490" s="239">
        <v>44946</v>
      </c>
      <c r="E490" s="245">
        <f t="shared" si="22"/>
        <v>4</v>
      </c>
      <c r="F490" s="306" t="s">
        <v>176</v>
      </c>
      <c r="G490" s="241">
        <v>45300.33</v>
      </c>
      <c r="H490" s="244">
        <f t="shared" si="23"/>
        <v>181201.32</v>
      </c>
      <c r="I490" s="246"/>
      <c r="J490" s="247"/>
      <c r="K490" s="240"/>
      <c r="L490" s="245"/>
    </row>
    <row r="491" spans="1:12">
      <c r="A491" s="243">
        <v>44942</v>
      </c>
      <c r="B491" s="243">
        <v>44944</v>
      </c>
      <c r="C491" s="244">
        <f t="shared" si="21"/>
        <v>3</v>
      </c>
      <c r="D491" s="239">
        <v>44944</v>
      </c>
      <c r="E491" s="245">
        <f t="shared" si="22"/>
        <v>2</v>
      </c>
      <c r="F491" s="306" t="s">
        <v>177</v>
      </c>
      <c r="G491" s="241">
        <v>2192.2600000000002</v>
      </c>
      <c r="H491" s="244">
        <f t="shared" si="23"/>
        <v>4384.5200000000004</v>
      </c>
      <c r="I491" s="246"/>
      <c r="J491" s="247"/>
      <c r="K491" s="240"/>
      <c r="L491" s="245"/>
    </row>
    <row r="492" spans="1:12">
      <c r="A492" s="243">
        <v>44942</v>
      </c>
      <c r="B492" s="243">
        <v>44946</v>
      </c>
      <c r="C492" s="244">
        <f t="shared" si="21"/>
        <v>5</v>
      </c>
      <c r="D492" s="239">
        <v>44946</v>
      </c>
      <c r="E492" s="245">
        <f t="shared" si="22"/>
        <v>4</v>
      </c>
      <c r="F492" s="306" t="s">
        <v>175</v>
      </c>
      <c r="G492" s="241">
        <v>121.39</v>
      </c>
      <c r="H492" s="244">
        <f t="shared" si="23"/>
        <v>485.56</v>
      </c>
      <c r="I492" s="246"/>
      <c r="J492" s="247"/>
      <c r="K492" s="240"/>
      <c r="L492" s="245"/>
    </row>
    <row r="493" spans="1:12">
      <c r="A493" s="243">
        <v>44942</v>
      </c>
      <c r="B493" s="243">
        <v>44972</v>
      </c>
      <c r="C493" s="244">
        <f t="shared" si="21"/>
        <v>31</v>
      </c>
      <c r="D493" s="239">
        <v>44972</v>
      </c>
      <c r="E493" s="245">
        <f t="shared" si="22"/>
        <v>30</v>
      </c>
      <c r="F493" s="306" t="s">
        <v>175</v>
      </c>
      <c r="G493" s="241">
        <v>42.76</v>
      </c>
      <c r="H493" s="244">
        <f t="shared" si="23"/>
        <v>1282.8</v>
      </c>
      <c r="I493" s="246"/>
      <c r="J493" s="247"/>
      <c r="K493" s="240"/>
      <c r="L493" s="245"/>
    </row>
    <row r="494" spans="1:12">
      <c r="A494" s="243">
        <v>44942</v>
      </c>
      <c r="B494" s="243">
        <v>45229</v>
      </c>
      <c r="C494" s="244">
        <f t="shared" si="21"/>
        <v>288</v>
      </c>
      <c r="D494" s="239">
        <v>45229</v>
      </c>
      <c r="E494" s="245">
        <f t="shared" si="22"/>
        <v>287</v>
      </c>
      <c r="F494" s="306" t="s">
        <v>175</v>
      </c>
      <c r="G494" s="241">
        <v>82.25</v>
      </c>
      <c r="H494" s="244">
        <f t="shared" si="23"/>
        <v>23605.75</v>
      </c>
      <c r="I494" s="246"/>
      <c r="J494" s="247"/>
      <c r="K494" s="240"/>
      <c r="L494" s="245"/>
    </row>
    <row r="495" spans="1:12">
      <c r="A495" s="243">
        <v>44942</v>
      </c>
      <c r="B495" s="243">
        <v>44973</v>
      </c>
      <c r="C495" s="244">
        <f t="shared" si="21"/>
        <v>32</v>
      </c>
      <c r="D495" s="239">
        <v>44973</v>
      </c>
      <c r="E495" s="245">
        <f t="shared" si="22"/>
        <v>31</v>
      </c>
      <c r="F495" s="306" t="s">
        <v>175</v>
      </c>
      <c r="G495" s="241">
        <v>159.96</v>
      </c>
      <c r="H495" s="244">
        <f t="shared" si="23"/>
        <v>4958.76</v>
      </c>
      <c r="I495" s="246"/>
      <c r="J495" s="247"/>
      <c r="K495" s="240"/>
      <c r="L495" s="245"/>
    </row>
    <row r="496" spans="1:12">
      <c r="A496" s="243">
        <v>44942</v>
      </c>
      <c r="B496" s="243">
        <v>44949</v>
      </c>
      <c r="C496" s="244">
        <f t="shared" si="21"/>
        <v>8</v>
      </c>
      <c r="D496" s="239">
        <v>44949</v>
      </c>
      <c r="E496" s="245">
        <f t="shared" si="22"/>
        <v>7</v>
      </c>
      <c r="F496" s="306" t="s">
        <v>176</v>
      </c>
      <c r="G496" s="241">
        <v>468.29</v>
      </c>
      <c r="H496" s="244">
        <f t="shared" si="23"/>
        <v>3278.03</v>
      </c>
      <c r="I496" s="246"/>
      <c r="J496" s="247"/>
      <c r="K496" s="240"/>
      <c r="L496" s="245"/>
    </row>
    <row r="497" spans="1:12">
      <c r="A497" s="243">
        <v>44942</v>
      </c>
      <c r="B497" s="243">
        <v>44950</v>
      </c>
      <c r="C497" s="244">
        <f t="shared" si="21"/>
        <v>9</v>
      </c>
      <c r="D497" s="239">
        <v>44950</v>
      </c>
      <c r="E497" s="245">
        <f t="shared" si="22"/>
        <v>8</v>
      </c>
      <c r="F497" s="306" t="s">
        <v>176</v>
      </c>
      <c r="G497" s="241">
        <v>30454.68</v>
      </c>
      <c r="H497" s="244">
        <f t="shared" si="23"/>
        <v>243637.44</v>
      </c>
      <c r="I497" s="246"/>
      <c r="J497" s="247"/>
      <c r="K497" s="240"/>
      <c r="L497" s="245"/>
    </row>
    <row r="498" spans="1:12">
      <c r="A498" s="243">
        <v>44942</v>
      </c>
      <c r="B498" s="243">
        <v>44949</v>
      </c>
      <c r="C498" s="244">
        <f t="shared" si="21"/>
        <v>8</v>
      </c>
      <c r="D498" s="239">
        <v>44949</v>
      </c>
      <c r="E498" s="245">
        <f t="shared" si="22"/>
        <v>7</v>
      </c>
      <c r="F498" s="306" t="s">
        <v>175</v>
      </c>
      <c r="G498" s="241">
        <v>2446.89</v>
      </c>
      <c r="H498" s="244">
        <f t="shared" si="23"/>
        <v>17128.23</v>
      </c>
      <c r="I498" s="246"/>
      <c r="J498" s="247"/>
      <c r="K498" s="240"/>
      <c r="L498" s="245"/>
    </row>
    <row r="499" spans="1:12">
      <c r="A499" s="243">
        <v>44942</v>
      </c>
      <c r="B499" s="243">
        <v>44942</v>
      </c>
      <c r="C499" s="244">
        <f t="shared" si="21"/>
        <v>1</v>
      </c>
      <c r="D499" s="239">
        <v>44942</v>
      </c>
      <c r="E499" s="245">
        <f t="shared" si="22"/>
        <v>0</v>
      </c>
      <c r="F499" s="306" t="s">
        <v>180</v>
      </c>
      <c r="G499" s="241">
        <v>19.73</v>
      </c>
      <c r="H499" s="244">
        <f t="shared" si="23"/>
        <v>0</v>
      </c>
      <c r="I499" s="246"/>
      <c r="J499" s="247"/>
      <c r="K499" s="240"/>
      <c r="L499" s="245"/>
    </row>
    <row r="500" spans="1:12">
      <c r="A500" s="243">
        <v>44942</v>
      </c>
      <c r="B500" s="243">
        <v>44951</v>
      </c>
      <c r="C500" s="244">
        <f t="shared" si="21"/>
        <v>10</v>
      </c>
      <c r="D500" s="239">
        <v>44951</v>
      </c>
      <c r="E500" s="245">
        <f t="shared" si="22"/>
        <v>9</v>
      </c>
      <c r="F500" s="306" t="s">
        <v>176</v>
      </c>
      <c r="G500" s="241">
        <v>563.44000000000005</v>
      </c>
      <c r="H500" s="244">
        <f t="shared" si="23"/>
        <v>5070.9600000000009</v>
      </c>
      <c r="I500" s="246"/>
      <c r="J500" s="247"/>
      <c r="K500" s="240"/>
      <c r="L500" s="245"/>
    </row>
    <row r="501" spans="1:12">
      <c r="A501" s="243">
        <v>44942</v>
      </c>
      <c r="B501" s="243">
        <v>45019</v>
      </c>
      <c r="C501" s="244">
        <f t="shared" si="21"/>
        <v>78</v>
      </c>
      <c r="D501" s="239">
        <v>45019</v>
      </c>
      <c r="E501" s="245">
        <f t="shared" si="22"/>
        <v>77</v>
      </c>
      <c r="F501" s="306" t="s">
        <v>175</v>
      </c>
      <c r="G501" s="241">
        <v>98.62</v>
      </c>
      <c r="H501" s="244">
        <f t="shared" si="23"/>
        <v>7593.7400000000007</v>
      </c>
      <c r="I501" s="246"/>
      <c r="J501" s="247"/>
      <c r="K501" s="240"/>
      <c r="L501" s="245"/>
    </row>
    <row r="502" spans="1:12">
      <c r="A502" s="243">
        <v>44942</v>
      </c>
      <c r="B502" s="243">
        <v>44950</v>
      </c>
      <c r="C502" s="244">
        <f t="shared" si="21"/>
        <v>9</v>
      </c>
      <c r="D502" s="239">
        <v>44950</v>
      </c>
      <c r="E502" s="245">
        <f t="shared" si="22"/>
        <v>8</v>
      </c>
      <c r="F502" s="306" t="s">
        <v>175</v>
      </c>
      <c r="G502" s="241">
        <v>9.57</v>
      </c>
      <c r="H502" s="244">
        <f t="shared" si="23"/>
        <v>76.56</v>
      </c>
      <c r="I502" s="246"/>
      <c r="J502" s="247"/>
      <c r="K502" s="240"/>
      <c r="L502" s="245"/>
    </row>
    <row r="503" spans="1:12">
      <c r="A503" s="243">
        <v>44942</v>
      </c>
      <c r="B503" s="243">
        <v>44943</v>
      </c>
      <c r="C503" s="244">
        <f t="shared" si="21"/>
        <v>2</v>
      </c>
      <c r="D503" s="239">
        <v>44943</v>
      </c>
      <c r="E503" s="245">
        <f t="shared" si="22"/>
        <v>1</v>
      </c>
      <c r="F503" s="306" t="s">
        <v>180</v>
      </c>
      <c r="G503" s="241">
        <v>0</v>
      </c>
      <c r="H503" s="244">
        <f t="shared" si="23"/>
        <v>0</v>
      </c>
      <c r="I503" s="246"/>
      <c r="J503" s="247"/>
      <c r="K503" s="240"/>
      <c r="L503" s="245"/>
    </row>
    <row r="504" spans="1:12">
      <c r="A504" s="243">
        <v>44942</v>
      </c>
      <c r="B504" s="243">
        <v>44951</v>
      </c>
      <c r="C504" s="244">
        <f t="shared" si="21"/>
        <v>10</v>
      </c>
      <c r="D504" s="239">
        <v>44951</v>
      </c>
      <c r="E504" s="245">
        <f t="shared" si="22"/>
        <v>9</v>
      </c>
      <c r="F504" s="306" t="s">
        <v>175</v>
      </c>
      <c r="G504" s="241">
        <v>153.66999999999999</v>
      </c>
      <c r="H504" s="244">
        <f t="shared" si="23"/>
        <v>1383.03</v>
      </c>
      <c r="I504" s="246"/>
      <c r="J504" s="247"/>
      <c r="K504" s="240"/>
      <c r="L504" s="245"/>
    </row>
    <row r="505" spans="1:12">
      <c r="A505" s="243">
        <v>44942</v>
      </c>
      <c r="B505" s="243">
        <v>44944</v>
      </c>
      <c r="C505" s="244">
        <f t="shared" si="21"/>
        <v>3</v>
      </c>
      <c r="D505" s="239">
        <v>44944</v>
      </c>
      <c r="E505" s="245">
        <f t="shared" si="22"/>
        <v>2</v>
      </c>
      <c r="F505" s="306" t="s">
        <v>180</v>
      </c>
      <c r="G505" s="241">
        <v>-5494.8</v>
      </c>
      <c r="H505" s="244">
        <f t="shared" si="23"/>
        <v>-10989.6</v>
      </c>
      <c r="I505" s="246"/>
      <c r="J505" s="247"/>
      <c r="K505" s="240"/>
      <c r="L505" s="245"/>
    </row>
    <row r="506" spans="1:12">
      <c r="A506" s="243">
        <v>44942</v>
      </c>
      <c r="B506" s="243">
        <v>45161</v>
      </c>
      <c r="C506" s="244">
        <f t="shared" si="21"/>
        <v>220</v>
      </c>
      <c r="D506" s="239">
        <v>45161</v>
      </c>
      <c r="E506" s="245">
        <f t="shared" si="22"/>
        <v>219</v>
      </c>
      <c r="F506" s="306" t="s">
        <v>175</v>
      </c>
      <c r="G506" s="241">
        <v>43.98</v>
      </c>
      <c r="H506" s="244">
        <f t="shared" si="23"/>
        <v>9631.619999999999</v>
      </c>
      <c r="I506" s="246"/>
      <c r="J506" s="247"/>
      <c r="K506" s="240"/>
      <c r="L506" s="245"/>
    </row>
    <row r="507" spans="1:12">
      <c r="A507" s="243">
        <v>44942</v>
      </c>
      <c r="B507" s="243">
        <v>44953</v>
      </c>
      <c r="C507" s="244">
        <f t="shared" si="21"/>
        <v>12</v>
      </c>
      <c r="D507" s="239">
        <v>44953</v>
      </c>
      <c r="E507" s="245">
        <f t="shared" si="22"/>
        <v>11</v>
      </c>
      <c r="F507" s="306" t="s">
        <v>176</v>
      </c>
      <c r="G507" s="241">
        <v>49421.41</v>
      </c>
      <c r="H507" s="244">
        <f t="shared" si="23"/>
        <v>543635.51</v>
      </c>
      <c r="I507" s="246"/>
      <c r="J507" s="247"/>
      <c r="K507" s="240"/>
      <c r="L507" s="245"/>
    </row>
    <row r="508" spans="1:12">
      <c r="A508" s="243">
        <v>44942</v>
      </c>
      <c r="B508" s="243">
        <v>44945</v>
      </c>
      <c r="C508" s="244">
        <f t="shared" si="21"/>
        <v>4</v>
      </c>
      <c r="D508" s="239">
        <v>44945</v>
      </c>
      <c r="E508" s="245">
        <f t="shared" si="22"/>
        <v>3</v>
      </c>
      <c r="F508" s="306" t="s">
        <v>180</v>
      </c>
      <c r="G508" s="241">
        <v>0</v>
      </c>
      <c r="H508" s="244">
        <f t="shared" si="23"/>
        <v>0</v>
      </c>
      <c r="I508" s="246"/>
      <c r="J508" s="247"/>
      <c r="K508" s="240"/>
      <c r="L508" s="245"/>
    </row>
    <row r="509" spans="1:12">
      <c r="A509" s="243">
        <v>44942</v>
      </c>
      <c r="B509" s="243">
        <v>44953</v>
      </c>
      <c r="C509" s="244">
        <f t="shared" si="21"/>
        <v>12</v>
      </c>
      <c r="D509" s="239">
        <v>44953</v>
      </c>
      <c r="E509" s="245">
        <f t="shared" si="22"/>
        <v>11</v>
      </c>
      <c r="F509" s="306" t="s">
        <v>175</v>
      </c>
      <c r="G509" s="241">
        <v>44.93</v>
      </c>
      <c r="H509" s="244">
        <f t="shared" si="23"/>
        <v>494.23</v>
      </c>
      <c r="I509" s="246"/>
      <c r="J509" s="247"/>
      <c r="K509" s="240"/>
      <c r="L509" s="245"/>
    </row>
    <row r="510" spans="1:12">
      <c r="A510" s="243">
        <v>44942</v>
      </c>
      <c r="B510" s="243">
        <v>45245</v>
      </c>
      <c r="C510" s="244">
        <f t="shared" si="21"/>
        <v>304</v>
      </c>
      <c r="D510" s="239">
        <v>45245</v>
      </c>
      <c r="E510" s="245">
        <f t="shared" si="22"/>
        <v>303</v>
      </c>
      <c r="F510" s="306" t="s">
        <v>176</v>
      </c>
      <c r="G510" s="241">
        <v>36.049999999999997</v>
      </c>
      <c r="H510" s="244">
        <f t="shared" si="23"/>
        <v>10923.15</v>
      </c>
      <c r="I510" s="246"/>
      <c r="J510" s="247"/>
      <c r="K510" s="240"/>
      <c r="L510" s="245"/>
    </row>
    <row r="511" spans="1:12">
      <c r="A511" s="243">
        <v>44943</v>
      </c>
      <c r="B511" s="243">
        <v>44958</v>
      </c>
      <c r="C511" s="244">
        <f t="shared" si="21"/>
        <v>16</v>
      </c>
      <c r="D511" s="239">
        <v>44958</v>
      </c>
      <c r="E511" s="245">
        <f t="shared" si="22"/>
        <v>15</v>
      </c>
      <c r="F511" s="306" t="s">
        <v>175</v>
      </c>
      <c r="G511" s="241">
        <v>51.33</v>
      </c>
      <c r="H511" s="244">
        <f t="shared" si="23"/>
        <v>769.94999999999993</v>
      </c>
      <c r="I511" s="246"/>
      <c r="J511" s="247"/>
      <c r="K511" s="240"/>
      <c r="L511" s="245"/>
    </row>
    <row r="512" spans="1:12">
      <c r="A512" s="243">
        <v>44943</v>
      </c>
      <c r="B512" s="243">
        <v>44951</v>
      </c>
      <c r="C512" s="244">
        <f t="shared" si="21"/>
        <v>9</v>
      </c>
      <c r="D512" s="239">
        <v>44951</v>
      </c>
      <c r="E512" s="245">
        <f t="shared" si="22"/>
        <v>8</v>
      </c>
      <c r="F512" s="306" t="s">
        <v>176</v>
      </c>
      <c r="G512" s="241">
        <v>22.39</v>
      </c>
      <c r="H512" s="244">
        <f t="shared" si="23"/>
        <v>179.12</v>
      </c>
      <c r="I512" s="246"/>
      <c r="J512" s="247"/>
      <c r="K512" s="240"/>
      <c r="L512" s="245"/>
    </row>
    <row r="513" spans="1:12">
      <c r="A513" s="243">
        <v>44943</v>
      </c>
      <c r="B513" s="243">
        <v>44952</v>
      </c>
      <c r="C513" s="244">
        <f t="shared" si="21"/>
        <v>10</v>
      </c>
      <c r="D513" s="239">
        <v>44952</v>
      </c>
      <c r="E513" s="245">
        <f t="shared" si="22"/>
        <v>9</v>
      </c>
      <c r="F513" s="306" t="s">
        <v>175</v>
      </c>
      <c r="G513" s="241">
        <v>14.94</v>
      </c>
      <c r="H513" s="244">
        <f t="shared" si="23"/>
        <v>134.46</v>
      </c>
      <c r="I513" s="246"/>
      <c r="J513" s="247"/>
      <c r="K513" s="240"/>
      <c r="L513" s="245"/>
    </row>
    <row r="514" spans="1:12">
      <c r="A514" s="243">
        <v>44943</v>
      </c>
      <c r="B514" s="243">
        <v>44960</v>
      </c>
      <c r="C514" s="244">
        <f t="shared" si="21"/>
        <v>18</v>
      </c>
      <c r="D514" s="239">
        <v>44960</v>
      </c>
      <c r="E514" s="245">
        <f t="shared" si="22"/>
        <v>17</v>
      </c>
      <c r="F514" s="306" t="s">
        <v>175</v>
      </c>
      <c r="G514" s="241">
        <v>219.97</v>
      </c>
      <c r="H514" s="244">
        <f t="shared" si="23"/>
        <v>3739.49</v>
      </c>
      <c r="I514" s="246"/>
      <c r="J514" s="247"/>
      <c r="K514" s="240"/>
      <c r="L514" s="245"/>
    </row>
    <row r="515" spans="1:12">
      <c r="A515" s="243">
        <v>44943</v>
      </c>
      <c r="B515" s="243">
        <v>44950</v>
      </c>
      <c r="C515" s="244">
        <f t="shared" si="21"/>
        <v>8</v>
      </c>
      <c r="D515" s="239">
        <v>44950</v>
      </c>
      <c r="E515" s="245">
        <f t="shared" si="22"/>
        <v>7</v>
      </c>
      <c r="F515" s="306" t="s">
        <v>177</v>
      </c>
      <c r="G515" s="241">
        <v>13226.21</v>
      </c>
      <c r="H515" s="244">
        <f t="shared" si="23"/>
        <v>92583.47</v>
      </c>
      <c r="I515" s="246"/>
      <c r="J515" s="247"/>
      <c r="K515" s="240"/>
      <c r="L515" s="245"/>
    </row>
    <row r="516" spans="1:12">
      <c r="A516" s="243">
        <v>44943</v>
      </c>
      <c r="B516" s="243">
        <v>44963</v>
      </c>
      <c r="C516" s="244">
        <f t="shared" si="21"/>
        <v>21</v>
      </c>
      <c r="D516" s="239">
        <v>44963</v>
      </c>
      <c r="E516" s="245">
        <f t="shared" si="22"/>
        <v>20</v>
      </c>
      <c r="F516" s="306" t="s">
        <v>175</v>
      </c>
      <c r="G516" s="241">
        <v>140.94</v>
      </c>
      <c r="H516" s="244">
        <f t="shared" si="23"/>
        <v>2818.8</v>
      </c>
      <c r="I516" s="246"/>
      <c r="J516" s="247"/>
      <c r="K516" s="240"/>
      <c r="L516" s="245"/>
    </row>
    <row r="517" spans="1:12">
      <c r="A517" s="243">
        <v>44943</v>
      </c>
      <c r="B517" s="243">
        <v>44965</v>
      </c>
      <c r="C517" s="244">
        <f t="shared" si="21"/>
        <v>23</v>
      </c>
      <c r="D517" s="239">
        <v>44965</v>
      </c>
      <c r="E517" s="245">
        <f t="shared" si="22"/>
        <v>22</v>
      </c>
      <c r="F517" s="306" t="s">
        <v>176</v>
      </c>
      <c r="G517" s="241">
        <v>263.11</v>
      </c>
      <c r="H517" s="244">
        <f t="shared" si="23"/>
        <v>5788.42</v>
      </c>
      <c r="I517" s="246"/>
      <c r="J517" s="247"/>
      <c r="K517" s="240"/>
      <c r="L517" s="245"/>
    </row>
    <row r="518" spans="1:12">
      <c r="A518" s="243">
        <v>44943</v>
      </c>
      <c r="B518" s="243">
        <v>44964</v>
      </c>
      <c r="C518" s="244">
        <f t="shared" si="21"/>
        <v>22</v>
      </c>
      <c r="D518" s="239">
        <v>44964</v>
      </c>
      <c r="E518" s="245">
        <f t="shared" si="22"/>
        <v>21</v>
      </c>
      <c r="F518" s="306" t="s">
        <v>175</v>
      </c>
      <c r="G518" s="241">
        <v>357.44</v>
      </c>
      <c r="H518" s="244">
        <f t="shared" si="23"/>
        <v>7506.24</v>
      </c>
      <c r="I518" s="246"/>
      <c r="J518" s="247"/>
      <c r="K518" s="240"/>
      <c r="L518" s="245"/>
    </row>
    <row r="519" spans="1:12">
      <c r="A519" s="243">
        <v>44943</v>
      </c>
      <c r="B519" s="243">
        <v>44965</v>
      </c>
      <c r="C519" s="244">
        <f t="shared" ref="C519:C582" si="24">B519-A519+1</f>
        <v>23</v>
      </c>
      <c r="D519" s="239">
        <v>44965</v>
      </c>
      <c r="E519" s="245">
        <f t="shared" ref="E519:E582" si="25">D519-A519</f>
        <v>22</v>
      </c>
      <c r="F519" s="306" t="s">
        <v>175</v>
      </c>
      <c r="G519" s="241">
        <v>1017.42</v>
      </c>
      <c r="H519" s="244">
        <f t="shared" ref="H519:H582" si="26">E519*G519</f>
        <v>22383.239999999998</v>
      </c>
      <c r="I519" s="246"/>
      <c r="J519" s="247"/>
      <c r="K519" s="240"/>
      <c r="L519" s="245"/>
    </row>
    <row r="520" spans="1:12">
      <c r="A520" s="243">
        <v>44943</v>
      </c>
      <c r="B520" s="243">
        <v>44966</v>
      </c>
      <c r="C520" s="244">
        <f t="shared" si="24"/>
        <v>24</v>
      </c>
      <c r="D520" s="239">
        <v>44966</v>
      </c>
      <c r="E520" s="245">
        <f t="shared" si="25"/>
        <v>23</v>
      </c>
      <c r="F520" s="306" t="s">
        <v>175</v>
      </c>
      <c r="G520" s="241">
        <v>68.61</v>
      </c>
      <c r="H520" s="244">
        <f t="shared" si="26"/>
        <v>1578.03</v>
      </c>
      <c r="I520" s="246"/>
      <c r="J520" s="247"/>
      <c r="K520" s="240"/>
      <c r="L520" s="245"/>
    </row>
    <row r="521" spans="1:12">
      <c r="A521" s="243">
        <v>44943</v>
      </c>
      <c r="B521" s="243">
        <v>44943</v>
      </c>
      <c r="C521" s="244">
        <f t="shared" si="24"/>
        <v>1</v>
      </c>
      <c r="D521" s="239">
        <v>44943</v>
      </c>
      <c r="E521" s="245">
        <f t="shared" si="25"/>
        <v>0</v>
      </c>
      <c r="F521" s="306" t="s">
        <v>176</v>
      </c>
      <c r="G521" s="241">
        <v>302.01</v>
      </c>
      <c r="H521" s="244">
        <f t="shared" si="26"/>
        <v>0</v>
      </c>
      <c r="I521" s="246"/>
      <c r="J521" s="247"/>
      <c r="K521" s="240"/>
      <c r="L521" s="245"/>
    </row>
    <row r="522" spans="1:12">
      <c r="A522" s="243">
        <v>44943</v>
      </c>
      <c r="B522" s="243">
        <v>44944</v>
      </c>
      <c r="C522" s="244">
        <f t="shared" si="24"/>
        <v>2</v>
      </c>
      <c r="D522" s="239">
        <v>44944</v>
      </c>
      <c r="E522" s="245">
        <f t="shared" si="25"/>
        <v>1</v>
      </c>
      <c r="F522" s="306" t="s">
        <v>178</v>
      </c>
      <c r="G522" s="241">
        <v>913.29</v>
      </c>
      <c r="H522" s="244">
        <f t="shared" si="26"/>
        <v>913.29</v>
      </c>
      <c r="I522" s="246"/>
      <c r="J522" s="247"/>
      <c r="K522" s="240"/>
      <c r="L522" s="245"/>
    </row>
    <row r="523" spans="1:12">
      <c r="A523" s="243">
        <v>44943</v>
      </c>
      <c r="B523" s="243">
        <v>44943</v>
      </c>
      <c r="C523" s="244">
        <f t="shared" si="24"/>
        <v>1</v>
      </c>
      <c r="D523" s="239">
        <v>44943</v>
      </c>
      <c r="E523" s="245">
        <f t="shared" si="25"/>
        <v>0</v>
      </c>
      <c r="F523" s="306" t="s">
        <v>175</v>
      </c>
      <c r="G523" s="241">
        <v>1381.01</v>
      </c>
      <c r="H523" s="244">
        <f t="shared" si="26"/>
        <v>0</v>
      </c>
      <c r="I523" s="246"/>
      <c r="J523" s="247"/>
      <c r="K523" s="240"/>
      <c r="L523" s="245"/>
    </row>
    <row r="524" spans="1:12">
      <c r="A524" s="243">
        <v>44943</v>
      </c>
      <c r="B524" s="243">
        <v>44944</v>
      </c>
      <c r="C524" s="244">
        <f t="shared" si="24"/>
        <v>2</v>
      </c>
      <c r="D524" s="239">
        <v>44944</v>
      </c>
      <c r="E524" s="245">
        <f t="shared" si="25"/>
        <v>1</v>
      </c>
      <c r="F524" s="306" t="s">
        <v>176</v>
      </c>
      <c r="G524" s="241">
        <v>108243.37</v>
      </c>
      <c r="H524" s="244">
        <f t="shared" si="26"/>
        <v>108243.37</v>
      </c>
      <c r="I524" s="246"/>
      <c r="J524" s="247"/>
      <c r="K524" s="240"/>
      <c r="L524" s="245"/>
    </row>
    <row r="525" spans="1:12">
      <c r="A525" s="243">
        <v>44943</v>
      </c>
      <c r="B525" s="243">
        <v>44945</v>
      </c>
      <c r="C525" s="244">
        <f t="shared" si="24"/>
        <v>3</v>
      </c>
      <c r="D525" s="239">
        <v>44945</v>
      </c>
      <c r="E525" s="245">
        <f t="shared" si="25"/>
        <v>2</v>
      </c>
      <c r="F525" s="306" t="s">
        <v>178</v>
      </c>
      <c r="G525" s="241">
        <v>298.11</v>
      </c>
      <c r="H525" s="244">
        <f t="shared" si="26"/>
        <v>596.22</v>
      </c>
      <c r="I525" s="246"/>
      <c r="J525" s="247"/>
      <c r="K525" s="240"/>
      <c r="L525" s="245"/>
    </row>
    <row r="526" spans="1:12">
      <c r="A526" s="243">
        <v>44943</v>
      </c>
      <c r="B526" s="243">
        <v>44957</v>
      </c>
      <c r="C526" s="244">
        <f t="shared" si="24"/>
        <v>15</v>
      </c>
      <c r="D526" s="239">
        <v>44957</v>
      </c>
      <c r="E526" s="245">
        <f t="shared" si="25"/>
        <v>14</v>
      </c>
      <c r="F526" s="306" t="s">
        <v>175</v>
      </c>
      <c r="G526" s="241">
        <v>842.41</v>
      </c>
      <c r="H526" s="244">
        <f t="shared" si="26"/>
        <v>11793.74</v>
      </c>
      <c r="I526" s="246"/>
      <c r="J526" s="247"/>
      <c r="K526" s="240"/>
      <c r="L526" s="245"/>
    </row>
    <row r="527" spans="1:12">
      <c r="A527" s="243">
        <v>44943</v>
      </c>
      <c r="B527" s="243">
        <v>44944</v>
      </c>
      <c r="C527" s="244">
        <f t="shared" si="24"/>
        <v>2</v>
      </c>
      <c r="D527" s="239">
        <v>44944</v>
      </c>
      <c r="E527" s="245">
        <f t="shared" si="25"/>
        <v>1</v>
      </c>
      <c r="F527" s="306" t="s">
        <v>175</v>
      </c>
      <c r="G527" s="241">
        <v>991781.9</v>
      </c>
      <c r="H527" s="244">
        <f t="shared" si="26"/>
        <v>991781.9</v>
      </c>
      <c r="I527" s="246"/>
      <c r="J527" s="247"/>
      <c r="K527" s="240"/>
      <c r="L527" s="245"/>
    </row>
    <row r="528" spans="1:12">
      <c r="A528" s="243">
        <v>44943</v>
      </c>
      <c r="B528" s="243">
        <v>44945</v>
      </c>
      <c r="C528" s="244">
        <f t="shared" si="24"/>
        <v>3</v>
      </c>
      <c r="D528" s="239">
        <v>44945</v>
      </c>
      <c r="E528" s="245">
        <f t="shared" si="25"/>
        <v>2</v>
      </c>
      <c r="F528" s="306" t="s">
        <v>176</v>
      </c>
      <c r="G528" s="241">
        <v>25283.57</v>
      </c>
      <c r="H528" s="244">
        <f t="shared" si="26"/>
        <v>50567.14</v>
      </c>
      <c r="I528" s="246"/>
      <c r="J528" s="247"/>
      <c r="K528" s="240"/>
      <c r="L528" s="245"/>
    </row>
    <row r="529" spans="1:12">
      <c r="A529" s="243">
        <v>44943</v>
      </c>
      <c r="B529" s="243">
        <v>44984</v>
      </c>
      <c r="C529" s="244">
        <f t="shared" si="24"/>
        <v>42</v>
      </c>
      <c r="D529" s="239">
        <v>44984</v>
      </c>
      <c r="E529" s="245">
        <f t="shared" si="25"/>
        <v>41</v>
      </c>
      <c r="F529" s="306" t="s">
        <v>176</v>
      </c>
      <c r="G529" s="241">
        <v>0.64</v>
      </c>
      <c r="H529" s="244">
        <f t="shared" si="26"/>
        <v>26.240000000000002</v>
      </c>
      <c r="I529" s="246"/>
      <c r="J529" s="247"/>
      <c r="K529" s="240"/>
      <c r="L529" s="245"/>
    </row>
    <row r="530" spans="1:12">
      <c r="A530" s="243">
        <v>44943</v>
      </c>
      <c r="B530" s="243">
        <v>44945</v>
      </c>
      <c r="C530" s="244">
        <f t="shared" si="24"/>
        <v>3</v>
      </c>
      <c r="D530" s="239">
        <v>44945</v>
      </c>
      <c r="E530" s="245">
        <f t="shared" si="25"/>
        <v>2</v>
      </c>
      <c r="F530" s="306" t="s">
        <v>175</v>
      </c>
      <c r="G530" s="241">
        <v>19047.990000000002</v>
      </c>
      <c r="H530" s="244">
        <f t="shared" si="26"/>
        <v>38095.980000000003</v>
      </c>
      <c r="I530" s="246"/>
      <c r="J530" s="247"/>
      <c r="K530" s="240"/>
      <c r="L530" s="245"/>
    </row>
    <row r="531" spans="1:12">
      <c r="A531" s="243">
        <v>44943</v>
      </c>
      <c r="B531" s="243">
        <v>44984</v>
      </c>
      <c r="C531" s="244">
        <f t="shared" si="24"/>
        <v>42</v>
      </c>
      <c r="D531" s="239">
        <v>44984</v>
      </c>
      <c r="E531" s="245">
        <f t="shared" si="25"/>
        <v>41</v>
      </c>
      <c r="F531" s="306" t="s">
        <v>175</v>
      </c>
      <c r="G531" s="241">
        <v>96.92</v>
      </c>
      <c r="H531" s="244">
        <f t="shared" si="26"/>
        <v>3973.7200000000003</v>
      </c>
      <c r="I531" s="246"/>
      <c r="J531" s="247"/>
      <c r="K531" s="240"/>
      <c r="L531" s="245"/>
    </row>
    <row r="532" spans="1:12">
      <c r="A532" s="243">
        <v>44943</v>
      </c>
      <c r="B532" s="243">
        <v>44943</v>
      </c>
      <c r="C532" s="244">
        <f t="shared" si="24"/>
        <v>1</v>
      </c>
      <c r="D532" s="239">
        <v>44943</v>
      </c>
      <c r="E532" s="245">
        <f t="shared" si="25"/>
        <v>0</v>
      </c>
      <c r="F532" s="306" t="s">
        <v>179</v>
      </c>
      <c r="G532" s="241">
        <v>3.66</v>
      </c>
      <c r="H532" s="244">
        <f t="shared" si="26"/>
        <v>0</v>
      </c>
      <c r="I532" s="246"/>
      <c r="J532" s="247"/>
      <c r="K532" s="240"/>
      <c r="L532" s="245"/>
    </row>
    <row r="533" spans="1:12">
      <c r="A533" s="243">
        <v>44943</v>
      </c>
      <c r="B533" s="243">
        <v>44946</v>
      </c>
      <c r="C533" s="244">
        <f t="shared" si="24"/>
        <v>4</v>
      </c>
      <c r="D533" s="239">
        <v>44946</v>
      </c>
      <c r="E533" s="245">
        <f t="shared" si="25"/>
        <v>3</v>
      </c>
      <c r="F533" s="306" t="s">
        <v>176</v>
      </c>
      <c r="G533" s="241">
        <v>11944.33</v>
      </c>
      <c r="H533" s="244">
        <f t="shared" si="26"/>
        <v>35832.99</v>
      </c>
      <c r="I533" s="246"/>
      <c r="J533" s="247"/>
      <c r="K533" s="240"/>
      <c r="L533" s="245"/>
    </row>
    <row r="534" spans="1:12">
      <c r="A534" s="243">
        <v>44943</v>
      </c>
      <c r="B534" s="243">
        <v>44992</v>
      </c>
      <c r="C534" s="244">
        <f t="shared" si="24"/>
        <v>50</v>
      </c>
      <c r="D534" s="239">
        <v>44992</v>
      </c>
      <c r="E534" s="245">
        <f t="shared" si="25"/>
        <v>49</v>
      </c>
      <c r="F534" s="306" t="s">
        <v>175</v>
      </c>
      <c r="G534" s="241">
        <v>123.01</v>
      </c>
      <c r="H534" s="244">
        <f t="shared" si="26"/>
        <v>6027.4900000000007</v>
      </c>
      <c r="I534" s="246"/>
      <c r="J534" s="247"/>
      <c r="K534" s="240"/>
      <c r="L534" s="245"/>
    </row>
    <row r="535" spans="1:12">
      <c r="A535" s="243">
        <v>44943</v>
      </c>
      <c r="B535" s="243">
        <v>44943</v>
      </c>
      <c r="C535" s="244">
        <f t="shared" si="24"/>
        <v>1</v>
      </c>
      <c r="D535" s="239">
        <v>44943</v>
      </c>
      <c r="E535" s="245">
        <f t="shared" si="25"/>
        <v>0</v>
      </c>
      <c r="F535" s="306" t="s">
        <v>177</v>
      </c>
      <c r="G535" s="241">
        <v>100.16</v>
      </c>
      <c r="H535" s="244">
        <f t="shared" si="26"/>
        <v>0</v>
      </c>
      <c r="I535" s="246"/>
      <c r="J535" s="247"/>
      <c r="K535" s="240"/>
      <c r="L535" s="245"/>
    </row>
    <row r="536" spans="1:12">
      <c r="A536" s="243">
        <v>44943</v>
      </c>
      <c r="B536" s="243">
        <v>44946</v>
      </c>
      <c r="C536" s="244">
        <f t="shared" si="24"/>
        <v>4</v>
      </c>
      <c r="D536" s="239">
        <v>44946</v>
      </c>
      <c r="E536" s="245">
        <f t="shared" si="25"/>
        <v>3</v>
      </c>
      <c r="F536" s="306" t="s">
        <v>175</v>
      </c>
      <c r="G536" s="241">
        <v>2690.47</v>
      </c>
      <c r="H536" s="244">
        <f t="shared" si="26"/>
        <v>8071.41</v>
      </c>
      <c r="I536" s="246"/>
      <c r="J536" s="247"/>
      <c r="K536" s="240"/>
      <c r="L536" s="245"/>
    </row>
    <row r="537" spans="1:12">
      <c r="A537" s="243">
        <v>44943</v>
      </c>
      <c r="B537" s="243">
        <v>44944</v>
      </c>
      <c r="C537" s="244">
        <f t="shared" si="24"/>
        <v>2</v>
      </c>
      <c r="D537" s="239">
        <v>44944</v>
      </c>
      <c r="E537" s="245">
        <f t="shared" si="25"/>
        <v>1</v>
      </c>
      <c r="F537" s="306" t="s">
        <v>177</v>
      </c>
      <c r="G537" s="241">
        <v>7506.19</v>
      </c>
      <c r="H537" s="244">
        <f t="shared" si="26"/>
        <v>7506.19</v>
      </c>
      <c r="I537" s="246"/>
      <c r="J537" s="247"/>
      <c r="K537" s="240"/>
      <c r="L537" s="245"/>
    </row>
    <row r="538" spans="1:12">
      <c r="A538" s="243">
        <v>44943</v>
      </c>
      <c r="B538" s="243">
        <v>44971</v>
      </c>
      <c r="C538" s="244">
        <f t="shared" si="24"/>
        <v>29</v>
      </c>
      <c r="D538" s="239">
        <v>44971</v>
      </c>
      <c r="E538" s="245">
        <f t="shared" si="25"/>
        <v>28</v>
      </c>
      <c r="F538" s="306" t="s">
        <v>175</v>
      </c>
      <c r="G538" s="241">
        <v>288.11</v>
      </c>
      <c r="H538" s="244">
        <f t="shared" si="26"/>
        <v>8067.08</v>
      </c>
      <c r="I538" s="246"/>
      <c r="J538" s="247"/>
      <c r="K538" s="240"/>
      <c r="L538" s="245"/>
    </row>
    <row r="539" spans="1:12">
      <c r="A539" s="243">
        <v>44943</v>
      </c>
      <c r="B539" s="243">
        <v>44945</v>
      </c>
      <c r="C539" s="244">
        <f t="shared" si="24"/>
        <v>3</v>
      </c>
      <c r="D539" s="239">
        <v>44945</v>
      </c>
      <c r="E539" s="245">
        <f t="shared" si="25"/>
        <v>2</v>
      </c>
      <c r="F539" s="306" t="s">
        <v>177</v>
      </c>
      <c r="G539" s="241">
        <v>31215</v>
      </c>
      <c r="H539" s="244">
        <f t="shared" si="26"/>
        <v>62430</v>
      </c>
      <c r="I539" s="246"/>
      <c r="J539" s="247"/>
      <c r="K539" s="240"/>
      <c r="L539" s="245"/>
    </row>
    <row r="540" spans="1:12">
      <c r="A540" s="243">
        <v>44943</v>
      </c>
      <c r="B540" s="243">
        <v>44949</v>
      </c>
      <c r="C540" s="244">
        <f t="shared" si="24"/>
        <v>7</v>
      </c>
      <c r="D540" s="239">
        <v>44949</v>
      </c>
      <c r="E540" s="245">
        <f t="shared" si="25"/>
        <v>6</v>
      </c>
      <c r="F540" s="306" t="s">
        <v>178</v>
      </c>
      <c r="G540" s="241">
        <v>43473.11</v>
      </c>
      <c r="H540" s="244">
        <f t="shared" si="26"/>
        <v>260838.66</v>
      </c>
      <c r="I540" s="246"/>
      <c r="J540" s="247"/>
      <c r="K540" s="240"/>
      <c r="L540" s="245"/>
    </row>
    <row r="541" spans="1:12">
      <c r="A541" s="243">
        <v>44943</v>
      </c>
      <c r="B541" s="243">
        <v>45033</v>
      </c>
      <c r="C541" s="244">
        <f t="shared" si="24"/>
        <v>91</v>
      </c>
      <c r="D541" s="239">
        <v>45033</v>
      </c>
      <c r="E541" s="245">
        <f t="shared" si="25"/>
        <v>90</v>
      </c>
      <c r="F541" s="306" t="s">
        <v>175</v>
      </c>
      <c r="G541" s="241">
        <v>132.31</v>
      </c>
      <c r="H541" s="244">
        <f t="shared" si="26"/>
        <v>11907.9</v>
      </c>
      <c r="I541" s="246"/>
      <c r="J541" s="247"/>
      <c r="K541" s="240"/>
      <c r="L541" s="245"/>
    </row>
    <row r="542" spans="1:12">
      <c r="A542" s="243">
        <v>44943</v>
      </c>
      <c r="B542" s="243">
        <v>44949</v>
      </c>
      <c r="C542" s="244">
        <f t="shared" si="24"/>
        <v>7</v>
      </c>
      <c r="D542" s="239">
        <v>44949</v>
      </c>
      <c r="E542" s="245">
        <f t="shared" si="25"/>
        <v>6</v>
      </c>
      <c r="F542" s="306" t="s">
        <v>176</v>
      </c>
      <c r="G542" s="241">
        <v>962.93</v>
      </c>
      <c r="H542" s="244">
        <f t="shared" si="26"/>
        <v>5777.58</v>
      </c>
      <c r="I542" s="246"/>
      <c r="J542" s="247"/>
      <c r="K542" s="240"/>
      <c r="L542" s="245"/>
    </row>
    <row r="543" spans="1:12">
      <c r="A543" s="243">
        <v>44943</v>
      </c>
      <c r="B543" s="243">
        <v>44949</v>
      </c>
      <c r="C543" s="244">
        <f t="shared" si="24"/>
        <v>7</v>
      </c>
      <c r="D543" s="239">
        <v>44949</v>
      </c>
      <c r="E543" s="245">
        <f t="shared" si="25"/>
        <v>6</v>
      </c>
      <c r="F543" s="306" t="s">
        <v>175</v>
      </c>
      <c r="G543" s="241">
        <v>2864.98</v>
      </c>
      <c r="H543" s="244">
        <f t="shared" si="26"/>
        <v>17189.88</v>
      </c>
      <c r="I543" s="246"/>
      <c r="J543" s="247"/>
      <c r="K543" s="240"/>
      <c r="L543" s="245"/>
    </row>
    <row r="544" spans="1:12">
      <c r="A544" s="243">
        <v>44943</v>
      </c>
      <c r="B544" s="243">
        <v>44974</v>
      </c>
      <c r="C544" s="244">
        <f t="shared" si="24"/>
        <v>32</v>
      </c>
      <c r="D544" s="239">
        <v>44974</v>
      </c>
      <c r="E544" s="245">
        <f t="shared" si="25"/>
        <v>31</v>
      </c>
      <c r="F544" s="306" t="s">
        <v>175</v>
      </c>
      <c r="G544" s="241">
        <v>13.36</v>
      </c>
      <c r="H544" s="244">
        <f t="shared" si="26"/>
        <v>414.15999999999997</v>
      </c>
      <c r="I544" s="246"/>
      <c r="J544" s="247"/>
      <c r="K544" s="240"/>
      <c r="L544" s="245"/>
    </row>
    <row r="545" spans="1:12">
      <c r="A545" s="243">
        <v>44944</v>
      </c>
      <c r="B545" s="243">
        <v>44946</v>
      </c>
      <c r="C545" s="244">
        <f t="shared" si="24"/>
        <v>3</v>
      </c>
      <c r="D545" s="239">
        <v>44946</v>
      </c>
      <c r="E545" s="245">
        <f t="shared" si="25"/>
        <v>2</v>
      </c>
      <c r="F545" s="306" t="s">
        <v>176</v>
      </c>
      <c r="G545" s="241">
        <v>134232.41</v>
      </c>
      <c r="H545" s="244">
        <f t="shared" si="26"/>
        <v>268464.82</v>
      </c>
      <c r="I545" s="246"/>
      <c r="J545" s="247"/>
      <c r="K545" s="240"/>
      <c r="L545" s="245"/>
    </row>
    <row r="546" spans="1:12">
      <c r="A546" s="243">
        <v>44944</v>
      </c>
      <c r="B546" s="243">
        <v>44946</v>
      </c>
      <c r="C546" s="244">
        <f t="shared" si="24"/>
        <v>3</v>
      </c>
      <c r="D546" s="239">
        <v>44946</v>
      </c>
      <c r="E546" s="245">
        <f t="shared" si="25"/>
        <v>2</v>
      </c>
      <c r="F546" s="306" t="s">
        <v>175</v>
      </c>
      <c r="G546" s="241">
        <v>51884.46</v>
      </c>
      <c r="H546" s="244">
        <f t="shared" si="26"/>
        <v>103768.92</v>
      </c>
      <c r="I546" s="246"/>
      <c r="J546" s="247"/>
      <c r="K546" s="240"/>
      <c r="L546" s="245"/>
    </row>
    <row r="547" spans="1:12">
      <c r="A547" s="243">
        <v>44944</v>
      </c>
      <c r="B547" s="243">
        <v>44944</v>
      </c>
      <c r="C547" s="244">
        <f t="shared" si="24"/>
        <v>1</v>
      </c>
      <c r="D547" s="239">
        <v>44944</v>
      </c>
      <c r="E547" s="245">
        <f t="shared" si="25"/>
        <v>0</v>
      </c>
      <c r="F547" s="306" t="s">
        <v>177</v>
      </c>
      <c r="G547" s="241">
        <v>46.44</v>
      </c>
      <c r="H547" s="244">
        <f t="shared" si="26"/>
        <v>0</v>
      </c>
      <c r="I547" s="246"/>
      <c r="J547" s="247"/>
      <c r="K547" s="240"/>
      <c r="L547" s="245"/>
    </row>
    <row r="548" spans="1:12">
      <c r="A548" s="243">
        <v>44944</v>
      </c>
      <c r="B548" s="243">
        <v>44945</v>
      </c>
      <c r="C548" s="244">
        <f t="shared" si="24"/>
        <v>2</v>
      </c>
      <c r="D548" s="239">
        <v>44945</v>
      </c>
      <c r="E548" s="245">
        <f t="shared" si="25"/>
        <v>1</v>
      </c>
      <c r="F548" s="306" t="s">
        <v>177</v>
      </c>
      <c r="G548" s="241">
        <v>8580.75</v>
      </c>
      <c r="H548" s="244">
        <f t="shared" si="26"/>
        <v>8580.75</v>
      </c>
      <c r="I548" s="246"/>
      <c r="J548" s="247"/>
      <c r="K548" s="240"/>
      <c r="L548" s="245"/>
    </row>
    <row r="549" spans="1:12">
      <c r="A549" s="243">
        <v>44944</v>
      </c>
      <c r="B549" s="243">
        <v>44972</v>
      </c>
      <c r="C549" s="244">
        <f t="shared" si="24"/>
        <v>29</v>
      </c>
      <c r="D549" s="239">
        <v>44972</v>
      </c>
      <c r="E549" s="245">
        <f t="shared" si="25"/>
        <v>28</v>
      </c>
      <c r="F549" s="306" t="s">
        <v>175</v>
      </c>
      <c r="G549" s="241">
        <v>46.3</v>
      </c>
      <c r="H549" s="244">
        <f t="shared" si="26"/>
        <v>1296.3999999999999</v>
      </c>
      <c r="I549" s="246"/>
      <c r="J549" s="247"/>
      <c r="K549" s="240"/>
      <c r="L549" s="245"/>
    </row>
    <row r="550" spans="1:12">
      <c r="A550" s="243">
        <v>44944</v>
      </c>
      <c r="B550" s="243">
        <v>44949</v>
      </c>
      <c r="C550" s="244">
        <f t="shared" si="24"/>
        <v>6</v>
      </c>
      <c r="D550" s="239">
        <v>44949</v>
      </c>
      <c r="E550" s="245">
        <f t="shared" si="25"/>
        <v>5</v>
      </c>
      <c r="F550" s="306" t="s">
        <v>176</v>
      </c>
      <c r="G550" s="241">
        <v>40037.78</v>
      </c>
      <c r="H550" s="244">
        <f t="shared" si="26"/>
        <v>200188.9</v>
      </c>
      <c r="I550" s="246"/>
      <c r="J550" s="247"/>
      <c r="K550" s="240"/>
      <c r="L550" s="245"/>
    </row>
    <row r="551" spans="1:12">
      <c r="A551" s="243">
        <v>44944</v>
      </c>
      <c r="B551" s="243">
        <v>45009</v>
      </c>
      <c r="C551" s="244">
        <f t="shared" si="24"/>
        <v>66</v>
      </c>
      <c r="D551" s="239">
        <v>45009</v>
      </c>
      <c r="E551" s="245">
        <f t="shared" si="25"/>
        <v>65</v>
      </c>
      <c r="F551" s="306" t="s">
        <v>175</v>
      </c>
      <c r="G551" s="241">
        <v>22.91</v>
      </c>
      <c r="H551" s="244">
        <f t="shared" si="26"/>
        <v>1489.15</v>
      </c>
      <c r="I551" s="246"/>
      <c r="J551" s="247"/>
      <c r="K551" s="240"/>
      <c r="L551" s="245"/>
    </row>
    <row r="552" spans="1:12">
      <c r="A552" s="243">
        <v>44944</v>
      </c>
      <c r="B552" s="243">
        <v>44949</v>
      </c>
      <c r="C552" s="244">
        <f t="shared" si="24"/>
        <v>6</v>
      </c>
      <c r="D552" s="239">
        <v>44949</v>
      </c>
      <c r="E552" s="245">
        <f t="shared" si="25"/>
        <v>5</v>
      </c>
      <c r="F552" s="306" t="s">
        <v>175</v>
      </c>
      <c r="G552" s="241">
        <v>8364.64</v>
      </c>
      <c r="H552" s="244">
        <f t="shared" si="26"/>
        <v>41823.199999999997</v>
      </c>
      <c r="I552" s="246"/>
      <c r="J552" s="247"/>
      <c r="K552" s="240"/>
      <c r="L552" s="245"/>
    </row>
    <row r="553" spans="1:12">
      <c r="A553" s="243">
        <v>44944</v>
      </c>
      <c r="B553" s="243">
        <v>44950</v>
      </c>
      <c r="C553" s="244">
        <f t="shared" si="24"/>
        <v>7</v>
      </c>
      <c r="D553" s="239">
        <v>44950</v>
      </c>
      <c r="E553" s="245">
        <f t="shared" si="25"/>
        <v>6</v>
      </c>
      <c r="F553" s="306" t="s">
        <v>176</v>
      </c>
      <c r="G553" s="241">
        <v>39093.85</v>
      </c>
      <c r="H553" s="244">
        <f t="shared" si="26"/>
        <v>234563.09999999998</v>
      </c>
      <c r="I553" s="246"/>
      <c r="J553" s="247"/>
      <c r="K553" s="240"/>
      <c r="L553" s="245"/>
    </row>
    <row r="554" spans="1:12">
      <c r="A554" s="243">
        <v>44944</v>
      </c>
      <c r="B554" s="243">
        <v>44974</v>
      </c>
      <c r="C554" s="244">
        <f t="shared" si="24"/>
        <v>31</v>
      </c>
      <c r="D554" s="239">
        <v>44974</v>
      </c>
      <c r="E554" s="245">
        <f t="shared" si="25"/>
        <v>30</v>
      </c>
      <c r="F554" s="306" t="s">
        <v>175</v>
      </c>
      <c r="G554" s="241">
        <v>43.86</v>
      </c>
      <c r="H554" s="244">
        <f t="shared" si="26"/>
        <v>1315.8</v>
      </c>
      <c r="I554" s="246"/>
      <c r="J554" s="247"/>
      <c r="K554" s="240"/>
      <c r="L554" s="245"/>
    </row>
    <row r="555" spans="1:12">
      <c r="A555" s="243">
        <v>44944</v>
      </c>
      <c r="B555" s="243">
        <v>44958</v>
      </c>
      <c r="C555" s="244">
        <f t="shared" si="24"/>
        <v>15</v>
      </c>
      <c r="D555" s="239">
        <v>44958</v>
      </c>
      <c r="E555" s="245">
        <f t="shared" si="25"/>
        <v>14</v>
      </c>
      <c r="F555" s="306" t="s">
        <v>176</v>
      </c>
      <c r="G555" s="241">
        <v>22.55</v>
      </c>
      <c r="H555" s="244">
        <f t="shared" si="26"/>
        <v>315.7</v>
      </c>
      <c r="I555" s="246"/>
      <c r="J555" s="247"/>
      <c r="K555" s="240"/>
      <c r="L555" s="245"/>
    </row>
    <row r="556" spans="1:12">
      <c r="A556" s="243">
        <v>44944</v>
      </c>
      <c r="B556" s="243">
        <v>44950</v>
      </c>
      <c r="C556" s="244">
        <f t="shared" si="24"/>
        <v>7</v>
      </c>
      <c r="D556" s="239">
        <v>44950</v>
      </c>
      <c r="E556" s="245">
        <f t="shared" si="25"/>
        <v>6</v>
      </c>
      <c r="F556" s="306" t="s">
        <v>175</v>
      </c>
      <c r="G556" s="241">
        <v>1861.91</v>
      </c>
      <c r="H556" s="244">
        <f t="shared" si="26"/>
        <v>11171.460000000001</v>
      </c>
      <c r="I556" s="246"/>
      <c r="J556" s="247"/>
      <c r="K556" s="240"/>
      <c r="L556" s="245"/>
    </row>
    <row r="557" spans="1:12">
      <c r="A557" s="243">
        <v>44944</v>
      </c>
      <c r="B557" s="243">
        <v>44951</v>
      </c>
      <c r="C557" s="244">
        <f t="shared" si="24"/>
        <v>8</v>
      </c>
      <c r="D557" s="239">
        <v>44951</v>
      </c>
      <c r="E557" s="245">
        <f t="shared" si="25"/>
        <v>7</v>
      </c>
      <c r="F557" s="306" t="s">
        <v>176</v>
      </c>
      <c r="G557" s="241">
        <v>4332.1400000000003</v>
      </c>
      <c r="H557" s="244">
        <f t="shared" si="26"/>
        <v>30324.980000000003</v>
      </c>
      <c r="I557" s="246"/>
      <c r="J557" s="247"/>
      <c r="K557" s="240"/>
      <c r="L557" s="245"/>
    </row>
    <row r="558" spans="1:12">
      <c r="A558" s="243">
        <v>44944</v>
      </c>
      <c r="B558" s="243">
        <v>44952</v>
      </c>
      <c r="C558" s="244">
        <f t="shared" si="24"/>
        <v>9</v>
      </c>
      <c r="D558" s="239">
        <v>44952</v>
      </c>
      <c r="E558" s="245">
        <f t="shared" si="25"/>
        <v>8</v>
      </c>
      <c r="F558" s="306" t="s">
        <v>178</v>
      </c>
      <c r="G558" s="241">
        <v>20006.5</v>
      </c>
      <c r="H558" s="244">
        <f t="shared" si="26"/>
        <v>160052</v>
      </c>
      <c r="I558" s="246"/>
      <c r="J558" s="247"/>
      <c r="K558" s="240"/>
      <c r="L558" s="245"/>
    </row>
    <row r="559" spans="1:12">
      <c r="A559" s="243">
        <v>44944</v>
      </c>
      <c r="B559" s="243">
        <v>44951</v>
      </c>
      <c r="C559" s="244">
        <f t="shared" si="24"/>
        <v>8</v>
      </c>
      <c r="D559" s="239">
        <v>44951</v>
      </c>
      <c r="E559" s="245">
        <f t="shared" si="25"/>
        <v>7</v>
      </c>
      <c r="F559" s="306" t="s">
        <v>175</v>
      </c>
      <c r="G559" s="241">
        <v>1586.26</v>
      </c>
      <c r="H559" s="244">
        <f t="shared" si="26"/>
        <v>11103.82</v>
      </c>
      <c r="I559" s="246"/>
      <c r="J559" s="247"/>
      <c r="K559" s="240"/>
      <c r="L559" s="245"/>
    </row>
    <row r="560" spans="1:12">
      <c r="A560" s="243">
        <v>44944</v>
      </c>
      <c r="B560" s="243">
        <v>44946</v>
      </c>
      <c r="C560" s="244">
        <f t="shared" si="24"/>
        <v>3</v>
      </c>
      <c r="D560" s="239">
        <v>44946</v>
      </c>
      <c r="E560" s="245">
        <f t="shared" si="25"/>
        <v>2</v>
      </c>
      <c r="F560" s="306" t="s">
        <v>177</v>
      </c>
      <c r="G560" s="241">
        <v>2997.53</v>
      </c>
      <c r="H560" s="244">
        <f t="shared" si="26"/>
        <v>5995.06</v>
      </c>
      <c r="I560" s="246"/>
      <c r="J560" s="247"/>
      <c r="K560" s="240"/>
      <c r="L560" s="245"/>
    </row>
    <row r="561" spans="1:12">
      <c r="A561" s="243">
        <v>44944</v>
      </c>
      <c r="B561" s="243">
        <v>44952</v>
      </c>
      <c r="C561" s="244">
        <f t="shared" si="24"/>
        <v>9</v>
      </c>
      <c r="D561" s="239">
        <v>44952</v>
      </c>
      <c r="E561" s="245">
        <f t="shared" si="25"/>
        <v>8</v>
      </c>
      <c r="F561" s="306" t="s">
        <v>175</v>
      </c>
      <c r="G561" s="241">
        <v>654.73</v>
      </c>
      <c r="H561" s="244">
        <f t="shared" si="26"/>
        <v>5237.84</v>
      </c>
      <c r="I561" s="246"/>
      <c r="J561" s="247"/>
      <c r="K561" s="240"/>
      <c r="L561" s="245"/>
    </row>
    <row r="562" spans="1:12">
      <c r="A562" s="243">
        <v>44944</v>
      </c>
      <c r="B562" s="243">
        <v>44953</v>
      </c>
      <c r="C562" s="244">
        <f t="shared" si="24"/>
        <v>10</v>
      </c>
      <c r="D562" s="239">
        <v>44953</v>
      </c>
      <c r="E562" s="245">
        <f t="shared" si="25"/>
        <v>9</v>
      </c>
      <c r="F562" s="306" t="s">
        <v>175</v>
      </c>
      <c r="G562" s="241">
        <v>227.51</v>
      </c>
      <c r="H562" s="244">
        <f t="shared" si="26"/>
        <v>2047.59</v>
      </c>
      <c r="I562" s="246"/>
      <c r="J562" s="247"/>
      <c r="K562" s="240"/>
      <c r="L562" s="245"/>
    </row>
    <row r="563" spans="1:12">
      <c r="A563" s="243">
        <v>44944</v>
      </c>
      <c r="B563" s="243">
        <v>44963</v>
      </c>
      <c r="C563" s="244">
        <f t="shared" si="24"/>
        <v>20</v>
      </c>
      <c r="D563" s="239">
        <v>44963</v>
      </c>
      <c r="E563" s="245">
        <f t="shared" si="25"/>
        <v>19</v>
      </c>
      <c r="F563" s="306" t="s">
        <v>175</v>
      </c>
      <c r="G563" s="241">
        <v>4.93</v>
      </c>
      <c r="H563" s="244">
        <f t="shared" si="26"/>
        <v>93.669999999999987</v>
      </c>
      <c r="I563" s="246"/>
      <c r="J563" s="247"/>
      <c r="K563" s="240"/>
      <c r="L563" s="245"/>
    </row>
    <row r="564" spans="1:12">
      <c r="A564" s="243">
        <v>44944</v>
      </c>
      <c r="B564" s="243">
        <v>44964</v>
      </c>
      <c r="C564" s="244">
        <f t="shared" si="24"/>
        <v>21</v>
      </c>
      <c r="D564" s="239">
        <v>44964</v>
      </c>
      <c r="E564" s="245">
        <f t="shared" si="25"/>
        <v>20</v>
      </c>
      <c r="F564" s="306" t="s">
        <v>175</v>
      </c>
      <c r="G564" s="241">
        <v>39.229999999999997</v>
      </c>
      <c r="H564" s="244">
        <f t="shared" si="26"/>
        <v>784.59999999999991</v>
      </c>
      <c r="I564" s="246"/>
      <c r="J564" s="247"/>
      <c r="K564" s="240"/>
      <c r="L564" s="245"/>
    </row>
    <row r="565" spans="1:12">
      <c r="A565" s="243">
        <v>44944</v>
      </c>
      <c r="B565" s="243">
        <v>44965</v>
      </c>
      <c r="C565" s="244">
        <f t="shared" si="24"/>
        <v>22</v>
      </c>
      <c r="D565" s="239">
        <v>44965</v>
      </c>
      <c r="E565" s="245">
        <f t="shared" si="25"/>
        <v>21</v>
      </c>
      <c r="F565" s="306" t="s">
        <v>175</v>
      </c>
      <c r="G565" s="241">
        <v>549.73</v>
      </c>
      <c r="H565" s="244">
        <f t="shared" si="26"/>
        <v>11544.33</v>
      </c>
      <c r="I565" s="246"/>
      <c r="J565" s="247"/>
      <c r="K565" s="240"/>
      <c r="L565" s="245"/>
    </row>
    <row r="566" spans="1:12">
      <c r="A566" s="243">
        <v>44944</v>
      </c>
      <c r="B566" s="243">
        <v>44966</v>
      </c>
      <c r="C566" s="244">
        <f t="shared" si="24"/>
        <v>23</v>
      </c>
      <c r="D566" s="239">
        <v>44966</v>
      </c>
      <c r="E566" s="245">
        <f t="shared" si="25"/>
        <v>22</v>
      </c>
      <c r="F566" s="306" t="s">
        <v>175</v>
      </c>
      <c r="G566" s="241">
        <v>191.87</v>
      </c>
      <c r="H566" s="244">
        <f t="shared" si="26"/>
        <v>4221.1400000000003</v>
      </c>
      <c r="I566" s="246"/>
      <c r="J566" s="247"/>
      <c r="K566" s="240"/>
      <c r="L566" s="245"/>
    </row>
    <row r="567" spans="1:12">
      <c r="A567" s="243">
        <v>44944</v>
      </c>
      <c r="B567" s="243">
        <v>44956</v>
      </c>
      <c r="C567" s="244">
        <f t="shared" si="24"/>
        <v>13</v>
      </c>
      <c r="D567" s="239">
        <v>44956</v>
      </c>
      <c r="E567" s="245">
        <f t="shared" si="25"/>
        <v>12</v>
      </c>
      <c r="F567" s="306" t="s">
        <v>175</v>
      </c>
      <c r="G567" s="241">
        <v>267.74</v>
      </c>
      <c r="H567" s="244">
        <f t="shared" si="26"/>
        <v>3212.88</v>
      </c>
      <c r="I567" s="246"/>
      <c r="J567" s="247"/>
      <c r="K567" s="240"/>
      <c r="L567" s="245"/>
    </row>
    <row r="568" spans="1:12">
      <c r="A568" s="243">
        <v>44944</v>
      </c>
      <c r="B568" s="243">
        <v>44957</v>
      </c>
      <c r="C568" s="244">
        <f t="shared" si="24"/>
        <v>14</v>
      </c>
      <c r="D568" s="239">
        <v>44957</v>
      </c>
      <c r="E568" s="245">
        <f t="shared" si="25"/>
        <v>13</v>
      </c>
      <c r="F568" s="306" t="s">
        <v>176</v>
      </c>
      <c r="G568" s="241">
        <v>18.32</v>
      </c>
      <c r="H568" s="244">
        <f t="shared" si="26"/>
        <v>238.16</v>
      </c>
      <c r="I568" s="246"/>
      <c r="J568" s="247"/>
      <c r="K568" s="240"/>
      <c r="L568" s="245"/>
    </row>
    <row r="569" spans="1:12">
      <c r="A569" s="243">
        <v>44944</v>
      </c>
      <c r="B569" s="243">
        <v>44945</v>
      </c>
      <c r="C569" s="244">
        <f t="shared" si="24"/>
        <v>2</v>
      </c>
      <c r="D569" s="239">
        <v>44945</v>
      </c>
      <c r="E569" s="245">
        <f t="shared" si="25"/>
        <v>1</v>
      </c>
      <c r="F569" s="306" t="s">
        <v>178</v>
      </c>
      <c r="G569" s="241">
        <v>119148.75</v>
      </c>
      <c r="H569" s="244">
        <f t="shared" si="26"/>
        <v>119148.75</v>
      </c>
      <c r="I569" s="246"/>
      <c r="J569" s="247"/>
      <c r="K569" s="240"/>
      <c r="L569" s="245"/>
    </row>
    <row r="570" spans="1:12">
      <c r="A570" s="243">
        <v>44944</v>
      </c>
      <c r="B570" s="243">
        <v>44944</v>
      </c>
      <c r="C570" s="244">
        <f t="shared" si="24"/>
        <v>1</v>
      </c>
      <c r="D570" s="239">
        <v>44944</v>
      </c>
      <c r="E570" s="245">
        <f t="shared" si="25"/>
        <v>0</v>
      </c>
      <c r="F570" s="306" t="s">
        <v>176</v>
      </c>
      <c r="G570" s="241">
        <v>997.48</v>
      </c>
      <c r="H570" s="244">
        <f t="shared" si="26"/>
        <v>0</v>
      </c>
      <c r="I570" s="246"/>
      <c r="J570" s="247"/>
      <c r="K570" s="240"/>
      <c r="L570" s="245"/>
    </row>
    <row r="571" spans="1:12">
      <c r="A571" s="243">
        <v>44944</v>
      </c>
      <c r="B571" s="243">
        <v>44945</v>
      </c>
      <c r="C571" s="244">
        <f t="shared" si="24"/>
        <v>2</v>
      </c>
      <c r="D571" s="239">
        <v>44945</v>
      </c>
      <c r="E571" s="245">
        <f t="shared" si="25"/>
        <v>1</v>
      </c>
      <c r="F571" s="306" t="s">
        <v>176</v>
      </c>
      <c r="G571" s="241">
        <v>244160.9</v>
      </c>
      <c r="H571" s="244">
        <f t="shared" si="26"/>
        <v>244160.9</v>
      </c>
      <c r="I571" s="246"/>
      <c r="J571" s="247"/>
      <c r="K571" s="240"/>
      <c r="L571" s="245"/>
    </row>
    <row r="572" spans="1:12">
      <c r="A572" s="243">
        <v>44944</v>
      </c>
      <c r="B572" s="243">
        <v>44944</v>
      </c>
      <c r="C572" s="244">
        <f t="shared" si="24"/>
        <v>1</v>
      </c>
      <c r="D572" s="239">
        <v>44944</v>
      </c>
      <c r="E572" s="245">
        <f t="shared" si="25"/>
        <v>0</v>
      </c>
      <c r="F572" s="306" t="s">
        <v>175</v>
      </c>
      <c r="G572" s="241">
        <v>1614.2</v>
      </c>
      <c r="H572" s="244">
        <f t="shared" si="26"/>
        <v>0</v>
      </c>
      <c r="I572" s="246"/>
      <c r="J572" s="247"/>
      <c r="K572" s="240"/>
      <c r="L572" s="245"/>
    </row>
    <row r="573" spans="1:12">
      <c r="A573" s="243">
        <v>44944</v>
      </c>
      <c r="B573" s="243">
        <v>44945</v>
      </c>
      <c r="C573" s="244">
        <f t="shared" si="24"/>
        <v>2</v>
      </c>
      <c r="D573" s="239">
        <v>44945</v>
      </c>
      <c r="E573" s="245">
        <f t="shared" si="25"/>
        <v>1</v>
      </c>
      <c r="F573" s="306" t="s">
        <v>175</v>
      </c>
      <c r="G573" s="241">
        <v>1412005.32</v>
      </c>
      <c r="H573" s="244">
        <f t="shared" si="26"/>
        <v>1412005.32</v>
      </c>
      <c r="I573" s="246"/>
      <c r="J573" s="247"/>
      <c r="K573" s="240"/>
      <c r="L573" s="245"/>
    </row>
    <row r="574" spans="1:12">
      <c r="A574" s="243">
        <v>44944</v>
      </c>
      <c r="B574" s="243">
        <v>44967</v>
      </c>
      <c r="C574" s="244">
        <f t="shared" si="24"/>
        <v>24</v>
      </c>
      <c r="D574" s="239">
        <v>44967</v>
      </c>
      <c r="E574" s="245">
        <f t="shared" si="25"/>
        <v>23</v>
      </c>
      <c r="F574" s="306" t="s">
        <v>175</v>
      </c>
      <c r="G574" s="241">
        <v>4.21</v>
      </c>
      <c r="H574" s="244">
        <f t="shared" si="26"/>
        <v>96.83</v>
      </c>
      <c r="I574" s="246"/>
      <c r="J574" s="247"/>
      <c r="K574" s="240"/>
      <c r="L574" s="245"/>
    </row>
    <row r="575" spans="1:12">
      <c r="A575" s="243">
        <v>44944</v>
      </c>
      <c r="B575" s="243">
        <v>44944</v>
      </c>
      <c r="C575" s="244">
        <f t="shared" si="24"/>
        <v>1</v>
      </c>
      <c r="D575" s="239">
        <v>44944</v>
      </c>
      <c r="E575" s="245">
        <f t="shared" si="25"/>
        <v>0</v>
      </c>
      <c r="F575" s="306" t="s">
        <v>179</v>
      </c>
      <c r="G575" s="241">
        <v>165.36</v>
      </c>
      <c r="H575" s="244">
        <f t="shared" si="26"/>
        <v>0</v>
      </c>
      <c r="I575" s="246"/>
      <c r="J575" s="247"/>
      <c r="K575" s="240"/>
      <c r="L575" s="245"/>
    </row>
    <row r="576" spans="1:12">
      <c r="A576" s="243">
        <v>44944</v>
      </c>
      <c r="B576" s="243">
        <v>44946</v>
      </c>
      <c r="C576" s="244">
        <f t="shared" si="24"/>
        <v>3</v>
      </c>
      <c r="D576" s="239">
        <v>44946</v>
      </c>
      <c r="E576" s="245">
        <f t="shared" si="25"/>
        <v>2</v>
      </c>
      <c r="F576" s="306" t="s">
        <v>178</v>
      </c>
      <c r="G576" s="241">
        <v>23087.84</v>
      </c>
      <c r="H576" s="244">
        <f t="shared" si="26"/>
        <v>46175.68</v>
      </c>
      <c r="I576" s="246"/>
      <c r="J576" s="247"/>
      <c r="K576" s="240"/>
      <c r="L576" s="245"/>
    </row>
    <row r="577" spans="1:12">
      <c r="A577" s="243">
        <v>44945</v>
      </c>
      <c r="B577" s="243">
        <v>44957</v>
      </c>
      <c r="C577" s="244">
        <f t="shared" si="24"/>
        <v>13</v>
      </c>
      <c r="D577" s="239">
        <v>44957</v>
      </c>
      <c r="E577" s="245">
        <f t="shared" si="25"/>
        <v>12</v>
      </c>
      <c r="F577" s="306" t="s">
        <v>175</v>
      </c>
      <c r="G577" s="241">
        <v>454.62</v>
      </c>
      <c r="H577" s="244">
        <f t="shared" si="26"/>
        <v>5455.4400000000005</v>
      </c>
      <c r="I577" s="246"/>
      <c r="J577" s="247"/>
      <c r="K577" s="240"/>
      <c r="L577" s="245"/>
    </row>
    <row r="578" spans="1:12">
      <c r="A578" s="243">
        <v>44945</v>
      </c>
      <c r="B578" s="243">
        <v>44945</v>
      </c>
      <c r="C578" s="244">
        <f t="shared" si="24"/>
        <v>1</v>
      </c>
      <c r="D578" s="239">
        <v>44945</v>
      </c>
      <c r="E578" s="245">
        <f t="shared" si="25"/>
        <v>0</v>
      </c>
      <c r="F578" s="306" t="s">
        <v>176</v>
      </c>
      <c r="G578" s="241">
        <v>3840.9</v>
      </c>
      <c r="H578" s="244">
        <f t="shared" si="26"/>
        <v>0</v>
      </c>
      <c r="I578" s="246"/>
      <c r="J578" s="247"/>
      <c r="K578" s="240"/>
      <c r="L578" s="245"/>
    </row>
    <row r="579" spans="1:12">
      <c r="A579" s="243">
        <v>44945</v>
      </c>
      <c r="B579" s="243">
        <v>44945</v>
      </c>
      <c r="C579" s="244">
        <f t="shared" si="24"/>
        <v>1</v>
      </c>
      <c r="D579" s="239">
        <v>44945</v>
      </c>
      <c r="E579" s="245">
        <f t="shared" si="25"/>
        <v>0</v>
      </c>
      <c r="F579" s="306" t="s">
        <v>175</v>
      </c>
      <c r="G579" s="241">
        <v>5643.24</v>
      </c>
      <c r="H579" s="244">
        <f t="shared" si="26"/>
        <v>0</v>
      </c>
      <c r="I579" s="246"/>
      <c r="J579" s="247"/>
      <c r="K579" s="240"/>
      <c r="L579" s="245"/>
    </row>
    <row r="580" spans="1:12">
      <c r="A580" s="243">
        <v>44945</v>
      </c>
      <c r="B580" s="243">
        <v>44951</v>
      </c>
      <c r="C580" s="244">
        <f t="shared" si="24"/>
        <v>7</v>
      </c>
      <c r="D580" s="239">
        <v>44951</v>
      </c>
      <c r="E580" s="245">
        <f t="shared" si="25"/>
        <v>6</v>
      </c>
      <c r="F580" s="306" t="s">
        <v>180</v>
      </c>
      <c r="G580" s="241">
        <v>0</v>
      </c>
      <c r="H580" s="244">
        <f t="shared" si="26"/>
        <v>0</v>
      </c>
      <c r="I580" s="246"/>
      <c r="J580" s="247"/>
      <c r="K580" s="240"/>
      <c r="L580" s="245"/>
    </row>
    <row r="581" spans="1:12">
      <c r="A581" s="243">
        <v>44945</v>
      </c>
      <c r="B581" s="243">
        <v>44984</v>
      </c>
      <c r="C581" s="244">
        <f t="shared" si="24"/>
        <v>40</v>
      </c>
      <c r="D581" s="239">
        <v>44984</v>
      </c>
      <c r="E581" s="245">
        <f t="shared" si="25"/>
        <v>39</v>
      </c>
      <c r="F581" s="306" t="s">
        <v>175</v>
      </c>
      <c r="G581" s="241">
        <v>21.65</v>
      </c>
      <c r="H581" s="244">
        <f t="shared" si="26"/>
        <v>844.34999999999991</v>
      </c>
      <c r="I581" s="246"/>
      <c r="J581" s="247"/>
      <c r="K581" s="240"/>
      <c r="L581" s="245"/>
    </row>
    <row r="582" spans="1:12">
      <c r="A582" s="243">
        <v>44945</v>
      </c>
      <c r="B582" s="243">
        <v>44946</v>
      </c>
      <c r="C582" s="244">
        <f t="shared" si="24"/>
        <v>2</v>
      </c>
      <c r="D582" s="239">
        <v>44946</v>
      </c>
      <c r="E582" s="245">
        <f t="shared" si="25"/>
        <v>1</v>
      </c>
      <c r="F582" s="306" t="s">
        <v>178</v>
      </c>
      <c r="G582" s="241">
        <v>12426.22</v>
      </c>
      <c r="H582" s="244">
        <f t="shared" si="26"/>
        <v>12426.22</v>
      </c>
      <c r="I582" s="246"/>
      <c r="J582" s="247"/>
      <c r="K582" s="240"/>
      <c r="L582" s="245"/>
    </row>
    <row r="583" spans="1:12">
      <c r="A583" s="243">
        <v>44945</v>
      </c>
      <c r="B583" s="243">
        <v>44946</v>
      </c>
      <c r="C583" s="244">
        <f t="shared" ref="C583:C646" si="27">B583-A583+1</f>
        <v>2</v>
      </c>
      <c r="D583" s="239">
        <v>44946</v>
      </c>
      <c r="E583" s="245">
        <f t="shared" ref="E583:E646" si="28">D583-A583</f>
        <v>1</v>
      </c>
      <c r="F583" s="306" t="s">
        <v>176</v>
      </c>
      <c r="G583" s="241">
        <v>168627.32</v>
      </c>
      <c r="H583" s="244">
        <f t="shared" ref="H583:H646" si="29">E583*G583</f>
        <v>168627.32</v>
      </c>
      <c r="I583" s="246"/>
      <c r="J583" s="247"/>
      <c r="K583" s="240"/>
      <c r="L583" s="245"/>
    </row>
    <row r="584" spans="1:12">
      <c r="A584" s="243">
        <v>44945</v>
      </c>
      <c r="B584" s="243">
        <v>44945</v>
      </c>
      <c r="C584" s="244">
        <f t="shared" si="27"/>
        <v>1</v>
      </c>
      <c r="D584" s="239">
        <v>44945</v>
      </c>
      <c r="E584" s="245">
        <f t="shared" si="28"/>
        <v>0</v>
      </c>
      <c r="F584" s="306" t="s">
        <v>179</v>
      </c>
      <c r="G584" s="241">
        <v>387.4</v>
      </c>
      <c r="H584" s="244">
        <f t="shared" si="29"/>
        <v>0</v>
      </c>
      <c r="I584" s="246"/>
      <c r="J584" s="247"/>
      <c r="K584" s="240"/>
      <c r="L584" s="245"/>
    </row>
    <row r="585" spans="1:12">
      <c r="A585" s="243">
        <v>44945</v>
      </c>
      <c r="B585" s="243">
        <v>45197</v>
      </c>
      <c r="C585" s="244">
        <f t="shared" si="27"/>
        <v>253</v>
      </c>
      <c r="D585" s="239">
        <v>45197</v>
      </c>
      <c r="E585" s="245">
        <f t="shared" si="28"/>
        <v>252</v>
      </c>
      <c r="F585" s="306" t="s">
        <v>176</v>
      </c>
      <c r="G585" s="241">
        <v>147.77000000000001</v>
      </c>
      <c r="H585" s="244">
        <f t="shared" si="29"/>
        <v>37238.04</v>
      </c>
      <c r="I585" s="246"/>
      <c r="J585" s="247"/>
      <c r="K585" s="240"/>
      <c r="L585" s="245"/>
    </row>
    <row r="586" spans="1:12">
      <c r="A586" s="243">
        <v>44945</v>
      </c>
      <c r="B586" s="243">
        <v>44946</v>
      </c>
      <c r="C586" s="244">
        <f t="shared" si="27"/>
        <v>2</v>
      </c>
      <c r="D586" s="239">
        <v>44946</v>
      </c>
      <c r="E586" s="245">
        <f t="shared" si="28"/>
        <v>1</v>
      </c>
      <c r="F586" s="306" t="s">
        <v>175</v>
      </c>
      <c r="G586" s="241">
        <v>871400.97</v>
      </c>
      <c r="H586" s="244">
        <f t="shared" si="29"/>
        <v>871400.97</v>
      </c>
      <c r="I586" s="246"/>
      <c r="J586" s="247"/>
      <c r="K586" s="240"/>
      <c r="L586" s="245"/>
    </row>
    <row r="587" spans="1:12">
      <c r="A587" s="243">
        <v>44945</v>
      </c>
      <c r="B587" s="243">
        <v>44971</v>
      </c>
      <c r="C587" s="244">
        <f t="shared" si="27"/>
        <v>27</v>
      </c>
      <c r="D587" s="239">
        <v>44971</v>
      </c>
      <c r="E587" s="245">
        <f t="shared" si="28"/>
        <v>26</v>
      </c>
      <c r="F587" s="306" t="s">
        <v>175</v>
      </c>
      <c r="G587" s="241">
        <v>33.9</v>
      </c>
      <c r="H587" s="244">
        <f t="shared" si="29"/>
        <v>881.4</v>
      </c>
      <c r="I587" s="246"/>
      <c r="J587" s="247"/>
      <c r="K587" s="240"/>
      <c r="L587" s="245"/>
    </row>
    <row r="588" spans="1:12">
      <c r="A588" s="243">
        <v>44945</v>
      </c>
      <c r="B588" s="243">
        <v>44949</v>
      </c>
      <c r="C588" s="244">
        <f t="shared" si="27"/>
        <v>5</v>
      </c>
      <c r="D588" s="239">
        <v>44949</v>
      </c>
      <c r="E588" s="245">
        <f t="shared" si="28"/>
        <v>4</v>
      </c>
      <c r="F588" s="306" t="s">
        <v>178</v>
      </c>
      <c r="G588" s="241">
        <v>7377.73</v>
      </c>
      <c r="H588" s="244">
        <f t="shared" si="29"/>
        <v>29510.92</v>
      </c>
      <c r="I588" s="246"/>
      <c r="J588" s="247"/>
      <c r="K588" s="240"/>
      <c r="L588" s="245"/>
    </row>
    <row r="589" spans="1:12">
      <c r="A589" s="243">
        <v>44945</v>
      </c>
      <c r="B589" s="243">
        <v>44949</v>
      </c>
      <c r="C589" s="244">
        <f t="shared" si="27"/>
        <v>5</v>
      </c>
      <c r="D589" s="239">
        <v>44949</v>
      </c>
      <c r="E589" s="245">
        <f t="shared" si="28"/>
        <v>4</v>
      </c>
      <c r="F589" s="306" t="s">
        <v>176</v>
      </c>
      <c r="G589" s="241">
        <v>78469.63</v>
      </c>
      <c r="H589" s="244">
        <f t="shared" si="29"/>
        <v>313878.52</v>
      </c>
      <c r="I589" s="246"/>
      <c r="J589" s="247"/>
      <c r="K589" s="240"/>
      <c r="L589" s="245"/>
    </row>
    <row r="590" spans="1:12">
      <c r="A590" s="243">
        <v>44945</v>
      </c>
      <c r="B590" s="243">
        <v>44949</v>
      </c>
      <c r="C590" s="244">
        <f t="shared" si="27"/>
        <v>5</v>
      </c>
      <c r="D590" s="239">
        <v>44949</v>
      </c>
      <c r="E590" s="245">
        <f t="shared" si="28"/>
        <v>4</v>
      </c>
      <c r="F590" s="306" t="s">
        <v>175</v>
      </c>
      <c r="G590" s="241">
        <v>19888.439999999999</v>
      </c>
      <c r="H590" s="244">
        <f t="shared" si="29"/>
        <v>79553.759999999995</v>
      </c>
      <c r="I590" s="246"/>
      <c r="J590" s="247"/>
      <c r="K590" s="240"/>
      <c r="L590" s="245"/>
    </row>
    <row r="591" spans="1:12">
      <c r="A591" s="243">
        <v>44945</v>
      </c>
      <c r="B591" s="243">
        <v>44950</v>
      </c>
      <c r="C591" s="244">
        <f t="shared" si="27"/>
        <v>6</v>
      </c>
      <c r="D591" s="239">
        <v>44950</v>
      </c>
      <c r="E591" s="245">
        <f t="shared" si="28"/>
        <v>5</v>
      </c>
      <c r="F591" s="306" t="s">
        <v>176</v>
      </c>
      <c r="G591" s="241">
        <v>78567.59</v>
      </c>
      <c r="H591" s="244">
        <f t="shared" si="29"/>
        <v>392837.94999999995</v>
      </c>
      <c r="I591" s="246"/>
      <c r="J591" s="247"/>
      <c r="K591" s="240"/>
      <c r="L591" s="245"/>
    </row>
    <row r="592" spans="1:12">
      <c r="A592" s="243">
        <v>44945</v>
      </c>
      <c r="B592" s="243">
        <v>44951</v>
      </c>
      <c r="C592" s="244">
        <f t="shared" si="27"/>
        <v>7</v>
      </c>
      <c r="D592" s="239">
        <v>44951</v>
      </c>
      <c r="E592" s="245">
        <f t="shared" si="28"/>
        <v>6</v>
      </c>
      <c r="F592" s="306" t="s">
        <v>178</v>
      </c>
      <c r="G592" s="241">
        <v>111.84</v>
      </c>
      <c r="H592" s="244">
        <f t="shared" si="29"/>
        <v>671.04</v>
      </c>
      <c r="I592" s="246"/>
      <c r="J592" s="247"/>
      <c r="K592" s="240"/>
      <c r="L592" s="245"/>
    </row>
    <row r="593" spans="1:12">
      <c r="A593" s="243">
        <v>44945</v>
      </c>
      <c r="B593" s="243">
        <v>44950</v>
      </c>
      <c r="C593" s="244">
        <f t="shared" si="27"/>
        <v>6</v>
      </c>
      <c r="D593" s="239">
        <v>44950</v>
      </c>
      <c r="E593" s="245">
        <f t="shared" si="28"/>
        <v>5</v>
      </c>
      <c r="F593" s="306" t="s">
        <v>175</v>
      </c>
      <c r="G593" s="241">
        <v>2232.61</v>
      </c>
      <c r="H593" s="244">
        <f t="shared" si="29"/>
        <v>11163.050000000001</v>
      </c>
      <c r="I593" s="246"/>
      <c r="J593" s="247"/>
      <c r="K593" s="240"/>
      <c r="L593" s="245"/>
    </row>
    <row r="594" spans="1:12">
      <c r="A594" s="243">
        <v>44945</v>
      </c>
      <c r="B594" s="243">
        <v>44951</v>
      </c>
      <c r="C594" s="244">
        <f t="shared" si="27"/>
        <v>7</v>
      </c>
      <c r="D594" s="239">
        <v>44951</v>
      </c>
      <c r="E594" s="245">
        <f t="shared" si="28"/>
        <v>6</v>
      </c>
      <c r="F594" s="306" t="s">
        <v>176</v>
      </c>
      <c r="G594" s="241">
        <v>1261.81</v>
      </c>
      <c r="H594" s="244">
        <f t="shared" si="29"/>
        <v>7570.86</v>
      </c>
      <c r="I594" s="246"/>
      <c r="J594" s="247"/>
      <c r="K594" s="240"/>
      <c r="L594" s="245"/>
    </row>
    <row r="595" spans="1:12">
      <c r="A595" s="243">
        <v>44945</v>
      </c>
      <c r="B595" s="243">
        <v>44951</v>
      </c>
      <c r="C595" s="244">
        <f t="shared" si="27"/>
        <v>7</v>
      </c>
      <c r="D595" s="239">
        <v>44951</v>
      </c>
      <c r="E595" s="245">
        <f t="shared" si="28"/>
        <v>6</v>
      </c>
      <c r="F595" s="306" t="s">
        <v>175</v>
      </c>
      <c r="G595" s="241">
        <v>1493.3</v>
      </c>
      <c r="H595" s="244">
        <f t="shared" si="29"/>
        <v>8959.7999999999993</v>
      </c>
      <c r="I595" s="246"/>
      <c r="J595" s="247"/>
      <c r="K595" s="240"/>
      <c r="L595" s="245"/>
    </row>
    <row r="596" spans="1:12">
      <c r="A596" s="243">
        <v>44945</v>
      </c>
      <c r="B596" s="243">
        <v>44946</v>
      </c>
      <c r="C596" s="244">
        <f t="shared" si="27"/>
        <v>2</v>
      </c>
      <c r="D596" s="239">
        <v>44946</v>
      </c>
      <c r="E596" s="245">
        <f t="shared" si="28"/>
        <v>1</v>
      </c>
      <c r="F596" s="306" t="s">
        <v>177</v>
      </c>
      <c r="G596" s="241">
        <v>9445.68</v>
      </c>
      <c r="H596" s="244">
        <f t="shared" si="29"/>
        <v>9445.68</v>
      </c>
      <c r="I596" s="246"/>
      <c r="J596" s="247"/>
      <c r="K596" s="240"/>
      <c r="L596" s="245"/>
    </row>
    <row r="597" spans="1:12">
      <c r="A597" s="243">
        <v>44945</v>
      </c>
      <c r="B597" s="243">
        <v>44952</v>
      </c>
      <c r="C597" s="244">
        <f t="shared" si="27"/>
        <v>8</v>
      </c>
      <c r="D597" s="239">
        <v>44952</v>
      </c>
      <c r="E597" s="245">
        <f t="shared" si="28"/>
        <v>7</v>
      </c>
      <c r="F597" s="306" t="s">
        <v>176</v>
      </c>
      <c r="G597" s="241">
        <v>388.07</v>
      </c>
      <c r="H597" s="244">
        <f t="shared" si="29"/>
        <v>2716.49</v>
      </c>
      <c r="I597" s="246"/>
      <c r="J597" s="247"/>
      <c r="K597" s="240"/>
      <c r="L597" s="245"/>
    </row>
    <row r="598" spans="1:12">
      <c r="A598" s="243">
        <v>44945</v>
      </c>
      <c r="B598" s="243">
        <v>44952</v>
      </c>
      <c r="C598" s="244">
        <f t="shared" si="27"/>
        <v>8</v>
      </c>
      <c r="D598" s="239">
        <v>44952</v>
      </c>
      <c r="E598" s="245">
        <f t="shared" si="28"/>
        <v>7</v>
      </c>
      <c r="F598" s="306" t="s">
        <v>175</v>
      </c>
      <c r="G598" s="241">
        <v>1457.76</v>
      </c>
      <c r="H598" s="244">
        <f t="shared" si="29"/>
        <v>10204.32</v>
      </c>
      <c r="I598" s="246"/>
      <c r="J598" s="247"/>
      <c r="K598" s="240"/>
      <c r="L598" s="245"/>
    </row>
    <row r="599" spans="1:12">
      <c r="A599" s="243">
        <v>44945</v>
      </c>
      <c r="B599" s="243">
        <v>44953</v>
      </c>
      <c r="C599" s="244">
        <f t="shared" si="27"/>
        <v>9</v>
      </c>
      <c r="D599" s="239">
        <v>44953</v>
      </c>
      <c r="E599" s="245">
        <f t="shared" si="28"/>
        <v>8</v>
      </c>
      <c r="F599" s="306" t="s">
        <v>175</v>
      </c>
      <c r="G599" s="241">
        <v>273.63</v>
      </c>
      <c r="H599" s="244">
        <f t="shared" si="29"/>
        <v>2189.04</v>
      </c>
      <c r="I599" s="246"/>
      <c r="J599" s="247"/>
      <c r="K599" s="240"/>
      <c r="L599" s="245"/>
    </row>
    <row r="600" spans="1:12">
      <c r="A600" s="243">
        <v>44945</v>
      </c>
      <c r="B600" s="243">
        <v>45022</v>
      </c>
      <c r="C600" s="244">
        <f t="shared" si="27"/>
        <v>78</v>
      </c>
      <c r="D600" s="239">
        <v>45022</v>
      </c>
      <c r="E600" s="245">
        <f t="shared" si="28"/>
        <v>77</v>
      </c>
      <c r="F600" s="306" t="s">
        <v>175</v>
      </c>
      <c r="G600" s="241">
        <v>124.18</v>
      </c>
      <c r="H600" s="244">
        <f t="shared" si="29"/>
        <v>9561.86</v>
      </c>
      <c r="I600" s="246"/>
      <c r="J600" s="247"/>
      <c r="K600" s="240"/>
      <c r="L600" s="245"/>
    </row>
    <row r="601" spans="1:12">
      <c r="A601" s="243">
        <v>44945</v>
      </c>
      <c r="B601" s="243">
        <v>44949</v>
      </c>
      <c r="C601" s="244">
        <f t="shared" si="27"/>
        <v>5</v>
      </c>
      <c r="D601" s="239">
        <v>44949</v>
      </c>
      <c r="E601" s="245">
        <f t="shared" si="28"/>
        <v>4</v>
      </c>
      <c r="F601" s="306" t="s">
        <v>177</v>
      </c>
      <c r="G601" s="241">
        <v>5768.93</v>
      </c>
      <c r="H601" s="244">
        <f t="shared" si="29"/>
        <v>23075.72</v>
      </c>
      <c r="I601" s="246"/>
      <c r="J601" s="247"/>
      <c r="K601" s="240"/>
      <c r="L601" s="245"/>
    </row>
    <row r="602" spans="1:12">
      <c r="A602" s="243">
        <v>44945</v>
      </c>
      <c r="B602" s="243">
        <v>44963</v>
      </c>
      <c r="C602" s="244">
        <f t="shared" si="27"/>
        <v>19</v>
      </c>
      <c r="D602" s="239">
        <v>44963</v>
      </c>
      <c r="E602" s="245">
        <f t="shared" si="28"/>
        <v>18</v>
      </c>
      <c r="F602" s="306" t="s">
        <v>175</v>
      </c>
      <c r="G602" s="241">
        <v>190</v>
      </c>
      <c r="H602" s="244">
        <f t="shared" si="29"/>
        <v>3420</v>
      </c>
      <c r="I602" s="246"/>
      <c r="J602" s="247"/>
      <c r="K602" s="240"/>
      <c r="L602" s="245"/>
    </row>
    <row r="603" spans="1:12">
      <c r="A603" s="243">
        <v>44945</v>
      </c>
      <c r="B603" s="243">
        <v>45148</v>
      </c>
      <c r="C603" s="244">
        <f t="shared" si="27"/>
        <v>204</v>
      </c>
      <c r="D603" s="239">
        <v>45148</v>
      </c>
      <c r="E603" s="245">
        <f t="shared" si="28"/>
        <v>203</v>
      </c>
      <c r="F603" s="306" t="s">
        <v>175</v>
      </c>
      <c r="G603" s="241">
        <v>219.97</v>
      </c>
      <c r="H603" s="244">
        <f t="shared" si="29"/>
        <v>44653.909999999996</v>
      </c>
      <c r="I603" s="246"/>
      <c r="J603" s="247"/>
      <c r="K603" s="240"/>
      <c r="L603" s="245"/>
    </row>
    <row r="604" spans="1:12">
      <c r="A604" s="243">
        <v>44945</v>
      </c>
      <c r="B604" s="243">
        <v>44965</v>
      </c>
      <c r="C604" s="244">
        <f t="shared" si="27"/>
        <v>21</v>
      </c>
      <c r="D604" s="239">
        <v>44965</v>
      </c>
      <c r="E604" s="245">
        <f t="shared" si="28"/>
        <v>20</v>
      </c>
      <c r="F604" s="306" t="s">
        <v>176</v>
      </c>
      <c r="G604" s="241">
        <v>92.69</v>
      </c>
      <c r="H604" s="244">
        <f t="shared" si="29"/>
        <v>1853.8</v>
      </c>
      <c r="I604" s="246"/>
      <c r="J604" s="247"/>
      <c r="K604" s="240"/>
      <c r="L604" s="245"/>
    </row>
    <row r="605" spans="1:12">
      <c r="A605" s="243">
        <v>44945</v>
      </c>
      <c r="B605" s="243">
        <v>44965</v>
      </c>
      <c r="C605" s="244">
        <f t="shared" si="27"/>
        <v>21</v>
      </c>
      <c r="D605" s="239">
        <v>44965</v>
      </c>
      <c r="E605" s="245">
        <f t="shared" si="28"/>
        <v>20</v>
      </c>
      <c r="F605" s="306" t="s">
        <v>175</v>
      </c>
      <c r="G605" s="241">
        <v>795.51</v>
      </c>
      <c r="H605" s="244">
        <f t="shared" si="29"/>
        <v>15910.2</v>
      </c>
      <c r="I605" s="246"/>
      <c r="J605" s="247"/>
      <c r="K605" s="240"/>
      <c r="L605" s="245"/>
    </row>
    <row r="606" spans="1:12">
      <c r="A606" s="243">
        <v>44945</v>
      </c>
      <c r="B606" s="243">
        <v>45222</v>
      </c>
      <c r="C606" s="244">
        <f t="shared" si="27"/>
        <v>278</v>
      </c>
      <c r="D606" s="239">
        <v>45222</v>
      </c>
      <c r="E606" s="245">
        <f t="shared" si="28"/>
        <v>277</v>
      </c>
      <c r="F606" s="306" t="s">
        <v>175</v>
      </c>
      <c r="G606" s="241">
        <v>132.94999999999999</v>
      </c>
      <c r="H606" s="244">
        <f t="shared" si="29"/>
        <v>36827.149999999994</v>
      </c>
      <c r="I606" s="246"/>
      <c r="J606" s="247"/>
      <c r="K606" s="240"/>
      <c r="L606" s="245"/>
    </row>
    <row r="607" spans="1:12">
      <c r="A607" s="243">
        <v>44945</v>
      </c>
      <c r="B607" s="243">
        <v>45016</v>
      </c>
      <c r="C607" s="244">
        <f t="shared" si="27"/>
        <v>72</v>
      </c>
      <c r="D607" s="239">
        <v>45016</v>
      </c>
      <c r="E607" s="245">
        <f t="shared" si="28"/>
        <v>71</v>
      </c>
      <c r="F607" s="306" t="s">
        <v>175</v>
      </c>
      <c r="G607" s="241">
        <v>83.56</v>
      </c>
      <c r="H607" s="244">
        <f t="shared" si="29"/>
        <v>5932.76</v>
      </c>
      <c r="I607" s="246"/>
      <c r="J607" s="247"/>
      <c r="K607" s="240"/>
      <c r="L607" s="245"/>
    </row>
    <row r="608" spans="1:12">
      <c r="A608" s="243">
        <v>44945</v>
      </c>
      <c r="B608" s="243">
        <v>44956</v>
      </c>
      <c r="C608" s="244">
        <f t="shared" si="27"/>
        <v>12</v>
      </c>
      <c r="D608" s="239">
        <v>44956</v>
      </c>
      <c r="E608" s="245">
        <f t="shared" si="28"/>
        <v>11</v>
      </c>
      <c r="F608" s="306" t="s">
        <v>175</v>
      </c>
      <c r="G608" s="241">
        <v>45.72</v>
      </c>
      <c r="H608" s="244">
        <f t="shared" si="29"/>
        <v>502.91999999999996</v>
      </c>
      <c r="I608" s="246"/>
      <c r="J608" s="247"/>
      <c r="K608" s="240"/>
      <c r="L608" s="245"/>
    </row>
    <row r="609" spans="1:12">
      <c r="A609" s="243">
        <v>44945</v>
      </c>
      <c r="B609" s="243">
        <v>44957</v>
      </c>
      <c r="C609" s="244">
        <f t="shared" si="27"/>
        <v>13</v>
      </c>
      <c r="D609" s="239">
        <v>44957</v>
      </c>
      <c r="E609" s="245">
        <f t="shared" si="28"/>
        <v>12</v>
      </c>
      <c r="F609" s="306" t="s">
        <v>176</v>
      </c>
      <c r="G609" s="241">
        <v>29.27</v>
      </c>
      <c r="H609" s="244">
        <f t="shared" si="29"/>
        <v>351.24</v>
      </c>
      <c r="I609" s="246"/>
      <c r="J609" s="247"/>
      <c r="K609" s="240"/>
      <c r="L609" s="245"/>
    </row>
    <row r="610" spans="1:12">
      <c r="A610" s="243">
        <v>44945</v>
      </c>
      <c r="B610" s="243">
        <v>44981</v>
      </c>
      <c r="C610" s="244">
        <f t="shared" si="27"/>
        <v>37</v>
      </c>
      <c r="D610" s="239">
        <v>44981</v>
      </c>
      <c r="E610" s="245">
        <f t="shared" si="28"/>
        <v>36</v>
      </c>
      <c r="F610" s="306" t="s">
        <v>175</v>
      </c>
      <c r="G610" s="241">
        <v>42.79</v>
      </c>
      <c r="H610" s="244">
        <f t="shared" si="29"/>
        <v>1540.44</v>
      </c>
      <c r="I610" s="246"/>
      <c r="J610" s="247"/>
      <c r="K610" s="240"/>
      <c r="L610" s="245"/>
    </row>
    <row r="611" spans="1:12">
      <c r="A611" s="243">
        <v>44946</v>
      </c>
      <c r="B611" s="243">
        <v>44957</v>
      </c>
      <c r="C611" s="244">
        <f t="shared" si="27"/>
        <v>12</v>
      </c>
      <c r="D611" s="239">
        <v>44957</v>
      </c>
      <c r="E611" s="245">
        <f t="shared" si="28"/>
        <v>11</v>
      </c>
      <c r="F611" s="306" t="s">
        <v>175</v>
      </c>
      <c r="G611" s="241">
        <v>308.69</v>
      </c>
      <c r="H611" s="244">
        <f t="shared" si="29"/>
        <v>3395.59</v>
      </c>
      <c r="I611" s="246"/>
      <c r="J611" s="247"/>
      <c r="K611" s="240"/>
      <c r="L611" s="245"/>
    </row>
    <row r="612" spans="1:12">
      <c r="A612" s="243">
        <v>44946</v>
      </c>
      <c r="B612" s="243">
        <v>45127</v>
      </c>
      <c r="C612" s="244">
        <f t="shared" si="27"/>
        <v>182</v>
      </c>
      <c r="D612" s="239">
        <v>45127</v>
      </c>
      <c r="E612" s="245">
        <f t="shared" si="28"/>
        <v>181</v>
      </c>
      <c r="F612" s="306" t="s">
        <v>175</v>
      </c>
      <c r="G612" s="241">
        <v>21.41</v>
      </c>
      <c r="H612" s="244">
        <f t="shared" si="29"/>
        <v>3875.21</v>
      </c>
      <c r="I612" s="246"/>
      <c r="J612" s="247"/>
      <c r="K612" s="240"/>
      <c r="L612" s="245"/>
    </row>
    <row r="613" spans="1:12">
      <c r="A613" s="243">
        <v>44946</v>
      </c>
      <c r="B613" s="243">
        <v>45128</v>
      </c>
      <c r="C613" s="244">
        <f t="shared" si="27"/>
        <v>183</v>
      </c>
      <c r="D613" s="239">
        <v>45128</v>
      </c>
      <c r="E613" s="245">
        <f t="shared" si="28"/>
        <v>182</v>
      </c>
      <c r="F613" s="306" t="s">
        <v>175</v>
      </c>
      <c r="G613" s="241">
        <v>103.86</v>
      </c>
      <c r="H613" s="244">
        <f t="shared" si="29"/>
        <v>18902.52</v>
      </c>
      <c r="I613" s="246"/>
      <c r="J613" s="247"/>
      <c r="K613" s="240"/>
      <c r="L613" s="245"/>
    </row>
    <row r="614" spans="1:12">
      <c r="A614" s="243">
        <v>44946</v>
      </c>
      <c r="B614" s="243">
        <v>44946</v>
      </c>
      <c r="C614" s="244">
        <f t="shared" si="27"/>
        <v>1</v>
      </c>
      <c r="D614" s="239">
        <v>44946</v>
      </c>
      <c r="E614" s="245">
        <f t="shared" si="28"/>
        <v>0</v>
      </c>
      <c r="F614" s="306" t="s">
        <v>178</v>
      </c>
      <c r="G614" s="241">
        <v>476.25</v>
      </c>
      <c r="H614" s="244">
        <f t="shared" si="29"/>
        <v>0</v>
      </c>
      <c r="I614" s="246"/>
      <c r="J614" s="247"/>
      <c r="K614" s="240"/>
      <c r="L614" s="245"/>
    </row>
    <row r="615" spans="1:12">
      <c r="A615" s="243">
        <v>44946</v>
      </c>
      <c r="B615" s="243">
        <v>44946</v>
      </c>
      <c r="C615" s="244">
        <f t="shared" si="27"/>
        <v>1</v>
      </c>
      <c r="D615" s="239">
        <v>44946</v>
      </c>
      <c r="E615" s="245">
        <f t="shared" si="28"/>
        <v>0</v>
      </c>
      <c r="F615" s="306" t="s">
        <v>176</v>
      </c>
      <c r="G615" s="241">
        <v>107.79</v>
      </c>
      <c r="H615" s="244">
        <f t="shared" si="29"/>
        <v>0</v>
      </c>
      <c r="I615" s="246"/>
      <c r="J615" s="247"/>
      <c r="K615" s="240"/>
      <c r="L615" s="245"/>
    </row>
    <row r="616" spans="1:12">
      <c r="A616" s="243">
        <v>44946</v>
      </c>
      <c r="B616" s="243">
        <v>44946</v>
      </c>
      <c r="C616" s="244">
        <f t="shared" si="27"/>
        <v>1</v>
      </c>
      <c r="D616" s="239">
        <v>44946</v>
      </c>
      <c r="E616" s="245">
        <f t="shared" si="28"/>
        <v>0</v>
      </c>
      <c r="F616" s="306" t="s">
        <v>175</v>
      </c>
      <c r="G616" s="241">
        <v>7422.54</v>
      </c>
      <c r="H616" s="244">
        <f t="shared" si="29"/>
        <v>0</v>
      </c>
      <c r="I616" s="246"/>
      <c r="J616" s="247"/>
      <c r="K616" s="240"/>
      <c r="L616" s="245"/>
    </row>
    <row r="617" spans="1:12">
      <c r="A617" s="243">
        <v>44946</v>
      </c>
      <c r="B617" s="243">
        <v>44973</v>
      </c>
      <c r="C617" s="244">
        <f t="shared" si="27"/>
        <v>28</v>
      </c>
      <c r="D617" s="239">
        <v>44973</v>
      </c>
      <c r="E617" s="245">
        <f t="shared" si="28"/>
        <v>27</v>
      </c>
      <c r="F617" s="306" t="s">
        <v>176</v>
      </c>
      <c r="G617" s="241">
        <v>14.58</v>
      </c>
      <c r="H617" s="244">
        <f t="shared" si="29"/>
        <v>393.66</v>
      </c>
      <c r="I617" s="246"/>
      <c r="J617" s="247"/>
      <c r="K617" s="240"/>
      <c r="L617" s="245"/>
    </row>
    <row r="618" spans="1:12">
      <c r="A618" s="243">
        <v>44946</v>
      </c>
      <c r="B618" s="243">
        <v>44994</v>
      </c>
      <c r="C618" s="244">
        <f t="shared" si="27"/>
        <v>49</v>
      </c>
      <c r="D618" s="239">
        <v>44994</v>
      </c>
      <c r="E618" s="245">
        <f t="shared" si="28"/>
        <v>48</v>
      </c>
      <c r="F618" s="306" t="s">
        <v>175</v>
      </c>
      <c r="G618" s="241">
        <v>55.74</v>
      </c>
      <c r="H618" s="244">
        <f t="shared" si="29"/>
        <v>2675.52</v>
      </c>
      <c r="I618" s="246"/>
      <c r="J618" s="247"/>
      <c r="K618" s="240"/>
      <c r="L618" s="245"/>
    </row>
    <row r="619" spans="1:12">
      <c r="A619" s="243">
        <v>44946</v>
      </c>
      <c r="B619" s="243">
        <v>44949</v>
      </c>
      <c r="C619" s="244">
        <f t="shared" si="27"/>
        <v>4</v>
      </c>
      <c r="D619" s="239">
        <v>44949</v>
      </c>
      <c r="E619" s="245">
        <f t="shared" si="28"/>
        <v>3</v>
      </c>
      <c r="F619" s="306" t="s">
        <v>178</v>
      </c>
      <c r="G619" s="241">
        <v>1891.82</v>
      </c>
      <c r="H619" s="244">
        <f t="shared" si="29"/>
        <v>5675.46</v>
      </c>
      <c r="I619" s="246"/>
      <c r="J619" s="247"/>
      <c r="K619" s="240"/>
      <c r="L619" s="245"/>
    </row>
    <row r="620" spans="1:12">
      <c r="A620" s="243">
        <v>44946</v>
      </c>
      <c r="B620" s="243">
        <v>44949</v>
      </c>
      <c r="C620" s="244">
        <f t="shared" si="27"/>
        <v>4</v>
      </c>
      <c r="D620" s="239">
        <v>44949</v>
      </c>
      <c r="E620" s="245">
        <f t="shared" si="28"/>
        <v>3</v>
      </c>
      <c r="F620" s="306" t="s">
        <v>176</v>
      </c>
      <c r="G620" s="241">
        <v>98970.72</v>
      </c>
      <c r="H620" s="244">
        <f t="shared" si="29"/>
        <v>296912.16000000003</v>
      </c>
      <c r="I620" s="246"/>
      <c r="J620" s="247"/>
      <c r="K620" s="240"/>
      <c r="L620" s="245"/>
    </row>
    <row r="621" spans="1:12">
      <c r="A621" s="243">
        <v>44946</v>
      </c>
      <c r="B621" s="243">
        <v>44973</v>
      </c>
      <c r="C621" s="244">
        <f t="shared" si="27"/>
        <v>28</v>
      </c>
      <c r="D621" s="239">
        <v>44973</v>
      </c>
      <c r="E621" s="245">
        <f t="shared" si="28"/>
        <v>27</v>
      </c>
      <c r="F621" s="306" t="s">
        <v>175</v>
      </c>
      <c r="G621" s="241">
        <v>244.65</v>
      </c>
      <c r="H621" s="244">
        <f t="shared" si="29"/>
        <v>6605.55</v>
      </c>
      <c r="I621" s="246"/>
      <c r="J621" s="247"/>
      <c r="K621" s="240"/>
      <c r="L621" s="245"/>
    </row>
    <row r="622" spans="1:12">
      <c r="A622" s="243">
        <v>44946</v>
      </c>
      <c r="B622" s="243">
        <v>44949</v>
      </c>
      <c r="C622" s="244">
        <f t="shared" si="27"/>
        <v>4</v>
      </c>
      <c r="D622" s="239">
        <v>44949</v>
      </c>
      <c r="E622" s="245">
        <f t="shared" si="28"/>
        <v>3</v>
      </c>
      <c r="F622" s="306" t="s">
        <v>175</v>
      </c>
      <c r="G622" s="241">
        <v>1264338.8999999999</v>
      </c>
      <c r="H622" s="244">
        <f t="shared" si="29"/>
        <v>3793016.6999999997</v>
      </c>
      <c r="I622" s="246"/>
      <c r="J622" s="247"/>
      <c r="K622" s="240"/>
      <c r="L622" s="245"/>
    </row>
    <row r="623" spans="1:12">
      <c r="A623" s="243">
        <v>44946</v>
      </c>
      <c r="B623" s="243">
        <v>44950</v>
      </c>
      <c r="C623" s="244">
        <f t="shared" si="27"/>
        <v>5</v>
      </c>
      <c r="D623" s="239">
        <v>44950</v>
      </c>
      <c r="E623" s="245">
        <f t="shared" si="28"/>
        <v>4</v>
      </c>
      <c r="F623" s="306" t="s">
        <v>176</v>
      </c>
      <c r="G623" s="241">
        <v>32688.91</v>
      </c>
      <c r="H623" s="244">
        <f t="shared" si="29"/>
        <v>130755.64</v>
      </c>
      <c r="I623" s="246"/>
      <c r="J623" s="247"/>
      <c r="K623" s="240"/>
      <c r="L623" s="245"/>
    </row>
    <row r="624" spans="1:12">
      <c r="A624" s="243">
        <v>44946</v>
      </c>
      <c r="B624" s="243">
        <v>44974</v>
      </c>
      <c r="C624" s="244">
        <f t="shared" si="27"/>
        <v>29</v>
      </c>
      <c r="D624" s="239">
        <v>44974</v>
      </c>
      <c r="E624" s="245">
        <f t="shared" si="28"/>
        <v>28</v>
      </c>
      <c r="F624" s="306" t="s">
        <v>175</v>
      </c>
      <c r="G624" s="241">
        <v>288.89999999999998</v>
      </c>
      <c r="H624" s="244">
        <f t="shared" si="29"/>
        <v>8089.1999999999989</v>
      </c>
      <c r="I624" s="246"/>
      <c r="J624" s="247"/>
      <c r="K624" s="240"/>
      <c r="L624" s="245"/>
    </row>
    <row r="625" spans="1:12">
      <c r="A625" s="243">
        <v>44946</v>
      </c>
      <c r="B625" s="243">
        <v>44946</v>
      </c>
      <c r="C625" s="244">
        <f t="shared" si="27"/>
        <v>1</v>
      </c>
      <c r="D625" s="239">
        <v>44946</v>
      </c>
      <c r="E625" s="245">
        <f t="shared" si="28"/>
        <v>0</v>
      </c>
      <c r="F625" s="306" t="s">
        <v>179</v>
      </c>
      <c r="G625" s="241">
        <v>106.26</v>
      </c>
      <c r="H625" s="244">
        <f t="shared" si="29"/>
        <v>0</v>
      </c>
      <c r="I625" s="246"/>
      <c r="J625" s="247"/>
      <c r="K625" s="240"/>
      <c r="L625" s="245"/>
    </row>
    <row r="626" spans="1:12">
      <c r="A626" s="243">
        <v>44946</v>
      </c>
      <c r="B626" s="243">
        <v>44950</v>
      </c>
      <c r="C626" s="244">
        <f t="shared" si="27"/>
        <v>5</v>
      </c>
      <c r="D626" s="239">
        <v>44950</v>
      </c>
      <c r="E626" s="245">
        <f t="shared" si="28"/>
        <v>4</v>
      </c>
      <c r="F626" s="306" t="s">
        <v>175</v>
      </c>
      <c r="G626" s="241">
        <v>16444.87</v>
      </c>
      <c r="H626" s="244">
        <f t="shared" si="29"/>
        <v>65779.48</v>
      </c>
      <c r="I626" s="246"/>
      <c r="J626" s="247"/>
      <c r="K626" s="240"/>
      <c r="L626" s="245"/>
    </row>
    <row r="627" spans="1:12">
      <c r="A627" s="243">
        <v>44946</v>
      </c>
      <c r="B627" s="243">
        <v>44951</v>
      </c>
      <c r="C627" s="244">
        <f t="shared" si="27"/>
        <v>6</v>
      </c>
      <c r="D627" s="239">
        <v>44951</v>
      </c>
      <c r="E627" s="245">
        <f t="shared" si="28"/>
        <v>5</v>
      </c>
      <c r="F627" s="306" t="s">
        <v>176</v>
      </c>
      <c r="G627" s="241">
        <v>44099.71</v>
      </c>
      <c r="H627" s="244">
        <f t="shared" si="29"/>
        <v>220498.55</v>
      </c>
      <c r="I627" s="246"/>
      <c r="J627" s="247"/>
      <c r="K627" s="240"/>
      <c r="L627" s="245"/>
    </row>
    <row r="628" spans="1:12">
      <c r="A628" s="243">
        <v>44946</v>
      </c>
      <c r="B628" s="243">
        <v>44959</v>
      </c>
      <c r="C628" s="244">
        <f t="shared" si="27"/>
        <v>14</v>
      </c>
      <c r="D628" s="239">
        <v>44959</v>
      </c>
      <c r="E628" s="245">
        <f t="shared" si="28"/>
        <v>13</v>
      </c>
      <c r="F628" s="306" t="s">
        <v>176</v>
      </c>
      <c r="G628" s="241">
        <v>29.92</v>
      </c>
      <c r="H628" s="244">
        <f t="shared" si="29"/>
        <v>388.96000000000004</v>
      </c>
      <c r="I628" s="246"/>
      <c r="J628" s="247"/>
      <c r="K628" s="240"/>
      <c r="L628" s="245"/>
    </row>
    <row r="629" spans="1:12">
      <c r="A629" s="243">
        <v>44946</v>
      </c>
      <c r="B629" s="243">
        <v>45012</v>
      </c>
      <c r="C629" s="244">
        <f t="shared" si="27"/>
        <v>67</v>
      </c>
      <c r="D629" s="239">
        <v>45012</v>
      </c>
      <c r="E629" s="245">
        <f t="shared" si="28"/>
        <v>66</v>
      </c>
      <c r="F629" s="306" t="s">
        <v>175</v>
      </c>
      <c r="G629" s="241">
        <v>10.44</v>
      </c>
      <c r="H629" s="244">
        <f t="shared" si="29"/>
        <v>689.04</v>
      </c>
      <c r="I629" s="246"/>
      <c r="J629" s="247"/>
      <c r="K629" s="240"/>
      <c r="L629" s="245"/>
    </row>
    <row r="630" spans="1:12">
      <c r="A630" s="243">
        <v>44946</v>
      </c>
      <c r="B630" s="243">
        <v>44951</v>
      </c>
      <c r="C630" s="244">
        <f t="shared" si="27"/>
        <v>6</v>
      </c>
      <c r="D630" s="239">
        <v>44951</v>
      </c>
      <c r="E630" s="245">
        <f t="shared" si="28"/>
        <v>5</v>
      </c>
      <c r="F630" s="306" t="s">
        <v>175</v>
      </c>
      <c r="G630" s="241">
        <v>611.92999999999995</v>
      </c>
      <c r="H630" s="244">
        <f t="shared" si="29"/>
        <v>3059.6499999999996</v>
      </c>
      <c r="I630" s="246"/>
      <c r="J630" s="247"/>
      <c r="K630" s="240"/>
      <c r="L630" s="245"/>
    </row>
    <row r="631" spans="1:12">
      <c r="A631" s="243">
        <v>44946</v>
      </c>
      <c r="B631" s="243">
        <v>44952</v>
      </c>
      <c r="C631" s="244">
        <f t="shared" si="27"/>
        <v>7</v>
      </c>
      <c r="D631" s="239">
        <v>44952</v>
      </c>
      <c r="E631" s="245">
        <f t="shared" si="28"/>
        <v>6</v>
      </c>
      <c r="F631" s="306" t="s">
        <v>176</v>
      </c>
      <c r="G631" s="241">
        <v>139.97</v>
      </c>
      <c r="H631" s="244">
        <f t="shared" si="29"/>
        <v>839.81999999999994</v>
      </c>
      <c r="I631" s="246"/>
      <c r="J631" s="247"/>
      <c r="K631" s="240"/>
      <c r="L631" s="245"/>
    </row>
    <row r="632" spans="1:12">
      <c r="A632" s="243">
        <v>44946</v>
      </c>
      <c r="B632" s="243">
        <v>44952</v>
      </c>
      <c r="C632" s="244">
        <f t="shared" si="27"/>
        <v>7</v>
      </c>
      <c r="D632" s="239">
        <v>44952</v>
      </c>
      <c r="E632" s="245">
        <f t="shared" si="28"/>
        <v>6</v>
      </c>
      <c r="F632" s="306" t="s">
        <v>175</v>
      </c>
      <c r="G632" s="241">
        <v>2396.7199999999998</v>
      </c>
      <c r="H632" s="244">
        <f t="shared" si="29"/>
        <v>14380.32</v>
      </c>
      <c r="I632" s="246"/>
      <c r="J632" s="247"/>
      <c r="K632" s="240"/>
      <c r="L632" s="245"/>
    </row>
    <row r="633" spans="1:12">
      <c r="A633" s="243">
        <v>44946</v>
      </c>
      <c r="B633" s="243">
        <v>44953</v>
      </c>
      <c r="C633" s="244">
        <f t="shared" si="27"/>
        <v>8</v>
      </c>
      <c r="D633" s="239">
        <v>44953</v>
      </c>
      <c r="E633" s="245">
        <f t="shared" si="28"/>
        <v>7</v>
      </c>
      <c r="F633" s="306" t="s">
        <v>175</v>
      </c>
      <c r="G633" s="241">
        <v>685.66</v>
      </c>
      <c r="H633" s="244">
        <f t="shared" si="29"/>
        <v>4799.62</v>
      </c>
      <c r="I633" s="246"/>
      <c r="J633" s="247"/>
      <c r="K633" s="240"/>
      <c r="L633" s="245"/>
    </row>
    <row r="634" spans="1:12">
      <c r="A634" s="243">
        <v>44946</v>
      </c>
      <c r="B634" s="243">
        <v>44949</v>
      </c>
      <c r="C634" s="244">
        <f t="shared" si="27"/>
        <v>4</v>
      </c>
      <c r="D634" s="239">
        <v>44949</v>
      </c>
      <c r="E634" s="245">
        <f t="shared" si="28"/>
        <v>3</v>
      </c>
      <c r="F634" s="306" t="s">
        <v>177</v>
      </c>
      <c r="G634" s="241">
        <v>8645.82</v>
      </c>
      <c r="H634" s="244">
        <f t="shared" si="29"/>
        <v>25937.46</v>
      </c>
      <c r="I634" s="246"/>
      <c r="J634" s="247"/>
      <c r="K634" s="240"/>
      <c r="L634" s="245"/>
    </row>
    <row r="635" spans="1:12">
      <c r="A635" s="243">
        <v>44946</v>
      </c>
      <c r="B635" s="243">
        <v>44950</v>
      </c>
      <c r="C635" s="244">
        <f t="shared" si="27"/>
        <v>5</v>
      </c>
      <c r="D635" s="239">
        <v>44950</v>
      </c>
      <c r="E635" s="245">
        <f t="shared" si="28"/>
        <v>4</v>
      </c>
      <c r="F635" s="306" t="s">
        <v>177</v>
      </c>
      <c r="G635" s="241">
        <v>28896.35</v>
      </c>
      <c r="H635" s="244">
        <f t="shared" si="29"/>
        <v>115585.4</v>
      </c>
      <c r="I635" s="246"/>
      <c r="J635" s="247"/>
      <c r="K635" s="240"/>
      <c r="L635" s="245"/>
    </row>
    <row r="636" spans="1:12">
      <c r="A636" s="243">
        <v>44946</v>
      </c>
      <c r="B636" s="243">
        <v>44963</v>
      </c>
      <c r="C636" s="244">
        <f t="shared" si="27"/>
        <v>18</v>
      </c>
      <c r="D636" s="239">
        <v>44963</v>
      </c>
      <c r="E636" s="245">
        <f t="shared" si="28"/>
        <v>17</v>
      </c>
      <c r="F636" s="306" t="s">
        <v>175</v>
      </c>
      <c r="G636" s="241">
        <v>152.81</v>
      </c>
      <c r="H636" s="244">
        <f t="shared" si="29"/>
        <v>2597.77</v>
      </c>
      <c r="I636" s="246"/>
      <c r="J636" s="247"/>
      <c r="K636" s="240"/>
      <c r="L636" s="245"/>
    </row>
    <row r="637" spans="1:12">
      <c r="A637" s="243">
        <v>44946</v>
      </c>
      <c r="B637" s="243">
        <v>45000</v>
      </c>
      <c r="C637" s="244">
        <f t="shared" si="27"/>
        <v>55</v>
      </c>
      <c r="D637" s="239">
        <v>45000</v>
      </c>
      <c r="E637" s="245">
        <f t="shared" si="28"/>
        <v>54</v>
      </c>
      <c r="F637" s="306" t="s">
        <v>176</v>
      </c>
      <c r="G637" s="241">
        <v>187.85</v>
      </c>
      <c r="H637" s="244">
        <f t="shared" si="29"/>
        <v>10143.9</v>
      </c>
      <c r="I637" s="246"/>
      <c r="J637" s="247"/>
      <c r="K637" s="240"/>
      <c r="L637" s="245"/>
    </row>
    <row r="638" spans="1:12">
      <c r="A638" s="243">
        <v>44946</v>
      </c>
      <c r="B638" s="243">
        <v>44978</v>
      </c>
      <c r="C638" s="244">
        <f t="shared" si="27"/>
        <v>33</v>
      </c>
      <c r="D638" s="239">
        <v>44978</v>
      </c>
      <c r="E638" s="245">
        <f t="shared" si="28"/>
        <v>32</v>
      </c>
      <c r="F638" s="306" t="s">
        <v>175</v>
      </c>
      <c r="G638" s="241">
        <v>35.01</v>
      </c>
      <c r="H638" s="244">
        <f t="shared" si="29"/>
        <v>1120.32</v>
      </c>
      <c r="I638" s="246"/>
      <c r="J638" s="247"/>
      <c r="K638" s="240"/>
      <c r="L638" s="245"/>
    </row>
    <row r="639" spans="1:12">
      <c r="A639" s="243">
        <v>44946</v>
      </c>
      <c r="B639" s="243">
        <v>44965</v>
      </c>
      <c r="C639" s="244">
        <f t="shared" si="27"/>
        <v>20</v>
      </c>
      <c r="D639" s="239">
        <v>44965</v>
      </c>
      <c r="E639" s="245">
        <f t="shared" si="28"/>
        <v>19</v>
      </c>
      <c r="F639" s="306" t="s">
        <v>175</v>
      </c>
      <c r="G639" s="241">
        <v>418.72</v>
      </c>
      <c r="H639" s="244">
        <f t="shared" si="29"/>
        <v>7955.68</v>
      </c>
      <c r="I639" s="246"/>
      <c r="J639" s="247"/>
      <c r="K639" s="240"/>
      <c r="L639" s="245"/>
    </row>
    <row r="640" spans="1:12">
      <c r="A640" s="243">
        <v>44946</v>
      </c>
      <c r="B640" s="243">
        <v>44980</v>
      </c>
      <c r="C640" s="244">
        <f t="shared" si="27"/>
        <v>35</v>
      </c>
      <c r="D640" s="239">
        <v>44980</v>
      </c>
      <c r="E640" s="245">
        <f t="shared" si="28"/>
        <v>34</v>
      </c>
      <c r="F640" s="306" t="s">
        <v>175</v>
      </c>
      <c r="G640" s="241">
        <v>153.30000000000001</v>
      </c>
      <c r="H640" s="244">
        <f t="shared" si="29"/>
        <v>5212.2000000000007</v>
      </c>
      <c r="I640" s="246"/>
      <c r="J640" s="247"/>
      <c r="K640" s="240"/>
      <c r="L640" s="245"/>
    </row>
    <row r="641" spans="1:12">
      <c r="A641" s="243">
        <v>44946</v>
      </c>
      <c r="B641" s="243">
        <v>44956</v>
      </c>
      <c r="C641" s="244">
        <f t="shared" si="27"/>
        <v>11</v>
      </c>
      <c r="D641" s="239">
        <v>44956</v>
      </c>
      <c r="E641" s="245">
        <f t="shared" si="28"/>
        <v>10</v>
      </c>
      <c r="F641" s="306" t="s">
        <v>175</v>
      </c>
      <c r="G641" s="241">
        <v>120.24</v>
      </c>
      <c r="H641" s="244">
        <f t="shared" si="29"/>
        <v>1202.3999999999999</v>
      </c>
      <c r="I641" s="246"/>
      <c r="J641" s="247"/>
      <c r="K641" s="240"/>
      <c r="L641" s="245"/>
    </row>
    <row r="642" spans="1:12">
      <c r="A642" s="243">
        <v>44947</v>
      </c>
      <c r="B642" s="243">
        <v>44949</v>
      </c>
      <c r="C642" s="244">
        <f t="shared" si="27"/>
        <v>3</v>
      </c>
      <c r="D642" s="239">
        <v>44949</v>
      </c>
      <c r="E642" s="245">
        <f t="shared" si="28"/>
        <v>2</v>
      </c>
      <c r="F642" s="306" t="s">
        <v>175</v>
      </c>
      <c r="G642" s="241">
        <v>2052.1</v>
      </c>
      <c r="H642" s="244">
        <f t="shared" si="29"/>
        <v>4104.2</v>
      </c>
      <c r="I642" s="246"/>
      <c r="J642" s="247"/>
      <c r="K642" s="240"/>
      <c r="L642" s="245"/>
    </row>
    <row r="643" spans="1:12">
      <c r="A643" s="243">
        <v>44947</v>
      </c>
      <c r="B643" s="243">
        <v>44950</v>
      </c>
      <c r="C643" s="244">
        <f t="shared" si="27"/>
        <v>4</v>
      </c>
      <c r="D643" s="239">
        <v>44950</v>
      </c>
      <c r="E643" s="245">
        <f t="shared" si="28"/>
        <v>3</v>
      </c>
      <c r="F643" s="306" t="s">
        <v>175</v>
      </c>
      <c r="G643" s="241">
        <v>58.25</v>
      </c>
      <c r="H643" s="244">
        <f t="shared" si="29"/>
        <v>174.75</v>
      </c>
      <c r="I643" s="246"/>
      <c r="J643" s="247"/>
      <c r="K643" s="240"/>
      <c r="L643" s="245"/>
    </row>
    <row r="644" spans="1:12">
      <c r="A644" s="243">
        <v>44948</v>
      </c>
      <c r="B644" s="243">
        <v>44950</v>
      </c>
      <c r="C644" s="244">
        <f t="shared" si="27"/>
        <v>3</v>
      </c>
      <c r="D644" s="239">
        <v>44950</v>
      </c>
      <c r="E644" s="245">
        <f t="shared" si="28"/>
        <v>2</v>
      </c>
      <c r="F644" s="306" t="s">
        <v>175</v>
      </c>
      <c r="G644" s="241">
        <v>271.13</v>
      </c>
      <c r="H644" s="244">
        <f t="shared" si="29"/>
        <v>542.26</v>
      </c>
      <c r="I644" s="246"/>
      <c r="J644" s="247"/>
      <c r="K644" s="240"/>
      <c r="L644" s="245"/>
    </row>
    <row r="645" spans="1:12">
      <c r="A645" s="243">
        <v>44948</v>
      </c>
      <c r="B645" s="243">
        <v>44952</v>
      </c>
      <c r="C645" s="244">
        <f t="shared" si="27"/>
        <v>5</v>
      </c>
      <c r="D645" s="239">
        <v>44952</v>
      </c>
      <c r="E645" s="245">
        <f t="shared" si="28"/>
        <v>4</v>
      </c>
      <c r="F645" s="306" t="s">
        <v>176</v>
      </c>
      <c r="G645" s="241">
        <v>32.409999999999997</v>
      </c>
      <c r="H645" s="244">
        <f t="shared" si="29"/>
        <v>129.63999999999999</v>
      </c>
      <c r="I645" s="246"/>
      <c r="J645" s="247"/>
      <c r="K645" s="240"/>
      <c r="L645" s="245"/>
    </row>
    <row r="646" spans="1:12">
      <c r="A646" s="243">
        <v>44948</v>
      </c>
      <c r="B646" s="243">
        <v>44952</v>
      </c>
      <c r="C646" s="244">
        <f t="shared" si="27"/>
        <v>5</v>
      </c>
      <c r="D646" s="239">
        <v>44952</v>
      </c>
      <c r="E646" s="245">
        <f t="shared" si="28"/>
        <v>4</v>
      </c>
      <c r="F646" s="306" t="s">
        <v>175</v>
      </c>
      <c r="G646" s="241">
        <v>277.27</v>
      </c>
      <c r="H646" s="244">
        <f t="shared" si="29"/>
        <v>1109.08</v>
      </c>
      <c r="I646" s="246"/>
      <c r="J646" s="247"/>
      <c r="K646" s="240"/>
      <c r="L646" s="245"/>
    </row>
    <row r="647" spans="1:12">
      <c r="A647" s="243">
        <v>44948</v>
      </c>
      <c r="B647" s="243">
        <v>44965</v>
      </c>
      <c r="C647" s="244">
        <f t="shared" ref="C647:C710" si="30">B647-A647+1</f>
        <v>18</v>
      </c>
      <c r="D647" s="239">
        <v>44965</v>
      </c>
      <c r="E647" s="245">
        <f t="shared" ref="E647:E710" si="31">D647-A647</f>
        <v>17</v>
      </c>
      <c r="F647" s="306" t="s">
        <v>175</v>
      </c>
      <c r="G647" s="241">
        <v>11.46</v>
      </c>
      <c r="H647" s="244">
        <f t="shared" ref="H647:H710" si="32">E647*G647</f>
        <v>194.82000000000002</v>
      </c>
      <c r="I647" s="246"/>
      <c r="J647" s="247"/>
      <c r="K647" s="240"/>
      <c r="L647" s="245"/>
    </row>
    <row r="648" spans="1:12">
      <c r="A648" s="243">
        <v>44948</v>
      </c>
      <c r="B648" s="243">
        <v>44984</v>
      </c>
      <c r="C648" s="244">
        <f t="shared" si="30"/>
        <v>37</v>
      </c>
      <c r="D648" s="239">
        <v>44984</v>
      </c>
      <c r="E648" s="245">
        <f t="shared" si="31"/>
        <v>36</v>
      </c>
      <c r="F648" s="306" t="s">
        <v>175</v>
      </c>
      <c r="G648" s="241">
        <v>197.23</v>
      </c>
      <c r="H648" s="244">
        <f t="shared" si="32"/>
        <v>7100.28</v>
      </c>
      <c r="I648" s="246"/>
      <c r="J648" s="247"/>
      <c r="K648" s="240"/>
      <c r="L648" s="245"/>
    </row>
    <row r="649" spans="1:12">
      <c r="A649" s="243">
        <v>44948</v>
      </c>
      <c r="B649" s="243">
        <v>44970</v>
      </c>
      <c r="C649" s="244">
        <f t="shared" si="30"/>
        <v>23</v>
      </c>
      <c r="D649" s="239">
        <v>44970</v>
      </c>
      <c r="E649" s="245">
        <f t="shared" si="31"/>
        <v>22</v>
      </c>
      <c r="F649" s="306" t="s">
        <v>175</v>
      </c>
      <c r="G649" s="241">
        <v>90.92</v>
      </c>
      <c r="H649" s="244">
        <f t="shared" si="32"/>
        <v>2000.24</v>
      </c>
      <c r="I649" s="246"/>
      <c r="J649" s="247"/>
      <c r="K649" s="240"/>
      <c r="L649" s="245"/>
    </row>
    <row r="650" spans="1:12">
      <c r="A650" s="243">
        <v>44948</v>
      </c>
      <c r="B650" s="243">
        <v>44971</v>
      </c>
      <c r="C650" s="244">
        <f t="shared" si="30"/>
        <v>24</v>
      </c>
      <c r="D650" s="239">
        <v>44971</v>
      </c>
      <c r="E650" s="245">
        <f t="shared" si="31"/>
        <v>23</v>
      </c>
      <c r="F650" s="306" t="s">
        <v>175</v>
      </c>
      <c r="G650" s="241">
        <v>197.07</v>
      </c>
      <c r="H650" s="244">
        <f t="shared" si="32"/>
        <v>4532.6099999999997</v>
      </c>
      <c r="I650" s="246"/>
      <c r="J650" s="247"/>
      <c r="K650" s="240"/>
      <c r="L650" s="245"/>
    </row>
    <row r="651" spans="1:12">
      <c r="A651" s="243">
        <v>44948</v>
      </c>
      <c r="B651" s="243">
        <v>44949</v>
      </c>
      <c r="C651" s="244">
        <f t="shared" si="30"/>
        <v>2</v>
      </c>
      <c r="D651" s="239">
        <v>44949</v>
      </c>
      <c r="E651" s="245">
        <f t="shared" si="31"/>
        <v>1</v>
      </c>
      <c r="F651" s="306" t="s">
        <v>175</v>
      </c>
      <c r="G651" s="241">
        <v>2857.14</v>
      </c>
      <c r="H651" s="244">
        <f t="shared" si="32"/>
        <v>2857.14</v>
      </c>
      <c r="I651" s="246"/>
      <c r="J651" s="247"/>
      <c r="K651" s="240"/>
      <c r="L651" s="245"/>
    </row>
    <row r="652" spans="1:12">
      <c r="A652" s="243">
        <v>44949</v>
      </c>
      <c r="B652" s="243">
        <v>45078</v>
      </c>
      <c r="C652" s="244">
        <f t="shared" si="30"/>
        <v>130</v>
      </c>
      <c r="D652" s="239">
        <v>45078</v>
      </c>
      <c r="E652" s="245">
        <f t="shared" si="31"/>
        <v>129</v>
      </c>
      <c r="F652" s="306" t="s">
        <v>175</v>
      </c>
      <c r="G652" s="241">
        <v>413.12</v>
      </c>
      <c r="H652" s="244">
        <f t="shared" si="32"/>
        <v>53292.480000000003</v>
      </c>
      <c r="I652" s="246"/>
      <c r="J652" s="247"/>
      <c r="K652" s="240"/>
      <c r="L652" s="245"/>
    </row>
    <row r="653" spans="1:12">
      <c r="A653" s="243">
        <v>44949</v>
      </c>
      <c r="B653" s="243">
        <v>44972</v>
      </c>
      <c r="C653" s="244">
        <f t="shared" si="30"/>
        <v>24</v>
      </c>
      <c r="D653" s="239">
        <v>44972</v>
      </c>
      <c r="E653" s="245">
        <f t="shared" si="31"/>
        <v>23</v>
      </c>
      <c r="F653" s="306" t="s">
        <v>175</v>
      </c>
      <c r="G653" s="241">
        <v>23.49</v>
      </c>
      <c r="H653" s="244">
        <f t="shared" si="32"/>
        <v>540.27</v>
      </c>
      <c r="I653" s="246"/>
      <c r="J653" s="247"/>
      <c r="K653" s="240"/>
      <c r="L653" s="245"/>
    </row>
    <row r="654" spans="1:12">
      <c r="A654" s="243">
        <v>44949</v>
      </c>
      <c r="B654" s="243">
        <v>45273</v>
      </c>
      <c r="C654" s="244">
        <f t="shared" si="30"/>
        <v>325</v>
      </c>
      <c r="D654" s="239">
        <v>45273</v>
      </c>
      <c r="E654" s="245">
        <f t="shared" si="31"/>
        <v>324</v>
      </c>
      <c r="F654" s="306" t="s">
        <v>177</v>
      </c>
      <c r="G654" s="241">
        <v>88.78</v>
      </c>
      <c r="H654" s="244">
        <f t="shared" si="32"/>
        <v>28764.720000000001</v>
      </c>
      <c r="I654" s="246"/>
      <c r="J654" s="247"/>
      <c r="K654" s="240"/>
      <c r="L654" s="245"/>
    </row>
    <row r="655" spans="1:12">
      <c r="A655" s="243">
        <v>44949</v>
      </c>
      <c r="B655" s="243">
        <v>44949</v>
      </c>
      <c r="C655" s="244">
        <f t="shared" si="30"/>
        <v>1</v>
      </c>
      <c r="D655" s="239">
        <v>44949</v>
      </c>
      <c r="E655" s="245">
        <f t="shared" si="31"/>
        <v>0</v>
      </c>
      <c r="F655" s="306" t="s">
        <v>176</v>
      </c>
      <c r="G655" s="241">
        <v>3443.92</v>
      </c>
      <c r="H655" s="244">
        <f t="shared" si="32"/>
        <v>0</v>
      </c>
      <c r="I655" s="246"/>
      <c r="J655" s="247"/>
      <c r="K655" s="240"/>
      <c r="L655" s="245"/>
    </row>
    <row r="656" spans="1:12">
      <c r="A656" s="243">
        <v>44949</v>
      </c>
      <c r="B656" s="243">
        <v>44950</v>
      </c>
      <c r="C656" s="244">
        <f t="shared" si="30"/>
        <v>2</v>
      </c>
      <c r="D656" s="239">
        <v>44950</v>
      </c>
      <c r="E656" s="245">
        <f t="shared" si="31"/>
        <v>1</v>
      </c>
      <c r="F656" s="306" t="s">
        <v>178</v>
      </c>
      <c r="G656" s="241">
        <v>8664.9699999999993</v>
      </c>
      <c r="H656" s="244">
        <f t="shared" si="32"/>
        <v>8664.9699999999993</v>
      </c>
      <c r="I656" s="246"/>
      <c r="J656" s="247"/>
      <c r="K656" s="240"/>
      <c r="L656" s="245"/>
    </row>
    <row r="657" spans="1:12">
      <c r="A657" s="243">
        <v>44949</v>
      </c>
      <c r="B657" s="243">
        <v>44973</v>
      </c>
      <c r="C657" s="244">
        <f t="shared" si="30"/>
        <v>25</v>
      </c>
      <c r="D657" s="239">
        <v>44973</v>
      </c>
      <c r="E657" s="245">
        <f t="shared" si="31"/>
        <v>24</v>
      </c>
      <c r="F657" s="306" t="s">
        <v>175</v>
      </c>
      <c r="G657" s="241">
        <v>60.32</v>
      </c>
      <c r="H657" s="244">
        <f t="shared" si="32"/>
        <v>1447.68</v>
      </c>
      <c r="I657" s="246"/>
      <c r="J657" s="247"/>
      <c r="K657" s="240"/>
      <c r="L657" s="245"/>
    </row>
    <row r="658" spans="1:12">
      <c r="A658" s="243">
        <v>44949</v>
      </c>
      <c r="B658" s="243">
        <v>44949</v>
      </c>
      <c r="C658" s="244">
        <f t="shared" si="30"/>
        <v>1</v>
      </c>
      <c r="D658" s="239">
        <v>44949</v>
      </c>
      <c r="E658" s="245">
        <f t="shared" si="31"/>
        <v>0</v>
      </c>
      <c r="F658" s="306" t="s">
        <v>175</v>
      </c>
      <c r="G658" s="241">
        <v>2224.4699999999998</v>
      </c>
      <c r="H658" s="244">
        <f t="shared" si="32"/>
        <v>0</v>
      </c>
      <c r="I658" s="246"/>
      <c r="J658" s="247"/>
      <c r="K658" s="240"/>
      <c r="L658" s="245"/>
    </row>
    <row r="659" spans="1:12">
      <c r="A659" s="243">
        <v>44949</v>
      </c>
      <c r="B659" s="243">
        <v>44950</v>
      </c>
      <c r="C659" s="244">
        <f t="shared" si="30"/>
        <v>2</v>
      </c>
      <c r="D659" s="239">
        <v>44950</v>
      </c>
      <c r="E659" s="245">
        <f t="shared" si="31"/>
        <v>1</v>
      </c>
      <c r="F659" s="306" t="s">
        <v>176</v>
      </c>
      <c r="G659" s="241">
        <v>336981.64</v>
      </c>
      <c r="H659" s="244">
        <f t="shared" si="32"/>
        <v>336981.64</v>
      </c>
      <c r="I659" s="246"/>
      <c r="J659" s="247"/>
      <c r="K659" s="240"/>
      <c r="L659" s="245"/>
    </row>
    <row r="660" spans="1:12">
      <c r="A660" s="243">
        <v>44949</v>
      </c>
      <c r="B660" s="243">
        <v>44951</v>
      </c>
      <c r="C660" s="244">
        <f t="shared" si="30"/>
        <v>3</v>
      </c>
      <c r="D660" s="239">
        <v>44951</v>
      </c>
      <c r="E660" s="245">
        <f t="shared" si="31"/>
        <v>2</v>
      </c>
      <c r="F660" s="306" t="s">
        <v>178</v>
      </c>
      <c r="G660" s="241">
        <v>3047.32</v>
      </c>
      <c r="H660" s="244">
        <f t="shared" si="32"/>
        <v>6094.64</v>
      </c>
      <c r="I660" s="246"/>
      <c r="J660" s="247"/>
      <c r="K660" s="240"/>
      <c r="L660" s="245"/>
    </row>
    <row r="661" spans="1:12">
      <c r="A661" s="243">
        <v>44949</v>
      </c>
      <c r="B661" s="243">
        <v>44950</v>
      </c>
      <c r="C661" s="244">
        <f t="shared" si="30"/>
        <v>2</v>
      </c>
      <c r="D661" s="239">
        <v>44950</v>
      </c>
      <c r="E661" s="245">
        <f t="shared" si="31"/>
        <v>1</v>
      </c>
      <c r="F661" s="306" t="s">
        <v>175</v>
      </c>
      <c r="G661" s="241">
        <v>1289415.76</v>
      </c>
      <c r="H661" s="244">
        <f t="shared" si="32"/>
        <v>1289415.76</v>
      </c>
      <c r="I661" s="246"/>
      <c r="J661" s="247"/>
      <c r="K661" s="240"/>
      <c r="L661" s="245"/>
    </row>
    <row r="662" spans="1:12">
      <c r="A662" s="243">
        <v>44949</v>
      </c>
      <c r="B662" s="243">
        <v>44951</v>
      </c>
      <c r="C662" s="244">
        <f t="shared" si="30"/>
        <v>3</v>
      </c>
      <c r="D662" s="239">
        <v>44951</v>
      </c>
      <c r="E662" s="245">
        <f t="shared" si="31"/>
        <v>2</v>
      </c>
      <c r="F662" s="306" t="s">
        <v>176</v>
      </c>
      <c r="G662" s="241">
        <v>63233.23</v>
      </c>
      <c r="H662" s="244">
        <f t="shared" si="32"/>
        <v>126466.46</v>
      </c>
      <c r="I662" s="246"/>
      <c r="J662" s="247"/>
      <c r="K662" s="240"/>
      <c r="L662" s="245"/>
    </row>
    <row r="663" spans="1:12">
      <c r="A663" s="243">
        <v>44949</v>
      </c>
      <c r="B663" s="243">
        <v>44952</v>
      </c>
      <c r="C663" s="244">
        <f t="shared" si="30"/>
        <v>4</v>
      </c>
      <c r="D663" s="239">
        <v>44952</v>
      </c>
      <c r="E663" s="245">
        <f t="shared" si="31"/>
        <v>3</v>
      </c>
      <c r="F663" s="306" t="s">
        <v>178</v>
      </c>
      <c r="G663" s="241">
        <v>32602.02</v>
      </c>
      <c r="H663" s="244">
        <f t="shared" si="32"/>
        <v>97806.06</v>
      </c>
      <c r="I663" s="246"/>
      <c r="J663" s="247"/>
      <c r="K663" s="240"/>
      <c r="L663" s="245"/>
    </row>
    <row r="664" spans="1:12">
      <c r="A664" s="243">
        <v>44949</v>
      </c>
      <c r="B664" s="243">
        <v>44951</v>
      </c>
      <c r="C664" s="244">
        <f t="shared" si="30"/>
        <v>3</v>
      </c>
      <c r="D664" s="239">
        <v>44951</v>
      </c>
      <c r="E664" s="245">
        <f t="shared" si="31"/>
        <v>2</v>
      </c>
      <c r="F664" s="306" t="s">
        <v>175</v>
      </c>
      <c r="G664" s="241">
        <v>24897.86</v>
      </c>
      <c r="H664" s="244">
        <f t="shared" si="32"/>
        <v>49795.72</v>
      </c>
      <c r="I664" s="246"/>
      <c r="J664" s="247"/>
      <c r="K664" s="240"/>
      <c r="L664" s="245"/>
    </row>
    <row r="665" spans="1:12">
      <c r="A665" s="243">
        <v>44949</v>
      </c>
      <c r="B665" s="243">
        <v>44952</v>
      </c>
      <c r="C665" s="244">
        <f t="shared" si="30"/>
        <v>4</v>
      </c>
      <c r="D665" s="239">
        <v>44952</v>
      </c>
      <c r="E665" s="245">
        <f t="shared" si="31"/>
        <v>3</v>
      </c>
      <c r="F665" s="306" t="s">
        <v>176</v>
      </c>
      <c r="G665" s="241">
        <v>48904.19</v>
      </c>
      <c r="H665" s="244">
        <f t="shared" si="32"/>
        <v>146712.57</v>
      </c>
      <c r="I665" s="246"/>
      <c r="J665" s="247"/>
      <c r="K665" s="240"/>
      <c r="L665" s="245"/>
    </row>
    <row r="666" spans="1:12">
      <c r="A666" s="243">
        <v>44949</v>
      </c>
      <c r="B666" s="243">
        <v>44959</v>
      </c>
      <c r="C666" s="244">
        <f t="shared" si="30"/>
        <v>11</v>
      </c>
      <c r="D666" s="239">
        <v>44959</v>
      </c>
      <c r="E666" s="245">
        <f t="shared" si="31"/>
        <v>10</v>
      </c>
      <c r="F666" s="306" t="s">
        <v>175</v>
      </c>
      <c r="G666" s="241">
        <v>941.54</v>
      </c>
      <c r="H666" s="244">
        <f t="shared" si="32"/>
        <v>9415.4</v>
      </c>
      <c r="I666" s="246"/>
      <c r="J666" s="247"/>
      <c r="K666" s="240"/>
      <c r="L666" s="245"/>
    </row>
    <row r="667" spans="1:12">
      <c r="A667" s="243">
        <v>44949</v>
      </c>
      <c r="B667" s="243">
        <v>44952</v>
      </c>
      <c r="C667" s="244">
        <f t="shared" si="30"/>
        <v>4</v>
      </c>
      <c r="D667" s="239">
        <v>44952</v>
      </c>
      <c r="E667" s="245">
        <f t="shared" si="31"/>
        <v>3</v>
      </c>
      <c r="F667" s="306" t="s">
        <v>175</v>
      </c>
      <c r="G667" s="241">
        <v>1922.45</v>
      </c>
      <c r="H667" s="244">
        <f t="shared" si="32"/>
        <v>5767.35</v>
      </c>
      <c r="I667" s="246"/>
      <c r="J667" s="247"/>
      <c r="K667" s="240"/>
      <c r="L667" s="245"/>
    </row>
    <row r="668" spans="1:12">
      <c r="A668" s="243">
        <v>44949</v>
      </c>
      <c r="B668" s="243">
        <v>44949</v>
      </c>
      <c r="C668" s="244">
        <f t="shared" si="30"/>
        <v>1</v>
      </c>
      <c r="D668" s="239">
        <v>44949</v>
      </c>
      <c r="E668" s="245">
        <f t="shared" si="31"/>
        <v>0</v>
      </c>
      <c r="F668" s="306" t="s">
        <v>179</v>
      </c>
      <c r="G668" s="241">
        <v>22.54</v>
      </c>
      <c r="H668" s="244">
        <f t="shared" si="32"/>
        <v>0</v>
      </c>
      <c r="I668" s="246"/>
      <c r="J668" s="247"/>
      <c r="K668" s="240"/>
      <c r="L668" s="245"/>
    </row>
    <row r="669" spans="1:12">
      <c r="A669" s="243">
        <v>44949</v>
      </c>
      <c r="B669" s="243">
        <v>44953</v>
      </c>
      <c r="C669" s="244">
        <f t="shared" si="30"/>
        <v>5</v>
      </c>
      <c r="D669" s="239">
        <v>44953</v>
      </c>
      <c r="E669" s="245">
        <f t="shared" si="31"/>
        <v>4</v>
      </c>
      <c r="F669" s="306" t="s">
        <v>175</v>
      </c>
      <c r="G669" s="241">
        <v>985.09</v>
      </c>
      <c r="H669" s="244">
        <f t="shared" si="32"/>
        <v>3940.36</v>
      </c>
      <c r="I669" s="246"/>
      <c r="J669" s="247"/>
      <c r="K669" s="240"/>
      <c r="L669" s="245"/>
    </row>
    <row r="670" spans="1:12">
      <c r="A670" s="243">
        <v>44949</v>
      </c>
      <c r="B670" s="243">
        <v>44977</v>
      </c>
      <c r="C670" s="244">
        <f t="shared" si="30"/>
        <v>29</v>
      </c>
      <c r="D670" s="239">
        <v>44977</v>
      </c>
      <c r="E670" s="245">
        <f t="shared" si="31"/>
        <v>28</v>
      </c>
      <c r="F670" s="306" t="s">
        <v>176</v>
      </c>
      <c r="G670" s="241">
        <v>189.96</v>
      </c>
      <c r="H670" s="244">
        <f t="shared" si="32"/>
        <v>5318.88</v>
      </c>
      <c r="I670" s="246"/>
      <c r="J670" s="247"/>
      <c r="K670" s="240"/>
      <c r="L670" s="245"/>
    </row>
    <row r="671" spans="1:12">
      <c r="A671" s="243">
        <v>44949</v>
      </c>
      <c r="B671" s="243">
        <v>44949</v>
      </c>
      <c r="C671" s="244">
        <f t="shared" si="30"/>
        <v>1</v>
      </c>
      <c r="D671" s="239">
        <v>44949</v>
      </c>
      <c r="E671" s="245">
        <f t="shared" si="31"/>
        <v>0</v>
      </c>
      <c r="F671" s="306" t="s">
        <v>177</v>
      </c>
      <c r="G671" s="241">
        <v>1225.01</v>
      </c>
      <c r="H671" s="244">
        <f t="shared" si="32"/>
        <v>0</v>
      </c>
      <c r="I671" s="246"/>
      <c r="J671" s="247"/>
      <c r="K671" s="240"/>
      <c r="L671" s="245"/>
    </row>
    <row r="672" spans="1:12">
      <c r="A672" s="243">
        <v>44949</v>
      </c>
      <c r="B672" s="243">
        <v>44950</v>
      </c>
      <c r="C672" s="244">
        <f t="shared" si="30"/>
        <v>2</v>
      </c>
      <c r="D672" s="239">
        <v>44950</v>
      </c>
      <c r="E672" s="245">
        <f t="shared" si="31"/>
        <v>1</v>
      </c>
      <c r="F672" s="306" t="s">
        <v>177</v>
      </c>
      <c r="G672" s="241">
        <v>12267.57</v>
      </c>
      <c r="H672" s="244">
        <f t="shared" si="32"/>
        <v>12267.57</v>
      </c>
      <c r="I672" s="246"/>
      <c r="J672" s="247"/>
      <c r="K672" s="240"/>
      <c r="L672" s="245"/>
    </row>
    <row r="673" spans="1:12">
      <c r="A673" s="243">
        <v>44949</v>
      </c>
      <c r="B673" s="243">
        <v>44963</v>
      </c>
      <c r="C673" s="244">
        <f t="shared" si="30"/>
        <v>15</v>
      </c>
      <c r="D673" s="239">
        <v>44963</v>
      </c>
      <c r="E673" s="245">
        <f t="shared" si="31"/>
        <v>14</v>
      </c>
      <c r="F673" s="306" t="s">
        <v>175</v>
      </c>
      <c r="G673" s="241">
        <v>78.709999999999994</v>
      </c>
      <c r="H673" s="244">
        <f t="shared" si="32"/>
        <v>1101.9399999999998</v>
      </c>
      <c r="I673" s="246"/>
      <c r="J673" s="247"/>
      <c r="K673" s="240"/>
      <c r="L673" s="245"/>
    </row>
    <row r="674" spans="1:12">
      <c r="A674" s="243">
        <v>44949</v>
      </c>
      <c r="B674" s="243">
        <v>44951</v>
      </c>
      <c r="C674" s="244">
        <f t="shared" si="30"/>
        <v>3</v>
      </c>
      <c r="D674" s="239">
        <v>44951</v>
      </c>
      <c r="E674" s="245">
        <f t="shared" si="31"/>
        <v>2</v>
      </c>
      <c r="F674" s="306" t="s">
        <v>177</v>
      </c>
      <c r="G674" s="241">
        <v>1627.14</v>
      </c>
      <c r="H674" s="244">
        <f t="shared" si="32"/>
        <v>3254.28</v>
      </c>
      <c r="I674" s="246"/>
      <c r="J674" s="247"/>
      <c r="K674" s="240"/>
      <c r="L674" s="245"/>
    </row>
    <row r="675" spans="1:12">
      <c r="A675" s="243">
        <v>44949</v>
      </c>
      <c r="B675" s="243">
        <v>44965</v>
      </c>
      <c r="C675" s="244">
        <f t="shared" si="30"/>
        <v>17</v>
      </c>
      <c r="D675" s="239">
        <v>44965</v>
      </c>
      <c r="E675" s="245">
        <f t="shared" si="31"/>
        <v>16</v>
      </c>
      <c r="F675" s="306" t="s">
        <v>176</v>
      </c>
      <c r="G675" s="241">
        <v>141.82</v>
      </c>
      <c r="H675" s="244">
        <f t="shared" si="32"/>
        <v>2269.12</v>
      </c>
      <c r="I675" s="246"/>
      <c r="J675" s="247"/>
      <c r="K675" s="240"/>
      <c r="L675" s="245"/>
    </row>
    <row r="676" spans="1:12">
      <c r="A676" s="243">
        <v>44949</v>
      </c>
      <c r="B676" s="243">
        <v>44979</v>
      </c>
      <c r="C676" s="244">
        <f t="shared" si="30"/>
        <v>31</v>
      </c>
      <c r="D676" s="239">
        <v>44979</v>
      </c>
      <c r="E676" s="245">
        <f t="shared" si="31"/>
        <v>30</v>
      </c>
      <c r="F676" s="306" t="s">
        <v>176</v>
      </c>
      <c r="G676" s="241">
        <v>485.66</v>
      </c>
      <c r="H676" s="244">
        <f t="shared" si="32"/>
        <v>14569.800000000001</v>
      </c>
      <c r="I676" s="246"/>
      <c r="J676" s="247"/>
      <c r="K676" s="240"/>
      <c r="L676" s="245"/>
    </row>
    <row r="677" spans="1:12">
      <c r="A677" s="243">
        <v>44949</v>
      </c>
      <c r="B677" s="243">
        <v>44979</v>
      </c>
      <c r="C677" s="244">
        <f t="shared" si="30"/>
        <v>31</v>
      </c>
      <c r="D677" s="239">
        <v>44979</v>
      </c>
      <c r="E677" s="245">
        <f t="shared" si="31"/>
        <v>30</v>
      </c>
      <c r="F677" s="306" t="s">
        <v>175</v>
      </c>
      <c r="G677" s="241">
        <v>25.92</v>
      </c>
      <c r="H677" s="244">
        <f t="shared" si="32"/>
        <v>777.6</v>
      </c>
      <c r="I677" s="246"/>
      <c r="J677" s="247"/>
      <c r="K677" s="240"/>
      <c r="L677" s="245"/>
    </row>
    <row r="678" spans="1:12">
      <c r="A678" s="243">
        <v>44949</v>
      </c>
      <c r="B678" s="243">
        <v>44952</v>
      </c>
      <c r="C678" s="244">
        <f t="shared" si="30"/>
        <v>4</v>
      </c>
      <c r="D678" s="239">
        <v>44952</v>
      </c>
      <c r="E678" s="245">
        <f t="shared" si="31"/>
        <v>3</v>
      </c>
      <c r="F678" s="306" t="s">
        <v>177</v>
      </c>
      <c r="G678" s="241">
        <v>12578.51</v>
      </c>
      <c r="H678" s="244">
        <f t="shared" si="32"/>
        <v>37735.53</v>
      </c>
      <c r="I678" s="246"/>
      <c r="J678" s="247"/>
      <c r="K678" s="240"/>
      <c r="L678" s="245"/>
    </row>
    <row r="679" spans="1:12">
      <c r="A679" s="243">
        <v>44949</v>
      </c>
      <c r="B679" s="243">
        <v>44953</v>
      </c>
      <c r="C679" s="244">
        <f t="shared" si="30"/>
        <v>5</v>
      </c>
      <c r="D679" s="239">
        <v>44953</v>
      </c>
      <c r="E679" s="245">
        <f t="shared" si="31"/>
        <v>4</v>
      </c>
      <c r="F679" s="306" t="s">
        <v>177</v>
      </c>
      <c r="G679" s="241">
        <v>17709.57</v>
      </c>
      <c r="H679" s="244">
        <f t="shared" si="32"/>
        <v>70838.28</v>
      </c>
      <c r="I679" s="246"/>
      <c r="J679" s="247"/>
      <c r="K679" s="240"/>
      <c r="L679" s="245"/>
    </row>
    <row r="680" spans="1:12">
      <c r="A680" s="243">
        <v>44949</v>
      </c>
      <c r="B680" s="243">
        <v>44966</v>
      </c>
      <c r="C680" s="244">
        <f t="shared" si="30"/>
        <v>18</v>
      </c>
      <c r="D680" s="239">
        <v>44966</v>
      </c>
      <c r="E680" s="245">
        <f t="shared" si="31"/>
        <v>17</v>
      </c>
      <c r="F680" s="306" t="s">
        <v>175</v>
      </c>
      <c r="G680" s="241">
        <v>1384.74</v>
      </c>
      <c r="H680" s="244">
        <f t="shared" si="32"/>
        <v>23540.58</v>
      </c>
      <c r="I680" s="246"/>
      <c r="J680" s="247"/>
      <c r="K680" s="240"/>
      <c r="L680" s="245"/>
    </row>
    <row r="681" spans="1:12">
      <c r="A681" s="243">
        <v>44949</v>
      </c>
      <c r="B681" s="243">
        <v>44956</v>
      </c>
      <c r="C681" s="244">
        <f t="shared" si="30"/>
        <v>8</v>
      </c>
      <c r="D681" s="239">
        <v>44956</v>
      </c>
      <c r="E681" s="245">
        <f t="shared" si="31"/>
        <v>7</v>
      </c>
      <c r="F681" s="306" t="s">
        <v>176</v>
      </c>
      <c r="G681" s="241">
        <v>31477.89</v>
      </c>
      <c r="H681" s="244">
        <f t="shared" si="32"/>
        <v>220345.22999999998</v>
      </c>
      <c r="I681" s="246"/>
      <c r="J681" s="247"/>
      <c r="K681" s="240"/>
      <c r="L681" s="245"/>
    </row>
    <row r="682" spans="1:12">
      <c r="A682" s="243">
        <v>44949</v>
      </c>
      <c r="B682" s="243">
        <v>44957</v>
      </c>
      <c r="C682" s="244">
        <f t="shared" si="30"/>
        <v>9</v>
      </c>
      <c r="D682" s="239">
        <v>44957</v>
      </c>
      <c r="E682" s="245">
        <f t="shared" si="31"/>
        <v>8</v>
      </c>
      <c r="F682" s="306" t="s">
        <v>176</v>
      </c>
      <c r="G682" s="241">
        <v>91.45</v>
      </c>
      <c r="H682" s="244">
        <f t="shared" si="32"/>
        <v>731.6</v>
      </c>
      <c r="I682" s="246"/>
      <c r="J682" s="247"/>
      <c r="K682" s="240"/>
      <c r="L682" s="245"/>
    </row>
    <row r="683" spans="1:12">
      <c r="A683" s="243">
        <v>44949</v>
      </c>
      <c r="B683" s="243">
        <v>44956</v>
      </c>
      <c r="C683" s="244">
        <f t="shared" si="30"/>
        <v>8</v>
      </c>
      <c r="D683" s="239">
        <v>44956</v>
      </c>
      <c r="E683" s="245">
        <f t="shared" si="31"/>
        <v>7</v>
      </c>
      <c r="F683" s="306" t="s">
        <v>175</v>
      </c>
      <c r="G683" s="241">
        <v>1373.62</v>
      </c>
      <c r="H683" s="244">
        <f t="shared" si="32"/>
        <v>9615.34</v>
      </c>
      <c r="I683" s="246"/>
      <c r="J683" s="247"/>
      <c r="K683" s="240"/>
      <c r="L683" s="245"/>
    </row>
    <row r="684" spans="1:12">
      <c r="A684" s="243">
        <v>44949</v>
      </c>
      <c r="B684" s="243">
        <v>44957</v>
      </c>
      <c r="C684" s="244">
        <f t="shared" si="30"/>
        <v>9</v>
      </c>
      <c r="D684" s="239">
        <v>44957</v>
      </c>
      <c r="E684" s="245">
        <f t="shared" si="31"/>
        <v>8</v>
      </c>
      <c r="F684" s="306" t="s">
        <v>175</v>
      </c>
      <c r="G684" s="241">
        <v>87.69</v>
      </c>
      <c r="H684" s="244">
        <f t="shared" si="32"/>
        <v>701.52</v>
      </c>
      <c r="I684" s="246"/>
      <c r="J684" s="247"/>
      <c r="K684" s="240"/>
      <c r="L684" s="245"/>
    </row>
    <row r="685" spans="1:12">
      <c r="A685" s="243">
        <v>44949</v>
      </c>
      <c r="B685" s="243">
        <v>45273</v>
      </c>
      <c r="C685" s="244">
        <f t="shared" si="30"/>
        <v>325</v>
      </c>
      <c r="D685" s="239">
        <v>45273</v>
      </c>
      <c r="E685" s="245">
        <f t="shared" si="31"/>
        <v>324</v>
      </c>
      <c r="F685" s="306" t="s">
        <v>176</v>
      </c>
      <c r="G685" s="241">
        <v>309.63</v>
      </c>
      <c r="H685" s="244">
        <f t="shared" si="32"/>
        <v>100320.12</v>
      </c>
      <c r="I685" s="246"/>
      <c r="J685" s="247"/>
      <c r="K685" s="240"/>
      <c r="L685" s="245"/>
    </row>
    <row r="686" spans="1:12">
      <c r="A686" s="243">
        <v>44949</v>
      </c>
      <c r="B686" s="243">
        <v>44984</v>
      </c>
      <c r="C686" s="244">
        <f t="shared" si="30"/>
        <v>36</v>
      </c>
      <c r="D686" s="239">
        <v>44984</v>
      </c>
      <c r="E686" s="245">
        <f t="shared" si="31"/>
        <v>35</v>
      </c>
      <c r="F686" s="306" t="s">
        <v>175</v>
      </c>
      <c r="G686" s="241">
        <v>309.58</v>
      </c>
      <c r="H686" s="244">
        <f t="shared" si="32"/>
        <v>10835.3</v>
      </c>
      <c r="I686" s="246"/>
      <c r="J686" s="247"/>
      <c r="K686" s="240"/>
      <c r="L686" s="245"/>
    </row>
    <row r="687" spans="1:12">
      <c r="A687" s="243">
        <v>44949</v>
      </c>
      <c r="B687" s="243">
        <v>45274</v>
      </c>
      <c r="C687" s="244">
        <f t="shared" si="30"/>
        <v>326</v>
      </c>
      <c r="D687" s="239">
        <v>45274</v>
      </c>
      <c r="E687" s="245">
        <f t="shared" si="31"/>
        <v>325</v>
      </c>
      <c r="F687" s="306" t="s">
        <v>176</v>
      </c>
      <c r="G687" s="241">
        <v>187.25</v>
      </c>
      <c r="H687" s="244">
        <f t="shared" si="32"/>
        <v>60856.25</v>
      </c>
      <c r="I687" s="246"/>
      <c r="J687" s="247"/>
      <c r="K687" s="240"/>
      <c r="L687" s="245"/>
    </row>
    <row r="688" spans="1:12">
      <c r="A688" s="243">
        <v>44949</v>
      </c>
      <c r="B688" s="243">
        <v>44967</v>
      </c>
      <c r="C688" s="244">
        <f t="shared" si="30"/>
        <v>19</v>
      </c>
      <c r="D688" s="239">
        <v>44967</v>
      </c>
      <c r="E688" s="245">
        <f t="shared" si="31"/>
        <v>18</v>
      </c>
      <c r="F688" s="306" t="s">
        <v>175</v>
      </c>
      <c r="G688" s="241">
        <v>353.37</v>
      </c>
      <c r="H688" s="244">
        <f t="shared" si="32"/>
        <v>6360.66</v>
      </c>
      <c r="I688" s="246"/>
      <c r="J688" s="247"/>
      <c r="K688" s="240"/>
      <c r="L688" s="245"/>
    </row>
    <row r="689" spans="1:12">
      <c r="A689" s="243">
        <v>44950</v>
      </c>
      <c r="B689" s="243">
        <v>44957</v>
      </c>
      <c r="C689" s="244">
        <f t="shared" si="30"/>
        <v>8</v>
      </c>
      <c r="D689" s="239">
        <v>44957</v>
      </c>
      <c r="E689" s="245">
        <f t="shared" si="31"/>
        <v>7</v>
      </c>
      <c r="F689" s="306" t="s">
        <v>175</v>
      </c>
      <c r="G689" s="241">
        <v>813.88</v>
      </c>
      <c r="H689" s="244">
        <f t="shared" si="32"/>
        <v>5697.16</v>
      </c>
      <c r="I689" s="246"/>
      <c r="J689" s="247"/>
      <c r="K689" s="240"/>
      <c r="L689" s="245"/>
    </row>
    <row r="690" spans="1:12">
      <c r="A690" s="243">
        <v>44950</v>
      </c>
      <c r="B690" s="243">
        <v>44984</v>
      </c>
      <c r="C690" s="244">
        <f t="shared" si="30"/>
        <v>35</v>
      </c>
      <c r="D690" s="239">
        <v>44984</v>
      </c>
      <c r="E690" s="245">
        <f t="shared" si="31"/>
        <v>34</v>
      </c>
      <c r="F690" s="306" t="s">
        <v>175</v>
      </c>
      <c r="G690" s="241">
        <v>89.19</v>
      </c>
      <c r="H690" s="244">
        <f t="shared" si="32"/>
        <v>3032.46</v>
      </c>
      <c r="I690" s="246"/>
      <c r="J690" s="247"/>
      <c r="K690" s="240"/>
      <c r="L690" s="245"/>
    </row>
    <row r="691" spans="1:12">
      <c r="A691" s="243">
        <v>44950</v>
      </c>
      <c r="B691" s="243">
        <v>45356</v>
      </c>
      <c r="C691" s="244">
        <f t="shared" si="30"/>
        <v>407</v>
      </c>
      <c r="D691" s="239">
        <v>45356</v>
      </c>
      <c r="E691" s="245">
        <f t="shared" si="31"/>
        <v>406</v>
      </c>
      <c r="F691" s="306" t="s">
        <v>175</v>
      </c>
      <c r="G691" s="241">
        <v>71.58</v>
      </c>
      <c r="H691" s="244">
        <f t="shared" si="32"/>
        <v>29061.48</v>
      </c>
      <c r="I691" s="246"/>
      <c r="J691" s="247"/>
      <c r="K691" s="240"/>
      <c r="L691" s="245"/>
    </row>
    <row r="692" spans="1:12">
      <c r="A692" s="243">
        <v>44950</v>
      </c>
      <c r="B692" s="243">
        <v>44970</v>
      </c>
      <c r="C692" s="244">
        <f t="shared" si="30"/>
        <v>21</v>
      </c>
      <c r="D692" s="239">
        <v>44970</v>
      </c>
      <c r="E692" s="245">
        <f t="shared" si="31"/>
        <v>20</v>
      </c>
      <c r="F692" s="306" t="s">
        <v>175</v>
      </c>
      <c r="G692" s="241">
        <v>861.09</v>
      </c>
      <c r="H692" s="244">
        <f t="shared" si="32"/>
        <v>17221.8</v>
      </c>
      <c r="I692" s="246"/>
      <c r="J692" s="247"/>
      <c r="K692" s="240"/>
      <c r="L692" s="245"/>
    </row>
    <row r="693" spans="1:12">
      <c r="A693" s="243">
        <v>44950</v>
      </c>
      <c r="B693" s="243">
        <v>44974</v>
      </c>
      <c r="C693" s="244">
        <f t="shared" si="30"/>
        <v>25</v>
      </c>
      <c r="D693" s="239">
        <v>44974</v>
      </c>
      <c r="E693" s="245">
        <f t="shared" si="31"/>
        <v>24</v>
      </c>
      <c r="F693" s="306" t="s">
        <v>176</v>
      </c>
      <c r="G693" s="241">
        <v>42.51</v>
      </c>
      <c r="H693" s="244">
        <f t="shared" si="32"/>
        <v>1020.24</v>
      </c>
      <c r="I693" s="246"/>
      <c r="J693" s="247"/>
      <c r="K693" s="240"/>
      <c r="L693" s="245"/>
    </row>
    <row r="694" spans="1:12">
      <c r="A694" s="243">
        <v>44950</v>
      </c>
      <c r="B694" s="243">
        <v>44973</v>
      </c>
      <c r="C694" s="244">
        <f t="shared" si="30"/>
        <v>24</v>
      </c>
      <c r="D694" s="239">
        <v>44973</v>
      </c>
      <c r="E694" s="245">
        <f t="shared" si="31"/>
        <v>23</v>
      </c>
      <c r="F694" s="306" t="s">
        <v>175</v>
      </c>
      <c r="G694" s="241">
        <v>77.23</v>
      </c>
      <c r="H694" s="244">
        <f t="shared" si="32"/>
        <v>1776.2900000000002</v>
      </c>
      <c r="I694" s="246"/>
      <c r="J694" s="247"/>
      <c r="K694" s="240"/>
      <c r="L694" s="245"/>
    </row>
    <row r="695" spans="1:12">
      <c r="A695" s="243">
        <v>44950</v>
      </c>
      <c r="B695" s="243">
        <v>44950</v>
      </c>
      <c r="C695" s="244">
        <f t="shared" si="30"/>
        <v>1</v>
      </c>
      <c r="D695" s="239">
        <v>44950</v>
      </c>
      <c r="E695" s="245">
        <f t="shared" si="31"/>
        <v>0</v>
      </c>
      <c r="F695" s="306" t="s">
        <v>176</v>
      </c>
      <c r="G695" s="241">
        <v>1159.97</v>
      </c>
      <c r="H695" s="244">
        <f t="shared" si="32"/>
        <v>0</v>
      </c>
      <c r="I695" s="246"/>
      <c r="J695" s="247"/>
      <c r="K695" s="240"/>
      <c r="L695" s="245"/>
    </row>
    <row r="696" spans="1:12">
      <c r="A696" s="243">
        <v>44950</v>
      </c>
      <c r="B696" s="243">
        <v>44951</v>
      </c>
      <c r="C696" s="244">
        <f t="shared" si="30"/>
        <v>2</v>
      </c>
      <c r="D696" s="239">
        <v>44951</v>
      </c>
      <c r="E696" s="245">
        <f t="shared" si="31"/>
        <v>1</v>
      </c>
      <c r="F696" s="306" t="s">
        <v>178</v>
      </c>
      <c r="G696" s="241">
        <v>57791.32</v>
      </c>
      <c r="H696" s="244">
        <f t="shared" si="32"/>
        <v>57791.32</v>
      </c>
      <c r="I696" s="246"/>
      <c r="J696" s="247"/>
      <c r="K696" s="240"/>
      <c r="L696" s="245"/>
    </row>
    <row r="697" spans="1:12">
      <c r="A697" s="243">
        <v>44950</v>
      </c>
      <c r="B697" s="243">
        <v>44958</v>
      </c>
      <c r="C697" s="244">
        <f t="shared" si="30"/>
        <v>9</v>
      </c>
      <c r="D697" s="239">
        <v>44958</v>
      </c>
      <c r="E697" s="245">
        <f t="shared" si="31"/>
        <v>8</v>
      </c>
      <c r="F697" s="306" t="s">
        <v>176</v>
      </c>
      <c r="G697" s="241">
        <v>239.01</v>
      </c>
      <c r="H697" s="244">
        <f t="shared" si="32"/>
        <v>1912.08</v>
      </c>
      <c r="I697" s="246"/>
      <c r="J697" s="247"/>
      <c r="K697" s="240"/>
      <c r="L697" s="245"/>
    </row>
    <row r="698" spans="1:12">
      <c r="A698" s="243">
        <v>44950</v>
      </c>
      <c r="B698" s="243">
        <v>44951</v>
      </c>
      <c r="C698" s="244">
        <f t="shared" si="30"/>
        <v>2</v>
      </c>
      <c r="D698" s="239">
        <v>44951</v>
      </c>
      <c r="E698" s="245">
        <f t="shared" si="31"/>
        <v>1</v>
      </c>
      <c r="F698" s="306" t="s">
        <v>176</v>
      </c>
      <c r="G698" s="241">
        <v>402698.12</v>
      </c>
      <c r="H698" s="244">
        <f t="shared" si="32"/>
        <v>402698.12</v>
      </c>
      <c r="I698" s="246"/>
      <c r="J698" s="247"/>
      <c r="K698" s="240"/>
      <c r="L698" s="245"/>
    </row>
    <row r="699" spans="1:12">
      <c r="A699" s="243">
        <v>44950</v>
      </c>
      <c r="B699" s="243">
        <v>44950</v>
      </c>
      <c r="C699" s="244">
        <f t="shared" si="30"/>
        <v>1</v>
      </c>
      <c r="D699" s="239">
        <v>44950</v>
      </c>
      <c r="E699" s="245">
        <f t="shared" si="31"/>
        <v>0</v>
      </c>
      <c r="F699" s="306" t="s">
        <v>175</v>
      </c>
      <c r="G699" s="241">
        <v>6401.03</v>
      </c>
      <c r="H699" s="244">
        <f t="shared" si="32"/>
        <v>0</v>
      </c>
      <c r="I699" s="246"/>
      <c r="J699" s="247"/>
      <c r="K699" s="240"/>
      <c r="L699" s="245"/>
    </row>
    <row r="700" spans="1:12">
      <c r="A700" s="243">
        <v>44950</v>
      </c>
      <c r="B700" s="243">
        <v>44952</v>
      </c>
      <c r="C700" s="244">
        <f t="shared" si="30"/>
        <v>3</v>
      </c>
      <c r="D700" s="239">
        <v>44952</v>
      </c>
      <c r="E700" s="245">
        <f t="shared" si="31"/>
        <v>2</v>
      </c>
      <c r="F700" s="306" t="s">
        <v>178</v>
      </c>
      <c r="G700" s="241">
        <v>301.44</v>
      </c>
      <c r="H700" s="244">
        <f t="shared" si="32"/>
        <v>602.88</v>
      </c>
      <c r="I700" s="246"/>
      <c r="J700" s="247"/>
      <c r="K700" s="240"/>
      <c r="L700" s="245"/>
    </row>
    <row r="701" spans="1:12">
      <c r="A701" s="243">
        <v>44950</v>
      </c>
      <c r="B701" s="243">
        <v>44958</v>
      </c>
      <c r="C701" s="244">
        <f t="shared" si="30"/>
        <v>9</v>
      </c>
      <c r="D701" s="239">
        <v>44958</v>
      </c>
      <c r="E701" s="245">
        <f t="shared" si="31"/>
        <v>8</v>
      </c>
      <c r="F701" s="306" t="s">
        <v>175</v>
      </c>
      <c r="G701" s="241">
        <v>65.66</v>
      </c>
      <c r="H701" s="244">
        <f t="shared" si="32"/>
        <v>525.28</v>
      </c>
      <c r="I701" s="246"/>
      <c r="J701" s="247"/>
      <c r="K701" s="240"/>
      <c r="L701" s="245"/>
    </row>
    <row r="702" spans="1:12">
      <c r="A702" s="243">
        <v>44950</v>
      </c>
      <c r="B702" s="243">
        <v>44959</v>
      </c>
      <c r="C702" s="244">
        <f t="shared" si="30"/>
        <v>10</v>
      </c>
      <c r="D702" s="239">
        <v>44959</v>
      </c>
      <c r="E702" s="245">
        <f t="shared" si="31"/>
        <v>9</v>
      </c>
      <c r="F702" s="306" t="s">
        <v>176</v>
      </c>
      <c r="G702" s="241">
        <v>926.38</v>
      </c>
      <c r="H702" s="244">
        <f t="shared" si="32"/>
        <v>8337.42</v>
      </c>
      <c r="I702" s="246"/>
      <c r="J702" s="247"/>
      <c r="K702" s="240"/>
      <c r="L702" s="245"/>
    </row>
    <row r="703" spans="1:12">
      <c r="A703" s="243">
        <v>44950</v>
      </c>
      <c r="B703" s="243">
        <v>44951</v>
      </c>
      <c r="C703" s="244">
        <f t="shared" si="30"/>
        <v>2</v>
      </c>
      <c r="D703" s="239">
        <v>44951</v>
      </c>
      <c r="E703" s="245">
        <f t="shared" si="31"/>
        <v>1</v>
      </c>
      <c r="F703" s="306" t="s">
        <v>175</v>
      </c>
      <c r="G703" s="241">
        <v>944566.63</v>
      </c>
      <c r="H703" s="244">
        <f t="shared" si="32"/>
        <v>944566.63</v>
      </c>
      <c r="I703" s="246"/>
      <c r="J703" s="247"/>
      <c r="K703" s="240"/>
      <c r="L703" s="245"/>
    </row>
    <row r="704" spans="1:12">
      <c r="A704" s="243">
        <v>44950</v>
      </c>
      <c r="B704" s="243">
        <v>44952</v>
      </c>
      <c r="C704" s="244">
        <f t="shared" si="30"/>
        <v>3</v>
      </c>
      <c r="D704" s="239">
        <v>44952</v>
      </c>
      <c r="E704" s="245">
        <f t="shared" si="31"/>
        <v>2</v>
      </c>
      <c r="F704" s="306" t="s">
        <v>176</v>
      </c>
      <c r="G704" s="241">
        <v>168826.35</v>
      </c>
      <c r="H704" s="244">
        <f t="shared" si="32"/>
        <v>337652.7</v>
      </c>
      <c r="I704" s="246"/>
      <c r="J704" s="247"/>
      <c r="K704" s="240"/>
      <c r="L704" s="245"/>
    </row>
    <row r="705" spans="1:12">
      <c r="A705" s="243">
        <v>44950</v>
      </c>
      <c r="B705" s="243">
        <v>44959</v>
      </c>
      <c r="C705" s="244">
        <f t="shared" si="30"/>
        <v>10</v>
      </c>
      <c r="D705" s="239">
        <v>44959</v>
      </c>
      <c r="E705" s="245">
        <f t="shared" si="31"/>
        <v>9</v>
      </c>
      <c r="F705" s="306" t="s">
        <v>175</v>
      </c>
      <c r="G705" s="241">
        <v>116.57</v>
      </c>
      <c r="H705" s="244">
        <f t="shared" si="32"/>
        <v>1049.1299999999999</v>
      </c>
      <c r="I705" s="246"/>
      <c r="J705" s="247"/>
      <c r="K705" s="240"/>
      <c r="L705" s="245"/>
    </row>
    <row r="706" spans="1:12">
      <c r="A706" s="243">
        <v>44950</v>
      </c>
      <c r="B706" s="243">
        <v>44952</v>
      </c>
      <c r="C706" s="244">
        <f t="shared" si="30"/>
        <v>3</v>
      </c>
      <c r="D706" s="239">
        <v>44952</v>
      </c>
      <c r="E706" s="245">
        <f t="shared" si="31"/>
        <v>2</v>
      </c>
      <c r="F706" s="306" t="s">
        <v>175</v>
      </c>
      <c r="G706" s="241">
        <v>15777.76</v>
      </c>
      <c r="H706" s="244">
        <f t="shared" si="32"/>
        <v>31555.52</v>
      </c>
      <c r="I706" s="246"/>
      <c r="J706" s="247"/>
      <c r="K706" s="240"/>
      <c r="L706" s="245"/>
    </row>
    <row r="707" spans="1:12">
      <c r="A707" s="243">
        <v>44950</v>
      </c>
      <c r="B707" s="243">
        <v>44953</v>
      </c>
      <c r="C707" s="244">
        <f t="shared" si="30"/>
        <v>4</v>
      </c>
      <c r="D707" s="239">
        <v>44953</v>
      </c>
      <c r="E707" s="245">
        <f t="shared" si="31"/>
        <v>3</v>
      </c>
      <c r="F707" s="306" t="s">
        <v>176</v>
      </c>
      <c r="G707" s="241">
        <v>96078.1</v>
      </c>
      <c r="H707" s="244">
        <f t="shared" si="32"/>
        <v>288234.30000000005</v>
      </c>
      <c r="I707" s="246"/>
      <c r="J707" s="247"/>
      <c r="K707" s="240"/>
      <c r="L707" s="245"/>
    </row>
    <row r="708" spans="1:12">
      <c r="A708" s="243">
        <v>44950</v>
      </c>
      <c r="B708" s="243">
        <v>44960</v>
      </c>
      <c r="C708" s="244">
        <f t="shared" si="30"/>
        <v>11</v>
      </c>
      <c r="D708" s="239">
        <v>44960</v>
      </c>
      <c r="E708" s="245">
        <f t="shared" si="31"/>
        <v>10</v>
      </c>
      <c r="F708" s="306" t="s">
        <v>175</v>
      </c>
      <c r="G708" s="241">
        <v>135.07</v>
      </c>
      <c r="H708" s="244">
        <f t="shared" si="32"/>
        <v>1350.6999999999998</v>
      </c>
      <c r="I708" s="246"/>
      <c r="J708" s="247"/>
      <c r="K708" s="240"/>
      <c r="L708" s="245"/>
    </row>
    <row r="709" spans="1:12">
      <c r="A709" s="243">
        <v>44950</v>
      </c>
      <c r="B709" s="243">
        <v>44953</v>
      </c>
      <c r="C709" s="244">
        <f t="shared" si="30"/>
        <v>4</v>
      </c>
      <c r="D709" s="239">
        <v>44953</v>
      </c>
      <c r="E709" s="245">
        <f t="shared" si="31"/>
        <v>3</v>
      </c>
      <c r="F709" s="306" t="s">
        <v>175</v>
      </c>
      <c r="G709" s="241">
        <v>3584.17</v>
      </c>
      <c r="H709" s="244">
        <f t="shared" si="32"/>
        <v>10752.51</v>
      </c>
      <c r="I709" s="246"/>
      <c r="J709" s="247"/>
      <c r="K709" s="240"/>
      <c r="L709" s="245"/>
    </row>
    <row r="710" spans="1:12">
      <c r="A710" s="243">
        <v>44950</v>
      </c>
      <c r="B710" s="243">
        <v>44950</v>
      </c>
      <c r="C710" s="244">
        <f t="shared" si="30"/>
        <v>1</v>
      </c>
      <c r="D710" s="239">
        <v>44950</v>
      </c>
      <c r="E710" s="245">
        <f t="shared" si="31"/>
        <v>0</v>
      </c>
      <c r="F710" s="306" t="s">
        <v>179</v>
      </c>
      <c r="G710" s="241">
        <v>11.85</v>
      </c>
      <c r="H710" s="244">
        <f t="shared" si="32"/>
        <v>0</v>
      </c>
      <c r="I710" s="246"/>
      <c r="J710" s="247"/>
      <c r="K710" s="240"/>
      <c r="L710" s="245"/>
    </row>
    <row r="711" spans="1:12">
      <c r="A711" s="243">
        <v>44950</v>
      </c>
      <c r="B711" s="243">
        <v>44977</v>
      </c>
      <c r="C711" s="244">
        <f t="shared" ref="C711:C774" si="33">B711-A711+1</f>
        <v>28</v>
      </c>
      <c r="D711" s="239">
        <v>44977</v>
      </c>
      <c r="E711" s="245">
        <f t="shared" ref="E711:E774" si="34">D711-A711</f>
        <v>27</v>
      </c>
      <c r="F711" s="306" t="s">
        <v>176</v>
      </c>
      <c r="G711" s="241">
        <v>184.15</v>
      </c>
      <c r="H711" s="244">
        <f t="shared" ref="H711:H774" si="35">E711*G711</f>
        <v>4972.05</v>
      </c>
      <c r="I711" s="246"/>
      <c r="J711" s="247"/>
      <c r="K711" s="240"/>
      <c r="L711" s="245"/>
    </row>
    <row r="712" spans="1:12">
      <c r="A712" s="243">
        <v>44950</v>
      </c>
      <c r="B712" s="243">
        <v>44951</v>
      </c>
      <c r="C712" s="244">
        <f t="shared" si="33"/>
        <v>2</v>
      </c>
      <c r="D712" s="239">
        <v>44951</v>
      </c>
      <c r="E712" s="245">
        <f t="shared" si="34"/>
        <v>1</v>
      </c>
      <c r="F712" s="306" t="s">
        <v>177</v>
      </c>
      <c r="G712" s="241">
        <v>28288.58</v>
      </c>
      <c r="H712" s="244">
        <f t="shared" si="35"/>
        <v>28288.58</v>
      </c>
      <c r="I712" s="246"/>
      <c r="J712" s="247"/>
      <c r="K712" s="240"/>
      <c r="L712" s="245"/>
    </row>
    <row r="713" spans="1:12">
      <c r="A713" s="243">
        <v>44950</v>
      </c>
      <c r="B713" s="243">
        <v>44965</v>
      </c>
      <c r="C713" s="244">
        <f t="shared" si="33"/>
        <v>16</v>
      </c>
      <c r="D713" s="239">
        <v>44965</v>
      </c>
      <c r="E713" s="245">
        <f t="shared" si="34"/>
        <v>15</v>
      </c>
      <c r="F713" s="306" t="s">
        <v>176</v>
      </c>
      <c r="G713" s="241">
        <v>1149.76</v>
      </c>
      <c r="H713" s="244">
        <f t="shared" si="35"/>
        <v>17246.400000000001</v>
      </c>
      <c r="I713" s="246"/>
      <c r="J713" s="247"/>
      <c r="K713" s="240"/>
      <c r="L713" s="245"/>
    </row>
    <row r="714" spans="1:12">
      <c r="A714" s="243">
        <v>44950</v>
      </c>
      <c r="B714" s="243">
        <v>44964</v>
      </c>
      <c r="C714" s="244">
        <f t="shared" si="33"/>
        <v>15</v>
      </c>
      <c r="D714" s="239">
        <v>44964</v>
      </c>
      <c r="E714" s="245">
        <f t="shared" si="34"/>
        <v>14</v>
      </c>
      <c r="F714" s="306" t="s">
        <v>175</v>
      </c>
      <c r="G714" s="241">
        <v>49.07</v>
      </c>
      <c r="H714" s="244">
        <f t="shared" si="35"/>
        <v>686.98</v>
      </c>
      <c r="I714" s="246"/>
      <c r="J714" s="247"/>
      <c r="K714" s="240"/>
      <c r="L714" s="245"/>
    </row>
    <row r="715" spans="1:12">
      <c r="A715" s="243">
        <v>44950</v>
      </c>
      <c r="B715" s="243">
        <v>44952</v>
      </c>
      <c r="C715" s="244">
        <f t="shared" si="33"/>
        <v>3</v>
      </c>
      <c r="D715" s="239">
        <v>44952</v>
      </c>
      <c r="E715" s="245">
        <f t="shared" si="34"/>
        <v>2</v>
      </c>
      <c r="F715" s="306" t="s">
        <v>177</v>
      </c>
      <c r="G715" s="241">
        <v>3828.24</v>
      </c>
      <c r="H715" s="244">
        <f t="shared" si="35"/>
        <v>7656.48</v>
      </c>
      <c r="I715" s="246"/>
      <c r="J715" s="247"/>
      <c r="K715" s="240"/>
      <c r="L715" s="245"/>
    </row>
    <row r="716" spans="1:12">
      <c r="A716" s="243">
        <v>44950</v>
      </c>
      <c r="B716" s="243">
        <v>44965</v>
      </c>
      <c r="C716" s="244">
        <f t="shared" si="33"/>
        <v>16</v>
      </c>
      <c r="D716" s="239">
        <v>44965</v>
      </c>
      <c r="E716" s="245">
        <f t="shared" si="34"/>
        <v>15</v>
      </c>
      <c r="F716" s="306" t="s">
        <v>175</v>
      </c>
      <c r="G716" s="241">
        <v>1306.78</v>
      </c>
      <c r="H716" s="244">
        <f t="shared" si="35"/>
        <v>19601.7</v>
      </c>
      <c r="I716" s="246"/>
      <c r="J716" s="247"/>
      <c r="K716" s="240"/>
      <c r="L716" s="245"/>
    </row>
    <row r="717" spans="1:12">
      <c r="A717" s="243">
        <v>44950</v>
      </c>
      <c r="B717" s="243">
        <v>44966</v>
      </c>
      <c r="C717" s="244">
        <f t="shared" si="33"/>
        <v>17</v>
      </c>
      <c r="D717" s="239">
        <v>44966</v>
      </c>
      <c r="E717" s="245">
        <f t="shared" si="34"/>
        <v>16</v>
      </c>
      <c r="F717" s="306" t="s">
        <v>176</v>
      </c>
      <c r="G717" s="241">
        <v>22879.97</v>
      </c>
      <c r="H717" s="244">
        <f t="shared" si="35"/>
        <v>366079.52</v>
      </c>
      <c r="I717" s="246"/>
      <c r="J717" s="247"/>
      <c r="K717" s="240"/>
      <c r="L717" s="245"/>
    </row>
    <row r="718" spans="1:12">
      <c r="A718" s="243">
        <v>44950</v>
      </c>
      <c r="B718" s="243">
        <v>44966</v>
      </c>
      <c r="C718" s="244">
        <f t="shared" si="33"/>
        <v>17</v>
      </c>
      <c r="D718" s="239">
        <v>44966</v>
      </c>
      <c r="E718" s="245">
        <f t="shared" si="34"/>
        <v>16</v>
      </c>
      <c r="F718" s="306" t="s">
        <v>175</v>
      </c>
      <c r="G718" s="241">
        <v>23.46</v>
      </c>
      <c r="H718" s="244">
        <f t="shared" si="35"/>
        <v>375.36</v>
      </c>
      <c r="I718" s="246"/>
      <c r="J718" s="247"/>
      <c r="K718" s="240"/>
      <c r="L718" s="245"/>
    </row>
    <row r="719" spans="1:12">
      <c r="A719" s="243">
        <v>44950</v>
      </c>
      <c r="B719" s="243">
        <v>44956</v>
      </c>
      <c r="C719" s="244">
        <f t="shared" si="33"/>
        <v>7</v>
      </c>
      <c r="D719" s="239">
        <v>44956</v>
      </c>
      <c r="E719" s="245">
        <f t="shared" si="34"/>
        <v>6</v>
      </c>
      <c r="F719" s="306" t="s">
        <v>176</v>
      </c>
      <c r="G719" s="241">
        <v>16878.099999999999</v>
      </c>
      <c r="H719" s="244">
        <f t="shared" si="35"/>
        <v>101268.59999999999</v>
      </c>
      <c r="I719" s="246"/>
      <c r="J719" s="247"/>
      <c r="K719" s="240"/>
      <c r="L719" s="245"/>
    </row>
    <row r="720" spans="1:12">
      <c r="A720" s="243">
        <v>44950</v>
      </c>
      <c r="B720" s="243">
        <v>44953</v>
      </c>
      <c r="C720" s="244">
        <f t="shared" si="33"/>
        <v>4</v>
      </c>
      <c r="D720" s="239">
        <v>44953</v>
      </c>
      <c r="E720" s="245">
        <f t="shared" si="34"/>
        <v>3</v>
      </c>
      <c r="F720" s="306" t="s">
        <v>177</v>
      </c>
      <c r="G720" s="241">
        <v>13124.81</v>
      </c>
      <c r="H720" s="244">
        <f t="shared" si="35"/>
        <v>39374.43</v>
      </c>
      <c r="I720" s="246"/>
      <c r="J720" s="247"/>
      <c r="K720" s="240"/>
      <c r="L720" s="245"/>
    </row>
    <row r="721" spans="1:12">
      <c r="A721" s="243">
        <v>44950</v>
      </c>
      <c r="B721" s="243">
        <v>44956</v>
      </c>
      <c r="C721" s="244">
        <f t="shared" si="33"/>
        <v>7</v>
      </c>
      <c r="D721" s="239">
        <v>44956</v>
      </c>
      <c r="E721" s="245">
        <f t="shared" si="34"/>
        <v>6</v>
      </c>
      <c r="F721" s="306" t="s">
        <v>175</v>
      </c>
      <c r="G721" s="241">
        <v>1392.68</v>
      </c>
      <c r="H721" s="244">
        <f t="shared" si="35"/>
        <v>8356.08</v>
      </c>
      <c r="I721" s="246"/>
      <c r="J721" s="247"/>
      <c r="K721" s="240"/>
      <c r="L721" s="245"/>
    </row>
    <row r="722" spans="1:12">
      <c r="A722" s="243">
        <v>44950</v>
      </c>
      <c r="B722" s="243">
        <v>44957</v>
      </c>
      <c r="C722" s="244">
        <f t="shared" si="33"/>
        <v>8</v>
      </c>
      <c r="D722" s="239">
        <v>44957</v>
      </c>
      <c r="E722" s="245">
        <f t="shared" si="34"/>
        <v>7</v>
      </c>
      <c r="F722" s="306" t="s">
        <v>176</v>
      </c>
      <c r="G722" s="241">
        <v>39.57</v>
      </c>
      <c r="H722" s="244">
        <f t="shared" si="35"/>
        <v>276.99</v>
      </c>
      <c r="I722" s="246"/>
      <c r="J722" s="247"/>
      <c r="K722" s="240"/>
      <c r="L722" s="245"/>
    </row>
    <row r="723" spans="1:12">
      <c r="A723" s="243">
        <v>44951</v>
      </c>
      <c r="B723" s="243">
        <v>44952</v>
      </c>
      <c r="C723" s="244">
        <f t="shared" si="33"/>
        <v>2</v>
      </c>
      <c r="D723" s="239">
        <v>44952</v>
      </c>
      <c r="E723" s="245">
        <f t="shared" si="34"/>
        <v>1</v>
      </c>
      <c r="F723" s="306" t="s">
        <v>179</v>
      </c>
      <c r="G723" s="241">
        <v>11140.46</v>
      </c>
      <c r="H723" s="244">
        <f t="shared" si="35"/>
        <v>11140.46</v>
      </c>
      <c r="I723" s="246"/>
      <c r="J723" s="247"/>
      <c r="K723" s="240"/>
      <c r="L723" s="245"/>
    </row>
    <row r="724" spans="1:12">
      <c r="A724" s="243">
        <v>44951</v>
      </c>
      <c r="B724" s="243">
        <v>44958</v>
      </c>
      <c r="C724" s="244">
        <f t="shared" si="33"/>
        <v>8</v>
      </c>
      <c r="D724" s="239">
        <v>44958</v>
      </c>
      <c r="E724" s="245">
        <f t="shared" si="34"/>
        <v>7</v>
      </c>
      <c r="F724" s="306" t="s">
        <v>177</v>
      </c>
      <c r="G724" s="241">
        <v>88.52</v>
      </c>
      <c r="H724" s="244">
        <f t="shared" si="35"/>
        <v>619.64</v>
      </c>
      <c r="I724" s="246"/>
      <c r="J724" s="247"/>
      <c r="K724" s="240"/>
      <c r="L724" s="245"/>
    </row>
    <row r="725" spans="1:12">
      <c r="A725" s="243">
        <v>44951</v>
      </c>
      <c r="B725" s="243">
        <v>44965</v>
      </c>
      <c r="C725" s="244">
        <f t="shared" si="33"/>
        <v>15</v>
      </c>
      <c r="D725" s="239">
        <v>44965</v>
      </c>
      <c r="E725" s="245">
        <f t="shared" si="34"/>
        <v>14</v>
      </c>
      <c r="F725" s="306" t="s">
        <v>176</v>
      </c>
      <c r="G725" s="241">
        <v>813.68</v>
      </c>
      <c r="H725" s="244">
        <f t="shared" si="35"/>
        <v>11391.519999999999</v>
      </c>
      <c r="I725" s="246"/>
      <c r="J725" s="247"/>
      <c r="K725" s="240"/>
      <c r="L725" s="245"/>
    </row>
    <row r="726" spans="1:12">
      <c r="A726" s="243">
        <v>44951</v>
      </c>
      <c r="B726" s="243">
        <v>44951</v>
      </c>
      <c r="C726" s="244">
        <f t="shared" si="33"/>
        <v>1</v>
      </c>
      <c r="D726" s="239">
        <v>44951</v>
      </c>
      <c r="E726" s="245">
        <f t="shared" si="34"/>
        <v>0</v>
      </c>
      <c r="F726" s="306" t="s">
        <v>177</v>
      </c>
      <c r="G726" s="241">
        <v>75.75</v>
      </c>
      <c r="H726" s="244">
        <f t="shared" si="35"/>
        <v>0</v>
      </c>
      <c r="I726" s="246"/>
      <c r="J726" s="247"/>
      <c r="K726" s="240"/>
      <c r="L726" s="245"/>
    </row>
    <row r="727" spans="1:12">
      <c r="A727" s="243">
        <v>44951</v>
      </c>
      <c r="B727" s="243">
        <v>44964</v>
      </c>
      <c r="C727" s="244">
        <f t="shared" si="33"/>
        <v>14</v>
      </c>
      <c r="D727" s="239">
        <v>44964</v>
      </c>
      <c r="E727" s="245">
        <f t="shared" si="34"/>
        <v>13</v>
      </c>
      <c r="F727" s="306" t="s">
        <v>175</v>
      </c>
      <c r="G727" s="241">
        <v>117.35</v>
      </c>
      <c r="H727" s="244">
        <f t="shared" si="35"/>
        <v>1525.55</v>
      </c>
      <c r="I727" s="246"/>
      <c r="J727" s="247"/>
      <c r="K727" s="240"/>
      <c r="L727" s="245"/>
    </row>
    <row r="728" spans="1:12">
      <c r="A728" s="243">
        <v>44951</v>
      </c>
      <c r="B728" s="243">
        <v>44965</v>
      </c>
      <c r="C728" s="244">
        <f t="shared" si="33"/>
        <v>15</v>
      </c>
      <c r="D728" s="239">
        <v>44965</v>
      </c>
      <c r="E728" s="245">
        <f t="shared" si="34"/>
        <v>14</v>
      </c>
      <c r="F728" s="306" t="s">
        <v>175</v>
      </c>
      <c r="G728" s="241">
        <v>494.82</v>
      </c>
      <c r="H728" s="244">
        <f t="shared" si="35"/>
        <v>6927.48</v>
      </c>
      <c r="I728" s="246"/>
      <c r="J728" s="247"/>
      <c r="K728" s="240"/>
      <c r="L728" s="245"/>
    </row>
    <row r="729" spans="1:12">
      <c r="A729" s="243">
        <v>44951</v>
      </c>
      <c r="B729" s="243">
        <v>44952</v>
      </c>
      <c r="C729" s="244">
        <f t="shared" si="33"/>
        <v>2</v>
      </c>
      <c r="D729" s="239">
        <v>44952</v>
      </c>
      <c r="E729" s="245">
        <f t="shared" si="34"/>
        <v>1</v>
      </c>
      <c r="F729" s="306" t="s">
        <v>177</v>
      </c>
      <c r="G729" s="241">
        <v>34852.6</v>
      </c>
      <c r="H729" s="244">
        <f t="shared" si="35"/>
        <v>34852.6</v>
      </c>
      <c r="I729" s="246"/>
      <c r="J729" s="247"/>
      <c r="K729" s="240"/>
      <c r="L729" s="245"/>
    </row>
    <row r="730" spans="1:12">
      <c r="A730" s="243">
        <v>44951</v>
      </c>
      <c r="B730" s="243">
        <v>44979</v>
      </c>
      <c r="C730" s="244">
        <f t="shared" si="33"/>
        <v>29</v>
      </c>
      <c r="D730" s="239">
        <v>44979</v>
      </c>
      <c r="E730" s="245">
        <f t="shared" si="34"/>
        <v>28</v>
      </c>
      <c r="F730" s="306" t="s">
        <v>175</v>
      </c>
      <c r="G730" s="241">
        <v>174.64</v>
      </c>
      <c r="H730" s="244">
        <f t="shared" si="35"/>
        <v>4889.92</v>
      </c>
      <c r="I730" s="246"/>
      <c r="J730" s="247"/>
      <c r="K730" s="240"/>
      <c r="L730" s="245"/>
    </row>
    <row r="731" spans="1:12">
      <c r="A731" s="243">
        <v>44951</v>
      </c>
      <c r="B731" s="243">
        <v>44956</v>
      </c>
      <c r="C731" s="244">
        <f t="shared" si="33"/>
        <v>6</v>
      </c>
      <c r="D731" s="239">
        <v>44956</v>
      </c>
      <c r="E731" s="245">
        <f t="shared" si="34"/>
        <v>5</v>
      </c>
      <c r="F731" s="306" t="s">
        <v>176</v>
      </c>
      <c r="G731" s="241">
        <v>35027.480000000003</v>
      </c>
      <c r="H731" s="244">
        <f t="shared" si="35"/>
        <v>175137.40000000002</v>
      </c>
      <c r="I731" s="246"/>
      <c r="J731" s="247"/>
      <c r="K731" s="240"/>
      <c r="L731" s="245"/>
    </row>
    <row r="732" spans="1:12">
      <c r="A732" s="243">
        <v>44951</v>
      </c>
      <c r="B732" s="243">
        <v>44953</v>
      </c>
      <c r="C732" s="244">
        <f t="shared" si="33"/>
        <v>3</v>
      </c>
      <c r="D732" s="239">
        <v>44953</v>
      </c>
      <c r="E732" s="245">
        <f t="shared" si="34"/>
        <v>2</v>
      </c>
      <c r="F732" s="306" t="s">
        <v>177</v>
      </c>
      <c r="G732" s="241">
        <v>3307.99</v>
      </c>
      <c r="H732" s="244">
        <f t="shared" si="35"/>
        <v>6615.98</v>
      </c>
      <c r="I732" s="246"/>
      <c r="J732" s="247"/>
      <c r="K732" s="240"/>
      <c r="L732" s="245"/>
    </row>
    <row r="733" spans="1:12">
      <c r="A733" s="243">
        <v>44951</v>
      </c>
      <c r="B733" s="243">
        <v>44986</v>
      </c>
      <c r="C733" s="244">
        <f t="shared" si="33"/>
        <v>36</v>
      </c>
      <c r="D733" s="239">
        <v>44986</v>
      </c>
      <c r="E733" s="245">
        <f t="shared" si="34"/>
        <v>35</v>
      </c>
      <c r="F733" s="306" t="s">
        <v>176</v>
      </c>
      <c r="G733" s="241">
        <v>45.64</v>
      </c>
      <c r="H733" s="244">
        <f t="shared" si="35"/>
        <v>1597.4</v>
      </c>
      <c r="I733" s="246"/>
      <c r="J733" s="247"/>
      <c r="K733" s="240"/>
      <c r="L733" s="245"/>
    </row>
    <row r="734" spans="1:12">
      <c r="A734" s="243">
        <v>44951</v>
      </c>
      <c r="B734" s="243">
        <v>44966</v>
      </c>
      <c r="C734" s="244">
        <f t="shared" si="33"/>
        <v>16</v>
      </c>
      <c r="D734" s="239">
        <v>44966</v>
      </c>
      <c r="E734" s="245">
        <f t="shared" si="34"/>
        <v>15</v>
      </c>
      <c r="F734" s="306" t="s">
        <v>175</v>
      </c>
      <c r="G734" s="241">
        <v>225.22</v>
      </c>
      <c r="H734" s="244">
        <f t="shared" si="35"/>
        <v>3378.3</v>
      </c>
      <c r="I734" s="246"/>
      <c r="J734" s="247"/>
      <c r="K734" s="240"/>
      <c r="L734" s="245"/>
    </row>
    <row r="735" spans="1:12">
      <c r="A735" s="243">
        <v>44951</v>
      </c>
      <c r="B735" s="243">
        <v>44956</v>
      </c>
      <c r="C735" s="244">
        <f t="shared" si="33"/>
        <v>6</v>
      </c>
      <c r="D735" s="239">
        <v>44956</v>
      </c>
      <c r="E735" s="245">
        <f t="shared" si="34"/>
        <v>5</v>
      </c>
      <c r="F735" s="306" t="s">
        <v>175</v>
      </c>
      <c r="G735" s="241">
        <v>3528.28</v>
      </c>
      <c r="H735" s="244">
        <f t="shared" si="35"/>
        <v>17641.400000000001</v>
      </c>
      <c r="I735" s="246"/>
      <c r="J735" s="247"/>
      <c r="K735" s="240"/>
      <c r="L735" s="245"/>
    </row>
    <row r="736" spans="1:12">
      <c r="A736" s="243">
        <v>44951</v>
      </c>
      <c r="B736" s="243">
        <v>44957</v>
      </c>
      <c r="C736" s="244">
        <f t="shared" si="33"/>
        <v>7</v>
      </c>
      <c r="D736" s="239">
        <v>44957</v>
      </c>
      <c r="E736" s="245">
        <f t="shared" si="34"/>
        <v>6</v>
      </c>
      <c r="F736" s="306" t="s">
        <v>176</v>
      </c>
      <c r="G736" s="241">
        <v>11389.36</v>
      </c>
      <c r="H736" s="244">
        <f t="shared" si="35"/>
        <v>68336.160000000003</v>
      </c>
      <c r="I736" s="246"/>
      <c r="J736" s="247"/>
      <c r="K736" s="240"/>
      <c r="L736" s="245"/>
    </row>
    <row r="737" spans="1:12">
      <c r="A737" s="243">
        <v>44951</v>
      </c>
      <c r="B737" s="243">
        <v>45352</v>
      </c>
      <c r="C737" s="244">
        <f t="shared" si="33"/>
        <v>402</v>
      </c>
      <c r="D737" s="239">
        <v>45352</v>
      </c>
      <c r="E737" s="245">
        <f t="shared" si="34"/>
        <v>401</v>
      </c>
      <c r="F737" s="306" t="s">
        <v>176</v>
      </c>
      <c r="G737" s="241">
        <v>461.88</v>
      </c>
      <c r="H737" s="244">
        <f t="shared" si="35"/>
        <v>185213.88</v>
      </c>
      <c r="I737" s="246"/>
      <c r="J737" s="247"/>
      <c r="K737" s="240"/>
      <c r="L737" s="245"/>
    </row>
    <row r="738" spans="1:12">
      <c r="A738" s="243">
        <v>44951</v>
      </c>
      <c r="B738" s="243">
        <v>44957</v>
      </c>
      <c r="C738" s="244">
        <f t="shared" si="33"/>
        <v>7</v>
      </c>
      <c r="D738" s="239">
        <v>44957</v>
      </c>
      <c r="E738" s="245">
        <f t="shared" si="34"/>
        <v>6</v>
      </c>
      <c r="F738" s="306" t="s">
        <v>175</v>
      </c>
      <c r="G738" s="241">
        <v>944.93</v>
      </c>
      <c r="H738" s="244">
        <f t="shared" si="35"/>
        <v>5669.58</v>
      </c>
      <c r="I738" s="246"/>
      <c r="J738" s="247"/>
      <c r="K738" s="240"/>
      <c r="L738" s="245"/>
    </row>
    <row r="739" spans="1:12">
      <c r="A739" s="243">
        <v>44951</v>
      </c>
      <c r="B739" s="243">
        <v>45288</v>
      </c>
      <c r="C739" s="244">
        <f t="shared" si="33"/>
        <v>338</v>
      </c>
      <c r="D739" s="239">
        <v>45288</v>
      </c>
      <c r="E739" s="245">
        <f t="shared" si="34"/>
        <v>337</v>
      </c>
      <c r="F739" s="306" t="s">
        <v>175</v>
      </c>
      <c r="G739" s="241">
        <v>16.3</v>
      </c>
      <c r="H739" s="244">
        <f t="shared" si="35"/>
        <v>5493.1</v>
      </c>
      <c r="I739" s="246"/>
      <c r="J739" s="247"/>
      <c r="K739" s="240"/>
      <c r="L739" s="245"/>
    </row>
    <row r="740" spans="1:12">
      <c r="A740" s="243">
        <v>44951</v>
      </c>
      <c r="B740" s="243">
        <v>44984</v>
      </c>
      <c r="C740" s="244">
        <f t="shared" si="33"/>
        <v>34</v>
      </c>
      <c r="D740" s="239">
        <v>44984</v>
      </c>
      <c r="E740" s="245">
        <f t="shared" si="34"/>
        <v>33</v>
      </c>
      <c r="F740" s="306" t="s">
        <v>175</v>
      </c>
      <c r="G740" s="241">
        <v>246.18</v>
      </c>
      <c r="H740" s="244">
        <f t="shared" si="35"/>
        <v>8123.9400000000005</v>
      </c>
      <c r="I740" s="246"/>
      <c r="J740" s="247"/>
      <c r="K740" s="240"/>
      <c r="L740" s="245"/>
    </row>
    <row r="741" spans="1:12">
      <c r="A741" s="243">
        <v>44951</v>
      </c>
      <c r="B741" s="243">
        <v>44956</v>
      </c>
      <c r="C741" s="244">
        <f t="shared" si="33"/>
        <v>6</v>
      </c>
      <c r="D741" s="239">
        <v>44956</v>
      </c>
      <c r="E741" s="245">
        <f t="shared" si="34"/>
        <v>5</v>
      </c>
      <c r="F741" s="306" t="s">
        <v>177</v>
      </c>
      <c r="G741" s="241">
        <v>136.94999999999999</v>
      </c>
      <c r="H741" s="244">
        <f t="shared" si="35"/>
        <v>684.75</v>
      </c>
      <c r="I741" s="246"/>
      <c r="J741" s="247"/>
      <c r="K741" s="240"/>
      <c r="L741" s="245"/>
    </row>
    <row r="742" spans="1:12">
      <c r="A742" s="243">
        <v>44951</v>
      </c>
      <c r="B742" s="243">
        <v>44993</v>
      </c>
      <c r="C742" s="244">
        <f t="shared" si="33"/>
        <v>43</v>
      </c>
      <c r="D742" s="239">
        <v>44993</v>
      </c>
      <c r="E742" s="245">
        <f t="shared" si="34"/>
        <v>42</v>
      </c>
      <c r="F742" s="306" t="s">
        <v>176</v>
      </c>
      <c r="G742" s="241">
        <v>158.34</v>
      </c>
      <c r="H742" s="244">
        <f t="shared" si="35"/>
        <v>6650.28</v>
      </c>
      <c r="I742" s="246"/>
      <c r="J742" s="247"/>
      <c r="K742" s="240"/>
      <c r="L742" s="245"/>
    </row>
    <row r="743" spans="1:12">
      <c r="A743" s="243">
        <v>44951</v>
      </c>
      <c r="B743" s="243">
        <v>44970</v>
      </c>
      <c r="C743" s="244">
        <f t="shared" si="33"/>
        <v>20</v>
      </c>
      <c r="D743" s="239">
        <v>44970</v>
      </c>
      <c r="E743" s="245">
        <f t="shared" si="34"/>
        <v>19</v>
      </c>
      <c r="F743" s="306" t="s">
        <v>175</v>
      </c>
      <c r="G743" s="241">
        <v>206.43</v>
      </c>
      <c r="H743" s="244">
        <f t="shared" si="35"/>
        <v>3922.17</v>
      </c>
      <c r="I743" s="246"/>
      <c r="J743" s="247"/>
      <c r="K743" s="240"/>
      <c r="L743" s="245"/>
    </row>
    <row r="744" spans="1:12">
      <c r="A744" s="243">
        <v>44951</v>
      </c>
      <c r="B744" s="243">
        <v>44957</v>
      </c>
      <c r="C744" s="244">
        <f t="shared" si="33"/>
        <v>7</v>
      </c>
      <c r="D744" s="239">
        <v>44957</v>
      </c>
      <c r="E744" s="245">
        <f t="shared" si="34"/>
        <v>6</v>
      </c>
      <c r="F744" s="306" t="s">
        <v>177</v>
      </c>
      <c r="G744" s="241">
        <v>10.09</v>
      </c>
      <c r="H744" s="244">
        <f t="shared" si="35"/>
        <v>60.54</v>
      </c>
      <c r="I744" s="246"/>
      <c r="J744" s="247"/>
      <c r="K744" s="240"/>
      <c r="L744" s="245"/>
    </row>
    <row r="745" spans="1:12">
      <c r="A745" s="243">
        <v>44951</v>
      </c>
      <c r="B745" s="243">
        <v>45273</v>
      </c>
      <c r="C745" s="244">
        <f t="shared" si="33"/>
        <v>323</v>
      </c>
      <c r="D745" s="239">
        <v>45273</v>
      </c>
      <c r="E745" s="245">
        <f t="shared" si="34"/>
        <v>322</v>
      </c>
      <c r="F745" s="306" t="s">
        <v>177</v>
      </c>
      <c r="G745" s="241">
        <v>385.77</v>
      </c>
      <c r="H745" s="244">
        <f t="shared" si="35"/>
        <v>124217.93999999999</v>
      </c>
      <c r="I745" s="246"/>
      <c r="J745" s="247"/>
      <c r="K745" s="240"/>
      <c r="L745" s="245"/>
    </row>
    <row r="746" spans="1:12">
      <c r="A746" s="243">
        <v>44951</v>
      </c>
      <c r="B746" s="243">
        <v>44958</v>
      </c>
      <c r="C746" s="244">
        <f t="shared" si="33"/>
        <v>8</v>
      </c>
      <c r="D746" s="239">
        <v>44958</v>
      </c>
      <c r="E746" s="245">
        <f t="shared" si="34"/>
        <v>7</v>
      </c>
      <c r="F746" s="306" t="s">
        <v>176</v>
      </c>
      <c r="G746" s="241">
        <v>640.94000000000005</v>
      </c>
      <c r="H746" s="244">
        <f t="shared" si="35"/>
        <v>4486.58</v>
      </c>
      <c r="I746" s="246"/>
      <c r="J746" s="247"/>
      <c r="K746" s="240"/>
      <c r="L746" s="245"/>
    </row>
    <row r="747" spans="1:12">
      <c r="A747" s="243">
        <v>44951</v>
      </c>
      <c r="B747" s="243">
        <v>44951</v>
      </c>
      <c r="C747" s="244">
        <f t="shared" si="33"/>
        <v>1</v>
      </c>
      <c r="D747" s="239">
        <v>44951</v>
      </c>
      <c r="E747" s="245">
        <f t="shared" si="34"/>
        <v>0</v>
      </c>
      <c r="F747" s="306" t="s">
        <v>176</v>
      </c>
      <c r="G747" s="241">
        <v>20867.34</v>
      </c>
      <c r="H747" s="244">
        <f t="shared" si="35"/>
        <v>0</v>
      </c>
      <c r="I747" s="246"/>
      <c r="J747" s="247"/>
      <c r="K747" s="240"/>
      <c r="L747" s="245"/>
    </row>
    <row r="748" spans="1:12">
      <c r="A748" s="243">
        <v>44951</v>
      </c>
      <c r="B748" s="243">
        <v>44952</v>
      </c>
      <c r="C748" s="244">
        <f t="shared" si="33"/>
        <v>2</v>
      </c>
      <c r="D748" s="239">
        <v>44952</v>
      </c>
      <c r="E748" s="245">
        <f t="shared" si="34"/>
        <v>1</v>
      </c>
      <c r="F748" s="306" t="s">
        <v>178</v>
      </c>
      <c r="G748" s="241">
        <v>87526.5</v>
      </c>
      <c r="H748" s="244">
        <f t="shared" si="35"/>
        <v>87526.5</v>
      </c>
      <c r="I748" s="246"/>
      <c r="J748" s="247"/>
      <c r="K748" s="240"/>
      <c r="L748" s="245"/>
    </row>
    <row r="749" spans="1:12">
      <c r="A749" s="243">
        <v>44951</v>
      </c>
      <c r="B749" s="243">
        <v>44959</v>
      </c>
      <c r="C749" s="244">
        <f t="shared" si="33"/>
        <v>9</v>
      </c>
      <c r="D749" s="239">
        <v>44959</v>
      </c>
      <c r="E749" s="245">
        <f t="shared" si="34"/>
        <v>8</v>
      </c>
      <c r="F749" s="306" t="s">
        <v>176</v>
      </c>
      <c r="G749" s="241">
        <v>626.25</v>
      </c>
      <c r="H749" s="244">
        <f t="shared" si="35"/>
        <v>5010</v>
      </c>
      <c r="I749" s="246"/>
      <c r="J749" s="247"/>
      <c r="K749" s="240"/>
      <c r="L749" s="245"/>
    </row>
    <row r="750" spans="1:12">
      <c r="A750" s="243">
        <v>44951</v>
      </c>
      <c r="B750" s="243">
        <v>44958</v>
      </c>
      <c r="C750" s="244">
        <f t="shared" si="33"/>
        <v>8</v>
      </c>
      <c r="D750" s="239">
        <v>44958</v>
      </c>
      <c r="E750" s="245">
        <f t="shared" si="34"/>
        <v>7</v>
      </c>
      <c r="F750" s="306" t="s">
        <v>175</v>
      </c>
      <c r="G750" s="241">
        <v>58.12</v>
      </c>
      <c r="H750" s="244">
        <f t="shared" si="35"/>
        <v>406.84</v>
      </c>
      <c r="I750" s="246"/>
      <c r="J750" s="247"/>
      <c r="K750" s="240"/>
      <c r="L750" s="245"/>
    </row>
    <row r="751" spans="1:12">
      <c r="A751" s="243">
        <v>44951</v>
      </c>
      <c r="B751" s="243">
        <v>44952</v>
      </c>
      <c r="C751" s="244">
        <f t="shared" si="33"/>
        <v>2</v>
      </c>
      <c r="D751" s="239">
        <v>44952</v>
      </c>
      <c r="E751" s="245">
        <f t="shared" si="34"/>
        <v>1</v>
      </c>
      <c r="F751" s="306" t="s">
        <v>176</v>
      </c>
      <c r="G751" s="241">
        <v>796023.23</v>
      </c>
      <c r="H751" s="244">
        <f t="shared" si="35"/>
        <v>796023.23</v>
      </c>
      <c r="I751" s="246"/>
      <c r="J751" s="247"/>
      <c r="K751" s="240"/>
      <c r="L751" s="245"/>
    </row>
    <row r="752" spans="1:12">
      <c r="A752" s="243">
        <v>44951</v>
      </c>
      <c r="B752" s="243">
        <v>44951</v>
      </c>
      <c r="C752" s="244">
        <f t="shared" si="33"/>
        <v>1</v>
      </c>
      <c r="D752" s="239">
        <v>44951</v>
      </c>
      <c r="E752" s="245">
        <f t="shared" si="34"/>
        <v>0</v>
      </c>
      <c r="F752" s="306" t="s">
        <v>175</v>
      </c>
      <c r="G752" s="241">
        <v>2910.47</v>
      </c>
      <c r="H752" s="244">
        <f t="shared" si="35"/>
        <v>0</v>
      </c>
      <c r="I752" s="246"/>
      <c r="J752" s="247"/>
      <c r="K752" s="240"/>
      <c r="L752" s="245"/>
    </row>
    <row r="753" spans="1:12">
      <c r="A753" s="243">
        <v>44951</v>
      </c>
      <c r="B753" s="243">
        <v>44953</v>
      </c>
      <c r="C753" s="244">
        <f t="shared" si="33"/>
        <v>3</v>
      </c>
      <c r="D753" s="239">
        <v>44953</v>
      </c>
      <c r="E753" s="245">
        <f t="shared" si="34"/>
        <v>2</v>
      </c>
      <c r="F753" s="306" t="s">
        <v>178</v>
      </c>
      <c r="G753" s="241">
        <v>229.61</v>
      </c>
      <c r="H753" s="244">
        <f t="shared" si="35"/>
        <v>459.22</v>
      </c>
      <c r="I753" s="246"/>
      <c r="J753" s="247"/>
      <c r="K753" s="240"/>
      <c r="L753" s="245"/>
    </row>
    <row r="754" spans="1:12">
      <c r="A754" s="243">
        <v>44951</v>
      </c>
      <c r="B754" s="243">
        <v>44959</v>
      </c>
      <c r="C754" s="244">
        <f t="shared" si="33"/>
        <v>9</v>
      </c>
      <c r="D754" s="239">
        <v>44959</v>
      </c>
      <c r="E754" s="245">
        <f t="shared" si="34"/>
        <v>8</v>
      </c>
      <c r="F754" s="306" t="s">
        <v>175</v>
      </c>
      <c r="G754" s="241">
        <v>512.45000000000005</v>
      </c>
      <c r="H754" s="244">
        <f t="shared" si="35"/>
        <v>4099.6000000000004</v>
      </c>
      <c r="I754" s="246"/>
      <c r="J754" s="247"/>
      <c r="K754" s="240"/>
      <c r="L754" s="245"/>
    </row>
    <row r="755" spans="1:12">
      <c r="A755" s="243">
        <v>44951</v>
      </c>
      <c r="B755" s="243">
        <v>44952</v>
      </c>
      <c r="C755" s="244">
        <f t="shared" si="33"/>
        <v>2</v>
      </c>
      <c r="D755" s="239">
        <v>44952</v>
      </c>
      <c r="E755" s="245">
        <f t="shared" si="34"/>
        <v>1</v>
      </c>
      <c r="F755" s="306" t="s">
        <v>175</v>
      </c>
      <c r="G755" s="241">
        <v>899707.91</v>
      </c>
      <c r="H755" s="244">
        <f t="shared" si="35"/>
        <v>899707.91</v>
      </c>
      <c r="I755" s="246"/>
      <c r="J755" s="247"/>
      <c r="K755" s="240"/>
      <c r="L755" s="245"/>
    </row>
    <row r="756" spans="1:12">
      <c r="A756" s="243">
        <v>44951</v>
      </c>
      <c r="B756" s="243">
        <v>44953</v>
      </c>
      <c r="C756" s="244">
        <f t="shared" si="33"/>
        <v>3</v>
      </c>
      <c r="D756" s="239">
        <v>44953</v>
      </c>
      <c r="E756" s="245">
        <f t="shared" si="34"/>
        <v>2</v>
      </c>
      <c r="F756" s="306" t="s">
        <v>176</v>
      </c>
      <c r="G756" s="241">
        <v>406523.01</v>
      </c>
      <c r="H756" s="244">
        <f t="shared" si="35"/>
        <v>813046.02</v>
      </c>
      <c r="I756" s="246"/>
      <c r="J756" s="247"/>
      <c r="K756" s="240"/>
      <c r="L756" s="245"/>
    </row>
    <row r="757" spans="1:12">
      <c r="A757" s="243">
        <v>44951</v>
      </c>
      <c r="B757" s="243">
        <v>44960</v>
      </c>
      <c r="C757" s="244">
        <f t="shared" si="33"/>
        <v>10</v>
      </c>
      <c r="D757" s="239">
        <v>44960</v>
      </c>
      <c r="E757" s="245">
        <f t="shared" si="34"/>
        <v>9</v>
      </c>
      <c r="F757" s="306" t="s">
        <v>175</v>
      </c>
      <c r="G757" s="241">
        <v>361.97</v>
      </c>
      <c r="H757" s="244">
        <f t="shared" si="35"/>
        <v>3257.7300000000005</v>
      </c>
      <c r="I757" s="246"/>
      <c r="J757" s="247"/>
      <c r="K757" s="240"/>
      <c r="L757" s="245"/>
    </row>
    <row r="758" spans="1:12">
      <c r="A758" s="243">
        <v>44951</v>
      </c>
      <c r="B758" s="243">
        <v>44953</v>
      </c>
      <c r="C758" s="244">
        <f t="shared" si="33"/>
        <v>3</v>
      </c>
      <c r="D758" s="239">
        <v>44953</v>
      </c>
      <c r="E758" s="245">
        <f t="shared" si="34"/>
        <v>2</v>
      </c>
      <c r="F758" s="306" t="s">
        <v>175</v>
      </c>
      <c r="G758" s="241">
        <v>24131.84</v>
      </c>
      <c r="H758" s="244">
        <f t="shared" si="35"/>
        <v>48263.68</v>
      </c>
      <c r="I758" s="246"/>
      <c r="J758" s="247"/>
      <c r="K758" s="240"/>
      <c r="L758" s="245"/>
    </row>
    <row r="759" spans="1:12">
      <c r="A759" s="243">
        <v>44951</v>
      </c>
      <c r="B759" s="243">
        <v>44951</v>
      </c>
      <c r="C759" s="244">
        <f t="shared" si="33"/>
        <v>1</v>
      </c>
      <c r="D759" s="239">
        <v>44951</v>
      </c>
      <c r="E759" s="245">
        <f t="shared" si="34"/>
        <v>0</v>
      </c>
      <c r="F759" s="306" t="s">
        <v>179</v>
      </c>
      <c r="G759" s="241">
        <v>8802.14</v>
      </c>
      <c r="H759" s="244">
        <f t="shared" si="35"/>
        <v>0</v>
      </c>
      <c r="I759" s="246"/>
      <c r="J759" s="247"/>
      <c r="K759" s="240"/>
      <c r="L759" s="245"/>
    </row>
    <row r="760" spans="1:12">
      <c r="A760" s="243">
        <v>44952</v>
      </c>
      <c r="B760" s="243">
        <v>44959</v>
      </c>
      <c r="C760" s="244">
        <f t="shared" si="33"/>
        <v>8</v>
      </c>
      <c r="D760" s="239">
        <v>44959</v>
      </c>
      <c r="E760" s="245">
        <f t="shared" si="34"/>
        <v>7</v>
      </c>
      <c r="F760" s="306" t="s">
        <v>176</v>
      </c>
      <c r="G760" s="241">
        <v>378.88</v>
      </c>
      <c r="H760" s="244">
        <f t="shared" si="35"/>
        <v>2652.16</v>
      </c>
      <c r="I760" s="246"/>
      <c r="J760" s="247"/>
      <c r="K760" s="240"/>
      <c r="L760" s="245"/>
    </row>
    <row r="761" spans="1:12">
      <c r="A761" s="243">
        <v>44952</v>
      </c>
      <c r="B761" s="243">
        <v>44958</v>
      </c>
      <c r="C761" s="244">
        <f t="shared" si="33"/>
        <v>7</v>
      </c>
      <c r="D761" s="239">
        <v>44958</v>
      </c>
      <c r="E761" s="245">
        <f t="shared" si="34"/>
        <v>6</v>
      </c>
      <c r="F761" s="306" t="s">
        <v>175</v>
      </c>
      <c r="G761" s="241">
        <v>639.96</v>
      </c>
      <c r="H761" s="244">
        <f t="shared" si="35"/>
        <v>3839.76</v>
      </c>
      <c r="I761" s="246"/>
      <c r="J761" s="247"/>
      <c r="K761" s="240"/>
      <c r="L761" s="245"/>
    </row>
    <row r="762" spans="1:12">
      <c r="A762" s="243">
        <v>44952</v>
      </c>
      <c r="B762" s="243">
        <v>44952</v>
      </c>
      <c r="C762" s="244">
        <f t="shared" si="33"/>
        <v>1</v>
      </c>
      <c r="D762" s="239">
        <v>44952</v>
      </c>
      <c r="E762" s="245">
        <f t="shared" si="34"/>
        <v>0</v>
      </c>
      <c r="F762" s="306" t="s">
        <v>176</v>
      </c>
      <c r="G762" s="241">
        <v>46537.68</v>
      </c>
      <c r="H762" s="244">
        <f t="shared" si="35"/>
        <v>0</v>
      </c>
      <c r="I762" s="246"/>
      <c r="J762" s="247"/>
      <c r="K762" s="240"/>
      <c r="L762" s="245"/>
    </row>
    <row r="763" spans="1:12">
      <c r="A763" s="243">
        <v>44952</v>
      </c>
      <c r="B763" s="243">
        <v>44960</v>
      </c>
      <c r="C763" s="244">
        <f t="shared" si="33"/>
        <v>9</v>
      </c>
      <c r="D763" s="239">
        <v>44960</v>
      </c>
      <c r="E763" s="245">
        <f t="shared" si="34"/>
        <v>8</v>
      </c>
      <c r="F763" s="306" t="s">
        <v>176</v>
      </c>
      <c r="G763" s="241">
        <v>81.77</v>
      </c>
      <c r="H763" s="244">
        <f t="shared" si="35"/>
        <v>654.16</v>
      </c>
      <c r="I763" s="246"/>
      <c r="J763" s="247"/>
      <c r="K763" s="240"/>
      <c r="L763" s="245"/>
    </row>
    <row r="764" spans="1:12">
      <c r="A764" s="243">
        <v>44952</v>
      </c>
      <c r="B764" s="243">
        <v>44953</v>
      </c>
      <c r="C764" s="244">
        <f t="shared" si="33"/>
        <v>2</v>
      </c>
      <c r="D764" s="239">
        <v>44953</v>
      </c>
      <c r="E764" s="245">
        <f t="shared" si="34"/>
        <v>1</v>
      </c>
      <c r="F764" s="306" t="s">
        <v>178</v>
      </c>
      <c r="G764" s="241">
        <v>195683.58</v>
      </c>
      <c r="H764" s="244">
        <f t="shared" si="35"/>
        <v>195683.58</v>
      </c>
      <c r="I764" s="246"/>
      <c r="J764" s="247"/>
      <c r="K764" s="240"/>
      <c r="L764" s="245"/>
    </row>
    <row r="765" spans="1:12">
      <c r="A765" s="243">
        <v>44952</v>
      </c>
      <c r="B765" s="243">
        <v>44959</v>
      </c>
      <c r="C765" s="244">
        <f t="shared" si="33"/>
        <v>8</v>
      </c>
      <c r="D765" s="239">
        <v>44959</v>
      </c>
      <c r="E765" s="245">
        <f t="shared" si="34"/>
        <v>7</v>
      </c>
      <c r="F765" s="306" t="s">
        <v>175</v>
      </c>
      <c r="G765" s="241">
        <v>556.98</v>
      </c>
      <c r="H765" s="244">
        <f t="shared" si="35"/>
        <v>3898.86</v>
      </c>
      <c r="I765" s="246"/>
      <c r="J765" s="247"/>
      <c r="K765" s="240"/>
      <c r="L765" s="245"/>
    </row>
    <row r="766" spans="1:12">
      <c r="A766" s="243">
        <v>44952</v>
      </c>
      <c r="B766" s="243">
        <v>44953</v>
      </c>
      <c r="C766" s="244">
        <f t="shared" si="33"/>
        <v>2</v>
      </c>
      <c r="D766" s="239">
        <v>44953</v>
      </c>
      <c r="E766" s="245">
        <f t="shared" si="34"/>
        <v>1</v>
      </c>
      <c r="F766" s="306" t="s">
        <v>176</v>
      </c>
      <c r="G766" s="241">
        <v>502061.45</v>
      </c>
      <c r="H766" s="244">
        <f t="shared" si="35"/>
        <v>502061.45</v>
      </c>
      <c r="I766" s="246"/>
      <c r="J766" s="247"/>
      <c r="K766" s="240"/>
      <c r="L766" s="245"/>
    </row>
    <row r="767" spans="1:12">
      <c r="A767" s="243">
        <v>44952</v>
      </c>
      <c r="B767" s="243">
        <v>44952</v>
      </c>
      <c r="C767" s="244">
        <f t="shared" si="33"/>
        <v>1</v>
      </c>
      <c r="D767" s="239">
        <v>44952</v>
      </c>
      <c r="E767" s="245">
        <f t="shared" si="34"/>
        <v>0</v>
      </c>
      <c r="F767" s="306" t="s">
        <v>175</v>
      </c>
      <c r="G767" s="241">
        <v>1386.4</v>
      </c>
      <c r="H767" s="244">
        <f t="shared" si="35"/>
        <v>0</v>
      </c>
      <c r="I767" s="246"/>
      <c r="J767" s="247"/>
      <c r="K767" s="240"/>
      <c r="L767" s="245"/>
    </row>
    <row r="768" spans="1:12">
      <c r="A768" s="243">
        <v>44952</v>
      </c>
      <c r="B768" s="243">
        <v>44960</v>
      </c>
      <c r="C768" s="244">
        <f t="shared" si="33"/>
        <v>9</v>
      </c>
      <c r="D768" s="239">
        <v>44960</v>
      </c>
      <c r="E768" s="245">
        <f t="shared" si="34"/>
        <v>8</v>
      </c>
      <c r="F768" s="306" t="s">
        <v>175</v>
      </c>
      <c r="G768" s="241">
        <v>326.37</v>
      </c>
      <c r="H768" s="244">
        <f t="shared" si="35"/>
        <v>2610.96</v>
      </c>
      <c r="I768" s="246"/>
      <c r="J768" s="247"/>
      <c r="K768" s="240"/>
      <c r="L768" s="245"/>
    </row>
    <row r="769" spans="1:12">
      <c r="A769" s="243">
        <v>44952</v>
      </c>
      <c r="B769" s="243">
        <v>44953</v>
      </c>
      <c r="C769" s="244">
        <f t="shared" si="33"/>
        <v>2</v>
      </c>
      <c r="D769" s="239">
        <v>44953</v>
      </c>
      <c r="E769" s="245">
        <f t="shared" si="34"/>
        <v>1</v>
      </c>
      <c r="F769" s="306" t="s">
        <v>175</v>
      </c>
      <c r="G769" s="241">
        <v>825608.24</v>
      </c>
      <c r="H769" s="244">
        <f t="shared" si="35"/>
        <v>825608.24</v>
      </c>
      <c r="I769" s="246"/>
      <c r="J769" s="247"/>
      <c r="K769" s="240"/>
      <c r="L769" s="245"/>
    </row>
    <row r="770" spans="1:12">
      <c r="A770" s="243">
        <v>44952</v>
      </c>
      <c r="B770" s="243">
        <v>45014</v>
      </c>
      <c r="C770" s="244">
        <f t="shared" si="33"/>
        <v>63</v>
      </c>
      <c r="D770" s="239">
        <v>45014</v>
      </c>
      <c r="E770" s="245">
        <f t="shared" si="34"/>
        <v>62</v>
      </c>
      <c r="F770" s="306" t="s">
        <v>175</v>
      </c>
      <c r="G770" s="241">
        <v>142.91999999999999</v>
      </c>
      <c r="H770" s="244">
        <f t="shared" si="35"/>
        <v>8861.0399999999991</v>
      </c>
      <c r="I770" s="246"/>
      <c r="J770" s="247"/>
      <c r="K770" s="240"/>
      <c r="L770" s="245"/>
    </row>
    <row r="771" spans="1:12">
      <c r="A771" s="243">
        <v>44952</v>
      </c>
      <c r="B771" s="243">
        <v>44977</v>
      </c>
      <c r="C771" s="244">
        <f t="shared" si="33"/>
        <v>26</v>
      </c>
      <c r="D771" s="239">
        <v>44977</v>
      </c>
      <c r="E771" s="245">
        <f t="shared" si="34"/>
        <v>25</v>
      </c>
      <c r="F771" s="306" t="s">
        <v>176</v>
      </c>
      <c r="G771" s="241">
        <v>41.46</v>
      </c>
      <c r="H771" s="244">
        <f t="shared" si="35"/>
        <v>1036.5</v>
      </c>
      <c r="I771" s="246"/>
      <c r="J771" s="247"/>
      <c r="K771" s="240"/>
      <c r="L771" s="245"/>
    </row>
    <row r="772" spans="1:12">
      <c r="A772" s="243">
        <v>44952</v>
      </c>
      <c r="B772" s="243">
        <v>44952</v>
      </c>
      <c r="C772" s="244">
        <f t="shared" si="33"/>
        <v>1</v>
      </c>
      <c r="D772" s="239">
        <v>44952</v>
      </c>
      <c r="E772" s="245">
        <f t="shared" si="34"/>
        <v>0</v>
      </c>
      <c r="F772" s="306" t="s">
        <v>179</v>
      </c>
      <c r="G772" s="241">
        <v>2366.16</v>
      </c>
      <c r="H772" s="244">
        <f t="shared" si="35"/>
        <v>0</v>
      </c>
      <c r="I772" s="246"/>
      <c r="J772" s="247"/>
      <c r="K772" s="240"/>
      <c r="L772" s="245"/>
    </row>
    <row r="773" spans="1:12">
      <c r="A773" s="243">
        <v>44952</v>
      </c>
      <c r="B773" s="243">
        <v>44957</v>
      </c>
      <c r="C773" s="244">
        <f t="shared" si="33"/>
        <v>6</v>
      </c>
      <c r="D773" s="239">
        <v>44957</v>
      </c>
      <c r="E773" s="245">
        <f t="shared" si="34"/>
        <v>5</v>
      </c>
      <c r="F773" s="306" t="s">
        <v>180</v>
      </c>
      <c r="G773" s="241">
        <v>145.93</v>
      </c>
      <c r="H773" s="244">
        <f t="shared" si="35"/>
        <v>729.65000000000009</v>
      </c>
      <c r="I773" s="246"/>
      <c r="J773" s="247"/>
      <c r="K773" s="240"/>
      <c r="L773" s="245"/>
    </row>
    <row r="774" spans="1:12">
      <c r="A774" s="243">
        <v>44952</v>
      </c>
      <c r="B774" s="243">
        <v>44965</v>
      </c>
      <c r="C774" s="244">
        <f t="shared" si="33"/>
        <v>14</v>
      </c>
      <c r="D774" s="239">
        <v>44965</v>
      </c>
      <c r="E774" s="245">
        <f t="shared" si="34"/>
        <v>13</v>
      </c>
      <c r="F774" s="306" t="s">
        <v>176</v>
      </c>
      <c r="G774" s="241">
        <v>781.64</v>
      </c>
      <c r="H774" s="244">
        <f t="shared" si="35"/>
        <v>10161.32</v>
      </c>
      <c r="I774" s="246"/>
      <c r="J774" s="247"/>
      <c r="K774" s="240"/>
      <c r="L774" s="245"/>
    </row>
    <row r="775" spans="1:12">
      <c r="A775" s="243">
        <v>44952</v>
      </c>
      <c r="B775" s="243">
        <v>44964</v>
      </c>
      <c r="C775" s="244">
        <f t="shared" ref="C775:C838" si="36">B775-A775+1</f>
        <v>13</v>
      </c>
      <c r="D775" s="239">
        <v>44964</v>
      </c>
      <c r="E775" s="245">
        <f t="shared" ref="E775:E838" si="37">D775-A775</f>
        <v>12</v>
      </c>
      <c r="F775" s="306" t="s">
        <v>175</v>
      </c>
      <c r="G775" s="241">
        <v>137.76</v>
      </c>
      <c r="H775" s="244">
        <f t="shared" ref="H775:H838" si="38">E775*G775</f>
        <v>1653.12</v>
      </c>
      <c r="I775" s="246"/>
      <c r="J775" s="247"/>
      <c r="K775" s="240"/>
      <c r="L775" s="245"/>
    </row>
    <row r="776" spans="1:12">
      <c r="A776" s="243">
        <v>44952</v>
      </c>
      <c r="B776" s="243">
        <v>44965</v>
      </c>
      <c r="C776" s="244">
        <f t="shared" si="36"/>
        <v>14</v>
      </c>
      <c r="D776" s="239">
        <v>44965</v>
      </c>
      <c r="E776" s="245">
        <f t="shared" si="37"/>
        <v>13</v>
      </c>
      <c r="F776" s="306" t="s">
        <v>175</v>
      </c>
      <c r="G776" s="241">
        <v>618.28</v>
      </c>
      <c r="H776" s="244">
        <f t="shared" si="38"/>
        <v>8037.6399999999994</v>
      </c>
      <c r="I776" s="246"/>
      <c r="J776" s="247"/>
      <c r="K776" s="240"/>
      <c r="L776" s="245"/>
    </row>
    <row r="777" spans="1:12">
      <c r="A777" s="243">
        <v>44952</v>
      </c>
      <c r="B777" s="243">
        <v>44956</v>
      </c>
      <c r="C777" s="244">
        <f t="shared" si="36"/>
        <v>5</v>
      </c>
      <c r="D777" s="239">
        <v>44956</v>
      </c>
      <c r="E777" s="245">
        <f t="shared" si="37"/>
        <v>4</v>
      </c>
      <c r="F777" s="306" t="s">
        <v>178</v>
      </c>
      <c r="G777" s="241">
        <v>27118.55</v>
      </c>
      <c r="H777" s="244">
        <f t="shared" si="38"/>
        <v>108474.2</v>
      </c>
      <c r="I777" s="246"/>
      <c r="J777" s="247"/>
      <c r="K777" s="240"/>
      <c r="L777" s="245"/>
    </row>
    <row r="778" spans="1:12">
      <c r="A778" s="243">
        <v>44952</v>
      </c>
      <c r="B778" s="243">
        <v>44956</v>
      </c>
      <c r="C778" s="244">
        <f t="shared" si="36"/>
        <v>5</v>
      </c>
      <c r="D778" s="239">
        <v>44956</v>
      </c>
      <c r="E778" s="245">
        <f t="shared" si="37"/>
        <v>4</v>
      </c>
      <c r="F778" s="306" t="s">
        <v>176</v>
      </c>
      <c r="G778" s="241">
        <v>85815.72</v>
      </c>
      <c r="H778" s="244">
        <f t="shared" si="38"/>
        <v>343262.88</v>
      </c>
      <c r="I778" s="246"/>
      <c r="J778" s="247"/>
      <c r="K778" s="240"/>
      <c r="L778" s="245"/>
    </row>
    <row r="779" spans="1:12">
      <c r="A779" s="243">
        <v>44952</v>
      </c>
      <c r="B779" s="243">
        <v>44953</v>
      </c>
      <c r="C779" s="244">
        <f t="shared" si="36"/>
        <v>2</v>
      </c>
      <c r="D779" s="239">
        <v>44953</v>
      </c>
      <c r="E779" s="245">
        <f t="shared" si="37"/>
        <v>1</v>
      </c>
      <c r="F779" s="306" t="s">
        <v>177</v>
      </c>
      <c r="G779" s="241">
        <v>23207.43</v>
      </c>
      <c r="H779" s="244">
        <f t="shared" si="38"/>
        <v>23207.43</v>
      </c>
      <c r="I779" s="246"/>
      <c r="J779" s="247"/>
      <c r="K779" s="240"/>
      <c r="L779" s="245"/>
    </row>
    <row r="780" spans="1:12">
      <c r="A780" s="243">
        <v>44952</v>
      </c>
      <c r="B780" s="243">
        <v>44957</v>
      </c>
      <c r="C780" s="244">
        <f t="shared" si="36"/>
        <v>6</v>
      </c>
      <c r="D780" s="239">
        <v>44957</v>
      </c>
      <c r="E780" s="245">
        <f t="shared" si="37"/>
        <v>5</v>
      </c>
      <c r="F780" s="306" t="s">
        <v>178</v>
      </c>
      <c r="G780" s="241">
        <v>10718.53</v>
      </c>
      <c r="H780" s="244">
        <f t="shared" si="38"/>
        <v>53592.65</v>
      </c>
      <c r="I780" s="246"/>
      <c r="J780" s="247"/>
      <c r="K780" s="240"/>
      <c r="L780" s="245"/>
    </row>
    <row r="781" spans="1:12">
      <c r="A781" s="243">
        <v>44952</v>
      </c>
      <c r="B781" s="243">
        <v>44957</v>
      </c>
      <c r="C781" s="244">
        <f t="shared" si="36"/>
        <v>6</v>
      </c>
      <c r="D781" s="239">
        <v>44957</v>
      </c>
      <c r="E781" s="245">
        <f t="shared" si="37"/>
        <v>5</v>
      </c>
      <c r="F781" s="306" t="s">
        <v>176</v>
      </c>
      <c r="G781" s="241">
        <v>265158.07</v>
      </c>
      <c r="H781" s="244">
        <f t="shared" si="38"/>
        <v>1325790.3500000001</v>
      </c>
      <c r="I781" s="246"/>
      <c r="J781" s="247"/>
      <c r="K781" s="240"/>
      <c r="L781" s="245"/>
    </row>
    <row r="782" spans="1:12">
      <c r="A782" s="243">
        <v>44952</v>
      </c>
      <c r="B782" s="243">
        <v>44956</v>
      </c>
      <c r="C782" s="244">
        <f t="shared" si="36"/>
        <v>5</v>
      </c>
      <c r="D782" s="239">
        <v>44956</v>
      </c>
      <c r="E782" s="245">
        <f t="shared" si="37"/>
        <v>4</v>
      </c>
      <c r="F782" s="306" t="s">
        <v>175</v>
      </c>
      <c r="G782" s="241">
        <v>12101</v>
      </c>
      <c r="H782" s="244">
        <f t="shared" si="38"/>
        <v>48404</v>
      </c>
      <c r="I782" s="246"/>
      <c r="J782" s="247"/>
      <c r="K782" s="240"/>
      <c r="L782" s="245"/>
    </row>
    <row r="783" spans="1:12">
      <c r="A783" s="243">
        <v>44952</v>
      </c>
      <c r="B783" s="243">
        <v>44981</v>
      </c>
      <c r="C783" s="244">
        <f t="shared" si="36"/>
        <v>30</v>
      </c>
      <c r="D783" s="239">
        <v>44981</v>
      </c>
      <c r="E783" s="245">
        <f t="shared" si="37"/>
        <v>29</v>
      </c>
      <c r="F783" s="306" t="s">
        <v>175</v>
      </c>
      <c r="G783" s="241">
        <v>67.78</v>
      </c>
      <c r="H783" s="244">
        <f t="shared" si="38"/>
        <v>1965.6200000000001</v>
      </c>
      <c r="I783" s="246"/>
      <c r="J783" s="247"/>
      <c r="K783" s="240"/>
      <c r="L783" s="245"/>
    </row>
    <row r="784" spans="1:12">
      <c r="A784" s="243">
        <v>44952</v>
      </c>
      <c r="B784" s="243">
        <v>44957</v>
      </c>
      <c r="C784" s="244">
        <f t="shared" si="36"/>
        <v>6</v>
      </c>
      <c r="D784" s="239">
        <v>44957</v>
      </c>
      <c r="E784" s="245">
        <f t="shared" si="37"/>
        <v>5</v>
      </c>
      <c r="F784" s="306" t="s">
        <v>175</v>
      </c>
      <c r="G784" s="241">
        <v>2932.28</v>
      </c>
      <c r="H784" s="244">
        <f t="shared" si="38"/>
        <v>14661.400000000001</v>
      </c>
      <c r="I784" s="246"/>
      <c r="J784" s="247"/>
      <c r="K784" s="240"/>
      <c r="L784" s="245"/>
    </row>
    <row r="785" spans="1:12">
      <c r="A785" s="243">
        <v>44952</v>
      </c>
      <c r="B785" s="243">
        <v>44988</v>
      </c>
      <c r="C785" s="244">
        <f t="shared" si="36"/>
        <v>37</v>
      </c>
      <c r="D785" s="239">
        <v>44988</v>
      </c>
      <c r="E785" s="245">
        <f t="shared" si="37"/>
        <v>36</v>
      </c>
      <c r="F785" s="306" t="s">
        <v>175</v>
      </c>
      <c r="G785" s="241">
        <v>129.68</v>
      </c>
      <c r="H785" s="244">
        <f t="shared" si="38"/>
        <v>4668.4800000000005</v>
      </c>
      <c r="I785" s="246"/>
      <c r="J785" s="247"/>
      <c r="K785" s="240"/>
      <c r="L785" s="245"/>
    </row>
    <row r="786" spans="1:12">
      <c r="A786" s="243">
        <v>44952</v>
      </c>
      <c r="B786" s="243">
        <v>44984</v>
      </c>
      <c r="C786" s="244">
        <f t="shared" si="36"/>
        <v>33</v>
      </c>
      <c r="D786" s="239">
        <v>44984</v>
      </c>
      <c r="E786" s="245">
        <f t="shared" si="37"/>
        <v>32</v>
      </c>
      <c r="F786" s="306" t="s">
        <v>175</v>
      </c>
      <c r="G786" s="241">
        <v>205.59</v>
      </c>
      <c r="H786" s="244">
        <f t="shared" si="38"/>
        <v>6578.88</v>
      </c>
      <c r="I786" s="246"/>
      <c r="J786" s="247"/>
      <c r="K786" s="240"/>
      <c r="L786" s="245"/>
    </row>
    <row r="787" spans="1:12">
      <c r="A787" s="243">
        <v>44952</v>
      </c>
      <c r="B787" s="243">
        <v>44965</v>
      </c>
      <c r="C787" s="244">
        <f t="shared" si="36"/>
        <v>14</v>
      </c>
      <c r="D787" s="239">
        <v>44965</v>
      </c>
      <c r="E787" s="245">
        <f t="shared" si="37"/>
        <v>13</v>
      </c>
      <c r="F787" s="306" t="s">
        <v>177</v>
      </c>
      <c r="G787" s="241">
        <v>89.04</v>
      </c>
      <c r="H787" s="244">
        <f t="shared" si="38"/>
        <v>1157.52</v>
      </c>
      <c r="I787" s="246"/>
      <c r="J787" s="247"/>
      <c r="K787" s="240"/>
      <c r="L787" s="245"/>
    </row>
    <row r="788" spans="1:12">
      <c r="A788" s="243">
        <v>44952</v>
      </c>
      <c r="B788" s="243">
        <v>45006</v>
      </c>
      <c r="C788" s="244">
        <f t="shared" si="36"/>
        <v>55</v>
      </c>
      <c r="D788" s="239">
        <v>45006</v>
      </c>
      <c r="E788" s="245">
        <f t="shared" si="37"/>
        <v>54</v>
      </c>
      <c r="F788" s="306" t="s">
        <v>176</v>
      </c>
      <c r="G788" s="241">
        <v>2485.17</v>
      </c>
      <c r="H788" s="244">
        <f t="shared" si="38"/>
        <v>134199.18</v>
      </c>
      <c r="I788" s="246"/>
      <c r="J788" s="247"/>
      <c r="K788" s="240"/>
      <c r="L788" s="245"/>
    </row>
    <row r="789" spans="1:12">
      <c r="A789" s="243">
        <v>44952</v>
      </c>
      <c r="B789" s="243">
        <v>44956</v>
      </c>
      <c r="C789" s="244">
        <f t="shared" si="36"/>
        <v>5</v>
      </c>
      <c r="D789" s="239">
        <v>44956</v>
      </c>
      <c r="E789" s="245">
        <f t="shared" si="37"/>
        <v>4</v>
      </c>
      <c r="F789" s="306" t="s">
        <v>177</v>
      </c>
      <c r="G789" s="241">
        <v>1546.9</v>
      </c>
      <c r="H789" s="244">
        <f t="shared" si="38"/>
        <v>6187.6</v>
      </c>
      <c r="I789" s="246"/>
      <c r="J789" s="247"/>
      <c r="K789" s="240"/>
      <c r="L789" s="245"/>
    </row>
    <row r="790" spans="1:12">
      <c r="A790" s="243">
        <v>44952</v>
      </c>
      <c r="B790" s="243">
        <v>44971</v>
      </c>
      <c r="C790" s="244">
        <f t="shared" si="36"/>
        <v>20</v>
      </c>
      <c r="D790" s="239">
        <v>44971</v>
      </c>
      <c r="E790" s="245">
        <f t="shared" si="37"/>
        <v>19</v>
      </c>
      <c r="F790" s="306" t="s">
        <v>176</v>
      </c>
      <c r="G790" s="241">
        <v>294.20999999999998</v>
      </c>
      <c r="H790" s="244">
        <f t="shared" si="38"/>
        <v>5589.99</v>
      </c>
      <c r="I790" s="246"/>
      <c r="J790" s="247"/>
      <c r="K790" s="240"/>
      <c r="L790" s="245"/>
    </row>
    <row r="791" spans="1:12">
      <c r="A791" s="243">
        <v>44952</v>
      </c>
      <c r="B791" s="243">
        <v>44957</v>
      </c>
      <c r="C791" s="244">
        <f t="shared" si="36"/>
        <v>6</v>
      </c>
      <c r="D791" s="239">
        <v>44957</v>
      </c>
      <c r="E791" s="245">
        <f t="shared" si="37"/>
        <v>5</v>
      </c>
      <c r="F791" s="306" t="s">
        <v>177</v>
      </c>
      <c r="G791" s="241">
        <v>29346.78</v>
      </c>
      <c r="H791" s="244">
        <f t="shared" si="38"/>
        <v>146733.9</v>
      </c>
      <c r="I791" s="246"/>
      <c r="J791" s="247"/>
      <c r="K791" s="240"/>
      <c r="L791" s="245"/>
    </row>
    <row r="792" spans="1:12">
      <c r="A792" s="243">
        <v>44952</v>
      </c>
      <c r="B792" s="243">
        <v>44992</v>
      </c>
      <c r="C792" s="244">
        <f t="shared" si="36"/>
        <v>41</v>
      </c>
      <c r="D792" s="239">
        <v>44992</v>
      </c>
      <c r="E792" s="245">
        <f t="shared" si="37"/>
        <v>40</v>
      </c>
      <c r="F792" s="306" t="s">
        <v>175</v>
      </c>
      <c r="G792" s="241">
        <v>52.3</v>
      </c>
      <c r="H792" s="244">
        <f t="shared" si="38"/>
        <v>2092</v>
      </c>
      <c r="I792" s="246"/>
      <c r="J792" s="247"/>
      <c r="K792" s="240"/>
      <c r="L792" s="245"/>
    </row>
    <row r="793" spans="1:12">
      <c r="A793" s="243">
        <v>44952</v>
      </c>
      <c r="B793" s="243">
        <v>44970</v>
      </c>
      <c r="C793" s="244">
        <f t="shared" si="36"/>
        <v>19</v>
      </c>
      <c r="D793" s="239">
        <v>44970</v>
      </c>
      <c r="E793" s="245">
        <f t="shared" si="37"/>
        <v>18</v>
      </c>
      <c r="F793" s="306" t="s">
        <v>175</v>
      </c>
      <c r="G793" s="241">
        <v>98.48</v>
      </c>
      <c r="H793" s="244">
        <f t="shared" si="38"/>
        <v>1772.64</v>
      </c>
      <c r="I793" s="246"/>
      <c r="J793" s="247"/>
      <c r="K793" s="240"/>
      <c r="L793" s="245"/>
    </row>
    <row r="794" spans="1:12">
      <c r="A794" s="243">
        <v>44952</v>
      </c>
      <c r="B794" s="243">
        <v>45117</v>
      </c>
      <c r="C794" s="244">
        <f t="shared" si="36"/>
        <v>166</v>
      </c>
      <c r="D794" s="239">
        <v>45117</v>
      </c>
      <c r="E794" s="245">
        <f t="shared" si="37"/>
        <v>165</v>
      </c>
      <c r="F794" s="306" t="s">
        <v>175</v>
      </c>
      <c r="G794" s="241">
        <v>105.69</v>
      </c>
      <c r="H794" s="244">
        <f t="shared" si="38"/>
        <v>17438.849999999999</v>
      </c>
      <c r="I794" s="246"/>
      <c r="J794" s="247"/>
      <c r="K794" s="240"/>
      <c r="L794" s="245"/>
    </row>
    <row r="795" spans="1:12">
      <c r="A795" s="243">
        <v>44952</v>
      </c>
      <c r="B795" s="243">
        <v>45273</v>
      </c>
      <c r="C795" s="244">
        <f t="shared" si="36"/>
        <v>322</v>
      </c>
      <c r="D795" s="239">
        <v>45273</v>
      </c>
      <c r="E795" s="245">
        <f t="shared" si="37"/>
        <v>321</v>
      </c>
      <c r="F795" s="306" t="s">
        <v>177</v>
      </c>
      <c r="G795" s="241">
        <v>377.34</v>
      </c>
      <c r="H795" s="244">
        <f t="shared" si="38"/>
        <v>121126.13999999998</v>
      </c>
      <c r="I795" s="246"/>
      <c r="J795" s="247"/>
      <c r="K795" s="240"/>
      <c r="L795" s="245"/>
    </row>
    <row r="796" spans="1:12">
      <c r="A796" s="243">
        <v>44952</v>
      </c>
      <c r="B796" s="243">
        <v>44972</v>
      </c>
      <c r="C796" s="244">
        <f t="shared" si="36"/>
        <v>21</v>
      </c>
      <c r="D796" s="239">
        <v>44972</v>
      </c>
      <c r="E796" s="245">
        <f t="shared" si="37"/>
        <v>20</v>
      </c>
      <c r="F796" s="306" t="s">
        <v>175</v>
      </c>
      <c r="G796" s="241">
        <v>181.06</v>
      </c>
      <c r="H796" s="244">
        <f t="shared" si="38"/>
        <v>3621.2</v>
      </c>
      <c r="I796" s="246"/>
      <c r="J796" s="247"/>
      <c r="K796" s="240"/>
      <c r="L796" s="245"/>
    </row>
    <row r="797" spans="1:12">
      <c r="A797" s="243">
        <v>44952</v>
      </c>
      <c r="B797" s="243">
        <v>44974</v>
      </c>
      <c r="C797" s="244">
        <f t="shared" si="36"/>
        <v>23</v>
      </c>
      <c r="D797" s="239">
        <v>44974</v>
      </c>
      <c r="E797" s="245">
        <f t="shared" si="37"/>
        <v>22</v>
      </c>
      <c r="F797" s="306" t="s">
        <v>176</v>
      </c>
      <c r="G797" s="241">
        <v>227.26</v>
      </c>
      <c r="H797" s="244">
        <f t="shared" si="38"/>
        <v>4999.7199999999993</v>
      </c>
      <c r="I797" s="246"/>
      <c r="J797" s="247"/>
      <c r="K797" s="240"/>
      <c r="L797" s="245"/>
    </row>
    <row r="798" spans="1:12">
      <c r="A798" s="243">
        <v>44952</v>
      </c>
      <c r="B798" s="243">
        <v>45293</v>
      </c>
      <c r="C798" s="244">
        <f t="shared" si="36"/>
        <v>342</v>
      </c>
      <c r="D798" s="239">
        <v>45293</v>
      </c>
      <c r="E798" s="245">
        <f t="shared" si="37"/>
        <v>341</v>
      </c>
      <c r="F798" s="306" t="s">
        <v>177</v>
      </c>
      <c r="G798" s="241">
        <v>184.36</v>
      </c>
      <c r="H798" s="244">
        <f t="shared" si="38"/>
        <v>62866.76</v>
      </c>
      <c r="I798" s="246"/>
      <c r="J798" s="247"/>
      <c r="K798" s="240"/>
      <c r="L798" s="245"/>
    </row>
    <row r="799" spans="1:12">
      <c r="A799" s="243">
        <v>44952</v>
      </c>
      <c r="B799" s="243">
        <v>44958</v>
      </c>
      <c r="C799" s="244">
        <f t="shared" si="36"/>
        <v>7</v>
      </c>
      <c r="D799" s="239">
        <v>44958</v>
      </c>
      <c r="E799" s="245">
        <f t="shared" si="37"/>
        <v>6</v>
      </c>
      <c r="F799" s="306" t="s">
        <v>176</v>
      </c>
      <c r="G799" s="241">
        <v>13707.19</v>
      </c>
      <c r="H799" s="244">
        <f t="shared" si="38"/>
        <v>82243.14</v>
      </c>
      <c r="I799" s="246"/>
      <c r="J799" s="247"/>
      <c r="K799" s="240"/>
      <c r="L799" s="245"/>
    </row>
    <row r="800" spans="1:12">
      <c r="A800" s="243">
        <v>44952</v>
      </c>
      <c r="B800" s="243">
        <v>44959</v>
      </c>
      <c r="C800" s="244">
        <f t="shared" si="36"/>
        <v>8</v>
      </c>
      <c r="D800" s="239">
        <v>44959</v>
      </c>
      <c r="E800" s="245">
        <f t="shared" si="37"/>
        <v>7</v>
      </c>
      <c r="F800" s="306" t="s">
        <v>178</v>
      </c>
      <c r="G800" s="241">
        <v>204819.75</v>
      </c>
      <c r="H800" s="244">
        <f t="shared" si="38"/>
        <v>1433738.25</v>
      </c>
      <c r="I800" s="246"/>
      <c r="J800" s="247"/>
      <c r="K800" s="240"/>
      <c r="L800" s="245"/>
    </row>
    <row r="801" spans="1:12">
      <c r="A801" s="243">
        <v>44953</v>
      </c>
      <c r="B801" s="243">
        <v>44957</v>
      </c>
      <c r="C801" s="244">
        <f t="shared" si="36"/>
        <v>5</v>
      </c>
      <c r="D801" s="239">
        <v>44957</v>
      </c>
      <c r="E801" s="245">
        <f t="shared" si="37"/>
        <v>4</v>
      </c>
      <c r="F801" s="306" t="s">
        <v>177</v>
      </c>
      <c r="G801" s="241">
        <v>2116.3200000000002</v>
      </c>
      <c r="H801" s="244">
        <f t="shared" si="38"/>
        <v>8465.2800000000007</v>
      </c>
      <c r="I801" s="246"/>
      <c r="J801" s="247"/>
      <c r="K801" s="240"/>
      <c r="L801" s="245"/>
    </row>
    <row r="802" spans="1:12">
      <c r="A802" s="243">
        <v>44953</v>
      </c>
      <c r="B802" s="243">
        <v>45007</v>
      </c>
      <c r="C802" s="244">
        <f t="shared" si="36"/>
        <v>55</v>
      </c>
      <c r="D802" s="239">
        <v>45007</v>
      </c>
      <c r="E802" s="245">
        <f t="shared" si="37"/>
        <v>54</v>
      </c>
      <c r="F802" s="306" t="s">
        <v>176</v>
      </c>
      <c r="G802" s="241">
        <v>36.94</v>
      </c>
      <c r="H802" s="244">
        <f t="shared" si="38"/>
        <v>1994.7599999999998</v>
      </c>
      <c r="I802" s="246"/>
      <c r="J802" s="247"/>
      <c r="K802" s="240"/>
      <c r="L802" s="245"/>
    </row>
    <row r="803" spans="1:12">
      <c r="A803" s="243">
        <v>44953</v>
      </c>
      <c r="B803" s="243">
        <v>44971</v>
      </c>
      <c r="C803" s="244">
        <f t="shared" si="36"/>
        <v>19</v>
      </c>
      <c r="D803" s="239">
        <v>44971</v>
      </c>
      <c r="E803" s="245">
        <f t="shared" si="37"/>
        <v>18</v>
      </c>
      <c r="F803" s="306" t="s">
        <v>175</v>
      </c>
      <c r="G803" s="241">
        <v>35.72</v>
      </c>
      <c r="H803" s="244">
        <f t="shared" si="38"/>
        <v>642.96</v>
      </c>
      <c r="I803" s="246"/>
      <c r="J803" s="247"/>
      <c r="K803" s="240"/>
      <c r="L803" s="245"/>
    </row>
    <row r="804" spans="1:12">
      <c r="A804" s="243">
        <v>44953</v>
      </c>
      <c r="B804" s="243">
        <v>45007</v>
      </c>
      <c r="C804" s="244">
        <f t="shared" si="36"/>
        <v>55</v>
      </c>
      <c r="D804" s="239">
        <v>45007</v>
      </c>
      <c r="E804" s="245">
        <f t="shared" si="37"/>
        <v>54</v>
      </c>
      <c r="F804" s="306" t="s">
        <v>175</v>
      </c>
      <c r="G804" s="241">
        <v>66.39</v>
      </c>
      <c r="H804" s="244">
        <f t="shared" si="38"/>
        <v>3585.06</v>
      </c>
      <c r="I804" s="246"/>
      <c r="J804" s="247"/>
      <c r="K804" s="240"/>
      <c r="L804" s="245"/>
    </row>
    <row r="805" spans="1:12">
      <c r="A805" s="243">
        <v>44953</v>
      </c>
      <c r="B805" s="243">
        <v>44972</v>
      </c>
      <c r="C805" s="244">
        <f t="shared" si="36"/>
        <v>20</v>
      </c>
      <c r="D805" s="239">
        <v>44972</v>
      </c>
      <c r="E805" s="245">
        <f t="shared" si="37"/>
        <v>19</v>
      </c>
      <c r="F805" s="306" t="s">
        <v>175</v>
      </c>
      <c r="G805" s="241">
        <v>227.43</v>
      </c>
      <c r="H805" s="244">
        <f t="shared" si="38"/>
        <v>4321.17</v>
      </c>
      <c r="I805" s="246"/>
      <c r="J805" s="247"/>
      <c r="K805" s="240"/>
      <c r="L805" s="245"/>
    </row>
    <row r="806" spans="1:12">
      <c r="A806" s="243">
        <v>44953</v>
      </c>
      <c r="B806" s="243">
        <v>44958</v>
      </c>
      <c r="C806" s="244">
        <f t="shared" si="36"/>
        <v>6</v>
      </c>
      <c r="D806" s="239">
        <v>44958</v>
      </c>
      <c r="E806" s="245">
        <f t="shared" si="37"/>
        <v>5</v>
      </c>
      <c r="F806" s="306" t="s">
        <v>178</v>
      </c>
      <c r="G806" s="241">
        <v>31.02</v>
      </c>
      <c r="H806" s="244">
        <f t="shared" si="38"/>
        <v>155.1</v>
      </c>
      <c r="I806" s="246"/>
      <c r="J806" s="247"/>
      <c r="K806" s="240"/>
      <c r="L806" s="245"/>
    </row>
    <row r="807" spans="1:12">
      <c r="A807" s="243">
        <v>44953</v>
      </c>
      <c r="B807" s="243">
        <v>44958</v>
      </c>
      <c r="C807" s="244">
        <f t="shared" si="36"/>
        <v>6</v>
      </c>
      <c r="D807" s="239">
        <v>44958</v>
      </c>
      <c r="E807" s="245">
        <f t="shared" si="37"/>
        <v>5</v>
      </c>
      <c r="F807" s="306" t="s">
        <v>176</v>
      </c>
      <c r="G807" s="241">
        <v>27864.1</v>
      </c>
      <c r="H807" s="244">
        <f t="shared" si="38"/>
        <v>139320.5</v>
      </c>
      <c r="I807" s="246"/>
      <c r="J807" s="247"/>
      <c r="K807" s="240"/>
      <c r="L807" s="245"/>
    </row>
    <row r="808" spans="1:12">
      <c r="A808" s="243">
        <v>44953</v>
      </c>
      <c r="B808" s="243">
        <v>44958</v>
      </c>
      <c r="C808" s="244">
        <f t="shared" si="36"/>
        <v>6</v>
      </c>
      <c r="D808" s="239">
        <v>44958</v>
      </c>
      <c r="E808" s="245">
        <f t="shared" si="37"/>
        <v>5</v>
      </c>
      <c r="F808" s="306" t="s">
        <v>175</v>
      </c>
      <c r="G808" s="241">
        <v>4424.87</v>
      </c>
      <c r="H808" s="244">
        <f t="shared" si="38"/>
        <v>22124.35</v>
      </c>
      <c r="I808" s="246"/>
      <c r="J808" s="247"/>
      <c r="K808" s="240"/>
      <c r="L808" s="245"/>
    </row>
    <row r="809" spans="1:12">
      <c r="A809" s="243">
        <v>44953</v>
      </c>
      <c r="B809" s="243">
        <v>44959</v>
      </c>
      <c r="C809" s="244">
        <f t="shared" si="36"/>
        <v>7</v>
      </c>
      <c r="D809" s="239">
        <v>44959</v>
      </c>
      <c r="E809" s="245">
        <f t="shared" si="37"/>
        <v>6</v>
      </c>
      <c r="F809" s="306" t="s">
        <v>176</v>
      </c>
      <c r="G809" s="241">
        <v>411.24</v>
      </c>
      <c r="H809" s="244">
        <f t="shared" si="38"/>
        <v>2467.44</v>
      </c>
      <c r="I809" s="246"/>
      <c r="J809" s="247"/>
      <c r="K809" s="240"/>
      <c r="L809" s="245"/>
    </row>
    <row r="810" spans="1:12">
      <c r="A810" s="243">
        <v>44953</v>
      </c>
      <c r="B810" s="243">
        <v>44959</v>
      </c>
      <c r="C810" s="244">
        <f t="shared" si="36"/>
        <v>7</v>
      </c>
      <c r="D810" s="239">
        <v>44959</v>
      </c>
      <c r="E810" s="245">
        <f t="shared" si="37"/>
        <v>6</v>
      </c>
      <c r="F810" s="306" t="s">
        <v>175</v>
      </c>
      <c r="G810" s="241">
        <v>1449.07</v>
      </c>
      <c r="H810" s="244">
        <f t="shared" si="38"/>
        <v>8694.42</v>
      </c>
      <c r="I810" s="246"/>
      <c r="J810" s="247"/>
      <c r="K810" s="240"/>
      <c r="L810" s="245"/>
    </row>
    <row r="811" spans="1:12">
      <c r="A811" s="243">
        <v>44953</v>
      </c>
      <c r="B811" s="243">
        <v>44953</v>
      </c>
      <c r="C811" s="244">
        <f t="shared" si="36"/>
        <v>1</v>
      </c>
      <c r="D811" s="239">
        <v>44953</v>
      </c>
      <c r="E811" s="245">
        <f t="shared" si="37"/>
        <v>0</v>
      </c>
      <c r="F811" s="306" t="s">
        <v>176</v>
      </c>
      <c r="G811" s="241">
        <v>932.24</v>
      </c>
      <c r="H811" s="244">
        <f t="shared" si="38"/>
        <v>0</v>
      </c>
      <c r="I811" s="246"/>
      <c r="J811" s="247"/>
      <c r="K811" s="240"/>
      <c r="L811" s="245"/>
    </row>
    <row r="812" spans="1:12">
      <c r="A812" s="243">
        <v>44953</v>
      </c>
      <c r="B812" s="243">
        <v>44960</v>
      </c>
      <c r="C812" s="244">
        <f t="shared" si="36"/>
        <v>8</v>
      </c>
      <c r="D812" s="239">
        <v>44960</v>
      </c>
      <c r="E812" s="245">
        <f t="shared" si="37"/>
        <v>7</v>
      </c>
      <c r="F812" s="306" t="s">
        <v>175</v>
      </c>
      <c r="G812" s="241">
        <v>4512.6000000000004</v>
      </c>
      <c r="H812" s="244">
        <f t="shared" si="38"/>
        <v>31588.200000000004</v>
      </c>
      <c r="I812" s="246"/>
      <c r="J812" s="247"/>
      <c r="K812" s="240"/>
      <c r="L812" s="245"/>
    </row>
    <row r="813" spans="1:12">
      <c r="A813" s="243">
        <v>44953</v>
      </c>
      <c r="B813" s="243">
        <v>44953</v>
      </c>
      <c r="C813" s="244">
        <f t="shared" si="36"/>
        <v>1</v>
      </c>
      <c r="D813" s="239">
        <v>44953</v>
      </c>
      <c r="E813" s="245">
        <f t="shared" si="37"/>
        <v>0</v>
      </c>
      <c r="F813" s="306" t="s">
        <v>175</v>
      </c>
      <c r="G813" s="241">
        <v>1698.74</v>
      </c>
      <c r="H813" s="244">
        <f t="shared" si="38"/>
        <v>0</v>
      </c>
      <c r="I813" s="246"/>
      <c r="J813" s="247"/>
      <c r="K813" s="240"/>
      <c r="L813" s="245"/>
    </row>
    <row r="814" spans="1:12">
      <c r="A814" s="243">
        <v>44953</v>
      </c>
      <c r="B814" s="243">
        <v>44963</v>
      </c>
      <c r="C814" s="244">
        <f t="shared" si="36"/>
        <v>11</v>
      </c>
      <c r="D814" s="239">
        <v>44963</v>
      </c>
      <c r="E814" s="245">
        <f t="shared" si="37"/>
        <v>10</v>
      </c>
      <c r="F814" s="306" t="s">
        <v>176</v>
      </c>
      <c r="G814" s="241">
        <v>4326.72</v>
      </c>
      <c r="H814" s="244">
        <f t="shared" si="38"/>
        <v>43267.200000000004</v>
      </c>
      <c r="I814" s="246"/>
      <c r="J814" s="247"/>
      <c r="K814" s="240"/>
      <c r="L814" s="245"/>
    </row>
    <row r="815" spans="1:12">
      <c r="A815" s="243">
        <v>44953</v>
      </c>
      <c r="B815" s="243">
        <v>44977</v>
      </c>
      <c r="C815" s="244">
        <f t="shared" si="36"/>
        <v>25</v>
      </c>
      <c r="D815" s="239">
        <v>44977</v>
      </c>
      <c r="E815" s="245">
        <f t="shared" si="37"/>
        <v>24</v>
      </c>
      <c r="F815" s="306" t="s">
        <v>176</v>
      </c>
      <c r="G815" s="241">
        <v>141.79</v>
      </c>
      <c r="H815" s="244">
        <f t="shared" si="38"/>
        <v>3402.96</v>
      </c>
      <c r="I815" s="246"/>
      <c r="J815" s="247"/>
      <c r="K815" s="240"/>
      <c r="L815" s="245"/>
    </row>
    <row r="816" spans="1:12">
      <c r="A816" s="243">
        <v>44953</v>
      </c>
      <c r="B816" s="243">
        <v>45403</v>
      </c>
      <c r="C816" s="244">
        <f t="shared" si="36"/>
        <v>451</v>
      </c>
      <c r="D816" s="239">
        <v>45403</v>
      </c>
      <c r="E816" s="245">
        <f t="shared" si="37"/>
        <v>450</v>
      </c>
      <c r="F816" s="306" t="s">
        <v>176</v>
      </c>
      <c r="G816" s="241">
        <v>33.840000000000003</v>
      </c>
      <c r="H816" s="244">
        <f t="shared" si="38"/>
        <v>15228.000000000002</v>
      </c>
      <c r="I816" s="246"/>
      <c r="J816" s="247"/>
      <c r="K816" s="240"/>
      <c r="L816" s="245"/>
    </row>
    <row r="817" spans="1:12">
      <c r="A817" s="243">
        <v>44953</v>
      </c>
      <c r="B817" s="243">
        <v>44964</v>
      </c>
      <c r="C817" s="244">
        <f t="shared" si="36"/>
        <v>12</v>
      </c>
      <c r="D817" s="239">
        <v>44964</v>
      </c>
      <c r="E817" s="245">
        <f t="shared" si="37"/>
        <v>11</v>
      </c>
      <c r="F817" s="306" t="s">
        <v>176</v>
      </c>
      <c r="G817" s="241">
        <v>102.39</v>
      </c>
      <c r="H817" s="244">
        <f t="shared" si="38"/>
        <v>1126.29</v>
      </c>
      <c r="I817" s="246"/>
      <c r="J817" s="247"/>
      <c r="K817" s="240"/>
      <c r="L817" s="245"/>
    </row>
    <row r="818" spans="1:12">
      <c r="A818" s="243">
        <v>44953</v>
      </c>
      <c r="B818" s="243">
        <v>44958</v>
      </c>
      <c r="C818" s="244">
        <f t="shared" si="36"/>
        <v>6</v>
      </c>
      <c r="D818" s="239">
        <v>44958</v>
      </c>
      <c r="E818" s="245">
        <f t="shared" si="37"/>
        <v>5</v>
      </c>
      <c r="F818" s="306" t="s">
        <v>177</v>
      </c>
      <c r="G818" s="241">
        <v>11600.37</v>
      </c>
      <c r="H818" s="244">
        <f t="shared" si="38"/>
        <v>58001.850000000006</v>
      </c>
      <c r="I818" s="246"/>
      <c r="J818" s="247"/>
      <c r="K818" s="240"/>
      <c r="L818" s="245"/>
    </row>
    <row r="819" spans="1:12">
      <c r="A819" s="243">
        <v>44953</v>
      </c>
      <c r="B819" s="243">
        <v>44963</v>
      </c>
      <c r="C819" s="244">
        <f t="shared" si="36"/>
        <v>11</v>
      </c>
      <c r="D819" s="239">
        <v>44963</v>
      </c>
      <c r="E819" s="245">
        <f t="shared" si="37"/>
        <v>10</v>
      </c>
      <c r="F819" s="306" t="s">
        <v>175</v>
      </c>
      <c r="G819" s="241">
        <v>124.72</v>
      </c>
      <c r="H819" s="244">
        <f t="shared" si="38"/>
        <v>1247.2</v>
      </c>
      <c r="I819" s="246"/>
      <c r="J819" s="247"/>
      <c r="K819" s="240"/>
      <c r="L819" s="245"/>
    </row>
    <row r="820" spans="1:12">
      <c r="A820" s="243">
        <v>44953</v>
      </c>
      <c r="B820" s="243">
        <v>44964</v>
      </c>
      <c r="C820" s="244">
        <f t="shared" si="36"/>
        <v>12</v>
      </c>
      <c r="D820" s="239">
        <v>44964</v>
      </c>
      <c r="E820" s="245">
        <f t="shared" si="37"/>
        <v>11</v>
      </c>
      <c r="F820" s="306" t="s">
        <v>175</v>
      </c>
      <c r="G820" s="241">
        <v>485.84</v>
      </c>
      <c r="H820" s="244">
        <f t="shared" si="38"/>
        <v>5344.24</v>
      </c>
      <c r="I820" s="246"/>
      <c r="J820" s="247"/>
      <c r="K820" s="240"/>
      <c r="L820" s="245"/>
    </row>
    <row r="821" spans="1:12">
      <c r="A821" s="243">
        <v>44953</v>
      </c>
      <c r="B821" s="243">
        <v>44953</v>
      </c>
      <c r="C821" s="244">
        <f t="shared" si="36"/>
        <v>1</v>
      </c>
      <c r="D821" s="239">
        <v>44953</v>
      </c>
      <c r="E821" s="245">
        <f t="shared" si="37"/>
        <v>0</v>
      </c>
      <c r="F821" s="306" t="s">
        <v>179</v>
      </c>
      <c r="G821" s="241">
        <v>1129.8399999999999</v>
      </c>
      <c r="H821" s="244">
        <f t="shared" si="38"/>
        <v>0</v>
      </c>
      <c r="I821" s="246"/>
      <c r="J821" s="247"/>
      <c r="K821" s="240"/>
      <c r="L821" s="245"/>
    </row>
    <row r="822" spans="1:12">
      <c r="A822" s="243">
        <v>44953</v>
      </c>
      <c r="B822" s="243">
        <v>44965</v>
      </c>
      <c r="C822" s="244">
        <f t="shared" si="36"/>
        <v>13</v>
      </c>
      <c r="D822" s="239">
        <v>44965</v>
      </c>
      <c r="E822" s="245">
        <f t="shared" si="37"/>
        <v>12</v>
      </c>
      <c r="F822" s="306" t="s">
        <v>176</v>
      </c>
      <c r="G822" s="241">
        <v>118.2</v>
      </c>
      <c r="H822" s="244">
        <f t="shared" si="38"/>
        <v>1418.4</v>
      </c>
      <c r="I822" s="246"/>
      <c r="J822" s="247"/>
      <c r="K822" s="240"/>
      <c r="L822" s="245"/>
    </row>
    <row r="823" spans="1:12">
      <c r="A823" s="243">
        <v>44953</v>
      </c>
      <c r="B823" s="243">
        <v>44956</v>
      </c>
      <c r="C823" s="244">
        <f t="shared" si="36"/>
        <v>4</v>
      </c>
      <c r="D823" s="239">
        <v>44956</v>
      </c>
      <c r="E823" s="245">
        <f t="shared" si="37"/>
        <v>3</v>
      </c>
      <c r="F823" s="306" t="s">
        <v>178</v>
      </c>
      <c r="G823" s="241">
        <v>598974.30000000005</v>
      </c>
      <c r="H823" s="244">
        <f t="shared" si="38"/>
        <v>1796922.9000000001</v>
      </c>
      <c r="I823" s="246"/>
      <c r="J823" s="247"/>
      <c r="K823" s="240"/>
      <c r="L823" s="245"/>
    </row>
    <row r="824" spans="1:12">
      <c r="A824" s="243">
        <v>44953</v>
      </c>
      <c r="B824" s="243">
        <v>44965</v>
      </c>
      <c r="C824" s="244">
        <f t="shared" si="36"/>
        <v>13</v>
      </c>
      <c r="D824" s="239">
        <v>44965</v>
      </c>
      <c r="E824" s="245">
        <f t="shared" si="37"/>
        <v>12</v>
      </c>
      <c r="F824" s="306" t="s">
        <v>175</v>
      </c>
      <c r="G824" s="241">
        <v>148.80000000000001</v>
      </c>
      <c r="H824" s="244">
        <f t="shared" si="38"/>
        <v>1785.6000000000001</v>
      </c>
      <c r="I824" s="246"/>
      <c r="J824" s="247"/>
      <c r="K824" s="240"/>
      <c r="L824" s="245"/>
    </row>
    <row r="825" spans="1:12">
      <c r="A825" s="243">
        <v>44953</v>
      </c>
      <c r="B825" s="243">
        <v>44956</v>
      </c>
      <c r="C825" s="244">
        <f t="shared" si="36"/>
        <v>4</v>
      </c>
      <c r="D825" s="239">
        <v>44956</v>
      </c>
      <c r="E825" s="245">
        <f t="shared" si="37"/>
        <v>3</v>
      </c>
      <c r="F825" s="306" t="s">
        <v>176</v>
      </c>
      <c r="G825" s="241">
        <v>239107.58</v>
      </c>
      <c r="H825" s="244">
        <f t="shared" si="38"/>
        <v>717322.74</v>
      </c>
      <c r="I825" s="246"/>
      <c r="J825" s="247"/>
      <c r="K825" s="240"/>
      <c r="L825" s="245"/>
    </row>
    <row r="826" spans="1:12">
      <c r="A826" s="243">
        <v>44953</v>
      </c>
      <c r="B826" s="243">
        <v>44966</v>
      </c>
      <c r="C826" s="244">
        <f t="shared" si="36"/>
        <v>14</v>
      </c>
      <c r="D826" s="239">
        <v>44966</v>
      </c>
      <c r="E826" s="245">
        <f t="shared" si="37"/>
        <v>13</v>
      </c>
      <c r="F826" s="306" t="s">
        <v>175</v>
      </c>
      <c r="G826" s="241">
        <v>491.89</v>
      </c>
      <c r="H826" s="244">
        <f t="shared" si="38"/>
        <v>6394.57</v>
      </c>
      <c r="I826" s="246"/>
      <c r="J826" s="247"/>
      <c r="K826" s="240"/>
      <c r="L826" s="245"/>
    </row>
    <row r="827" spans="1:12">
      <c r="A827" s="243">
        <v>44953</v>
      </c>
      <c r="B827" s="243">
        <v>44957</v>
      </c>
      <c r="C827" s="244">
        <f t="shared" si="36"/>
        <v>5</v>
      </c>
      <c r="D827" s="239">
        <v>44957</v>
      </c>
      <c r="E827" s="245">
        <f t="shared" si="37"/>
        <v>4</v>
      </c>
      <c r="F827" s="306" t="s">
        <v>178</v>
      </c>
      <c r="G827" s="241">
        <v>66.44</v>
      </c>
      <c r="H827" s="244">
        <f t="shared" si="38"/>
        <v>265.76</v>
      </c>
      <c r="I827" s="246"/>
      <c r="J827" s="247"/>
      <c r="K827" s="240"/>
      <c r="L827" s="245"/>
    </row>
    <row r="828" spans="1:12">
      <c r="A828" s="243">
        <v>44953</v>
      </c>
      <c r="B828" s="243">
        <v>44986</v>
      </c>
      <c r="C828" s="244">
        <f t="shared" si="36"/>
        <v>34</v>
      </c>
      <c r="D828" s="239">
        <v>44986</v>
      </c>
      <c r="E828" s="245">
        <f t="shared" si="37"/>
        <v>33</v>
      </c>
      <c r="F828" s="306" t="s">
        <v>176</v>
      </c>
      <c r="G828" s="241">
        <v>161.51</v>
      </c>
      <c r="H828" s="244">
        <f t="shared" si="38"/>
        <v>5329.83</v>
      </c>
      <c r="I828" s="246"/>
      <c r="J828" s="247"/>
      <c r="K828" s="240"/>
      <c r="L828" s="245"/>
    </row>
    <row r="829" spans="1:12">
      <c r="A829" s="243">
        <v>44953</v>
      </c>
      <c r="B829" s="243">
        <v>44956</v>
      </c>
      <c r="C829" s="244">
        <f t="shared" si="36"/>
        <v>4</v>
      </c>
      <c r="D829" s="239">
        <v>44956</v>
      </c>
      <c r="E829" s="245">
        <f t="shared" si="37"/>
        <v>3</v>
      </c>
      <c r="F829" s="306" t="s">
        <v>175</v>
      </c>
      <c r="G829" s="241">
        <v>991864.79</v>
      </c>
      <c r="H829" s="244">
        <f t="shared" si="38"/>
        <v>2975594.37</v>
      </c>
      <c r="I829" s="246"/>
      <c r="J829" s="247"/>
      <c r="K829" s="240"/>
      <c r="L829" s="245"/>
    </row>
    <row r="830" spans="1:12">
      <c r="A830" s="243">
        <v>44953</v>
      </c>
      <c r="B830" s="243">
        <v>44957</v>
      </c>
      <c r="C830" s="244">
        <f t="shared" si="36"/>
        <v>5</v>
      </c>
      <c r="D830" s="239">
        <v>44957</v>
      </c>
      <c r="E830" s="245">
        <f t="shared" si="37"/>
        <v>4</v>
      </c>
      <c r="F830" s="306" t="s">
        <v>176</v>
      </c>
      <c r="G830" s="241">
        <v>78698.12</v>
      </c>
      <c r="H830" s="244">
        <f t="shared" si="38"/>
        <v>314792.48</v>
      </c>
      <c r="I830" s="246"/>
      <c r="J830" s="247"/>
      <c r="K830" s="240"/>
      <c r="L830" s="245"/>
    </row>
    <row r="831" spans="1:12">
      <c r="A831" s="243">
        <v>44953</v>
      </c>
      <c r="B831" s="243">
        <v>44957</v>
      </c>
      <c r="C831" s="244">
        <f t="shared" si="36"/>
        <v>5</v>
      </c>
      <c r="D831" s="239">
        <v>44957</v>
      </c>
      <c r="E831" s="245">
        <f t="shared" si="37"/>
        <v>4</v>
      </c>
      <c r="F831" s="306" t="s">
        <v>175</v>
      </c>
      <c r="G831" s="241">
        <v>11419.19</v>
      </c>
      <c r="H831" s="244">
        <f t="shared" si="38"/>
        <v>45676.76</v>
      </c>
      <c r="I831" s="246"/>
      <c r="J831" s="247"/>
      <c r="K831" s="240"/>
      <c r="L831" s="245"/>
    </row>
    <row r="832" spans="1:12">
      <c r="A832" s="243">
        <v>44953</v>
      </c>
      <c r="B832" s="243">
        <v>44988</v>
      </c>
      <c r="C832" s="244">
        <f t="shared" si="36"/>
        <v>36</v>
      </c>
      <c r="D832" s="239">
        <v>44988</v>
      </c>
      <c r="E832" s="245">
        <f t="shared" si="37"/>
        <v>35</v>
      </c>
      <c r="F832" s="306" t="s">
        <v>175</v>
      </c>
      <c r="G832" s="241">
        <v>132.94999999999999</v>
      </c>
      <c r="H832" s="244">
        <f t="shared" si="38"/>
        <v>4653.25</v>
      </c>
      <c r="I832" s="246"/>
      <c r="J832" s="247"/>
      <c r="K832" s="240"/>
      <c r="L832" s="245"/>
    </row>
    <row r="833" spans="1:12">
      <c r="A833" s="243">
        <v>44953</v>
      </c>
      <c r="B833" s="243">
        <v>44967</v>
      </c>
      <c r="C833" s="244">
        <f t="shared" si="36"/>
        <v>15</v>
      </c>
      <c r="D833" s="239">
        <v>44967</v>
      </c>
      <c r="E833" s="245">
        <f t="shared" si="37"/>
        <v>14</v>
      </c>
      <c r="F833" s="306" t="s">
        <v>175</v>
      </c>
      <c r="G833" s="241">
        <v>158.12</v>
      </c>
      <c r="H833" s="244">
        <f t="shared" si="38"/>
        <v>2213.6800000000003</v>
      </c>
      <c r="I833" s="246"/>
      <c r="J833" s="247"/>
      <c r="K833" s="240"/>
      <c r="L833" s="245"/>
    </row>
    <row r="834" spans="1:12">
      <c r="A834" s="243">
        <v>44953</v>
      </c>
      <c r="B834" s="243">
        <v>44984</v>
      </c>
      <c r="C834" s="244">
        <f t="shared" si="36"/>
        <v>32</v>
      </c>
      <c r="D834" s="239">
        <v>44984</v>
      </c>
      <c r="E834" s="245">
        <f t="shared" si="37"/>
        <v>31</v>
      </c>
      <c r="F834" s="306" t="s">
        <v>175</v>
      </c>
      <c r="G834" s="241">
        <v>183.14</v>
      </c>
      <c r="H834" s="244">
        <f t="shared" si="38"/>
        <v>5677.3399999999992</v>
      </c>
      <c r="I834" s="246"/>
      <c r="J834" s="247"/>
      <c r="K834" s="240"/>
      <c r="L834" s="245"/>
    </row>
    <row r="835" spans="1:12">
      <c r="A835" s="243">
        <v>44953</v>
      </c>
      <c r="B835" s="243">
        <v>44985</v>
      </c>
      <c r="C835" s="244">
        <f t="shared" si="36"/>
        <v>33</v>
      </c>
      <c r="D835" s="239">
        <v>44985</v>
      </c>
      <c r="E835" s="245">
        <f t="shared" si="37"/>
        <v>32</v>
      </c>
      <c r="F835" s="306" t="s">
        <v>175</v>
      </c>
      <c r="G835" s="241">
        <v>45.37</v>
      </c>
      <c r="H835" s="244">
        <f t="shared" si="38"/>
        <v>1451.84</v>
      </c>
      <c r="I835" s="246"/>
      <c r="J835" s="247"/>
      <c r="K835" s="240"/>
      <c r="L835" s="245"/>
    </row>
    <row r="836" spans="1:12">
      <c r="A836" s="243">
        <v>44953</v>
      </c>
      <c r="B836" s="243">
        <v>44956</v>
      </c>
      <c r="C836" s="244">
        <f t="shared" si="36"/>
        <v>4</v>
      </c>
      <c r="D836" s="239">
        <v>44956</v>
      </c>
      <c r="E836" s="245">
        <f t="shared" si="37"/>
        <v>3</v>
      </c>
      <c r="F836" s="306" t="s">
        <v>177</v>
      </c>
      <c r="G836" s="241">
        <v>5441.29</v>
      </c>
      <c r="H836" s="244">
        <f t="shared" si="38"/>
        <v>16323.869999999999</v>
      </c>
      <c r="I836" s="246"/>
      <c r="J836" s="247"/>
      <c r="K836" s="240"/>
      <c r="L836" s="245"/>
    </row>
    <row r="837" spans="1:12">
      <c r="A837" s="243">
        <v>44954</v>
      </c>
      <c r="B837" s="243">
        <v>44959</v>
      </c>
      <c r="C837" s="244">
        <f t="shared" si="36"/>
        <v>6</v>
      </c>
      <c r="D837" s="239">
        <v>44959</v>
      </c>
      <c r="E837" s="245">
        <f t="shared" si="37"/>
        <v>5</v>
      </c>
      <c r="F837" s="306" t="s">
        <v>175</v>
      </c>
      <c r="G837" s="241">
        <v>503.7</v>
      </c>
      <c r="H837" s="244">
        <f t="shared" si="38"/>
        <v>2518.5</v>
      </c>
      <c r="I837" s="246"/>
      <c r="J837" s="247"/>
      <c r="K837" s="240"/>
      <c r="L837" s="245"/>
    </row>
    <row r="838" spans="1:12">
      <c r="A838" s="243">
        <v>44954</v>
      </c>
      <c r="B838" s="243">
        <v>44965</v>
      </c>
      <c r="C838" s="244">
        <f t="shared" si="36"/>
        <v>12</v>
      </c>
      <c r="D838" s="239">
        <v>44965</v>
      </c>
      <c r="E838" s="245">
        <f t="shared" si="37"/>
        <v>11</v>
      </c>
      <c r="F838" s="306" t="s">
        <v>175</v>
      </c>
      <c r="G838" s="241">
        <v>124.96</v>
      </c>
      <c r="H838" s="244">
        <f t="shared" si="38"/>
        <v>1374.56</v>
      </c>
      <c r="I838" s="246"/>
      <c r="J838" s="247"/>
      <c r="K838" s="240"/>
      <c r="L838" s="245"/>
    </row>
    <row r="839" spans="1:12">
      <c r="A839" s="243">
        <v>44954</v>
      </c>
      <c r="B839" s="243">
        <v>44956</v>
      </c>
      <c r="C839" s="244">
        <f t="shared" ref="C839:C902" si="39">B839-A839+1</f>
        <v>3</v>
      </c>
      <c r="D839" s="239">
        <v>44956</v>
      </c>
      <c r="E839" s="245">
        <f t="shared" ref="E839:E902" si="40">D839-A839</f>
        <v>2</v>
      </c>
      <c r="F839" s="306" t="s">
        <v>175</v>
      </c>
      <c r="G839" s="241">
        <v>9881.32</v>
      </c>
      <c r="H839" s="244">
        <f t="shared" ref="H839:H902" si="41">E839*G839</f>
        <v>19762.64</v>
      </c>
      <c r="I839" s="246"/>
      <c r="J839" s="247"/>
      <c r="K839" s="240"/>
      <c r="L839" s="245"/>
    </row>
    <row r="840" spans="1:12">
      <c r="A840" s="243">
        <v>44955</v>
      </c>
      <c r="B840" s="243">
        <v>44964</v>
      </c>
      <c r="C840" s="244">
        <f t="shared" si="39"/>
        <v>10</v>
      </c>
      <c r="D840" s="239">
        <v>44964</v>
      </c>
      <c r="E840" s="245">
        <f t="shared" si="40"/>
        <v>9</v>
      </c>
      <c r="F840" s="306" t="s">
        <v>175</v>
      </c>
      <c r="G840" s="241">
        <v>21.48</v>
      </c>
      <c r="H840" s="244">
        <f t="shared" si="41"/>
        <v>193.32</v>
      </c>
      <c r="I840" s="246"/>
      <c r="J840" s="247"/>
      <c r="K840" s="240"/>
      <c r="L840" s="245"/>
    </row>
    <row r="841" spans="1:12">
      <c r="A841" s="243">
        <v>44955</v>
      </c>
      <c r="B841" s="243">
        <v>44979</v>
      </c>
      <c r="C841" s="244">
        <f t="shared" si="39"/>
        <v>25</v>
      </c>
      <c r="D841" s="239">
        <v>44979</v>
      </c>
      <c r="E841" s="245">
        <f t="shared" si="40"/>
        <v>24</v>
      </c>
      <c r="F841" s="306" t="s">
        <v>175</v>
      </c>
      <c r="G841" s="241">
        <v>65.19</v>
      </c>
      <c r="H841" s="244">
        <f t="shared" si="41"/>
        <v>1564.56</v>
      </c>
      <c r="I841" s="246"/>
      <c r="J841" s="247"/>
      <c r="K841" s="240"/>
      <c r="L841" s="245"/>
    </row>
    <row r="842" spans="1:12">
      <c r="A842" s="243">
        <v>44955</v>
      </c>
      <c r="B842" s="243">
        <v>44956</v>
      </c>
      <c r="C842" s="244">
        <f t="shared" si="39"/>
        <v>2</v>
      </c>
      <c r="D842" s="239">
        <v>44956</v>
      </c>
      <c r="E842" s="245">
        <f t="shared" si="40"/>
        <v>1</v>
      </c>
      <c r="F842" s="306" t="s">
        <v>176</v>
      </c>
      <c r="G842" s="241">
        <v>375.07</v>
      </c>
      <c r="H842" s="244">
        <f t="shared" si="41"/>
        <v>375.07</v>
      </c>
      <c r="I842" s="246"/>
      <c r="J842" s="247"/>
      <c r="K842" s="240"/>
      <c r="L842" s="245"/>
    </row>
    <row r="843" spans="1:12">
      <c r="A843" s="243">
        <v>44955</v>
      </c>
      <c r="B843" s="243">
        <v>44956</v>
      </c>
      <c r="C843" s="244">
        <f t="shared" si="39"/>
        <v>2</v>
      </c>
      <c r="D843" s="239">
        <v>44956</v>
      </c>
      <c r="E843" s="245">
        <f t="shared" si="40"/>
        <v>1</v>
      </c>
      <c r="F843" s="306" t="s">
        <v>175</v>
      </c>
      <c r="G843" s="241">
        <v>4719.96</v>
      </c>
      <c r="H843" s="244">
        <f t="shared" si="41"/>
        <v>4719.96</v>
      </c>
      <c r="I843" s="246"/>
      <c r="J843" s="247"/>
      <c r="K843" s="240"/>
      <c r="L843" s="245"/>
    </row>
    <row r="844" spans="1:12">
      <c r="A844" s="243">
        <v>44955</v>
      </c>
      <c r="B844" s="243">
        <v>44957</v>
      </c>
      <c r="C844" s="244">
        <f t="shared" si="39"/>
        <v>3</v>
      </c>
      <c r="D844" s="239">
        <v>44957</v>
      </c>
      <c r="E844" s="245">
        <f t="shared" si="40"/>
        <v>2</v>
      </c>
      <c r="F844" s="306" t="s">
        <v>176</v>
      </c>
      <c r="G844" s="241">
        <v>433.53</v>
      </c>
      <c r="H844" s="244">
        <f t="shared" si="41"/>
        <v>867.06</v>
      </c>
      <c r="I844" s="246"/>
      <c r="J844" s="247"/>
      <c r="K844" s="240"/>
      <c r="L844" s="245"/>
    </row>
    <row r="845" spans="1:12">
      <c r="A845" s="243">
        <v>44955</v>
      </c>
      <c r="B845" s="243">
        <v>44957</v>
      </c>
      <c r="C845" s="244">
        <f t="shared" si="39"/>
        <v>3</v>
      </c>
      <c r="D845" s="239">
        <v>44957</v>
      </c>
      <c r="E845" s="245">
        <f t="shared" si="40"/>
        <v>2</v>
      </c>
      <c r="F845" s="306" t="s">
        <v>175</v>
      </c>
      <c r="G845" s="241">
        <v>286.25</v>
      </c>
      <c r="H845" s="244">
        <f t="shared" si="41"/>
        <v>572.5</v>
      </c>
      <c r="I845" s="246"/>
      <c r="J845" s="247"/>
      <c r="K845" s="240"/>
      <c r="L845" s="245"/>
    </row>
    <row r="846" spans="1:12">
      <c r="A846" s="243">
        <v>44955</v>
      </c>
      <c r="B846" s="243">
        <v>44984</v>
      </c>
      <c r="C846" s="244">
        <f t="shared" si="39"/>
        <v>30</v>
      </c>
      <c r="D846" s="239">
        <v>44984</v>
      </c>
      <c r="E846" s="245">
        <f t="shared" si="40"/>
        <v>29</v>
      </c>
      <c r="F846" s="306" t="s">
        <v>175</v>
      </c>
      <c r="G846" s="241">
        <v>1.8</v>
      </c>
      <c r="H846" s="244">
        <f t="shared" si="41"/>
        <v>52.2</v>
      </c>
      <c r="I846" s="246"/>
      <c r="J846" s="247"/>
      <c r="K846" s="240"/>
      <c r="L846" s="245"/>
    </row>
    <row r="847" spans="1:12">
      <c r="A847" s="243">
        <v>44955</v>
      </c>
      <c r="B847" s="243">
        <v>44958</v>
      </c>
      <c r="C847" s="244">
        <f t="shared" si="39"/>
        <v>4</v>
      </c>
      <c r="D847" s="239">
        <v>44958</v>
      </c>
      <c r="E847" s="245">
        <f t="shared" si="40"/>
        <v>3</v>
      </c>
      <c r="F847" s="306" t="s">
        <v>176</v>
      </c>
      <c r="G847" s="241">
        <v>18.07</v>
      </c>
      <c r="H847" s="244">
        <f t="shared" si="41"/>
        <v>54.21</v>
      </c>
      <c r="I847" s="246"/>
      <c r="J847" s="247"/>
      <c r="K847" s="240"/>
      <c r="L847" s="245"/>
    </row>
    <row r="848" spans="1:12">
      <c r="A848" s="243">
        <v>44955</v>
      </c>
      <c r="B848" s="243">
        <v>44958</v>
      </c>
      <c r="C848" s="244">
        <f t="shared" si="39"/>
        <v>4</v>
      </c>
      <c r="D848" s="239">
        <v>44958</v>
      </c>
      <c r="E848" s="245">
        <f t="shared" si="40"/>
        <v>3</v>
      </c>
      <c r="F848" s="306" t="s">
        <v>175</v>
      </c>
      <c r="G848" s="241">
        <v>40.4</v>
      </c>
      <c r="H848" s="244">
        <f t="shared" si="41"/>
        <v>121.19999999999999</v>
      </c>
      <c r="I848" s="246"/>
      <c r="J848" s="247"/>
      <c r="K848" s="240"/>
      <c r="L848" s="245"/>
    </row>
    <row r="849" spans="1:12">
      <c r="A849" s="243">
        <v>44956</v>
      </c>
      <c r="B849" s="243">
        <v>44958</v>
      </c>
      <c r="C849" s="244">
        <f t="shared" si="39"/>
        <v>3</v>
      </c>
      <c r="D849" s="239">
        <v>44958</v>
      </c>
      <c r="E849" s="245">
        <f t="shared" si="40"/>
        <v>2</v>
      </c>
      <c r="F849" s="306" t="s">
        <v>177</v>
      </c>
      <c r="G849" s="241">
        <v>72189.320000000007</v>
      </c>
      <c r="H849" s="244">
        <f t="shared" si="41"/>
        <v>144378.64000000001</v>
      </c>
      <c r="I849" s="246"/>
      <c r="J849" s="247"/>
      <c r="K849" s="240"/>
      <c r="L849" s="245"/>
    </row>
    <row r="850" spans="1:12">
      <c r="A850" s="243">
        <v>44956</v>
      </c>
      <c r="B850" s="243">
        <v>44963</v>
      </c>
      <c r="C850" s="244">
        <f t="shared" si="39"/>
        <v>8</v>
      </c>
      <c r="D850" s="239">
        <v>44963</v>
      </c>
      <c r="E850" s="245">
        <f t="shared" si="40"/>
        <v>7</v>
      </c>
      <c r="F850" s="306" t="s">
        <v>175</v>
      </c>
      <c r="G850" s="241">
        <v>603.46</v>
      </c>
      <c r="H850" s="244">
        <f t="shared" si="41"/>
        <v>4224.22</v>
      </c>
      <c r="I850" s="246"/>
      <c r="J850" s="247"/>
      <c r="K850" s="240"/>
      <c r="L850" s="245"/>
    </row>
    <row r="851" spans="1:12">
      <c r="A851" s="243">
        <v>44956</v>
      </c>
      <c r="B851" s="243">
        <v>45013</v>
      </c>
      <c r="C851" s="244">
        <f t="shared" si="39"/>
        <v>58</v>
      </c>
      <c r="D851" s="239">
        <v>45013</v>
      </c>
      <c r="E851" s="245">
        <f t="shared" si="40"/>
        <v>57</v>
      </c>
      <c r="F851" s="306" t="s">
        <v>176</v>
      </c>
      <c r="G851" s="241">
        <v>303.23</v>
      </c>
      <c r="H851" s="244">
        <f t="shared" si="41"/>
        <v>17284.11</v>
      </c>
      <c r="I851" s="246"/>
      <c r="J851" s="247"/>
      <c r="K851" s="240"/>
      <c r="L851" s="245"/>
    </row>
    <row r="852" spans="1:12">
      <c r="A852" s="243">
        <v>44956</v>
      </c>
      <c r="B852" s="243">
        <v>44977</v>
      </c>
      <c r="C852" s="244">
        <f t="shared" si="39"/>
        <v>22</v>
      </c>
      <c r="D852" s="239">
        <v>44977</v>
      </c>
      <c r="E852" s="245">
        <f t="shared" si="40"/>
        <v>21</v>
      </c>
      <c r="F852" s="306" t="s">
        <v>175</v>
      </c>
      <c r="G852" s="241">
        <v>1624.55</v>
      </c>
      <c r="H852" s="244">
        <f t="shared" si="41"/>
        <v>34115.549999999996</v>
      </c>
      <c r="I852" s="246"/>
      <c r="J852" s="247"/>
      <c r="K852" s="240"/>
      <c r="L852" s="245"/>
    </row>
    <row r="853" spans="1:12">
      <c r="A853" s="243">
        <v>44956</v>
      </c>
      <c r="B853" s="243">
        <v>44978</v>
      </c>
      <c r="C853" s="244">
        <f t="shared" si="39"/>
        <v>23</v>
      </c>
      <c r="D853" s="239">
        <v>44978</v>
      </c>
      <c r="E853" s="245">
        <f t="shared" si="40"/>
        <v>22</v>
      </c>
      <c r="F853" s="306" t="s">
        <v>175</v>
      </c>
      <c r="G853" s="241">
        <v>217.02</v>
      </c>
      <c r="H853" s="244">
        <f t="shared" si="41"/>
        <v>4774.4400000000005</v>
      </c>
      <c r="I853" s="246"/>
      <c r="J853" s="247"/>
      <c r="K853" s="240"/>
      <c r="L853" s="245"/>
    </row>
    <row r="854" spans="1:12">
      <c r="A854" s="243">
        <v>44956</v>
      </c>
      <c r="B854" s="243">
        <v>44964</v>
      </c>
      <c r="C854" s="244">
        <f t="shared" si="39"/>
        <v>9</v>
      </c>
      <c r="D854" s="239">
        <v>44964</v>
      </c>
      <c r="E854" s="245">
        <f t="shared" si="40"/>
        <v>8</v>
      </c>
      <c r="F854" s="306" t="s">
        <v>175</v>
      </c>
      <c r="G854" s="241">
        <v>542.77</v>
      </c>
      <c r="H854" s="244">
        <f t="shared" si="41"/>
        <v>4342.16</v>
      </c>
      <c r="I854" s="246"/>
      <c r="J854" s="247"/>
      <c r="K854" s="240"/>
      <c r="L854" s="245"/>
    </row>
    <row r="855" spans="1:12">
      <c r="A855" s="243">
        <v>44956</v>
      </c>
      <c r="B855" s="243">
        <v>44959</v>
      </c>
      <c r="C855" s="244">
        <f t="shared" si="39"/>
        <v>4</v>
      </c>
      <c r="D855" s="239">
        <v>44959</v>
      </c>
      <c r="E855" s="245">
        <f t="shared" si="40"/>
        <v>3</v>
      </c>
      <c r="F855" s="306" t="s">
        <v>177</v>
      </c>
      <c r="G855" s="241">
        <v>18.02</v>
      </c>
      <c r="H855" s="244">
        <f t="shared" si="41"/>
        <v>54.06</v>
      </c>
      <c r="I855" s="246"/>
      <c r="J855" s="247"/>
      <c r="K855" s="240"/>
      <c r="L855" s="245"/>
    </row>
    <row r="856" spans="1:12">
      <c r="A856" s="243">
        <v>44956</v>
      </c>
      <c r="B856" s="243">
        <v>44965</v>
      </c>
      <c r="C856" s="244">
        <f t="shared" si="39"/>
        <v>10</v>
      </c>
      <c r="D856" s="239">
        <v>44965</v>
      </c>
      <c r="E856" s="245">
        <f t="shared" si="40"/>
        <v>9</v>
      </c>
      <c r="F856" s="306" t="s">
        <v>175</v>
      </c>
      <c r="G856" s="241">
        <v>481.99</v>
      </c>
      <c r="H856" s="244">
        <f t="shared" si="41"/>
        <v>4337.91</v>
      </c>
      <c r="I856" s="246"/>
      <c r="J856" s="247"/>
      <c r="K856" s="240"/>
      <c r="L856" s="245"/>
    </row>
    <row r="857" spans="1:12">
      <c r="A857" s="243">
        <v>44956</v>
      </c>
      <c r="B857" s="243">
        <v>45443</v>
      </c>
      <c r="C857" s="244">
        <f t="shared" si="39"/>
        <v>488</v>
      </c>
      <c r="D857" s="239">
        <v>45443</v>
      </c>
      <c r="E857" s="245">
        <f t="shared" si="40"/>
        <v>487</v>
      </c>
      <c r="F857" s="306" t="s">
        <v>175</v>
      </c>
      <c r="G857" s="241">
        <v>109.77</v>
      </c>
      <c r="H857" s="244">
        <f t="shared" si="41"/>
        <v>53457.99</v>
      </c>
      <c r="I857" s="246"/>
      <c r="J857" s="247"/>
      <c r="K857" s="240"/>
      <c r="L857" s="245"/>
    </row>
    <row r="858" spans="1:12">
      <c r="A858" s="243">
        <v>44956</v>
      </c>
      <c r="B858" s="243">
        <v>44977</v>
      </c>
      <c r="C858" s="244">
        <f t="shared" si="39"/>
        <v>22</v>
      </c>
      <c r="D858" s="239">
        <v>44977</v>
      </c>
      <c r="E858" s="245">
        <f t="shared" si="40"/>
        <v>21</v>
      </c>
      <c r="F858" s="306" t="s">
        <v>178</v>
      </c>
      <c r="G858" s="241">
        <v>184.04</v>
      </c>
      <c r="H858" s="244">
        <f t="shared" si="41"/>
        <v>3864.8399999999997</v>
      </c>
      <c r="I858" s="246"/>
      <c r="J858" s="247"/>
      <c r="K858" s="240"/>
      <c r="L858" s="245"/>
    </row>
    <row r="859" spans="1:12">
      <c r="A859" s="243">
        <v>44956</v>
      </c>
      <c r="B859" s="243">
        <v>44963</v>
      </c>
      <c r="C859" s="244">
        <f t="shared" si="39"/>
        <v>8</v>
      </c>
      <c r="D859" s="239">
        <v>44963</v>
      </c>
      <c r="E859" s="245">
        <f t="shared" si="40"/>
        <v>7</v>
      </c>
      <c r="F859" s="306" t="s">
        <v>178</v>
      </c>
      <c r="G859" s="241">
        <v>7696.23</v>
      </c>
      <c r="H859" s="244">
        <f t="shared" si="41"/>
        <v>53873.61</v>
      </c>
      <c r="I859" s="246"/>
      <c r="J859" s="247"/>
      <c r="K859" s="240"/>
      <c r="L859" s="245"/>
    </row>
    <row r="860" spans="1:12">
      <c r="A860" s="243">
        <v>44956</v>
      </c>
      <c r="B860" s="243">
        <v>44998</v>
      </c>
      <c r="C860" s="244">
        <f t="shared" si="39"/>
        <v>43</v>
      </c>
      <c r="D860" s="239">
        <v>44998</v>
      </c>
      <c r="E860" s="245">
        <f t="shared" si="40"/>
        <v>42</v>
      </c>
      <c r="F860" s="306" t="s">
        <v>176</v>
      </c>
      <c r="G860" s="241">
        <v>10113.19</v>
      </c>
      <c r="H860" s="244">
        <f t="shared" si="41"/>
        <v>424753.98000000004</v>
      </c>
      <c r="I860" s="246"/>
      <c r="J860" s="247"/>
      <c r="K860" s="240"/>
      <c r="L860" s="245"/>
    </row>
    <row r="861" spans="1:12">
      <c r="A861" s="243">
        <v>44956</v>
      </c>
      <c r="B861" s="243">
        <v>44963</v>
      </c>
      <c r="C861" s="244">
        <f t="shared" si="39"/>
        <v>8</v>
      </c>
      <c r="D861" s="239">
        <v>44963</v>
      </c>
      <c r="E861" s="245">
        <f t="shared" si="40"/>
        <v>7</v>
      </c>
      <c r="F861" s="306" t="s">
        <v>176</v>
      </c>
      <c r="G861" s="241">
        <v>311.45</v>
      </c>
      <c r="H861" s="244">
        <f t="shared" si="41"/>
        <v>2180.15</v>
      </c>
      <c r="I861" s="246"/>
      <c r="J861" s="247"/>
      <c r="K861" s="240"/>
      <c r="L861" s="245"/>
    </row>
    <row r="862" spans="1:12">
      <c r="A862" s="243">
        <v>44956</v>
      </c>
      <c r="B862" s="243">
        <v>44980</v>
      </c>
      <c r="C862" s="244">
        <f t="shared" si="39"/>
        <v>25</v>
      </c>
      <c r="D862" s="239">
        <v>44980</v>
      </c>
      <c r="E862" s="245">
        <f t="shared" si="40"/>
        <v>24</v>
      </c>
      <c r="F862" s="306" t="s">
        <v>175</v>
      </c>
      <c r="G862" s="241">
        <v>5.22</v>
      </c>
      <c r="H862" s="244">
        <f t="shared" si="41"/>
        <v>125.28</v>
      </c>
      <c r="I862" s="246"/>
      <c r="J862" s="247"/>
      <c r="K862" s="240"/>
      <c r="L862" s="245"/>
    </row>
    <row r="863" spans="1:12">
      <c r="A863" s="243">
        <v>44956</v>
      </c>
      <c r="B863" s="243">
        <v>44966</v>
      </c>
      <c r="C863" s="244">
        <f t="shared" si="39"/>
        <v>11</v>
      </c>
      <c r="D863" s="239">
        <v>44966</v>
      </c>
      <c r="E863" s="245">
        <f t="shared" si="40"/>
        <v>10</v>
      </c>
      <c r="F863" s="306" t="s">
        <v>175</v>
      </c>
      <c r="G863" s="241">
        <v>178.03</v>
      </c>
      <c r="H863" s="244">
        <f t="shared" si="41"/>
        <v>1780.3</v>
      </c>
      <c r="I863" s="246"/>
      <c r="J863" s="247"/>
      <c r="K863" s="240"/>
      <c r="L863" s="245"/>
    </row>
    <row r="864" spans="1:12">
      <c r="A864" s="243">
        <v>44956</v>
      </c>
      <c r="B864" s="243">
        <v>44977</v>
      </c>
      <c r="C864" s="244">
        <f t="shared" si="39"/>
        <v>22</v>
      </c>
      <c r="D864" s="239">
        <v>44977</v>
      </c>
      <c r="E864" s="245">
        <f t="shared" si="40"/>
        <v>21</v>
      </c>
      <c r="F864" s="306" t="s">
        <v>176</v>
      </c>
      <c r="G864" s="241">
        <v>46.63</v>
      </c>
      <c r="H864" s="244">
        <f t="shared" si="41"/>
        <v>979.23</v>
      </c>
      <c r="I864" s="246"/>
      <c r="J864" s="247"/>
      <c r="K864" s="240"/>
      <c r="L864" s="245"/>
    </row>
    <row r="865" spans="1:12">
      <c r="A865" s="243">
        <v>44956</v>
      </c>
      <c r="B865" s="243">
        <v>44956</v>
      </c>
      <c r="C865" s="244">
        <f t="shared" si="39"/>
        <v>1</v>
      </c>
      <c r="D865" s="239">
        <v>44956</v>
      </c>
      <c r="E865" s="245">
        <f t="shared" si="40"/>
        <v>0</v>
      </c>
      <c r="F865" s="306" t="s">
        <v>175</v>
      </c>
      <c r="G865" s="241">
        <v>255.27</v>
      </c>
      <c r="H865" s="244">
        <f t="shared" si="41"/>
        <v>0</v>
      </c>
      <c r="I865" s="246"/>
      <c r="J865" s="247"/>
      <c r="K865" s="240"/>
      <c r="L865" s="245"/>
    </row>
    <row r="866" spans="1:12">
      <c r="A866" s="243">
        <v>44956</v>
      </c>
      <c r="B866" s="243">
        <v>44986</v>
      </c>
      <c r="C866" s="244">
        <f t="shared" si="39"/>
        <v>31</v>
      </c>
      <c r="D866" s="239">
        <v>44986</v>
      </c>
      <c r="E866" s="245">
        <f t="shared" si="40"/>
        <v>30</v>
      </c>
      <c r="F866" s="306" t="s">
        <v>175</v>
      </c>
      <c r="G866" s="241">
        <v>21.84</v>
      </c>
      <c r="H866" s="244">
        <f t="shared" si="41"/>
        <v>655.20000000000005</v>
      </c>
      <c r="I866" s="246"/>
      <c r="J866" s="247"/>
      <c r="K866" s="240"/>
      <c r="L866" s="245"/>
    </row>
    <row r="867" spans="1:12">
      <c r="A867" s="243">
        <v>44956</v>
      </c>
      <c r="B867" s="243">
        <v>44957</v>
      </c>
      <c r="C867" s="244">
        <f t="shared" si="39"/>
        <v>2</v>
      </c>
      <c r="D867" s="239">
        <v>44957</v>
      </c>
      <c r="E867" s="245">
        <f t="shared" si="40"/>
        <v>1</v>
      </c>
      <c r="F867" s="306" t="s">
        <v>175</v>
      </c>
      <c r="G867" s="241">
        <v>852736.58</v>
      </c>
      <c r="H867" s="244">
        <f t="shared" si="41"/>
        <v>852736.58</v>
      </c>
      <c r="I867" s="246"/>
      <c r="J867" s="247"/>
      <c r="K867" s="240"/>
      <c r="L867" s="245"/>
    </row>
    <row r="868" spans="1:12">
      <c r="A868" s="243">
        <v>44956</v>
      </c>
      <c r="B868" s="243">
        <v>44965</v>
      </c>
      <c r="C868" s="244">
        <f t="shared" si="39"/>
        <v>10</v>
      </c>
      <c r="D868" s="239">
        <v>44965</v>
      </c>
      <c r="E868" s="245">
        <f t="shared" si="40"/>
        <v>9</v>
      </c>
      <c r="F868" s="306" t="s">
        <v>176</v>
      </c>
      <c r="G868" s="241">
        <v>520.38</v>
      </c>
      <c r="H868" s="244">
        <f t="shared" si="41"/>
        <v>4683.42</v>
      </c>
      <c r="I868" s="246"/>
      <c r="J868" s="247"/>
      <c r="K868" s="240"/>
      <c r="L868" s="245"/>
    </row>
    <row r="869" spans="1:12">
      <c r="A869" s="243">
        <v>44956</v>
      </c>
      <c r="B869" s="243">
        <v>44988</v>
      </c>
      <c r="C869" s="244">
        <f t="shared" si="39"/>
        <v>33</v>
      </c>
      <c r="D869" s="239">
        <v>44988</v>
      </c>
      <c r="E869" s="245">
        <f t="shared" si="40"/>
        <v>32</v>
      </c>
      <c r="F869" s="306" t="s">
        <v>175</v>
      </c>
      <c r="G869" s="241">
        <v>538.07000000000005</v>
      </c>
      <c r="H869" s="244">
        <f t="shared" si="41"/>
        <v>17218.240000000002</v>
      </c>
      <c r="I869" s="246"/>
      <c r="J869" s="247"/>
      <c r="K869" s="240"/>
      <c r="L869" s="245"/>
    </row>
    <row r="870" spans="1:12">
      <c r="A870" s="243">
        <v>44956</v>
      </c>
      <c r="B870" s="243">
        <v>44957</v>
      </c>
      <c r="C870" s="244">
        <f t="shared" si="39"/>
        <v>2</v>
      </c>
      <c r="D870" s="239">
        <v>44957</v>
      </c>
      <c r="E870" s="245">
        <f t="shared" si="40"/>
        <v>1</v>
      </c>
      <c r="F870" s="306" t="s">
        <v>178</v>
      </c>
      <c r="G870" s="241">
        <v>230998.77</v>
      </c>
      <c r="H870" s="244">
        <f t="shared" si="41"/>
        <v>230998.77</v>
      </c>
      <c r="I870" s="246"/>
      <c r="J870" s="247"/>
      <c r="K870" s="240"/>
      <c r="L870" s="245"/>
    </row>
    <row r="871" spans="1:12">
      <c r="A871" s="243">
        <v>44956</v>
      </c>
      <c r="B871" s="243">
        <v>44956</v>
      </c>
      <c r="C871" s="244">
        <f t="shared" si="39"/>
        <v>1</v>
      </c>
      <c r="D871" s="239">
        <v>44956</v>
      </c>
      <c r="E871" s="245">
        <f t="shared" si="40"/>
        <v>0</v>
      </c>
      <c r="F871" s="306" t="s">
        <v>176</v>
      </c>
      <c r="G871" s="241">
        <v>126.99</v>
      </c>
      <c r="H871" s="244">
        <f t="shared" si="41"/>
        <v>0</v>
      </c>
      <c r="I871" s="246"/>
      <c r="J871" s="247"/>
      <c r="K871" s="240"/>
      <c r="L871" s="245"/>
    </row>
    <row r="872" spans="1:12">
      <c r="A872" s="243">
        <v>44956</v>
      </c>
      <c r="B872" s="243">
        <v>44967</v>
      </c>
      <c r="C872" s="244">
        <f t="shared" si="39"/>
        <v>12</v>
      </c>
      <c r="D872" s="239">
        <v>44967</v>
      </c>
      <c r="E872" s="245">
        <f t="shared" si="40"/>
        <v>11</v>
      </c>
      <c r="F872" s="306" t="s">
        <v>175</v>
      </c>
      <c r="G872" s="241">
        <v>58.59</v>
      </c>
      <c r="H872" s="244">
        <f t="shared" si="41"/>
        <v>644.49</v>
      </c>
      <c r="I872" s="246"/>
      <c r="J872" s="247"/>
      <c r="K872" s="240"/>
      <c r="L872" s="245"/>
    </row>
    <row r="873" spans="1:12">
      <c r="A873" s="243">
        <v>44956</v>
      </c>
      <c r="B873" s="243">
        <v>44956</v>
      </c>
      <c r="C873" s="244">
        <f t="shared" si="39"/>
        <v>1</v>
      </c>
      <c r="D873" s="239">
        <v>44956</v>
      </c>
      <c r="E873" s="245">
        <f t="shared" si="40"/>
        <v>0</v>
      </c>
      <c r="F873" s="306" t="s">
        <v>179</v>
      </c>
      <c r="G873" s="241">
        <v>567.54</v>
      </c>
      <c r="H873" s="244">
        <f t="shared" si="41"/>
        <v>0</v>
      </c>
      <c r="I873" s="246"/>
      <c r="J873" s="247"/>
      <c r="K873" s="240"/>
      <c r="L873" s="245"/>
    </row>
    <row r="874" spans="1:12">
      <c r="A874" s="243">
        <v>44956</v>
      </c>
      <c r="B874" s="243">
        <v>44984</v>
      </c>
      <c r="C874" s="244">
        <f t="shared" si="39"/>
        <v>29</v>
      </c>
      <c r="D874" s="239">
        <v>44984</v>
      </c>
      <c r="E874" s="245">
        <f t="shared" si="40"/>
        <v>28</v>
      </c>
      <c r="F874" s="306" t="s">
        <v>175</v>
      </c>
      <c r="G874" s="241">
        <v>45.59</v>
      </c>
      <c r="H874" s="244">
        <f t="shared" si="41"/>
        <v>1276.52</v>
      </c>
      <c r="I874" s="246"/>
      <c r="J874" s="247"/>
      <c r="K874" s="240"/>
      <c r="L874" s="245"/>
    </row>
    <row r="875" spans="1:12">
      <c r="A875" s="243">
        <v>44956</v>
      </c>
      <c r="B875" s="243">
        <v>44981</v>
      </c>
      <c r="C875" s="244">
        <f t="shared" si="39"/>
        <v>26</v>
      </c>
      <c r="D875" s="239">
        <v>44981</v>
      </c>
      <c r="E875" s="245">
        <f t="shared" si="40"/>
        <v>25</v>
      </c>
      <c r="F875" s="306" t="s">
        <v>176</v>
      </c>
      <c r="G875" s="241">
        <v>356.43</v>
      </c>
      <c r="H875" s="244">
        <f t="shared" si="41"/>
        <v>8910.75</v>
      </c>
      <c r="I875" s="246"/>
      <c r="J875" s="247"/>
      <c r="K875" s="240"/>
      <c r="L875" s="245"/>
    </row>
    <row r="876" spans="1:12">
      <c r="A876" s="243">
        <v>44956</v>
      </c>
      <c r="B876" s="243">
        <v>44986</v>
      </c>
      <c r="C876" s="244">
        <f t="shared" si="39"/>
        <v>31</v>
      </c>
      <c r="D876" s="239">
        <v>44986</v>
      </c>
      <c r="E876" s="245">
        <f t="shared" si="40"/>
        <v>30</v>
      </c>
      <c r="F876" s="306" t="s">
        <v>176</v>
      </c>
      <c r="G876" s="241">
        <v>483.95</v>
      </c>
      <c r="H876" s="244">
        <f t="shared" si="41"/>
        <v>14518.5</v>
      </c>
      <c r="I876" s="246"/>
      <c r="J876" s="247"/>
      <c r="K876" s="240"/>
      <c r="L876" s="245"/>
    </row>
    <row r="877" spans="1:12">
      <c r="A877" s="243">
        <v>44956</v>
      </c>
      <c r="B877" s="243">
        <v>44957</v>
      </c>
      <c r="C877" s="244">
        <f t="shared" si="39"/>
        <v>2</v>
      </c>
      <c r="D877" s="239">
        <v>44957</v>
      </c>
      <c r="E877" s="245">
        <f t="shared" si="40"/>
        <v>1</v>
      </c>
      <c r="F877" s="306" t="s">
        <v>176</v>
      </c>
      <c r="G877" s="241">
        <v>395358.98</v>
      </c>
      <c r="H877" s="244">
        <f t="shared" si="41"/>
        <v>395358.98</v>
      </c>
      <c r="I877" s="246"/>
      <c r="J877" s="247"/>
      <c r="K877" s="240"/>
      <c r="L877" s="245"/>
    </row>
    <row r="878" spans="1:12">
      <c r="A878" s="243">
        <v>44956</v>
      </c>
      <c r="B878" s="243">
        <v>45026</v>
      </c>
      <c r="C878" s="244">
        <f t="shared" si="39"/>
        <v>71</v>
      </c>
      <c r="D878" s="239">
        <v>45026</v>
      </c>
      <c r="E878" s="245">
        <f t="shared" si="40"/>
        <v>70</v>
      </c>
      <c r="F878" s="306" t="s">
        <v>176</v>
      </c>
      <c r="G878" s="241">
        <v>76.16</v>
      </c>
      <c r="H878" s="244">
        <f t="shared" si="41"/>
        <v>5331.2</v>
      </c>
      <c r="I878" s="246"/>
      <c r="J878" s="247"/>
      <c r="K878" s="240"/>
      <c r="L878" s="245"/>
    </row>
    <row r="879" spans="1:12">
      <c r="A879" s="243">
        <v>44956</v>
      </c>
      <c r="B879" s="243">
        <v>44987</v>
      </c>
      <c r="C879" s="244">
        <f t="shared" si="39"/>
        <v>32</v>
      </c>
      <c r="D879" s="239">
        <v>44987</v>
      </c>
      <c r="E879" s="245">
        <f t="shared" si="40"/>
        <v>31</v>
      </c>
      <c r="F879" s="306" t="s">
        <v>176</v>
      </c>
      <c r="G879" s="241">
        <v>14484.09</v>
      </c>
      <c r="H879" s="244">
        <f t="shared" si="41"/>
        <v>449006.79</v>
      </c>
      <c r="I879" s="246"/>
      <c r="J879" s="247"/>
      <c r="K879" s="240"/>
      <c r="L879" s="245"/>
    </row>
    <row r="880" spans="1:12">
      <c r="A880" s="243">
        <v>44956</v>
      </c>
      <c r="B880" s="243">
        <v>45050</v>
      </c>
      <c r="C880" s="244">
        <f t="shared" si="39"/>
        <v>95</v>
      </c>
      <c r="D880" s="239">
        <v>45050</v>
      </c>
      <c r="E880" s="245">
        <f t="shared" si="40"/>
        <v>94</v>
      </c>
      <c r="F880" s="306" t="s">
        <v>176</v>
      </c>
      <c r="G880" s="241">
        <v>4042.41</v>
      </c>
      <c r="H880" s="244">
        <f t="shared" si="41"/>
        <v>379986.54</v>
      </c>
      <c r="I880" s="246"/>
      <c r="J880" s="247"/>
      <c r="K880" s="240"/>
      <c r="L880" s="245"/>
    </row>
    <row r="881" spans="1:12">
      <c r="A881" s="243">
        <v>44956</v>
      </c>
      <c r="B881" s="243">
        <v>44991</v>
      </c>
      <c r="C881" s="244">
        <f t="shared" si="39"/>
        <v>36</v>
      </c>
      <c r="D881" s="239">
        <v>44991</v>
      </c>
      <c r="E881" s="245">
        <f t="shared" si="40"/>
        <v>35</v>
      </c>
      <c r="F881" s="306" t="s">
        <v>175</v>
      </c>
      <c r="G881" s="241">
        <v>46.99</v>
      </c>
      <c r="H881" s="244">
        <f t="shared" si="41"/>
        <v>1644.65</v>
      </c>
      <c r="I881" s="246"/>
      <c r="J881" s="247"/>
      <c r="K881" s="240"/>
      <c r="L881" s="245"/>
    </row>
    <row r="882" spans="1:12">
      <c r="A882" s="243">
        <v>44956</v>
      </c>
      <c r="B882" s="243">
        <v>44956</v>
      </c>
      <c r="C882" s="244">
        <f t="shared" si="39"/>
        <v>1</v>
      </c>
      <c r="D882" s="239">
        <v>44956</v>
      </c>
      <c r="E882" s="245">
        <f t="shared" si="40"/>
        <v>0</v>
      </c>
      <c r="F882" s="306" t="s">
        <v>177</v>
      </c>
      <c r="G882" s="241">
        <v>74.900000000000006</v>
      </c>
      <c r="H882" s="244">
        <f t="shared" si="41"/>
        <v>0</v>
      </c>
      <c r="I882" s="246"/>
      <c r="J882" s="247"/>
      <c r="K882" s="240"/>
      <c r="L882" s="245"/>
    </row>
    <row r="883" spans="1:12">
      <c r="A883" s="243">
        <v>44956</v>
      </c>
      <c r="B883" s="243">
        <v>44984</v>
      </c>
      <c r="C883" s="244">
        <f t="shared" si="39"/>
        <v>29</v>
      </c>
      <c r="D883" s="239">
        <v>44984</v>
      </c>
      <c r="E883" s="245">
        <f t="shared" si="40"/>
        <v>28</v>
      </c>
      <c r="F883" s="306" t="s">
        <v>178</v>
      </c>
      <c r="G883" s="241">
        <v>69144.44</v>
      </c>
      <c r="H883" s="244">
        <f t="shared" si="41"/>
        <v>1936044.32</v>
      </c>
      <c r="I883" s="246"/>
      <c r="J883" s="247"/>
      <c r="K883" s="240"/>
      <c r="L883" s="245"/>
    </row>
    <row r="884" spans="1:12">
      <c r="A884" s="243">
        <v>44956</v>
      </c>
      <c r="B884" s="243">
        <v>44957</v>
      </c>
      <c r="C884" s="244">
        <f t="shared" si="39"/>
        <v>2</v>
      </c>
      <c r="D884" s="239">
        <v>44957</v>
      </c>
      <c r="E884" s="245">
        <f t="shared" si="40"/>
        <v>1</v>
      </c>
      <c r="F884" s="306" t="s">
        <v>177</v>
      </c>
      <c r="G884" s="241">
        <v>59119.24</v>
      </c>
      <c r="H884" s="244">
        <f t="shared" si="41"/>
        <v>59119.24</v>
      </c>
      <c r="I884" s="246"/>
      <c r="J884" s="247"/>
      <c r="K884" s="240"/>
      <c r="L884" s="245"/>
    </row>
    <row r="885" spans="1:12">
      <c r="A885" s="243">
        <v>44956</v>
      </c>
      <c r="B885" s="243">
        <v>44970</v>
      </c>
      <c r="C885" s="244">
        <f t="shared" si="39"/>
        <v>15</v>
      </c>
      <c r="D885" s="239">
        <v>44970</v>
      </c>
      <c r="E885" s="245">
        <f t="shared" si="40"/>
        <v>14</v>
      </c>
      <c r="F885" s="306" t="s">
        <v>175</v>
      </c>
      <c r="G885" s="241">
        <v>428.6</v>
      </c>
      <c r="H885" s="244">
        <f t="shared" si="41"/>
        <v>6000.4000000000005</v>
      </c>
      <c r="I885" s="246"/>
      <c r="J885" s="247"/>
      <c r="K885" s="240"/>
      <c r="L885" s="245"/>
    </row>
    <row r="886" spans="1:12">
      <c r="A886" s="243">
        <v>44956</v>
      </c>
      <c r="B886" s="243">
        <v>44992</v>
      </c>
      <c r="C886" s="244">
        <f t="shared" si="39"/>
        <v>37</v>
      </c>
      <c r="D886" s="239">
        <v>44992</v>
      </c>
      <c r="E886" s="245">
        <f t="shared" si="40"/>
        <v>36</v>
      </c>
      <c r="F886" s="306" t="s">
        <v>175</v>
      </c>
      <c r="G886" s="241">
        <v>320.27</v>
      </c>
      <c r="H886" s="244">
        <f t="shared" si="41"/>
        <v>11529.72</v>
      </c>
      <c r="I886" s="246"/>
      <c r="J886" s="247"/>
      <c r="K886" s="240"/>
      <c r="L886" s="245"/>
    </row>
    <row r="887" spans="1:12">
      <c r="A887" s="243">
        <v>44956</v>
      </c>
      <c r="B887" s="243">
        <v>44967</v>
      </c>
      <c r="C887" s="244">
        <f t="shared" si="39"/>
        <v>12</v>
      </c>
      <c r="D887" s="239">
        <v>44967</v>
      </c>
      <c r="E887" s="245">
        <f t="shared" si="40"/>
        <v>11</v>
      </c>
      <c r="F887" s="306" t="s">
        <v>176</v>
      </c>
      <c r="G887" s="241">
        <v>18.02</v>
      </c>
      <c r="H887" s="244">
        <f t="shared" si="41"/>
        <v>198.22</v>
      </c>
      <c r="I887" s="246"/>
      <c r="J887" s="247"/>
      <c r="K887" s="240"/>
      <c r="L887" s="245"/>
    </row>
    <row r="888" spans="1:12">
      <c r="A888" s="243">
        <v>44956</v>
      </c>
      <c r="B888" s="243">
        <v>44987</v>
      </c>
      <c r="C888" s="244">
        <f t="shared" si="39"/>
        <v>32</v>
      </c>
      <c r="D888" s="239">
        <v>44987</v>
      </c>
      <c r="E888" s="245">
        <f t="shared" si="40"/>
        <v>31</v>
      </c>
      <c r="F888" s="306" t="s">
        <v>177</v>
      </c>
      <c r="G888" s="241">
        <v>455.13</v>
      </c>
      <c r="H888" s="244">
        <f t="shared" si="41"/>
        <v>14109.03</v>
      </c>
      <c r="I888" s="246"/>
      <c r="J888" s="247"/>
      <c r="K888" s="240"/>
      <c r="L888" s="245"/>
    </row>
    <row r="889" spans="1:12">
      <c r="A889" s="243">
        <v>44956</v>
      </c>
      <c r="B889" s="243">
        <v>45007</v>
      </c>
      <c r="C889" s="244">
        <f t="shared" si="39"/>
        <v>52</v>
      </c>
      <c r="D889" s="239">
        <v>45007</v>
      </c>
      <c r="E889" s="245">
        <f t="shared" si="40"/>
        <v>51</v>
      </c>
      <c r="F889" s="306" t="s">
        <v>175</v>
      </c>
      <c r="G889" s="241">
        <v>363.46</v>
      </c>
      <c r="H889" s="244">
        <f t="shared" si="41"/>
        <v>18536.46</v>
      </c>
      <c r="I889" s="246"/>
      <c r="J889" s="247"/>
      <c r="K889" s="240"/>
      <c r="L889" s="245"/>
    </row>
    <row r="890" spans="1:12">
      <c r="A890" s="243">
        <v>44956</v>
      </c>
      <c r="B890" s="243">
        <v>44971</v>
      </c>
      <c r="C890" s="244">
        <f t="shared" si="39"/>
        <v>16</v>
      </c>
      <c r="D890" s="239">
        <v>44971</v>
      </c>
      <c r="E890" s="245">
        <f t="shared" si="40"/>
        <v>15</v>
      </c>
      <c r="F890" s="306" t="s">
        <v>175</v>
      </c>
      <c r="G890" s="241">
        <v>32.51</v>
      </c>
      <c r="H890" s="244">
        <f t="shared" si="41"/>
        <v>487.65</v>
      </c>
      <c r="I890" s="246"/>
      <c r="J890" s="247"/>
      <c r="K890" s="240"/>
      <c r="L890" s="245"/>
    </row>
    <row r="891" spans="1:12">
      <c r="A891" s="243">
        <v>44956</v>
      </c>
      <c r="B891" s="243">
        <v>44991</v>
      </c>
      <c r="C891" s="244">
        <f t="shared" si="39"/>
        <v>36</v>
      </c>
      <c r="D891" s="239">
        <v>44991</v>
      </c>
      <c r="E891" s="245">
        <f t="shared" si="40"/>
        <v>35</v>
      </c>
      <c r="F891" s="306" t="s">
        <v>176</v>
      </c>
      <c r="G891" s="241">
        <v>808.99</v>
      </c>
      <c r="H891" s="244">
        <f t="shared" si="41"/>
        <v>28314.65</v>
      </c>
      <c r="I891" s="246"/>
      <c r="J891" s="247"/>
      <c r="K891" s="240"/>
      <c r="L891" s="245"/>
    </row>
    <row r="892" spans="1:12">
      <c r="A892" s="243">
        <v>44956</v>
      </c>
      <c r="B892" s="243">
        <v>44972</v>
      </c>
      <c r="C892" s="244">
        <f t="shared" si="39"/>
        <v>17</v>
      </c>
      <c r="D892" s="239">
        <v>44972</v>
      </c>
      <c r="E892" s="245">
        <f t="shared" si="40"/>
        <v>16</v>
      </c>
      <c r="F892" s="306" t="s">
        <v>175</v>
      </c>
      <c r="G892" s="241">
        <v>20.39</v>
      </c>
      <c r="H892" s="244">
        <f t="shared" si="41"/>
        <v>326.24</v>
      </c>
      <c r="I892" s="246"/>
      <c r="J892" s="247"/>
      <c r="K892" s="240"/>
      <c r="L892" s="245"/>
    </row>
    <row r="893" spans="1:12">
      <c r="A893" s="243">
        <v>44956</v>
      </c>
      <c r="B893" s="243">
        <v>45069</v>
      </c>
      <c r="C893" s="244">
        <f t="shared" si="39"/>
        <v>114</v>
      </c>
      <c r="D893" s="239">
        <v>45069</v>
      </c>
      <c r="E893" s="245">
        <f t="shared" si="40"/>
        <v>113</v>
      </c>
      <c r="F893" s="306" t="s">
        <v>178</v>
      </c>
      <c r="G893" s="241">
        <v>67.27</v>
      </c>
      <c r="H893" s="244">
        <f t="shared" si="41"/>
        <v>7601.5099999999993</v>
      </c>
      <c r="I893" s="246"/>
      <c r="J893" s="247"/>
      <c r="K893" s="240"/>
      <c r="L893" s="245"/>
    </row>
    <row r="894" spans="1:12">
      <c r="A894" s="243">
        <v>44956</v>
      </c>
      <c r="B894" s="243">
        <v>44970</v>
      </c>
      <c r="C894" s="244">
        <f t="shared" si="39"/>
        <v>15</v>
      </c>
      <c r="D894" s="239">
        <v>44970</v>
      </c>
      <c r="E894" s="245">
        <f t="shared" si="40"/>
        <v>14</v>
      </c>
      <c r="F894" s="306" t="s">
        <v>176</v>
      </c>
      <c r="G894" s="241">
        <v>36.76</v>
      </c>
      <c r="H894" s="244">
        <f t="shared" si="41"/>
        <v>514.64</v>
      </c>
      <c r="I894" s="246"/>
      <c r="J894" s="247"/>
      <c r="K894" s="240"/>
      <c r="L894" s="245"/>
    </row>
    <row r="895" spans="1:12">
      <c r="A895" s="243">
        <v>44956</v>
      </c>
      <c r="B895" s="243">
        <v>44974</v>
      </c>
      <c r="C895" s="244">
        <f t="shared" si="39"/>
        <v>19</v>
      </c>
      <c r="D895" s="239">
        <v>44974</v>
      </c>
      <c r="E895" s="245">
        <f t="shared" si="40"/>
        <v>18</v>
      </c>
      <c r="F895" s="306" t="s">
        <v>175</v>
      </c>
      <c r="G895" s="241">
        <v>218.52</v>
      </c>
      <c r="H895" s="244">
        <f t="shared" si="41"/>
        <v>3933.36</v>
      </c>
      <c r="I895" s="246"/>
      <c r="J895" s="247"/>
      <c r="K895" s="240"/>
      <c r="L895" s="245"/>
    </row>
    <row r="896" spans="1:12">
      <c r="A896" s="243">
        <v>44956</v>
      </c>
      <c r="B896" s="243">
        <v>44958</v>
      </c>
      <c r="C896" s="244">
        <f t="shared" si="39"/>
        <v>3</v>
      </c>
      <c r="D896" s="239">
        <v>44958</v>
      </c>
      <c r="E896" s="245">
        <f t="shared" si="40"/>
        <v>2</v>
      </c>
      <c r="F896" s="306" t="s">
        <v>175</v>
      </c>
      <c r="G896" s="241">
        <v>30249.88</v>
      </c>
      <c r="H896" s="244">
        <f t="shared" si="41"/>
        <v>60499.76</v>
      </c>
      <c r="I896" s="246"/>
      <c r="J896" s="247"/>
      <c r="K896" s="240"/>
      <c r="L896" s="245"/>
    </row>
    <row r="897" spans="1:12">
      <c r="A897" s="243">
        <v>44956</v>
      </c>
      <c r="B897" s="243">
        <v>44959</v>
      </c>
      <c r="C897" s="244">
        <f t="shared" si="39"/>
        <v>4</v>
      </c>
      <c r="D897" s="239">
        <v>44959</v>
      </c>
      <c r="E897" s="245">
        <f t="shared" si="40"/>
        <v>3</v>
      </c>
      <c r="F897" s="306" t="s">
        <v>175</v>
      </c>
      <c r="G897" s="241">
        <v>4422.55</v>
      </c>
      <c r="H897" s="244">
        <f t="shared" si="41"/>
        <v>13267.650000000001</v>
      </c>
      <c r="I897" s="246"/>
      <c r="J897" s="247"/>
      <c r="K897" s="240"/>
      <c r="L897" s="245"/>
    </row>
    <row r="898" spans="1:12">
      <c r="A898" s="243">
        <v>44956</v>
      </c>
      <c r="B898" s="243">
        <v>44974</v>
      </c>
      <c r="C898" s="244">
        <f t="shared" si="39"/>
        <v>19</v>
      </c>
      <c r="D898" s="239">
        <v>44974</v>
      </c>
      <c r="E898" s="245">
        <f t="shared" si="40"/>
        <v>18</v>
      </c>
      <c r="F898" s="306" t="s">
        <v>178</v>
      </c>
      <c r="G898" s="241">
        <v>21491.67</v>
      </c>
      <c r="H898" s="244">
        <f t="shared" si="41"/>
        <v>386850.05999999994</v>
      </c>
      <c r="I898" s="246"/>
      <c r="J898" s="247"/>
      <c r="K898" s="240"/>
      <c r="L898" s="245"/>
    </row>
    <row r="899" spans="1:12">
      <c r="A899" s="243">
        <v>44956</v>
      </c>
      <c r="B899" s="243">
        <v>44958</v>
      </c>
      <c r="C899" s="244">
        <f t="shared" si="39"/>
        <v>3</v>
      </c>
      <c r="D899" s="239">
        <v>44958</v>
      </c>
      <c r="E899" s="245">
        <f t="shared" si="40"/>
        <v>2</v>
      </c>
      <c r="F899" s="306" t="s">
        <v>178</v>
      </c>
      <c r="G899" s="241">
        <v>240361.08</v>
      </c>
      <c r="H899" s="244">
        <f t="shared" si="41"/>
        <v>480722.16</v>
      </c>
      <c r="I899" s="246"/>
      <c r="J899" s="247"/>
      <c r="K899" s="240"/>
      <c r="L899" s="245"/>
    </row>
    <row r="900" spans="1:12">
      <c r="A900" s="243">
        <v>44956</v>
      </c>
      <c r="B900" s="243">
        <v>44960</v>
      </c>
      <c r="C900" s="244">
        <f t="shared" si="39"/>
        <v>5</v>
      </c>
      <c r="D900" s="239">
        <v>44960</v>
      </c>
      <c r="E900" s="245">
        <f t="shared" si="40"/>
        <v>4</v>
      </c>
      <c r="F900" s="306" t="s">
        <v>175</v>
      </c>
      <c r="G900" s="241">
        <v>2323.04</v>
      </c>
      <c r="H900" s="244">
        <f t="shared" si="41"/>
        <v>9292.16</v>
      </c>
      <c r="I900" s="246"/>
      <c r="J900" s="247"/>
      <c r="K900" s="240"/>
      <c r="L900" s="245"/>
    </row>
    <row r="901" spans="1:12">
      <c r="A901" s="243">
        <v>44956</v>
      </c>
      <c r="B901" s="243">
        <v>44974</v>
      </c>
      <c r="C901" s="244">
        <f t="shared" si="39"/>
        <v>19</v>
      </c>
      <c r="D901" s="239">
        <v>44974</v>
      </c>
      <c r="E901" s="245">
        <f t="shared" si="40"/>
        <v>18</v>
      </c>
      <c r="F901" s="306" t="s">
        <v>176</v>
      </c>
      <c r="G901" s="241">
        <v>18.75</v>
      </c>
      <c r="H901" s="244">
        <f t="shared" si="41"/>
        <v>337.5</v>
      </c>
      <c r="I901" s="246"/>
      <c r="J901" s="247"/>
      <c r="K901" s="240"/>
      <c r="L901" s="245"/>
    </row>
    <row r="902" spans="1:12">
      <c r="A902" s="243">
        <v>44956</v>
      </c>
      <c r="B902" s="243">
        <v>44958</v>
      </c>
      <c r="C902" s="244">
        <f t="shared" si="39"/>
        <v>3</v>
      </c>
      <c r="D902" s="239">
        <v>44958</v>
      </c>
      <c r="E902" s="245">
        <f t="shared" si="40"/>
        <v>2</v>
      </c>
      <c r="F902" s="306" t="s">
        <v>176</v>
      </c>
      <c r="G902" s="241">
        <v>86006.52</v>
      </c>
      <c r="H902" s="244">
        <f t="shared" si="41"/>
        <v>172013.04</v>
      </c>
      <c r="I902" s="246"/>
      <c r="J902" s="247"/>
      <c r="K902" s="240"/>
      <c r="L902" s="245"/>
    </row>
    <row r="903" spans="1:12">
      <c r="A903" s="243">
        <v>44956</v>
      </c>
      <c r="B903" s="243">
        <v>44959</v>
      </c>
      <c r="C903" s="244">
        <f t="shared" ref="C903:C966" si="42">B903-A903+1</f>
        <v>4</v>
      </c>
      <c r="D903" s="239">
        <v>44959</v>
      </c>
      <c r="E903" s="245">
        <f t="shared" ref="E903:E966" si="43">D903-A903</f>
        <v>3</v>
      </c>
      <c r="F903" s="306" t="s">
        <v>176</v>
      </c>
      <c r="G903" s="241">
        <v>50053.89</v>
      </c>
      <c r="H903" s="244">
        <f t="shared" ref="H903:H966" si="44">E903*G903</f>
        <v>150161.66999999998</v>
      </c>
      <c r="I903" s="246"/>
      <c r="J903" s="247"/>
      <c r="K903" s="240"/>
      <c r="L903" s="245"/>
    </row>
    <row r="904" spans="1:12">
      <c r="A904" s="243">
        <v>44957</v>
      </c>
      <c r="B904" s="243">
        <v>44958</v>
      </c>
      <c r="C904" s="244">
        <f t="shared" si="42"/>
        <v>2</v>
      </c>
      <c r="D904" s="239">
        <v>44958</v>
      </c>
      <c r="E904" s="245">
        <f t="shared" si="43"/>
        <v>1</v>
      </c>
      <c r="F904" s="306" t="s">
        <v>175</v>
      </c>
      <c r="G904" s="241">
        <v>17396.21</v>
      </c>
      <c r="H904" s="244">
        <f t="shared" si="44"/>
        <v>17396.21</v>
      </c>
      <c r="I904" s="246"/>
      <c r="J904" s="247"/>
      <c r="K904" s="240"/>
      <c r="L904" s="245"/>
    </row>
    <row r="905" spans="1:12">
      <c r="A905" s="243">
        <v>44957</v>
      </c>
      <c r="B905" s="243">
        <v>44959</v>
      </c>
      <c r="C905" s="244">
        <f t="shared" si="42"/>
        <v>3</v>
      </c>
      <c r="D905" s="239">
        <v>44959</v>
      </c>
      <c r="E905" s="245">
        <f t="shared" si="43"/>
        <v>2</v>
      </c>
      <c r="F905" s="306" t="s">
        <v>175</v>
      </c>
      <c r="G905" s="241">
        <v>560.27</v>
      </c>
      <c r="H905" s="244">
        <f t="shared" si="44"/>
        <v>1120.54</v>
      </c>
      <c r="I905" s="246"/>
      <c r="J905" s="247"/>
      <c r="K905" s="240"/>
      <c r="L905" s="245"/>
    </row>
    <row r="906" spans="1:12">
      <c r="A906" s="243">
        <v>44957</v>
      </c>
      <c r="B906" s="243">
        <v>44978</v>
      </c>
      <c r="C906" s="244">
        <f t="shared" si="42"/>
        <v>22</v>
      </c>
      <c r="D906" s="239">
        <v>44978</v>
      </c>
      <c r="E906" s="245">
        <f t="shared" si="43"/>
        <v>21</v>
      </c>
      <c r="F906" s="306" t="s">
        <v>180</v>
      </c>
      <c r="G906" s="241">
        <v>0</v>
      </c>
      <c r="H906" s="244">
        <f t="shared" si="44"/>
        <v>0</v>
      </c>
      <c r="I906" s="246"/>
      <c r="J906" s="247"/>
      <c r="K906" s="240"/>
      <c r="L906" s="245"/>
    </row>
    <row r="907" spans="1:12">
      <c r="A907" s="243">
        <v>44957</v>
      </c>
      <c r="B907" s="243">
        <v>44960</v>
      </c>
      <c r="C907" s="244">
        <f t="shared" si="42"/>
        <v>4</v>
      </c>
      <c r="D907" s="239">
        <v>44960</v>
      </c>
      <c r="E907" s="245">
        <f t="shared" si="43"/>
        <v>3</v>
      </c>
      <c r="F907" s="306" t="s">
        <v>175</v>
      </c>
      <c r="G907" s="241">
        <v>562.57000000000005</v>
      </c>
      <c r="H907" s="244">
        <f t="shared" si="44"/>
        <v>1687.71</v>
      </c>
      <c r="I907" s="246"/>
      <c r="J907" s="247"/>
      <c r="K907" s="240"/>
      <c r="L907" s="245"/>
    </row>
    <row r="908" spans="1:12">
      <c r="A908" s="243">
        <v>44957</v>
      </c>
      <c r="B908" s="243">
        <v>44958</v>
      </c>
      <c r="C908" s="244">
        <f t="shared" si="42"/>
        <v>2</v>
      </c>
      <c r="D908" s="239">
        <v>44958</v>
      </c>
      <c r="E908" s="245">
        <f t="shared" si="43"/>
        <v>1</v>
      </c>
      <c r="F908" s="306" t="s">
        <v>176</v>
      </c>
      <c r="G908" s="241">
        <v>12275.72</v>
      </c>
      <c r="H908" s="244">
        <f t="shared" si="44"/>
        <v>12275.72</v>
      </c>
      <c r="I908" s="246"/>
      <c r="J908" s="247"/>
      <c r="K908" s="240"/>
      <c r="L908" s="245"/>
    </row>
    <row r="909" spans="1:12">
      <c r="A909" s="243">
        <v>44957</v>
      </c>
      <c r="B909" s="243">
        <v>44959</v>
      </c>
      <c r="C909" s="244">
        <f t="shared" si="42"/>
        <v>3</v>
      </c>
      <c r="D909" s="239">
        <v>44959</v>
      </c>
      <c r="E909" s="245">
        <f t="shared" si="43"/>
        <v>2</v>
      </c>
      <c r="F909" s="306" t="s">
        <v>176</v>
      </c>
      <c r="G909" s="241">
        <v>10885.09</v>
      </c>
      <c r="H909" s="244">
        <f t="shared" si="44"/>
        <v>21770.18</v>
      </c>
      <c r="I909" s="246"/>
      <c r="J909" s="247"/>
      <c r="K909" s="240"/>
      <c r="L909" s="245"/>
    </row>
    <row r="910" spans="1:12">
      <c r="A910" s="243">
        <v>44957</v>
      </c>
      <c r="B910" s="243">
        <v>44958</v>
      </c>
      <c r="C910" s="244">
        <f t="shared" si="42"/>
        <v>2</v>
      </c>
      <c r="D910" s="239">
        <v>44958</v>
      </c>
      <c r="E910" s="245">
        <f t="shared" si="43"/>
        <v>1</v>
      </c>
      <c r="F910" s="306" t="s">
        <v>177</v>
      </c>
      <c r="G910" s="241">
        <v>167.35</v>
      </c>
      <c r="H910" s="244">
        <f t="shared" si="44"/>
        <v>167.35</v>
      </c>
      <c r="I910" s="246"/>
      <c r="J910" s="247"/>
      <c r="K910" s="240"/>
      <c r="L910" s="245"/>
    </row>
    <row r="911" spans="1:12">
      <c r="A911" s="243">
        <v>44957</v>
      </c>
      <c r="B911" s="243">
        <v>44960</v>
      </c>
      <c r="C911" s="244">
        <f t="shared" si="42"/>
        <v>4</v>
      </c>
      <c r="D911" s="239">
        <v>44960</v>
      </c>
      <c r="E911" s="245">
        <f t="shared" si="43"/>
        <v>3</v>
      </c>
      <c r="F911" s="306" t="s">
        <v>176</v>
      </c>
      <c r="G911" s="241">
        <v>65.91</v>
      </c>
      <c r="H911" s="244">
        <f t="shared" si="44"/>
        <v>197.73</v>
      </c>
      <c r="I911" s="246"/>
      <c r="J911" s="247"/>
      <c r="K911" s="240"/>
      <c r="L911" s="245"/>
    </row>
    <row r="912" spans="1:12">
      <c r="A912" s="243">
        <v>44957</v>
      </c>
      <c r="B912" s="243">
        <v>44965</v>
      </c>
      <c r="C912" s="244">
        <f t="shared" si="42"/>
        <v>9</v>
      </c>
      <c r="D912" s="239">
        <v>44965</v>
      </c>
      <c r="E912" s="245">
        <f t="shared" si="43"/>
        <v>8</v>
      </c>
      <c r="F912" s="306" t="s">
        <v>175</v>
      </c>
      <c r="G912" s="241">
        <v>16.260000000000002</v>
      </c>
      <c r="H912" s="244">
        <f t="shared" si="44"/>
        <v>130.08000000000001</v>
      </c>
      <c r="I912" s="246"/>
      <c r="J912" s="247"/>
      <c r="K912" s="240"/>
      <c r="L912" s="245"/>
    </row>
    <row r="913" spans="1:12">
      <c r="A913" s="243">
        <v>44957</v>
      </c>
      <c r="B913" s="243">
        <v>44966</v>
      </c>
      <c r="C913" s="244">
        <f t="shared" si="42"/>
        <v>10</v>
      </c>
      <c r="D913" s="239">
        <v>44966</v>
      </c>
      <c r="E913" s="245">
        <f t="shared" si="43"/>
        <v>9</v>
      </c>
      <c r="F913" s="306" t="s">
        <v>175</v>
      </c>
      <c r="G913" s="241">
        <v>1.9</v>
      </c>
      <c r="H913" s="244">
        <f t="shared" si="44"/>
        <v>17.099999999999998</v>
      </c>
      <c r="I913" s="246"/>
      <c r="J913" s="247"/>
      <c r="K913" s="240"/>
      <c r="L913" s="245"/>
    </row>
    <row r="914" spans="1:12">
      <c r="A914" s="243">
        <v>44957</v>
      </c>
      <c r="B914" s="243">
        <v>44964</v>
      </c>
      <c r="C914" s="244">
        <f t="shared" si="42"/>
        <v>8</v>
      </c>
      <c r="D914" s="239">
        <v>44964</v>
      </c>
      <c r="E914" s="245">
        <f t="shared" si="43"/>
        <v>7</v>
      </c>
      <c r="F914" s="306" t="s">
        <v>176</v>
      </c>
      <c r="G914" s="241">
        <v>2.96</v>
      </c>
      <c r="H914" s="244">
        <f t="shared" si="44"/>
        <v>20.72</v>
      </c>
      <c r="I914" s="246"/>
      <c r="J914" s="247"/>
      <c r="K914" s="240"/>
      <c r="L914" s="245"/>
    </row>
    <row r="915" spans="1:12">
      <c r="A915" s="243">
        <v>44957</v>
      </c>
      <c r="B915" s="243">
        <v>44957</v>
      </c>
      <c r="C915" s="244">
        <f t="shared" si="42"/>
        <v>1</v>
      </c>
      <c r="D915" s="239">
        <v>44957</v>
      </c>
      <c r="E915" s="245">
        <f t="shared" si="43"/>
        <v>0</v>
      </c>
      <c r="F915" s="306" t="s">
        <v>175</v>
      </c>
      <c r="G915" s="241">
        <v>1486.78</v>
      </c>
      <c r="H915" s="244">
        <f t="shared" si="44"/>
        <v>0</v>
      </c>
      <c r="I915" s="246"/>
      <c r="J915" s="247"/>
      <c r="K915" s="240"/>
      <c r="L915" s="245"/>
    </row>
    <row r="916" spans="1:12">
      <c r="A916" s="243">
        <v>44957</v>
      </c>
      <c r="B916" s="243">
        <v>44965</v>
      </c>
      <c r="C916" s="244">
        <f t="shared" si="42"/>
        <v>9</v>
      </c>
      <c r="D916" s="239">
        <v>44965</v>
      </c>
      <c r="E916" s="245">
        <f t="shared" si="43"/>
        <v>8</v>
      </c>
      <c r="F916" s="306" t="s">
        <v>176</v>
      </c>
      <c r="G916" s="241">
        <v>78.16</v>
      </c>
      <c r="H916" s="244">
        <f t="shared" si="44"/>
        <v>625.28</v>
      </c>
      <c r="I916" s="246"/>
      <c r="J916" s="247"/>
      <c r="K916" s="240"/>
      <c r="L916" s="245"/>
    </row>
    <row r="917" spans="1:12">
      <c r="A917" s="243">
        <v>44957</v>
      </c>
      <c r="B917" s="243">
        <v>44967</v>
      </c>
      <c r="C917" s="244">
        <f t="shared" si="42"/>
        <v>11</v>
      </c>
      <c r="D917" s="239">
        <v>44967</v>
      </c>
      <c r="E917" s="245">
        <f t="shared" si="43"/>
        <v>10</v>
      </c>
      <c r="F917" s="306" t="s">
        <v>175</v>
      </c>
      <c r="G917" s="241">
        <v>73.11</v>
      </c>
      <c r="H917" s="244">
        <f t="shared" si="44"/>
        <v>731.1</v>
      </c>
      <c r="I917" s="246"/>
      <c r="J917" s="247"/>
      <c r="K917" s="240"/>
      <c r="L917" s="245"/>
    </row>
    <row r="918" spans="1:12">
      <c r="A918" s="243">
        <v>44957</v>
      </c>
      <c r="B918" s="243">
        <v>44957</v>
      </c>
      <c r="C918" s="244">
        <f t="shared" si="42"/>
        <v>1</v>
      </c>
      <c r="D918" s="239">
        <v>44957</v>
      </c>
      <c r="E918" s="245">
        <f t="shared" si="43"/>
        <v>0</v>
      </c>
      <c r="F918" s="306" t="s">
        <v>176</v>
      </c>
      <c r="G918" s="241">
        <v>495.79</v>
      </c>
      <c r="H918" s="244">
        <f t="shared" si="44"/>
        <v>0</v>
      </c>
      <c r="I918" s="246"/>
      <c r="J918" s="247"/>
      <c r="K918" s="240"/>
      <c r="L918" s="245"/>
    </row>
    <row r="919" spans="1:12">
      <c r="A919" s="243">
        <v>44957</v>
      </c>
      <c r="B919" s="243">
        <v>44971</v>
      </c>
      <c r="C919" s="244">
        <f t="shared" si="42"/>
        <v>15</v>
      </c>
      <c r="D919" s="239">
        <v>44971</v>
      </c>
      <c r="E919" s="245">
        <f t="shared" si="43"/>
        <v>14</v>
      </c>
      <c r="F919" s="306" t="s">
        <v>175</v>
      </c>
      <c r="G919" s="241">
        <v>23.29</v>
      </c>
      <c r="H919" s="244">
        <f t="shared" si="44"/>
        <v>326.06</v>
      </c>
      <c r="I919" s="246"/>
      <c r="J919" s="247"/>
      <c r="K919" s="240"/>
      <c r="L919" s="245"/>
    </row>
    <row r="920" spans="1:12">
      <c r="A920" s="243">
        <v>44957</v>
      </c>
      <c r="B920" s="243">
        <v>44972</v>
      </c>
      <c r="C920" s="244">
        <f t="shared" si="42"/>
        <v>16</v>
      </c>
      <c r="D920" s="239">
        <v>44972</v>
      </c>
      <c r="E920" s="245">
        <f t="shared" si="43"/>
        <v>15</v>
      </c>
      <c r="F920" s="306" t="s">
        <v>175</v>
      </c>
      <c r="G920" s="241">
        <v>16.2</v>
      </c>
      <c r="H920" s="244">
        <f t="shared" si="44"/>
        <v>243</v>
      </c>
      <c r="I920" s="246"/>
      <c r="J920" s="247"/>
      <c r="K920" s="240"/>
      <c r="L920" s="245"/>
    </row>
    <row r="921" spans="1:12">
      <c r="A921" s="243">
        <v>44958</v>
      </c>
      <c r="B921" s="243">
        <v>44974</v>
      </c>
      <c r="C921" s="244">
        <f t="shared" si="42"/>
        <v>17</v>
      </c>
      <c r="D921" s="239">
        <v>44974</v>
      </c>
      <c r="E921" s="245">
        <f t="shared" si="43"/>
        <v>16</v>
      </c>
      <c r="F921" s="306" t="s">
        <v>176</v>
      </c>
      <c r="G921" s="241">
        <v>26.49</v>
      </c>
      <c r="H921" s="244">
        <f t="shared" si="44"/>
        <v>423.84</v>
      </c>
      <c r="I921" s="246"/>
      <c r="J921" s="247"/>
      <c r="K921" s="240"/>
      <c r="L921" s="245"/>
    </row>
    <row r="922" spans="1:12">
      <c r="A922" s="243">
        <v>44958</v>
      </c>
      <c r="B922" s="243">
        <v>44958</v>
      </c>
      <c r="C922" s="244">
        <f t="shared" si="42"/>
        <v>1</v>
      </c>
      <c r="D922" s="239">
        <v>44958</v>
      </c>
      <c r="E922" s="245">
        <f t="shared" si="43"/>
        <v>0</v>
      </c>
      <c r="F922" s="306" t="s">
        <v>176</v>
      </c>
      <c r="G922" s="241">
        <v>704.23</v>
      </c>
      <c r="H922" s="244">
        <f t="shared" si="44"/>
        <v>0</v>
      </c>
      <c r="I922" s="246"/>
      <c r="J922" s="247"/>
      <c r="K922" s="240"/>
      <c r="L922" s="245"/>
    </row>
    <row r="923" spans="1:12">
      <c r="A923" s="243">
        <v>44958</v>
      </c>
      <c r="B923" s="243">
        <v>44959</v>
      </c>
      <c r="C923" s="244">
        <f t="shared" si="42"/>
        <v>2</v>
      </c>
      <c r="D923" s="239">
        <v>44959</v>
      </c>
      <c r="E923" s="245">
        <f t="shared" si="43"/>
        <v>1</v>
      </c>
      <c r="F923" s="306" t="s">
        <v>178</v>
      </c>
      <c r="G923" s="241">
        <v>391679.15</v>
      </c>
      <c r="H923" s="244">
        <f t="shared" si="44"/>
        <v>391679.15</v>
      </c>
      <c r="I923" s="246"/>
      <c r="J923" s="247"/>
      <c r="K923" s="240"/>
      <c r="L923" s="245"/>
    </row>
    <row r="924" spans="1:12">
      <c r="A924" s="243">
        <v>44958</v>
      </c>
      <c r="B924" s="243">
        <v>44959</v>
      </c>
      <c r="C924" s="244">
        <f t="shared" si="42"/>
        <v>2</v>
      </c>
      <c r="D924" s="239">
        <v>44959</v>
      </c>
      <c r="E924" s="245">
        <f t="shared" si="43"/>
        <v>1</v>
      </c>
      <c r="F924" s="306" t="s">
        <v>176</v>
      </c>
      <c r="G924" s="241">
        <v>213773.2</v>
      </c>
      <c r="H924" s="244">
        <f t="shared" si="44"/>
        <v>213773.2</v>
      </c>
      <c r="I924" s="246"/>
      <c r="J924" s="247"/>
      <c r="K924" s="240"/>
      <c r="L924" s="245"/>
    </row>
    <row r="925" spans="1:12">
      <c r="A925" s="243">
        <v>44958</v>
      </c>
      <c r="B925" s="243">
        <v>44960</v>
      </c>
      <c r="C925" s="244">
        <f t="shared" si="42"/>
        <v>3</v>
      </c>
      <c r="D925" s="239">
        <v>44960</v>
      </c>
      <c r="E925" s="245">
        <f t="shared" si="43"/>
        <v>2</v>
      </c>
      <c r="F925" s="306" t="s">
        <v>178</v>
      </c>
      <c r="G925" s="241">
        <v>227854.43</v>
      </c>
      <c r="H925" s="244">
        <f t="shared" si="44"/>
        <v>455708.86</v>
      </c>
      <c r="I925" s="246"/>
      <c r="J925" s="247"/>
      <c r="K925" s="240"/>
      <c r="L925" s="245"/>
    </row>
    <row r="926" spans="1:12">
      <c r="A926" s="243">
        <v>44958</v>
      </c>
      <c r="B926" s="243">
        <v>44958</v>
      </c>
      <c r="C926" s="244">
        <f t="shared" si="42"/>
        <v>1</v>
      </c>
      <c r="D926" s="239">
        <v>44958</v>
      </c>
      <c r="E926" s="245">
        <f t="shared" si="43"/>
        <v>0</v>
      </c>
      <c r="F926" s="306" t="s">
        <v>175</v>
      </c>
      <c r="G926" s="241">
        <v>503.87</v>
      </c>
      <c r="H926" s="244">
        <f t="shared" si="44"/>
        <v>0</v>
      </c>
      <c r="I926" s="246"/>
      <c r="J926" s="247"/>
      <c r="K926" s="240"/>
      <c r="L926" s="245"/>
    </row>
    <row r="927" spans="1:12">
      <c r="A927" s="243">
        <v>44958</v>
      </c>
      <c r="B927" s="243">
        <v>45019</v>
      </c>
      <c r="C927" s="244">
        <f t="shared" si="42"/>
        <v>62</v>
      </c>
      <c r="D927" s="239">
        <v>45019</v>
      </c>
      <c r="E927" s="245">
        <f t="shared" si="43"/>
        <v>61</v>
      </c>
      <c r="F927" s="306" t="s">
        <v>175</v>
      </c>
      <c r="G927" s="241">
        <v>77.47</v>
      </c>
      <c r="H927" s="244">
        <f t="shared" si="44"/>
        <v>4725.67</v>
      </c>
      <c r="I927" s="246"/>
      <c r="J927" s="247"/>
      <c r="K927" s="240"/>
      <c r="L927" s="245"/>
    </row>
    <row r="928" spans="1:12">
      <c r="A928" s="243">
        <v>44958</v>
      </c>
      <c r="B928" s="243">
        <v>44959</v>
      </c>
      <c r="C928" s="244">
        <f t="shared" si="42"/>
        <v>2</v>
      </c>
      <c r="D928" s="239">
        <v>44959</v>
      </c>
      <c r="E928" s="245">
        <f t="shared" si="43"/>
        <v>1</v>
      </c>
      <c r="F928" s="306" t="s">
        <v>175</v>
      </c>
      <c r="G928" s="241">
        <v>638132.29</v>
      </c>
      <c r="H928" s="244">
        <f t="shared" si="44"/>
        <v>638132.29</v>
      </c>
      <c r="I928" s="246"/>
      <c r="J928" s="247"/>
      <c r="K928" s="240"/>
      <c r="L928" s="245"/>
    </row>
    <row r="929" spans="1:12">
      <c r="A929" s="243">
        <v>44958</v>
      </c>
      <c r="B929" s="243">
        <v>44960</v>
      </c>
      <c r="C929" s="244">
        <f t="shared" si="42"/>
        <v>3</v>
      </c>
      <c r="D929" s="239">
        <v>44960</v>
      </c>
      <c r="E929" s="245">
        <f t="shared" si="43"/>
        <v>2</v>
      </c>
      <c r="F929" s="306" t="s">
        <v>176</v>
      </c>
      <c r="G929" s="241">
        <v>91703.41</v>
      </c>
      <c r="H929" s="244">
        <f t="shared" si="44"/>
        <v>183406.82</v>
      </c>
      <c r="I929" s="246"/>
      <c r="J929" s="247"/>
      <c r="K929" s="240"/>
      <c r="L929" s="245"/>
    </row>
    <row r="930" spans="1:12">
      <c r="A930" s="243">
        <v>44958</v>
      </c>
      <c r="B930" s="243">
        <v>44960</v>
      </c>
      <c r="C930" s="244">
        <f t="shared" si="42"/>
        <v>3</v>
      </c>
      <c r="D930" s="239">
        <v>44960</v>
      </c>
      <c r="E930" s="245">
        <f t="shared" si="43"/>
        <v>2</v>
      </c>
      <c r="F930" s="306" t="s">
        <v>175</v>
      </c>
      <c r="G930" s="241">
        <v>18588.79</v>
      </c>
      <c r="H930" s="244">
        <f t="shared" si="44"/>
        <v>37177.58</v>
      </c>
      <c r="I930" s="246"/>
      <c r="J930" s="247"/>
      <c r="K930" s="240"/>
      <c r="L930" s="245"/>
    </row>
    <row r="931" spans="1:12">
      <c r="A931" s="243">
        <v>44958</v>
      </c>
      <c r="B931" s="243">
        <v>45099</v>
      </c>
      <c r="C931" s="244">
        <f t="shared" si="42"/>
        <v>142</v>
      </c>
      <c r="D931" s="239">
        <v>45099</v>
      </c>
      <c r="E931" s="245">
        <f t="shared" si="43"/>
        <v>141</v>
      </c>
      <c r="F931" s="306" t="s">
        <v>176</v>
      </c>
      <c r="G931" s="241">
        <v>612.61</v>
      </c>
      <c r="H931" s="244">
        <f t="shared" si="44"/>
        <v>86378.01</v>
      </c>
      <c r="I931" s="246"/>
      <c r="J931" s="247"/>
      <c r="K931" s="240"/>
      <c r="L931" s="245"/>
    </row>
    <row r="932" spans="1:12">
      <c r="A932" s="243">
        <v>44958</v>
      </c>
      <c r="B932" s="243">
        <v>44958</v>
      </c>
      <c r="C932" s="244">
        <f t="shared" si="42"/>
        <v>1</v>
      </c>
      <c r="D932" s="239">
        <v>44958</v>
      </c>
      <c r="E932" s="245">
        <f t="shared" si="43"/>
        <v>0</v>
      </c>
      <c r="F932" s="306" t="s">
        <v>179</v>
      </c>
      <c r="G932" s="241">
        <v>107.71</v>
      </c>
      <c r="H932" s="244">
        <f t="shared" si="44"/>
        <v>0</v>
      </c>
      <c r="I932" s="246"/>
      <c r="J932" s="247"/>
      <c r="K932" s="240"/>
      <c r="L932" s="245"/>
    </row>
    <row r="933" spans="1:12">
      <c r="A933" s="243">
        <v>44958</v>
      </c>
      <c r="B933" s="243">
        <v>44963</v>
      </c>
      <c r="C933" s="244">
        <f t="shared" si="42"/>
        <v>6</v>
      </c>
      <c r="D933" s="239">
        <v>44963</v>
      </c>
      <c r="E933" s="245">
        <f t="shared" si="43"/>
        <v>5</v>
      </c>
      <c r="F933" s="306" t="s">
        <v>178</v>
      </c>
      <c r="G933" s="241">
        <v>6155.21</v>
      </c>
      <c r="H933" s="244">
        <f t="shared" si="44"/>
        <v>30776.05</v>
      </c>
      <c r="I933" s="246"/>
      <c r="J933" s="247"/>
      <c r="K933" s="240"/>
      <c r="L933" s="245"/>
    </row>
    <row r="934" spans="1:12">
      <c r="A934" s="243">
        <v>44958</v>
      </c>
      <c r="B934" s="243">
        <v>45014</v>
      </c>
      <c r="C934" s="244">
        <f t="shared" si="42"/>
        <v>57</v>
      </c>
      <c r="D934" s="239">
        <v>45014</v>
      </c>
      <c r="E934" s="245">
        <f t="shared" si="43"/>
        <v>56</v>
      </c>
      <c r="F934" s="306" t="s">
        <v>175</v>
      </c>
      <c r="G934" s="241">
        <v>161.63999999999999</v>
      </c>
      <c r="H934" s="244">
        <f t="shared" si="44"/>
        <v>9051.84</v>
      </c>
      <c r="I934" s="246"/>
      <c r="J934" s="247"/>
      <c r="K934" s="240"/>
      <c r="L934" s="245"/>
    </row>
    <row r="935" spans="1:12">
      <c r="A935" s="243">
        <v>44958</v>
      </c>
      <c r="B935" s="243">
        <v>44963</v>
      </c>
      <c r="C935" s="244">
        <f t="shared" si="42"/>
        <v>6</v>
      </c>
      <c r="D935" s="239">
        <v>44963</v>
      </c>
      <c r="E935" s="245">
        <f t="shared" si="43"/>
        <v>5</v>
      </c>
      <c r="F935" s="306" t="s">
        <v>176</v>
      </c>
      <c r="G935" s="241">
        <v>25726.02</v>
      </c>
      <c r="H935" s="244">
        <f t="shared" si="44"/>
        <v>128630.1</v>
      </c>
      <c r="I935" s="246"/>
      <c r="J935" s="247"/>
      <c r="K935" s="240"/>
      <c r="L935" s="245"/>
    </row>
    <row r="936" spans="1:12">
      <c r="A936" s="243">
        <v>44958</v>
      </c>
      <c r="B936" s="243">
        <v>44963</v>
      </c>
      <c r="C936" s="244">
        <f t="shared" si="42"/>
        <v>6</v>
      </c>
      <c r="D936" s="239">
        <v>44963</v>
      </c>
      <c r="E936" s="245">
        <f t="shared" si="43"/>
        <v>5</v>
      </c>
      <c r="F936" s="306" t="s">
        <v>175</v>
      </c>
      <c r="G936" s="241">
        <v>1885.97</v>
      </c>
      <c r="H936" s="244">
        <f t="shared" si="44"/>
        <v>9429.85</v>
      </c>
      <c r="I936" s="246"/>
      <c r="J936" s="247"/>
      <c r="K936" s="240"/>
      <c r="L936" s="245"/>
    </row>
    <row r="937" spans="1:12">
      <c r="A937" s="243">
        <v>44958</v>
      </c>
      <c r="B937" s="243">
        <v>44977</v>
      </c>
      <c r="C937" s="244">
        <f t="shared" si="42"/>
        <v>20</v>
      </c>
      <c r="D937" s="239">
        <v>44977</v>
      </c>
      <c r="E937" s="245">
        <f t="shared" si="43"/>
        <v>19</v>
      </c>
      <c r="F937" s="306" t="s">
        <v>175</v>
      </c>
      <c r="G937" s="241">
        <v>199.92</v>
      </c>
      <c r="H937" s="244">
        <f t="shared" si="44"/>
        <v>3798.4799999999996</v>
      </c>
      <c r="I937" s="246"/>
      <c r="J937" s="247"/>
      <c r="K937" s="240"/>
      <c r="L937" s="245"/>
    </row>
    <row r="938" spans="1:12">
      <c r="A938" s="243">
        <v>44958</v>
      </c>
      <c r="B938" s="243">
        <v>44958</v>
      </c>
      <c r="C938" s="244">
        <f t="shared" si="42"/>
        <v>1</v>
      </c>
      <c r="D938" s="239">
        <v>44958</v>
      </c>
      <c r="E938" s="245">
        <f t="shared" si="43"/>
        <v>0</v>
      </c>
      <c r="F938" s="306" t="s">
        <v>177</v>
      </c>
      <c r="G938" s="241">
        <v>403.22</v>
      </c>
      <c r="H938" s="244">
        <f t="shared" si="44"/>
        <v>0</v>
      </c>
      <c r="I938" s="246"/>
      <c r="J938" s="247"/>
      <c r="K938" s="240"/>
      <c r="L938" s="245"/>
    </row>
    <row r="939" spans="1:12">
      <c r="A939" s="243">
        <v>44958</v>
      </c>
      <c r="B939" s="243">
        <v>44965</v>
      </c>
      <c r="C939" s="244">
        <f t="shared" si="42"/>
        <v>8</v>
      </c>
      <c r="D939" s="239">
        <v>44965</v>
      </c>
      <c r="E939" s="245">
        <f t="shared" si="43"/>
        <v>7</v>
      </c>
      <c r="F939" s="306" t="s">
        <v>178</v>
      </c>
      <c r="G939" s="241">
        <v>104.17</v>
      </c>
      <c r="H939" s="244">
        <f t="shared" si="44"/>
        <v>729.19</v>
      </c>
      <c r="I939" s="246"/>
      <c r="J939" s="247"/>
      <c r="K939" s="240"/>
      <c r="L939" s="245"/>
    </row>
    <row r="940" spans="1:12">
      <c r="A940" s="243">
        <v>44958</v>
      </c>
      <c r="B940" s="243">
        <v>44964</v>
      </c>
      <c r="C940" s="244">
        <f t="shared" si="42"/>
        <v>7</v>
      </c>
      <c r="D940" s="239">
        <v>44964</v>
      </c>
      <c r="E940" s="245">
        <f t="shared" si="43"/>
        <v>6</v>
      </c>
      <c r="F940" s="306" t="s">
        <v>176</v>
      </c>
      <c r="G940" s="241">
        <v>52.27</v>
      </c>
      <c r="H940" s="244">
        <f t="shared" si="44"/>
        <v>313.62</v>
      </c>
      <c r="I940" s="246"/>
      <c r="J940" s="247"/>
      <c r="K940" s="240"/>
      <c r="L940" s="245"/>
    </row>
    <row r="941" spans="1:12">
      <c r="A941" s="243">
        <v>44958</v>
      </c>
      <c r="B941" s="243">
        <v>44959</v>
      </c>
      <c r="C941" s="244">
        <f t="shared" si="42"/>
        <v>2</v>
      </c>
      <c r="D941" s="239">
        <v>44959</v>
      </c>
      <c r="E941" s="245">
        <f t="shared" si="43"/>
        <v>1</v>
      </c>
      <c r="F941" s="306" t="s">
        <v>177</v>
      </c>
      <c r="G941" s="241">
        <v>237923.53</v>
      </c>
      <c r="H941" s="244">
        <f t="shared" si="44"/>
        <v>237923.53</v>
      </c>
      <c r="I941" s="246"/>
      <c r="J941" s="247"/>
      <c r="K941" s="240"/>
      <c r="L941" s="245"/>
    </row>
    <row r="942" spans="1:12">
      <c r="A942" s="243">
        <v>44958</v>
      </c>
      <c r="B942" s="243">
        <v>44964</v>
      </c>
      <c r="C942" s="244">
        <f t="shared" si="42"/>
        <v>7</v>
      </c>
      <c r="D942" s="239">
        <v>44964</v>
      </c>
      <c r="E942" s="245">
        <f t="shared" si="43"/>
        <v>6</v>
      </c>
      <c r="F942" s="306" t="s">
        <v>175</v>
      </c>
      <c r="G942" s="241">
        <v>1248.75</v>
      </c>
      <c r="H942" s="244">
        <f t="shared" si="44"/>
        <v>7492.5</v>
      </c>
      <c r="I942" s="246"/>
      <c r="J942" s="247"/>
      <c r="K942" s="240"/>
      <c r="L942" s="245"/>
    </row>
    <row r="943" spans="1:12">
      <c r="A943" s="243">
        <v>44958</v>
      </c>
      <c r="B943" s="243">
        <v>44965</v>
      </c>
      <c r="C943" s="244">
        <f t="shared" si="42"/>
        <v>8</v>
      </c>
      <c r="D943" s="239">
        <v>44965</v>
      </c>
      <c r="E943" s="245">
        <f t="shared" si="43"/>
        <v>7</v>
      </c>
      <c r="F943" s="306" t="s">
        <v>176</v>
      </c>
      <c r="G943" s="241">
        <v>3501.79</v>
      </c>
      <c r="H943" s="244">
        <f t="shared" si="44"/>
        <v>24512.53</v>
      </c>
      <c r="I943" s="246"/>
      <c r="J943" s="247"/>
      <c r="K943" s="240"/>
      <c r="L943" s="245"/>
    </row>
    <row r="944" spans="1:12">
      <c r="A944" s="243">
        <v>44958</v>
      </c>
      <c r="B944" s="243">
        <v>44978</v>
      </c>
      <c r="C944" s="244">
        <f t="shared" si="42"/>
        <v>21</v>
      </c>
      <c r="D944" s="239">
        <v>44978</v>
      </c>
      <c r="E944" s="245">
        <f t="shared" si="43"/>
        <v>20</v>
      </c>
      <c r="F944" s="306" t="s">
        <v>175</v>
      </c>
      <c r="G944" s="241">
        <v>23.28</v>
      </c>
      <c r="H944" s="244">
        <f t="shared" si="44"/>
        <v>465.6</v>
      </c>
      <c r="I944" s="246"/>
      <c r="J944" s="247"/>
      <c r="K944" s="240"/>
      <c r="L944" s="245"/>
    </row>
    <row r="945" spans="1:12">
      <c r="A945" s="243">
        <v>44958</v>
      </c>
      <c r="B945" s="243">
        <v>44965</v>
      </c>
      <c r="C945" s="244">
        <f t="shared" si="42"/>
        <v>8</v>
      </c>
      <c r="D945" s="239">
        <v>44965</v>
      </c>
      <c r="E945" s="245">
        <f t="shared" si="43"/>
        <v>7</v>
      </c>
      <c r="F945" s="306" t="s">
        <v>175</v>
      </c>
      <c r="G945" s="241">
        <v>2364.77</v>
      </c>
      <c r="H945" s="244">
        <f t="shared" si="44"/>
        <v>16553.39</v>
      </c>
      <c r="I945" s="246"/>
      <c r="J945" s="247"/>
      <c r="K945" s="240"/>
      <c r="L945" s="245"/>
    </row>
    <row r="946" spans="1:12">
      <c r="A946" s="243">
        <v>44958</v>
      </c>
      <c r="B946" s="243">
        <v>44960</v>
      </c>
      <c r="C946" s="244">
        <f t="shared" si="42"/>
        <v>3</v>
      </c>
      <c r="D946" s="239">
        <v>44960</v>
      </c>
      <c r="E946" s="245">
        <f t="shared" si="43"/>
        <v>2</v>
      </c>
      <c r="F946" s="306" t="s">
        <v>177</v>
      </c>
      <c r="G946" s="241">
        <v>5000.1000000000004</v>
      </c>
      <c r="H946" s="244">
        <f t="shared" si="44"/>
        <v>10000.200000000001</v>
      </c>
      <c r="I946" s="246"/>
      <c r="J946" s="247"/>
      <c r="K946" s="240"/>
      <c r="L946" s="245"/>
    </row>
    <row r="947" spans="1:12">
      <c r="A947" s="243">
        <v>44958</v>
      </c>
      <c r="B947" s="243">
        <v>44966</v>
      </c>
      <c r="C947" s="244">
        <f t="shared" si="42"/>
        <v>9</v>
      </c>
      <c r="D947" s="239">
        <v>44966</v>
      </c>
      <c r="E947" s="245">
        <f t="shared" si="43"/>
        <v>8</v>
      </c>
      <c r="F947" s="306" t="s">
        <v>176</v>
      </c>
      <c r="G947" s="241">
        <v>222.99</v>
      </c>
      <c r="H947" s="244">
        <f t="shared" si="44"/>
        <v>1783.92</v>
      </c>
      <c r="I947" s="246"/>
      <c r="J947" s="247"/>
      <c r="K947" s="240"/>
      <c r="L947" s="245"/>
    </row>
    <row r="948" spans="1:12">
      <c r="A948" s="243">
        <v>44958</v>
      </c>
      <c r="B948" s="243">
        <v>44981</v>
      </c>
      <c r="C948" s="244">
        <f t="shared" si="42"/>
        <v>24</v>
      </c>
      <c r="D948" s="239">
        <v>44981</v>
      </c>
      <c r="E948" s="245">
        <f t="shared" si="43"/>
        <v>23</v>
      </c>
      <c r="F948" s="306" t="s">
        <v>176</v>
      </c>
      <c r="G948" s="241">
        <v>18.45</v>
      </c>
      <c r="H948" s="244">
        <f t="shared" si="44"/>
        <v>424.34999999999997</v>
      </c>
      <c r="I948" s="246"/>
      <c r="J948" s="247"/>
      <c r="K948" s="240"/>
      <c r="L948" s="245"/>
    </row>
    <row r="949" spans="1:12">
      <c r="A949" s="243">
        <v>44958</v>
      </c>
      <c r="B949" s="243">
        <v>44966</v>
      </c>
      <c r="C949" s="244">
        <f t="shared" si="42"/>
        <v>9</v>
      </c>
      <c r="D949" s="239">
        <v>44966</v>
      </c>
      <c r="E949" s="245">
        <f t="shared" si="43"/>
        <v>8</v>
      </c>
      <c r="F949" s="306" t="s">
        <v>175</v>
      </c>
      <c r="G949" s="241">
        <v>1700.14</v>
      </c>
      <c r="H949" s="244">
        <f t="shared" si="44"/>
        <v>13601.12</v>
      </c>
      <c r="I949" s="246"/>
      <c r="J949" s="247"/>
      <c r="K949" s="240"/>
      <c r="L949" s="245"/>
    </row>
    <row r="950" spans="1:12">
      <c r="A950" s="243">
        <v>44958</v>
      </c>
      <c r="B950" s="243">
        <v>45190</v>
      </c>
      <c r="C950" s="244">
        <f t="shared" si="42"/>
        <v>233</v>
      </c>
      <c r="D950" s="239">
        <v>45190</v>
      </c>
      <c r="E950" s="245">
        <f t="shared" si="43"/>
        <v>232</v>
      </c>
      <c r="F950" s="306" t="s">
        <v>176</v>
      </c>
      <c r="G950" s="241">
        <v>333.44</v>
      </c>
      <c r="H950" s="244">
        <f t="shared" si="44"/>
        <v>77358.080000000002</v>
      </c>
      <c r="I950" s="246"/>
      <c r="J950" s="247"/>
      <c r="K950" s="240"/>
      <c r="L950" s="245"/>
    </row>
    <row r="951" spans="1:12">
      <c r="A951" s="243">
        <v>44958</v>
      </c>
      <c r="B951" s="243">
        <v>44986</v>
      </c>
      <c r="C951" s="244">
        <f t="shared" si="42"/>
        <v>29</v>
      </c>
      <c r="D951" s="239">
        <v>44986</v>
      </c>
      <c r="E951" s="245">
        <f t="shared" si="43"/>
        <v>28</v>
      </c>
      <c r="F951" s="306" t="s">
        <v>176</v>
      </c>
      <c r="G951" s="241">
        <v>7311</v>
      </c>
      <c r="H951" s="244">
        <f t="shared" si="44"/>
        <v>204708</v>
      </c>
      <c r="I951" s="246"/>
      <c r="J951" s="247"/>
      <c r="K951" s="240"/>
      <c r="L951" s="245"/>
    </row>
    <row r="952" spans="1:12">
      <c r="A952" s="243">
        <v>44958</v>
      </c>
      <c r="B952" s="243">
        <v>44963</v>
      </c>
      <c r="C952" s="244">
        <f t="shared" si="42"/>
        <v>6</v>
      </c>
      <c r="D952" s="239">
        <v>44963</v>
      </c>
      <c r="E952" s="245">
        <f t="shared" si="43"/>
        <v>5</v>
      </c>
      <c r="F952" s="306" t="s">
        <v>177</v>
      </c>
      <c r="G952" s="241">
        <v>13808.66</v>
      </c>
      <c r="H952" s="244">
        <f t="shared" si="44"/>
        <v>69043.3</v>
      </c>
      <c r="I952" s="246"/>
      <c r="J952" s="247"/>
      <c r="K952" s="240"/>
      <c r="L952" s="245"/>
    </row>
    <row r="953" spans="1:12">
      <c r="A953" s="243">
        <v>44958</v>
      </c>
      <c r="B953" s="243">
        <v>44967</v>
      </c>
      <c r="C953" s="244">
        <f t="shared" si="42"/>
        <v>10</v>
      </c>
      <c r="D953" s="239">
        <v>44967</v>
      </c>
      <c r="E953" s="245">
        <f t="shared" si="43"/>
        <v>9</v>
      </c>
      <c r="F953" s="306" t="s">
        <v>176</v>
      </c>
      <c r="G953" s="241">
        <v>163.09</v>
      </c>
      <c r="H953" s="244">
        <f t="shared" si="44"/>
        <v>1467.81</v>
      </c>
      <c r="I953" s="246"/>
      <c r="J953" s="247"/>
      <c r="K953" s="240"/>
      <c r="L953" s="245"/>
    </row>
    <row r="954" spans="1:12">
      <c r="A954" s="243">
        <v>44958</v>
      </c>
      <c r="B954" s="243">
        <v>45030</v>
      </c>
      <c r="C954" s="244">
        <f t="shared" si="42"/>
        <v>73</v>
      </c>
      <c r="D954" s="239">
        <v>45030</v>
      </c>
      <c r="E954" s="245">
        <f t="shared" si="43"/>
        <v>72</v>
      </c>
      <c r="F954" s="306" t="s">
        <v>176</v>
      </c>
      <c r="G954" s="241">
        <v>2982.67</v>
      </c>
      <c r="H954" s="244">
        <f t="shared" si="44"/>
        <v>214752.24</v>
      </c>
      <c r="I954" s="246"/>
      <c r="J954" s="247"/>
      <c r="K954" s="240"/>
      <c r="L954" s="245"/>
    </row>
    <row r="955" spans="1:12">
      <c r="A955" s="243">
        <v>44958</v>
      </c>
      <c r="B955" s="243">
        <v>45371</v>
      </c>
      <c r="C955" s="244">
        <f t="shared" si="42"/>
        <v>414</v>
      </c>
      <c r="D955" s="239">
        <v>45371</v>
      </c>
      <c r="E955" s="245">
        <f t="shared" si="43"/>
        <v>413</v>
      </c>
      <c r="F955" s="306" t="s">
        <v>176</v>
      </c>
      <c r="G955" s="241">
        <v>18.420000000000002</v>
      </c>
      <c r="H955" s="244">
        <f t="shared" si="44"/>
        <v>7607.4600000000009</v>
      </c>
      <c r="I955" s="246"/>
      <c r="J955" s="247"/>
      <c r="K955" s="240"/>
      <c r="L955" s="245"/>
    </row>
    <row r="956" spans="1:12">
      <c r="A956" s="243">
        <v>44958</v>
      </c>
      <c r="B956" s="243">
        <v>44993</v>
      </c>
      <c r="C956" s="244">
        <f t="shared" si="42"/>
        <v>36</v>
      </c>
      <c r="D956" s="239">
        <v>44993</v>
      </c>
      <c r="E956" s="245">
        <f t="shared" si="43"/>
        <v>35</v>
      </c>
      <c r="F956" s="306" t="s">
        <v>178</v>
      </c>
      <c r="G956" s="241">
        <v>57.11</v>
      </c>
      <c r="H956" s="244">
        <f t="shared" si="44"/>
        <v>1998.85</v>
      </c>
      <c r="I956" s="246"/>
      <c r="J956" s="247"/>
      <c r="K956" s="240"/>
      <c r="L956" s="245"/>
    </row>
    <row r="957" spans="1:12">
      <c r="A957" s="243">
        <v>44958</v>
      </c>
      <c r="B957" s="243">
        <v>44991</v>
      </c>
      <c r="C957" s="244">
        <f t="shared" si="42"/>
        <v>34</v>
      </c>
      <c r="D957" s="239">
        <v>44991</v>
      </c>
      <c r="E957" s="245">
        <f t="shared" si="43"/>
        <v>33</v>
      </c>
      <c r="F957" s="306" t="s">
        <v>175</v>
      </c>
      <c r="G957" s="241">
        <v>145.71</v>
      </c>
      <c r="H957" s="244">
        <f t="shared" si="44"/>
        <v>4808.43</v>
      </c>
      <c r="I957" s="246"/>
      <c r="J957" s="247"/>
      <c r="K957" s="240"/>
      <c r="L957" s="245"/>
    </row>
    <row r="958" spans="1:12">
      <c r="A958" s="243">
        <v>44958</v>
      </c>
      <c r="B958" s="243">
        <v>44992</v>
      </c>
      <c r="C958" s="244">
        <f t="shared" si="42"/>
        <v>35</v>
      </c>
      <c r="D958" s="239">
        <v>44992</v>
      </c>
      <c r="E958" s="245">
        <f t="shared" si="43"/>
        <v>34</v>
      </c>
      <c r="F958" s="306" t="s">
        <v>176</v>
      </c>
      <c r="G958" s="241">
        <v>46.17</v>
      </c>
      <c r="H958" s="244">
        <f t="shared" si="44"/>
        <v>1569.78</v>
      </c>
      <c r="I958" s="246"/>
      <c r="J958" s="247"/>
      <c r="K958" s="240"/>
      <c r="L958" s="245"/>
    </row>
    <row r="959" spans="1:12">
      <c r="A959" s="243">
        <v>44958</v>
      </c>
      <c r="B959" s="243">
        <v>44970</v>
      </c>
      <c r="C959" s="244">
        <f t="shared" si="42"/>
        <v>13</v>
      </c>
      <c r="D959" s="239">
        <v>44970</v>
      </c>
      <c r="E959" s="245">
        <f t="shared" si="43"/>
        <v>12</v>
      </c>
      <c r="F959" s="306" t="s">
        <v>176</v>
      </c>
      <c r="G959" s="241">
        <v>26.32</v>
      </c>
      <c r="H959" s="244">
        <f t="shared" si="44"/>
        <v>315.84000000000003</v>
      </c>
      <c r="I959" s="246"/>
      <c r="J959" s="247"/>
      <c r="K959" s="240"/>
      <c r="L959" s="245"/>
    </row>
    <row r="960" spans="1:12">
      <c r="A960" s="243">
        <v>44958</v>
      </c>
      <c r="B960" s="243">
        <v>44992</v>
      </c>
      <c r="C960" s="244">
        <f t="shared" si="42"/>
        <v>35</v>
      </c>
      <c r="D960" s="239">
        <v>44992</v>
      </c>
      <c r="E960" s="245">
        <f t="shared" si="43"/>
        <v>34</v>
      </c>
      <c r="F960" s="306" t="s">
        <v>175</v>
      </c>
      <c r="G960" s="241">
        <v>105.39</v>
      </c>
      <c r="H960" s="244">
        <f t="shared" si="44"/>
        <v>3583.26</v>
      </c>
      <c r="I960" s="246"/>
      <c r="J960" s="247"/>
      <c r="K960" s="240"/>
      <c r="L960" s="245"/>
    </row>
    <row r="961" spans="1:12">
      <c r="A961" s="243">
        <v>44958</v>
      </c>
      <c r="B961" s="243">
        <v>44970</v>
      </c>
      <c r="C961" s="244">
        <f t="shared" si="42"/>
        <v>13</v>
      </c>
      <c r="D961" s="239">
        <v>44970</v>
      </c>
      <c r="E961" s="245">
        <f t="shared" si="43"/>
        <v>12</v>
      </c>
      <c r="F961" s="306" t="s">
        <v>175</v>
      </c>
      <c r="G961" s="241">
        <v>171.88</v>
      </c>
      <c r="H961" s="244">
        <f t="shared" si="44"/>
        <v>2062.56</v>
      </c>
      <c r="I961" s="246"/>
      <c r="J961" s="247"/>
      <c r="K961" s="240"/>
      <c r="L961" s="245"/>
    </row>
    <row r="962" spans="1:12">
      <c r="A962" s="243">
        <v>44958</v>
      </c>
      <c r="B962" s="243">
        <v>44971</v>
      </c>
      <c r="C962" s="244">
        <f t="shared" si="42"/>
        <v>14</v>
      </c>
      <c r="D962" s="239">
        <v>44971</v>
      </c>
      <c r="E962" s="245">
        <f t="shared" si="43"/>
        <v>13</v>
      </c>
      <c r="F962" s="306" t="s">
        <v>175</v>
      </c>
      <c r="G962" s="241">
        <v>215.9</v>
      </c>
      <c r="H962" s="244">
        <f t="shared" si="44"/>
        <v>2806.7000000000003</v>
      </c>
      <c r="I962" s="246"/>
      <c r="J962" s="247"/>
      <c r="K962" s="240"/>
      <c r="L962" s="245"/>
    </row>
    <row r="963" spans="1:12">
      <c r="A963" s="243">
        <v>44958</v>
      </c>
      <c r="B963" s="243">
        <v>44972</v>
      </c>
      <c r="C963" s="244">
        <f t="shared" si="42"/>
        <v>15</v>
      </c>
      <c r="D963" s="239">
        <v>44972</v>
      </c>
      <c r="E963" s="245">
        <f t="shared" si="43"/>
        <v>14</v>
      </c>
      <c r="F963" s="306" t="s">
        <v>175</v>
      </c>
      <c r="G963" s="241">
        <v>160.16999999999999</v>
      </c>
      <c r="H963" s="244">
        <f t="shared" si="44"/>
        <v>2242.3799999999997</v>
      </c>
      <c r="I963" s="246"/>
      <c r="J963" s="247"/>
      <c r="K963" s="240"/>
      <c r="L963" s="245"/>
    </row>
    <row r="964" spans="1:12">
      <c r="A964" s="243">
        <v>44959</v>
      </c>
      <c r="B964" s="243">
        <v>44986</v>
      </c>
      <c r="C964" s="244">
        <f t="shared" si="42"/>
        <v>28</v>
      </c>
      <c r="D964" s="239">
        <v>44986</v>
      </c>
      <c r="E964" s="245">
        <f t="shared" si="43"/>
        <v>27</v>
      </c>
      <c r="F964" s="306" t="s">
        <v>177</v>
      </c>
      <c r="G964" s="241">
        <v>247.79</v>
      </c>
      <c r="H964" s="244">
        <f t="shared" si="44"/>
        <v>6690.33</v>
      </c>
      <c r="I964" s="246"/>
      <c r="J964" s="247"/>
      <c r="K964" s="240"/>
      <c r="L964" s="245"/>
    </row>
    <row r="965" spans="1:12">
      <c r="A965" s="243">
        <v>44959</v>
      </c>
      <c r="B965" s="243">
        <v>44971</v>
      </c>
      <c r="C965" s="244">
        <f t="shared" si="42"/>
        <v>13</v>
      </c>
      <c r="D965" s="239">
        <v>44971</v>
      </c>
      <c r="E965" s="245">
        <f t="shared" si="43"/>
        <v>12</v>
      </c>
      <c r="F965" s="306" t="s">
        <v>176</v>
      </c>
      <c r="G965" s="241">
        <v>51.95</v>
      </c>
      <c r="H965" s="244">
        <f t="shared" si="44"/>
        <v>623.40000000000009</v>
      </c>
      <c r="I965" s="246"/>
      <c r="J965" s="247"/>
      <c r="K965" s="240"/>
      <c r="L965" s="245"/>
    </row>
    <row r="966" spans="1:12">
      <c r="A966" s="243">
        <v>44959</v>
      </c>
      <c r="B966" s="243">
        <v>44970</v>
      </c>
      <c r="C966" s="244">
        <f t="shared" si="42"/>
        <v>12</v>
      </c>
      <c r="D966" s="239">
        <v>44970</v>
      </c>
      <c r="E966" s="245">
        <f t="shared" si="43"/>
        <v>11</v>
      </c>
      <c r="F966" s="306" t="s">
        <v>175</v>
      </c>
      <c r="G966" s="241">
        <v>204.29</v>
      </c>
      <c r="H966" s="244">
        <f t="shared" si="44"/>
        <v>2247.19</v>
      </c>
      <c r="I966" s="246"/>
      <c r="J966" s="247"/>
      <c r="K966" s="240"/>
      <c r="L966" s="245"/>
    </row>
    <row r="967" spans="1:12">
      <c r="A967" s="243">
        <v>44959</v>
      </c>
      <c r="B967" s="243">
        <v>44992</v>
      </c>
      <c r="C967" s="244">
        <f t="shared" ref="C967:C1030" si="45">B967-A967+1</f>
        <v>34</v>
      </c>
      <c r="D967" s="239">
        <v>44992</v>
      </c>
      <c r="E967" s="245">
        <f t="shared" ref="E967:E1030" si="46">D967-A967</f>
        <v>33</v>
      </c>
      <c r="F967" s="306" t="s">
        <v>175</v>
      </c>
      <c r="G967" s="241">
        <v>170.96</v>
      </c>
      <c r="H967" s="244">
        <f t="shared" ref="H967:H1030" si="47">E967*G967</f>
        <v>5641.68</v>
      </c>
      <c r="I967" s="246"/>
      <c r="J967" s="247"/>
      <c r="K967" s="240"/>
      <c r="L967" s="245"/>
    </row>
    <row r="968" spans="1:12">
      <c r="A968" s="243">
        <v>44959</v>
      </c>
      <c r="B968" s="243">
        <v>44972</v>
      </c>
      <c r="C968" s="244">
        <f t="shared" si="45"/>
        <v>14</v>
      </c>
      <c r="D968" s="239">
        <v>44972</v>
      </c>
      <c r="E968" s="245">
        <f t="shared" si="46"/>
        <v>13</v>
      </c>
      <c r="F968" s="306" t="s">
        <v>176</v>
      </c>
      <c r="G968" s="241">
        <v>64.42</v>
      </c>
      <c r="H968" s="244">
        <f t="shared" si="47"/>
        <v>837.46</v>
      </c>
      <c r="I968" s="246"/>
      <c r="J968" s="247"/>
      <c r="K968" s="240"/>
      <c r="L968" s="245"/>
    </row>
    <row r="969" spans="1:12">
      <c r="A969" s="243">
        <v>44959</v>
      </c>
      <c r="B969" s="243">
        <v>44971</v>
      </c>
      <c r="C969" s="244">
        <f t="shared" si="45"/>
        <v>13</v>
      </c>
      <c r="D969" s="239">
        <v>44971</v>
      </c>
      <c r="E969" s="245">
        <f t="shared" si="46"/>
        <v>12</v>
      </c>
      <c r="F969" s="306" t="s">
        <v>175</v>
      </c>
      <c r="G969" s="241">
        <v>58.61</v>
      </c>
      <c r="H969" s="244">
        <f t="shared" si="47"/>
        <v>703.31999999999994</v>
      </c>
      <c r="I969" s="246"/>
      <c r="J969" s="247"/>
      <c r="K969" s="240"/>
      <c r="L969" s="245"/>
    </row>
    <row r="970" spans="1:12">
      <c r="A970" s="243">
        <v>44959</v>
      </c>
      <c r="B970" s="243">
        <v>44972</v>
      </c>
      <c r="C970" s="244">
        <f t="shared" si="45"/>
        <v>14</v>
      </c>
      <c r="D970" s="239">
        <v>44972</v>
      </c>
      <c r="E970" s="245">
        <f t="shared" si="46"/>
        <v>13</v>
      </c>
      <c r="F970" s="306" t="s">
        <v>175</v>
      </c>
      <c r="G970" s="241">
        <v>12784</v>
      </c>
      <c r="H970" s="244">
        <f t="shared" si="47"/>
        <v>166192</v>
      </c>
      <c r="I970" s="246"/>
      <c r="J970" s="247"/>
      <c r="K970" s="240"/>
      <c r="L970" s="245"/>
    </row>
    <row r="971" spans="1:12">
      <c r="A971" s="243">
        <v>44959</v>
      </c>
      <c r="B971" s="243">
        <v>44960</v>
      </c>
      <c r="C971" s="244">
        <f t="shared" si="45"/>
        <v>2</v>
      </c>
      <c r="D971" s="239">
        <v>44960</v>
      </c>
      <c r="E971" s="245">
        <f t="shared" si="46"/>
        <v>1</v>
      </c>
      <c r="F971" s="306" t="s">
        <v>178</v>
      </c>
      <c r="G971" s="241">
        <v>1174.55</v>
      </c>
      <c r="H971" s="244">
        <f t="shared" si="47"/>
        <v>1174.55</v>
      </c>
      <c r="I971" s="246"/>
      <c r="J971" s="247"/>
      <c r="K971" s="240"/>
      <c r="L971" s="245"/>
    </row>
    <row r="972" spans="1:12">
      <c r="A972" s="243">
        <v>44959</v>
      </c>
      <c r="B972" s="243">
        <v>44959</v>
      </c>
      <c r="C972" s="244">
        <f t="shared" si="45"/>
        <v>1</v>
      </c>
      <c r="D972" s="239">
        <v>44959</v>
      </c>
      <c r="E972" s="245">
        <f t="shared" si="46"/>
        <v>0</v>
      </c>
      <c r="F972" s="306" t="s">
        <v>176</v>
      </c>
      <c r="G972" s="241">
        <v>1288.94</v>
      </c>
      <c r="H972" s="244">
        <f t="shared" si="47"/>
        <v>0</v>
      </c>
      <c r="I972" s="246"/>
      <c r="J972" s="247"/>
      <c r="K972" s="240"/>
      <c r="L972" s="245"/>
    </row>
    <row r="973" spans="1:12">
      <c r="A973" s="243">
        <v>44959</v>
      </c>
      <c r="B973" s="243">
        <v>44960</v>
      </c>
      <c r="C973" s="244">
        <f t="shared" si="45"/>
        <v>2</v>
      </c>
      <c r="D973" s="239">
        <v>44960</v>
      </c>
      <c r="E973" s="245">
        <f t="shared" si="46"/>
        <v>1</v>
      </c>
      <c r="F973" s="306" t="s">
        <v>176</v>
      </c>
      <c r="G973" s="241">
        <v>72152.600000000006</v>
      </c>
      <c r="H973" s="244">
        <f t="shared" si="47"/>
        <v>72152.600000000006</v>
      </c>
      <c r="I973" s="246"/>
      <c r="J973" s="247"/>
      <c r="K973" s="240"/>
      <c r="L973" s="245"/>
    </row>
    <row r="974" spans="1:12">
      <c r="A974" s="243">
        <v>44959</v>
      </c>
      <c r="B974" s="243">
        <v>44959</v>
      </c>
      <c r="C974" s="244">
        <f t="shared" si="45"/>
        <v>1</v>
      </c>
      <c r="D974" s="239">
        <v>44959</v>
      </c>
      <c r="E974" s="245">
        <f t="shared" si="46"/>
        <v>0</v>
      </c>
      <c r="F974" s="306" t="s">
        <v>175</v>
      </c>
      <c r="G974" s="241">
        <v>1623.67</v>
      </c>
      <c r="H974" s="244">
        <f t="shared" si="47"/>
        <v>0</v>
      </c>
      <c r="I974" s="246"/>
      <c r="J974" s="247"/>
      <c r="K974" s="240"/>
      <c r="L974" s="245"/>
    </row>
    <row r="975" spans="1:12">
      <c r="A975" s="243">
        <v>44959</v>
      </c>
      <c r="B975" s="243">
        <v>44960</v>
      </c>
      <c r="C975" s="244">
        <f t="shared" si="45"/>
        <v>2</v>
      </c>
      <c r="D975" s="239">
        <v>44960</v>
      </c>
      <c r="E975" s="245">
        <f t="shared" si="46"/>
        <v>1</v>
      </c>
      <c r="F975" s="306" t="s">
        <v>175</v>
      </c>
      <c r="G975" s="241">
        <v>652625.72</v>
      </c>
      <c r="H975" s="244">
        <f t="shared" si="47"/>
        <v>652625.72</v>
      </c>
      <c r="I975" s="246"/>
      <c r="J975" s="247"/>
      <c r="K975" s="240"/>
      <c r="L975" s="245"/>
    </row>
    <row r="976" spans="1:12">
      <c r="A976" s="243">
        <v>44959</v>
      </c>
      <c r="B976" s="243">
        <v>44963</v>
      </c>
      <c r="C976" s="244">
        <f t="shared" si="45"/>
        <v>5</v>
      </c>
      <c r="D976" s="239">
        <v>44963</v>
      </c>
      <c r="E976" s="245">
        <f t="shared" si="46"/>
        <v>4</v>
      </c>
      <c r="F976" s="306" t="s">
        <v>178</v>
      </c>
      <c r="G976" s="241">
        <v>10053.56</v>
      </c>
      <c r="H976" s="244">
        <f t="shared" si="47"/>
        <v>40214.239999999998</v>
      </c>
      <c r="I976" s="246"/>
      <c r="J976" s="247"/>
      <c r="K976" s="240"/>
      <c r="L976" s="245"/>
    </row>
    <row r="977" spans="1:12">
      <c r="A977" s="243">
        <v>44959</v>
      </c>
      <c r="B977" s="243">
        <v>44963</v>
      </c>
      <c r="C977" s="244">
        <f t="shared" si="45"/>
        <v>5</v>
      </c>
      <c r="D977" s="239">
        <v>44963</v>
      </c>
      <c r="E977" s="245">
        <f t="shared" si="46"/>
        <v>4</v>
      </c>
      <c r="F977" s="306" t="s">
        <v>176</v>
      </c>
      <c r="G977" s="241">
        <v>25582.05</v>
      </c>
      <c r="H977" s="244">
        <f t="shared" si="47"/>
        <v>102328.2</v>
      </c>
      <c r="I977" s="246"/>
      <c r="J977" s="247"/>
      <c r="K977" s="240"/>
      <c r="L977" s="245"/>
    </row>
    <row r="978" spans="1:12">
      <c r="A978" s="243">
        <v>44959</v>
      </c>
      <c r="B978" s="243">
        <v>44963</v>
      </c>
      <c r="C978" s="244">
        <f t="shared" si="45"/>
        <v>5</v>
      </c>
      <c r="D978" s="239">
        <v>44963</v>
      </c>
      <c r="E978" s="245">
        <f t="shared" si="46"/>
        <v>4</v>
      </c>
      <c r="F978" s="306" t="s">
        <v>175</v>
      </c>
      <c r="G978" s="241">
        <v>10262.450000000001</v>
      </c>
      <c r="H978" s="244">
        <f t="shared" si="47"/>
        <v>41049.800000000003</v>
      </c>
      <c r="I978" s="246"/>
      <c r="J978" s="247"/>
      <c r="K978" s="240"/>
      <c r="L978" s="245"/>
    </row>
    <row r="979" spans="1:12">
      <c r="A979" s="243">
        <v>44959</v>
      </c>
      <c r="B979" s="243">
        <v>44964</v>
      </c>
      <c r="C979" s="244">
        <f t="shared" si="45"/>
        <v>6</v>
      </c>
      <c r="D979" s="239">
        <v>44964</v>
      </c>
      <c r="E979" s="245">
        <f t="shared" si="46"/>
        <v>5</v>
      </c>
      <c r="F979" s="306" t="s">
        <v>176</v>
      </c>
      <c r="G979" s="241">
        <v>18913.97</v>
      </c>
      <c r="H979" s="244">
        <f t="shared" si="47"/>
        <v>94569.85</v>
      </c>
      <c r="I979" s="246"/>
      <c r="J979" s="247"/>
      <c r="K979" s="240"/>
      <c r="L979" s="245"/>
    </row>
    <row r="980" spans="1:12">
      <c r="A980" s="243">
        <v>44959</v>
      </c>
      <c r="B980" s="243">
        <v>44965</v>
      </c>
      <c r="C980" s="244">
        <f t="shared" si="45"/>
        <v>7</v>
      </c>
      <c r="D980" s="239">
        <v>44965</v>
      </c>
      <c r="E980" s="245">
        <f t="shared" si="46"/>
        <v>6</v>
      </c>
      <c r="F980" s="306" t="s">
        <v>176</v>
      </c>
      <c r="G980" s="241">
        <v>240.01</v>
      </c>
      <c r="H980" s="244">
        <f t="shared" si="47"/>
        <v>1440.06</v>
      </c>
      <c r="I980" s="246"/>
      <c r="J980" s="247"/>
      <c r="K980" s="240"/>
      <c r="L980" s="245"/>
    </row>
    <row r="981" spans="1:12">
      <c r="A981" s="243">
        <v>44959</v>
      </c>
      <c r="B981" s="243">
        <v>44964</v>
      </c>
      <c r="C981" s="244">
        <f t="shared" si="45"/>
        <v>6</v>
      </c>
      <c r="D981" s="239">
        <v>44964</v>
      </c>
      <c r="E981" s="245">
        <f t="shared" si="46"/>
        <v>5</v>
      </c>
      <c r="F981" s="306" t="s">
        <v>175</v>
      </c>
      <c r="G981" s="241">
        <v>4234.68</v>
      </c>
      <c r="H981" s="244">
        <f t="shared" si="47"/>
        <v>21173.4</v>
      </c>
      <c r="I981" s="246"/>
      <c r="J981" s="247"/>
      <c r="K981" s="240"/>
      <c r="L981" s="245"/>
    </row>
    <row r="982" spans="1:12">
      <c r="A982" s="243">
        <v>44959</v>
      </c>
      <c r="B982" s="243">
        <v>44959</v>
      </c>
      <c r="C982" s="244">
        <f t="shared" si="45"/>
        <v>1</v>
      </c>
      <c r="D982" s="239">
        <v>44959</v>
      </c>
      <c r="E982" s="245">
        <f t="shared" si="46"/>
        <v>0</v>
      </c>
      <c r="F982" s="306" t="s">
        <v>177</v>
      </c>
      <c r="G982" s="241">
        <v>227.87</v>
      </c>
      <c r="H982" s="244">
        <f t="shared" si="47"/>
        <v>0</v>
      </c>
      <c r="I982" s="246"/>
      <c r="J982" s="247"/>
      <c r="K982" s="240"/>
      <c r="L982" s="245"/>
    </row>
    <row r="983" spans="1:12">
      <c r="A983" s="243">
        <v>44959</v>
      </c>
      <c r="B983" s="243">
        <v>44965</v>
      </c>
      <c r="C983" s="244">
        <f t="shared" si="45"/>
        <v>7</v>
      </c>
      <c r="D983" s="239">
        <v>44965</v>
      </c>
      <c r="E983" s="245">
        <f t="shared" si="46"/>
        <v>6</v>
      </c>
      <c r="F983" s="306" t="s">
        <v>175</v>
      </c>
      <c r="G983" s="241">
        <v>984.47</v>
      </c>
      <c r="H983" s="244">
        <f t="shared" si="47"/>
        <v>5906.82</v>
      </c>
      <c r="I983" s="246"/>
      <c r="J983" s="247"/>
      <c r="K983" s="240"/>
      <c r="L983" s="245"/>
    </row>
    <row r="984" spans="1:12">
      <c r="A984" s="243">
        <v>44959</v>
      </c>
      <c r="B984" s="243">
        <v>44960</v>
      </c>
      <c r="C984" s="244">
        <f t="shared" si="45"/>
        <v>2</v>
      </c>
      <c r="D984" s="239">
        <v>44960</v>
      </c>
      <c r="E984" s="245">
        <f t="shared" si="46"/>
        <v>1</v>
      </c>
      <c r="F984" s="306" t="s">
        <v>177</v>
      </c>
      <c r="G984" s="241">
        <v>35854.04</v>
      </c>
      <c r="H984" s="244">
        <f t="shared" si="47"/>
        <v>35854.04</v>
      </c>
      <c r="I984" s="246"/>
      <c r="J984" s="247"/>
      <c r="K984" s="240"/>
      <c r="L984" s="245"/>
    </row>
    <row r="985" spans="1:12">
      <c r="A985" s="243">
        <v>44959</v>
      </c>
      <c r="B985" s="243">
        <v>44979</v>
      </c>
      <c r="C985" s="244">
        <f t="shared" si="45"/>
        <v>21</v>
      </c>
      <c r="D985" s="239">
        <v>44979</v>
      </c>
      <c r="E985" s="245">
        <f t="shared" si="46"/>
        <v>20</v>
      </c>
      <c r="F985" s="306" t="s">
        <v>175</v>
      </c>
      <c r="G985" s="241">
        <v>76.45</v>
      </c>
      <c r="H985" s="244">
        <f t="shared" si="47"/>
        <v>1529</v>
      </c>
      <c r="I985" s="246"/>
      <c r="J985" s="247"/>
      <c r="K985" s="240"/>
      <c r="L985" s="245"/>
    </row>
    <row r="986" spans="1:12">
      <c r="A986" s="243">
        <v>44959</v>
      </c>
      <c r="B986" s="243">
        <v>44966</v>
      </c>
      <c r="C986" s="244">
        <f t="shared" si="45"/>
        <v>8</v>
      </c>
      <c r="D986" s="239">
        <v>44966</v>
      </c>
      <c r="E986" s="245">
        <f t="shared" si="46"/>
        <v>7</v>
      </c>
      <c r="F986" s="306" t="s">
        <v>175</v>
      </c>
      <c r="G986" s="241">
        <v>516.96</v>
      </c>
      <c r="H986" s="244">
        <f t="shared" si="47"/>
        <v>3618.7200000000003</v>
      </c>
      <c r="I986" s="246"/>
      <c r="J986" s="247"/>
      <c r="K986" s="240"/>
      <c r="L986" s="245"/>
    </row>
    <row r="987" spans="1:12">
      <c r="A987" s="243">
        <v>44959</v>
      </c>
      <c r="B987" s="243">
        <v>44963</v>
      </c>
      <c r="C987" s="244">
        <f t="shared" si="45"/>
        <v>5</v>
      </c>
      <c r="D987" s="239">
        <v>44963</v>
      </c>
      <c r="E987" s="245">
        <f t="shared" si="46"/>
        <v>4</v>
      </c>
      <c r="F987" s="306" t="s">
        <v>177</v>
      </c>
      <c r="G987" s="241">
        <v>1402.98</v>
      </c>
      <c r="H987" s="244">
        <f t="shared" si="47"/>
        <v>5611.92</v>
      </c>
      <c r="I987" s="246"/>
      <c r="J987" s="247"/>
      <c r="K987" s="240"/>
      <c r="L987" s="245"/>
    </row>
    <row r="988" spans="1:12">
      <c r="A988" s="243">
        <v>44959</v>
      </c>
      <c r="B988" s="243">
        <v>44984</v>
      </c>
      <c r="C988" s="244">
        <f t="shared" si="45"/>
        <v>26</v>
      </c>
      <c r="D988" s="239">
        <v>44984</v>
      </c>
      <c r="E988" s="245">
        <f t="shared" si="46"/>
        <v>25</v>
      </c>
      <c r="F988" s="306" t="s">
        <v>175</v>
      </c>
      <c r="G988" s="241">
        <v>136.47999999999999</v>
      </c>
      <c r="H988" s="244">
        <f t="shared" si="47"/>
        <v>3411.9999999999995</v>
      </c>
      <c r="I988" s="246"/>
      <c r="J988" s="247"/>
      <c r="K988" s="240"/>
      <c r="L988" s="245"/>
    </row>
    <row r="989" spans="1:12">
      <c r="A989" s="243">
        <v>44959</v>
      </c>
      <c r="B989" s="243">
        <v>44967</v>
      </c>
      <c r="C989" s="244">
        <f t="shared" si="45"/>
        <v>9</v>
      </c>
      <c r="D989" s="239">
        <v>44967</v>
      </c>
      <c r="E989" s="245">
        <f t="shared" si="46"/>
        <v>8</v>
      </c>
      <c r="F989" s="306" t="s">
        <v>175</v>
      </c>
      <c r="G989" s="241">
        <v>219.78</v>
      </c>
      <c r="H989" s="244">
        <f t="shared" si="47"/>
        <v>1758.24</v>
      </c>
      <c r="I989" s="246"/>
      <c r="J989" s="247"/>
      <c r="K989" s="240"/>
      <c r="L989" s="245"/>
    </row>
    <row r="990" spans="1:12">
      <c r="A990" s="243">
        <v>44960</v>
      </c>
      <c r="B990" s="243">
        <v>44966</v>
      </c>
      <c r="C990" s="244">
        <f t="shared" si="45"/>
        <v>7</v>
      </c>
      <c r="D990" s="239">
        <v>44966</v>
      </c>
      <c r="E990" s="245">
        <f t="shared" si="46"/>
        <v>6</v>
      </c>
      <c r="F990" s="306" t="s">
        <v>175</v>
      </c>
      <c r="G990" s="241">
        <v>695.33</v>
      </c>
      <c r="H990" s="244">
        <f t="shared" si="47"/>
        <v>4171.9800000000005</v>
      </c>
      <c r="I990" s="246"/>
      <c r="J990" s="247"/>
      <c r="K990" s="240"/>
      <c r="L990" s="245"/>
    </row>
    <row r="991" spans="1:12">
      <c r="A991" s="243">
        <v>44960</v>
      </c>
      <c r="B991" s="243">
        <v>44963</v>
      </c>
      <c r="C991" s="244">
        <f t="shared" si="45"/>
        <v>4</v>
      </c>
      <c r="D991" s="239">
        <v>44963</v>
      </c>
      <c r="E991" s="245">
        <f t="shared" si="46"/>
        <v>3</v>
      </c>
      <c r="F991" s="306" t="s">
        <v>177</v>
      </c>
      <c r="G991" s="241">
        <v>33199.370000000003</v>
      </c>
      <c r="H991" s="244">
        <f t="shared" si="47"/>
        <v>99598.110000000015</v>
      </c>
      <c r="I991" s="246"/>
      <c r="J991" s="247"/>
      <c r="K991" s="240"/>
      <c r="L991" s="245"/>
    </row>
    <row r="992" spans="1:12">
      <c r="A992" s="243">
        <v>44960</v>
      </c>
      <c r="B992" s="243">
        <v>44964</v>
      </c>
      <c r="C992" s="244">
        <f t="shared" si="45"/>
        <v>5</v>
      </c>
      <c r="D992" s="239">
        <v>44964</v>
      </c>
      <c r="E992" s="245">
        <f t="shared" si="46"/>
        <v>4</v>
      </c>
      <c r="F992" s="306" t="s">
        <v>177</v>
      </c>
      <c r="G992" s="241">
        <v>270.43</v>
      </c>
      <c r="H992" s="244">
        <f t="shared" si="47"/>
        <v>1081.72</v>
      </c>
      <c r="I992" s="246"/>
      <c r="J992" s="247"/>
      <c r="K992" s="240"/>
      <c r="L992" s="245"/>
    </row>
    <row r="993" spans="1:12">
      <c r="A993" s="243">
        <v>44960</v>
      </c>
      <c r="B993" s="243">
        <v>45128</v>
      </c>
      <c r="C993" s="244">
        <f t="shared" si="45"/>
        <v>169</v>
      </c>
      <c r="D993" s="239">
        <v>45128</v>
      </c>
      <c r="E993" s="245">
        <f t="shared" si="46"/>
        <v>168</v>
      </c>
      <c r="F993" s="306" t="s">
        <v>175</v>
      </c>
      <c r="G993" s="241">
        <v>104.56</v>
      </c>
      <c r="H993" s="244">
        <f t="shared" si="47"/>
        <v>17566.080000000002</v>
      </c>
      <c r="I993" s="246"/>
      <c r="J993" s="247"/>
      <c r="K993" s="240"/>
      <c r="L993" s="245"/>
    </row>
    <row r="994" spans="1:12">
      <c r="A994" s="243">
        <v>44960</v>
      </c>
      <c r="B994" s="243">
        <v>44967</v>
      </c>
      <c r="C994" s="244">
        <f t="shared" si="45"/>
        <v>8</v>
      </c>
      <c r="D994" s="239">
        <v>44967</v>
      </c>
      <c r="E994" s="245">
        <f t="shared" si="46"/>
        <v>7</v>
      </c>
      <c r="F994" s="306" t="s">
        <v>176</v>
      </c>
      <c r="G994" s="241">
        <v>188.03</v>
      </c>
      <c r="H994" s="244">
        <f t="shared" si="47"/>
        <v>1316.21</v>
      </c>
      <c r="I994" s="246"/>
      <c r="J994" s="247"/>
      <c r="K994" s="240"/>
      <c r="L994" s="245"/>
    </row>
    <row r="995" spans="1:12">
      <c r="A995" s="243">
        <v>44960</v>
      </c>
      <c r="B995" s="243">
        <v>44967</v>
      </c>
      <c r="C995" s="244">
        <f t="shared" si="45"/>
        <v>8</v>
      </c>
      <c r="D995" s="239">
        <v>44967</v>
      </c>
      <c r="E995" s="245">
        <f t="shared" si="46"/>
        <v>7</v>
      </c>
      <c r="F995" s="306" t="s">
        <v>175</v>
      </c>
      <c r="G995" s="241">
        <v>259.64</v>
      </c>
      <c r="H995" s="244">
        <f t="shared" si="47"/>
        <v>1817.48</v>
      </c>
      <c r="I995" s="246"/>
      <c r="J995" s="247"/>
      <c r="K995" s="240"/>
      <c r="L995" s="245"/>
    </row>
    <row r="996" spans="1:12">
      <c r="A996" s="243">
        <v>44960</v>
      </c>
      <c r="B996" s="243">
        <v>44965</v>
      </c>
      <c r="C996" s="244">
        <f t="shared" si="45"/>
        <v>6</v>
      </c>
      <c r="D996" s="239">
        <v>44965</v>
      </c>
      <c r="E996" s="245">
        <f t="shared" si="46"/>
        <v>5</v>
      </c>
      <c r="F996" s="306" t="s">
        <v>177</v>
      </c>
      <c r="G996" s="241">
        <v>154.05000000000001</v>
      </c>
      <c r="H996" s="244">
        <f t="shared" si="47"/>
        <v>770.25</v>
      </c>
      <c r="I996" s="246"/>
      <c r="J996" s="247"/>
      <c r="K996" s="240"/>
      <c r="L996" s="245"/>
    </row>
    <row r="997" spans="1:12">
      <c r="A997" s="243">
        <v>44960</v>
      </c>
      <c r="B997" s="243">
        <v>45029</v>
      </c>
      <c r="C997" s="244">
        <f t="shared" si="45"/>
        <v>70</v>
      </c>
      <c r="D997" s="239">
        <v>45029</v>
      </c>
      <c r="E997" s="245">
        <f t="shared" si="46"/>
        <v>69</v>
      </c>
      <c r="F997" s="306" t="s">
        <v>175</v>
      </c>
      <c r="G997" s="241">
        <v>331.01</v>
      </c>
      <c r="H997" s="244">
        <f t="shared" si="47"/>
        <v>22839.69</v>
      </c>
      <c r="I997" s="246"/>
      <c r="J997" s="247"/>
      <c r="K997" s="240"/>
      <c r="L997" s="245"/>
    </row>
    <row r="998" spans="1:12">
      <c r="A998" s="243">
        <v>44960</v>
      </c>
      <c r="B998" s="243">
        <v>44970</v>
      </c>
      <c r="C998" s="244">
        <f t="shared" si="45"/>
        <v>11</v>
      </c>
      <c r="D998" s="239">
        <v>44970</v>
      </c>
      <c r="E998" s="245">
        <f t="shared" si="46"/>
        <v>10</v>
      </c>
      <c r="F998" s="306" t="s">
        <v>175</v>
      </c>
      <c r="G998" s="241">
        <v>309.88</v>
      </c>
      <c r="H998" s="244">
        <f t="shared" si="47"/>
        <v>3098.8</v>
      </c>
      <c r="I998" s="246"/>
      <c r="J998" s="247"/>
      <c r="K998" s="240"/>
      <c r="L998" s="245"/>
    </row>
    <row r="999" spans="1:12">
      <c r="A999" s="243">
        <v>44960</v>
      </c>
      <c r="B999" s="243">
        <v>44992</v>
      </c>
      <c r="C999" s="244">
        <f t="shared" si="45"/>
        <v>33</v>
      </c>
      <c r="D999" s="239">
        <v>44992</v>
      </c>
      <c r="E999" s="245">
        <f t="shared" si="46"/>
        <v>32</v>
      </c>
      <c r="F999" s="306" t="s">
        <v>175</v>
      </c>
      <c r="G999" s="241">
        <v>127.35</v>
      </c>
      <c r="H999" s="244">
        <f t="shared" si="47"/>
        <v>4075.2</v>
      </c>
      <c r="I999" s="246"/>
      <c r="J999" s="247"/>
      <c r="K999" s="240"/>
      <c r="L999" s="245"/>
    </row>
    <row r="1000" spans="1:12">
      <c r="A1000" s="243">
        <v>44960</v>
      </c>
      <c r="B1000" s="243">
        <v>44972</v>
      </c>
      <c r="C1000" s="244">
        <f t="shared" si="45"/>
        <v>13</v>
      </c>
      <c r="D1000" s="239">
        <v>44972</v>
      </c>
      <c r="E1000" s="245">
        <f t="shared" si="46"/>
        <v>12</v>
      </c>
      <c r="F1000" s="306" t="s">
        <v>178</v>
      </c>
      <c r="G1000" s="241">
        <v>409.69</v>
      </c>
      <c r="H1000" s="244">
        <f t="shared" si="47"/>
        <v>4916.28</v>
      </c>
      <c r="I1000" s="246"/>
      <c r="J1000" s="247"/>
      <c r="K1000" s="240"/>
      <c r="L1000" s="245"/>
    </row>
    <row r="1001" spans="1:12">
      <c r="A1001" s="243">
        <v>44960</v>
      </c>
      <c r="B1001" s="243">
        <v>44993</v>
      </c>
      <c r="C1001" s="244">
        <f t="shared" si="45"/>
        <v>34</v>
      </c>
      <c r="D1001" s="239">
        <v>44993</v>
      </c>
      <c r="E1001" s="245">
        <f t="shared" si="46"/>
        <v>33</v>
      </c>
      <c r="F1001" s="306" t="s">
        <v>175</v>
      </c>
      <c r="G1001" s="241">
        <v>106.51</v>
      </c>
      <c r="H1001" s="244">
        <f t="shared" si="47"/>
        <v>3514.8300000000004</v>
      </c>
      <c r="I1001" s="246"/>
      <c r="J1001" s="247"/>
      <c r="K1001" s="240"/>
      <c r="L1001" s="245"/>
    </row>
    <row r="1002" spans="1:12">
      <c r="A1002" s="243">
        <v>44960</v>
      </c>
      <c r="B1002" s="243">
        <v>45008</v>
      </c>
      <c r="C1002" s="244">
        <f t="shared" si="45"/>
        <v>49</v>
      </c>
      <c r="D1002" s="239">
        <v>45008</v>
      </c>
      <c r="E1002" s="245">
        <f t="shared" si="46"/>
        <v>48</v>
      </c>
      <c r="F1002" s="306" t="s">
        <v>176</v>
      </c>
      <c r="G1002" s="241">
        <v>194.42</v>
      </c>
      <c r="H1002" s="244">
        <f t="shared" si="47"/>
        <v>9332.16</v>
      </c>
      <c r="I1002" s="246"/>
      <c r="J1002" s="247"/>
      <c r="K1002" s="240"/>
      <c r="L1002" s="245"/>
    </row>
    <row r="1003" spans="1:12">
      <c r="A1003" s="243">
        <v>44960</v>
      </c>
      <c r="B1003" s="243">
        <v>44972</v>
      </c>
      <c r="C1003" s="244">
        <f t="shared" si="45"/>
        <v>13</v>
      </c>
      <c r="D1003" s="239">
        <v>44972</v>
      </c>
      <c r="E1003" s="245">
        <f t="shared" si="46"/>
        <v>12</v>
      </c>
      <c r="F1003" s="306" t="s">
        <v>175</v>
      </c>
      <c r="G1003" s="241">
        <v>20902.73</v>
      </c>
      <c r="H1003" s="244">
        <f t="shared" si="47"/>
        <v>250832.76</v>
      </c>
      <c r="I1003" s="246"/>
      <c r="J1003" s="247"/>
      <c r="K1003" s="240"/>
      <c r="L1003" s="245"/>
    </row>
    <row r="1004" spans="1:12">
      <c r="A1004" s="243">
        <v>44960</v>
      </c>
      <c r="B1004" s="243">
        <v>44974</v>
      </c>
      <c r="C1004" s="244">
        <f t="shared" si="45"/>
        <v>15</v>
      </c>
      <c r="D1004" s="239">
        <v>44974</v>
      </c>
      <c r="E1004" s="245">
        <f t="shared" si="46"/>
        <v>14</v>
      </c>
      <c r="F1004" s="306" t="s">
        <v>176</v>
      </c>
      <c r="G1004" s="241">
        <v>123.02</v>
      </c>
      <c r="H1004" s="244">
        <f t="shared" si="47"/>
        <v>1722.28</v>
      </c>
      <c r="I1004" s="246"/>
      <c r="J1004" s="247"/>
      <c r="K1004" s="240"/>
      <c r="L1004" s="245"/>
    </row>
    <row r="1005" spans="1:12">
      <c r="A1005" s="243">
        <v>44960</v>
      </c>
      <c r="B1005" s="243">
        <v>45034</v>
      </c>
      <c r="C1005" s="244">
        <f t="shared" si="45"/>
        <v>75</v>
      </c>
      <c r="D1005" s="239">
        <v>45034</v>
      </c>
      <c r="E1005" s="245">
        <f t="shared" si="46"/>
        <v>74</v>
      </c>
      <c r="F1005" s="306" t="s">
        <v>175</v>
      </c>
      <c r="G1005" s="241">
        <v>59</v>
      </c>
      <c r="H1005" s="244">
        <f t="shared" si="47"/>
        <v>4366</v>
      </c>
      <c r="I1005" s="246"/>
      <c r="J1005" s="247"/>
      <c r="K1005" s="240"/>
      <c r="L1005" s="245"/>
    </row>
    <row r="1006" spans="1:12">
      <c r="A1006" s="243">
        <v>44960</v>
      </c>
      <c r="B1006" s="243">
        <v>44973</v>
      </c>
      <c r="C1006" s="244">
        <f t="shared" si="45"/>
        <v>14</v>
      </c>
      <c r="D1006" s="239">
        <v>44973</v>
      </c>
      <c r="E1006" s="245">
        <f t="shared" si="46"/>
        <v>13</v>
      </c>
      <c r="F1006" s="306" t="s">
        <v>175</v>
      </c>
      <c r="G1006" s="241">
        <v>61.38</v>
      </c>
      <c r="H1006" s="244">
        <f t="shared" si="47"/>
        <v>797.94</v>
      </c>
      <c r="I1006" s="246"/>
      <c r="J1006" s="247"/>
      <c r="K1006" s="240"/>
      <c r="L1006" s="245"/>
    </row>
    <row r="1007" spans="1:12">
      <c r="A1007" s="243">
        <v>44960</v>
      </c>
      <c r="B1007" s="243">
        <v>45376</v>
      </c>
      <c r="C1007" s="244">
        <f t="shared" si="45"/>
        <v>417</v>
      </c>
      <c r="D1007" s="239">
        <v>45376</v>
      </c>
      <c r="E1007" s="245">
        <f t="shared" si="46"/>
        <v>416</v>
      </c>
      <c r="F1007" s="306" t="s">
        <v>175</v>
      </c>
      <c r="G1007" s="241">
        <v>21.76</v>
      </c>
      <c r="H1007" s="244">
        <f t="shared" si="47"/>
        <v>9052.16</v>
      </c>
      <c r="I1007" s="246"/>
      <c r="J1007" s="247"/>
      <c r="K1007" s="240"/>
      <c r="L1007" s="245"/>
    </row>
    <row r="1008" spans="1:12">
      <c r="A1008" s="243">
        <v>44960</v>
      </c>
      <c r="B1008" s="243">
        <v>44960</v>
      </c>
      <c r="C1008" s="244">
        <f t="shared" si="45"/>
        <v>1</v>
      </c>
      <c r="D1008" s="239">
        <v>44960</v>
      </c>
      <c r="E1008" s="245">
        <f t="shared" si="46"/>
        <v>0</v>
      </c>
      <c r="F1008" s="306" t="s">
        <v>176</v>
      </c>
      <c r="G1008" s="241">
        <v>140.4</v>
      </c>
      <c r="H1008" s="244">
        <f t="shared" si="47"/>
        <v>0</v>
      </c>
      <c r="I1008" s="246"/>
      <c r="J1008" s="247"/>
      <c r="K1008" s="240"/>
      <c r="L1008" s="245"/>
    </row>
    <row r="1009" spans="1:12">
      <c r="A1009" s="243">
        <v>44960</v>
      </c>
      <c r="B1009" s="243">
        <v>45160</v>
      </c>
      <c r="C1009" s="244">
        <f t="shared" si="45"/>
        <v>201</v>
      </c>
      <c r="D1009" s="239">
        <v>45160</v>
      </c>
      <c r="E1009" s="245">
        <f t="shared" si="46"/>
        <v>200</v>
      </c>
      <c r="F1009" s="306" t="s">
        <v>175</v>
      </c>
      <c r="G1009" s="241">
        <v>70.72</v>
      </c>
      <c r="H1009" s="244">
        <f t="shared" si="47"/>
        <v>14144</v>
      </c>
      <c r="I1009" s="246"/>
      <c r="J1009" s="247"/>
      <c r="K1009" s="240"/>
      <c r="L1009" s="245"/>
    </row>
    <row r="1010" spans="1:12">
      <c r="A1010" s="243">
        <v>44960</v>
      </c>
      <c r="B1010" s="243">
        <v>44960</v>
      </c>
      <c r="C1010" s="244">
        <f t="shared" si="45"/>
        <v>1</v>
      </c>
      <c r="D1010" s="239">
        <v>44960</v>
      </c>
      <c r="E1010" s="245">
        <f t="shared" si="46"/>
        <v>0</v>
      </c>
      <c r="F1010" s="306" t="s">
        <v>175</v>
      </c>
      <c r="G1010" s="241">
        <v>55.79</v>
      </c>
      <c r="H1010" s="244">
        <f t="shared" si="47"/>
        <v>0</v>
      </c>
      <c r="I1010" s="246"/>
      <c r="J1010" s="247"/>
      <c r="K1010" s="240"/>
      <c r="L1010" s="245"/>
    </row>
    <row r="1011" spans="1:12">
      <c r="A1011" s="243">
        <v>44960</v>
      </c>
      <c r="B1011" s="243">
        <v>45022</v>
      </c>
      <c r="C1011" s="244">
        <f t="shared" si="45"/>
        <v>63</v>
      </c>
      <c r="D1011" s="239">
        <v>45022</v>
      </c>
      <c r="E1011" s="245">
        <f t="shared" si="46"/>
        <v>62</v>
      </c>
      <c r="F1011" s="306" t="s">
        <v>175</v>
      </c>
      <c r="G1011" s="241">
        <v>43.2</v>
      </c>
      <c r="H1011" s="244">
        <f t="shared" si="47"/>
        <v>2678.4</v>
      </c>
      <c r="I1011" s="246"/>
      <c r="J1011" s="247"/>
      <c r="K1011" s="240"/>
      <c r="L1011" s="245"/>
    </row>
    <row r="1012" spans="1:12">
      <c r="A1012" s="243">
        <v>44960</v>
      </c>
      <c r="B1012" s="243">
        <v>44963</v>
      </c>
      <c r="C1012" s="244">
        <f t="shared" si="45"/>
        <v>4</v>
      </c>
      <c r="D1012" s="239">
        <v>44963</v>
      </c>
      <c r="E1012" s="245">
        <f t="shared" si="46"/>
        <v>3</v>
      </c>
      <c r="F1012" s="306" t="s">
        <v>176</v>
      </c>
      <c r="G1012" s="241">
        <v>166537.54999999999</v>
      </c>
      <c r="H1012" s="244">
        <f t="shared" si="47"/>
        <v>499612.64999999997</v>
      </c>
      <c r="I1012" s="246"/>
      <c r="J1012" s="247"/>
      <c r="K1012" s="240"/>
      <c r="L1012" s="245"/>
    </row>
    <row r="1013" spans="1:12">
      <c r="A1013" s="243">
        <v>44960</v>
      </c>
      <c r="B1013" s="243">
        <v>44998</v>
      </c>
      <c r="C1013" s="244">
        <f t="shared" si="45"/>
        <v>39</v>
      </c>
      <c r="D1013" s="239">
        <v>44998</v>
      </c>
      <c r="E1013" s="245">
        <f t="shared" si="46"/>
        <v>38</v>
      </c>
      <c r="F1013" s="306" t="s">
        <v>175</v>
      </c>
      <c r="G1013" s="241">
        <v>74.92</v>
      </c>
      <c r="H1013" s="244">
        <f t="shared" si="47"/>
        <v>2846.96</v>
      </c>
      <c r="I1013" s="246"/>
      <c r="J1013" s="247"/>
      <c r="K1013" s="240"/>
      <c r="L1013" s="245"/>
    </row>
    <row r="1014" spans="1:12">
      <c r="A1014" s="243">
        <v>44960</v>
      </c>
      <c r="B1014" s="243">
        <v>44964</v>
      </c>
      <c r="C1014" s="244">
        <f t="shared" si="45"/>
        <v>5</v>
      </c>
      <c r="D1014" s="239">
        <v>44964</v>
      </c>
      <c r="E1014" s="245">
        <f t="shared" si="46"/>
        <v>4</v>
      </c>
      <c r="F1014" s="306" t="s">
        <v>178</v>
      </c>
      <c r="G1014" s="241">
        <v>8576.94</v>
      </c>
      <c r="H1014" s="244">
        <f t="shared" si="47"/>
        <v>34307.760000000002</v>
      </c>
      <c r="I1014" s="246"/>
      <c r="J1014" s="247"/>
      <c r="K1014" s="240"/>
      <c r="L1014" s="245"/>
    </row>
    <row r="1015" spans="1:12">
      <c r="A1015" s="243">
        <v>44960</v>
      </c>
      <c r="B1015" s="243">
        <v>44963</v>
      </c>
      <c r="C1015" s="244">
        <f t="shared" si="45"/>
        <v>4</v>
      </c>
      <c r="D1015" s="239">
        <v>44963</v>
      </c>
      <c r="E1015" s="245">
        <f t="shared" si="46"/>
        <v>3</v>
      </c>
      <c r="F1015" s="306" t="s">
        <v>175</v>
      </c>
      <c r="G1015" s="241">
        <v>743141.57</v>
      </c>
      <c r="H1015" s="244">
        <f t="shared" si="47"/>
        <v>2229424.71</v>
      </c>
      <c r="I1015" s="246"/>
      <c r="J1015" s="247"/>
      <c r="K1015" s="240"/>
      <c r="L1015" s="245"/>
    </row>
    <row r="1016" spans="1:12">
      <c r="A1016" s="243">
        <v>44960</v>
      </c>
      <c r="B1016" s="243">
        <v>44964</v>
      </c>
      <c r="C1016" s="244">
        <f t="shared" si="45"/>
        <v>5</v>
      </c>
      <c r="D1016" s="239">
        <v>44964</v>
      </c>
      <c r="E1016" s="245">
        <f t="shared" si="46"/>
        <v>4</v>
      </c>
      <c r="F1016" s="306" t="s">
        <v>176</v>
      </c>
      <c r="G1016" s="241">
        <v>77078.78</v>
      </c>
      <c r="H1016" s="244">
        <f t="shared" si="47"/>
        <v>308315.12</v>
      </c>
      <c r="I1016" s="246"/>
      <c r="J1016" s="247"/>
      <c r="K1016" s="240"/>
      <c r="L1016" s="245"/>
    </row>
    <row r="1017" spans="1:12">
      <c r="A1017" s="243">
        <v>44960</v>
      </c>
      <c r="B1017" s="243">
        <v>44977</v>
      </c>
      <c r="C1017" s="244">
        <f t="shared" si="45"/>
        <v>18</v>
      </c>
      <c r="D1017" s="239">
        <v>44977</v>
      </c>
      <c r="E1017" s="245">
        <f t="shared" si="46"/>
        <v>17</v>
      </c>
      <c r="F1017" s="306" t="s">
        <v>175</v>
      </c>
      <c r="G1017" s="241">
        <v>186.86</v>
      </c>
      <c r="H1017" s="244">
        <f t="shared" si="47"/>
        <v>3176.6200000000003</v>
      </c>
      <c r="I1017" s="246"/>
      <c r="J1017" s="247"/>
      <c r="K1017" s="240"/>
      <c r="L1017" s="245"/>
    </row>
    <row r="1018" spans="1:12">
      <c r="A1018" s="243">
        <v>44960</v>
      </c>
      <c r="B1018" s="243">
        <v>44965</v>
      </c>
      <c r="C1018" s="244">
        <f t="shared" si="45"/>
        <v>6</v>
      </c>
      <c r="D1018" s="239">
        <v>44965</v>
      </c>
      <c r="E1018" s="245">
        <f t="shared" si="46"/>
        <v>5</v>
      </c>
      <c r="F1018" s="306" t="s">
        <v>176</v>
      </c>
      <c r="G1018" s="241">
        <v>70657.960000000006</v>
      </c>
      <c r="H1018" s="244">
        <f t="shared" si="47"/>
        <v>353289.80000000005</v>
      </c>
      <c r="I1018" s="246"/>
      <c r="J1018" s="247"/>
      <c r="K1018" s="240"/>
      <c r="L1018" s="245"/>
    </row>
    <row r="1019" spans="1:12">
      <c r="A1019" s="243">
        <v>44960</v>
      </c>
      <c r="B1019" s="243">
        <v>44964</v>
      </c>
      <c r="C1019" s="244">
        <f t="shared" si="45"/>
        <v>5</v>
      </c>
      <c r="D1019" s="239">
        <v>44964</v>
      </c>
      <c r="E1019" s="245">
        <f t="shared" si="46"/>
        <v>4</v>
      </c>
      <c r="F1019" s="306" t="s">
        <v>175</v>
      </c>
      <c r="G1019" s="241">
        <v>787.66</v>
      </c>
      <c r="H1019" s="244">
        <f t="shared" si="47"/>
        <v>3150.64</v>
      </c>
      <c r="I1019" s="246"/>
      <c r="J1019" s="247"/>
      <c r="K1019" s="240"/>
      <c r="L1019" s="245"/>
    </row>
    <row r="1020" spans="1:12">
      <c r="A1020" s="243">
        <v>44960</v>
      </c>
      <c r="B1020" s="243">
        <v>44960</v>
      </c>
      <c r="C1020" s="244">
        <f t="shared" si="45"/>
        <v>1</v>
      </c>
      <c r="D1020" s="239">
        <v>44960</v>
      </c>
      <c r="E1020" s="245">
        <f t="shared" si="46"/>
        <v>0</v>
      </c>
      <c r="F1020" s="306" t="s">
        <v>177</v>
      </c>
      <c r="G1020" s="241">
        <v>125.68</v>
      </c>
      <c r="H1020" s="244">
        <f t="shared" si="47"/>
        <v>0</v>
      </c>
      <c r="I1020" s="246"/>
      <c r="J1020" s="247"/>
      <c r="K1020" s="240"/>
      <c r="L1020" s="245"/>
    </row>
    <row r="1021" spans="1:12">
      <c r="A1021" s="243">
        <v>44960</v>
      </c>
      <c r="B1021" s="243">
        <v>44965</v>
      </c>
      <c r="C1021" s="244">
        <f t="shared" si="45"/>
        <v>6</v>
      </c>
      <c r="D1021" s="239">
        <v>44965</v>
      </c>
      <c r="E1021" s="245">
        <f t="shared" si="46"/>
        <v>5</v>
      </c>
      <c r="F1021" s="306" t="s">
        <v>175</v>
      </c>
      <c r="G1021" s="241">
        <v>2189.25</v>
      </c>
      <c r="H1021" s="244">
        <f t="shared" si="47"/>
        <v>10946.25</v>
      </c>
      <c r="I1021" s="246"/>
      <c r="J1021" s="247"/>
      <c r="K1021" s="240"/>
      <c r="L1021" s="245"/>
    </row>
    <row r="1022" spans="1:12">
      <c r="A1022" s="243">
        <v>44960</v>
      </c>
      <c r="B1022" s="243">
        <v>44966</v>
      </c>
      <c r="C1022" s="244">
        <f t="shared" si="45"/>
        <v>7</v>
      </c>
      <c r="D1022" s="239">
        <v>44966</v>
      </c>
      <c r="E1022" s="245">
        <f t="shared" si="46"/>
        <v>6</v>
      </c>
      <c r="F1022" s="306" t="s">
        <v>176</v>
      </c>
      <c r="G1022" s="241">
        <v>9380.5</v>
      </c>
      <c r="H1022" s="244">
        <f t="shared" si="47"/>
        <v>56283</v>
      </c>
      <c r="I1022" s="246"/>
      <c r="J1022" s="247"/>
      <c r="K1022" s="240"/>
      <c r="L1022" s="245"/>
    </row>
    <row r="1023" spans="1:12">
      <c r="A1023" s="243">
        <v>44961</v>
      </c>
      <c r="B1023" s="243">
        <v>44963</v>
      </c>
      <c r="C1023" s="244">
        <f t="shared" si="45"/>
        <v>3</v>
      </c>
      <c r="D1023" s="239">
        <v>44963</v>
      </c>
      <c r="E1023" s="245">
        <f t="shared" si="46"/>
        <v>2</v>
      </c>
      <c r="F1023" s="306" t="s">
        <v>175</v>
      </c>
      <c r="G1023" s="241">
        <v>632.87</v>
      </c>
      <c r="H1023" s="244">
        <f t="shared" si="47"/>
        <v>1265.74</v>
      </c>
      <c r="I1023" s="246"/>
      <c r="J1023" s="247"/>
      <c r="K1023" s="240"/>
      <c r="L1023" s="245"/>
    </row>
    <row r="1024" spans="1:12">
      <c r="A1024" s="243">
        <v>44961</v>
      </c>
      <c r="B1024" s="243">
        <v>44964</v>
      </c>
      <c r="C1024" s="244">
        <f t="shared" si="45"/>
        <v>4</v>
      </c>
      <c r="D1024" s="239">
        <v>44964</v>
      </c>
      <c r="E1024" s="245">
        <f t="shared" si="46"/>
        <v>3</v>
      </c>
      <c r="F1024" s="306" t="s">
        <v>175</v>
      </c>
      <c r="G1024" s="241">
        <v>15.15</v>
      </c>
      <c r="H1024" s="244">
        <f t="shared" si="47"/>
        <v>45.45</v>
      </c>
      <c r="I1024" s="246"/>
      <c r="J1024" s="247"/>
      <c r="K1024" s="240"/>
      <c r="L1024" s="245"/>
    </row>
    <row r="1025" spans="1:12">
      <c r="A1025" s="243">
        <v>44961</v>
      </c>
      <c r="B1025" s="243">
        <v>44966</v>
      </c>
      <c r="C1025" s="244">
        <f t="shared" si="45"/>
        <v>6</v>
      </c>
      <c r="D1025" s="239">
        <v>44966</v>
      </c>
      <c r="E1025" s="245">
        <f t="shared" si="46"/>
        <v>5</v>
      </c>
      <c r="F1025" s="306" t="s">
        <v>175</v>
      </c>
      <c r="G1025" s="241">
        <v>131.65</v>
      </c>
      <c r="H1025" s="244">
        <f t="shared" si="47"/>
        <v>658.25</v>
      </c>
      <c r="I1025" s="246"/>
      <c r="J1025" s="247"/>
      <c r="K1025" s="240"/>
      <c r="L1025" s="245"/>
    </row>
    <row r="1026" spans="1:12">
      <c r="A1026" s="243">
        <v>44961</v>
      </c>
      <c r="B1026" s="243">
        <v>44972</v>
      </c>
      <c r="C1026" s="244">
        <f t="shared" si="45"/>
        <v>12</v>
      </c>
      <c r="D1026" s="239">
        <v>44972</v>
      </c>
      <c r="E1026" s="245">
        <f t="shared" si="46"/>
        <v>11</v>
      </c>
      <c r="F1026" s="306" t="s">
        <v>175</v>
      </c>
      <c r="G1026" s="241">
        <v>173.63</v>
      </c>
      <c r="H1026" s="244">
        <f t="shared" si="47"/>
        <v>1909.9299999999998</v>
      </c>
      <c r="I1026" s="246"/>
      <c r="J1026" s="247"/>
      <c r="K1026" s="240"/>
      <c r="L1026" s="245"/>
    </row>
    <row r="1027" spans="1:12">
      <c r="A1027" s="243">
        <v>44962</v>
      </c>
      <c r="B1027" s="243">
        <v>44964</v>
      </c>
      <c r="C1027" s="244">
        <f t="shared" si="45"/>
        <v>3</v>
      </c>
      <c r="D1027" s="239">
        <v>44964</v>
      </c>
      <c r="E1027" s="245">
        <f t="shared" si="46"/>
        <v>2</v>
      </c>
      <c r="F1027" s="306" t="s">
        <v>178</v>
      </c>
      <c r="G1027" s="241">
        <v>586.16</v>
      </c>
      <c r="H1027" s="244">
        <f t="shared" si="47"/>
        <v>1172.32</v>
      </c>
      <c r="I1027" s="246"/>
      <c r="J1027" s="247"/>
      <c r="K1027" s="240"/>
      <c r="L1027" s="245"/>
    </row>
    <row r="1028" spans="1:12">
      <c r="A1028" s="243">
        <v>44962</v>
      </c>
      <c r="B1028" s="243">
        <v>44963</v>
      </c>
      <c r="C1028" s="244">
        <f t="shared" si="45"/>
        <v>2</v>
      </c>
      <c r="D1028" s="239">
        <v>44963</v>
      </c>
      <c r="E1028" s="245">
        <f t="shared" si="46"/>
        <v>1</v>
      </c>
      <c r="F1028" s="306" t="s">
        <v>175</v>
      </c>
      <c r="G1028" s="241">
        <v>2798.55</v>
      </c>
      <c r="H1028" s="244">
        <f t="shared" si="47"/>
        <v>2798.55</v>
      </c>
      <c r="I1028" s="246"/>
      <c r="J1028" s="247"/>
      <c r="K1028" s="240"/>
      <c r="L1028" s="245"/>
    </row>
    <row r="1029" spans="1:12">
      <c r="A1029" s="243">
        <v>44962</v>
      </c>
      <c r="B1029" s="243">
        <v>44964</v>
      </c>
      <c r="C1029" s="244">
        <f t="shared" si="45"/>
        <v>3</v>
      </c>
      <c r="D1029" s="239">
        <v>44964</v>
      </c>
      <c r="E1029" s="245">
        <f t="shared" si="46"/>
        <v>2</v>
      </c>
      <c r="F1029" s="306" t="s">
        <v>175</v>
      </c>
      <c r="G1029" s="241">
        <v>269.74</v>
      </c>
      <c r="H1029" s="244">
        <f t="shared" si="47"/>
        <v>539.48</v>
      </c>
      <c r="I1029" s="246"/>
      <c r="J1029" s="247"/>
      <c r="K1029" s="240"/>
      <c r="L1029" s="245"/>
    </row>
    <row r="1030" spans="1:12">
      <c r="A1030" s="243">
        <v>44962</v>
      </c>
      <c r="B1030" s="243">
        <v>44965</v>
      </c>
      <c r="C1030" s="244">
        <f t="shared" si="45"/>
        <v>4</v>
      </c>
      <c r="D1030" s="239">
        <v>44965</v>
      </c>
      <c r="E1030" s="245">
        <f t="shared" si="46"/>
        <v>3</v>
      </c>
      <c r="F1030" s="306" t="s">
        <v>176</v>
      </c>
      <c r="G1030" s="241">
        <v>7.98</v>
      </c>
      <c r="H1030" s="244">
        <f t="shared" si="47"/>
        <v>23.94</v>
      </c>
      <c r="I1030" s="246"/>
      <c r="J1030" s="247"/>
      <c r="K1030" s="240"/>
      <c r="L1030" s="245"/>
    </row>
    <row r="1031" spans="1:12">
      <c r="A1031" s="243">
        <v>44962</v>
      </c>
      <c r="B1031" s="243">
        <v>44965</v>
      </c>
      <c r="C1031" s="244">
        <f t="shared" ref="C1031:C1094" si="48">B1031-A1031+1</f>
        <v>4</v>
      </c>
      <c r="D1031" s="239">
        <v>44965</v>
      </c>
      <c r="E1031" s="245">
        <f t="shared" ref="E1031:E1094" si="49">D1031-A1031</f>
        <v>3</v>
      </c>
      <c r="F1031" s="306" t="s">
        <v>175</v>
      </c>
      <c r="G1031" s="241">
        <v>387.69</v>
      </c>
      <c r="H1031" s="244">
        <f t="shared" ref="H1031:H1094" si="50">E1031*G1031</f>
        <v>1163.07</v>
      </c>
      <c r="I1031" s="246"/>
      <c r="J1031" s="247"/>
      <c r="K1031" s="240"/>
      <c r="L1031" s="245"/>
    </row>
    <row r="1032" spans="1:12">
      <c r="A1032" s="243">
        <v>44962</v>
      </c>
      <c r="B1032" s="243">
        <v>44963</v>
      </c>
      <c r="C1032" s="244">
        <f t="shared" si="48"/>
        <v>2</v>
      </c>
      <c r="D1032" s="239">
        <v>44963</v>
      </c>
      <c r="E1032" s="245">
        <f t="shared" si="49"/>
        <v>1</v>
      </c>
      <c r="F1032" s="306" t="s">
        <v>179</v>
      </c>
      <c r="G1032" s="241">
        <v>6.3</v>
      </c>
      <c r="H1032" s="244">
        <f t="shared" si="50"/>
        <v>6.3</v>
      </c>
      <c r="I1032" s="246"/>
      <c r="J1032" s="247"/>
      <c r="K1032" s="240"/>
      <c r="L1032" s="245"/>
    </row>
    <row r="1033" spans="1:12">
      <c r="A1033" s="243">
        <v>44962</v>
      </c>
      <c r="B1033" s="243">
        <v>44966</v>
      </c>
      <c r="C1033" s="244">
        <f t="shared" si="48"/>
        <v>5</v>
      </c>
      <c r="D1033" s="239">
        <v>44966</v>
      </c>
      <c r="E1033" s="245">
        <f t="shared" si="49"/>
        <v>4</v>
      </c>
      <c r="F1033" s="306" t="s">
        <v>175</v>
      </c>
      <c r="G1033" s="241">
        <v>29.72</v>
      </c>
      <c r="H1033" s="244">
        <f t="shared" si="50"/>
        <v>118.88</v>
      </c>
      <c r="I1033" s="246"/>
      <c r="J1033" s="247"/>
      <c r="K1033" s="240"/>
      <c r="L1033" s="245"/>
    </row>
    <row r="1034" spans="1:12">
      <c r="A1034" s="243">
        <v>44962</v>
      </c>
      <c r="B1034" s="243">
        <v>44981</v>
      </c>
      <c r="C1034" s="244">
        <f t="shared" si="48"/>
        <v>20</v>
      </c>
      <c r="D1034" s="239">
        <v>44981</v>
      </c>
      <c r="E1034" s="245">
        <f t="shared" si="49"/>
        <v>19</v>
      </c>
      <c r="F1034" s="306" t="s">
        <v>175</v>
      </c>
      <c r="G1034" s="241">
        <v>57.23</v>
      </c>
      <c r="H1034" s="244">
        <f t="shared" si="50"/>
        <v>1087.3699999999999</v>
      </c>
      <c r="I1034" s="246"/>
      <c r="J1034" s="247"/>
      <c r="K1034" s="240"/>
      <c r="L1034" s="245"/>
    </row>
    <row r="1035" spans="1:12">
      <c r="A1035" s="243">
        <v>44962</v>
      </c>
      <c r="B1035" s="243">
        <v>44967</v>
      </c>
      <c r="C1035" s="244">
        <f t="shared" si="48"/>
        <v>6</v>
      </c>
      <c r="D1035" s="239">
        <v>44967</v>
      </c>
      <c r="E1035" s="245">
        <f t="shared" si="49"/>
        <v>5</v>
      </c>
      <c r="F1035" s="306" t="s">
        <v>175</v>
      </c>
      <c r="G1035" s="241">
        <v>75.84</v>
      </c>
      <c r="H1035" s="244">
        <f t="shared" si="50"/>
        <v>379.20000000000005</v>
      </c>
      <c r="I1035" s="246"/>
      <c r="J1035" s="247"/>
      <c r="K1035" s="240"/>
      <c r="L1035" s="245"/>
    </row>
    <row r="1036" spans="1:12">
      <c r="A1036" s="243">
        <v>44962</v>
      </c>
      <c r="B1036" s="243">
        <v>44991</v>
      </c>
      <c r="C1036" s="244">
        <f t="shared" si="48"/>
        <v>30</v>
      </c>
      <c r="D1036" s="239">
        <v>44991</v>
      </c>
      <c r="E1036" s="245">
        <f t="shared" si="49"/>
        <v>29</v>
      </c>
      <c r="F1036" s="306" t="s">
        <v>175</v>
      </c>
      <c r="G1036" s="241">
        <v>12.62</v>
      </c>
      <c r="H1036" s="244">
        <f t="shared" si="50"/>
        <v>365.97999999999996</v>
      </c>
      <c r="I1036" s="246"/>
      <c r="J1036" s="247"/>
      <c r="K1036" s="240"/>
      <c r="L1036" s="245"/>
    </row>
    <row r="1037" spans="1:12">
      <c r="A1037" s="243">
        <v>44962</v>
      </c>
      <c r="B1037" s="243">
        <v>44970</v>
      </c>
      <c r="C1037" s="244">
        <f t="shared" si="48"/>
        <v>9</v>
      </c>
      <c r="D1037" s="239">
        <v>44970</v>
      </c>
      <c r="E1037" s="245">
        <f t="shared" si="49"/>
        <v>8</v>
      </c>
      <c r="F1037" s="306" t="s">
        <v>175</v>
      </c>
      <c r="G1037" s="241">
        <v>190.83</v>
      </c>
      <c r="H1037" s="244">
        <f t="shared" si="50"/>
        <v>1526.64</v>
      </c>
      <c r="I1037" s="246"/>
      <c r="J1037" s="247"/>
      <c r="K1037" s="240"/>
      <c r="L1037" s="245"/>
    </row>
    <row r="1038" spans="1:12">
      <c r="A1038" s="243">
        <v>44962</v>
      </c>
      <c r="B1038" s="243">
        <v>44972</v>
      </c>
      <c r="C1038" s="244">
        <f t="shared" si="48"/>
        <v>11</v>
      </c>
      <c r="D1038" s="239">
        <v>44972</v>
      </c>
      <c r="E1038" s="245">
        <f t="shared" si="49"/>
        <v>10</v>
      </c>
      <c r="F1038" s="306" t="s">
        <v>175</v>
      </c>
      <c r="G1038" s="241">
        <v>29.53</v>
      </c>
      <c r="H1038" s="244">
        <f t="shared" si="50"/>
        <v>295.3</v>
      </c>
      <c r="I1038" s="246"/>
      <c r="J1038" s="247"/>
      <c r="K1038" s="240"/>
      <c r="L1038" s="245"/>
    </row>
    <row r="1039" spans="1:12">
      <c r="A1039" s="243">
        <v>44963</v>
      </c>
      <c r="B1039" s="243">
        <v>44970</v>
      </c>
      <c r="C1039" s="244">
        <f t="shared" si="48"/>
        <v>8</v>
      </c>
      <c r="D1039" s="239">
        <v>44970</v>
      </c>
      <c r="E1039" s="245">
        <f t="shared" si="49"/>
        <v>7</v>
      </c>
      <c r="F1039" s="306" t="s">
        <v>178</v>
      </c>
      <c r="G1039" s="241">
        <v>482.44</v>
      </c>
      <c r="H1039" s="244">
        <f t="shared" si="50"/>
        <v>3377.08</v>
      </c>
      <c r="I1039" s="246"/>
      <c r="J1039" s="247"/>
      <c r="K1039" s="240"/>
      <c r="L1039" s="245"/>
    </row>
    <row r="1040" spans="1:12">
      <c r="A1040" s="243">
        <v>44963</v>
      </c>
      <c r="B1040" s="243">
        <v>44970</v>
      </c>
      <c r="C1040" s="244">
        <f t="shared" si="48"/>
        <v>8</v>
      </c>
      <c r="D1040" s="239">
        <v>44970</v>
      </c>
      <c r="E1040" s="245">
        <f t="shared" si="49"/>
        <v>7</v>
      </c>
      <c r="F1040" s="306" t="s">
        <v>176</v>
      </c>
      <c r="G1040" s="241">
        <v>532.75</v>
      </c>
      <c r="H1040" s="244">
        <f t="shared" si="50"/>
        <v>3729.25</v>
      </c>
      <c r="I1040" s="246"/>
      <c r="J1040" s="247"/>
      <c r="K1040" s="240"/>
      <c r="L1040" s="245"/>
    </row>
    <row r="1041" spans="1:12">
      <c r="A1041" s="243">
        <v>44963</v>
      </c>
      <c r="B1041" s="243">
        <v>44991</v>
      </c>
      <c r="C1041" s="244">
        <f t="shared" si="48"/>
        <v>29</v>
      </c>
      <c r="D1041" s="239">
        <v>44991</v>
      </c>
      <c r="E1041" s="245">
        <f t="shared" si="49"/>
        <v>28</v>
      </c>
      <c r="F1041" s="306" t="s">
        <v>175</v>
      </c>
      <c r="G1041" s="241">
        <v>52.14</v>
      </c>
      <c r="H1041" s="244">
        <f t="shared" si="50"/>
        <v>1459.92</v>
      </c>
      <c r="I1041" s="246"/>
      <c r="J1041" s="247"/>
      <c r="K1041" s="240"/>
      <c r="L1041" s="245"/>
    </row>
    <row r="1042" spans="1:12">
      <c r="A1042" s="243">
        <v>44963</v>
      </c>
      <c r="B1042" s="243">
        <v>45006</v>
      </c>
      <c r="C1042" s="244">
        <f t="shared" si="48"/>
        <v>44</v>
      </c>
      <c r="D1042" s="239">
        <v>45006</v>
      </c>
      <c r="E1042" s="245">
        <f t="shared" si="49"/>
        <v>43</v>
      </c>
      <c r="F1042" s="306" t="s">
        <v>176</v>
      </c>
      <c r="G1042" s="241">
        <v>100.8</v>
      </c>
      <c r="H1042" s="244">
        <f t="shared" si="50"/>
        <v>4334.3999999999996</v>
      </c>
      <c r="I1042" s="246"/>
      <c r="J1042" s="247"/>
      <c r="K1042" s="240"/>
      <c r="L1042" s="245"/>
    </row>
    <row r="1043" spans="1:12">
      <c r="A1043" s="243">
        <v>44963</v>
      </c>
      <c r="B1043" s="243">
        <v>44970</v>
      </c>
      <c r="C1043" s="244">
        <f t="shared" si="48"/>
        <v>8</v>
      </c>
      <c r="D1043" s="239">
        <v>44970</v>
      </c>
      <c r="E1043" s="245">
        <f t="shared" si="49"/>
        <v>7</v>
      </c>
      <c r="F1043" s="306" t="s">
        <v>175</v>
      </c>
      <c r="G1043" s="241">
        <v>604.32000000000005</v>
      </c>
      <c r="H1043" s="244">
        <f t="shared" si="50"/>
        <v>4230.2400000000007</v>
      </c>
      <c r="I1043" s="246"/>
      <c r="J1043" s="247"/>
      <c r="K1043" s="240"/>
      <c r="L1043" s="245"/>
    </row>
    <row r="1044" spans="1:12">
      <c r="A1044" s="243">
        <v>44963</v>
      </c>
      <c r="B1044" s="243">
        <v>44992</v>
      </c>
      <c r="C1044" s="244">
        <f t="shared" si="48"/>
        <v>30</v>
      </c>
      <c r="D1044" s="239">
        <v>44992</v>
      </c>
      <c r="E1044" s="245">
        <f t="shared" si="49"/>
        <v>29</v>
      </c>
      <c r="F1044" s="306" t="s">
        <v>175</v>
      </c>
      <c r="G1044" s="241">
        <v>70.81</v>
      </c>
      <c r="H1044" s="244">
        <f t="shared" si="50"/>
        <v>2053.4900000000002</v>
      </c>
      <c r="I1044" s="246"/>
      <c r="J1044" s="247"/>
      <c r="K1044" s="240"/>
      <c r="L1044" s="245"/>
    </row>
    <row r="1045" spans="1:12">
      <c r="A1045" s="243">
        <v>44963</v>
      </c>
      <c r="B1045" s="243">
        <v>44971</v>
      </c>
      <c r="C1045" s="244">
        <f t="shared" si="48"/>
        <v>9</v>
      </c>
      <c r="D1045" s="239">
        <v>44971</v>
      </c>
      <c r="E1045" s="245">
        <f t="shared" si="49"/>
        <v>8</v>
      </c>
      <c r="F1045" s="306" t="s">
        <v>176</v>
      </c>
      <c r="G1045" s="241">
        <v>77.400000000000006</v>
      </c>
      <c r="H1045" s="244">
        <f t="shared" si="50"/>
        <v>619.20000000000005</v>
      </c>
      <c r="I1045" s="246"/>
      <c r="J1045" s="247"/>
      <c r="K1045" s="240"/>
      <c r="L1045" s="245"/>
    </row>
    <row r="1046" spans="1:12">
      <c r="A1046" s="243">
        <v>44963</v>
      </c>
      <c r="B1046" s="243">
        <v>44971</v>
      </c>
      <c r="C1046" s="244">
        <f t="shared" si="48"/>
        <v>9</v>
      </c>
      <c r="D1046" s="239">
        <v>44971</v>
      </c>
      <c r="E1046" s="245">
        <f t="shared" si="49"/>
        <v>8</v>
      </c>
      <c r="F1046" s="306" t="s">
        <v>175</v>
      </c>
      <c r="G1046" s="241">
        <v>414.88</v>
      </c>
      <c r="H1046" s="244">
        <f t="shared" si="50"/>
        <v>3319.04</v>
      </c>
      <c r="I1046" s="246"/>
      <c r="J1046" s="247"/>
      <c r="K1046" s="240"/>
      <c r="L1046" s="245"/>
    </row>
    <row r="1047" spans="1:12">
      <c r="A1047" s="243">
        <v>44963</v>
      </c>
      <c r="B1047" s="243">
        <v>44972</v>
      </c>
      <c r="C1047" s="244">
        <f t="shared" si="48"/>
        <v>10</v>
      </c>
      <c r="D1047" s="239">
        <v>44972</v>
      </c>
      <c r="E1047" s="245">
        <f t="shared" si="49"/>
        <v>9</v>
      </c>
      <c r="F1047" s="306" t="s">
        <v>175</v>
      </c>
      <c r="G1047" s="241">
        <v>25848.61</v>
      </c>
      <c r="H1047" s="244">
        <f t="shared" si="50"/>
        <v>232637.49</v>
      </c>
      <c r="I1047" s="246"/>
      <c r="J1047" s="247"/>
      <c r="K1047" s="240"/>
      <c r="L1047" s="245"/>
    </row>
    <row r="1048" spans="1:12">
      <c r="A1048" s="243">
        <v>44963</v>
      </c>
      <c r="B1048" s="243">
        <v>44994</v>
      </c>
      <c r="C1048" s="244">
        <f t="shared" si="48"/>
        <v>32</v>
      </c>
      <c r="D1048" s="239">
        <v>44994</v>
      </c>
      <c r="E1048" s="245">
        <f t="shared" si="49"/>
        <v>31</v>
      </c>
      <c r="F1048" s="306" t="s">
        <v>175</v>
      </c>
      <c r="G1048" s="241">
        <v>23.08</v>
      </c>
      <c r="H1048" s="244">
        <f t="shared" si="50"/>
        <v>715.4799999999999</v>
      </c>
      <c r="I1048" s="246"/>
      <c r="J1048" s="247"/>
      <c r="K1048" s="240"/>
      <c r="L1048" s="245"/>
    </row>
    <row r="1049" spans="1:12">
      <c r="A1049" s="243">
        <v>44963</v>
      </c>
      <c r="B1049" s="243">
        <v>45096</v>
      </c>
      <c r="C1049" s="244">
        <f t="shared" si="48"/>
        <v>134</v>
      </c>
      <c r="D1049" s="239">
        <v>45096</v>
      </c>
      <c r="E1049" s="245">
        <f t="shared" si="49"/>
        <v>133</v>
      </c>
      <c r="F1049" s="306" t="s">
        <v>175</v>
      </c>
      <c r="G1049" s="241">
        <v>82.58</v>
      </c>
      <c r="H1049" s="244">
        <f t="shared" si="50"/>
        <v>10983.14</v>
      </c>
      <c r="I1049" s="246"/>
      <c r="J1049" s="247"/>
      <c r="K1049" s="240"/>
      <c r="L1049" s="245"/>
    </row>
    <row r="1050" spans="1:12">
      <c r="A1050" s="243">
        <v>44963</v>
      </c>
      <c r="B1050" s="243">
        <v>44973</v>
      </c>
      <c r="C1050" s="244">
        <f t="shared" si="48"/>
        <v>11</v>
      </c>
      <c r="D1050" s="239">
        <v>44973</v>
      </c>
      <c r="E1050" s="245">
        <f t="shared" si="49"/>
        <v>10</v>
      </c>
      <c r="F1050" s="306" t="s">
        <v>176</v>
      </c>
      <c r="G1050" s="241">
        <v>11116.66</v>
      </c>
      <c r="H1050" s="244">
        <f t="shared" si="50"/>
        <v>111166.6</v>
      </c>
      <c r="I1050" s="246"/>
      <c r="J1050" s="247"/>
      <c r="K1050" s="240"/>
      <c r="L1050" s="245"/>
    </row>
    <row r="1051" spans="1:12">
      <c r="A1051" s="243">
        <v>44963</v>
      </c>
      <c r="B1051" s="243">
        <v>44973</v>
      </c>
      <c r="C1051" s="244">
        <f t="shared" si="48"/>
        <v>11</v>
      </c>
      <c r="D1051" s="239">
        <v>44973</v>
      </c>
      <c r="E1051" s="245">
        <f t="shared" si="49"/>
        <v>10</v>
      </c>
      <c r="F1051" s="306" t="s">
        <v>175</v>
      </c>
      <c r="G1051" s="241">
        <v>56.43</v>
      </c>
      <c r="H1051" s="244">
        <f t="shared" si="50"/>
        <v>564.29999999999995</v>
      </c>
      <c r="I1051" s="246"/>
      <c r="J1051" s="247"/>
      <c r="K1051" s="240"/>
      <c r="L1051" s="245"/>
    </row>
    <row r="1052" spans="1:12">
      <c r="A1052" s="243">
        <v>44963</v>
      </c>
      <c r="B1052" s="243">
        <v>44974</v>
      </c>
      <c r="C1052" s="244">
        <f t="shared" si="48"/>
        <v>12</v>
      </c>
      <c r="D1052" s="239">
        <v>44974</v>
      </c>
      <c r="E1052" s="245">
        <f t="shared" si="49"/>
        <v>11</v>
      </c>
      <c r="F1052" s="306" t="s">
        <v>176</v>
      </c>
      <c r="G1052" s="241">
        <v>13160.06</v>
      </c>
      <c r="H1052" s="244">
        <f t="shared" si="50"/>
        <v>144760.66</v>
      </c>
      <c r="I1052" s="246"/>
      <c r="J1052" s="247"/>
      <c r="K1052" s="240"/>
      <c r="L1052" s="245"/>
    </row>
    <row r="1053" spans="1:12">
      <c r="A1053" s="243">
        <v>44963</v>
      </c>
      <c r="B1053" s="243">
        <v>44974</v>
      </c>
      <c r="C1053" s="244">
        <f t="shared" si="48"/>
        <v>12</v>
      </c>
      <c r="D1053" s="239">
        <v>44974</v>
      </c>
      <c r="E1053" s="245">
        <f t="shared" si="49"/>
        <v>11</v>
      </c>
      <c r="F1053" s="306" t="s">
        <v>175</v>
      </c>
      <c r="G1053" s="241">
        <v>31.41</v>
      </c>
      <c r="H1053" s="244">
        <f t="shared" si="50"/>
        <v>345.51</v>
      </c>
      <c r="I1053" s="246"/>
      <c r="J1053" s="247"/>
      <c r="K1053" s="240"/>
      <c r="L1053" s="245"/>
    </row>
    <row r="1054" spans="1:12">
      <c r="A1054" s="243">
        <v>44963</v>
      </c>
      <c r="B1054" s="243">
        <v>45035</v>
      </c>
      <c r="C1054" s="244">
        <f t="shared" si="48"/>
        <v>73</v>
      </c>
      <c r="D1054" s="239">
        <v>45035</v>
      </c>
      <c r="E1054" s="245">
        <f t="shared" si="49"/>
        <v>72</v>
      </c>
      <c r="F1054" s="306" t="s">
        <v>175</v>
      </c>
      <c r="G1054" s="241">
        <v>80.75</v>
      </c>
      <c r="H1054" s="244">
        <f t="shared" si="50"/>
        <v>5814</v>
      </c>
      <c r="I1054" s="246"/>
      <c r="J1054" s="247"/>
      <c r="K1054" s="240"/>
      <c r="L1054" s="245"/>
    </row>
    <row r="1055" spans="1:12">
      <c r="A1055" s="243">
        <v>44963</v>
      </c>
      <c r="B1055" s="243">
        <v>45020</v>
      </c>
      <c r="C1055" s="244">
        <f t="shared" si="48"/>
        <v>58</v>
      </c>
      <c r="D1055" s="239">
        <v>45020</v>
      </c>
      <c r="E1055" s="245">
        <f t="shared" si="49"/>
        <v>57</v>
      </c>
      <c r="F1055" s="306" t="s">
        <v>176</v>
      </c>
      <c r="G1055" s="241">
        <v>111.55</v>
      </c>
      <c r="H1055" s="244">
        <f t="shared" si="50"/>
        <v>6358.3499999999995</v>
      </c>
      <c r="I1055" s="246"/>
      <c r="J1055" s="247"/>
      <c r="K1055" s="240"/>
      <c r="L1055" s="245"/>
    </row>
    <row r="1056" spans="1:12">
      <c r="A1056" s="243">
        <v>44963</v>
      </c>
      <c r="B1056" s="243">
        <v>45021</v>
      </c>
      <c r="C1056" s="244">
        <f t="shared" si="48"/>
        <v>59</v>
      </c>
      <c r="D1056" s="239">
        <v>45021</v>
      </c>
      <c r="E1056" s="245">
        <f t="shared" si="49"/>
        <v>58</v>
      </c>
      <c r="F1056" s="306" t="s">
        <v>175</v>
      </c>
      <c r="G1056" s="241">
        <v>26.59</v>
      </c>
      <c r="H1056" s="244">
        <f t="shared" si="50"/>
        <v>1542.22</v>
      </c>
      <c r="I1056" s="246"/>
      <c r="J1056" s="247"/>
      <c r="K1056" s="240"/>
      <c r="L1056" s="245"/>
    </row>
    <row r="1057" spans="1:12">
      <c r="A1057" s="243">
        <v>44963</v>
      </c>
      <c r="B1057" s="243">
        <v>44972</v>
      </c>
      <c r="C1057" s="244">
        <f t="shared" si="48"/>
        <v>10</v>
      </c>
      <c r="D1057" s="239">
        <v>44972</v>
      </c>
      <c r="E1057" s="245">
        <f t="shared" si="49"/>
        <v>9</v>
      </c>
      <c r="F1057" s="306" t="s">
        <v>177</v>
      </c>
      <c r="G1057" s="241">
        <v>11399.25</v>
      </c>
      <c r="H1057" s="244">
        <f t="shared" si="50"/>
        <v>102593.25</v>
      </c>
      <c r="I1057" s="246"/>
      <c r="J1057" s="247"/>
      <c r="K1057" s="240"/>
      <c r="L1057" s="245"/>
    </row>
    <row r="1058" spans="1:12">
      <c r="A1058" s="243">
        <v>44963</v>
      </c>
      <c r="B1058" s="243">
        <v>45162</v>
      </c>
      <c r="C1058" s="244">
        <f t="shared" si="48"/>
        <v>200</v>
      </c>
      <c r="D1058" s="239">
        <v>45162</v>
      </c>
      <c r="E1058" s="245">
        <f t="shared" si="49"/>
        <v>199</v>
      </c>
      <c r="F1058" s="306" t="s">
        <v>175</v>
      </c>
      <c r="G1058" s="241">
        <v>136.28</v>
      </c>
      <c r="H1058" s="244">
        <f t="shared" si="50"/>
        <v>27119.72</v>
      </c>
      <c r="I1058" s="246"/>
      <c r="J1058" s="247"/>
      <c r="K1058" s="240"/>
      <c r="L1058" s="245"/>
    </row>
    <row r="1059" spans="1:12">
      <c r="A1059" s="243">
        <v>44963</v>
      </c>
      <c r="B1059" s="243">
        <v>44963</v>
      </c>
      <c r="C1059" s="244">
        <f t="shared" si="48"/>
        <v>1</v>
      </c>
      <c r="D1059" s="239">
        <v>44963</v>
      </c>
      <c r="E1059" s="245">
        <f t="shared" si="49"/>
        <v>0</v>
      </c>
      <c r="F1059" s="306" t="s">
        <v>176</v>
      </c>
      <c r="G1059" s="241">
        <v>1702.9</v>
      </c>
      <c r="H1059" s="244">
        <f t="shared" si="50"/>
        <v>0</v>
      </c>
      <c r="I1059" s="246"/>
      <c r="J1059" s="247"/>
      <c r="K1059" s="240"/>
      <c r="L1059" s="245"/>
    </row>
    <row r="1060" spans="1:12">
      <c r="A1060" s="243">
        <v>44963</v>
      </c>
      <c r="B1060" s="243">
        <v>44977</v>
      </c>
      <c r="C1060" s="244">
        <f t="shared" si="48"/>
        <v>15</v>
      </c>
      <c r="D1060" s="239">
        <v>44977</v>
      </c>
      <c r="E1060" s="245">
        <f t="shared" si="49"/>
        <v>14</v>
      </c>
      <c r="F1060" s="306" t="s">
        <v>176</v>
      </c>
      <c r="G1060" s="241">
        <v>214.17</v>
      </c>
      <c r="H1060" s="244">
        <f t="shared" si="50"/>
        <v>2998.3799999999997</v>
      </c>
      <c r="I1060" s="246"/>
      <c r="J1060" s="247"/>
      <c r="K1060" s="240"/>
      <c r="L1060" s="245"/>
    </row>
    <row r="1061" spans="1:12">
      <c r="A1061" s="243">
        <v>44963</v>
      </c>
      <c r="B1061" s="243">
        <v>44964</v>
      </c>
      <c r="C1061" s="244">
        <f t="shared" si="48"/>
        <v>2</v>
      </c>
      <c r="D1061" s="239">
        <v>44964</v>
      </c>
      <c r="E1061" s="245">
        <f t="shared" si="49"/>
        <v>1</v>
      </c>
      <c r="F1061" s="306" t="s">
        <v>178</v>
      </c>
      <c r="G1061" s="241">
        <v>883.5</v>
      </c>
      <c r="H1061" s="244">
        <f t="shared" si="50"/>
        <v>883.5</v>
      </c>
      <c r="I1061" s="246"/>
      <c r="J1061" s="247"/>
      <c r="K1061" s="240"/>
      <c r="L1061" s="245"/>
    </row>
    <row r="1062" spans="1:12">
      <c r="A1062" s="243">
        <v>44963</v>
      </c>
      <c r="B1062" s="243">
        <v>44964</v>
      </c>
      <c r="C1062" s="244">
        <f t="shared" si="48"/>
        <v>2</v>
      </c>
      <c r="D1062" s="239">
        <v>44964</v>
      </c>
      <c r="E1062" s="245">
        <f t="shared" si="49"/>
        <v>1</v>
      </c>
      <c r="F1062" s="306" t="s">
        <v>176</v>
      </c>
      <c r="G1062" s="241">
        <v>135306.43</v>
      </c>
      <c r="H1062" s="244">
        <f t="shared" si="50"/>
        <v>135306.43</v>
      </c>
      <c r="I1062" s="246"/>
      <c r="J1062" s="247"/>
      <c r="K1062" s="240"/>
      <c r="L1062" s="245"/>
    </row>
    <row r="1063" spans="1:12">
      <c r="A1063" s="243">
        <v>44963</v>
      </c>
      <c r="B1063" s="243">
        <v>44963</v>
      </c>
      <c r="C1063" s="244">
        <f t="shared" si="48"/>
        <v>1</v>
      </c>
      <c r="D1063" s="239">
        <v>44963</v>
      </c>
      <c r="E1063" s="245">
        <f t="shared" si="49"/>
        <v>0</v>
      </c>
      <c r="F1063" s="306" t="s">
        <v>175</v>
      </c>
      <c r="G1063" s="241">
        <v>1563.07</v>
      </c>
      <c r="H1063" s="244">
        <f t="shared" si="50"/>
        <v>0</v>
      </c>
      <c r="I1063" s="246"/>
      <c r="J1063" s="247"/>
      <c r="K1063" s="240"/>
      <c r="L1063" s="245"/>
    </row>
    <row r="1064" spans="1:12">
      <c r="A1064" s="243">
        <v>44963</v>
      </c>
      <c r="B1064" s="243">
        <v>44965</v>
      </c>
      <c r="C1064" s="244">
        <f t="shared" si="48"/>
        <v>3</v>
      </c>
      <c r="D1064" s="239">
        <v>44965</v>
      </c>
      <c r="E1064" s="245">
        <f t="shared" si="49"/>
        <v>2</v>
      </c>
      <c r="F1064" s="306" t="s">
        <v>178</v>
      </c>
      <c r="G1064" s="241">
        <v>203.36</v>
      </c>
      <c r="H1064" s="244">
        <f t="shared" si="50"/>
        <v>406.72</v>
      </c>
      <c r="I1064" s="246"/>
      <c r="J1064" s="247"/>
      <c r="K1064" s="240"/>
      <c r="L1064" s="245"/>
    </row>
    <row r="1065" spans="1:12">
      <c r="A1065" s="243">
        <v>44963</v>
      </c>
      <c r="B1065" s="243">
        <v>44964</v>
      </c>
      <c r="C1065" s="244">
        <f t="shared" si="48"/>
        <v>2</v>
      </c>
      <c r="D1065" s="239">
        <v>44964</v>
      </c>
      <c r="E1065" s="245">
        <f t="shared" si="49"/>
        <v>1</v>
      </c>
      <c r="F1065" s="306" t="s">
        <v>175</v>
      </c>
      <c r="G1065" s="241">
        <v>1172636.29</v>
      </c>
      <c r="H1065" s="244">
        <f t="shared" si="50"/>
        <v>1172636.29</v>
      </c>
      <c r="I1065" s="246"/>
      <c r="J1065" s="247"/>
      <c r="K1065" s="240"/>
      <c r="L1065" s="245"/>
    </row>
    <row r="1066" spans="1:12">
      <c r="A1066" s="243">
        <v>44963</v>
      </c>
      <c r="B1066" s="243">
        <v>44965</v>
      </c>
      <c r="C1066" s="244">
        <f t="shared" si="48"/>
        <v>3</v>
      </c>
      <c r="D1066" s="239">
        <v>44965</v>
      </c>
      <c r="E1066" s="245">
        <f t="shared" si="49"/>
        <v>2</v>
      </c>
      <c r="F1066" s="306" t="s">
        <v>176</v>
      </c>
      <c r="G1066" s="241">
        <v>55948.47</v>
      </c>
      <c r="H1066" s="244">
        <f t="shared" si="50"/>
        <v>111896.94</v>
      </c>
      <c r="I1066" s="246"/>
      <c r="J1066" s="247"/>
      <c r="K1066" s="240"/>
      <c r="L1066" s="245"/>
    </row>
    <row r="1067" spans="1:12">
      <c r="A1067" s="243">
        <v>44963</v>
      </c>
      <c r="B1067" s="243">
        <v>45148</v>
      </c>
      <c r="C1067" s="244">
        <f t="shared" si="48"/>
        <v>186</v>
      </c>
      <c r="D1067" s="239">
        <v>45148</v>
      </c>
      <c r="E1067" s="245">
        <f t="shared" si="49"/>
        <v>185</v>
      </c>
      <c r="F1067" s="306" t="s">
        <v>175</v>
      </c>
      <c r="G1067" s="241">
        <v>63.04</v>
      </c>
      <c r="H1067" s="244">
        <f t="shared" si="50"/>
        <v>11662.4</v>
      </c>
      <c r="I1067" s="246"/>
      <c r="J1067" s="247"/>
      <c r="K1067" s="240"/>
      <c r="L1067" s="245"/>
    </row>
    <row r="1068" spans="1:12">
      <c r="A1068" s="243">
        <v>44963</v>
      </c>
      <c r="B1068" s="243">
        <v>44978</v>
      </c>
      <c r="C1068" s="244">
        <f t="shared" si="48"/>
        <v>16</v>
      </c>
      <c r="D1068" s="239">
        <v>44978</v>
      </c>
      <c r="E1068" s="245">
        <f t="shared" si="49"/>
        <v>15</v>
      </c>
      <c r="F1068" s="306" t="s">
        <v>175</v>
      </c>
      <c r="G1068" s="241">
        <v>88.76</v>
      </c>
      <c r="H1068" s="244">
        <f t="shared" si="50"/>
        <v>1331.4</v>
      </c>
      <c r="I1068" s="246"/>
      <c r="J1068" s="247"/>
      <c r="K1068" s="240"/>
      <c r="L1068" s="245"/>
    </row>
    <row r="1069" spans="1:12">
      <c r="A1069" s="243">
        <v>44963</v>
      </c>
      <c r="B1069" s="243">
        <v>44965</v>
      </c>
      <c r="C1069" s="244">
        <f t="shared" si="48"/>
        <v>3</v>
      </c>
      <c r="D1069" s="239">
        <v>44965</v>
      </c>
      <c r="E1069" s="245">
        <f t="shared" si="49"/>
        <v>2</v>
      </c>
      <c r="F1069" s="306" t="s">
        <v>175</v>
      </c>
      <c r="G1069" s="241">
        <v>16884.669999999998</v>
      </c>
      <c r="H1069" s="244">
        <f t="shared" si="50"/>
        <v>33769.339999999997</v>
      </c>
      <c r="I1069" s="246"/>
      <c r="J1069" s="247"/>
      <c r="K1069" s="240"/>
      <c r="L1069" s="245"/>
    </row>
    <row r="1070" spans="1:12">
      <c r="A1070" s="243">
        <v>44963</v>
      </c>
      <c r="B1070" s="243">
        <v>44966</v>
      </c>
      <c r="C1070" s="244">
        <f t="shared" si="48"/>
        <v>4</v>
      </c>
      <c r="D1070" s="239">
        <v>44966</v>
      </c>
      <c r="E1070" s="245">
        <f t="shared" si="49"/>
        <v>3</v>
      </c>
      <c r="F1070" s="306" t="s">
        <v>176</v>
      </c>
      <c r="G1070" s="241">
        <v>3050.65</v>
      </c>
      <c r="H1070" s="244">
        <f t="shared" si="50"/>
        <v>9151.9500000000007</v>
      </c>
      <c r="I1070" s="246"/>
      <c r="J1070" s="247"/>
      <c r="K1070" s="240"/>
      <c r="L1070" s="245"/>
    </row>
    <row r="1071" spans="1:12">
      <c r="A1071" s="243">
        <v>44963</v>
      </c>
      <c r="B1071" s="243">
        <v>44980</v>
      </c>
      <c r="C1071" s="244">
        <f t="shared" si="48"/>
        <v>18</v>
      </c>
      <c r="D1071" s="239">
        <v>44980</v>
      </c>
      <c r="E1071" s="245">
        <f t="shared" si="49"/>
        <v>17</v>
      </c>
      <c r="F1071" s="306" t="s">
        <v>176</v>
      </c>
      <c r="G1071" s="241">
        <v>10.47</v>
      </c>
      <c r="H1071" s="244">
        <f t="shared" si="50"/>
        <v>177.99</v>
      </c>
      <c r="I1071" s="246"/>
      <c r="J1071" s="247"/>
      <c r="K1071" s="240"/>
      <c r="L1071" s="245"/>
    </row>
    <row r="1072" spans="1:12">
      <c r="A1072" s="243">
        <v>44963</v>
      </c>
      <c r="B1072" s="243">
        <v>44966</v>
      </c>
      <c r="C1072" s="244">
        <f t="shared" si="48"/>
        <v>4</v>
      </c>
      <c r="D1072" s="239">
        <v>44966</v>
      </c>
      <c r="E1072" s="245">
        <f t="shared" si="49"/>
        <v>3</v>
      </c>
      <c r="F1072" s="306" t="s">
        <v>175</v>
      </c>
      <c r="G1072" s="241">
        <v>4957.68</v>
      </c>
      <c r="H1072" s="244">
        <f t="shared" si="50"/>
        <v>14873.04</v>
      </c>
      <c r="I1072" s="246"/>
      <c r="J1072" s="247"/>
      <c r="K1072" s="240"/>
      <c r="L1072" s="245"/>
    </row>
    <row r="1073" spans="1:12">
      <c r="A1073" s="243">
        <v>44963</v>
      </c>
      <c r="B1073" s="243">
        <v>44986</v>
      </c>
      <c r="C1073" s="244">
        <f t="shared" si="48"/>
        <v>24</v>
      </c>
      <c r="D1073" s="239">
        <v>44986</v>
      </c>
      <c r="E1073" s="245">
        <f t="shared" si="49"/>
        <v>23</v>
      </c>
      <c r="F1073" s="306" t="s">
        <v>176</v>
      </c>
      <c r="G1073" s="241">
        <v>68.17</v>
      </c>
      <c r="H1073" s="244">
        <f t="shared" si="50"/>
        <v>1567.91</v>
      </c>
      <c r="I1073" s="246"/>
      <c r="J1073" s="247"/>
      <c r="K1073" s="240"/>
      <c r="L1073" s="245"/>
    </row>
    <row r="1074" spans="1:12">
      <c r="A1074" s="243">
        <v>44963</v>
      </c>
      <c r="B1074" s="243">
        <v>44981</v>
      </c>
      <c r="C1074" s="244">
        <f t="shared" si="48"/>
        <v>19</v>
      </c>
      <c r="D1074" s="239">
        <v>44981</v>
      </c>
      <c r="E1074" s="245">
        <f t="shared" si="49"/>
        <v>18</v>
      </c>
      <c r="F1074" s="306" t="s">
        <v>175</v>
      </c>
      <c r="G1074" s="241">
        <v>52.19</v>
      </c>
      <c r="H1074" s="244">
        <f t="shared" si="50"/>
        <v>939.42</v>
      </c>
      <c r="I1074" s="246"/>
      <c r="J1074" s="247"/>
      <c r="K1074" s="240"/>
      <c r="L1074" s="245"/>
    </row>
    <row r="1075" spans="1:12">
      <c r="A1075" s="243">
        <v>44963</v>
      </c>
      <c r="B1075" s="243">
        <v>44986</v>
      </c>
      <c r="C1075" s="244">
        <f t="shared" si="48"/>
        <v>24</v>
      </c>
      <c r="D1075" s="239">
        <v>44986</v>
      </c>
      <c r="E1075" s="245">
        <f t="shared" si="49"/>
        <v>23</v>
      </c>
      <c r="F1075" s="306" t="s">
        <v>175</v>
      </c>
      <c r="G1075" s="241">
        <v>68.510000000000005</v>
      </c>
      <c r="H1075" s="244">
        <f t="shared" si="50"/>
        <v>1575.73</v>
      </c>
      <c r="I1075" s="246"/>
      <c r="J1075" s="247"/>
      <c r="K1075" s="240"/>
      <c r="L1075" s="245"/>
    </row>
    <row r="1076" spans="1:12">
      <c r="A1076" s="243">
        <v>44963</v>
      </c>
      <c r="B1076" s="243">
        <v>44963</v>
      </c>
      <c r="C1076" s="244">
        <f t="shared" si="48"/>
        <v>1</v>
      </c>
      <c r="D1076" s="239">
        <v>44963</v>
      </c>
      <c r="E1076" s="245">
        <f t="shared" si="49"/>
        <v>0</v>
      </c>
      <c r="F1076" s="306" t="s">
        <v>177</v>
      </c>
      <c r="G1076" s="241">
        <v>30</v>
      </c>
      <c r="H1076" s="244">
        <f t="shared" si="50"/>
        <v>0</v>
      </c>
      <c r="I1076" s="246"/>
      <c r="J1076" s="247"/>
      <c r="K1076" s="240"/>
      <c r="L1076" s="245"/>
    </row>
    <row r="1077" spans="1:12">
      <c r="A1077" s="243">
        <v>44963</v>
      </c>
      <c r="B1077" s="243">
        <v>44964</v>
      </c>
      <c r="C1077" s="244">
        <f t="shared" si="48"/>
        <v>2</v>
      </c>
      <c r="D1077" s="239">
        <v>44964</v>
      </c>
      <c r="E1077" s="245">
        <f t="shared" si="49"/>
        <v>1</v>
      </c>
      <c r="F1077" s="306" t="s">
        <v>177</v>
      </c>
      <c r="G1077" s="241">
        <v>18472.07</v>
      </c>
      <c r="H1077" s="244">
        <f t="shared" si="50"/>
        <v>18472.07</v>
      </c>
      <c r="I1077" s="246"/>
      <c r="J1077" s="247"/>
      <c r="K1077" s="240"/>
      <c r="L1077" s="245"/>
    </row>
    <row r="1078" spans="1:12">
      <c r="A1078" s="243">
        <v>44963</v>
      </c>
      <c r="B1078" s="243">
        <v>44967</v>
      </c>
      <c r="C1078" s="244">
        <f t="shared" si="48"/>
        <v>5</v>
      </c>
      <c r="D1078" s="239">
        <v>44967</v>
      </c>
      <c r="E1078" s="245">
        <f t="shared" si="49"/>
        <v>4</v>
      </c>
      <c r="F1078" s="306" t="s">
        <v>176</v>
      </c>
      <c r="G1078" s="241">
        <v>473.14</v>
      </c>
      <c r="H1078" s="244">
        <f t="shared" si="50"/>
        <v>1892.56</v>
      </c>
      <c r="I1078" s="246"/>
      <c r="J1078" s="247"/>
      <c r="K1078" s="240"/>
      <c r="L1078" s="245"/>
    </row>
    <row r="1079" spans="1:12">
      <c r="A1079" s="243">
        <v>44963</v>
      </c>
      <c r="B1079" s="243">
        <v>44984</v>
      </c>
      <c r="C1079" s="244">
        <f t="shared" si="48"/>
        <v>22</v>
      </c>
      <c r="D1079" s="239">
        <v>44984</v>
      </c>
      <c r="E1079" s="245">
        <f t="shared" si="49"/>
        <v>21</v>
      </c>
      <c r="F1079" s="306" t="s">
        <v>176</v>
      </c>
      <c r="G1079" s="241">
        <v>1807.14</v>
      </c>
      <c r="H1079" s="244">
        <f t="shared" si="50"/>
        <v>37949.94</v>
      </c>
      <c r="I1079" s="246"/>
      <c r="J1079" s="247"/>
      <c r="K1079" s="240"/>
      <c r="L1079" s="245"/>
    </row>
    <row r="1080" spans="1:12">
      <c r="A1080" s="243">
        <v>44963</v>
      </c>
      <c r="B1080" s="243">
        <v>45128</v>
      </c>
      <c r="C1080" s="244">
        <f t="shared" si="48"/>
        <v>166</v>
      </c>
      <c r="D1080" s="239">
        <v>45128</v>
      </c>
      <c r="E1080" s="245">
        <f t="shared" si="49"/>
        <v>165</v>
      </c>
      <c r="F1080" s="306" t="s">
        <v>175</v>
      </c>
      <c r="G1080" s="241">
        <v>70.08</v>
      </c>
      <c r="H1080" s="244">
        <f t="shared" si="50"/>
        <v>11563.199999999999</v>
      </c>
      <c r="I1080" s="246"/>
      <c r="J1080" s="247"/>
      <c r="K1080" s="240"/>
      <c r="L1080" s="245"/>
    </row>
    <row r="1081" spans="1:12">
      <c r="A1081" s="243">
        <v>44963</v>
      </c>
      <c r="B1081" s="243">
        <v>44965</v>
      </c>
      <c r="C1081" s="244">
        <f t="shared" si="48"/>
        <v>3</v>
      </c>
      <c r="D1081" s="239">
        <v>44965</v>
      </c>
      <c r="E1081" s="245">
        <f t="shared" si="49"/>
        <v>2</v>
      </c>
      <c r="F1081" s="306" t="s">
        <v>177</v>
      </c>
      <c r="G1081" s="241">
        <v>29630.52</v>
      </c>
      <c r="H1081" s="244">
        <f t="shared" si="50"/>
        <v>59261.04</v>
      </c>
      <c r="I1081" s="246"/>
      <c r="J1081" s="247"/>
      <c r="K1081" s="240"/>
      <c r="L1081" s="245"/>
    </row>
    <row r="1082" spans="1:12">
      <c r="A1082" s="243">
        <v>44963</v>
      </c>
      <c r="B1082" s="243">
        <v>44984</v>
      </c>
      <c r="C1082" s="244">
        <f t="shared" si="48"/>
        <v>22</v>
      </c>
      <c r="D1082" s="239">
        <v>44984</v>
      </c>
      <c r="E1082" s="245">
        <f t="shared" si="49"/>
        <v>21</v>
      </c>
      <c r="F1082" s="306" t="s">
        <v>175</v>
      </c>
      <c r="G1082" s="241">
        <v>1537.88</v>
      </c>
      <c r="H1082" s="244">
        <f t="shared" si="50"/>
        <v>32295.480000000003</v>
      </c>
      <c r="I1082" s="246"/>
      <c r="J1082" s="247"/>
      <c r="K1082" s="240"/>
      <c r="L1082" s="245"/>
    </row>
    <row r="1083" spans="1:12">
      <c r="A1083" s="243">
        <v>44963</v>
      </c>
      <c r="B1083" s="243">
        <v>44967</v>
      </c>
      <c r="C1083" s="244">
        <f t="shared" si="48"/>
        <v>5</v>
      </c>
      <c r="D1083" s="239">
        <v>44967</v>
      </c>
      <c r="E1083" s="245">
        <f t="shared" si="49"/>
        <v>4</v>
      </c>
      <c r="F1083" s="306" t="s">
        <v>175</v>
      </c>
      <c r="G1083" s="241">
        <v>594.6</v>
      </c>
      <c r="H1083" s="244">
        <f t="shared" si="50"/>
        <v>2378.4</v>
      </c>
      <c r="I1083" s="246"/>
      <c r="J1083" s="247"/>
      <c r="K1083" s="240"/>
      <c r="L1083" s="245"/>
    </row>
    <row r="1084" spans="1:12">
      <c r="A1084" s="243">
        <v>44963</v>
      </c>
      <c r="B1084" s="243">
        <v>44985</v>
      </c>
      <c r="C1084" s="244">
        <f t="shared" si="48"/>
        <v>23</v>
      </c>
      <c r="D1084" s="239">
        <v>44985</v>
      </c>
      <c r="E1084" s="245">
        <f t="shared" si="49"/>
        <v>22</v>
      </c>
      <c r="F1084" s="306" t="s">
        <v>176</v>
      </c>
      <c r="G1084" s="241">
        <v>323.63</v>
      </c>
      <c r="H1084" s="244">
        <f t="shared" si="50"/>
        <v>7119.86</v>
      </c>
      <c r="I1084" s="246"/>
      <c r="J1084" s="247"/>
      <c r="K1084" s="240"/>
      <c r="L1084" s="245"/>
    </row>
    <row r="1085" spans="1:12">
      <c r="A1085" s="243">
        <v>44964</v>
      </c>
      <c r="B1085" s="243">
        <v>44966</v>
      </c>
      <c r="C1085" s="244">
        <f t="shared" si="48"/>
        <v>3</v>
      </c>
      <c r="D1085" s="239">
        <v>44966</v>
      </c>
      <c r="E1085" s="245">
        <f t="shared" si="49"/>
        <v>2</v>
      </c>
      <c r="F1085" s="306" t="s">
        <v>175</v>
      </c>
      <c r="G1085" s="241">
        <v>11318.77</v>
      </c>
      <c r="H1085" s="244">
        <f t="shared" si="50"/>
        <v>22637.54</v>
      </c>
      <c r="I1085" s="246"/>
      <c r="J1085" s="247"/>
      <c r="K1085" s="240"/>
      <c r="L1085" s="245"/>
    </row>
    <row r="1086" spans="1:12">
      <c r="A1086" s="243">
        <v>44964</v>
      </c>
      <c r="B1086" s="243">
        <v>44986</v>
      </c>
      <c r="C1086" s="244">
        <f t="shared" si="48"/>
        <v>23</v>
      </c>
      <c r="D1086" s="239">
        <v>44986</v>
      </c>
      <c r="E1086" s="245">
        <f t="shared" si="49"/>
        <v>22</v>
      </c>
      <c r="F1086" s="306" t="s">
        <v>176</v>
      </c>
      <c r="G1086" s="241">
        <v>37.83</v>
      </c>
      <c r="H1086" s="244">
        <f t="shared" si="50"/>
        <v>832.26</v>
      </c>
      <c r="I1086" s="246"/>
      <c r="J1086" s="247"/>
      <c r="K1086" s="240"/>
      <c r="L1086" s="245"/>
    </row>
    <row r="1087" spans="1:12">
      <c r="A1087" s="243">
        <v>44964</v>
      </c>
      <c r="B1087" s="243">
        <v>45002</v>
      </c>
      <c r="C1087" s="244">
        <f t="shared" si="48"/>
        <v>39</v>
      </c>
      <c r="D1087" s="239">
        <v>45002</v>
      </c>
      <c r="E1087" s="245">
        <f t="shared" si="49"/>
        <v>38</v>
      </c>
      <c r="F1087" s="306" t="s">
        <v>175</v>
      </c>
      <c r="G1087" s="241">
        <v>18.88</v>
      </c>
      <c r="H1087" s="244">
        <f t="shared" si="50"/>
        <v>717.43999999999994</v>
      </c>
      <c r="I1087" s="246"/>
      <c r="J1087" s="247"/>
      <c r="K1087" s="240"/>
      <c r="L1087" s="245"/>
    </row>
    <row r="1088" spans="1:12">
      <c r="A1088" s="243">
        <v>44964</v>
      </c>
      <c r="B1088" s="243">
        <v>44964</v>
      </c>
      <c r="C1088" s="244">
        <f t="shared" si="48"/>
        <v>1</v>
      </c>
      <c r="D1088" s="239">
        <v>44964</v>
      </c>
      <c r="E1088" s="245">
        <f t="shared" si="49"/>
        <v>0</v>
      </c>
      <c r="F1088" s="306" t="s">
        <v>179</v>
      </c>
      <c r="G1088" s="241">
        <v>55.63</v>
      </c>
      <c r="H1088" s="244">
        <f t="shared" si="50"/>
        <v>0</v>
      </c>
      <c r="I1088" s="246"/>
      <c r="J1088" s="247"/>
      <c r="K1088" s="240"/>
      <c r="L1088" s="245"/>
    </row>
    <row r="1089" spans="1:12">
      <c r="A1089" s="243">
        <v>44964</v>
      </c>
      <c r="B1089" s="243">
        <v>45114</v>
      </c>
      <c r="C1089" s="244">
        <f t="shared" si="48"/>
        <v>151</v>
      </c>
      <c r="D1089" s="239">
        <v>45114</v>
      </c>
      <c r="E1089" s="245">
        <f t="shared" si="49"/>
        <v>150</v>
      </c>
      <c r="F1089" s="306" t="s">
        <v>176</v>
      </c>
      <c r="G1089" s="241">
        <v>42.11</v>
      </c>
      <c r="H1089" s="244">
        <f t="shared" si="50"/>
        <v>6316.5</v>
      </c>
      <c r="I1089" s="246"/>
      <c r="J1089" s="247"/>
      <c r="K1089" s="240"/>
      <c r="L1089" s="245"/>
    </row>
    <row r="1090" spans="1:12">
      <c r="A1090" s="243">
        <v>44964</v>
      </c>
      <c r="B1090" s="243">
        <v>45106</v>
      </c>
      <c r="C1090" s="244">
        <f t="shared" si="48"/>
        <v>143</v>
      </c>
      <c r="D1090" s="239">
        <v>45106</v>
      </c>
      <c r="E1090" s="245">
        <f t="shared" si="49"/>
        <v>142</v>
      </c>
      <c r="F1090" s="306" t="s">
        <v>175</v>
      </c>
      <c r="G1090" s="241">
        <v>21.52</v>
      </c>
      <c r="H1090" s="244">
        <f t="shared" si="50"/>
        <v>3055.84</v>
      </c>
      <c r="I1090" s="246"/>
      <c r="J1090" s="247"/>
      <c r="K1090" s="240"/>
      <c r="L1090" s="245"/>
    </row>
    <row r="1091" spans="1:12">
      <c r="A1091" s="243">
        <v>44964</v>
      </c>
      <c r="B1091" s="243">
        <v>44967</v>
      </c>
      <c r="C1091" s="244">
        <f t="shared" si="48"/>
        <v>4</v>
      </c>
      <c r="D1091" s="239">
        <v>44967</v>
      </c>
      <c r="E1091" s="245">
        <f t="shared" si="49"/>
        <v>3</v>
      </c>
      <c r="F1091" s="306" t="s">
        <v>178</v>
      </c>
      <c r="G1091" s="241">
        <v>162.43</v>
      </c>
      <c r="H1091" s="244">
        <f t="shared" si="50"/>
        <v>487.29</v>
      </c>
      <c r="I1091" s="246"/>
      <c r="J1091" s="247"/>
      <c r="K1091" s="240"/>
      <c r="L1091" s="245"/>
    </row>
    <row r="1092" spans="1:12">
      <c r="A1092" s="243">
        <v>44964</v>
      </c>
      <c r="B1092" s="243">
        <v>44967</v>
      </c>
      <c r="C1092" s="244">
        <f t="shared" si="48"/>
        <v>4</v>
      </c>
      <c r="D1092" s="239">
        <v>44967</v>
      </c>
      <c r="E1092" s="245">
        <f t="shared" si="49"/>
        <v>3</v>
      </c>
      <c r="F1092" s="306" t="s">
        <v>176</v>
      </c>
      <c r="G1092" s="241">
        <v>27257.040000000001</v>
      </c>
      <c r="H1092" s="244">
        <f t="shared" si="50"/>
        <v>81771.12</v>
      </c>
      <c r="I1092" s="246"/>
      <c r="J1092" s="247"/>
      <c r="K1092" s="240"/>
      <c r="L1092" s="245"/>
    </row>
    <row r="1093" spans="1:12">
      <c r="A1093" s="243">
        <v>44964</v>
      </c>
      <c r="B1093" s="243">
        <v>44964</v>
      </c>
      <c r="C1093" s="244">
        <f t="shared" si="48"/>
        <v>1</v>
      </c>
      <c r="D1093" s="239">
        <v>44964</v>
      </c>
      <c r="E1093" s="245">
        <f t="shared" si="49"/>
        <v>0</v>
      </c>
      <c r="F1093" s="306" t="s">
        <v>177</v>
      </c>
      <c r="G1093" s="241">
        <v>17.41</v>
      </c>
      <c r="H1093" s="244">
        <f t="shared" si="50"/>
        <v>0</v>
      </c>
      <c r="I1093" s="246"/>
      <c r="J1093" s="247"/>
      <c r="K1093" s="240"/>
      <c r="L1093" s="245"/>
    </row>
    <row r="1094" spans="1:12">
      <c r="A1094" s="243">
        <v>44964</v>
      </c>
      <c r="B1094" s="243">
        <v>44984</v>
      </c>
      <c r="C1094" s="244">
        <f t="shared" si="48"/>
        <v>21</v>
      </c>
      <c r="D1094" s="239">
        <v>44984</v>
      </c>
      <c r="E1094" s="245">
        <f t="shared" si="49"/>
        <v>20</v>
      </c>
      <c r="F1094" s="306" t="s">
        <v>176</v>
      </c>
      <c r="G1094" s="241">
        <v>48.99</v>
      </c>
      <c r="H1094" s="244">
        <f t="shared" si="50"/>
        <v>979.80000000000007</v>
      </c>
      <c r="I1094" s="246"/>
      <c r="J1094" s="247"/>
      <c r="K1094" s="240"/>
      <c r="L1094" s="245"/>
    </row>
    <row r="1095" spans="1:12">
      <c r="A1095" s="243">
        <v>44964</v>
      </c>
      <c r="B1095" s="243">
        <v>44988</v>
      </c>
      <c r="C1095" s="244">
        <f t="shared" ref="C1095:C1158" si="51">B1095-A1095+1</f>
        <v>25</v>
      </c>
      <c r="D1095" s="239">
        <v>44988</v>
      </c>
      <c r="E1095" s="245">
        <f t="shared" ref="E1095:E1158" si="52">D1095-A1095</f>
        <v>24</v>
      </c>
      <c r="F1095" s="306" t="s">
        <v>175</v>
      </c>
      <c r="G1095" s="241">
        <v>14.84</v>
      </c>
      <c r="H1095" s="244">
        <f t="shared" ref="H1095:H1158" si="53">E1095*G1095</f>
        <v>356.15999999999997</v>
      </c>
      <c r="I1095" s="246"/>
      <c r="J1095" s="247"/>
      <c r="K1095" s="240"/>
      <c r="L1095" s="245"/>
    </row>
    <row r="1096" spans="1:12">
      <c r="A1096" s="243">
        <v>44964</v>
      </c>
      <c r="B1096" s="243">
        <v>44965</v>
      </c>
      <c r="C1096" s="244">
        <f t="shared" si="51"/>
        <v>2</v>
      </c>
      <c r="D1096" s="239">
        <v>44965</v>
      </c>
      <c r="E1096" s="245">
        <f t="shared" si="52"/>
        <v>1</v>
      </c>
      <c r="F1096" s="306" t="s">
        <v>177</v>
      </c>
      <c r="G1096" s="241">
        <v>7743.48</v>
      </c>
      <c r="H1096" s="244">
        <f t="shared" si="53"/>
        <v>7743.48</v>
      </c>
      <c r="I1096" s="246"/>
      <c r="J1096" s="247"/>
      <c r="K1096" s="240"/>
      <c r="L1096" s="245"/>
    </row>
    <row r="1097" spans="1:12">
      <c r="A1097" s="243">
        <v>44964</v>
      </c>
      <c r="B1097" s="243">
        <v>44967</v>
      </c>
      <c r="C1097" s="244">
        <f t="shared" si="51"/>
        <v>4</v>
      </c>
      <c r="D1097" s="239">
        <v>44967</v>
      </c>
      <c r="E1097" s="245">
        <f t="shared" si="52"/>
        <v>3</v>
      </c>
      <c r="F1097" s="306" t="s">
        <v>175</v>
      </c>
      <c r="G1097" s="241">
        <v>5338.64</v>
      </c>
      <c r="H1097" s="244">
        <f t="shared" si="53"/>
        <v>16015.920000000002</v>
      </c>
      <c r="I1097" s="246"/>
      <c r="J1097" s="247"/>
      <c r="K1097" s="240"/>
      <c r="L1097" s="245"/>
    </row>
    <row r="1098" spans="1:12">
      <c r="A1098" s="243">
        <v>44964</v>
      </c>
      <c r="B1098" s="243">
        <v>44985</v>
      </c>
      <c r="C1098" s="244">
        <f t="shared" si="51"/>
        <v>22</v>
      </c>
      <c r="D1098" s="239">
        <v>44985</v>
      </c>
      <c r="E1098" s="245">
        <f t="shared" si="52"/>
        <v>21</v>
      </c>
      <c r="F1098" s="306" t="s">
        <v>176</v>
      </c>
      <c r="G1098" s="241">
        <v>22160.3</v>
      </c>
      <c r="H1098" s="244">
        <f t="shared" si="53"/>
        <v>465366.3</v>
      </c>
      <c r="I1098" s="246"/>
      <c r="J1098" s="247"/>
      <c r="K1098" s="240"/>
      <c r="L1098" s="245"/>
    </row>
    <row r="1099" spans="1:12">
      <c r="A1099" s="243">
        <v>44964</v>
      </c>
      <c r="B1099" s="243">
        <v>44984</v>
      </c>
      <c r="C1099" s="244">
        <f t="shared" si="51"/>
        <v>21</v>
      </c>
      <c r="D1099" s="239">
        <v>44984</v>
      </c>
      <c r="E1099" s="245">
        <f t="shared" si="52"/>
        <v>20</v>
      </c>
      <c r="F1099" s="306" t="s">
        <v>175</v>
      </c>
      <c r="G1099" s="241">
        <v>165.92</v>
      </c>
      <c r="H1099" s="244">
        <f t="shared" si="53"/>
        <v>3318.3999999999996</v>
      </c>
      <c r="I1099" s="246"/>
      <c r="J1099" s="247"/>
      <c r="K1099" s="240"/>
      <c r="L1099" s="245"/>
    </row>
    <row r="1100" spans="1:12">
      <c r="A1100" s="243">
        <v>44964</v>
      </c>
      <c r="B1100" s="243">
        <v>44966</v>
      </c>
      <c r="C1100" s="244">
        <f t="shared" si="51"/>
        <v>3</v>
      </c>
      <c r="D1100" s="239">
        <v>44966</v>
      </c>
      <c r="E1100" s="245">
        <f t="shared" si="52"/>
        <v>2</v>
      </c>
      <c r="F1100" s="306" t="s">
        <v>177</v>
      </c>
      <c r="G1100" s="241">
        <v>7445.4</v>
      </c>
      <c r="H1100" s="244">
        <f t="shared" si="53"/>
        <v>14890.8</v>
      </c>
      <c r="I1100" s="246"/>
      <c r="J1100" s="247"/>
      <c r="K1100" s="240"/>
      <c r="L1100" s="245"/>
    </row>
    <row r="1101" spans="1:12">
      <c r="A1101" s="243">
        <v>44964</v>
      </c>
      <c r="B1101" s="243">
        <v>44970</v>
      </c>
      <c r="C1101" s="244">
        <f t="shared" si="51"/>
        <v>7</v>
      </c>
      <c r="D1101" s="239">
        <v>44970</v>
      </c>
      <c r="E1101" s="245">
        <f t="shared" si="52"/>
        <v>6</v>
      </c>
      <c r="F1101" s="306" t="s">
        <v>176</v>
      </c>
      <c r="G1101" s="241">
        <v>12764.82</v>
      </c>
      <c r="H1101" s="244">
        <f t="shared" si="53"/>
        <v>76588.92</v>
      </c>
      <c r="I1101" s="246"/>
      <c r="J1101" s="247"/>
      <c r="K1101" s="240"/>
      <c r="L1101" s="245"/>
    </row>
    <row r="1102" spans="1:12">
      <c r="A1102" s="243">
        <v>44964</v>
      </c>
      <c r="B1102" s="243">
        <v>45030</v>
      </c>
      <c r="C1102" s="244">
        <f t="shared" si="51"/>
        <v>67</v>
      </c>
      <c r="D1102" s="239">
        <v>45030</v>
      </c>
      <c r="E1102" s="245">
        <f t="shared" si="52"/>
        <v>66</v>
      </c>
      <c r="F1102" s="306" t="s">
        <v>175</v>
      </c>
      <c r="G1102" s="241">
        <v>9.32</v>
      </c>
      <c r="H1102" s="244">
        <f t="shared" si="53"/>
        <v>615.12</v>
      </c>
      <c r="I1102" s="246"/>
      <c r="J1102" s="247"/>
      <c r="K1102" s="240"/>
      <c r="L1102" s="245"/>
    </row>
    <row r="1103" spans="1:12">
      <c r="A1103" s="243">
        <v>44964</v>
      </c>
      <c r="B1103" s="243">
        <v>44992</v>
      </c>
      <c r="C1103" s="244">
        <f t="shared" si="51"/>
        <v>29</v>
      </c>
      <c r="D1103" s="239">
        <v>44992</v>
      </c>
      <c r="E1103" s="245">
        <f t="shared" si="52"/>
        <v>28</v>
      </c>
      <c r="F1103" s="306" t="s">
        <v>176</v>
      </c>
      <c r="G1103" s="241">
        <v>717.96</v>
      </c>
      <c r="H1103" s="244">
        <f t="shared" si="53"/>
        <v>20102.88</v>
      </c>
      <c r="I1103" s="246"/>
      <c r="J1103" s="247"/>
      <c r="K1103" s="240"/>
      <c r="L1103" s="245"/>
    </row>
    <row r="1104" spans="1:12">
      <c r="A1104" s="243">
        <v>44964</v>
      </c>
      <c r="B1104" s="243">
        <v>45069</v>
      </c>
      <c r="C1104" s="244">
        <f t="shared" si="51"/>
        <v>106</v>
      </c>
      <c r="D1104" s="239">
        <v>45069</v>
      </c>
      <c r="E1104" s="245">
        <f t="shared" si="52"/>
        <v>105</v>
      </c>
      <c r="F1104" s="306" t="s">
        <v>176</v>
      </c>
      <c r="G1104" s="241">
        <v>246.02</v>
      </c>
      <c r="H1104" s="244">
        <f t="shared" si="53"/>
        <v>25832.100000000002</v>
      </c>
      <c r="I1104" s="246"/>
      <c r="J1104" s="247"/>
      <c r="K1104" s="240"/>
      <c r="L1104" s="245"/>
    </row>
    <row r="1105" spans="1:12">
      <c r="A1105" s="243">
        <v>44964</v>
      </c>
      <c r="B1105" s="243">
        <v>44970</v>
      </c>
      <c r="C1105" s="244">
        <f t="shared" si="51"/>
        <v>7</v>
      </c>
      <c r="D1105" s="239">
        <v>44970</v>
      </c>
      <c r="E1105" s="245">
        <f t="shared" si="52"/>
        <v>6</v>
      </c>
      <c r="F1105" s="306" t="s">
        <v>175</v>
      </c>
      <c r="G1105" s="241">
        <v>3235.3</v>
      </c>
      <c r="H1105" s="244">
        <f t="shared" si="53"/>
        <v>19411.800000000003</v>
      </c>
      <c r="I1105" s="246"/>
      <c r="J1105" s="247"/>
      <c r="K1105" s="240"/>
      <c r="L1105" s="245"/>
    </row>
    <row r="1106" spans="1:12">
      <c r="A1106" s="243">
        <v>44964</v>
      </c>
      <c r="B1106" s="243">
        <v>45008</v>
      </c>
      <c r="C1106" s="244">
        <f t="shared" si="51"/>
        <v>45</v>
      </c>
      <c r="D1106" s="239">
        <v>45008</v>
      </c>
      <c r="E1106" s="245">
        <f t="shared" si="52"/>
        <v>44</v>
      </c>
      <c r="F1106" s="306" t="s">
        <v>176</v>
      </c>
      <c r="G1106" s="241">
        <v>73.52</v>
      </c>
      <c r="H1106" s="244">
        <f t="shared" si="53"/>
        <v>3234.8799999999997</v>
      </c>
      <c r="I1106" s="246"/>
      <c r="J1106" s="247"/>
      <c r="K1106" s="240"/>
      <c r="L1106" s="245"/>
    </row>
    <row r="1107" spans="1:12">
      <c r="A1107" s="243">
        <v>44964</v>
      </c>
      <c r="B1107" s="243">
        <v>44971</v>
      </c>
      <c r="C1107" s="244">
        <f t="shared" si="51"/>
        <v>8</v>
      </c>
      <c r="D1107" s="239">
        <v>44971</v>
      </c>
      <c r="E1107" s="245">
        <f t="shared" si="52"/>
        <v>7</v>
      </c>
      <c r="F1107" s="306" t="s">
        <v>175</v>
      </c>
      <c r="G1107" s="241">
        <v>129.81</v>
      </c>
      <c r="H1107" s="244">
        <f t="shared" si="53"/>
        <v>908.67000000000007</v>
      </c>
      <c r="I1107" s="246"/>
      <c r="J1107" s="247"/>
      <c r="K1107" s="240"/>
      <c r="L1107" s="245"/>
    </row>
    <row r="1108" spans="1:12">
      <c r="A1108" s="243">
        <v>44964</v>
      </c>
      <c r="B1108" s="243">
        <v>44972</v>
      </c>
      <c r="C1108" s="244">
        <f t="shared" si="51"/>
        <v>9</v>
      </c>
      <c r="D1108" s="239">
        <v>44972</v>
      </c>
      <c r="E1108" s="245">
        <f t="shared" si="52"/>
        <v>8</v>
      </c>
      <c r="F1108" s="306" t="s">
        <v>175</v>
      </c>
      <c r="G1108" s="241">
        <v>21978.36</v>
      </c>
      <c r="H1108" s="244">
        <f t="shared" si="53"/>
        <v>175826.88</v>
      </c>
      <c r="I1108" s="246"/>
      <c r="J1108" s="247"/>
      <c r="K1108" s="240"/>
      <c r="L1108" s="245"/>
    </row>
    <row r="1109" spans="1:12">
      <c r="A1109" s="243">
        <v>44964</v>
      </c>
      <c r="B1109" s="243">
        <v>44973</v>
      </c>
      <c r="C1109" s="244">
        <f t="shared" si="51"/>
        <v>10</v>
      </c>
      <c r="D1109" s="239">
        <v>44973</v>
      </c>
      <c r="E1109" s="245">
        <f t="shared" si="52"/>
        <v>9</v>
      </c>
      <c r="F1109" s="306" t="s">
        <v>176</v>
      </c>
      <c r="G1109" s="241">
        <v>12562.86</v>
      </c>
      <c r="H1109" s="244">
        <f t="shared" si="53"/>
        <v>113065.74</v>
      </c>
      <c r="I1109" s="246"/>
      <c r="J1109" s="247"/>
      <c r="K1109" s="240"/>
      <c r="L1109" s="245"/>
    </row>
    <row r="1110" spans="1:12">
      <c r="A1110" s="243">
        <v>44964</v>
      </c>
      <c r="B1110" s="243">
        <v>44974</v>
      </c>
      <c r="C1110" s="244">
        <f t="shared" si="51"/>
        <v>11</v>
      </c>
      <c r="D1110" s="239">
        <v>44974</v>
      </c>
      <c r="E1110" s="245">
        <f t="shared" si="52"/>
        <v>10</v>
      </c>
      <c r="F1110" s="306" t="s">
        <v>176</v>
      </c>
      <c r="G1110" s="241">
        <v>506.01</v>
      </c>
      <c r="H1110" s="244">
        <f t="shared" si="53"/>
        <v>5060.1000000000004</v>
      </c>
      <c r="I1110" s="246"/>
      <c r="J1110" s="247"/>
      <c r="K1110" s="240"/>
      <c r="L1110" s="245"/>
    </row>
    <row r="1111" spans="1:12">
      <c r="A1111" s="243">
        <v>44964</v>
      </c>
      <c r="B1111" s="243">
        <v>44973</v>
      </c>
      <c r="C1111" s="244">
        <f t="shared" si="51"/>
        <v>10</v>
      </c>
      <c r="D1111" s="239">
        <v>44973</v>
      </c>
      <c r="E1111" s="245">
        <f t="shared" si="52"/>
        <v>9</v>
      </c>
      <c r="F1111" s="306" t="s">
        <v>175</v>
      </c>
      <c r="G1111" s="241">
        <v>32.840000000000003</v>
      </c>
      <c r="H1111" s="244">
        <f t="shared" si="53"/>
        <v>295.56000000000006</v>
      </c>
      <c r="I1111" s="246"/>
      <c r="J1111" s="247"/>
      <c r="K1111" s="240"/>
      <c r="L1111" s="245"/>
    </row>
    <row r="1112" spans="1:12">
      <c r="A1112" s="243">
        <v>44964</v>
      </c>
      <c r="B1112" s="243">
        <v>45376</v>
      </c>
      <c r="C1112" s="244">
        <f t="shared" si="51"/>
        <v>413</v>
      </c>
      <c r="D1112" s="239">
        <v>45376</v>
      </c>
      <c r="E1112" s="245">
        <f t="shared" si="52"/>
        <v>412</v>
      </c>
      <c r="F1112" s="306" t="s">
        <v>176</v>
      </c>
      <c r="G1112" s="241">
        <v>36.83</v>
      </c>
      <c r="H1112" s="244">
        <f t="shared" si="53"/>
        <v>15173.96</v>
      </c>
      <c r="I1112" s="246"/>
      <c r="J1112" s="247"/>
      <c r="K1112" s="240"/>
      <c r="L1112" s="245"/>
    </row>
    <row r="1113" spans="1:12">
      <c r="A1113" s="243">
        <v>44964</v>
      </c>
      <c r="B1113" s="243">
        <v>45266</v>
      </c>
      <c r="C1113" s="244">
        <f t="shared" si="51"/>
        <v>303</v>
      </c>
      <c r="D1113" s="239">
        <v>45266</v>
      </c>
      <c r="E1113" s="245">
        <f t="shared" si="52"/>
        <v>302</v>
      </c>
      <c r="F1113" s="306" t="s">
        <v>175</v>
      </c>
      <c r="G1113" s="241">
        <v>111.65</v>
      </c>
      <c r="H1113" s="244">
        <f t="shared" si="53"/>
        <v>33718.300000000003</v>
      </c>
      <c r="I1113" s="246"/>
      <c r="J1113" s="247"/>
      <c r="K1113" s="240"/>
      <c r="L1113" s="245"/>
    </row>
    <row r="1114" spans="1:12">
      <c r="A1114" s="243">
        <v>44964</v>
      </c>
      <c r="B1114" s="243">
        <v>44973</v>
      </c>
      <c r="C1114" s="244">
        <f t="shared" si="51"/>
        <v>10</v>
      </c>
      <c r="D1114" s="239">
        <v>44973</v>
      </c>
      <c r="E1114" s="245">
        <f t="shared" si="52"/>
        <v>9</v>
      </c>
      <c r="F1114" s="306" t="s">
        <v>177</v>
      </c>
      <c r="G1114" s="241">
        <v>15576.48</v>
      </c>
      <c r="H1114" s="244">
        <f t="shared" si="53"/>
        <v>140188.32</v>
      </c>
      <c r="I1114" s="246"/>
      <c r="J1114" s="247"/>
      <c r="K1114" s="240"/>
      <c r="L1114" s="245"/>
    </row>
    <row r="1115" spans="1:12">
      <c r="A1115" s="243">
        <v>44964</v>
      </c>
      <c r="B1115" s="243">
        <v>44977</v>
      </c>
      <c r="C1115" s="244">
        <f t="shared" si="51"/>
        <v>14</v>
      </c>
      <c r="D1115" s="239">
        <v>44977</v>
      </c>
      <c r="E1115" s="245">
        <f t="shared" si="52"/>
        <v>13</v>
      </c>
      <c r="F1115" s="306" t="s">
        <v>176</v>
      </c>
      <c r="G1115" s="241">
        <v>15870.4</v>
      </c>
      <c r="H1115" s="244">
        <f t="shared" si="53"/>
        <v>206315.19999999998</v>
      </c>
      <c r="I1115" s="246"/>
      <c r="J1115" s="247"/>
      <c r="K1115" s="240"/>
      <c r="L1115" s="245"/>
    </row>
    <row r="1116" spans="1:12">
      <c r="A1116" s="243">
        <v>44964</v>
      </c>
      <c r="B1116" s="243">
        <v>45061</v>
      </c>
      <c r="C1116" s="244">
        <f t="shared" si="51"/>
        <v>98</v>
      </c>
      <c r="D1116" s="239">
        <v>45061</v>
      </c>
      <c r="E1116" s="245">
        <f t="shared" si="52"/>
        <v>97</v>
      </c>
      <c r="F1116" s="306" t="s">
        <v>175</v>
      </c>
      <c r="G1116" s="241">
        <v>73.17</v>
      </c>
      <c r="H1116" s="244">
        <f t="shared" si="53"/>
        <v>7097.49</v>
      </c>
      <c r="I1116" s="246"/>
      <c r="J1116" s="247"/>
      <c r="K1116" s="240"/>
      <c r="L1116" s="245"/>
    </row>
    <row r="1117" spans="1:12">
      <c r="A1117" s="243">
        <v>44964</v>
      </c>
      <c r="B1117" s="243">
        <v>44964</v>
      </c>
      <c r="C1117" s="244">
        <f t="shared" si="51"/>
        <v>1</v>
      </c>
      <c r="D1117" s="239">
        <v>44964</v>
      </c>
      <c r="E1117" s="245">
        <f t="shared" si="52"/>
        <v>0</v>
      </c>
      <c r="F1117" s="306" t="s">
        <v>176</v>
      </c>
      <c r="G1117" s="241">
        <v>981.71</v>
      </c>
      <c r="H1117" s="244">
        <f t="shared" si="53"/>
        <v>0</v>
      </c>
      <c r="I1117" s="246"/>
      <c r="J1117" s="247"/>
      <c r="K1117" s="240"/>
      <c r="L1117" s="245"/>
    </row>
    <row r="1118" spans="1:12">
      <c r="A1118" s="243">
        <v>44964</v>
      </c>
      <c r="B1118" s="243">
        <v>44965</v>
      </c>
      <c r="C1118" s="244">
        <f t="shared" si="51"/>
        <v>2</v>
      </c>
      <c r="D1118" s="239">
        <v>44965</v>
      </c>
      <c r="E1118" s="245">
        <f t="shared" si="52"/>
        <v>1</v>
      </c>
      <c r="F1118" s="306" t="s">
        <v>178</v>
      </c>
      <c r="G1118" s="241">
        <v>6295.03</v>
      </c>
      <c r="H1118" s="244">
        <f t="shared" si="53"/>
        <v>6295.03</v>
      </c>
      <c r="I1118" s="246"/>
      <c r="J1118" s="247"/>
      <c r="K1118" s="240"/>
      <c r="L1118" s="245"/>
    </row>
    <row r="1119" spans="1:12">
      <c r="A1119" s="243">
        <v>44964</v>
      </c>
      <c r="B1119" s="243">
        <v>44977</v>
      </c>
      <c r="C1119" s="244">
        <f t="shared" si="51"/>
        <v>14</v>
      </c>
      <c r="D1119" s="239">
        <v>44977</v>
      </c>
      <c r="E1119" s="245">
        <f t="shared" si="52"/>
        <v>13</v>
      </c>
      <c r="F1119" s="306" t="s">
        <v>175</v>
      </c>
      <c r="G1119" s="241">
        <v>12.05</v>
      </c>
      <c r="H1119" s="244">
        <f t="shared" si="53"/>
        <v>156.65</v>
      </c>
      <c r="I1119" s="246"/>
      <c r="J1119" s="247"/>
      <c r="K1119" s="240"/>
      <c r="L1119" s="245"/>
    </row>
    <row r="1120" spans="1:12">
      <c r="A1120" s="243">
        <v>44964</v>
      </c>
      <c r="B1120" s="243">
        <v>44978</v>
      </c>
      <c r="C1120" s="244">
        <f t="shared" si="51"/>
        <v>15</v>
      </c>
      <c r="D1120" s="239">
        <v>44978</v>
      </c>
      <c r="E1120" s="245">
        <f t="shared" si="52"/>
        <v>14</v>
      </c>
      <c r="F1120" s="306" t="s">
        <v>176</v>
      </c>
      <c r="G1120" s="241">
        <v>260.83999999999997</v>
      </c>
      <c r="H1120" s="244">
        <f t="shared" si="53"/>
        <v>3651.7599999999998</v>
      </c>
      <c r="I1120" s="246"/>
      <c r="J1120" s="247"/>
      <c r="K1120" s="240"/>
      <c r="L1120" s="245"/>
    </row>
    <row r="1121" spans="1:12">
      <c r="A1121" s="243">
        <v>44964</v>
      </c>
      <c r="B1121" s="243">
        <v>44965</v>
      </c>
      <c r="C1121" s="244">
        <f t="shared" si="51"/>
        <v>2</v>
      </c>
      <c r="D1121" s="239">
        <v>44965</v>
      </c>
      <c r="E1121" s="245">
        <f t="shared" si="52"/>
        <v>1</v>
      </c>
      <c r="F1121" s="306" t="s">
        <v>176</v>
      </c>
      <c r="G1121" s="241">
        <v>283867.65999999997</v>
      </c>
      <c r="H1121" s="244">
        <f t="shared" si="53"/>
        <v>283867.65999999997</v>
      </c>
      <c r="I1121" s="246"/>
      <c r="J1121" s="247"/>
      <c r="K1121" s="240"/>
      <c r="L1121" s="245"/>
    </row>
    <row r="1122" spans="1:12">
      <c r="A1122" s="243">
        <v>44964</v>
      </c>
      <c r="B1122" s="243">
        <v>44964</v>
      </c>
      <c r="C1122" s="244">
        <f t="shared" si="51"/>
        <v>1</v>
      </c>
      <c r="D1122" s="239">
        <v>44964</v>
      </c>
      <c r="E1122" s="245">
        <f t="shared" si="52"/>
        <v>0</v>
      </c>
      <c r="F1122" s="306" t="s">
        <v>175</v>
      </c>
      <c r="G1122" s="241">
        <v>834.18</v>
      </c>
      <c r="H1122" s="244">
        <f t="shared" si="53"/>
        <v>0</v>
      </c>
      <c r="I1122" s="246"/>
      <c r="J1122" s="247"/>
      <c r="K1122" s="240"/>
      <c r="L1122" s="245"/>
    </row>
    <row r="1123" spans="1:12">
      <c r="A1123" s="243">
        <v>44964</v>
      </c>
      <c r="B1123" s="243">
        <v>44966</v>
      </c>
      <c r="C1123" s="244">
        <f t="shared" si="51"/>
        <v>3</v>
      </c>
      <c r="D1123" s="239">
        <v>44966</v>
      </c>
      <c r="E1123" s="245">
        <f t="shared" si="52"/>
        <v>2</v>
      </c>
      <c r="F1123" s="306" t="s">
        <v>178</v>
      </c>
      <c r="G1123" s="241">
        <v>957.16</v>
      </c>
      <c r="H1123" s="244">
        <f t="shared" si="53"/>
        <v>1914.32</v>
      </c>
      <c r="I1123" s="246"/>
      <c r="J1123" s="247"/>
      <c r="K1123" s="240"/>
      <c r="L1123" s="245"/>
    </row>
    <row r="1124" spans="1:12">
      <c r="A1124" s="243">
        <v>44964</v>
      </c>
      <c r="B1124" s="243">
        <v>44965</v>
      </c>
      <c r="C1124" s="244">
        <f t="shared" si="51"/>
        <v>2</v>
      </c>
      <c r="D1124" s="239">
        <v>44965</v>
      </c>
      <c r="E1124" s="245">
        <f t="shared" si="52"/>
        <v>1</v>
      </c>
      <c r="F1124" s="306" t="s">
        <v>175</v>
      </c>
      <c r="G1124" s="241">
        <v>879598.47</v>
      </c>
      <c r="H1124" s="244">
        <f t="shared" si="53"/>
        <v>879598.47</v>
      </c>
      <c r="I1124" s="246"/>
      <c r="J1124" s="247"/>
      <c r="K1124" s="240"/>
      <c r="L1124" s="245"/>
    </row>
    <row r="1125" spans="1:12">
      <c r="A1125" s="243">
        <v>44964</v>
      </c>
      <c r="B1125" s="243">
        <v>44966</v>
      </c>
      <c r="C1125" s="244">
        <f t="shared" si="51"/>
        <v>3</v>
      </c>
      <c r="D1125" s="239">
        <v>44966</v>
      </c>
      <c r="E1125" s="245">
        <f t="shared" si="52"/>
        <v>2</v>
      </c>
      <c r="F1125" s="306" t="s">
        <v>176</v>
      </c>
      <c r="G1125" s="241">
        <v>128466.73</v>
      </c>
      <c r="H1125" s="244">
        <f t="shared" si="53"/>
        <v>256933.46</v>
      </c>
      <c r="I1125" s="246"/>
      <c r="J1125" s="247"/>
      <c r="K1125" s="240"/>
      <c r="L1125" s="245"/>
    </row>
    <row r="1126" spans="1:12">
      <c r="A1126" s="243">
        <v>44964</v>
      </c>
      <c r="B1126" s="243">
        <v>45047</v>
      </c>
      <c r="C1126" s="244">
        <f t="shared" si="51"/>
        <v>84</v>
      </c>
      <c r="D1126" s="239">
        <v>45047</v>
      </c>
      <c r="E1126" s="245">
        <f t="shared" si="52"/>
        <v>83</v>
      </c>
      <c r="F1126" s="306" t="s">
        <v>175</v>
      </c>
      <c r="G1126" s="241">
        <v>14.37</v>
      </c>
      <c r="H1126" s="244">
        <f t="shared" si="53"/>
        <v>1192.71</v>
      </c>
      <c r="I1126" s="246"/>
      <c r="J1126" s="247"/>
      <c r="K1126" s="240"/>
      <c r="L1126" s="245"/>
    </row>
    <row r="1127" spans="1:12">
      <c r="A1127" s="243">
        <v>44964</v>
      </c>
      <c r="B1127" s="243">
        <v>44979</v>
      </c>
      <c r="C1127" s="244">
        <f t="shared" si="51"/>
        <v>16</v>
      </c>
      <c r="D1127" s="239">
        <v>44979</v>
      </c>
      <c r="E1127" s="245">
        <f t="shared" si="52"/>
        <v>15</v>
      </c>
      <c r="F1127" s="306" t="s">
        <v>175</v>
      </c>
      <c r="G1127" s="241">
        <v>176.07</v>
      </c>
      <c r="H1127" s="244">
        <f t="shared" si="53"/>
        <v>2641.0499999999997</v>
      </c>
      <c r="I1127" s="246"/>
      <c r="J1127" s="247"/>
      <c r="K1127" s="240"/>
      <c r="L1127" s="245"/>
    </row>
    <row r="1128" spans="1:12">
      <c r="A1128" s="243">
        <v>44965</v>
      </c>
      <c r="B1128" s="243">
        <v>44973</v>
      </c>
      <c r="C1128" s="244">
        <f t="shared" si="51"/>
        <v>9</v>
      </c>
      <c r="D1128" s="239">
        <v>44973</v>
      </c>
      <c r="E1128" s="245">
        <f t="shared" si="52"/>
        <v>8</v>
      </c>
      <c r="F1128" s="306" t="s">
        <v>177</v>
      </c>
      <c r="G1128" s="241">
        <v>11712.15</v>
      </c>
      <c r="H1128" s="244">
        <f t="shared" si="53"/>
        <v>93697.2</v>
      </c>
      <c r="I1128" s="246"/>
      <c r="J1128" s="247"/>
      <c r="K1128" s="240"/>
      <c r="L1128" s="245"/>
    </row>
    <row r="1129" spans="1:12">
      <c r="A1129" s="243">
        <v>44965</v>
      </c>
      <c r="B1129" s="243">
        <v>44967</v>
      </c>
      <c r="C1129" s="244">
        <f t="shared" si="51"/>
        <v>3</v>
      </c>
      <c r="D1129" s="239">
        <v>44967</v>
      </c>
      <c r="E1129" s="245">
        <f t="shared" si="52"/>
        <v>2</v>
      </c>
      <c r="F1129" s="306" t="s">
        <v>180</v>
      </c>
      <c r="G1129" s="241">
        <v>0</v>
      </c>
      <c r="H1129" s="244">
        <f t="shared" si="53"/>
        <v>0</v>
      </c>
      <c r="I1129" s="246"/>
      <c r="J1129" s="247"/>
      <c r="K1129" s="240"/>
      <c r="L1129" s="245"/>
    </row>
    <row r="1130" spans="1:12">
      <c r="A1130" s="243">
        <v>44965</v>
      </c>
      <c r="B1130" s="243">
        <v>45244</v>
      </c>
      <c r="C1130" s="244">
        <f t="shared" si="51"/>
        <v>280</v>
      </c>
      <c r="D1130" s="239">
        <v>45244</v>
      </c>
      <c r="E1130" s="245">
        <f t="shared" si="52"/>
        <v>279</v>
      </c>
      <c r="F1130" s="306" t="s">
        <v>176</v>
      </c>
      <c r="G1130" s="241">
        <v>1387.72</v>
      </c>
      <c r="H1130" s="244">
        <f t="shared" si="53"/>
        <v>387173.88</v>
      </c>
      <c r="I1130" s="246"/>
      <c r="J1130" s="247"/>
      <c r="K1130" s="240"/>
      <c r="L1130" s="245"/>
    </row>
    <row r="1131" spans="1:12">
      <c r="A1131" s="243">
        <v>44965</v>
      </c>
      <c r="B1131" s="243">
        <v>44966</v>
      </c>
      <c r="C1131" s="244">
        <f t="shared" si="51"/>
        <v>2</v>
      </c>
      <c r="D1131" s="239">
        <v>44966</v>
      </c>
      <c r="E1131" s="245">
        <f t="shared" si="52"/>
        <v>1</v>
      </c>
      <c r="F1131" s="306" t="s">
        <v>178</v>
      </c>
      <c r="G1131" s="241">
        <v>121293.38</v>
      </c>
      <c r="H1131" s="244">
        <f t="shared" si="53"/>
        <v>121293.38</v>
      </c>
      <c r="I1131" s="246"/>
      <c r="J1131" s="247"/>
      <c r="K1131" s="240"/>
      <c r="L1131" s="245"/>
    </row>
    <row r="1132" spans="1:12">
      <c r="A1132" s="243">
        <v>44965</v>
      </c>
      <c r="B1132" s="243">
        <v>44965</v>
      </c>
      <c r="C1132" s="244">
        <f t="shared" si="51"/>
        <v>1</v>
      </c>
      <c r="D1132" s="239">
        <v>44965</v>
      </c>
      <c r="E1132" s="245">
        <f t="shared" si="52"/>
        <v>0</v>
      </c>
      <c r="F1132" s="306" t="s">
        <v>176</v>
      </c>
      <c r="G1132" s="241">
        <v>923.2</v>
      </c>
      <c r="H1132" s="244">
        <f t="shared" si="53"/>
        <v>0</v>
      </c>
      <c r="I1132" s="246"/>
      <c r="J1132" s="247"/>
      <c r="K1132" s="240"/>
      <c r="L1132" s="245"/>
    </row>
    <row r="1133" spans="1:12">
      <c r="A1133" s="243">
        <v>44965</v>
      </c>
      <c r="B1133" s="243">
        <v>44966</v>
      </c>
      <c r="C1133" s="244">
        <f t="shared" si="51"/>
        <v>2</v>
      </c>
      <c r="D1133" s="239">
        <v>44966</v>
      </c>
      <c r="E1133" s="245">
        <f t="shared" si="52"/>
        <v>1</v>
      </c>
      <c r="F1133" s="306" t="s">
        <v>176</v>
      </c>
      <c r="G1133" s="241">
        <v>256929.88</v>
      </c>
      <c r="H1133" s="244">
        <f t="shared" si="53"/>
        <v>256929.88</v>
      </c>
      <c r="I1133" s="246"/>
      <c r="J1133" s="247"/>
      <c r="K1133" s="240"/>
      <c r="L1133" s="245"/>
    </row>
    <row r="1134" spans="1:12">
      <c r="A1134" s="243">
        <v>44965</v>
      </c>
      <c r="B1134" s="243">
        <v>44965</v>
      </c>
      <c r="C1134" s="244">
        <f t="shared" si="51"/>
        <v>1</v>
      </c>
      <c r="D1134" s="239">
        <v>44965</v>
      </c>
      <c r="E1134" s="245">
        <f t="shared" si="52"/>
        <v>0</v>
      </c>
      <c r="F1134" s="306" t="s">
        <v>175</v>
      </c>
      <c r="G1134" s="241">
        <v>1490.19</v>
      </c>
      <c r="H1134" s="244">
        <f t="shared" si="53"/>
        <v>0</v>
      </c>
      <c r="I1134" s="246"/>
      <c r="J1134" s="247"/>
      <c r="K1134" s="240"/>
      <c r="L1134" s="245"/>
    </row>
    <row r="1135" spans="1:12">
      <c r="A1135" s="243">
        <v>44965</v>
      </c>
      <c r="B1135" s="243">
        <v>44979</v>
      </c>
      <c r="C1135" s="244">
        <f t="shared" si="51"/>
        <v>15</v>
      </c>
      <c r="D1135" s="239">
        <v>44979</v>
      </c>
      <c r="E1135" s="245">
        <f t="shared" si="52"/>
        <v>14</v>
      </c>
      <c r="F1135" s="306" t="s">
        <v>175</v>
      </c>
      <c r="G1135" s="241">
        <v>132.75</v>
      </c>
      <c r="H1135" s="244">
        <f t="shared" si="53"/>
        <v>1858.5</v>
      </c>
      <c r="I1135" s="246"/>
      <c r="J1135" s="247"/>
      <c r="K1135" s="240"/>
      <c r="L1135" s="245"/>
    </row>
    <row r="1136" spans="1:12">
      <c r="A1136" s="243">
        <v>44965</v>
      </c>
      <c r="B1136" s="243">
        <v>44966</v>
      </c>
      <c r="C1136" s="244">
        <f t="shared" si="51"/>
        <v>2</v>
      </c>
      <c r="D1136" s="239">
        <v>44966</v>
      </c>
      <c r="E1136" s="245">
        <f t="shared" si="52"/>
        <v>1</v>
      </c>
      <c r="F1136" s="306" t="s">
        <v>175</v>
      </c>
      <c r="G1136" s="241">
        <v>362121.55</v>
      </c>
      <c r="H1136" s="244">
        <f t="shared" si="53"/>
        <v>362121.55</v>
      </c>
      <c r="I1136" s="246"/>
      <c r="J1136" s="247"/>
      <c r="K1136" s="240"/>
      <c r="L1136" s="245"/>
    </row>
    <row r="1137" spans="1:12">
      <c r="A1137" s="243">
        <v>44965</v>
      </c>
      <c r="B1137" s="243">
        <v>44986</v>
      </c>
      <c r="C1137" s="244">
        <f t="shared" si="51"/>
        <v>22</v>
      </c>
      <c r="D1137" s="239">
        <v>44986</v>
      </c>
      <c r="E1137" s="245">
        <f t="shared" si="52"/>
        <v>21</v>
      </c>
      <c r="F1137" s="306" t="s">
        <v>176</v>
      </c>
      <c r="G1137" s="241">
        <v>551.79</v>
      </c>
      <c r="H1137" s="244">
        <f t="shared" si="53"/>
        <v>11587.59</v>
      </c>
      <c r="I1137" s="246"/>
      <c r="J1137" s="247"/>
      <c r="K1137" s="240"/>
      <c r="L1137" s="245"/>
    </row>
    <row r="1138" spans="1:12">
      <c r="A1138" s="243">
        <v>44965</v>
      </c>
      <c r="B1138" s="243">
        <v>45048</v>
      </c>
      <c r="C1138" s="244">
        <f t="shared" si="51"/>
        <v>84</v>
      </c>
      <c r="D1138" s="239">
        <v>45048</v>
      </c>
      <c r="E1138" s="245">
        <f t="shared" si="52"/>
        <v>83</v>
      </c>
      <c r="F1138" s="306" t="s">
        <v>175</v>
      </c>
      <c r="G1138" s="241">
        <v>15.47</v>
      </c>
      <c r="H1138" s="244">
        <f t="shared" si="53"/>
        <v>1284.01</v>
      </c>
      <c r="I1138" s="246"/>
      <c r="J1138" s="247"/>
      <c r="K1138" s="240"/>
      <c r="L1138" s="245"/>
    </row>
    <row r="1139" spans="1:12">
      <c r="A1139" s="243">
        <v>44965</v>
      </c>
      <c r="B1139" s="243">
        <v>44987</v>
      </c>
      <c r="C1139" s="244">
        <f t="shared" si="51"/>
        <v>23</v>
      </c>
      <c r="D1139" s="239">
        <v>44987</v>
      </c>
      <c r="E1139" s="245">
        <f t="shared" si="52"/>
        <v>22</v>
      </c>
      <c r="F1139" s="306" t="s">
        <v>175</v>
      </c>
      <c r="G1139" s="241">
        <v>80.84</v>
      </c>
      <c r="H1139" s="244">
        <f t="shared" si="53"/>
        <v>1778.48</v>
      </c>
      <c r="I1139" s="246"/>
      <c r="J1139" s="247"/>
      <c r="K1139" s="240"/>
      <c r="L1139" s="245"/>
    </row>
    <row r="1140" spans="1:12">
      <c r="A1140" s="243">
        <v>44965</v>
      </c>
      <c r="B1140" s="243">
        <v>44965</v>
      </c>
      <c r="C1140" s="244">
        <f t="shared" si="51"/>
        <v>1</v>
      </c>
      <c r="D1140" s="239">
        <v>44965</v>
      </c>
      <c r="E1140" s="245">
        <f t="shared" si="52"/>
        <v>0</v>
      </c>
      <c r="F1140" s="306" t="s">
        <v>179</v>
      </c>
      <c r="G1140" s="241">
        <v>19.3</v>
      </c>
      <c r="H1140" s="244">
        <f t="shared" si="53"/>
        <v>0</v>
      </c>
      <c r="I1140" s="246"/>
      <c r="J1140" s="247"/>
      <c r="K1140" s="240"/>
      <c r="L1140" s="245"/>
    </row>
    <row r="1141" spans="1:12">
      <c r="A1141" s="243">
        <v>44965</v>
      </c>
      <c r="B1141" s="243">
        <v>44967</v>
      </c>
      <c r="C1141" s="244">
        <f t="shared" si="51"/>
        <v>3</v>
      </c>
      <c r="D1141" s="239">
        <v>44967</v>
      </c>
      <c r="E1141" s="245">
        <f t="shared" si="52"/>
        <v>2</v>
      </c>
      <c r="F1141" s="306" t="s">
        <v>178</v>
      </c>
      <c r="G1141" s="241">
        <v>18719.23</v>
      </c>
      <c r="H1141" s="244">
        <f t="shared" si="53"/>
        <v>37438.46</v>
      </c>
      <c r="I1141" s="246"/>
      <c r="J1141" s="247"/>
      <c r="K1141" s="240"/>
      <c r="L1141" s="245"/>
    </row>
    <row r="1142" spans="1:12">
      <c r="A1142" s="243">
        <v>44965</v>
      </c>
      <c r="B1142" s="243">
        <v>44988</v>
      </c>
      <c r="C1142" s="244">
        <f t="shared" si="51"/>
        <v>24</v>
      </c>
      <c r="D1142" s="239">
        <v>44988</v>
      </c>
      <c r="E1142" s="245">
        <f t="shared" si="52"/>
        <v>23</v>
      </c>
      <c r="F1142" s="306" t="s">
        <v>176</v>
      </c>
      <c r="G1142" s="241">
        <v>12510.37</v>
      </c>
      <c r="H1142" s="244">
        <f t="shared" si="53"/>
        <v>287738.51</v>
      </c>
      <c r="I1142" s="246"/>
      <c r="J1142" s="247"/>
      <c r="K1142" s="240"/>
      <c r="L1142" s="245"/>
    </row>
    <row r="1143" spans="1:12">
      <c r="A1143" s="243">
        <v>44965</v>
      </c>
      <c r="B1143" s="243">
        <v>44967</v>
      </c>
      <c r="C1143" s="244">
        <f t="shared" si="51"/>
        <v>3</v>
      </c>
      <c r="D1143" s="239">
        <v>44967</v>
      </c>
      <c r="E1143" s="245">
        <f t="shared" si="52"/>
        <v>2</v>
      </c>
      <c r="F1143" s="306" t="s">
        <v>176</v>
      </c>
      <c r="G1143" s="241">
        <v>48789.19</v>
      </c>
      <c r="H1143" s="244">
        <f t="shared" si="53"/>
        <v>97578.38</v>
      </c>
      <c r="I1143" s="246"/>
      <c r="J1143" s="247"/>
      <c r="K1143" s="240"/>
      <c r="L1143" s="245"/>
    </row>
    <row r="1144" spans="1:12">
      <c r="A1144" s="243">
        <v>44965</v>
      </c>
      <c r="B1144" s="243">
        <v>44988</v>
      </c>
      <c r="C1144" s="244">
        <f t="shared" si="51"/>
        <v>24</v>
      </c>
      <c r="D1144" s="239">
        <v>44988</v>
      </c>
      <c r="E1144" s="245">
        <f t="shared" si="52"/>
        <v>23</v>
      </c>
      <c r="F1144" s="306" t="s">
        <v>175</v>
      </c>
      <c r="G1144" s="241">
        <v>12.39</v>
      </c>
      <c r="H1144" s="244">
        <f t="shared" si="53"/>
        <v>284.97000000000003</v>
      </c>
      <c r="I1144" s="246"/>
      <c r="J1144" s="247"/>
      <c r="K1144" s="240"/>
      <c r="L1144" s="245"/>
    </row>
    <row r="1145" spans="1:12">
      <c r="A1145" s="243">
        <v>44965</v>
      </c>
      <c r="B1145" s="243">
        <v>45044</v>
      </c>
      <c r="C1145" s="244">
        <f t="shared" si="51"/>
        <v>80</v>
      </c>
      <c r="D1145" s="239">
        <v>45044</v>
      </c>
      <c r="E1145" s="245">
        <f t="shared" si="52"/>
        <v>79</v>
      </c>
      <c r="F1145" s="306" t="s">
        <v>175</v>
      </c>
      <c r="G1145" s="241">
        <v>17.13</v>
      </c>
      <c r="H1145" s="244">
        <f t="shared" si="53"/>
        <v>1353.27</v>
      </c>
      <c r="I1145" s="246"/>
      <c r="J1145" s="247"/>
      <c r="K1145" s="240"/>
      <c r="L1145" s="245"/>
    </row>
    <row r="1146" spans="1:12">
      <c r="A1146" s="243">
        <v>44965</v>
      </c>
      <c r="B1146" s="243">
        <v>44967</v>
      </c>
      <c r="C1146" s="244">
        <f t="shared" si="51"/>
        <v>3</v>
      </c>
      <c r="D1146" s="239">
        <v>44967</v>
      </c>
      <c r="E1146" s="245">
        <f t="shared" si="52"/>
        <v>2</v>
      </c>
      <c r="F1146" s="306" t="s">
        <v>175</v>
      </c>
      <c r="G1146" s="241">
        <v>7603.67</v>
      </c>
      <c r="H1146" s="244">
        <f t="shared" si="53"/>
        <v>15207.34</v>
      </c>
      <c r="I1146" s="246"/>
      <c r="J1146" s="247"/>
      <c r="K1146" s="240"/>
      <c r="L1146" s="245"/>
    </row>
    <row r="1147" spans="1:12">
      <c r="A1147" s="243">
        <v>44965</v>
      </c>
      <c r="B1147" s="243">
        <v>44984</v>
      </c>
      <c r="C1147" s="244">
        <f t="shared" si="51"/>
        <v>20</v>
      </c>
      <c r="D1147" s="239">
        <v>44984</v>
      </c>
      <c r="E1147" s="245">
        <f t="shared" si="52"/>
        <v>19</v>
      </c>
      <c r="F1147" s="306" t="s">
        <v>175</v>
      </c>
      <c r="G1147" s="241">
        <v>1520.67</v>
      </c>
      <c r="H1147" s="244">
        <f t="shared" si="53"/>
        <v>28892.730000000003</v>
      </c>
      <c r="I1147" s="246"/>
      <c r="J1147" s="247"/>
      <c r="K1147" s="240"/>
      <c r="L1147" s="245"/>
    </row>
    <row r="1148" spans="1:12">
      <c r="A1148" s="243">
        <v>44965</v>
      </c>
      <c r="B1148" s="243">
        <v>44966</v>
      </c>
      <c r="C1148" s="244">
        <f t="shared" si="51"/>
        <v>2</v>
      </c>
      <c r="D1148" s="239">
        <v>44966</v>
      </c>
      <c r="E1148" s="245">
        <f t="shared" si="52"/>
        <v>1</v>
      </c>
      <c r="F1148" s="306" t="s">
        <v>177</v>
      </c>
      <c r="G1148" s="241">
        <v>38385.21</v>
      </c>
      <c r="H1148" s="244">
        <f t="shared" si="53"/>
        <v>38385.21</v>
      </c>
      <c r="I1148" s="246"/>
      <c r="J1148" s="247"/>
      <c r="K1148" s="240"/>
      <c r="L1148" s="245"/>
    </row>
    <row r="1149" spans="1:12">
      <c r="A1149" s="243">
        <v>44965</v>
      </c>
      <c r="B1149" s="243">
        <v>44970</v>
      </c>
      <c r="C1149" s="244">
        <f t="shared" si="51"/>
        <v>6</v>
      </c>
      <c r="D1149" s="239">
        <v>44970</v>
      </c>
      <c r="E1149" s="245">
        <f t="shared" si="52"/>
        <v>5</v>
      </c>
      <c r="F1149" s="306" t="s">
        <v>178</v>
      </c>
      <c r="G1149" s="241">
        <v>20236.93</v>
      </c>
      <c r="H1149" s="244">
        <f t="shared" si="53"/>
        <v>101184.65</v>
      </c>
      <c r="I1149" s="246"/>
      <c r="J1149" s="247"/>
      <c r="K1149" s="240"/>
      <c r="L1149" s="245"/>
    </row>
    <row r="1150" spans="1:12">
      <c r="A1150" s="243">
        <v>44965</v>
      </c>
      <c r="B1150" s="243">
        <v>44970</v>
      </c>
      <c r="C1150" s="244">
        <f t="shared" si="51"/>
        <v>6</v>
      </c>
      <c r="D1150" s="239">
        <v>44970</v>
      </c>
      <c r="E1150" s="245">
        <f t="shared" si="52"/>
        <v>5</v>
      </c>
      <c r="F1150" s="306" t="s">
        <v>176</v>
      </c>
      <c r="G1150" s="241">
        <v>53978.22</v>
      </c>
      <c r="H1150" s="244">
        <f t="shared" si="53"/>
        <v>269891.09999999998</v>
      </c>
      <c r="I1150" s="246"/>
      <c r="J1150" s="247"/>
      <c r="K1150" s="240"/>
      <c r="L1150" s="245"/>
    </row>
    <row r="1151" spans="1:12">
      <c r="A1151" s="243">
        <v>44965</v>
      </c>
      <c r="B1151" s="243">
        <v>44986</v>
      </c>
      <c r="C1151" s="244">
        <f t="shared" si="51"/>
        <v>22</v>
      </c>
      <c r="D1151" s="239">
        <v>44986</v>
      </c>
      <c r="E1151" s="245">
        <f t="shared" si="52"/>
        <v>21</v>
      </c>
      <c r="F1151" s="306" t="s">
        <v>177</v>
      </c>
      <c r="G1151" s="241">
        <v>56199.86</v>
      </c>
      <c r="H1151" s="244">
        <f t="shared" si="53"/>
        <v>1180197.06</v>
      </c>
      <c r="I1151" s="246"/>
      <c r="J1151" s="247"/>
      <c r="K1151" s="240"/>
      <c r="L1151" s="245"/>
    </row>
    <row r="1152" spans="1:12">
      <c r="A1152" s="243">
        <v>44965</v>
      </c>
      <c r="B1152" s="243">
        <v>44970</v>
      </c>
      <c r="C1152" s="244">
        <f t="shared" si="51"/>
        <v>6</v>
      </c>
      <c r="D1152" s="239">
        <v>44970</v>
      </c>
      <c r="E1152" s="245">
        <f t="shared" si="52"/>
        <v>5</v>
      </c>
      <c r="F1152" s="306" t="s">
        <v>175</v>
      </c>
      <c r="G1152" s="241">
        <v>3134.68</v>
      </c>
      <c r="H1152" s="244">
        <f t="shared" si="53"/>
        <v>15673.4</v>
      </c>
      <c r="I1152" s="246"/>
      <c r="J1152" s="247"/>
      <c r="K1152" s="240"/>
      <c r="L1152" s="245"/>
    </row>
    <row r="1153" spans="1:12">
      <c r="A1153" s="243">
        <v>44965</v>
      </c>
      <c r="B1153" s="243">
        <v>44971</v>
      </c>
      <c r="C1153" s="244">
        <f t="shared" si="51"/>
        <v>7</v>
      </c>
      <c r="D1153" s="239">
        <v>44971</v>
      </c>
      <c r="E1153" s="245">
        <f t="shared" si="52"/>
        <v>6</v>
      </c>
      <c r="F1153" s="306" t="s">
        <v>176</v>
      </c>
      <c r="G1153" s="241">
        <v>84717.3</v>
      </c>
      <c r="H1153" s="244">
        <f t="shared" si="53"/>
        <v>508303.80000000005</v>
      </c>
      <c r="I1153" s="246"/>
      <c r="J1153" s="247"/>
      <c r="K1153" s="240"/>
      <c r="L1153" s="245"/>
    </row>
    <row r="1154" spans="1:12">
      <c r="A1154" s="243">
        <v>44965</v>
      </c>
      <c r="B1154" s="243">
        <v>44972</v>
      </c>
      <c r="C1154" s="244">
        <f t="shared" si="51"/>
        <v>8</v>
      </c>
      <c r="D1154" s="239">
        <v>44972</v>
      </c>
      <c r="E1154" s="245">
        <f t="shared" si="52"/>
        <v>7</v>
      </c>
      <c r="F1154" s="306" t="s">
        <v>176</v>
      </c>
      <c r="G1154" s="241">
        <v>24245.49</v>
      </c>
      <c r="H1154" s="244">
        <f t="shared" si="53"/>
        <v>169718.43000000002</v>
      </c>
      <c r="I1154" s="246"/>
      <c r="J1154" s="247"/>
      <c r="K1154" s="240"/>
      <c r="L1154" s="245"/>
    </row>
    <row r="1155" spans="1:12">
      <c r="A1155" s="243">
        <v>44965</v>
      </c>
      <c r="B1155" s="243">
        <v>44971</v>
      </c>
      <c r="C1155" s="244">
        <f t="shared" si="51"/>
        <v>7</v>
      </c>
      <c r="D1155" s="239">
        <v>44971</v>
      </c>
      <c r="E1155" s="245">
        <f t="shared" si="52"/>
        <v>6</v>
      </c>
      <c r="F1155" s="306" t="s">
        <v>175</v>
      </c>
      <c r="G1155" s="241">
        <v>265.83</v>
      </c>
      <c r="H1155" s="244">
        <f t="shared" si="53"/>
        <v>1594.98</v>
      </c>
      <c r="I1155" s="246"/>
      <c r="J1155" s="247"/>
      <c r="K1155" s="240"/>
      <c r="L1155" s="245"/>
    </row>
    <row r="1156" spans="1:12">
      <c r="A1156" s="243">
        <v>44965</v>
      </c>
      <c r="B1156" s="243">
        <v>44972</v>
      </c>
      <c r="C1156" s="244">
        <f t="shared" si="51"/>
        <v>8</v>
      </c>
      <c r="D1156" s="239">
        <v>44972</v>
      </c>
      <c r="E1156" s="245">
        <f t="shared" si="52"/>
        <v>7</v>
      </c>
      <c r="F1156" s="306" t="s">
        <v>175</v>
      </c>
      <c r="G1156" s="241">
        <v>4900.34</v>
      </c>
      <c r="H1156" s="244">
        <f t="shared" si="53"/>
        <v>34302.380000000005</v>
      </c>
      <c r="I1156" s="246"/>
      <c r="J1156" s="247"/>
      <c r="K1156" s="240"/>
      <c r="L1156" s="245"/>
    </row>
    <row r="1157" spans="1:12">
      <c r="A1157" s="243">
        <v>44965</v>
      </c>
      <c r="B1157" s="243">
        <v>44967</v>
      </c>
      <c r="C1157" s="244">
        <f t="shared" si="51"/>
        <v>3</v>
      </c>
      <c r="D1157" s="239">
        <v>44967</v>
      </c>
      <c r="E1157" s="245">
        <f t="shared" si="52"/>
        <v>2</v>
      </c>
      <c r="F1157" s="306" t="s">
        <v>177</v>
      </c>
      <c r="G1157" s="241">
        <v>27258.51</v>
      </c>
      <c r="H1157" s="244">
        <f t="shared" si="53"/>
        <v>54517.02</v>
      </c>
      <c r="I1157" s="246"/>
      <c r="J1157" s="247"/>
      <c r="K1157" s="240"/>
      <c r="L1157" s="245"/>
    </row>
    <row r="1158" spans="1:12">
      <c r="A1158" s="243">
        <v>44965</v>
      </c>
      <c r="B1158" s="243">
        <v>44994</v>
      </c>
      <c r="C1158" s="244">
        <f t="shared" si="51"/>
        <v>30</v>
      </c>
      <c r="D1158" s="239">
        <v>44994</v>
      </c>
      <c r="E1158" s="245">
        <f t="shared" si="52"/>
        <v>29</v>
      </c>
      <c r="F1158" s="306" t="s">
        <v>175</v>
      </c>
      <c r="G1158" s="241">
        <v>2.9</v>
      </c>
      <c r="H1158" s="244">
        <f t="shared" si="53"/>
        <v>84.1</v>
      </c>
      <c r="I1158" s="246"/>
      <c r="J1158" s="247"/>
      <c r="K1158" s="240"/>
      <c r="L1158" s="245"/>
    </row>
    <row r="1159" spans="1:12">
      <c r="A1159" s="243">
        <v>44965</v>
      </c>
      <c r="B1159" s="243">
        <v>44974</v>
      </c>
      <c r="C1159" s="244">
        <f t="shared" ref="C1159:C1222" si="54">B1159-A1159+1</f>
        <v>10</v>
      </c>
      <c r="D1159" s="239">
        <v>44974</v>
      </c>
      <c r="E1159" s="245">
        <f t="shared" ref="E1159:E1222" si="55">D1159-A1159</f>
        <v>9</v>
      </c>
      <c r="F1159" s="306" t="s">
        <v>176</v>
      </c>
      <c r="G1159" s="241">
        <v>17671.53</v>
      </c>
      <c r="H1159" s="244">
        <f t="shared" ref="H1159:H1222" si="56">E1159*G1159</f>
        <v>159043.76999999999</v>
      </c>
      <c r="I1159" s="246"/>
      <c r="J1159" s="247"/>
      <c r="K1159" s="240"/>
      <c r="L1159" s="245"/>
    </row>
    <row r="1160" spans="1:12">
      <c r="A1160" s="243">
        <v>44965</v>
      </c>
      <c r="B1160" s="243">
        <v>44973</v>
      </c>
      <c r="C1160" s="244">
        <f t="shared" si="54"/>
        <v>9</v>
      </c>
      <c r="D1160" s="239">
        <v>44973</v>
      </c>
      <c r="E1160" s="245">
        <f t="shared" si="55"/>
        <v>8</v>
      </c>
      <c r="F1160" s="306" t="s">
        <v>175</v>
      </c>
      <c r="G1160" s="241">
        <v>8.64</v>
      </c>
      <c r="H1160" s="244">
        <f t="shared" si="56"/>
        <v>69.12</v>
      </c>
      <c r="I1160" s="246"/>
      <c r="J1160" s="247"/>
      <c r="K1160" s="240"/>
      <c r="L1160" s="245"/>
    </row>
    <row r="1161" spans="1:12">
      <c r="A1161" s="243">
        <v>44965</v>
      </c>
      <c r="B1161" s="243">
        <v>44974</v>
      </c>
      <c r="C1161" s="244">
        <f t="shared" si="54"/>
        <v>10</v>
      </c>
      <c r="D1161" s="239">
        <v>44974</v>
      </c>
      <c r="E1161" s="245">
        <f t="shared" si="55"/>
        <v>9</v>
      </c>
      <c r="F1161" s="306" t="s">
        <v>175</v>
      </c>
      <c r="G1161" s="241">
        <v>183.33</v>
      </c>
      <c r="H1161" s="244">
        <f t="shared" si="56"/>
        <v>1649.97</v>
      </c>
      <c r="I1161" s="246"/>
      <c r="J1161" s="247"/>
      <c r="K1161" s="240"/>
      <c r="L1161" s="245"/>
    </row>
    <row r="1162" spans="1:12">
      <c r="A1162" s="243">
        <v>44966</v>
      </c>
      <c r="B1162" s="243">
        <v>44973</v>
      </c>
      <c r="C1162" s="244">
        <f t="shared" si="54"/>
        <v>8</v>
      </c>
      <c r="D1162" s="239">
        <v>44973</v>
      </c>
      <c r="E1162" s="245">
        <f t="shared" si="55"/>
        <v>7</v>
      </c>
      <c r="F1162" s="306" t="s">
        <v>175</v>
      </c>
      <c r="G1162" s="241">
        <v>698.77</v>
      </c>
      <c r="H1162" s="244">
        <f t="shared" si="56"/>
        <v>4891.3899999999994</v>
      </c>
      <c r="I1162" s="246"/>
      <c r="J1162" s="247"/>
      <c r="K1162" s="240"/>
      <c r="L1162" s="245"/>
    </row>
    <row r="1163" spans="1:12">
      <c r="A1163" s="243">
        <v>44966</v>
      </c>
      <c r="B1163" s="243">
        <v>44974</v>
      </c>
      <c r="C1163" s="244">
        <f t="shared" si="54"/>
        <v>9</v>
      </c>
      <c r="D1163" s="239">
        <v>44974</v>
      </c>
      <c r="E1163" s="245">
        <f t="shared" si="55"/>
        <v>8</v>
      </c>
      <c r="F1163" s="306" t="s">
        <v>176</v>
      </c>
      <c r="G1163" s="241">
        <v>404.56</v>
      </c>
      <c r="H1163" s="244">
        <f t="shared" si="56"/>
        <v>3236.48</v>
      </c>
      <c r="I1163" s="246"/>
      <c r="J1163" s="247"/>
      <c r="K1163" s="240"/>
      <c r="L1163" s="245"/>
    </row>
    <row r="1164" spans="1:12">
      <c r="A1164" s="243">
        <v>44966</v>
      </c>
      <c r="B1164" s="243">
        <v>44974</v>
      </c>
      <c r="C1164" s="244">
        <f t="shared" si="54"/>
        <v>9</v>
      </c>
      <c r="D1164" s="239">
        <v>44974</v>
      </c>
      <c r="E1164" s="245">
        <f t="shared" si="55"/>
        <v>8</v>
      </c>
      <c r="F1164" s="306" t="s">
        <v>175</v>
      </c>
      <c r="G1164" s="241">
        <v>704.38</v>
      </c>
      <c r="H1164" s="244">
        <f t="shared" si="56"/>
        <v>5635.04</v>
      </c>
      <c r="I1164" s="246"/>
      <c r="J1164" s="247"/>
      <c r="K1164" s="240"/>
      <c r="L1164" s="245"/>
    </row>
    <row r="1165" spans="1:12">
      <c r="A1165" s="243">
        <v>44966</v>
      </c>
      <c r="B1165" s="243">
        <v>44970</v>
      </c>
      <c r="C1165" s="244">
        <f t="shared" si="54"/>
        <v>5</v>
      </c>
      <c r="D1165" s="239">
        <v>44970</v>
      </c>
      <c r="E1165" s="245">
        <f t="shared" si="55"/>
        <v>4</v>
      </c>
      <c r="F1165" s="306" t="s">
        <v>177</v>
      </c>
      <c r="G1165" s="241">
        <v>8623.4599999999991</v>
      </c>
      <c r="H1165" s="244">
        <f t="shared" si="56"/>
        <v>34493.839999999997</v>
      </c>
      <c r="I1165" s="246"/>
      <c r="J1165" s="247"/>
      <c r="K1165" s="240"/>
      <c r="L1165" s="245"/>
    </row>
    <row r="1166" spans="1:12">
      <c r="A1166" s="243">
        <v>44966</v>
      </c>
      <c r="B1166" s="243">
        <v>44977</v>
      </c>
      <c r="C1166" s="244">
        <f t="shared" si="54"/>
        <v>12</v>
      </c>
      <c r="D1166" s="239">
        <v>44977</v>
      </c>
      <c r="E1166" s="245">
        <f t="shared" si="55"/>
        <v>11</v>
      </c>
      <c r="F1166" s="306" t="s">
        <v>176</v>
      </c>
      <c r="G1166" s="241">
        <v>7000.93</v>
      </c>
      <c r="H1166" s="244">
        <f t="shared" si="56"/>
        <v>77010.23000000001</v>
      </c>
      <c r="I1166" s="246"/>
      <c r="J1166" s="247"/>
      <c r="K1166" s="240"/>
      <c r="L1166" s="245"/>
    </row>
    <row r="1167" spans="1:12">
      <c r="A1167" s="243">
        <v>44966</v>
      </c>
      <c r="B1167" s="243">
        <v>44977</v>
      </c>
      <c r="C1167" s="244">
        <f t="shared" si="54"/>
        <v>12</v>
      </c>
      <c r="D1167" s="239">
        <v>44977</v>
      </c>
      <c r="E1167" s="245">
        <f t="shared" si="55"/>
        <v>11</v>
      </c>
      <c r="F1167" s="306" t="s">
        <v>175</v>
      </c>
      <c r="G1167" s="241">
        <v>101.47</v>
      </c>
      <c r="H1167" s="244">
        <f t="shared" si="56"/>
        <v>1116.17</v>
      </c>
      <c r="I1167" s="246"/>
      <c r="J1167" s="247"/>
      <c r="K1167" s="240"/>
      <c r="L1167" s="245"/>
    </row>
    <row r="1168" spans="1:12">
      <c r="A1168" s="243">
        <v>44966</v>
      </c>
      <c r="B1168" s="243">
        <v>44978</v>
      </c>
      <c r="C1168" s="244">
        <f t="shared" si="54"/>
        <v>13</v>
      </c>
      <c r="D1168" s="239">
        <v>44978</v>
      </c>
      <c r="E1168" s="245">
        <f t="shared" si="55"/>
        <v>12</v>
      </c>
      <c r="F1168" s="306" t="s">
        <v>175</v>
      </c>
      <c r="G1168" s="241">
        <v>57.57</v>
      </c>
      <c r="H1168" s="244">
        <f t="shared" si="56"/>
        <v>690.84</v>
      </c>
      <c r="I1168" s="246"/>
      <c r="J1168" s="247"/>
      <c r="K1168" s="240"/>
      <c r="L1168" s="245"/>
    </row>
    <row r="1169" spans="1:12">
      <c r="A1169" s="243">
        <v>44966</v>
      </c>
      <c r="B1169" s="243">
        <v>44966</v>
      </c>
      <c r="C1169" s="244">
        <f t="shared" si="54"/>
        <v>1</v>
      </c>
      <c r="D1169" s="239">
        <v>44966</v>
      </c>
      <c r="E1169" s="245">
        <f t="shared" si="55"/>
        <v>0</v>
      </c>
      <c r="F1169" s="306" t="s">
        <v>176</v>
      </c>
      <c r="G1169" s="241">
        <v>2094.66</v>
      </c>
      <c r="H1169" s="244">
        <f t="shared" si="56"/>
        <v>0</v>
      </c>
      <c r="I1169" s="246"/>
      <c r="J1169" s="247"/>
      <c r="K1169" s="240"/>
      <c r="L1169" s="245"/>
    </row>
    <row r="1170" spans="1:12">
      <c r="A1170" s="243">
        <v>44966</v>
      </c>
      <c r="B1170" s="243">
        <v>44979</v>
      </c>
      <c r="C1170" s="244">
        <f t="shared" si="54"/>
        <v>14</v>
      </c>
      <c r="D1170" s="239">
        <v>44979</v>
      </c>
      <c r="E1170" s="245">
        <f t="shared" si="55"/>
        <v>13</v>
      </c>
      <c r="F1170" s="306" t="s">
        <v>175</v>
      </c>
      <c r="G1170" s="241">
        <v>34.409999999999997</v>
      </c>
      <c r="H1170" s="244">
        <f t="shared" si="56"/>
        <v>447.32999999999993</v>
      </c>
      <c r="I1170" s="246"/>
      <c r="J1170" s="247"/>
      <c r="K1170" s="240"/>
      <c r="L1170" s="245"/>
    </row>
    <row r="1171" spans="1:12">
      <c r="A1171" s="243">
        <v>44966</v>
      </c>
      <c r="B1171" s="243">
        <v>44966</v>
      </c>
      <c r="C1171" s="244">
        <f t="shared" si="54"/>
        <v>1</v>
      </c>
      <c r="D1171" s="239">
        <v>44966</v>
      </c>
      <c r="E1171" s="245">
        <f t="shared" si="55"/>
        <v>0</v>
      </c>
      <c r="F1171" s="306" t="s">
        <v>175</v>
      </c>
      <c r="G1171" s="241">
        <v>2300.02</v>
      </c>
      <c r="H1171" s="244">
        <f t="shared" si="56"/>
        <v>0</v>
      </c>
      <c r="I1171" s="246"/>
      <c r="J1171" s="247"/>
      <c r="K1171" s="240"/>
      <c r="L1171" s="245"/>
    </row>
    <row r="1172" spans="1:12">
      <c r="A1172" s="243">
        <v>44966</v>
      </c>
      <c r="B1172" s="243">
        <v>44986</v>
      </c>
      <c r="C1172" s="244">
        <f t="shared" si="54"/>
        <v>21</v>
      </c>
      <c r="D1172" s="239">
        <v>44986</v>
      </c>
      <c r="E1172" s="245">
        <f t="shared" si="55"/>
        <v>20</v>
      </c>
      <c r="F1172" s="306" t="s">
        <v>176</v>
      </c>
      <c r="G1172" s="241">
        <v>129.05000000000001</v>
      </c>
      <c r="H1172" s="244">
        <f t="shared" si="56"/>
        <v>2581</v>
      </c>
      <c r="I1172" s="246"/>
      <c r="J1172" s="247"/>
      <c r="K1172" s="240"/>
      <c r="L1172" s="245"/>
    </row>
    <row r="1173" spans="1:12">
      <c r="A1173" s="243">
        <v>44966</v>
      </c>
      <c r="B1173" s="243">
        <v>45026</v>
      </c>
      <c r="C1173" s="244">
        <f t="shared" si="54"/>
        <v>61</v>
      </c>
      <c r="D1173" s="239">
        <v>45026</v>
      </c>
      <c r="E1173" s="245">
        <f t="shared" si="55"/>
        <v>60</v>
      </c>
      <c r="F1173" s="306" t="s">
        <v>176</v>
      </c>
      <c r="G1173" s="241">
        <v>33.5</v>
      </c>
      <c r="H1173" s="244">
        <f t="shared" si="56"/>
        <v>2010</v>
      </c>
      <c r="I1173" s="246"/>
      <c r="J1173" s="247"/>
      <c r="K1173" s="240"/>
      <c r="L1173" s="245"/>
    </row>
    <row r="1174" spans="1:12">
      <c r="A1174" s="243">
        <v>44966</v>
      </c>
      <c r="B1174" s="243">
        <v>45209</v>
      </c>
      <c r="C1174" s="244">
        <f t="shared" si="54"/>
        <v>244</v>
      </c>
      <c r="D1174" s="239">
        <v>45209</v>
      </c>
      <c r="E1174" s="245">
        <f t="shared" si="55"/>
        <v>243</v>
      </c>
      <c r="F1174" s="306" t="s">
        <v>176</v>
      </c>
      <c r="G1174" s="241">
        <v>1239.31</v>
      </c>
      <c r="H1174" s="244">
        <f t="shared" si="56"/>
        <v>301152.32999999996</v>
      </c>
      <c r="I1174" s="246"/>
      <c r="J1174" s="247"/>
      <c r="K1174" s="240"/>
      <c r="L1174" s="245"/>
    </row>
    <row r="1175" spans="1:12">
      <c r="A1175" s="243">
        <v>44966</v>
      </c>
      <c r="B1175" s="243">
        <v>44967</v>
      </c>
      <c r="C1175" s="244">
        <f t="shared" si="54"/>
        <v>2</v>
      </c>
      <c r="D1175" s="239">
        <v>44967</v>
      </c>
      <c r="E1175" s="245">
        <f t="shared" si="55"/>
        <v>1</v>
      </c>
      <c r="F1175" s="306" t="s">
        <v>178</v>
      </c>
      <c r="G1175" s="241">
        <v>64882.48</v>
      </c>
      <c r="H1175" s="244">
        <f t="shared" si="56"/>
        <v>64882.48</v>
      </c>
      <c r="I1175" s="246"/>
      <c r="J1175" s="247"/>
      <c r="K1175" s="240"/>
      <c r="L1175" s="245"/>
    </row>
    <row r="1176" spans="1:12">
      <c r="A1176" s="243">
        <v>44966</v>
      </c>
      <c r="B1176" s="243">
        <v>44988</v>
      </c>
      <c r="C1176" s="244">
        <f t="shared" si="54"/>
        <v>23</v>
      </c>
      <c r="D1176" s="239">
        <v>44988</v>
      </c>
      <c r="E1176" s="245">
        <f t="shared" si="55"/>
        <v>22</v>
      </c>
      <c r="F1176" s="306" t="s">
        <v>176</v>
      </c>
      <c r="G1176" s="241">
        <v>7883.32</v>
      </c>
      <c r="H1176" s="244">
        <f t="shared" si="56"/>
        <v>173433.03999999998</v>
      </c>
      <c r="I1176" s="246"/>
      <c r="J1176" s="247"/>
      <c r="K1176" s="240"/>
      <c r="L1176" s="245"/>
    </row>
    <row r="1177" spans="1:12">
      <c r="A1177" s="243">
        <v>44966</v>
      </c>
      <c r="B1177" s="243">
        <v>44967</v>
      </c>
      <c r="C1177" s="244">
        <f t="shared" si="54"/>
        <v>2</v>
      </c>
      <c r="D1177" s="239">
        <v>44967</v>
      </c>
      <c r="E1177" s="245">
        <f t="shared" si="55"/>
        <v>1</v>
      </c>
      <c r="F1177" s="306" t="s">
        <v>176</v>
      </c>
      <c r="G1177" s="241">
        <v>235770.89</v>
      </c>
      <c r="H1177" s="244">
        <f t="shared" si="56"/>
        <v>235770.89</v>
      </c>
      <c r="I1177" s="246"/>
      <c r="J1177" s="247"/>
      <c r="K1177" s="240"/>
      <c r="L1177" s="245"/>
    </row>
    <row r="1178" spans="1:12">
      <c r="A1178" s="243">
        <v>44966</v>
      </c>
      <c r="B1178" s="243">
        <v>44966</v>
      </c>
      <c r="C1178" s="244">
        <f t="shared" si="54"/>
        <v>1</v>
      </c>
      <c r="D1178" s="239">
        <v>44966</v>
      </c>
      <c r="E1178" s="245">
        <f t="shared" si="55"/>
        <v>0</v>
      </c>
      <c r="F1178" s="306" t="s">
        <v>179</v>
      </c>
      <c r="G1178" s="241">
        <v>54.17</v>
      </c>
      <c r="H1178" s="244">
        <f t="shared" si="56"/>
        <v>0</v>
      </c>
      <c r="I1178" s="246"/>
      <c r="J1178" s="247"/>
      <c r="K1178" s="240"/>
      <c r="L1178" s="245"/>
    </row>
    <row r="1179" spans="1:12">
      <c r="A1179" s="243">
        <v>44966</v>
      </c>
      <c r="B1179" s="243">
        <v>45128</v>
      </c>
      <c r="C1179" s="244">
        <f t="shared" si="54"/>
        <v>163</v>
      </c>
      <c r="D1179" s="239">
        <v>45128</v>
      </c>
      <c r="E1179" s="245">
        <f t="shared" si="55"/>
        <v>162</v>
      </c>
      <c r="F1179" s="306" t="s">
        <v>175</v>
      </c>
      <c r="G1179" s="241">
        <v>87.11</v>
      </c>
      <c r="H1179" s="244">
        <f t="shared" si="56"/>
        <v>14111.82</v>
      </c>
      <c r="I1179" s="246"/>
      <c r="J1179" s="247"/>
      <c r="K1179" s="240"/>
      <c r="L1179" s="245"/>
    </row>
    <row r="1180" spans="1:12">
      <c r="A1180" s="243">
        <v>44966</v>
      </c>
      <c r="B1180" s="243">
        <v>44967</v>
      </c>
      <c r="C1180" s="244">
        <f t="shared" si="54"/>
        <v>2</v>
      </c>
      <c r="D1180" s="239">
        <v>44967</v>
      </c>
      <c r="E1180" s="245">
        <f t="shared" si="55"/>
        <v>1</v>
      </c>
      <c r="F1180" s="306" t="s">
        <v>175</v>
      </c>
      <c r="G1180" s="241">
        <v>357806.73</v>
      </c>
      <c r="H1180" s="244">
        <f t="shared" si="56"/>
        <v>357806.73</v>
      </c>
      <c r="I1180" s="246"/>
      <c r="J1180" s="247"/>
      <c r="K1180" s="240"/>
      <c r="L1180" s="245"/>
    </row>
    <row r="1181" spans="1:12">
      <c r="A1181" s="243">
        <v>44966</v>
      </c>
      <c r="B1181" s="243">
        <v>44984</v>
      </c>
      <c r="C1181" s="244">
        <f t="shared" si="54"/>
        <v>19</v>
      </c>
      <c r="D1181" s="239">
        <v>44984</v>
      </c>
      <c r="E1181" s="245">
        <f t="shared" si="55"/>
        <v>18</v>
      </c>
      <c r="F1181" s="306" t="s">
        <v>175</v>
      </c>
      <c r="G1181" s="241">
        <v>91.5</v>
      </c>
      <c r="H1181" s="244">
        <f t="shared" si="56"/>
        <v>1647</v>
      </c>
      <c r="I1181" s="246"/>
      <c r="J1181" s="247"/>
      <c r="K1181" s="240"/>
      <c r="L1181" s="245"/>
    </row>
    <row r="1182" spans="1:12">
      <c r="A1182" s="243">
        <v>44966</v>
      </c>
      <c r="B1182" s="243">
        <v>44966</v>
      </c>
      <c r="C1182" s="244">
        <f t="shared" si="54"/>
        <v>1</v>
      </c>
      <c r="D1182" s="239">
        <v>44966</v>
      </c>
      <c r="E1182" s="245">
        <f t="shared" si="55"/>
        <v>0</v>
      </c>
      <c r="F1182" s="306" t="s">
        <v>177</v>
      </c>
      <c r="G1182" s="241">
        <v>221.69</v>
      </c>
      <c r="H1182" s="244">
        <f t="shared" si="56"/>
        <v>0</v>
      </c>
      <c r="I1182" s="246"/>
      <c r="J1182" s="247"/>
      <c r="K1182" s="240"/>
      <c r="L1182" s="245"/>
    </row>
    <row r="1183" spans="1:12">
      <c r="A1183" s="243">
        <v>44966</v>
      </c>
      <c r="B1183" s="243">
        <v>44970</v>
      </c>
      <c r="C1183" s="244">
        <f t="shared" si="54"/>
        <v>5</v>
      </c>
      <c r="D1183" s="239">
        <v>44970</v>
      </c>
      <c r="E1183" s="245">
        <f t="shared" si="55"/>
        <v>4</v>
      </c>
      <c r="F1183" s="306" t="s">
        <v>178</v>
      </c>
      <c r="G1183" s="241">
        <v>368.61</v>
      </c>
      <c r="H1183" s="244">
        <f t="shared" si="56"/>
        <v>1474.44</v>
      </c>
      <c r="I1183" s="246"/>
      <c r="J1183" s="247"/>
      <c r="K1183" s="240"/>
      <c r="L1183" s="245"/>
    </row>
    <row r="1184" spans="1:12">
      <c r="A1184" s="243">
        <v>44966</v>
      </c>
      <c r="B1184" s="243">
        <v>44970</v>
      </c>
      <c r="C1184" s="244">
        <f t="shared" si="54"/>
        <v>5</v>
      </c>
      <c r="D1184" s="239">
        <v>44970</v>
      </c>
      <c r="E1184" s="245">
        <f t="shared" si="55"/>
        <v>4</v>
      </c>
      <c r="F1184" s="306" t="s">
        <v>176</v>
      </c>
      <c r="G1184" s="241">
        <v>110934.8</v>
      </c>
      <c r="H1184" s="244">
        <f t="shared" si="56"/>
        <v>443739.2</v>
      </c>
      <c r="I1184" s="246"/>
      <c r="J1184" s="247"/>
      <c r="K1184" s="240"/>
      <c r="L1184" s="245"/>
    </row>
    <row r="1185" spans="1:12">
      <c r="A1185" s="243">
        <v>44966</v>
      </c>
      <c r="B1185" s="243">
        <v>44991</v>
      </c>
      <c r="C1185" s="244">
        <f t="shared" si="54"/>
        <v>26</v>
      </c>
      <c r="D1185" s="239">
        <v>44991</v>
      </c>
      <c r="E1185" s="245">
        <f t="shared" si="55"/>
        <v>25</v>
      </c>
      <c r="F1185" s="306" t="s">
        <v>175</v>
      </c>
      <c r="G1185" s="241">
        <v>308.57</v>
      </c>
      <c r="H1185" s="244">
        <f t="shared" si="56"/>
        <v>7714.25</v>
      </c>
      <c r="I1185" s="246"/>
      <c r="J1185" s="247"/>
      <c r="K1185" s="240"/>
      <c r="L1185" s="245"/>
    </row>
    <row r="1186" spans="1:12">
      <c r="A1186" s="243">
        <v>44966</v>
      </c>
      <c r="B1186" s="243">
        <v>44992</v>
      </c>
      <c r="C1186" s="244">
        <f t="shared" si="54"/>
        <v>27</v>
      </c>
      <c r="D1186" s="239">
        <v>44992</v>
      </c>
      <c r="E1186" s="245">
        <f t="shared" si="55"/>
        <v>26</v>
      </c>
      <c r="F1186" s="306" t="s">
        <v>176</v>
      </c>
      <c r="G1186" s="241">
        <v>215.72</v>
      </c>
      <c r="H1186" s="244">
        <f t="shared" si="56"/>
        <v>5608.72</v>
      </c>
      <c r="I1186" s="246"/>
      <c r="J1186" s="247"/>
      <c r="K1186" s="240"/>
      <c r="L1186" s="245"/>
    </row>
    <row r="1187" spans="1:12">
      <c r="A1187" s="243">
        <v>44966</v>
      </c>
      <c r="B1187" s="243">
        <v>44970</v>
      </c>
      <c r="C1187" s="244">
        <f t="shared" si="54"/>
        <v>5</v>
      </c>
      <c r="D1187" s="239">
        <v>44970</v>
      </c>
      <c r="E1187" s="245">
        <f t="shared" si="55"/>
        <v>4</v>
      </c>
      <c r="F1187" s="306" t="s">
        <v>175</v>
      </c>
      <c r="G1187" s="241">
        <v>8125.23</v>
      </c>
      <c r="H1187" s="244">
        <f t="shared" si="56"/>
        <v>32500.92</v>
      </c>
      <c r="I1187" s="246"/>
      <c r="J1187" s="247"/>
      <c r="K1187" s="240"/>
      <c r="L1187" s="245"/>
    </row>
    <row r="1188" spans="1:12">
      <c r="A1188" s="243">
        <v>44966</v>
      </c>
      <c r="B1188" s="243">
        <v>44971</v>
      </c>
      <c r="C1188" s="244">
        <f t="shared" si="54"/>
        <v>6</v>
      </c>
      <c r="D1188" s="239">
        <v>44971</v>
      </c>
      <c r="E1188" s="245">
        <f t="shared" si="55"/>
        <v>5</v>
      </c>
      <c r="F1188" s="306" t="s">
        <v>176</v>
      </c>
      <c r="G1188" s="241">
        <v>82386.62</v>
      </c>
      <c r="H1188" s="244">
        <f t="shared" si="56"/>
        <v>411933.1</v>
      </c>
      <c r="I1188" s="246"/>
      <c r="J1188" s="247"/>
      <c r="K1188" s="240"/>
      <c r="L1188" s="245"/>
    </row>
    <row r="1189" spans="1:12">
      <c r="A1189" s="243">
        <v>44966</v>
      </c>
      <c r="B1189" s="243">
        <v>44972</v>
      </c>
      <c r="C1189" s="244">
        <f t="shared" si="54"/>
        <v>7</v>
      </c>
      <c r="D1189" s="239">
        <v>44972</v>
      </c>
      <c r="E1189" s="245">
        <f t="shared" si="55"/>
        <v>6</v>
      </c>
      <c r="F1189" s="306" t="s">
        <v>178</v>
      </c>
      <c r="G1189" s="241">
        <v>20132.23</v>
      </c>
      <c r="H1189" s="244">
        <f t="shared" si="56"/>
        <v>120793.38</v>
      </c>
      <c r="I1189" s="246"/>
      <c r="J1189" s="247"/>
      <c r="K1189" s="240"/>
      <c r="L1189" s="245"/>
    </row>
    <row r="1190" spans="1:12">
      <c r="A1190" s="243">
        <v>44966</v>
      </c>
      <c r="B1190" s="243">
        <v>44971</v>
      </c>
      <c r="C1190" s="244">
        <f t="shared" si="54"/>
        <v>6</v>
      </c>
      <c r="D1190" s="239">
        <v>44971</v>
      </c>
      <c r="E1190" s="245">
        <f t="shared" si="55"/>
        <v>5</v>
      </c>
      <c r="F1190" s="306" t="s">
        <v>175</v>
      </c>
      <c r="G1190" s="241">
        <v>2303.66</v>
      </c>
      <c r="H1190" s="244">
        <f t="shared" si="56"/>
        <v>11518.3</v>
      </c>
      <c r="I1190" s="246"/>
      <c r="J1190" s="247"/>
      <c r="K1190" s="240"/>
      <c r="L1190" s="245"/>
    </row>
    <row r="1191" spans="1:12">
      <c r="A1191" s="243">
        <v>44966</v>
      </c>
      <c r="B1191" s="243">
        <v>44972</v>
      </c>
      <c r="C1191" s="244">
        <f t="shared" si="54"/>
        <v>7</v>
      </c>
      <c r="D1191" s="239">
        <v>44972</v>
      </c>
      <c r="E1191" s="245">
        <f t="shared" si="55"/>
        <v>6</v>
      </c>
      <c r="F1191" s="306" t="s">
        <v>176</v>
      </c>
      <c r="G1191" s="241">
        <v>8773.6</v>
      </c>
      <c r="H1191" s="244">
        <f t="shared" si="56"/>
        <v>52641.600000000006</v>
      </c>
      <c r="I1191" s="246"/>
      <c r="J1191" s="247"/>
      <c r="K1191" s="240"/>
      <c r="L1191" s="245"/>
    </row>
    <row r="1192" spans="1:12">
      <c r="A1192" s="243">
        <v>44966</v>
      </c>
      <c r="B1192" s="243">
        <v>44972</v>
      </c>
      <c r="C1192" s="244">
        <f t="shared" si="54"/>
        <v>7</v>
      </c>
      <c r="D1192" s="239">
        <v>44972</v>
      </c>
      <c r="E1192" s="245">
        <f t="shared" si="55"/>
        <v>6</v>
      </c>
      <c r="F1192" s="306" t="s">
        <v>175</v>
      </c>
      <c r="G1192" s="241">
        <v>7458.33</v>
      </c>
      <c r="H1192" s="244">
        <f t="shared" si="56"/>
        <v>44749.979999999996</v>
      </c>
      <c r="I1192" s="246"/>
      <c r="J1192" s="247"/>
      <c r="K1192" s="240"/>
      <c r="L1192" s="245"/>
    </row>
    <row r="1193" spans="1:12">
      <c r="A1193" s="243">
        <v>44966</v>
      </c>
      <c r="B1193" s="243">
        <v>44967</v>
      </c>
      <c r="C1193" s="244">
        <f t="shared" si="54"/>
        <v>2</v>
      </c>
      <c r="D1193" s="239">
        <v>44967</v>
      </c>
      <c r="E1193" s="245">
        <f t="shared" si="55"/>
        <v>1</v>
      </c>
      <c r="F1193" s="306" t="s">
        <v>177</v>
      </c>
      <c r="G1193" s="241">
        <v>23313.96</v>
      </c>
      <c r="H1193" s="244">
        <f t="shared" si="56"/>
        <v>23313.96</v>
      </c>
      <c r="I1193" s="246"/>
      <c r="J1193" s="247"/>
      <c r="K1193" s="240"/>
      <c r="L1193" s="245"/>
    </row>
    <row r="1194" spans="1:12">
      <c r="A1194" s="243">
        <v>44966</v>
      </c>
      <c r="B1194" s="243">
        <v>44973</v>
      </c>
      <c r="C1194" s="244">
        <f t="shared" si="54"/>
        <v>8</v>
      </c>
      <c r="D1194" s="239">
        <v>44973</v>
      </c>
      <c r="E1194" s="245">
        <f t="shared" si="55"/>
        <v>7</v>
      </c>
      <c r="F1194" s="306" t="s">
        <v>176</v>
      </c>
      <c r="G1194" s="241">
        <v>340.6</v>
      </c>
      <c r="H1194" s="244">
        <f t="shared" si="56"/>
        <v>2384.2000000000003</v>
      </c>
      <c r="I1194" s="246"/>
      <c r="J1194" s="247"/>
      <c r="K1194" s="240"/>
      <c r="L1194" s="245"/>
    </row>
    <row r="1195" spans="1:12">
      <c r="A1195" s="243">
        <v>44967</v>
      </c>
      <c r="B1195" s="243">
        <v>44973</v>
      </c>
      <c r="C1195" s="244">
        <f t="shared" si="54"/>
        <v>7</v>
      </c>
      <c r="D1195" s="239">
        <v>44973</v>
      </c>
      <c r="E1195" s="245">
        <f t="shared" si="55"/>
        <v>6</v>
      </c>
      <c r="F1195" s="306" t="s">
        <v>175</v>
      </c>
      <c r="G1195" s="241">
        <v>606.39</v>
      </c>
      <c r="H1195" s="244">
        <f t="shared" si="56"/>
        <v>3638.34</v>
      </c>
      <c r="I1195" s="246"/>
      <c r="J1195" s="247"/>
      <c r="K1195" s="240"/>
      <c r="L1195" s="245"/>
    </row>
    <row r="1196" spans="1:12">
      <c r="A1196" s="243">
        <v>44967</v>
      </c>
      <c r="B1196" s="243">
        <v>44970</v>
      </c>
      <c r="C1196" s="244">
        <f t="shared" si="54"/>
        <v>4</v>
      </c>
      <c r="D1196" s="239">
        <v>44970</v>
      </c>
      <c r="E1196" s="245">
        <f t="shared" si="55"/>
        <v>3</v>
      </c>
      <c r="F1196" s="306" t="s">
        <v>179</v>
      </c>
      <c r="G1196" s="241">
        <v>1233.53</v>
      </c>
      <c r="H1196" s="244">
        <f t="shared" si="56"/>
        <v>3700.59</v>
      </c>
      <c r="I1196" s="246"/>
      <c r="J1196" s="247"/>
      <c r="K1196" s="240"/>
      <c r="L1196" s="245"/>
    </row>
    <row r="1197" spans="1:12">
      <c r="A1197" s="243">
        <v>44967</v>
      </c>
      <c r="B1197" s="243">
        <v>45006</v>
      </c>
      <c r="C1197" s="244">
        <f t="shared" si="54"/>
        <v>40</v>
      </c>
      <c r="D1197" s="239">
        <v>45006</v>
      </c>
      <c r="E1197" s="245">
        <f t="shared" si="55"/>
        <v>39</v>
      </c>
      <c r="F1197" s="306" t="s">
        <v>179</v>
      </c>
      <c r="G1197" s="241">
        <v>32989.589999999997</v>
      </c>
      <c r="H1197" s="244">
        <f t="shared" si="56"/>
        <v>1286594.0099999998</v>
      </c>
      <c r="I1197" s="246"/>
      <c r="J1197" s="247"/>
      <c r="K1197" s="240"/>
      <c r="L1197" s="245"/>
    </row>
    <row r="1198" spans="1:12">
      <c r="A1198" s="243">
        <v>44967</v>
      </c>
      <c r="B1198" s="243">
        <v>44974</v>
      </c>
      <c r="C1198" s="244">
        <f t="shared" si="54"/>
        <v>8</v>
      </c>
      <c r="D1198" s="239">
        <v>44974</v>
      </c>
      <c r="E1198" s="245">
        <f t="shared" si="55"/>
        <v>7</v>
      </c>
      <c r="F1198" s="306" t="s">
        <v>176</v>
      </c>
      <c r="G1198" s="241">
        <v>1368.72</v>
      </c>
      <c r="H1198" s="244">
        <f t="shared" si="56"/>
        <v>9581.0400000000009</v>
      </c>
      <c r="I1198" s="246"/>
      <c r="J1198" s="247"/>
      <c r="K1198" s="240"/>
      <c r="L1198" s="245"/>
    </row>
    <row r="1199" spans="1:12">
      <c r="A1199" s="243">
        <v>44967</v>
      </c>
      <c r="B1199" s="243">
        <v>44993</v>
      </c>
      <c r="C1199" s="244">
        <f t="shared" si="54"/>
        <v>27</v>
      </c>
      <c r="D1199" s="239">
        <v>44993</v>
      </c>
      <c r="E1199" s="245">
        <f t="shared" si="55"/>
        <v>26</v>
      </c>
      <c r="F1199" s="306" t="s">
        <v>179</v>
      </c>
      <c r="G1199" s="241">
        <v>405.68</v>
      </c>
      <c r="H1199" s="244">
        <f t="shared" si="56"/>
        <v>10547.68</v>
      </c>
      <c r="I1199" s="246"/>
      <c r="J1199" s="247"/>
      <c r="K1199" s="240"/>
      <c r="L1199" s="245"/>
    </row>
    <row r="1200" spans="1:12">
      <c r="A1200" s="243">
        <v>44967</v>
      </c>
      <c r="B1200" s="243">
        <v>44974</v>
      </c>
      <c r="C1200" s="244">
        <f t="shared" si="54"/>
        <v>8</v>
      </c>
      <c r="D1200" s="239">
        <v>44974</v>
      </c>
      <c r="E1200" s="245">
        <f t="shared" si="55"/>
        <v>7</v>
      </c>
      <c r="F1200" s="306" t="s">
        <v>175</v>
      </c>
      <c r="G1200" s="241">
        <v>453.53</v>
      </c>
      <c r="H1200" s="244">
        <f t="shared" si="56"/>
        <v>3174.71</v>
      </c>
      <c r="I1200" s="246"/>
      <c r="J1200" s="247"/>
      <c r="K1200" s="240"/>
      <c r="L1200" s="245"/>
    </row>
    <row r="1201" spans="1:12">
      <c r="A1201" s="243">
        <v>44967</v>
      </c>
      <c r="B1201" s="243">
        <v>44970</v>
      </c>
      <c r="C1201" s="244">
        <f t="shared" si="54"/>
        <v>4</v>
      </c>
      <c r="D1201" s="239">
        <v>44970</v>
      </c>
      <c r="E1201" s="245">
        <f t="shared" si="55"/>
        <v>3</v>
      </c>
      <c r="F1201" s="306" t="s">
        <v>177</v>
      </c>
      <c r="G1201" s="241">
        <v>22508.080000000002</v>
      </c>
      <c r="H1201" s="244">
        <f t="shared" si="56"/>
        <v>67524.240000000005</v>
      </c>
      <c r="I1201" s="246"/>
      <c r="J1201" s="247"/>
      <c r="K1201" s="240"/>
      <c r="L1201" s="245"/>
    </row>
    <row r="1202" spans="1:12">
      <c r="A1202" s="243">
        <v>44967</v>
      </c>
      <c r="B1202" s="243">
        <v>44992</v>
      </c>
      <c r="C1202" s="244">
        <f t="shared" si="54"/>
        <v>26</v>
      </c>
      <c r="D1202" s="239">
        <v>44992</v>
      </c>
      <c r="E1202" s="245">
        <f t="shared" si="55"/>
        <v>25</v>
      </c>
      <c r="F1202" s="306" t="s">
        <v>177</v>
      </c>
      <c r="G1202" s="241">
        <v>21501.57</v>
      </c>
      <c r="H1202" s="244">
        <f t="shared" si="56"/>
        <v>537539.25</v>
      </c>
      <c r="I1202" s="246"/>
      <c r="J1202" s="247"/>
      <c r="K1202" s="240"/>
      <c r="L1202" s="245"/>
    </row>
    <row r="1203" spans="1:12">
      <c r="A1203" s="243">
        <v>44967</v>
      </c>
      <c r="B1203" s="243">
        <v>44971</v>
      </c>
      <c r="C1203" s="244">
        <f t="shared" si="54"/>
        <v>5</v>
      </c>
      <c r="D1203" s="239">
        <v>44971</v>
      </c>
      <c r="E1203" s="245">
        <f t="shared" si="55"/>
        <v>4</v>
      </c>
      <c r="F1203" s="306" t="s">
        <v>177</v>
      </c>
      <c r="G1203" s="241">
        <v>5605.94</v>
      </c>
      <c r="H1203" s="244">
        <f t="shared" si="56"/>
        <v>22423.759999999998</v>
      </c>
      <c r="I1203" s="246"/>
      <c r="J1203" s="247"/>
      <c r="K1203" s="240"/>
      <c r="L1203" s="245"/>
    </row>
    <row r="1204" spans="1:12">
      <c r="A1204" s="243">
        <v>44967</v>
      </c>
      <c r="B1204" s="243">
        <v>45013</v>
      </c>
      <c r="C1204" s="244">
        <f t="shared" si="54"/>
        <v>47</v>
      </c>
      <c r="D1204" s="239">
        <v>45013</v>
      </c>
      <c r="E1204" s="245">
        <f t="shared" si="55"/>
        <v>46</v>
      </c>
      <c r="F1204" s="306" t="s">
        <v>176</v>
      </c>
      <c r="G1204" s="241">
        <v>2946.08</v>
      </c>
      <c r="H1204" s="244">
        <f t="shared" si="56"/>
        <v>135519.67999999999</v>
      </c>
      <c r="I1204" s="246"/>
      <c r="J1204" s="247"/>
      <c r="K1204" s="240"/>
      <c r="L1204" s="245"/>
    </row>
    <row r="1205" spans="1:12">
      <c r="A1205" s="243">
        <v>44967</v>
      </c>
      <c r="B1205" s="243">
        <v>44974</v>
      </c>
      <c r="C1205" s="244">
        <f t="shared" si="54"/>
        <v>8</v>
      </c>
      <c r="D1205" s="239">
        <v>44974</v>
      </c>
      <c r="E1205" s="245">
        <f t="shared" si="55"/>
        <v>7</v>
      </c>
      <c r="F1205" s="306" t="s">
        <v>179</v>
      </c>
      <c r="G1205" s="241">
        <v>20610.09</v>
      </c>
      <c r="H1205" s="244">
        <f t="shared" si="56"/>
        <v>144270.63</v>
      </c>
      <c r="I1205" s="246"/>
      <c r="J1205" s="247"/>
      <c r="K1205" s="240"/>
      <c r="L1205" s="245"/>
    </row>
    <row r="1206" spans="1:12">
      <c r="A1206" s="243">
        <v>44967</v>
      </c>
      <c r="B1206" s="243">
        <v>44972</v>
      </c>
      <c r="C1206" s="244">
        <f t="shared" si="54"/>
        <v>6</v>
      </c>
      <c r="D1206" s="239">
        <v>44972</v>
      </c>
      <c r="E1206" s="245">
        <f t="shared" si="55"/>
        <v>5</v>
      </c>
      <c r="F1206" s="306" t="s">
        <v>177</v>
      </c>
      <c r="G1206" s="241">
        <v>349.85</v>
      </c>
      <c r="H1206" s="244">
        <f t="shared" si="56"/>
        <v>1749.25</v>
      </c>
      <c r="I1206" s="246"/>
      <c r="J1206" s="247"/>
      <c r="K1206" s="240"/>
      <c r="L1206" s="245"/>
    </row>
    <row r="1207" spans="1:12">
      <c r="A1207" s="243">
        <v>44967</v>
      </c>
      <c r="B1207" s="243">
        <v>44977</v>
      </c>
      <c r="C1207" s="244">
        <f t="shared" si="54"/>
        <v>11</v>
      </c>
      <c r="D1207" s="239">
        <v>44977</v>
      </c>
      <c r="E1207" s="245">
        <f t="shared" si="55"/>
        <v>10</v>
      </c>
      <c r="F1207" s="306" t="s">
        <v>178</v>
      </c>
      <c r="G1207" s="241">
        <v>27216.99</v>
      </c>
      <c r="H1207" s="244">
        <f t="shared" si="56"/>
        <v>272169.90000000002</v>
      </c>
      <c r="I1207" s="246"/>
      <c r="J1207" s="247"/>
      <c r="K1207" s="240"/>
      <c r="L1207" s="245"/>
    </row>
    <row r="1208" spans="1:12">
      <c r="A1208" s="243">
        <v>44967</v>
      </c>
      <c r="B1208" s="243">
        <v>45245</v>
      </c>
      <c r="C1208" s="244">
        <f t="shared" si="54"/>
        <v>279</v>
      </c>
      <c r="D1208" s="239">
        <v>45245</v>
      </c>
      <c r="E1208" s="245">
        <f t="shared" si="55"/>
        <v>278</v>
      </c>
      <c r="F1208" s="306" t="s">
        <v>176</v>
      </c>
      <c r="G1208" s="241">
        <v>240.43</v>
      </c>
      <c r="H1208" s="244">
        <f t="shared" si="56"/>
        <v>66839.540000000008</v>
      </c>
      <c r="I1208" s="246"/>
      <c r="J1208" s="247"/>
      <c r="K1208" s="240"/>
      <c r="L1208" s="245"/>
    </row>
    <row r="1209" spans="1:12">
      <c r="A1209" s="243">
        <v>44967</v>
      </c>
      <c r="B1209" s="243">
        <v>44977</v>
      </c>
      <c r="C1209" s="244">
        <f t="shared" si="54"/>
        <v>11</v>
      </c>
      <c r="D1209" s="239">
        <v>44977</v>
      </c>
      <c r="E1209" s="245">
        <f t="shared" si="55"/>
        <v>10</v>
      </c>
      <c r="F1209" s="306" t="s">
        <v>176</v>
      </c>
      <c r="G1209" s="241">
        <v>584.44000000000005</v>
      </c>
      <c r="H1209" s="244">
        <f t="shared" si="56"/>
        <v>5844.4000000000005</v>
      </c>
      <c r="I1209" s="246"/>
      <c r="J1209" s="247"/>
      <c r="K1209" s="240"/>
      <c r="L1209" s="245"/>
    </row>
    <row r="1210" spans="1:12">
      <c r="A1210" s="243">
        <v>44967</v>
      </c>
      <c r="B1210" s="243">
        <v>44977</v>
      </c>
      <c r="C1210" s="244">
        <f t="shared" si="54"/>
        <v>11</v>
      </c>
      <c r="D1210" s="239">
        <v>44977</v>
      </c>
      <c r="E1210" s="245">
        <f t="shared" si="55"/>
        <v>10</v>
      </c>
      <c r="F1210" s="306" t="s">
        <v>175</v>
      </c>
      <c r="G1210" s="241">
        <v>604.22</v>
      </c>
      <c r="H1210" s="244">
        <f t="shared" si="56"/>
        <v>6042.2000000000007</v>
      </c>
      <c r="I1210" s="246"/>
      <c r="J1210" s="247"/>
      <c r="K1210" s="240"/>
      <c r="L1210" s="245"/>
    </row>
    <row r="1211" spans="1:12">
      <c r="A1211" s="243">
        <v>44967</v>
      </c>
      <c r="B1211" s="243">
        <v>45245</v>
      </c>
      <c r="C1211" s="244">
        <f t="shared" si="54"/>
        <v>279</v>
      </c>
      <c r="D1211" s="239">
        <v>45245</v>
      </c>
      <c r="E1211" s="245">
        <f t="shared" si="55"/>
        <v>278</v>
      </c>
      <c r="F1211" s="306" t="s">
        <v>175</v>
      </c>
      <c r="G1211" s="241">
        <v>17.95</v>
      </c>
      <c r="H1211" s="244">
        <f t="shared" si="56"/>
        <v>4990.0999999999995</v>
      </c>
      <c r="I1211" s="246"/>
      <c r="J1211" s="247"/>
      <c r="K1211" s="240"/>
      <c r="L1211" s="245"/>
    </row>
    <row r="1212" spans="1:12">
      <c r="A1212" s="243">
        <v>44967</v>
      </c>
      <c r="B1212" s="243">
        <v>44999</v>
      </c>
      <c r="C1212" s="244">
        <f t="shared" si="54"/>
        <v>33</v>
      </c>
      <c r="D1212" s="239">
        <v>44999</v>
      </c>
      <c r="E1212" s="245">
        <f t="shared" si="55"/>
        <v>32</v>
      </c>
      <c r="F1212" s="306" t="s">
        <v>175</v>
      </c>
      <c r="G1212" s="241">
        <v>66.319999999999993</v>
      </c>
      <c r="H1212" s="244">
        <f t="shared" si="56"/>
        <v>2122.2399999999998</v>
      </c>
      <c r="I1212" s="246"/>
      <c r="J1212" s="247"/>
      <c r="K1212" s="240"/>
      <c r="L1212" s="245"/>
    </row>
    <row r="1213" spans="1:12">
      <c r="A1213" s="243">
        <v>44967</v>
      </c>
      <c r="B1213" s="243">
        <v>45427</v>
      </c>
      <c r="C1213" s="244">
        <f t="shared" si="54"/>
        <v>461</v>
      </c>
      <c r="D1213" s="239">
        <v>45427</v>
      </c>
      <c r="E1213" s="245">
        <f t="shared" si="55"/>
        <v>460</v>
      </c>
      <c r="F1213" s="306" t="s">
        <v>175</v>
      </c>
      <c r="G1213" s="241">
        <v>310.39</v>
      </c>
      <c r="H1213" s="244">
        <f t="shared" si="56"/>
        <v>142779.4</v>
      </c>
      <c r="I1213" s="246"/>
      <c r="J1213" s="247"/>
      <c r="K1213" s="240"/>
      <c r="L1213" s="245"/>
    </row>
    <row r="1214" spans="1:12">
      <c r="A1214" s="243">
        <v>44967</v>
      </c>
      <c r="B1214" s="243">
        <v>44978</v>
      </c>
      <c r="C1214" s="244">
        <f t="shared" si="54"/>
        <v>12</v>
      </c>
      <c r="D1214" s="239">
        <v>44978</v>
      </c>
      <c r="E1214" s="245">
        <f t="shared" si="55"/>
        <v>11</v>
      </c>
      <c r="F1214" s="306" t="s">
        <v>175</v>
      </c>
      <c r="G1214" s="241">
        <v>44.16</v>
      </c>
      <c r="H1214" s="244">
        <f t="shared" si="56"/>
        <v>485.76</v>
      </c>
      <c r="I1214" s="246"/>
      <c r="J1214" s="247"/>
      <c r="K1214" s="240"/>
      <c r="L1214" s="245"/>
    </row>
    <row r="1215" spans="1:12">
      <c r="A1215" s="243">
        <v>44967</v>
      </c>
      <c r="B1215" s="243">
        <v>44979</v>
      </c>
      <c r="C1215" s="244">
        <f t="shared" si="54"/>
        <v>13</v>
      </c>
      <c r="D1215" s="239">
        <v>44979</v>
      </c>
      <c r="E1215" s="245">
        <f t="shared" si="55"/>
        <v>12</v>
      </c>
      <c r="F1215" s="306" t="s">
        <v>175</v>
      </c>
      <c r="G1215" s="241">
        <v>202.44</v>
      </c>
      <c r="H1215" s="244">
        <f t="shared" si="56"/>
        <v>2429.2799999999997</v>
      </c>
      <c r="I1215" s="246"/>
      <c r="J1215" s="247"/>
      <c r="K1215" s="240"/>
      <c r="L1215" s="245"/>
    </row>
    <row r="1216" spans="1:12">
      <c r="A1216" s="243">
        <v>44967</v>
      </c>
      <c r="B1216" s="243">
        <v>44977</v>
      </c>
      <c r="C1216" s="244">
        <f t="shared" si="54"/>
        <v>11</v>
      </c>
      <c r="D1216" s="239">
        <v>44977</v>
      </c>
      <c r="E1216" s="245">
        <f t="shared" si="55"/>
        <v>10</v>
      </c>
      <c r="F1216" s="306" t="s">
        <v>179</v>
      </c>
      <c r="G1216" s="241">
        <v>5072.37</v>
      </c>
      <c r="H1216" s="244">
        <f t="shared" si="56"/>
        <v>50723.7</v>
      </c>
      <c r="I1216" s="246"/>
      <c r="J1216" s="247"/>
      <c r="K1216" s="240"/>
      <c r="L1216" s="245"/>
    </row>
    <row r="1217" spans="1:12">
      <c r="A1217" s="243">
        <v>44967</v>
      </c>
      <c r="B1217" s="243">
        <v>44981</v>
      </c>
      <c r="C1217" s="244">
        <f t="shared" si="54"/>
        <v>15</v>
      </c>
      <c r="D1217" s="239">
        <v>44981</v>
      </c>
      <c r="E1217" s="245">
        <f t="shared" si="55"/>
        <v>14</v>
      </c>
      <c r="F1217" s="306" t="s">
        <v>175</v>
      </c>
      <c r="G1217" s="241">
        <v>89.58</v>
      </c>
      <c r="H1217" s="244">
        <f t="shared" si="56"/>
        <v>1254.1199999999999</v>
      </c>
      <c r="I1217" s="246"/>
      <c r="J1217" s="247"/>
      <c r="K1217" s="240"/>
      <c r="L1217" s="245"/>
    </row>
    <row r="1218" spans="1:12">
      <c r="A1218" s="243">
        <v>44967</v>
      </c>
      <c r="B1218" s="243">
        <v>44988</v>
      </c>
      <c r="C1218" s="244">
        <f t="shared" si="54"/>
        <v>22</v>
      </c>
      <c r="D1218" s="239">
        <v>44988</v>
      </c>
      <c r="E1218" s="245">
        <f t="shared" si="55"/>
        <v>21</v>
      </c>
      <c r="F1218" s="306" t="s">
        <v>176</v>
      </c>
      <c r="G1218" s="241">
        <v>62.68</v>
      </c>
      <c r="H1218" s="244">
        <f t="shared" si="56"/>
        <v>1316.28</v>
      </c>
      <c r="I1218" s="246"/>
      <c r="J1218" s="247"/>
      <c r="K1218" s="240"/>
      <c r="L1218" s="245"/>
    </row>
    <row r="1219" spans="1:12">
      <c r="A1219" s="243">
        <v>44967</v>
      </c>
      <c r="B1219" s="243">
        <v>44967</v>
      </c>
      <c r="C1219" s="244">
        <f t="shared" si="54"/>
        <v>1</v>
      </c>
      <c r="D1219" s="239">
        <v>44967</v>
      </c>
      <c r="E1219" s="245">
        <f t="shared" si="55"/>
        <v>0</v>
      </c>
      <c r="F1219" s="306" t="s">
        <v>176</v>
      </c>
      <c r="G1219" s="241">
        <v>690.6</v>
      </c>
      <c r="H1219" s="244">
        <f t="shared" si="56"/>
        <v>0</v>
      </c>
      <c r="I1219" s="246"/>
      <c r="J1219" s="247"/>
      <c r="K1219" s="240"/>
      <c r="L1219" s="245"/>
    </row>
    <row r="1220" spans="1:12">
      <c r="A1220" s="243">
        <v>44967</v>
      </c>
      <c r="B1220" s="243">
        <v>44971</v>
      </c>
      <c r="C1220" s="244">
        <f t="shared" si="54"/>
        <v>5</v>
      </c>
      <c r="D1220" s="239">
        <v>44971</v>
      </c>
      <c r="E1220" s="245">
        <f t="shared" si="55"/>
        <v>4</v>
      </c>
      <c r="F1220" s="306" t="s">
        <v>180</v>
      </c>
      <c r="G1220" s="241">
        <v>0</v>
      </c>
      <c r="H1220" s="244">
        <f t="shared" si="56"/>
        <v>0</v>
      </c>
      <c r="I1220" s="246"/>
      <c r="J1220" s="247"/>
      <c r="K1220" s="240"/>
      <c r="L1220" s="245"/>
    </row>
    <row r="1221" spans="1:12">
      <c r="A1221" s="243">
        <v>44967</v>
      </c>
      <c r="B1221" s="243">
        <v>44967</v>
      </c>
      <c r="C1221" s="244">
        <f t="shared" si="54"/>
        <v>1</v>
      </c>
      <c r="D1221" s="239">
        <v>44967</v>
      </c>
      <c r="E1221" s="245">
        <f t="shared" si="55"/>
        <v>0</v>
      </c>
      <c r="F1221" s="306" t="s">
        <v>175</v>
      </c>
      <c r="G1221" s="241">
        <v>1784.51</v>
      </c>
      <c r="H1221" s="244">
        <f t="shared" si="56"/>
        <v>0</v>
      </c>
      <c r="I1221" s="246"/>
      <c r="J1221" s="247"/>
      <c r="K1221" s="240"/>
      <c r="L1221" s="245"/>
    </row>
    <row r="1222" spans="1:12">
      <c r="A1222" s="243">
        <v>44967</v>
      </c>
      <c r="B1222" s="243">
        <v>44984</v>
      </c>
      <c r="C1222" s="244">
        <f t="shared" si="54"/>
        <v>18</v>
      </c>
      <c r="D1222" s="239">
        <v>44984</v>
      </c>
      <c r="E1222" s="245">
        <f t="shared" si="55"/>
        <v>17</v>
      </c>
      <c r="F1222" s="306" t="s">
        <v>175</v>
      </c>
      <c r="G1222" s="241">
        <v>1092.1099999999999</v>
      </c>
      <c r="H1222" s="244">
        <f t="shared" si="56"/>
        <v>18565.87</v>
      </c>
      <c r="I1222" s="246"/>
      <c r="J1222" s="247"/>
      <c r="K1222" s="240"/>
      <c r="L1222" s="245"/>
    </row>
    <row r="1223" spans="1:12">
      <c r="A1223" s="243">
        <v>44967</v>
      </c>
      <c r="B1223" s="243">
        <v>44970</v>
      </c>
      <c r="C1223" s="244">
        <f t="shared" ref="C1223:C1286" si="57">B1223-A1223+1</f>
        <v>4</v>
      </c>
      <c r="D1223" s="239">
        <v>44970</v>
      </c>
      <c r="E1223" s="245">
        <f t="shared" ref="E1223:E1286" si="58">D1223-A1223</f>
        <v>3</v>
      </c>
      <c r="F1223" s="306" t="s">
        <v>178</v>
      </c>
      <c r="G1223" s="241">
        <v>566163.68000000005</v>
      </c>
      <c r="H1223" s="244">
        <f t="shared" ref="H1223:H1286" si="59">E1223*G1223</f>
        <v>1698491.04</v>
      </c>
      <c r="I1223" s="246"/>
      <c r="J1223" s="247"/>
      <c r="K1223" s="240"/>
      <c r="L1223" s="245"/>
    </row>
    <row r="1224" spans="1:12">
      <c r="A1224" s="243">
        <v>44967</v>
      </c>
      <c r="B1224" s="243">
        <v>44985</v>
      </c>
      <c r="C1224" s="244">
        <f t="shared" si="57"/>
        <v>19</v>
      </c>
      <c r="D1224" s="239">
        <v>44985</v>
      </c>
      <c r="E1224" s="245">
        <f t="shared" si="58"/>
        <v>18</v>
      </c>
      <c r="F1224" s="306" t="s">
        <v>175</v>
      </c>
      <c r="G1224" s="241">
        <v>100.84</v>
      </c>
      <c r="H1224" s="244">
        <f t="shared" si="59"/>
        <v>1815.1200000000001</v>
      </c>
      <c r="I1224" s="246"/>
      <c r="J1224" s="247"/>
      <c r="K1224" s="240"/>
      <c r="L1224" s="245"/>
    </row>
    <row r="1225" spans="1:12">
      <c r="A1225" s="243">
        <v>44967</v>
      </c>
      <c r="B1225" s="243">
        <v>44970</v>
      </c>
      <c r="C1225" s="244">
        <f t="shared" si="57"/>
        <v>4</v>
      </c>
      <c r="D1225" s="239">
        <v>44970</v>
      </c>
      <c r="E1225" s="245">
        <f t="shared" si="58"/>
        <v>3</v>
      </c>
      <c r="F1225" s="306" t="s">
        <v>176</v>
      </c>
      <c r="G1225" s="241">
        <v>247983.58</v>
      </c>
      <c r="H1225" s="244">
        <f t="shared" si="59"/>
        <v>743950.74</v>
      </c>
      <c r="I1225" s="246"/>
      <c r="J1225" s="247"/>
      <c r="K1225" s="240"/>
      <c r="L1225" s="245"/>
    </row>
    <row r="1226" spans="1:12">
      <c r="A1226" s="243">
        <v>44967</v>
      </c>
      <c r="B1226" s="243">
        <v>44971</v>
      </c>
      <c r="C1226" s="244">
        <f t="shared" si="57"/>
        <v>5</v>
      </c>
      <c r="D1226" s="239">
        <v>44971</v>
      </c>
      <c r="E1226" s="245">
        <f t="shared" si="58"/>
        <v>4</v>
      </c>
      <c r="F1226" s="306" t="s">
        <v>178</v>
      </c>
      <c r="G1226" s="241">
        <v>107569.19</v>
      </c>
      <c r="H1226" s="244">
        <f t="shared" si="59"/>
        <v>430276.76</v>
      </c>
      <c r="I1226" s="246"/>
      <c r="J1226" s="247"/>
      <c r="K1226" s="240"/>
      <c r="L1226" s="245"/>
    </row>
    <row r="1227" spans="1:12">
      <c r="A1227" s="243">
        <v>44967</v>
      </c>
      <c r="B1227" s="243">
        <v>44992</v>
      </c>
      <c r="C1227" s="244">
        <f t="shared" si="57"/>
        <v>26</v>
      </c>
      <c r="D1227" s="239">
        <v>44992</v>
      </c>
      <c r="E1227" s="245">
        <f t="shared" si="58"/>
        <v>25</v>
      </c>
      <c r="F1227" s="306" t="s">
        <v>176</v>
      </c>
      <c r="G1227" s="241">
        <v>186</v>
      </c>
      <c r="H1227" s="244">
        <f t="shared" si="59"/>
        <v>4650</v>
      </c>
      <c r="I1227" s="246"/>
      <c r="J1227" s="247"/>
      <c r="K1227" s="240"/>
      <c r="L1227" s="245"/>
    </row>
    <row r="1228" spans="1:12">
      <c r="A1228" s="243">
        <v>44967</v>
      </c>
      <c r="B1228" s="243">
        <v>44991</v>
      </c>
      <c r="C1228" s="244">
        <f t="shared" si="57"/>
        <v>25</v>
      </c>
      <c r="D1228" s="239">
        <v>44991</v>
      </c>
      <c r="E1228" s="245">
        <f t="shared" si="58"/>
        <v>24</v>
      </c>
      <c r="F1228" s="306" t="s">
        <v>175</v>
      </c>
      <c r="G1228" s="241">
        <v>155.94999999999999</v>
      </c>
      <c r="H1228" s="244">
        <f t="shared" si="59"/>
        <v>3742.7999999999997</v>
      </c>
      <c r="I1228" s="246"/>
      <c r="J1228" s="247"/>
      <c r="K1228" s="240"/>
      <c r="L1228" s="245"/>
    </row>
    <row r="1229" spans="1:12">
      <c r="A1229" s="243">
        <v>44967</v>
      </c>
      <c r="B1229" s="243">
        <v>44970</v>
      </c>
      <c r="C1229" s="244">
        <f t="shared" si="57"/>
        <v>4</v>
      </c>
      <c r="D1229" s="239">
        <v>44970</v>
      </c>
      <c r="E1229" s="245">
        <f t="shared" si="58"/>
        <v>3</v>
      </c>
      <c r="F1229" s="306" t="s">
        <v>175</v>
      </c>
      <c r="G1229" s="241">
        <v>615556.02</v>
      </c>
      <c r="H1229" s="244">
        <f t="shared" si="59"/>
        <v>1846668.06</v>
      </c>
      <c r="I1229" s="246"/>
      <c r="J1229" s="247"/>
      <c r="K1229" s="240"/>
      <c r="L1229" s="245"/>
    </row>
    <row r="1230" spans="1:12">
      <c r="A1230" s="243">
        <v>44967</v>
      </c>
      <c r="B1230" s="243">
        <v>44967</v>
      </c>
      <c r="C1230" s="244">
        <f t="shared" si="57"/>
        <v>1</v>
      </c>
      <c r="D1230" s="239">
        <v>44967</v>
      </c>
      <c r="E1230" s="245">
        <f t="shared" si="58"/>
        <v>0</v>
      </c>
      <c r="F1230" s="306" t="s">
        <v>179</v>
      </c>
      <c r="G1230" s="241">
        <v>60838.33</v>
      </c>
      <c r="H1230" s="244">
        <f t="shared" si="59"/>
        <v>0</v>
      </c>
      <c r="I1230" s="246"/>
      <c r="J1230" s="247"/>
      <c r="K1230" s="240"/>
      <c r="L1230" s="245"/>
    </row>
    <row r="1231" spans="1:12">
      <c r="A1231" s="243">
        <v>44967</v>
      </c>
      <c r="B1231" s="243">
        <v>44971</v>
      </c>
      <c r="C1231" s="244">
        <f t="shared" si="57"/>
        <v>5</v>
      </c>
      <c r="D1231" s="239">
        <v>44971</v>
      </c>
      <c r="E1231" s="245">
        <f t="shared" si="58"/>
        <v>4</v>
      </c>
      <c r="F1231" s="306" t="s">
        <v>176</v>
      </c>
      <c r="G1231" s="241">
        <v>108255.9</v>
      </c>
      <c r="H1231" s="244">
        <f t="shared" si="59"/>
        <v>433023.6</v>
      </c>
      <c r="I1231" s="246"/>
      <c r="J1231" s="247"/>
      <c r="K1231" s="240"/>
      <c r="L1231" s="245"/>
    </row>
    <row r="1232" spans="1:12">
      <c r="A1232" s="243">
        <v>44967</v>
      </c>
      <c r="B1232" s="243">
        <v>44972</v>
      </c>
      <c r="C1232" s="244">
        <f t="shared" si="57"/>
        <v>6</v>
      </c>
      <c r="D1232" s="239">
        <v>44972</v>
      </c>
      <c r="E1232" s="245">
        <f t="shared" si="58"/>
        <v>5</v>
      </c>
      <c r="F1232" s="306" t="s">
        <v>178</v>
      </c>
      <c r="G1232" s="241">
        <v>156301.82</v>
      </c>
      <c r="H1232" s="244">
        <f t="shared" si="59"/>
        <v>781509.10000000009</v>
      </c>
      <c r="I1232" s="246"/>
      <c r="J1232" s="247"/>
      <c r="K1232" s="240"/>
      <c r="L1232" s="245"/>
    </row>
    <row r="1233" spans="1:12">
      <c r="A1233" s="243">
        <v>44967</v>
      </c>
      <c r="B1233" s="243">
        <v>44971</v>
      </c>
      <c r="C1233" s="244">
        <f t="shared" si="57"/>
        <v>5</v>
      </c>
      <c r="D1233" s="239">
        <v>44971</v>
      </c>
      <c r="E1233" s="245">
        <f t="shared" si="58"/>
        <v>4</v>
      </c>
      <c r="F1233" s="306" t="s">
        <v>175</v>
      </c>
      <c r="G1233" s="241">
        <v>3669.49</v>
      </c>
      <c r="H1233" s="244">
        <f t="shared" si="59"/>
        <v>14677.96</v>
      </c>
      <c r="I1233" s="246"/>
      <c r="J1233" s="247"/>
      <c r="K1233" s="240"/>
      <c r="L1233" s="245"/>
    </row>
    <row r="1234" spans="1:12">
      <c r="A1234" s="243">
        <v>44967</v>
      </c>
      <c r="B1234" s="243">
        <v>44973</v>
      </c>
      <c r="C1234" s="244">
        <f t="shared" si="57"/>
        <v>7</v>
      </c>
      <c r="D1234" s="239">
        <v>44973</v>
      </c>
      <c r="E1234" s="245">
        <f t="shared" si="58"/>
        <v>6</v>
      </c>
      <c r="F1234" s="306" t="s">
        <v>178</v>
      </c>
      <c r="G1234" s="241">
        <v>15578.31</v>
      </c>
      <c r="H1234" s="244">
        <f t="shared" si="59"/>
        <v>93469.86</v>
      </c>
      <c r="I1234" s="246"/>
      <c r="J1234" s="247"/>
      <c r="K1234" s="240"/>
      <c r="L1234" s="245"/>
    </row>
    <row r="1235" spans="1:12">
      <c r="A1235" s="243">
        <v>44967</v>
      </c>
      <c r="B1235" s="243">
        <v>44972</v>
      </c>
      <c r="C1235" s="244">
        <f t="shared" si="57"/>
        <v>6</v>
      </c>
      <c r="D1235" s="239">
        <v>44972</v>
      </c>
      <c r="E1235" s="245">
        <f t="shared" si="58"/>
        <v>5</v>
      </c>
      <c r="F1235" s="306" t="s">
        <v>176</v>
      </c>
      <c r="G1235" s="241">
        <v>89339.36</v>
      </c>
      <c r="H1235" s="244">
        <f t="shared" si="59"/>
        <v>446696.8</v>
      </c>
      <c r="I1235" s="246"/>
      <c r="J1235" s="247"/>
      <c r="K1235" s="240"/>
      <c r="L1235" s="245"/>
    </row>
    <row r="1236" spans="1:12">
      <c r="A1236" s="243">
        <v>44967</v>
      </c>
      <c r="B1236" s="243">
        <v>44972</v>
      </c>
      <c r="C1236" s="244">
        <f t="shared" si="57"/>
        <v>6</v>
      </c>
      <c r="D1236" s="239">
        <v>44972</v>
      </c>
      <c r="E1236" s="245">
        <f t="shared" si="58"/>
        <v>5</v>
      </c>
      <c r="F1236" s="306" t="s">
        <v>175</v>
      </c>
      <c r="G1236" s="241">
        <v>17339.509999999998</v>
      </c>
      <c r="H1236" s="244">
        <f t="shared" si="59"/>
        <v>86697.549999999988</v>
      </c>
      <c r="I1236" s="246"/>
      <c r="J1236" s="247"/>
      <c r="K1236" s="240"/>
      <c r="L1236" s="245"/>
    </row>
    <row r="1237" spans="1:12">
      <c r="A1237" s="243">
        <v>44967</v>
      </c>
      <c r="B1237" s="243">
        <v>44974</v>
      </c>
      <c r="C1237" s="244">
        <f t="shared" si="57"/>
        <v>8</v>
      </c>
      <c r="D1237" s="239">
        <v>44974</v>
      </c>
      <c r="E1237" s="245">
        <f t="shared" si="58"/>
        <v>7</v>
      </c>
      <c r="F1237" s="306" t="s">
        <v>178</v>
      </c>
      <c r="G1237" s="241">
        <v>27750.15</v>
      </c>
      <c r="H1237" s="244">
        <f t="shared" si="59"/>
        <v>194251.05000000002</v>
      </c>
      <c r="I1237" s="246"/>
      <c r="J1237" s="247"/>
      <c r="K1237" s="240"/>
      <c r="L1237" s="245"/>
    </row>
    <row r="1238" spans="1:12">
      <c r="A1238" s="243">
        <v>44967</v>
      </c>
      <c r="B1238" s="243">
        <v>44973</v>
      </c>
      <c r="C1238" s="244">
        <f t="shared" si="57"/>
        <v>7</v>
      </c>
      <c r="D1238" s="239">
        <v>44973</v>
      </c>
      <c r="E1238" s="245">
        <f t="shared" si="58"/>
        <v>6</v>
      </c>
      <c r="F1238" s="306" t="s">
        <v>176</v>
      </c>
      <c r="G1238" s="241">
        <v>1867.16</v>
      </c>
      <c r="H1238" s="244">
        <f t="shared" si="59"/>
        <v>11202.960000000001</v>
      </c>
      <c r="I1238" s="246"/>
      <c r="J1238" s="247"/>
      <c r="K1238" s="240"/>
      <c r="L1238" s="245"/>
    </row>
    <row r="1239" spans="1:12">
      <c r="A1239" s="243">
        <v>44967</v>
      </c>
      <c r="B1239" s="243">
        <v>44967</v>
      </c>
      <c r="C1239" s="244">
        <f t="shared" si="57"/>
        <v>1</v>
      </c>
      <c r="D1239" s="239">
        <v>44967</v>
      </c>
      <c r="E1239" s="245">
        <f t="shared" si="58"/>
        <v>0</v>
      </c>
      <c r="F1239" s="306" t="s">
        <v>177</v>
      </c>
      <c r="G1239" s="241">
        <v>17.41</v>
      </c>
      <c r="H1239" s="244">
        <f t="shared" si="59"/>
        <v>0</v>
      </c>
      <c r="I1239" s="246"/>
      <c r="J1239" s="247"/>
      <c r="K1239" s="240"/>
      <c r="L1239" s="245"/>
    </row>
    <row r="1240" spans="1:12">
      <c r="A1240" s="243">
        <v>44968</v>
      </c>
      <c r="B1240" s="243">
        <v>44970</v>
      </c>
      <c r="C1240" s="244">
        <f t="shared" si="57"/>
        <v>3</v>
      </c>
      <c r="D1240" s="239">
        <v>44970</v>
      </c>
      <c r="E1240" s="245">
        <f t="shared" si="58"/>
        <v>2</v>
      </c>
      <c r="F1240" s="306" t="s">
        <v>175</v>
      </c>
      <c r="G1240" s="241">
        <v>1122.03</v>
      </c>
      <c r="H1240" s="244">
        <f t="shared" si="59"/>
        <v>2244.06</v>
      </c>
      <c r="I1240" s="246"/>
      <c r="J1240" s="247"/>
      <c r="K1240" s="240"/>
      <c r="L1240" s="245"/>
    </row>
    <row r="1241" spans="1:12">
      <c r="A1241" s="243">
        <v>44968</v>
      </c>
      <c r="B1241" s="243">
        <v>44971</v>
      </c>
      <c r="C1241" s="244">
        <f t="shared" si="57"/>
        <v>4</v>
      </c>
      <c r="D1241" s="239">
        <v>44971</v>
      </c>
      <c r="E1241" s="245">
        <f t="shared" si="58"/>
        <v>3</v>
      </c>
      <c r="F1241" s="306" t="s">
        <v>176</v>
      </c>
      <c r="G1241" s="241">
        <v>5.86</v>
      </c>
      <c r="H1241" s="244">
        <f t="shared" si="59"/>
        <v>17.580000000000002</v>
      </c>
      <c r="I1241" s="246"/>
      <c r="J1241" s="247"/>
      <c r="K1241" s="240"/>
      <c r="L1241" s="245"/>
    </row>
    <row r="1242" spans="1:12">
      <c r="A1242" s="243">
        <v>44968</v>
      </c>
      <c r="B1242" s="243">
        <v>44972</v>
      </c>
      <c r="C1242" s="244">
        <f t="shared" si="57"/>
        <v>5</v>
      </c>
      <c r="D1242" s="239">
        <v>44972</v>
      </c>
      <c r="E1242" s="245">
        <f t="shared" si="58"/>
        <v>4</v>
      </c>
      <c r="F1242" s="306" t="s">
        <v>175</v>
      </c>
      <c r="G1242" s="241">
        <v>258.06</v>
      </c>
      <c r="H1242" s="244">
        <f t="shared" si="59"/>
        <v>1032.24</v>
      </c>
      <c r="I1242" s="246"/>
      <c r="J1242" s="247"/>
      <c r="K1242" s="240"/>
      <c r="L1242" s="245"/>
    </row>
    <row r="1243" spans="1:12">
      <c r="A1243" s="243">
        <v>44969</v>
      </c>
      <c r="B1243" s="243">
        <v>44988</v>
      </c>
      <c r="C1243" s="244">
        <f t="shared" si="57"/>
        <v>20</v>
      </c>
      <c r="D1243" s="239">
        <v>44988</v>
      </c>
      <c r="E1243" s="245">
        <f t="shared" si="58"/>
        <v>19</v>
      </c>
      <c r="F1243" s="306" t="s">
        <v>175</v>
      </c>
      <c r="G1243" s="241">
        <v>34.51</v>
      </c>
      <c r="H1243" s="244">
        <f t="shared" si="59"/>
        <v>655.68999999999994</v>
      </c>
      <c r="I1243" s="246"/>
      <c r="J1243" s="247"/>
      <c r="K1243" s="240"/>
      <c r="L1243" s="245"/>
    </row>
    <row r="1244" spans="1:12">
      <c r="A1244" s="243">
        <v>44969</v>
      </c>
      <c r="B1244" s="243">
        <v>44970</v>
      </c>
      <c r="C1244" s="244">
        <f t="shared" si="57"/>
        <v>2</v>
      </c>
      <c r="D1244" s="239">
        <v>44970</v>
      </c>
      <c r="E1244" s="245">
        <f t="shared" si="58"/>
        <v>1</v>
      </c>
      <c r="F1244" s="306" t="s">
        <v>175</v>
      </c>
      <c r="G1244" s="241">
        <v>2267.0700000000002</v>
      </c>
      <c r="H1244" s="244">
        <f t="shared" si="59"/>
        <v>2267.0700000000002</v>
      </c>
      <c r="I1244" s="246"/>
      <c r="J1244" s="247"/>
      <c r="K1244" s="240"/>
      <c r="L1244" s="245"/>
    </row>
    <row r="1245" spans="1:12">
      <c r="A1245" s="243">
        <v>44969</v>
      </c>
      <c r="B1245" s="243">
        <v>44971</v>
      </c>
      <c r="C1245" s="244">
        <f t="shared" si="57"/>
        <v>3</v>
      </c>
      <c r="D1245" s="239">
        <v>44971</v>
      </c>
      <c r="E1245" s="245">
        <f t="shared" si="58"/>
        <v>2</v>
      </c>
      <c r="F1245" s="306" t="s">
        <v>176</v>
      </c>
      <c r="G1245" s="241">
        <v>31.69</v>
      </c>
      <c r="H1245" s="244">
        <f t="shared" si="59"/>
        <v>63.38</v>
      </c>
      <c r="I1245" s="246"/>
      <c r="J1245" s="247"/>
      <c r="K1245" s="240"/>
      <c r="L1245" s="245"/>
    </row>
    <row r="1246" spans="1:12">
      <c r="A1246" s="243">
        <v>44969</v>
      </c>
      <c r="B1246" s="243">
        <v>44971</v>
      </c>
      <c r="C1246" s="244">
        <f t="shared" si="57"/>
        <v>3</v>
      </c>
      <c r="D1246" s="239">
        <v>44971</v>
      </c>
      <c r="E1246" s="245">
        <f t="shared" si="58"/>
        <v>2</v>
      </c>
      <c r="F1246" s="306" t="s">
        <v>175</v>
      </c>
      <c r="G1246" s="241">
        <v>117.86</v>
      </c>
      <c r="H1246" s="244">
        <f t="shared" si="59"/>
        <v>235.72</v>
      </c>
      <c r="I1246" s="246"/>
      <c r="J1246" s="247"/>
      <c r="K1246" s="240"/>
      <c r="L1246" s="245"/>
    </row>
    <row r="1247" spans="1:12">
      <c r="A1247" s="243">
        <v>44969</v>
      </c>
      <c r="B1247" s="243">
        <v>44972</v>
      </c>
      <c r="C1247" s="244">
        <f t="shared" si="57"/>
        <v>4</v>
      </c>
      <c r="D1247" s="239">
        <v>44972</v>
      </c>
      <c r="E1247" s="245">
        <f t="shared" si="58"/>
        <v>3</v>
      </c>
      <c r="F1247" s="306" t="s">
        <v>176</v>
      </c>
      <c r="G1247" s="241">
        <v>4.3600000000000003</v>
      </c>
      <c r="H1247" s="244">
        <f t="shared" si="59"/>
        <v>13.080000000000002</v>
      </c>
      <c r="I1247" s="246"/>
      <c r="J1247" s="247"/>
      <c r="K1247" s="240"/>
      <c r="L1247" s="245"/>
    </row>
    <row r="1248" spans="1:12">
      <c r="A1248" s="243">
        <v>44969</v>
      </c>
      <c r="B1248" s="243">
        <v>44972</v>
      </c>
      <c r="C1248" s="244">
        <f t="shared" si="57"/>
        <v>4</v>
      </c>
      <c r="D1248" s="239">
        <v>44972</v>
      </c>
      <c r="E1248" s="245">
        <f t="shared" si="58"/>
        <v>3</v>
      </c>
      <c r="F1248" s="306" t="s">
        <v>175</v>
      </c>
      <c r="G1248" s="241">
        <v>14.37</v>
      </c>
      <c r="H1248" s="244">
        <f t="shared" si="59"/>
        <v>43.11</v>
      </c>
      <c r="I1248" s="246"/>
      <c r="J1248" s="247"/>
      <c r="K1248" s="240"/>
      <c r="L1248" s="245"/>
    </row>
    <row r="1249" spans="1:12">
      <c r="A1249" s="243">
        <v>44969</v>
      </c>
      <c r="B1249" s="243">
        <v>44973</v>
      </c>
      <c r="C1249" s="244">
        <f t="shared" si="57"/>
        <v>5</v>
      </c>
      <c r="D1249" s="239">
        <v>44973</v>
      </c>
      <c r="E1249" s="245">
        <f t="shared" si="58"/>
        <v>4</v>
      </c>
      <c r="F1249" s="306" t="s">
        <v>175</v>
      </c>
      <c r="G1249" s="241">
        <v>20.89</v>
      </c>
      <c r="H1249" s="244">
        <f t="shared" si="59"/>
        <v>83.56</v>
      </c>
      <c r="I1249" s="246"/>
      <c r="J1249" s="247"/>
      <c r="K1249" s="240"/>
      <c r="L1249" s="245"/>
    </row>
    <row r="1250" spans="1:12">
      <c r="A1250" s="243">
        <v>44969</v>
      </c>
      <c r="B1250" s="243">
        <v>44998</v>
      </c>
      <c r="C1250" s="244">
        <f t="shared" si="57"/>
        <v>30</v>
      </c>
      <c r="D1250" s="239">
        <v>44998</v>
      </c>
      <c r="E1250" s="245">
        <f t="shared" si="58"/>
        <v>29</v>
      </c>
      <c r="F1250" s="306" t="s">
        <v>175</v>
      </c>
      <c r="G1250" s="241">
        <v>41.9</v>
      </c>
      <c r="H1250" s="244">
        <f t="shared" si="59"/>
        <v>1215.0999999999999</v>
      </c>
      <c r="I1250" s="246"/>
      <c r="J1250" s="247"/>
      <c r="K1250" s="240"/>
      <c r="L1250" s="245"/>
    </row>
    <row r="1251" spans="1:12">
      <c r="A1251" s="243">
        <v>44969</v>
      </c>
      <c r="B1251" s="243">
        <v>44977</v>
      </c>
      <c r="C1251" s="244">
        <f t="shared" si="57"/>
        <v>9</v>
      </c>
      <c r="D1251" s="239">
        <v>44977</v>
      </c>
      <c r="E1251" s="245">
        <f t="shared" si="58"/>
        <v>8</v>
      </c>
      <c r="F1251" s="306" t="s">
        <v>175</v>
      </c>
      <c r="G1251" s="241">
        <v>27.43</v>
      </c>
      <c r="H1251" s="244">
        <f t="shared" si="59"/>
        <v>219.44</v>
      </c>
      <c r="I1251" s="246"/>
      <c r="J1251" s="247"/>
      <c r="K1251" s="240"/>
      <c r="L1251" s="245"/>
    </row>
    <row r="1252" spans="1:12">
      <c r="A1252" s="243">
        <v>44970</v>
      </c>
      <c r="B1252" s="243">
        <v>44973</v>
      </c>
      <c r="C1252" s="244">
        <f t="shared" si="57"/>
        <v>4</v>
      </c>
      <c r="D1252" s="239">
        <v>44973</v>
      </c>
      <c r="E1252" s="245">
        <f t="shared" si="58"/>
        <v>3</v>
      </c>
      <c r="F1252" s="306" t="s">
        <v>177</v>
      </c>
      <c r="G1252" s="241">
        <v>159.80000000000001</v>
      </c>
      <c r="H1252" s="244">
        <f t="shared" si="59"/>
        <v>479.40000000000003</v>
      </c>
      <c r="I1252" s="246"/>
      <c r="J1252" s="247"/>
      <c r="K1252" s="240"/>
      <c r="L1252" s="245"/>
    </row>
    <row r="1253" spans="1:12">
      <c r="A1253" s="243">
        <v>44970</v>
      </c>
      <c r="B1253" s="243">
        <v>44977</v>
      </c>
      <c r="C1253" s="244">
        <f t="shared" si="57"/>
        <v>8</v>
      </c>
      <c r="D1253" s="239">
        <v>44977</v>
      </c>
      <c r="E1253" s="245">
        <f t="shared" si="58"/>
        <v>7</v>
      </c>
      <c r="F1253" s="306" t="s">
        <v>176</v>
      </c>
      <c r="G1253" s="241">
        <v>20079.25</v>
      </c>
      <c r="H1253" s="244">
        <f t="shared" si="59"/>
        <v>140554.75</v>
      </c>
      <c r="I1253" s="246"/>
      <c r="J1253" s="247"/>
      <c r="K1253" s="240"/>
      <c r="L1253" s="245"/>
    </row>
    <row r="1254" spans="1:12">
      <c r="A1254" s="243">
        <v>44970</v>
      </c>
      <c r="B1254" s="243">
        <v>44977</v>
      </c>
      <c r="C1254" s="244">
        <f t="shared" si="57"/>
        <v>8</v>
      </c>
      <c r="D1254" s="239">
        <v>44977</v>
      </c>
      <c r="E1254" s="245">
        <f t="shared" si="58"/>
        <v>7</v>
      </c>
      <c r="F1254" s="306" t="s">
        <v>175</v>
      </c>
      <c r="G1254" s="241">
        <v>628.37</v>
      </c>
      <c r="H1254" s="244">
        <f t="shared" si="59"/>
        <v>4398.59</v>
      </c>
      <c r="I1254" s="246"/>
      <c r="J1254" s="247"/>
      <c r="K1254" s="240"/>
      <c r="L1254" s="245"/>
    </row>
    <row r="1255" spans="1:12">
      <c r="A1255" s="243">
        <v>44970</v>
      </c>
      <c r="B1255" s="243">
        <v>44978</v>
      </c>
      <c r="C1255" s="244">
        <f t="shared" si="57"/>
        <v>9</v>
      </c>
      <c r="D1255" s="239">
        <v>44978</v>
      </c>
      <c r="E1255" s="245">
        <f t="shared" si="58"/>
        <v>8</v>
      </c>
      <c r="F1255" s="306" t="s">
        <v>176</v>
      </c>
      <c r="G1255" s="241">
        <v>282.24</v>
      </c>
      <c r="H1255" s="244">
        <f t="shared" si="59"/>
        <v>2257.92</v>
      </c>
      <c r="I1255" s="246"/>
      <c r="J1255" s="247"/>
      <c r="K1255" s="240"/>
      <c r="L1255" s="245"/>
    </row>
    <row r="1256" spans="1:12">
      <c r="A1256" s="243">
        <v>44970</v>
      </c>
      <c r="B1256" s="243">
        <v>44979</v>
      </c>
      <c r="C1256" s="244">
        <f t="shared" si="57"/>
        <v>10</v>
      </c>
      <c r="D1256" s="239">
        <v>44979</v>
      </c>
      <c r="E1256" s="245">
        <f t="shared" si="58"/>
        <v>9</v>
      </c>
      <c r="F1256" s="306" t="s">
        <v>176</v>
      </c>
      <c r="G1256" s="241">
        <v>179.55</v>
      </c>
      <c r="H1256" s="244">
        <f t="shared" si="59"/>
        <v>1615.95</v>
      </c>
      <c r="I1256" s="246"/>
      <c r="J1256" s="247"/>
      <c r="K1256" s="240"/>
      <c r="L1256" s="245"/>
    </row>
    <row r="1257" spans="1:12">
      <c r="A1257" s="243">
        <v>44970</v>
      </c>
      <c r="B1257" s="243">
        <v>44978</v>
      </c>
      <c r="C1257" s="244">
        <f t="shared" si="57"/>
        <v>9</v>
      </c>
      <c r="D1257" s="239">
        <v>44978</v>
      </c>
      <c r="E1257" s="245">
        <f t="shared" si="58"/>
        <v>8</v>
      </c>
      <c r="F1257" s="306" t="s">
        <v>175</v>
      </c>
      <c r="G1257" s="241">
        <v>198.39</v>
      </c>
      <c r="H1257" s="244">
        <f t="shared" si="59"/>
        <v>1587.12</v>
      </c>
      <c r="I1257" s="246"/>
      <c r="J1257" s="247"/>
      <c r="K1257" s="240"/>
      <c r="L1257" s="245"/>
    </row>
    <row r="1258" spans="1:12">
      <c r="A1258" s="243">
        <v>44970</v>
      </c>
      <c r="B1258" s="243">
        <v>45001</v>
      </c>
      <c r="C1258" s="244">
        <f t="shared" si="57"/>
        <v>32</v>
      </c>
      <c r="D1258" s="239">
        <v>45001</v>
      </c>
      <c r="E1258" s="245">
        <f t="shared" si="58"/>
        <v>31</v>
      </c>
      <c r="F1258" s="306" t="s">
        <v>176</v>
      </c>
      <c r="G1258" s="241">
        <v>3522.65</v>
      </c>
      <c r="H1258" s="244">
        <f t="shared" si="59"/>
        <v>109202.15000000001</v>
      </c>
      <c r="I1258" s="246"/>
      <c r="J1258" s="247"/>
      <c r="K1258" s="240"/>
      <c r="L1258" s="245"/>
    </row>
    <row r="1259" spans="1:12">
      <c r="A1259" s="243">
        <v>44970</v>
      </c>
      <c r="B1259" s="243">
        <v>45000</v>
      </c>
      <c r="C1259" s="244">
        <f t="shared" si="57"/>
        <v>31</v>
      </c>
      <c r="D1259" s="239">
        <v>45000</v>
      </c>
      <c r="E1259" s="245">
        <f t="shared" si="58"/>
        <v>30</v>
      </c>
      <c r="F1259" s="306" t="s">
        <v>175</v>
      </c>
      <c r="G1259" s="241">
        <v>34.58</v>
      </c>
      <c r="H1259" s="244">
        <f t="shared" si="59"/>
        <v>1037.3999999999999</v>
      </c>
      <c r="I1259" s="246"/>
      <c r="J1259" s="247"/>
      <c r="K1259" s="240"/>
      <c r="L1259" s="245"/>
    </row>
    <row r="1260" spans="1:12">
      <c r="A1260" s="243">
        <v>44970</v>
      </c>
      <c r="B1260" s="243">
        <v>44979</v>
      </c>
      <c r="C1260" s="244">
        <f t="shared" si="57"/>
        <v>10</v>
      </c>
      <c r="D1260" s="239">
        <v>44979</v>
      </c>
      <c r="E1260" s="245">
        <f t="shared" si="58"/>
        <v>9</v>
      </c>
      <c r="F1260" s="306" t="s">
        <v>175</v>
      </c>
      <c r="G1260" s="241">
        <v>368.18</v>
      </c>
      <c r="H1260" s="244">
        <f t="shared" si="59"/>
        <v>3313.62</v>
      </c>
      <c r="I1260" s="246"/>
      <c r="J1260" s="247"/>
      <c r="K1260" s="240"/>
      <c r="L1260" s="245"/>
    </row>
    <row r="1261" spans="1:12">
      <c r="A1261" s="243">
        <v>44970</v>
      </c>
      <c r="B1261" s="243">
        <v>44981</v>
      </c>
      <c r="C1261" s="244">
        <f t="shared" si="57"/>
        <v>12</v>
      </c>
      <c r="D1261" s="239">
        <v>44981</v>
      </c>
      <c r="E1261" s="245">
        <f t="shared" si="58"/>
        <v>11</v>
      </c>
      <c r="F1261" s="306" t="s">
        <v>176</v>
      </c>
      <c r="G1261" s="241">
        <v>23639.03</v>
      </c>
      <c r="H1261" s="244">
        <f t="shared" si="59"/>
        <v>260029.33</v>
      </c>
      <c r="I1261" s="246"/>
      <c r="J1261" s="247"/>
      <c r="K1261" s="240"/>
      <c r="L1261" s="245"/>
    </row>
    <row r="1262" spans="1:12">
      <c r="A1262" s="243">
        <v>44970</v>
      </c>
      <c r="B1262" s="243">
        <v>44980</v>
      </c>
      <c r="C1262" s="244">
        <f t="shared" si="57"/>
        <v>11</v>
      </c>
      <c r="D1262" s="239">
        <v>44980</v>
      </c>
      <c r="E1262" s="245">
        <f t="shared" si="58"/>
        <v>10</v>
      </c>
      <c r="F1262" s="306" t="s">
        <v>175</v>
      </c>
      <c r="G1262" s="241">
        <v>59.21</v>
      </c>
      <c r="H1262" s="244">
        <f t="shared" si="59"/>
        <v>592.1</v>
      </c>
      <c r="I1262" s="246"/>
      <c r="J1262" s="247"/>
      <c r="K1262" s="240"/>
      <c r="L1262" s="245"/>
    </row>
    <row r="1263" spans="1:12">
      <c r="A1263" s="243">
        <v>44970</v>
      </c>
      <c r="B1263" s="243">
        <v>44981</v>
      </c>
      <c r="C1263" s="244">
        <f t="shared" si="57"/>
        <v>12</v>
      </c>
      <c r="D1263" s="239">
        <v>44981</v>
      </c>
      <c r="E1263" s="245">
        <f t="shared" si="58"/>
        <v>11</v>
      </c>
      <c r="F1263" s="306" t="s">
        <v>175</v>
      </c>
      <c r="G1263" s="241">
        <v>54.02</v>
      </c>
      <c r="H1263" s="244">
        <f t="shared" si="59"/>
        <v>594.22</v>
      </c>
      <c r="I1263" s="246"/>
      <c r="J1263" s="247"/>
      <c r="K1263" s="240"/>
      <c r="L1263" s="245"/>
    </row>
    <row r="1264" spans="1:12">
      <c r="A1264" s="243">
        <v>44970</v>
      </c>
      <c r="B1264" s="243">
        <v>44986</v>
      </c>
      <c r="C1264" s="244">
        <f t="shared" si="57"/>
        <v>17</v>
      </c>
      <c r="D1264" s="239">
        <v>44986</v>
      </c>
      <c r="E1264" s="245">
        <f t="shared" si="58"/>
        <v>16</v>
      </c>
      <c r="F1264" s="306" t="s">
        <v>175</v>
      </c>
      <c r="G1264" s="241">
        <v>1113.78</v>
      </c>
      <c r="H1264" s="244">
        <f t="shared" si="59"/>
        <v>17820.48</v>
      </c>
      <c r="I1264" s="246"/>
      <c r="J1264" s="247"/>
      <c r="K1264" s="240"/>
      <c r="L1264" s="245"/>
    </row>
    <row r="1265" spans="1:12">
      <c r="A1265" s="243">
        <v>44970</v>
      </c>
      <c r="B1265" s="243">
        <v>44984</v>
      </c>
      <c r="C1265" s="244">
        <f t="shared" si="57"/>
        <v>15</v>
      </c>
      <c r="D1265" s="239">
        <v>44984</v>
      </c>
      <c r="E1265" s="245">
        <f t="shared" si="58"/>
        <v>14</v>
      </c>
      <c r="F1265" s="306" t="s">
        <v>178</v>
      </c>
      <c r="G1265" s="241">
        <v>16093.21</v>
      </c>
      <c r="H1265" s="244">
        <f t="shared" si="59"/>
        <v>225304.94</v>
      </c>
      <c r="I1265" s="246"/>
      <c r="J1265" s="247"/>
      <c r="K1265" s="240"/>
      <c r="L1265" s="245"/>
    </row>
    <row r="1266" spans="1:12">
      <c r="A1266" s="243">
        <v>44970</v>
      </c>
      <c r="B1266" s="243">
        <v>44987</v>
      </c>
      <c r="C1266" s="244">
        <f t="shared" si="57"/>
        <v>18</v>
      </c>
      <c r="D1266" s="239">
        <v>44987</v>
      </c>
      <c r="E1266" s="245">
        <f t="shared" si="58"/>
        <v>17</v>
      </c>
      <c r="F1266" s="306" t="s">
        <v>175</v>
      </c>
      <c r="G1266" s="241">
        <v>115.33</v>
      </c>
      <c r="H1266" s="244">
        <f t="shared" si="59"/>
        <v>1960.61</v>
      </c>
      <c r="I1266" s="246"/>
      <c r="J1266" s="247"/>
      <c r="K1266" s="240"/>
      <c r="L1266" s="245"/>
    </row>
    <row r="1267" spans="1:12">
      <c r="A1267" s="243">
        <v>44970</v>
      </c>
      <c r="B1267" s="243">
        <v>44984</v>
      </c>
      <c r="C1267" s="244">
        <f t="shared" si="57"/>
        <v>15</v>
      </c>
      <c r="D1267" s="239">
        <v>44984</v>
      </c>
      <c r="E1267" s="245">
        <f t="shared" si="58"/>
        <v>14</v>
      </c>
      <c r="F1267" s="306" t="s">
        <v>176</v>
      </c>
      <c r="G1267" s="241">
        <v>56788.69</v>
      </c>
      <c r="H1267" s="244">
        <f t="shared" si="59"/>
        <v>795041.66</v>
      </c>
      <c r="I1267" s="246"/>
      <c r="J1267" s="247"/>
      <c r="K1267" s="240"/>
      <c r="L1267" s="245"/>
    </row>
    <row r="1268" spans="1:12">
      <c r="A1268" s="243">
        <v>44970</v>
      </c>
      <c r="B1268" s="243">
        <v>45027</v>
      </c>
      <c r="C1268" s="244">
        <f t="shared" si="57"/>
        <v>58</v>
      </c>
      <c r="D1268" s="239">
        <v>45027</v>
      </c>
      <c r="E1268" s="245">
        <f t="shared" si="58"/>
        <v>57</v>
      </c>
      <c r="F1268" s="306" t="s">
        <v>175</v>
      </c>
      <c r="G1268" s="241">
        <v>66.349999999999994</v>
      </c>
      <c r="H1268" s="244">
        <f t="shared" si="59"/>
        <v>3781.95</v>
      </c>
      <c r="I1268" s="246"/>
      <c r="J1268" s="247"/>
      <c r="K1268" s="240"/>
      <c r="L1268" s="245"/>
    </row>
    <row r="1269" spans="1:12">
      <c r="A1269" s="243">
        <v>44970</v>
      </c>
      <c r="B1269" s="243">
        <v>44984</v>
      </c>
      <c r="C1269" s="244">
        <f t="shared" si="57"/>
        <v>15</v>
      </c>
      <c r="D1269" s="239">
        <v>44984</v>
      </c>
      <c r="E1269" s="245">
        <f t="shared" si="58"/>
        <v>14</v>
      </c>
      <c r="F1269" s="306" t="s">
        <v>175</v>
      </c>
      <c r="G1269" s="241">
        <v>1330.06</v>
      </c>
      <c r="H1269" s="244">
        <f t="shared" si="59"/>
        <v>18620.84</v>
      </c>
      <c r="I1269" s="246"/>
      <c r="J1269" s="247"/>
      <c r="K1269" s="240"/>
      <c r="L1269" s="245"/>
    </row>
    <row r="1270" spans="1:12">
      <c r="A1270" s="243">
        <v>44970</v>
      </c>
      <c r="B1270" s="243">
        <v>45168</v>
      </c>
      <c r="C1270" s="244">
        <f t="shared" si="57"/>
        <v>199</v>
      </c>
      <c r="D1270" s="239">
        <v>45168</v>
      </c>
      <c r="E1270" s="245">
        <f t="shared" si="58"/>
        <v>198</v>
      </c>
      <c r="F1270" s="306" t="s">
        <v>175</v>
      </c>
      <c r="G1270" s="241">
        <v>25.56</v>
      </c>
      <c r="H1270" s="244">
        <f t="shared" si="59"/>
        <v>5060.88</v>
      </c>
      <c r="I1270" s="246"/>
      <c r="J1270" s="247"/>
      <c r="K1270" s="240"/>
      <c r="L1270" s="245"/>
    </row>
    <row r="1271" spans="1:12">
      <c r="A1271" s="243">
        <v>44970</v>
      </c>
      <c r="B1271" s="243">
        <v>44985</v>
      </c>
      <c r="C1271" s="244">
        <f t="shared" si="57"/>
        <v>16</v>
      </c>
      <c r="D1271" s="239">
        <v>44985</v>
      </c>
      <c r="E1271" s="245">
        <f t="shared" si="58"/>
        <v>15</v>
      </c>
      <c r="F1271" s="306" t="s">
        <v>175</v>
      </c>
      <c r="G1271" s="241">
        <v>77.53</v>
      </c>
      <c r="H1271" s="244">
        <f t="shared" si="59"/>
        <v>1162.95</v>
      </c>
      <c r="I1271" s="246"/>
      <c r="J1271" s="247"/>
      <c r="K1271" s="240"/>
      <c r="L1271" s="245"/>
    </row>
    <row r="1272" spans="1:12">
      <c r="A1272" s="243">
        <v>44970</v>
      </c>
      <c r="B1272" s="243">
        <v>45005</v>
      </c>
      <c r="C1272" s="244">
        <f t="shared" si="57"/>
        <v>36</v>
      </c>
      <c r="D1272" s="239">
        <v>45005</v>
      </c>
      <c r="E1272" s="245">
        <f t="shared" si="58"/>
        <v>35</v>
      </c>
      <c r="F1272" s="306" t="s">
        <v>176</v>
      </c>
      <c r="G1272" s="241">
        <v>43.23</v>
      </c>
      <c r="H1272" s="244">
        <f t="shared" si="59"/>
        <v>1513.05</v>
      </c>
      <c r="I1272" s="246"/>
      <c r="J1272" s="247"/>
      <c r="K1272" s="240"/>
      <c r="L1272" s="245"/>
    </row>
    <row r="1273" spans="1:12">
      <c r="A1273" s="243">
        <v>44970</v>
      </c>
      <c r="B1273" s="243">
        <v>45418</v>
      </c>
      <c r="C1273" s="244">
        <f t="shared" si="57"/>
        <v>449</v>
      </c>
      <c r="D1273" s="239">
        <v>45418</v>
      </c>
      <c r="E1273" s="245">
        <f t="shared" si="58"/>
        <v>448</v>
      </c>
      <c r="F1273" s="306" t="s">
        <v>175</v>
      </c>
      <c r="G1273" s="241">
        <v>25.81</v>
      </c>
      <c r="H1273" s="244">
        <f t="shared" si="59"/>
        <v>11562.88</v>
      </c>
      <c r="I1273" s="246"/>
      <c r="J1273" s="247"/>
      <c r="K1273" s="240"/>
      <c r="L1273" s="245"/>
    </row>
    <row r="1274" spans="1:12">
      <c r="A1274" s="243">
        <v>44970</v>
      </c>
      <c r="B1274" s="243">
        <v>44971</v>
      </c>
      <c r="C1274" s="244">
        <f t="shared" si="57"/>
        <v>2</v>
      </c>
      <c r="D1274" s="239">
        <v>44971</v>
      </c>
      <c r="E1274" s="245">
        <f t="shared" si="58"/>
        <v>1</v>
      </c>
      <c r="F1274" s="306" t="s">
        <v>178</v>
      </c>
      <c r="G1274" s="241">
        <v>211225</v>
      </c>
      <c r="H1274" s="244">
        <f t="shared" si="59"/>
        <v>211225</v>
      </c>
      <c r="I1274" s="246"/>
      <c r="J1274" s="247"/>
      <c r="K1274" s="240"/>
      <c r="L1274" s="245"/>
    </row>
    <row r="1275" spans="1:12">
      <c r="A1275" s="243">
        <v>44970</v>
      </c>
      <c r="B1275" s="243">
        <v>44992</v>
      </c>
      <c r="C1275" s="244">
        <f t="shared" si="57"/>
        <v>23</v>
      </c>
      <c r="D1275" s="239">
        <v>44992</v>
      </c>
      <c r="E1275" s="245">
        <f t="shared" si="58"/>
        <v>22</v>
      </c>
      <c r="F1275" s="306" t="s">
        <v>176</v>
      </c>
      <c r="G1275" s="241">
        <v>18455.310000000001</v>
      </c>
      <c r="H1275" s="244">
        <f t="shared" si="59"/>
        <v>406016.82</v>
      </c>
      <c r="I1275" s="246"/>
      <c r="J1275" s="247"/>
      <c r="K1275" s="240"/>
      <c r="L1275" s="245"/>
    </row>
    <row r="1276" spans="1:12">
      <c r="A1276" s="243">
        <v>44970</v>
      </c>
      <c r="B1276" s="243">
        <v>44970</v>
      </c>
      <c r="C1276" s="244">
        <f t="shared" si="57"/>
        <v>1</v>
      </c>
      <c r="D1276" s="239">
        <v>44970</v>
      </c>
      <c r="E1276" s="245">
        <f t="shared" si="58"/>
        <v>0</v>
      </c>
      <c r="F1276" s="306" t="s">
        <v>176</v>
      </c>
      <c r="G1276" s="241">
        <v>266.94</v>
      </c>
      <c r="H1276" s="244">
        <f t="shared" si="59"/>
        <v>0</v>
      </c>
      <c r="I1276" s="246"/>
      <c r="J1276" s="247"/>
      <c r="K1276" s="240"/>
      <c r="L1276" s="245"/>
    </row>
    <row r="1277" spans="1:12">
      <c r="A1277" s="243">
        <v>44970</v>
      </c>
      <c r="B1277" s="243">
        <v>45006</v>
      </c>
      <c r="C1277" s="244">
        <f t="shared" si="57"/>
        <v>37</v>
      </c>
      <c r="D1277" s="239">
        <v>45006</v>
      </c>
      <c r="E1277" s="245">
        <f t="shared" si="58"/>
        <v>36</v>
      </c>
      <c r="F1277" s="306" t="s">
        <v>176</v>
      </c>
      <c r="G1277" s="241">
        <v>446.97</v>
      </c>
      <c r="H1277" s="244">
        <f t="shared" si="59"/>
        <v>16090.920000000002</v>
      </c>
      <c r="I1277" s="246"/>
      <c r="J1277" s="247"/>
      <c r="K1277" s="240"/>
      <c r="L1277" s="245"/>
    </row>
    <row r="1278" spans="1:12">
      <c r="A1278" s="243">
        <v>44970</v>
      </c>
      <c r="B1278" s="243">
        <v>44993</v>
      </c>
      <c r="C1278" s="244">
        <f t="shared" si="57"/>
        <v>24</v>
      </c>
      <c r="D1278" s="239">
        <v>44993</v>
      </c>
      <c r="E1278" s="245">
        <f t="shared" si="58"/>
        <v>23</v>
      </c>
      <c r="F1278" s="306" t="s">
        <v>176</v>
      </c>
      <c r="G1278" s="241">
        <v>2740.94</v>
      </c>
      <c r="H1278" s="244">
        <f t="shared" si="59"/>
        <v>63041.62</v>
      </c>
      <c r="I1278" s="246"/>
      <c r="J1278" s="247"/>
      <c r="K1278" s="240"/>
      <c r="L1278" s="245"/>
    </row>
    <row r="1279" spans="1:12">
      <c r="A1279" s="243">
        <v>44970</v>
      </c>
      <c r="B1279" s="243">
        <v>44971</v>
      </c>
      <c r="C1279" s="244">
        <f t="shared" si="57"/>
        <v>2</v>
      </c>
      <c r="D1279" s="239">
        <v>44971</v>
      </c>
      <c r="E1279" s="245">
        <f t="shared" si="58"/>
        <v>1</v>
      </c>
      <c r="F1279" s="306" t="s">
        <v>176</v>
      </c>
      <c r="G1279" s="241">
        <v>512779.72</v>
      </c>
      <c r="H1279" s="244">
        <f t="shared" si="59"/>
        <v>512779.72</v>
      </c>
      <c r="I1279" s="246"/>
      <c r="J1279" s="247"/>
      <c r="K1279" s="240"/>
      <c r="L1279" s="245"/>
    </row>
    <row r="1280" spans="1:12">
      <c r="A1280" s="243">
        <v>44970</v>
      </c>
      <c r="B1280" s="243">
        <v>44970</v>
      </c>
      <c r="C1280" s="244">
        <f t="shared" si="57"/>
        <v>1</v>
      </c>
      <c r="D1280" s="239">
        <v>44970</v>
      </c>
      <c r="E1280" s="245">
        <f t="shared" si="58"/>
        <v>0</v>
      </c>
      <c r="F1280" s="306" t="s">
        <v>175</v>
      </c>
      <c r="G1280" s="241">
        <v>1581.83</v>
      </c>
      <c r="H1280" s="244">
        <f t="shared" si="59"/>
        <v>0</v>
      </c>
      <c r="I1280" s="246"/>
      <c r="J1280" s="247"/>
      <c r="K1280" s="240"/>
      <c r="L1280" s="245"/>
    </row>
    <row r="1281" spans="1:12">
      <c r="A1281" s="243">
        <v>44970</v>
      </c>
      <c r="B1281" s="243">
        <v>44972</v>
      </c>
      <c r="C1281" s="244">
        <f t="shared" si="57"/>
        <v>3</v>
      </c>
      <c r="D1281" s="239">
        <v>44972</v>
      </c>
      <c r="E1281" s="245">
        <f t="shared" si="58"/>
        <v>2</v>
      </c>
      <c r="F1281" s="306" t="s">
        <v>178</v>
      </c>
      <c r="G1281" s="241">
        <v>169153.71</v>
      </c>
      <c r="H1281" s="244">
        <f t="shared" si="59"/>
        <v>338307.42</v>
      </c>
      <c r="I1281" s="246"/>
      <c r="J1281" s="247"/>
      <c r="K1281" s="240"/>
      <c r="L1281" s="245"/>
    </row>
    <row r="1282" spans="1:12">
      <c r="A1282" s="243">
        <v>44970</v>
      </c>
      <c r="B1282" s="243">
        <v>44992</v>
      </c>
      <c r="C1282" s="244">
        <f t="shared" si="57"/>
        <v>23</v>
      </c>
      <c r="D1282" s="239">
        <v>44992</v>
      </c>
      <c r="E1282" s="245">
        <f t="shared" si="58"/>
        <v>22</v>
      </c>
      <c r="F1282" s="306" t="s">
        <v>175</v>
      </c>
      <c r="G1282" s="241">
        <v>5.27</v>
      </c>
      <c r="H1282" s="244">
        <f t="shared" si="59"/>
        <v>115.94</v>
      </c>
      <c r="I1282" s="246"/>
      <c r="J1282" s="247"/>
      <c r="K1282" s="240"/>
      <c r="L1282" s="245"/>
    </row>
    <row r="1283" spans="1:12">
      <c r="A1283" s="243">
        <v>44970</v>
      </c>
      <c r="B1283" s="243">
        <v>44971</v>
      </c>
      <c r="C1283" s="244">
        <f t="shared" si="57"/>
        <v>2</v>
      </c>
      <c r="D1283" s="239">
        <v>44971</v>
      </c>
      <c r="E1283" s="245">
        <f t="shared" si="58"/>
        <v>1</v>
      </c>
      <c r="F1283" s="306" t="s">
        <v>175</v>
      </c>
      <c r="G1283" s="241">
        <v>980108.47</v>
      </c>
      <c r="H1283" s="244">
        <f t="shared" si="59"/>
        <v>980108.47</v>
      </c>
      <c r="I1283" s="246"/>
      <c r="J1283" s="247"/>
      <c r="K1283" s="240"/>
      <c r="L1283" s="245"/>
    </row>
    <row r="1284" spans="1:12">
      <c r="A1284" s="243">
        <v>44970</v>
      </c>
      <c r="B1284" s="243">
        <v>44972</v>
      </c>
      <c r="C1284" s="244">
        <f t="shared" si="57"/>
        <v>3</v>
      </c>
      <c r="D1284" s="239">
        <v>44972</v>
      </c>
      <c r="E1284" s="245">
        <f t="shared" si="58"/>
        <v>2</v>
      </c>
      <c r="F1284" s="306" t="s">
        <v>176</v>
      </c>
      <c r="G1284" s="241">
        <v>162052.78</v>
      </c>
      <c r="H1284" s="244">
        <f t="shared" si="59"/>
        <v>324105.56</v>
      </c>
      <c r="I1284" s="246"/>
      <c r="J1284" s="247"/>
      <c r="K1284" s="240"/>
      <c r="L1284" s="245"/>
    </row>
    <row r="1285" spans="1:12">
      <c r="A1285" s="243">
        <v>44970</v>
      </c>
      <c r="B1285" s="243">
        <v>44973</v>
      </c>
      <c r="C1285" s="244">
        <f t="shared" si="57"/>
        <v>4</v>
      </c>
      <c r="D1285" s="239">
        <v>44973</v>
      </c>
      <c r="E1285" s="245">
        <f t="shared" si="58"/>
        <v>3</v>
      </c>
      <c r="F1285" s="306" t="s">
        <v>178</v>
      </c>
      <c r="G1285" s="241">
        <v>328330.32</v>
      </c>
      <c r="H1285" s="244">
        <f t="shared" si="59"/>
        <v>984990.96</v>
      </c>
      <c r="I1285" s="246"/>
      <c r="J1285" s="247"/>
      <c r="K1285" s="240"/>
      <c r="L1285" s="245"/>
    </row>
    <row r="1286" spans="1:12">
      <c r="A1286" s="243">
        <v>44970</v>
      </c>
      <c r="B1286" s="243">
        <v>45278</v>
      </c>
      <c r="C1286" s="244">
        <f t="shared" si="57"/>
        <v>309</v>
      </c>
      <c r="D1286" s="239">
        <v>45278</v>
      </c>
      <c r="E1286" s="245">
        <f t="shared" si="58"/>
        <v>308</v>
      </c>
      <c r="F1286" s="306" t="s">
        <v>176</v>
      </c>
      <c r="G1286" s="241">
        <v>837.14</v>
      </c>
      <c r="H1286" s="244">
        <f t="shared" si="59"/>
        <v>257839.12</v>
      </c>
      <c r="I1286" s="246"/>
      <c r="J1286" s="247"/>
      <c r="K1286" s="240"/>
      <c r="L1286" s="245"/>
    </row>
    <row r="1287" spans="1:12">
      <c r="A1287" s="243">
        <v>44970</v>
      </c>
      <c r="B1287" s="243">
        <v>44993</v>
      </c>
      <c r="C1287" s="244">
        <f t="shared" ref="C1287:C1350" si="60">B1287-A1287+1</f>
        <v>24</v>
      </c>
      <c r="D1287" s="239">
        <v>44993</v>
      </c>
      <c r="E1287" s="245">
        <f t="shared" ref="E1287:E1350" si="61">D1287-A1287</f>
        <v>23</v>
      </c>
      <c r="F1287" s="306" t="s">
        <v>175</v>
      </c>
      <c r="G1287" s="241">
        <v>80.25</v>
      </c>
      <c r="H1287" s="244">
        <f t="shared" ref="H1287:H1350" si="62">E1287*G1287</f>
        <v>1845.75</v>
      </c>
      <c r="I1287" s="246"/>
      <c r="J1287" s="247"/>
      <c r="K1287" s="240"/>
      <c r="L1287" s="245"/>
    </row>
    <row r="1288" spans="1:12">
      <c r="A1288" s="243">
        <v>44970</v>
      </c>
      <c r="B1288" s="243">
        <v>44972</v>
      </c>
      <c r="C1288" s="244">
        <f t="shared" si="60"/>
        <v>3</v>
      </c>
      <c r="D1288" s="239">
        <v>44972</v>
      </c>
      <c r="E1288" s="245">
        <f t="shared" si="61"/>
        <v>2</v>
      </c>
      <c r="F1288" s="306" t="s">
        <v>175</v>
      </c>
      <c r="G1288" s="241">
        <v>44070.8</v>
      </c>
      <c r="H1288" s="244">
        <f t="shared" si="62"/>
        <v>88141.6</v>
      </c>
      <c r="I1288" s="246"/>
      <c r="J1288" s="247"/>
      <c r="K1288" s="240"/>
      <c r="L1288" s="245"/>
    </row>
    <row r="1289" spans="1:12">
      <c r="A1289" s="243">
        <v>44970</v>
      </c>
      <c r="B1289" s="243">
        <v>44973</v>
      </c>
      <c r="C1289" s="244">
        <f t="shared" si="60"/>
        <v>4</v>
      </c>
      <c r="D1289" s="239">
        <v>44973</v>
      </c>
      <c r="E1289" s="245">
        <f t="shared" si="61"/>
        <v>3</v>
      </c>
      <c r="F1289" s="306" t="s">
        <v>176</v>
      </c>
      <c r="G1289" s="241">
        <v>50717.79</v>
      </c>
      <c r="H1289" s="244">
        <f t="shared" si="62"/>
        <v>152153.37</v>
      </c>
      <c r="I1289" s="246"/>
      <c r="J1289" s="247"/>
      <c r="K1289" s="240"/>
      <c r="L1289" s="245"/>
    </row>
    <row r="1290" spans="1:12">
      <c r="A1290" s="243">
        <v>44970</v>
      </c>
      <c r="B1290" s="243">
        <v>44974</v>
      </c>
      <c r="C1290" s="244">
        <f t="shared" si="60"/>
        <v>5</v>
      </c>
      <c r="D1290" s="239">
        <v>44974</v>
      </c>
      <c r="E1290" s="245">
        <f t="shared" si="61"/>
        <v>4</v>
      </c>
      <c r="F1290" s="306" t="s">
        <v>178</v>
      </c>
      <c r="G1290" s="241">
        <v>11142.31</v>
      </c>
      <c r="H1290" s="244">
        <f t="shared" si="62"/>
        <v>44569.24</v>
      </c>
      <c r="I1290" s="246"/>
      <c r="J1290" s="247"/>
      <c r="K1290" s="240"/>
      <c r="L1290" s="245"/>
    </row>
    <row r="1291" spans="1:12">
      <c r="A1291" s="243">
        <v>44970</v>
      </c>
      <c r="B1291" s="243">
        <v>45033</v>
      </c>
      <c r="C1291" s="244">
        <f t="shared" si="60"/>
        <v>64</v>
      </c>
      <c r="D1291" s="239">
        <v>45033</v>
      </c>
      <c r="E1291" s="245">
        <f t="shared" si="61"/>
        <v>63</v>
      </c>
      <c r="F1291" s="306" t="s">
        <v>175</v>
      </c>
      <c r="G1291" s="241">
        <v>389.09</v>
      </c>
      <c r="H1291" s="244">
        <f t="shared" si="62"/>
        <v>24512.67</v>
      </c>
      <c r="I1291" s="246"/>
      <c r="J1291" s="247"/>
      <c r="K1291" s="240"/>
      <c r="L1291" s="245"/>
    </row>
    <row r="1292" spans="1:12">
      <c r="A1292" s="243">
        <v>44970</v>
      </c>
      <c r="B1292" s="243">
        <v>44973</v>
      </c>
      <c r="C1292" s="244">
        <f t="shared" si="60"/>
        <v>4</v>
      </c>
      <c r="D1292" s="239">
        <v>44973</v>
      </c>
      <c r="E1292" s="245">
        <f t="shared" si="61"/>
        <v>3</v>
      </c>
      <c r="F1292" s="306" t="s">
        <v>175</v>
      </c>
      <c r="G1292" s="241">
        <v>7239.6</v>
      </c>
      <c r="H1292" s="244">
        <f t="shared" si="62"/>
        <v>21718.800000000003</v>
      </c>
      <c r="I1292" s="246"/>
      <c r="J1292" s="247"/>
      <c r="K1292" s="240"/>
      <c r="L1292" s="245"/>
    </row>
    <row r="1293" spans="1:12">
      <c r="A1293" s="243">
        <v>44970</v>
      </c>
      <c r="B1293" s="243">
        <v>44974</v>
      </c>
      <c r="C1293" s="244">
        <f t="shared" si="60"/>
        <v>5</v>
      </c>
      <c r="D1293" s="239">
        <v>44974</v>
      </c>
      <c r="E1293" s="245">
        <f t="shared" si="61"/>
        <v>4</v>
      </c>
      <c r="F1293" s="306" t="s">
        <v>176</v>
      </c>
      <c r="G1293" s="241">
        <v>4375.38</v>
      </c>
      <c r="H1293" s="244">
        <f t="shared" si="62"/>
        <v>17501.52</v>
      </c>
      <c r="I1293" s="246"/>
      <c r="J1293" s="247"/>
      <c r="K1293" s="240"/>
      <c r="L1293" s="245"/>
    </row>
    <row r="1294" spans="1:12">
      <c r="A1294" s="243">
        <v>44970</v>
      </c>
      <c r="B1294" s="243">
        <v>44970</v>
      </c>
      <c r="C1294" s="244">
        <f t="shared" si="60"/>
        <v>1</v>
      </c>
      <c r="D1294" s="239">
        <v>44970</v>
      </c>
      <c r="E1294" s="245">
        <f t="shared" si="61"/>
        <v>0</v>
      </c>
      <c r="F1294" s="306" t="s">
        <v>179</v>
      </c>
      <c r="G1294" s="241">
        <v>12.26</v>
      </c>
      <c r="H1294" s="244">
        <f t="shared" si="62"/>
        <v>0</v>
      </c>
      <c r="I1294" s="246"/>
      <c r="J1294" s="247"/>
      <c r="K1294" s="240"/>
      <c r="L1294" s="245"/>
    </row>
    <row r="1295" spans="1:12">
      <c r="A1295" s="243">
        <v>44970</v>
      </c>
      <c r="B1295" s="243">
        <v>44974</v>
      </c>
      <c r="C1295" s="244">
        <f t="shared" si="60"/>
        <v>5</v>
      </c>
      <c r="D1295" s="239">
        <v>44974</v>
      </c>
      <c r="E1295" s="245">
        <f t="shared" si="61"/>
        <v>4</v>
      </c>
      <c r="F1295" s="306" t="s">
        <v>175</v>
      </c>
      <c r="G1295" s="241">
        <v>2292.6999999999998</v>
      </c>
      <c r="H1295" s="244">
        <f t="shared" si="62"/>
        <v>9170.7999999999993</v>
      </c>
      <c r="I1295" s="246"/>
      <c r="J1295" s="247"/>
      <c r="K1295" s="240"/>
      <c r="L1295" s="245"/>
    </row>
    <row r="1296" spans="1:12">
      <c r="A1296" s="243">
        <v>44970</v>
      </c>
      <c r="B1296" s="243">
        <v>44970</v>
      </c>
      <c r="C1296" s="244">
        <f t="shared" si="60"/>
        <v>1</v>
      </c>
      <c r="D1296" s="239">
        <v>44970</v>
      </c>
      <c r="E1296" s="245">
        <f t="shared" si="61"/>
        <v>0</v>
      </c>
      <c r="F1296" s="306" t="s">
        <v>177</v>
      </c>
      <c r="G1296" s="241">
        <v>17.41</v>
      </c>
      <c r="H1296" s="244">
        <f t="shared" si="62"/>
        <v>0</v>
      </c>
      <c r="I1296" s="246"/>
      <c r="J1296" s="247"/>
      <c r="K1296" s="240"/>
      <c r="L1296" s="245"/>
    </row>
    <row r="1297" spans="1:12">
      <c r="A1297" s="243">
        <v>44970</v>
      </c>
      <c r="B1297" s="243">
        <v>45257</v>
      </c>
      <c r="C1297" s="244">
        <f t="shared" si="60"/>
        <v>288</v>
      </c>
      <c r="D1297" s="239">
        <v>45257</v>
      </c>
      <c r="E1297" s="245">
        <f t="shared" si="61"/>
        <v>287</v>
      </c>
      <c r="F1297" s="306" t="s">
        <v>175</v>
      </c>
      <c r="G1297" s="241">
        <v>134.54</v>
      </c>
      <c r="H1297" s="244">
        <f t="shared" si="62"/>
        <v>38612.979999999996</v>
      </c>
      <c r="I1297" s="246"/>
      <c r="J1297" s="247"/>
      <c r="K1297" s="240"/>
      <c r="L1297" s="245"/>
    </row>
    <row r="1298" spans="1:12">
      <c r="A1298" s="243">
        <v>44970</v>
      </c>
      <c r="B1298" s="243">
        <v>45082</v>
      </c>
      <c r="C1298" s="244">
        <f t="shared" si="60"/>
        <v>113</v>
      </c>
      <c r="D1298" s="239">
        <v>45082</v>
      </c>
      <c r="E1298" s="245">
        <f t="shared" si="61"/>
        <v>112</v>
      </c>
      <c r="F1298" s="306" t="s">
        <v>175</v>
      </c>
      <c r="G1298" s="241">
        <v>36.94</v>
      </c>
      <c r="H1298" s="244">
        <f t="shared" si="62"/>
        <v>4137.28</v>
      </c>
      <c r="I1298" s="246"/>
      <c r="J1298" s="247"/>
      <c r="K1298" s="240"/>
      <c r="L1298" s="245"/>
    </row>
    <row r="1299" spans="1:12">
      <c r="A1299" s="243">
        <v>44970</v>
      </c>
      <c r="B1299" s="243">
        <v>44995</v>
      </c>
      <c r="C1299" s="244">
        <f t="shared" si="60"/>
        <v>26</v>
      </c>
      <c r="D1299" s="239">
        <v>44995</v>
      </c>
      <c r="E1299" s="245">
        <f t="shared" si="61"/>
        <v>25</v>
      </c>
      <c r="F1299" s="306" t="s">
        <v>175</v>
      </c>
      <c r="G1299" s="241">
        <v>52.95</v>
      </c>
      <c r="H1299" s="244">
        <f t="shared" si="62"/>
        <v>1323.75</v>
      </c>
      <c r="I1299" s="246"/>
      <c r="J1299" s="247"/>
      <c r="K1299" s="240"/>
      <c r="L1299" s="245"/>
    </row>
    <row r="1300" spans="1:12">
      <c r="A1300" s="243">
        <v>44970</v>
      </c>
      <c r="B1300" s="243">
        <v>44971</v>
      </c>
      <c r="C1300" s="244">
        <f t="shared" si="60"/>
        <v>2</v>
      </c>
      <c r="D1300" s="239">
        <v>44971</v>
      </c>
      <c r="E1300" s="245">
        <f t="shared" si="61"/>
        <v>1</v>
      </c>
      <c r="F1300" s="306" t="s">
        <v>177</v>
      </c>
      <c r="G1300" s="241">
        <v>2091.1</v>
      </c>
      <c r="H1300" s="244">
        <f t="shared" si="62"/>
        <v>2091.1</v>
      </c>
      <c r="I1300" s="246"/>
      <c r="J1300" s="247"/>
      <c r="K1300" s="240"/>
      <c r="L1300" s="245"/>
    </row>
    <row r="1301" spans="1:12">
      <c r="A1301" s="243">
        <v>44970</v>
      </c>
      <c r="B1301" s="243">
        <v>44972</v>
      </c>
      <c r="C1301" s="244">
        <f t="shared" si="60"/>
        <v>3</v>
      </c>
      <c r="D1301" s="239">
        <v>44972</v>
      </c>
      <c r="E1301" s="245">
        <f t="shared" si="61"/>
        <v>2</v>
      </c>
      <c r="F1301" s="306" t="s">
        <v>177</v>
      </c>
      <c r="G1301" s="241">
        <v>1111.6500000000001</v>
      </c>
      <c r="H1301" s="244">
        <f t="shared" si="62"/>
        <v>2223.3000000000002</v>
      </c>
      <c r="I1301" s="246"/>
      <c r="J1301" s="247"/>
      <c r="K1301" s="240"/>
      <c r="L1301" s="245"/>
    </row>
    <row r="1302" spans="1:12">
      <c r="A1302" s="243">
        <v>44971</v>
      </c>
      <c r="B1302" s="243">
        <v>44973</v>
      </c>
      <c r="C1302" s="244">
        <f t="shared" si="60"/>
        <v>3</v>
      </c>
      <c r="D1302" s="239">
        <v>44973</v>
      </c>
      <c r="E1302" s="245">
        <f t="shared" si="61"/>
        <v>2</v>
      </c>
      <c r="F1302" s="306" t="s">
        <v>175</v>
      </c>
      <c r="G1302" s="241">
        <v>9012.51</v>
      </c>
      <c r="H1302" s="244">
        <f t="shared" si="62"/>
        <v>18025.02</v>
      </c>
      <c r="I1302" s="246"/>
      <c r="J1302" s="247"/>
      <c r="K1302" s="240"/>
      <c r="L1302" s="245"/>
    </row>
    <row r="1303" spans="1:12">
      <c r="A1303" s="243">
        <v>44971</v>
      </c>
      <c r="B1303" s="243">
        <v>44974</v>
      </c>
      <c r="C1303" s="244">
        <f t="shared" si="60"/>
        <v>4</v>
      </c>
      <c r="D1303" s="239">
        <v>44974</v>
      </c>
      <c r="E1303" s="245">
        <f t="shared" si="61"/>
        <v>3</v>
      </c>
      <c r="F1303" s="306" t="s">
        <v>176</v>
      </c>
      <c r="G1303" s="241">
        <v>35283</v>
      </c>
      <c r="H1303" s="244">
        <f t="shared" si="62"/>
        <v>105849</v>
      </c>
      <c r="I1303" s="246"/>
      <c r="J1303" s="247"/>
      <c r="K1303" s="240"/>
      <c r="L1303" s="245"/>
    </row>
    <row r="1304" spans="1:12">
      <c r="A1304" s="243">
        <v>44971</v>
      </c>
      <c r="B1304" s="243">
        <v>44974</v>
      </c>
      <c r="C1304" s="244">
        <f t="shared" si="60"/>
        <v>4</v>
      </c>
      <c r="D1304" s="239">
        <v>44974</v>
      </c>
      <c r="E1304" s="245">
        <f t="shared" si="61"/>
        <v>3</v>
      </c>
      <c r="F1304" s="306" t="s">
        <v>175</v>
      </c>
      <c r="G1304" s="241">
        <v>5571.54</v>
      </c>
      <c r="H1304" s="244">
        <f t="shared" si="62"/>
        <v>16714.62</v>
      </c>
      <c r="I1304" s="246"/>
      <c r="J1304" s="247"/>
      <c r="K1304" s="240"/>
      <c r="L1304" s="245"/>
    </row>
    <row r="1305" spans="1:12">
      <c r="A1305" s="243">
        <v>44971</v>
      </c>
      <c r="B1305" s="243">
        <v>44971</v>
      </c>
      <c r="C1305" s="244">
        <f t="shared" si="60"/>
        <v>1</v>
      </c>
      <c r="D1305" s="239">
        <v>44971</v>
      </c>
      <c r="E1305" s="245">
        <f t="shared" si="61"/>
        <v>0</v>
      </c>
      <c r="F1305" s="306" t="s">
        <v>179</v>
      </c>
      <c r="G1305" s="241">
        <v>346.88</v>
      </c>
      <c r="H1305" s="244">
        <f t="shared" si="62"/>
        <v>0</v>
      </c>
      <c r="I1305" s="246"/>
      <c r="J1305" s="247"/>
      <c r="K1305" s="240"/>
      <c r="L1305" s="245"/>
    </row>
    <row r="1306" spans="1:12">
      <c r="A1306" s="243">
        <v>44971</v>
      </c>
      <c r="B1306" s="243">
        <v>45019</v>
      </c>
      <c r="C1306" s="244">
        <f t="shared" si="60"/>
        <v>49</v>
      </c>
      <c r="D1306" s="239">
        <v>45019</v>
      </c>
      <c r="E1306" s="245">
        <f t="shared" si="61"/>
        <v>48</v>
      </c>
      <c r="F1306" s="306" t="s">
        <v>175</v>
      </c>
      <c r="G1306" s="241">
        <v>80.040000000000006</v>
      </c>
      <c r="H1306" s="244">
        <f t="shared" si="62"/>
        <v>3841.92</v>
      </c>
      <c r="I1306" s="246"/>
      <c r="J1306" s="247"/>
      <c r="K1306" s="240"/>
      <c r="L1306" s="245"/>
    </row>
    <row r="1307" spans="1:12">
      <c r="A1307" s="243">
        <v>44971</v>
      </c>
      <c r="B1307" s="243">
        <v>44977</v>
      </c>
      <c r="C1307" s="244">
        <f t="shared" si="60"/>
        <v>7</v>
      </c>
      <c r="D1307" s="239">
        <v>44977</v>
      </c>
      <c r="E1307" s="245">
        <f t="shared" si="61"/>
        <v>6</v>
      </c>
      <c r="F1307" s="306" t="s">
        <v>180</v>
      </c>
      <c r="G1307" s="241">
        <v>0</v>
      </c>
      <c r="H1307" s="244">
        <f t="shared" si="62"/>
        <v>0</v>
      </c>
      <c r="I1307" s="246"/>
      <c r="J1307" s="247"/>
      <c r="K1307" s="240"/>
      <c r="L1307" s="245"/>
    </row>
    <row r="1308" spans="1:12">
      <c r="A1308" s="243">
        <v>44971</v>
      </c>
      <c r="B1308" s="243">
        <v>44972</v>
      </c>
      <c r="C1308" s="244">
        <f t="shared" si="60"/>
        <v>2</v>
      </c>
      <c r="D1308" s="239">
        <v>44972</v>
      </c>
      <c r="E1308" s="245">
        <f t="shared" si="61"/>
        <v>1</v>
      </c>
      <c r="F1308" s="306" t="s">
        <v>177</v>
      </c>
      <c r="G1308" s="241">
        <v>16422.22</v>
      </c>
      <c r="H1308" s="244">
        <f t="shared" si="62"/>
        <v>16422.22</v>
      </c>
      <c r="I1308" s="246"/>
      <c r="J1308" s="247"/>
      <c r="K1308" s="240"/>
      <c r="L1308" s="245"/>
    </row>
    <row r="1309" spans="1:12">
      <c r="A1309" s="243">
        <v>44971</v>
      </c>
      <c r="B1309" s="243">
        <v>45161</v>
      </c>
      <c r="C1309" s="244">
        <f t="shared" si="60"/>
        <v>191</v>
      </c>
      <c r="D1309" s="239">
        <v>45161</v>
      </c>
      <c r="E1309" s="245">
        <f t="shared" si="61"/>
        <v>190</v>
      </c>
      <c r="F1309" s="306" t="s">
        <v>175</v>
      </c>
      <c r="G1309" s="241">
        <v>102.51</v>
      </c>
      <c r="H1309" s="244">
        <f t="shared" si="62"/>
        <v>19476.900000000001</v>
      </c>
      <c r="I1309" s="246"/>
      <c r="J1309" s="247"/>
      <c r="K1309" s="240"/>
      <c r="L1309" s="245"/>
    </row>
    <row r="1310" spans="1:12">
      <c r="A1310" s="243">
        <v>44971</v>
      </c>
      <c r="B1310" s="243">
        <v>44973</v>
      </c>
      <c r="C1310" s="244">
        <f t="shared" si="60"/>
        <v>3</v>
      </c>
      <c r="D1310" s="239">
        <v>44973</v>
      </c>
      <c r="E1310" s="245">
        <f t="shared" si="61"/>
        <v>2</v>
      </c>
      <c r="F1310" s="306" t="s">
        <v>177</v>
      </c>
      <c r="G1310" s="241">
        <v>470.95</v>
      </c>
      <c r="H1310" s="244">
        <f t="shared" si="62"/>
        <v>941.9</v>
      </c>
      <c r="I1310" s="246"/>
      <c r="J1310" s="247"/>
      <c r="K1310" s="240"/>
      <c r="L1310" s="245"/>
    </row>
    <row r="1311" spans="1:12">
      <c r="A1311" s="243">
        <v>44971</v>
      </c>
      <c r="B1311" s="243">
        <v>44977</v>
      </c>
      <c r="C1311" s="244">
        <f t="shared" si="60"/>
        <v>7</v>
      </c>
      <c r="D1311" s="239">
        <v>44977</v>
      </c>
      <c r="E1311" s="245">
        <f t="shared" si="61"/>
        <v>6</v>
      </c>
      <c r="F1311" s="306" t="s">
        <v>178</v>
      </c>
      <c r="G1311" s="241">
        <v>19589.63</v>
      </c>
      <c r="H1311" s="244">
        <f t="shared" si="62"/>
        <v>117537.78</v>
      </c>
      <c r="I1311" s="246"/>
      <c r="J1311" s="247"/>
      <c r="K1311" s="240"/>
      <c r="L1311" s="245"/>
    </row>
    <row r="1312" spans="1:12">
      <c r="A1312" s="243">
        <v>44971</v>
      </c>
      <c r="B1312" s="243">
        <v>44977</v>
      </c>
      <c r="C1312" s="244">
        <f t="shared" si="60"/>
        <v>7</v>
      </c>
      <c r="D1312" s="239">
        <v>44977</v>
      </c>
      <c r="E1312" s="245">
        <f t="shared" si="61"/>
        <v>6</v>
      </c>
      <c r="F1312" s="306" t="s">
        <v>176</v>
      </c>
      <c r="G1312" s="241">
        <v>34559.74</v>
      </c>
      <c r="H1312" s="244">
        <f t="shared" si="62"/>
        <v>207358.44</v>
      </c>
      <c r="I1312" s="246"/>
      <c r="J1312" s="247"/>
      <c r="K1312" s="240"/>
      <c r="L1312" s="245"/>
    </row>
    <row r="1313" spans="1:12">
      <c r="A1313" s="243">
        <v>44971</v>
      </c>
      <c r="B1313" s="243">
        <v>45245</v>
      </c>
      <c r="C1313" s="244">
        <f t="shared" si="60"/>
        <v>275</v>
      </c>
      <c r="D1313" s="239">
        <v>45245</v>
      </c>
      <c r="E1313" s="245">
        <f t="shared" si="61"/>
        <v>274</v>
      </c>
      <c r="F1313" s="306" t="s">
        <v>176</v>
      </c>
      <c r="G1313" s="241">
        <v>36.83</v>
      </c>
      <c r="H1313" s="244">
        <f t="shared" si="62"/>
        <v>10091.42</v>
      </c>
      <c r="I1313" s="246"/>
      <c r="J1313" s="247"/>
      <c r="K1313" s="240"/>
      <c r="L1313" s="245"/>
    </row>
    <row r="1314" spans="1:12">
      <c r="A1314" s="243">
        <v>44971</v>
      </c>
      <c r="B1314" s="243">
        <v>44978</v>
      </c>
      <c r="C1314" s="244">
        <f t="shared" si="60"/>
        <v>8</v>
      </c>
      <c r="D1314" s="239">
        <v>44978</v>
      </c>
      <c r="E1314" s="245">
        <f t="shared" si="61"/>
        <v>7</v>
      </c>
      <c r="F1314" s="306" t="s">
        <v>176</v>
      </c>
      <c r="G1314" s="241">
        <v>40343.74</v>
      </c>
      <c r="H1314" s="244">
        <f t="shared" si="62"/>
        <v>282406.18</v>
      </c>
      <c r="I1314" s="246"/>
      <c r="J1314" s="247"/>
      <c r="K1314" s="240"/>
      <c r="L1314" s="245"/>
    </row>
    <row r="1315" spans="1:12">
      <c r="A1315" s="243">
        <v>44971</v>
      </c>
      <c r="B1315" s="243">
        <v>44977</v>
      </c>
      <c r="C1315" s="244">
        <f t="shared" si="60"/>
        <v>7</v>
      </c>
      <c r="D1315" s="239">
        <v>44977</v>
      </c>
      <c r="E1315" s="245">
        <f t="shared" si="61"/>
        <v>6</v>
      </c>
      <c r="F1315" s="306" t="s">
        <v>175</v>
      </c>
      <c r="G1315" s="241">
        <v>987.54</v>
      </c>
      <c r="H1315" s="244">
        <f t="shared" si="62"/>
        <v>5925.24</v>
      </c>
      <c r="I1315" s="246"/>
      <c r="J1315" s="247"/>
      <c r="K1315" s="240"/>
      <c r="L1315" s="245"/>
    </row>
    <row r="1316" spans="1:12">
      <c r="A1316" s="243">
        <v>44971</v>
      </c>
      <c r="B1316" s="243">
        <v>44978</v>
      </c>
      <c r="C1316" s="244">
        <f t="shared" si="60"/>
        <v>8</v>
      </c>
      <c r="D1316" s="239">
        <v>44978</v>
      </c>
      <c r="E1316" s="245">
        <f t="shared" si="61"/>
        <v>7</v>
      </c>
      <c r="F1316" s="306" t="s">
        <v>175</v>
      </c>
      <c r="G1316" s="241">
        <v>26.28</v>
      </c>
      <c r="H1316" s="244">
        <f t="shared" si="62"/>
        <v>183.96</v>
      </c>
      <c r="I1316" s="246"/>
      <c r="J1316" s="247"/>
      <c r="K1316" s="240"/>
      <c r="L1316" s="245"/>
    </row>
    <row r="1317" spans="1:12">
      <c r="A1317" s="243">
        <v>44971</v>
      </c>
      <c r="B1317" s="243">
        <v>44979</v>
      </c>
      <c r="C1317" s="244">
        <f t="shared" si="60"/>
        <v>9</v>
      </c>
      <c r="D1317" s="239">
        <v>44979</v>
      </c>
      <c r="E1317" s="245">
        <f t="shared" si="61"/>
        <v>8</v>
      </c>
      <c r="F1317" s="306" t="s">
        <v>176</v>
      </c>
      <c r="G1317" s="241">
        <v>12758.85</v>
      </c>
      <c r="H1317" s="244">
        <f t="shared" si="62"/>
        <v>102070.8</v>
      </c>
      <c r="I1317" s="246"/>
      <c r="J1317" s="247"/>
      <c r="K1317" s="240"/>
      <c r="L1317" s="245"/>
    </row>
    <row r="1318" spans="1:12">
      <c r="A1318" s="243">
        <v>44971</v>
      </c>
      <c r="B1318" s="243">
        <v>44980</v>
      </c>
      <c r="C1318" s="244">
        <f t="shared" si="60"/>
        <v>10</v>
      </c>
      <c r="D1318" s="239">
        <v>44980</v>
      </c>
      <c r="E1318" s="245">
        <f t="shared" si="61"/>
        <v>9</v>
      </c>
      <c r="F1318" s="306" t="s">
        <v>176</v>
      </c>
      <c r="G1318" s="241">
        <v>299.39</v>
      </c>
      <c r="H1318" s="244">
        <f t="shared" si="62"/>
        <v>2694.5099999999998</v>
      </c>
      <c r="I1318" s="246"/>
      <c r="J1318" s="247"/>
      <c r="K1318" s="240"/>
      <c r="L1318" s="245"/>
    </row>
    <row r="1319" spans="1:12">
      <c r="A1319" s="243">
        <v>44971</v>
      </c>
      <c r="B1319" s="243">
        <v>45001</v>
      </c>
      <c r="C1319" s="244">
        <f t="shared" si="60"/>
        <v>31</v>
      </c>
      <c r="D1319" s="239">
        <v>45001</v>
      </c>
      <c r="E1319" s="245">
        <f t="shared" si="61"/>
        <v>30</v>
      </c>
      <c r="F1319" s="306" t="s">
        <v>175</v>
      </c>
      <c r="G1319" s="241">
        <v>30.89</v>
      </c>
      <c r="H1319" s="244">
        <f t="shared" si="62"/>
        <v>926.7</v>
      </c>
      <c r="I1319" s="246"/>
      <c r="J1319" s="247"/>
      <c r="K1319" s="240"/>
      <c r="L1319" s="245"/>
    </row>
    <row r="1320" spans="1:12">
      <c r="A1320" s="243">
        <v>44971</v>
      </c>
      <c r="B1320" s="243">
        <v>44979</v>
      </c>
      <c r="C1320" s="244">
        <f t="shared" si="60"/>
        <v>9</v>
      </c>
      <c r="D1320" s="239">
        <v>44979</v>
      </c>
      <c r="E1320" s="245">
        <f t="shared" si="61"/>
        <v>8</v>
      </c>
      <c r="F1320" s="306" t="s">
        <v>175</v>
      </c>
      <c r="G1320" s="241">
        <v>43.78</v>
      </c>
      <c r="H1320" s="244">
        <f t="shared" si="62"/>
        <v>350.24</v>
      </c>
      <c r="I1320" s="246"/>
      <c r="J1320" s="247"/>
      <c r="K1320" s="240"/>
      <c r="L1320" s="245"/>
    </row>
    <row r="1321" spans="1:12">
      <c r="A1321" s="243">
        <v>44971</v>
      </c>
      <c r="B1321" s="243">
        <v>44986</v>
      </c>
      <c r="C1321" s="244">
        <f t="shared" si="60"/>
        <v>16</v>
      </c>
      <c r="D1321" s="239">
        <v>44986</v>
      </c>
      <c r="E1321" s="245">
        <f t="shared" si="61"/>
        <v>15</v>
      </c>
      <c r="F1321" s="306" t="s">
        <v>175</v>
      </c>
      <c r="G1321" s="241">
        <v>373.97</v>
      </c>
      <c r="H1321" s="244">
        <f t="shared" si="62"/>
        <v>5609.55</v>
      </c>
      <c r="I1321" s="246"/>
      <c r="J1321" s="247"/>
      <c r="K1321" s="240"/>
      <c r="L1321" s="245"/>
    </row>
    <row r="1322" spans="1:12">
      <c r="A1322" s="243">
        <v>44971</v>
      </c>
      <c r="B1322" s="243">
        <v>44987</v>
      </c>
      <c r="C1322" s="244">
        <f t="shared" si="60"/>
        <v>17</v>
      </c>
      <c r="D1322" s="239">
        <v>44987</v>
      </c>
      <c r="E1322" s="245">
        <f t="shared" si="61"/>
        <v>16</v>
      </c>
      <c r="F1322" s="306" t="s">
        <v>176</v>
      </c>
      <c r="G1322" s="241">
        <v>320.81</v>
      </c>
      <c r="H1322" s="244">
        <f t="shared" si="62"/>
        <v>5132.96</v>
      </c>
      <c r="I1322" s="246"/>
      <c r="J1322" s="247"/>
      <c r="K1322" s="240"/>
      <c r="L1322" s="245"/>
    </row>
    <row r="1323" spans="1:12">
      <c r="A1323" s="243">
        <v>44971</v>
      </c>
      <c r="B1323" s="243">
        <v>44974</v>
      </c>
      <c r="C1323" s="244">
        <f t="shared" si="60"/>
        <v>4</v>
      </c>
      <c r="D1323" s="239">
        <v>44974</v>
      </c>
      <c r="E1323" s="245">
        <f t="shared" si="61"/>
        <v>3</v>
      </c>
      <c r="F1323" s="306" t="s">
        <v>181</v>
      </c>
      <c r="G1323" s="241">
        <v>33.1</v>
      </c>
      <c r="H1323" s="244">
        <f t="shared" si="62"/>
        <v>99.300000000000011</v>
      </c>
      <c r="I1323" s="246"/>
      <c r="J1323" s="247"/>
      <c r="K1323" s="240"/>
      <c r="L1323" s="245"/>
    </row>
    <row r="1324" spans="1:12">
      <c r="A1324" s="243">
        <v>44971</v>
      </c>
      <c r="B1324" s="243">
        <v>44992</v>
      </c>
      <c r="C1324" s="244">
        <f t="shared" si="60"/>
        <v>22</v>
      </c>
      <c r="D1324" s="239">
        <v>44992</v>
      </c>
      <c r="E1324" s="245">
        <f t="shared" si="61"/>
        <v>21</v>
      </c>
      <c r="F1324" s="306" t="s">
        <v>180</v>
      </c>
      <c r="G1324" s="241">
        <v>0</v>
      </c>
      <c r="H1324" s="244">
        <f t="shared" si="62"/>
        <v>0</v>
      </c>
      <c r="I1324" s="246"/>
      <c r="J1324" s="247"/>
      <c r="K1324" s="240"/>
      <c r="L1324" s="245"/>
    </row>
    <row r="1325" spans="1:12">
      <c r="A1325" s="243">
        <v>44971</v>
      </c>
      <c r="B1325" s="243">
        <v>44984</v>
      </c>
      <c r="C1325" s="244">
        <f t="shared" si="60"/>
        <v>14</v>
      </c>
      <c r="D1325" s="239">
        <v>44984</v>
      </c>
      <c r="E1325" s="245">
        <f t="shared" si="61"/>
        <v>13</v>
      </c>
      <c r="F1325" s="306" t="s">
        <v>176</v>
      </c>
      <c r="G1325" s="241">
        <v>57.64</v>
      </c>
      <c r="H1325" s="244">
        <f t="shared" si="62"/>
        <v>749.32</v>
      </c>
      <c r="I1325" s="246"/>
      <c r="J1325" s="247"/>
      <c r="K1325" s="240"/>
      <c r="L1325" s="245"/>
    </row>
    <row r="1326" spans="1:12">
      <c r="A1326" s="243">
        <v>44971</v>
      </c>
      <c r="B1326" s="243">
        <v>45226</v>
      </c>
      <c r="C1326" s="244">
        <f t="shared" si="60"/>
        <v>256</v>
      </c>
      <c r="D1326" s="239">
        <v>45226</v>
      </c>
      <c r="E1326" s="245">
        <f t="shared" si="61"/>
        <v>255</v>
      </c>
      <c r="F1326" s="306" t="s">
        <v>175</v>
      </c>
      <c r="G1326" s="241">
        <v>220.3</v>
      </c>
      <c r="H1326" s="244">
        <f t="shared" si="62"/>
        <v>56176.5</v>
      </c>
      <c r="I1326" s="246"/>
      <c r="J1326" s="247"/>
      <c r="K1326" s="240"/>
      <c r="L1326" s="245"/>
    </row>
    <row r="1327" spans="1:12">
      <c r="A1327" s="243">
        <v>44971</v>
      </c>
      <c r="B1327" s="243">
        <v>44971</v>
      </c>
      <c r="C1327" s="244">
        <f t="shared" si="60"/>
        <v>1</v>
      </c>
      <c r="D1327" s="239">
        <v>44971</v>
      </c>
      <c r="E1327" s="245">
        <f t="shared" si="61"/>
        <v>0</v>
      </c>
      <c r="F1327" s="306" t="s">
        <v>180</v>
      </c>
      <c r="G1327" s="241">
        <v>15.77</v>
      </c>
      <c r="H1327" s="244">
        <f t="shared" si="62"/>
        <v>0</v>
      </c>
      <c r="I1327" s="246"/>
      <c r="J1327" s="247"/>
      <c r="K1327" s="240"/>
      <c r="L1327" s="245"/>
    </row>
    <row r="1328" spans="1:12">
      <c r="A1328" s="243">
        <v>44971</v>
      </c>
      <c r="B1328" s="243">
        <v>44972</v>
      </c>
      <c r="C1328" s="244">
        <f t="shared" si="60"/>
        <v>2</v>
      </c>
      <c r="D1328" s="239">
        <v>44972</v>
      </c>
      <c r="E1328" s="245">
        <f t="shared" si="61"/>
        <v>1</v>
      </c>
      <c r="F1328" s="306" t="s">
        <v>180</v>
      </c>
      <c r="G1328" s="241">
        <v>0</v>
      </c>
      <c r="H1328" s="244">
        <f t="shared" si="62"/>
        <v>0</v>
      </c>
      <c r="I1328" s="246"/>
      <c r="J1328" s="247"/>
      <c r="K1328" s="240"/>
      <c r="L1328" s="245"/>
    </row>
    <row r="1329" spans="1:12">
      <c r="A1329" s="243">
        <v>44971</v>
      </c>
      <c r="B1329" s="243">
        <v>44985</v>
      </c>
      <c r="C1329" s="244">
        <f t="shared" si="60"/>
        <v>15</v>
      </c>
      <c r="D1329" s="239">
        <v>44985</v>
      </c>
      <c r="E1329" s="245">
        <f t="shared" si="61"/>
        <v>14</v>
      </c>
      <c r="F1329" s="306" t="s">
        <v>176</v>
      </c>
      <c r="G1329" s="241">
        <v>14088.09</v>
      </c>
      <c r="H1329" s="244">
        <f t="shared" si="62"/>
        <v>197233.26</v>
      </c>
      <c r="I1329" s="246"/>
      <c r="J1329" s="247"/>
      <c r="K1329" s="240"/>
      <c r="L1329" s="245"/>
    </row>
    <row r="1330" spans="1:12">
      <c r="A1330" s="243">
        <v>44971</v>
      </c>
      <c r="B1330" s="243">
        <v>44984</v>
      </c>
      <c r="C1330" s="244">
        <f t="shared" si="60"/>
        <v>14</v>
      </c>
      <c r="D1330" s="239">
        <v>44984</v>
      </c>
      <c r="E1330" s="245">
        <f t="shared" si="61"/>
        <v>13</v>
      </c>
      <c r="F1330" s="306" t="s">
        <v>175</v>
      </c>
      <c r="G1330" s="241">
        <v>186.37</v>
      </c>
      <c r="H1330" s="244">
        <f t="shared" si="62"/>
        <v>2422.81</v>
      </c>
      <c r="I1330" s="246"/>
      <c r="J1330" s="247"/>
      <c r="K1330" s="240"/>
      <c r="L1330" s="245"/>
    </row>
    <row r="1331" spans="1:12">
      <c r="A1331" s="243">
        <v>44971</v>
      </c>
      <c r="B1331" s="243">
        <v>44973</v>
      </c>
      <c r="C1331" s="244">
        <f t="shared" si="60"/>
        <v>3</v>
      </c>
      <c r="D1331" s="239">
        <v>44973</v>
      </c>
      <c r="E1331" s="245">
        <f t="shared" si="61"/>
        <v>2</v>
      </c>
      <c r="F1331" s="306" t="s">
        <v>180</v>
      </c>
      <c r="G1331" s="241">
        <v>-3905.26</v>
      </c>
      <c r="H1331" s="244">
        <f t="shared" si="62"/>
        <v>-7810.52</v>
      </c>
      <c r="I1331" s="246"/>
      <c r="J1331" s="247"/>
      <c r="K1331" s="240"/>
      <c r="L1331" s="245"/>
    </row>
    <row r="1332" spans="1:12">
      <c r="A1332" s="243">
        <v>44971</v>
      </c>
      <c r="B1332" s="243">
        <v>44985</v>
      </c>
      <c r="C1332" s="244">
        <f t="shared" si="60"/>
        <v>15</v>
      </c>
      <c r="D1332" s="239">
        <v>44985</v>
      </c>
      <c r="E1332" s="245">
        <f t="shared" si="61"/>
        <v>14</v>
      </c>
      <c r="F1332" s="306" t="s">
        <v>175</v>
      </c>
      <c r="G1332" s="241">
        <v>423.57</v>
      </c>
      <c r="H1332" s="244">
        <f t="shared" si="62"/>
        <v>5929.98</v>
      </c>
      <c r="I1332" s="246"/>
      <c r="J1332" s="247"/>
      <c r="K1332" s="240"/>
      <c r="L1332" s="245"/>
    </row>
    <row r="1333" spans="1:12">
      <c r="A1333" s="243">
        <v>44971</v>
      </c>
      <c r="B1333" s="243">
        <v>44974</v>
      </c>
      <c r="C1333" s="244">
        <f t="shared" si="60"/>
        <v>4</v>
      </c>
      <c r="D1333" s="239">
        <v>44974</v>
      </c>
      <c r="E1333" s="245">
        <f t="shared" si="61"/>
        <v>3</v>
      </c>
      <c r="F1333" s="306" t="s">
        <v>180</v>
      </c>
      <c r="G1333" s="241">
        <v>0</v>
      </c>
      <c r="H1333" s="244">
        <f t="shared" si="62"/>
        <v>0</v>
      </c>
      <c r="I1333" s="246"/>
      <c r="J1333" s="247"/>
      <c r="K1333" s="240"/>
      <c r="L1333" s="245"/>
    </row>
    <row r="1334" spans="1:12">
      <c r="A1334" s="243">
        <v>44971</v>
      </c>
      <c r="B1334" s="243">
        <v>44992</v>
      </c>
      <c r="C1334" s="244">
        <f t="shared" si="60"/>
        <v>22</v>
      </c>
      <c r="D1334" s="239">
        <v>44992</v>
      </c>
      <c r="E1334" s="245">
        <f t="shared" si="61"/>
        <v>21</v>
      </c>
      <c r="F1334" s="306" t="s">
        <v>176</v>
      </c>
      <c r="G1334" s="241">
        <v>49.5</v>
      </c>
      <c r="H1334" s="244">
        <f t="shared" si="62"/>
        <v>1039.5</v>
      </c>
      <c r="I1334" s="246"/>
      <c r="J1334" s="247"/>
      <c r="K1334" s="240"/>
      <c r="L1334" s="245"/>
    </row>
    <row r="1335" spans="1:12">
      <c r="A1335" s="243">
        <v>44971</v>
      </c>
      <c r="B1335" s="243">
        <v>44972</v>
      </c>
      <c r="C1335" s="244">
        <f t="shared" si="60"/>
        <v>2</v>
      </c>
      <c r="D1335" s="239">
        <v>44972</v>
      </c>
      <c r="E1335" s="245">
        <f t="shared" si="61"/>
        <v>1</v>
      </c>
      <c r="F1335" s="306" t="s">
        <v>178</v>
      </c>
      <c r="G1335" s="241">
        <v>9397.61</v>
      </c>
      <c r="H1335" s="244">
        <f t="shared" si="62"/>
        <v>9397.61</v>
      </c>
      <c r="I1335" s="246"/>
      <c r="J1335" s="247"/>
      <c r="K1335" s="240"/>
      <c r="L1335" s="245"/>
    </row>
    <row r="1336" spans="1:12">
      <c r="A1336" s="243">
        <v>44971</v>
      </c>
      <c r="B1336" s="243">
        <v>44971</v>
      </c>
      <c r="C1336" s="244">
        <f t="shared" si="60"/>
        <v>1</v>
      </c>
      <c r="D1336" s="239">
        <v>44971</v>
      </c>
      <c r="E1336" s="245">
        <f t="shared" si="61"/>
        <v>0</v>
      </c>
      <c r="F1336" s="306" t="s">
        <v>176</v>
      </c>
      <c r="G1336" s="241">
        <v>512.17999999999995</v>
      </c>
      <c r="H1336" s="244">
        <f t="shared" si="62"/>
        <v>0</v>
      </c>
      <c r="I1336" s="246"/>
      <c r="J1336" s="247"/>
      <c r="K1336" s="240"/>
      <c r="L1336" s="245"/>
    </row>
    <row r="1337" spans="1:12">
      <c r="A1337" s="243">
        <v>44971</v>
      </c>
      <c r="B1337" s="243">
        <v>44971</v>
      </c>
      <c r="C1337" s="244">
        <f t="shared" si="60"/>
        <v>1</v>
      </c>
      <c r="D1337" s="239">
        <v>44971</v>
      </c>
      <c r="E1337" s="245">
        <f t="shared" si="61"/>
        <v>0</v>
      </c>
      <c r="F1337" s="306" t="s">
        <v>175</v>
      </c>
      <c r="G1337" s="241">
        <v>1399.01</v>
      </c>
      <c r="H1337" s="244">
        <f t="shared" si="62"/>
        <v>0</v>
      </c>
      <c r="I1337" s="246"/>
      <c r="J1337" s="247"/>
      <c r="K1337" s="240"/>
      <c r="L1337" s="245"/>
    </row>
    <row r="1338" spans="1:12">
      <c r="A1338" s="243">
        <v>44971</v>
      </c>
      <c r="B1338" s="243">
        <v>44972</v>
      </c>
      <c r="C1338" s="244">
        <f t="shared" si="60"/>
        <v>2</v>
      </c>
      <c r="D1338" s="239">
        <v>44972</v>
      </c>
      <c r="E1338" s="245">
        <f t="shared" si="61"/>
        <v>1</v>
      </c>
      <c r="F1338" s="306" t="s">
        <v>176</v>
      </c>
      <c r="G1338" s="241">
        <v>215601.91</v>
      </c>
      <c r="H1338" s="244">
        <f t="shared" si="62"/>
        <v>215601.91</v>
      </c>
      <c r="I1338" s="246"/>
      <c r="J1338" s="247"/>
      <c r="K1338" s="240"/>
      <c r="L1338" s="245"/>
    </row>
    <row r="1339" spans="1:12">
      <c r="A1339" s="243">
        <v>44971</v>
      </c>
      <c r="B1339" s="243">
        <v>44973</v>
      </c>
      <c r="C1339" s="244">
        <f t="shared" si="60"/>
        <v>3</v>
      </c>
      <c r="D1339" s="239">
        <v>44973</v>
      </c>
      <c r="E1339" s="245">
        <f t="shared" si="61"/>
        <v>2</v>
      </c>
      <c r="F1339" s="306" t="s">
        <v>178</v>
      </c>
      <c r="G1339" s="241">
        <v>24103.11</v>
      </c>
      <c r="H1339" s="244">
        <f t="shared" si="62"/>
        <v>48206.22</v>
      </c>
      <c r="I1339" s="246"/>
      <c r="J1339" s="247"/>
      <c r="K1339" s="240"/>
      <c r="L1339" s="245"/>
    </row>
    <row r="1340" spans="1:12">
      <c r="A1340" s="243">
        <v>44971</v>
      </c>
      <c r="B1340" s="243">
        <v>44972</v>
      </c>
      <c r="C1340" s="244">
        <f t="shared" si="60"/>
        <v>2</v>
      </c>
      <c r="D1340" s="239">
        <v>44972</v>
      </c>
      <c r="E1340" s="245">
        <f t="shared" si="61"/>
        <v>1</v>
      </c>
      <c r="F1340" s="306" t="s">
        <v>175</v>
      </c>
      <c r="G1340" s="241">
        <v>695616.88</v>
      </c>
      <c r="H1340" s="244">
        <f t="shared" si="62"/>
        <v>695616.88</v>
      </c>
      <c r="I1340" s="246"/>
      <c r="J1340" s="247"/>
      <c r="K1340" s="240"/>
      <c r="L1340" s="245"/>
    </row>
    <row r="1341" spans="1:12">
      <c r="A1341" s="243">
        <v>44971</v>
      </c>
      <c r="B1341" s="243">
        <v>44973</v>
      </c>
      <c r="C1341" s="244">
        <f t="shared" si="60"/>
        <v>3</v>
      </c>
      <c r="D1341" s="239">
        <v>44973</v>
      </c>
      <c r="E1341" s="245">
        <f t="shared" si="61"/>
        <v>2</v>
      </c>
      <c r="F1341" s="306" t="s">
        <v>176</v>
      </c>
      <c r="G1341" s="241">
        <v>135355.07999999999</v>
      </c>
      <c r="H1341" s="244">
        <f t="shared" si="62"/>
        <v>270710.15999999997</v>
      </c>
      <c r="I1341" s="246"/>
      <c r="J1341" s="247"/>
      <c r="K1341" s="240"/>
      <c r="L1341" s="245"/>
    </row>
    <row r="1342" spans="1:12">
      <c r="A1342" s="243">
        <v>44971</v>
      </c>
      <c r="B1342" s="243">
        <v>44994</v>
      </c>
      <c r="C1342" s="244">
        <f t="shared" si="60"/>
        <v>24</v>
      </c>
      <c r="D1342" s="239">
        <v>44994</v>
      </c>
      <c r="E1342" s="245">
        <f t="shared" si="61"/>
        <v>23</v>
      </c>
      <c r="F1342" s="306" t="s">
        <v>175</v>
      </c>
      <c r="G1342" s="241">
        <v>52.19</v>
      </c>
      <c r="H1342" s="244">
        <f t="shared" si="62"/>
        <v>1200.3699999999999</v>
      </c>
      <c r="I1342" s="246"/>
      <c r="J1342" s="247"/>
      <c r="K1342" s="240"/>
      <c r="L1342" s="245"/>
    </row>
    <row r="1343" spans="1:12">
      <c r="A1343" s="243">
        <v>44971</v>
      </c>
      <c r="B1343" s="243">
        <v>44974</v>
      </c>
      <c r="C1343" s="244">
        <f t="shared" si="60"/>
        <v>4</v>
      </c>
      <c r="D1343" s="239">
        <v>44974</v>
      </c>
      <c r="E1343" s="245">
        <f t="shared" si="61"/>
        <v>3</v>
      </c>
      <c r="F1343" s="306" t="s">
        <v>178</v>
      </c>
      <c r="G1343" s="241">
        <v>6659.32</v>
      </c>
      <c r="H1343" s="244">
        <f t="shared" si="62"/>
        <v>19977.96</v>
      </c>
      <c r="I1343" s="246"/>
      <c r="J1343" s="247"/>
      <c r="K1343" s="240"/>
      <c r="L1343" s="245"/>
    </row>
    <row r="1344" spans="1:12">
      <c r="A1344" s="243">
        <v>44971</v>
      </c>
      <c r="B1344" s="243">
        <v>45229</v>
      </c>
      <c r="C1344" s="244">
        <f t="shared" si="60"/>
        <v>259</v>
      </c>
      <c r="D1344" s="239">
        <v>45229</v>
      </c>
      <c r="E1344" s="245">
        <f t="shared" si="61"/>
        <v>258</v>
      </c>
      <c r="F1344" s="306" t="s">
        <v>175</v>
      </c>
      <c r="G1344" s="241">
        <v>63.21</v>
      </c>
      <c r="H1344" s="244">
        <f t="shared" si="62"/>
        <v>16308.18</v>
      </c>
      <c r="I1344" s="246"/>
      <c r="J1344" s="247"/>
      <c r="K1344" s="240"/>
      <c r="L1344" s="245"/>
    </row>
    <row r="1345" spans="1:12">
      <c r="A1345" s="243">
        <v>44972</v>
      </c>
      <c r="B1345" s="243">
        <v>44985</v>
      </c>
      <c r="C1345" s="244">
        <f t="shared" si="60"/>
        <v>14</v>
      </c>
      <c r="D1345" s="239">
        <v>44985</v>
      </c>
      <c r="E1345" s="245">
        <f t="shared" si="61"/>
        <v>13</v>
      </c>
      <c r="F1345" s="306" t="s">
        <v>175</v>
      </c>
      <c r="G1345" s="241">
        <v>0.68</v>
      </c>
      <c r="H1345" s="244">
        <f t="shared" si="62"/>
        <v>8.84</v>
      </c>
      <c r="I1345" s="246"/>
      <c r="J1345" s="247"/>
      <c r="K1345" s="240"/>
      <c r="L1345" s="245"/>
    </row>
    <row r="1346" spans="1:12">
      <c r="A1346" s="243">
        <v>44972</v>
      </c>
      <c r="B1346" s="243">
        <v>44981</v>
      </c>
      <c r="C1346" s="244">
        <f t="shared" si="60"/>
        <v>10</v>
      </c>
      <c r="D1346" s="239">
        <v>44981</v>
      </c>
      <c r="E1346" s="245">
        <f t="shared" si="61"/>
        <v>9</v>
      </c>
      <c r="F1346" s="306" t="s">
        <v>177</v>
      </c>
      <c r="G1346" s="241">
        <v>21824.25</v>
      </c>
      <c r="H1346" s="244">
        <f t="shared" si="62"/>
        <v>196418.25</v>
      </c>
      <c r="I1346" s="246"/>
      <c r="J1346" s="247"/>
      <c r="K1346" s="240"/>
      <c r="L1346" s="245"/>
    </row>
    <row r="1347" spans="1:12">
      <c r="A1347" s="243">
        <v>44972</v>
      </c>
      <c r="B1347" s="243">
        <v>44992</v>
      </c>
      <c r="C1347" s="244">
        <f t="shared" si="60"/>
        <v>21</v>
      </c>
      <c r="D1347" s="239">
        <v>44992</v>
      </c>
      <c r="E1347" s="245">
        <f t="shared" si="61"/>
        <v>20</v>
      </c>
      <c r="F1347" s="306" t="s">
        <v>175</v>
      </c>
      <c r="G1347" s="241">
        <v>123.82</v>
      </c>
      <c r="H1347" s="244">
        <f t="shared" si="62"/>
        <v>2476.3999999999996</v>
      </c>
      <c r="I1347" s="246"/>
      <c r="J1347" s="247"/>
      <c r="K1347" s="240"/>
      <c r="L1347" s="245"/>
    </row>
    <row r="1348" spans="1:12">
      <c r="A1348" s="243">
        <v>44972</v>
      </c>
      <c r="B1348" s="243">
        <v>44972</v>
      </c>
      <c r="C1348" s="244">
        <f t="shared" si="60"/>
        <v>1</v>
      </c>
      <c r="D1348" s="239">
        <v>44972</v>
      </c>
      <c r="E1348" s="245">
        <f t="shared" si="61"/>
        <v>0</v>
      </c>
      <c r="F1348" s="306" t="s">
        <v>176</v>
      </c>
      <c r="G1348" s="241">
        <v>262.81</v>
      </c>
      <c r="H1348" s="244">
        <f t="shared" si="62"/>
        <v>0</v>
      </c>
      <c r="I1348" s="246"/>
      <c r="J1348" s="247"/>
      <c r="K1348" s="240"/>
      <c r="L1348" s="245"/>
    </row>
    <row r="1349" spans="1:12">
      <c r="A1349" s="243">
        <v>44972</v>
      </c>
      <c r="B1349" s="243">
        <v>44973</v>
      </c>
      <c r="C1349" s="244">
        <f t="shared" si="60"/>
        <v>2</v>
      </c>
      <c r="D1349" s="239">
        <v>44973</v>
      </c>
      <c r="E1349" s="245">
        <f t="shared" si="61"/>
        <v>1</v>
      </c>
      <c r="F1349" s="306" t="s">
        <v>178</v>
      </c>
      <c r="G1349" s="241">
        <v>709.43</v>
      </c>
      <c r="H1349" s="244">
        <f t="shared" si="62"/>
        <v>709.43</v>
      </c>
      <c r="I1349" s="246"/>
      <c r="J1349" s="247"/>
      <c r="K1349" s="240"/>
      <c r="L1349" s="245"/>
    </row>
    <row r="1350" spans="1:12">
      <c r="A1350" s="243">
        <v>44972</v>
      </c>
      <c r="B1350" s="243">
        <v>44973</v>
      </c>
      <c r="C1350" s="244">
        <f t="shared" si="60"/>
        <v>2</v>
      </c>
      <c r="D1350" s="239">
        <v>44973</v>
      </c>
      <c r="E1350" s="245">
        <f t="shared" si="61"/>
        <v>1</v>
      </c>
      <c r="F1350" s="306" t="s">
        <v>176</v>
      </c>
      <c r="G1350" s="241">
        <v>85509.07</v>
      </c>
      <c r="H1350" s="244">
        <f t="shared" si="62"/>
        <v>85509.07</v>
      </c>
      <c r="I1350" s="246"/>
      <c r="J1350" s="247"/>
      <c r="K1350" s="240"/>
      <c r="L1350" s="245"/>
    </row>
    <row r="1351" spans="1:12">
      <c r="A1351" s="243">
        <v>44972</v>
      </c>
      <c r="B1351" s="243">
        <v>44972</v>
      </c>
      <c r="C1351" s="244">
        <f t="shared" ref="C1351:C1414" si="63">B1351-A1351+1</f>
        <v>1</v>
      </c>
      <c r="D1351" s="239">
        <v>44972</v>
      </c>
      <c r="E1351" s="245">
        <f t="shared" ref="E1351:E1414" si="64">D1351-A1351</f>
        <v>0</v>
      </c>
      <c r="F1351" s="306" t="s">
        <v>175</v>
      </c>
      <c r="G1351" s="241">
        <v>1004.27</v>
      </c>
      <c r="H1351" s="244">
        <f t="shared" ref="H1351:H1414" si="65">E1351*G1351</f>
        <v>0</v>
      </c>
      <c r="I1351" s="246"/>
      <c r="J1351" s="247"/>
      <c r="K1351" s="240"/>
      <c r="L1351" s="245"/>
    </row>
    <row r="1352" spans="1:12">
      <c r="A1352" s="243">
        <v>44972</v>
      </c>
      <c r="B1352" s="243">
        <v>44974</v>
      </c>
      <c r="C1352" s="244">
        <f t="shared" si="63"/>
        <v>3</v>
      </c>
      <c r="D1352" s="239">
        <v>44974</v>
      </c>
      <c r="E1352" s="245">
        <f t="shared" si="64"/>
        <v>2</v>
      </c>
      <c r="F1352" s="306" t="s">
        <v>178</v>
      </c>
      <c r="G1352" s="241">
        <v>37314.36</v>
      </c>
      <c r="H1352" s="244">
        <f t="shared" si="65"/>
        <v>74628.72</v>
      </c>
      <c r="I1352" s="246"/>
      <c r="J1352" s="247"/>
      <c r="K1352" s="240"/>
      <c r="L1352" s="245"/>
    </row>
    <row r="1353" spans="1:12">
      <c r="A1353" s="243">
        <v>44972</v>
      </c>
      <c r="B1353" s="243">
        <v>45033</v>
      </c>
      <c r="C1353" s="244">
        <f t="shared" si="63"/>
        <v>62</v>
      </c>
      <c r="D1353" s="239">
        <v>45033</v>
      </c>
      <c r="E1353" s="245">
        <f t="shared" si="64"/>
        <v>61</v>
      </c>
      <c r="F1353" s="306" t="s">
        <v>175</v>
      </c>
      <c r="G1353" s="241">
        <v>89.69</v>
      </c>
      <c r="H1353" s="244">
        <f t="shared" si="65"/>
        <v>5471.09</v>
      </c>
      <c r="I1353" s="246"/>
      <c r="J1353" s="247"/>
      <c r="K1353" s="240"/>
      <c r="L1353" s="245"/>
    </row>
    <row r="1354" spans="1:12">
      <c r="A1354" s="243">
        <v>44972</v>
      </c>
      <c r="B1354" s="243">
        <v>44973</v>
      </c>
      <c r="C1354" s="244">
        <f t="shared" si="63"/>
        <v>2</v>
      </c>
      <c r="D1354" s="239">
        <v>44973</v>
      </c>
      <c r="E1354" s="245">
        <f t="shared" si="64"/>
        <v>1</v>
      </c>
      <c r="F1354" s="306" t="s">
        <v>175</v>
      </c>
      <c r="G1354" s="241">
        <v>643443.28</v>
      </c>
      <c r="H1354" s="244">
        <f t="shared" si="65"/>
        <v>643443.28</v>
      </c>
      <c r="I1354" s="246"/>
      <c r="J1354" s="247"/>
      <c r="K1354" s="240"/>
      <c r="L1354" s="245"/>
    </row>
    <row r="1355" spans="1:12">
      <c r="A1355" s="243">
        <v>44972</v>
      </c>
      <c r="B1355" s="243">
        <v>44974</v>
      </c>
      <c r="C1355" s="244">
        <f t="shared" si="63"/>
        <v>3</v>
      </c>
      <c r="D1355" s="239">
        <v>44974</v>
      </c>
      <c r="E1355" s="245">
        <f t="shared" si="64"/>
        <v>2</v>
      </c>
      <c r="F1355" s="306" t="s">
        <v>176</v>
      </c>
      <c r="G1355" s="241">
        <v>18105.95</v>
      </c>
      <c r="H1355" s="244">
        <f t="shared" si="65"/>
        <v>36211.9</v>
      </c>
      <c r="I1355" s="246"/>
      <c r="J1355" s="247"/>
      <c r="K1355" s="240"/>
      <c r="L1355" s="245"/>
    </row>
    <row r="1356" spans="1:12">
      <c r="A1356" s="243">
        <v>44972</v>
      </c>
      <c r="B1356" s="243">
        <v>44974</v>
      </c>
      <c r="C1356" s="244">
        <f t="shared" si="63"/>
        <v>3</v>
      </c>
      <c r="D1356" s="239">
        <v>44974</v>
      </c>
      <c r="E1356" s="245">
        <f t="shared" si="64"/>
        <v>2</v>
      </c>
      <c r="F1356" s="306" t="s">
        <v>175</v>
      </c>
      <c r="G1356" s="241">
        <v>23159.62</v>
      </c>
      <c r="H1356" s="244">
        <f t="shared" si="65"/>
        <v>46319.24</v>
      </c>
      <c r="I1356" s="246"/>
      <c r="J1356" s="247"/>
      <c r="K1356" s="240"/>
      <c r="L1356" s="245"/>
    </row>
    <row r="1357" spans="1:12">
      <c r="A1357" s="243">
        <v>44972</v>
      </c>
      <c r="B1357" s="243">
        <v>44972</v>
      </c>
      <c r="C1357" s="244">
        <f t="shared" si="63"/>
        <v>1</v>
      </c>
      <c r="D1357" s="239">
        <v>44972</v>
      </c>
      <c r="E1357" s="245">
        <f t="shared" si="64"/>
        <v>0</v>
      </c>
      <c r="F1357" s="306" t="s">
        <v>179</v>
      </c>
      <c r="G1357" s="241">
        <v>3.03</v>
      </c>
      <c r="H1357" s="244">
        <f t="shared" si="65"/>
        <v>0</v>
      </c>
      <c r="I1357" s="246"/>
      <c r="J1357" s="247"/>
      <c r="K1357" s="240"/>
      <c r="L1357" s="245"/>
    </row>
    <row r="1358" spans="1:12">
      <c r="A1358" s="243">
        <v>44972</v>
      </c>
      <c r="B1358" s="243">
        <v>44972</v>
      </c>
      <c r="C1358" s="244">
        <f t="shared" si="63"/>
        <v>1</v>
      </c>
      <c r="D1358" s="239">
        <v>44972</v>
      </c>
      <c r="E1358" s="245">
        <f t="shared" si="64"/>
        <v>0</v>
      </c>
      <c r="F1358" s="306" t="s">
        <v>177</v>
      </c>
      <c r="G1358" s="241">
        <v>84.61</v>
      </c>
      <c r="H1358" s="244">
        <f t="shared" si="65"/>
        <v>0</v>
      </c>
      <c r="I1358" s="246"/>
      <c r="J1358" s="247"/>
      <c r="K1358" s="240"/>
      <c r="L1358" s="245"/>
    </row>
    <row r="1359" spans="1:12">
      <c r="A1359" s="243">
        <v>44972</v>
      </c>
      <c r="B1359" s="243">
        <v>44973</v>
      </c>
      <c r="C1359" s="244">
        <f t="shared" si="63"/>
        <v>2</v>
      </c>
      <c r="D1359" s="239">
        <v>44973</v>
      </c>
      <c r="E1359" s="245">
        <f t="shared" si="64"/>
        <v>1</v>
      </c>
      <c r="F1359" s="306" t="s">
        <v>177</v>
      </c>
      <c r="G1359" s="241">
        <v>14369.22</v>
      </c>
      <c r="H1359" s="244">
        <f t="shared" si="65"/>
        <v>14369.22</v>
      </c>
      <c r="I1359" s="246"/>
      <c r="J1359" s="247"/>
      <c r="K1359" s="240"/>
      <c r="L1359" s="245"/>
    </row>
    <row r="1360" spans="1:12">
      <c r="A1360" s="243">
        <v>44972</v>
      </c>
      <c r="B1360" s="243">
        <v>44977</v>
      </c>
      <c r="C1360" s="244">
        <f t="shared" si="63"/>
        <v>6</v>
      </c>
      <c r="D1360" s="239">
        <v>44977</v>
      </c>
      <c r="E1360" s="245">
        <f t="shared" si="64"/>
        <v>5</v>
      </c>
      <c r="F1360" s="306" t="s">
        <v>176</v>
      </c>
      <c r="G1360" s="241">
        <v>2490.27</v>
      </c>
      <c r="H1360" s="244">
        <f t="shared" si="65"/>
        <v>12451.35</v>
      </c>
      <c r="I1360" s="246"/>
      <c r="J1360" s="247"/>
      <c r="K1360" s="240"/>
      <c r="L1360" s="245"/>
    </row>
    <row r="1361" spans="1:12">
      <c r="A1361" s="243">
        <v>44972</v>
      </c>
      <c r="B1361" s="243">
        <v>44974</v>
      </c>
      <c r="C1361" s="244">
        <f t="shared" si="63"/>
        <v>3</v>
      </c>
      <c r="D1361" s="239">
        <v>44974</v>
      </c>
      <c r="E1361" s="245">
        <f t="shared" si="64"/>
        <v>2</v>
      </c>
      <c r="F1361" s="306" t="s">
        <v>177</v>
      </c>
      <c r="G1361" s="241">
        <v>980.62</v>
      </c>
      <c r="H1361" s="244">
        <f t="shared" si="65"/>
        <v>1961.24</v>
      </c>
      <c r="I1361" s="246"/>
      <c r="J1361" s="247"/>
      <c r="K1361" s="240"/>
      <c r="L1361" s="245"/>
    </row>
    <row r="1362" spans="1:12">
      <c r="A1362" s="243">
        <v>44972</v>
      </c>
      <c r="B1362" s="243">
        <v>44977</v>
      </c>
      <c r="C1362" s="244">
        <f t="shared" si="63"/>
        <v>6</v>
      </c>
      <c r="D1362" s="239">
        <v>44977</v>
      </c>
      <c r="E1362" s="245">
        <f t="shared" si="64"/>
        <v>5</v>
      </c>
      <c r="F1362" s="306" t="s">
        <v>175</v>
      </c>
      <c r="G1362" s="241">
        <v>6047.11</v>
      </c>
      <c r="H1362" s="244">
        <f t="shared" si="65"/>
        <v>30235.55</v>
      </c>
      <c r="I1362" s="246"/>
      <c r="J1362" s="247"/>
      <c r="K1362" s="240"/>
      <c r="L1362" s="245"/>
    </row>
    <row r="1363" spans="1:12">
      <c r="A1363" s="243">
        <v>44972</v>
      </c>
      <c r="B1363" s="243">
        <v>44978</v>
      </c>
      <c r="C1363" s="244">
        <f t="shared" si="63"/>
        <v>7</v>
      </c>
      <c r="D1363" s="239">
        <v>44978</v>
      </c>
      <c r="E1363" s="245">
        <f t="shared" si="64"/>
        <v>6</v>
      </c>
      <c r="F1363" s="306" t="s">
        <v>176</v>
      </c>
      <c r="G1363" s="241">
        <v>5046.22</v>
      </c>
      <c r="H1363" s="244">
        <f t="shared" si="65"/>
        <v>30277.32</v>
      </c>
      <c r="I1363" s="246"/>
      <c r="J1363" s="247"/>
      <c r="K1363" s="240"/>
      <c r="L1363" s="245"/>
    </row>
    <row r="1364" spans="1:12">
      <c r="A1364" s="243">
        <v>44972</v>
      </c>
      <c r="B1364" s="243">
        <v>45000</v>
      </c>
      <c r="C1364" s="244">
        <f t="shared" si="63"/>
        <v>29</v>
      </c>
      <c r="D1364" s="239">
        <v>45000</v>
      </c>
      <c r="E1364" s="245">
        <f t="shared" si="64"/>
        <v>28</v>
      </c>
      <c r="F1364" s="306" t="s">
        <v>176</v>
      </c>
      <c r="G1364" s="241">
        <v>1.23</v>
      </c>
      <c r="H1364" s="244">
        <f t="shared" si="65"/>
        <v>34.44</v>
      </c>
      <c r="I1364" s="246"/>
      <c r="J1364" s="247"/>
      <c r="K1364" s="240"/>
      <c r="L1364" s="245"/>
    </row>
    <row r="1365" spans="1:12">
      <c r="A1365" s="243">
        <v>44972</v>
      </c>
      <c r="B1365" s="243">
        <v>44978</v>
      </c>
      <c r="C1365" s="244">
        <f t="shared" si="63"/>
        <v>7</v>
      </c>
      <c r="D1365" s="239">
        <v>44978</v>
      </c>
      <c r="E1365" s="245">
        <f t="shared" si="64"/>
        <v>6</v>
      </c>
      <c r="F1365" s="306" t="s">
        <v>175</v>
      </c>
      <c r="G1365" s="241">
        <v>905.26</v>
      </c>
      <c r="H1365" s="244">
        <f t="shared" si="65"/>
        <v>5431.5599999999995</v>
      </c>
      <c r="I1365" s="246"/>
      <c r="J1365" s="247"/>
      <c r="K1365" s="240"/>
      <c r="L1365" s="245"/>
    </row>
    <row r="1366" spans="1:12">
      <c r="A1366" s="243">
        <v>44972</v>
      </c>
      <c r="B1366" s="243">
        <v>44980</v>
      </c>
      <c r="C1366" s="244">
        <f t="shared" si="63"/>
        <v>9</v>
      </c>
      <c r="D1366" s="239">
        <v>44980</v>
      </c>
      <c r="E1366" s="245">
        <f t="shared" si="64"/>
        <v>8</v>
      </c>
      <c r="F1366" s="306" t="s">
        <v>175</v>
      </c>
      <c r="G1366" s="241">
        <v>274.94</v>
      </c>
      <c r="H1366" s="244">
        <f t="shared" si="65"/>
        <v>2199.52</v>
      </c>
      <c r="I1366" s="246"/>
      <c r="J1366" s="247"/>
      <c r="K1366" s="240"/>
      <c r="L1366" s="245"/>
    </row>
    <row r="1367" spans="1:12">
      <c r="A1367" s="243">
        <v>44972</v>
      </c>
      <c r="B1367" s="243">
        <v>44986</v>
      </c>
      <c r="C1367" s="244">
        <f t="shared" si="63"/>
        <v>15</v>
      </c>
      <c r="D1367" s="239">
        <v>44986</v>
      </c>
      <c r="E1367" s="245">
        <f t="shared" si="64"/>
        <v>14</v>
      </c>
      <c r="F1367" s="306" t="s">
        <v>176</v>
      </c>
      <c r="G1367" s="241">
        <v>18.420000000000002</v>
      </c>
      <c r="H1367" s="244">
        <f t="shared" si="65"/>
        <v>257.88</v>
      </c>
      <c r="I1367" s="246"/>
      <c r="J1367" s="247"/>
      <c r="K1367" s="240"/>
      <c r="L1367" s="245"/>
    </row>
    <row r="1368" spans="1:12">
      <c r="A1368" s="243">
        <v>44972</v>
      </c>
      <c r="B1368" s="243">
        <v>44981</v>
      </c>
      <c r="C1368" s="244">
        <f t="shared" si="63"/>
        <v>10</v>
      </c>
      <c r="D1368" s="239">
        <v>44981</v>
      </c>
      <c r="E1368" s="245">
        <f t="shared" si="64"/>
        <v>9</v>
      </c>
      <c r="F1368" s="306" t="s">
        <v>175</v>
      </c>
      <c r="G1368" s="241">
        <v>162.66</v>
      </c>
      <c r="H1368" s="244">
        <f t="shared" si="65"/>
        <v>1463.94</v>
      </c>
      <c r="I1368" s="246"/>
      <c r="J1368" s="247"/>
      <c r="K1368" s="240"/>
      <c r="L1368" s="245"/>
    </row>
    <row r="1369" spans="1:12">
      <c r="A1369" s="243">
        <v>44972</v>
      </c>
      <c r="B1369" s="243">
        <v>44986</v>
      </c>
      <c r="C1369" s="244">
        <f t="shared" si="63"/>
        <v>15</v>
      </c>
      <c r="D1369" s="239">
        <v>44986</v>
      </c>
      <c r="E1369" s="245">
        <f t="shared" si="64"/>
        <v>14</v>
      </c>
      <c r="F1369" s="306" t="s">
        <v>175</v>
      </c>
      <c r="G1369" s="241">
        <v>366.83</v>
      </c>
      <c r="H1369" s="244">
        <f t="shared" si="65"/>
        <v>5135.62</v>
      </c>
      <c r="I1369" s="246"/>
      <c r="J1369" s="247"/>
      <c r="K1369" s="240"/>
      <c r="L1369" s="245"/>
    </row>
    <row r="1370" spans="1:12">
      <c r="A1370" s="243">
        <v>44972</v>
      </c>
      <c r="B1370" s="243">
        <v>44988</v>
      </c>
      <c r="C1370" s="244">
        <f t="shared" si="63"/>
        <v>17</v>
      </c>
      <c r="D1370" s="239">
        <v>44988</v>
      </c>
      <c r="E1370" s="245">
        <f t="shared" si="64"/>
        <v>16</v>
      </c>
      <c r="F1370" s="306" t="s">
        <v>176</v>
      </c>
      <c r="G1370" s="241">
        <v>47.5</v>
      </c>
      <c r="H1370" s="244">
        <f t="shared" si="65"/>
        <v>760</v>
      </c>
      <c r="I1370" s="246"/>
      <c r="J1370" s="247"/>
      <c r="K1370" s="240"/>
      <c r="L1370" s="245"/>
    </row>
    <row r="1371" spans="1:12">
      <c r="A1371" s="243">
        <v>44972</v>
      </c>
      <c r="B1371" s="243">
        <v>44984</v>
      </c>
      <c r="C1371" s="244">
        <f t="shared" si="63"/>
        <v>13</v>
      </c>
      <c r="D1371" s="239">
        <v>44984</v>
      </c>
      <c r="E1371" s="245">
        <f t="shared" si="64"/>
        <v>12</v>
      </c>
      <c r="F1371" s="306" t="s">
        <v>175</v>
      </c>
      <c r="G1371" s="241">
        <v>1424.7</v>
      </c>
      <c r="H1371" s="244">
        <f t="shared" si="65"/>
        <v>17096.400000000001</v>
      </c>
      <c r="I1371" s="246"/>
      <c r="J1371" s="247"/>
      <c r="K1371" s="240"/>
      <c r="L1371" s="245"/>
    </row>
    <row r="1372" spans="1:12">
      <c r="A1372" s="243">
        <v>44973</v>
      </c>
      <c r="B1372" s="243">
        <v>44980</v>
      </c>
      <c r="C1372" s="244">
        <f t="shared" si="63"/>
        <v>8</v>
      </c>
      <c r="D1372" s="239">
        <v>44980</v>
      </c>
      <c r="E1372" s="245">
        <f t="shared" si="64"/>
        <v>7</v>
      </c>
      <c r="F1372" s="306" t="s">
        <v>175</v>
      </c>
      <c r="G1372" s="241">
        <v>302.23</v>
      </c>
      <c r="H1372" s="244">
        <f t="shared" si="65"/>
        <v>2115.61</v>
      </c>
      <c r="I1372" s="246"/>
      <c r="J1372" s="247"/>
      <c r="K1372" s="240"/>
      <c r="L1372" s="245"/>
    </row>
    <row r="1373" spans="1:12">
      <c r="A1373" s="243">
        <v>44973</v>
      </c>
      <c r="B1373" s="243">
        <v>44986</v>
      </c>
      <c r="C1373" s="244">
        <f t="shared" si="63"/>
        <v>14</v>
      </c>
      <c r="D1373" s="239">
        <v>44986</v>
      </c>
      <c r="E1373" s="245">
        <f t="shared" si="64"/>
        <v>13</v>
      </c>
      <c r="F1373" s="306" t="s">
        <v>176</v>
      </c>
      <c r="G1373" s="241">
        <v>51.71</v>
      </c>
      <c r="H1373" s="244">
        <f t="shared" si="65"/>
        <v>672.23</v>
      </c>
      <c r="I1373" s="246"/>
      <c r="J1373" s="247"/>
      <c r="K1373" s="240"/>
      <c r="L1373" s="245"/>
    </row>
    <row r="1374" spans="1:12">
      <c r="A1374" s="243">
        <v>44973</v>
      </c>
      <c r="B1374" s="243">
        <v>45002</v>
      </c>
      <c r="C1374" s="244">
        <f t="shared" si="63"/>
        <v>30</v>
      </c>
      <c r="D1374" s="239">
        <v>45002</v>
      </c>
      <c r="E1374" s="245">
        <f t="shared" si="64"/>
        <v>29</v>
      </c>
      <c r="F1374" s="306" t="s">
        <v>175</v>
      </c>
      <c r="G1374" s="241">
        <v>6.67</v>
      </c>
      <c r="H1374" s="244">
        <f t="shared" si="65"/>
        <v>193.43</v>
      </c>
      <c r="I1374" s="246"/>
      <c r="J1374" s="247"/>
      <c r="K1374" s="240"/>
      <c r="L1374" s="245"/>
    </row>
    <row r="1375" spans="1:12">
      <c r="A1375" s="243">
        <v>44973</v>
      </c>
      <c r="B1375" s="243">
        <v>44981</v>
      </c>
      <c r="C1375" s="244">
        <f t="shared" si="63"/>
        <v>9</v>
      </c>
      <c r="D1375" s="239">
        <v>44981</v>
      </c>
      <c r="E1375" s="245">
        <f t="shared" si="64"/>
        <v>8</v>
      </c>
      <c r="F1375" s="306" t="s">
        <v>176</v>
      </c>
      <c r="G1375" s="241">
        <v>3129.36</v>
      </c>
      <c r="H1375" s="244">
        <f t="shared" si="65"/>
        <v>25034.880000000001</v>
      </c>
      <c r="I1375" s="246"/>
      <c r="J1375" s="247"/>
      <c r="K1375" s="240"/>
      <c r="L1375" s="245"/>
    </row>
    <row r="1376" spans="1:12">
      <c r="A1376" s="243">
        <v>44973</v>
      </c>
      <c r="B1376" s="243">
        <v>44986</v>
      </c>
      <c r="C1376" s="244">
        <f t="shared" si="63"/>
        <v>14</v>
      </c>
      <c r="D1376" s="239">
        <v>44986</v>
      </c>
      <c r="E1376" s="245">
        <f t="shared" si="64"/>
        <v>13</v>
      </c>
      <c r="F1376" s="306" t="s">
        <v>175</v>
      </c>
      <c r="G1376" s="241">
        <v>683.85</v>
      </c>
      <c r="H1376" s="244">
        <f t="shared" si="65"/>
        <v>8890.0500000000011</v>
      </c>
      <c r="I1376" s="246"/>
      <c r="J1376" s="247"/>
      <c r="K1376" s="240"/>
      <c r="L1376" s="245"/>
    </row>
    <row r="1377" spans="1:12">
      <c r="A1377" s="243">
        <v>44973</v>
      </c>
      <c r="B1377" s="243">
        <v>44981</v>
      </c>
      <c r="C1377" s="244">
        <f t="shared" si="63"/>
        <v>9</v>
      </c>
      <c r="D1377" s="239">
        <v>44981</v>
      </c>
      <c r="E1377" s="245">
        <f t="shared" si="64"/>
        <v>8</v>
      </c>
      <c r="F1377" s="306" t="s">
        <v>175</v>
      </c>
      <c r="G1377" s="241">
        <v>1070.95</v>
      </c>
      <c r="H1377" s="244">
        <f t="shared" si="65"/>
        <v>8567.6</v>
      </c>
      <c r="I1377" s="246"/>
      <c r="J1377" s="247"/>
      <c r="K1377" s="240"/>
      <c r="L1377" s="245"/>
    </row>
    <row r="1378" spans="1:12">
      <c r="A1378" s="243">
        <v>44973</v>
      </c>
      <c r="B1378" s="243">
        <v>44977</v>
      </c>
      <c r="C1378" s="244">
        <f t="shared" si="63"/>
        <v>5</v>
      </c>
      <c r="D1378" s="239">
        <v>44977</v>
      </c>
      <c r="E1378" s="245">
        <f t="shared" si="64"/>
        <v>4</v>
      </c>
      <c r="F1378" s="306" t="s">
        <v>177</v>
      </c>
      <c r="G1378" s="241">
        <v>3967.66</v>
      </c>
      <c r="H1378" s="244">
        <f t="shared" si="65"/>
        <v>15870.64</v>
      </c>
      <c r="I1378" s="246"/>
      <c r="J1378" s="247"/>
      <c r="K1378" s="240"/>
      <c r="L1378" s="245"/>
    </row>
    <row r="1379" spans="1:12">
      <c r="A1379" s="243">
        <v>44973</v>
      </c>
      <c r="B1379" s="243">
        <v>44988</v>
      </c>
      <c r="C1379" s="244">
        <f t="shared" si="63"/>
        <v>16</v>
      </c>
      <c r="D1379" s="239">
        <v>44988</v>
      </c>
      <c r="E1379" s="245">
        <f t="shared" si="64"/>
        <v>15</v>
      </c>
      <c r="F1379" s="306" t="s">
        <v>176</v>
      </c>
      <c r="G1379" s="241">
        <v>344.5</v>
      </c>
      <c r="H1379" s="244">
        <f t="shared" si="65"/>
        <v>5167.5</v>
      </c>
      <c r="I1379" s="246"/>
      <c r="J1379" s="247"/>
      <c r="K1379" s="240"/>
      <c r="L1379" s="245"/>
    </row>
    <row r="1380" spans="1:12">
      <c r="A1380" s="243">
        <v>44973</v>
      </c>
      <c r="B1380" s="243">
        <v>44984</v>
      </c>
      <c r="C1380" s="244">
        <f t="shared" si="63"/>
        <v>12</v>
      </c>
      <c r="D1380" s="239">
        <v>44984</v>
      </c>
      <c r="E1380" s="245">
        <f t="shared" si="64"/>
        <v>11</v>
      </c>
      <c r="F1380" s="306" t="s">
        <v>178</v>
      </c>
      <c r="G1380" s="241">
        <v>15720.37</v>
      </c>
      <c r="H1380" s="244">
        <f t="shared" si="65"/>
        <v>172924.07</v>
      </c>
      <c r="I1380" s="246"/>
      <c r="J1380" s="247"/>
      <c r="K1380" s="240"/>
      <c r="L1380" s="245"/>
    </row>
    <row r="1381" spans="1:12">
      <c r="A1381" s="243">
        <v>44973</v>
      </c>
      <c r="B1381" s="243">
        <v>44984</v>
      </c>
      <c r="C1381" s="244">
        <f t="shared" si="63"/>
        <v>12</v>
      </c>
      <c r="D1381" s="239">
        <v>44984</v>
      </c>
      <c r="E1381" s="245">
        <f t="shared" si="64"/>
        <v>11</v>
      </c>
      <c r="F1381" s="306" t="s">
        <v>176</v>
      </c>
      <c r="G1381" s="241">
        <v>11061.88</v>
      </c>
      <c r="H1381" s="244">
        <f t="shared" si="65"/>
        <v>121680.68</v>
      </c>
      <c r="I1381" s="246"/>
      <c r="J1381" s="247"/>
      <c r="K1381" s="240"/>
      <c r="L1381" s="245"/>
    </row>
    <row r="1382" spans="1:12">
      <c r="A1382" s="243">
        <v>44973</v>
      </c>
      <c r="B1382" s="243">
        <v>44984</v>
      </c>
      <c r="C1382" s="244">
        <f t="shared" si="63"/>
        <v>12</v>
      </c>
      <c r="D1382" s="239">
        <v>44984</v>
      </c>
      <c r="E1382" s="245">
        <f t="shared" si="64"/>
        <v>11</v>
      </c>
      <c r="F1382" s="306" t="s">
        <v>175</v>
      </c>
      <c r="G1382" s="241">
        <v>528.98</v>
      </c>
      <c r="H1382" s="244">
        <f t="shared" si="65"/>
        <v>5818.7800000000007</v>
      </c>
      <c r="I1382" s="246"/>
      <c r="J1382" s="247"/>
      <c r="K1382" s="240"/>
      <c r="L1382" s="245"/>
    </row>
    <row r="1383" spans="1:12">
      <c r="A1383" s="243">
        <v>44973</v>
      </c>
      <c r="B1383" s="243">
        <v>44991</v>
      </c>
      <c r="C1383" s="244">
        <f t="shared" si="63"/>
        <v>19</v>
      </c>
      <c r="D1383" s="239">
        <v>44991</v>
      </c>
      <c r="E1383" s="245">
        <f t="shared" si="64"/>
        <v>18</v>
      </c>
      <c r="F1383" s="306" t="s">
        <v>176</v>
      </c>
      <c r="G1383" s="241">
        <v>177.27</v>
      </c>
      <c r="H1383" s="244">
        <f t="shared" si="65"/>
        <v>3190.86</v>
      </c>
      <c r="I1383" s="246"/>
      <c r="J1383" s="247"/>
      <c r="K1383" s="240"/>
      <c r="L1383" s="245"/>
    </row>
    <row r="1384" spans="1:12">
      <c r="A1384" s="243">
        <v>44973</v>
      </c>
      <c r="B1384" s="243">
        <v>44991</v>
      </c>
      <c r="C1384" s="244">
        <f t="shared" si="63"/>
        <v>19</v>
      </c>
      <c r="D1384" s="239">
        <v>44991</v>
      </c>
      <c r="E1384" s="245">
        <f t="shared" si="64"/>
        <v>18</v>
      </c>
      <c r="F1384" s="306" t="s">
        <v>175</v>
      </c>
      <c r="G1384" s="241">
        <v>145.91999999999999</v>
      </c>
      <c r="H1384" s="244">
        <f t="shared" si="65"/>
        <v>2626.56</v>
      </c>
      <c r="I1384" s="246"/>
      <c r="J1384" s="247"/>
      <c r="K1384" s="240"/>
      <c r="L1384" s="245"/>
    </row>
    <row r="1385" spans="1:12">
      <c r="A1385" s="243">
        <v>44973</v>
      </c>
      <c r="B1385" s="243">
        <v>45005</v>
      </c>
      <c r="C1385" s="244">
        <f t="shared" si="63"/>
        <v>33</v>
      </c>
      <c r="D1385" s="239">
        <v>45005</v>
      </c>
      <c r="E1385" s="245">
        <f t="shared" si="64"/>
        <v>32</v>
      </c>
      <c r="F1385" s="306" t="s">
        <v>175</v>
      </c>
      <c r="G1385" s="241">
        <v>17.86</v>
      </c>
      <c r="H1385" s="244">
        <f t="shared" si="65"/>
        <v>571.52</v>
      </c>
      <c r="I1385" s="246"/>
      <c r="J1385" s="247"/>
      <c r="K1385" s="240"/>
      <c r="L1385" s="245"/>
    </row>
    <row r="1386" spans="1:12">
      <c r="A1386" s="243">
        <v>44973</v>
      </c>
      <c r="B1386" s="243">
        <v>44993</v>
      </c>
      <c r="C1386" s="244">
        <f t="shared" si="63"/>
        <v>21</v>
      </c>
      <c r="D1386" s="239">
        <v>44993</v>
      </c>
      <c r="E1386" s="245">
        <f t="shared" si="64"/>
        <v>20</v>
      </c>
      <c r="F1386" s="306" t="s">
        <v>175</v>
      </c>
      <c r="G1386" s="241">
        <v>6.14</v>
      </c>
      <c r="H1386" s="244">
        <f t="shared" si="65"/>
        <v>122.8</v>
      </c>
      <c r="I1386" s="246"/>
      <c r="J1386" s="247"/>
      <c r="K1386" s="240"/>
      <c r="L1386" s="245"/>
    </row>
    <row r="1387" spans="1:12">
      <c r="A1387" s="243">
        <v>44973</v>
      </c>
      <c r="B1387" s="243">
        <v>44973</v>
      </c>
      <c r="C1387" s="244">
        <f t="shared" si="63"/>
        <v>1</v>
      </c>
      <c r="D1387" s="239">
        <v>44973</v>
      </c>
      <c r="E1387" s="245">
        <f t="shared" si="64"/>
        <v>0</v>
      </c>
      <c r="F1387" s="306" t="s">
        <v>176</v>
      </c>
      <c r="G1387" s="241">
        <v>687.36</v>
      </c>
      <c r="H1387" s="244">
        <f t="shared" si="65"/>
        <v>0</v>
      </c>
      <c r="I1387" s="246"/>
      <c r="J1387" s="247"/>
      <c r="K1387" s="240"/>
      <c r="L1387" s="245"/>
    </row>
    <row r="1388" spans="1:12">
      <c r="A1388" s="243">
        <v>44973</v>
      </c>
      <c r="B1388" s="243">
        <v>44974</v>
      </c>
      <c r="C1388" s="244">
        <f t="shared" si="63"/>
        <v>2</v>
      </c>
      <c r="D1388" s="239">
        <v>44974</v>
      </c>
      <c r="E1388" s="245">
        <f t="shared" si="64"/>
        <v>1</v>
      </c>
      <c r="F1388" s="306" t="s">
        <v>178</v>
      </c>
      <c r="G1388" s="241">
        <v>84628.6</v>
      </c>
      <c r="H1388" s="244">
        <f t="shared" si="65"/>
        <v>84628.6</v>
      </c>
      <c r="I1388" s="246"/>
      <c r="J1388" s="247"/>
      <c r="K1388" s="240"/>
      <c r="L1388" s="245"/>
    </row>
    <row r="1389" spans="1:12">
      <c r="A1389" s="243">
        <v>44973</v>
      </c>
      <c r="B1389" s="243">
        <v>44974</v>
      </c>
      <c r="C1389" s="244">
        <f t="shared" si="63"/>
        <v>2</v>
      </c>
      <c r="D1389" s="239">
        <v>44974</v>
      </c>
      <c r="E1389" s="245">
        <f t="shared" si="64"/>
        <v>1</v>
      </c>
      <c r="F1389" s="306" t="s">
        <v>176</v>
      </c>
      <c r="G1389" s="241">
        <v>178057.27</v>
      </c>
      <c r="H1389" s="244">
        <f t="shared" si="65"/>
        <v>178057.27</v>
      </c>
      <c r="I1389" s="246"/>
      <c r="J1389" s="247"/>
      <c r="K1389" s="240"/>
      <c r="L1389" s="245"/>
    </row>
    <row r="1390" spans="1:12">
      <c r="A1390" s="243">
        <v>44973</v>
      </c>
      <c r="B1390" s="243">
        <v>45009</v>
      </c>
      <c r="C1390" s="244">
        <f t="shared" si="63"/>
        <v>37</v>
      </c>
      <c r="D1390" s="239">
        <v>45009</v>
      </c>
      <c r="E1390" s="245">
        <f t="shared" si="64"/>
        <v>36</v>
      </c>
      <c r="F1390" s="306" t="s">
        <v>175</v>
      </c>
      <c r="G1390" s="241">
        <v>97.33</v>
      </c>
      <c r="H1390" s="244">
        <f t="shared" si="65"/>
        <v>3503.88</v>
      </c>
      <c r="I1390" s="246"/>
      <c r="J1390" s="247"/>
      <c r="K1390" s="240"/>
      <c r="L1390" s="245"/>
    </row>
    <row r="1391" spans="1:12">
      <c r="A1391" s="243">
        <v>44973</v>
      </c>
      <c r="B1391" s="243">
        <v>44973</v>
      </c>
      <c r="C1391" s="244">
        <f t="shared" si="63"/>
        <v>1</v>
      </c>
      <c r="D1391" s="239">
        <v>44973</v>
      </c>
      <c r="E1391" s="245">
        <f t="shared" si="64"/>
        <v>0</v>
      </c>
      <c r="F1391" s="306" t="s">
        <v>175</v>
      </c>
      <c r="G1391" s="241">
        <v>691.81</v>
      </c>
      <c r="H1391" s="244">
        <f t="shared" si="65"/>
        <v>0</v>
      </c>
      <c r="I1391" s="246"/>
      <c r="J1391" s="247"/>
      <c r="K1391" s="240"/>
      <c r="L1391" s="245"/>
    </row>
    <row r="1392" spans="1:12">
      <c r="A1392" s="243">
        <v>44973</v>
      </c>
      <c r="B1392" s="243">
        <v>44974</v>
      </c>
      <c r="C1392" s="244">
        <f t="shared" si="63"/>
        <v>2</v>
      </c>
      <c r="D1392" s="239">
        <v>44974</v>
      </c>
      <c r="E1392" s="245">
        <f t="shared" si="64"/>
        <v>1</v>
      </c>
      <c r="F1392" s="306" t="s">
        <v>175</v>
      </c>
      <c r="G1392" s="241">
        <v>916960.16</v>
      </c>
      <c r="H1392" s="244">
        <f t="shared" si="65"/>
        <v>916960.16</v>
      </c>
      <c r="I1392" s="246"/>
      <c r="J1392" s="247"/>
      <c r="K1392" s="240"/>
      <c r="L1392" s="245"/>
    </row>
    <row r="1393" spans="1:12">
      <c r="A1393" s="243">
        <v>44973</v>
      </c>
      <c r="B1393" s="243">
        <v>44973</v>
      </c>
      <c r="C1393" s="244">
        <f t="shared" si="63"/>
        <v>1</v>
      </c>
      <c r="D1393" s="239">
        <v>44973</v>
      </c>
      <c r="E1393" s="245">
        <f t="shared" si="64"/>
        <v>0</v>
      </c>
      <c r="F1393" s="306" t="s">
        <v>179</v>
      </c>
      <c r="G1393" s="241">
        <v>142.94</v>
      </c>
      <c r="H1393" s="244">
        <f t="shared" si="65"/>
        <v>0</v>
      </c>
      <c r="I1393" s="246"/>
      <c r="J1393" s="247"/>
      <c r="K1393" s="240"/>
      <c r="L1393" s="245"/>
    </row>
    <row r="1394" spans="1:12">
      <c r="A1394" s="243">
        <v>44973</v>
      </c>
      <c r="B1394" s="243">
        <v>45012</v>
      </c>
      <c r="C1394" s="244">
        <f t="shared" si="63"/>
        <v>40</v>
      </c>
      <c r="D1394" s="239">
        <v>45012</v>
      </c>
      <c r="E1394" s="245">
        <f t="shared" si="64"/>
        <v>39</v>
      </c>
      <c r="F1394" s="306" t="s">
        <v>175</v>
      </c>
      <c r="G1394" s="241">
        <v>12.2</v>
      </c>
      <c r="H1394" s="244">
        <f t="shared" si="65"/>
        <v>475.79999999999995</v>
      </c>
      <c r="I1394" s="246"/>
      <c r="J1394" s="247"/>
      <c r="K1394" s="240"/>
      <c r="L1394" s="245"/>
    </row>
    <row r="1395" spans="1:12">
      <c r="A1395" s="243">
        <v>44973</v>
      </c>
      <c r="B1395" s="243">
        <v>44977</v>
      </c>
      <c r="C1395" s="244">
        <f t="shared" si="63"/>
        <v>5</v>
      </c>
      <c r="D1395" s="239">
        <v>44977</v>
      </c>
      <c r="E1395" s="245">
        <f t="shared" si="64"/>
        <v>4</v>
      </c>
      <c r="F1395" s="306" t="s">
        <v>178</v>
      </c>
      <c r="G1395" s="241">
        <v>18149.09</v>
      </c>
      <c r="H1395" s="244">
        <f t="shared" si="65"/>
        <v>72596.36</v>
      </c>
      <c r="I1395" s="246"/>
      <c r="J1395" s="247"/>
      <c r="K1395" s="240"/>
      <c r="L1395" s="245"/>
    </row>
    <row r="1396" spans="1:12">
      <c r="A1396" s="243">
        <v>44973</v>
      </c>
      <c r="B1396" s="243">
        <v>44998</v>
      </c>
      <c r="C1396" s="244">
        <f t="shared" si="63"/>
        <v>26</v>
      </c>
      <c r="D1396" s="239">
        <v>44998</v>
      </c>
      <c r="E1396" s="245">
        <f t="shared" si="64"/>
        <v>25</v>
      </c>
      <c r="F1396" s="306" t="s">
        <v>176</v>
      </c>
      <c r="G1396" s="241">
        <v>67.33</v>
      </c>
      <c r="H1396" s="244">
        <f t="shared" si="65"/>
        <v>1683.25</v>
      </c>
      <c r="I1396" s="246"/>
      <c r="J1396" s="247"/>
      <c r="K1396" s="240"/>
      <c r="L1396" s="245"/>
    </row>
    <row r="1397" spans="1:12">
      <c r="A1397" s="243">
        <v>44973</v>
      </c>
      <c r="B1397" s="243">
        <v>44973</v>
      </c>
      <c r="C1397" s="244">
        <f t="shared" si="63"/>
        <v>1</v>
      </c>
      <c r="D1397" s="239">
        <v>44973</v>
      </c>
      <c r="E1397" s="245">
        <f t="shared" si="64"/>
        <v>0</v>
      </c>
      <c r="F1397" s="306" t="s">
        <v>177</v>
      </c>
      <c r="G1397" s="241">
        <v>34.82</v>
      </c>
      <c r="H1397" s="244">
        <f t="shared" si="65"/>
        <v>0</v>
      </c>
      <c r="I1397" s="246"/>
      <c r="J1397" s="247"/>
      <c r="K1397" s="240"/>
      <c r="L1397" s="245"/>
    </row>
    <row r="1398" spans="1:12">
      <c r="A1398" s="243">
        <v>44973</v>
      </c>
      <c r="B1398" s="243">
        <v>44977</v>
      </c>
      <c r="C1398" s="244">
        <f t="shared" si="63"/>
        <v>5</v>
      </c>
      <c r="D1398" s="239">
        <v>44977</v>
      </c>
      <c r="E1398" s="245">
        <f t="shared" si="64"/>
        <v>4</v>
      </c>
      <c r="F1398" s="306" t="s">
        <v>176</v>
      </c>
      <c r="G1398" s="241">
        <v>126507.63</v>
      </c>
      <c r="H1398" s="244">
        <f t="shared" si="65"/>
        <v>506030.52</v>
      </c>
      <c r="I1398" s="246"/>
      <c r="J1398" s="247"/>
      <c r="K1398" s="240"/>
      <c r="L1398" s="245"/>
    </row>
    <row r="1399" spans="1:12">
      <c r="A1399" s="243">
        <v>44973</v>
      </c>
      <c r="B1399" s="243">
        <v>44974</v>
      </c>
      <c r="C1399" s="244">
        <f t="shared" si="63"/>
        <v>2</v>
      </c>
      <c r="D1399" s="239">
        <v>44974</v>
      </c>
      <c r="E1399" s="245">
        <f t="shared" si="64"/>
        <v>1</v>
      </c>
      <c r="F1399" s="306" t="s">
        <v>177</v>
      </c>
      <c r="G1399" s="241">
        <v>5007.08</v>
      </c>
      <c r="H1399" s="244">
        <f t="shared" si="65"/>
        <v>5007.08</v>
      </c>
      <c r="I1399" s="246"/>
      <c r="J1399" s="247"/>
      <c r="K1399" s="240"/>
      <c r="L1399" s="245"/>
    </row>
    <row r="1400" spans="1:12">
      <c r="A1400" s="243">
        <v>44973</v>
      </c>
      <c r="B1400" s="243">
        <v>44998</v>
      </c>
      <c r="C1400" s="244">
        <f t="shared" si="63"/>
        <v>26</v>
      </c>
      <c r="D1400" s="239">
        <v>44998</v>
      </c>
      <c r="E1400" s="245">
        <f t="shared" si="64"/>
        <v>25</v>
      </c>
      <c r="F1400" s="306" t="s">
        <v>175</v>
      </c>
      <c r="G1400" s="241">
        <v>167.36</v>
      </c>
      <c r="H1400" s="244">
        <f t="shared" si="65"/>
        <v>4184</v>
      </c>
      <c r="I1400" s="246"/>
      <c r="J1400" s="247"/>
      <c r="K1400" s="240"/>
      <c r="L1400" s="245"/>
    </row>
    <row r="1401" spans="1:12">
      <c r="A1401" s="243">
        <v>44973</v>
      </c>
      <c r="B1401" s="243">
        <v>44977</v>
      </c>
      <c r="C1401" s="244">
        <f t="shared" si="63"/>
        <v>5</v>
      </c>
      <c r="D1401" s="239">
        <v>44977</v>
      </c>
      <c r="E1401" s="245">
        <f t="shared" si="64"/>
        <v>4</v>
      </c>
      <c r="F1401" s="306" t="s">
        <v>175</v>
      </c>
      <c r="G1401" s="241">
        <v>40619.35</v>
      </c>
      <c r="H1401" s="244">
        <f t="shared" si="65"/>
        <v>162477.4</v>
      </c>
      <c r="I1401" s="246"/>
      <c r="J1401" s="247"/>
      <c r="K1401" s="240"/>
      <c r="L1401" s="245"/>
    </row>
    <row r="1402" spans="1:12">
      <c r="A1402" s="243">
        <v>44973</v>
      </c>
      <c r="B1402" s="243">
        <v>44978</v>
      </c>
      <c r="C1402" s="244">
        <f t="shared" si="63"/>
        <v>6</v>
      </c>
      <c r="D1402" s="239">
        <v>44978</v>
      </c>
      <c r="E1402" s="245">
        <f t="shared" si="64"/>
        <v>5</v>
      </c>
      <c r="F1402" s="306" t="s">
        <v>176</v>
      </c>
      <c r="G1402" s="241">
        <v>20431.82</v>
      </c>
      <c r="H1402" s="244">
        <f t="shared" si="65"/>
        <v>102159.1</v>
      </c>
      <c r="I1402" s="246"/>
      <c r="J1402" s="247"/>
      <c r="K1402" s="240"/>
      <c r="L1402" s="245"/>
    </row>
    <row r="1403" spans="1:12">
      <c r="A1403" s="243">
        <v>44973</v>
      </c>
      <c r="B1403" s="243">
        <v>44978</v>
      </c>
      <c r="C1403" s="244">
        <f t="shared" si="63"/>
        <v>6</v>
      </c>
      <c r="D1403" s="239">
        <v>44978</v>
      </c>
      <c r="E1403" s="245">
        <f t="shared" si="64"/>
        <v>5</v>
      </c>
      <c r="F1403" s="306" t="s">
        <v>175</v>
      </c>
      <c r="G1403" s="241">
        <v>4456.1899999999996</v>
      </c>
      <c r="H1403" s="244">
        <f t="shared" si="65"/>
        <v>22280.949999999997</v>
      </c>
      <c r="I1403" s="246"/>
      <c r="J1403" s="247"/>
      <c r="K1403" s="240"/>
      <c r="L1403" s="245"/>
    </row>
    <row r="1404" spans="1:12">
      <c r="A1404" s="243">
        <v>44973</v>
      </c>
      <c r="B1404" s="243">
        <v>44979</v>
      </c>
      <c r="C1404" s="244">
        <f t="shared" si="63"/>
        <v>7</v>
      </c>
      <c r="D1404" s="239">
        <v>44979</v>
      </c>
      <c r="E1404" s="245">
        <f t="shared" si="64"/>
        <v>6</v>
      </c>
      <c r="F1404" s="306" t="s">
        <v>176</v>
      </c>
      <c r="G1404" s="241">
        <v>18.86</v>
      </c>
      <c r="H1404" s="244">
        <f t="shared" si="65"/>
        <v>113.16</v>
      </c>
      <c r="I1404" s="246"/>
      <c r="J1404" s="247"/>
      <c r="K1404" s="240"/>
      <c r="L1404" s="245"/>
    </row>
    <row r="1405" spans="1:12">
      <c r="A1405" s="243">
        <v>44973</v>
      </c>
      <c r="B1405" s="243">
        <v>45000</v>
      </c>
      <c r="C1405" s="244">
        <f t="shared" si="63"/>
        <v>28</v>
      </c>
      <c r="D1405" s="239">
        <v>45000</v>
      </c>
      <c r="E1405" s="245">
        <f t="shared" si="64"/>
        <v>27</v>
      </c>
      <c r="F1405" s="306" t="s">
        <v>175</v>
      </c>
      <c r="G1405" s="241">
        <v>17.239999999999998</v>
      </c>
      <c r="H1405" s="244">
        <f t="shared" si="65"/>
        <v>465.47999999999996</v>
      </c>
      <c r="I1405" s="246"/>
      <c r="J1405" s="247"/>
      <c r="K1405" s="240"/>
      <c r="L1405" s="245"/>
    </row>
    <row r="1406" spans="1:12">
      <c r="A1406" s="243">
        <v>44973</v>
      </c>
      <c r="B1406" s="243">
        <v>44979</v>
      </c>
      <c r="C1406" s="244">
        <f t="shared" si="63"/>
        <v>7</v>
      </c>
      <c r="D1406" s="239">
        <v>44979</v>
      </c>
      <c r="E1406" s="245">
        <f t="shared" si="64"/>
        <v>6</v>
      </c>
      <c r="F1406" s="306" t="s">
        <v>175</v>
      </c>
      <c r="G1406" s="241">
        <v>1921.11</v>
      </c>
      <c r="H1406" s="244">
        <f t="shared" si="65"/>
        <v>11526.66</v>
      </c>
      <c r="I1406" s="246"/>
      <c r="J1406" s="247"/>
      <c r="K1406" s="240"/>
      <c r="L1406" s="245"/>
    </row>
    <row r="1407" spans="1:12">
      <c r="A1407" s="243">
        <v>44973</v>
      </c>
      <c r="B1407" s="243">
        <v>44980</v>
      </c>
      <c r="C1407" s="244">
        <f t="shared" si="63"/>
        <v>8</v>
      </c>
      <c r="D1407" s="239">
        <v>44980</v>
      </c>
      <c r="E1407" s="245">
        <f t="shared" si="64"/>
        <v>7</v>
      </c>
      <c r="F1407" s="306" t="s">
        <v>176</v>
      </c>
      <c r="G1407" s="241">
        <v>3523.29</v>
      </c>
      <c r="H1407" s="244">
        <f t="shared" si="65"/>
        <v>24663.03</v>
      </c>
      <c r="I1407" s="246"/>
      <c r="J1407" s="247"/>
      <c r="K1407" s="240"/>
      <c r="L1407" s="245"/>
    </row>
    <row r="1408" spans="1:12">
      <c r="A1408" s="243">
        <v>44974</v>
      </c>
      <c r="B1408" s="243">
        <v>44977</v>
      </c>
      <c r="C1408" s="244">
        <f t="shared" si="63"/>
        <v>4</v>
      </c>
      <c r="D1408" s="239">
        <v>44977</v>
      </c>
      <c r="E1408" s="245">
        <f t="shared" si="64"/>
        <v>3</v>
      </c>
      <c r="F1408" s="306" t="s">
        <v>178</v>
      </c>
      <c r="G1408" s="241">
        <v>14846.06</v>
      </c>
      <c r="H1408" s="244">
        <f t="shared" si="65"/>
        <v>44538.18</v>
      </c>
      <c r="I1408" s="246"/>
      <c r="J1408" s="247"/>
      <c r="K1408" s="240"/>
      <c r="L1408" s="245"/>
    </row>
    <row r="1409" spans="1:12">
      <c r="A1409" s="243">
        <v>44974</v>
      </c>
      <c r="B1409" s="243">
        <v>45022</v>
      </c>
      <c r="C1409" s="244">
        <f t="shared" si="63"/>
        <v>49</v>
      </c>
      <c r="D1409" s="239">
        <v>45022</v>
      </c>
      <c r="E1409" s="245">
        <f t="shared" si="64"/>
        <v>48</v>
      </c>
      <c r="F1409" s="306" t="s">
        <v>175</v>
      </c>
      <c r="G1409" s="241">
        <v>111.13</v>
      </c>
      <c r="H1409" s="244">
        <f t="shared" si="65"/>
        <v>5334.24</v>
      </c>
      <c r="I1409" s="246"/>
      <c r="J1409" s="247"/>
      <c r="K1409" s="240"/>
      <c r="L1409" s="245"/>
    </row>
    <row r="1410" spans="1:12">
      <c r="A1410" s="243">
        <v>44974</v>
      </c>
      <c r="B1410" s="243">
        <v>44977</v>
      </c>
      <c r="C1410" s="244">
        <f t="shared" si="63"/>
        <v>4</v>
      </c>
      <c r="D1410" s="239">
        <v>44977</v>
      </c>
      <c r="E1410" s="245">
        <f t="shared" si="64"/>
        <v>3</v>
      </c>
      <c r="F1410" s="306" t="s">
        <v>175</v>
      </c>
      <c r="G1410" s="241">
        <v>629523.34</v>
      </c>
      <c r="H1410" s="244">
        <f t="shared" si="65"/>
        <v>1888570.02</v>
      </c>
      <c r="I1410" s="246"/>
      <c r="J1410" s="247"/>
      <c r="K1410" s="240"/>
      <c r="L1410" s="245"/>
    </row>
    <row r="1411" spans="1:12">
      <c r="A1411" s="243">
        <v>44974</v>
      </c>
      <c r="B1411" s="243">
        <v>44978</v>
      </c>
      <c r="C1411" s="244">
        <f t="shared" si="63"/>
        <v>5</v>
      </c>
      <c r="D1411" s="239">
        <v>44978</v>
      </c>
      <c r="E1411" s="245">
        <f t="shared" si="64"/>
        <v>4</v>
      </c>
      <c r="F1411" s="306" t="s">
        <v>175</v>
      </c>
      <c r="G1411" s="241">
        <v>2689.1</v>
      </c>
      <c r="H1411" s="244">
        <f t="shared" si="65"/>
        <v>10756.4</v>
      </c>
      <c r="I1411" s="246"/>
      <c r="J1411" s="247"/>
      <c r="K1411" s="240"/>
      <c r="L1411" s="245"/>
    </row>
    <row r="1412" spans="1:12">
      <c r="A1412" s="243">
        <v>44974</v>
      </c>
      <c r="B1412" s="243">
        <v>45000</v>
      </c>
      <c r="C1412" s="244">
        <f t="shared" si="63"/>
        <v>27</v>
      </c>
      <c r="D1412" s="239">
        <v>45000</v>
      </c>
      <c r="E1412" s="245">
        <f t="shared" si="64"/>
        <v>26</v>
      </c>
      <c r="F1412" s="306" t="s">
        <v>175</v>
      </c>
      <c r="G1412" s="241">
        <v>13</v>
      </c>
      <c r="H1412" s="244">
        <f t="shared" si="65"/>
        <v>338</v>
      </c>
      <c r="I1412" s="246"/>
      <c r="J1412" s="247"/>
      <c r="K1412" s="240"/>
      <c r="L1412" s="245"/>
    </row>
    <row r="1413" spans="1:12">
      <c r="A1413" s="243">
        <v>44974</v>
      </c>
      <c r="B1413" s="243">
        <v>44980</v>
      </c>
      <c r="C1413" s="244">
        <f t="shared" si="63"/>
        <v>7</v>
      </c>
      <c r="D1413" s="239">
        <v>44980</v>
      </c>
      <c r="E1413" s="245">
        <f t="shared" si="64"/>
        <v>6</v>
      </c>
      <c r="F1413" s="306" t="s">
        <v>178</v>
      </c>
      <c r="G1413" s="241">
        <v>1726.97</v>
      </c>
      <c r="H1413" s="244">
        <f t="shared" si="65"/>
        <v>10361.82</v>
      </c>
      <c r="I1413" s="246"/>
      <c r="J1413" s="247"/>
      <c r="K1413" s="240"/>
      <c r="L1413" s="245"/>
    </row>
    <row r="1414" spans="1:12">
      <c r="A1414" s="243">
        <v>44974</v>
      </c>
      <c r="B1414" s="243">
        <v>44979</v>
      </c>
      <c r="C1414" s="244">
        <f t="shared" si="63"/>
        <v>6</v>
      </c>
      <c r="D1414" s="239">
        <v>44979</v>
      </c>
      <c r="E1414" s="245">
        <f t="shared" si="64"/>
        <v>5</v>
      </c>
      <c r="F1414" s="306" t="s">
        <v>175</v>
      </c>
      <c r="G1414" s="241">
        <v>1252.3</v>
      </c>
      <c r="H1414" s="244">
        <f t="shared" si="65"/>
        <v>6261.5</v>
      </c>
      <c r="I1414" s="246"/>
      <c r="J1414" s="247"/>
      <c r="K1414" s="240"/>
      <c r="L1414" s="245"/>
    </row>
    <row r="1415" spans="1:12">
      <c r="A1415" s="243">
        <v>44974</v>
      </c>
      <c r="B1415" s="243">
        <v>45222</v>
      </c>
      <c r="C1415" s="244">
        <f t="shared" ref="C1415:C1478" si="66">B1415-A1415+1</f>
        <v>249</v>
      </c>
      <c r="D1415" s="239">
        <v>45222</v>
      </c>
      <c r="E1415" s="245">
        <f t="shared" ref="E1415:E1478" si="67">D1415-A1415</f>
        <v>248</v>
      </c>
      <c r="F1415" s="306" t="s">
        <v>175</v>
      </c>
      <c r="G1415" s="241">
        <v>81.37</v>
      </c>
      <c r="H1415" s="244">
        <f t="shared" ref="H1415:H1478" si="68">E1415*G1415</f>
        <v>20179.760000000002</v>
      </c>
      <c r="I1415" s="246"/>
      <c r="J1415" s="247"/>
      <c r="K1415" s="240"/>
      <c r="L1415" s="245"/>
    </row>
    <row r="1416" spans="1:12">
      <c r="A1416" s="243">
        <v>44974</v>
      </c>
      <c r="B1416" s="243">
        <v>44998</v>
      </c>
      <c r="C1416" s="244">
        <f t="shared" si="66"/>
        <v>25</v>
      </c>
      <c r="D1416" s="239">
        <v>44998</v>
      </c>
      <c r="E1416" s="245">
        <f t="shared" si="67"/>
        <v>24</v>
      </c>
      <c r="F1416" s="306" t="s">
        <v>176</v>
      </c>
      <c r="G1416" s="241">
        <v>30.58</v>
      </c>
      <c r="H1416" s="244">
        <f t="shared" si="68"/>
        <v>733.92</v>
      </c>
      <c r="I1416" s="246"/>
      <c r="J1416" s="247"/>
      <c r="K1416" s="240"/>
      <c r="L1416" s="245"/>
    </row>
    <row r="1417" spans="1:12">
      <c r="A1417" s="243">
        <v>44974</v>
      </c>
      <c r="B1417" s="243">
        <v>44977</v>
      </c>
      <c r="C1417" s="244">
        <f t="shared" si="66"/>
        <v>4</v>
      </c>
      <c r="D1417" s="239">
        <v>44977</v>
      </c>
      <c r="E1417" s="245">
        <f t="shared" si="67"/>
        <v>3</v>
      </c>
      <c r="F1417" s="306" t="s">
        <v>176</v>
      </c>
      <c r="G1417" s="241">
        <v>139134.51</v>
      </c>
      <c r="H1417" s="244">
        <f t="shared" si="68"/>
        <v>417403.53</v>
      </c>
      <c r="I1417" s="246"/>
      <c r="J1417" s="247"/>
      <c r="K1417" s="240"/>
      <c r="L1417" s="245"/>
    </row>
    <row r="1418" spans="1:12">
      <c r="A1418" s="243">
        <v>44974</v>
      </c>
      <c r="B1418" s="243">
        <v>44980</v>
      </c>
      <c r="C1418" s="244">
        <f t="shared" si="66"/>
        <v>7</v>
      </c>
      <c r="D1418" s="239">
        <v>44980</v>
      </c>
      <c r="E1418" s="245">
        <f t="shared" si="67"/>
        <v>6</v>
      </c>
      <c r="F1418" s="306" t="s">
        <v>175</v>
      </c>
      <c r="G1418" s="241">
        <v>539.9</v>
      </c>
      <c r="H1418" s="244">
        <f t="shared" si="68"/>
        <v>3239.3999999999996</v>
      </c>
      <c r="I1418" s="246"/>
      <c r="J1418" s="247"/>
      <c r="K1418" s="240"/>
      <c r="L1418" s="245"/>
    </row>
    <row r="1419" spans="1:12">
      <c r="A1419" s="243">
        <v>44974</v>
      </c>
      <c r="B1419" s="243">
        <v>45016</v>
      </c>
      <c r="C1419" s="244">
        <f t="shared" si="66"/>
        <v>43</v>
      </c>
      <c r="D1419" s="239">
        <v>45016</v>
      </c>
      <c r="E1419" s="245">
        <f t="shared" si="67"/>
        <v>42</v>
      </c>
      <c r="F1419" s="306" t="s">
        <v>175</v>
      </c>
      <c r="G1419" s="241">
        <v>58.7</v>
      </c>
      <c r="H1419" s="244">
        <f t="shared" si="68"/>
        <v>2465.4</v>
      </c>
      <c r="I1419" s="246"/>
      <c r="J1419" s="247"/>
      <c r="K1419" s="240"/>
      <c r="L1419" s="245"/>
    </row>
    <row r="1420" spans="1:12">
      <c r="A1420" s="243">
        <v>44974</v>
      </c>
      <c r="B1420" s="243">
        <v>44978</v>
      </c>
      <c r="C1420" s="244">
        <f t="shared" si="66"/>
        <v>5</v>
      </c>
      <c r="D1420" s="239">
        <v>44978</v>
      </c>
      <c r="E1420" s="245">
        <f t="shared" si="67"/>
        <v>4</v>
      </c>
      <c r="F1420" s="306" t="s">
        <v>176</v>
      </c>
      <c r="G1420" s="241">
        <v>32065.59</v>
      </c>
      <c r="H1420" s="244">
        <f t="shared" si="68"/>
        <v>128262.36</v>
      </c>
      <c r="I1420" s="246"/>
      <c r="J1420" s="247"/>
      <c r="K1420" s="240"/>
      <c r="L1420" s="245"/>
    </row>
    <row r="1421" spans="1:12">
      <c r="A1421" s="243">
        <v>44974</v>
      </c>
      <c r="B1421" s="243">
        <v>44981</v>
      </c>
      <c r="C1421" s="244">
        <f t="shared" si="66"/>
        <v>8</v>
      </c>
      <c r="D1421" s="239">
        <v>44981</v>
      </c>
      <c r="E1421" s="245">
        <f t="shared" si="67"/>
        <v>7</v>
      </c>
      <c r="F1421" s="306" t="s">
        <v>175</v>
      </c>
      <c r="G1421" s="241">
        <v>111.95</v>
      </c>
      <c r="H1421" s="244">
        <f t="shared" si="68"/>
        <v>783.65</v>
      </c>
      <c r="I1421" s="246"/>
      <c r="J1421" s="247"/>
      <c r="K1421" s="240"/>
      <c r="L1421" s="245"/>
    </row>
    <row r="1422" spans="1:12">
      <c r="A1422" s="243">
        <v>44974</v>
      </c>
      <c r="B1422" s="243">
        <v>44979</v>
      </c>
      <c r="C1422" s="244">
        <f t="shared" si="66"/>
        <v>6</v>
      </c>
      <c r="D1422" s="239">
        <v>44979</v>
      </c>
      <c r="E1422" s="245">
        <f t="shared" si="67"/>
        <v>5</v>
      </c>
      <c r="F1422" s="306" t="s">
        <v>176</v>
      </c>
      <c r="G1422" s="241">
        <v>35430.720000000001</v>
      </c>
      <c r="H1422" s="244">
        <f t="shared" si="68"/>
        <v>177153.6</v>
      </c>
      <c r="I1422" s="246"/>
      <c r="J1422" s="247"/>
      <c r="K1422" s="240"/>
      <c r="L1422" s="245"/>
    </row>
    <row r="1423" spans="1:12">
      <c r="A1423" s="243">
        <v>44974</v>
      </c>
      <c r="B1423" s="243">
        <v>44977</v>
      </c>
      <c r="C1423" s="244">
        <f t="shared" si="66"/>
        <v>4</v>
      </c>
      <c r="D1423" s="239">
        <v>44977</v>
      </c>
      <c r="E1423" s="245">
        <f t="shared" si="67"/>
        <v>3</v>
      </c>
      <c r="F1423" s="306" t="s">
        <v>177</v>
      </c>
      <c r="G1423" s="241">
        <v>7673.76</v>
      </c>
      <c r="H1423" s="244">
        <f t="shared" si="68"/>
        <v>23021.279999999999</v>
      </c>
      <c r="I1423" s="246"/>
      <c r="J1423" s="247"/>
      <c r="K1423" s="240"/>
      <c r="L1423" s="245"/>
    </row>
    <row r="1424" spans="1:12">
      <c r="A1424" s="243">
        <v>44974</v>
      </c>
      <c r="B1424" s="243">
        <v>44980</v>
      </c>
      <c r="C1424" s="244">
        <f t="shared" si="66"/>
        <v>7</v>
      </c>
      <c r="D1424" s="239">
        <v>44980</v>
      </c>
      <c r="E1424" s="245">
        <f t="shared" si="67"/>
        <v>6</v>
      </c>
      <c r="F1424" s="306" t="s">
        <v>176</v>
      </c>
      <c r="G1424" s="241">
        <v>1441.28</v>
      </c>
      <c r="H1424" s="244">
        <f t="shared" si="68"/>
        <v>8647.68</v>
      </c>
      <c r="I1424" s="246"/>
      <c r="J1424" s="247"/>
      <c r="K1424" s="240"/>
      <c r="L1424" s="245"/>
    </row>
    <row r="1425" spans="1:12">
      <c r="A1425" s="243">
        <v>44974</v>
      </c>
      <c r="B1425" s="243">
        <v>44978</v>
      </c>
      <c r="C1425" s="244">
        <f t="shared" si="66"/>
        <v>5</v>
      </c>
      <c r="D1425" s="239">
        <v>44978</v>
      </c>
      <c r="E1425" s="245">
        <f t="shared" si="67"/>
        <v>4</v>
      </c>
      <c r="F1425" s="306" t="s">
        <v>177</v>
      </c>
      <c r="G1425" s="241">
        <v>375.56</v>
      </c>
      <c r="H1425" s="244">
        <f t="shared" si="68"/>
        <v>1502.24</v>
      </c>
      <c r="I1425" s="246"/>
      <c r="J1425" s="247"/>
      <c r="K1425" s="240"/>
      <c r="L1425" s="245"/>
    </row>
    <row r="1426" spans="1:12">
      <c r="A1426" s="243">
        <v>44974</v>
      </c>
      <c r="B1426" s="243">
        <v>44988</v>
      </c>
      <c r="C1426" s="244">
        <f t="shared" si="66"/>
        <v>15</v>
      </c>
      <c r="D1426" s="239">
        <v>44988</v>
      </c>
      <c r="E1426" s="245">
        <f t="shared" si="67"/>
        <v>14</v>
      </c>
      <c r="F1426" s="306" t="s">
        <v>175</v>
      </c>
      <c r="G1426" s="241">
        <v>24.02</v>
      </c>
      <c r="H1426" s="244">
        <f t="shared" si="68"/>
        <v>336.28</v>
      </c>
      <c r="I1426" s="246"/>
      <c r="J1426" s="247"/>
      <c r="K1426" s="240"/>
      <c r="L1426" s="245"/>
    </row>
    <row r="1427" spans="1:12">
      <c r="A1427" s="243">
        <v>44974</v>
      </c>
      <c r="B1427" s="243">
        <v>44984</v>
      </c>
      <c r="C1427" s="244">
        <f t="shared" si="66"/>
        <v>11</v>
      </c>
      <c r="D1427" s="239">
        <v>44984</v>
      </c>
      <c r="E1427" s="245">
        <f t="shared" si="67"/>
        <v>10</v>
      </c>
      <c r="F1427" s="306" t="s">
        <v>175</v>
      </c>
      <c r="G1427" s="241">
        <v>660.65</v>
      </c>
      <c r="H1427" s="244">
        <f t="shared" si="68"/>
        <v>6606.5</v>
      </c>
      <c r="I1427" s="246"/>
      <c r="J1427" s="247"/>
      <c r="K1427" s="240"/>
      <c r="L1427" s="245"/>
    </row>
    <row r="1428" spans="1:12">
      <c r="A1428" s="243">
        <v>44974</v>
      </c>
      <c r="B1428" s="243">
        <v>44986</v>
      </c>
      <c r="C1428" s="244">
        <f t="shared" si="66"/>
        <v>13</v>
      </c>
      <c r="D1428" s="239">
        <v>44986</v>
      </c>
      <c r="E1428" s="245">
        <f t="shared" si="67"/>
        <v>12</v>
      </c>
      <c r="F1428" s="306" t="s">
        <v>176</v>
      </c>
      <c r="G1428" s="241">
        <v>236.41</v>
      </c>
      <c r="H1428" s="244">
        <f t="shared" si="68"/>
        <v>2836.92</v>
      </c>
      <c r="I1428" s="246"/>
      <c r="J1428" s="247"/>
      <c r="K1428" s="240"/>
      <c r="L1428" s="245"/>
    </row>
    <row r="1429" spans="1:12">
      <c r="A1429" s="243">
        <v>44974</v>
      </c>
      <c r="B1429" s="243">
        <v>44981</v>
      </c>
      <c r="C1429" s="244">
        <f t="shared" si="66"/>
        <v>8</v>
      </c>
      <c r="D1429" s="239">
        <v>44981</v>
      </c>
      <c r="E1429" s="245">
        <f t="shared" si="67"/>
        <v>7</v>
      </c>
      <c r="F1429" s="306" t="s">
        <v>176</v>
      </c>
      <c r="G1429" s="241">
        <v>813.85</v>
      </c>
      <c r="H1429" s="244">
        <f t="shared" si="68"/>
        <v>5696.95</v>
      </c>
      <c r="I1429" s="246"/>
      <c r="J1429" s="247"/>
      <c r="K1429" s="240"/>
      <c r="L1429" s="245"/>
    </row>
    <row r="1430" spans="1:12">
      <c r="A1430" s="243">
        <v>44974</v>
      </c>
      <c r="B1430" s="243">
        <v>44985</v>
      </c>
      <c r="C1430" s="244">
        <f t="shared" si="66"/>
        <v>12</v>
      </c>
      <c r="D1430" s="239">
        <v>44985</v>
      </c>
      <c r="E1430" s="245">
        <f t="shared" si="67"/>
        <v>11</v>
      </c>
      <c r="F1430" s="306" t="s">
        <v>175</v>
      </c>
      <c r="G1430" s="241">
        <v>224.2</v>
      </c>
      <c r="H1430" s="244">
        <f t="shared" si="68"/>
        <v>2466.1999999999998</v>
      </c>
      <c r="I1430" s="246"/>
      <c r="J1430" s="247"/>
      <c r="K1430" s="240"/>
      <c r="L1430" s="245"/>
    </row>
    <row r="1431" spans="1:12">
      <c r="A1431" s="243">
        <v>44974</v>
      </c>
      <c r="B1431" s="243">
        <v>44987</v>
      </c>
      <c r="C1431" s="244">
        <f t="shared" si="66"/>
        <v>14</v>
      </c>
      <c r="D1431" s="239">
        <v>44987</v>
      </c>
      <c r="E1431" s="245">
        <f t="shared" si="67"/>
        <v>13</v>
      </c>
      <c r="F1431" s="306" t="s">
        <v>176</v>
      </c>
      <c r="G1431" s="241">
        <v>13878.71</v>
      </c>
      <c r="H1431" s="244">
        <f t="shared" si="68"/>
        <v>180423.22999999998</v>
      </c>
      <c r="I1431" s="246"/>
      <c r="J1431" s="247"/>
      <c r="K1431" s="240"/>
      <c r="L1431" s="245"/>
    </row>
    <row r="1432" spans="1:12">
      <c r="A1432" s="243">
        <v>44974</v>
      </c>
      <c r="B1432" s="243">
        <v>44991</v>
      </c>
      <c r="C1432" s="244">
        <f t="shared" si="66"/>
        <v>18</v>
      </c>
      <c r="D1432" s="239">
        <v>44991</v>
      </c>
      <c r="E1432" s="245">
        <f t="shared" si="67"/>
        <v>17</v>
      </c>
      <c r="F1432" s="306" t="s">
        <v>175</v>
      </c>
      <c r="G1432" s="241">
        <v>136.16</v>
      </c>
      <c r="H1432" s="244">
        <f t="shared" si="68"/>
        <v>2314.7199999999998</v>
      </c>
      <c r="I1432" s="246"/>
      <c r="J1432" s="247"/>
      <c r="K1432" s="240"/>
      <c r="L1432" s="245"/>
    </row>
    <row r="1433" spans="1:12">
      <c r="A1433" s="243">
        <v>44974</v>
      </c>
      <c r="B1433" s="243">
        <v>44992</v>
      </c>
      <c r="C1433" s="244">
        <f t="shared" si="66"/>
        <v>19</v>
      </c>
      <c r="D1433" s="239">
        <v>44992</v>
      </c>
      <c r="E1433" s="245">
        <f t="shared" si="67"/>
        <v>18</v>
      </c>
      <c r="F1433" s="306" t="s">
        <v>175</v>
      </c>
      <c r="G1433" s="241">
        <v>15.87</v>
      </c>
      <c r="H1433" s="244">
        <f t="shared" si="68"/>
        <v>285.65999999999997</v>
      </c>
      <c r="I1433" s="246"/>
      <c r="J1433" s="247"/>
      <c r="K1433" s="240"/>
      <c r="L1433" s="245"/>
    </row>
    <row r="1434" spans="1:12">
      <c r="A1434" s="243">
        <v>44974</v>
      </c>
      <c r="B1434" s="243">
        <v>44984</v>
      </c>
      <c r="C1434" s="244">
        <f t="shared" si="66"/>
        <v>11</v>
      </c>
      <c r="D1434" s="239">
        <v>44984</v>
      </c>
      <c r="E1434" s="245">
        <f t="shared" si="67"/>
        <v>10</v>
      </c>
      <c r="F1434" s="306" t="s">
        <v>176</v>
      </c>
      <c r="G1434" s="241">
        <v>27238.27</v>
      </c>
      <c r="H1434" s="244">
        <f t="shared" si="68"/>
        <v>272382.7</v>
      </c>
      <c r="I1434" s="246"/>
      <c r="J1434" s="247"/>
      <c r="K1434" s="240"/>
      <c r="L1434" s="245"/>
    </row>
    <row r="1435" spans="1:12">
      <c r="A1435" s="243">
        <v>44974</v>
      </c>
      <c r="B1435" s="243">
        <v>44984</v>
      </c>
      <c r="C1435" s="244">
        <f t="shared" si="66"/>
        <v>11</v>
      </c>
      <c r="D1435" s="239">
        <v>44984</v>
      </c>
      <c r="E1435" s="245">
        <f t="shared" si="67"/>
        <v>10</v>
      </c>
      <c r="F1435" s="306" t="s">
        <v>177</v>
      </c>
      <c r="G1435" s="241">
        <v>3039.01</v>
      </c>
      <c r="H1435" s="244">
        <f t="shared" si="68"/>
        <v>30390.100000000002</v>
      </c>
      <c r="I1435" s="246"/>
      <c r="J1435" s="247"/>
      <c r="K1435" s="240"/>
      <c r="L1435" s="245"/>
    </row>
    <row r="1436" spans="1:12">
      <c r="A1436" s="243">
        <v>44974</v>
      </c>
      <c r="B1436" s="243">
        <v>44994</v>
      </c>
      <c r="C1436" s="244">
        <f t="shared" si="66"/>
        <v>21</v>
      </c>
      <c r="D1436" s="239">
        <v>44994</v>
      </c>
      <c r="E1436" s="245">
        <f t="shared" si="67"/>
        <v>20</v>
      </c>
      <c r="F1436" s="306" t="s">
        <v>175</v>
      </c>
      <c r="G1436" s="241">
        <v>56.95</v>
      </c>
      <c r="H1436" s="244">
        <f t="shared" si="68"/>
        <v>1139</v>
      </c>
      <c r="I1436" s="246"/>
      <c r="J1436" s="247"/>
      <c r="K1436" s="240"/>
      <c r="L1436" s="245"/>
    </row>
    <row r="1437" spans="1:12">
      <c r="A1437" s="243">
        <v>44974</v>
      </c>
      <c r="B1437" s="243">
        <v>44974</v>
      </c>
      <c r="C1437" s="244">
        <f t="shared" si="66"/>
        <v>1</v>
      </c>
      <c r="D1437" s="239">
        <v>44974</v>
      </c>
      <c r="E1437" s="245">
        <f t="shared" si="67"/>
        <v>0</v>
      </c>
      <c r="F1437" s="306" t="s">
        <v>175</v>
      </c>
      <c r="G1437" s="241">
        <v>2242.85</v>
      </c>
      <c r="H1437" s="244">
        <f t="shared" si="68"/>
        <v>0</v>
      </c>
      <c r="I1437" s="246"/>
      <c r="J1437" s="247"/>
      <c r="K1437" s="240"/>
      <c r="L1437" s="245"/>
    </row>
    <row r="1438" spans="1:12">
      <c r="A1438" s="243">
        <v>44974</v>
      </c>
      <c r="B1438" s="243">
        <v>45197</v>
      </c>
      <c r="C1438" s="244">
        <f t="shared" si="66"/>
        <v>224</v>
      </c>
      <c r="D1438" s="239">
        <v>45197</v>
      </c>
      <c r="E1438" s="245">
        <f t="shared" si="67"/>
        <v>223</v>
      </c>
      <c r="F1438" s="306" t="s">
        <v>176</v>
      </c>
      <c r="G1438" s="241">
        <v>115.87</v>
      </c>
      <c r="H1438" s="244">
        <f t="shared" si="68"/>
        <v>25839.010000000002</v>
      </c>
      <c r="I1438" s="246"/>
      <c r="J1438" s="247"/>
      <c r="K1438" s="240"/>
      <c r="L1438" s="245"/>
    </row>
    <row r="1439" spans="1:12">
      <c r="A1439" s="243">
        <v>44974</v>
      </c>
      <c r="B1439" s="243">
        <v>44994</v>
      </c>
      <c r="C1439" s="244">
        <f t="shared" si="66"/>
        <v>21</v>
      </c>
      <c r="D1439" s="239">
        <v>44994</v>
      </c>
      <c r="E1439" s="245">
        <f t="shared" si="67"/>
        <v>20</v>
      </c>
      <c r="F1439" s="306" t="s">
        <v>176</v>
      </c>
      <c r="G1439" s="241">
        <v>28.8</v>
      </c>
      <c r="H1439" s="244">
        <f t="shared" si="68"/>
        <v>576</v>
      </c>
      <c r="I1439" s="246"/>
      <c r="J1439" s="247"/>
      <c r="K1439" s="240"/>
      <c r="L1439" s="245"/>
    </row>
    <row r="1440" spans="1:12">
      <c r="A1440" s="243">
        <v>44974</v>
      </c>
      <c r="B1440" s="243">
        <v>44974</v>
      </c>
      <c r="C1440" s="244">
        <f t="shared" si="66"/>
        <v>1</v>
      </c>
      <c r="D1440" s="239">
        <v>44974</v>
      </c>
      <c r="E1440" s="245">
        <f t="shared" si="67"/>
        <v>0</v>
      </c>
      <c r="F1440" s="306" t="s">
        <v>176</v>
      </c>
      <c r="G1440" s="241">
        <v>3552.26</v>
      </c>
      <c r="H1440" s="244">
        <f t="shared" si="68"/>
        <v>0</v>
      </c>
      <c r="I1440" s="246"/>
      <c r="J1440" s="247"/>
      <c r="K1440" s="240"/>
      <c r="L1440" s="245"/>
    </row>
    <row r="1441" spans="1:12">
      <c r="A1441" s="243">
        <v>44974</v>
      </c>
      <c r="B1441" s="243">
        <v>44974</v>
      </c>
      <c r="C1441" s="244">
        <f t="shared" si="66"/>
        <v>1</v>
      </c>
      <c r="D1441" s="239">
        <v>44974</v>
      </c>
      <c r="E1441" s="245">
        <f t="shared" si="67"/>
        <v>0</v>
      </c>
      <c r="F1441" s="306" t="s">
        <v>179</v>
      </c>
      <c r="G1441" s="241">
        <v>334.19</v>
      </c>
      <c r="H1441" s="244">
        <f t="shared" si="68"/>
        <v>0</v>
      </c>
      <c r="I1441" s="246"/>
      <c r="J1441" s="247"/>
      <c r="K1441" s="240"/>
      <c r="L1441" s="245"/>
    </row>
    <row r="1442" spans="1:12">
      <c r="A1442" s="243">
        <v>44975</v>
      </c>
      <c r="B1442" s="243">
        <v>44977</v>
      </c>
      <c r="C1442" s="244">
        <f t="shared" si="66"/>
        <v>3</v>
      </c>
      <c r="D1442" s="239">
        <v>44977</v>
      </c>
      <c r="E1442" s="245">
        <f t="shared" si="67"/>
        <v>2</v>
      </c>
      <c r="F1442" s="306" t="s">
        <v>178</v>
      </c>
      <c r="G1442" s="241">
        <v>5.78</v>
      </c>
      <c r="H1442" s="244">
        <f t="shared" si="68"/>
        <v>11.56</v>
      </c>
      <c r="I1442" s="246"/>
      <c r="J1442" s="247"/>
      <c r="K1442" s="240"/>
      <c r="L1442" s="245"/>
    </row>
    <row r="1443" spans="1:12">
      <c r="A1443" s="243">
        <v>44975</v>
      </c>
      <c r="B1443" s="243">
        <v>44977</v>
      </c>
      <c r="C1443" s="244">
        <f t="shared" si="66"/>
        <v>3</v>
      </c>
      <c r="D1443" s="239">
        <v>44977</v>
      </c>
      <c r="E1443" s="245">
        <f t="shared" si="67"/>
        <v>2</v>
      </c>
      <c r="F1443" s="306" t="s">
        <v>175</v>
      </c>
      <c r="G1443" s="241">
        <v>975.26</v>
      </c>
      <c r="H1443" s="244">
        <f t="shared" si="68"/>
        <v>1950.52</v>
      </c>
      <c r="I1443" s="246"/>
      <c r="J1443" s="247"/>
      <c r="K1443" s="240"/>
      <c r="L1443" s="245"/>
    </row>
    <row r="1444" spans="1:12">
      <c r="A1444" s="243">
        <v>44976</v>
      </c>
      <c r="B1444" s="243">
        <v>44985</v>
      </c>
      <c r="C1444" s="244">
        <f t="shared" si="66"/>
        <v>10</v>
      </c>
      <c r="D1444" s="239">
        <v>44985</v>
      </c>
      <c r="E1444" s="245">
        <f t="shared" si="67"/>
        <v>9</v>
      </c>
      <c r="F1444" s="306" t="s">
        <v>176</v>
      </c>
      <c r="G1444" s="241">
        <v>3.92</v>
      </c>
      <c r="H1444" s="244">
        <f t="shared" si="68"/>
        <v>35.28</v>
      </c>
      <c r="I1444" s="246"/>
      <c r="J1444" s="247"/>
      <c r="K1444" s="240"/>
      <c r="L1444" s="245"/>
    </row>
    <row r="1445" spans="1:12">
      <c r="A1445" s="243">
        <v>44976</v>
      </c>
      <c r="B1445" s="243">
        <v>44977</v>
      </c>
      <c r="C1445" s="244">
        <f t="shared" si="66"/>
        <v>2</v>
      </c>
      <c r="D1445" s="239">
        <v>44977</v>
      </c>
      <c r="E1445" s="245">
        <f t="shared" si="67"/>
        <v>1</v>
      </c>
      <c r="F1445" s="306" t="s">
        <v>175</v>
      </c>
      <c r="G1445" s="241">
        <v>2308.9699999999998</v>
      </c>
      <c r="H1445" s="244">
        <f t="shared" si="68"/>
        <v>2308.9699999999998</v>
      </c>
      <c r="I1445" s="246"/>
      <c r="J1445" s="247"/>
      <c r="K1445" s="240"/>
      <c r="L1445" s="245"/>
    </row>
    <row r="1446" spans="1:12">
      <c r="A1446" s="243">
        <v>44976</v>
      </c>
      <c r="B1446" s="243">
        <v>44978</v>
      </c>
      <c r="C1446" s="244">
        <f t="shared" si="66"/>
        <v>3</v>
      </c>
      <c r="D1446" s="239">
        <v>44978</v>
      </c>
      <c r="E1446" s="245">
        <f t="shared" si="67"/>
        <v>2</v>
      </c>
      <c r="F1446" s="306" t="s">
        <v>175</v>
      </c>
      <c r="G1446" s="241">
        <v>401.35</v>
      </c>
      <c r="H1446" s="244">
        <f t="shared" si="68"/>
        <v>802.7</v>
      </c>
      <c r="I1446" s="246"/>
      <c r="J1446" s="247"/>
      <c r="K1446" s="240"/>
      <c r="L1446" s="245"/>
    </row>
    <row r="1447" spans="1:12">
      <c r="A1447" s="243">
        <v>44976</v>
      </c>
      <c r="B1447" s="243">
        <v>45002</v>
      </c>
      <c r="C1447" s="244">
        <f t="shared" si="66"/>
        <v>27</v>
      </c>
      <c r="D1447" s="239">
        <v>45002</v>
      </c>
      <c r="E1447" s="245">
        <f t="shared" si="67"/>
        <v>26</v>
      </c>
      <c r="F1447" s="306" t="s">
        <v>175</v>
      </c>
      <c r="G1447" s="241">
        <v>22.51</v>
      </c>
      <c r="H1447" s="244">
        <f t="shared" si="68"/>
        <v>585.26</v>
      </c>
      <c r="I1447" s="246"/>
      <c r="J1447" s="247"/>
      <c r="K1447" s="240"/>
      <c r="L1447" s="245"/>
    </row>
    <row r="1448" spans="1:12">
      <c r="A1448" s="243">
        <v>44976</v>
      </c>
      <c r="B1448" s="243">
        <v>44980</v>
      </c>
      <c r="C1448" s="244">
        <f t="shared" si="66"/>
        <v>5</v>
      </c>
      <c r="D1448" s="239">
        <v>44980</v>
      </c>
      <c r="E1448" s="245">
        <f t="shared" si="67"/>
        <v>4</v>
      </c>
      <c r="F1448" s="306" t="s">
        <v>175</v>
      </c>
      <c r="G1448" s="241">
        <v>159.83000000000001</v>
      </c>
      <c r="H1448" s="244">
        <f t="shared" si="68"/>
        <v>639.32000000000005</v>
      </c>
      <c r="I1448" s="246"/>
      <c r="J1448" s="247"/>
      <c r="K1448" s="240"/>
      <c r="L1448" s="245"/>
    </row>
    <row r="1449" spans="1:12">
      <c r="A1449" s="243">
        <v>44976</v>
      </c>
      <c r="B1449" s="243">
        <v>44978</v>
      </c>
      <c r="C1449" s="244">
        <f t="shared" si="66"/>
        <v>3</v>
      </c>
      <c r="D1449" s="239">
        <v>44978</v>
      </c>
      <c r="E1449" s="245">
        <f t="shared" si="67"/>
        <v>2</v>
      </c>
      <c r="F1449" s="306" t="s">
        <v>176</v>
      </c>
      <c r="G1449" s="241">
        <v>71.28</v>
      </c>
      <c r="H1449" s="244">
        <f t="shared" si="68"/>
        <v>142.56</v>
      </c>
      <c r="I1449" s="246"/>
      <c r="J1449" s="247"/>
      <c r="K1449" s="240"/>
      <c r="L1449" s="245"/>
    </row>
    <row r="1450" spans="1:12">
      <c r="A1450" s="243">
        <v>44976</v>
      </c>
      <c r="B1450" s="243">
        <v>44986</v>
      </c>
      <c r="C1450" s="244">
        <f t="shared" si="66"/>
        <v>11</v>
      </c>
      <c r="D1450" s="239">
        <v>44986</v>
      </c>
      <c r="E1450" s="245">
        <f t="shared" si="67"/>
        <v>10</v>
      </c>
      <c r="F1450" s="306" t="s">
        <v>175</v>
      </c>
      <c r="G1450" s="241">
        <v>4.9000000000000004</v>
      </c>
      <c r="H1450" s="244">
        <f t="shared" si="68"/>
        <v>49</v>
      </c>
      <c r="I1450" s="246"/>
      <c r="J1450" s="247"/>
      <c r="K1450" s="240"/>
      <c r="L1450" s="245"/>
    </row>
    <row r="1451" spans="1:12">
      <c r="A1451" s="243">
        <v>44976</v>
      </c>
      <c r="B1451" s="243">
        <v>44981</v>
      </c>
      <c r="C1451" s="244">
        <f t="shared" si="66"/>
        <v>6</v>
      </c>
      <c r="D1451" s="239">
        <v>44981</v>
      </c>
      <c r="E1451" s="245">
        <f t="shared" si="67"/>
        <v>5</v>
      </c>
      <c r="F1451" s="306" t="s">
        <v>176</v>
      </c>
      <c r="G1451" s="241">
        <v>12.23</v>
      </c>
      <c r="H1451" s="244">
        <f t="shared" si="68"/>
        <v>61.150000000000006</v>
      </c>
      <c r="I1451" s="246"/>
      <c r="J1451" s="247"/>
      <c r="K1451" s="240"/>
      <c r="L1451" s="245"/>
    </row>
    <row r="1452" spans="1:12">
      <c r="A1452" s="243">
        <v>44976</v>
      </c>
      <c r="B1452" s="243">
        <v>44984</v>
      </c>
      <c r="C1452" s="244">
        <f t="shared" si="66"/>
        <v>9</v>
      </c>
      <c r="D1452" s="239">
        <v>44984</v>
      </c>
      <c r="E1452" s="245">
        <f t="shared" si="67"/>
        <v>8</v>
      </c>
      <c r="F1452" s="306" t="s">
        <v>175</v>
      </c>
      <c r="G1452" s="241">
        <v>234.78</v>
      </c>
      <c r="H1452" s="244">
        <f t="shared" si="68"/>
        <v>1878.24</v>
      </c>
      <c r="I1452" s="246"/>
      <c r="J1452" s="247"/>
      <c r="K1452" s="240"/>
      <c r="L1452" s="245"/>
    </row>
    <row r="1453" spans="1:12">
      <c r="A1453" s="243">
        <v>44977</v>
      </c>
      <c r="B1453" s="243">
        <v>44985</v>
      </c>
      <c r="C1453" s="244">
        <f t="shared" si="66"/>
        <v>9</v>
      </c>
      <c r="D1453" s="239">
        <v>44985</v>
      </c>
      <c r="E1453" s="245">
        <f t="shared" si="67"/>
        <v>8</v>
      </c>
      <c r="F1453" s="306" t="s">
        <v>175</v>
      </c>
      <c r="G1453" s="241">
        <v>14.37</v>
      </c>
      <c r="H1453" s="244">
        <f t="shared" si="68"/>
        <v>114.96</v>
      </c>
      <c r="I1453" s="246"/>
      <c r="J1453" s="247"/>
      <c r="K1453" s="240"/>
      <c r="L1453" s="245"/>
    </row>
    <row r="1454" spans="1:12">
      <c r="A1454" s="243">
        <v>44977</v>
      </c>
      <c r="B1454" s="243">
        <v>44980</v>
      </c>
      <c r="C1454" s="244">
        <f t="shared" si="66"/>
        <v>4</v>
      </c>
      <c r="D1454" s="239">
        <v>44980</v>
      </c>
      <c r="E1454" s="245">
        <f t="shared" si="67"/>
        <v>3</v>
      </c>
      <c r="F1454" s="306" t="s">
        <v>177</v>
      </c>
      <c r="G1454" s="241">
        <v>94.64</v>
      </c>
      <c r="H1454" s="244">
        <f t="shared" si="68"/>
        <v>283.92</v>
      </c>
      <c r="I1454" s="246"/>
      <c r="J1454" s="247"/>
      <c r="K1454" s="240"/>
      <c r="L1454" s="245"/>
    </row>
    <row r="1455" spans="1:12">
      <c r="A1455" s="243">
        <v>44977</v>
      </c>
      <c r="B1455" s="243">
        <v>45005</v>
      </c>
      <c r="C1455" s="244">
        <f t="shared" si="66"/>
        <v>29</v>
      </c>
      <c r="D1455" s="239">
        <v>45005</v>
      </c>
      <c r="E1455" s="245">
        <f t="shared" si="67"/>
        <v>28</v>
      </c>
      <c r="F1455" s="306" t="s">
        <v>175</v>
      </c>
      <c r="G1455" s="241">
        <v>33.42</v>
      </c>
      <c r="H1455" s="244">
        <f t="shared" si="68"/>
        <v>935.76</v>
      </c>
      <c r="I1455" s="246"/>
      <c r="J1455" s="247"/>
      <c r="K1455" s="240"/>
      <c r="L1455" s="245"/>
    </row>
    <row r="1456" spans="1:12">
      <c r="A1456" s="243">
        <v>44977</v>
      </c>
      <c r="B1456" s="243">
        <v>44991</v>
      </c>
      <c r="C1456" s="244">
        <f t="shared" si="66"/>
        <v>15</v>
      </c>
      <c r="D1456" s="239">
        <v>44991</v>
      </c>
      <c r="E1456" s="245">
        <f t="shared" si="67"/>
        <v>14</v>
      </c>
      <c r="F1456" s="306" t="s">
        <v>175</v>
      </c>
      <c r="G1456" s="241">
        <v>86.91</v>
      </c>
      <c r="H1456" s="244">
        <f t="shared" si="68"/>
        <v>1216.74</v>
      </c>
      <c r="I1456" s="246"/>
      <c r="J1456" s="247"/>
      <c r="K1456" s="240"/>
      <c r="L1456" s="245"/>
    </row>
    <row r="1457" spans="1:12">
      <c r="A1457" s="243">
        <v>44977</v>
      </c>
      <c r="B1457" s="243">
        <v>44984</v>
      </c>
      <c r="C1457" s="244">
        <f t="shared" si="66"/>
        <v>8</v>
      </c>
      <c r="D1457" s="239">
        <v>44984</v>
      </c>
      <c r="E1457" s="245">
        <f t="shared" si="67"/>
        <v>7</v>
      </c>
      <c r="F1457" s="306" t="s">
        <v>176</v>
      </c>
      <c r="G1457" s="241">
        <v>6012.21</v>
      </c>
      <c r="H1457" s="244">
        <f t="shared" si="68"/>
        <v>42085.47</v>
      </c>
      <c r="I1457" s="246"/>
      <c r="J1457" s="247"/>
      <c r="K1457" s="240"/>
      <c r="L1457" s="245"/>
    </row>
    <row r="1458" spans="1:12">
      <c r="A1458" s="243">
        <v>44977</v>
      </c>
      <c r="B1458" s="243">
        <v>44992</v>
      </c>
      <c r="C1458" s="244">
        <f t="shared" si="66"/>
        <v>16</v>
      </c>
      <c r="D1458" s="239">
        <v>44992</v>
      </c>
      <c r="E1458" s="245">
        <f t="shared" si="67"/>
        <v>15</v>
      </c>
      <c r="F1458" s="306" t="s">
        <v>175</v>
      </c>
      <c r="G1458" s="241">
        <v>51.11</v>
      </c>
      <c r="H1458" s="244">
        <f t="shared" si="68"/>
        <v>766.65</v>
      </c>
      <c r="I1458" s="246"/>
      <c r="J1458" s="247"/>
      <c r="K1458" s="240"/>
      <c r="L1458" s="245"/>
    </row>
    <row r="1459" spans="1:12">
      <c r="A1459" s="243">
        <v>44977</v>
      </c>
      <c r="B1459" s="243">
        <v>44993</v>
      </c>
      <c r="C1459" s="244">
        <f t="shared" si="66"/>
        <v>17</v>
      </c>
      <c r="D1459" s="239">
        <v>44993</v>
      </c>
      <c r="E1459" s="245">
        <f t="shared" si="67"/>
        <v>16</v>
      </c>
      <c r="F1459" s="306" t="s">
        <v>175</v>
      </c>
      <c r="G1459" s="241">
        <v>146.63</v>
      </c>
      <c r="H1459" s="244">
        <f t="shared" si="68"/>
        <v>2346.08</v>
      </c>
      <c r="I1459" s="246"/>
      <c r="J1459" s="247"/>
      <c r="K1459" s="240"/>
      <c r="L1459" s="245"/>
    </row>
    <row r="1460" spans="1:12">
      <c r="A1460" s="243">
        <v>44977</v>
      </c>
      <c r="B1460" s="243">
        <v>45008</v>
      </c>
      <c r="C1460" s="244">
        <f t="shared" si="66"/>
        <v>32</v>
      </c>
      <c r="D1460" s="239">
        <v>45008</v>
      </c>
      <c r="E1460" s="245">
        <f t="shared" si="67"/>
        <v>31</v>
      </c>
      <c r="F1460" s="306" t="s">
        <v>175</v>
      </c>
      <c r="G1460" s="241">
        <v>26.3</v>
      </c>
      <c r="H1460" s="244">
        <f t="shared" si="68"/>
        <v>815.30000000000007</v>
      </c>
      <c r="I1460" s="246"/>
      <c r="J1460" s="247"/>
      <c r="K1460" s="240"/>
      <c r="L1460" s="245"/>
    </row>
    <row r="1461" spans="1:12">
      <c r="A1461" s="243">
        <v>44977</v>
      </c>
      <c r="B1461" s="243">
        <v>44994</v>
      </c>
      <c r="C1461" s="244">
        <f t="shared" si="66"/>
        <v>18</v>
      </c>
      <c r="D1461" s="239">
        <v>44994</v>
      </c>
      <c r="E1461" s="245">
        <f t="shared" si="67"/>
        <v>17</v>
      </c>
      <c r="F1461" s="306" t="s">
        <v>175</v>
      </c>
      <c r="G1461" s="241">
        <v>220.78</v>
      </c>
      <c r="H1461" s="244">
        <f t="shared" si="68"/>
        <v>3753.26</v>
      </c>
      <c r="I1461" s="246"/>
      <c r="J1461" s="247"/>
      <c r="K1461" s="240"/>
      <c r="L1461" s="245"/>
    </row>
    <row r="1462" spans="1:12">
      <c r="A1462" s="243">
        <v>44977</v>
      </c>
      <c r="B1462" s="243">
        <v>45009</v>
      </c>
      <c r="C1462" s="244">
        <f t="shared" si="66"/>
        <v>33</v>
      </c>
      <c r="D1462" s="239">
        <v>45009</v>
      </c>
      <c r="E1462" s="245">
        <f t="shared" si="67"/>
        <v>32</v>
      </c>
      <c r="F1462" s="306" t="s">
        <v>175</v>
      </c>
      <c r="G1462" s="241">
        <v>226.08</v>
      </c>
      <c r="H1462" s="244">
        <f t="shared" si="68"/>
        <v>7234.56</v>
      </c>
      <c r="I1462" s="246"/>
      <c r="J1462" s="247"/>
      <c r="K1462" s="240"/>
      <c r="L1462" s="245"/>
    </row>
    <row r="1463" spans="1:12">
      <c r="A1463" s="243">
        <v>44977</v>
      </c>
      <c r="B1463" s="243">
        <v>45012</v>
      </c>
      <c r="C1463" s="244">
        <f t="shared" si="66"/>
        <v>36</v>
      </c>
      <c r="D1463" s="239">
        <v>45012</v>
      </c>
      <c r="E1463" s="245">
        <f t="shared" si="67"/>
        <v>35</v>
      </c>
      <c r="F1463" s="306" t="s">
        <v>175</v>
      </c>
      <c r="G1463" s="241">
        <v>17.46</v>
      </c>
      <c r="H1463" s="244">
        <f t="shared" si="68"/>
        <v>611.1</v>
      </c>
      <c r="I1463" s="246"/>
      <c r="J1463" s="247"/>
      <c r="K1463" s="240"/>
      <c r="L1463" s="245"/>
    </row>
    <row r="1464" spans="1:12">
      <c r="A1464" s="243">
        <v>44977</v>
      </c>
      <c r="B1464" s="243">
        <v>44995</v>
      </c>
      <c r="C1464" s="244">
        <f t="shared" si="66"/>
        <v>19</v>
      </c>
      <c r="D1464" s="239">
        <v>44995</v>
      </c>
      <c r="E1464" s="245">
        <f t="shared" si="67"/>
        <v>18</v>
      </c>
      <c r="F1464" s="306" t="s">
        <v>175</v>
      </c>
      <c r="G1464" s="241">
        <v>78.739999999999995</v>
      </c>
      <c r="H1464" s="244">
        <f t="shared" si="68"/>
        <v>1417.32</v>
      </c>
      <c r="I1464" s="246"/>
      <c r="J1464" s="247"/>
      <c r="K1464" s="240"/>
      <c r="L1464" s="245"/>
    </row>
    <row r="1465" spans="1:12">
      <c r="A1465" s="243">
        <v>44977</v>
      </c>
      <c r="B1465" s="243">
        <v>44977</v>
      </c>
      <c r="C1465" s="244">
        <f t="shared" si="66"/>
        <v>1</v>
      </c>
      <c r="D1465" s="239">
        <v>44977</v>
      </c>
      <c r="E1465" s="245">
        <f t="shared" si="67"/>
        <v>0</v>
      </c>
      <c r="F1465" s="306" t="s">
        <v>175</v>
      </c>
      <c r="G1465" s="241">
        <v>6899.38</v>
      </c>
      <c r="H1465" s="244">
        <f t="shared" si="68"/>
        <v>0</v>
      </c>
      <c r="I1465" s="246"/>
      <c r="J1465" s="247"/>
      <c r="K1465" s="240"/>
      <c r="L1465" s="245"/>
    </row>
    <row r="1466" spans="1:12">
      <c r="A1466" s="243">
        <v>44977</v>
      </c>
      <c r="B1466" s="243">
        <v>44978</v>
      </c>
      <c r="C1466" s="244">
        <f t="shared" si="66"/>
        <v>2</v>
      </c>
      <c r="D1466" s="239">
        <v>44978</v>
      </c>
      <c r="E1466" s="245">
        <f t="shared" si="67"/>
        <v>1</v>
      </c>
      <c r="F1466" s="306" t="s">
        <v>175</v>
      </c>
      <c r="G1466" s="241">
        <v>914223.36</v>
      </c>
      <c r="H1466" s="244">
        <f t="shared" si="68"/>
        <v>914223.36</v>
      </c>
      <c r="I1466" s="246"/>
      <c r="J1466" s="247"/>
      <c r="K1466" s="240"/>
      <c r="L1466" s="245"/>
    </row>
    <row r="1467" spans="1:12">
      <c r="A1467" s="243">
        <v>44977</v>
      </c>
      <c r="B1467" s="243">
        <v>44979</v>
      </c>
      <c r="C1467" s="244">
        <f t="shared" si="66"/>
        <v>3</v>
      </c>
      <c r="D1467" s="239">
        <v>44979</v>
      </c>
      <c r="E1467" s="245">
        <f t="shared" si="67"/>
        <v>2</v>
      </c>
      <c r="F1467" s="306" t="s">
        <v>175</v>
      </c>
      <c r="G1467" s="241">
        <v>22310.5</v>
      </c>
      <c r="H1467" s="244">
        <f t="shared" si="68"/>
        <v>44621</v>
      </c>
      <c r="I1467" s="246"/>
      <c r="J1467" s="247"/>
      <c r="K1467" s="240"/>
      <c r="L1467" s="245"/>
    </row>
    <row r="1468" spans="1:12">
      <c r="A1468" s="243">
        <v>44977</v>
      </c>
      <c r="B1468" s="243">
        <v>44980</v>
      </c>
      <c r="C1468" s="244">
        <f t="shared" si="66"/>
        <v>4</v>
      </c>
      <c r="D1468" s="239">
        <v>44980</v>
      </c>
      <c r="E1468" s="245">
        <f t="shared" si="67"/>
        <v>3</v>
      </c>
      <c r="F1468" s="306" t="s">
        <v>175</v>
      </c>
      <c r="G1468" s="241">
        <v>2274.92</v>
      </c>
      <c r="H1468" s="244">
        <f t="shared" si="68"/>
        <v>6824.76</v>
      </c>
      <c r="I1468" s="246"/>
      <c r="J1468" s="247"/>
      <c r="K1468" s="240"/>
      <c r="L1468" s="245"/>
    </row>
    <row r="1469" spans="1:12">
      <c r="A1469" s="243">
        <v>44977</v>
      </c>
      <c r="B1469" s="243">
        <v>44978</v>
      </c>
      <c r="C1469" s="244">
        <f t="shared" si="66"/>
        <v>2</v>
      </c>
      <c r="D1469" s="239">
        <v>44978</v>
      </c>
      <c r="E1469" s="245">
        <f t="shared" si="67"/>
        <v>1</v>
      </c>
      <c r="F1469" s="306" t="s">
        <v>178</v>
      </c>
      <c r="G1469" s="241">
        <v>1407.52</v>
      </c>
      <c r="H1469" s="244">
        <f t="shared" si="68"/>
        <v>1407.52</v>
      </c>
      <c r="I1469" s="246"/>
      <c r="J1469" s="247"/>
      <c r="K1469" s="240"/>
      <c r="L1469" s="245"/>
    </row>
    <row r="1470" spans="1:12">
      <c r="A1470" s="243">
        <v>44977</v>
      </c>
      <c r="B1470" s="243">
        <v>44977</v>
      </c>
      <c r="C1470" s="244">
        <f t="shared" si="66"/>
        <v>1</v>
      </c>
      <c r="D1470" s="239">
        <v>44977</v>
      </c>
      <c r="E1470" s="245">
        <f t="shared" si="67"/>
        <v>0</v>
      </c>
      <c r="F1470" s="306" t="s">
        <v>176</v>
      </c>
      <c r="G1470" s="241">
        <v>41.25</v>
      </c>
      <c r="H1470" s="244">
        <f t="shared" si="68"/>
        <v>0</v>
      </c>
      <c r="I1470" s="246"/>
      <c r="J1470" s="247"/>
      <c r="K1470" s="240"/>
      <c r="L1470" s="245"/>
    </row>
    <row r="1471" spans="1:12">
      <c r="A1471" s="243">
        <v>44977</v>
      </c>
      <c r="B1471" s="243">
        <v>44977</v>
      </c>
      <c r="C1471" s="244">
        <f t="shared" si="66"/>
        <v>1</v>
      </c>
      <c r="D1471" s="239">
        <v>44977</v>
      </c>
      <c r="E1471" s="245">
        <f t="shared" si="67"/>
        <v>0</v>
      </c>
      <c r="F1471" s="306" t="s">
        <v>179</v>
      </c>
      <c r="G1471" s="241">
        <v>103.41</v>
      </c>
      <c r="H1471" s="244">
        <f t="shared" si="68"/>
        <v>0</v>
      </c>
      <c r="I1471" s="246"/>
      <c r="J1471" s="247"/>
      <c r="K1471" s="240"/>
      <c r="L1471" s="245"/>
    </row>
    <row r="1472" spans="1:12">
      <c r="A1472" s="243">
        <v>44977</v>
      </c>
      <c r="B1472" s="243">
        <v>44981</v>
      </c>
      <c r="C1472" s="244">
        <f t="shared" si="66"/>
        <v>5</v>
      </c>
      <c r="D1472" s="239">
        <v>44981</v>
      </c>
      <c r="E1472" s="245">
        <f t="shared" si="67"/>
        <v>4</v>
      </c>
      <c r="F1472" s="306" t="s">
        <v>175</v>
      </c>
      <c r="G1472" s="241">
        <v>372.58</v>
      </c>
      <c r="H1472" s="244">
        <f t="shared" si="68"/>
        <v>1490.32</v>
      </c>
      <c r="I1472" s="246"/>
      <c r="J1472" s="247"/>
      <c r="K1472" s="240"/>
      <c r="L1472" s="245"/>
    </row>
    <row r="1473" spans="1:12">
      <c r="A1473" s="243">
        <v>44977</v>
      </c>
      <c r="B1473" s="243">
        <v>44978</v>
      </c>
      <c r="C1473" s="244">
        <f t="shared" si="66"/>
        <v>2</v>
      </c>
      <c r="D1473" s="239">
        <v>44978</v>
      </c>
      <c r="E1473" s="245">
        <f t="shared" si="67"/>
        <v>1</v>
      </c>
      <c r="F1473" s="306" t="s">
        <v>176</v>
      </c>
      <c r="G1473" s="241">
        <v>83540.39</v>
      </c>
      <c r="H1473" s="244">
        <f t="shared" si="68"/>
        <v>83540.39</v>
      </c>
      <c r="I1473" s="246"/>
      <c r="J1473" s="247"/>
      <c r="K1473" s="240"/>
      <c r="L1473" s="245"/>
    </row>
    <row r="1474" spans="1:12">
      <c r="A1474" s="243">
        <v>44977</v>
      </c>
      <c r="B1474" s="243">
        <v>45000</v>
      </c>
      <c r="C1474" s="244">
        <f t="shared" si="66"/>
        <v>24</v>
      </c>
      <c r="D1474" s="239">
        <v>45000</v>
      </c>
      <c r="E1474" s="245">
        <f t="shared" si="67"/>
        <v>23</v>
      </c>
      <c r="F1474" s="306" t="s">
        <v>176</v>
      </c>
      <c r="G1474" s="241">
        <v>149.72</v>
      </c>
      <c r="H1474" s="244">
        <f t="shared" si="68"/>
        <v>3443.56</v>
      </c>
      <c r="I1474" s="246"/>
      <c r="J1474" s="247"/>
      <c r="K1474" s="240"/>
      <c r="L1474" s="245"/>
    </row>
    <row r="1475" spans="1:12">
      <c r="A1475" s="243">
        <v>44977</v>
      </c>
      <c r="B1475" s="243">
        <v>44979</v>
      </c>
      <c r="C1475" s="244">
        <f t="shared" si="66"/>
        <v>3</v>
      </c>
      <c r="D1475" s="239">
        <v>44979</v>
      </c>
      <c r="E1475" s="245">
        <f t="shared" si="67"/>
        <v>2</v>
      </c>
      <c r="F1475" s="306" t="s">
        <v>176</v>
      </c>
      <c r="G1475" s="241">
        <v>26351.47</v>
      </c>
      <c r="H1475" s="244">
        <f t="shared" si="68"/>
        <v>52702.94</v>
      </c>
      <c r="I1475" s="246"/>
      <c r="J1475" s="247"/>
      <c r="K1475" s="240"/>
      <c r="L1475" s="245"/>
    </row>
    <row r="1476" spans="1:12">
      <c r="A1476" s="243">
        <v>44977</v>
      </c>
      <c r="B1476" s="243">
        <v>44980</v>
      </c>
      <c r="C1476" s="244">
        <f t="shared" si="66"/>
        <v>4</v>
      </c>
      <c r="D1476" s="239">
        <v>44980</v>
      </c>
      <c r="E1476" s="245">
        <f t="shared" si="67"/>
        <v>3</v>
      </c>
      <c r="F1476" s="306" t="s">
        <v>178</v>
      </c>
      <c r="G1476" s="241">
        <v>895.35</v>
      </c>
      <c r="H1476" s="244">
        <f t="shared" si="68"/>
        <v>2686.05</v>
      </c>
      <c r="I1476" s="246"/>
      <c r="J1476" s="247"/>
      <c r="K1476" s="240"/>
      <c r="L1476" s="245"/>
    </row>
    <row r="1477" spans="1:12">
      <c r="A1477" s="243">
        <v>44977</v>
      </c>
      <c r="B1477" s="243">
        <v>44987</v>
      </c>
      <c r="C1477" s="244">
        <f t="shared" si="66"/>
        <v>11</v>
      </c>
      <c r="D1477" s="239">
        <v>44987</v>
      </c>
      <c r="E1477" s="245">
        <f t="shared" si="67"/>
        <v>10</v>
      </c>
      <c r="F1477" s="306" t="s">
        <v>175</v>
      </c>
      <c r="G1477" s="241">
        <v>429.48</v>
      </c>
      <c r="H1477" s="244">
        <f t="shared" si="68"/>
        <v>4294.8</v>
      </c>
      <c r="I1477" s="246"/>
      <c r="J1477" s="247"/>
      <c r="K1477" s="240"/>
      <c r="L1477" s="245"/>
    </row>
    <row r="1478" spans="1:12">
      <c r="A1478" s="243">
        <v>44977</v>
      </c>
      <c r="B1478" s="243">
        <v>45127</v>
      </c>
      <c r="C1478" s="244">
        <f t="shared" si="66"/>
        <v>151</v>
      </c>
      <c r="D1478" s="239">
        <v>45127</v>
      </c>
      <c r="E1478" s="245">
        <f t="shared" si="67"/>
        <v>150</v>
      </c>
      <c r="F1478" s="306" t="s">
        <v>175</v>
      </c>
      <c r="G1478" s="241">
        <v>36.85</v>
      </c>
      <c r="H1478" s="244">
        <f t="shared" si="68"/>
        <v>5527.5</v>
      </c>
      <c r="I1478" s="246"/>
      <c r="J1478" s="247"/>
      <c r="K1478" s="240"/>
      <c r="L1478" s="245"/>
    </row>
    <row r="1479" spans="1:12">
      <c r="A1479" s="243">
        <v>44977</v>
      </c>
      <c r="B1479" s="243">
        <v>44978</v>
      </c>
      <c r="C1479" s="244">
        <f t="shared" ref="C1479:C1542" si="69">B1479-A1479+1</f>
        <v>2</v>
      </c>
      <c r="D1479" s="239">
        <v>44978</v>
      </c>
      <c r="E1479" s="245">
        <f t="shared" ref="E1479:E1542" si="70">D1479-A1479</f>
        <v>1</v>
      </c>
      <c r="F1479" s="306" t="s">
        <v>177</v>
      </c>
      <c r="G1479" s="241">
        <v>6548.89</v>
      </c>
      <c r="H1479" s="244">
        <f t="shared" ref="H1479:H1542" si="71">E1479*G1479</f>
        <v>6548.89</v>
      </c>
      <c r="I1479" s="246"/>
      <c r="J1479" s="247"/>
      <c r="K1479" s="240"/>
      <c r="L1479" s="245"/>
    </row>
    <row r="1480" spans="1:12">
      <c r="A1480" s="243">
        <v>44977</v>
      </c>
      <c r="B1480" s="243">
        <v>44980</v>
      </c>
      <c r="C1480" s="244">
        <f t="shared" si="69"/>
        <v>4</v>
      </c>
      <c r="D1480" s="239">
        <v>44980</v>
      </c>
      <c r="E1480" s="245">
        <f t="shared" si="70"/>
        <v>3</v>
      </c>
      <c r="F1480" s="306" t="s">
        <v>176</v>
      </c>
      <c r="G1480" s="241">
        <v>5831.68</v>
      </c>
      <c r="H1480" s="244">
        <f t="shared" si="71"/>
        <v>17495.04</v>
      </c>
      <c r="I1480" s="246"/>
      <c r="J1480" s="247"/>
      <c r="K1480" s="240"/>
      <c r="L1480" s="245"/>
    </row>
    <row r="1481" spans="1:12">
      <c r="A1481" s="243">
        <v>44977</v>
      </c>
      <c r="B1481" s="243">
        <v>45128</v>
      </c>
      <c r="C1481" s="244">
        <f t="shared" si="69"/>
        <v>152</v>
      </c>
      <c r="D1481" s="239">
        <v>45128</v>
      </c>
      <c r="E1481" s="245">
        <f t="shared" si="70"/>
        <v>151</v>
      </c>
      <c r="F1481" s="306" t="s">
        <v>175</v>
      </c>
      <c r="G1481" s="241">
        <v>76.34</v>
      </c>
      <c r="H1481" s="244">
        <f t="shared" si="71"/>
        <v>11527.34</v>
      </c>
      <c r="I1481" s="246"/>
      <c r="J1481" s="247"/>
      <c r="K1481" s="240"/>
      <c r="L1481" s="245"/>
    </row>
    <row r="1482" spans="1:12">
      <c r="A1482" s="243">
        <v>44977</v>
      </c>
      <c r="B1482" s="243">
        <v>44988</v>
      </c>
      <c r="C1482" s="244">
        <f t="shared" si="69"/>
        <v>12</v>
      </c>
      <c r="D1482" s="239">
        <v>44988</v>
      </c>
      <c r="E1482" s="245">
        <f t="shared" si="70"/>
        <v>11</v>
      </c>
      <c r="F1482" s="306" t="s">
        <v>175</v>
      </c>
      <c r="G1482" s="241">
        <v>123.75</v>
      </c>
      <c r="H1482" s="244">
        <f t="shared" si="71"/>
        <v>1361.25</v>
      </c>
      <c r="I1482" s="246"/>
      <c r="J1482" s="247"/>
      <c r="K1482" s="240"/>
      <c r="L1482" s="245"/>
    </row>
    <row r="1483" spans="1:12">
      <c r="A1483" s="243">
        <v>44977</v>
      </c>
      <c r="B1483" s="243">
        <v>44984</v>
      </c>
      <c r="C1483" s="244">
        <f t="shared" si="69"/>
        <v>8</v>
      </c>
      <c r="D1483" s="239">
        <v>44984</v>
      </c>
      <c r="E1483" s="245">
        <f t="shared" si="70"/>
        <v>7</v>
      </c>
      <c r="F1483" s="306" t="s">
        <v>175</v>
      </c>
      <c r="G1483" s="241">
        <v>1154.18</v>
      </c>
      <c r="H1483" s="244">
        <f t="shared" si="71"/>
        <v>8079.26</v>
      </c>
      <c r="I1483" s="246"/>
      <c r="J1483" s="247"/>
      <c r="K1483" s="240"/>
      <c r="L1483" s="245"/>
    </row>
    <row r="1484" spans="1:12">
      <c r="A1484" s="243">
        <v>44977</v>
      </c>
      <c r="B1484" s="243">
        <v>44981</v>
      </c>
      <c r="C1484" s="244">
        <f t="shared" si="69"/>
        <v>5</v>
      </c>
      <c r="D1484" s="239">
        <v>44981</v>
      </c>
      <c r="E1484" s="245">
        <f t="shared" si="70"/>
        <v>4</v>
      </c>
      <c r="F1484" s="306" t="s">
        <v>176</v>
      </c>
      <c r="G1484" s="241">
        <v>375.41</v>
      </c>
      <c r="H1484" s="244">
        <f t="shared" si="71"/>
        <v>1501.64</v>
      </c>
      <c r="I1484" s="246"/>
      <c r="J1484" s="247"/>
      <c r="K1484" s="240"/>
      <c r="L1484" s="245"/>
    </row>
    <row r="1485" spans="1:12">
      <c r="A1485" s="243">
        <v>44977</v>
      </c>
      <c r="B1485" s="243">
        <v>44979</v>
      </c>
      <c r="C1485" s="244">
        <f t="shared" si="69"/>
        <v>3</v>
      </c>
      <c r="D1485" s="239">
        <v>44979</v>
      </c>
      <c r="E1485" s="245">
        <f t="shared" si="70"/>
        <v>2</v>
      </c>
      <c r="F1485" s="306" t="s">
        <v>177</v>
      </c>
      <c r="G1485" s="241">
        <v>21073.87</v>
      </c>
      <c r="H1485" s="244">
        <f t="shared" si="71"/>
        <v>42147.74</v>
      </c>
      <c r="I1485" s="246"/>
      <c r="J1485" s="247"/>
      <c r="K1485" s="240"/>
      <c r="L1485" s="245"/>
    </row>
    <row r="1486" spans="1:12">
      <c r="A1486" s="243">
        <v>44978</v>
      </c>
      <c r="B1486" s="243">
        <v>44980</v>
      </c>
      <c r="C1486" s="244">
        <f t="shared" si="69"/>
        <v>3</v>
      </c>
      <c r="D1486" s="239">
        <v>44980</v>
      </c>
      <c r="E1486" s="245">
        <f t="shared" si="70"/>
        <v>2</v>
      </c>
      <c r="F1486" s="306" t="s">
        <v>175</v>
      </c>
      <c r="G1486" s="241">
        <v>11346.29</v>
      </c>
      <c r="H1486" s="244">
        <f t="shared" si="71"/>
        <v>22692.58</v>
      </c>
      <c r="I1486" s="246"/>
      <c r="J1486" s="247"/>
      <c r="K1486" s="240"/>
      <c r="L1486" s="245"/>
    </row>
    <row r="1487" spans="1:12">
      <c r="A1487" s="243">
        <v>44978</v>
      </c>
      <c r="B1487" s="243">
        <v>45041</v>
      </c>
      <c r="C1487" s="244">
        <f t="shared" si="69"/>
        <v>64</v>
      </c>
      <c r="D1487" s="239">
        <v>45041</v>
      </c>
      <c r="E1487" s="245">
        <f t="shared" si="70"/>
        <v>63</v>
      </c>
      <c r="F1487" s="306" t="s">
        <v>175</v>
      </c>
      <c r="G1487" s="241">
        <v>21.85</v>
      </c>
      <c r="H1487" s="244">
        <f t="shared" si="71"/>
        <v>1376.5500000000002</v>
      </c>
      <c r="I1487" s="246"/>
      <c r="J1487" s="247"/>
      <c r="K1487" s="240"/>
      <c r="L1487" s="245"/>
    </row>
    <row r="1488" spans="1:12">
      <c r="A1488" s="243">
        <v>44978</v>
      </c>
      <c r="B1488" s="243">
        <v>44981</v>
      </c>
      <c r="C1488" s="244">
        <f t="shared" si="69"/>
        <v>4</v>
      </c>
      <c r="D1488" s="239">
        <v>44981</v>
      </c>
      <c r="E1488" s="245">
        <f t="shared" si="70"/>
        <v>3</v>
      </c>
      <c r="F1488" s="306" t="s">
        <v>175</v>
      </c>
      <c r="G1488" s="241">
        <v>2728.63</v>
      </c>
      <c r="H1488" s="244">
        <f t="shared" si="71"/>
        <v>8185.89</v>
      </c>
      <c r="I1488" s="246"/>
      <c r="J1488" s="247"/>
      <c r="K1488" s="240"/>
      <c r="L1488" s="245"/>
    </row>
    <row r="1489" spans="1:12">
      <c r="A1489" s="243">
        <v>44978</v>
      </c>
      <c r="B1489" s="243">
        <v>44986</v>
      </c>
      <c r="C1489" s="244">
        <f t="shared" si="69"/>
        <v>9</v>
      </c>
      <c r="D1489" s="239">
        <v>44986</v>
      </c>
      <c r="E1489" s="245">
        <f t="shared" si="70"/>
        <v>8</v>
      </c>
      <c r="F1489" s="306" t="s">
        <v>175</v>
      </c>
      <c r="G1489" s="241">
        <v>334.26</v>
      </c>
      <c r="H1489" s="244">
        <f t="shared" si="71"/>
        <v>2674.08</v>
      </c>
      <c r="I1489" s="246"/>
      <c r="J1489" s="247"/>
      <c r="K1489" s="240"/>
      <c r="L1489" s="245"/>
    </row>
    <row r="1490" spans="1:12">
      <c r="A1490" s="243">
        <v>44978</v>
      </c>
      <c r="B1490" s="243">
        <v>44978</v>
      </c>
      <c r="C1490" s="244">
        <f t="shared" si="69"/>
        <v>1</v>
      </c>
      <c r="D1490" s="239">
        <v>44978</v>
      </c>
      <c r="E1490" s="245">
        <f t="shared" si="70"/>
        <v>0</v>
      </c>
      <c r="F1490" s="306" t="s">
        <v>176</v>
      </c>
      <c r="G1490" s="241">
        <v>1987.12</v>
      </c>
      <c r="H1490" s="244">
        <f t="shared" si="71"/>
        <v>0</v>
      </c>
      <c r="I1490" s="246"/>
      <c r="J1490" s="247"/>
      <c r="K1490" s="240"/>
      <c r="L1490" s="245"/>
    </row>
    <row r="1491" spans="1:12">
      <c r="A1491" s="243">
        <v>44978</v>
      </c>
      <c r="B1491" s="243">
        <v>44979</v>
      </c>
      <c r="C1491" s="244">
        <f t="shared" si="69"/>
        <v>2</v>
      </c>
      <c r="D1491" s="239">
        <v>44979</v>
      </c>
      <c r="E1491" s="245">
        <f t="shared" si="70"/>
        <v>1</v>
      </c>
      <c r="F1491" s="306" t="s">
        <v>178</v>
      </c>
      <c r="G1491" s="241">
        <v>7351.69</v>
      </c>
      <c r="H1491" s="244">
        <f t="shared" si="71"/>
        <v>7351.69</v>
      </c>
      <c r="I1491" s="246"/>
      <c r="J1491" s="247"/>
      <c r="K1491" s="240"/>
      <c r="L1491" s="245"/>
    </row>
    <row r="1492" spans="1:12">
      <c r="A1492" s="243">
        <v>44978</v>
      </c>
      <c r="B1492" s="243">
        <v>44978</v>
      </c>
      <c r="C1492" s="244">
        <f t="shared" si="69"/>
        <v>1</v>
      </c>
      <c r="D1492" s="239">
        <v>44978</v>
      </c>
      <c r="E1492" s="245">
        <f t="shared" si="70"/>
        <v>0</v>
      </c>
      <c r="F1492" s="306" t="s">
        <v>179</v>
      </c>
      <c r="G1492" s="241">
        <v>18.75</v>
      </c>
      <c r="H1492" s="244">
        <f t="shared" si="71"/>
        <v>0</v>
      </c>
      <c r="I1492" s="246"/>
      <c r="J1492" s="247"/>
      <c r="K1492" s="240"/>
      <c r="L1492" s="245"/>
    </row>
    <row r="1493" spans="1:12">
      <c r="A1493" s="243">
        <v>44978</v>
      </c>
      <c r="B1493" s="243">
        <v>44979</v>
      </c>
      <c r="C1493" s="244">
        <f t="shared" si="69"/>
        <v>2</v>
      </c>
      <c r="D1493" s="239">
        <v>44979</v>
      </c>
      <c r="E1493" s="245">
        <f t="shared" si="70"/>
        <v>1</v>
      </c>
      <c r="F1493" s="306" t="s">
        <v>176</v>
      </c>
      <c r="G1493" s="241">
        <v>234873.37</v>
      </c>
      <c r="H1493" s="244">
        <f t="shared" si="71"/>
        <v>234873.37</v>
      </c>
      <c r="I1493" s="246"/>
      <c r="J1493" s="247"/>
      <c r="K1493" s="240"/>
      <c r="L1493" s="245"/>
    </row>
    <row r="1494" spans="1:12">
      <c r="A1494" s="243">
        <v>44978</v>
      </c>
      <c r="B1494" s="243">
        <v>44980</v>
      </c>
      <c r="C1494" s="244">
        <f t="shared" si="69"/>
        <v>3</v>
      </c>
      <c r="D1494" s="239">
        <v>44980</v>
      </c>
      <c r="E1494" s="245">
        <f t="shared" si="70"/>
        <v>2</v>
      </c>
      <c r="F1494" s="306" t="s">
        <v>178</v>
      </c>
      <c r="G1494" s="241">
        <v>47284.02</v>
      </c>
      <c r="H1494" s="244">
        <f t="shared" si="71"/>
        <v>94568.04</v>
      </c>
      <c r="I1494" s="246"/>
      <c r="J1494" s="247"/>
      <c r="K1494" s="240"/>
      <c r="L1494" s="245"/>
    </row>
    <row r="1495" spans="1:12">
      <c r="A1495" s="243">
        <v>44978</v>
      </c>
      <c r="B1495" s="243">
        <v>44987</v>
      </c>
      <c r="C1495" s="244">
        <f t="shared" si="69"/>
        <v>10</v>
      </c>
      <c r="D1495" s="239">
        <v>44987</v>
      </c>
      <c r="E1495" s="245">
        <f t="shared" si="70"/>
        <v>9</v>
      </c>
      <c r="F1495" s="306" t="s">
        <v>175</v>
      </c>
      <c r="G1495" s="241">
        <v>118.54</v>
      </c>
      <c r="H1495" s="244">
        <f t="shared" si="71"/>
        <v>1066.8600000000001</v>
      </c>
      <c r="I1495" s="246"/>
      <c r="J1495" s="247"/>
      <c r="K1495" s="240"/>
      <c r="L1495" s="245"/>
    </row>
    <row r="1496" spans="1:12">
      <c r="A1496" s="243">
        <v>44978</v>
      </c>
      <c r="B1496" s="243">
        <v>44980</v>
      </c>
      <c r="C1496" s="244">
        <f t="shared" si="69"/>
        <v>3</v>
      </c>
      <c r="D1496" s="239">
        <v>44980</v>
      </c>
      <c r="E1496" s="245">
        <f t="shared" si="70"/>
        <v>2</v>
      </c>
      <c r="F1496" s="306" t="s">
        <v>176</v>
      </c>
      <c r="G1496" s="241">
        <v>43630.55</v>
      </c>
      <c r="H1496" s="244">
        <f t="shared" si="71"/>
        <v>87261.1</v>
      </c>
      <c r="I1496" s="246"/>
      <c r="J1496" s="247"/>
      <c r="K1496" s="240"/>
      <c r="L1496" s="245"/>
    </row>
    <row r="1497" spans="1:12">
      <c r="A1497" s="243">
        <v>44978</v>
      </c>
      <c r="B1497" s="243">
        <v>44988</v>
      </c>
      <c r="C1497" s="244">
        <f t="shared" si="69"/>
        <v>11</v>
      </c>
      <c r="D1497" s="239">
        <v>44988</v>
      </c>
      <c r="E1497" s="245">
        <f t="shared" si="70"/>
        <v>10</v>
      </c>
      <c r="F1497" s="306" t="s">
        <v>175</v>
      </c>
      <c r="G1497" s="241">
        <v>84.42</v>
      </c>
      <c r="H1497" s="244">
        <f t="shared" si="71"/>
        <v>844.2</v>
      </c>
      <c r="I1497" s="246"/>
      <c r="J1497" s="247"/>
      <c r="K1497" s="240"/>
      <c r="L1497" s="245"/>
    </row>
    <row r="1498" spans="1:12">
      <c r="A1498" s="243">
        <v>44978</v>
      </c>
      <c r="B1498" s="243">
        <v>44978</v>
      </c>
      <c r="C1498" s="244">
        <f t="shared" si="69"/>
        <v>1</v>
      </c>
      <c r="D1498" s="239">
        <v>44978</v>
      </c>
      <c r="E1498" s="245">
        <f t="shared" si="70"/>
        <v>0</v>
      </c>
      <c r="F1498" s="306" t="s">
        <v>177</v>
      </c>
      <c r="G1498" s="241">
        <v>869.29</v>
      </c>
      <c r="H1498" s="244">
        <f t="shared" si="71"/>
        <v>0</v>
      </c>
      <c r="I1498" s="246"/>
      <c r="J1498" s="247"/>
      <c r="K1498" s="240"/>
      <c r="L1498" s="245"/>
    </row>
    <row r="1499" spans="1:12">
      <c r="A1499" s="243">
        <v>44978</v>
      </c>
      <c r="B1499" s="243">
        <v>44981</v>
      </c>
      <c r="C1499" s="244">
        <f t="shared" si="69"/>
        <v>4</v>
      </c>
      <c r="D1499" s="239">
        <v>44981</v>
      </c>
      <c r="E1499" s="245">
        <f t="shared" si="70"/>
        <v>3</v>
      </c>
      <c r="F1499" s="306" t="s">
        <v>178</v>
      </c>
      <c r="G1499" s="241">
        <v>24310.89</v>
      </c>
      <c r="H1499" s="244">
        <f t="shared" si="71"/>
        <v>72932.67</v>
      </c>
      <c r="I1499" s="246"/>
      <c r="J1499" s="247"/>
      <c r="K1499" s="240"/>
      <c r="L1499" s="245"/>
    </row>
    <row r="1500" spans="1:12">
      <c r="A1500" s="243">
        <v>44978</v>
      </c>
      <c r="B1500" s="243">
        <v>44981</v>
      </c>
      <c r="C1500" s="244">
        <f t="shared" si="69"/>
        <v>4</v>
      </c>
      <c r="D1500" s="239">
        <v>44981</v>
      </c>
      <c r="E1500" s="245">
        <f t="shared" si="70"/>
        <v>3</v>
      </c>
      <c r="F1500" s="306" t="s">
        <v>176</v>
      </c>
      <c r="G1500" s="241">
        <v>40486.03</v>
      </c>
      <c r="H1500" s="244">
        <f t="shared" si="71"/>
        <v>121458.09</v>
      </c>
      <c r="I1500" s="246"/>
      <c r="J1500" s="247"/>
      <c r="K1500" s="240"/>
      <c r="L1500" s="245"/>
    </row>
    <row r="1501" spans="1:12">
      <c r="A1501" s="243">
        <v>44978</v>
      </c>
      <c r="B1501" s="243">
        <v>44979</v>
      </c>
      <c r="C1501" s="244">
        <f t="shared" si="69"/>
        <v>2</v>
      </c>
      <c r="D1501" s="239">
        <v>44979</v>
      </c>
      <c r="E1501" s="245">
        <f t="shared" si="70"/>
        <v>1</v>
      </c>
      <c r="F1501" s="306" t="s">
        <v>177</v>
      </c>
      <c r="G1501" s="241">
        <v>9207.77</v>
      </c>
      <c r="H1501" s="244">
        <f t="shared" si="71"/>
        <v>9207.77</v>
      </c>
      <c r="I1501" s="246"/>
      <c r="J1501" s="247"/>
      <c r="K1501" s="240"/>
      <c r="L1501" s="245"/>
    </row>
    <row r="1502" spans="1:12">
      <c r="A1502" s="243">
        <v>44978</v>
      </c>
      <c r="B1502" s="243">
        <v>44984</v>
      </c>
      <c r="C1502" s="244">
        <f t="shared" si="69"/>
        <v>7</v>
      </c>
      <c r="D1502" s="239">
        <v>44984</v>
      </c>
      <c r="E1502" s="245">
        <f t="shared" si="70"/>
        <v>6</v>
      </c>
      <c r="F1502" s="306" t="s">
        <v>175</v>
      </c>
      <c r="G1502" s="241">
        <v>1203.28</v>
      </c>
      <c r="H1502" s="244">
        <f t="shared" si="71"/>
        <v>7219.68</v>
      </c>
      <c r="I1502" s="246"/>
      <c r="J1502" s="247"/>
      <c r="K1502" s="240"/>
      <c r="L1502" s="245"/>
    </row>
    <row r="1503" spans="1:12">
      <c r="A1503" s="243">
        <v>44978</v>
      </c>
      <c r="B1503" s="243">
        <v>44986</v>
      </c>
      <c r="C1503" s="244">
        <f t="shared" si="69"/>
        <v>9</v>
      </c>
      <c r="D1503" s="239">
        <v>44986</v>
      </c>
      <c r="E1503" s="245">
        <f t="shared" si="70"/>
        <v>8</v>
      </c>
      <c r="F1503" s="306" t="s">
        <v>176</v>
      </c>
      <c r="G1503" s="241">
        <v>247.19</v>
      </c>
      <c r="H1503" s="244">
        <f t="shared" si="71"/>
        <v>1977.52</v>
      </c>
      <c r="I1503" s="246"/>
      <c r="J1503" s="247"/>
      <c r="K1503" s="240"/>
      <c r="L1503" s="245"/>
    </row>
    <row r="1504" spans="1:12">
      <c r="A1504" s="243">
        <v>44978</v>
      </c>
      <c r="B1504" s="243">
        <v>44980</v>
      </c>
      <c r="C1504" s="244">
        <f t="shared" si="69"/>
        <v>3</v>
      </c>
      <c r="D1504" s="239">
        <v>44980</v>
      </c>
      <c r="E1504" s="245">
        <f t="shared" si="70"/>
        <v>2</v>
      </c>
      <c r="F1504" s="306" t="s">
        <v>177</v>
      </c>
      <c r="G1504" s="241">
        <v>11356.98</v>
      </c>
      <c r="H1504" s="244">
        <f t="shared" si="71"/>
        <v>22713.96</v>
      </c>
      <c r="I1504" s="246"/>
      <c r="J1504" s="247"/>
      <c r="K1504" s="240"/>
      <c r="L1504" s="245"/>
    </row>
    <row r="1505" spans="1:12">
      <c r="A1505" s="243">
        <v>44978</v>
      </c>
      <c r="B1505" s="243">
        <v>44985</v>
      </c>
      <c r="C1505" s="244">
        <f t="shared" si="69"/>
        <v>8</v>
      </c>
      <c r="D1505" s="239">
        <v>44985</v>
      </c>
      <c r="E1505" s="245">
        <f t="shared" si="70"/>
        <v>7</v>
      </c>
      <c r="F1505" s="306" t="s">
        <v>175</v>
      </c>
      <c r="G1505" s="241">
        <v>384.61</v>
      </c>
      <c r="H1505" s="244">
        <f t="shared" si="71"/>
        <v>2692.27</v>
      </c>
      <c r="I1505" s="246"/>
      <c r="J1505" s="247"/>
      <c r="K1505" s="240"/>
      <c r="L1505" s="245"/>
    </row>
    <row r="1506" spans="1:12">
      <c r="A1506" s="243">
        <v>44978</v>
      </c>
      <c r="B1506" s="243">
        <v>44987</v>
      </c>
      <c r="C1506" s="244">
        <f t="shared" si="69"/>
        <v>10</v>
      </c>
      <c r="D1506" s="239">
        <v>44987</v>
      </c>
      <c r="E1506" s="245">
        <f t="shared" si="70"/>
        <v>9</v>
      </c>
      <c r="F1506" s="306" t="s">
        <v>176</v>
      </c>
      <c r="G1506" s="241">
        <v>386.7</v>
      </c>
      <c r="H1506" s="244">
        <f t="shared" si="71"/>
        <v>3480.2999999999997</v>
      </c>
      <c r="I1506" s="246"/>
      <c r="J1506" s="247"/>
      <c r="K1506" s="240"/>
      <c r="L1506" s="245"/>
    </row>
    <row r="1507" spans="1:12">
      <c r="A1507" s="243">
        <v>44978</v>
      </c>
      <c r="B1507" s="243">
        <v>44986</v>
      </c>
      <c r="C1507" s="244">
        <f t="shared" si="69"/>
        <v>9</v>
      </c>
      <c r="D1507" s="239">
        <v>44986</v>
      </c>
      <c r="E1507" s="245">
        <f t="shared" si="70"/>
        <v>8</v>
      </c>
      <c r="F1507" s="306" t="s">
        <v>177</v>
      </c>
      <c r="G1507" s="241">
        <v>13051.86</v>
      </c>
      <c r="H1507" s="244">
        <f t="shared" si="71"/>
        <v>104414.88</v>
      </c>
      <c r="I1507" s="246"/>
      <c r="J1507" s="247"/>
      <c r="K1507" s="240"/>
      <c r="L1507" s="245"/>
    </row>
    <row r="1508" spans="1:12">
      <c r="A1508" s="243">
        <v>44978</v>
      </c>
      <c r="B1508" s="243">
        <v>44991</v>
      </c>
      <c r="C1508" s="244">
        <f t="shared" si="69"/>
        <v>14</v>
      </c>
      <c r="D1508" s="239">
        <v>44991</v>
      </c>
      <c r="E1508" s="245">
        <f t="shared" si="70"/>
        <v>13</v>
      </c>
      <c r="F1508" s="306" t="s">
        <v>175</v>
      </c>
      <c r="G1508" s="241">
        <v>171.57</v>
      </c>
      <c r="H1508" s="244">
        <f t="shared" si="71"/>
        <v>2230.41</v>
      </c>
      <c r="I1508" s="246"/>
      <c r="J1508" s="247"/>
      <c r="K1508" s="240"/>
      <c r="L1508" s="245"/>
    </row>
    <row r="1509" spans="1:12">
      <c r="A1509" s="243">
        <v>44978</v>
      </c>
      <c r="B1509" s="243">
        <v>44988</v>
      </c>
      <c r="C1509" s="244">
        <f t="shared" si="69"/>
        <v>11</v>
      </c>
      <c r="D1509" s="239">
        <v>44988</v>
      </c>
      <c r="E1509" s="245">
        <f t="shared" si="70"/>
        <v>10</v>
      </c>
      <c r="F1509" s="306" t="s">
        <v>176</v>
      </c>
      <c r="G1509" s="241">
        <v>492.8</v>
      </c>
      <c r="H1509" s="244">
        <f t="shared" si="71"/>
        <v>4928</v>
      </c>
      <c r="I1509" s="246"/>
      <c r="J1509" s="247"/>
      <c r="K1509" s="240"/>
      <c r="L1509" s="245"/>
    </row>
    <row r="1510" spans="1:12">
      <c r="A1510" s="243">
        <v>44978</v>
      </c>
      <c r="B1510" s="243">
        <v>45027</v>
      </c>
      <c r="C1510" s="244">
        <f t="shared" si="69"/>
        <v>50</v>
      </c>
      <c r="D1510" s="239">
        <v>45027</v>
      </c>
      <c r="E1510" s="245">
        <f t="shared" si="70"/>
        <v>49</v>
      </c>
      <c r="F1510" s="306" t="s">
        <v>176</v>
      </c>
      <c r="G1510" s="241">
        <v>95.77</v>
      </c>
      <c r="H1510" s="244">
        <f t="shared" si="71"/>
        <v>4692.7299999999996</v>
      </c>
      <c r="I1510" s="246"/>
      <c r="J1510" s="247"/>
      <c r="K1510" s="240"/>
      <c r="L1510" s="245"/>
    </row>
    <row r="1511" spans="1:12">
      <c r="A1511" s="243">
        <v>44978</v>
      </c>
      <c r="B1511" s="243">
        <v>44984</v>
      </c>
      <c r="C1511" s="244">
        <f t="shared" si="69"/>
        <v>7</v>
      </c>
      <c r="D1511" s="239">
        <v>44984</v>
      </c>
      <c r="E1511" s="245">
        <f t="shared" si="70"/>
        <v>6</v>
      </c>
      <c r="F1511" s="306" t="s">
        <v>176</v>
      </c>
      <c r="G1511" s="241">
        <v>2579.67</v>
      </c>
      <c r="H1511" s="244">
        <f t="shared" si="71"/>
        <v>15478.02</v>
      </c>
      <c r="I1511" s="246"/>
      <c r="J1511" s="247"/>
      <c r="K1511" s="240"/>
      <c r="L1511" s="245"/>
    </row>
    <row r="1512" spans="1:12">
      <c r="A1512" s="243">
        <v>44978</v>
      </c>
      <c r="B1512" s="243">
        <v>45273</v>
      </c>
      <c r="C1512" s="244">
        <f t="shared" si="69"/>
        <v>296</v>
      </c>
      <c r="D1512" s="239">
        <v>45273</v>
      </c>
      <c r="E1512" s="245">
        <f t="shared" si="70"/>
        <v>295</v>
      </c>
      <c r="F1512" s="306" t="s">
        <v>176</v>
      </c>
      <c r="G1512" s="241">
        <v>320.02999999999997</v>
      </c>
      <c r="H1512" s="244">
        <f t="shared" si="71"/>
        <v>94408.849999999991</v>
      </c>
      <c r="I1512" s="246"/>
      <c r="J1512" s="247"/>
      <c r="K1512" s="240"/>
      <c r="L1512" s="245"/>
    </row>
    <row r="1513" spans="1:12">
      <c r="A1513" s="243">
        <v>44978</v>
      </c>
      <c r="B1513" s="243">
        <v>45078</v>
      </c>
      <c r="C1513" s="244">
        <f t="shared" si="69"/>
        <v>101</v>
      </c>
      <c r="D1513" s="239">
        <v>45078</v>
      </c>
      <c r="E1513" s="245">
        <f t="shared" si="70"/>
        <v>100</v>
      </c>
      <c r="F1513" s="306" t="s">
        <v>175</v>
      </c>
      <c r="G1513" s="241">
        <v>239.8</v>
      </c>
      <c r="H1513" s="244">
        <f t="shared" si="71"/>
        <v>23980</v>
      </c>
      <c r="I1513" s="246"/>
      <c r="J1513" s="247"/>
      <c r="K1513" s="240"/>
      <c r="L1513" s="245"/>
    </row>
    <row r="1514" spans="1:12">
      <c r="A1514" s="243">
        <v>44978</v>
      </c>
      <c r="B1514" s="243">
        <v>44985</v>
      </c>
      <c r="C1514" s="244">
        <f t="shared" si="69"/>
        <v>8</v>
      </c>
      <c r="D1514" s="239">
        <v>44985</v>
      </c>
      <c r="E1514" s="245">
        <f t="shared" si="70"/>
        <v>7</v>
      </c>
      <c r="F1514" s="306" t="s">
        <v>176</v>
      </c>
      <c r="G1514" s="241">
        <v>2977.2</v>
      </c>
      <c r="H1514" s="244">
        <f t="shared" si="71"/>
        <v>20840.399999999998</v>
      </c>
      <c r="I1514" s="246"/>
      <c r="J1514" s="247"/>
      <c r="K1514" s="240"/>
      <c r="L1514" s="245"/>
    </row>
    <row r="1515" spans="1:12">
      <c r="A1515" s="243">
        <v>44978</v>
      </c>
      <c r="B1515" s="243">
        <v>45274</v>
      </c>
      <c r="C1515" s="244">
        <f t="shared" si="69"/>
        <v>297</v>
      </c>
      <c r="D1515" s="239">
        <v>45274</v>
      </c>
      <c r="E1515" s="245">
        <f t="shared" si="70"/>
        <v>296</v>
      </c>
      <c r="F1515" s="306" t="s">
        <v>176</v>
      </c>
      <c r="G1515" s="241">
        <v>193.55</v>
      </c>
      <c r="H1515" s="244">
        <f t="shared" si="71"/>
        <v>57290.8</v>
      </c>
      <c r="I1515" s="246"/>
      <c r="J1515" s="247"/>
      <c r="K1515" s="240"/>
      <c r="L1515" s="245"/>
    </row>
    <row r="1516" spans="1:12">
      <c r="A1516" s="243">
        <v>44978</v>
      </c>
      <c r="B1516" s="243">
        <v>45007</v>
      </c>
      <c r="C1516" s="244">
        <f t="shared" si="69"/>
        <v>30</v>
      </c>
      <c r="D1516" s="239">
        <v>45007</v>
      </c>
      <c r="E1516" s="245">
        <f t="shared" si="70"/>
        <v>29</v>
      </c>
      <c r="F1516" s="306" t="s">
        <v>175</v>
      </c>
      <c r="G1516" s="241">
        <v>8.3800000000000008</v>
      </c>
      <c r="H1516" s="244">
        <f t="shared" si="71"/>
        <v>243.02</v>
      </c>
      <c r="I1516" s="246"/>
      <c r="J1516" s="247"/>
      <c r="K1516" s="240"/>
      <c r="L1516" s="245"/>
    </row>
    <row r="1517" spans="1:12">
      <c r="A1517" s="243">
        <v>44978</v>
      </c>
      <c r="B1517" s="243">
        <v>44994</v>
      </c>
      <c r="C1517" s="244">
        <f t="shared" si="69"/>
        <v>17</v>
      </c>
      <c r="D1517" s="239">
        <v>44994</v>
      </c>
      <c r="E1517" s="245">
        <f t="shared" si="70"/>
        <v>16</v>
      </c>
      <c r="F1517" s="306" t="s">
        <v>175</v>
      </c>
      <c r="G1517" s="241">
        <v>137.97999999999999</v>
      </c>
      <c r="H1517" s="244">
        <f t="shared" si="71"/>
        <v>2207.6799999999998</v>
      </c>
      <c r="I1517" s="246"/>
      <c r="J1517" s="247"/>
      <c r="K1517" s="240"/>
      <c r="L1517" s="245"/>
    </row>
    <row r="1518" spans="1:12">
      <c r="A1518" s="243">
        <v>44978</v>
      </c>
      <c r="B1518" s="243">
        <v>44984</v>
      </c>
      <c r="C1518" s="244">
        <f t="shared" si="69"/>
        <v>7</v>
      </c>
      <c r="D1518" s="239">
        <v>44984</v>
      </c>
      <c r="E1518" s="245">
        <f t="shared" si="70"/>
        <v>6</v>
      </c>
      <c r="F1518" s="306" t="s">
        <v>177</v>
      </c>
      <c r="G1518" s="241">
        <v>272.45</v>
      </c>
      <c r="H1518" s="244">
        <f t="shared" si="71"/>
        <v>1634.6999999999998</v>
      </c>
      <c r="I1518" s="246"/>
      <c r="J1518" s="247"/>
      <c r="K1518" s="240"/>
      <c r="L1518" s="245"/>
    </row>
    <row r="1519" spans="1:12">
      <c r="A1519" s="243">
        <v>44978</v>
      </c>
      <c r="B1519" s="243">
        <v>45273</v>
      </c>
      <c r="C1519" s="244">
        <f t="shared" si="69"/>
        <v>296</v>
      </c>
      <c r="D1519" s="239">
        <v>45273</v>
      </c>
      <c r="E1519" s="245">
        <f t="shared" si="70"/>
        <v>295</v>
      </c>
      <c r="F1519" s="306" t="s">
        <v>177</v>
      </c>
      <c r="G1519" s="241">
        <v>91.76</v>
      </c>
      <c r="H1519" s="244">
        <f t="shared" si="71"/>
        <v>27069.200000000001</v>
      </c>
      <c r="I1519" s="246"/>
      <c r="J1519" s="247"/>
      <c r="K1519" s="240"/>
      <c r="L1519" s="245"/>
    </row>
    <row r="1520" spans="1:12">
      <c r="A1520" s="243">
        <v>44978</v>
      </c>
      <c r="B1520" s="243">
        <v>45007</v>
      </c>
      <c r="C1520" s="244">
        <f t="shared" si="69"/>
        <v>30</v>
      </c>
      <c r="D1520" s="239">
        <v>45007</v>
      </c>
      <c r="E1520" s="245">
        <f t="shared" si="70"/>
        <v>29</v>
      </c>
      <c r="F1520" s="306" t="s">
        <v>176</v>
      </c>
      <c r="G1520" s="241">
        <v>259.75</v>
      </c>
      <c r="H1520" s="244">
        <f t="shared" si="71"/>
        <v>7532.75</v>
      </c>
      <c r="I1520" s="246"/>
      <c r="J1520" s="247"/>
      <c r="K1520" s="240"/>
      <c r="L1520" s="245"/>
    </row>
    <row r="1521" spans="1:12">
      <c r="A1521" s="243">
        <v>44978</v>
      </c>
      <c r="B1521" s="243">
        <v>44993</v>
      </c>
      <c r="C1521" s="244">
        <f t="shared" si="69"/>
        <v>16</v>
      </c>
      <c r="D1521" s="239">
        <v>44993</v>
      </c>
      <c r="E1521" s="245">
        <f t="shared" si="70"/>
        <v>15</v>
      </c>
      <c r="F1521" s="306" t="s">
        <v>176</v>
      </c>
      <c r="G1521" s="241">
        <v>66.849999999999994</v>
      </c>
      <c r="H1521" s="244">
        <f t="shared" si="71"/>
        <v>1002.7499999999999</v>
      </c>
      <c r="I1521" s="246"/>
      <c r="J1521" s="247"/>
      <c r="K1521" s="240"/>
      <c r="L1521" s="245"/>
    </row>
    <row r="1522" spans="1:12">
      <c r="A1522" s="243">
        <v>44978</v>
      </c>
      <c r="B1522" s="243">
        <v>44995</v>
      </c>
      <c r="C1522" s="244">
        <f t="shared" si="69"/>
        <v>18</v>
      </c>
      <c r="D1522" s="239">
        <v>44995</v>
      </c>
      <c r="E1522" s="245">
        <f t="shared" si="70"/>
        <v>17</v>
      </c>
      <c r="F1522" s="306" t="s">
        <v>175</v>
      </c>
      <c r="G1522" s="241">
        <v>1.2</v>
      </c>
      <c r="H1522" s="244">
        <f t="shared" si="71"/>
        <v>20.399999999999999</v>
      </c>
      <c r="I1522" s="246"/>
      <c r="J1522" s="247"/>
      <c r="K1522" s="240"/>
      <c r="L1522" s="245"/>
    </row>
    <row r="1523" spans="1:12">
      <c r="A1523" s="243">
        <v>44978</v>
      </c>
      <c r="B1523" s="243">
        <v>45148</v>
      </c>
      <c r="C1523" s="244">
        <f t="shared" si="69"/>
        <v>171</v>
      </c>
      <c r="D1523" s="239">
        <v>45148</v>
      </c>
      <c r="E1523" s="245">
        <f t="shared" si="70"/>
        <v>170</v>
      </c>
      <c r="F1523" s="306" t="s">
        <v>175</v>
      </c>
      <c r="G1523" s="241">
        <v>200.09</v>
      </c>
      <c r="H1523" s="244">
        <f t="shared" si="71"/>
        <v>34015.300000000003</v>
      </c>
      <c r="I1523" s="246"/>
      <c r="J1523" s="247"/>
      <c r="K1523" s="240"/>
      <c r="L1523" s="245"/>
    </row>
    <row r="1524" spans="1:12">
      <c r="A1524" s="243">
        <v>44978</v>
      </c>
      <c r="B1524" s="243">
        <v>44978</v>
      </c>
      <c r="C1524" s="244">
        <f t="shared" si="69"/>
        <v>1</v>
      </c>
      <c r="D1524" s="239">
        <v>44978</v>
      </c>
      <c r="E1524" s="245">
        <f t="shared" si="70"/>
        <v>0</v>
      </c>
      <c r="F1524" s="306" t="s">
        <v>175</v>
      </c>
      <c r="G1524" s="241">
        <v>1438.62</v>
      </c>
      <c r="H1524" s="244">
        <f t="shared" si="71"/>
        <v>0</v>
      </c>
      <c r="I1524" s="246"/>
      <c r="J1524" s="247"/>
      <c r="K1524" s="240"/>
      <c r="L1524" s="245"/>
    </row>
    <row r="1525" spans="1:12">
      <c r="A1525" s="243">
        <v>44978</v>
      </c>
      <c r="B1525" s="243">
        <v>45077</v>
      </c>
      <c r="C1525" s="244">
        <f t="shared" si="69"/>
        <v>100</v>
      </c>
      <c r="D1525" s="239">
        <v>45077</v>
      </c>
      <c r="E1525" s="245">
        <f t="shared" si="70"/>
        <v>99</v>
      </c>
      <c r="F1525" s="306" t="s">
        <v>175</v>
      </c>
      <c r="G1525" s="241">
        <v>0.59</v>
      </c>
      <c r="H1525" s="244">
        <f t="shared" si="71"/>
        <v>58.41</v>
      </c>
      <c r="I1525" s="246"/>
      <c r="J1525" s="247"/>
      <c r="K1525" s="240"/>
      <c r="L1525" s="245"/>
    </row>
    <row r="1526" spans="1:12">
      <c r="A1526" s="243">
        <v>44978</v>
      </c>
      <c r="B1526" s="243">
        <v>44979</v>
      </c>
      <c r="C1526" s="244">
        <f t="shared" si="69"/>
        <v>2</v>
      </c>
      <c r="D1526" s="239">
        <v>44979</v>
      </c>
      <c r="E1526" s="245">
        <f t="shared" si="70"/>
        <v>1</v>
      </c>
      <c r="F1526" s="306" t="s">
        <v>175</v>
      </c>
      <c r="G1526" s="241">
        <v>849368.81</v>
      </c>
      <c r="H1526" s="244">
        <f t="shared" si="71"/>
        <v>849368.81</v>
      </c>
      <c r="I1526" s="246"/>
      <c r="J1526" s="247"/>
      <c r="K1526" s="240"/>
      <c r="L1526" s="245"/>
    </row>
    <row r="1527" spans="1:12">
      <c r="A1527" s="243">
        <v>44978</v>
      </c>
      <c r="B1527" s="243">
        <v>44998</v>
      </c>
      <c r="C1527" s="244">
        <f t="shared" si="69"/>
        <v>21</v>
      </c>
      <c r="D1527" s="239">
        <v>44998</v>
      </c>
      <c r="E1527" s="245">
        <f t="shared" si="70"/>
        <v>20</v>
      </c>
      <c r="F1527" s="306" t="s">
        <v>176</v>
      </c>
      <c r="G1527" s="241">
        <v>158.03</v>
      </c>
      <c r="H1527" s="244">
        <f t="shared" si="71"/>
        <v>3160.6</v>
      </c>
      <c r="I1527" s="246"/>
      <c r="J1527" s="247"/>
      <c r="K1527" s="240"/>
      <c r="L1527" s="245"/>
    </row>
    <row r="1528" spans="1:12">
      <c r="A1528" s="243">
        <v>44979</v>
      </c>
      <c r="B1528" s="243">
        <v>45244</v>
      </c>
      <c r="C1528" s="244">
        <f t="shared" si="69"/>
        <v>266</v>
      </c>
      <c r="D1528" s="239">
        <v>45244</v>
      </c>
      <c r="E1528" s="245">
        <f t="shared" si="70"/>
        <v>265</v>
      </c>
      <c r="F1528" s="306" t="s">
        <v>175</v>
      </c>
      <c r="G1528" s="241">
        <v>171.57</v>
      </c>
      <c r="H1528" s="244">
        <f t="shared" si="71"/>
        <v>45466.049999999996</v>
      </c>
      <c r="I1528" s="246"/>
      <c r="J1528" s="247"/>
      <c r="K1528" s="240"/>
      <c r="L1528" s="245"/>
    </row>
    <row r="1529" spans="1:12">
      <c r="A1529" s="243">
        <v>44979</v>
      </c>
      <c r="B1529" s="243">
        <v>44979</v>
      </c>
      <c r="C1529" s="244">
        <f t="shared" si="69"/>
        <v>1</v>
      </c>
      <c r="D1529" s="239">
        <v>44979</v>
      </c>
      <c r="E1529" s="245">
        <f t="shared" si="70"/>
        <v>0</v>
      </c>
      <c r="F1529" s="306" t="s">
        <v>175</v>
      </c>
      <c r="G1529" s="241">
        <v>4445.45</v>
      </c>
      <c r="H1529" s="244">
        <f t="shared" si="71"/>
        <v>0</v>
      </c>
      <c r="I1529" s="246"/>
      <c r="J1529" s="247"/>
      <c r="K1529" s="240"/>
      <c r="L1529" s="245"/>
    </row>
    <row r="1530" spans="1:12">
      <c r="A1530" s="243">
        <v>44979</v>
      </c>
      <c r="B1530" s="243">
        <v>44980</v>
      </c>
      <c r="C1530" s="244">
        <f t="shared" si="69"/>
        <v>2</v>
      </c>
      <c r="D1530" s="239">
        <v>44980</v>
      </c>
      <c r="E1530" s="245">
        <f t="shared" si="70"/>
        <v>1</v>
      </c>
      <c r="F1530" s="306" t="s">
        <v>175</v>
      </c>
      <c r="G1530" s="241">
        <v>625519.35</v>
      </c>
      <c r="H1530" s="244">
        <f t="shared" si="71"/>
        <v>625519.35</v>
      </c>
      <c r="I1530" s="246"/>
      <c r="J1530" s="247"/>
      <c r="K1530" s="240"/>
      <c r="L1530" s="245"/>
    </row>
    <row r="1531" spans="1:12">
      <c r="A1531" s="243">
        <v>44979</v>
      </c>
      <c r="B1531" s="243">
        <v>44999</v>
      </c>
      <c r="C1531" s="244">
        <f t="shared" si="69"/>
        <v>21</v>
      </c>
      <c r="D1531" s="239">
        <v>44999</v>
      </c>
      <c r="E1531" s="245">
        <f t="shared" si="70"/>
        <v>20</v>
      </c>
      <c r="F1531" s="306" t="s">
        <v>176</v>
      </c>
      <c r="G1531" s="241">
        <v>103.97</v>
      </c>
      <c r="H1531" s="244">
        <f t="shared" si="71"/>
        <v>2079.4</v>
      </c>
      <c r="I1531" s="246"/>
      <c r="J1531" s="247"/>
      <c r="K1531" s="240"/>
      <c r="L1531" s="245"/>
    </row>
    <row r="1532" spans="1:12">
      <c r="A1532" s="243">
        <v>44979</v>
      </c>
      <c r="B1532" s="243">
        <v>44981</v>
      </c>
      <c r="C1532" s="244">
        <f t="shared" si="69"/>
        <v>3</v>
      </c>
      <c r="D1532" s="239">
        <v>44981</v>
      </c>
      <c r="E1532" s="245">
        <f t="shared" si="70"/>
        <v>2</v>
      </c>
      <c r="F1532" s="306" t="s">
        <v>175</v>
      </c>
      <c r="G1532" s="241">
        <v>10165.9</v>
      </c>
      <c r="H1532" s="244">
        <f t="shared" si="71"/>
        <v>20331.8</v>
      </c>
      <c r="I1532" s="246"/>
      <c r="J1532" s="247"/>
      <c r="K1532" s="240"/>
      <c r="L1532" s="245"/>
    </row>
    <row r="1533" spans="1:12">
      <c r="A1533" s="243">
        <v>44979</v>
      </c>
      <c r="B1533" s="243">
        <v>44979</v>
      </c>
      <c r="C1533" s="244">
        <f t="shared" si="69"/>
        <v>1</v>
      </c>
      <c r="D1533" s="239">
        <v>44979</v>
      </c>
      <c r="E1533" s="245">
        <f t="shared" si="70"/>
        <v>0</v>
      </c>
      <c r="F1533" s="306" t="s">
        <v>176</v>
      </c>
      <c r="G1533" s="241">
        <v>965.2</v>
      </c>
      <c r="H1533" s="244">
        <f t="shared" si="71"/>
        <v>0</v>
      </c>
      <c r="I1533" s="246"/>
      <c r="J1533" s="247"/>
      <c r="K1533" s="240"/>
      <c r="L1533" s="245"/>
    </row>
    <row r="1534" spans="1:12">
      <c r="A1534" s="243">
        <v>44979</v>
      </c>
      <c r="B1534" s="243">
        <v>44987</v>
      </c>
      <c r="C1534" s="244">
        <f t="shared" si="69"/>
        <v>9</v>
      </c>
      <c r="D1534" s="239">
        <v>44987</v>
      </c>
      <c r="E1534" s="245">
        <f t="shared" si="70"/>
        <v>8</v>
      </c>
      <c r="F1534" s="306" t="s">
        <v>175</v>
      </c>
      <c r="G1534" s="241">
        <v>76.7</v>
      </c>
      <c r="H1534" s="244">
        <f t="shared" si="71"/>
        <v>613.6</v>
      </c>
      <c r="I1534" s="246"/>
      <c r="J1534" s="247"/>
      <c r="K1534" s="240"/>
      <c r="L1534" s="245"/>
    </row>
    <row r="1535" spans="1:12">
      <c r="A1535" s="243">
        <v>44979</v>
      </c>
      <c r="B1535" s="243">
        <v>44980</v>
      </c>
      <c r="C1535" s="244">
        <f t="shared" si="69"/>
        <v>2</v>
      </c>
      <c r="D1535" s="239">
        <v>44980</v>
      </c>
      <c r="E1535" s="245">
        <f t="shared" si="70"/>
        <v>1</v>
      </c>
      <c r="F1535" s="306" t="s">
        <v>178</v>
      </c>
      <c r="G1535" s="241">
        <v>47938.91</v>
      </c>
      <c r="H1535" s="244">
        <f t="shared" si="71"/>
        <v>47938.91</v>
      </c>
      <c r="I1535" s="246"/>
      <c r="J1535" s="247"/>
      <c r="K1535" s="240"/>
      <c r="L1535" s="245"/>
    </row>
    <row r="1536" spans="1:12">
      <c r="A1536" s="243">
        <v>44979</v>
      </c>
      <c r="B1536" s="243">
        <v>44979</v>
      </c>
      <c r="C1536" s="244">
        <f t="shared" si="69"/>
        <v>1</v>
      </c>
      <c r="D1536" s="239">
        <v>44979</v>
      </c>
      <c r="E1536" s="245">
        <f t="shared" si="70"/>
        <v>0</v>
      </c>
      <c r="F1536" s="306" t="s">
        <v>179</v>
      </c>
      <c r="G1536" s="241">
        <v>9.9499999999999993</v>
      </c>
      <c r="H1536" s="244">
        <f t="shared" si="71"/>
        <v>0</v>
      </c>
      <c r="I1536" s="246"/>
      <c r="J1536" s="247"/>
      <c r="K1536" s="240"/>
      <c r="L1536" s="245"/>
    </row>
    <row r="1537" spans="1:12">
      <c r="A1537" s="243">
        <v>44979</v>
      </c>
      <c r="B1537" s="243">
        <v>44980</v>
      </c>
      <c r="C1537" s="244">
        <f t="shared" si="69"/>
        <v>2</v>
      </c>
      <c r="D1537" s="239">
        <v>44980</v>
      </c>
      <c r="E1537" s="245">
        <f t="shared" si="70"/>
        <v>1</v>
      </c>
      <c r="F1537" s="306" t="s">
        <v>176</v>
      </c>
      <c r="G1537" s="241">
        <v>320099.21000000002</v>
      </c>
      <c r="H1537" s="244">
        <f t="shared" si="71"/>
        <v>320099.21000000002</v>
      </c>
      <c r="I1537" s="246"/>
      <c r="J1537" s="247"/>
      <c r="K1537" s="240"/>
      <c r="L1537" s="245"/>
    </row>
    <row r="1538" spans="1:12">
      <c r="A1538" s="243">
        <v>44979</v>
      </c>
      <c r="B1538" s="243">
        <v>44981</v>
      </c>
      <c r="C1538" s="244">
        <f t="shared" si="69"/>
        <v>3</v>
      </c>
      <c r="D1538" s="239">
        <v>44981</v>
      </c>
      <c r="E1538" s="245">
        <f t="shared" si="70"/>
        <v>2</v>
      </c>
      <c r="F1538" s="306" t="s">
        <v>178</v>
      </c>
      <c r="G1538" s="241">
        <v>226.58</v>
      </c>
      <c r="H1538" s="244">
        <f t="shared" si="71"/>
        <v>453.16</v>
      </c>
      <c r="I1538" s="246"/>
      <c r="J1538" s="247"/>
      <c r="K1538" s="240"/>
      <c r="L1538" s="245"/>
    </row>
    <row r="1539" spans="1:12">
      <c r="A1539" s="243">
        <v>44979</v>
      </c>
      <c r="B1539" s="243">
        <v>44988</v>
      </c>
      <c r="C1539" s="244">
        <f t="shared" si="69"/>
        <v>10</v>
      </c>
      <c r="D1539" s="239">
        <v>44988</v>
      </c>
      <c r="E1539" s="245">
        <f t="shared" si="70"/>
        <v>9</v>
      </c>
      <c r="F1539" s="306" t="s">
        <v>175</v>
      </c>
      <c r="G1539" s="241">
        <v>59.28</v>
      </c>
      <c r="H1539" s="244">
        <f t="shared" si="71"/>
        <v>533.52</v>
      </c>
      <c r="I1539" s="246"/>
      <c r="J1539" s="247"/>
      <c r="K1539" s="240"/>
      <c r="L1539" s="245"/>
    </row>
    <row r="1540" spans="1:12">
      <c r="A1540" s="243">
        <v>44979</v>
      </c>
      <c r="B1540" s="243">
        <v>44981</v>
      </c>
      <c r="C1540" s="244">
        <f t="shared" si="69"/>
        <v>3</v>
      </c>
      <c r="D1540" s="239">
        <v>44981</v>
      </c>
      <c r="E1540" s="245">
        <f t="shared" si="70"/>
        <v>2</v>
      </c>
      <c r="F1540" s="306" t="s">
        <v>176</v>
      </c>
      <c r="G1540" s="241">
        <v>108380.38</v>
      </c>
      <c r="H1540" s="244">
        <f t="shared" si="71"/>
        <v>216760.76</v>
      </c>
      <c r="I1540" s="246"/>
      <c r="J1540" s="247"/>
      <c r="K1540" s="240"/>
      <c r="L1540" s="245"/>
    </row>
    <row r="1541" spans="1:12">
      <c r="A1541" s="243">
        <v>44979</v>
      </c>
      <c r="B1541" s="243">
        <v>44984</v>
      </c>
      <c r="C1541" s="244">
        <f t="shared" si="69"/>
        <v>6</v>
      </c>
      <c r="D1541" s="239">
        <v>44984</v>
      </c>
      <c r="E1541" s="245">
        <f t="shared" si="70"/>
        <v>5</v>
      </c>
      <c r="F1541" s="306" t="s">
        <v>175</v>
      </c>
      <c r="G1541" s="241">
        <v>3698.33</v>
      </c>
      <c r="H1541" s="244">
        <f t="shared" si="71"/>
        <v>18491.650000000001</v>
      </c>
      <c r="I1541" s="246"/>
      <c r="J1541" s="247"/>
      <c r="K1541" s="240"/>
      <c r="L1541" s="245"/>
    </row>
    <row r="1542" spans="1:12">
      <c r="A1542" s="243">
        <v>44979</v>
      </c>
      <c r="B1542" s="243">
        <v>44986</v>
      </c>
      <c r="C1542" s="244">
        <f t="shared" si="69"/>
        <v>8</v>
      </c>
      <c r="D1542" s="239">
        <v>44986</v>
      </c>
      <c r="E1542" s="245">
        <f t="shared" si="70"/>
        <v>7</v>
      </c>
      <c r="F1542" s="306" t="s">
        <v>176</v>
      </c>
      <c r="G1542" s="241">
        <v>23636.75</v>
      </c>
      <c r="H1542" s="244">
        <f t="shared" si="71"/>
        <v>165457.25</v>
      </c>
      <c r="I1542" s="246"/>
      <c r="J1542" s="247"/>
      <c r="K1542" s="240"/>
      <c r="L1542" s="245"/>
    </row>
    <row r="1543" spans="1:12">
      <c r="A1543" s="243">
        <v>44979</v>
      </c>
      <c r="B1543" s="243">
        <v>44985</v>
      </c>
      <c r="C1543" s="244">
        <f t="shared" ref="C1543:C1606" si="72">B1543-A1543+1</f>
        <v>7</v>
      </c>
      <c r="D1543" s="239">
        <v>44985</v>
      </c>
      <c r="E1543" s="245">
        <f t="shared" ref="E1543:E1606" si="73">D1543-A1543</f>
        <v>6</v>
      </c>
      <c r="F1543" s="306" t="s">
        <v>175</v>
      </c>
      <c r="G1543" s="241">
        <v>1212.74</v>
      </c>
      <c r="H1543" s="244">
        <f t="shared" ref="H1543:H1606" si="74">E1543*G1543</f>
        <v>7276.4400000000005</v>
      </c>
      <c r="I1543" s="246"/>
      <c r="J1543" s="247"/>
      <c r="K1543" s="240"/>
      <c r="L1543" s="245"/>
    </row>
    <row r="1544" spans="1:12">
      <c r="A1544" s="243">
        <v>44979</v>
      </c>
      <c r="B1544" s="243">
        <v>44980</v>
      </c>
      <c r="C1544" s="244">
        <f t="shared" si="72"/>
        <v>2</v>
      </c>
      <c r="D1544" s="239">
        <v>44980</v>
      </c>
      <c r="E1544" s="245">
        <f t="shared" si="73"/>
        <v>1</v>
      </c>
      <c r="F1544" s="306" t="s">
        <v>177</v>
      </c>
      <c r="G1544" s="241">
        <v>29163.59</v>
      </c>
      <c r="H1544" s="244">
        <f t="shared" si="74"/>
        <v>29163.59</v>
      </c>
      <c r="I1544" s="246"/>
      <c r="J1544" s="247"/>
      <c r="K1544" s="240"/>
      <c r="L1544" s="245"/>
    </row>
    <row r="1545" spans="1:12">
      <c r="A1545" s="243">
        <v>44979</v>
      </c>
      <c r="B1545" s="243">
        <v>44988</v>
      </c>
      <c r="C1545" s="244">
        <f t="shared" si="72"/>
        <v>10</v>
      </c>
      <c r="D1545" s="239">
        <v>44988</v>
      </c>
      <c r="E1545" s="245">
        <f t="shared" si="73"/>
        <v>9</v>
      </c>
      <c r="F1545" s="306" t="s">
        <v>178</v>
      </c>
      <c r="G1545" s="241">
        <v>13189.73</v>
      </c>
      <c r="H1545" s="244">
        <f t="shared" si="74"/>
        <v>118707.56999999999</v>
      </c>
      <c r="I1545" s="246"/>
      <c r="J1545" s="247"/>
      <c r="K1545" s="240"/>
      <c r="L1545" s="245"/>
    </row>
    <row r="1546" spans="1:12">
      <c r="A1546" s="243">
        <v>44979</v>
      </c>
      <c r="B1546" s="243">
        <v>44987</v>
      </c>
      <c r="C1546" s="244">
        <f t="shared" si="72"/>
        <v>9</v>
      </c>
      <c r="D1546" s="239">
        <v>44987</v>
      </c>
      <c r="E1546" s="245">
        <f t="shared" si="73"/>
        <v>8</v>
      </c>
      <c r="F1546" s="306" t="s">
        <v>176</v>
      </c>
      <c r="G1546" s="241">
        <v>188.71</v>
      </c>
      <c r="H1546" s="244">
        <f t="shared" si="74"/>
        <v>1509.68</v>
      </c>
      <c r="I1546" s="246"/>
      <c r="J1546" s="247"/>
      <c r="K1546" s="240"/>
      <c r="L1546" s="245"/>
    </row>
    <row r="1547" spans="1:12">
      <c r="A1547" s="243">
        <v>44979</v>
      </c>
      <c r="B1547" s="243">
        <v>44981</v>
      </c>
      <c r="C1547" s="244">
        <f t="shared" si="72"/>
        <v>3</v>
      </c>
      <c r="D1547" s="239">
        <v>44981</v>
      </c>
      <c r="E1547" s="245">
        <f t="shared" si="73"/>
        <v>2</v>
      </c>
      <c r="F1547" s="306" t="s">
        <v>177</v>
      </c>
      <c r="G1547" s="241">
        <v>2101.69</v>
      </c>
      <c r="H1547" s="244">
        <f t="shared" si="74"/>
        <v>4203.38</v>
      </c>
      <c r="I1547" s="246"/>
      <c r="J1547" s="247"/>
      <c r="K1547" s="240"/>
      <c r="L1547" s="245"/>
    </row>
    <row r="1548" spans="1:12">
      <c r="A1548" s="243">
        <v>44979</v>
      </c>
      <c r="B1548" s="243">
        <v>45005</v>
      </c>
      <c r="C1548" s="244">
        <f t="shared" si="72"/>
        <v>27</v>
      </c>
      <c r="D1548" s="239">
        <v>45005</v>
      </c>
      <c r="E1548" s="245">
        <f t="shared" si="73"/>
        <v>26</v>
      </c>
      <c r="F1548" s="306" t="s">
        <v>175</v>
      </c>
      <c r="G1548" s="241">
        <v>6.57</v>
      </c>
      <c r="H1548" s="244">
        <f t="shared" si="74"/>
        <v>170.82</v>
      </c>
      <c r="I1548" s="246"/>
      <c r="J1548" s="247"/>
      <c r="K1548" s="240"/>
      <c r="L1548" s="245"/>
    </row>
    <row r="1549" spans="1:12">
      <c r="A1549" s="243">
        <v>44979</v>
      </c>
      <c r="B1549" s="243">
        <v>45356</v>
      </c>
      <c r="C1549" s="244">
        <f t="shared" si="72"/>
        <v>378</v>
      </c>
      <c r="D1549" s="239">
        <v>45356</v>
      </c>
      <c r="E1549" s="245">
        <f t="shared" si="73"/>
        <v>377</v>
      </c>
      <c r="F1549" s="306" t="s">
        <v>175</v>
      </c>
      <c r="G1549" s="241">
        <v>31.1</v>
      </c>
      <c r="H1549" s="244">
        <f t="shared" si="74"/>
        <v>11724.7</v>
      </c>
      <c r="I1549" s="246"/>
      <c r="J1549" s="247"/>
      <c r="K1549" s="240"/>
      <c r="L1549" s="245"/>
    </row>
    <row r="1550" spans="1:12">
      <c r="A1550" s="243">
        <v>44979</v>
      </c>
      <c r="B1550" s="243">
        <v>44988</v>
      </c>
      <c r="C1550" s="244">
        <f t="shared" si="72"/>
        <v>10</v>
      </c>
      <c r="D1550" s="239">
        <v>44988</v>
      </c>
      <c r="E1550" s="245">
        <f t="shared" si="73"/>
        <v>9</v>
      </c>
      <c r="F1550" s="306" t="s">
        <v>176</v>
      </c>
      <c r="G1550" s="241">
        <v>11995.03</v>
      </c>
      <c r="H1550" s="244">
        <f t="shared" si="74"/>
        <v>107955.27</v>
      </c>
      <c r="I1550" s="246"/>
      <c r="J1550" s="247"/>
      <c r="K1550" s="240"/>
      <c r="L1550" s="245"/>
    </row>
    <row r="1551" spans="1:12">
      <c r="A1551" s="243">
        <v>44979</v>
      </c>
      <c r="B1551" s="243">
        <v>44984</v>
      </c>
      <c r="C1551" s="244">
        <f t="shared" si="72"/>
        <v>6</v>
      </c>
      <c r="D1551" s="239">
        <v>44984</v>
      </c>
      <c r="E1551" s="245">
        <f t="shared" si="73"/>
        <v>5</v>
      </c>
      <c r="F1551" s="306" t="s">
        <v>176</v>
      </c>
      <c r="G1551" s="241">
        <v>3282.27</v>
      </c>
      <c r="H1551" s="244">
        <f t="shared" si="74"/>
        <v>16411.349999999999</v>
      </c>
      <c r="I1551" s="246"/>
      <c r="J1551" s="247"/>
      <c r="K1551" s="240"/>
      <c r="L1551" s="245"/>
    </row>
    <row r="1552" spans="1:12">
      <c r="A1552" s="243">
        <v>44979</v>
      </c>
      <c r="B1552" s="243">
        <v>44992</v>
      </c>
      <c r="C1552" s="244">
        <f t="shared" si="72"/>
        <v>14</v>
      </c>
      <c r="D1552" s="239">
        <v>44992</v>
      </c>
      <c r="E1552" s="245">
        <f t="shared" si="73"/>
        <v>13</v>
      </c>
      <c r="F1552" s="306" t="s">
        <v>175</v>
      </c>
      <c r="G1552" s="241">
        <v>114.89</v>
      </c>
      <c r="H1552" s="244">
        <f t="shared" si="74"/>
        <v>1493.57</v>
      </c>
      <c r="I1552" s="246"/>
      <c r="J1552" s="247"/>
      <c r="K1552" s="240"/>
      <c r="L1552" s="245"/>
    </row>
    <row r="1553" spans="1:12">
      <c r="A1553" s="243">
        <v>44979</v>
      </c>
      <c r="B1553" s="243">
        <v>44985</v>
      </c>
      <c r="C1553" s="244">
        <f t="shared" si="72"/>
        <v>7</v>
      </c>
      <c r="D1553" s="239">
        <v>44985</v>
      </c>
      <c r="E1553" s="245">
        <f t="shared" si="73"/>
        <v>6</v>
      </c>
      <c r="F1553" s="306" t="s">
        <v>176</v>
      </c>
      <c r="G1553" s="241">
        <v>33801.870000000003</v>
      </c>
      <c r="H1553" s="244">
        <f t="shared" si="74"/>
        <v>202811.22000000003</v>
      </c>
      <c r="I1553" s="246"/>
      <c r="J1553" s="247"/>
      <c r="K1553" s="240"/>
      <c r="L1553" s="245"/>
    </row>
    <row r="1554" spans="1:12">
      <c r="A1554" s="243">
        <v>44979</v>
      </c>
      <c r="B1554" s="243">
        <v>44993</v>
      </c>
      <c r="C1554" s="244">
        <f t="shared" si="72"/>
        <v>15</v>
      </c>
      <c r="D1554" s="239">
        <v>44993</v>
      </c>
      <c r="E1554" s="245">
        <f t="shared" si="73"/>
        <v>14</v>
      </c>
      <c r="F1554" s="306" t="s">
        <v>175</v>
      </c>
      <c r="G1554" s="241">
        <v>42.92</v>
      </c>
      <c r="H1554" s="244">
        <f t="shared" si="74"/>
        <v>600.88</v>
      </c>
      <c r="I1554" s="246"/>
      <c r="J1554" s="247"/>
      <c r="K1554" s="240"/>
      <c r="L1554" s="245"/>
    </row>
    <row r="1555" spans="1:12">
      <c r="A1555" s="243">
        <v>44979</v>
      </c>
      <c r="B1555" s="243">
        <v>44991</v>
      </c>
      <c r="C1555" s="244">
        <f t="shared" si="72"/>
        <v>13</v>
      </c>
      <c r="D1555" s="239">
        <v>44991</v>
      </c>
      <c r="E1555" s="245">
        <f t="shared" si="73"/>
        <v>12</v>
      </c>
      <c r="F1555" s="306" t="s">
        <v>176</v>
      </c>
      <c r="G1555" s="241">
        <v>97.24</v>
      </c>
      <c r="H1555" s="244">
        <f t="shared" si="74"/>
        <v>1166.8799999999999</v>
      </c>
      <c r="I1555" s="246"/>
      <c r="J1555" s="247"/>
      <c r="K1555" s="240"/>
      <c r="L1555" s="245"/>
    </row>
    <row r="1556" spans="1:12">
      <c r="A1556" s="243">
        <v>44979</v>
      </c>
      <c r="B1556" s="243">
        <v>44994</v>
      </c>
      <c r="C1556" s="244">
        <f t="shared" si="72"/>
        <v>16</v>
      </c>
      <c r="D1556" s="239">
        <v>44994</v>
      </c>
      <c r="E1556" s="245">
        <f t="shared" si="73"/>
        <v>15</v>
      </c>
      <c r="F1556" s="306" t="s">
        <v>175</v>
      </c>
      <c r="G1556" s="241">
        <v>153</v>
      </c>
      <c r="H1556" s="244">
        <f t="shared" si="74"/>
        <v>2295</v>
      </c>
      <c r="I1556" s="246"/>
      <c r="J1556" s="247"/>
      <c r="K1556" s="240"/>
      <c r="L1556" s="245"/>
    </row>
    <row r="1557" spans="1:12">
      <c r="A1557" s="243">
        <v>44979</v>
      </c>
      <c r="B1557" s="243">
        <v>45007</v>
      </c>
      <c r="C1557" s="244">
        <f t="shared" si="72"/>
        <v>29</v>
      </c>
      <c r="D1557" s="239">
        <v>45007</v>
      </c>
      <c r="E1557" s="245">
        <f t="shared" si="73"/>
        <v>28</v>
      </c>
      <c r="F1557" s="306" t="s">
        <v>176</v>
      </c>
      <c r="G1557" s="241">
        <v>207.17</v>
      </c>
      <c r="H1557" s="244">
        <f t="shared" si="74"/>
        <v>5800.7599999999993</v>
      </c>
      <c r="I1557" s="246"/>
      <c r="J1557" s="247"/>
      <c r="K1557" s="240"/>
      <c r="L1557" s="245"/>
    </row>
    <row r="1558" spans="1:12">
      <c r="A1558" s="243">
        <v>44979</v>
      </c>
      <c r="B1558" s="243">
        <v>45012</v>
      </c>
      <c r="C1558" s="244">
        <f t="shared" si="72"/>
        <v>34</v>
      </c>
      <c r="D1558" s="239">
        <v>45012</v>
      </c>
      <c r="E1558" s="245">
        <f t="shared" si="73"/>
        <v>33</v>
      </c>
      <c r="F1558" s="306" t="s">
        <v>175</v>
      </c>
      <c r="G1558" s="241">
        <v>18.91</v>
      </c>
      <c r="H1558" s="244">
        <f t="shared" si="74"/>
        <v>624.03</v>
      </c>
      <c r="I1558" s="246"/>
      <c r="J1558" s="247"/>
      <c r="K1558" s="240"/>
      <c r="L1558" s="245"/>
    </row>
    <row r="1559" spans="1:12">
      <c r="A1559" s="243">
        <v>44979</v>
      </c>
      <c r="B1559" s="243">
        <v>44995</v>
      </c>
      <c r="C1559" s="244">
        <f t="shared" si="72"/>
        <v>17</v>
      </c>
      <c r="D1559" s="239">
        <v>44995</v>
      </c>
      <c r="E1559" s="245">
        <f t="shared" si="73"/>
        <v>16</v>
      </c>
      <c r="F1559" s="306" t="s">
        <v>175</v>
      </c>
      <c r="G1559" s="241">
        <v>65.23</v>
      </c>
      <c r="H1559" s="244">
        <f t="shared" si="74"/>
        <v>1043.68</v>
      </c>
      <c r="I1559" s="246"/>
      <c r="J1559" s="247"/>
      <c r="K1559" s="240"/>
      <c r="L1559" s="245"/>
    </row>
    <row r="1560" spans="1:12">
      <c r="A1560" s="243">
        <v>44980</v>
      </c>
      <c r="B1560" s="243">
        <v>44993</v>
      </c>
      <c r="C1560" s="244">
        <f t="shared" si="72"/>
        <v>14</v>
      </c>
      <c r="D1560" s="239">
        <v>44993</v>
      </c>
      <c r="E1560" s="245">
        <f t="shared" si="73"/>
        <v>13</v>
      </c>
      <c r="F1560" s="306" t="s">
        <v>176</v>
      </c>
      <c r="G1560" s="241">
        <v>142.27000000000001</v>
      </c>
      <c r="H1560" s="244">
        <f t="shared" si="74"/>
        <v>1849.5100000000002</v>
      </c>
      <c r="I1560" s="246"/>
      <c r="J1560" s="247"/>
      <c r="K1560" s="240"/>
      <c r="L1560" s="245"/>
    </row>
    <row r="1561" spans="1:12">
      <c r="A1561" s="243">
        <v>44980</v>
      </c>
      <c r="B1561" s="243">
        <v>44994</v>
      </c>
      <c r="C1561" s="244">
        <f t="shared" si="72"/>
        <v>15</v>
      </c>
      <c r="D1561" s="239">
        <v>44994</v>
      </c>
      <c r="E1561" s="245">
        <f t="shared" si="73"/>
        <v>14</v>
      </c>
      <c r="F1561" s="306" t="s">
        <v>176</v>
      </c>
      <c r="G1561" s="241">
        <v>34.99</v>
      </c>
      <c r="H1561" s="244">
        <f t="shared" si="74"/>
        <v>489.86</v>
      </c>
      <c r="I1561" s="246"/>
      <c r="J1561" s="247"/>
      <c r="K1561" s="240"/>
      <c r="L1561" s="245"/>
    </row>
    <row r="1562" spans="1:12">
      <c r="A1562" s="243">
        <v>44980</v>
      </c>
      <c r="B1562" s="243">
        <v>45013</v>
      </c>
      <c r="C1562" s="244">
        <f t="shared" si="72"/>
        <v>34</v>
      </c>
      <c r="D1562" s="239">
        <v>45013</v>
      </c>
      <c r="E1562" s="245">
        <f t="shared" si="73"/>
        <v>33</v>
      </c>
      <c r="F1562" s="306" t="s">
        <v>175</v>
      </c>
      <c r="G1562" s="241">
        <v>197.46</v>
      </c>
      <c r="H1562" s="244">
        <f t="shared" si="74"/>
        <v>6516.18</v>
      </c>
      <c r="I1562" s="246"/>
      <c r="J1562" s="247"/>
      <c r="K1562" s="240"/>
      <c r="L1562" s="245"/>
    </row>
    <row r="1563" spans="1:12">
      <c r="A1563" s="243">
        <v>44980</v>
      </c>
      <c r="B1563" s="243">
        <v>44995</v>
      </c>
      <c r="C1563" s="244">
        <f t="shared" si="72"/>
        <v>16</v>
      </c>
      <c r="D1563" s="239">
        <v>44995</v>
      </c>
      <c r="E1563" s="245">
        <f t="shared" si="73"/>
        <v>15</v>
      </c>
      <c r="F1563" s="306" t="s">
        <v>176</v>
      </c>
      <c r="G1563" s="241">
        <v>133.68</v>
      </c>
      <c r="H1563" s="244">
        <f t="shared" si="74"/>
        <v>2005.2</v>
      </c>
      <c r="I1563" s="246"/>
      <c r="J1563" s="247"/>
      <c r="K1563" s="240"/>
      <c r="L1563" s="245"/>
    </row>
    <row r="1564" spans="1:12">
      <c r="A1564" s="243">
        <v>44980</v>
      </c>
      <c r="B1564" s="243">
        <v>44980</v>
      </c>
      <c r="C1564" s="244">
        <f t="shared" si="72"/>
        <v>1</v>
      </c>
      <c r="D1564" s="239">
        <v>44980</v>
      </c>
      <c r="E1564" s="245">
        <f t="shared" si="73"/>
        <v>0</v>
      </c>
      <c r="F1564" s="306" t="s">
        <v>175</v>
      </c>
      <c r="G1564" s="241">
        <v>2363.73</v>
      </c>
      <c r="H1564" s="244">
        <f t="shared" si="74"/>
        <v>0</v>
      </c>
      <c r="I1564" s="246"/>
      <c r="J1564" s="247"/>
      <c r="K1564" s="240"/>
      <c r="L1564" s="245"/>
    </row>
    <row r="1565" spans="1:12">
      <c r="A1565" s="243">
        <v>44980</v>
      </c>
      <c r="B1565" s="243">
        <v>44999</v>
      </c>
      <c r="C1565" s="244">
        <f t="shared" si="72"/>
        <v>20</v>
      </c>
      <c r="D1565" s="239">
        <v>44999</v>
      </c>
      <c r="E1565" s="245">
        <f t="shared" si="73"/>
        <v>19</v>
      </c>
      <c r="F1565" s="306" t="s">
        <v>176</v>
      </c>
      <c r="G1565" s="241">
        <v>4882.03</v>
      </c>
      <c r="H1565" s="244">
        <f t="shared" si="74"/>
        <v>92758.569999999992</v>
      </c>
      <c r="I1565" s="246"/>
      <c r="J1565" s="247"/>
      <c r="K1565" s="240"/>
      <c r="L1565" s="245"/>
    </row>
    <row r="1566" spans="1:12">
      <c r="A1566" s="243">
        <v>44980</v>
      </c>
      <c r="B1566" s="243">
        <v>44981</v>
      </c>
      <c r="C1566" s="244">
        <f t="shared" si="72"/>
        <v>2</v>
      </c>
      <c r="D1566" s="239">
        <v>44981</v>
      </c>
      <c r="E1566" s="245">
        <f t="shared" si="73"/>
        <v>1</v>
      </c>
      <c r="F1566" s="306" t="s">
        <v>175</v>
      </c>
      <c r="G1566" s="241">
        <v>725048.37</v>
      </c>
      <c r="H1566" s="244">
        <f t="shared" si="74"/>
        <v>725048.37</v>
      </c>
      <c r="I1566" s="246"/>
      <c r="J1566" s="247"/>
      <c r="K1566" s="240"/>
      <c r="L1566" s="245"/>
    </row>
    <row r="1567" spans="1:12">
      <c r="A1567" s="243">
        <v>44980</v>
      </c>
      <c r="B1567" s="243">
        <v>44986</v>
      </c>
      <c r="C1567" s="244">
        <f t="shared" si="72"/>
        <v>7</v>
      </c>
      <c r="D1567" s="239">
        <v>44986</v>
      </c>
      <c r="E1567" s="245">
        <f t="shared" si="73"/>
        <v>6</v>
      </c>
      <c r="F1567" s="306" t="s">
        <v>175</v>
      </c>
      <c r="G1567" s="241">
        <v>231.69</v>
      </c>
      <c r="H1567" s="244">
        <f t="shared" si="74"/>
        <v>1390.1399999999999</v>
      </c>
      <c r="I1567" s="246"/>
      <c r="J1567" s="247"/>
      <c r="K1567" s="240"/>
      <c r="L1567" s="245"/>
    </row>
    <row r="1568" spans="1:12">
      <c r="A1568" s="243">
        <v>44980</v>
      </c>
      <c r="B1568" s="243">
        <v>44987</v>
      </c>
      <c r="C1568" s="244">
        <f t="shared" si="72"/>
        <v>8</v>
      </c>
      <c r="D1568" s="239">
        <v>44987</v>
      </c>
      <c r="E1568" s="245">
        <f t="shared" si="73"/>
        <v>7</v>
      </c>
      <c r="F1568" s="306" t="s">
        <v>175</v>
      </c>
      <c r="G1568" s="241">
        <v>240.42</v>
      </c>
      <c r="H1568" s="244">
        <f t="shared" si="74"/>
        <v>1682.9399999999998</v>
      </c>
      <c r="I1568" s="246"/>
      <c r="J1568" s="247"/>
      <c r="K1568" s="240"/>
      <c r="L1568" s="245"/>
    </row>
    <row r="1569" spans="1:12">
      <c r="A1569" s="243">
        <v>44980</v>
      </c>
      <c r="B1569" s="243">
        <v>45288</v>
      </c>
      <c r="C1569" s="244">
        <f t="shared" si="72"/>
        <v>309</v>
      </c>
      <c r="D1569" s="239">
        <v>45288</v>
      </c>
      <c r="E1569" s="245">
        <f t="shared" si="73"/>
        <v>308</v>
      </c>
      <c r="F1569" s="306" t="s">
        <v>175</v>
      </c>
      <c r="G1569" s="241">
        <v>45.06</v>
      </c>
      <c r="H1569" s="244">
        <f t="shared" si="74"/>
        <v>13878.480000000001</v>
      </c>
      <c r="I1569" s="246"/>
      <c r="J1569" s="247"/>
      <c r="K1569" s="240"/>
      <c r="L1569" s="245"/>
    </row>
    <row r="1570" spans="1:12">
      <c r="A1570" s="243">
        <v>44980</v>
      </c>
      <c r="B1570" s="243">
        <v>44980</v>
      </c>
      <c r="C1570" s="244">
        <f t="shared" si="72"/>
        <v>1</v>
      </c>
      <c r="D1570" s="239">
        <v>44980</v>
      </c>
      <c r="E1570" s="245">
        <f t="shared" si="73"/>
        <v>0</v>
      </c>
      <c r="F1570" s="306" t="s">
        <v>179</v>
      </c>
      <c r="G1570" s="241">
        <v>7982.96</v>
      </c>
      <c r="H1570" s="244">
        <f t="shared" si="74"/>
        <v>0</v>
      </c>
      <c r="I1570" s="246"/>
      <c r="J1570" s="247"/>
      <c r="K1570" s="240"/>
      <c r="L1570" s="245"/>
    </row>
    <row r="1571" spans="1:12">
      <c r="A1571" s="243">
        <v>44980</v>
      </c>
      <c r="B1571" s="243">
        <v>44980</v>
      </c>
      <c r="C1571" s="244">
        <f t="shared" si="72"/>
        <v>1</v>
      </c>
      <c r="D1571" s="239">
        <v>44980</v>
      </c>
      <c r="E1571" s="245">
        <f t="shared" si="73"/>
        <v>0</v>
      </c>
      <c r="F1571" s="306" t="s">
        <v>176</v>
      </c>
      <c r="G1571" s="241">
        <v>16516.27</v>
      </c>
      <c r="H1571" s="244">
        <f t="shared" si="74"/>
        <v>0</v>
      </c>
      <c r="I1571" s="246"/>
      <c r="J1571" s="247"/>
      <c r="K1571" s="240"/>
      <c r="L1571" s="245"/>
    </row>
    <row r="1572" spans="1:12">
      <c r="A1572" s="243">
        <v>44980</v>
      </c>
      <c r="B1572" s="243">
        <v>44981</v>
      </c>
      <c r="C1572" s="244">
        <f t="shared" si="72"/>
        <v>2</v>
      </c>
      <c r="D1572" s="239">
        <v>44981</v>
      </c>
      <c r="E1572" s="245">
        <f t="shared" si="73"/>
        <v>1</v>
      </c>
      <c r="F1572" s="306" t="s">
        <v>178</v>
      </c>
      <c r="G1572" s="241">
        <v>76214.94</v>
      </c>
      <c r="H1572" s="244">
        <f t="shared" si="74"/>
        <v>76214.94</v>
      </c>
      <c r="I1572" s="246"/>
      <c r="J1572" s="247"/>
      <c r="K1572" s="240"/>
      <c r="L1572" s="245"/>
    </row>
    <row r="1573" spans="1:12">
      <c r="A1573" s="243">
        <v>44980</v>
      </c>
      <c r="B1573" s="243">
        <v>44986</v>
      </c>
      <c r="C1573" s="244">
        <f t="shared" si="72"/>
        <v>7</v>
      </c>
      <c r="D1573" s="239">
        <v>44986</v>
      </c>
      <c r="E1573" s="245">
        <f t="shared" si="73"/>
        <v>6</v>
      </c>
      <c r="F1573" s="306" t="s">
        <v>178</v>
      </c>
      <c r="G1573" s="241">
        <v>240.16</v>
      </c>
      <c r="H1573" s="244">
        <f t="shared" si="74"/>
        <v>1440.96</v>
      </c>
      <c r="I1573" s="246"/>
      <c r="J1573" s="247"/>
      <c r="K1573" s="240"/>
      <c r="L1573" s="245"/>
    </row>
    <row r="1574" spans="1:12">
      <c r="A1574" s="243">
        <v>44980</v>
      </c>
      <c r="B1574" s="243">
        <v>44988</v>
      </c>
      <c r="C1574" s="244">
        <f t="shared" si="72"/>
        <v>9</v>
      </c>
      <c r="D1574" s="239">
        <v>44988</v>
      </c>
      <c r="E1574" s="245">
        <f t="shared" si="73"/>
        <v>8</v>
      </c>
      <c r="F1574" s="306" t="s">
        <v>175</v>
      </c>
      <c r="G1574" s="241">
        <v>60.55</v>
      </c>
      <c r="H1574" s="244">
        <f t="shared" si="74"/>
        <v>484.4</v>
      </c>
      <c r="I1574" s="246"/>
      <c r="J1574" s="247"/>
      <c r="K1574" s="240"/>
      <c r="L1574" s="245"/>
    </row>
    <row r="1575" spans="1:12">
      <c r="A1575" s="243">
        <v>44980</v>
      </c>
      <c r="B1575" s="243">
        <v>44981</v>
      </c>
      <c r="C1575" s="244">
        <f t="shared" si="72"/>
        <v>2</v>
      </c>
      <c r="D1575" s="239">
        <v>44981</v>
      </c>
      <c r="E1575" s="245">
        <f t="shared" si="73"/>
        <v>1</v>
      </c>
      <c r="F1575" s="306" t="s">
        <v>176</v>
      </c>
      <c r="G1575" s="241">
        <v>671439.22</v>
      </c>
      <c r="H1575" s="244">
        <f t="shared" si="74"/>
        <v>671439.22</v>
      </c>
      <c r="I1575" s="246"/>
      <c r="J1575" s="247"/>
      <c r="K1575" s="240"/>
      <c r="L1575" s="245"/>
    </row>
    <row r="1576" spans="1:12">
      <c r="A1576" s="243">
        <v>44980</v>
      </c>
      <c r="B1576" s="243">
        <v>44984</v>
      </c>
      <c r="C1576" s="244">
        <f t="shared" si="72"/>
        <v>5</v>
      </c>
      <c r="D1576" s="239">
        <v>44984</v>
      </c>
      <c r="E1576" s="245">
        <f t="shared" si="73"/>
        <v>4</v>
      </c>
      <c r="F1576" s="306" t="s">
        <v>175</v>
      </c>
      <c r="G1576" s="241">
        <v>19532.3</v>
      </c>
      <c r="H1576" s="244">
        <f t="shared" si="74"/>
        <v>78129.2</v>
      </c>
      <c r="I1576" s="246"/>
      <c r="J1576" s="247"/>
      <c r="K1576" s="240"/>
      <c r="L1576" s="245"/>
    </row>
    <row r="1577" spans="1:12">
      <c r="A1577" s="243">
        <v>44980</v>
      </c>
      <c r="B1577" s="243">
        <v>44986</v>
      </c>
      <c r="C1577" s="244">
        <f t="shared" si="72"/>
        <v>7</v>
      </c>
      <c r="D1577" s="239">
        <v>44986</v>
      </c>
      <c r="E1577" s="245">
        <f t="shared" si="73"/>
        <v>6</v>
      </c>
      <c r="F1577" s="306" t="s">
        <v>176</v>
      </c>
      <c r="G1577" s="241">
        <v>42514.51</v>
      </c>
      <c r="H1577" s="244">
        <f t="shared" si="74"/>
        <v>255087.06</v>
      </c>
      <c r="I1577" s="246"/>
      <c r="J1577" s="247"/>
      <c r="K1577" s="240"/>
      <c r="L1577" s="245"/>
    </row>
    <row r="1578" spans="1:12">
      <c r="A1578" s="243">
        <v>44980</v>
      </c>
      <c r="B1578" s="243">
        <v>44981</v>
      </c>
      <c r="C1578" s="244">
        <f t="shared" si="72"/>
        <v>2</v>
      </c>
      <c r="D1578" s="239">
        <v>44981</v>
      </c>
      <c r="E1578" s="245">
        <f t="shared" si="73"/>
        <v>1</v>
      </c>
      <c r="F1578" s="306" t="s">
        <v>179</v>
      </c>
      <c r="G1578" s="241">
        <v>3454.5</v>
      </c>
      <c r="H1578" s="244">
        <f t="shared" si="74"/>
        <v>3454.5</v>
      </c>
      <c r="I1578" s="246"/>
      <c r="J1578" s="247"/>
      <c r="K1578" s="240"/>
      <c r="L1578" s="245"/>
    </row>
    <row r="1579" spans="1:12">
      <c r="A1579" s="243">
        <v>44980</v>
      </c>
      <c r="B1579" s="243">
        <v>44987</v>
      </c>
      <c r="C1579" s="244">
        <f t="shared" si="72"/>
        <v>8</v>
      </c>
      <c r="D1579" s="239">
        <v>44987</v>
      </c>
      <c r="E1579" s="245">
        <f t="shared" si="73"/>
        <v>7</v>
      </c>
      <c r="F1579" s="306" t="s">
        <v>176</v>
      </c>
      <c r="G1579" s="241">
        <v>9523.83</v>
      </c>
      <c r="H1579" s="244">
        <f t="shared" si="74"/>
        <v>66666.81</v>
      </c>
      <c r="I1579" s="246"/>
      <c r="J1579" s="247"/>
      <c r="K1579" s="240"/>
      <c r="L1579" s="245"/>
    </row>
    <row r="1580" spans="1:12">
      <c r="A1580" s="243">
        <v>44980</v>
      </c>
      <c r="B1580" s="243">
        <v>44985</v>
      </c>
      <c r="C1580" s="244">
        <f t="shared" si="72"/>
        <v>6</v>
      </c>
      <c r="D1580" s="239">
        <v>44985</v>
      </c>
      <c r="E1580" s="245">
        <f t="shared" si="73"/>
        <v>5</v>
      </c>
      <c r="F1580" s="306" t="s">
        <v>175</v>
      </c>
      <c r="G1580" s="241">
        <v>2526.1</v>
      </c>
      <c r="H1580" s="244">
        <f t="shared" si="74"/>
        <v>12630.5</v>
      </c>
      <c r="I1580" s="246"/>
      <c r="J1580" s="247"/>
      <c r="K1580" s="240"/>
      <c r="L1580" s="245"/>
    </row>
    <row r="1581" spans="1:12">
      <c r="A1581" s="243">
        <v>44980</v>
      </c>
      <c r="B1581" s="243">
        <v>44980</v>
      </c>
      <c r="C1581" s="244">
        <f t="shared" si="72"/>
        <v>1</v>
      </c>
      <c r="D1581" s="239">
        <v>44980</v>
      </c>
      <c r="E1581" s="245">
        <f t="shared" si="73"/>
        <v>0</v>
      </c>
      <c r="F1581" s="306" t="s">
        <v>177</v>
      </c>
      <c r="G1581" s="241">
        <v>63.34</v>
      </c>
      <c r="H1581" s="244">
        <f t="shared" si="74"/>
        <v>0</v>
      </c>
      <c r="I1581" s="246"/>
      <c r="J1581" s="247"/>
      <c r="K1581" s="240"/>
      <c r="L1581" s="245"/>
    </row>
    <row r="1582" spans="1:12">
      <c r="A1582" s="243">
        <v>44980</v>
      </c>
      <c r="B1582" s="243">
        <v>45352</v>
      </c>
      <c r="C1582" s="244">
        <f t="shared" si="72"/>
        <v>373</v>
      </c>
      <c r="D1582" s="239">
        <v>45352</v>
      </c>
      <c r="E1582" s="245">
        <f t="shared" si="73"/>
        <v>372</v>
      </c>
      <c r="F1582" s="306" t="s">
        <v>176</v>
      </c>
      <c r="G1582" s="241">
        <v>374.41</v>
      </c>
      <c r="H1582" s="244">
        <f t="shared" si="74"/>
        <v>139280.52000000002</v>
      </c>
      <c r="I1582" s="246"/>
      <c r="J1582" s="247"/>
      <c r="K1582" s="240"/>
      <c r="L1582" s="245"/>
    </row>
    <row r="1583" spans="1:12">
      <c r="A1583" s="243">
        <v>44980</v>
      </c>
      <c r="B1583" s="243">
        <v>44988</v>
      </c>
      <c r="C1583" s="244">
        <f t="shared" si="72"/>
        <v>9</v>
      </c>
      <c r="D1583" s="239">
        <v>44988</v>
      </c>
      <c r="E1583" s="245">
        <f t="shared" si="73"/>
        <v>8</v>
      </c>
      <c r="F1583" s="306" t="s">
        <v>176</v>
      </c>
      <c r="G1583" s="241">
        <v>27790.48</v>
      </c>
      <c r="H1583" s="244">
        <f t="shared" si="74"/>
        <v>222323.84</v>
      </c>
      <c r="I1583" s="246"/>
      <c r="J1583" s="247"/>
      <c r="K1583" s="240"/>
      <c r="L1583" s="245"/>
    </row>
    <row r="1584" spans="1:12">
      <c r="A1584" s="243">
        <v>44980</v>
      </c>
      <c r="B1584" s="243">
        <v>44986</v>
      </c>
      <c r="C1584" s="244">
        <f t="shared" si="72"/>
        <v>7</v>
      </c>
      <c r="D1584" s="239">
        <v>44986</v>
      </c>
      <c r="E1584" s="245">
        <f t="shared" si="73"/>
        <v>6</v>
      </c>
      <c r="F1584" s="306" t="s">
        <v>177</v>
      </c>
      <c r="G1584" s="241">
        <v>568.66</v>
      </c>
      <c r="H1584" s="244">
        <f t="shared" si="74"/>
        <v>3411.96</v>
      </c>
      <c r="I1584" s="246"/>
      <c r="J1584" s="247"/>
      <c r="K1584" s="240"/>
      <c r="L1584" s="245"/>
    </row>
    <row r="1585" spans="1:12">
      <c r="A1585" s="243">
        <v>44980</v>
      </c>
      <c r="B1585" s="243">
        <v>44981</v>
      </c>
      <c r="C1585" s="244">
        <f t="shared" si="72"/>
        <v>2</v>
      </c>
      <c r="D1585" s="239">
        <v>44981</v>
      </c>
      <c r="E1585" s="245">
        <f t="shared" si="73"/>
        <v>1</v>
      </c>
      <c r="F1585" s="306" t="s">
        <v>177</v>
      </c>
      <c r="G1585" s="241">
        <v>37255.99</v>
      </c>
      <c r="H1585" s="244">
        <f t="shared" si="74"/>
        <v>37255.99</v>
      </c>
      <c r="I1585" s="246"/>
      <c r="J1585" s="247"/>
      <c r="K1585" s="240"/>
      <c r="L1585" s="245"/>
    </row>
    <row r="1586" spans="1:12">
      <c r="A1586" s="243">
        <v>44980</v>
      </c>
      <c r="B1586" s="243">
        <v>44988</v>
      </c>
      <c r="C1586" s="244">
        <f t="shared" si="72"/>
        <v>9</v>
      </c>
      <c r="D1586" s="239">
        <v>44988</v>
      </c>
      <c r="E1586" s="245">
        <f t="shared" si="73"/>
        <v>8</v>
      </c>
      <c r="F1586" s="306" t="s">
        <v>179</v>
      </c>
      <c r="G1586" s="241">
        <v>6117.02</v>
      </c>
      <c r="H1586" s="244">
        <f t="shared" si="74"/>
        <v>48936.160000000003</v>
      </c>
      <c r="I1586" s="246"/>
      <c r="J1586" s="247"/>
      <c r="K1586" s="240"/>
      <c r="L1586" s="245"/>
    </row>
    <row r="1587" spans="1:12">
      <c r="A1587" s="243">
        <v>44980</v>
      </c>
      <c r="B1587" s="243">
        <v>44984</v>
      </c>
      <c r="C1587" s="244">
        <f t="shared" si="72"/>
        <v>5</v>
      </c>
      <c r="D1587" s="239">
        <v>44984</v>
      </c>
      <c r="E1587" s="245">
        <f t="shared" si="73"/>
        <v>4</v>
      </c>
      <c r="F1587" s="306" t="s">
        <v>176</v>
      </c>
      <c r="G1587" s="241">
        <v>106682.85</v>
      </c>
      <c r="H1587" s="244">
        <f t="shared" si="74"/>
        <v>426731.4</v>
      </c>
      <c r="I1587" s="246"/>
      <c r="J1587" s="247"/>
      <c r="K1587" s="240"/>
      <c r="L1587" s="245"/>
    </row>
    <row r="1588" spans="1:12">
      <c r="A1588" s="243">
        <v>44980</v>
      </c>
      <c r="B1588" s="243">
        <v>44992</v>
      </c>
      <c r="C1588" s="244">
        <f t="shared" si="72"/>
        <v>13</v>
      </c>
      <c r="D1588" s="239">
        <v>44992</v>
      </c>
      <c r="E1588" s="245">
        <f t="shared" si="73"/>
        <v>12</v>
      </c>
      <c r="F1588" s="306" t="s">
        <v>175</v>
      </c>
      <c r="G1588" s="241">
        <v>14.19</v>
      </c>
      <c r="H1588" s="244">
        <f t="shared" si="74"/>
        <v>170.28</v>
      </c>
      <c r="I1588" s="246"/>
      <c r="J1588" s="247"/>
      <c r="K1588" s="240"/>
      <c r="L1588" s="245"/>
    </row>
    <row r="1589" spans="1:12">
      <c r="A1589" s="243">
        <v>44980</v>
      </c>
      <c r="B1589" s="243">
        <v>44985</v>
      </c>
      <c r="C1589" s="244">
        <f t="shared" si="72"/>
        <v>6</v>
      </c>
      <c r="D1589" s="239">
        <v>44985</v>
      </c>
      <c r="E1589" s="245">
        <f t="shared" si="73"/>
        <v>5</v>
      </c>
      <c r="F1589" s="306" t="s">
        <v>176</v>
      </c>
      <c r="G1589" s="241">
        <v>109407.31</v>
      </c>
      <c r="H1589" s="244">
        <f t="shared" si="74"/>
        <v>547036.55000000005</v>
      </c>
      <c r="I1589" s="246"/>
      <c r="J1589" s="247"/>
      <c r="K1589" s="240"/>
      <c r="L1589" s="245"/>
    </row>
    <row r="1590" spans="1:12">
      <c r="A1590" s="243">
        <v>44980</v>
      </c>
      <c r="B1590" s="243">
        <v>44988</v>
      </c>
      <c r="C1590" s="244">
        <f t="shared" si="72"/>
        <v>9</v>
      </c>
      <c r="D1590" s="239">
        <v>44988</v>
      </c>
      <c r="E1590" s="245">
        <f t="shared" si="73"/>
        <v>8</v>
      </c>
      <c r="F1590" s="306" t="s">
        <v>177</v>
      </c>
      <c r="G1590" s="241">
        <v>40.17</v>
      </c>
      <c r="H1590" s="244">
        <f t="shared" si="74"/>
        <v>321.36</v>
      </c>
      <c r="I1590" s="246"/>
      <c r="J1590" s="247"/>
      <c r="K1590" s="240"/>
      <c r="L1590" s="245"/>
    </row>
    <row r="1591" spans="1:12">
      <c r="A1591" s="243">
        <v>44980</v>
      </c>
      <c r="B1591" s="243">
        <v>44993</v>
      </c>
      <c r="C1591" s="244">
        <f t="shared" si="72"/>
        <v>14</v>
      </c>
      <c r="D1591" s="239">
        <v>44993</v>
      </c>
      <c r="E1591" s="245">
        <f t="shared" si="73"/>
        <v>13</v>
      </c>
      <c r="F1591" s="306" t="s">
        <v>175</v>
      </c>
      <c r="G1591" s="241">
        <v>10.44</v>
      </c>
      <c r="H1591" s="244">
        <f t="shared" si="74"/>
        <v>135.72</v>
      </c>
      <c r="I1591" s="246"/>
      <c r="J1591" s="247"/>
      <c r="K1591" s="240"/>
      <c r="L1591" s="245"/>
    </row>
    <row r="1592" spans="1:12">
      <c r="A1592" s="243">
        <v>44980</v>
      </c>
      <c r="B1592" s="243">
        <v>45273</v>
      </c>
      <c r="C1592" s="244">
        <f t="shared" si="72"/>
        <v>294</v>
      </c>
      <c r="D1592" s="239">
        <v>45273</v>
      </c>
      <c r="E1592" s="245">
        <f t="shared" si="73"/>
        <v>293</v>
      </c>
      <c r="F1592" s="306" t="s">
        <v>177</v>
      </c>
      <c r="G1592" s="241">
        <v>360.76</v>
      </c>
      <c r="H1592" s="244">
        <f t="shared" si="74"/>
        <v>105702.68</v>
      </c>
      <c r="I1592" s="246"/>
      <c r="J1592" s="247"/>
      <c r="K1592" s="240"/>
      <c r="L1592" s="245"/>
    </row>
    <row r="1593" spans="1:12">
      <c r="A1593" s="243">
        <v>44980</v>
      </c>
      <c r="B1593" s="243">
        <v>44991</v>
      </c>
      <c r="C1593" s="244">
        <f t="shared" si="72"/>
        <v>12</v>
      </c>
      <c r="D1593" s="239">
        <v>44991</v>
      </c>
      <c r="E1593" s="245">
        <f t="shared" si="73"/>
        <v>11</v>
      </c>
      <c r="F1593" s="306" t="s">
        <v>176</v>
      </c>
      <c r="G1593" s="241">
        <v>75090.100000000006</v>
      </c>
      <c r="H1593" s="244">
        <f t="shared" si="74"/>
        <v>825991.10000000009</v>
      </c>
      <c r="I1593" s="246"/>
      <c r="J1593" s="247"/>
      <c r="K1593" s="240"/>
      <c r="L1593" s="245"/>
    </row>
    <row r="1594" spans="1:12">
      <c r="A1594" s="243">
        <v>44980</v>
      </c>
      <c r="B1594" s="243">
        <v>44984</v>
      </c>
      <c r="C1594" s="244">
        <f t="shared" si="72"/>
        <v>5</v>
      </c>
      <c r="D1594" s="239">
        <v>44984</v>
      </c>
      <c r="E1594" s="245">
        <f t="shared" si="73"/>
        <v>4</v>
      </c>
      <c r="F1594" s="306" t="s">
        <v>177</v>
      </c>
      <c r="G1594" s="241">
        <v>8672.52</v>
      </c>
      <c r="H1594" s="244">
        <f t="shared" si="74"/>
        <v>34690.080000000002</v>
      </c>
      <c r="I1594" s="246"/>
      <c r="J1594" s="247"/>
      <c r="K1594" s="240"/>
      <c r="L1594" s="245"/>
    </row>
    <row r="1595" spans="1:12">
      <c r="A1595" s="243">
        <v>44980</v>
      </c>
      <c r="B1595" s="243">
        <v>44994</v>
      </c>
      <c r="C1595" s="244">
        <f t="shared" si="72"/>
        <v>15</v>
      </c>
      <c r="D1595" s="239">
        <v>44994</v>
      </c>
      <c r="E1595" s="245">
        <f t="shared" si="73"/>
        <v>14</v>
      </c>
      <c r="F1595" s="306" t="s">
        <v>175</v>
      </c>
      <c r="G1595" s="241">
        <v>352.42</v>
      </c>
      <c r="H1595" s="244">
        <f t="shared" si="74"/>
        <v>4933.88</v>
      </c>
      <c r="I1595" s="246"/>
      <c r="J1595" s="247"/>
      <c r="K1595" s="240"/>
      <c r="L1595" s="245"/>
    </row>
    <row r="1596" spans="1:12">
      <c r="A1596" s="243">
        <v>44981</v>
      </c>
      <c r="B1596" s="243">
        <v>44987</v>
      </c>
      <c r="C1596" s="244">
        <f t="shared" si="72"/>
        <v>7</v>
      </c>
      <c r="D1596" s="239">
        <v>44987</v>
      </c>
      <c r="E1596" s="245">
        <f t="shared" si="73"/>
        <v>6</v>
      </c>
      <c r="F1596" s="306" t="s">
        <v>176</v>
      </c>
      <c r="G1596" s="241">
        <v>16817.490000000002</v>
      </c>
      <c r="H1596" s="244">
        <f t="shared" si="74"/>
        <v>100904.94</v>
      </c>
      <c r="I1596" s="246"/>
      <c r="J1596" s="247"/>
      <c r="K1596" s="240"/>
      <c r="L1596" s="245"/>
    </row>
    <row r="1597" spans="1:12">
      <c r="A1597" s="243">
        <v>44981</v>
      </c>
      <c r="B1597" s="243">
        <v>44985</v>
      </c>
      <c r="C1597" s="244">
        <f t="shared" si="72"/>
        <v>5</v>
      </c>
      <c r="D1597" s="239">
        <v>44985</v>
      </c>
      <c r="E1597" s="245">
        <f t="shared" si="73"/>
        <v>4</v>
      </c>
      <c r="F1597" s="306" t="s">
        <v>175</v>
      </c>
      <c r="G1597" s="241">
        <v>3289.77</v>
      </c>
      <c r="H1597" s="244">
        <f t="shared" si="74"/>
        <v>13159.08</v>
      </c>
      <c r="I1597" s="246"/>
      <c r="J1597" s="247"/>
      <c r="K1597" s="240"/>
      <c r="L1597" s="245"/>
    </row>
    <row r="1598" spans="1:12">
      <c r="A1598" s="243">
        <v>44981</v>
      </c>
      <c r="B1598" s="243">
        <v>44988</v>
      </c>
      <c r="C1598" s="244">
        <f t="shared" si="72"/>
        <v>8</v>
      </c>
      <c r="D1598" s="239">
        <v>44988</v>
      </c>
      <c r="E1598" s="245">
        <f t="shared" si="73"/>
        <v>7</v>
      </c>
      <c r="F1598" s="306" t="s">
        <v>176</v>
      </c>
      <c r="G1598" s="241">
        <v>21608.41</v>
      </c>
      <c r="H1598" s="244">
        <f t="shared" si="74"/>
        <v>151258.87</v>
      </c>
      <c r="I1598" s="246"/>
      <c r="J1598" s="247"/>
      <c r="K1598" s="240"/>
      <c r="L1598" s="245"/>
    </row>
    <row r="1599" spans="1:12">
      <c r="A1599" s="243">
        <v>44981</v>
      </c>
      <c r="B1599" s="243">
        <v>44991</v>
      </c>
      <c r="C1599" s="244">
        <f t="shared" si="72"/>
        <v>11</v>
      </c>
      <c r="D1599" s="239">
        <v>44991</v>
      </c>
      <c r="E1599" s="245">
        <f t="shared" si="73"/>
        <v>10</v>
      </c>
      <c r="F1599" s="306" t="s">
        <v>175</v>
      </c>
      <c r="G1599" s="241">
        <v>300.39</v>
      </c>
      <c r="H1599" s="244">
        <f t="shared" si="74"/>
        <v>3003.8999999999996</v>
      </c>
      <c r="I1599" s="246"/>
      <c r="J1599" s="247"/>
      <c r="K1599" s="240"/>
      <c r="L1599" s="245"/>
    </row>
    <row r="1600" spans="1:12">
      <c r="A1600" s="243">
        <v>44981</v>
      </c>
      <c r="B1600" s="243">
        <v>44984</v>
      </c>
      <c r="C1600" s="244">
        <f t="shared" si="72"/>
        <v>4</v>
      </c>
      <c r="D1600" s="239">
        <v>44984</v>
      </c>
      <c r="E1600" s="245">
        <f t="shared" si="73"/>
        <v>3</v>
      </c>
      <c r="F1600" s="306" t="s">
        <v>178</v>
      </c>
      <c r="G1600" s="241">
        <v>152361.79999999999</v>
      </c>
      <c r="H1600" s="244">
        <f t="shared" si="74"/>
        <v>457085.39999999997</v>
      </c>
      <c r="I1600" s="246"/>
      <c r="J1600" s="247"/>
      <c r="K1600" s="240"/>
      <c r="L1600" s="245"/>
    </row>
    <row r="1601" spans="1:12">
      <c r="A1601" s="243">
        <v>44981</v>
      </c>
      <c r="B1601" s="243">
        <v>44984</v>
      </c>
      <c r="C1601" s="244">
        <f t="shared" si="72"/>
        <v>4</v>
      </c>
      <c r="D1601" s="239">
        <v>44984</v>
      </c>
      <c r="E1601" s="245">
        <f t="shared" si="73"/>
        <v>3</v>
      </c>
      <c r="F1601" s="306" t="s">
        <v>176</v>
      </c>
      <c r="G1601" s="241">
        <v>741882.42</v>
      </c>
      <c r="H1601" s="244">
        <f t="shared" si="74"/>
        <v>2225647.2600000002</v>
      </c>
      <c r="I1601" s="246"/>
      <c r="J1601" s="247"/>
      <c r="K1601" s="240"/>
      <c r="L1601" s="245"/>
    </row>
    <row r="1602" spans="1:12">
      <c r="A1602" s="243">
        <v>44981</v>
      </c>
      <c r="B1602" s="243">
        <v>44992</v>
      </c>
      <c r="C1602" s="244">
        <f t="shared" si="72"/>
        <v>12</v>
      </c>
      <c r="D1602" s="239">
        <v>44992</v>
      </c>
      <c r="E1602" s="245">
        <f t="shared" si="73"/>
        <v>11</v>
      </c>
      <c r="F1602" s="306" t="s">
        <v>175</v>
      </c>
      <c r="G1602" s="241">
        <v>86.5</v>
      </c>
      <c r="H1602" s="244">
        <f t="shared" si="74"/>
        <v>951.5</v>
      </c>
      <c r="I1602" s="246"/>
      <c r="J1602" s="247"/>
      <c r="K1602" s="240"/>
      <c r="L1602" s="245"/>
    </row>
    <row r="1603" spans="1:12">
      <c r="A1603" s="243">
        <v>44981</v>
      </c>
      <c r="B1603" s="243">
        <v>44985</v>
      </c>
      <c r="C1603" s="244">
        <f t="shared" si="72"/>
        <v>5</v>
      </c>
      <c r="D1603" s="239">
        <v>44985</v>
      </c>
      <c r="E1603" s="245">
        <f t="shared" si="73"/>
        <v>4</v>
      </c>
      <c r="F1603" s="306" t="s">
        <v>178</v>
      </c>
      <c r="G1603" s="241">
        <v>159214.60999999999</v>
      </c>
      <c r="H1603" s="244">
        <f t="shared" si="74"/>
        <v>636858.43999999994</v>
      </c>
      <c r="I1603" s="246"/>
      <c r="J1603" s="247"/>
      <c r="K1603" s="240"/>
      <c r="L1603" s="245"/>
    </row>
    <row r="1604" spans="1:12">
      <c r="A1604" s="243">
        <v>44981</v>
      </c>
      <c r="B1604" s="243">
        <v>44987</v>
      </c>
      <c r="C1604" s="244">
        <f t="shared" si="72"/>
        <v>7</v>
      </c>
      <c r="D1604" s="239">
        <v>44987</v>
      </c>
      <c r="E1604" s="245">
        <f t="shared" si="73"/>
        <v>6</v>
      </c>
      <c r="F1604" s="306" t="s">
        <v>177</v>
      </c>
      <c r="G1604" s="241">
        <v>22.51</v>
      </c>
      <c r="H1604" s="244">
        <f t="shared" si="74"/>
        <v>135.06</v>
      </c>
      <c r="I1604" s="246"/>
      <c r="J1604" s="247"/>
      <c r="K1604" s="240"/>
      <c r="L1604" s="245"/>
    </row>
    <row r="1605" spans="1:12">
      <c r="A1605" s="243">
        <v>44981</v>
      </c>
      <c r="B1605" s="243">
        <v>44985</v>
      </c>
      <c r="C1605" s="244">
        <f t="shared" si="72"/>
        <v>5</v>
      </c>
      <c r="D1605" s="239">
        <v>44985</v>
      </c>
      <c r="E1605" s="245">
        <f t="shared" si="73"/>
        <v>4</v>
      </c>
      <c r="F1605" s="306" t="s">
        <v>176</v>
      </c>
      <c r="G1605" s="241">
        <v>127491.45</v>
      </c>
      <c r="H1605" s="244">
        <f t="shared" si="74"/>
        <v>509965.8</v>
      </c>
      <c r="I1605" s="246"/>
      <c r="J1605" s="247"/>
      <c r="K1605" s="240"/>
      <c r="L1605" s="245"/>
    </row>
    <row r="1606" spans="1:12">
      <c r="A1606" s="243">
        <v>44981</v>
      </c>
      <c r="B1606" s="243">
        <v>44981</v>
      </c>
      <c r="C1606" s="244">
        <f t="shared" si="72"/>
        <v>1</v>
      </c>
      <c r="D1606" s="239">
        <v>44981</v>
      </c>
      <c r="E1606" s="245">
        <f t="shared" si="73"/>
        <v>0</v>
      </c>
      <c r="F1606" s="306" t="s">
        <v>179</v>
      </c>
      <c r="G1606" s="241">
        <v>1765.37</v>
      </c>
      <c r="H1606" s="244">
        <f t="shared" si="74"/>
        <v>0</v>
      </c>
      <c r="I1606" s="246"/>
      <c r="J1606" s="247"/>
      <c r="K1606" s="240"/>
      <c r="L1606" s="245"/>
    </row>
    <row r="1607" spans="1:12">
      <c r="A1607" s="243">
        <v>44981</v>
      </c>
      <c r="B1607" s="243">
        <v>44991</v>
      </c>
      <c r="C1607" s="244">
        <f t="shared" ref="C1607:C1670" si="75">B1607-A1607+1</f>
        <v>11</v>
      </c>
      <c r="D1607" s="239">
        <v>44991</v>
      </c>
      <c r="E1607" s="245">
        <f t="shared" ref="E1607:E1670" si="76">D1607-A1607</f>
        <v>10</v>
      </c>
      <c r="F1607" s="306" t="s">
        <v>178</v>
      </c>
      <c r="G1607" s="241">
        <v>4200.46</v>
      </c>
      <c r="H1607" s="244">
        <f t="shared" ref="H1607:H1670" si="77">E1607*G1607</f>
        <v>42004.6</v>
      </c>
      <c r="I1607" s="246"/>
      <c r="J1607" s="247"/>
      <c r="K1607" s="240"/>
      <c r="L1607" s="245"/>
    </row>
    <row r="1608" spans="1:12">
      <c r="A1608" s="243">
        <v>44981</v>
      </c>
      <c r="B1608" s="243">
        <v>44988</v>
      </c>
      <c r="C1608" s="244">
        <f t="shared" si="75"/>
        <v>8</v>
      </c>
      <c r="D1608" s="239">
        <v>44988</v>
      </c>
      <c r="E1608" s="245">
        <f t="shared" si="76"/>
        <v>7</v>
      </c>
      <c r="F1608" s="306" t="s">
        <v>177</v>
      </c>
      <c r="G1608" s="241">
        <v>4193.16</v>
      </c>
      <c r="H1608" s="244">
        <f t="shared" si="77"/>
        <v>29352.12</v>
      </c>
      <c r="I1608" s="246"/>
      <c r="J1608" s="247"/>
      <c r="K1608" s="240"/>
      <c r="L1608" s="245"/>
    </row>
    <row r="1609" spans="1:12">
      <c r="A1609" s="243">
        <v>44981</v>
      </c>
      <c r="B1609" s="243">
        <v>45007</v>
      </c>
      <c r="C1609" s="244">
        <f t="shared" si="75"/>
        <v>27</v>
      </c>
      <c r="D1609" s="239">
        <v>45007</v>
      </c>
      <c r="E1609" s="245">
        <f t="shared" si="76"/>
        <v>26</v>
      </c>
      <c r="F1609" s="306" t="s">
        <v>175</v>
      </c>
      <c r="G1609" s="241">
        <v>322.58999999999997</v>
      </c>
      <c r="H1609" s="244">
        <f t="shared" si="77"/>
        <v>8387.34</v>
      </c>
      <c r="I1609" s="246"/>
      <c r="J1609" s="247"/>
      <c r="K1609" s="240"/>
      <c r="L1609" s="245"/>
    </row>
    <row r="1610" spans="1:12">
      <c r="A1610" s="243">
        <v>44981</v>
      </c>
      <c r="B1610" s="243">
        <v>44991</v>
      </c>
      <c r="C1610" s="244">
        <f t="shared" si="75"/>
        <v>11</v>
      </c>
      <c r="D1610" s="239">
        <v>44991</v>
      </c>
      <c r="E1610" s="245">
        <f t="shared" si="76"/>
        <v>10</v>
      </c>
      <c r="F1610" s="306" t="s">
        <v>176</v>
      </c>
      <c r="G1610" s="241">
        <v>28511.73</v>
      </c>
      <c r="H1610" s="244">
        <f t="shared" si="77"/>
        <v>285117.3</v>
      </c>
      <c r="I1610" s="246"/>
      <c r="J1610" s="247"/>
      <c r="K1610" s="240"/>
      <c r="L1610" s="245"/>
    </row>
    <row r="1611" spans="1:12">
      <c r="A1611" s="243">
        <v>44981</v>
      </c>
      <c r="B1611" s="243">
        <v>44984</v>
      </c>
      <c r="C1611" s="244">
        <f t="shared" si="75"/>
        <v>4</v>
      </c>
      <c r="D1611" s="239">
        <v>44984</v>
      </c>
      <c r="E1611" s="245">
        <f t="shared" si="76"/>
        <v>3</v>
      </c>
      <c r="F1611" s="306" t="s">
        <v>177</v>
      </c>
      <c r="G1611" s="241">
        <v>19492.79</v>
      </c>
      <c r="H1611" s="244">
        <f t="shared" si="77"/>
        <v>58478.37</v>
      </c>
      <c r="I1611" s="246"/>
      <c r="J1611" s="247"/>
      <c r="K1611" s="240"/>
      <c r="L1611" s="245"/>
    </row>
    <row r="1612" spans="1:12">
      <c r="A1612" s="243">
        <v>44981</v>
      </c>
      <c r="B1612" s="243">
        <v>45117</v>
      </c>
      <c r="C1612" s="244">
        <f t="shared" si="75"/>
        <v>137</v>
      </c>
      <c r="D1612" s="239">
        <v>45117</v>
      </c>
      <c r="E1612" s="245">
        <f t="shared" si="76"/>
        <v>136</v>
      </c>
      <c r="F1612" s="306" t="s">
        <v>175</v>
      </c>
      <c r="G1612" s="241">
        <v>100.97</v>
      </c>
      <c r="H1612" s="244">
        <f t="shared" si="77"/>
        <v>13731.92</v>
      </c>
      <c r="I1612" s="246"/>
      <c r="J1612" s="247"/>
      <c r="K1612" s="240"/>
      <c r="L1612" s="245"/>
    </row>
    <row r="1613" spans="1:12">
      <c r="A1613" s="243">
        <v>44981</v>
      </c>
      <c r="B1613" s="243">
        <v>45273</v>
      </c>
      <c r="C1613" s="244">
        <f t="shared" si="75"/>
        <v>293</v>
      </c>
      <c r="D1613" s="239">
        <v>45273</v>
      </c>
      <c r="E1613" s="245">
        <f t="shared" si="76"/>
        <v>292</v>
      </c>
      <c r="F1613" s="306" t="s">
        <v>177</v>
      </c>
      <c r="G1613" s="241">
        <v>336.8</v>
      </c>
      <c r="H1613" s="244">
        <f t="shared" si="77"/>
        <v>98345.600000000006</v>
      </c>
      <c r="I1613" s="246"/>
      <c r="J1613" s="247"/>
      <c r="K1613" s="240"/>
      <c r="L1613" s="245"/>
    </row>
    <row r="1614" spans="1:12">
      <c r="A1614" s="243">
        <v>44981</v>
      </c>
      <c r="B1614" s="243">
        <v>44985</v>
      </c>
      <c r="C1614" s="244">
        <f t="shared" si="75"/>
        <v>5</v>
      </c>
      <c r="D1614" s="239">
        <v>44985</v>
      </c>
      <c r="E1614" s="245">
        <f t="shared" si="76"/>
        <v>4</v>
      </c>
      <c r="F1614" s="306" t="s">
        <v>177</v>
      </c>
      <c r="G1614" s="241">
        <v>11638.53</v>
      </c>
      <c r="H1614" s="244">
        <f t="shared" si="77"/>
        <v>46554.12</v>
      </c>
      <c r="I1614" s="246"/>
      <c r="J1614" s="247"/>
      <c r="K1614" s="240"/>
      <c r="L1614" s="245"/>
    </row>
    <row r="1615" spans="1:12">
      <c r="A1615" s="243">
        <v>44981</v>
      </c>
      <c r="B1615" s="243">
        <v>44992</v>
      </c>
      <c r="C1615" s="244">
        <f t="shared" si="75"/>
        <v>12</v>
      </c>
      <c r="D1615" s="239">
        <v>44992</v>
      </c>
      <c r="E1615" s="245">
        <f t="shared" si="76"/>
        <v>11</v>
      </c>
      <c r="F1615" s="306" t="s">
        <v>176</v>
      </c>
      <c r="G1615" s="241">
        <v>18776.419999999998</v>
      </c>
      <c r="H1615" s="244">
        <f t="shared" si="77"/>
        <v>206540.62</v>
      </c>
      <c r="I1615" s="246"/>
      <c r="J1615" s="247"/>
      <c r="K1615" s="240"/>
      <c r="L1615" s="245"/>
    </row>
    <row r="1616" spans="1:12">
      <c r="A1616" s="243">
        <v>44981</v>
      </c>
      <c r="B1616" s="243">
        <v>45006</v>
      </c>
      <c r="C1616" s="244">
        <f t="shared" si="75"/>
        <v>26</v>
      </c>
      <c r="D1616" s="239">
        <v>45006</v>
      </c>
      <c r="E1616" s="245">
        <f t="shared" si="76"/>
        <v>25</v>
      </c>
      <c r="F1616" s="306" t="s">
        <v>176</v>
      </c>
      <c r="G1616" s="241">
        <v>2059.1</v>
      </c>
      <c r="H1616" s="244">
        <f t="shared" si="77"/>
        <v>51477.5</v>
      </c>
      <c r="I1616" s="246"/>
      <c r="J1616" s="247"/>
      <c r="K1616" s="240"/>
      <c r="L1616" s="245"/>
    </row>
    <row r="1617" spans="1:12">
      <c r="A1617" s="243">
        <v>44981</v>
      </c>
      <c r="B1617" s="243">
        <v>45293</v>
      </c>
      <c r="C1617" s="244">
        <f t="shared" si="75"/>
        <v>313</v>
      </c>
      <c r="D1617" s="239">
        <v>45293</v>
      </c>
      <c r="E1617" s="245">
        <f t="shared" si="76"/>
        <v>312</v>
      </c>
      <c r="F1617" s="306" t="s">
        <v>177</v>
      </c>
      <c r="G1617" s="241">
        <v>164.57</v>
      </c>
      <c r="H1617" s="244">
        <f t="shared" si="77"/>
        <v>51345.84</v>
      </c>
      <c r="I1617" s="246"/>
      <c r="J1617" s="247"/>
      <c r="K1617" s="240"/>
      <c r="L1617" s="245"/>
    </row>
    <row r="1618" spans="1:12">
      <c r="A1618" s="243">
        <v>44981</v>
      </c>
      <c r="B1618" s="243">
        <v>45007</v>
      </c>
      <c r="C1618" s="244">
        <f t="shared" si="75"/>
        <v>27</v>
      </c>
      <c r="D1618" s="239">
        <v>45007</v>
      </c>
      <c r="E1618" s="245">
        <f t="shared" si="76"/>
        <v>26</v>
      </c>
      <c r="F1618" s="306" t="s">
        <v>176</v>
      </c>
      <c r="G1618" s="241">
        <v>22.04</v>
      </c>
      <c r="H1618" s="244">
        <f t="shared" si="77"/>
        <v>573.04</v>
      </c>
      <c r="I1618" s="246"/>
      <c r="J1618" s="247"/>
      <c r="K1618" s="240"/>
      <c r="L1618" s="245"/>
    </row>
    <row r="1619" spans="1:12">
      <c r="A1619" s="243">
        <v>44981</v>
      </c>
      <c r="B1619" s="243">
        <v>44993</v>
      </c>
      <c r="C1619" s="244">
        <f t="shared" si="75"/>
        <v>13</v>
      </c>
      <c r="D1619" s="239">
        <v>44993</v>
      </c>
      <c r="E1619" s="245">
        <f t="shared" si="76"/>
        <v>12</v>
      </c>
      <c r="F1619" s="306" t="s">
        <v>176</v>
      </c>
      <c r="G1619" s="241">
        <v>13597.94</v>
      </c>
      <c r="H1619" s="244">
        <f t="shared" si="77"/>
        <v>163175.28</v>
      </c>
      <c r="I1619" s="246"/>
      <c r="J1619" s="247"/>
      <c r="K1619" s="240"/>
      <c r="L1619" s="245"/>
    </row>
    <row r="1620" spans="1:12">
      <c r="A1620" s="243">
        <v>44981</v>
      </c>
      <c r="B1620" s="243">
        <v>44995</v>
      </c>
      <c r="C1620" s="244">
        <f t="shared" si="75"/>
        <v>15</v>
      </c>
      <c r="D1620" s="239">
        <v>44995</v>
      </c>
      <c r="E1620" s="245">
        <f t="shared" si="76"/>
        <v>14</v>
      </c>
      <c r="F1620" s="306" t="s">
        <v>175</v>
      </c>
      <c r="G1620" s="241">
        <v>288.04000000000002</v>
      </c>
      <c r="H1620" s="244">
        <f t="shared" si="77"/>
        <v>4032.5600000000004</v>
      </c>
      <c r="I1620" s="246"/>
      <c r="J1620" s="247"/>
      <c r="K1620" s="240"/>
      <c r="L1620" s="245"/>
    </row>
    <row r="1621" spans="1:12">
      <c r="A1621" s="243">
        <v>44981</v>
      </c>
      <c r="B1621" s="243">
        <v>45014</v>
      </c>
      <c r="C1621" s="244">
        <f t="shared" si="75"/>
        <v>34</v>
      </c>
      <c r="D1621" s="239">
        <v>45014</v>
      </c>
      <c r="E1621" s="245">
        <f t="shared" si="76"/>
        <v>33</v>
      </c>
      <c r="F1621" s="306" t="s">
        <v>175</v>
      </c>
      <c r="G1621" s="241">
        <v>164.7</v>
      </c>
      <c r="H1621" s="244">
        <f t="shared" si="77"/>
        <v>5435.0999999999995</v>
      </c>
      <c r="I1621" s="246"/>
      <c r="J1621" s="247"/>
      <c r="K1621" s="240"/>
      <c r="L1621" s="245"/>
    </row>
    <row r="1622" spans="1:12">
      <c r="A1622" s="243">
        <v>44981</v>
      </c>
      <c r="B1622" s="243">
        <v>44995</v>
      </c>
      <c r="C1622" s="244">
        <f t="shared" si="75"/>
        <v>15</v>
      </c>
      <c r="D1622" s="239">
        <v>44995</v>
      </c>
      <c r="E1622" s="245">
        <f t="shared" si="76"/>
        <v>14</v>
      </c>
      <c r="F1622" s="306" t="s">
        <v>176</v>
      </c>
      <c r="G1622" s="241">
        <v>97.53</v>
      </c>
      <c r="H1622" s="244">
        <f t="shared" si="77"/>
        <v>1365.42</v>
      </c>
      <c r="I1622" s="246"/>
      <c r="J1622" s="247"/>
      <c r="K1622" s="240"/>
      <c r="L1622" s="245"/>
    </row>
    <row r="1623" spans="1:12">
      <c r="A1623" s="243">
        <v>44981</v>
      </c>
      <c r="B1623" s="243">
        <v>44998</v>
      </c>
      <c r="C1623" s="244">
        <f t="shared" si="75"/>
        <v>18</v>
      </c>
      <c r="D1623" s="239">
        <v>44998</v>
      </c>
      <c r="E1623" s="245">
        <f t="shared" si="76"/>
        <v>17</v>
      </c>
      <c r="F1623" s="306" t="s">
        <v>175</v>
      </c>
      <c r="G1623" s="241">
        <v>116.57</v>
      </c>
      <c r="H1623" s="244">
        <f t="shared" si="77"/>
        <v>1981.6899999999998</v>
      </c>
      <c r="I1623" s="246"/>
      <c r="J1623" s="247"/>
      <c r="K1623" s="240"/>
      <c r="L1623" s="245"/>
    </row>
    <row r="1624" spans="1:12">
      <c r="A1624" s="243">
        <v>44981</v>
      </c>
      <c r="B1624" s="243">
        <v>45125</v>
      </c>
      <c r="C1624" s="244">
        <f t="shared" si="75"/>
        <v>145</v>
      </c>
      <c r="D1624" s="239">
        <v>45125</v>
      </c>
      <c r="E1624" s="245">
        <f t="shared" si="76"/>
        <v>144</v>
      </c>
      <c r="F1624" s="306" t="s">
        <v>175</v>
      </c>
      <c r="G1624" s="241">
        <v>34.9</v>
      </c>
      <c r="H1624" s="244">
        <f t="shared" si="77"/>
        <v>5025.5999999999995</v>
      </c>
      <c r="I1624" s="246"/>
      <c r="J1624" s="247"/>
      <c r="K1624" s="240"/>
      <c r="L1624" s="245"/>
    </row>
    <row r="1625" spans="1:12">
      <c r="A1625" s="243">
        <v>44981</v>
      </c>
      <c r="B1625" s="243">
        <v>45126</v>
      </c>
      <c r="C1625" s="244">
        <f t="shared" si="75"/>
        <v>146</v>
      </c>
      <c r="D1625" s="239">
        <v>45126</v>
      </c>
      <c r="E1625" s="245">
        <f t="shared" si="76"/>
        <v>145</v>
      </c>
      <c r="F1625" s="306" t="s">
        <v>175</v>
      </c>
      <c r="G1625" s="241">
        <v>33.39</v>
      </c>
      <c r="H1625" s="244">
        <f t="shared" si="77"/>
        <v>4841.55</v>
      </c>
      <c r="I1625" s="246"/>
      <c r="J1625" s="247"/>
      <c r="K1625" s="240"/>
      <c r="L1625" s="245"/>
    </row>
    <row r="1626" spans="1:12">
      <c r="A1626" s="243">
        <v>44981</v>
      </c>
      <c r="B1626" s="243">
        <v>44988</v>
      </c>
      <c r="C1626" s="244">
        <f t="shared" si="75"/>
        <v>8</v>
      </c>
      <c r="D1626" s="239">
        <v>44988</v>
      </c>
      <c r="E1626" s="245">
        <f t="shared" si="76"/>
        <v>7</v>
      </c>
      <c r="F1626" s="306" t="s">
        <v>180</v>
      </c>
      <c r="G1626" s="241">
        <v>150.41</v>
      </c>
      <c r="H1626" s="244">
        <f t="shared" si="77"/>
        <v>1052.8699999999999</v>
      </c>
      <c r="I1626" s="246"/>
      <c r="J1626" s="247"/>
      <c r="K1626" s="240"/>
      <c r="L1626" s="245"/>
    </row>
    <row r="1627" spans="1:12">
      <c r="A1627" s="243">
        <v>44981</v>
      </c>
      <c r="B1627" s="243">
        <v>45015</v>
      </c>
      <c r="C1627" s="244">
        <f t="shared" si="75"/>
        <v>35</v>
      </c>
      <c r="D1627" s="239">
        <v>45015</v>
      </c>
      <c r="E1627" s="245">
        <f t="shared" si="76"/>
        <v>34</v>
      </c>
      <c r="F1627" s="306" t="s">
        <v>175</v>
      </c>
      <c r="G1627" s="241">
        <v>355.95</v>
      </c>
      <c r="H1627" s="244">
        <f t="shared" si="77"/>
        <v>12102.3</v>
      </c>
      <c r="I1627" s="246"/>
      <c r="J1627" s="247"/>
      <c r="K1627" s="240"/>
      <c r="L1627" s="245"/>
    </row>
    <row r="1628" spans="1:12">
      <c r="A1628" s="243">
        <v>44981</v>
      </c>
      <c r="B1628" s="243">
        <v>44998</v>
      </c>
      <c r="C1628" s="244">
        <f t="shared" si="75"/>
        <v>18</v>
      </c>
      <c r="D1628" s="239">
        <v>44998</v>
      </c>
      <c r="E1628" s="245">
        <f t="shared" si="76"/>
        <v>17</v>
      </c>
      <c r="F1628" s="306" t="s">
        <v>176</v>
      </c>
      <c r="G1628" s="241">
        <v>175.75</v>
      </c>
      <c r="H1628" s="244">
        <f t="shared" si="77"/>
        <v>2987.75</v>
      </c>
      <c r="I1628" s="246"/>
      <c r="J1628" s="247"/>
      <c r="K1628" s="240"/>
      <c r="L1628" s="245"/>
    </row>
    <row r="1629" spans="1:12">
      <c r="A1629" s="243">
        <v>44981</v>
      </c>
      <c r="B1629" s="243">
        <v>45001</v>
      </c>
      <c r="C1629" s="244">
        <f t="shared" si="75"/>
        <v>21</v>
      </c>
      <c r="D1629" s="239">
        <v>45001</v>
      </c>
      <c r="E1629" s="245">
        <f t="shared" si="76"/>
        <v>20</v>
      </c>
      <c r="F1629" s="306" t="s">
        <v>175</v>
      </c>
      <c r="G1629" s="241">
        <v>271.39999999999998</v>
      </c>
      <c r="H1629" s="244">
        <f t="shared" si="77"/>
        <v>5428</v>
      </c>
      <c r="I1629" s="246"/>
      <c r="J1629" s="247"/>
      <c r="K1629" s="240"/>
      <c r="L1629" s="245"/>
    </row>
    <row r="1630" spans="1:12">
      <c r="A1630" s="243">
        <v>44981</v>
      </c>
      <c r="B1630" s="243">
        <v>45016</v>
      </c>
      <c r="C1630" s="244">
        <f t="shared" si="75"/>
        <v>36</v>
      </c>
      <c r="D1630" s="239">
        <v>45016</v>
      </c>
      <c r="E1630" s="245">
        <f t="shared" si="76"/>
        <v>35</v>
      </c>
      <c r="F1630" s="306" t="s">
        <v>175</v>
      </c>
      <c r="G1630" s="241">
        <v>37.340000000000003</v>
      </c>
      <c r="H1630" s="244">
        <f t="shared" si="77"/>
        <v>1306.9000000000001</v>
      </c>
      <c r="I1630" s="246"/>
      <c r="J1630" s="247"/>
      <c r="K1630" s="240"/>
      <c r="L1630" s="245"/>
    </row>
    <row r="1631" spans="1:12">
      <c r="A1631" s="243">
        <v>44981</v>
      </c>
      <c r="B1631" s="243">
        <v>44981</v>
      </c>
      <c r="C1631" s="244">
        <f t="shared" si="75"/>
        <v>1</v>
      </c>
      <c r="D1631" s="239">
        <v>44981</v>
      </c>
      <c r="E1631" s="245">
        <f t="shared" si="76"/>
        <v>0</v>
      </c>
      <c r="F1631" s="306" t="s">
        <v>175</v>
      </c>
      <c r="G1631" s="241">
        <v>1122.73</v>
      </c>
      <c r="H1631" s="244">
        <f t="shared" si="77"/>
        <v>0</v>
      </c>
      <c r="I1631" s="246"/>
      <c r="J1631" s="247"/>
      <c r="K1631" s="240"/>
      <c r="L1631" s="245"/>
    </row>
    <row r="1632" spans="1:12">
      <c r="A1632" s="243">
        <v>44981</v>
      </c>
      <c r="B1632" s="243">
        <v>44986</v>
      </c>
      <c r="C1632" s="244">
        <f t="shared" si="75"/>
        <v>6</v>
      </c>
      <c r="D1632" s="239">
        <v>44986</v>
      </c>
      <c r="E1632" s="245">
        <f t="shared" si="76"/>
        <v>5</v>
      </c>
      <c r="F1632" s="306" t="s">
        <v>175</v>
      </c>
      <c r="G1632" s="241">
        <v>2915.89</v>
      </c>
      <c r="H1632" s="244">
        <f t="shared" si="77"/>
        <v>14579.449999999999</v>
      </c>
      <c r="I1632" s="246"/>
      <c r="J1632" s="247"/>
      <c r="K1632" s="240"/>
      <c r="L1632" s="245"/>
    </row>
    <row r="1633" spans="1:12">
      <c r="A1633" s="243">
        <v>44981</v>
      </c>
      <c r="B1633" s="243">
        <v>44998</v>
      </c>
      <c r="C1633" s="244">
        <f t="shared" si="75"/>
        <v>18</v>
      </c>
      <c r="D1633" s="239">
        <v>44998</v>
      </c>
      <c r="E1633" s="245">
        <f t="shared" si="76"/>
        <v>17</v>
      </c>
      <c r="F1633" s="306" t="s">
        <v>177</v>
      </c>
      <c r="G1633" s="241">
        <v>10678.95</v>
      </c>
      <c r="H1633" s="244">
        <f t="shared" si="77"/>
        <v>181542.15000000002</v>
      </c>
      <c r="I1633" s="246"/>
      <c r="J1633" s="247"/>
      <c r="K1633" s="240"/>
      <c r="L1633" s="245"/>
    </row>
    <row r="1634" spans="1:12">
      <c r="A1634" s="243">
        <v>44981</v>
      </c>
      <c r="B1634" s="243">
        <v>44987</v>
      </c>
      <c r="C1634" s="244">
        <f t="shared" si="75"/>
        <v>7</v>
      </c>
      <c r="D1634" s="239">
        <v>44987</v>
      </c>
      <c r="E1634" s="245">
        <f t="shared" si="76"/>
        <v>6</v>
      </c>
      <c r="F1634" s="306" t="s">
        <v>175</v>
      </c>
      <c r="G1634" s="241">
        <v>1067.8499999999999</v>
      </c>
      <c r="H1634" s="244">
        <f t="shared" si="77"/>
        <v>6407.0999999999995</v>
      </c>
      <c r="I1634" s="246"/>
      <c r="J1634" s="247"/>
      <c r="K1634" s="240"/>
      <c r="L1634" s="245"/>
    </row>
    <row r="1635" spans="1:12">
      <c r="A1635" s="243">
        <v>44981</v>
      </c>
      <c r="B1635" s="243">
        <v>44986</v>
      </c>
      <c r="C1635" s="244">
        <f t="shared" si="75"/>
        <v>6</v>
      </c>
      <c r="D1635" s="239">
        <v>44986</v>
      </c>
      <c r="E1635" s="245">
        <f t="shared" si="76"/>
        <v>5</v>
      </c>
      <c r="F1635" s="306" t="s">
        <v>178</v>
      </c>
      <c r="G1635" s="241">
        <v>158751.06</v>
      </c>
      <c r="H1635" s="244">
        <f t="shared" si="77"/>
        <v>793755.3</v>
      </c>
      <c r="I1635" s="246"/>
      <c r="J1635" s="247"/>
      <c r="K1635" s="240"/>
      <c r="L1635" s="245"/>
    </row>
    <row r="1636" spans="1:12">
      <c r="A1636" s="243">
        <v>44981</v>
      </c>
      <c r="B1636" s="243">
        <v>44988</v>
      </c>
      <c r="C1636" s="244">
        <f t="shared" si="75"/>
        <v>8</v>
      </c>
      <c r="D1636" s="239">
        <v>44988</v>
      </c>
      <c r="E1636" s="245">
        <f t="shared" si="76"/>
        <v>7</v>
      </c>
      <c r="F1636" s="306" t="s">
        <v>175</v>
      </c>
      <c r="G1636" s="241">
        <v>101.28</v>
      </c>
      <c r="H1636" s="244">
        <f t="shared" si="77"/>
        <v>708.96</v>
      </c>
      <c r="I1636" s="246"/>
      <c r="J1636" s="247"/>
      <c r="K1636" s="240"/>
      <c r="L1636" s="245"/>
    </row>
    <row r="1637" spans="1:12">
      <c r="A1637" s="243">
        <v>44981</v>
      </c>
      <c r="B1637" s="243">
        <v>44984</v>
      </c>
      <c r="C1637" s="244">
        <f t="shared" si="75"/>
        <v>4</v>
      </c>
      <c r="D1637" s="239">
        <v>44984</v>
      </c>
      <c r="E1637" s="245">
        <f t="shared" si="76"/>
        <v>3</v>
      </c>
      <c r="F1637" s="306" t="s">
        <v>175</v>
      </c>
      <c r="G1637" s="241">
        <v>656859.04</v>
      </c>
      <c r="H1637" s="244">
        <f t="shared" si="77"/>
        <v>1970577.12</v>
      </c>
      <c r="I1637" s="246"/>
      <c r="J1637" s="247"/>
      <c r="K1637" s="240"/>
      <c r="L1637" s="245"/>
    </row>
    <row r="1638" spans="1:12">
      <c r="A1638" s="243">
        <v>44981</v>
      </c>
      <c r="B1638" s="243">
        <v>44986</v>
      </c>
      <c r="C1638" s="244">
        <f t="shared" si="75"/>
        <v>6</v>
      </c>
      <c r="D1638" s="239">
        <v>44986</v>
      </c>
      <c r="E1638" s="245">
        <f t="shared" si="76"/>
        <v>5</v>
      </c>
      <c r="F1638" s="306" t="s">
        <v>176</v>
      </c>
      <c r="G1638" s="241">
        <v>115883.11</v>
      </c>
      <c r="H1638" s="244">
        <f t="shared" si="77"/>
        <v>579415.55000000005</v>
      </c>
      <c r="I1638" s="246"/>
      <c r="J1638" s="247"/>
      <c r="K1638" s="240"/>
      <c r="L1638" s="245"/>
    </row>
    <row r="1639" spans="1:12">
      <c r="A1639" s="243">
        <v>44981</v>
      </c>
      <c r="B1639" s="243">
        <v>44981</v>
      </c>
      <c r="C1639" s="244">
        <f t="shared" si="75"/>
        <v>1</v>
      </c>
      <c r="D1639" s="239">
        <v>44981</v>
      </c>
      <c r="E1639" s="245">
        <f t="shared" si="76"/>
        <v>0</v>
      </c>
      <c r="F1639" s="306" t="s">
        <v>176</v>
      </c>
      <c r="G1639" s="241">
        <v>34056.629999999997</v>
      </c>
      <c r="H1639" s="244">
        <f t="shared" si="77"/>
        <v>0</v>
      </c>
      <c r="I1639" s="246"/>
      <c r="J1639" s="247"/>
      <c r="K1639" s="240"/>
      <c r="L1639" s="245"/>
    </row>
    <row r="1640" spans="1:12">
      <c r="A1640" s="243">
        <v>44982</v>
      </c>
      <c r="B1640" s="243">
        <v>44984</v>
      </c>
      <c r="C1640" s="244">
        <f t="shared" si="75"/>
        <v>3</v>
      </c>
      <c r="D1640" s="239">
        <v>44984</v>
      </c>
      <c r="E1640" s="245">
        <f t="shared" si="76"/>
        <v>2</v>
      </c>
      <c r="F1640" s="306" t="s">
        <v>175</v>
      </c>
      <c r="G1640" s="241">
        <v>1536.14</v>
      </c>
      <c r="H1640" s="244">
        <f t="shared" si="77"/>
        <v>3072.28</v>
      </c>
      <c r="I1640" s="246"/>
      <c r="J1640" s="247"/>
      <c r="K1640" s="240"/>
      <c r="L1640" s="245"/>
    </row>
    <row r="1641" spans="1:12">
      <c r="A1641" s="243">
        <v>44982</v>
      </c>
      <c r="B1641" s="243">
        <v>44984</v>
      </c>
      <c r="C1641" s="244">
        <f t="shared" si="75"/>
        <v>3</v>
      </c>
      <c r="D1641" s="239">
        <v>44984</v>
      </c>
      <c r="E1641" s="245">
        <f t="shared" si="76"/>
        <v>2</v>
      </c>
      <c r="F1641" s="306" t="s">
        <v>176</v>
      </c>
      <c r="G1641" s="241">
        <v>20.05</v>
      </c>
      <c r="H1641" s="244">
        <f t="shared" si="77"/>
        <v>40.1</v>
      </c>
      <c r="I1641" s="246"/>
      <c r="J1641" s="247"/>
      <c r="K1641" s="240"/>
      <c r="L1641" s="245"/>
    </row>
    <row r="1642" spans="1:12">
      <c r="A1642" s="243">
        <v>44983</v>
      </c>
      <c r="B1642" s="243">
        <v>45000</v>
      </c>
      <c r="C1642" s="244">
        <f t="shared" si="75"/>
        <v>18</v>
      </c>
      <c r="D1642" s="239">
        <v>45000</v>
      </c>
      <c r="E1642" s="245">
        <f t="shared" si="76"/>
        <v>17</v>
      </c>
      <c r="F1642" s="306" t="s">
        <v>175</v>
      </c>
      <c r="G1642" s="241">
        <v>70.430000000000007</v>
      </c>
      <c r="H1642" s="244">
        <f t="shared" si="77"/>
        <v>1197.3100000000002</v>
      </c>
      <c r="I1642" s="246"/>
      <c r="J1642" s="247"/>
      <c r="K1642" s="240"/>
      <c r="L1642" s="245"/>
    </row>
    <row r="1643" spans="1:12">
      <c r="A1643" s="243">
        <v>44983</v>
      </c>
      <c r="B1643" s="243">
        <v>44987</v>
      </c>
      <c r="C1643" s="244">
        <f t="shared" si="75"/>
        <v>5</v>
      </c>
      <c r="D1643" s="239">
        <v>44987</v>
      </c>
      <c r="E1643" s="245">
        <f t="shared" si="76"/>
        <v>4</v>
      </c>
      <c r="F1643" s="306" t="s">
        <v>175</v>
      </c>
      <c r="G1643" s="241">
        <v>35.33</v>
      </c>
      <c r="H1643" s="244">
        <f t="shared" si="77"/>
        <v>141.32</v>
      </c>
      <c r="I1643" s="246"/>
      <c r="J1643" s="247"/>
      <c r="K1643" s="240"/>
      <c r="L1643" s="245"/>
    </row>
    <row r="1644" spans="1:12">
      <c r="A1644" s="243">
        <v>44983</v>
      </c>
      <c r="B1644" s="243">
        <v>44984</v>
      </c>
      <c r="C1644" s="244">
        <f t="shared" si="75"/>
        <v>2</v>
      </c>
      <c r="D1644" s="239">
        <v>44984</v>
      </c>
      <c r="E1644" s="245">
        <f t="shared" si="76"/>
        <v>1</v>
      </c>
      <c r="F1644" s="306" t="s">
        <v>175</v>
      </c>
      <c r="G1644" s="241">
        <v>2770.85</v>
      </c>
      <c r="H1644" s="244">
        <f t="shared" si="77"/>
        <v>2770.85</v>
      </c>
      <c r="I1644" s="246"/>
      <c r="J1644" s="247"/>
      <c r="K1644" s="240"/>
      <c r="L1644" s="245"/>
    </row>
    <row r="1645" spans="1:12">
      <c r="A1645" s="243">
        <v>44983</v>
      </c>
      <c r="B1645" s="243">
        <v>44985</v>
      </c>
      <c r="C1645" s="244">
        <f t="shared" si="75"/>
        <v>3</v>
      </c>
      <c r="D1645" s="239">
        <v>44985</v>
      </c>
      <c r="E1645" s="245">
        <f t="shared" si="76"/>
        <v>2</v>
      </c>
      <c r="F1645" s="306" t="s">
        <v>175</v>
      </c>
      <c r="G1645" s="241">
        <v>714.48</v>
      </c>
      <c r="H1645" s="244">
        <f t="shared" si="77"/>
        <v>1428.96</v>
      </c>
      <c r="I1645" s="246"/>
      <c r="J1645" s="247"/>
      <c r="K1645" s="240"/>
      <c r="L1645" s="245"/>
    </row>
    <row r="1646" spans="1:12">
      <c r="A1646" s="243">
        <v>44983</v>
      </c>
      <c r="B1646" s="243">
        <v>44988</v>
      </c>
      <c r="C1646" s="244">
        <f t="shared" si="75"/>
        <v>6</v>
      </c>
      <c r="D1646" s="239">
        <v>44988</v>
      </c>
      <c r="E1646" s="245">
        <f t="shared" si="76"/>
        <v>5</v>
      </c>
      <c r="F1646" s="306" t="s">
        <v>176</v>
      </c>
      <c r="G1646" s="241">
        <v>7.98</v>
      </c>
      <c r="H1646" s="244">
        <f t="shared" si="77"/>
        <v>39.900000000000006</v>
      </c>
      <c r="I1646" s="246"/>
      <c r="J1646" s="247"/>
      <c r="K1646" s="240"/>
      <c r="L1646" s="245"/>
    </row>
    <row r="1647" spans="1:12">
      <c r="A1647" s="243">
        <v>44983</v>
      </c>
      <c r="B1647" s="243">
        <v>44991</v>
      </c>
      <c r="C1647" s="244">
        <f t="shared" si="75"/>
        <v>9</v>
      </c>
      <c r="D1647" s="239">
        <v>44991</v>
      </c>
      <c r="E1647" s="245">
        <f t="shared" si="76"/>
        <v>8</v>
      </c>
      <c r="F1647" s="306" t="s">
        <v>175</v>
      </c>
      <c r="G1647" s="241">
        <v>131.11000000000001</v>
      </c>
      <c r="H1647" s="244">
        <f t="shared" si="77"/>
        <v>1048.8800000000001</v>
      </c>
      <c r="I1647" s="246"/>
      <c r="J1647" s="247"/>
      <c r="K1647" s="240"/>
      <c r="L1647" s="245"/>
    </row>
    <row r="1648" spans="1:12">
      <c r="A1648" s="243">
        <v>44983</v>
      </c>
      <c r="B1648" s="243">
        <v>44985</v>
      </c>
      <c r="C1648" s="244">
        <f t="shared" si="75"/>
        <v>3</v>
      </c>
      <c r="D1648" s="239">
        <v>44985</v>
      </c>
      <c r="E1648" s="245">
        <f t="shared" si="76"/>
        <v>2</v>
      </c>
      <c r="F1648" s="306" t="s">
        <v>176</v>
      </c>
      <c r="G1648" s="241">
        <v>7.98</v>
      </c>
      <c r="H1648" s="244">
        <f t="shared" si="77"/>
        <v>15.96</v>
      </c>
      <c r="I1648" s="246"/>
      <c r="J1648" s="247"/>
      <c r="K1648" s="240"/>
      <c r="L1648" s="245"/>
    </row>
    <row r="1649" spans="1:12">
      <c r="A1649" s="243">
        <v>44983</v>
      </c>
      <c r="B1649" s="243">
        <v>44994</v>
      </c>
      <c r="C1649" s="244">
        <f t="shared" si="75"/>
        <v>12</v>
      </c>
      <c r="D1649" s="239">
        <v>44994</v>
      </c>
      <c r="E1649" s="245">
        <f t="shared" si="76"/>
        <v>11</v>
      </c>
      <c r="F1649" s="306" t="s">
        <v>175</v>
      </c>
      <c r="G1649" s="241">
        <v>41.22</v>
      </c>
      <c r="H1649" s="244">
        <f t="shared" si="77"/>
        <v>453.41999999999996</v>
      </c>
      <c r="I1649" s="246"/>
      <c r="J1649" s="247"/>
      <c r="K1649" s="240"/>
      <c r="L1649" s="245"/>
    </row>
    <row r="1650" spans="1:12">
      <c r="A1650" s="243">
        <v>44983</v>
      </c>
      <c r="B1650" s="243">
        <v>44995</v>
      </c>
      <c r="C1650" s="244">
        <f t="shared" si="75"/>
        <v>13</v>
      </c>
      <c r="D1650" s="239">
        <v>44995</v>
      </c>
      <c r="E1650" s="245">
        <f t="shared" si="76"/>
        <v>12</v>
      </c>
      <c r="F1650" s="306" t="s">
        <v>175</v>
      </c>
      <c r="G1650" s="241">
        <v>52.3</v>
      </c>
      <c r="H1650" s="244">
        <f t="shared" si="77"/>
        <v>627.59999999999991</v>
      </c>
      <c r="I1650" s="246"/>
      <c r="J1650" s="247"/>
      <c r="K1650" s="240"/>
      <c r="L1650" s="245"/>
    </row>
    <row r="1651" spans="1:12">
      <c r="A1651" s="243">
        <v>44984</v>
      </c>
      <c r="B1651" s="243">
        <v>44985</v>
      </c>
      <c r="C1651" s="244">
        <f t="shared" si="75"/>
        <v>2</v>
      </c>
      <c r="D1651" s="239">
        <v>44985</v>
      </c>
      <c r="E1651" s="245">
        <f t="shared" si="76"/>
        <v>1</v>
      </c>
      <c r="F1651" s="306" t="s">
        <v>177</v>
      </c>
      <c r="G1651" s="241">
        <v>4545.51</v>
      </c>
      <c r="H1651" s="244">
        <f t="shared" si="77"/>
        <v>4545.51</v>
      </c>
      <c r="I1651" s="246"/>
      <c r="J1651" s="247"/>
      <c r="K1651" s="240"/>
      <c r="L1651" s="245"/>
    </row>
    <row r="1652" spans="1:12">
      <c r="A1652" s="243">
        <v>44984</v>
      </c>
      <c r="B1652" s="243">
        <v>44991</v>
      </c>
      <c r="C1652" s="244">
        <f t="shared" si="75"/>
        <v>8</v>
      </c>
      <c r="D1652" s="239">
        <v>44991</v>
      </c>
      <c r="E1652" s="245">
        <f t="shared" si="76"/>
        <v>7</v>
      </c>
      <c r="F1652" s="306" t="s">
        <v>175</v>
      </c>
      <c r="G1652" s="241">
        <v>1217.01</v>
      </c>
      <c r="H1652" s="244">
        <f t="shared" si="77"/>
        <v>8519.07</v>
      </c>
      <c r="I1652" s="246"/>
      <c r="J1652" s="247"/>
      <c r="K1652" s="240"/>
      <c r="L1652" s="245"/>
    </row>
    <row r="1653" spans="1:12">
      <c r="A1653" s="243">
        <v>44984</v>
      </c>
      <c r="B1653" s="243">
        <v>44984</v>
      </c>
      <c r="C1653" s="244">
        <f t="shared" si="75"/>
        <v>1</v>
      </c>
      <c r="D1653" s="239">
        <v>44984</v>
      </c>
      <c r="E1653" s="245">
        <f t="shared" si="76"/>
        <v>0</v>
      </c>
      <c r="F1653" s="306" t="s">
        <v>179</v>
      </c>
      <c r="G1653" s="241">
        <v>965.95</v>
      </c>
      <c r="H1653" s="244">
        <f t="shared" si="77"/>
        <v>0</v>
      </c>
      <c r="I1653" s="246"/>
      <c r="J1653" s="247"/>
      <c r="K1653" s="240"/>
      <c r="L1653" s="245"/>
    </row>
    <row r="1654" spans="1:12">
      <c r="A1654" s="243">
        <v>44984</v>
      </c>
      <c r="B1654" s="243">
        <v>44992</v>
      </c>
      <c r="C1654" s="244">
        <f t="shared" si="75"/>
        <v>9</v>
      </c>
      <c r="D1654" s="239">
        <v>44992</v>
      </c>
      <c r="E1654" s="245">
        <f t="shared" si="76"/>
        <v>8</v>
      </c>
      <c r="F1654" s="306" t="s">
        <v>175</v>
      </c>
      <c r="G1654" s="241">
        <v>427.16</v>
      </c>
      <c r="H1654" s="244">
        <f t="shared" si="77"/>
        <v>3417.28</v>
      </c>
      <c r="I1654" s="246"/>
      <c r="J1654" s="247"/>
      <c r="K1654" s="240"/>
      <c r="L1654" s="245"/>
    </row>
    <row r="1655" spans="1:12">
      <c r="A1655" s="243">
        <v>44984</v>
      </c>
      <c r="B1655" s="243">
        <v>44993</v>
      </c>
      <c r="C1655" s="244">
        <f t="shared" si="75"/>
        <v>10</v>
      </c>
      <c r="D1655" s="239">
        <v>44993</v>
      </c>
      <c r="E1655" s="245">
        <f t="shared" si="76"/>
        <v>9</v>
      </c>
      <c r="F1655" s="306" t="s">
        <v>176</v>
      </c>
      <c r="G1655" s="241">
        <v>23796.35</v>
      </c>
      <c r="H1655" s="244">
        <f t="shared" si="77"/>
        <v>214167.15</v>
      </c>
      <c r="I1655" s="246"/>
      <c r="J1655" s="247"/>
      <c r="K1655" s="240"/>
      <c r="L1655" s="245"/>
    </row>
    <row r="1656" spans="1:12">
      <c r="A1656" s="243">
        <v>44984</v>
      </c>
      <c r="B1656" s="243">
        <v>44994</v>
      </c>
      <c r="C1656" s="244">
        <f t="shared" si="75"/>
        <v>11</v>
      </c>
      <c r="D1656" s="239">
        <v>44994</v>
      </c>
      <c r="E1656" s="245">
        <f t="shared" si="76"/>
        <v>10</v>
      </c>
      <c r="F1656" s="306" t="s">
        <v>176</v>
      </c>
      <c r="G1656" s="241">
        <v>52.67</v>
      </c>
      <c r="H1656" s="244">
        <f t="shared" si="77"/>
        <v>526.70000000000005</v>
      </c>
      <c r="I1656" s="246"/>
      <c r="J1656" s="247"/>
      <c r="K1656" s="240"/>
      <c r="L1656" s="245"/>
    </row>
    <row r="1657" spans="1:12">
      <c r="A1657" s="243">
        <v>44984</v>
      </c>
      <c r="B1657" s="243">
        <v>44993</v>
      </c>
      <c r="C1657" s="244">
        <f t="shared" si="75"/>
        <v>10</v>
      </c>
      <c r="D1657" s="239">
        <v>44993</v>
      </c>
      <c r="E1657" s="245">
        <f t="shared" si="76"/>
        <v>9</v>
      </c>
      <c r="F1657" s="306" t="s">
        <v>175</v>
      </c>
      <c r="G1657" s="241">
        <v>217.75</v>
      </c>
      <c r="H1657" s="244">
        <f t="shared" si="77"/>
        <v>1959.75</v>
      </c>
      <c r="I1657" s="246"/>
      <c r="J1657" s="247"/>
      <c r="K1657" s="240"/>
      <c r="L1657" s="245"/>
    </row>
    <row r="1658" spans="1:12">
      <c r="A1658" s="243">
        <v>44984</v>
      </c>
      <c r="B1658" s="243">
        <v>45007</v>
      </c>
      <c r="C1658" s="244">
        <f t="shared" si="75"/>
        <v>24</v>
      </c>
      <c r="D1658" s="239">
        <v>45007</v>
      </c>
      <c r="E1658" s="245">
        <f t="shared" si="76"/>
        <v>23</v>
      </c>
      <c r="F1658" s="306" t="s">
        <v>175</v>
      </c>
      <c r="G1658" s="241">
        <v>72.44</v>
      </c>
      <c r="H1658" s="244">
        <f t="shared" si="77"/>
        <v>1666.12</v>
      </c>
      <c r="I1658" s="246"/>
      <c r="J1658" s="247"/>
      <c r="K1658" s="240"/>
      <c r="L1658" s="245"/>
    </row>
    <row r="1659" spans="1:12">
      <c r="A1659" s="243">
        <v>44984</v>
      </c>
      <c r="B1659" s="243">
        <v>45008</v>
      </c>
      <c r="C1659" s="244">
        <f t="shared" si="75"/>
        <v>25</v>
      </c>
      <c r="D1659" s="239">
        <v>45008</v>
      </c>
      <c r="E1659" s="245">
        <f t="shared" si="76"/>
        <v>24</v>
      </c>
      <c r="F1659" s="306" t="s">
        <v>176</v>
      </c>
      <c r="G1659" s="241">
        <v>54.6</v>
      </c>
      <c r="H1659" s="244">
        <f t="shared" si="77"/>
        <v>1310.4000000000001</v>
      </c>
      <c r="I1659" s="246"/>
      <c r="J1659" s="247"/>
      <c r="K1659" s="240"/>
      <c r="L1659" s="245"/>
    </row>
    <row r="1660" spans="1:12">
      <c r="A1660" s="243">
        <v>44984</v>
      </c>
      <c r="B1660" s="243">
        <v>44994</v>
      </c>
      <c r="C1660" s="244">
        <f t="shared" si="75"/>
        <v>11</v>
      </c>
      <c r="D1660" s="239">
        <v>44994</v>
      </c>
      <c r="E1660" s="245">
        <f t="shared" si="76"/>
        <v>10</v>
      </c>
      <c r="F1660" s="306" t="s">
        <v>175</v>
      </c>
      <c r="G1660" s="241">
        <v>17.559999999999999</v>
      </c>
      <c r="H1660" s="244">
        <f t="shared" si="77"/>
        <v>175.6</v>
      </c>
      <c r="I1660" s="246"/>
      <c r="J1660" s="247"/>
      <c r="K1660" s="240"/>
      <c r="L1660" s="245"/>
    </row>
    <row r="1661" spans="1:12">
      <c r="A1661" s="243">
        <v>44984</v>
      </c>
      <c r="B1661" s="243">
        <v>44995</v>
      </c>
      <c r="C1661" s="244">
        <f t="shared" si="75"/>
        <v>12</v>
      </c>
      <c r="D1661" s="239">
        <v>44995</v>
      </c>
      <c r="E1661" s="245">
        <f t="shared" si="76"/>
        <v>11</v>
      </c>
      <c r="F1661" s="306" t="s">
        <v>175</v>
      </c>
      <c r="G1661" s="241">
        <v>49.73</v>
      </c>
      <c r="H1661" s="244">
        <f t="shared" si="77"/>
        <v>547.03</v>
      </c>
      <c r="I1661" s="246"/>
      <c r="J1661" s="247"/>
      <c r="K1661" s="240"/>
      <c r="L1661" s="245"/>
    </row>
    <row r="1662" spans="1:12">
      <c r="A1662" s="243">
        <v>44984</v>
      </c>
      <c r="B1662" s="243">
        <v>44998</v>
      </c>
      <c r="C1662" s="244">
        <f t="shared" si="75"/>
        <v>15</v>
      </c>
      <c r="D1662" s="239">
        <v>44998</v>
      </c>
      <c r="E1662" s="245">
        <f t="shared" si="76"/>
        <v>14</v>
      </c>
      <c r="F1662" s="306" t="s">
        <v>178</v>
      </c>
      <c r="G1662" s="241">
        <v>46497.75</v>
      </c>
      <c r="H1662" s="244">
        <f t="shared" si="77"/>
        <v>650968.5</v>
      </c>
      <c r="I1662" s="246"/>
      <c r="J1662" s="247"/>
      <c r="K1662" s="240"/>
      <c r="L1662" s="245"/>
    </row>
    <row r="1663" spans="1:12">
      <c r="A1663" s="243">
        <v>44984</v>
      </c>
      <c r="B1663" s="243">
        <v>44998</v>
      </c>
      <c r="C1663" s="244">
        <f t="shared" si="75"/>
        <v>15</v>
      </c>
      <c r="D1663" s="239">
        <v>44998</v>
      </c>
      <c r="E1663" s="245">
        <f t="shared" si="76"/>
        <v>14</v>
      </c>
      <c r="F1663" s="306" t="s">
        <v>176</v>
      </c>
      <c r="G1663" s="241">
        <v>7481.65</v>
      </c>
      <c r="H1663" s="244">
        <f t="shared" si="77"/>
        <v>104743.09999999999</v>
      </c>
      <c r="I1663" s="246"/>
      <c r="J1663" s="247"/>
      <c r="K1663" s="240"/>
      <c r="L1663" s="245"/>
    </row>
    <row r="1664" spans="1:12">
      <c r="A1664" s="243">
        <v>44984</v>
      </c>
      <c r="B1664" s="243">
        <v>45014</v>
      </c>
      <c r="C1664" s="244">
        <f t="shared" si="75"/>
        <v>31</v>
      </c>
      <c r="D1664" s="239">
        <v>45014</v>
      </c>
      <c r="E1664" s="245">
        <f t="shared" si="76"/>
        <v>30</v>
      </c>
      <c r="F1664" s="306" t="s">
        <v>175</v>
      </c>
      <c r="G1664" s="241">
        <v>8.27</v>
      </c>
      <c r="H1664" s="244">
        <f t="shared" si="77"/>
        <v>248.1</v>
      </c>
      <c r="I1664" s="246"/>
      <c r="J1664" s="247"/>
      <c r="K1664" s="240"/>
      <c r="L1664" s="245"/>
    </row>
    <row r="1665" spans="1:12">
      <c r="A1665" s="243">
        <v>44984</v>
      </c>
      <c r="B1665" s="243">
        <v>45403</v>
      </c>
      <c r="C1665" s="244">
        <f t="shared" si="75"/>
        <v>420</v>
      </c>
      <c r="D1665" s="239">
        <v>45403</v>
      </c>
      <c r="E1665" s="245">
        <f t="shared" si="76"/>
        <v>419</v>
      </c>
      <c r="F1665" s="306" t="s">
        <v>176</v>
      </c>
      <c r="G1665" s="241">
        <v>32.299999999999997</v>
      </c>
      <c r="H1665" s="244">
        <f t="shared" si="77"/>
        <v>13533.699999999999</v>
      </c>
      <c r="I1665" s="246"/>
      <c r="J1665" s="247"/>
      <c r="K1665" s="240"/>
      <c r="L1665" s="245"/>
    </row>
    <row r="1666" spans="1:12">
      <c r="A1666" s="243">
        <v>44984</v>
      </c>
      <c r="B1666" s="243">
        <v>45063</v>
      </c>
      <c r="C1666" s="244">
        <f t="shared" si="75"/>
        <v>80</v>
      </c>
      <c r="D1666" s="239">
        <v>45063</v>
      </c>
      <c r="E1666" s="245">
        <f t="shared" si="76"/>
        <v>79</v>
      </c>
      <c r="F1666" s="306" t="s">
        <v>175</v>
      </c>
      <c r="G1666" s="241">
        <v>89.44</v>
      </c>
      <c r="H1666" s="244">
        <f t="shared" si="77"/>
        <v>7065.76</v>
      </c>
      <c r="I1666" s="246"/>
      <c r="J1666" s="247"/>
      <c r="K1666" s="240"/>
      <c r="L1666" s="245"/>
    </row>
    <row r="1667" spans="1:12">
      <c r="A1667" s="243">
        <v>44984</v>
      </c>
      <c r="B1667" s="243">
        <v>44986</v>
      </c>
      <c r="C1667" s="244">
        <f t="shared" si="75"/>
        <v>3</v>
      </c>
      <c r="D1667" s="239">
        <v>44986</v>
      </c>
      <c r="E1667" s="245">
        <f t="shared" si="76"/>
        <v>2</v>
      </c>
      <c r="F1667" s="306" t="s">
        <v>178</v>
      </c>
      <c r="G1667" s="241">
        <v>828.97</v>
      </c>
      <c r="H1667" s="244">
        <f t="shared" si="77"/>
        <v>1657.94</v>
      </c>
      <c r="I1667" s="246"/>
      <c r="J1667" s="247"/>
      <c r="K1667" s="240"/>
      <c r="L1667" s="245"/>
    </row>
    <row r="1668" spans="1:12">
      <c r="A1668" s="243">
        <v>44984</v>
      </c>
      <c r="B1668" s="243">
        <v>45001</v>
      </c>
      <c r="C1668" s="244">
        <f t="shared" si="75"/>
        <v>18</v>
      </c>
      <c r="D1668" s="239">
        <v>45001</v>
      </c>
      <c r="E1668" s="245">
        <f t="shared" si="76"/>
        <v>17</v>
      </c>
      <c r="F1668" s="306" t="s">
        <v>175</v>
      </c>
      <c r="G1668" s="241">
        <v>64.81</v>
      </c>
      <c r="H1668" s="244">
        <f t="shared" si="77"/>
        <v>1101.77</v>
      </c>
      <c r="I1668" s="246"/>
      <c r="J1668" s="247"/>
      <c r="K1668" s="240"/>
      <c r="L1668" s="245"/>
    </row>
    <row r="1669" spans="1:12">
      <c r="A1669" s="243">
        <v>44984</v>
      </c>
      <c r="B1669" s="243">
        <v>44986</v>
      </c>
      <c r="C1669" s="244">
        <f t="shared" si="75"/>
        <v>3</v>
      </c>
      <c r="D1669" s="239">
        <v>44986</v>
      </c>
      <c r="E1669" s="245">
        <f t="shared" si="76"/>
        <v>2</v>
      </c>
      <c r="F1669" s="306" t="s">
        <v>176</v>
      </c>
      <c r="G1669" s="241">
        <v>45481.21</v>
      </c>
      <c r="H1669" s="244">
        <f t="shared" si="77"/>
        <v>90962.42</v>
      </c>
      <c r="I1669" s="246"/>
      <c r="J1669" s="247"/>
      <c r="K1669" s="240"/>
      <c r="L1669" s="245"/>
    </row>
    <row r="1670" spans="1:12">
      <c r="A1670" s="243">
        <v>44984</v>
      </c>
      <c r="B1670" s="243">
        <v>44986</v>
      </c>
      <c r="C1670" s="244">
        <f t="shared" si="75"/>
        <v>3</v>
      </c>
      <c r="D1670" s="239">
        <v>44986</v>
      </c>
      <c r="E1670" s="245">
        <f t="shared" si="76"/>
        <v>2</v>
      </c>
      <c r="F1670" s="306" t="s">
        <v>175</v>
      </c>
      <c r="G1670" s="241">
        <v>16323.03</v>
      </c>
      <c r="H1670" s="244">
        <f t="shared" si="77"/>
        <v>32646.06</v>
      </c>
      <c r="I1670" s="246"/>
      <c r="J1670" s="247"/>
      <c r="K1670" s="240"/>
      <c r="L1670" s="245"/>
    </row>
    <row r="1671" spans="1:12">
      <c r="A1671" s="243">
        <v>44984</v>
      </c>
      <c r="B1671" s="243">
        <v>44987</v>
      </c>
      <c r="C1671" s="244">
        <f t="shared" ref="C1671:C1734" si="78">B1671-A1671+1</f>
        <v>4</v>
      </c>
      <c r="D1671" s="239">
        <v>44987</v>
      </c>
      <c r="E1671" s="245">
        <f t="shared" ref="E1671:E1734" si="79">D1671-A1671</f>
        <v>3</v>
      </c>
      <c r="F1671" s="306" t="s">
        <v>176</v>
      </c>
      <c r="G1671" s="241">
        <v>8309.85</v>
      </c>
      <c r="H1671" s="244">
        <f t="shared" ref="H1671:H1734" si="80">E1671*G1671</f>
        <v>24929.550000000003</v>
      </c>
      <c r="I1671" s="246"/>
      <c r="J1671" s="247"/>
      <c r="K1671" s="240"/>
      <c r="L1671" s="245"/>
    </row>
    <row r="1672" spans="1:12">
      <c r="A1672" s="243">
        <v>44984</v>
      </c>
      <c r="B1672" s="243">
        <v>44988</v>
      </c>
      <c r="C1672" s="244">
        <f t="shared" si="78"/>
        <v>5</v>
      </c>
      <c r="D1672" s="239">
        <v>44988</v>
      </c>
      <c r="E1672" s="245">
        <f t="shared" si="79"/>
        <v>4</v>
      </c>
      <c r="F1672" s="306" t="s">
        <v>178</v>
      </c>
      <c r="G1672" s="241">
        <v>53.81</v>
      </c>
      <c r="H1672" s="244">
        <f t="shared" si="80"/>
        <v>215.24</v>
      </c>
      <c r="I1672" s="246"/>
      <c r="J1672" s="247"/>
      <c r="K1672" s="240"/>
      <c r="L1672" s="245"/>
    </row>
    <row r="1673" spans="1:12">
      <c r="A1673" s="243">
        <v>44984</v>
      </c>
      <c r="B1673" s="243">
        <v>44988</v>
      </c>
      <c r="C1673" s="244">
        <f t="shared" si="78"/>
        <v>5</v>
      </c>
      <c r="D1673" s="239">
        <v>44988</v>
      </c>
      <c r="E1673" s="245">
        <f t="shared" si="79"/>
        <v>4</v>
      </c>
      <c r="F1673" s="306" t="s">
        <v>176</v>
      </c>
      <c r="G1673" s="241">
        <v>12739.24</v>
      </c>
      <c r="H1673" s="244">
        <f t="shared" si="80"/>
        <v>50956.959999999999</v>
      </c>
      <c r="I1673" s="246"/>
      <c r="J1673" s="247"/>
      <c r="K1673" s="240"/>
      <c r="L1673" s="245"/>
    </row>
    <row r="1674" spans="1:12">
      <c r="A1674" s="243">
        <v>44984</v>
      </c>
      <c r="B1674" s="243">
        <v>44987</v>
      </c>
      <c r="C1674" s="244">
        <f t="shared" si="78"/>
        <v>4</v>
      </c>
      <c r="D1674" s="239">
        <v>44987</v>
      </c>
      <c r="E1674" s="245">
        <f t="shared" si="79"/>
        <v>3</v>
      </c>
      <c r="F1674" s="306" t="s">
        <v>175</v>
      </c>
      <c r="G1674" s="241">
        <v>6832.71</v>
      </c>
      <c r="H1674" s="244">
        <f t="shared" si="80"/>
        <v>20498.13</v>
      </c>
      <c r="I1674" s="246"/>
      <c r="J1674" s="247"/>
      <c r="K1674" s="240"/>
      <c r="L1674" s="245"/>
    </row>
    <row r="1675" spans="1:12">
      <c r="A1675" s="243">
        <v>44984</v>
      </c>
      <c r="B1675" s="243">
        <v>44986</v>
      </c>
      <c r="C1675" s="244">
        <f t="shared" si="78"/>
        <v>3</v>
      </c>
      <c r="D1675" s="239">
        <v>44986</v>
      </c>
      <c r="E1675" s="245">
        <f t="shared" si="79"/>
        <v>2</v>
      </c>
      <c r="F1675" s="306" t="s">
        <v>177</v>
      </c>
      <c r="G1675" s="241">
        <v>1531.6</v>
      </c>
      <c r="H1675" s="244">
        <f t="shared" si="80"/>
        <v>3063.2</v>
      </c>
      <c r="I1675" s="246"/>
      <c r="J1675" s="247"/>
      <c r="K1675" s="240"/>
      <c r="L1675" s="245"/>
    </row>
    <row r="1676" spans="1:12">
      <c r="A1676" s="243">
        <v>44984</v>
      </c>
      <c r="B1676" s="243">
        <v>44985</v>
      </c>
      <c r="C1676" s="244">
        <f t="shared" si="78"/>
        <v>2</v>
      </c>
      <c r="D1676" s="239">
        <v>44985</v>
      </c>
      <c r="E1676" s="245">
        <f t="shared" si="79"/>
        <v>1</v>
      </c>
      <c r="F1676" s="306" t="s">
        <v>178</v>
      </c>
      <c r="G1676" s="241">
        <v>472483.54</v>
      </c>
      <c r="H1676" s="244">
        <f t="shared" si="80"/>
        <v>472483.54</v>
      </c>
      <c r="I1676" s="246"/>
      <c r="J1676" s="247"/>
      <c r="K1676" s="240"/>
      <c r="L1676" s="245"/>
    </row>
    <row r="1677" spans="1:12">
      <c r="A1677" s="243">
        <v>44984</v>
      </c>
      <c r="B1677" s="243">
        <v>44987</v>
      </c>
      <c r="C1677" s="244">
        <f t="shared" si="78"/>
        <v>4</v>
      </c>
      <c r="D1677" s="239">
        <v>44987</v>
      </c>
      <c r="E1677" s="245">
        <f t="shared" si="79"/>
        <v>3</v>
      </c>
      <c r="F1677" s="306" t="s">
        <v>177</v>
      </c>
      <c r="G1677" s="241">
        <v>10617.63</v>
      </c>
      <c r="H1677" s="244">
        <f t="shared" si="80"/>
        <v>31852.89</v>
      </c>
      <c r="I1677" s="246"/>
      <c r="J1677" s="247"/>
      <c r="K1677" s="240"/>
      <c r="L1677" s="245"/>
    </row>
    <row r="1678" spans="1:12">
      <c r="A1678" s="243">
        <v>44984</v>
      </c>
      <c r="B1678" s="243">
        <v>44988</v>
      </c>
      <c r="C1678" s="244">
        <f t="shared" si="78"/>
        <v>5</v>
      </c>
      <c r="D1678" s="239">
        <v>44988</v>
      </c>
      <c r="E1678" s="245">
        <f t="shared" si="79"/>
        <v>4</v>
      </c>
      <c r="F1678" s="306" t="s">
        <v>175</v>
      </c>
      <c r="G1678" s="241">
        <v>2382.5500000000002</v>
      </c>
      <c r="H1678" s="244">
        <f t="shared" si="80"/>
        <v>9530.2000000000007</v>
      </c>
      <c r="I1678" s="246"/>
      <c r="J1678" s="247"/>
      <c r="K1678" s="240"/>
      <c r="L1678" s="245"/>
    </row>
    <row r="1679" spans="1:12">
      <c r="A1679" s="243">
        <v>44984</v>
      </c>
      <c r="B1679" s="243">
        <v>44984</v>
      </c>
      <c r="C1679" s="244">
        <f t="shared" si="78"/>
        <v>1</v>
      </c>
      <c r="D1679" s="239">
        <v>44984</v>
      </c>
      <c r="E1679" s="245">
        <f t="shared" si="79"/>
        <v>0</v>
      </c>
      <c r="F1679" s="306" t="s">
        <v>176</v>
      </c>
      <c r="G1679" s="241">
        <v>941.86</v>
      </c>
      <c r="H1679" s="244">
        <f t="shared" si="80"/>
        <v>0</v>
      </c>
      <c r="I1679" s="246"/>
      <c r="J1679" s="247"/>
      <c r="K1679" s="240"/>
      <c r="L1679" s="245"/>
    </row>
    <row r="1680" spans="1:12">
      <c r="A1680" s="243">
        <v>44984</v>
      </c>
      <c r="B1680" s="243">
        <v>44985</v>
      </c>
      <c r="C1680" s="244">
        <f t="shared" si="78"/>
        <v>2</v>
      </c>
      <c r="D1680" s="239">
        <v>44985</v>
      </c>
      <c r="E1680" s="245">
        <f t="shared" si="79"/>
        <v>1</v>
      </c>
      <c r="F1680" s="306" t="s">
        <v>176</v>
      </c>
      <c r="G1680" s="241">
        <v>195646.37</v>
      </c>
      <c r="H1680" s="244">
        <f t="shared" si="80"/>
        <v>195646.37</v>
      </c>
      <c r="I1680" s="246"/>
      <c r="J1680" s="247"/>
      <c r="K1680" s="240"/>
      <c r="L1680" s="245"/>
    </row>
    <row r="1681" spans="1:12">
      <c r="A1681" s="243">
        <v>44984</v>
      </c>
      <c r="B1681" s="243">
        <v>44984</v>
      </c>
      <c r="C1681" s="244">
        <f t="shared" si="78"/>
        <v>1</v>
      </c>
      <c r="D1681" s="239">
        <v>44984</v>
      </c>
      <c r="E1681" s="245">
        <f t="shared" si="79"/>
        <v>0</v>
      </c>
      <c r="F1681" s="306" t="s">
        <v>175</v>
      </c>
      <c r="G1681" s="241">
        <v>1490.71</v>
      </c>
      <c r="H1681" s="244">
        <f t="shared" si="80"/>
        <v>0</v>
      </c>
      <c r="I1681" s="246"/>
      <c r="J1681" s="247"/>
      <c r="K1681" s="240"/>
      <c r="L1681" s="245"/>
    </row>
    <row r="1682" spans="1:12">
      <c r="A1682" s="243">
        <v>44984</v>
      </c>
      <c r="B1682" s="243">
        <v>44985</v>
      </c>
      <c r="C1682" s="244">
        <f t="shared" si="78"/>
        <v>2</v>
      </c>
      <c r="D1682" s="239">
        <v>44985</v>
      </c>
      <c r="E1682" s="245">
        <f t="shared" si="79"/>
        <v>1</v>
      </c>
      <c r="F1682" s="306" t="s">
        <v>175</v>
      </c>
      <c r="G1682" s="241">
        <v>799973.76</v>
      </c>
      <c r="H1682" s="244">
        <f t="shared" si="80"/>
        <v>799973.76</v>
      </c>
      <c r="I1682" s="246"/>
      <c r="J1682" s="247"/>
      <c r="K1682" s="240"/>
      <c r="L1682" s="245"/>
    </row>
    <row r="1683" spans="1:12">
      <c r="A1683" s="243">
        <v>44984</v>
      </c>
      <c r="B1683" s="243">
        <v>44991</v>
      </c>
      <c r="C1683" s="244">
        <f t="shared" si="78"/>
        <v>8</v>
      </c>
      <c r="D1683" s="239">
        <v>44991</v>
      </c>
      <c r="E1683" s="245">
        <f t="shared" si="79"/>
        <v>7</v>
      </c>
      <c r="F1683" s="306" t="s">
        <v>176</v>
      </c>
      <c r="G1683" s="241">
        <v>5404.66</v>
      </c>
      <c r="H1683" s="244">
        <f t="shared" si="80"/>
        <v>37832.619999999995</v>
      </c>
      <c r="I1683" s="246"/>
      <c r="J1683" s="247"/>
      <c r="K1683" s="240"/>
      <c r="L1683" s="245"/>
    </row>
    <row r="1684" spans="1:12">
      <c r="A1684" s="243">
        <v>44985</v>
      </c>
      <c r="B1684" s="243">
        <v>44986</v>
      </c>
      <c r="C1684" s="244">
        <f t="shared" si="78"/>
        <v>2</v>
      </c>
      <c r="D1684" s="239">
        <v>44986</v>
      </c>
      <c r="E1684" s="245">
        <f t="shared" si="79"/>
        <v>1</v>
      </c>
      <c r="F1684" s="306" t="s">
        <v>175</v>
      </c>
      <c r="G1684" s="241">
        <v>605735.9</v>
      </c>
      <c r="H1684" s="244">
        <f t="shared" si="80"/>
        <v>605735.9</v>
      </c>
      <c r="I1684" s="246"/>
      <c r="J1684" s="247"/>
      <c r="K1684" s="240"/>
      <c r="L1684" s="245"/>
    </row>
    <row r="1685" spans="1:12">
      <c r="A1685" s="243">
        <v>44985</v>
      </c>
      <c r="B1685" s="243">
        <v>44987</v>
      </c>
      <c r="C1685" s="244">
        <f t="shared" si="78"/>
        <v>3</v>
      </c>
      <c r="D1685" s="239">
        <v>44987</v>
      </c>
      <c r="E1685" s="245">
        <f t="shared" si="79"/>
        <v>2</v>
      </c>
      <c r="F1685" s="306" t="s">
        <v>176</v>
      </c>
      <c r="G1685" s="241">
        <v>189209.46</v>
      </c>
      <c r="H1685" s="244">
        <f t="shared" si="80"/>
        <v>378418.92</v>
      </c>
      <c r="I1685" s="246"/>
      <c r="J1685" s="247"/>
      <c r="K1685" s="240"/>
      <c r="L1685" s="245"/>
    </row>
    <row r="1686" spans="1:12">
      <c r="A1686" s="243">
        <v>44985</v>
      </c>
      <c r="B1686" s="243">
        <v>45026</v>
      </c>
      <c r="C1686" s="244">
        <f t="shared" si="78"/>
        <v>42</v>
      </c>
      <c r="D1686" s="239">
        <v>45026</v>
      </c>
      <c r="E1686" s="245">
        <f t="shared" si="79"/>
        <v>41</v>
      </c>
      <c r="F1686" s="306" t="s">
        <v>176</v>
      </c>
      <c r="G1686" s="241">
        <v>53.14</v>
      </c>
      <c r="H1686" s="244">
        <f t="shared" si="80"/>
        <v>2178.7400000000002</v>
      </c>
      <c r="I1686" s="246"/>
      <c r="J1686" s="247"/>
      <c r="K1686" s="240"/>
      <c r="L1686" s="245"/>
    </row>
    <row r="1687" spans="1:12">
      <c r="A1687" s="243">
        <v>44985</v>
      </c>
      <c r="B1687" s="243">
        <v>44988</v>
      </c>
      <c r="C1687" s="244">
        <f t="shared" si="78"/>
        <v>4</v>
      </c>
      <c r="D1687" s="239">
        <v>44988</v>
      </c>
      <c r="E1687" s="245">
        <f t="shared" si="79"/>
        <v>3</v>
      </c>
      <c r="F1687" s="306" t="s">
        <v>178</v>
      </c>
      <c r="G1687" s="241">
        <v>2071.63</v>
      </c>
      <c r="H1687" s="244">
        <f t="shared" si="80"/>
        <v>6214.89</v>
      </c>
      <c r="I1687" s="246"/>
      <c r="J1687" s="247"/>
      <c r="K1687" s="240"/>
      <c r="L1687" s="245"/>
    </row>
    <row r="1688" spans="1:12">
      <c r="A1688" s="243">
        <v>44985</v>
      </c>
      <c r="B1688" s="243">
        <v>45050</v>
      </c>
      <c r="C1688" s="244">
        <f t="shared" si="78"/>
        <v>66</v>
      </c>
      <c r="D1688" s="239">
        <v>45050</v>
      </c>
      <c r="E1688" s="245">
        <f t="shared" si="79"/>
        <v>65</v>
      </c>
      <c r="F1688" s="306" t="s">
        <v>176</v>
      </c>
      <c r="G1688" s="241">
        <v>2883.62</v>
      </c>
      <c r="H1688" s="244">
        <f t="shared" si="80"/>
        <v>187435.3</v>
      </c>
      <c r="I1688" s="246"/>
      <c r="J1688" s="247"/>
      <c r="K1688" s="240"/>
      <c r="L1688" s="245"/>
    </row>
    <row r="1689" spans="1:12">
      <c r="A1689" s="243">
        <v>44985</v>
      </c>
      <c r="B1689" s="243">
        <v>44988</v>
      </c>
      <c r="C1689" s="244">
        <f t="shared" si="78"/>
        <v>4</v>
      </c>
      <c r="D1689" s="239">
        <v>44988</v>
      </c>
      <c r="E1689" s="245">
        <f t="shared" si="79"/>
        <v>3</v>
      </c>
      <c r="F1689" s="306" t="s">
        <v>176</v>
      </c>
      <c r="G1689" s="241">
        <v>69747.86</v>
      </c>
      <c r="H1689" s="244">
        <f t="shared" si="80"/>
        <v>209243.58000000002</v>
      </c>
      <c r="I1689" s="246"/>
      <c r="J1689" s="247"/>
      <c r="K1689" s="240"/>
      <c r="L1689" s="245"/>
    </row>
    <row r="1690" spans="1:12">
      <c r="A1690" s="243">
        <v>44985</v>
      </c>
      <c r="B1690" s="243">
        <v>44987</v>
      </c>
      <c r="C1690" s="244">
        <f t="shared" si="78"/>
        <v>3</v>
      </c>
      <c r="D1690" s="239">
        <v>44987</v>
      </c>
      <c r="E1690" s="245">
        <f t="shared" si="79"/>
        <v>2</v>
      </c>
      <c r="F1690" s="306" t="s">
        <v>175</v>
      </c>
      <c r="G1690" s="241">
        <v>4689.26</v>
      </c>
      <c r="H1690" s="244">
        <f t="shared" si="80"/>
        <v>9378.52</v>
      </c>
      <c r="I1690" s="246"/>
      <c r="J1690" s="247"/>
      <c r="K1690" s="240"/>
      <c r="L1690" s="245"/>
    </row>
    <row r="1691" spans="1:12">
      <c r="A1691" s="243">
        <v>44985</v>
      </c>
      <c r="B1691" s="243">
        <v>44986</v>
      </c>
      <c r="C1691" s="244">
        <f t="shared" si="78"/>
        <v>2</v>
      </c>
      <c r="D1691" s="239">
        <v>44986</v>
      </c>
      <c r="E1691" s="245">
        <f t="shared" si="79"/>
        <v>1</v>
      </c>
      <c r="F1691" s="306" t="s">
        <v>177</v>
      </c>
      <c r="G1691" s="241">
        <v>42059.79</v>
      </c>
      <c r="H1691" s="244">
        <f t="shared" si="80"/>
        <v>42059.79</v>
      </c>
      <c r="I1691" s="246"/>
      <c r="J1691" s="247"/>
      <c r="K1691" s="240"/>
      <c r="L1691" s="245"/>
    </row>
    <row r="1692" spans="1:12">
      <c r="A1692" s="243">
        <v>44985</v>
      </c>
      <c r="B1692" s="243">
        <v>44987</v>
      </c>
      <c r="C1692" s="244">
        <f t="shared" si="78"/>
        <v>3</v>
      </c>
      <c r="D1692" s="239">
        <v>44987</v>
      </c>
      <c r="E1692" s="245">
        <f t="shared" si="79"/>
        <v>2</v>
      </c>
      <c r="F1692" s="306" t="s">
        <v>177</v>
      </c>
      <c r="G1692" s="241">
        <v>21994.66</v>
      </c>
      <c r="H1692" s="244">
        <f t="shared" si="80"/>
        <v>43989.32</v>
      </c>
      <c r="I1692" s="246"/>
      <c r="J1692" s="247"/>
      <c r="K1692" s="240"/>
      <c r="L1692" s="245"/>
    </row>
    <row r="1693" spans="1:12">
      <c r="A1693" s="243">
        <v>44985</v>
      </c>
      <c r="B1693" s="243">
        <v>44988</v>
      </c>
      <c r="C1693" s="244">
        <f t="shared" si="78"/>
        <v>4</v>
      </c>
      <c r="D1693" s="239">
        <v>44988</v>
      </c>
      <c r="E1693" s="245">
        <f t="shared" si="79"/>
        <v>3</v>
      </c>
      <c r="F1693" s="306" t="s">
        <v>175</v>
      </c>
      <c r="G1693" s="241">
        <v>21129.38</v>
      </c>
      <c r="H1693" s="244">
        <f t="shared" si="80"/>
        <v>63388.14</v>
      </c>
      <c r="I1693" s="246"/>
      <c r="J1693" s="247"/>
      <c r="K1693" s="240"/>
      <c r="L1693" s="245"/>
    </row>
    <row r="1694" spans="1:12">
      <c r="A1694" s="243">
        <v>44985</v>
      </c>
      <c r="B1694" s="243">
        <v>44985</v>
      </c>
      <c r="C1694" s="244">
        <f t="shared" si="78"/>
        <v>1</v>
      </c>
      <c r="D1694" s="239">
        <v>44985</v>
      </c>
      <c r="E1694" s="245">
        <f t="shared" si="79"/>
        <v>0</v>
      </c>
      <c r="F1694" s="306" t="s">
        <v>176</v>
      </c>
      <c r="G1694" s="241">
        <v>108.72</v>
      </c>
      <c r="H1694" s="244">
        <f t="shared" si="80"/>
        <v>0</v>
      </c>
      <c r="I1694" s="246"/>
      <c r="J1694" s="247"/>
      <c r="K1694" s="240"/>
      <c r="L1694" s="245"/>
    </row>
    <row r="1695" spans="1:12">
      <c r="A1695" s="243">
        <v>44985</v>
      </c>
      <c r="B1695" s="243">
        <v>44988</v>
      </c>
      <c r="C1695" s="244">
        <f t="shared" si="78"/>
        <v>4</v>
      </c>
      <c r="D1695" s="239">
        <v>44988</v>
      </c>
      <c r="E1695" s="245">
        <f t="shared" si="79"/>
        <v>3</v>
      </c>
      <c r="F1695" s="306" t="s">
        <v>177</v>
      </c>
      <c r="G1695" s="241">
        <v>401.86</v>
      </c>
      <c r="H1695" s="244">
        <f t="shared" si="80"/>
        <v>1205.58</v>
      </c>
      <c r="I1695" s="246"/>
      <c r="J1695" s="247"/>
      <c r="K1695" s="240"/>
      <c r="L1695" s="245"/>
    </row>
    <row r="1696" spans="1:12">
      <c r="A1696" s="243">
        <v>44985</v>
      </c>
      <c r="B1696" s="243">
        <v>44985</v>
      </c>
      <c r="C1696" s="244">
        <f t="shared" si="78"/>
        <v>1</v>
      </c>
      <c r="D1696" s="239">
        <v>44985</v>
      </c>
      <c r="E1696" s="245">
        <f t="shared" si="79"/>
        <v>0</v>
      </c>
      <c r="F1696" s="306" t="s">
        <v>175</v>
      </c>
      <c r="G1696" s="241">
        <v>1457.08</v>
      </c>
      <c r="H1696" s="244">
        <f t="shared" si="80"/>
        <v>0</v>
      </c>
      <c r="I1696" s="246"/>
      <c r="J1696" s="247"/>
      <c r="K1696" s="240"/>
      <c r="L1696" s="245"/>
    </row>
    <row r="1697" spans="1:12">
      <c r="A1697" s="243">
        <v>44985</v>
      </c>
      <c r="B1697" s="243">
        <v>44991</v>
      </c>
      <c r="C1697" s="244">
        <f t="shared" si="78"/>
        <v>7</v>
      </c>
      <c r="D1697" s="239">
        <v>44991</v>
      </c>
      <c r="E1697" s="245">
        <f t="shared" si="79"/>
        <v>6</v>
      </c>
      <c r="F1697" s="306" t="s">
        <v>176</v>
      </c>
      <c r="G1697" s="241">
        <v>829.82</v>
      </c>
      <c r="H1697" s="244">
        <f t="shared" si="80"/>
        <v>4978.92</v>
      </c>
      <c r="I1697" s="246"/>
      <c r="J1697" s="247"/>
      <c r="K1697" s="240"/>
      <c r="L1697" s="245"/>
    </row>
    <row r="1698" spans="1:12">
      <c r="A1698" s="243">
        <v>44985</v>
      </c>
      <c r="B1698" s="243">
        <v>45069</v>
      </c>
      <c r="C1698" s="244">
        <f t="shared" si="78"/>
        <v>85</v>
      </c>
      <c r="D1698" s="239">
        <v>45069</v>
      </c>
      <c r="E1698" s="245">
        <f t="shared" si="79"/>
        <v>84</v>
      </c>
      <c r="F1698" s="306" t="s">
        <v>178</v>
      </c>
      <c r="G1698" s="241">
        <v>60.67</v>
      </c>
      <c r="H1698" s="244">
        <f t="shared" si="80"/>
        <v>5096.28</v>
      </c>
      <c r="I1698" s="246"/>
      <c r="J1698" s="247"/>
      <c r="K1698" s="240"/>
      <c r="L1698" s="245"/>
    </row>
    <row r="1699" spans="1:12">
      <c r="A1699" s="243">
        <v>44985</v>
      </c>
      <c r="B1699" s="243">
        <v>44985</v>
      </c>
      <c r="C1699" s="244">
        <f t="shared" si="78"/>
        <v>1</v>
      </c>
      <c r="D1699" s="239">
        <v>44985</v>
      </c>
      <c r="E1699" s="245">
        <f t="shared" si="79"/>
        <v>0</v>
      </c>
      <c r="F1699" s="306" t="s">
        <v>177</v>
      </c>
      <c r="G1699" s="241">
        <v>61.7</v>
      </c>
      <c r="H1699" s="244">
        <f t="shared" si="80"/>
        <v>0</v>
      </c>
      <c r="I1699" s="246"/>
      <c r="J1699" s="247"/>
      <c r="K1699" s="240"/>
      <c r="L1699" s="245"/>
    </row>
    <row r="1700" spans="1:12">
      <c r="A1700" s="243">
        <v>44985</v>
      </c>
      <c r="B1700" s="243">
        <v>44993</v>
      </c>
      <c r="C1700" s="244">
        <f t="shared" si="78"/>
        <v>9</v>
      </c>
      <c r="D1700" s="239">
        <v>44993</v>
      </c>
      <c r="E1700" s="245">
        <f t="shared" si="79"/>
        <v>8</v>
      </c>
      <c r="F1700" s="306" t="s">
        <v>178</v>
      </c>
      <c r="G1700" s="241">
        <v>5489.83</v>
      </c>
      <c r="H1700" s="244">
        <f t="shared" si="80"/>
        <v>43918.64</v>
      </c>
      <c r="I1700" s="246"/>
      <c r="J1700" s="247"/>
      <c r="K1700" s="240"/>
      <c r="L1700" s="245"/>
    </row>
    <row r="1701" spans="1:12">
      <c r="A1701" s="243">
        <v>44985</v>
      </c>
      <c r="B1701" s="243">
        <v>44991</v>
      </c>
      <c r="C1701" s="244">
        <f t="shared" si="78"/>
        <v>7</v>
      </c>
      <c r="D1701" s="239">
        <v>44991</v>
      </c>
      <c r="E1701" s="245">
        <f t="shared" si="79"/>
        <v>6</v>
      </c>
      <c r="F1701" s="306" t="s">
        <v>175</v>
      </c>
      <c r="G1701" s="241">
        <v>2241.92</v>
      </c>
      <c r="H1701" s="244">
        <f t="shared" si="80"/>
        <v>13451.52</v>
      </c>
      <c r="I1701" s="246"/>
      <c r="J1701" s="247"/>
      <c r="K1701" s="240"/>
      <c r="L1701" s="245"/>
    </row>
    <row r="1702" spans="1:12">
      <c r="A1702" s="243">
        <v>44985</v>
      </c>
      <c r="B1702" s="243">
        <v>44992</v>
      </c>
      <c r="C1702" s="244">
        <f t="shared" si="78"/>
        <v>8</v>
      </c>
      <c r="D1702" s="239">
        <v>44992</v>
      </c>
      <c r="E1702" s="245">
        <f t="shared" si="79"/>
        <v>7</v>
      </c>
      <c r="F1702" s="306" t="s">
        <v>176</v>
      </c>
      <c r="G1702" s="241">
        <v>1014.95</v>
      </c>
      <c r="H1702" s="244">
        <f t="shared" si="80"/>
        <v>7104.6500000000005</v>
      </c>
      <c r="I1702" s="246"/>
      <c r="J1702" s="247"/>
      <c r="K1702" s="240"/>
      <c r="L1702" s="245"/>
    </row>
    <row r="1703" spans="1:12">
      <c r="A1703" s="243">
        <v>44985</v>
      </c>
      <c r="B1703" s="243">
        <v>45007</v>
      </c>
      <c r="C1703" s="244">
        <f t="shared" si="78"/>
        <v>23</v>
      </c>
      <c r="D1703" s="239">
        <v>45007</v>
      </c>
      <c r="E1703" s="245">
        <f t="shared" si="79"/>
        <v>22</v>
      </c>
      <c r="F1703" s="306" t="s">
        <v>176</v>
      </c>
      <c r="G1703" s="241">
        <v>109.22</v>
      </c>
      <c r="H1703" s="244">
        <f t="shared" si="80"/>
        <v>2402.84</v>
      </c>
      <c r="I1703" s="246"/>
      <c r="J1703" s="247"/>
      <c r="K1703" s="240"/>
      <c r="L1703" s="245"/>
    </row>
    <row r="1704" spans="1:12">
      <c r="A1704" s="243">
        <v>44985</v>
      </c>
      <c r="B1704" s="243">
        <v>44992</v>
      </c>
      <c r="C1704" s="244">
        <f t="shared" si="78"/>
        <v>8</v>
      </c>
      <c r="D1704" s="239">
        <v>44992</v>
      </c>
      <c r="E1704" s="245">
        <f t="shared" si="79"/>
        <v>7</v>
      </c>
      <c r="F1704" s="306" t="s">
        <v>175</v>
      </c>
      <c r="G1704" s="241">
        <v>758.8</v>
      </c>
      <c r="H1704" s="244">
        <f t="shared" si="80"/>
        <v>5311.5999999999995</v>
      </c>
      <c r="I1704" s="246"/>
      <c r="J1704" s="247"/>
      <c r="K1704" s="240"/>
      <c r="L1704" s="245"/>
    </row>
    <row r="1705" spans="1:12">
      <c r="A1705" s="243">
        <v>44985</v>
      </c>
      <c r="B1705" s="243">
        <v>44994</v>
      </c>
      <c r="C1705" s="244">
        <f t="shared" si="78"/>
        <v>10</v>
      </c>
      <c r="D1705" s="239">
        <v>44994</v>
      </c>
      <c r="E1705" s="245">
        <f t="shared" si="79"/>
        <v>9</v>
      </c>
      <c r="F1705" s="306" t="s">
        <v>178</v>
      </c>
      <c r="G1705" s="241">
        <v>15551.93</v>
      </c>
      <c r="H1705" s="244">
        <f t="shared" si="80"/>
        <v>139967.37</v>
      </c>
      <c r="I1705" s="246"/>
      <c r="J1705" s="247"/>
      <c r="K1705" s="240"/>
      <c r="L1705" s="245"/>
    </row>
    <row r="1706" spans="1:12">
      <c r="A1706" s="243">
        <v>44985</v>
      </c>
      <c r="B1706" s="243">
        <v>44993</v>
      </c>
      <c r="C1706" s="244">
        <f t="shared" si="78"/>
        <v>9</v>
      </c>
      <c r="D1706" s="239">
        <v>44993</v>
      </c>
      <c r="E1706" s="245">
        <f t="shared" si="79"/>
        <v>8</v>
      </c>
      <c r="F1706" s="306" t="s">
        <v>176</v>
      </c>
      <c r="G1706" s="241">
        <v>33536.18</v>
      </c>
      <c r="H1706" s="244">
        <f t="shared" si="80"/>
        <v>268289.44</v>
      </c>
      <c r="I1706" s="246"/>
      <c r="J1706" s="247"/>
      <c r="K1706" s="240"/>
      <c r="L1706" s="245"/>
    </row>
    <row r="1707" spans="1:12">
      <c r="A1707" s="243">
        <v>44985</v>
      </c>
      <c r="B1707" s="243">
        <v>44985</v>
      </c>
      <c r="C1707" s="244">
        <f t="shared" si="78"/>
        <v>1</v>
      </c>
      <c r="D1707" s="239">
        <v>44985</v>
      </c>
      <c r="E1707" s="245">
        <f t="shared" si="79"/>
        <v>0</v>
      </c>
      <c r="F1707" s="306" t="s">
        <v>179</v>
      </c>
      <c r="G1707" s="241">
        <v>530.79</v>
      </c>
      <c r="H1707" s="244">
        <f t="shared" si="80"/>
        <v>0</v>
      </c>
      <c r="I1707" s="246"/>
      <c r="J1707" s="247"/>
      <c r="K1707" s="240"/>
      <c r="L1707" s="245"/>
    </row>
    <row r="1708" spans="1:12">
      <c r="A1708" s="243">
        <v>44985</v>
      </c>
      <c r="B1708" s="243">
        <v>44993</v>
      </c>
      <c r="C1708" s="244">
        <f t="shared" si="78"/>
        <v>9</v>
      </c>
      <c r="D1708" s="239">
        <v>44993</v>
      </c>
      <c r="E1708" s="245">
        <f t="shared" si="79"/>
        <v>8</v>
      </c>
      <c r="F1708" s="306" t="s">
        <v>175</v>
      </c>
      <c r="G1708" s="241">
        <v>1822.14</v>
      </c>
      <c r="H1708" s="244">
        <f t="shared" si="80"/>
        <v>14577.12</v>
      </c>
      <c r="I1708" s="246"/>
      <c r="J1708" s="247"/>
      <c r="K1708" s="240"/>
      <c r="L1708" s="245"/>
    </row>
    <row r="1709" spans="1:12">
      <c r="A1709" s="243">
        <v>44985</v>
      </c>
      <c r="B1709" s="243">
        <v>45007</v>
      </c>
      <c r="C1709" s="244">
        <f t="shared" si="78"/>
        <v>23</v>
      </c>
      <c r="D1709" s="239">
        <v>45007</v>
      </c>
      <c r="E1709" s="245">
        <f t="shared" si="79"/>
        <v>22</v>
      </c>
      <c r="F1709" s="306" t="s">
        <v>175</v>
      </c>
      <c r="G1709" s="241">
        <v>346.07</v>
      </c>
      <c r="H1709" s="244">
        <f t="shared" si="80"/>
        <v>7613.54</v>
      </c>
      <c r="I1709" s="246"/>
      <c r="J1709" s="247"/>
      <c r="K1709" s="240"/>
      <c r="L1709" s="245"/>
    </row>
    <row r="1710" spans="1:12">
      <c r="A1710" s="243">
        <v>44985</v>
      </c>
      <c r="B1710" s="243">
        <v>44994</v>
      </c>
      <c r="C1710" s="244">
        <f t="shared" si="78"/>
        <v>10</v>
      </c>
      <c r="D1710" s="239">
        <v>44994</v>
      </c>
      <c r="E1710" s="245">
        <f t="shared" si="79"/>
        <v>9</v>
      </c>
      <c r="F1710" s="306" t="s">
        <v>175</v>
      </c>
      <c r="G1710" s="241">
        <v>192.58</v>
      </c>
      <c r="H1710" s="244">
        <f t="shared" si="80"/>
        <v>1733.22</v>
      </c>
      <c r="I1710" s="246"/>
      <c r="J1710" s="247"/>
      <c r="K1710" s="240"/>
      <c r="L1710" s="245"/>
    </row>
    <row r="1711" spans="1:12">
      <c r="A1711" s="243">
        <v>44985</v>
      </c>
      <c r="B1711" s="243">
        <v>45009</v>
      </c>
      <c r="C1711" s="244">
        <f t="shared" si="78"/>
        <v>25</v>
      </c>
      <c r="D1711" s="239">
        <v>45009</v>
      </c>
      <c r="E1711" s="245">
        <f t="shared" si="79"/>
        <v>24</v>
      </c>
      <c r="F1711" s="306" t="s">
        <v>175</v>
      </c>
      <c r="G1711" s="241">
        <v>123.04</v>
      </c>
      <c r="H1711" s="244">
        <f t="shared" si="80"/>
        <v>2952.96</v>
      </c>
      <c r="I1711" s="246"/>
      <c r="J1711" s="247"/>
      <c r="K1711" s="240"/>
      <c r="L1711" s="245"/>
    </row>
    <row r="1712" spans="1:12">
      <c r="A1712" s="243">
        <v>44985</v>
      </c>
      <c r="B1712" s="243">
        <v>44994</v>
      </c>
      <c r="C1712" s="244">
        <f t="shared" si="78"/>
        <v>10</v>
      </c>
      <c r="D1712" s="239">
        <v>44994</v>
      </c>
      <c r="E1712" s="245">
        <f t="shared" si="79"/>
        <v>9</v>
      </c>
      <c r="F1712" s="306" t="s">
        <v>177</v>
      </c>
      <c r="G1712" s="241">
        <v>44710.25</v>
      </c>
      <c r="H1712" s="244">
        <f t="shared" si="80"/>
        <v>402392.25</v>
      </c>
      <c r="I1712" s="246"/>
      <c r="J1712" s="247"/>
      <c r="K1712" s="240"/>
      <c r="L1712" s="245"/>
    </row>
    <row r="1713" spans="1:12">
      <c r="A1713" s="243">
        <v>44985</v>
      </c>
      <c r="B1713" s="243">
        <v>45013</v>
      </c>
      <c r="C1713" s="244">
        <f t="shared" si="78"/>
        <v>29</v>
      </c>
      <c r="D1713" s="239">
        <v>45013</v>
      </c>
      <c r="E1713" s="245">
        <f t="shared" si="79"/>
        <v>28</v>
      </c>
      <c r="F1713" s="306" t="s">
        <v>176</v>
      </c>
      <c r="G1713" s="241">
        <v>207.57</v>
      </c>
      <c r="H1713" s="244">
        <f t="shared" si="80"/>
        <v>5811.96</v>
      </c>
      <c r="I1713" s="246"/>
      <c r="J1713" s="247"/>
      <c r="K1713" s="240"/>
      <c r="L1713" s="245"/>
    </row>
    <row r="1714" spans="1:12">
      <c r="A1714" s="243">
        <v>44985</v>
      </c>
      <c r="B1714" s="243">
        <v>45013</v>
      </c>
      <c r="C1714" s="244">
        <f t="shared" si="78"/>
        <v>29</v>
      </c>
      <c r="D1714" s="239">
        <v>45013</v>
      </c>
      <c r="E1714" s="245">
        <f t="shared" si="79"/>
        <v>28</v>
      </c>
      <c r="F1714" s="306" t="s">
        <v>175</v>
      </c>
      <c r="G1714" s="241">
        <v>63.93</v>
      </c>
      <c r="H1714" s="244">
        <f t="shared" si="80"/>
        <v>1790.04</v>
      </c>
      <c r="I1714" s="246"/>
      <c r="J1714" s="247"/>
      <c r="K1714" s="240"/>
      <c r="L1714" s="245"/>
    </row>
    <row r="1715" spans="1:12">
      <c r="A1715" s="243">
        <v>44985</v>
      </c>
      <c r="B1715" s="243">
        <v>44998</v>
      </c>
      <c r="C1715" s="244">
        <f t="shared" si="78"/>
        <v>14</v>
      </c>
      <c r="D1715" s="239">
        <v>44998</v>
      </c>
      <c r="E1715" s="245">
        <f t="shared" si="79"/>
        <v>13</v>
      </c>
      <c r="F1715" s="306" t="s">
        <v>175</v>
      </c>
      <c r="G1715" s="241">
        <v>41.04</v>
      </c>
      <c r="H1715" s="244">
        <f t="shared" si="80"/>
        <v>533.52</v>
      </c>
      <c r="I1715" s="246"/>
      <c r="J1715" s="247"/>
      <c r="K1715" s="240"/>
      <c r="L1715" s="245"/>
    </row>
    <row r="1716" spans="1:12">
      <c r="A1716" s="243">
        <v>44985</v>
      </c>
      <c r="B1716" s="243">
        <v>45086</v>
      </c>
      <c r="C1716" s="244">
        <f t="shared" si="78"/>
        <v>102</v>
      </c>
      <c r="D1716" s="239">
        <v>45086</v>
      </c>
      <c r="E1716" s="245">
        <f t="shared" si="79"/>
        <v>101</v>
      </c>
      <c r="F1716" s="306" t="s">
        <v>175</v>
      </c>
      <c r="G1716" s="241">
        <v>44.23</v>
      </c>
      <c r="H1716" s="244">
        <f t="shared" si="80"/>
        <v>4467.2299999999996</v>
      </c>
      <c r="I1716" s="246"/>
      <c r="J1716" s="247"/>
      <c r="K1716" s="240"/>
      <c r="L1716" s="245"/>
    </row>
    <row r="1717" spans="1:12">
      <c r="A1717" s="243">
        <v>44985</v>
      </c>
      <c r="B1717" s="243">
        <v>44999</v>
      </c>
      <c r="C1717" s="244">
        <f t="shared" si="78"/>
        <v>15</v>
      </c>
      <c r="D1717" s="239">
        <v>44999</v>
      </c>
      <c r="E1717" s="245">
        <f t="shared" si="79"/>
        <v>14</v>
      </c>
      <c r="F1717" s="306" t="s">
        <v>176</v>
      </c>
      <c r="G1717" s="241">
        <v>101.28</v>
      </c>
      <c r="H1717" s="244">
        <f t="shared" si="80"/>
        <v>1417.92</v>
      </c>
      <c r="I1717" s="246"/>
      <c r="J1717" s="247"/>
      <c r="K1717" s="240"/>
      <c r="L1717" s="245"/>
    </row>
    <row r="1718" spans="1:12">
      <c r="A1718" s="243">
        <v>44985</v>
      </c>
      <c r="B1718" s="243">
        <v>44999</v>
      </c>
      <c r="C1718" s="244">
        <f t="shared" si="78"/>
        <v>15</v>
      </c>
      <c r="D1718" s="239">
        <v>44999</v>
      </c>
      <c r="E1718" s="245">
        <f t="shared" si="79"/>
        <v>14</v>
      </c>
      <c r="F1718" s="306" t="s">
        <v>175</v>
      </c>
      <c r="G1718" s="241">
        <v>106.04</v>
      </c>
      <c r="H1718" s="244">
        <f t="shared" si="80"/>
        <v>1484.5600000000002</v>
      </c>
      <c r="I1718" s="246"/>
      <c r="J1718" s="247"/>
      <c r="K1718" s="240"/>
      <c r="L1718" s="245"/>
    </row>
    <row r="1719" spans="1:12">
      <c r="A1719" s="243">
        <v>44985</v>
      </c>
      <c r="B1719" s="243">
        <v>45000</v>
      </c>
      <c r="C1719" s="244">
        <f t="shared" si="78"/>
        <v>16</v>
      </c>
      <c r="D1719" s="239">
        <v>45000</v>
      </c>
      <c r="E1719" s="245">
        <f t="shared" si="79"/>
        <v>15</v>
      </c>
      <c r="F1719" s="306" t="s">
        <v>176</v>
      </c>
      <c r="G1719" s="241">
        <v>360.43</v>
      </c>
      <c r="H1719" s="244">
        <f t="shared" si="80"/>
        <v>5406.45</v>
      </c>
      <c r="I1719" s="246"/>
      <c r="J1719" s="247"/>
      <c r="K1719" s="240"/>
      <c r="L1719" s="245"/>
    </row>
    <row r="1720" spans="1:12">
      <c r="A1720" s="243">
        <v>44985</v>
      </c>
      <c r="B1720" s="243">
        <v>45443</v>
      </c>
      <c r="C1720" s="244">
        <f t="shared" si="78"/>
        <v>459</v>
      </c>
      <c r="D1720" s="239">
        <v>45443</v>
      </c>
      <c r="E1720" s="245">
        <f t="shared" si="79"/>
        <v>458</v>
      </c>
      <c r="F1720" s="306" t="s">
        <v>175</v>
      </c>
      <c r="G1720" s="241">
        <v>84.35</v>
      </c>
      <c r="H1720" s="244">
        <f t="shared" si="80"/>
        <v>38632.299999999996</v>
      </c>
      <c r="I1720" s="246"/>
      <c r="J1720" s="247"/>
      <c r="K1720" s="240"/>
      <c r="L1720" s="245"/>
    </row>
    <row r="1721" spans="1:12">
      <c r="A1721" s="243">
        <v>44985</v>
      </c>
      <c r="B1721" s="243">
        <v>45015</v>
      </c>
      <c r="C1721" s="244">
        <f t="shared" si="78"/>
        <v>31</v>
      </c>
      <c r="D1721" s="239">
        <v>45015</v>
      </c>
      <c r="E1721" s="245">
        <f t="shared" si="79"/>
        <v>30</v>
      </c>
      <c r="F1721" s="306" t="s">
        <v>175</v>
      </c>
      <c r="G1721" s="241">
        <v>116.56</v>
      </c>
      <c r="H1721" s="244">
        <f t="shared" si="80"/>
        <v>3496.8</v>
      </c>
      <c r="I1721" s="246"/>
      <c r="J1721" s="247"/>
      <c r="K1721" s="240"/>
      <c r="L1721" s="245"/>
    </row>
    <row r="1722" spans="1:12">
      <c r="A1722" s="243">
        <v>44985</v>
      </c>
      <c r="B1722" s="243">
        <v>44986</v>
      </c>
      <c r="C1722" s="244">
        <f t="shared" si="78"/>
        <v>2</v>
      </c>
      <c r="D1722" s="239">
        <v>44986</v>
      </c>
      <c r="E1722" s="245">
        <f t="shared" si="79"/>
        <v>1</v>
      </c>
      <c r="F1722" s="306" t="s">
        <v>178</v>
      </c>
      <c r="G1722" s="241">
        <v>174843.93</v>
      </c>
      <c r="H1722" s="244">
        <f t="shared" si="80"/>
        <v>174843.93</v>
      </c>
      <c r="I1722" s="246"/>
      <c r="J1722" s="247"/>
      <c r="K1722" s="240"/>
      <c r="L1722" s="245"/>
    </row>
    <row r="1723" spans="1:12">
      <c r="A1723" s="243">
        <v>44985</v>
      </c>
      <c r="B1723" s="243">
        <v>45001</v>
      </c>
      <c r="C1723" s="244">
        <f t="shared" si="78"/>
        <v>17</v>
      </c>
      <c r="D1723" s="239">
        <v>45001</v>
      </c>
      <c r="E1723" s="245">
        <f t="shared" si="79"/>
        <v>16</v>
      </c>
      <c r="F1723" s="306" t="s">
        <v>175</v>
      </c>
      <c r="G1723" s="241">
        <v>56.44</v>
      </c>
      <c r="H1723" s="244">
        <f t="shared" si="80"/>
        <v>903.04</v>
      </c>
      <c r="I1723" s="246"/>
      <c r="J1723" s="247"/>
      <c r="K1723" s="240"/>
      <c r="L1723" s="245"/>
    </row>
    <row r="1724" spans="1:12">
      <c r="A1724" s="243">
        <v>44985</v>
      </c>
      <c r="B1724" s="243">
        <v>44986</v>
      </c>
      <c r="C1724" s="244">
        <f t="shared" si="78"/>
        <v>2</v>
      </c>
      <c r="D1724" s="239">
        <v>44986</v>
      </c>
      <c r="E1724" s="245">
        <f t="shared" si="79"/>
        <v>1</v>
      </c>
      <c r="F1724" s="306" t="s">
        <v>176</v>
      </c>
      <c r="G1724" s="241">
        <v>150146.87</v>
      </c>
      <c r="H1724" s="244">
        <f t="shared" si="80"/>
        <v>150146.87</v>
      </c>
      <c r="I1724" s="246"/>
      <c r="J1724" s="247"/>
      <c r="K1724" s="240"/>
      <c r="L1724" s="245"/>
    </row>
    <row r="1725" spans="1:12">
      <c r="A1725" s="243">
        <v>44985</v>
      </c>
      <c r="B1725" s="243">
        <v>44987</v>
      </c>
      <c r="C1725" s="244">
        <f t="shared" si="78"/>
        <v>3</v>
      </c>
      <c r="D1725" s="239">
        <v>44987</v>
      </c>
      <c r="E1725" s="245">
        <f t="shared" si="79"/>
        <v>2</v>
      </c>
      <c r="F1725" s="306" t="s">
        <v>178</v>
      </c>
      <c r="G1725" s="241">
        <v>173574.38</v>
      </c>
      <c r="H1725" s="244">
        <f t="shared" si="80"/>
        <v>347148.76</v>
      </c>
      <c r="I1725" s="246"/>
      <c r="J1725" s="247"/>
      <c r="K1725" s="240"/>
      <c r="L1725" s="245"/>
    </row>
    <row r="1726" spans="1:12">
      <c r="A1726" s="243">
        <v>44986</v>
      </c>
      <c r="B1726" s="243">
        <v>44995</v>
      </c>
      <c r="C1726" s="244">
        <f t="shared" si="78"/>
        <v>10</v>
      </c>
      <c r="D1726" s="239">
        <v>44995</v>
      </c>
      <c r="E1726" s="245">
        <f t="shared" si="79"/>
        <v>9</v>
      </c>
      <c r="F1726" s="306" t="s">
        <v>175</v>
      </c>
      <c r="G1726" s="241">
        <v>63.83</v>
      </c>
      <c r="H1726" s="244">
        <f t="shared" si="80"/>
        <v>574.47</v>
      </c>
      <c r="I1726" s="246"/>
      <c r="J1726" s="247"/>
      <c r="K1726" s="240"/>
      <c r="L1726" s="245"/>
    </row>
    <row r="1727" spans="1:12">
      <c r="A1727" s="243">
        <v>44986</v>
      </c>
      <c r="B1727" s="243">
        <v>45020</v>
      </c>
      <c r="C1727" s="244">
        <f t="shared" si="78"/>
        <v>35</v>
      </c>
      <c r="D1727" s="239">
        <v>45020</v>
      </c>
      <c r="E1727" s="245">
        <f t="shared" si="79"/>
        <v>34</v>
      </c>
      <c r="F1727" s="306" t="s">
        <v>175</v>
      </c>
      <c r="G1727" s="241">
        <v>1.81</v>
      </c>
      <c r="H1727" s="244">
        <f t="shared" si="80"/>
        <v>61.54</v>
      </c>
      <c r="I1727" s="246"/>
      <c r="J1727" s="247"/>
      <c r="K1727" s="240"/>
      <c r="L1727" s="245"/>
    </row>
    <row r="1728" spans="1:12">
      <c r="A1728" s="243">
        <v>44986</v>
      </c>
      <c r="B1728" s="243">
        <v>44998</v>
      </c>
      <c r="C1728" s="244">
        <f t="shared" si="78"/>
        <v>13</v>
      </c>
      <c r="D1728" s="239">
        <v>44998</v>
      </c>
      <c r="E1728" s="245">
        <f t="shared" si="79"/>
        <v>12</v>
      </c>
      <c r="F1728" s="306" t="s">
        <v>176</v>
      </c>
      <c r="G1728" s="241">
        <v>173.77</v>
      </c>
      <c r="H1728" s="244">
        <f t="shared" si="80"/>
        <v>2085.2400000000002</v>
      </c>
      <c r="I1728" s="246"/>
      <c r="J1728" s="247"/>
      <c r="K1728" s="240"/>
      <c r="L1728" s="245"/>
    </row>
    <row r="1729" spans="1:12">
      <c r="A1729" s="243">
        <v>44986</v>
      </c>
      <c r="B1729" s="243">
        <v>45014</v>
      </c>
      <c r="C1729" s="244">
        <f t="shared" si="78"/>
        <v>29</v>
      </c>
      <c r="D1729" s="239">
        <v>45014</v>
      </c>
      <c r="E1729" s="245">
        <f t="shared" si="79"/>
        <v>28</v>
      </c>
      <c r="F1729" s="306" t="s">
        <v>175</v>
      </c>
      <c r="G1729" s="241">
        <v>119.72</v>
      </c>
      <c r="H1729" s="244">
        <f t="shared" si="80"/>
        <v>3352.16</v>
      </c>
      <c r="I1729" s="246"/>
      <c r="J1729" s="247"/>
      <c r="K1729" s="240"/>
      <c r="L1729" s="245"/>
    </row>
    <row r="1730" spans="1:12">
      <c r="A1730" s="243">
        <v>44986</v>
      </c>
      <c r="B1730" s="243">
        <v>44998</v>
      </c>
      <c r="C1730" s="244">
        <f t="shared" si="78"/>
        <v>13</v>
      </c>
      <c r="D1730" s="239">
        <v>44998</v>
      </c>
      <c r="E1730" s="245">
        <f t="shared" si="79"/>
        <v>12</v>
      </c>
      <c r="F1730" s="306" t="s">
        <v>175</v>
      </c>
      <c r="G1730" s="241">
        <v>42.46</v>
      </c>
      <c r="H1730" s="244">
        <f t="shared" si="80"/>
        <v>509.52</v>
      </c>
      <c r="I1730" s="246"/>
      <c r="J1730" s="247"/>
      <c r="K1730" s="240"/>
      <c r="L1730" s="245"/>
    </row>
    <row r="1731" spans="1:12">
      <c r="A1731" s="243">
        <v>44986</v>
      </c>
      <c r="B1731" s="243">
        <v>44986</v>
      </c>
      <c r="C1731" s="244">
        <f t="shared" si="78"/>
        <v>1</v>
      </c>
      <c r="D1731" s="239">
        <v>44986</v>
      </c>
      <c r="E1731" s="245">
        <f t="shared" si="79"/>
        <v>0</v>
      </c>
      <c r="F1731" s="306" t="s">
        <v>176</v>
      </c>
      <c r="G1731" s="241">
        <v>278.77999999999997</v>
      </c>
      <c r="H1731" s="244">
        <f t="shared" si="80"/>
        <v>0</v>
      </c>
      <c r="I1731" s="246"/>
      <c r="J1731" s="247"/>
      <c r="K1731" s="240"/>
      <c r="L1731" s="245"/>
    </row>
    <row r="1732" spans="1:12">
      <c r="A1732" s="243">
        <v>44986</v>
      </c>
      <c r="B1732" s="243">
        <v>44986</v>
      </c>
      <c r="C1732" s="244">
        <f t="shared" si="78"/>
        <v>1</v>
      </c>
      <c r="D1732" s="239">
        <v>44986</v>
      </c>
      <c r="E1732" s="245">
        <f t="shared" si="79"/>
        <v>0</v>
      </c>
      <c r="F1732" s="306" t="s">
        <v>175</v>
      </c>
      <c r="G1732" s="241">
        <v>667.65</v>
      </c>
      <c r="H1732" s="244">
        <f t="shared" si="80"/>
        <v>0</v>
      </c>
      <c r="I1732" s="246"/>
      <c r="J1732" s="247"/>
      <c r="K1732" s="240"/>
      <c r="L1732" s="245"/>
    </row>
    <row r="1733" spans="1:12">
      <c r="A1733" s="243">
        <v>44986</v>
      </c>
      <c r="B1733" s="243">
        <v>44987</v>
      </c>
      <c r="C1733" s="244">
        <f t="shared" si="78"/>
        <v>2</v>
      </c>
      <c r="D1733" s="239">
        <v>44987</v>
      </c>
      <c r="E1733" s="245">
        <f t="shared" si="79"/>
        <v>1</v>
      </c>
      <c r="F1733" s="306" t="s">
        <v>176</v>
      </c>
      <c r="G1733" s="241">
        <v>287.35000000000002</v>
      </c>
      <c r="H1733" s="244">
        <f t="shared" si="80"/>
        <v>287.35000000000002</v>
      </c>
      <c r="I1733" s="246"/>
      <c r="J1733" s="247"/>
      <c r="K1733" s="240"/>
      <c r="L1733" s="245"/>
    </row>
    <row r="1734" spans="1:12">
      <c r="A1734" s="243">
        <v>44986</v>
      </c>
      <c r="B1734" s="243">
        <v>44987</v>
      </c>
      <c r="C1734" s="244">
        <f t="shared" si="78"/>
        <v>2</v>
      </c>
      <c r="D1734" s="239">
        <v>44987</v>
      </c>
      <c r="E1734" s="245">
        <f t="shared" si="79"/>
        <v>1</v>
      </c>
      <c r="F1734" s="306" t="s">
        <v>175</v>
      </c>
      <c r="G1734" s="241">
        <v>5041.46</v>
      </c>
      <c r="H1734" s="244">
        <f t="shared" si="80"/>
        <v>5041.46</v>
      </c>
      <c r="I1734" s="246"/>
      <c r="J1734" s="247"/>
      <c r="K1734" s="240"/>
      <c r="L1734" s="245"/>
    </row>
    <row r="1735" spans="1:12">
      <c r="A1735" s="243">
        <v>44986</v>
      </c>
      <c r="B1735" s="243">
        <v>45026</v>
      </c>
      <c r="C1735" s="244">
        <f t="shared" ref="C1735:C1798" si="81">B1735-A1735+1</f>
        <v>41</v>
      </c>
      <c r="D1735" s="239">
        <v>45026</v>
      </c>
      <c r="E1735" s="245">
        <f t="shared" ref="E1735:E1798" si="82">D1735-A1735</f>
        <v>40</v>
      </c>
      <c r="F1735" s="306" t="s">
        <v>175</v>
      </c>
      <c r="G1735" s="241">
        <v>827.14</v>
      </c>
      <c r="H1735" s="244">
        <f t="shared" ref="H1735:H1798" si="83">E1735*G1735</f>
        <v>33085.599999999999</v>
      </c>
      <c r="I1735" s="246"/>
      <c r="J1735" s="247"/>
      <c r="K1735" s="240"/>
      <c r="L1735" s="245"/>
    </row>
    <row r="1736" spans="1:12">
      <c r="A1736" s="243">
        <v>44986</v>
      </c>
      <c r="B1736" s="243">
        <v>44992</v>
      </c>
      <c r="C1736" s="244">
        <f t="shared" si="81"/>
        <v>7</v>
      </c>
      <c r="D1736" s="239">
        <v>44992</v>
      </c>
      <c r="E1736" s="245">
        <f t="shared" si="82"/>
        <v>6</v>
      </c>
      <c r="F1736" s="306" t="s">
        <v>180</v>
      </c>
      <c r="G1736" s="241">
        <v>0</v>
      </c>
      <c r="H1736" s="244">
        <f t="shared" si="83"/>
        <v>0</v>
      </c>
      <c r="I1736" s="246"/>
      <c r="J1736" s="247"/>
      <c r="K1736" s="240"/>
      <c r="L1736" s="245"/>
    </row>
    <row r="1737" spans="1:12">
      <c r="A1737" s="243">
        <v>44986</v>
      </c>
      <c r="B1737" s="243">
        <v>44988</v>
      </c>
      <c r="C1737" s="244">
        <f t="shared" si="81"/>
        <v>3</v>
      </c>
      <c r="D1737" s="239">
        <v>44988</v>
      </c>
      <c r="E1737" s="245">
        <f t="shared" si="82"/>
        <v>2</v>
      </c>
      <c r="F1737" s="306" t="s">
        <v>176</v>
      </c>
      <c r="G1737" s="241">
        <v>187.52</v>
      </c>
      <c r="H1737" s="244">
        <f t="shared" si="83"/>
        <v>375.04</v>
      </c>
      <c r="I1737" s="246"/>
      <c r="J1737" s="247"/>
      <c r="K1737" s="240"/>
      <c r="L1737" s="245"/>
    </row>
    <row r="1738" spans="1:12">
      <c r="A1738" s="243">
        <v>44986</v>
      </c>
      <c r="B1738" s="243">
        <v>44988</v>
      </c>
      <c r="C1738" s="244">
        <f t="shared" si="81"/>
        <v>3</v>
      </c>
      <c r="D1738" s="239">
        <v>44988</v>
      </c>
      <c r="E1738" s="245">
        <f t="shared" si="82"/>
        <v>2</v>
      </c>
      <c r="F1738" s="306" t="s">
        <v>175</v>
      </c>
      <c r="G1738" s="241">
        <v>5119.59</v>
      </c>
      <c r="H1738" s="244">
        <f t="shared" si="83"/>
        <v>10239.18</v>
      </c>
      <c r="I1738" s="246"/>
      <c r="J1738" s="247"/>
      <c r="K1738" s="240"/>
      <c r="L1738" s="245"/>
    </row>
    <row r="1739" spans="1:12">
      <c r="A1739" s="243">
        <v>44986</v>
      </c>
      <c r="B1739" s="243">
        <v>44991</v>
      </c>
      <c r="C1739" s="244">
        <f t="shared" si="81"/>
        <v>6</v>
      </c>
      <c r="D1739" s="239">
        <v>44991</v>
      </c>
      <c r="E1739" s="245">
        <f t="shared" si="82"/>
        <v>5</v>
      </c>
      <c r="F1739" s="306" t="s">
        <v>176</v>
      </c>
      <c r="G1739" s="241">
        <v>105</v>
      </c>
      <c r="H1739" s="244">
        <f t="shared" si="83"/>
        <v>525</v>
      </c>
      <c r="I1739" s="246"/>
      <c r="J1739" s="247"/>
      <c r="K1739" s="240"/>
      <c r="L1739" s="245"/>
    </row>
    <row r="1740" spans="1:12">
      <c r="A1740" s="243">
        <v>44986</v>
      </c>
      <c r="B1740" s="243">
        <v>45029</v>
      </c>
      <c r="C1740" s="244">
        <f t="shared" si="81"/>
        <v>44</v>
      </c>
      <c r="D1740" s="239">
        <v>45029</v>
      </c>
      <c r="E1740" s="245">
        <f t="shared" si="82"/>
        <v>43</v>
      </c>
      <c r="F1740" s="306" t="s">
        <v>175</v>
      </c>
      <c r="G1740" s="241">
        <v>29.72</v>
      </c>
      <c r="H1740" s="244">
        <f t="shared" si="83"/>
        <v>1277.96</v>
      </c>
      <c r="I1740" s="246"/>
      <c r="J1740" s="247"/>
      <c r="K1740" s="240"/>
      <c r="L1740" s="245"/>
    </row>
    <row r="1741" spans="1:12">
      <c r="A1741" s="243">
        <v>44986</v>
      </c>
      <c r="B1741" s="243">
        <v>44991</v>
      </c>
      <c r="C1741" s="244">
        <f t="shared" si="81"/>
        <v>6</v>
      </c>
      <c r="D1741" s="239">
        <v>44991</v>
      </c>
      <c r="E1741" s="245">
        <f t="shared" si="82"/>
        <v>5</v>
      </c>
      <c r="F1741" s="306" t="s">
        <v>175</v>
      </c>
      <c r="G1741" s="241">
        <v>220.27</v>
      </c>
      <c r="H1741" s="244">
        <f t="shared" si="83"/>
        <v>1101.3500000000001</v>
      </c>
      <c r="I1741" s="246"/>
      <c r="J1741" s="247"/>
      <c r="K1741" s="240"/>
      <c r="L1741" s="245"/>
    </row>
    <row r="1742" spans="1:12">
      <c r="A1742" s="243">
        <v>44986</v>
      </c>
      <c r="B1742" s="243">
        <v>44992</v>
      </c>
      <c r="C1742" s="244">
        <f t="shared" si="81"/>
        <v>7</v>
      </c>
      <c r="D1742" s="239">
        <v>44992</v>
      </c>
      <c r="E1742" s="245">
        <f t="shared" si="82"/>
        <v>6</v>
      </c>
      <c r="F1742" s="306" t="s">
        <v>175</v>
      </c>
      <c r="G1742" s="241">
        <v>234.13</v>
      </c>
      <c r="H1742" s="244">
        <f t="shared" si="83"/>
        <v>1404.78</v>
      </c>
      <c r="I1742" s="246"/>
      <c r="J1742" s="247"/>
      <c r="K1742" s="240"/>
      <c r="L1742" s="245"/>
    </row>
    <row r="1743" spans="1:12">
      <c r="A1743" s="243">
        <v>44986</v>
      </c>
      <c r="B1743" s="243">
        <v>45006</v>
      </c>
      <c r="C1743" s="244">
        <f t="shared" si="81"/>
        <v>21</v>
      </c>
      <c r="D1743" s="239">
        <v>45006</v>
      </c>
      <c r="E1743" s="245">
        <f t="shared" si="82"/>
        <v>20</v>
      </c>
      <c r="F1743" s="306" t="s">
        <v>175</v>
      </c>
      <c r="G1743" s="241">
        <v>144.24</v>
      </c>
      <c r="H1743" s="244">
        <f t="shared" si="83"/>
        <v>2884.8</v>
      </c>
      <c r="I1743" s="246"/>
      <c r="J1743" s="247"/>
      <c r="K1743" s="240"/>
      <c r="L1743" s="245"/>
    </row>
    <row r="1744" spans="1:12">
      <c r="A1744" s="243">
        <v>44986</v>
      </c>
      <c r="B1744" s="243">
        <v>44994</v>
      </c>
      <c r="C1744" s="244">
        <f t="shared" si="81"/>
        <v>9</v>
      </c>
      <c r="D1744" s="239">
        <v>44994</v>
      </c>
      <c r="E1744" s="245">
        <f t="shared" si="82"/>
        <v>8</v>
      </c>
      <c r="F1744" s="306" t="s">
        <v>176</v>
      </c>
      <c r="G1744" s="241">
        <v>128.06</v>
      </c>
      <c r="H1744" s="244">
        <f t="shared" si="83"/>
        <v>1024.48</v>
      </c>
      <c r="I1744" s="246"/>
      <c r="J1744" s="247"/>
      <c r="K1744" s="240"/>
      <c r="L1744" s="245"/>
    </row>
    <row r="1745" spans="1:12">
      <c r="A1745" s="243">
        <v>44986</v>
      </c>
      <c r="B1745" s="243">
        <v>44993</v>
      </c>
      <c r="C1745" s="244">
        <f t="shared" si="81"/>
        <v>8</v>
      </c>
      <c r="D1745" s="239">
        <v>44993</v>
      </c>
      <c r="E1745" s="245">
        <f t="shared" si="82"/>
        <v>7</v>
      </c>
      <c r="F1745" s="306" t="s">
        <v>175</v>
      </c>
      <c r="G1745" s="241">
        <v>279.3</v>
      </c>
      <c r="H1745" s="244">
        <f t="shared" si="83"/>
        <v>1955.1000000000001</v>
      </c>
      <c r="I1745" s="246"/>
      <c r="J1745" s="247"/>
      <c r="K1745" s="240"/>
      <c r="L1745" s="245"/>
    </row>
    <row r="1746" spans="1:12">
      <c r="A1746" s="243">
        <v>44986</v>
      </c>
      <c r="B1746" s="243">
        <v>44994</v>
      </c>
      <c r="C1746" s="244">
        <f t="shared" si="81"/>
        <v>9</v>
      </c>
      <c r="D1746" s="239">
        <v>44994</v>
      </c>
      <c r="E1746" s="245">
        <f t="shared" si="82"/>
        <v>8</v>
      </c>
      <c r="F1746" s="306" t="s">
        <v>175</v>
      </c>
      <c r="G1746" s="241">
        <v>1723.9</v>
      </c>
      <c r="H1746" s="244">
        <f t="shared" si="83"/>
        <v>13791.2</v>
      </c>
      <c r="I1746" s="246"/>
      <c r="J1746" s="247"/>
      <c r="K1746" s="240"/>
      <c r="L1746" s="245"/>
    </row>
    <row r="1747" spans="1:12">
      <c r="A1747" s="243">
        <v>44986</v>
      </c>
      <c r="B1747" s="243">
        <v>45096</v>
      </c>
      <c r="C1747" s="244">
        <f t="shared" si="81"/>
        <v>111</v>
      </c>
      <c r="D1747" s="239">
        <v>45096</v>
      </c>
      <c r="E1747" s="245">
        <f t="shared" si="82"/>
        <v>110</v>
      </c>
      <c r="F1747" s="306" t="s">
        <v>175</v>
      </c>
      <c r="G1747" s="241">
        <v>54.1</v>
      </c>
      <c r="H1747" s="244">
        <f t="shared" si="83"/>
        <v>5951</v>
      </c>
      <c r="I1747" s="246"/>
      <c r="J1747" s="247"/>
      <c r="K1747" s="240"/>
      <c r="L1747" s="245"/>
    </row>
    <row r="1748" spans="1:12">
      <c r="A1748" s="243">
        <v>44986</v>
      </c>
      <c r="B1748" s="243">
        <v>44995</v>
      </c>
      <c r="C1748" s="244">
        <f t="shared" si="81"/>
        <v>10</v>
      </c>
      <c r="D1748" s="239">
        <v>44995</v>
      </c>
      <c r="E1748" s="245">
        <f t="shared" si="82"/>
        <v>9</v>
      </c>
      <c r="F1748" s="306" t="s">
        <v>176</v>
      </c>
      <c r="G1748" s="241">
        <v>18.61</v>
      </c>
      <c r="H1748" s="244">
        <f t="shared" si="83"/>
        <v>167.49</v>
      </c>
      <c r="I1748" s="246"/>
      <c r="J1748" s="247"/>
      <c r="K1748" s="240"/>
      <c r="L1748" s="245"/>
    </row>
    <row r="1749" spans="1:12">
      <c r="A1749" s="243">
        <v>44986</v>
      </c>
      <c r="B1749" s="243">
        <v>44992</v>
      </c>
      <c r="C1749" s="244">
        <f t="shared" si="81"/>
        <v>7</v>
      </c>
      <c r="D1749" s="239">
        <v>44992</v>
      </c>
      <c r="E1749" s="245">
        <f t="shared" si="82"/>
        <v>6</v>
      </c>
      <c r="F1749" s="306" t="s">
        <v>177</v>
      </c>
      <c r="G1749" s="241">
        <v>134.82</v>
      </c>
      <c r="H1749" s="244">
        <f t="shared" si="83"/>
        <v>808.92</v>
      </c>
      <c r="I1749" s="246"/>
      <c r="J1749" s="247"/>
      <c r="K1749" s="240"/>
      <c r="L1749" s="245"/>
    </row>
    <row r="1750" spans="1:12">
      <c r="A1750" s="243">
        <v>44987</v>
      </c>
      <c r="B1750" s="243">
        <v>44993</v>
      </c>
      <c r="C1750" s="244">
        <f t="shared" si="81"/>
        <v>7</v>
      </c>
      <c r="D1750" s="239">
        <v>44993</v>
      </c>
      <c r="E1750" s="245">
        <f t="shared" si="82"/>
        <v>6</v>
      </c>
      <c r="F1750" s="306" t="s">
        <v>175</v>
      </c>
      <c r="G1750" s="241">
        <v>370.42</v>
      </c>
      <c r="H1750" s="244">
        <f t="shared" si="83"/>
        <v>2222.52</v>
      </c>
      <c r="I1750" s="246"/>
      <c r="J1750" s="247"/>
      <c r="K1750" s="240"/>
      <c r="L1750" s="245"/>
    </row>
    <row r="1751" spans="1:12">
      <c r="A1751" s="243">
        <v>44987</v>
      </c>
      <c r="B1751" s="243">
        <v>44988</v>
      </c>
      <c r="C1751" s="244">
        <f t="shared" si="81"/>
        <v>2</v>
      </c>
      <c r="D1751" s="239">
        <v>44988</v>
      </c>
      <c r="E1751" s="245">
        <f t="shared" si="82"/>
        <v>1</v>
      </c>
      <c r="F1751" s="306" t="s">
        <v>177</v>
      </c>
      <c r="G1751" s="241">
        <v>215507.89</v>
      </c>
      <c r="H1751" s="244">
        <f t="shared" si="83"/>
        <v>215507.89</v>
      </c>
      <c r="I1751" s="246"/>
      <c r="J1751" s="247"/>
      <c r="K1751" s="240"/>
      <c r="L1751" s="245"/>
    </row>
    <row r="1752" spans="1:12">
      <c r="A1752" s="243">
        <v>44987</v>
      </c>
      <c r="B1752" s="243">
        <v>44994</v>
      </c>
      <c r="C1752" s="244">
        <f t="shared" si="81"/>
        <v>8</v>
      </c>
      <c r="D1752" s="239">
        <v>44994</v>
      </c>
      <c r="E1752" s="245">
        <f t="shared" si="82"/>
        <v>7</v>
      </c>
      <c r="F1752" s="306" t="s">
        <v>176</v>
      </c>
      <c r="G1752" s="241">
        <v>547.45000000000005</v>
      </c>
      <c r="H1752" s="244">
        <f t="shared" si="83"/>
        <v>3832.1500000000005</v>
      </c>
      <c r="I1752" s="246"/>
      <c r="J1752" s="247"/>
      <c r="K1752" s="240"/>
      <c r="L1752" s="245"/>
    </row>
    <row r="1753" spans="1:12">
      <c r="A1753" s="243">
        <v>44987</v>
      </c>
      <c r="B1753" s="243">
        <v>45007</v>
      </c>
      <c r="C1753" s="244">
        <f t="shared" si="81"/>
        <v>21</v>
      </c>
      <c r="D1753" s="239">
        <v>45007</v>
      </c>
      <c r="E1753" s="245">
        <f t="shared" si="82"/>
        <v>20</v>
      </c>
      <c r="F1753" s="306" t="s">
        <v>175</v>
      </c>
      <c r="G1753" s="241">
        <v>68.95</v>
      </c>
      <c r="H1753" s="244">
        <f t="shared" si="83"/>
        <v>1379</v>
      </c>
      <c r="I1753" s="246"/>
      <c r="J1753" s="247"/>
      <c r="K1753" s="240"/>
      <c r="L1753" s="245"/>
    </row>
    <row r="1754" spans="1:12">
      <c r="A1754" s="243">
        <v>44987</v>
      </c>
      <c r="B1754" s="243">
        <v>44994</v>
      </c>
      <c r="C1754" s="244">
        <f t="shared" si="81"/>
        <v>8</v>
      </c>
      <c r="D1754" s="239">
        <v>44994</v>
      </c>
      <c r="E1754" s="245">
        <f t="shared" si="82"/>
        <v>7</v>
      </c>
      <c r="F1754" s="306" t="s">
        <v>175</v>
      </c>
      <c r="G1754" s="241">
        <v>924.28</v>
      </c>
      <c r="H1754" s="244">
        <f t="shared" si="83"/>
        <v>6469.96</v>
      </c>
      <c r="I1754" s="246"/>
      <c r="J1754" s="247"/>
      <c r="K1754" s="240"/>
      <c r="L1754" s="245"/>
    </row>
    <row r="1755" spans="1:12">
      <c r="A1755" s="243">
        <v>44987</v>
      </c>
      <c r="B1755" s="243">
        <v>45008</v>
      </c>
      <c r="C1755" s="244">
        <f t="shared" si="81"/>
        <v>22</v>
      </c>
      <c r="D1755" s="239">
        <v>45008</v>
      </c>
      <c r="E1755" s="245">
        <f t="shared" si="82"/>
        <v>21</v>
      </c>
      <c r="F1755" s="306" t="s">
        <v>175</v>
      </c>
      <c r="G1755" s="241">
        <v>27.76</v>
      </c>
      <c r="H1755" s="244">
        <f t="shared" si="83"/>
        <v>582.96</v>
      </c>
      <c r="I1755" s="246"/>
      <c r="J1755" s="247"/>
      <c r="K1755" s="240"/>
      <c r="L1755" s="245"/>
    </row>
    <row r="1756" spans="1:12">
      <c r="A1756" s="243">
        <v>44987</v>
      </c>
      <c r="B1756" s="243">
        <v>45056</v>
      </c>
      <c r="C1756" s="244">
        <f t="shared" si="81"/>
        <v>70</v>
      </c>
      <c r="D1756" s="239">
        <v>45056</v>
      </c>
      <c r="E1756" s="245">
        <f t="shared" si="82"/>
        <v>69</v>
      </c>
      <c r="F1756" s="306" t="s">
        <v>176</v>
      </c>
      <c r="G1756" s="241">
        <v>24.67</v>
      </c>
      <c r="H1756" s="244">
        <f t="shared" si="83"/>
        <v>1702.23</v>
      </c>
      <c r="I1756" s="246"/>
      <c r="J1756" s="247"/>
      <c r="K1756" s="240"/>
      <c r="L1756" s="245"/>
    </row>
    <row r="1757" spans="1:12">
      <c r="A1757" s="243">
        <v>44987</v>
      </c>
      <c r="B1757" s="243">
        <v>45034</v>
      </c>
      <c r="C1757" s="244">
        <f t="shared" si="81"/>
        <v>48</v>
      </c>
      <c r="D1757" s="239">
        <v>45034</v>
      </c>
      <c r="E1757" s="245">
        <f t="shared" si="82"/>
        <v>47</v>
      </c>
      <c r="F1757" s="306" t="s">
        <v>175</v>
      </c>
      <c r="G1757" s="241">
        <v>15</v>
      </c>
      <c r="H1757" s="244">
        <f t="shared" si="83"/>
        <v>705</v>
      </c>
      <c r="I1757" s="246"/>
      <c r="J1757" s="247"/>
      <c r="K1757" s="240"/>
      <c r="L1757" s="245"/>
    </row>
    <row r="1758" spans="1:12">
      <c r="A1758" s="243">
        <v>44987</v>
      </c>
      <c r="B1758" s="243">
        <v>44991</v>
      </c>
      <c r="C1758" s="244">
        <f t="shared" si="81"/>
        <v>5</v>
      </c>
      <c r="D1758" s="239">
        <v>44991</v>
      </c>
      <c r="E1758" s="245">
        <f t="shared" si="82"/>
        <v>4</v>
      </c>
      <c r="F1758" s="306" t="s">
        <v>177</v>
      </c>
      <c r="G1758" s="241">
        <v>4636.7299999999996</v>
      </c>
      <c r="H1758" s="244">
        <f t="shared" si="83"/>
        <v>18546.919999999998</v>
      </c>
      <c r="I1758" s="246"/>
      <c r="J1758" s="247"/>
      <c r="K1758" s="240"/>
      <c r="L1758" s="245"/>
    </row>
    <row r="1759" spans="1:12">
      <c r="A1759" s="243">
        <v>44987</v>
      </c>
      <c r="B1759" s="243">
        <v>45057</v>
      </c>
      <c r="C1759" s="244">
        <f t="shared" si="81"/>
        <v>71</v>
      </c>
      <c r="D1759" s="239">
        <v>45057</v>
      </c>
      <c r="E1759" s="245">
        <f t="shared" si="82"/>
        <v>70</v>
      </c>
      <c r="F1759" s="306" t="s">
        <v>175</v>
      </c>
      <c r="G1759" s="241">
        <v>4.33</v>
      </c>
      <c r="H1759" s="244">
        <f t="shared" si="83"/>
        <v>303.10000000000002</v>
      </c>
      <c r="I1759" s="246"/>
      <c r="J1759" s="247"/>
      <c r="K1759" s="240"/>
      <c r="L1759" s="245"/>
    </row>
    <row r="1760" spans="1:12">
      <c r="A1760" s="243">
        <v>44987</v>
      </c>
      <c r="B1760" s="243">
        <v>44995</v>
      </c>
      <c r="C1760" s="244">
        <f t="shared" si="81"/>
        <v>9</v>
      </c>
      <c r="D1760" s="239">
        <v>44995</v>
      </c>
      <c r="E1760" s="245">
        <f t="shared" si="82"/>
        <v>8</v>
      </c>
      <c r="F1760" s="306" t="s">
        <v>176</v>
      </c>
      <c r="G1760" s="241">
        <v>165.69</v>
      </c>
      <c r="H1760" s="244">
        <f t="shared" si="83"/>
        <v>1325.52</v>
      </c>
      <c r="I1760" s="246"/>
      <c r="J1760" s="247"/>
      <c r="K1760" s="240"/>
      <c r="L1760" s="245"/>
    </row>
    <row r="1761" spans="1:12">
      <c r="A1761" s="243">
        <v>44987</v>
      </c>
      <c r="B1761" s="243">
        <v>45019</v>
      </c>
      <c r="C1761" s="244">
        <f t="shared" si="81"/>
        <v>33</v>
      </c>
      <c r="D1761" s="239">
        <v>45019</v>
      </c>
      <c r="E1761" s="245">
        <f t="shared" si="82"/>
        <v>32</v>
      </c>
      <c r="F1761" s="306" t="s">
        <v>175</v>
      </c>
      <c r="G1761" s="241">
        <v>59.84</v>
      </c>
      <c r="H1761" s="244">
        <f t="shared" si="83"/>
        <v>1914.88</v>
      </c>
      <c r="I1761" s="246"/>
      <c r="J1761" s="247"/>
      <c r="K1761" s="240"/>
      <c r="L1761" s="245"/>
    </row>
    <row r="1762" spans="1:12">
      <c r="A1762" s="243">
        <v>44987</v>
      </c>
      <c r="B1762" s="243">
        <v>44992</v>
      </c>
      <c r="C1762" s="244">
        <f t="shared" si="81"/>
        <v>6</v>
      </c>
      <c r="D1762" s="239">
        <v>44992</v>
      </c>
      <c r="E1762" s="245">
        <f t="shared" si="82"/>
        <v>5</v>
      </c>
      <c r="F1762" s="306" t="s">
        <v>177</v>
      </c>
      <c r="G1762" s="241">
        <v>10515.62</v>
      </c>
      <c r="H1762" s="244">
        <f t="shared" si="83"/>
        <v>52578.100000000006</v>
      </c>
      <c r="I1762" s="246"/>
      <c r="J1762" s="247"/>
      <c r="K1762" s="240"/>
      <c r="L1762" s="245"/>
    </row>
    <row r="1763" spans="1:12">
      <c r="A1763" s="243">
        <v>44987</v>
      </c>
      <c r="B1763" s="243">
        <v>44995</v>
      </c>
      <c r="C1763" s="244">
        <f t="shared" si="81"/>
        <v>9</v>
      </c>
      <c r="D1763" s="239">
        <v>44995</v>
      </c>
      <c r="E1763" s="245">
        <f t="shared" si="82"/>
        <v>8</v>
      </c>
      <c r="F1763" s="306" t="s">
        <v>175</v>
      </c>
      <c r="G1763" s="241">
        <v>320.14</v>
      </c>
      <c r="H1763" s="244">
        <f t="shared" si="83"/>
        <v>2561.12</v>
      </c>
      <c r="I1763" s="246"/>
      <c r="J1763" s="247"/>
      <c r="K1763" s="240"/>
      <c r="L1763" s="245"/>
    </row>
    <row r="1764" spans="1:12">
      <c r="A1764" s="243">
        <v>44987</v>
      </c>
      <c r="B1764" s="243">
        <v>45099</v>
      </c>
      <c r="C1764" s="244">
        <f t="shared" si="81"/>
        <v>113</v>
      </c>
      <c r="D1764" s="239">
        <v>45099</v>
      </c>
      <c r="E1764" s="245">
        <f t="shared" si="82"/>
        <v>112</v>
      </c>
      <c r="F1764" s="306" t="s">
        <v>176</v>
      </c>
      <c r="G1764" s="241">
        <v>129.76</v>
      </c>
      <c r="H1764" s="244">
        <f t="shared" si="83"/>
        <v>14533.119999999999</v>
      </c>
      <c r="I1764" s="246"/>
      <c r="J1764" s="247"/>
      <c r="K1764" s="240"/>
      <c r="L1764" s="245"/>
    </row>
    <row r="1765" spans="1:12">
      <c r="A1765" s="243">
        <v>44987</v>
      </c>
      <c r="B1765" s="243">
        <v>45014</v>
      </c>
      <c r="C1765" s="244">
        <f t="shared" si="81"/>
        <v>28</v>
      </c>
      <c r="D1765" s="239">
        <v>45014</v>
      </c>
      <c r="E1765" s="245">
        <f t="shared" si="82"/>
        <v>27</v>
      </c>
      <c r="F1765" s="306" t="s">
        <v>175</v>
      </c>
      <c r="G1765" s="241">
        <v>16.95</v>
      </c>
      <c r="H1765" s="244">
        <f t="shared" si="83"/>
        <v>457.65</v>
      </c>
      <c r="I1765" s="246"/>
      <c r="J1765" s="247"/>
      <c r="K1765" s="240"/>
      <c r="L1765" s="245"/>
    </row>
    <row r="1766" spans="1:12">
      <c r="A1766" s="243">
        <v>44987</v>
      </c>
      <c r="B1766" s="243">
        <v>44998</v>
      </c>
      <c r="C1766" s="244">
        <f t="shared" si="81"/>
        <v>12</v>
      </c>
      <c r="D1766" s="239">
        <v>44998</v>
      </c>
      <c r="E1766" s="245">
        <f t="shared" si="82"/>
        <v>11</v>
      </c>
      <c r="F1766" s="306" t="s">
        <v>176</v>
      </c>
      <c r="G1766" s="241">
        <v>33.020000000000003</v>
      </c>
      <c r="H1766" s="244">
        <f t="shared" si="83"/>
        <v>363.22</v>
      </c>
      <c r="I1766" s="246"/>
      <c r="J1766" s="247"/>
      <c r="K1766" s="240"/>
      <c r="L1766" s="245"/>
    </row>
    <row r="1767" spans="1:12">
      <c r="A1767" s="243">
        <v>44987</v>
      </c>
      <c r="B1767" s="243">
        <v>44998</v>
      </c>
      <c r="C1767" s="244">
        <f t="shared" si="81"/>
        <v>12</v>
      </c>
      <c r="D1767" s="239">
        <v>44998</v>
      </c>
      <c r="E1767" s="245">
        <f t="shared" si="82"/>
        <v>11</v>
      </c>
      <c r="F1767" s="306" t="s">
        <v>175</v>
      </c>
      <c r="G1767" s="241">
        <v>68.67</v>
      </c>
      <c r="H1767" s="244">
        <f t="shared" si="83"/>
        <v>755.37</v>
      </c>
      <c r="I1767" s="246"/>
      <c r="J1767" s="247"/>
      <c r="K1767" s="240"/>
      <c r="L1767" s="245"/>
    </row>
    <row r="1768" spans="1:12">
      <c r="A1768" s="243">
        <v>44987</v>
      </c>
      <c r="B1768" s="243">
        <v>45062</v>
      </c>
      <c r="C1768" s="244">
        <f t="shared" si="81"/>
        <v>76</v>
      </c>
      <c r="D1768" s="239">
        <v>45062</v>
      </c>
      <c r="E1768" s="245">
        <f t="shared" si="82"/>
        <v>75</v>
      </c>
      <c r="F1768" s="306" t="s">
        <v>175</v>
      </c>
      <c r="G1768" s="241">
        <v>17.100000000000001</v>
      </c>
      <c r="H1768" s="244">
        <f t="shared" si="83"/>
        <v>1282.5</v>
      </c>
      <c r="I1768" s="246"/>
      <c r="J1768" s="247"/>
      <c r="K1768" s="240"/>
      <c r="L1768" s="245"/>
    </row>
    <row r="1769" spans="1:12">
      <c r="A1769" s="243">
        <v>44987</v>
      </c>
      <c r="B1769" s="243">
        <v>44999</v>
      </c>
      <c r="C1769" s="244">
        <f t="shared" si="81"/>
        <v>13</v>
      </c>
      <c r="D1769" s="239">
        <v>44999</v>
      </c>
      <c r="E1769" s="245">
        <f t="shared" si="82"/>
        <v>12</v>
      </c>
      <c r="F1769" s="306" t="s">
        <v>175</v>
      </c>
      <c r="G1769" s="241">
        <v>163.58000000000001</v>
      </c>
      <c r="H1769" s="244">
        <f t="shared" si="83"/>
        <v>1962.96</v>
      </c>
      <c r="I1769" s="246"/>
      <c r="J1769" s="247"/>
      <c r="K1769" s="240"/>
      <c r="L1769" s="245"/>
    </row>
    <row r="1770" spans="1:12">
      <c r="A1770" s="243">
        <v>44987</v>
      </c>
      <c r="B1770" s="243">
        <v>45000</v>
      </c>
      <c r="C1770" s="244">
        <f t="shared" si="81"/>
        <v>14</v>
      </c>
      <c r="D1770" s="239">
        <v>45000</v>
      </c>
      <c r="E1770" s="245">
        <f t="shared" si="82"/>
        <v>13</v>
      </c>
      <c r="F1770" s="306" t="s">
        <v>176</v>
      </c>
      <c r="G1770" s="241">
        <v>55.53</v>
      </c>
      <c r="H1770" s="244">
        <f t="shared" si="83"/>
        <v>721.89</v>
      </c>
      <c r="I1770" s="246"/>
      <c r="J1770" s="247"/>
      <c r="K1770" s="240"/>
      <c r="L1770" s="245"/>
    </row>
    <row r="1771" spans="1:12">
      <c r="A1771" s="243">
        <v>44987</v>
      </c>
      <c r="B1771" s="243">
        <v>45000</v>
      </c>
      <c r="C1771" s="244">
        <f t="shared" si="81"/>
        <v>14</v>
      </c>
      <c r="D1771" s="239">
        <v>45000</v>
      </c>
      <c r="E1771" s="245">
        <f t="shared" si="82"/>
        <v>13</v>
      </c>
      <c r="F1771" s="306" t="s">
        <v>175</v>
      </c>
      <c r="G1771" s="241">
        <v>74.040000000000006</v>
      </c>
      <c r="H1771" s="244">
        <f t="shared" si="83"/>
        <v>962.5200000000001</v>
      </c>
      <c r="I1771" s="246"/>
      <c r="J1771" s="247"/>
      <c r="K1771" s="240"/>
      <c r="L1771" s="245"/>
    </row>
    <row r="1772" spans="1:12">
      <c r="A1772" s="243">
        <v>44987</v>
      </c>
      <c r="B1772" s="243">
        <v>45001</v>
      </c>
      <c r="C1772" s="244">
        <f t="shared" si="81"/>
        <v>15</v>
      </c>
      <c r="D1772" s="239">
        <v>45001</v>
      </c>
      <c r="E1772" s="245">
        <f t="shared" si="82"/>
        <v>14</v>
      </c>
      <c r="F1772" s="306" t="s">
        <v>176</v>
      </c>
      <c r="G1772" s="241">
        <v>114.86</v>
      </c>
      <c r="H1772" s="244">
        <f t="shared" si="83"/>
        <v>1608.04</v>
      </c>
      <c r="I1772" s="246"/>
      <c r="J1772" s="247"/>
      <c r="K1772" s="240"/>
      <c r="L1772" s="245"/>
    </row>
    <row r="1773" spans="1:12">
      <c r="A1773" s="243">
        <v>44987</v>
      </c>
      <c r="B1773" s="243">
        <v>45015</v>
      </c>
      <c r="C1773" s="244">
        <f t="shared" si="81"/>
        <v>29</v>
      </c>
      <c r="D1773" s="239">
        <v>45015</v>
      </c>
      <c r="E1773" s="245">
        <f t="shared" si="82"/>
        <v>28</v>
      </c>
      <c r="F1773" s="306" t="s">
        <v>175</v>
      </c>
      <c r="G1773" s="241">
        <v>549.83000000000004</v>
      </c>
      <c r="H1773" s="244">
        <f t="shared" si="83"/>
        <v>15395.240000000002</v>
      </c>
      <c r="I1773" s="246"/>
      <c r="J1773" s="247"/>
      <c r="K1773" s="240"/>
      <c r="L1773" s="245"/>
    </row>
    <row r="1774" spans="1:12">
      <c r="A1774" s="243">
        <v>44987</v>
      </c>
      <c r="B1774" s="243">
        <v>45001</v>
      </c>
      <c r="C1774" s="244">
        <f t="shared" si="81"/>
        <v>15</v>
      </c>
      <c r="D1774" s="239">
        <v>45001</v>
      </c>
      <c r="E1774" s="245">
        <f t="shared" si="82"/>
        <v>14</v>
      </c>
      <c r="F1774" s="306" t="s">
        <v>175</v>
      </c>
      <c r="G1774" s="241">
        <v>63.01</v>
      </c>
      <c r="H1774" s="244">
        <f t="shared" si="83"/>
        <v>882.14</v>
      </c>
      <c r="I1774" s="246"/>
      <c r="J1774" s="247"/>
      <c r="K1774" s="240"/>
      <c r="L1774" s="245"/>
    </row>
    <row r="1775" spans="1:12">
      <c r="A1775" s="243">
        <v>44987</v>
      </c>
      <c r="B1775" s="243">
        <v>45190</v>
      </c>
      <c r="C1775" s="244">
        <f t="shared" si="81"/>
        <v>204</v>
      </c>
      <c r="D1775" s="239">
        <v>45190</v>
      </c>
      <c r="E1775" s="245">
        <f t="shared" si="82"/>
        <v>203</v>
      </c>
      <c r="F1775" s="306" t="s">
        <v>176</v>
      </c>
      <c r="G1775" s="241">
        <v>286.51</v>
      </c>
      <c r="H1775" s="244">
        <f t="shared" si="83"/>
        <v>58161.53</v>
      </c>
      <c r="I1775" s="246"/>
      <c r="J1775" s="247"/>
      <c r="K1775" s="240"/>
      <c r="L1775" s="245"/>
    </row>
    <row r="1776" spans="1:12">
      <c r="A1776" s="243">
        <v>44987</v>
      </c>
      <c r="B1776" s="243">
        <v>45002</v>
      </c>
      <c r="C1776" s="244">
        <f t="shared" si="81"/>
        <v>16</v>
      </c>
      <c r="D1776" s="239">
        <v>45002</v>
      </c>
      <c r="E1776" s="245">
        <f t="shared" si="82"/>
        <v>15</v>
      </c>
      <c r="F1776" s="306" t="s">
        <v>175</v>
      </c>
      <c r="G1776" s="241">
        <v>142.38999999999999</v>
      </c>
      <c r="H1776" s="244">
        <f t="shared" si="83"/>
        <v>2135.85</v>
      </c>
      <c r="I1776" s="246"/>
      <c r="J1776" s="247"/>
      <c r="K1776" s="240"/>
      <c r="L1776" s="245"/>
    </row>
    <row r="1777" spans="1:12">
      <c r="A1777" s="243">
        <v>44987</v>
      </c>
      <c r="B1777" s="243">
        <v>44988</v>
      </c>
      <c r="C1777" s="244">
        <f t="shared" si="81"/>
        <v>2</v>
      </c>
      <c r="D1777" s="239">
        <v>44988</v>
      </c>
      <c r="E1777" s="245">
        <f t="shared" si="82"/>
        <v>1</v>
      </c>
      <c r="F1777" s="306" t="s">
        <v>178</v>
      </c>
      <c r="G1777" s="241">
        <v>334924.87</v>
      </c>
      <c r="H1777" s="244">
        <f t="shared" si="83"/>
        <v>334924.87</v>
      </c>
      <c r="I1777" s="246"/>
      <c r="J1777" s="247"/>
      <c r="K1777" s="240"/>
      <c r="L1777" s="245"/>
    </row>
    <row r="1778" spans="1:12">
      <c r="A1778" s="243">
        <v>44987</v>
      </c>
      <c r="B1778" s="243">
        <v>44987</v>
      </c>
      <c r="C1778" s="244">
        <f t="shared" si="81"/>
        <v>1</v>
      </c>
      <c r="D1778" s="239">
        <v>44987</v>
      </c>
      <c r="E1778" s="245">
        <f t="shared" si="82"/>
        <v>0</v>
      </c>
      <c r="F1778" s="306" t="s">
        <v>176</v>
      </c>
      <c r="G1778" s="241">
        <v>657.47</v>
      </c>
      <c r="H1778" s="244">
        <f t="shared" si="83"/>
        <v>0</v>
      </c>
      <c r="I1778" s="246"/>
      <c r="J1778" s="247"/>
      <c r="K1778" s="240"/>
      <c r="L1778" s="245"/>
    </row>
    <row r="1779" spans="1:12">
      <c r="A1779" s="243">
        <v>44987</v>
      </c>
      <c r="B1779" s="243">
        <v>44988</v>
      </c>
      <c r="C1779" s="244">
        <f t="shared" si="81"/>
        <v>2</v>
      </c>
      <c r="D1779" s="239">
        <v>44988</v>
      </c>
      <c r="E1779" s="245">
        <f t="shared" si="82"/>
        <v>1</v>
      </c>
      <c r="F1779" s="306" t="s">
        <v>176</v>
      </c>
      <c r="G1779" s="241">
        <v>187159.23</v>
      </c>
      <c r="H1779" s="244">
        <f t="shared" si="83"/>
        <v>187159.23</v>
      </c>
      <c r="I1779" s="246"/>
      <c r="J1779" s="247"/>
      <c r="K1779" s="240"/>
      <c r="L1779" s="245"/>
    </row>
    <row r="1780" spans="1:12">
      <c r="A1780" s="243">
        <v>44987</v>
      </c>
      <c r="B1780" s="243">
        <v>44987</v>
      </c>
      <c r="C1780" s="244">
        <f t="shared" si="81"/>
        <v>1</v>
      </c>
      <c r="D1780" s="239">
        <v>44987</v>
      </c>
      <c r="E1780" s="245">
        <f t="shared" si="82"/>
        <v>0</v>
      </c>
      <c r="F1780" s="306" t="s">
        <v>175</v>
      </c>
      <c r="G1780" s="241">
        <v>503.73</v>
      </c>
      <c r="H1780" s="244">
        <f t="shared" si="83"/>
        <v>0</v>
      </c>
      <c r="I1780" s="246"/>
      <c r="J1780" s="247"/>
      <c r="K1780" s="240"/>
      <c r="L1780" s="245"/>
    </row>
    <row r="1781" spans="1:12">
      <c r="A1781" s="243">
        <v>44987</v>
      </c>
      <c r="B1781" s="243">
        <v>45027</v>
      </c>
      <c r="C1781" s="244">
        <f t="shared" si="81"/>
        <v>41</v>
      </c>
      <c r="D1781" s="239">
        <v>45027</v>
      </c>
      <c r="E1781" s="245">
        <f t="shared" si="82"/>
        <v>40</v>
      </c>
      <c r="F1781" s="306" t="s">
        <v>176</v>
      </c>
      <c r="G1781" s="241">
        <v>24.15</v>
      </c>
      <c r="H1781" s="244">
        <f t="shared" si="83"/>
        <v>966</v>
      </c>
      <c r="I1781" s="246"/>
      <c r="J1781" s="247"/>
      <c r="K1781" s="240"/>
      <c r="L1781" s="245"/>
    </row>
    <row r="1782" spans="1:12">
      <c r="A1782" s="243">
        <v>44987</v>
      </c>
      <c r="B1782" s="243">
        <v>44988</v>
      </c>
      <c r="C1782" s="244">
        <f t="shared" si="81"/>
        <v>2</v>
      </c>
      <c r="D1782" s="239">
        <v>44988</v>
      </c>
      <c r="E1782" s="245">
        <f t="shared" si="82"/>
        <v>1</v>
      </c>
      <c r="F1782" s="306" t="s">
        <v>175</v>
      </c>
      <c r="G1782" s="241">
        <v>474876.55</v>
      </c>
      <c r="H1782" s="244">
        <f t="shared" si="83"/>
        <v>474876.55</v>
      </c>
      <c r="I1782" s="246"/>
      <c r="J1782" s="247"/>
      <c r="K1782" s="240"/>
      <c r="L1782" s="245"/>
    </row>
    <row r="1783" spans="1:12">
      <c r="A1783" s="243">
        <v>44987</v>
      </c>
      <c r="B1783" s="243">
        <v>44991</v>
      </c>
      <c r="C1783" s="244">
        <f t="shared" si="81"/>
        <v>5</v>
      </c>
      <c r="D1783" s="239">
        <v>44991</v>
      </c>
      <c r="E1783" s="245">
        <f t="shared" si="82"/>
        <v>4</v>
      </c>
      <c r="F1783" s="306" t="s">
        <v>178</v>
      </c>
      <c r="G1783" s="241">
        <v>1399.88</v>
      </c>
      <c r="H1783" s="244">
        <f t="shared" si="83"/>
        <v>5599.52</v>
      </c>
      <c r="I1783" s="246"/>
      <c r="J1783" s="247"/>
      <c r="K1783" s="240"/>
      <c r="L1783" s="245"/>
    </row>
    <row r="1784" spans="1:12">
      <c r="A1784" s="243">
        <v>44987</v>
      </c>
      <c r="B1784" s="243">
        <v>44991</v>
      </c>
      <c r="C1784" s="244">
        <f t="shared" si="81"/>
        <v>5</v>
      </c>
      <c r="D1784" s="239">
        <v>44991</v>
      </c>
      <c r="E1784" s="245">
        <f t="shared" si="82"/>
        <v>4</v>
      </c>
      <c r="F1784" s="306" t="s">
        <v>176</v>
      </c>
      <c r="G1784" s="241">
        <v>84039.76</v>
      </c>
      <c r="H1784" s="244">
        <f t="shared" si="83"/>
        <v>336159.04</v>
      </c>
      <c r="I1784" s="246"/>
      <c r="J1784" s="247"/>
      <c r="K1784" s="240"/>
      <c r="L1784" s="245"/>
    </row>
    <row r="1785" spans="1:12">
      <c r="A1785" s="243">
        <v>44987</v>
      </c>
      <c r="B1785" s="243">
        <v>44992</v>
      </c>
      <c r="C1785" s="244">
        <f t="shared" si="81"/>
        <v>6</v>
      </c>
      <c r="D1785" s="239">
        <v>44992</v>
      </c>
      <c r="E1785" s="245">
        <f t="shared" si="82"/>
        <v>5</v>
      </c>
      <c r="F1785" s="306" t="s">
        <v>178</v>
      </c>
      <c r="G1785" s="241">
        <v>124584.45</v>
      </c>
      <c r="H1785" s="244">
        <f t="shared" si="83"/>
        <v>622922.25</v>
      </c>
      <c r="I1785" s="246"/>
      <c r="J1785" s="247"/>
      <c r="K1785" s="240"/>
      <c r="L1785" s="245"/>
    </row>
    <row r="1786" spans="1:12">
      <c r="A1786" s="243">
        <v>44987</v>
      </c>
      <c r="B1786" s="243">
        <v>44987</v>
      </c>
      <c r="C1786" s="244">
        <f t="shared" si="81"/>
        <v>1</v>
      </c>
      <c r="D1786" s="239">
        <v>44987</v>
      </c>
      <c r="E1786" s="245">
        <f t="shared" si="82"/>
        <v>0</v>
      </c>
      <c r="F1786" s="306" t="s">
        <v>179</v>
      </c>
      <c r="G1786" s="241">
        <v>94.05</v>
      </c>
      <c r="H1786" s="244">
        <f t="shared" si="83"/>
        <v>0</v>
      </c>
      <c r="I1786" s="246"/>
      <c r="J1786" s="247"/>
      <c r="K1786" s="240"/>
      <c r="L1786" s="245"/>
    </row>
    <row r="1787" spans="1:12">
      <c r="A1787" s="243">
        <v>44987</v>
      </c>
      <c r="B1787" s="243">
        <v>45030</v>
      </c>
      <c r="C1787" s="244">
        <f t="shared" si="81"/>
        <v>44</v>
      </c>
      <c r="D1787" s="239">
        <v>45030</v>
      </c>
      <c r="E1787" s="245">
        <f t="shared" si="82"/>
        <v>43</v>
      </c>
      <c r="F1787" s="306" t="s">
        <v>176</v>
      </c>
      <c r="G1787" s="241">
        <v>2528.7800000000002</v>
      </c>
      <c r="H1787" s="244">
        <f t="shared" si="83"/>
        <v>108737.54000000001</v>
      </c>
      <c r="I1787" s="246"/>
      <c r="J1787" s="247"/>
      <c r="K1787" s="240"/>
      <c r="L1787" s="245"/>
    </row>
    <row r="1788" spans="1:12">
      <c r="A1788" s="243">
        <v>44987</v>
      </c>
      <c r="B1788" s="243">
        <v>44991</v>
      </c>
      <c r="C1788" s="244">
        <f t="shared" si="81"/>
        <v>5</v>
      </c>
      <c r="D1788" s="239">
        <v>44991</v>
      </c>
      <c r="E1788" s="245">
        <f t="shared" si="82"/>
        <v>4</v>
      </c>
      <c r="F1788" s="306" t="s">
        <v>175</v>
      </c>
      <c r="G1788" s="241">
        <v>7316.77</v>
      </c>
      <c r="H1788" s="244">
        <f t="shared" si="83"/>
        <v>29267.08</v>
      </c>
      <c r="I1788" s="246"/>
      <c r="J1788" s="247"/>
      <c r="K1788" s="240"/>
      <c r="L1788" s="245"/>
    </row>
    <row r="1789" spans="1:12">
      <c r="A1789" s="243">
        <v>44987</v>
      </c>
      <c r="B1789" s="243">
        <v>44992</v>
      </c>
      <c r="C1789" s="244">
        <f t="shared" si="81"/>
        <v>6</v>
      </c>
      <c r="D1789" s="239">
        <v>44992</v>
      </c>
      <c r="E1789" s="245">
        <f t="shared" si="82"/>
        <v>5</v>
      </c>
      <c r="F1789" s="306" t="s">
        <v>176</v>
      </c>
      <c r="G1789" s="241">
        <v>9702.9</v>
      </c>
      <c r="H1789" s="244">
        <f t="shared" si="83"/>
        <v>48514.5</v>
      </c>
      <c r="I1789" s="246"/>
      <c r="J1789" s="247"/>
      <c r="K1789" s="240"/>
      <c r="L1789" s="245"/>
    </row>
    <row r="1790" spans="1:12">
      <c r="A1790" s="243">
        <v>44987</v>
      </c>
      <c r="B1790" s="243">
        <v>45005</v>
      </c>
      <c r="C1790" s="244">
        <f t="shared" si="81"/>
        <v>19</v>
      </c>
      <c r="D1790" s="239">
        <v>45005</v>
      </c>
      <c r="E1790" s="245">
        <f t="shared" si="82"/>
        <v>18</v>
      </c>
      <c r="F1790" s="306" t="s">
        <v>175</v>
      </c>
      <c r="G1790" s="241">
        <v>207.29</v>
      </c>
      <c r="H1790" s="244">
        <f t="shared" si="83"/>
        <v>3731.22</v>
      </c>
      <c r="I1790" s="246"/>
      <c r="J1790" s="247"/>
      <c r="K1790" s="240"/>
      <c r="L1790" s="245"/>
    </row>
    <row r="1791" spans="1:12">
      <c r="A1791" s="243">
        <v>44987</v>
      </c>
      <c r="B1791" s="243">
        <v>44993</v>
      </c>
      <c r="C1791" s="244">
        <f t="shared" si="81"/>
        <v>7</v>
      </c>
      <c r="D1791" s="239">
        <v>44993</v>
      </c>
      <c r="E1791" s="245">
        <f t="shared" si="82"/>
        <v>6</v>
      </c>
      <c r="F1791" s="306" t="s">
        <v>178</v>
      </c>
      <c r="G1791" s="241">
        <v>42.26</v>
      </c>
      <c r="H1791" s="244">
        <f t="shared" si="83"/>
        <v>253.56</v>
      </c>
      <c r="I1791" s="246"/>
      <c r="J1791" s="247"/>
      <c r="K1791" s="240"/>
      <c r="L1791" s="245"/>
    </row>
    <row r="1792" spans="1:12">
      <c r="A1792" s="243">
        <v>44987</v>
      </c>
      <c r="B1792" s="243">
        <v>45371</v>
      </c>
      <c r="C1792" s="244">
        <f t="shared" si="81"/>
        <v>385</v>
      </c>
      <c r="D1792" s="239">
        <v>45371</v>
      </c>
      <c r="E1792" s="245">
        <f t="shared" si="82"/>
        <v>384</v>
      </c>
      <c r="F1792" s="306" t="s">
        <v>176</v>
      </c>
      <c r="G1792" s="241">
        <v>18.61</v>
      </c>
      <c r="H1792" s="244">
        <f t="shared" si="83"/>
        <v>7146.24</v>
      </c>
      <c r="I1792" s="246"/>
      <c r="J1792" s="247"/>
      <c r="K1792" s="240"/>
      <c r="L1792" s="245"/>
    </row>
    <row r="1793" spans="1:12">
      <c r="A1793" s="243">
        <v>44987</v>
      </c>
      <c r="B1793" s="243">
        <v>44992</v>
      </c>
      <c r="C1793" s="244">
        <f t="shared" si="81"/>
        <v>6</v>
      </c>
      <c r="D1793" s="239">
        <v>44992</v>
      </c>
      <c r="E1793" s="245">
        <f t="shared" si="82"/>
        <v>5</v>
      </c>
      <c r="F1793" s="306" t="s">
        <v>175</v>
      </c>
      <c r="G1793" s="241">
        <v>2672.26</v>
      </c>
      <c r="H1793" s="244">
        <f t="shared" si="83"/>
        <v>13361.300000000001</v>
      </c>
      <c r="I1793" s="246"/>
      <c r="J1793" s="247"/>
      <c r="K1793" s="240"/>
      <c r="L1793" s="245"/>
    </row>
    <row r="1794" spans="1:12">
      <c r="A1794" s="243">
        <v>44987</v>
      </c>
      <c r="B1794" s="243">
        <v>44993</v>
      </c>
      <c r="C1794" s="244">
        <f t="shared" si="81"/>
        <v>7</v>
      </c>
      <c r="D1794" s="239">
        <v>44993</v>
      </c>
      <c r="E1794" s="245">
        <f t="shared" si="82"/>
        <v>6</v>
      </c>
      <c r="F1794" s="306" t="s">
        <v>176</v>
      </c>
      <c r="G1794" s="241">
        <v>16177.39</v>
      </c>
      <c r="H1794" s="244">
        <f t="shared" si="83"/>
        <v>97064.34</v>
      </c>
      <c r="I1794" s="246"/>
      <c r="J1794" s="247"/>
      <c r="K1794" s="240"/>
      <c r="L1794" s="245"/>
    </row>
    <row r="1795" spans="1:12">
      <c r="A1795" s="243">
        <v>44987</v>
      </c>
      <c r="B1795" s="243">
        <v>44987</v>
      </c>
      <c r="C1795" s="244">
        <f t="shared" si="81"/>
        <v>1</v>
      </c>
      <c r="D1795" s="239">
        <v>44987</v>
      </c>
      <c r="E1795" s="245">
        <f t="shared" si="82"/>
        <v>0</v>
      </c>
      <c r="F1795" s="306" t="s">
        <v>177</v>
      </c>
      <c r="G1795" s="241">
        <v>365.79</v>
      </c>
      <c r="H1795" s="244">
        <f t="shared" si="83"/>
        <v>0</v>
      </c>
      <c r="I1795" s="246"/>
      <c r="J1795" s="247"/>
      <c r="K1795" s="240"/>
      <c r="L1795" s="245"/>
    </row>
    <row r="1796" spans="1:12">
      <c r="A1796" s="243">
        <v>44987</v>
      </c>
      <c r="B1796" s="243">
        <v>45006</v>
      </c>
      <c r="C1796" s="244">
        <f t="shared" si="81"/>
        <v>20</v>
      </c>
      <c r="D1796" s="239">
        <v>45006</v>
      </c>
      <c r="E1796" s="245">
        <f t="shared" si="82"/>
        <v>19</v>
      </c>
      <c r="F1796" s="306" t="s">
        <v>175</v>
      </c>
      <c r="G1796" s="241">
        <v>86.6</v>
      </c>
      <c r="H1796" s="244">
        <f t="shared" si="83"/>
        <v>1645.3999999999999</v>
      </c>
      <c r="I1796" s="246"/>
      <c r="J1796" s="247"/>
      <c r="K1796" s="240"/>
      <c r="L1796" s="245"/>
    </row>
    <row r="1797" spans="1:12">
      <c r="A1797" s="243">
        <v>44988</v>
      </c>
      <c r="B1797" s="243">
        <v>44988</v>
      </c>
      <c r="C1797" s="244">
        <f t="shared" si="81"/>
        <v>1</v>
      </c>
      <c r="D1797" s="239">
        <v>44988</v>
      </c>
      <c r="E1797" s="245">
        <f t="shared" si="82"/>
        <v>0</v>
      </c>
      <c r="F1797" s="306" t="s">
        <v>175</v>
      </c>
      <c r="G1797" s="241">
        <v>1124.42</v>
      </c>
      <c r="H1797" s="244">
        <f t="shared" si="83"/>
        <v>0</v>
      </c>
      <c r="I1797" s="246"/>
      <c r="J1797" s="247"/>
      <c r="K1797" s="240"/>
      <c r="L1797" s="245"/>
    </row>
    <row r="1798" spans="1:12">
      <c r="A1798" s="243">
        <v>44988</v>
      </c>
      <c r="B1798" s="243">
        <v>44991</v>
      </c>
      <c r="C1798" s="244">
        <f t="shared" si="81"/>
        <v>4</v>
      </c>
      <c r="D1798" s="239">
        <v>44991</v>
      </c>
      <c r="E1798" s="245">
        <f t="shared" si="82"/>
        <v>3</v>
      </c>
      <c r="F1798" s="306" t="s">
        <v>178</v>
      </c>
      <c r="G1798" s="241">
        <v>7889.94</v>
      </c>
      <c r="H1798" s="244">
        <f t="shared" si="83"/>
        <v>23669.82</v>
      </c>
      <c r="I1798" s="246"/>
      <c r="J1798" s="247"/>
      <c r="K1798" s="240"/>
      <c r="L1798" s="245"/>
    </row>
    <row r="1799" spans="1:12">
      <c r="A1799" s="243">
        <v>44988</v>
      </c>
      <c r="B1799" s="243">
        <v>44991</v>
      </c>
      <c r="C1799" s="244">
        <f t="shared" ref="C1799:C1862" si="84">B1799-A1799+1</f>
        <v>4</v>
      </c>
      <c r="D1799" s="239">
        <v>44991</v>
      </c>
      <c r="E1799" s="245">
        <f t="shared" ref="E1799:E1862" si="85">D1799-A1799</f>
        <v>3</v>
      </c>
      <c r="F1799" s="306" t="s">
        <v>176</v>
      </c>
      <c r="G1799" s="241">
        <v>64053.22</v>
      </c>
      <c r="H1799" s="244">
        <f t="shared" ref="H1799:H1862" si="86">E1799*G1799</f>
        <v>192159.66</v>
      </c>
      <c r="I1799" s="246"/>
      <c r="J1799" s="247"/>
      <c r="K1799" s="240"/>
      <c r="L1799" s="245"/>
    </row>
    <row r="1800" spans="1:12">
      <c r="A1800" s="243">
        <v>44988</v>
      </c>
      <c r="B1800" s="243">
        <v>44992</v>
      </c>
      <c r="C1800" s="244">
        <f t="shared" si="84"/>
        <v>5</v>
      </c>
      <c r="D1800" s="239">
        <v>44992</v>
      </c>
      <c r="E1800" s="245">
        <f t="shared" si="85"/>
        <v>4</v>
      </c>
      <c r="F1800" s="306" t="s">
        <v>178</v>
      </c>
      <c r="G1800" s="241">
        <v>1308.52</v>
      </c>
      <c r="H1800" s="244">
        <f t="shared" si="86"/>
        <v>5234.08</v>
      </c>
      <c r="I1800" s="246"/>
      <c r="J1800" s="247"/>
      <c r="K1800" s="240"/>
      <c r="L1800" s="245"/>
    </row>
    <row r="1801" spans="1:12">
      <c r="A1801" s="243">
        <v>44988</v>
      </c>
      <c r="B1801" s="243">
        <v>44991</v>
      </c>
      <c r="C1801" s="244">
        <f t="shared" si="84"/>
        <v>4</v>
      </c>
      <c r="D1801" s="239">
        <v>44991</v>
      </c>
      <c r="E1801" s="245">
        <f t="shared" si="85"/>
        <v>3</v>
      </c>
      <c r="F1801" s="306" t="s">
        <v>175</v>
      </c>
      <c r="G1801" s="241">
        <v>449978.71</v>
      </c>
      <c r="H1801" s="244">
        <f t="shared" si="86"/>
        <v>1349936.1300000001</v>
      </c>
      <c r="I1801" s="246"/>
      <c r="J1801" s="247"/>
      <c r="K1801" s="240"/>
      <c r="L1801" s="245"/>
    </row>
    <row r="1802" spans="1:12">
      <c r="A1802" s="243">
        <v>44988</v>
      </c>
      <c r="B1802" s="243">
        <v>44992</v>
      </c>
      <c r="C1802" s="244">
        <f t="shared" si="84"/>
        <v>5</v>
      </c>
      <c r="D1802" s="239">
        <v>44992</v>
      </c>
      <c r="E1802" s="245">
        <f t="shared" si="85"/>
        <v>4</v>
      </c>
      <c r="F1802" s="306" t="s">
        <v>176</v>
      </c>
      <c r="G1802" s="241">
        <v>16484.43</v>
      </c>
      <c r="H1802" s="244">
        <f t="shared" si="86"/>
        <v>65937.72</v>
      </c>
      <c r="I1802" s="246"/>
      <c r="J1802" s="247"/>
      <c r="K1802" s="240"/>
      <c r="L1802" s="245"/>
    </row>
    <row r="1803" spans="1:12">
      <c r="A1803" s="243">
        <v>44988</v>
      </c>
      <c r="B1803" s="243">
        <v>44993</v>
      </c>
      <c r="C1803" s="244">
        <f t="shared" si="84"/>
        <v>6</v>
      </c>
      <c r="D1803" s="239">
        <v>44993</v>
      </c>
      <c r="E1803" s="245">
        <f t="shared" si="85"/>
        <v>5</v>
      </c>
      <c r="F1803" s="306" t="s">
        <v>178</v>
      </c>
      <c r="G1803" s="241">
        <v>20.3</v>
      </c>
      <c r="H1803" s="244">
        <f t="shared" si="86"/>
        <v>101.5</v>
      </c>
      <c r="I1803" s="246"/>
      <c r="J1803" s="247"/>
      <c r="K1803" s="240"/>
      <c r="L1803" s="245"/>
    </row>
    <row r="1804" spans="1:12">
      <c r="A1804" s="243">
        <v>44988</v>
      </c>
      <c r="B1804" s="243">
        <v>44993</v>
      </c>
      <c r="C1804" s="244">
        <f t="shared" si="84"/>
        <v>6</v>
      </c>
      <c r="D1804" s="239">
        <v>44993</v>
      </c>
      <c r="E1804" s="245">
        <f t="shared" si="85"/>
        <v>5</v>
      </c>
      <c r="F1804" s="306" t="s">
        <v>176</v>
      </c>
      <c r="G1804" s="241">
        <v>329.03</v>
      </c>
      <c r="H1804" s="244">
        <f t="shared" si="86"/>
        <v>1645.1499999999999</v>
      </c>
      <c r="I1804" s="246"/>
      <c r="J1804" s="247"/>
      <c r="K1804" s="240"/>
      <c r="L1804" s="245"/>
    </row>
    <row r="1805" spans="1:12">
      <c r="A1805" s="243">
        <v>44988</v>
      </c>
      <c r="B1805" s="243">
        <v>44992</v>
      </c>
      <c r="C1805" s="244">
        <f t="shared" si="84"/>
        <v>5</v>
      </c>
      <c r="D1805" s="239">
        <v>44992</v>
      </c>
      <c r="E1805" s="245">
        <f t="shared" si="85"/>
        <v>4</v>
      </c>
      <c r="F1805" s="306" t="s">
        <v>175</v>
      </c>
      <c r="G1805" s="241">
        <v>1717.67</v>
      </c>
      <c r="H1805" s="244">
        <f t="shared" si="86"/>
        <v>6870.68</v>
      </c>
      <c r="I1805" s="246"/>
      <c r="J1805" s="247"/>
      <c r="K1805" s="240"/>
      <c r="L1805" s="245"/>
    </row>
    <row r="1806" spans="1:12">
      <c r="A1806" s="243">
        <v>44988</v>
      </c>
      <c r="B1806" s="243">
        <v>44993</v>
      </c>
      <c r="C1806" s="244">
        <f t="shared" si="84"/>
        <v>6</v>
      </c>
      <c r="D1806" s="239">
        <v>44993</v>
      </c>
      <c r="E1806" s="245">
        <f t="shared" si="85"/>
        <v>5</v>
      </c>
      <c r="F1806" s="306" t="s">
        <v>175</v>
      </c>
      <c r="G1806" s="241">
        <v>2621.21</v>
      </c>
      <c r="H1806" s="244">
        <f t="shared" si="86"/>
        <v>13106.05</v>
      </c>
      <c r="I1806" s="246"/>
      <c r="J1806" s="247"/>
      <c r="K1806" s="240"/>
      <c r="L1806" s="245"/>
    </row>
    <row r="1807" spans="1:12">
      <c r="A1807" s="243">
        <v>44988</v>
      </c>
      <c r="B1807" s="243">
        <v>44994</v>
      </c>
      <c r="C1807" s="244">
        <f t="shared" si="84"/>
        <v>7</v>
      </c>
      <c r="D1807" s="239">
        <v>44994</v>
      </c>
      <c r="E1807" s="245">
        <f t="shared" si="85"/>
        <v>6</v>
      </c>
      <c r="F1807" s="306" t="s">
        <v>176</v>
      </c>
      <c r="G1807" s="241">
        <v>2.08</v>
      </c>
      <c r="H1807" s="244">
        <f t="shared" si="86"/>
        <v>12.48</v>
      </c>
      <c r="I1807" s="246"/>
      <c r="J1807" s="247"/>
      <c r="K1807" s="240"/>
      <c r="L1807" s="245"/>
    </row>
    <row r="1808" spans="1:12">
      <c r="A1808" s="243">
        <v>44988</v>
      </c>
      <c r="B1808" s="243">
        <v>44988</v>
      </c>
      <c r="C1808" s="244">
        <f t="shared" si="84"/>
        <v>1</v>
      </c>
      <c r="D1808" s="239">
        <v>44988</v>
      </c>
      <c r="E1808" s="245">
        <f t="shared" si="85"/>
        <v>0</v>
      </c>
      <c r="F1808" s="306" t="s">
        <v>177</v>
      </c>
      <c r="G1808" s="241">
        <v>187.8</v>
      </c>
      <c r="H1808" s="244">
        <f t="shared" si="86"/>
        <v>0</v>
      </c>
      <c r="I1808" s="246"/>
      <c r="J1808" s="247"/>
      <c r="K1808" s="240"/>
      <c r="L1808" s="245"/>
    </row>
    <row r="1809" spans="1:12">
      <c r="A1809" s="243">
        <v>44988</v>
      </c>
      <c r="B1809" s="243">
        <v>44994</v>
      </c>
      <c r="C1809" s="244">
        <f t="shared" si="84"/>
        <v>7</v>
      </c>
      <c r="D1809" s="239">
        <v>44994</v>
      </c>
      <c r="E1809" s="245">
        <f t="shared" si="85"/>
        <v>6</v>
      </c>
      <c r="F1809" s="306" t="s">
        <v>175</v>
      </c>
      <c r="G1809" s="241">
        <v>516.49</v>
      </c>
      <c r="H1809" s="244">
        <f t="shared" si="86"/>
        <v>3098.94</v>
      </c>
      <c r="I1809" s="246"/>
      <c r="J1809" s="247"/>
      <c r="K1809" s="240"/>
      <c r="L1809" s="245"/>
    </row>
    <row r="1810" spans="1:12">
      <c r="A1810" s="243">
        <v>44988</v>
      </c>
      <c r="B1810" s="243">
        <v>44991</v>
      </c>
      <c r="C1810" s="244">
        <f t="shared" si="84"/>
        <v>4</v>
      </c>
      <c r="D1810" s="239">
        <v>44991</v>
      </c>
      <c r="E1810" s="245">
        <f t="shared" si="85"/>
        <v>3</v>
      </c>
      <c r="F1810" s="306" t="s">
        <v>177</v>
      </c>
      <c r="G1810" s="241">
        <v>6351.12</v>
      </c>
      <c r="H1810" s="244">
        <f t="shared" si="86"/>
        <v>19053.36</v>
      </c>
      <c r="I1810" s="246"/>
      <c r="J1810" s="247"/>
      <c r="K1810" s="240"/>
      <c r="L1810" s="245"/>
    </row>
    <row r="1811" spans="1:12">
      <c r="A1811" s="243">
        <v>44988</v>
      </c>
      <c r="B1811" s="243">
        <v>44992</v>
      </c>
      <c r="C1811" s="244">
        <f t="shared" si="84"/>
        <v>5</v>
      </c>
      <c r="D1811" s="239">
        <v>44992</v>
      </c>
      <c r="E1811" s="245">
        <f t="shared" si="85"/>
        <v>4</v>
      </c>
      <c r="F1811" s="306" t="s">
        <v>177</v>
      </c>
      <c r="G1811" s="241">
        <v>23240.959999999999</v>
      </c>
      <c r="H1811" s="244">
        <f t="shared" si="86"/>
        <v>92963.839999999997</v>
      </c>
      <c r="I1811" s="246"/>
      <c r="J1811" s="247"/>
      <c r="K1811" s="240"/>
      <c r="L1811" s="245"/>
    </row>
    <row r="1812" spans="1:12">
      <c r="A1812" s="243">
        <v>44988</v>
      </c>
      <c r="B1812" s="243">
        <v>44995</v>
      </c>
      <c r="C1812" s="244">
        <f t="shared" si="84"/>
        <v>8</v>
      </c>
      <c r="D1812" s="239">
        <v>44995</v>
      </c>
      <c r="E1812" s="245">
        <f t="shared" si="85"/>
        <v>7</v>
      </c>
      <c r="F1812" s="306" t="s">
        <v>175</v>
      </c>
      <c r="G1812" s="241">
        <v>56.76</v>
      </c>
      <c r="H1812" s="244">
        <f t="shared" si="86"/>
        <v>397.32</v>
      </c>
      <c r="I1812" s="246"/>
      <c r="J1812" s="247"/>
      <c r="K1812" s="240"/>
      <c r="L1812" s="245"/>
    </row>
    <row r="1813" spans="1:12">
      <c r="A1813" s="243">
        <v>44988</v>
      </c>
      <c r="B1813" s="243">
        <v>44993</v>
      </c>
      <c r="C1813" s="244">
        <f t="shared" si="84"/>
        <v>6</v>
      </c>
      <c r="D1813" s="239">
        <v>44993</v>
      </c>
      <c r="E1813" s="245">
        <f t="shared" si="85"/>
        <v>5</v>
      </c>
      <c r="F1813" s="306" t="s">
        <v>177</v>
      </c>
      <c r="G1813" s="241">
        <v>184.99</v>
      </c>
      <c r="H1813" s="244">
        <f t="shared" si="86"/>
        <v>924.95</v>
      </c>
      <c r="I1813" s="246"/>
      <c r="J1813" s="247"/>
      <c r="K1813" s="240"/>
      <c r="L1813" s="245"/>
    </row>
    <row r="1814" spans="1:12">
      <c r="A1814" s="243">
        <v>44988</v>
      </c>
      <c r="B1814" s="243">
        <v>45013</v>
      </c>
      <c r="C1814" s="244">
        <f t="shared" si="84"/>
        <v>26</v>
      </c>
      <c r="D1814" s="239">
        <v>45013</v>
      </c>
      <c r="E1814" s="245">
        <f t="shared" si="85"/>
        <v>25</v>
      </c>
      <c r="F1814" s="306" t="s">
        <v>176</v>
      </c>
      <c r="G1814" s="241">
        <v>46.19</v>
      </c>
      <c r="H1814" s="244">
        <f t="shared" si="86"/>
        <v>1154.75</v>
      </c>
      <c r="I1814" s="246"/>
      <c r="J1814" s="247"/>
      <c r="K1814" s="240"/>
      <c r="L1814" s="245"/>
    </row>
    <row r="1815" spans="1:12">
      <c r="A1815" s="243">
        <v>44988</v>
      </c>
      <c r="B1815" s="243">
        <v>44998</v>
      </c>
      <c r="C1815" s="244">
        <f t="shared" si="84"/>
        <v>11</v>
      </c>
      <c r="D1815" s="239">
        <v>44998</v>
      </c>
      <c r="E1815" s="245">
        <f t="shared" si="85"/>
        <v>10</v>
      </c>
      <c r="F1815" s="306" t="s">
        <v>176</v>
      </c>
      <c r="G1815" s="241">
        <v>12002.57</v>
      </c>
      <c r="H1815" s="244">
        <f t="shared" si="86"/>
        <v>120025.7</v>
      </c>
      <c r="I1815" s="246"/>
      <c r="J1815" s="247"/>
      <c r="K1815" s="240"/>
      <c r="L1815" s="245"/>
    </row>
    <row r="1816" spans="1:12">
      <c r="A1816" s="243">
        <v>44988</v>
      </c>
      <c r="B1816" s="243">
        <v>45014</v>
      </c>
      <c r="C1816" s="244">
        <f t="shared" si="84"/>
        <v>27</v>
      </c>
      <c r="D1816" s="239">
        <v>45014</v>
      </c>
      <c r="E1816" s="245">
        <f t="shared" si="85"/>
        <v>26</v>
      </c>
      <c r="F1816" s="306" t="s">
        <v>175</v>
      </c>
      <c r="G1816" s="241">
        <v>30</v>
      </c>
      <c r="H1816" s="244">
        <f t="shared" si="86"/>
        <v>780</v>
      </c>
      <c r="I1816" s="246"/>
      <c r="J1816" s="247"/>
      <c r="K1816" s="240"/>
      <c r="L1816" s="245"/>
    </row>
    <row r="1817" spans="1:12">
      <c r="A1817" s="243">
        <v>44988</v>
      </c>
      <c r="B1817" s="243">
        <v>44998</v>
      </c>
      <c r="C1817" s="244">
        <f t="shared" si="84"/>
        <v>11</v>
      </c>
      <c r="D1817" s="239">
        <v>44998</v>
      </c>
      <c r="E1817" s="245">
        <f t="shared" si="85"/>
        <v>10</v>
      </c>
      <c r="F1817" s="306" t="s">
        <v>175</v>
      </c>
      <c r="G1817" s="241">
        <v>118.02</v>
      </c>
      <c r="H1817" s="244">
        <f t="shared" si="86"/>
        <v>1180.2</v>
      </c>
      <c r="I1817" s="246"/>
      <c r="J1817" s="247"/>
      <c r="K1817" s="240"/>
      <c r="L1817" s="245"/>
    </row>
    <row r="1818" spans="1:12">
      <c r="A1818" s="243">
        <v>44988</v>
      </c>
      <c r="B1818" s="243">
        <v>44999</v>
      </c>
      <c r="C1818" s="244">
        <f t="shared" si="84"/>
        <v>12</v>
      </c>
      <c r="D1818" s="239">
        <v>44999</v>
      </c>
      <c r="E1818" s="245">
        <f t="shared" si="85"/>
        <v>11</v>
      </c>
      <c r="F1818" s="306" t="s">
        <v>176</v>
      </c>
      <c r="G1818" s="241">
        <v>59.62</v>
      </c>
      <c r="H1818" s="244">
        <f t="shared" si="86"/>
        <v>655.81999999999994</v>
      </c>
      <c r="I1818" s="246"/>
      <c r="J1818" s="247"/>
      <c r="K1818" s="240"/>
      <c r="L1818" s="245"/>
    </row>
    <row r="1819" spans="1:12">
      <c r="A1819" s="243">
        <v>44988</v>
      </c>
      <c r="B1819" s="243">
        <v>44999</v>
      </c>
      <c r="C1819" s="244">
        <f t="shared" si="84"/>
        <v>12</v>
      </c>
      <c r="D1819" s="239">
        <v>44999</v>
      </c>
      <c r="E1819" s="245">
        <f t="shared" si="85"/>
        <v>11</v>
      </c>
      <c r="F1819" s="306" t="s">
        <v>175</v>
      </c>
      <c r="G1819" s="241">
        <v>218.1</v>
      </c>
      <c r="H1819" s="244">
        <f t="shared" si="86"/>
        <v>2399.1</v>
      </c>
      <c r="I1819" s="246"/>
      <c r="J1819" s="247"/>
      <c r="K1819" s="240"/>
      <c r="L1819" s="245"/>
    </row>
    <row r="1820" spans="1:12">
      <c r="A1820" s="243">
        <v>44988</v>
      </c>
      <c r="B1820" s="243">
        <v>45000</v>
      </c>
      <c r="C1820" s="244">
        <f t="shared" si="84"/>
        <v>13</v>
      </c>
      <c r="D1820" s="239">
        <v>45000</v>
      </c>
      <c r="E1820" s="245">
        <f t="shared" si="85"/>
        <v>12</v>
      </c>
      <c r="F1820" s="306" t="s">
        <v>175</v>
      </c>
      <c r="G1820" s="241">
        <v>166.34</v>
      </c>
      <c r="H1820" s="244">
        <f t="shared" si="86"/>
        <v>1996.08</v>
      </c>
      <c r="I1820" s="246"/>
      <c r="J1820" s="247"/>
      <c r="K1820" s="240"/>
      <c r="L1820" s="245"/>
    </row>
    <row r="1821" spans="1:12">
      <c r="A1821" s="243">
        <v>44988</v>
      </c>
      <c r="B1821" s="243">
        <v>45002</v>
      </c>
      <c r="C1821" s="244">
        <f t="shared" si="84"/>
        <v>15</v>
      </c>
      <c r="D1821" s="239">
        <v>45002</v>
      </c>
      <c r="E1821" s="245">
        <f t="shared" si="85"/>
        <v>14</v>
      </c>
      <c r="F1821" s="306" t="s">
        <v>176</v>
      </c>
      <c r="G1821" s="241">
        <v>307.42</v>
      </c>
      <c r="H1821" s="244">
        <f t="shared" si="86"/>
        <v>4303.88</v>
      </c>
      <c r="I1821" s="246"/>
      <c r="J1821" s="247"/>
      <c r="K1821" s="240"/>
      <c r="L1821" s="245"/>
    </row>
    <row r="1822" spans="1:12">
      <c r="A1822" s="243">
        <v>44988</v>
      </c>
      <c r="B1822" s="243">
        <v>45001</v>
      </c>
      <c r="C1822" s="244">
        <f t="shared" si="84"/>
        <v>14</v>
      </c>
      <c r="D1822" s="239">
        <v>45001</v>
      </c>
      <c r="E1822" s="245">
        <f t="shared" si="85"/>
        <v>13</v>
      </c>
      <c r="F1822" s="306" t="s">
        <v>175</v>
      </c>
      <c r="G1822" s="241">
        <v>21.2</v>
      </c>
      <c r="H1822" s="244">
        <f t="shared" si="86"/>
        <v>275.59999999999997</v>
      </c>
      <c r="I1822" s="246"/>
      <c r="J1822" s="247"/>
      <c r="K1822" s="240"/>
      <c r="L1822" s="245"/>
    </row>
    <row r="1823" spans="1:12">
      <c r="A1823" s="243">
        <v>44988</v>
      </c>
      <c r="B1823" s="243">
        <v>45048</v>
      </c>
      <c r="C1823" s="244">
        <f t="shared" si="84"/>
        <v>61</v>
      </c>
      <c r="D1823" s="239">
        <v>45048</v>
      </c>
      <c r="E1823" s="245">
        <f t="shared" si="85"/>
        <v>60</v>
      </c>
      <c r="F1823" s="306" t="s">
        <v>175</v>
      </c>
      <c r="G1823" s="241">
        <v>14.45</v>
      </c>
      <c r="H1823" s="244">
        <f t="shared" si="86"/>
        <v>867</v>
      </c>
      <c r="I1823" s="246"/>
      <c r="J1823" s="247"/>
      <c r="K1823" s="240"/>
      <c r="L1823" s="245"/>
    </row>
    <row r="1824" spans="1:12">
      <c r="A1824" s="243">
        <v>44988</v>
      </c>
      <c r="B1824" s="243">
        <v>44988</v>
      </c>
      <c r="C1824" s="244">
        <f t="shared" si="84"/>
        <v>1</v>
      </c>
      <c r="D1824" s="239">
        <v>44988</v>
      </c>
      <c r="E1824" s="245">
        <f t="shared" si="85"/>
        <v>0</v>
      </c>
      <c r="F1824" s="306" t="s">
        <v>176</v>
      </c>
      <c r="G1824" s="241">
        <v>931.27</v>
      </c>
      <c r="H1824" s="244">
        <f t="shared" si="86"/>
        <v>0</v>
      </c>
      <c r="I1824" s="246"/>
      <c r="J1824" s="247"/>
      <c r="K1824" s="240"/>
      <c r="L1824" s="245"/>
    </row>
    <row r="1825" spans="1:12">
      <c r="A1825" s="243">
        <v>44989</v>
      </c>
      <c r="B1825" s="243">
        <v>44991</v>
      </c>
      <c r="C1825" s="244">
        <f t="shared" si="84"/>
        <v>3</v>
      </c>
      <c r="D1825" s="239">
        <v>44991</v>
      </c>
      <c r="E1825" s="245">
        <f t="shared" si="85"/>
        <v>2</v>
      </c>
      <c r="F1825" s="306" t="s">
        <v>175</v>
      </c>
      <c r="G1825" s="241">
        <v>24305.759999999998</v>
      </c>
      <c r="H1825" s="244">
        <f t="shared" si="86"/>
        <v>48611.519999999997</v>
      </c>
      <c r="I1825" s="246"/>
      <c r="J1825" s="247"/>
      <c r="K1825" s="240"/>
      <c r="L1825" s="245"/>
    </row>
    <row r="1826" spans="1:12">
      <c r="A1826" s="243">
        <v>44989</v>
      </c>
      <c r="B1826" s="243">
        <v>44992</v>
      </c>
      <c r="C1826" s="244">
        <f t="shared" si="84"/>
        <v>4</v>
      </c>
      <c r="D1826" s="239">
        <v>44992</v>
      </c>
      <c r="E1826" s="245">
        <f t="shared" si="85"/>
        <v>3</v>
      </c>
      <c r="F1826" s="306" t="s">
        <v>175</v>
      </c>
      <c r="G1826" s="241">
        <v>45.26</v>
      </c>
      <c r="H1826" s="244">
        <f t="shared" si="86"/>
        <v>135.78</v>
      </c>
      <c r="I1826" s="246"/>
      <c r="J1826" s="247"/>
      <c r="K1826" s="240"/>
      <c r="L1826" s="245"/>
    </row>
    <row r="1827" spans="1:12">
      <c r="A1827" s="243">
        <v>44989</v>
      </c>
      <c r="B1827" s="243">
        <v>44991</v>
      </c>
      <c r="C1827" s="244">
        <f t="shared" si="84"/>
        <v>3</v>
      </c>
      <c r="D1827" s="239">
        <v>44991</v>
      </c>
      <c r="E1827" s="245">
        <f t="shared" si="85"/>
        <v>2</v>
      </c>
      <c r="F1827" s="306" t="s">
        <v>176</v>
      </c>
      <c r="G1827" s="241">
        <v>19.61</v>
      </c>
      <c r="H1827" s="244">
        <f t="shared" si="86"/>
        <v>39.22</v>
      </c>
      <c r="I1827" s="246"/>
      <c r="J1827" s="247"/>
      <c r="K1827" s="240"/>
      <c r="L1827" s="245"/>
    </row>
    <row r="1828" spans="1:12">
      <c r="A1828" s="243">
        <v>44989</v>
      </c>
      <c r="B1828" s="243">
        <v>44992</v>
      </c>
      <c r="C1828" s="244">
        <f t="shared" si="84"/>
        <v>4</v>
      </c>
      <c r="D1828" s="239">
        <v>44992</v>
      </c>
      <c r="E1828" s="245">
        <f t="shared" si="85"/>
        <v>3</v>
      </c>
      <c r="F1828" s="306" t="s">
        <v>176</v>
      </c>
      <c r="G1828" s="241">
        <v>9.39</v>
      </c>
      <c r="H1828" s="244">
        <f t="shared" si="86"/>
        <v>28.17</v>
      </c>
      <c r="I1828" s="246"/>
      <c r="J1828" s="247"/>
      <c r="K1828" s="240"/>
      <c r="L1828" s="245"/>
    </row>
    <row r="1829" spans="1:12">
      <c r="A1829" s="243">
        <v>44990</v>
      </c>
      <c r="B1829" s="243">
        <v>44998</v>
      </c>
      <c r="C1829" s="244">
        <f t="shared" si="84"/>
        <v>9</v>
      </c>
      <c r="D1829" s="239">
        <v>44998</v>
      </c>
      <c r="E1829" s="245">
        <f t="shared" si="85"/>
        <v>8</v>
      </c>
      <c r="F1829" s="306" t="s">
        <v>176</v>
      </c>
      <c r="G1829" s="241">
        <v>15.65</v>
      </c>
      <c r="H1829" s="244">
        <f t="shared" si="86"/>
        <v>125.2</v>
      </c>
      <c r="I1829" s="246"/>
      <c r="J1829" s="247"/>
      <c r="K1829" s="240"/>
      <c r="L1829" s="245"/>
    </row>
    <row r="1830" spans="1:12">
      <c r="A1830" s="243">
        <v>44990</v>
      </c>
      <c r="B1830" s="243">
        <v>45001</v>
      </c>
      <c r="C1830" s="244">
        <f t="shared" si="84"/>
        <v>12</v>
      </c>
      <c r="D1830" s="239">
        <v>45001</v>
      </c>
      <c r="E1830" s="245">
        <f t="shared" si="85"/>
        <v>11</v>
      </c>
      <c r="F1830" s="306" t="s">
        <v>176</v>
      </c>
      <c r="G1830" s="241">
        <v>10.55</v>
      </c>
      <c r="H1830" s="244">
        <f t="shared" si="86"/>
        <v>116.05000000000001</v>
      </c>
      <c r="I1830" s="246"/>
      <c r="J1830" s="247"/>
      <c r="K1830" s="240"/>
      <c r="L1830" s="245"/>
    </row>
    <row r="1831" spans="1:12">
      <c r="A1831" s="243">
        <v>44990</v>
      </c>
      <c r="B1831" s="243">
        <v>44991</v>
      </c>
      <c r="C1831" s="244">
        <f t="shared" si="84"/>
        <v>2</v>
      </c>
      <c r="D1831" s="239">
        <v>44991</v>
      </c>
      <c r="E1831" s="245">
        <f t="shared" si="85"/>
        <v>1</v>
      </c>
      <c r="F1831" s="306" t="s">
        <v>175</v>
      </c>
      <c r="G1831" s="241">
        <v>3040.55</v>
      </c>
      <c r="H1831" s="244">
        <f t="shared" si="86"/>
        <v>3040.55</v>
      </c>
      <c r="I1831" s="246"/>
      <c r="J1831" s="247"/>
      <c r="K1831" s="240"/>
      <c r="L1831" s="245"/>
    </row>
    <row r="1832" spans="1:12">
      <c r="A1832" s="243">
        <v>44990</v>
      </c>
      <c r="B1832" s="243">
        <v>44992</v>
      </c>
      <c r="C1832" s="244">
        <f t="shared" si="84"/>
        <v>3</v>
      </c>
      <c r="D1832" s="239">
        <v>44992</v>
      </c>
      <c r="E1832" s="245">
        <f t="shared" si="85"/>
        <v>2</v>
      </c>
      <c r="F1832" s="306" t="s">
        <v>175</v>
      </c>
      <c r="G1832" s="241">
        <v>76.92</v>
      </c>
      <c r="H1832" s="244">
        <f t="shared" si="86"/>
        <v>153.84</v>
      </c>
      <c r="I1832" s="246"/>
      <c r="J1832" s="247"/>
      <c r="K1832" s="240"/>
      <c r="L1832" s="245"/>
    </row>
    <row r="1833" spans="1:12">
      <c r="A1833" s="243">
        <v>44990</v>
      </c>
      <c r="B1833" s="243">
        <v>44993</v>
      </c>
      <c r="C1833" s="244">
        <f t="shared" si="84"/>
        <v>4</v>
      </c>
      <c r="D1833" s="239">
        <v>44993</v>
      </c>
      <c r="E1833" s="245">
        <f t="shared" si="85"/>
        <v>3</v>
      </c>
      <c r="F1833" s="306" t="s">
        <v>175</v>
      </c>
      <c r="G1833" s="241">
        <v>106.14</v>
      </c>
      <c r="H1833" s="244">
        <f t="shared" si="86"/>
        <v>318.42</v>
      </c>
      <c r="I1833" s="246"/>
      <c r="J1833" s="247"/>
      <c r="K1833" s="240"/>
      <c r="L1833" s="245"/>
    </row>
    <row r="1834" spans="1:12">
      <c r="A1834" s="243">
        <v>44990</v>
      </c>
      <c r="B1834" s="243">
        <v>44991</v>
      </c>
      <c r="C1834" s="244">
        <f t="shared" si="84"/>
        <v>2</v>
      </c>
      <c r="D1834" s="239">
        <v>44991</v>
      </c>
      <c r="E1834" s="245">
        <f t="shared" si="85"/>
        <v>1</v>
      </c>
      <c r="F1834" s="306" t="s">
        <v>176</v>
      </c>
      <c r="G1834" s="241">
        <v>297.95</v>
      </c>
      <c r="H1834" s="244">
        <f t="shared" si="86"/>
        <v>297.95</v>
      </c>
      <c r="I1834" s="246"/>
      <c r="J1834" s="247"/>
      <c r="K1834" s="240"/>
      <c r="L1834" s="245"/>
    </row>
    <row r="1835" spans="1:12">
      <c r="A1835" s="243">
        <v>44990</v>
      </c>
      <c r="B1835" s="243">
        <v>44994</v>
      </c>
      <c r="C1835" s="244">
        <f t="shared" si="84"/>
        <v>5</v>
      </c>
      <c r="D1835" s="239">
        <v>44994</v>
      </c>
      <c r="E1835" s="245">
        <f t="shared" si="85"/>
        <v>4</v>
      </c>
      <c r="F1835" s="306" t="s">
        <v>175</v>
      </c>
      <c r="G1835" s="241">
        <v>118.26</v>
      </c>
      <c r="H1835" s="244">
        <f t="shared" si="86"/>
        <v>473.04</v>
      </c>
      <c r="I1835" s="246"/>
      <c r="J1835" s="247"/>
      <c r="K1835" s="240"/>
      <c r="L1835" s="245"/>
    </row>
    <row r="1836" spans="1:12">
      <c r="A1836" s="243">
        <v>44990</v>
      </c>
      <c r="B1836" s="243">
        <v>45117</v>
      </c>
      <c r="C1836" s="244">
        <f t="shared" si="84"/>
        <v>128</v>
      </c>
      <c r="D1836" s="239">
        <v>45117</v>
      </c>
      <c r="E1836" s="245">
        <f t="shared" si="85"/>
        <v>127</v>
      </c>
      <c r="F1836" s="306" t="s">
        <v>175</v>
      </c>
      <c r="G1836" s="241">
        <v>212.44</v>
      </c>
      <c r="H1836" s="244">
        <f t="shared" si="86"/>
        <v>26979.88</v>
      </c>
      <c r="I1836" s="246"/>
      <c r="J1836" s="247"/>
      <c r="K1836" s="240"/>
      <c r="L1836" s="245"/>
    </row>
    <row r="1837" spans="1:12">
      <c r="A1837" s="243">
        <v>44990</v>
      </c>
      <c r="B1837" s="243">
        <v>44992</v>
      </c>
      <c r="C1837" s="244">
        <f t="shared" si="84"/>
        <v>3</v>
      </c>
      <c r="D1837" s="239">
        <v>44992</v>
      </c>
      <c r="E1837" s="245">
        <f t="shared" si="85"/>
        <v>2</v>
      </c>
      <c r="F1837" s="306" t="s">
        <v>176</v>
      </c>
      <c r="G1837" s="241">
        <v>93.26</v>
      </c>
      <c r="H1837" s="244">
        <f t="shared" si="86"/>
        <v>186.52</v>
      </c>
      <c r="I1837" s="246"/>
      <c r="J1837" s="247"/>
      <c r="K1837" s="240"/>
      <c r="L1837" s="245"/>
    </row>
    <row r="1838" spans="1:12">
      <c r="A1838" s="243">
        <v>44990</v>
      </c>
      <c r="B1838" s="243">
        <v>44992</v>
      </c>
      <c r="C1838" s="244">
        <f t="shared" si="84"/>
        <v>3</v>
      </c>
      <c r="D1838" s="239">
        <v>44992</v>
      </c>
      <c r="E1838" s="245">
        <f t="shared" si="85"/>
        <v>2</v>
      </c>
      <c r="F1838" s="306" t="s">
        <v>179</v>
      </c>
      <c r="G1838" s="241">
        <v>466.09</v>
      </c>
      <c r="H1838" s="244">
        <f t="shared" si="86"/>
        <v>932.18</v>
      </c>
      <c r="I1838" s="246"/>
      <c r="J1838" s="247"/>
      <c r="K1838" s="240"/>
      <c r="L1838" s="245"/>
    </row>
    <row r="1839" spans="1:12">
      <c r="A1839" s="243">
        <v>44991</v>
      </c>
      <c r="B1839" s="243">
        <v>44993</v>
      </c>
      <c r="C1839" s="244">
        <f t="shared" si="84"/>
        <v>3</v>
      </c>
      <c r="D1839" s="239">
        <v>44993</v>
      </c>
      <c r="E1839" s="245">
        <f t="shared" si="85"/>
        <v>2</v>
      </c>
      <c r="F1839" s="306" t="s">
        <v>175</v>
      </c>
      <c r="G1839" s="241">
        <v>6726.92</v>
      </c>
      <c r="H1839" s="244">
        <f t="shared" si="86"/>
        <v>13453.84</v>
      </c>
      <c r="I1839" s="246"/>
      <c r="J1839" s="247"/>
      <c r="K1839" s="240"/>
      <c r="L1839" s="245"/>
    </row>
    <row r="1840" spans="1:12">
      <c r="A1840" s="243">
        <v>44991</v>
      </c>
      <c r="B1840" s="243">
        <v>45141</v>
      </c>
      <c r="C1840" s="244">
        <f t="shared" si="84"/>
        <v>151</v>
      </c>
      <c r="D1840" s="239">
        <v>45141</v>
      </c>
      <c r="E1840" s="245">
        <f t="shared" si="85"/>
        <v>150</v>
      </c>
      <c r="F1840" s="306" t="s">
        <v>175</v>
      </c>
      <c r="G1840" s="241">
        <v>51.88</v>
      </c>
      <c r="H1840" s="244">
        <f t="shared" si="86"/>
        <v>7782</v>
      </c>
      <c r="I1840" s="246"/>
      <c r="J1840" s="247"/>
      <c r="K1840" s="240"/>
      <c r="L1840" s="245"/>
    </row>
    <row r="1841" spans="1:12">
      <c r="A1841" s="243">
        <v>44991</v>
      </c>
      <c r="B1841" s="243">
        <v>44994</v>
      </c>
      <c r="C1841" s="244">
        <f t="shared" si="84"/>
        <v>4</v>
      </c>
      <c r="D1841" s="239">
        <v>44994</v>
      </c>
      <c r="E1841" s="245">
        <f t="shared" si="85"/>
        <v>3</v>
      </c>
      <c r="F1841" s="306" t="s">
        <v>175</v>
      </c>
      <c r="G1841" s="241">
        <v>2713.04</v>
      </c>
      <c r="H1841" s="244">
        <f t="shared" si="86"/>
        <v>8139.12</v>
      </c>
      <c r="I1841" s="246"/>
      <c r="J1841" s="247"/>
      <c r="K1841" s="240"/>
      <c r="L1841" s="245"/>
    </row>
    <row r="1842" spans="1:12">
      <c r="A1842" s="243">
        <v>44991</v>
      </c>
      <c r="B1842" s="243">
        <v>44991</v>
      </c>
      <c r="C1842" s="244">
        <f t="shared" si="84"/>
        <v>1</v>
      </c>
      <c r="D1842" s="239">
        <v>44991</v>
      </c>
      <c r="E1842" s="245">
        <f t="shared" si="85"/>
        <v>0</v>
      </c>
      <c r="F1842" s="306" t="s">
        <v>176</v>
      </c>
      <c r="G1842" s="241">
        <v>121.96</v>
      </c>
      <c r="H1842" s="244">
        <f t="shared" si="86"/>
        <v>0</v>
      </c>
      <c r="I1842" s="246"/>
      <c r="J1842" s="247"/>
      <c r="K1842" s="240"/>
      <c r="L1842" s="245"/>
    </row>
    <row r="1843" spans="1:12">
      <c r="A1843" s="243">
        <v>44991</v>
      </c>
      <c r="B1843" s="243">
        <v>45005</v>
      </c>
      <c r="C1843" s="244">
        <f t="shared" si="84"/>
        <v>15</v>
      </c>
      <c r="D1843" s="239">
        <v>45005</v>
      </c>
      <c r="E1843" s="245">
        <f t="shared" si="85"/>
        <v>14</v>
      </c>
      <c r="F1843" s="306" t="s">
        <v>176</v>
      </c>
      <c r="G1843" s="241">
        <v>10855.03</v>
      </c>
      <c r="H1843" s="244">
        <f t="shared" si="86"/>
        <v>151970.42000000001</v>
      </c>
      <c r="I1843" s="246"/>
      <c r="J1843" s="247"/>
      <c r="K1843" s="240"/>
      <c r="L1843" s="245"/>
    </row>
    <row r="1844" spans="1:12">
      <c r="A1844" s="243">
        <v>44991</v>
      </c>
      <c r="B1844" s="243">
        <v>45033</v>
      </c>
      <c r="C1844" s="244">
        <f t="shared" si="84"/>
        <v>43</v>
      </c>
      <c r="D1844" s="239">
        <v>45033</v>
      </c>
      <c r="E1844" s="245">
        <f t="shared" si="85"/>
        <v>42</v>
      </c>
      <c r="F1844" s="306" t="s">
        <v>175</v>
      </c>
      <c r="G1844" s="241">
        <v>154.43</v>
      </c>
      <c r="H1844" s="244">
        <f t="shared" si="86"/>
        <v>6486.06</v>
      </c>
      <c r="I1844" s="246"/>
      <c r="J1844" s="247"/>
      <c r="K1844" s="240"/>
      <c r="L1844" s="245"/>
    </row>
    <row r="1845" spans="1:12">
      <c r="A1845" s="243">
        <v>44991</v>
      </c>
      <c r="B1845" s="243">
        <v>44992</v>
      </c>
      <c r="C1845" s="244">
        <f t="shared" si="84"/>
        <v>2</v>
      </c>
      <c r="D1845" s="239">
        <v>44992</v>
      </c>
      <c r="E1845" s="245">
        <f t="shared" si="85"/>
        <v>1</v>
      </c>
      <c r="F1845" s="306" t="s">
        <v>176</v>
      </c>
      <c r="G1845" s="241">
        <v>149557.43</v>
      </c>
      <c r="H1845" s="244">
        <f t="shared" si="86"/>
        <v>149557.43</v>
      </c>
      <c r="I1845" s="246"/>
      <c r="J1845" s="247"/>
      <c r="K1845" s="240"/>
      <c r="L1845" s="245"/>
    </row>
    <row r="1846" spans="1:12">
      <c r="A1846" s="243">
        <v>44991</v>
      </c>
      <c r="B1846" s="243">
        <v>45006</v>
      </c>
      <c r="C1846" s="244">
        <f t="shared" si="84"/>
        <v>16</v>
      </c>
      <c r="D1846" s="239">
        <v>45006</v>
      </c>
      <c r="E1846" s="245">
        <f t="shared" si="85"/>
        <v>15</v>
      </c>
      <c r="F1846" s="306" t="s">
        <v>176</v>
      </c>
      <c r="G1846" s="241">
        <v>114.6</v>
      </c>
      <c r="H1846" s="244">
        <f t="shared" si="86"/>
        <v>1719</v>
      </c>
      <c r="I1846" s="246"/>
      <c r="J1846" s="247"/>
      <c r="K1846" s="240"/>
      <c r="L1846" s="245"/>
    </row>
    <row r="1847" spans="1:12">
      <c r="A1847" s="243">
        <v>44991</v>
      </c>
      <c r="B1847" s="243">
        <v>45034</v>
      </c>
      <c r="C1847" s="244">
        <f t="shared" si="84"/>
        <v>44</v>
      </c>
      <c r="D1847" s="239">
        <v>45034</v>
      </c>
      <c r="E1847" s="245">
        <f t="shared" si="85"/>
        <v>43</v>
      </c>
      <c r="F1847" s="306" t="s">
        <v>175</v>
      </c>
      <c r="G1847" s="241">
        <v>53.18</v>
      </c>
      <c r="H1847" s="244">
        <f t="shared" si="86"/>
        <v>2286.7399999999998</v>
      </c>
      <c r="I1847" s="246"/>
      <c r="J1847" s="247"/>
      <c r="K1847" s="240"/>
      <c r="L1847" s="245"/>
    </row>
    <row r="1848" spans="1:12">
      <c r="A1848" s="243">
        <v>44991</v>
      </c>
      <c r="B1848" s="243">
        <v>45009</v>
      </c>
      <c r="C1848" s="244">
        <f t="shared" si="84"/>
        <v>19</v>
      </c>
      <c r="D1848" s="239">
        <v>45009</v>
      </c>
      <c r="E1848" s="245">
        <f t="shared" si="85"/>
        <v>18</v>
      </c>
      <c r="F1848" s="306" t="s">
        <v>175</v>
      </c>
      <c r="G1848" s="241">
        <v>27.4</v>
      </c>
      <c r="H1848" s="244">
        <f t="shared" si="86"/>
        <v>493.2</v>
      </c>
      <c r="I1848" s="246"/>
      <c r="J1848" s="247"/>
      <c r="K1848" s="240"/>
      <c r="L1848" s="245"/>
    </row>
    <row r="1849" spans="1:12">
      <c r="A1849" s="243">
        <v>44991</v>
      </c>
      <c r="B1849" s="243">
        <v>44993</v>
      </c>
      <c r="C1849" s="244">
        <f t="shared" si="84"/>
        <v>3</v>
      </c>
      <c r="D1849" s="239">
        <v>44993</v>
      </c>
      <c r="E1849" s="245">
        <f t="shared" si="85"/>
        <v>2</v>
      </c>
      <c r="F1849" s="306" t="s">
        <v>176</v>
      </c>
      <c r="G1849" s="241">
        <v>47972.38</v>
      </c>
      <c r="H1849" s="244">
        <f t="shared" si="86"/>
        <v>95944.76</v>
      </c>
      <c r="I1849" s="246"/>
      <c r="J1849" s="247"/>
      <c r="K1849" s="240"/>
      <c r="L1849" s="245"/>
    </row>
    <row r="1850" spans="1:12">
      <c r="A1850" s="243">
        <v>44991</v>
      </c>
      <c r="B1850" s="243">
        <v>45007</v>
      </c>
      <c r="C1850" s="244">
        <f t="shared" si="84"/>
        <v>17</v>
      </c>
      <c r="D1850" s="239">
        <v>45007</v>
      </c>
      <c r="E1850" s="245">
        <f t="shared" si="85"/>
        <v>16</v>
      </c>
      <c r="F1850" s="306" t="s">
        <v>176</v>
      </c>
      <c r="G1850" s="241">
        <v>97.74</v>
      </c>
      <c r="H1850" s="244">
        <f t="shared" si="86"/>
        <v>1563.84</v>
      </c>
      <c r="I1850" s="246"/>
      <c r="J1850" s="247"/>
      <c r="K1850" s="240"/>
      <c r="L1850" s="245"/>
    </row>
    <row r="1851" spans="1:12">
      <c r="A1851" s="243">
        <v>44991</v>
      </c>
      <c r="B1851" s="243">
        <v>44991</v>
      </c>
      <c r="C1851" s="244">
        <f t="shared" si="84"/>
        <v>1</v>
      </c>
      <c r="D1851" s="239">
        <v>44991</v>
      </c>
      <c r="E1851" s="245">
        <f t="shared" si="85"/>
        <v>0</v>
      </c>
      <c r="F1851" s="306" t="s">
        <v>177</v>
      </c>
      <c r="G1851" s="241">
        <v>103.26</v>
      </c>
      <c r="H1851" s="244">
        <f t="shared" si="86"/>
        <v>0</v>
      </c>
      <c r="I1851" s="246"/>
      <c r="J1851" s="247"/>
      <c r="K1851" s="240"/>
      <c r="L1851" s="245"/>
    </row>
    <row r="1852" spans="1:12">
      <c r="A1852" s="243">
        <v>44991</v>
      </c>
      <c r="B1852" s="243">
        <v>44992</v>
      </c>
      <c r="C1852" s="244">
        <f t="shared" si="84"/>
        <v>2</v>
      </c>
      <c r="D1852" s="239">
        <v>44992</v>
      </c>
      <c r="E1852" s="245">
        <f t="shared" si="85"/>
        <v>1</v>
      </c>
      <c r="F1852" s="306" t="s">
        <v>177</v>
      </c>
      <c r="G1852" s="241">
        <v>27506.92</v>
      </c>
      <c r="H1852" s="244">
        <f t="shared" si="86"/>
        <v>27506.92</v>
      </c>
      <c r="I1852" s="246"/>
      <c r="J1852" s="247"/>
      <c r="K1852" s="240"/>
      <c r="L1852" s="245"/>
    </row>
    <row r="1853" spans="1:12">
      <c r="A1853" s="243">
        <v>44991</v>
      </c>
      <c r="B1853" s="243">
        <v>44994</v>
      </c>
      <c r="C1853" s="244">
        <f t="shared" si="84"/>
        <v>4</v>
      </c>
      <c r="D1853" s="239">
        <v>44994</v>
      </c>
      <c r="E1853" s="245">
        <f t="shared" si="85"/>
        <v>3</v>
      </c>
      <c r="F1853" s="306" t="s">
        <v>176</v>
      </c>
      <c r="G1853" s="241">
        <v>1265.53</v>
      </c>
      <c r="H1853" s="244">
        <f t="shared" si="86"/>
        <v>3796.59</v>
      </c>
      <c r="I1853" s="246"/>
      <c r="J1853" s="247"/>
      <c r="K1853" s="240"/>
      <c r="L1853" s="245"/>
    </row>
    <row r="1854" spans="1:12">
      <c r="A1854" s="243">
        <v>44991</v>
      </c>
      <c r="B1854" s="243">
        <v>45008</v>
      </c>
      <c r="C1854" s="244">
        <f t="shared" si="84"/>
        <v>18</v>
      </c>
      <c r="D1854" s="239">
        <v>45008</v>
      </c>
      <c r="E1854" s="245">
        <f t="shared" si="85"/>
        <v>17</v>
      </c>
      <c r="F1854" s="306" t="s">
        <v>176</v>
      </c>
      <c r="G1854" s="241">
        <v>166.95</v>
      </c>
      <c r="H1854" s="244">
        <f t="shared" si="86"/>
        <v>2838.1499999999996</v>
      </c>
      <c r="I1854" s="246"/>
      <c r="J1854" s="247"/>
      <c r="K1854" s="240"/>
      <c r="L1854" s="245"/>
    </row>
    <row r="1855" spans="1:12">
      <c r="A1855" s="243">
        <v>44991</v>
      </c>
      <c r="B1855" s="243">
        <v>45376</v>
      </c>
      <c r="C1855" s="244">
        <f t="shared" si="84"/>
        <v>386</v>
      </c>
      <c r="D1855" s="239">
        <v>45376</v>
      </c>
      <c r="E1855" s="245">
        <f t="shared" si="85"/>
        <v>385</v>
      </c>
      <c r="F1855" s="306" t="s">
        <v>175</v>
      </c>
      <c r="G1855" s="241">
        <v>20.83</v>
      </c>
      <c r="H1855" s="244">
        <f t="shared" si="86"/>
        <v>8019.5499999999993</v>
      </c>
      <c r="I1855" s="246"/>
      <c r="J1855" s="247"/>
      <c r="K1855" s="240"/>
      <c r="L1855" s="245"/>
    </row>
    <row r="1856" spans="1:12">
      <c r="A1856" s="243">
        <v>44991</v>
      </c>
      <c r="B1856" s="243">
        <v>45006</v>
      </c>
      <c r="C1856" s="244">
        <f t="shared" si="84"/>
        <v>16</v>
      </c>
      <c r="D1856" s="239">
        <v>45006</v>
      </c>
      <c r="E1856" s="245">
        <f t="shared" si="85"/>
        <v>15</v>
      </c>
      <c r="F1856" s="306" t="s">
        <v>177</v>
      </c>
      <c r="G1856" s="241">
        <v>37.72</v>
      </c>
      <c r="H1856" s="244">
        <f t="shared" si="86"/>
        <v>565.79999999999995</v>
      </c>
      <c r="I1856" s="246"/>
      <c r="J1856" s="247"/>
      <c r="K1856" s="240"/>
      <c r="L1856" s="245"/>
    </row>
    <row r="1857" spans="1:12">
      <c r="A1857" s="243">
        <v>44991</v>
      </c>
      <c r="B1857" s="243">
        <v>44995</v>
      </c>
      <c r="C1857" s="244">
        <f t="shared" si="84"/>
        <v>5</v>
      </c>
      <c r="D1857" s="239">
        <v>44995</v>
      </c>
      <c r="E1857" s="245">
        <f t="shared" si="85"/>
        <v>4</v>
      </c>
      <c r="F1857" s="306" t="s">
        <v>175</v>
      </c>
      <c r="G1857" s="241">
        <v>625.07000000000005</v>
      </c>
      <c r="H1857" s="244">
        <f t="shared" si="86"/>
        <v>2500.2800000000002</v>
      </c>
      <c r="I1857" s="246"/>
      <c r="J1857" s="247"/>
      <c r="K1857" s="240"/>
      <c r="L1857" s="245"/>
    </row>
    <row r="1858" spans="1:12">
      <c r="A1858" s="243">
        <v>44991</v>
      </c>
      <c r="B1858" s="243">
        <v>44993</v>
      </c>
      <c r="C1858" s="244">
        <f t="shared" si="84"/>
        <v>3</v>
      </c>
      <c r="D1858" s="239">
        <v>44993</v>
      </c>
      <c r="E1858" s="245">
        <f t="shared" si="85"/>
        <v>2</v>
      </c>
      <c r="F1858" s="306" t="s">
        <v>177</v>
      </c>
      <c r="G1858" s="241">
        <v>1760.54</v>
      </c>
      <c r="H1858" s="244">
        <f t="shared" si="86"/>
        <v>3521.08</v>
      </c>
      <c r="I1858" s="246"/>
      <c r="J1858" s="247"/>
      <c r="K1858" s="240"/>
      <c r="L1858" s="245"/>
    </row>
    <row r="1859" spans="1:12">
      <c r="A1859" s="243">
        <v>44991</v>
      </c>
      <c r="B1859" s="243">
        <v>45160</v>
      </c>
      <c r="C1859" s="244">
        <f t="shared" si="84"/>
        <v>170</v>
      </c>
      <c r="D1859" s="239">
        <v>45160</v>
      </c>
      <c r="E1859" s="245">
        <f t="shared" si="85"/>
        <v>169</v>
      </c>
      <c r="F1859" s="306" t="s">
        <v>175</v>
      </c>
      <c r="G1859" s="241">
        <v>55.78</v>
      </c>
      <c r="H1859" s="244">
        <f t="shared" si="86"/>
        <v>9426.82</v>
      </c>
      <c r="I1859" s="246"/>
      <c r="J1859" s="247"/>
      <c r="K1859" s="240"/>
      <c r="L1859" s="245"/>
    </row>
    <row r="1860" spans="1:12">
      <c r="A1860" s="243">
        <v>44991</v>
      </c>
      <c r="B1860" s="243">
        <v>45022</v>
      </c>
      <c r="C1860" s="244">
        <f t="shared" si="84"/>
        <v>32</v>
      </c>
      <c r="D1860" s="239">
        <v>45022</v>
      </c>
      <c r="E1860" s="245">
        <f t="shared" si="85"/>
        <v>31</v>
      </c>
      <c r="F1860" s="306" t="s">
        <v>175</v>
      </c>
      <c r="G1860" s="241">
        <v>39.47</v>
      </c>
      <c r="H1860" s="244">
        <f t="shared" si="86"/>
        <v>1223.57</v>
      </c>
      <c r="I1860" s="246"/>
      <c r="J1860" s="247"/>
      <c r="K1860" s="240"/>
      <c r="L1860" s="245"/>
    </row>
    <row r="1861" spans="1:12">
      <c r="A1861" s="243">
        <v>44991</v>
      </c>
      <c r="B1861" s="243">
        <v>45014</v>
      </c>
      <c r="C1861" s="244">
        <f t="shared" si="84"/>
        <v>24</v>
      </c>
      <c r="D1861" s="239">
        <v>45014</v>
      </c>
      <c r="E1861" s="245">
        <f t="shared" si="85"/>
        <v>23</v>
      </c>
      <c r="F1861" s="306" t="s">
        <v>175</v>
      </c>
      <c r="G1861" s="241">
        <v>6.97</v>
      </c>
      <c r="H1861" s="244">
        <f t="shared" si="86"/>
        <v>160.31</v>
      </c>
      <c r="I1861" s="246"/>
      <c r="J1861" s="247"/>
      <c r="K1861" s="240"/>
      <c r="L1861" s="245"/>
    </row>
    <row r="1862" spans="1:12">
      <c r="A1862" s="243">
        <v>44991</v>
      </c>
      <c r="B1862" s="243">
        <v>44998</v>
      </c>
      <c r="C1862" s="244">
        <f t="shared" si="84"/>
        <v>8</v>
      </c>
      <c r="D1862" s="239">
        <v>44998</v>
      </c>
      <c r="E1862" s="245">
        <f t="shared" si="85"/>
        <v>7</v>
      </c>
      <c r="F1862" s="306" t="s">
        <v>175</v>
      </c>
      <c r="G1862" s="241">
        <v>612.62</v>
      </c>
      <c r="H1862" s="244">
        <f t="shared" si="86"/>
        <v>4288.34</v>
      </c>
      <c r="I1862" s="246"/>
      <c r="J1862" s="247"/>
      <c r="K1862" s="240"/>
      <c r="L1862" s="245"/>
    </row>
    <row r="1863" spans="1:12">
      <c r="A1863" s="243">
        <v>44991</v>
      </c>
      <c r="B1863" s="243">
        <v>44995</v>
      </c>
      <c r="C1863" s="244">
        <f t="shared" ref="C1863:C1926" si="87">B1863-A1863+1</f>
        <v>5</v>
      </c>
      <c r="D1863" s="239">
        <v>44995</v>
      </c>
      <c r="E1863" s="245">
        <f t="shared" ref="E1863:E1926" si="88">D1863-A1863</f>
        <v>4</v>
      </c>
      <c r="F1863" s="306" t="s">
        <v>176</v>
      </c>
      <c r="G1863" s="241">
        <v>58.28</v>
      </c>
      <c r="H1863" s="244">
        <f t="shared" ref="H1863:H1926" si="89">E1863*G1863</f>
        <v>233.12</v>
      </c>
      <c r="I1863" s="246"/>
      <c r="J1863" s="247"/>
      <c r="K1863" s="240"/>
      <c r="L1863" s="245"/>
    </row>
    <row r="1864" spans="1:12">
      <c r="A1864" s="243">
        <v>44991</v>
      </c>
      <c r="B1864" s="243">
        <v>44999</v>
      </c>
      <c r="C1864" s="244">
        <f t="shared" si="87"/>
        <v>9</v>
      </c>
      <c r="D1864" s="239">
        <v>44999</v>
      </c>
      <c r="E1864" s="245">
        <f t="shared" si="88"/>
        <v>8</v>
      </c>
      <c r="F1864" s="306" t="s">
        <v>175</v>
      </c>
      <c r="G1864" s="241">
        <v>164.62</v>
      </c>
      <c r="H1864" s="244">
        <f t="shared" si="89"/>
        <v>1316.96</v>
      </c>
      <c r="I1864" s="246"/>
      <c r="J1864" s="247"/>
      <c r="K1864" s="240"/>
      <c r="L1864" s="245"/>
    </row>
    <row r="1865" spans="1:12">
      <c r="A1865" s="243">
        <v>44991</v>
      </c>
      <c r="B1865" s="243">
        <v>45000</v>
      </c>
      <c r="C1865" s="244">
        <f t="shared" si="87"/>
        <v>10</v>
      </c>
      <c r="D1865" s="239">
        <v>45000</v>
      </c>
      <c r="E1865" s="245">
        <f t="shared" si="88"/>
        <v>9</v>
      </c>
      <c r="F1865" s="306" t="s">
        <v>175</v>
      </c>
      <c r="G1865" s="241">
        <v>245.98</v>
      </c>
      <c r="H1865" s="244">
        <f t="shared" si="89"/>
        <v>2213.8199999999997</v>
      </c>
      <c r="I1865" s="246"/>
      <c r="J1865" s="247"/>
      <c r="K1865" s="240"/>
      <c r="L1865" s="245"/>
    </row>
    <row r="1866" spans="1:12">
      <c r="A1866" s="243">
        <v>44991</v>
      </c>
      <c r="B1866" s="243">
        <v>45015</v>
      </c>
      <c r="C1866" s="244">
        <f t="shared" si="87"/>
        <v>25</v>
      </c>
      <c r="D1866" s="239">
        <v>45015</v>
      </c>
      <c r="E1866" s="245">
        <f t="shared" si="88"/>
        <v>24</v>
      </c>
      <c r="F1866" s="306" t="s">
        <v>175</v>
      </c>
      <c r="G1866" s="241">
        <v>73.67</v>
      </c>
      <c r="H1866" s="244">
        <f t="shared" si="89"/>
        <v>1768.08</v>
      </c>
      <c r="I1866" s="246"/>
      <c r="J1866" s="247"/>
      <c r="K1866" s="240"/>
      <c r="L1866" s="245"/>
    </row>
    <row r="1867" spans="1:12">
      <c r="A1867" s="243">
        <v>44991</v>
      </c>
      <c r="B1867" s="243">
        <v>44998</v>
      </c>
      <c r="C1867" s="244">
        <f t="shared" si="87"/>
        <v>8</v>
      </c>
      <c r="D1867" s="239">
        <v>44998</v>
      </c>
      <c r="E1867" s="245">
        <f t="shared" si="88"/>
        <v>7</v>
      </c>
      <c r="F1867" s="306" t="s">
        <v>176</v>
      </c>
      <c r="G1867" s="241">
        <v>162.88</v>
      </c>
      <c r="H1867" s="244">
        <f t="shared" si="89"/>
        <v>1140.1599999999999</v>
      </c>
      <c r="I1867" s="246"/>
      <c r="J1867" s="247"/>
      <c r="K1867" s="240"/>
      <c r="L1867" s="245"/>
    </row>
    <row r="1868" spans="1:12">
      <c r="A1868" s="243">
        <v>44991</v>
      </c>
      <c r="B1868" s="243">
        <v>44999</v>
      </c>
      <c r="C1868" s="244">
        <f t="shared" si="87"/>
        <v>9</v>
      </c>
      <c r="D1868" s="239">
        <v>44999</v>
      </c>
      <c r="E1868" s="245">
        <f t="shared" si="88"/>
        <v>8</v>
      </c>
      <c r="F1868" s="306" t="s">
        <v>176</v>
      </c>
      <c r="G1868" s="241">
        <v>2183.06</v>
      </c>
      <c r="H1868" s="244">
        <f t="shared" si="89"/>
        <v>17464.48</v>
      </c>
      <c r="I1868" s="246"/>
      <c r="J1868" s="247"/>
      <c r="K1868" s="240"/>
      <c r="L1868" s="245"/>
    </row>
    <row r="1869" spans="1:12">
      <c r="A1869" s="243">
        <v>44991</v>
      </c>
      <c r="B1869" s="243">
        <v>45000</v>
      </c>
      <c r="C1869" s="244">
        <f t="shared" si="87"/>
        <v>10</v>
      </c>
      <c r="D1869" s="239">
        <v>45000</v>
      </c>
      <c r="E1869" s="245">
        <f t="shared" si="88"/>
        <v>9</v>
      </c>
      <c r="F1869" s="306" t="s">
        <v>176</v>
      </c>
      <c r="G1869" s="241">
        <v>57.09</v>
      </c>
      <c r="H1869" s="244">
        <f t="shared" si="89"/>
        <v>513.81000000000006</v>
      </c>
      <c r="I1869" s="246"/>
      <c r="J1869" s="247"/>
      <c r="K1869" s="240"/>
      <c r="L1869" s="245"/>
    </row>
    <row r="1870" spans="1:12">
      <c r="A1870" s="243">
        <v>44991</v>
      </c>
      <c r="B1870" s="243">
        <v>45128</v>
      </c>
      <c r="C1870" s="244">
        <f t="shared" si="87"/>
        <v>138</v>
      </c>
      <c r="D1870" s="239">
        <v>45128</v>
      </c>
      <c r="E1870" s="245">
        <f t="shared" si="88"/>
        <v>137</v>
      </c>
      <c r="F1870" s="306" t="s">
        <v>175</v>
      </c>
      <c r="G1870" s="241">
        <v>98.72</v>
      </c>
      <c r="H1870" s="244">
        <f t="shared" si="89"/>
        <v>13524.64</v>
      </c>
      <c r="I1870" s="246"/>
      <c r="J1870" s="247"/>
      <c r="K1870" s="240"/>
      <c r="L1870" s="245"/>
    </row>
    <row r="1871" spans="1:12">
      <c r="A1871" s="243">
        <v>44991</v>
      </c>
      <c r="B1871" s="243">
        <v>45002</v>
      </c>
      <c r="C1871" s="244">
        <f t="shared" si="87"/>
        <v>12</v>
      </c>
      <c r="D1871" s="239">
        <v>45002</v>
      </c>
      <c r="E1871" s="245">
        <f t="shared" si="88"/>
        <v>11</v>
      </c>
      <c r="F1871" s="306" t="s">
        <v>176</v>
      </c>
      <c r="G1871" s="241">
        <v>51264.25</v>
      </c>
      <c r="H1871" s="244">
        <f t="shared" si="89"/>
        <v>563906.75</v>
      </c>
      <c r="I1871" s="246"/>
      <c r="J1871" s="247"/>
      <c r="K1871" s="240"/>
      <c r="L1871" s="245"/>
    </row>
    <row r="1872" spans="1:12">
      <c r="A1872" s="243">
        <v>44991</v>
      </c>
      <c r="B1872" s="243">
        <v>45029</v>
      </c>
      <c r="C1872" s="244">
        <f t="shared" si="87"/>
        <v>39</v>
      </c>
      <c r="D1872" s="239">
        <v>45029</v>
      </c>
      <c r="E1872" s="245">
        <f t="shared" si="88"/>
        <v>38</v>
      </c>
      <c r="F1872" s="306" t="s">
        <v>175</v>
      </c>
      <c r="G1872" s="241">
        <v>164.94</v>
      </c>
      <c r="H1872" s="244">
        <f t="shared" si="89"/>
        <v>6267.72</v>
      </c>
      <c r="I1872" s="246"/>
      <c r="J1872" s="247"/>
      <c r="K1872" s="240"/>
      <c r="L1872" s="245"/>
    </row>
    <row r="1873" spans="1:12">
      <c r="A1873" s="243">
        <v>44991</v>
      </c>
      <c r="B1873" s="243">
        <v>44993</v>
      </c>
      <c r="C1873" s="244">
        <f t="shared" si="87"/>
        <v>3</v>
      </c>
      <c r="D1873" s="239">
        <v>44993</v>
      </c>
      <c r="E1873" s="245">
        <f t="shared" si="88"/>
        <v>2</v>
      </c>
      <c r="F1873" s="306" t="s">
        <v>178</v>
      </c>
      <c r="G1873" s="241">
        <v>7343.11</v>
      </c>
      <c r="H1873" s="244">
        <f t="shared" si="89"/>
        <v>14686.22</v>
      </c>
      <c r="I1873" s="246"/>
      <c r="J1873" s="247"/>
      <c r="K1873" s="240"/>
      <c r="L1873" s="245"/>
    </row>
    <row r="1874" spans="1:12">
      <c r="A1874" s="243">
        <v>44991</v>
      </c>
      <c r="B1874" s="243">
        <v>44991</v>
      </c>
      <c r="C1874" s="244">
        <f t="shared" si="87"/>
        <v>1</v>
      </c>
      <c r="D1874" s="239">
        <v>44991</v>
      </c>
      <c r="E1874" s="245">
        <f t="shared" si="88"/>
        <v>0</v>
      </c>
      <c r="F1874" s="306" t="s">
        <v>175</v>
      </c>
      <c r="G1874" s="241">
        <v>42.5</v>
      </c>
      <c r="H1874" s="244">
        <f t="shared" si="89"/>
        <v>0</v>
      </c>
      <c r="I1874" s="246"/>
      <c r="J1874" s="247"/>
      <c r="K1874" s="240"/>
      <c r="L1874" s="245"/>
    </row>
    <row r="1875" spans="1:12">
      <c r="A1875" s="243">
        <v>44991</v>
      </c>
      <c r="B1875" s="243">
        <v>44992</v>
      </c>
      <c r="C1875" s="244">
        <f t="shared" si="87"/>
        <v>2</v>
      </c>
      <c r="D1875" s="239">
        <v>44992</v>
      </c>
      <c r="E1875" s="245">
        <f t="shared" si="88"/>
        <v>1</v>
      </c>
      <c r="F1875" s="306" t="s">
        <v>175</v>
      </c>
      <c r="G1875" s="241">
        <v>540293.51</v>
      </c>
      <c r="H1875" s="244">
        <f t="shared" si="89"/>
        <v>540293.51</v>
      </c>
      <c r="I1875" s="246"/>
      <c r="J1875" s="247"/>
      <c r="K1875" s="240"/>
      <c r="L1875" s="245"/>
    </row>
    <row r="1876" spans="1:12">
      <c r="A1876" s="243">
        <v>44992</v>
      </c>
      <c r="B1876" s="243">
        <v>45027</v>
      </c>
      <c r="C1876" s="244">
        <f t="shared" si="87"/>
        <v>36</v>
      </c>
      <c r="D1876" s="239">
        <v>45027</v>
      </c>
      <c r="E1876" s="245">
        <f t="shared" si="88"/>
        <v>35</v>
      </c>
      <c r="F1876" s="306" t="s">
        <v>175</v>
      </c>
      <c r="G1876" s="241">
        <v>25.96</v>
      </c>
      <c r="H1876" s="244">
        <f t="shared" si="89"/>
        <v>908.6</v>
      </c>
      <c r="I1876" s="246"/>
      <c r="J1876" s="247"/>
      <c r="K1876" s="240"/>
      <c r="L1876" s="245"/>
    </row>
    <row r="1877" spans="1:12">
      <c r="A1877" s="243">
        <v>44992</v>
      </c>
      <c r="B1877" s="243">
        <v>45044</v>
      </c>
      <c r="C1877" s="244">
        <f t="shared" si="87"/>
        <v>53</v>
      </c>
      <c r="D1877" s="239">
        <v>45044</v>
      </c>
      <c r="E1877" s="245">
        <f t="shared" si="88"/>
        <v>52</v>
      </c>
      <c r="F1877" s="306" t="s">
        <v>175</v>
      </c>
      <c r="G1877" s="241">
        <v>57.1</v>
      </c>
      <c r="H1877" s="244">
        <f t="shared" si="89"/>
        <v>2969.2000000000003</v>
      </c>
      <c r="I1877" s="246"/>
      <c r="J1877" s="247"/>
      <c r="K1877" s="240"/>
      <c r="L1877" s="245"/>
    </row>
    <row r="1878" spans="1:12">
      <c r="A1878" s="243">
        <v>44992</v>
      </c>
      <c r="B1878" s="243">
        <v>44992</v>
      </c>
      <c r="C1878" s="244">
        <f t="shared" si="87"/>
        <v>1</v>
      </c>
      <c r="D1878" s="239">
        <v>44992</v>
      </c>
      <c r="E1878" s="245">
        <f t="shared" si="88"/>
        <v>0</v>
      </c>
      <c r="F1878" s="306" t="s">
        <v>175</v>
      </c>
      <c r="G1878" s="241">
        <v>1292.68</v>
      </c>
      <c r="H1878" s="244">
        <f t="shared" si="89"/>
        <v>0</v>
      </c>
      <c r="I1878" s="246"/>
      <c r="J1878" s="247"/>
      <c r="K1878" s="240"/>
      <c r="L1878" s="245"/>
    </row>
    <row r="1879" spans="1:12">
      <c r="A1879" s="243">
        <v>44992</v>
      </c>
      <c r="B1879" s="243">
        <v>45006</v>
      </c>
      <c r="C1879" s="244">
        <f t="shared" si="87"/>
        <v>15</v>
      </c>
      <c r="D1879" s="239">
        <v>45006</v>
      </c>
      <c r="E1879" s="245">
        <f t="shared" si="88"/>
        <v>14</v>
      </c>
      <c r="F1879" s="306" t="s">
        <v>175</v>
      </c>
      <c r="G1879" s="241">
        <v>522.64</v>
      </c>
      <c r="H1879" s="244">
        <f t="shared" si="89"/>
        <v>7316.96</v>
      </c>
      <c r="I1879" s="246"/>
      <c r="J1879" s="247"/>
      <c r="K1879" s="240"/>
      <c r="L1879" s="245"/>
    </row>
    <row r="1880" spans="1:12">
      <c r="A1880" s="243">
        <v>44992</v>
      </c>
      <c r="B1880" s="243">
        <v>44993</v>
      </c>
      <c r="C1880" s="244">
        <f t="shared" si="87"/>
        <v>2</v>
      </c>
      <c r="D1880" s="239">
        <v>44993</v>
      </c>
      <c r="E1880" s="245">
        <f t="shared" si="88"/>
        <v>1</v>
      </c>
      <c r="F1880" s="306" t="s">
        <v>175</v>
      </c>
      <c r="G1880" s="241">
        <v>751095.63</v>
      </c>
      <c r="H1880" s="244">
        <f t="shared" si="89"/>
        <v>751095.63</v>
      </c>
      <c r="I1880" s="246"/>
      <c r="J1880" s="247"/>
      <c r="K1880" s="240"/>
      <c r="L1880" s="245"/>
    </row>
    <row r="1881" spans="1:12">
      <c r="A1881" s="243">
        <v>44992</v>
      </c>
      <c r="B1881" s="243">
        <v>45236</v>
      </c>
      <c r="C1881" s="244">
        <f t="shared" si="87"/>
        <v>245</v>
      </c>
      <c r="D1881" s="239">
        <v>45236</v>
      </c>
      <c r="E1881" s="245">
        <f t="shared" si="88"/>
        <v>244</v>
      </c>
      <c r="F1881" s="306" t="s">
        <v>176</v>
      </c>
      <c r="G1881" s="241">
        <v>167.58</v>
      </c>
      <c r="H1881" s="244">
        <f t="shared" si="89"/>
        <v>40889.520000000004</v>
      </c>
      <c r="I1881" s="246"/>
      <c r="J1881" s="247"/>
      <c r="K1881" s="240"/>
      <c r="L1881" s="245"/>
    </row>
    <row r="1882" spans="1:12">
      <c r="A1882" s="243">
        <v>44992</v>
      </c>
      <c r="B1882" s="243">
        <v>44994</v>
      </c>
      <c r="C1882" s="244">
        <f t="shared" si="87"/>
        <v>3</v>
      </c>
      <c r="D1882" s="239">
        <v>44994</v>
      </c>
      <c r="E1882" s="245">
        <f t="shared" si="88"/>
        <v>2</v>
      </c>
      <c r="F1882" s="306" t="s">
        <v>175</v>
      </c>
      <c r="G1882" s="241">
        <v>7109.32</v>
      </c>
      <c r="H1882" s="244">
        <f t="shared" si="89"/>
        <v>14218.64</v>
      </c>
      <c r="I1882" s="246"/>
      <c r="J1882" s="247"/>
      <c r="K1882" s="240"/>
      <c r="L1882" s="245"/>
    </row>
    <row r="1883" spans="1:12">
      <c r="A1883" s="243">
        <v>44992</v>
      </c>
      <c r="B1883" s="243">
        <v>45005</v>
      </c>
      <c r="C1883" s="244">
        <f t="shared" si="87"/>
        <v>14</v>
      </c>
      <c r="D1883" s="239">
        <v>45005</v>
      </c>
      <c r="E1883" s="245">
        <f t="shared" si="88"/>
        <v>13</v>
      </c>
      <c r="F1883" s="306" t="s">
        <v>176</v>
      </c>
      <c r="G1883" s="241">
        <v>4607.25</v>
      </c>
      <c r="H1883" s="244">
        <f t="shared" si="89"/>
        <v>59894.25</v>
      </c>
      <c r="I1883" s="246"/>
      <c r="J1883" s="247"/>
      <c r="K1883" s="240"/>
      <c r="L1883" s="245"/>
    </row>
    <row r="1884" spans="1:12">
      <c r="A1884" s="243">
        <v>44992</v>
      </c>
      <c r="B1884" s="243">
        <v>45006</v>
      </c>
      <c r="C1884" s="244">
        <f t="shared" si="87"/>
        <v>15</v>
      </c>
      <c r="D1884" s="239">
        <v>45006</v>
      </c>
      <c r="E1884" s="245">
        <f t="shared" si="88"/>
        <v>14</v>
      </c>
      <c r="F1884" s="306" t="s">
        <v>178</v>
      </c>
      <c r="G1884" s="241">
        <v>592.5</v>
      </c>
      <c r="H1884" s="244">
        <f t="shared" si="89"/>
        <v>8295</v>
      </c>
      <c r="I1884" s="246"/>
      <c r="J1884" s="247"/>
      <c r="K1884" s="240"/>
      <c r="L1884" s="245"/>
    </row>
    <row r="1885" spans="1:12">
      <c r="A1885" s="243">
        <v>44992</v>
      </c>
      <c r="B1885" s="243">
        <v>45008</v>
      </c>
      <c r="C1885" s="244">
        <f t="shared" si="87"/>
        <v>17</v>
      </c>
      <c r="D1885" s="239">
        <v>45008</v>
      </c>
      <c r="E1885" s="245">
        <f t="shared" si="88"/>
        <v>16</v>
      </c>
      <c r="F1885" s="306" t="s">
        <v>175</v>
      </c>
      <c r="G1885" s="241">
        <v>41.28</v>
      </c>
      <c r="H1885" s="244">
        <f t="shared" si="89"/>
        <v>660.48</v>
      </c>
      <c r="I1885" s="246"/>
      <c r="J1885" s="247"/>
      <c r="K1885" s="240"/>
      <c r="L1885" s="245"/>
    </row>
    <row r="1886" spans="1:12">
      <c r="A1886" s="243">
        <v>44992</v>
      </c>
      <c r="B1886" s="243">
        <v>45006</v>
      </c>
      <c r="C1886" s="244">
        <f t="shared" si="87"/>
        <v>15</v>
      </c>
      <c r="D1886" s="239">
        <v>45006</v>
      </c>
      <c r="E1886" s="245">
        <f t="shared" si="88"/>
        <v>14</v>
      </c>
      <c r="F1886" s="306" t="s">
        <v>176</v>
      </c>
      <c r="G1886" s="241">
        <v>46804.57</v>
      </c>
      <c r="H1886" s="244">
        <f t="shared" si="89"/>
        <v>655263.98</v>
      </c>
      <c r="I1886" s="246"/>
      <c r="J1886" s="247"/>
      <c r="K1886" s="240"/>
      <c r="L1886" s="245"/>
    </row>
    <row r="1887" spans="1:12">
      <c r="A1887" s="243">
        <v>44992</v>
      </c>
      <c r="B1887" s="243">
        <v>44992</v>
      </c>
      <c r="C1887" s="244">
        <f t="shared" si="87"/>
        <v>1</v>
      </c>
      <c r="D1887" s="239">
        <v>44992</v>
      </c>
      <c r="E1887" s="245">
        <f t="shared" si="88"/>
        <v>0</v>
      </c>
      <c r="F1887" s="306" t="s">
        <v>176</v>
      </c>
      <c r="G1887" s="241">
        <v>1568.73</v>
      </c>
      <c r="H1887" s="244">
        <f t="shared" si="89"/>
        <v>0</v>
      </c>
      <c r="I1887" s="246"/>
      <c r="J1887" s="247"/>
      <c r="K1887" s="240"/>
      <c r="L1887" s="245"/>
    </row>
    <row r="1888" spans="1:12">
      <c r="A1888" s="243">
        <v>44992</v>
      </c>
      <c r="B1888" s="243">
        <v>45034</v>
      </c>
      <c r="C1888" s="244">
        <f t="shared" si="87"/>
        <v>43</v>
      </c>
      <c r="D1888" s="239">
        <v>45034</v>
      </c>
      <c r="E1888" s="245">
        <f t="shared" si="88"/>
        <v>42</v>
      </c>
      <c r="F1888" s="306" t="s">
        <v>175</v>
      </c>
      <c r="G1888" s="241">
        <v>302.68</v>
      </c>
      <c r="H1888" s="244">
        <f t="shared" si="89"/>
        <v>12712.56</v>
      </c>
      <c r="I1888" s="246"/>
      <c r="J1888" s="247"/>
      <c r="K1888" s="240"/>
      <c r="L1888" s="245"/>
    </row>
    <row r="1889" spans="1:12">
      <c r="A1889" s="243">
        <v>44992</v>
      </c>
      <c r="B1889" s="243">
        <v>44993</v>
      </c>
      <c r="C1889" s="244">
        <f t="shared" si="87"/>
        <v>2</v>
      </c>
      <c r="D1889" s="239">
        <v>44993</v>
      </c>
      <c r="E1889" s="245">
        <f t="shared" si="88"/>
        <v>1</v>
      </c>
      <c r="F1889" s="306" t="s">
        <v>176</v>
      </c>
      <c r="G1889" s="241">
        <v>101706.77</v>
      </c>
      <c r="H1889" s="244">
        <f t="shared" si="89"/>
        <v>101706.77</v>
      </c>
      <c r="I1889" s="246"/>
      <c r="J1889" s="247"/>
      <c r="K1889" s="240"/>
      <c r="L1889" s="245"/>
    </row>
    <row r="1890" spans="1:12">
      <c r="A1890" s="243">
        <v>44992</v>
      </c>
      <c r="B1890" s="243">
        <v>45007</v>
      </c>
      <c r="C1890" s="244">
        <f t="shared" si="87"/>
        <v>16</v>
      </c>
      <c r="D1890" s="239">
        <v>45007</v>
      </c>
      <c r="E1890" s="245">
        <f t="shared" si="88"/>
        <v>15</v>
      </c>
      <c r="F1890" s="306" t="s">
        <v>176</v>
      </c>
      <c r="G1890" s="241">
        <v>158.79</v>
      </c>
      <c r="H1890" s="244">
        <f t="shared" si="89"/>
        <v>2381.85</v>
      </c>
      <c r="I1890" s="246"/>
      <c r="J1890" s="247"/>
      <c r="K1890" s="240"/>
      <c r="L1890" s="245"/>
    </row>
    <row r="1891" spans="1:12">
      <c r="A1891" s="243">
        <v>44992</v>
      </c>
      <c r="B1891" s="243">
        <v>45035</v>
      </c>
      <c r="C1891" s="244">
        <f t="shared" si="87"/>
        <v>44</v>
      </c>
      <c r="D1891" s="239">
        <v>45035</v>
      </c>
      <c r="E1891" s="245">
        <f t="shared" si="88"/>
        <v>43</v>
      </c>
      <c r="F1891" s="306" t="s">
        <v>175</v>
      </c>
      <c r="G1891" s="241">
        <v>124.22</v>
      </c>
      <c r="H1891" s="244">
        <f t="shared" si="89"/>
        <v>5341.46</v>
      </c>
      <c r="I1891" s="246"/>
      <c r="J1891" s="247"/>
      <c r="K1891" s="240"/>
      <c r="L1891" s="245"/>
    </row>
    <row r="1892" spans="1:12">
      <c r="A1892" s="243">
        <v>44992</v>
      </c>
      <c r="B1892" s="243">
        <v>45005</v>
      </c>
      <c r="C1892" s="244">
        <f t="shared" si="87"/>
        <v>14</v>
      </c>
      <c r="D1892" s="239">
        <v>45005</v>
      </c>
      <c r="E1892" s="245">
        <f t="shared" si="88"/>
        <v>13</v>
      </c>
      <c r="F1892" s="306" t="s">
        <v>177</v>
      </c>
      <c r="G1892" s="241">
        <v>617.52</v>
      </c>
      <c r="H1892" s="244">
        <f t="shared" si="89"/>
        <v>8027.76</v>
      </c>
      <c r="I1892" s="246"/>
      <c r="J1892" s="247"/>
      <c r="K1892" s="240"/>
      <c r="L1892" s="245"/>
    </row>
    <row r="1893" spans="1:12">
      <c r="A1893" s="243">
        <v>44992</v>
      </c>
      <c r="B1893" s="243">
        <v>44994</v>
      </c>
      <c r="C1893" s="244">
        <f t="shared" si="87"/>
        <v>3</v>
      </c>
      <c r="D1893" s="239">
        <v>44994</v>
      </c>
      <c r="E1893" s="245">
        <f t="shared" si="88"/>
        <v>2</v>
      </c>
      <c r="F1893" s="306" t="s">
        <v>178</v>
      </c>
      <c r="G1893" s="241">
        <v>252.33</v>
      </c>
      <c r="H1893" s="244">
        <f t="shared" si="89"/>
        <v>504.66</v>
      </c>
      <c r="I1893" s="246"/>
      <c r="J1893" s="247"/>
      <c r="K1893" s="240"/>
      <c r="L1893" s="245"/>
    </row>
    <row r="1894" spans="1:12">
      <c r="A1894" s="243">
        <v>44992</v>
      </c>
      <c r="B1894" s="243">
        <v>44994</v>
      </c>
      <c r="C1894" s="244">
        <f t="shared" si="87"/>
        <v>3</v>
      </c>
      <c r="D1894" s="239">
        <v>44994</v>
      </c>
      <c r="E1894" s="245">
        <f t="shared" si="88"/>
        <v>2</v>
      </c>
      <c r="F1894" s="306" t="s">
        <v>176</v>
      </c>
      <c r="G1894" s="241">
        <v>3548.26</v>
      </c>
      <c r="H1894" s="244">
        <f t="shared" si="89"/>
        <v>7096.52</v>
      </c>
      <c r="I1894" s="246"/>
      <c r="J1894" s="247"/>
      <c r="K1894" s="240"/>
      <c r="L1894" s="245"/>
    </row>
    <row r="1895" spans="1:12">
      <c r="A1895" s="243">
        <v>44992</v>
      </c>
      <c r="B1895" s="243">
        <v>45006</v>
      </c>
      <c r="C1895" s="244">
        <f t="shared" si="87"/>
        <v>15</v>
      </c>
      <c r="D1895" s="239">
        <v>45006</v>
      </c>
      <c r="E1895" s="245">
        <f t="shared" si="88"/>
        <v>14</v>
      </c>
      <c r="F1895" s="306" t="s">
        <v>177</v>
      </c>
      <c r="G1895" s="241">
        <v>13297.11</v>
      </c>
      <c r="H1895" s="244">
        <f t="shared" si="89"/>
        <v>186159.54</v>
      </c>
      <c r="I1895" s="246"/>
      <c r="J1895" s="247"/>
      <c r="K1895" s="240"/>
      <c r="L1895" s="245"/>
    </row>
    <row r="1896" spans="1:12">
      <c r="A1896" s="243">
        <v>44992</v>
      </c>
      <c r="B1896" s="243">
        <v>44992</v>
      </c>
      <c r="C1896" s="244">
        <f t="shared" si="87"/>
        <v>1</v>
      </c>
      <c r="D1896" s="239">
        <v>44992</v>
      </c>
      <c r="E1896" s="245">
        <f t="shared" si="88"/>
        <v>0</v>
      </c>
      <c r="F1896" s="306" t="s">
        <v>177</v>
      </c>
      <c r="G1896" s="241">
        <v>25.99</v>
      </c>
      <c r="H1896" s="244">
        <f t="shared" si="89"/>
        <v>0</v>
      </c>
      <c r="I1896" s="246"/>
      <c r="J1896" s="247"/>
      <c r="K1896" s="240"/>
      <c r="L1896" s="245"/>
    </row>
    <row r="1897" spans="1:12">
      <c r="A1897" s="243">
        <v>44992</v>
      </c>
      <c r="B1897" s="243">
        <v>44995</v>
      </c>
      <c r="C1897" s="244">
        <f t="shared" si="87"/>
        <v>4</v>
      </c>
      <c r="D1897" s="239">
        <v>44995</v>
      </c>
      <c r="E1897" s="245">
        <f t="shared" si="88"/>
        <v>3</v>
      </c>
      <c r="F1897" s="306" t="s">
        <v>175</v>
      </c>
      <c r="G1897" s="241">
        <v>2433.2800000000002</v>
      </c>
      <c r="H1897" s="244">
        <f t="shared" si="89"/>
        <v>7299.84</v>
      </c>
      <c r="I1897" s="246"/>
      <c r="J1897" s="247"/>
      <c r="K1897" s="240"/>
      <c r="L1897" s="245"/>
    </row>
    <row r="1898" spans="1:12">
      <c r="A1898" s="243">
        <v>44992</v>
      </c>
      <c r="B1898" s="243">
        <v>44993</v>
      </c>
      <c r="C1898" s="244">
        <f t="shared" si="87"/>
        <v>2</v>
      </c>
      <c r="D1898" s="239">
        <v>44993</v>
      </c>
      <c r="E1898" s="245">
        <f t="shared" si="88"/>
        <v>1</v>
      </c>
      <c r="F1898" s="306" t="s">
        <v>177</v>
      </c>
      <c r="G1898" s="241">
        <v>21365.75</v>
      </c>
      <c r="H1898" s="244">
        <f t="shared" si="89"/>
        <v>21365.75</v>
      </c>
      <c r="I1898" s="246"/>
      <c r="J1898" s="247"/>
      <c r="K1898" s="240"/>
      <c r="L1898" s="245"/>
    </row>
    <row r="1899" spans="1:12">
      <c r="A1899" s="243">
        <v>44992</v>
      </c>
      <c r="B1899" s="243">
        <v>45021</v>
      </c>
      <c r="C1899" s="244">
        <f t="shared" si="87"/>
        <v>30</v>
      </c>
      <c r="D1899" s="239">
        <v>45021</v>
      </c>
      <c r="E1899" s="245">
        <f t="shared" si="88"/>
        <v>29</v>
      </c>
      <c r="F1899" s="306" t="s">
        <v>175</v>
      </c>
      <c r="G1899" s="241">
        <v>26.95</v>
      </c>
      <c r="H1899" s="244">
        <f t="shared" si="89"/>
        <v>781.55</v>
      </c>
      <c r="I1899" s="246"/>
      <c r="J1899" s="247"/>
      <c r="K1899" s="240"/>
      <c r="L1899" s="245"/>
    </row>
    <row r="1900" spans="1:12">
      <c r="A1900" s="243">
        <v>44992</v>
      </c>
      <c r="B1900" s="243">
        <v>45022</v>
      </c>
      <c r="C1900" s="244">
        <f t="shared" si="87"/>
        <v>31</v>
      </c>
      <c r="D1900" s="239">
        <v>45022</v>
      </c>
      <c r="E1900" s="245">
        <f t="shared" si="88"/>
        <v>30</v>
      </c>
      <c r="F1900" s="306" t="s">
        <v>175</v>
      </c>
      <c r="G1900" s="241">
        <v>7.11</v>
      </c>
      <c r="H1900" s="244">
        <f t="shared" si="89"/>
        <v>213.3</v>
      </c>
      <c r="I1900" s="246"/>
      <c r="J1900" s="247"/>
      <c r="K1900" s="240"/>
      <c r="L1900" s="245"/>
    </row>
    <row r="1901" spans="1:12">
      <c r="A1901" s="243">
        <v>44992</v>
      </c>
      <c r="B1901" s="243">
        <v>44998</v>
      </c>
      <c r="C1901" s="244">
        <f t="shared" si="87"/>
        <v>7</v>
      </c>
      <c r="D1901" s="239">
        <v>44998</v>
      </c>
      <c r="E1901" s="245">
        <f t="shared" si="88"/>
        <v>6</v>
      </c>
      <c r="F1901" s="306" t="s">
        <v>175</v>
      </c>
      <c r="G1901" s="241">
        <v>696.1</v>
      </c>
      <c r="H1901" s="244">
        <f t="shared" si="89"/>
        <v>4176.6000000000004</v>
      </c>
      <c r="I1901" s="246"/>
      <c r="J1901" s="247"/>
      <c r="K1901" s="240"/>
      <c r="L1901" s="245"/>
    </row>
    <row r="1902" spans="1:12">
      <c r="A1902" s="243">
        <v>44992</v>
      </c>
      <c r="B1902" s="243">
        <v>45020</v>
      </c>
      <c r="C1902" s="244">
        <f t="shared" si="87"/>
        <v>29</v>
      </c>
      <c r="D1902" s="239">
        <v>45020</v>
      </c>
      <c r="E1902" s="245">
        <f t="shared" si="88"/>
        <v>28</v>
      </c>
      <c r="F1902" s="306" t="s">
        <v>176</v>
      </c>
      <c r="G1902" s="241">
        <v>76.34</v>
      </c>
      <c r="H1902" s="244">
        <f t="shared" si="89"/>
        <v>2137.52</v>
      </c>
      <c r="I1902" s="246"/>
      <c r="J1902" s="247"/>
      <c r="K1902" s="240"/>
      <c r="L1902" s="245"/>
    </row>
    <row r="1903" spans="1:12">
      <c r="A1903" s="243">
        <v>44992</v>
      </c>
      <c r="B1903" s="243">
        <v>44995</v>
      </c>
      <c r="C1903" s="244">
        <f t="shared" si="87"/>
        <v>4</v>
      </c>
      <c r="D1903" s="239">
        <v>44995</v>
      </c>
      <c r="E1903" s="245">
        <f t="shared" si="88"/>
        <v>3</v>
      </c>
      <c r="F1903" s="306" t="s">
        <v>176</v>
      </c>
      <c r="G1903" s="241">
        <v>11666.19</v>
      </c>
      <c r="H1903" s="244">
        <f t="shared" si="89"/>
        <v>34998.57</v>
      </c>
      <c r="I1903" s="246"/>
      <c r="J1903" s="247"/>
      <c r="K1903" s="240"/>
      <c r="L1903" s="245"/>
    </row>
    <row r="1904" spans="1:12">
      <c r="A1904" s="243">
        <v>44992</v>
      </c>
      <c r="B1904" s="243">
        <v>44999</v>
      </c>
      <c r="C1904" s="244">
        <f t="shared" si="87"/>
        <v>8</v>
      </c>
      <c r="D1904" s="239">
        <v>44999</v>
      </c>
      <c r="E1904" s="245">
        <f t="shared" si="88"/>
        <v>7</v>
      </c>
      <c r="F1904" s="306" t="s">
        <v>175</v>
      </c>
      <c r="G1904" s="241">
        <v>51.52</v>
      </c>
      <c r="H1904" s="244">
        <f t="shared" si="89"/>
        <v>360.64000000000004</v>
      </c>
      <c r="I1904" s="246"/>
      <c r="J1904" s="247"/>
      <c r="K1904" s="240"/>
      <c r="L1904" s="245"/>
    </row>
    <row r="1905" spans="1:12">
      <c r="A1905" s="243">
        <v>44992</v>
      </c>
      <c r="B1905" s="243">
        <v>45077</v>
      </c>
      <c r="C1905" s="244">
        <f t="shared" si="87"/>
        <v>86</v>
      </c>
      <c r="D1905" s="239">
        <v>45077</v>
      </c>
      <c r="E1905" s="245">
        <f t="shared" si="88"/>
        <v>85</v>
      </c>
      <c r="F1905" s="306" t="s">
        <v>175</v>
      </c>
      <c r="G1905" s="241">
        <v>15.03</v>
      </c>
      <c r="H1905" s="244">
        <f t="shared" si="89"/>
        <v>1277.55</v>
      </c>
      <c r="I1905" s="246"/>
      <c r="J1905" s="247"/>
      <c r="K1905" s="240"/>
      <c r="L1905" s="245"/>
    </row>
    <row r="1906" spans="1:12">
      <c r="A1906" s="243">
        <v>44992</v>
      </c>
      <c r="B1906" s="243">
        <v>45000</v>
      </c>
      <c r="C1906" s="244">
        <f t="shared" si="87"/>
        <v>9</v>
      </c>
      <c r="D1906" s="239">
        <v>45000</v>
      </c>
      <c r="E1906" s="245">
        <f t="shared" si="88"/>
        <v>8</v>
      </c>
      <c r="F1906" s="306" t="s">
        <v>175</v>
      </c>
      <c r="G1906" s="241">
        <v>582.79999999999995</v>
      </c>
      <c r="H1906" s="244">
        <f t="shared" si="89"/>
        <v>4662.3999999999996</v>
      </c>
      <c r="I1906" s="246"/>
      <c r="J1906" s="247"/>
      <c r="K1906" s="240"/>
      <c r="L1906" s="245"/>
    </row>
    <row r="1907" spans="1:12">
      <c r="A1907" s="243">
        <v>44992</v>
      </c>
      <c r="B1907" s="243">
        <v>45148</v>
      </c>
      <c r="C1907" s="244">
        <f t="shared" si="87"/>
        <v>157</v>
      </c>
      <c r="D1907" s="239">
        <v>45148</v>
      </c>
      <c r="E1907" s="245">
        <f t="shared" si="88"/>
        <v>156</v>
      </c>
      <c r="F1907" s="306" t="s">
        <v>175</v>
      </c>
      <c r="G1907" s="241">
        <v>26.54</v>
      </c>
      <c r="H1907" s="244">
        <f t="shared" si="89"/>
        <v>4140.24</v>
      </c>
      <c r="I1907" s="246"/>
      <c r="J1907" s="247"/>
      <c r="K1907" s="240"/>
      <c r="L1907" s="245"/>
    </row>
    <row r="1908" spans="1:12">
      <c r="A1908" s="243">
        <v>44992</v>
      </c>
      <c r="B1908" s="243">
        <v>45001</v>
      </c>
      <c r="C1908" s="244">
        <f t="shared" si="87"/>
        <v>10</v>
      </c>
      <c r="D1908" s="239">
        <v>45001</v>
      </c>
      <c r="E1908" s="245">
        <f t="shared" si="88"/>
        <v>9</v>
      </c>
      <c r="F1908" s="306" t="s">
        <v>175</v>
      </c>
      <c r="G1908" s="241">
        <v>1709.27</v>
      </c>
      <c r="H1908" s="244">
        <f t="shared" si="89"/>
        <v>15383.43</v>
      </c>
      <c r="I1908" s="246"/>
      <c r="J1908" s="247"/>
      <c r="K1908" s="240"/>
      <c r="L1908" s="245"/>
    </row>
    <row r="1909" spans="1:12">
      <c r="A1909" s="243">
        <v>44992</v>
      </c>
      <c r="B1909" s="243">
        <v>45013</v>
      </c>
      <c r="C1909" s="244">
        <f t="shared" si="87"/>
        <v>22</v>
      </c>
      <c r="D1909" s="239">
        <v>45013</v>
      </c>
      <c r="E1909" s="245">
        <f t="shared" si="88"/>
        <v>21</v>
      </c>
      <c r="F1909" s="306" t="s">
        <v>177</v>
      </c>
      <c r="G1909" s="241">
        <v>13133.76</v>
      </c>
      <c r="H1909" s="244">
        <f t="shared" si="89"/>
        <v>275808.96000000002</v>
      </c>
      <c r="I1909" s="246"/>
      <c r="J1909" s="247"/>
      <c r="K1909" s="240"/>
      <c r="L1909" s="245"/>
    </row>
    <row r="1910" spans="1:12">
      <c r="A1910" s="243">
        <v>44992</v>
      </c>
      <c r="B1910" s="243">
        <v>44998</v>
      </c>
      <c r="C1910" s="244">
        <f t="shared" si="87"/>
        <v>7</v>
      </c>
      <c r="D1910" s="239">
        <v>44998</v>
      </c>
      <c r="E1910" s="245">
        <f t="shared" si="88"/>
        <v>6</v>
      </c>
      <c r="F1910" s="306" t="s">
        <v>176</v>
      </c>
      <c r="G1910" s="241">
        <v>145.05000000000001</v>
      </c>
      <c r="H1910" s="244">
        <f t="shared" si="89"/>
        <v>870.30000000000007</v>
      </c>
      <c r="I1910" s="246"/>
      <c r="J1910" s="247"/>
      <c r="K1910" s="240"/>
      <c r="L1910" s="245"/>
    </row>
    <row r="1911" spans="1:12">
      <c r="A1911" s="243">
        <v>44992</v>
      </c>
      <c r="B1911" s="243">
        <v>45016</v>
      </c>
      <c r="C1911" s="244">
        <f t="shared" si="87"/>
        <v>25</v>
      </c>
      <c r="D1911" s="239">
        <v>45016</v>
      </c>
      <c r="E1911" s="245">
        <f t="shared" si="88"/>
        <v>24</v>
      </c>
      <c r="F1911" s="306" t="s">
        <v>175</v>
      </c>
      <c r="G1911" s="241">
        <v>28.16</v>
      </c>
      <c r="H1911" s="244">
        <f t="shared" si="89"/>
        <v>675.84</v>
      </c>
      <c r="I1911" s="246"/>
      <c r="J1911" s="247"/>
      <c r="K1911" s="240"/>
      <c r="L1911" s="245"/>
    </row>
    <row r="1912" spans="1:12">
      <c r="A1912" s="243">
        <v>44992</v>
      </c>
      <c r="B1912" s="243">
        <v>45002</v>
      </c>
      <c r="C1912" s="244">
        <f t="shared" si="87"/>
        <v>11</v>
      </c>
      <c r="D1912" s="239">
        <v>45002</v>
      </c>
      <c r="E1912" s="245">
        <f t="shared" si="88"/>
        <v>10</v>
      </c>
      <c r="F1912" s="306" t="s">
        <v>175</v>
      </c>
      <c r="G1912" s="241">
        <v>47.05</v>
      </c>
      <c r="H1912" s="244">
        <f t="shared" si="89"/>
        <v>470.5</v>
      </c>
      <c r="I1912" s="246"/>
      <c r="J1912" s="247"/>
      <c r="K1912" s="240"/>
      <c r="L1912" s="245"/>
    </row>
    <row r="1913" spans="1:12">
      <c r="A1913" s="243">
        <v>44992</v>
      </c>
      <c r="B1913" s="243">
        <v>44999</v>
      </c>
      <c r="C1913" s="244">
        <f t="shared" si="87"/>
        <v>8</v>
      </c>
      <c r="D1913" s="239">
        <v>44999</v>
      </c>
      <c r="E1913" s="245">
        <f t="shared" si="88"/>
        <v>7</v>
      </c>
      <c r="F1913" s="306" t="s">
        <v>176</v>
      </c>
      <c r="G1913" s="241">
        <v>40.57</v>
      </c>
      <c r="H1913" s="244">
        <f t="shared" si="89"/>
        <v>283.99</v>
      </c>
      <c r="I1913" s="246"/>
      <c r="J1913" s="247"/>
      <c r="K1913" s="240"/>
      <c r="L1913" s="245"/>
    </row>
    <row r="1914" spans="1:12">
      <c r="A1914" s="243">
        <v>44992</v>
      </c>
      <c r="B1914" s="243">
        <v>45000</v>
      </c>
      <c r="C1914" s="244">
        <f t="shared" si="87"/>
        <v>9</v>
      </c>
      <c r="D1914" s="239">
        <v>45000</v>
      </c>
      <c r="E1914" s="245">
        <f t="shared" si="88"/>
        <v>8</v>
      </c>
      <c r="F1914" s="306" t="s">
        <v>176</v>
      </c>
      <c r="G1914" s="241">
        <v>379.76</v>
      </c>
      <c r="H1914" s="244">
        <f t="shared" si="89"/>
        <v>3038.08</v>
      </c>
      <c r="I1914" s="246"/>
      <c r="J1914" s="247"/>
      <c r="K1914" s="240"/>
      <c r="L1914" s="245"/>
    </row>
    <row r="1915" spans="1:12">
      <c r="A1915" s="243">
        <v>44993</v>
      </c>
      <c r="B1915" s="243">
        <v>44995</v>
      </c>
      <c r="C1915" s="244">
        <f t="shared" si="87"/>
        <v>3</v>
      </c>
      <c r="D1915" s="239">
        <v>44995</v>
      </c>
      <c r="E1915" s="245">
        <f t="shared" si="88"/>
        <v>2</v>
      </c>
      <c r="F1915" s="306" t="s">
        <v>177</v>
      </c>
      <c r="G1915" s="241">
        <v>3209.2</v>
      </c>
      <c r="H1915" s="244">
        <f t="shared" si="89"/>
        <v>6418.4</v>
      </c>
      <c r="I1915" s="246"/>
      <c r="J1915" s="247"/>
      <c r="K1915" s="240"/>
      <c r="L1915" s="245"/>
    </row>
    <row r="1916" spans="1:12">
      <c r="A1916" s="243">
        <v>44993</v>
      </c>
      <c r="B1916" s="243">
        <v>44998</v>
      </c>
      <c r="C1916" s="244">
        <f t="shared" si="87"/>
        <v>6</v>
      </c>
      <c r="D1916" s="239">
        <v>44998</v>
      </c>
      <c r="E1916" s="245">
        <f t="shared" si="88"/>
        <v>5</v>
      </c>
      <c r="F1916" s="306" t="s">
        <v>178</v>
      </c>
      <c r="G1916" s="241">
        <v>290.91000000000003</v>
      </c>
      <c r="H1916" s="244">
        <f t="shared" si="89"/>
        <v>1454.5500000000002</v>
      </c>
      <c r="I1916" s="246"/>
      <c r="J1916" s="247"/>
      <c r="K1916" s="240"/>
      <c r="L1916" s="245"/>
    </row>
    <row r="1917" spans="1:12">
      <c r="A1917" s="243">
        <v>44993</v>
      </c>
      <c r="B1917" s="243">
        <v>45000</v>
      </c>
      <c r="C1917" s="244">
        <f t="shared" si="87"/>
        <v>8</v>
      </c>
      <c r="D1917" s="239">
        <v>45000</v>
      </c>
      <c r="E1917" s="245">
        <f t="shared" si="88"/>
        <v>7</v>
      </c>
      <c r="F1917" s="306" t="s">
        <v>175</v>
      </c>
      <c r="G1917" s="241">
        <v>53.53</v>
      </c>
      <c r="H1917" s="244">
        <f t="shared" si="89"/>
        <v>374.71000000000004</v>
      </c>
      <c r="I1917" s="246"/>
      <c r="J1917" s="247"/>
      <c r="K1917" s="240"/>
      <c r="L1917" s="245"/>
    </row>
    <row r="1918" spans="1:12">
      <c r="A1918" s="243">
        <v>44993</v>
      </c>
      <c r="B1918" s="243">
        <v>44998</v>
      </c>
      <c r="C1918" s="244">
        <f t="shared" si="87"/>
        <v>6</v>
      </c>
      <c r="D1918" s="239">
        <v>44998</v>
      </c>
      <c r="E1918" s="245">
        <f t="shared" si="88"/>
        <v>5</v>
      </c>
      <c r="F1918" s="306" t="s">
        <v>176</v>
      </c>
      <c r="G1918" s="241">
        <v>39940.44</v>
      </c>
      <c r="H1918" s="244">
        <f t="shared" si="89"/>
        <v>199702.2</v>
      </c>
      <c r="I1918" s="246"/>
      <c r="J1918" s="247"/>
      <c r="K1918" s="240"/>
      <c r="L1918" s="245"/>
    </row>
    <row r="1919" spans="1:12">
      <c r="A1919" s="243">
        <v>44993</v>
      </c>
      <c r="B1919" s="243">
        <v>45001</v>
      </c>
      <c r="C1919" s="244">
        <f t="shared" si="87"/>
        <v>9</v>
      </c>
      <c r="D1919" s="239">
        <v>45001</v>
      </c>
      <c r="E1919" s="245">
        <f t="shared" si="88"/>
        <v>8</v>
      </c>
      <c r="F1919" s="306" t="s">
        <v>175</v>
      </c>
      <c r="G1919" s="241">
        <v>384.47</v>
      </c>
      <c r="H1919" s="244">
        <f t="shared" si="89"/>
        <v>3075.76</v>
      </c>
      <c r="I1919" s="246"/>
      <c r="J1919" s="247"/>
      <c r="K1919" s="240"/>
      <c r="L1919" s="245"/>
    </row>
    <row r="1920" spans="1:12">
      <c r="A1920" s="243">
        <v>44993</v>
      </c>
      <c r="B1920" s="243">
        <v>45015</v>
      </c>
      <c r="C1920" s="244">
        <f t="shared" si="87"/>
        <v>23</v>
      </c>
      <c r="D1920" s="239">
        <v>45015</v>
      </c>
      <c r="E1920" s="245">
        <f t="shared" si="88"/>
        <v>22</v>
      </c>
      <c r="F1920" s="306" t="s">
        <v>175</v>
      </c>
      <c r="G1920" s="241">
        <v>21.55</v>
      </c>
      <c r="H1920" s="244">
        <f t="shared" si="89"/>
        <v>474.1</v>
      </c>
      <c r="I1920" s="246"/>
      <c r="J1920" s="247"/>
      <c r="K1920" s="240"/>
      <c r="L1920" s="245"/>
    </row>
    <row r="1921" spans="1:12">
      <c r="A1921" s="243">
        <v>44993</v>
      </c>
      <c r="B1921" s="243">
        <v>45047</v>
      </c>
      <c r="C1921" s="244">
        <f t="shared" si="87"/>
        <v>55</v>
      </c>
      <c r="D1921" s="239">
        <v>45047</v>
      </c>
      <c r="E1921" s="245">
        <f t="shared" si="88"/>
        <v>54</v>
      </c>
      <c r="F1921" s="306" t="s">
        <v>175</v>
      </c>
      <c r="G1921" s="241">
        <v>14.45</v>
      </c>
      <c r="H1921" s="244">
        <f t="shared" si="89"/>
        <v>780.3</v>
      </c>
      <c r="I1921" s="246"/>
      <c r="J1921" s="247"/>
      <c r="K1921" s="240"/>
      <c r="L1921" s="245"/>
    </row>
    <row r="1922" spans="1:12">
      <c r="A1922" s="243">
        <v>44993</v>
      </c>
      <c r="B1922" s="243">
        <v>45002</v>
      </c>
      <c r="C1922" s="244">
        <f t="shared" si="87"/>
        <v>10</v>
      </c>
      <c r="D1922" s="239">
        <v>45002</v>
      </c>
      <c r="E1922" s="245">
        <f t="shared" si="88"/>
        <v>9</v>
      </c>
      <c r="F1922" s="306" t="s">
        <v>175</v>
      </c>
      <c r="G1922" s="241">
        <v>101.35</v>
      </c>
      <c r="H1922" s="244">
        <f t="shared" si="89"/>
        <v>912.15</v>
      </c>
      <c r="I1922" s="246"/>
      <c r="J1922" s="247"/>
      <c r="K1922" s="240"/>
      <c r="L1922" s="245"/>
    </row>
    <row r="1923" spans="1:12">
      <c r="A1923" s="243">
        <v>44993</v>
      </c>
      <c r="B1923" s="243">
        <v>44999</v>
      </c>
      <c r="C1923" s="244">
        <f t="shared" si="87"/>
        <v>7</v>
      </c>
      <c r="D1923" s="239">
        <v>44999</v>
      </c>
      <c r="E1923" s="245">
        <f t="shared" si="88"/>
        <v>6</v>
      </c>
      <c r="F1923" s="306" t="s">
        <v>176</v>
      </c>
      <c r="G1923" s="241">
        <v>19470.98</v>
      </c>
      <c r="H1923" s="244">
        <f t="shared" si="89"/>
        <v>116825.88</v>
      </c>
      <c r="I1923" s="246"/>
      <c r="J1923" s="247"/>
      <c r="K1923" s="240"/>
      <c r="L1923" s="245"/>
    </row>
    <row r="1924" spans="1:12">
      <c r="A1924" s="243">
        <v>44993</v>
      </c>
      <c r="B1924" s="243">
        <v>45106</v>
      </c>
      <c r="C1924" s="244">
        <f t="shared" si="87"/>
        <v>114</v>
      </c>
      <c r="D1924" s="239">
        <v>45106</v>
      </c>
      <c r="E1924" s="245">
        <f t="shared" si="88"/>
        <v>113</v>
      </c>
      <c r="F1924" s="306" t="s">
        <v>175</v>
      </c>
      <c r="G1924" s="241">
        <v>31.43</v>
      </c>
      <c r="H1924" s="244">
        <f t="shared" si="89"/>
        <v>3551.59</v>
      </c>
      <c r="I1924" s="246"/>
      <c r="J1924" s="247"/>
      <c r="K1924" s="240"/>
      <c r="L1924" s="245"/>
    </row>
    <row r="1925" spans="1:12">
      <c r="A1925" s="243">
        <v>44993</v>
      </c>
      <c r="B1925" s="243">
        <v>45001</v>
      </c>
      <c r="C1925" s="244">
        <f t="shared" si="87"/>
        <v>9</v>
      </c>
      <c r="D1925" s="239">
        <v>45001</v>
      </c>
      <c r="E1925" s="245">
        <f t="shared" si="88"/>
        <v>8</v>
      </c>
      <c r="F1925" s="306" t="s">
        <v>176</v>
      </c>
      <c r="G1925" s="241">
        <v>57.82</v>
      </c>
      <c r="H1925" s="244">
        <f t="shared" si="89"/>
        <v>462.56</v>
      </c>
      <c r="I1925" s="246"/>
      <c r="J1925" s="247"/>
      <c r="K1925" s="240"/>
      <c r="L1925" s="245"/>
    </row>
    <row r="1926" spans="1:12">
      <c r="A1926" s="243">
        <v>44993</v>
      </c>
      <c r="B1926" s="243">
        <v>45030</v>
      </c>
      <c r="C1926" s="244">
        <f t="shared" si="87"/>
        <v>38</v>
      </c>
      <c r="D1926" s="239">
        <v>45030</v>
      </c>
      <c r="E1926" s="245">
        <f t="shared" si="88"/>
        <v>37</v>
      </c>
      <c r="F1926" s="306" t="s">
        <v>175</v>
      </c>
      <c r="G1926" s="241">
        <v>20.41</v>
      </c>
      <c r="H1926" s="244">
        <f t="shared" si="89"/>
        <v>755.17</v>
      </c>
      <c r="I1926" s="246"/>
      <c r="J1926" s="247"/>
      <c r="K1926" s="240"/>
      <c r="L1926" s="245"/>
    </row>
    <row r="1927" spans="1:12">
      <c r="A1927" s="243">
        <v>44993</v>
      </c>
      <c r="B1927" s="243">
        <v>45005</v>
      </c>
      <c r="C1927" s="244">
        <f t="shared" ref="C1927:C1990" si="90">B1927-A1927+1</f>
        <v>13</v>
      </c>
      <c r="D1927" s="239">
        <v>45005</v>
      </c>
      <c r="E1927" s="245">
        <f t="shared" ref="E1927:E1990" si="91">D1927-A1927</f>
        <v>12</v>
      </c>
      <c r="F1927" s="306" t="s">
        <v>175</v>
      </c>
      <c r="G1927" s="241">
        <v>107.75</v>
      </c>
      <c r="H1927" s="244">
        <f t="shared" ref="H1927:H1990" si="92">E1927*G1927</f>
        <v>1293</v>
      </c>
      <c r="I1927" s="246"/>
      <c r="J1927" s="247"/>
      <c r="K1927" s="240"/>
      <c r="L1927" s="245"/>
    </row>
    <row r="1928" spans="1:12">
      <c r="A1928" s="243">
        <v>44993</v>
      </c>
      <c r="B1928" s="243">
        <v>45114</v>
      </c>
      <c r="C1928" s="244">
        <f t="shared" si="90"/>
        <v>122</v>
      </c>
      <c r="D1928" s="239">
        <v>45114</v>
      </c>
      <c r="E1928" s="245">
        <f t="shared" si="91"/>
        <v>121</v>
      </c>
      <c r="F1928" s="306" t="s">
        <v>176</v>
      </c>
      <c r="G1928" s="241">
        <v>41.75</v>
      </c>
      <c r="H1928" s="244">
        <f t="shared" si="92"/>
        <v>5051.75</v>
      </c>
      <c r="I1928" s="246"/>
      <c r="J1928" s="247"/>
      <c r="K1928" s="240"/>
      <c r="L1928" s="245"/>
    </row>
    <row r="1929" spans="1:12">
      <c r="A1929" s="243">
        <v>44993</v>
      </c>
      <c r="B1929" s="243">
        <v>44993</v>
      </c>
      <c r="C1929" s="244">
        <f t="shared" si="90"/>
        <v>1</v>
      </c>
      <c r="D1929" s="239">
        <v>44993</v>
      </c>
      <c r="E1929" s="245">
        <f t="shared" si="91"/>
        <v>0</v>
      </c>
      <c r="F1929" s="306" t="s">
        <v>175</v>
      </c>
      <c r="G1929" s="241">
        <v>585.32000000000005</v>
      </c>
      <c r="H1929" s="244">
        <f t="shared" si="92"/>
        <v>0</v>
      </c>
      <c r="I1929" s="246"/>
      <c r="J1929" s="247"/>
      <c r="K1929" s="240"/>
      <c r="L1929" s="245"/>
    </row>
    <row r="1930" spans="1:12">
      <c r="A1930" s="243">
        <v>44993</v>
      </c>
      <c r="B1930" s="243">
        <v>45007</v>
      </c>
      <c r="C1930" s="244">
        <f t="shared" si="90"/>
        <v>15</v>
      </c>
      <c r="D1930" s="239">
        <v>45007</v>
      </c>
      <c r="E1930" s="245">
        <f t="shared" si="91"/>
        <v>14</v>
      </c>
      <c r="F1930" s="306" t="s">
        <v>175</v>
      </c>
      <c r="G1930" s="241">
        <v>17.260000000000002</v>
      </c>
      <c r="H1930" s="244">
        <f t="shared" si="92"/>
        <v>241.64000000000001</v>
      </c>
      <c r="I1930" s="246"/>
      <c r="J1930" s="247"/>
      <c r="K1930" s="240"/>
      <c r="L1930" s="245"/>
    </row>
    <row r="1931" spans="1:12">
      <c r="A1931" s="243">
        <v>44993</v>
      </c>
      <c r="B1931" s="243">
        <v>44994</v>
      </c>
      <c r="C1931" s="244">
        <f t="shared" si="90"/>
        <v>2</v>
      </c>
      <c r="D1931" s="239">
        <v>44994</v>
      </c>
      <c r="E1931" s="245">
        <f t="shared" si="91"/>
        <v>1</v>
      </c>
      <c r="F1931" s="306" t="s">
        <v>175</v>
      </c>
      <c r="G1931" s="241">
        <v>597275.43999999994</v>
      </c>
      <c r="H1931" s="244">
        <f t="shared" si="92"/>
        <v>597275.43999999994</v>
      </c>
      <c r="I1931" s="246"/>
      <c r="J1931" s="247"/>
      <c r="K1931" s="240"/>
      <c r="L1931" s="245"/>
    </row>
    <row r="1932" spans="1:12">
      <c r="A1932" s="243">
        <v>44993</v>
      </c>
      <c r="B1932" s="243">
        <v>45009</v>
      </c>
      <c r="C1932" s="244">
        <f t="shared" si="90"/>
        <v>17</v>
      </c>
      <c r="D1932" s="239">
        <v>45009</v>
      </c>
      <c r="E1932" s="245">
        <f t="shared" si="91"/>
        <v>16</v>
      </c>
      <c r="F1932" s="306" t="s">
        <v>175</v>
      </c>
      <c r="G1932" s="241">
        <v>87.42</v>
      </c>
      <c r="H1932" s="244">
        <f t="shared" si="92"/>
        <v>1398.72</v>
      </c>
      <c r="I1932" s="246"/>
      <c r="J1932" s="247"/>
      <c r="K1932" s="240"/>
      <c r="L1932" s="245"/>
    </row>
    <row r="1933" spans="1:12">
      <c r="A1933" s="243">
        <v>44993</v>
      </c>
      <c r="B1933" s="243">
        <v>45069</v>
      </c>
      <c r="C1933" s="244">
        <f t="shared" si="90"/>
        <v>77</v>
      </c>
      <c r="D1933" s="239">
        <v>45069</v>
      </c>
      <c r="E1933" s="245">
        <f t="shared" si="91"/>
        <v>76</v>
      </c>
      <c r="F1933" s="306" t="s">
        <v>176</v>
      </c>
      <c r="G1933" s="241">
        <v>187.54</v>
      </c>
      <c r="H1933" s="244">
        <f t="shared" si="92"/>
        <v>14253.039999999999</v>
      </c>
      <c r="I1933" s="246"/>
      <c r="J1933" s="247"/>
      <c r="K1933" s="240"/>
      <c r="L1933" s="245"/>
    </row>
    <row r="1934" spans="1:12">
      <c r="A1934" s="243">
        <v>44993</v>
      </c>
      <c r="B1934" s="243">
        <v>44993</v>
      </c>
      <c r="C1934" s="244">
        <f t="shared" si="90"/>
        <v>1</v>
      </c>
      <c r="D1934" s="239">
        <v>44993</v>
      </c>
      <c r="E1934" s="245">
        <f t="shared" si="91"/>
        <v>0</v>
      </c>
      <c r="F1934" s="306" t="s">
        <v>176</v>
      </c>
      <c r="G1934" s="241">
        <v>867.8</v>
      </c>
      <c r="H1934" s="244">
        <f t="shared" si="92"/>
        <v>0</v>
      </c>
      <c r="I1934" s="246"/>
      <c r="J1934" s="247"/>
      <c r="K1934" s="240"/>
      <c r="L1934" s="245"/>
    </row>
    <row r="1935" spans="1:12">
      <c r="A1935" s="243">
        <v>44993</v>
      </c>
      <c r="B1935" s="243">
        <v>44993</v>
      </c>
      <c r="C1935" s="244">
        <f t="shared" si="90"/>
        <v>1</v>
      </c>
      <c r="D1935" s="239">
        <v>44993</v>
      </c>
      <c r="E1935" s="245">
        <f t="shared" si="91"/>
        <v>0</v>
      </c>
      <c r="F1935" s="306" t="s">
        <v>179</v>
      </c>
      <c r="G1935" s="241">
        <v>48.31</v>
      </c>
      <c r="H1935" s="244">
        <f t="shared" si="92"/>
        <v>0</v>
      </c>
      <c r="I1935" s="246"/>
      <c r="J1935" s="247"/>
      <c r="K1935" s="240"/>
      <c r="L1935" s="245"/>
    </row>
    <row r="1936" spans="1:12">
      <c r="A1936" s="243">
        <v>44993</v>
      </c>
      <c r="B1936" s="243">
        <v>44994</v>
      </c>
      <c r="C1936" s="244">
        <f t="shared" si="90"/>
        <v>2</v>
      </c>
      <c r="D1936" s="239">
        <v>44994</v>
      </c>
      <c r="E1936" s="245">
        <f t="shared" si="91"/>
        <v>1</v>
      </c>
      <c r="F1936" s="306" t="s">
        <v>178</v>
      </c>
      <c r="G1936" s="241">
        <v>4714.47</v>
      </c>
      <c r="H1936" s="244">
        <f t="shared" si="92"/>
        <v>4714.47</v>
      </c>
      <c r="I1936" s="246"/>
      <c r="J1936" s="247"/>
      <c r="K1936" s="240"/>
      <c r="L1936" s="245"/>
    </row>
    <row r="1937" spans="1:12">
      <c r="A1937" s="243">
        <v>44993</v>
      </c>
      <c r="B1937" s="243">
        <v>45007</v>
      </c>
      <c r="C1937" s="244">
        <f t="shared" si="90"/>
        <v>15</v>
      </c>
      <c r="D1937" s="239">
        <v>45007</v>
      </c>
      <c r="E1937" s="245">
        <f t="shared" si="91"/>
        <v>14</v>
      </c>
      <c r="F1937" s="306" t="s">
        <v>176</v>
      </c>
      <c r="G1937" s="241">
        <v>169.83</v>
      </c>
      <c r="H1937" s="244">
        <f t="shared" si="92"/>
        <v>2377.6200000000003</v>
      </c>
      <c r="I1937" s="246"/>
      <c r="J1937" s="247"/>
      <c r="K1937" s="240"/>
      <c r="L1937" s="245"/>
    </row>
    <row r="1938" spans="1:12">
      <c r="A1938" s="243">
        <v>44993</v>
      </c>
      <c r="B1938" s="243">
        <v>44994</v>
      </c>
      <c r="C1938" s="244">
        <f t="shared" si="90"/>
        <v>2</v>
      </c>
      <c r="D1938" s="239">
        <v>44994</v>
      </c>
      <c r="E1938" s="245">
        <f t="shared" si="91"/>
        <v>1</v>
      </c>
      <c r="F1938" s="306" t="s">
        <v>176</v>
      </c>
      <c r="G1938" s="241">
        <v>263316.2</v>
      </c>
      <c r="H1938" s="244">
        <f t="shared" si="92"/>
        <v>263316.2</v>
      </c>
      <c r="I1938" s="246"/>
      <c r="J1938" s="247"/>
      <c r="K1938" s="240"/>
      <c r="L1938" s="245"/>
    </row>
    <row r="1939" spans="1:12">
      <c r="A1939" s="243">
        <v>44993</v>
      </c>
      <c r="B1939" s="243">
        <v>45008</v>
      </c>
      <c r="C1939" s="244">
        <f t="shared" si="90"/>
        <v>16</v>
      </c>
      <c r="D1939" s="239">
        <v>45008</v>
      </c>
      <c r="E1939" s="245">
        <f t="shared" si="91"/>
        <v>15</v>
      </c>
      <c r="F1939" s="306" t="s">
        <v>176</v>
      </c>
      <c r="G1939" s="241">
        <v>65.27</v>
      </c>
      <c r="H1939" s="244">
        <f t="shared" si="92"/>
        <v>979.05</v>
      </c>
      <c r="I1939" s="246"/>
      <c r="J1939" s="247"/>
      <c r="K1939" s="240"/>
      <c r="L1939" s="245"/>
    </row>
    <row r="1940" spans="1:12">
      <c r="A1940" s="243">
        <v>44993</v>
      </c>
      <c r="B1940" s="243">
        <v>44995</v>
      </c>
      <c r="C1940" s="244">
        <f t="shared" si="90"/>
        <v>3</v>
      </c>
      <c r="D1940" s="239">
        <v>44995</v>
      </c>
      <c r="E1940" s="245">
        <f t="shared" si="91"/>
        <v>2</v>
      </c>
      <c r="F1940" s="306" t="s">
        <v>175</v>
      </c>
      <c r="G1940" s="241">
        <v>9260.56</v>
      </c>
      <c r="H1940" s="244">
        <f t="shared" si="92"/>
        <v>18521.12</v>
      </c>
      <c r="I1940" s="246"/>
      <c r="J1940" s="247"/>
      <c r="K1940" s="240"/>
      <c r="L1940" s="245"/>
    </row>
    <row r="1941" spans="1:12">
      <c r="A1941" s="243">
        <v>44993</v>
      </c>
      <c r="B1941" s="243">
        <v>44993</v>
      </c>
      <c r="C1941" s="244">
        <f t="shared" si="90"/>
        <v>1</v>
      </c>
      <c r="D1941" s="239">
        <v>44993</v>
      </c>
      <c r="E1941" s="245">
        <f t="shared" si="91"/>
        <v>0</v>
      </c>
      <c r="F1941" s="306" t="s">
        <v>177</v>
      </c>
      <c r="G1941" s="241">
        <v>15.04</v>
      </c>
      <c r="H1941" s="244">
        <f t="shared" si="92"/>
        <v>0</v>
      </c>
      <c r="I1941" s="246"/>
      <c r="J1941" s="247"/>
      <c r="K1941" s="240"/>
      <c r="L1941" s="245"/>
    </row>
    <row r="1942" spans="1:12">
      <c r="A1942" s="243">
        <v>44993</v>
      </c>
      <c r="B1942" s="243">
        <v>45012</v>
      </c>
      <c r="C1942" s="244">
        <f t="shared" si="90"/>
        <v>20</v>
      </c>
      <c r="D1942" s="239">
        <v>45012</v>
      </c>
      <c r="E1942" s="245">
        <f t="shared" si="91"/>
        <v>19</v>
      </c>
      <c r="F1942" s="306" t="s">
        <v>175</v>
      </c>
      <c r="G1942" s="241">
        <v>53.04</v>
      </c>
      <c r="H1942" s="244">
        <f t="shared" si="92"/>
        <v>1007.76</v>
      </c>
      <c r="I1942" s="246"/>
      <c r="J1942" s="247"/>
      <c r="K1942" s="240"/>
      <c r="L1942" s="245"/>
    </row>
    <row r="1943" spans="1:12">
      <c r="A1943" s="243">
        <v>44993</v>
      </c>
      <c r="B1943" s="243">
        <v>44994</v>
      </c>
      <c r="C1943" s="244">
        <f t="shared" si="90"/>
        <v>2</v>
      </c>
      <c r="D1943" s="239">
        <v>44994</v>
      </c>
      <c r="E1943" s="245">
        <f t="shared" si="91"/>
        <v>1</v>
      </c>
      <c r="F1943" s="306" t="s">
        <v>177</v>
      </c>
      <c r="G1943" s="241">
        <v>19945.61</v>
      </c>
      <c r="H1943" s="244">
        <f t="shared" si="92"/>
        <v>19945.61</v>
      </c>
      <c r="I1943" s="246"/>
      <c r="J1943" s="247"/>
      <c r="K1943" s="240"/>
      <c r="L1943" s="245"/>
    </row>
    <row r="1944" spans="1:12">
      <c r="A1944" s="243">
        <v>44993</v>
      </c>
      <c r="B1944" s="243">
        <v>45021</v>
      </c>
      <c r="C1944" s="244">
        <f t="shared" si="90"/>
        <v>29</v>
      </c>
      <c r="D1944" s="239">
        <v>45021</v>
      </c>
      <c r="E1944" s="245">
        <f t="shared" si="91"/>
        <v>28</v>
      </c>
      <c r="F1944" s="306" t="s">
        <v>175</v>
      </c>
      <c r="G1944" s="241">
        <v>83.6</v>
      </c>
      <c r="H1944" s="244">
        <f t="shared" si="92"/>
        <v>2340.7999999999997</v>
      </c>
      <c r="I1944" s="246"/>
      <c r="J1944" s="247"/>
      <c r="K1944" s="240"/>
      <c r="L1944" s="245"/>
    </row>
    <row r="1945" spans="1:12">
      <c r="A1945" s="243">
        <v>44993</v>
      </c>
      <c r="B1945" s="243">
        <v>45266</v>
      </c>
      <c r="C1945" s="244">
        <f t="shared" si="90"/>
        <v>274</v>
      </c>
      <c r="D1945" s="239">
        <v>45266</v>
      </c>
      <c r="E1945" s="245">
        <f t="shared" si="91"/>
        <v>273</v>
      </c>
      <c r="F1945" s="306" t="s">
        <v>175</v>
      </c>
      <c r="G1945" s="241">
        <v>76.819999999999993</v>
      </c>
      <c r="H1945" s="244">
        <f t="shared" si="92"/>
        <v>20971.859999999997</v>
      </c>
      <c r="I1945" s="246"/>
      <c r="J1945" s="247"/>
      <c r="K1945" s="240"/>
      <c r="L1945" s="245"/>
    </row>
    <row r="1946" spans="1:12">
      <c r="A1946" s="243">
        <v>44993</v>
      </c>
      <c r="B1946" s="243">
        <v>44995</v>
      </c>
      <c r="C1946" s="244">
        <f t="shared" si="90"/>
        <v>3</v>
      </c>
      <c r="D1946" s="239">
        <v>44995</v>
      </c>
      <c r="E1946" s="245">
        <f t="shared" si="91"/>
        <v>2</v>
      </c>
      <c r="F1946" s="306" t="s">
        <v>178</v>
      </c>
      <c r="G1946" s="241">
        <v>1348.6</v>
      </c>
      <c r="H1946" s="244">
        <f t="shared" si="92"/>
        <v>2697.2</v>
      </c>
      <c r="I1946" s="246"/>
      <c r="J1946" s="247"/>
      <c r="K1946" s="240"/>
      <c r="L1946" s="245"/>
    </row>
    <row r="1947" spans="1:12">
      <c r="A1947" s="243">
        <v>44993</v>
      </c>
      <c r="B1947" s="243">
        <v>45376</v>
      </c>
      <c r="C1947" s="244">
        <f t="shared" si="90"/>
        <v>384</v>
      </c>
      <c r="D1947" s="239">
        <v>45376</v>
      </c>
      <c r="E1947" s="245">
        <f t="shared" si="91"/>
        <v>383</v>
      </c>
      <c r="F1947" s="306" t="s">
        <v>176</v>
      </c>
      <c r="G1947" s="241">
        <v>37.22</v>
      </c>
      <c r="H1947" s="244">
        <f t="shared" si="92"/>
        <v>14255.26</v>
      </c>
      <c r="I1947" s="246"/>
      <c r="J1947" s="247"/>
      <c r="K1947" s="240"/>
      <c r="L1947" s="245"/>
    </row>
    <row r="1948" spans="1:12">
      <c r="A1948" s="243">
        <v>44993</v>
      </c>
      <c r="B1948" s="243">
        <v>44995</v>
      </c>
      <c r="C1948" s="244">
        <f t="shared" si="90"/>
        <v>3</v>
      </c>
      <c r="D1948" s="239">
        <v>44995</v>
      </c>
      <c r="E1948" s="245">
        <f t="shared" si="91"/>
        <v>2</v>
      </c>
      <c r="F1948" s="306" t="s">
        <v>176</v>
      </c>
      <c r="G1948" s="241">
        <v>81852.320000000007</v>
      </c>
      <c r="H1948" s="244">
        <f t="shared" si="92"/>
        <v>163704.64000000001</v>
      </c>
      <c r="I1948" s="246"/>
      <c r="J1948" s="247"/>
      <c r="K1948" s="240"/>
      <c r="L1948" s="245"/>
    </row>
    <row r="1949" spans="1:12">
      <c r="A1949" s="243">
        <v>44993</v>
      </c>
      <c r="B1949" s="243">
        <v>44998</v>
      </c>
      <c r="C1949" s="244">
        <f t="shared" si="90"/>
        <v>6</v>
      </c>
      <c r="D1949" s="239">
        <v>44998</v>
      </c>
      <c r="E1949" s="245">
        <f t="shared" si="91"/>
        <v>5</v>
      </c>
      <c r="F1949" s="306" t="s">
        <v>175</v>
      </c>
      <c r="G1949" s="241">
        <v>5803.72</v>
      </c>
      <c r="H1949" s="244">
        <f t="shared" si="92"/>
        <v>29018.600000000002</v>
      </c>
      <c r="I1949" s="246"/>
      <c r="J1949" s="247"/>
      <c r="K1949" s="240"/>
      <c r="L1949" s="245"/>
    </row>
    <row r="1950" spans="1:12">
      <c r="A1950" s="243">
        <v>44993</v>
      </c>
      <c r="B1950" s="243">
        <v>45061</v>
      </c>
      <c r="C1950" s="244">
        <f t="shared" si="90"/>
        <v>69</v>
      </c>
      <c r="D1950" s="239">
        <v>45061</v>
      </c>
      <c r="E1950" s="245">
        <f t="shared" si="91"/>
        <v>68</v>
      </c>
      <c r="F1950" s="306" t="s">
        <v>175</v>
      </c>
      <c r="G1950" s="241">
        <v>46.01</v>
      </c>
      <c r="H1950" s="244">
        <f t="shared" si="92"/>
        <v>3128.68</v>
      </c>
      <c r="I1950" s="246"/>
      <c r="J1950" s="247"/>
      <c r="K1950" s="240"/>
      <c r="L1950" s="245"/>
    </row>
    <row r="1951" spans="1:12">
      <c r="A1951" s="243">
        <v>44993</v>
      </c>
      <c r="B1951" s="243">
        <v>44999</v>
      </c>
      <c r="C1951" s="244">
        <f t="shared" si="90"/>
        <v>7</v>
      </c>
      <c r="D1951" s="239">
        <v>44999</v>
      </c>
      <c r="E1951" s="245">
        <f t="shared" si="91"/>
        <v>6</v>
      </c>
      <c r="F1951" s="306" t="s">
        <v>175</v>
      </c>
      <c r="G1951" s="241">
        <v>688.71</v>
      </c>
      <c r="H1951" s="244">
        <f t="shared" si="92"/>
        <v>4132.26</v>
      </c>
      <c r="I1951" s="246"/>
      <c r="J1951" s="247"/>
      <c r="K1951" s="240"/>
      <c r="L1951" s="245"/>
    </row>
    <row r="1952" spans="1:12">
      <c r="A1952" s="243">
        <v>44993</v>
      </c>
      <c r="B1952" s="243">
        <v>45013</v>
      </c>
      <c r="C1952" s="244">
        <f t="shared" si="90"/>
        <v>21</v>
      </c>
      <c r="D1952" s="239">
        <v>45013</v>
      </c>
      <c r="E1952" s="245">
        <f t="shared" si="91"/>
        <v>20</v>
      </c>
      <c r="F1952" s="306" t="s">
        <v>176</v>
      </c>
      <c r="G1952" s="241">
        <v>16555.89</v>
      </c>
      <c r="H1952" s="244">
        <f t="shared" si="92"/>
        <v>331117.8</v>
      </c>
      <c r="I1952" s="246"/>
      <c r="J1952" s="247"/>
      <c r="K1952" s="240"/>
      <c r="L1952" s="245"/>
    </row>
    <row r="1953" spans="1:12">
      <c r="A1953" s="243">
        <v>44994</v>
      </c>
      <c r="B1953" s="243">
        <v>44995</v>
      </c>
      <c r="C1953" s="244">
        <f t="shared" si="90"/>
        <v>2</v>
      </c>
      <c r="D1953" s="239">
        <v>44995</v>
      </c>
      <c r="E1953" s="245">
        <f t="shared" si="91"/>
        <v>1</v>
      </c>
      <c r="F1953" s="306" t="s">
        <v>175</v>
      </c>
      <c r="G1953" s="241">
        <v>243405.97</v>
      </c>
      <c r="H1953" s="244">
        <f t="shared" si="92"/>
        <v>243405.97</v>
      </c>
      <c r="I1953" s="246"/>
      <c r="J1953" s="247"/>
      <c r="K1953" s="240"/>
      <c r="L1953" s="245"/>
    </row>
    <row r="1954" spans="1:12">
      <c r="A1954" s="243">
        <v>44994</v>
      </c>
      <c r="B1954" s="243">
        <v>45020</v>
      </c>
      <c r="C1954" s="244">
        <f t="shared" si="90"/>
        <v>27</v>
      </c>
      <c r="D1954" s="239">
        <v>45020</v>
      </c>
      <c r="E1954" s="245">
        <f t="shared" si="91"/>
        <v>26</v>
      </c>
      <c r="F1954" s="306" t="s">
        <v>175</v>
      </c>
      <c r="G1954" s="241">
        <v>56.02</v>
      </c>
      <c r="H1954" s="244">
        <f t="shared" si="92"/>
        <v>1456.52</v>
      </c>
      <c r="I1954" s="246"/>
      <c r="J1954" s="247"/>
      <c r="K1954" s="240"/>
      <c r="L1954" s="245"/>
    </row>
    <row r="1955" spans="1:12">
      <c r="A1955" s="243">
        <v>44994</v>
      </c>
      <c r="B1955" s="243">
        <v>44995</v>
      </c>
      <c r="C1955" s="244">
        <f t="shared" si="90"/>
        <v>2</v>
      </c>
      <c r="D1955" s="239">
        <v>44995</v>
      </c>
      <c r="E1955" s="245">
        <f t="shared" si="91"/>
        <v>1</v>
      </c>
      <c r="F1955" s="306" t="s">
        <v>178</v>
      </c>
      <c r="G1955" s="241">
        <v>91812.23</v>
      </c>
      <c r="H1955" s="244">
        <f t="shared" si="92"/>
        <v>91812.23</v>
      </c>
      <c r="I1955" s="246"/>
      <c r="J1955" s="247"/>
      <c r="K1955" s="240"/>
      <c r="L1955" s="245"/>
    </row>
    <row r="1956" spans="1:12">
      <c r="A1956" s="243">
        <v>44994</v>
      </c>
      <c r="B1956" s="243">
        <v>44995</v>
      </c>
      <c r="C1956" s="244">
        <f t="shared" si="90"/>
        <v>2</v>
      </c>
      <c r="D1956" s="239">
        <v>44995</v>
      </c>
      <c r="E1956" s="245">
        <f t="shared" si="91"/>
        <v>1</v>
      </c>
      <c r="F1956" s="306" t="s">
        <v>176</v>
      </c>
      <c r="G1956" s="241">
        <v>227818.28</v>
      </c>
      <c r="H1956" s="244">
        <f t="shared" si="92"/>
        <v>227818.28</v>
      </c>
      <c r="I1956" s="246"/>
      <c r="J1956" s="247"/>
      <c r="K1956" s="240"/>
      <c r="L1956" s="245"/>
    </row>
    <row r="1957" spans="1:12">
      <c r="A1957" s="243">
        <v>44994</v>
      </c>
      <c r="B1957" s="243">
        <v>44998</v>
      </c>
      <c r="C1957" s="244">
        <f t="shared" si="90"/>
        <v>5</v>
      </c>
      <c r="D1957" s="239">
        <v>44998</v>
      </c>
      <c r="E1957" s="245">
        <f t="shared" si="91"/>
        <v>4</v>
      </c>
      <c r="F1957" s="306" t="s">
        <v>175</v>
      </c>
      <c r="G1957" s="241">
        <v>7476.23</v>
      </c>
      <c r="H1957" s="244">
        <f t="shared" si="92"/>
        <v>29904.92</v>
      </c>
      <c r="I1957" s="246"/>
      <c r="J1957" s="247"/>
      <c r="K1957" s="240"/>
      <c r="L1957" s="245"/>
    </row>
    <row r="1958" spans="1:12">
      <c r="A1958" s="243">
        <v>44994</v>
      </c>
      <c r="B1958" s="243">
        <v>45012</v>
      </c>
      <c r="C1958" s="244">
        <f t="shared" si="90"/>
        <v>19</v>
      </c>
      <c r="D1958" s="239">
        <v>45012</v>
      </c>
      <c r="E1958" s="245">
        <f t="shared" si="91"/>
        <v>18</v>
      </c>
      <c r="F1958" s="306" t="s">
        <v>176</v>
      </c>
      <c r="G1958" s="241">
        <v>21.48</v>
      </c>
      <c r="H1958" s="244">
        <f t="shared" si="92"/>
        <v>386.64</v>
      </c>
      <c r="I1958" s="246"/>
      <c r="J1958" s="247"/>
      <c r="K1958" s="240"/>
      <c r="L1958" s="245"/>
    </row>
    <row r="1959" spans="1:12">
      <c r="A1959" s="243">
        <v>44994</v>
      </c>
      <c r="B1959" s="243">
        <v>44999</v>
      </c>
      <c r="C1959" s="244">
        <f t="shared" si="90"/>
        <v>6</v>
      </c>
      <c r="D1959" s="239">
        <v>44999</v>
      </c>
      <c r="E1959" s="245">
        <f t="shared" si="91"/>
        <v>5</v>
      </c>
      <c r="F1959" s="306" t="s">
        <v>175</v>
      </c>
      <c r="G1959" s="241">
        <v>3304.81</v>
      </c>
      <c r="H1959" s="244">
        <f t="shared" si="92"/>
        <v>16524.05</v>
      </c>
      <c r="I1959" s="246"/>
      <c r="J1959" s="247"/>
      <c r="K1959" s="240"/>
      <c r="L1959" s="245"/>
    </row>
    <row r="1960" spans="1:12">
      <c r="A1960" s="243">
        <v>44994</v>
      </c>
      <c r="B1960" s="243">
        <v>44998</v>
      </c>
      <c r="C1960" s="244">
        <f t="shared" si="90"/>
        <v>5</v>
      </c>
      <c r="D1960" s="239">
        <v>44998</v>
      </c>
      <c r="E1960" s="245">
        <f t="shared" si="91"/>
        <v>4</v>
      </c>
      <c r="F1960" s="306" t="s">
        <v>178</v>
      </c>
      <c r="G1960" s="241">
        <v>33940.6</v>
      </c>
      <c r="H1960" s="244">
        <f t="shared" si="92"/>
        <v>135762.4</v>
      </c>
      <c r="I1960" s="246"/>
      <c r="J1960" s="247"/>
      <c r="K1960" s="240"/>
      <c r="L1960" s="245"/>
    </row>
    <row r="1961" spans="1:12">
      <c r="A1961" s="243">
        <v>44994</v>
      </c>
      <c r="B1961" s="243">
        <v>44995</v>
      </c>
      <c r="C1961" s="244">
        <f t="shared" si="90"/>
        <v>2</v>
      </c>
      <c r="D1961" s="239">
        <v>44995</v>
      </c>
      <c r="E1961" s="245">
        <f t="shared" si="91"/>
        <v>1</v>
      </c>
      <c r="F1961" s="306" t="s">
        <v>177</v>
      </c>
      <c r="G1961" s="241">
        <v>28950.71</v>
      </c>
      <c r="H1961" s="244">
        <f t="shared" si="92"/>
        <v>28950.71</v>
      </c>
      <c r="I1961" s="246"/>
      <c r="J1961" s="247"/>
      <c r="K1961" s="240"/>
      <c r="L1961" s="245"/>
    </row>
    <row r="1962" spans="1:12">
      <c r="A1962" s="243">
        <v>44994</v>
      </c>
      <c r="B1962" s="243">
        <v>45000</v>
      </c>
      <c r="C1962" s="244">
        <f t="shared" si="90"/>
        <v>7</v>
      </c>
      <c r="D1962" s="239">
        <v>45000</v>
      </c>
      <c r="E1962" s="245">
        <f t="shared" si="91"/>
        <v>6</v>
      </c>
      <c r="F1962" s="306" t="s">
        <v>175</v>
      </c>
      <c r="G1962" s="241">
        <v>299.39</v>
      </c>
      <c r="H1962" s="244">
        <f t="shared" si="92"/>
        <v>1796.34</v>
      </c>
      <c r="I1962" s="246"/>
      <c r="J1962" s="247"/>
      <c r="K1962" s="240"/>
      <c r="L1962" s="245"/>
    </row>
    <row r="1963" spans="1:12">
      <c r="A1963" s="243">
        <v>44994</v>
      </c>
      <c r="B1963" s="243">
        <v>44998</v>
      </c>
      <c r="C1963" s="244">
        <f t="shared" si="90"/>
        <v>5</v>
      </c>
      <c r="D1963" s="239">
        <v>44998</v>
      </c>
      <c r="E1963" s="245">
        <f t="shared" si="91"/>
        <v>4</v>
      </c>
      <c r="F1963" s="306" t="s">
        <v>176</v>
      </c>
      <c r="G1963" s="241">
        <v>49558.33</v>
      </c>
      <c r="H1963" s="244">
        <f t="shared" si="92"/>
        <v>198233.32</v>
      </c>
      <c r="I1963" s="246"/>
      <c r="J1963" s="247"/>
      <c r="K1963" s="240"/>
      <c r="L1963" s="245"/>
    </row>
    <row r="1964" spans="1:12">
      <c r="A1964" s="243">
        <v>44994</v>
      </c>
      <c r="B1964" s="243">
        <v>45001</v>
      </c>
      <c r="C1964" s="244">
        <f t="shared" si="90"/>
        <v>8</v>
      </c>
      <c r="D1964" s="239">
        <v>45001</v>
      </c>
      <c r="E1964" s="245">
        <f t="shared" si="91"/>
        <v>7</v>
      </c>
      <c r="F1964" s="306" t="s">
        <v>175</v>
      </c>
      <c r="G1964" s="241">
        <v>19.2</v>
      </c>
      <c r="H1964" s="244">
        <f t="shared" si="92"/>
        <v>134.4</v>
      </c>
      <c r="I1964" s="246"/>
      <c r="J1964" s="247"/>
      <c r="K1964" s="240"/>
      <c r="L1964" s="245"/>
    </row>
    <row r="1965" spans="1:12">
      <c r="A1965" s="243">
        <v>44994</v>
      </c>
      <c r="B1965" s="243">
        <v>45244</v>
      </c>
      <c r="C1965" s="244">
        <f t="shared" si="90"/>
        <v>251</v>
      </c>
      <c r="D1965" s="239">
        <v>45244</v>
      </c>
      <c r="E1965" s="245">
        <f t="shared" si="91"/>
        <v>250</v>
      </c>
      <c r="F1965" s="306" t="s">
        <v>176</v>
      </c>
      <c r="G1965" s="241">
        <v>1205.29</v>
      </c>
      <c r="H1965" s="244">
        <f t="shared" si="92"/>
        <v>301322.5</v>
      </c>
      <c r="I1965" s="246"/>
      <c r="J1965" s="247"/>
      <c r="K1965" s="240"/>
      <c r="L1965" s="245"/>
    </row>
    <row r="1966" spans="1:12">
      <c r="A1966" s="243">
        <v>44994</v>
      </c>
      <c r="B1966" s="243">
        <v>44999</v>
      </c>
      <c r="C1966" s="244">
        <f t="shared" si="90"/>
        <v>6</v>
      </c>
      <c r="D1966" s="239">
        <v>44999</v>
      </c>
      <c r="E1966" s="245">
        <f t="shared" si="91"/>
        <v>5</v>
      </c>
      <c r="F1966" s="306" t="s">
        <v>176</v>
      </c>
      <c r="G1966" s="241">
        <v>109924.53</v>
      </c>
      <c r="H1966" s="244">
        <f t="shared" si="92"/>
        <v>549622.65</v>
      </c>
      <c r="I1966" s="246"/>
      <c r="J1966" s="247"/>
      <c r="K1966" s="240"/>
      <c r="L1966" s="245"/>
    </row>
    <row r="1967" spans="1:12">
      <c r="A1967" s="243">
        <v>44994</v>
      </c>
      <c r="B1967" s="243">
        <v>45002</v>
      </c>
      <c r="C1967" s="244">
        <f t="shared" si="90"/>
        <v>9</v>
      </c>
      <c r="D1967" s="239">
        <v>45002</v>
      </c>
      <c r="E1967" s="245">
        <f t="shared" si="91"/>
        <v>8</v>
      </c>
      <c r="F1967" s="306" t="s">
        <v>175</v>
      </c>
      <c r="G1967" s="241">
        <v>124.58</v>
      </c>
      <c r="H1967" s="244">
        <f t="shared" si="92"/>
        <v>996.64</v>
      </c>
      <c r="I1967" s="246"/>
      <c r="J1967" s="247"/>
      <c r="K1967" s="240"/>
      <c r="L1967" s="245"/>
    </row>
    <row r="1968" spans="1:12">
      <c r="A1968" s="243">
        <v>44994</v>
      </c>
      <c r="B1968" s="243">
        <v>45048</v>
      </c>
      <c r="C1968" s="244">
        <f t="shared" si="90"/>
        <v>55</v>
      </c>
      <c r="D1968" s="239">
        <v>45048</v>
      </c>
      <c r="E1968" s="245">
        <f t="shared" si="91"/>
        <v>54</v>
      </c>
      <c r="F1968" s="306" t="s">
        <v>175</v>
      </c>
      <c r="G1968" s="241">
        <v>66.010000000000005</v>
      </c>
      <c r="H1968" s="244">
        <f t="shared" si="92"/>
        <v>3564.5400000000004</v>
      </c>
      <c r="I1968" s="246"/>
      <c r="J1968" s="247"/>
      <c r="K1968" s="240"/>
      <c r="L1968" s="245"/>
    </row>
    <row r="1969" spans="1:12">
      <c r="A1969" s="243">
        <v>44994</v>
      </c>
      <c r="B1969" s="243">
        <v>44998</v>
      </c>
      <c r="C1969" s="244">
        <f t="shared" si="90"/>
        <v>5</v>
      </c>
      <c r="D1969" s="239">
        <v>44998</v>
      </c>
      <c r="E1969" s="245">
        <f t="shared" si="91"/>
        <v>4</v>
      </c>
      <c r="F1969" s="306" t="s">
        <v>177</v>
      </c>
      <c r="G1969" s="241">
        <v>59330.12</v>
      </c>
      <c r="H1969" s="244">
        <f t="shared" si="92"/>
        <v>237320.48</v>
      </c>
      <c r="I1969" s="246"/>
      <c r="J1969" s="247"/>
      <c r="K1969" s="240"/>
      <c r="L1969" s="245"/>
    </row>
    <row r="1970" spans="1:12">
      <c r="A1970" s="243">
        <v>44994</v>
      </c>
      <c r="B1970" s="243">
        <v>45000</v>
      </c>
      <c r="C1970" s="244">
        <f t="shared" si="90"/>
        <v>7</v>
      </c>
      <c r="D1970" s="239">
        <v>45000</v>
      </c>
      <c r="E1970" s="245">
        <f t="shared" si="91"/>
        <v>6</v>
      </c>
      <c r="F1970" s="306" t="s">
        <v>176</v>
      </c>
      <c r="G1970" s="241">
        <v>13394.52</v>
      </c>
      <c r="H1970" s="244">
        <f t="shared" si="92"/>
        <v>80367.12</v>
      </c>
      <c r="I1970" s="246"/>
      <c r="J1970" s="247"/>
      <c r="K1970" s="240"/>
      <c r="L1970" s="245"/>
    </row>
    <row r="1971" spans="1:12">
      <c r="A1971" s="243">
        <v>44994</v>
      </c>
      <c r="B1971" s="243">
        <v>45026</v>
      </c>
      <c r="C1971" s="244">
        <f t="shared" si="90"/>
        <v>33</v>
      </c>
      <c r="D1971" s="239">
        <v>45026</v>
      </c>
      <c r="E1971" s="245">
        <f t="shared" si="91"/>
        <v>32</v>
      </c>
      <c r="F1971" s="306" t="s">
        <v>175</v>
      </c>
      <c r="G1971" s="241">
        <v>3.29</v>
      </c>
      <c r="H1971" s="244">
        <f t="shared" si="92"/>
        <v>105.28</v>
      </c>
      <c r="I1971" s="246"/>
      <c r="J1971" s="247"/>
      <c r="K1971" s="240"/>
      <c r="L1971" s="245"/>
    </row>
    <row r="1972" spans="1:12">
      <c r="A1972" s="243">
        <v>44994</v>
      </c>
      <c r="B1972" s="243">
        <v>44999</v>
      </c>
      <c r="C1972" s="244">
        <f t="shared" si="90"/>
        <v>6</v>
      </c>
      <c r="D1972" s="239">
        <v>44999</v>
      </c>
      <c r="E1972" s="245">
        <f t="shared" si="91"/>
        <v>5</v>
      </c>
      <c r="F1972" s="306" t="s">
        <v>177</v>
      </c>
      <c r="G1972" s="241">
        <v>10062.51</v>
      </c>
      <c r="H1972" s="244">
        <f t="shared" si="92"/>
        <v>50312.55</v>
      </c>
      <c r="I1972" s="246"/>
      <c r="J1972" s="247"/>
      <c r="K1972" s="240"/>
      <c r="L1972" s="245"/>
    </row>
    <row r="1973" spans="1:12">
      <c r="A1973" s="243">
        <v>44994</v>
      </c>
      <c r="B1973" s="243">
        <v>45044</v>
      </c>
      <c r="C1973" s="244">
        <f t="shared" si="90"/>
        <v>51</v>
      </c>
      <c r="D1973" s="239">
        <v>45044</v>
      </c>
      <c r="E1973" s="245">
        <f t="shared" si="91"/>
        <v>50</v>
      </c>
      <c r="F1973" s="306" t="s">
        <v>175</v>
      </c>
      <c r="G1973" s="241">
        <v>42.6</v>
      </c>
      <c r="H1973" s="244">
        <f t="shared" si="92"/>
        <v>2130</v>
      </c>
      <c r="I1973" s="246"/>
      <c r="J1973" s="247"/>
      <c r="K1973" s="240"/>
      <c r="L1973" s="245"/>
    </row>
    <row r="1974" spans="1:12">
      <c r="A1974" s="243">
        <v>44994</v>
      </c>
      <c r="B1974" s="243">
        <v>45005</v>
      </c>
      <c r="C1974" s="244">
        <f t="shared" si="90"/>
        <v>12</v>
      </c>
      <c r="D1974" s="239">
        <v>45005</v>
      </c>
      <c r="E1974" s="245">
        <f t="shared" si="91"/>
        <v>11</v>
      </c>
      <c r="F1974" s="306" t="s">
        <v>175</v>
      </c>
      <c r="G1974" s="241">
        <v>53.15</v>
      </c>
      <c r="H1974" s="244">
        <f t="shared" si="92"/>
        <v>584.65</v>
      </c>
      <c r="I1974" s="246"/>
      <c r="J1974" s="247"/>
      <c r="K1974" s="240"/>
      <c r="L1974" s="245"/>
    </row>
    <row r="1975" spans="1:12">
      <c r="A1975" s="243">
        <v>44994</v>
      </c>
      <c r="B1975" s="243">
        <v>44994</v>
      </c>
      <c r="C1975" s="244">
        <f t="shared" si="90"/>
        <v>1</v>
      </c>
      <c r="D1975" s="239">
        <v>44994</v>
      </c>
      <c r="E1975" s="245">
        <f t="shared" si="91"/>
        <v>0</v>
      </c>
      <c r="F1975" s="306" t="s">
        <v>175</v>
      </c>
      <c r="G1975" s="241">
        <v>816.56</v>
      </c>
      <c r="H1975" s="244">
        <f t="shared" si="92"/>
        <v>0</v>
      </c>
      <c r="I1975" s="246"/>
      <c r="J1975" s="247"/>
      <c r="K1975" s="240"/>
      <c r="L1975" s="245"/>
    </row>
    <row r="1976" spans="1:12">
      <c r="A1976" s="243">
        <v>44994</v>
      </c>
      <c r="B1976" s="243">
        <v>45008</v>
      </c>
      <c r="C1976" s="244">
        <f t="shared" si="90"/>
        <v>15</v>
      </c>
      <c r="D1976" s="239">
        <v>45008</v>
      </c>
      <c r="E1976" s="245">
        <f t="shared" si="91"/>
        <v>14</v>
      </c>
      <c r="F1976" s="306" t="s">
        <v>175</v>
      </c>
      <c r="G1976" s="241">
        <v>14.95</v>
      </c>
      <c r="H1976" s="244">
        <f t="shared" si="92"/>
        <v>209.29999999999998</v>
      </c>
      <c r="I1976" s="246"/>
      <c r="J1976" s="247"/>
      <c r="K1976" s="240"/>
      <c r="L1976" s="245"/>
    </row>
    <row r="1977" spans="1:12">
      <c r="A1977" s="243">
        <v>44994</v>
      </c>
      <c r="B1977" s="243">
        <v>45006</v>
      </c>
      <c r="C1977" s="244">
        <f t="shared" si="90"/>
        <v>13</v>
      </c>
      <c r="D1977" s="239">
        <v>45006</v>
      </c>
      <c r="E1977" s="245">
        <f t="shared" si="91"/>
        <v>12</v>
      </c>
      <c r="F1977" s="306" t="s">
        <v>176</v>
      </c>
      <c r="G1977" s="241">
        <v>3005.67</v>
      </c>
      <c r="H1977" s="244">
        <f t="shared" si="92"/>
        <v>36068.04</v>
      </c>
      <c r="I1977" s="246"/>
      <c r="J1977" s="247"/>
      <c r="K1977" s="240"/>
      <c r="L1977" s="245"/>
    </row>
    <row r="1978" spans="1:12">
      <c r="A1978" s="243">
        <v>44994</v>
      </c>
      <c r="B1978" s="243">
        <v>45009</v>
      </c>
      <c r="C1978" s="244">
        <f t="shared" si="90"/>
        <v>16</v>
      </c>
      <c r="D1978" s="239">
        <v>45009</v>
      </c>
      <c r="E1978" s="245">
        <f t="shared" si="91"/>
        <v>15</v>
      </c>
      <c r="F1978" s="306" t="s">
        <v>175</v>
      </c>
      <c r="G1978" s="241">
        <v>73.58</v>
      </c>
      <c r="H1978" s="244">
        <f t="shared" si="92"/>
        <v>1103.7</v>
      </c>
      <c r="I1978" s="246"/>
      <c r="J1978" s="247"/>
      <c r="K1978" s="240"/>
      <c r="L1978" s="245"/>
    </row>
    <row r="1979" spans="1:12">
      <c r="A1979" s="243">
        <v>44994</v>
      </c>
      <c r="B1979" s="243">
        <v>44998</v>
      </c>
      <c r="C1979" s="244">
        <f t="shared" si="90"/>
        <v>5</v>
      </c>
      <c r="D1979" s="239">
        <v>44998</v>
      </c>
      <c r="E1979" s="245">
        <f t="shared" si="91"/>
        <v>4</v>
      </c>
      <c r="F1979" s="306" t="s">
        <v>180</v>
      </c>
      <c r="G1979" s="241">
        <v>0</v>
      </c>
      <c r="H1979" s="244">
        <f t="shared" si="92"/>
        <v>0</v>
      </c>
      <c r="I1979" s="246"/>
      <c r="J1979" s="247"/>
      <c r="K1979" s="240"/>
      <c r="L1979" s="245"/>
    </row>
    <row r="1980" spans="1:12">
      <c r="A1980" s="243">
        <v>44994</v>
      </c>
      <c r="B1980" s="243">
        <v>44994</v>
      </c>
      <c r="C1980" s="244">
        <f t="shared" si="90"/>
        <v>1</v>
      </c>
      <c r="D1980" s="239">
        <v>44994</v>
      </c>
      <c r="E1980" s="245">
        <f t="shared" si="91"/>
        <v>0</v>
      </c>
      <c r="F1980" s="306" t="s">
        <v>176</v>
      </c>
      <c r="G1980" s="241">
        <v>1496.91</v>
      </c>
      <c r="H1980" s="244">
        <f t="shared" si="92"/>
        <v>0</v>
      </c>
      <c r="I1980" s="246"/>
      <c r="J1980" s="247"/>
      <c r="K1980" s="240"/>
      <c r="L1980" s="245"/>
    </row>
    <row r="1981" spans="1:12">
      <c r="A1981" s="243">
        <v>44994</v>
      </c>
      <c r="B1981" s="243">
        <v>44994</v>
      </c>
      <c r="C1981" s="244">
        <f t="shared" si="90"/>
        <v>1</v>
      </c>
      <c r="D1981" s="239">
        <v>44994</v>
      </c>
      <c r="E1981" s="245">
        <f t="shared" si="91"/>
        <v>0</v>
      </c>
      <c r="F1981" s="306" t="s">
        <v>179</v>
      </c>
      <c r="G1981" s="241">
        <v>15.49</v>
      </c>
      <c r="H1981" s="244">
        <f t="shared" si="92"/>
        <v>0</v>
      </c>
      <c r="I1981" s="246"/>
      <c r="J1981" s="247"/>
      <c r="K1981" s="240"/>
      <c r="L1981" s="245"/>
    </row>
    <row r="1982" spans="1:12">
      <c r="A1982" s="243">
        <v>44995</v>
      </c>
      <c r="B1982" s="243">
        <v>44995</v>
      </c>
      <c r="C1982" s="244">
        <f t="shared" si="90"/>
        <v>1</v>
      </c>
      <c r="D1982" s="239">
        <v>44995</v>
      </c>
      <c r="E1982" s="245">
        <f t="shared" si="91"/>
        <v>0</v>
      </c>
      <c r="F1982" s="306" t="s">
        <v>175</v>
      </c>
      <c r="G1982" s="241">
        <v>1939.17</v>
      </c>
      <c r="H1982" s="244">
        <f t="shared" si="92"/>
        <v>0</v>
      </c>
      <c r="I1982" s="246"/>
      <c r="J1982" s="247"/>
      <c r="K1982" s="240"/>
      <c r="L1982" s="245"/>
    </row>
    <row r="1983" spans="1:12">
      <c r="A1983" s="243">
        <v>44995</v>
      </c>
      <c r="B1983" s="243">
        <v>45012</v>
      </c>
      <c r="C1983" s="244">
        <f t="shared" si="90"/>
        <v>18</v>
      </c>
      <c r="D1983" s="239">
        <v>45012</v>
      </c>
      <c r="E1983" s="245">
        <f t="shared" si="91"/>
        <v>17</v>
      </c>
      <c r="F1983" s="306" t="s">
        <v>175</v>
      </c>
      <c r="G1983" s="241">
        <v>72.91</v>
      </c>
      <c r="H1983" s="244">
        <f t="shared" si="92"/>
        <v>1239.47</v>
      </c>
      <c r="I1983" s="246"/>
      <c r="J1983" s="247"/>
      <c r="K1983" s="240"/>
      <c r="L1983" s="245"/>
    </row>
    <row r="1984" spans="1:12">
      <c r="A1984" s="243">
        <v>44995</v>
      </c>
      <c r="B1984" s="243">
        <v>45097</v>
      </c>
      <c r="C1984" s="244">
        <f t="shared" si="90"/>
        <v>103</v>
      </c>
      <c r="D1984" s="239">
        <v>45097</v>
      </c>
      <c r="E1984" s="245">
        <f t="shared" si="91"/>
        <v>102</v>
      </c>
      <c r="F1984" s="306" t="s">
        <v>175</v>
      </c>
      <c r="G1984" s="241">
        <v>28.16</v>
      </c>
      <c r="H1984" s="244">
        <f t="shared" si="92"/>
        <v>2872.32</v>
      </c>
      <c r="I1984" s="246"/>
      <c r="J1984" s="247"/>
      <c r="K1984" s="240"/>
      <c r="L1984" s="245"/>
    </row>
    <row r="1985" spans="1:12">
      <c r="A1985" s="243">
        <v>44995</v>
      </c>
      <c r="B1985" s="243">
        <v>45229</v>
      </c>
      <c r="C1985" s="244">
        <f t="shared" si="90"/>
        <v>235</v>
      </c>
      <c r="D1985" s="239">
        <v>45229</v>
      </c>
      <c r="E1985" s="245">
        <f t="shared" si="91"/>
        <v>234</v>
      </c>
      <c r="F1985" s="306" t="s">
        <v>177</v>
      </c>
      <c r="G1985" s="241">
        <v>294.89</v>
      </c>
      <c r="H1985" s="244">
        <f t="shared" si="92"/>
        <v>69004.259999999995</v>
      </c>
      <c r="I1985" s="246"/>
      <c r="J1985" s="247"/>
      <c r="K1985" s="240"/>
      <c r="L1985" s="245"/>
    </row>
    <row r="1986" spans="1:12">
      <c r="A1986" s="243">
        <v>44995</v>
      </c>
      <c r="B1986" s="243">
        <v>45013</v>
      </c>
      <c r="C1986" s="244">
        <f t="shared" si="90"/>
        <v>19</v>
      </c>
      <c r="D1986" s="239">
        <v>45013</v>
      </c>
      <c r="E1986" s="245">
        <f t="shared" si="91"/>
        <v>18</v>
      </c>
      <c r="F1986" s="306" t="s">
        <v>175</v>
      </c>
      <c r="G1986" s="241">
        <v>26.71</v>
      </c>
      <c r="H1986" s="244">
        <f t="shared" si="92"/>
        <v>480.78000000000003</v>
      </c>
      <c r="I1986" s="246"/>
      <c r="J1986" s="247"/>
      <c r="K1986" s="240"/>
      <c r="L1986" s="245"/>
    </row>
    <row r="1987" spans="1:12">
      <c r="A1987" s="243">
        <v>44995</v>
      </c>
      <c r="B1987" s="243">
        <v>44998</v>
      </c>
      <c r="C1987" s="244">
        <f t="shared" si="90"/>
        <v>4</v>
      </c>
      <c r="D1987" s="239">
        <v>44998</v>
      </c>
      <c r="E1987" s="245">
        <f t="shared" si="91"/>
        <v>3</v>
      </c>
      <c r="F1987" s="306" t="s">
        <v>175</v>
      </c>
      <c r="G1987" s="241">
        <v>252771.55</v>
      </c>
      <c r="H1987" s="244">
        <f t="shared" si="92"/>
        <v>758314.64999999991</v>
      </c>
      <c r="I1987" s="246"/>
      <c r="J1987" s="247"/>
      <c r="K1987" s="240"/>
      <c r="L1987" s="245"/>
    </row>
    <row r="1988" spans="1:12">
      <c r="A1988" s="243">
        <v>44995</v>
      </c>
      <c r="B1988" s="243">
        <v>44995</v>
      </c>
      <c r="C1988" s="244">
        <f t="shared" si="90"/>
        <v>1</v>
      </c>
      <c r="D1988" s="239">
        <v>44995</v>
      </c>
      <c r="E1988" s="245">
        <f t="shared" si="91"/>
        <v>0</v>
      </c>
      <c r="F1988" s="306" t="s">
        <v>176</v>
      </c>
      <c r="G1988" s="241">
        <v>1361.6</v>
      </c>
      <c r="H1988" s="244">
        <f t="shared" si="92"/>
        <v>0</v>
      </c>
      <c r="I1988" s="246"/>
      <c r="J1988" s="247"/>
      <c r="K1988" s="240"/>
      <c r="L1988" s="245"/>
    </row>
    <row r="1989" spans="1:12">
      <c r="A1989" s="243">
        <v>44995</v>
      </c>
      <c r="B1989" s="243">
        <v>44995</v>
      </c>
      <c r="C1989" s="244">
        <f t="shared" si="90"/>
        <v>1</v>
      </c>
      <c r="D1989" s="239">
        <v>44995</v>
      </c>
      <c r="E1989" s="245">
        <f t="shared" si="91"/>
        <v>0</v>
      </c>
      <c r="F1989" s="306" t="s">
        <v>179</v>
      </c>
      <c r="G1989" s="241">
        <v>50.3</v>
      </c>
      <c r="H1989" s="244">
        <f t="shared" si="92"/>
        <v>0</v>
      </c>
      <c r="I1989" s="246"/>
      <c r="J1989" s="247"/>
      <c r="K1989" s="240"/>
      <c r="L1989" s="245"/>
    </row>
    <row r="1990" spans="1:12">
      <c r="A1990" s="243">
        <v>44995</v>
      </c>
      <c r="B1990" s="243">
        <v>44999</v>
      </c>
      <c r="C1990" s="244">
        <f t="shared" si="90"/>
        <v>5</v>
      </c>
      <c r="D1990" s="239">
        <v>44999</v>
      </c>
      <c r="E1990" s="245">
        <f t="shared" si="91"/>
        <v>4</v>
      </c>
      <c r="F1990" s="306" t="s">
        <v>175</v>
      </c>
      <c r="G1990" s="241">
        <v>1702.34</v>
      </c>
      <c r="H1990" s="244">
        <f t="shared" si="92"/>
        <v>6809.36</v>
      </c>
      <c r="I1990" s="246"/>
      <c r="J1990" s="247"/>
      <c r="K1990" s="240"/>
      <c r="L1990" s="245"/>
    </row>
    <row r="1991" spans="1:12">
      <c r="A1991" s="243">
        <v>44995</v>
      </c>
      <c r="B1991" s="243">
        <v>44995</v>
      </c>
      <c r="C1991" s="244">
        <f t="shared" ref="C1991:C2054" si="93">B1991-A1991+1</f>
        <v>1</v>
      </c>
      <c r="D1991" s="239">
        <v>44995</v>
      </c>
      <c r="E1991" s="245">
        <f t="shared" ref="E1991:E2054" si="94">D1991-A1991</f>
        <v>0</v>
      </c>
      <c r="F1991" s="306" t="s">
        <v>177</v>
      </c>
      <c r="G1991" s="241">
        <v>184.32</v>
      </c>
      <c r="H1991" s="244">
        <f t="shared" ref="H1991:H2054" si="95">E1991*G1991</f>
        <v>0</v>
      </c>
      <c r="I1991" s="246"/>
      <c r="J1991" s="247"/>
      <c r="K1991" s="240"/>
      <c r="L1991" s="245"/>
    </row>
    <row r="1992" spans="1:12">
      <c r="A1992" s="243">
        <v>44995</v>
      </c>
      <c r="B1992" s="243">
        <v>44998</v>
      </c>
      <c r="C1992" s="244">
        <f t="shared" si="93"/>
        <v>4</v>
      </c>
      <c r="D1992" s="239">
        <v>44998</v>
      </c>
      <c r="E1992" s="245">
        <f t="shared" si="94"/>
        <v>3</v>
      </c>
      <c r="F1992" s="306" t="s">
        <v>178</v>
      </c>
      <c r="G1992" s="241">
        <v>51091.56</v>
      </c>
      <c r="H1992" s="244">
        <f t="shared" si="95"/>
        <v>153274.68</v>
      </c>
      <c r="I1992" s="246"/>
      <c r="J1992" s="247"/>
      <c r="K1992" s="240"/>
      <c r="L1992" s="245"/>
    </row>
    <row r="1993" spans="1:12">
      <c r="A1993" s="243">
        <v>44995</v>
      </c>
      <c r="B1993" s="243">
        <v>45000</v>
      </c>
      <c r="C1993" s="244">
        <f t="shared" si="93"/>
        <v>6</v>
      </c>
      <c r="D1993" s="239">
        <v>45000</v>
      </c>
      <c r="E1993" s="245">
        <f t="shared" si="94"/>
        <v>5</v>
      </c>
      <c r="F1993" s="306" t="s">
        <v>175</v>
      </c>
      <c r="G1993" s="241">
        <v>1418.23</v>
      </c>
      <c r="H1993" s="244">
        <f t="shared" si="95"/>
        <v>7091.15</v>
      </c>
      <c r="I1993" s="246"/>
      <c r="J1993" s="247"/>
      <c r="K1993" s="240"/>
      <c r="L1993" s="245"/>
    </row>
    <row r="1994" spans="1:12">
      <c r="A1994" s="243">
        <v>44995</v>
      </c>
      <c r="B1994" s="243">
        <v>44998</v>
      </c>
      <c r="C1994" s="244">
        <f t="shared" si="93"/>
        <v>4</v>
      </c>
      <c r="D1994" s="239">
        <v>44998</v>
      </c>
      <c r="E1994" s="245">
        <f t="shared" si="94"/>
        <v>3</v>
      </c>
      <c r="F1994" s="306" t="s">
        <v>176</v>
      </c>
      <c r="G1994" s="241">
        <v>239574.64</v>
      </c>
      <c r="H1994" s="244">
        <f t="shared" si="95"/>
        <v>718723.92</v>
      </c>
      <c r="I1994" s="246"/>
      <c r="J1994" s="247"/>
      <c r="K1994" s="240"/>
      <c r="L1994" s="245"/>
    </row>
    <row r="1995" spans="1:12">
      <c r="A1995" s="243">
        <v>44995</v>
      </c>
      <c r="B1995" s="243">
        <v>44999</v>
      </c>
      <c r="C1995" s="244">
        <f t="shared" si="93"/>
        <v>5</v>
      </c>
      <c r="D1995" s="239">
        <v>44999</v>
      </c>
      <c r="E1995" s="245">
        <f t="shared" si="94"/>
        <v>4</v>
      </c>
      <c r="F1995" s="306" t="s">
        <v>178</v>
      </c>
      <c r="G1995" s="241">
        <v>16176.94</v>
      </c>
      <c r="H1995" s="244">
        <f t="shared" si="95"/>
        <v>64707.76</v>
      </c>
      <c r="I1995" s="246"/>
      <c r="J1995" s="247"/>
      <c r="K1995" s="240"/>
      <c r="L1995" s="245"/>
    </row>
    <row r="1996" spans="1:12">
      <c r="A1996" s="243">
        <v>44995</v>
      </c>
      <c r="B1996" s="243">
        <v>45015</v>
      </c>
      <c r="C1996" s="244">
        <f t="shared" si="93"/>
        <v>21</v>
      </c>
      <c r="D1996" s="239">
        <v>45015</v>
      </c>
      <c r="E1996" s="245">
        <f t="shared" si="94"/>
        <v>20</v>
      </c>
      <c r="F1996" s="306" t="s">
        <v>175</v>
      </c>
      <c r="G1996" s="241">
        <v>88.66</v>
      </c>
      <c r="H1996" s="244">
        <f t="shared" si="95"/>
        <v>1773.1999999999998</v>
      </c>
      <c r="I1996" s="246"/>
      <c r="J1996" s="247"/>
      <c r="K1996" s="240"/>
      <c r="L1996" s="245"/>
    </row>
    <row r="1997" spans="1:12">
      <c r="A1997" s="243">
        <v>44995</v>
      </c>
      <c r="B1997" s="243">
        <v>45001</v>
      </c>
      <c r="C1997" s="244">
        <f t="shared" si="93"/>
        <v>7</v>
      </c>
      <c r="D1997" s="239">
        <v>45001</v>
      </c>
      <c r="E1997" s="245">
        <f t="shared" si="94"/>
        <v>6</v>
      </c>
      <c r="F1997" s="306" t="s">
        <v>175</v>
      </c>
      <c r="G1997" s="241">
        <v>738.4</v>
      </c>
      <c r="H1997" s="244">
        <f t="shared" si="95"/>
        <v>4430.3999999999996</v>
      </c>
      <c r="I1997" s="246"/>
      <c r="J1997" s="247"/>
      <c r="K1997" s="240"/>
      <c r="L1997" s="245"/>
    </row>
    <row r="1998" spans="1:12">
      <c r="A1998" s="243">
        <v>44995</v>
      </c>
      <c r="B1998" s="243">
        <v>44999</v>
      </c>
      <c r="C1998" s="244">
        <f t="shared" si="93"/>
        <v>5</v>
      </c>
      <c r="D1998" s="239">
        <v>44999</v>
      </c>
      <c r="E1998" s="245">
        <f t="shared" si="94"/>
        <v>4</v>
      </c>
      <c r="F1998" s="306" t="s">
        <v>176</v>
      </c>
      <c r="G1998" s="241">
        <v>59210.26</v>
      </c>
      <c r="H1998" s="244">
        <f t="shared" si="95"/>
        <v>236841.04</v>
      </c>
      <c r="I1998" s="246"/>
      <c r="J1998" s="247"/>
      <c r="K1998" s="240"/>
      <c r="L1998" s="245"/>
    </row>
    <row r="1999" spans="1:12">
      <c r="A1999" s="243">
        <v>44995</v>
      </c>
      <c r="B1999" s="243">
        <v>45002</v>
      </c>
      <c r="C1999" s="244">
        <f t="shared" si="93"/>
        <v>8</v>
      </c>
      <c r="D1999" s="239">
        <v>45002</v>
      </c>
      <c r="E1999" s="245">
        <f t="shared" si="94"/>
        <v>7</v>
      </c>
      <c r="F1999" s="306" t="s">
        <v>175</v>
      </c>
      <c r="G1999" s="241">
        <v>24.7</v>
      </c>
      <c r="H1999" s="244">
        <f t="shared" si="95"/>
        <v>172.9</v>
      </c>
      <c r="I1999" s="246"/>
      <c r="J1999" s="247"/>
      <c r="K1999" s="240"/>
      <c r="L1999" s="245"/>
    </row>
    <row r="2000" spans="1:12">
      <c r="A2000" s="243">
        <v>44995</v>
      </c>
      <c r="B2000" s="243">
        <v>45016</v>
      </c>
      <c r="C2000" s="244">
        <f t="shared" si="93"/>
        <v>22</v>
      </c>
      <c r="D2000" s="239">
        <v>45016</v>
      </c>
      <c r="E2000" s="245">
        <f t="shared" si="94"/>
        <v>21</v>
      </c>
      <c r="F2000" s="306" t="s">
        <v>175</v>
      </c>
      <c r="G2000" s="241">
        <v>69.05</v>
      </c>
      <c r="H2000" s="244">
        <f t="shared" si="95"/>
        <v>1450.05</v>
      </c>
      <c r="I2000" s="246"/>
      <c r="J2000" s="247"/>
      <c r="K2000" s="240"/>
      <c r="L2000" s="245"/>
    </row>
    <row r="2001" spans="1:12">
      <c r="A2001" s="243">
        <v>44995</v>
      </c>
      <c r="B2001" s="243">
        <v>45000</v>
      </c>
      <c r="C2001" s="244">
        <f t="shared" si="93"/>
        <v>6</v>
      </c>
      <c r="D2001" s="239">
        <v>45000</v>
      </c>
      <c r="E2001" s="245">
        <f t="shared" si="94"/>
        <v>5</v>
      </c>
      <c r="F2001" s="306" t="s">
        <v>176</v>
      </c>
      <c r="G2001" s="241">
        <v>57679.75</v>
      </c>
      <c r="H2001" s="244">
        <f t="shared" si="95"/>
        <v>288398.75</v>
      </c>
      <c r="I2001" s="246"/>
      <c r="J2001" s="247"/>
      <c r="K2001" s="240"/>
      <c r="L2001" s="245"/>
    </row>
    <row r="2002" spans="1:12">
      <c r="A2002" s="243">
        <v>44995</v>
      </c>
      <c r="B2002" s="243">
        <v>44998</v>
      </c>
      <c r="C2002" s="244">
        <f t="shared" si="93"/>
        <v>4</v>
      </c>
      <c r="D2002" s="239">
        <v>44998</v>
      </c>
      <c r="E2002" s="245">
        <f t="shared" si="94"/>
        <v>3</v>
      </c>
      <c r="F2002" s="306" t="s">
        <v>177</v>
      </c>
      <c r="G2002" s="241">
        <v>22564.39</v>
      </c>
      <c r="H2002" s="244">
        <f t="shared" si="95"/>
        <v>67693.17</v>
      </c>
      <c r="I2002" s="246"/>
      <c r="J2002" s="247"/>
      <c r="K2002" s="240"/>
      <c r="L2002" s="245"/>
    </row>
    <row r="2003" spans="1:12">
      <c r="A2003" s="243">
        <v>44995</v>
      </c>
      <c r="B2003" s="243">
        <v>44999</v>
      </c>
      <c r="C2003" s="244">
        <f t="shared" si="93"/>
        <v>5</v>
      </c>
      <c r="D2003" s="239">
        <v>44999</v>
      </c>
      <c r="E2003" s="245">
        <f t="shared" si="94"/>
        <v>4</v>
      </c>
      <c r="F2003" s="306" t="s">
        <v>177</v>
      </c>
      <c r="G2003" s="241">
        <v>1787.63</v>
      </c>
      <c r="H2003" s="244">
        <f t="shared" si="95"/>
        <v>7150.52</v>
      </c>
      <c r="I2003" s="246"/>
      <c r="J2003" s="247"/>
      <c r="K2003" s="240"/>
      <c r="L2003" s="245"/>
    </row>
    <row r="2004" spans="1:12">
      <c r="A2004" s="243">
        <v>44995</v>
      </c>
      <c r="B2004" s="243">
        <v>45000</v>
      </c>
      <c r="C2004" s="244">
        <f t="shared" si="93"/>
        <v>6</v>
      </c>
      <c r="D2004" s="239">
        <v>45000</v>
      </c>
      <c r="E2004" s="245">
        <f t="shared" si="94"/>
        <v>5</v>
      </c>
      <c r="F2004" s="306" t="s">
        <v>177</v>
      </c>
      <c r="G2004" s="241">
        <v>167.27</v>
      </c>
      <c r="H2004" s="244">
        <f t="shared" si="95"/>
        <v>836.35</v>
      </c>
      <c r="I2004" s="246"/>
      <c r="J2004" s="247"/>
      <c r="K2004" s="240"/>
      <c r="L2004" s="245"/>
    </row>
    <row r="2005" spans="1:12">
      <c r="A2005" s="243">
        <v>44995</v>
      </c>
      <c r="B2005" s="243">
        <v>45016</v>
      </c>
      <c r="C2005" s="244">
        <f t="shared" si="93"/>
        <v>22</v>
      </c>
      <c r="D2005" s="239">
        <v>45016</v>
      </c>
      <c r="E2005" s="245">
        <f t="shared" si="94"/>
        <v>21</v>
      </c>
      <c r="F2005" s="306" t="s">
        <v>176</v>
      </c>
      <c r="G2005" s="241">
        <v>103.7</v>
      </c>
      <c r="H2005" s="244">
        <f t="shared" si="95"/>
        <v>2177.7000000000003</v>
      </c>
      <c r="I2005" s="246"/>
      <c r="J2005" s="247"/>
      <c r="K2005" s="240"/>
      <c r="L2005" s="245"/>
    </row>
    <row r="2006" spans="1:12">
      <c r="A2006" s="243">
        <v>44995</v>
      </c>
      <c r="B2006" s="243">
        <v>45002</v>
      </c>
      <c r="C2006" s="244">
        <f t="shared" si="93"/>
        <v>8</v>
      </c>
      <c r="D2006" s="239">
        <v>45002</v>
      </c>
      <c r="E2006" s="245">
        <f t="shared" si="94"/>
        <v>7</v>
      </c>
      <c r="F2006" s="306" t="s">
        <v>176</v>
      </c>
      <c r="G2006" s="241">
        <v>42.86</v>
      </c>
      <c r="H2006" s="244">
        <f t="shared" si="95"/>
        <v>300.02</v>
      </c>
      <c r="I2006" s="246"/>
      <c r="J2006" s="247"/>
      <c r="K2006" s="240"/>
      <c r="L2006" s="245"/>
    </row>
    <row r="2007" spans="1:12">
      <c r="A2007" s="243">
        <v>44995</v>
      </c>
      <c r="B2007" s="243">
        <v>45050</v>
      </c>
      <c r="C2007" s="244">
        <f t="shared" si="93"/>
        <v>56</v>
      </c>
      <c r="D2007" s="239">
        <v>45050</v>
      </c>
      <c r="E2007" s="245">
        <f t="shared" si="94"/>
        <v>55</v>
      </c>
      <c r="F2007" s="306" t="s">
        <v>176</v>
      </c>
      <c r="G2007" s="241">
        <v>1704.64</v>
      </c>
      <c r="H2007" s="244">
        <f t="shared" si="95"/>
        <v>93755.200000000012</v>
      </c>
      <c r="I2007" s="246"/>
      <c r="J2007" s="247"/>
      <c r="K2007" s="240"/>
      <c r="L2007" s="245"/>
    </row>
    <row r="2008" spans="1:12">
      <c r="A2008" s="243">
        <v>44995</v>
      </c>
      <c r="B2008" s="243">
        <v>45026</v>
      </c>
      <c r="C2008" s="244">
        <f t="shared" si="93"/>
        <v>32</v>
      </c>
      <c r="D2008" s="239">
        <v>45026</v>
      </c>
      <c r="E2008" s="245">
        <f t="shared" si="94"/>
        <v>31</v>
      </c>
      <c r="F2008" s="306" t="s">
        <v>176</v>
      </c>
      <c r="G2008" s="241">
        <v>20.8</v>
      </c>
      <c r="H2008" s="244">
        <f t="shared" si="95"/>
        <v>644.80000000000007</v>
      </c>
      <c r="I2008" s="246"/>
      <c r="J2008" s="247"/>
      <c r="K2008" s="240"/>
      <c r="L2008" s="245"/>
    </row>
    <row r="2009" spans="1:12">
      <c r="A2009" s="243">
        <v>44995</v>
      </c>
      <c r="B2009" s="243">
        <v>45209</v>
      </c>
      <c r="C2009" s="244">
        <f t="shared" si="93"/>
        <v>215</v>
      </c>
      <c r="D2009" s="239">
        <v>45209</v>
      </c>
      <c r="E2009" s="245">
        <f t="shared" si="94"/>
        <v>214</v>
      </c>
      <c r="F2009" s="306" t="s">
        <v>176</v>
      </c>
      <c r="G2009" s="241">
        <v>1005.81</v>
      </c>
      <c r="H2009" s="244">
        <f t="shared" si="95"/>
        <v>215243.34</v>
      </c>
      <c r="I2009" s="246"/>
      <c r="J2009" s="247"/>
      <c r="K2009" s="240"/>
      <c r="L2009" s="245"/>
    </row>
    <row r="2010" spans="1:12">
      <c r="A2010" s="243">
        <v>44995</v>
      </c>
      <c r="B2010" s="243">
        <v>45005</v>
      </c>
      <c r="C2010" s="244">
        <f t="shared" si="93"/>
        <v>11</v>
      </c>
      <c r="D2010" s="239">
        <v>45005</v>
      </c>
      <c r="E2010" s="245">
        <f t="shared" si="94"/>
        <v>10</v>
      </c>
      <c r="F2010" s="306" t="s">
        <v>175</v>
      </c>
      <c r="G2010" s="241">
        <v>200.4</v>
      </c>
      <c r="H2010" s="244">
        <f t="shared" si="95"/>
        <v>2004</v>
      </c>
      <c r="I2010" s="246"/>
      <c r="J2010" s="247"/>
      <c r="K2010" s="240"/>
      <c r="L2010" s="245"/>
    </row>
    <row r="2011" spans="1:12">
      <c r="A2011" s="243">
        <v>44995</v>
      </c>
      <c r="B2011" s="243">
        <v>45006</v>
      </c>
      <c r="C2011" s="244">
        <f t="shared" si="93"/>
        <v>12</v>
      </c>
      <c r="D2011" s="239">
        <v>45006</v>
      </c>
      <c r="E2011" s="245">
        <f t="shared" si="94"/>
        <v>11</v>
      </c>
      <c r="F2011" s="306" t="s">
        <v>175</v>
      </c>
      <c r="G2011" s="241">
        <v>27.34</v>
      </c>
      <c r="H2011" s="244">
        <f t="shared" si="95"/>
        <v>300.74</v>
      </c>
      <c r="I2011" s="246"/>
      <c r="J2011" s="247"/>
      <c r="K2011" s="240"/>
      <c r="L2011" s="245"/>
    </row>
    <row r="2012" spans="1:12">
      <c r="A2012" s="243">
        <v>44995</v>
      </c>
      <c r="B2012" s="243">
        <v>45005</v>
      </c>
      <c r="C2012" s="244">
        <f t="shared" si="93"/>
        <v>11</v>
      </c>
      <c r="D2012" s="239">
        <v>45005</v>
      </c>
      <c r="E2012" s="245">
        <f t="shared" si="94"/>
        <v>10</v>
      </c>
      <c r="F2012" s="306" t="s">
        <v>176</v>
      </c>
      <c r="G2012" s="241">
        <v>18.61</v>
      </c>
      <c r="H2012" s="244">
        <f t="shared" si="95"/>
        <v>186.1</v>
      </c>
      <c r="I2012" s="246"/>
      <c r="J2012" s="247"/>
      <c r="K2012" s="240"/>
      <c r="L2012" s="245"/>
    </row>
    <row r="2013" spans="1:12">
      <c r="A2013" s="243">
        <v>44995</v>
      </c>
      <c r="B2013" s="243">
        <v>45008</v>
      </c>
      <c r="C2013" s="244">
        <f t="shared" si="93"/>
        <v>14</v>
      </c>
      <c r="D2013" s="239">
        <v>45008</v>
      </c>
      <c r="E2013" s="245">
        <f t="shared" si="94"/>
        <v>13</v>
      </c>
      <c r="F2013" s="306" t="s">
        <v>175</v>
      </c>
      <c r="G2013" s="241">
        <v>156.43</v>
      </c>
      <c r="H2013" s="244">
        <f t="shared" si="95"/>
        <v>2033.5900000000001</v>
      </c>
      <c r="I2013" s="246"/>
      <c r="J2013" s="247"/>
      <c r="K2013" s="240"/>
      <c r="L2013" s="245"/>
    </row>
    <row r="2014" spans="1:12">
      <c r="A2014" s="243">
        <v>44995</v>
      </c>
      <c r="B2014" s="243">
        <v>45009</v>
      </c>
      <c r="C2014" s="244">
        <f t="shared" si="93"/>
        <v>15</v>
      </c>
      <c r="D2014" s="239">
        <v>45009</v>
      </c>
      <c r="E2014" s="245">
        <f t="shared" si="94"/>
        <v>14</v>
      </c>
      <c r="F2014" s="306" t="s">
        <v>175</v>
      </c>
      <c r="G2014" s="241">
        <v>54.78</v>
      </c>
      <c r="H2014" s="244">
        <f t="shared" si="95"/>
        <v>766.92000000000007</v>
      </c>
      <c r="I2014" s="246"/>
      <c r="J2014" s="247"/>
      <c r="K2014" s="240"/>
      <c r="L2014" s="245"/>
    </row>
    <row r="2015" spans="1:12">
      <c r="A2015" s="243">
        <v>44996</v>
      </c>
      <c r="B2015" s="243">
        <v>44998</v>
      </c>
      <c r="C2015" s="244">
        <f t="shared" si="93"/>
        <v>3</v>
      </c>
      <c r="D2015" s="239">
        <v>44998</v>
      </c>
      <c r="E2015" s="245">
        <f t="shared" si="94"/>
        <v>2</v>
      </c>
      <c r="F2015" s="306" t="s">
        <v>175</v>
      </c>
      <c r="G2015" s="241">
        <v>482.96</v>
      </c>
      <c r="H2015" s="244">
        <f t="shared" si="95"/>
        <v>965.92</v>
      </c>
      <c r="I2015" s="246"/>
      <c r="J2015" s="247"/>
      <c r="K2015" s="240"/>
      <c r="L2015" s="245"/>
    </row>
    <row r="2016" spans="1:12">
      <c r="A2016" s="243">
        <v>44996</v>
      </c>
      <c r="B2016" s="243">
        <v>45000</v>
      </c>
      <c r="C2016" s="244">
        <f t="shared" si="93"/>
        <v>5</v>
      </c>
      <c r="D2016" s="239">
        <v>45000</v>
      </c>
      <c r="E2016" s="245">
        <f t="shared" si="94"/>
        <v>4</v>
      </c>
      <c r="F2016" s="306" t="s">
        <v>175</v>
      </c>
      <c r="G2016" s="241">
        <v>53.76</v>
      </c>
      <c r="H2016" s="244">
        <f t="shared" si="95"/>
        <v>215.04</v>
      </c>
      <c r="I2016" s="246"/>
      <c r="J2016" s="247"/>
      <c r="K2016" s="240"/>
      <c r="L2016" s="245"/>
    </row>
    <row r="2017" spans="1:12">
      <c r="A2017" s="243">
        <v>44997</v>
      </c>
      <c r="B2017" s="243">
        <v>45027</v>
      </c>
      <c r="C2017" s="244">
        <f t="shared" si="93"/>
        <v>31</v>
      </c>
      <c r="D2017" s="239">
        <v>45027</v>
      </c>
      <c r="E2017" s="245">
        <f t="shared" si="94"/>
        <v>30</v>
      </c>
      <c r="F2017" s="306" t="s">
        <v>175</v>
      </c>
      <c r="G2017" s="241">
        <v>20.2</v>
      </c>
      <c r="H2017" s="244">
        <f t="shared" si="95"/>
        <v>606</v>
      </c>
      <c r="I2017" s="246"/>
      <c r="J2017" s="247"/>
      <c r="K2017" s="240"/>
      <c r="L2017" s="245"/>
    </row>
    <row r="2018" spans="1:12">
      <c r="A2018" s="243">
        <v>44997</v>
      </c>
      <c r="B2018" s="243">
        <v>45005</v>
      </c>
      <c r="C2018" s="244">
        <f t="shared" si="93"/>
        <v>9</v>
      </c>
      <c r="D2018" s="239">
        <v>45005</v>
      </c>
      <c r="E2018" s="245">
        <f t="shared" si="94"/>
        <v>8</v>
      </c>
      <c r="F2018" s="306" t="s">
        <v>175</v>
      </c>
      <c r="G2018" s="241">
        <v>203.84</v>
      </c>
      <c r="H2018" s="244">
        <f t="shared" si="95"/>
        <v>1630.72</v>
      </c>
      <c r="I2018" s="246"/>
      <c r="J2018" s="247"/>
      <c r="K2018" s="240"/>
      <c r="L2018" s="245"/>
    </row>
    <row r="2019" spans="1:12">
      <c r="A2019" s="243">
        <v>44997</v>
      </c>
      <c r="B2019" s="243">
        <v>45008</v>
      </c>
      <c r="C2019" s="244">
        <f t="shared" si="93"/>
        <v>12</v>
      </c>
      <c r="D2019" s="239">
        <v>45008</v>
      </c>
      <c r="E2019" s="245">
        <f t="shared" si="94"/>
        <v>11</v>
      </c>
      <c r="F2019" s="306" t="s">
        <v>176</v>
      </c>
      <c r="G2019" s="241">
        <v>6.36</v>
      </c>
      <c r="H2019" s="244">
        <f t="shared" si="95"/>
        <v>69.960000000000008</v>
      </c>
      <c r="I2019" s="246"/>
      <c r="J2019" s="247"/>
      <c r="K2019" s="240"/>
      <c r="L2019" s="245"/>
    </row>
    <row r="2020" spans="1:12">
      <c r="A2020" s="243">
        <v>44997</v>
      </c>
      <c r="B2020" s="243">
        <v>44998</v>
      </c>
      <c r="C2020" s="244">
        <f t="shared" si="93"/>
        <v>2</v>
      </c>
      <c r="D2020" s="239">
        <v>44998</v>
      </c>
      <c r="E2020" s="245">
        <f t="shared" si="94"/>
        <v>1</v>
      </c>
      <c r="F2020" s="306" t="s">
        <v>175</v>
      </c>
      <c r="G2020" s="241">
        <v>1411.67</v>
      </c>
      <c r="H2020" s="244">
        <f t="shared" si="95"/>
        <v>1411.67</v>
      </c>
      <c r="I2020" s="246"/>
      <c r="J2020" s="247"/>
      <c r="K2020" s="240"/>
      <c r="L2020" s="245"/>
    </row>
    <row r="2021" spans="1:12">
      <c r="A2021" s="243">
        <v>44997</v>
      </c>
      <c r="B2021" s="243">
        <v>44999</v>
      </c>
      <c r="C2021" s="244">
        <f t="shared" si="93"/>
        <v>3</v>
      </c>
      <c r="D2021" s="239">
        <v>44999</v>
      </c>
      <c r="E2021" s="245">
        <f t="shared" si="94"/>
        <v>2</v>
      </c>
      <c r="F2021" s="306" t="s">
        <v>175</v>
      </c>
      <c r="G2021" s="241">
        <v>150.52000000000001</v>
      </c>
      <c r="H2021" s="244">
        <f t="shared" si="95"/>
        <v>301.04000000000002</v>
      </c>
      <c r="I2021" s="246"/>
      <c r="J2021" s="247"/>
      <c r="K2021" s="240"/>
      <c r="L2021" s="245"/>
    </row>
    <row r="2022" spans="1:12">
      <c r="A2022" s="243">
        <v>44997</v>
      </c>
      <c r="B2022" s="243">
        <v>45000</v>
      </c>
      <c r="C2022" s="244">
        <f t="shared" si="93"/>
        <v>4</v>
      </c>
      <c r="D2022" s="239">
        <v>45000</v>
      </c>
      <c r="E2022" s="245">
        <f t="shared" si="94"/>
        <v>3</v>
      </c>
      <c r="F2022" s="306" t="s">
        <v>175</v>
      </c>
      <c r="G2022" s="241">
        <v>310.57</v>
      </c>
      <c r="H2022" s="244">
        <f t="shared" si="95"/>
        <v>931.71</v>
      </c>
      <c r="I2022" s="246"/>
      <c r="J2022" s="247"/>
      <c r="K2022" s="240"/>
      <c r="L2022" s="245"/>
    </row>
    <row r="2023" spans="1:12">
      <c r="A2023" s="243">
        <v>44997</v>
      </c>
      <c r="B2023" s="243">
        <v>44998</v>
      </c>
      <c r="C2023" s="244">
        <f t="shared" si="93"/>
        <v>2</v>
      </c>
      <c r="D2023" s="239">
        <v>44998</v>
      </c>
      <c r="E2023" s="245">
        <f t="shared" si="94"/>
        <v>1</v>
      </c>
      <c r="F2023" s="306" t="s">
        <v>176</v>
      </c>
      <c r="G2023" s="241">
        <v>23.51</v>
      </c>
      <c r="H2023" s="244">
        <f t="shared" si="95"/>
        <v>23.51</v>
      </c>
      <c r="I2023" s="246"/>
      <c r="J2023" s="247"/>
      <c r="K2023" s="240"/>
      <c r="L2023" s="245"/>
    </row>
    <row r="2024" spans="1:12">
      <c r="A2024" s="243">
        <v>44997</v>
      </c>
      <c r="B2024" s="243">
        <v>45001</v>
      </c>
      <c r="C2024" s="244">
        <f t="shared" si="93"/>
        <v>5</v>
      </c>
      <c r="D2024" s="239">
        <v>45001</v>
      </c>
      <c r="E2024" s="245">
        <f t="shared" si="94"/>
        <v>4</v>
      </c>
      <c r="F2024" s="306" t="s">
        <v>175</v>
      </c>
      <c r="G2024" s="241">
        <v>1.28</v>
      </c>
      <c r="H2024" s="244">
        <f t="shared" si="95"/>
        <v>5.12</v>
      </c>
      <c r="I2024" s="246"/>
      <c r="J2024" s="247"/>
      <c r="K2024" s="240"/>
      <c r="L2024" s="245"/>
    </row>
    <row r="2025" spans="1:12">
      <c r="A2025" s="243">
        <v>44997</v>
      </c>
      <c r="B2025" s="243">
        <v>44999</v>
      </c>
      <c r="C2025" s="244">
        <f t="shared" si="93"/>
        <v>3</v>
      </c>
      <c r="D2025" s="239">
        <v>44999</v>
      </c>
      <c r="E2025" s="245">
        <f t="shared" si="94"/>
        <v>2</v>
      </c>
      <c r="F2025" s="306" t="s">
        <v>176</v>
      </c>
      <c r="G2025" s="241">
        <v>45.63</v>
      </c>
      <c r="H2025" s="244">
        <f t="shared" si="95"/>
        <v>91.26</v>
      </c>
      <c r="I2025" s="246"/>
      <c r="J2025" s="247"/>
      <c r="K2025" s="240"/>
      <c r="L2025" s="245"/>
    </row>
    <row r="2026" spans="1:12">
      <c r="A2026" s="243">
        <v>44997</v>
      </c>
      <c r="B2026" s="243">
        <v>45000</v>
      </c>
      <c r="C2026" s="244">
        <f t="shared" si="93"/>
        <v>4</v>
      </c>
      <c r="D2026" s="239">
        <v>45000</v>
      </c>
      <c r="E2026" s="245">
        <f t="shared" si="94"/>
        <v>3</v>
      </c>
      <c r="F2026" s="306" t="s">
        <v>176</v>
      </c>
      <c r="G2026" s="241">
        <v>9.92</v>
      </c>
      <c r="H2026" s="244">
        <f t="shared" si="95"/>
        <v>29.759999999999998</v>
      </c>
      <c r="I2026" s="246"/>
      <c r="J2026" s="247"/>
      <c r="K2026" s="240"/>
      <c r="L2026" s="245"/>
    </row>
    <row r="2027" spans="1:12">
      <c r="A2027" s="243">
        <v>44998</v>
      </c>
      <c r="B2027" s="243">
        <v>45000</v>
      </c>
      <c r="C2027" s="244">
        <f t="shared" si="93"/>
        <v>3</v>
      </c>
      <c r="D2027" s="239">
        <v>45000</v>
      </c>
      <c r="E2027" s="245">
        <f t="shared" si="94"/>
        <v>2</v>
      </c>
      <c r="F2027" s="306" t="s">
        <v>175</v>
      </c>
      <c r="G2027" s="241">
        <v>7390.7</v>
      </c>
      <c r="H2027" s="244">
        <f t="shared" si="95"/>
        <v>14781.4</v>
      </c>
      <c r="I2027" s="246"/>
      <c r="J2027" s="247"/>
      <c r="K2027" s="240"/>
      <c r="L2027" s="245"/>
    </row>
    <row r="2028" spans="1:12">
      <c r="A2028" s="243">
        <v>44998</v>
      </c>
      <c r="B2028" s="243">
        <v>45014</v>
      </c>
      <c r="C2028" s="244">
        <f t="shared" si="93"/>
        <v>17</v>
      </c>
      <c r="D2028" s="239">
        <v>45014</v>
      </c>
      <c r="E2028" s="245">
        <f t="shared" si="94"/>
        <v>16</v>
      </c>
      <c r="F2028" s="306" t="s">
        <v>176</v>
      </c>
      <c r="G2028" s="241">
        <v>85.69</v>
      </c>
      <c r="H2028" s="244">
        <f t="shared" si="95"/>
        <v>1371.04</v>
      </c>
      <c r="I2028" s="246"/>
      <c r="J2028" s="247"/>
      <c r="K2028" s="240"/>
      <c r="L2028" s="245"/>
    </row>
    <row r="2029" spans="1:12">
      <c r="A2029" s="243">
        <v>44998</v>
      </c>
      <c r="B2029" s="243">
        <v>44999</v>
      </c>
      <c r="C2029" s="244">
        <f t="shared" si="93"/>
        <v>2</v>
      </c>
      <c r="D2029" s="239">
        <v>44999</v>
      </c>
      <c r="E2029" s="245">
        <f t="shared" si="94"/>
        <v>1</v>
      </c>
      <c r="F2029" s="306" t="s">
        <v>178</v>
      </c>
      <c r="G2029" s="241">
        <v>553769.78</v>
      </c>
      <c r="H2029" s="244">
        <f t="shared" si="95"/>
        <v>553769.78</v>
      </c>
      <c r="I2029" s="246"/>
      <c r="J2029" s="247"/>
      <c r="K2029" s="240"/>
      <c r="L2029" s="245"/>
    </row>
    <row r="2030" spans="1:12">
      <c r="A2030" s="243">
        <v>44998</v>
      </c>
      <c r="B2030" s="243">
        <v>45001</v>
      </c>
      <c r="C2030" s="244">
        <f t="shared" si="93"/>
        <v>4</v>
      </c>
      <c r="D2030" s="239">
        <v>45001</v>
      </c>
      <c r="E2030" s="245">
        <f t="shared" si="94"/>
        <v>3</v>
      </c>
      <c r="F2030" s="306" t="s">
        <v>175</v>
      </c>
      <c r="G2030" s="241">
        <v>1892.44</v>
      </c>
      <c r="H2030" s="244">
        <f t="shared" si="95"/>
        <v>5677.32</v>
      </c>
      <c r="I2030" s="246"/>
      <c r="J2030" s="247"/>
      <c r="K2030" s="240"/>
      <c r="L2030" s="245"/>
    </row>
    <row r="2031" spans="1:12">
      <c r="A2031" s="243">
        <v>44998</v>
      </c>
      <c r="B2031" s="243">
        <v>44998</v>
      </c>
      <c r="C2031" s="244">
        <f t="shared" si="93"/>
        <v>1</v>
      </c>
      <c r="D2031" s="239">
        <v>44998</v>
      </c>
      <c r="E2031" s="245">
        <f t="shared" si="94"/>
        <v>0</v>
      </c>
      <c r="F2031" s="306" t="s">
        <v>176</v>
      </c>
      <c r="G2031" s="241">
        <v>569.63</v>
      </c>
      <c r="H2031" s="244">
        <f t="shared" si="95"/>
        <v>0</v>
      </c>
      <c r="I2031" s="246"/>
      <c r="J2031" s="247"/>
      <c r="K2031" s="240"/>
      <c r="L2031" s="245"/>
    </row>
    <row r="2032" spans="1:12">
      <c r="A2032" s="243">
        <v>44998</v>
      </c>
      <c r="B2032" s="243">
        <v>45015</v>
      </c>
      <c r="C2032" s="244">
        <f t="shared" si="93"/>
        <v>18</v>
      </c>
      <c r="D2032" s="239">
        <v>45015</v>
      </c>
      <c r="E2032" s="245">
        <f t="shared" si="94"/>
        <v>17</v>
      </c>
      <c r="F2032" s="306" t="s">
        <v>175</v>
      </c>
      <c r="G2032" s="241">
        <v>193.86</v>
      </c>
      <c r="H2032" s="244">
        <f t="shared" si="95"/>
        <v>3295.6200000000003</v>
      </c>
      <c r="I2032" s="246"/>
      <c r="J2032" s="247"/>
      <c r="K2032" s="240"/>
      <c r="L2032" s="245"/>
    </row>
    <row r="2033" spans="1:12">
      <c r="A2033" s="243">
        <v>44998</v>
      </c>
      <c r="B2033" s="243">
        <v>44999</v>
      </c>
      <c r="C2033" s="244">
        <f t="shared" si="93"/>
        <v>2</v>
      </c>
      <c r="D2033" s="239">
        <v>44999</v>
      </c>
      <c r="E2033" s="245">
        <f t="shared" si="94"/>
        <v>1</v>
      </c>
      <c r="F2033" s="306" t="s">
        <v>176</v>
      </c>
      <c r="G2033" s="241">
        <v>162389.15</v>
      </c>
      <c r="H2033" s="244">
        <f t="shared" si="95"/>
        <v>162389.15</v>
      </c>
      <c r="I2033" s="246"/>
      <c r="J2033" s="247"/>
      <c r="K2033" s="240"/>
      <c r="L2033" s="245"/>
    </row>
    <row r="2034" spans="1:12">
      <c r="A2034" s="243">
        <v>44998</v>
      </c>
      <c r="B2034" s="243">
        <v>45002</v>
      </c>
      <c r="C2034" s="244">
        <f t="shared" si="93"/>
        <v>5</v>
      </c>
      <c r="D2034" s="239">
        <v>45002</v>
      </c>
      <c r="E2034" s="245">
        <f t="shared" si="94"/>
        <v>4</v>
      </c>
      <c r="F2034" s="306" t="s">
        <v>175</v>
      </c>
      <c r="G2034" s="241">
        <v>753.64</v>
      </c>
      <c r="H2034" s="244">
        <f t="shared" si="95"/>
        <v>3014.56</v>
      </c>
      <c r="I2034" s="246"/>
      <c r="J2034" s="247"/>
      <c r="K2034" s="240"/>
      <c r="L2034" s="245"/>
    </row>
    <row r="2035" spans="1:12">
      <c r="A2035" s="243">
        <v>44998</v>
      </c>
      <c r="B2035" s="243">
        <v>45000</v>
      </c>
      <c r="C2035" s="244">
        <f t="shared" si="93"/>
        <v>3</v>
      </c>
      <c r="D2035" s="239">
        <v>45000</v>
      </c>
      <c r="E2035" s="245">
        <f t="shared" si="94"/>
        <v>2</v>
      </c>
      <c r="F2035" s="306" t="s">
        <v>178</v>
      </c>
      <c r="G2035" s="241">
        <v>253200.17</v>
      </c>
      <c r="H2035" s="244">
        <f t="shared" si="95"/>
        <v>506400.34</v>
      </c>
      <c r="I2035" s="246"/>
      <c r="J2035" s="247"/>
      <c r="K2035" s="240"/>
      <c r="L2035" s="245"/>
    </row>
    <row r="2036" spans="1:12">
      <c r="A2036" s="243">
        <v>44998</v>
      </c>
      <c r="B2036" s="243">
        <v>45245</v>
      </c>
      <c r="C2036" s="244">
        <f t="shared" si="93"/>
        <v>248</v>
      </c>
      <c r="D2036" s="239">
        <v>45245</v>
      </c>
      <c r="E2036" s="245">
        <f t="shared" si="94"/>
        <v>247</v>
      </c>
      <c r="F2036" s="306" t="s">
        <v>176</v>
      </c>
      <c r="G2036" s="241">
        <v>194.45</v>
      </c>
      <c r="H2036" s="244">
        <f t="shared" si="95"/>
        <v>48029.149999999994</v>
      </c>
      <c r="I2036" s="246"/>
      <c r="J2036" s="247"/>
      <c r="K2036" s="240"/>
      <c r="L2036" s="245"/>
    </row>
    <row r="2037" spans="1:12">
      <c r="A2037" s="243">
        <v>44998</v>
      </c>
      <c r="B2037" s="243">
        <v>45048</v>
      </c>
      <c r="C2037" s="244">
        <f t="shared" si="93"/>
        <v>51</v>
      </c>
      <c r="D2037" s="239">
        <v>45048</v>
      </c>
      <c r="E2037" s="245">
        <f t="shared" si="94"/>
        <v>50</v>
      </c>
      <c r="F2037" s="306" t="s">
        <v>175</v>
      </c>
      <c r="G2037" s="241">
        <v>138.88</v>
      </c>
      <c r="H2037" s="244">
        <f t="shared" si="95"/>
        <v>6944</v>
      </c>
      <c r="I2037" s="246"/>
      <c r="J2037" s="247"/>
      <c r="K2037" s="240"/>
      <c r="L2037" s="245"/>
    </row>
    <row r="2038" spans="1:12">
      <c r="A2038" s="243">
        <v>44998</v>
      </c>
      <c r="B2038" s="243">
        <v>45000</v>
      </c>
      <c r="C2038" s="244">
        <f t="shared" si="93"/>
        <v>3</v>
      </c>
      <c r="D2038" s="239">
        <v>45000</v>
      </c>
      <c r="E2038" s="245">
        <f t="shared" si="94"/>
        <v>2</v>
      </c>
      <c r="F2038" s="306" t="s">
        <v>176</v>
      </c>
      <c r="G2038" s="241">
        <v>91910.17</v>
      </c>
      <c r="H2038" s="244">
        <f t="shared" si="95"/>
        <v>183820.34</v>
      </c>
      <c r="I2038" s="246"/>
      <c r="J2038" s="247"/>
      <c r="K2038" s="240"/>
      <c r="L2038" s="245"/>
    </row>
    <row r="2039" spans="1:12">
      <c r="A2039" s="243">
        <v>44998</v>
      </c>
      <c r="B2039" s="243">
        <v>44998</v>
      </c>
      <c r="C2039" s="244">
        <f t="shared" si="93"/>
        <v>1</v>
      </c>
      <c r="D2039" s="239">
        <v>44998</v>
      </c>
      <c r="E2039" s="245">
        <f t="shared" si="94"/>
        <v>0</v>
      </c>
      <c r="F2039" s="306" t="s">
        <v>177</v>
      </c>
      <c r="G2039" s="241">
        <v>14.14</v>
      </c>
      <c r="H2039" s="244">
        <f t="shared" si="95"/>
        <v>0</v>
      </c>
      <c r="I2039" s="246"/>
      <c r="J2039" s="247"/>
      <c r="K2039" s="240"/>
      <c r="L2039" s="245"/>
    </row>
    <row r="2040" spans="1:12">
      <c r="A2040" s="243">
        <v>44998</v>
      </c>
      <c r="B2040" s="243">
        <v>45013</v>
      </c>
      <c r="C2040" s="244">
        <f t="shared" si="93"/>
        <v>16</v>
      </c>
      <c r="D2040" s="239">
        <v>45013</v>
      </c>
      <c r="E2040" s="245">
        <f t="shared" si="94"/>
        <v>15</v>
      </c>
      <c r="F2040" s="306" t="s">
        <v>179</v>
      </c>
      <c r="G2040" s="241">
        <v>5486.63</v>
      </c>
      <c r="H2040" s="244">
        <f t="shared" si="95"/>
        <v>82299.45</v>
      </c>
      <c r="I2040" s="246"/>
      <c r="J2040" s="247"/>
      <c r="K2040" s="240"/>
      <c r="L2040" s="245"/>
    </row>
    <row r="2041" spans="1:12">
      <c r="A2041" s="243">
        <v>44998</v>
      </c>
      <c r="B2041" s="243">
        <v>45001</v>
      </c>
      <c r="C2041" s="244">
        <f t="shared" si="93"/>
        <v>4</v>
      </c>
      <c r="D2041" s="239">
        <v>45001</v>
      </c>
      <c r="E2041" s="245">
        <f t="shared" si="94"/>
        <v>3</v>
      </c>
      <c r="F2041" s="306" t="s">
        <v>178</v>
      </c>
      <c r="G2041" s="241">
        <v>4616.3500000000004</v>
      </c>
      <c r="H2041" s="244">
        <f t="shared" si="95"/>
        <v>13849.050000000001</v>
      </c>
      <c r="I2041" s="246"/>
      <c r="J2041" s="247"/>
      <c r="K2041" s="240"/>
      <c r="L2041" s="245"/>
    </row>
    <row r="2042" spans="1:12">
      <c r="A2042" s="243">
        <v>44998</v>
      </c>
      <c r="B2042" s="243">
        <v>45001</v>
      </c>
      <c r="C2042" s="244">
        <f t="shared" si="93"/>
        <v>4</v>
      </c>
      <c r="D2042" s="239">
        <v>45001</v>
      </c>
      <c r="E2042" s="245">
        <f t="shared" si="94"/>
        <v>3</v>
      </c>
      <c r="F2042" s="306" t="s">
        <v>176</v>
      </c>
      <c r="G2042" s="241">
        <v>60163.29</v>
      </c>
      <c r="H2042" s="244">
        <f t="shared" si="95"/>
        <v>180489.87</v>
      </c>
      <c r="I2042" s="246"/>
      <c r="J2042" s="247"/>
      <c r="K2042" s="240"/>
      <c r="L2042" s="245"/>
    </row>
    <row r="2043" spans="1:12">
      <c r="A2043" s="243">
        <v>44998</v>
      </c>
      <c r="B2043" s="243">
        <v>44999</v>
      </c>
      <c r="C2043" s="244">
        <f t="shared" si="93"/>
        <v>2</v>
      </c>
      <c r="D2043" s="239">
        <v>44999</v>
      </c>
      <c r="E2043" s="245">
        <f t="shared" si="94"/>
        <v>1</v>
      </c>
      <c r="F2043" s="306" t="s">
        <v>177</v>
      </c>
      <c r="G2043" s="241">
        <v>18570.060000000001</v>
      </c>
      <c r="H2043" s="244">
        <f t="shared" si="95"/>
        <v>18570.060000000001</v>
      </c>
      <c r="I2043" s="246"/>
      <c r="J2043" s="247"/>
      <c r="K2043" s="240"/>
      <c r="L2043" s="245"/>
    </row>
    <row r="2044" spans="1:12">
      <c r="A2044" s="243">
        <v>44998</v>
      </c>
      <c r="B2044" s="243">
        <v>45002</v>
      </c>
      <c r="C2044" s="244">
        <f t="shared" si="93"/>
        <v>5</v>
      </c>
      <c r="D2044" s="239">
        <v>45002</v>
      </c>
      <c r="E2044" s="245">
        <f t="shared" si="94"/>
        <v>4</v>
      </c>
      <c r="F2044" s="306" t="s">
        <v>178</v>
      </c>
      <c r="G2044" s="241">
        <v>31596.76</v>
      </c>
      <c r="H2044" s="244">
        <f t="shared" si="95"/>
        <v>126387.04</v>
      </c>
      <c r="I2044" s="246"/>
      <c r="J2044" s="247"/>
      <c r="K2044" s="240"/>
      <c r="L2044" s="245"/>
    </row>
    <row r="2045" spans="1:12">
      <c r="A2045" s="243">
        <v>44998</v>
      </c>
      <c r="B2045" s="243">
        <v>44998</v>
      </c>
      <c r="C2045" s="244">
        <f t="shared" si="93"/>
        <v>1</v>
      </c>
      <c r="D2045" s="239">
        <v>44998</v>
      </c>
      <c r="E2045" s="245">
        <f t="shared" si="94"/>
        <v>0</v>
      </c>
      <c r="F2045" s="306" t="s">
        <v>179</v>
      </c>
      <c r="G2045" s="241">
        <v>50829.67</v>
      </c>
      <c r="H2045" s="244">
        <f t="shared" si="95"/>
        <v>0</v>
      </c>
      <c r="I2045" s="246"/>
      <c r="J2045" s="247"/>
      <c r="K2045" s="240"/>
      <c r="L2045" s="245"/>
    </row>
    <row r="2046" spans="1:12">
      <c r="A2046" s="243">
        <v>44998</v>
      </c>
      <c r="B2046" s="243">
        <v>45000</v>
      </c>
      <c r="C2046" s="244">
        <f t="shared" si="93"/>
        <v>3</v>
      </c>
      <c r="D2046" s="239">
        <v>45000</v>
      </c>
      <c r="E2046" s="245">
        <f t="shared" si="94"/>
        <v>2</v>
      </c>
      <c r="F2046" s="306" t="s">
        <v>177</v>
      </c>
      <c r="G2046" s="241">
        <v>4340.01</v>
      </c>
      <c r="H2046" s="244">
        <f t="shared" si="95"/>
        <v>8680.02</v>
      </c>
      <c r="I2046" s="246"/>
      <c r="J2046" s="247"/>
      <c r="K2046" s="240"/>
      <c r="L2046" s="245"/>
    </row>
    <row r="2047" spans="1:12">
      <c r="A2047" s="243">
        <v>44998</v>
      </c>
      <c r="B2047" s="243">
        <v>45002</v>
      </c>
      <c r="C2047" s="244">
        <f t="shared" si="93"/>
        <v>5</v>
      </c>
      <c r="D2047" s="239">
        <v>45002</v>
      </c>
      <c r="E2047" s="245">
        <f t="shared" si="94"/>
        <v>4</v>
      </c>
      <c r="F2047" s="306" t="s">
        <v>176</v>
      </c>
      <c r="G2047" s="241">
        <v>393.28</v>
      </c>
      <c r="H2047" s="244">
        <f t="shared" si="95"/>
        <v>1573.12</v>
      </c>
      <c r="I2047" s="246"/>
      <c r="J2047" s="247"/>
      <c r="K2047" s="240"/>
      <c r="L2047" s="245"/>
    </row>
    <row r="2048" spans="1:12">
      <c r="A2048" s="243">
        <v>44998</v>
      </c>
      <c r="B2048" s="243">
        <v>44999</v>
      </c>
      <c r="C2048" s="244">
        <f t="shared" si="93"/>
        <v>2</v>
      </c>
      <c r="D2048" s="239">
        <v>44999</v>
      </c>
      <c r="E2048" s="245">
        <f t="shared" si="94"/>
        <v>1</v>
      </c>
      <c r="F2048" s="306" t="s">
        <v>179</v>
      </c>
      <c r="G2048" s="241">
        <v>21333.94</v>
      </c>
      <c r="H2048" s="244">
        <f t="shared" si="95"/>
        <v>21333.94</v>
      </c>
      <c r="I2048" s="246"/>
      <c r="J2048" s="247"/>
      <c r="K2048" s="240"/>
      <c r="L2048" s="245"/>
    </row>
    <row r="2049" spans="1:12">
      <c r="A2049" s="243">
        <v>44998</v>
      </c>
      <c r="B2049" s="243">
        <v>45001</v>
      </c>
      <c r="C2049" s="244">
        <f t="shared" si="93"/>
        <v>4</v>
      </c>
      <c r="D2049" s="239">
        <v>45001</v>
      </c>
      <c r="E2049" s="245">
        <f t="shared" si="94"/>
        <v>3</v>
      </c>
      <c r="F2049" s="306" t="s">
        <v>177</v>
      </c>
      <c r="G2049" s="241">
        <v>13496.62</v>
      </c>
      <c r="H2049" s="244">
        <f t="shared" si="95"/>
        <v>40489.86</v>
      </c>
      <c r="I2049" s="246"/>
      <c r="J2049" s="247"/>
      <c r="K2049" s="240"/>
      <c r="L2049" s="245"/>
    </row>
    <row r="2050" spans="1:12">
      <c r="A2050" s="243">
        <v>44998</v>
      </c>
      <c r="B2050" s="243">
        <v>45029</v>
      </c>
      <c r="C2050" s="244">
        <f t="shared" si="93"/>
        <v>32</v>
      </c>
      <c r="D2050" s="239">
        <v>45029</v>
      </c>
      <c r="E2050" s="245">
        <f t="shared" si="94"/>
        <v>31</v>
      </c>
      <c r="F2050" s="306" t="s">
        <v>175</v>
      </c>
      <c r="G2050" s="241">
        <v>35.869999999999997</v>
      </c>
      <c r="H2050" s="244">
        <f t="shared" si="95"/>
        <v>1111.97</v>
      </c>
      <c r="I2050" s="246"/>
      <c r="J2050" s="247"/>
      <c r="K2050" s="240"/>
      <c r="L2050" s="245"/>
    </row>
    <row r="2051" spans="1:12">
      <c r="A2051" s="243">
        <v>44998</v>
      </c>
      <c r="B2051" s="243">
        <v>45005</v>
      </c>
      <c r="C2051" s="244">
        <f t="shared" si="93"/>
        <v>8</v>
      </c>
      <c r="D2051" s="239">
        <v>45005</v>
      </c>
      <c r="E2051" s="245">
        <f t="shared" si="94"/>
        <v>7</v>
      </c>
      <c r="F2051" s="306" t="s">
        <v>175</v>
      </c>
      <c r="G2051" s="241">
        <v>849.94</v>
      </c>
      <c r="H2051" s="244">
        <f t="shared" si="95"/>
        <v>5949.58</v>
      </c>
      <c r="I2051" s="246"/>
      <c r="J2051" s="247"/>
      <c r="K2051" s="240"/>
      <c r="L2051" s="245"/>
    </row>
    <row r="2052" spans="1:12">
      <c r="A2052" s="243">
        <v>44998</v>
      </c>
      <c r="B2052" s="243">
        <v>45006</v>
      </c>
      <c r="C2052" s="244">
        <f t="shared" si="93"/>
        <v>9</v>
      </c>
      <c r="D2052" s="239">
        <v>45006</v>
      </c>
      <c r="E2052" s="245">
        <f t="shared" si="94"/>
        <v>8</v>
      </c>
      <c r="F2052" s="306" t="s">
        <v>175</v>
      </c>
      <c r="G2052" s="241">
        <v>330.46</v>
      </c>
      <c r="H2052" s="244">
        <f t="shared" si="95"/>
        <v>2643.68</v>
      </c>
      <c r="I2052" s="246"/>
      <c r="J2052" s="247"/>
      <c r="K2052" s="240"/>
      <c r="L2052" s="245"/>
    </row>
    <row r="2053" spans="1:12">
      <c r="A2053" s="243">
        <v>44998</v>
      </c>
      <c r="B2053" s="243">
        <v>45007</v>
      </c>
      <c r="C2053" s="244">
        <f t="shared" si="93"/>
        <v>10</v>
      </c>
      <c r="D2053" s="239">
        <v>45007</v>
      </c>
      <c r="E2053" s="245">
        <f t="shared" si="94"/>
        <v>9</v>
      </c>
      <c r="F2053" s="306" t="s">
        <v>175</v>
      </c>
      <c r="G2053" s="241">
        <v>87.21</v>
      </c>
      <c r="H2053" s="244">
        <f t="shared" si="95"/>
        <v>784.89</v>
      </c>
      <c r="I2053" s="246"/>
      <c r="J2053" s="247"/>
      <c r="K2053" s="240"/>
      <c r="L2053" s="245"/>
    </row>
    <row r="2054" spans="1:12">
      <c r="A2054" s="243">
        <v>44998</v>
      </c>
      <c r="B2054" s="243">
        <v>45006</v>
      </c>
      <c r="C2054" s="244">
        <f t="shared" si="93"/>
        <v>9</v>
      </c>
      <c r="D2054" s="239">
        <v>45006</v>
      </c>
      <c r="E2054" s="245">
        <f t="shared" si="94"/>
        <v>8</v>
      </c>
      <c r="F2054" s="306" t="s">
        <v>178</v>
      </c>
      <c r="G2054" s="241">
        <v>44910.49</v>
      </c>
      <c r="H2054" s="244">
        <f t="shared" si="95"/>
        <v>359283.92</v>
      </c>
      <c r="I2054" s="246"/>
      <c r="J2054" s="247"/>
      <c r="K2054" s="240"/>
      <c r="L2054" s="245"/>
    </row>
    <row r="2055" spans="1:12">
      <c r="A2055" s="243">
        <v>44998</v>
      </c>
      <c r="B2055" s="243">
        <v>45005</v>
      </c>
      <c r="C2055" s="244">
        <f t="shared" ref="C2055:C2118" si="96">B2055-A2055+1</f>
        <v>8</v>
      </c>
      <c r="D2055" s="239">
        <v>45005</v>
      </c>
      <c r="E2055" s="245">
        <f t="shared" ref="E2055:E2118" si="97">D2055-A2055</f>
        <v>7</v>
      </c>
      <c r="F2055" s="306" t="s">
        <v>176</v>
      </c>
      <c r="G2055" s="241">
        <v>19430.86</v>
      </c>
      <c r="H2055" s="244">
        <f t="shared" ref="H2055:H2118" si="98">E2055*G2055</f>
        <v>136016.02000000002</v>
      </c>
      <c r="I2055" s="246"/>
      <c r="J2055" s="247"/>
      <c r="K2055" s="240"/>
      <c r="L2055" s="245"/>
    </row>
    <row r="2056" spans="1:12">
      <c r="A2056" s="243">
        <v>44998</v>
      </c>
      <c r="B2056" s="243">
        <v>45009</v>
      </c>
      <c r="C2056" s="244">
        <f t="shared" si="96"/>
        <v>12</v>
      </c>
      <c r="D2056" s="239">
        <v>45009</v>
      </c>
      <c r="E2056" s="245">
        <f t="shared" si="97"/>
        <v>11</v>
      </c>
      <c r="F2056" s="306" t="s">
        <v>175</v>
      </c>
      <c r="G2056" s="241">
        <v>326.47000000000003</v>
      </c>
      <c r="H2056" s="244">
        <f t="shared" si="98"/>
        <v>3591.17</v>
      </c>
      <c r="I2056" s="246"/>
      <c r="J2056" s="247"/>
      <c r="K2056" s="240"/>
      <c r="L2056" s="245"/>
    </row>
    <row r="2057" spans="1:12">
      <c r="A2057" s="243">
        <v>44998</v>
      </c>
      <c r="B2057" s="243">
        <v>45007</v>
      </c>
      <c r="C2057" s="244">
        <f t="shared" si="96"/>
        <v>10</v>
      </c>
      <c r="D2057" s="239">
        <v>45007</v>
      </c>
      <c r="E2057" s="245">
        <f t="shared" si="97"/>
        <v>9</v>
      </c>
      <c r="F2057" s="306" t="s">
        <v>176</v>
      </c>
      <c r="G2057" s="241">
        <v>309.14</v>
      </c>
      <c r="H2057" s="244">
        <f t="shared" si="98"/>
        <v>2782.2599999999998</v>
      </c>
      <c r="I2057" s="246"/>
      <c r="J2057" s="247"/>
      <c r="K2057" s="240"/>
      <c r="L2057" s="245"/>
    </row>
    <row r="2058" spans="1:12">
      <c r="A2058" s="243">
        <v>44998</v>
      </c>
      <c r="B2058" s="243">
        <v>45000</v>
      </c>
      <c r="C2058" s="244">
        <f t="shared" si="96"/>
        <v>3</v>
      </c>
      <c r="D2058" s="239">
        <v>45000</v>
      </c>
      <c r="E2058" s="245">
        <f t="shared" si="97"/>
        <v>2</v>
      </c>
      <c r="F2058" s="306" t="s">
        <v>180</v>
      </c>
      <c r="G2058" s="241">
        <v>0</v>
      </c>
      <c r="H2058" s="244">
        <f t="shared" si="98"/>
        <v>0</v>
      </c>
      <c r="I2058" s="246"/>
      <c r="J2058" s="247"/>
      <c r="K2058" s="240"/>
      <c r="L2058" s="245"/>
    </row>
    <row r="2059" spans="1:12">
      <c r="A2059" s="243">
        <v>44998</v>
      </c>
      <c r="B2059" s="243">
        <v>45006</v>
      </c>
      <c r="C2059" s="244">
        <f t="shared" si="96"/>
        <v>9</v>
      </c>
      <c r="D2059" s="239">
        <v>45006</v>
      </c>
      <c r="E2059" s="245">
        <f t="shared" si="97"/>
        <v>8</v>
      </c>
      <c r="F2059" s="306" t="s">
        <v>179</v>
      </c>
      <c r="G2059" s="241">
        <v>29361.65</v>
      </c>
      <c r="H2059" s="244">
        <f t="shared" si="98"/>
        <v>234893.2</v>
      </c>
      <c r="I2059" s="246"/>
      <c r="J2059" s="247"/>
      <c r="K2059" s="240"/>
      <c r="L2059" s="245"/>
    </row>
    <row r="2060" spans="1:12">
      <c r="A2060" s="243">
        <v>44998</v>
      </c>
      <c r="B2060" s="243">
        <v>45013</v>
      </c>
      <c r="C2060" s="244">
        <f t="shared" si="96"/>
        <v>16</v>
      </c>
      <c r="D2060" s="239">
        <v>45013</v>
      </c>
      <c r="E2060" s="245">
        <f t="shared" si="97"/>
        <v>15</v>
      </c>
      <c r="F2060" s="306" t="s">
        <v>175</v>
      </c>
      <c r="G2060" s="241">
        <v>76.239999999999995</v>
      </c>
      <c r="H2060" s="244">
        <f t="shared" si="98"/>
        <v>1143.5999999999999</v>
      </c>
      <c r="I2060" s="246"/>
      <c r="J2060" s="247"/>
      <c r="K2060" s="240"/>
      <c r="L2060" s="245"/>
    </row>
    <row r="2061" spans="1:12">
      <c r="A2061" s="243">
        <v>44998</v>
      </c>
      <c r="B2061" s="243">
        <v>45014</v>
      </c>
      <c r="C2061" s="244">
        <f t="shared" si="96"/>
        <v>17</v>
      </c>
      <c r="D2061" s="239">
        <v>45014</v>
      </c>
      <c r="E2061" s="245">
        <f t="shared" si="97"/>
        <v>16</v>
      </c>
      <c r="F2061" s="306" t="s">
        <v>175</v>
      </c>
      <c r="G2061" s="241">
        <v>98.1</v>
      </c>
      <c r="H2061" s="244">
        <f t="shared" si="98"/>
        <v>1569.6</v>
      </c>
      <c r="I2061" s="246"/>
      <c r="J2061" s="247"/>
      <c r="K2061" s="240"/>
      <c r="L2061" s="245"/>
    </row>
    <row r="2062" spans="1:12">
      <c r="A2062" s="243">
        <v>44998</v>
      </c>
      <c r="B2062" s="243">
        <v>44998</v>
      </c>
      <c r="C2062" s="244">
        <f t="shared" si="96"/>
        <v>1</v>
      </c>
      <c r="D2062" s="239">
        <v>44998</v>
      </c>
      <c r="E2062" s="245">
        <f t="shared" si="97"/>
        <v>0</v>
      </c>
      <c r="F2062" s="306" t="s">
        <v>175</v>
      </c>
      <c r="G2062" s="241">
        <v>1482.64</v>
      </c>
      <c r="H2062" s="244">
        <f t="shared" si="98"/>
        <v>0</v>
      </c>
      <c r="I2062" s="246"/>
      <c r="J2062" s="247"/>
      <c r="K2062" s="240"/>
      <c r="L2062" s="245"/>
    </row>
    <row r="2063" spans="1:12">
      <c r="A2063" s="243">
        <v>44998</v>
      </c>
      <c r="B2063" s="243">
        <v>44999</v>
      </c>
      <c r="C2063" s="244">
        <f t="shared" si="96"/>
        <v>2</v>
      </c>
      <c r="D2063" s="239">
        <v>44999</v>
      </c>
      <c r="E2063" s="245">
        <f t="shared" si="97"/>
        <v>1</v>
      </c>
      <c r="F2063" s="306" t="s">
        <v>175</v>
      </c>
      <c r="G2063" s="241">
        <v>458953.06</v>
      </c>
      <c r="H2063" s="244">
        <f t="shared" si="98"/>
        <v>458953.06</v>
      </c>
      <c r="I2063" s="246"/>
      <c r="J2063" s="247"/>
      <c r="K2063" s="240"/>
      <c r="L2063" s="245"/>
    </row>
    <row r="2064" spans="1:12">
      <c r="A2064" s="243">
        <v>44998</v>
      </c>
      <c r="B2064" s="243">
        <v>45427</v>
      </c>
      <c r="C2064" s="244">
        <f t="shared" si="96"/>
        <v>430</v>
      </c>
      <c r="D2064" s="239">
        <v>45427</v>
      </c>
      <c r="E2064" s="245">
        <f t="shared" si="97"/>
        <v>429</v>
      </c>
      <c r="F2064" s="306" t="s">
        <v>175</v>
      </c>
      <c r="G2064" s="241">
        <v>194.76</v>
      </c>
      <c r="H2064" s="244">
        <f t="shared" si="98"/>
        <v>83552.039999999994</v>
      </c>
      <c r="I2064" s="246"/>
      <c r="J2064" s="247"/>
      <c r="K2064" s="240"/>
      <c r="L2064" s="245"/>
    </row>
    <row r="2065" spans="1:12">
      <c r="A2065" s="243">
        <v>44998</v>
      </c>
      <c r="B2065" s="243">
        <v>45013</v>
      </c>
      <c r="C2065" s="244">
        <f t="shared" si="96"/>
        <v>16</v>
      </c>
      <c r="D2065" s="239">
        <v>45013</v>
      </c>
      <c r="E2065" s="245">
        <f t="shared" si="97"/>
        <v>15</v>
      </c>
      <c r="F2065" s="306" t="s">
        <v>176</v>
      </c>
      <c r="G2065" s="241">
        <v>2048.1</v>
      </c>
      <c r="H2065" s="244">
        <f t="shared" si="98"/>
        <v>30721.5</v>
      </c>
      <c r="I2065" s="246"/>
      <c r="J2065" s="247"/>
      <c r="K2065" s="240"/>
      <c r="L2065" s="245"/>
    </row>
    <row r="2066" spans="1:12">
      <c r="A2066" s="243">
        <v>44998</v>
      </c>
      <c r="B2066" s="243">
        <v>45245</v>
      </c>
      <c r="C2066" s="244">
        <f t="shared" si="96"/>
        <v>248</v>
      </c>
      <c r="D2066" s="239">
        <v>45245</v>
      </c>
      <c r="E2066" s="245">
        <f t="shared" si="97"/>
        <v>247</v>
      </c>
      <c r="F2066" s="306" t="s">
        <v>175</v>
      </c>
      <c r="G2066" s="241">
        <v>18.010000000000002</v>
      </c>
      <c r="H2066" s="244">
        <f t="shared" si="98"/>
        <v>4448.47</v>
      </c>
      <c r="I2066" s="246"/>
      <c r="J2066" s="247"/>
      <c r="K2066" s="240"/>
      <c r="L2066" s="245"/>
    </row>
    <row r="2067" spans="1:12">
      <c r="A2067" s="243">
        <v>44999</v>
      </c>
      <c r="B2067" s="243">
        <v>45033</v>
      </c>
      <c r="C2067" s="244">
        <f t="shared" si="96"/>
        <v>35</v>
      </c>
      <c r="D2067" s="239">
        <v>45033</v>
      </c>
      <c r="E2067" s="245">
        <f t="shared" si="97"/>
        <v>34</v>
      </c>
      <c r="F2067" s="306" t="s">
        <v>175</v>
      </c>
      <c r="G2067" s="241">
        <v>204.87</v>
      </c>
      <c r="H2067" s="244">
        <f t="shared" si="98"/>
        <v>6965.58</v>
      </c>
      <c r="I2067" s="246"/>
      <c r="J2067" s="247"/>
      <c r="K2067" s="240"/>
      <c r="L2067" s="245"/>
    </row>
    <row r="2068" spans="1:12">
      <c r="A2068" s="243">
        <v>44999</v>
      </c>
      <c r="B2068" s="243">
        <v>45009</v>
      </c>
      <c r="C2068" s="244">
        <f t="shared" si="96"/>
        <v>11</v>
      </c>
      <c r="D2068" s="239">
        <v>45009</v>
      </c>
      <c r="E2068" s="245">
        <f t="shared" si="97"/>
        <v>10</v>
      </c>
      <c r="F2068" s="306" t="s">
        <v>176</v>
      </c>
      <c r="G2068" s="241">
        <v>82.56</v>
      </c>
      <c r="H2068" s="244">
        <f t="shared" si="98"/>
        <v>825.6</v>
      </c>
      <c r="I2068" s="246"/>
      <c r="J2068" s="247"/>
      <c r="K2068" s="240"/>
      <c r="L2068" s="245"/>
    </row>
    <row r="2069" spans="1:12">
      <c r="A2069" s="243">
        <v>44999</v>
      </c>
      <c r="B2069" s="243">
        <v>45008</v>
      </c>
      <c r="C2069" s="244">
        <f t="shared" si="96"/>
        <v>10</v>
      </c>
      <c r="D2069" s="239">
        <v>45008</v>
      </c>
      <c r="E2069" s="245">
        <f t="shared" si="97"/>
        <v>9</v>
      </c>
      <c r="F2069" s="306" t="s">
        <v>175</v>
      </c>
      <c r="G2069" s="241">
        <v>314.91000000000003</v>
      </c>
      <c r="H2069" s="244">
        <f t="shared" si="98"/>
        <v>2834.19</v>
      </c>
      <c r="I2069" s="246"/>
      <c r="J2069" s="247"/>
      <c r="K2069" s="240"/>
      <c r="L2069" s="245"/>
    </row>
    <row r="2070" spans="1:12">
      <c r="A2070" s="243">
        <v>44999</v>
      </c>
      <c r="B2070" s="243">
        <v>45072</v>
      </c>
      <c r="C2070" s="244">
        <f t="shared" si="96"/>
        <v>74</v>
      </c>
      <c r="D2070" s="239">
        <v>45072</v>
      </c>
      <c r="E2070" s="245">
        <f t="shared" si="97"/>
        <v>73</v>
      </c>
      <c r="F2070" s="306" t="s">
        <v>175</v>
      </c>
      <c r="G2070" s="241">
        <v>85.34</v>
      </c>
      <c r="H2070" s="244">
        <f t="shared" si="98"/>
        <v>6229.8200000000006</v>
      </c>
      <c r="I2070" s="246"/>
      <c r="J2070" s="247"/>
      <c r="K2070" s="240"/>
      <c r="L2070" s="245"/>
    </row>
    <row r="2071" spans="1:12">
      <c r="A2071" s="243">
        <v>44999</v>
      </c>
      <c r="B2071" s="243">
        <v>45082</v>
      </c>
      <c r="C2071" s="244">
        <f t="shared" si="96"/>
        <v>84</v>
      </c>
      <c r="D2071" s="239">
        <v>45082</v>
      </c>
      <c r="E2071" s="245">
        <f t="shared" si="97"/>
        <v>83</v>
      </c>
      <c r="F2071" s="306" t="s">
        <v>175</v>
      </c>
      <c r="G2071" s="241">
        <v>48.99</v>
      </c>
      <c r="H2071" s="244">
        <f t="shared" si="98"/>
        <v>4066.17</v>
      </c>
      <c r="I2071" s="246"/>
      <c r="J2071" s="247"/>
      <c r="K2071" s="240"/>
      <c r="L2071" s="245"/>
    </row>
    <row r="2072" spans="1:12">
      <c r="A2072" s="243">
        <v>44999</v>
      </c>
      <c r="B2072" s="243">
        <v>45257</v>
      </c>
      <c r="C2072" s="244">
        <f t="shared" si="96"/>
        <v>259</v>
      </c>
      <c r="D2072" s="239">
        <v>45257</v>
      </c>
      <c r="E2072" s="245">
        <f t="shared" si="97"/>
        <v>258</v>
      </c>
      <c r="F2072" s="306" t="s">
        <v>175</v>
      </c>
      <c r="G2072" s="241">
        <v>79.72</v>
      </c>
      <c r="H2072" s="244">
        <f t="shared" si="98"/>
        <v>20567.759999999998</v>
      </c>
      <c r="I2072" s="246"/>
      <c r="J2072" s="247"/>
      <c r="K2072" s="240"/>
      <c r="L2072" s="245"/>
    </row>
    <row r="2073" spans="1:12">
      <c r="A2073" s="243">
        <v>44999</v>
      </c>
      <c r="B2073" s="243">
        <v>45019</v>
      </c>
      <c r="C2073" s="244">
        <f t="shared" si="96"/>
        <v>21</v>
      </c>
      <c r="D2073" s="239">
        <v>45019</v>
      </c>
      <c r="E2073" s="245">
        <f t="shared" si="97"/>
        <v>20</v>
      </c>
      <c r="F2073" s="306" t="s">
        <v>175</v>
      </c>
      <c r="G2073" s="241">
        <v>18.41</v>
      </c>
      <c r="H2073" s="244">
        <f t="shared" si="98"/>
        <v>368.2</v>
      </c>
      <c r="I2073" s="246"/>
      <c r="J2073" s="247"/>
      <c r="K2073" s="240"/>
      <c r="L2073" s="245"/>
    </row>
    <row r="2074" spans="1:12">
      <c r="A2074" s="243">
        <v>44999</v>
      </c>
      <c r="B2074" s="243">
        <v>45012</v>
      </c>
      <c r="C2074" s="244">
        <f t="shared" si="96"/>
        <v>14</v>
      </c>
      <c r="D2074" s="239">
        <v>45012</v>
      </c>
      <c r="E2074" s="245">
        <f t="shared" si="97"/>
        <v>13</v>
      </c>
      <c r="F2074" s="306" t="s">
        <v>176</v>
      </c>
      <c r="G2074" s="241">
        <v>18.61</v>
      </c>
      <c r="H2074" s="244">
        <f t="shared" si="98"/>
        <v>241.93</v>
      </c>
      <c r="I2074" s="246"/>
      <c r="J2074" s="247"/>
      <c r="K2074" s="240"/>
      <c r="L2074" s="245"/>
    </row>
    <row r="2075" spans="1:12">
      <c r="A2075" s="243">
        <v>44999</v>
      </c>
      <c r="B2075" s="243">
        <v>45012</v>
      </c>
      <c r="C2075" s="244">
        <f t="shared" si="96"/>
        <v>14</v>
      </c>
      <c r="D2075" s="239">
        <v>45012</v>
      </c>
      <c r="E2075" s="245">
        <f t="shared" si="97"/>
        <v>13</v>
      </c>
      <c r="F2075" s="306" t="s">
        <v>175</v>
      </c>
      <c r="G2075" s="241">
        <v>38.799999999999997</v>
      </c>
      <c r="H2075" s="244">
        <f t="shared" si="98"/>
        <v>504.4</v>
      </c>
      <c r="I2075" s="246"/>
      <c r="J2075" s="247"/>
      <c r="K2075" s="240"/>
      <c r="L2075" s="245"/>
    </row>
    <row r="2076" spans="1:12">
      <c r="A2076" s="243">
        <v>44999</v>
      </c>
      <c r="B2076" s="243">
        <v>45014</v>
      </c>
      <c r="C2076" s="244">
        <f t="shared" si="96"/>
        <v>16</v>
      </c>
      <c r="D2076" s="239">
        <v>45014</v>
      </c>
      <c r="E2076" s="245">
        <f t="shared" si="97"/>
        <v>15</v>
      </c>
      <c r="F2076" s="306" t="s">
        <v>176</v>
      </c>
      <c r="G2076" s="241">
        <v>35.82</v>
      </c>
      <c r="H2076" s="244">
        <f t="shared" si="98"/>
        <v>537.29999999999995</v>
      </c>
      <c r="I2076" s="246"/>
      <c r="J2076" s="247"/>
      <c r="K2076" s="240"/>
      <c r="L2076" s="245"/>
    </row>
    <row r="2077" spans="1:12">
      <c r="A2077" s="243">
        <v>44999</v>
      </c>
      <c r="B2077" s="243">
        <v>45022</v>
      </c>
      <c r="C2077" s="244">
        <f t="shared" si="96"/>
        <v>24</v>
      </c>
      <c r="D2077" s="239">
        <v>45022</v>
      </c>
      <c r="E2077" s="245">
        <f t="shared" si="97"/>
        <v>23</v>
      </c>
      <c r="F2077" s="306" t="s">
        <v>175</v>
      </c>
      <c r="G2077" s="241">
        <v>34</v>
      </c>
      <c r="H2077" s="244">
        <f t="shared" si="98"/>
        <v>782</v>
      </c>
      <c r="I2077" s="246"/>
      <c r="J2077" s="247"/>
      <c r="K2077" s="240"/>
      <c r="L2077" s="245"/>
    </row>
    <row r="2078" spans="1:12">
      <c r="A2078" s="243">
        <v>44999</v>
      </c>
      <c r="B2078" s="243">
        <v>45000</v>
      </c>
      <c r="C2078" s="244">
        <f t="shared" si="96"/>
        <v>2</v>
      </c>
      <c r="D2078" s="239">
        <v>45000</v>
      </c>
      <c r="E2078" s="245">
        <f t="shared" si="97"/>
        <v>1</v>
      </c>
      <c r="F2078" s="306" t="s">
        <v>178</v>
      </c>
      <c r="G2078" s="241">
        <v>154846.69</v>
      </c>
      <c r="H2078" s="244">
        <f t="shared" si="98"/>
        <v>154846.69</v>
      </c>
      <c r="I2078" s="246"/>
      <c r="J2078" s="247"/>
      <c r="K2078" s="240"/>
      <c r="L2078" s="245"/>
    </row>
    <row r="2079" spans="1:12">
      <c r="A2079" s="243">
        <v>44999</v>
      </c>
      <c r="B2079" s="243">
        <v>44999</v>
      </c>
      <c r="C2079" s="244">
        <f t="shared" si="96"/>
        <v>1</v>
      </c>
      <c r="D2079" s="239">
        <v>44999</v>
      </c>
      <c r="E2079" s="245">
        <f t="shared" si="97"/>
        <v>0</v>
      </c>
      <c r="F2079" s="306" t="s">
        <v>176</v>
      </c>
      <c r="G2079" s="241">
        <v>229.04</v>
      </c>
      <c r="H2079" s="244">
        <f t="shared" si="98"/>
        <v>0</v>
      </c>
      <c r="I2079" s="246"/>
      <c r="J2079" s="247"/>
      <c r="K2079" s="240"/>
      <c r="L2079" s="245"/>
    </row>
    <row r="2080" spans="1:12">
      <c r="A2080" s="243">
        <v>44999</v>
      </c>
      <c r="B2080" s="243">
        <v>45086</v>
      </c>
      <c r="C2080" s="244">
        <f t="shared" si="96"/>
        <v>88</v>
      </c>
      <c r="D2080" s="239">
        <v>45086</v>
      </c>
      <c r="E2080" s="245">
        <f t="shared" si="97"/>
        <v>87</v>
      </c>
      <c r="F2080" s="306" t="s">
        <v>175</v>
      </c>
      <c r="G2080" s="241">
        <v>33.909999999999997</v>
      </c>
      <c r="H2080" s="244">
        <f t="shared" si="98"/>
        <v>2950.1699999999996</v>
      </c>
      <c r="I2080" s="246"/>
      <c r="J2080" s="247"/>
      <c r="K2080" s="240"/>
      <c r="L2080" s="245"/>
    </row>
    <row r="2081" spans="1:12">
      <c r="A2081" s="243">
        <v>44999</v>
      </c>
      <c r="B2081" s="243">
        <v>45000</v>
      </c>
      <c r="C2081" s="244">
        <f t="shared" si="96"/>
        <v>2</v>
      </c>
      <c r="D2081" s="239">
        <v>45000</v>
      </c>
      <c r="E2081" s="245">
        <f t="shared" si="97"/>
        <v>1</v>
      </c>
      <c r="F2081" s="306" t="s">
        <v>176</v>
      </c>
      <c r="G2081" s="241">
        <v>390768.38</v>
      </c>
      <c r="H2081" s="244">
        <f t="shared" si="98"/>
        <v>390768.38</v>
      </c>
      <c r="I2081" s="246"/>
      <c r="J2081" s="247"/>
      <c r="K2081" s="240"/>
      <c r="L2081" s="245"/>
    </row>
    <row r="2082" spans="1:12">
      <c r="A2082" s="243">
        <v>44999</v>
      </c>
      <c r="B2082" s="243">
        <v>44999</v>
      </c>
      <c r="C2082" s="244">
        <f t="shared" si="96"/>
        <v>1</v>
      </c>
      <c r="D2082" s="239">
        <v>44999</v>
      </c>
      <c r="E2082" s="245">
        <f t="shared" si="97"/>
        <v>0</v>
      </c>
      <c r="F2082" s="306" t="s">
        <v>175</v>
      </c>
      <c r="G2082" s="241">
        <v>998.97</v>
      </c>
      <c r="H2082" s="244">
        <f t="shared" si="98"/>
        <v>0</v>
      </c>
      <c r="I2082" s="246"/>
      <c r="J2082" s="247"/>
      <c r="K2082" s="240"/>
      <c r="L2082" s="245"/>
    </row>
    <row r="2083" spans="1:12">
      <c r="A2083" s="243">
        <v>44999</v>
      </c>
      <c r="B2083" s="243">
        <v>45001</v>
      </c>
      <c r="C2083" s="244">
        <f t="shared" si="96"/>
        <v>3</v>
      </c>
      <c r="D2083" s="239">
        <v>45001</v>
      </c>
      <c r="E2083" s="245">
        <f t="shared" si="97"/>
        <v>2</v>
      </c>
      <c r="F2083" s="306" t="s">
        <v>178</v>
      </c>
      <c r="G2083" s="241">
        <v>117168.52</v>
      </c>
      <c r="H2083" s="244">
        <f t="shared" si="98"/>
        <v>234337.04</v>
      </c>
      <c r="I2083" s="246"/>
      <c r="J2083" s="247"/>
      <c r="K2083" s="240"/>
      <c r="L2083" s="245"/>
    </row>
    <row r="2084" spans="1:12">
      <c r="A2084" s="243">
        <v>44999</v>
      </c>
      <c r="B2084" s="243">
        <v>45000</v>
      </c>
      <c r="C2084" s="244">
        <f t="shared" si="96"/>
        <v>2</v>
      </c>
      <c r="D2084" s="239">
        <v>45000</v>
      </c>
      <c r="E2084" s="245">
        <f t="shared" si="97"/>
        <v>1</v>
      </c>
      <c r="F2084" s="306" t="s">
        <v>175</v>
      </c>
      <c r="G2084" s="241">
        <v>654108.01</v>
      </c>
      <c r="H2084" s="244">
        <f t="shared" si="98"/>
        <v>654108.01</v>
      </c>
      <c r="I2084" s="246"/>
      <c r="J2084" s="247"/>
      <c r="K2084" s="240"/>
      <c r="L2084" s="245"/>
    </row>
    <row r="2085" spans="1:12">
      <c r="A2085" s="243">
        <v>44999</v>
      </c>
      <c r="B2085" s="243">
        <v>45001</v>
      </c>
      <c r="C2085" s="244">
        <f t="shared" si="96"/>
        <v>3</v>
      </c>
      <c r="D2085" s="239">
        <v>45001</v>
      </c>
      <c r="E2085" s="245">
        <f t="shared" si="97"/>
        <v>2</v>
      </c>
      <c r="F2085" s="306" t="s">
        <v>176</v>
      </c>
      <c r="G2085" s="241">
        <v>194635.02</v>
      </c>
      <c r="H2085" s="244">
        <f t="shared" si="98"/>
        <v>389270.04</v>
      </c>
      <c r="I2085" s="246"/>
      <c r="J2085" s="247"/>
      <c r="K2085" s="240"/>
      <c r="L2085" s="245"/>
    </row>
    <row r="2086" spans="1:12">
      <c r="A2086" s="243">
        <v>44999</v>
      </c>
      <c r="B2086" s="243">
        <v>44999</v>
      </c>
      <c r="C2086" s="244">
        <f t="shared" si="96"/>
        <v>1</v>
      </c>
      <c r="D2086" s="239">
        <v>44999</v>
      </c>
      <c r="E2086" s="245">
        <f t="shared" si="97"/>
        <v>0</v>
      </c>
      <c r="F2086" s="306" t="s">
        <v>177</v>
      </c>
      <c r="G2086" s="241">
        <v>14.14</v>
      </c>
      <c r="H2086" s="244">
        <f t="shared" si="98"/>
        <v>0</v>
      </c>
      <c r="I2086" s="246"/>
      <c r="J2086" s="247"/>
      <c r="K2086" s="240"/>
      <c r="L2086" s="245"/>
    </row>
    <row r="2087" spans="1:12">
      <c r="A2087" s="243">
        <v>44999</v>
      </c>
      <c r="B2087" s="243">
        <v>45002</v>
      </c>
      <c r="C2087" s="244">
        <f t="shared" si="96"/>
        <v>4</v>
      </c>
      <c r="D2087" s="239">
        <v>45002</v>
      </c>
      <c r="E2087" s="245">
        <f t="shared" si="97"/>
        <v>3</v>
      </c>
      <c r="F2087" s="306" t="s">
        <v>178</v>
      </c>
      <c r="G2087" s="241">
        <v>8766.92</v>
      </c>
      <c r="H2087" s="244">
        <f t="shared" si="98"/>
        <v>26300.760000000002</v>
      </c>
      <c r="I2087" s="246"/>
      <c r="J2087" s="247"/>
      <c r="K2087" s="240"/>
      <c r="L2087" s="245"/>
    </row>
    <row r="2088" spans="1:12">
      <c r="A2088" s="243">
        <v>44999</v>
      </c>
      <c r="B2088" s="243">
        <v>45002</v>
      </c>
      <c r="C2088" s="244">
        <f t="shared" si="96"/>
        <v>4</v>
      </c>
      <c r="D2088" s="239">
        <v>45002</v>
      </c>
      <c r="E2088" s="245">
        <f t="shared" si="97"/>
        <v>3</v>
      </c>
      <c r="F2088" s="306" t="s">
        <v>176</v>
      </c>
      <c r="G2088" s="241">
        <v>12597.29</v>
      </c>
      <c r="H2088" s="244">
        <f t="shared" si="98"/>
        <v>37791.870000000003</v>
      </c>
      <c r="I2088" s="246"/>
      <c r="J2088" s="247"/>
      <c r="K2088" s="240"/>
      <c r="L2088" s="245"/>
    </row>
    <row r="2089" spans="1:12">
      <c r="A2089" s="243">
        <v>44999</v>
      </c>
      <c r="B2089" s="243">
        <v>45001</v>
      </c>
      <c r="C2089" s="244">
        <f t="shared" si="96"/>
        <v>3</v>
      </c>
      <c r="D2089" s="239">
        <v>45001</v>
      </c>
      <c r="E2089" s="245">
        <f t="shared" si="97"/>
        <v>2</v>
      </c>
      <c r="F2089" s="306" t="s">
        <v>175</v>
      </c>
      <c r="G2089" s="241">
        <v>11960.86</v>
      </c>
      <c r="H2089" s="244">
        <f t="shared" si="98"/>
        <v>23921.72</v>
      </c>
      <c r="I2089" s="246"/>
      <c r="J2089" s="247"/>
      <c r="K2089" s="240"/>
      <c r="L2089" s="245"/>
    </row>
    <row r="2090" spans="1:12">
      <c r="A2090" s="243">
        <v>44999</v>
      </c>
      <c r="B2090" s="243">
        <v>45000</v>
      </c>
      <c r="C2090" s="244">
        <f t="shared" si="96"/>
        <v>2</v>
      </c>
      <c r="D2090" s="239">
        <v>45000</v>
      </c>
      <c r="E2090" s="245">
        <f t="shared" si="97"/>
        <v>1</v>
      </c>
      <c r="F2090" s="306" t="s">
        <v>177</v>
      </c>
      <c r="G2090" s="241">
        <v>1641.65</v>
      </c>
      <c r="H2090" s="244">
        <f t="shared" si="98"/>
        <v>1641.65</v>
      </c>
      <c r="I2090" s="246"/>
      <c r="J2090" s="247"/>
      <c r="K2090" s="240"/>
      <c r="L2090" s="245"/>
    </row>
    <row r="2091" spans="1:12">
      <c r="A2091" s="243">
        <v>44999</v>
      </c>
      <c r="B2091" s="243">
        <v>45015</v>
      </c>
      <c r="C2091" s="244">
        <f t="shared" si="96"/>
        <v>17</v>
      </c>
      <c r="D2091" s="239">
        <v>45015</v>
      </c>
      <c r="E2091" s="245">
        <f t="shared" si="97"/>
        <v>16</v>
      </c>
      <c r="F2091" s="306" t="s">
        <v>175</v>
      </c>
      <c r="G2091" s="241">
        <v>262.67</v>
      </c>
      <c r="H2091" s="244">
        <f t="shared" si="98"/>
        <v>4202.72</v>
      </c>
      <c r="I2091" s="246"/>
      <c r="J2091" s="247"/>
      <c r="K2091" s="240"/>
      <c r="L2091" s="245"/>
    </row>
    <row r="2092" spans="1:12">
      <c r="A2092" s="243">
        <v>44999</v>
      </c>
      <c r="B2092" s="243">
        <v>45001</v>
      </c>
      <c r="C2092" s="244">
        <f t="shared" si="96"/>
        <v>3</v>
      </c>
      <c r="D2092" s="239">
        <v>45001</v>
      </c>
      <c r="E2092" s="245">
        <f t="shared" si="97"/>
        <v>2</v>
      </c>
      <c r="F2092" s="306" t="s">
        <v>177</v>
      </c>
      <c r="G2092" s="241">
        <v>928.24</v>
      </c>
      <c r="H2092" s="244">
        <f t="shared" si="98"/>
        <v>1856.48</v>
      </c>
      <c r="I2092" s="246"/>
      <c r="J2092" s="247"/>
      <c r="K2092" s="240"/>
      <c r="L2092" s="245"/>
    </row>
    <row r="2093" spans="1:12">
      <c r="A2093" s="243">
        <v>44999</v>
      </c>
      <c r="B2093" s="243">
        <v>45002</v>
      </c>
      <c r="C2093" s="244">
        <f t="shared" si="96"/>
        <v>4</v>
      </c>
      <c r="D2093" s="239">
        <v>45002</v>
      </c>
      <c r="E2093" s="245">
        <f t="shared" si="97"/>
        <v>3</v>
      </c>
      <c r="F2093" s="306" t="s">
        <v>175</v>
      </c>
      <c r="G2093" s="241">
        <v>3917.98</v>
      </c>
      <c r="H2093" s="244">
        <f t="shared" si="98"/>
        <v>11753.94</v>
      </c>
      <c r="I2093" s="246"/>
      <c r="J2093" s="247"/>
      <c r="K2093" s="240"/>
      <c r="L2093" s="245"/>
    </row>
    <row r="2094" spans="1:12">
      <c r="A2094" s="243">
        <v>44999</v>
      </c>
      <c r="B2094" s="243">
        <v>44999</v>
      </c>
      <c r="C2094" s="244">
        <f t="shared" si="96"/>
        <v>1</v>
      </c>
      <c r="D2094" s="239">
        <v>44999</v>
      </c>
      <c r="E2094" s="245">
        <f t="shared" si="97"/>
        <v>0</v>
      </c>
      <c r="F2094" s="306" t="s">
        <v>179</v>
      </c>
      <c r="G2094" s="241">
        <v>10.68</v>
      </c>
      <c r="H2094" s="244">
        <f t="shared" si="98"/>
        <v>0</v>
      </c>
      <c r="I2094" s="246"/>
      <c r="J2094" s="247"/>
      <c r="K2094" s="240"/>
      <c r="L2094" s="245"/>
    </row>
    <row r="2095" spans="1:12">
      <c r="A2095" s="243">
        <v>44999</v>
      </c>
      <c r="B2095" s="243">
        <v>45026</v>
      </c>
      <c r="C2095" s="244">
        <f t="shared" si="96"/>
        <v>28</v>
      </c>
      <c r="D2095" s="239">
        <v>45026</v>
      </c>
      <c r="E2095" s="245">
        <f t="shared" si="97"/>
        <v>27</v>
      </c>
      <c r="F2095" s="306" t="s">
        <v>176</v>
      </c>
      <c r="G2095" s="241">
        <v>22.32</v>
      </c>
      <c r="H2095" s="244">
        <f t="shared" si="98"/>
        <v>602.64</v>
      </c>
      <c r="I2095" s="246"/>
      <c r="J2095" s="247"/>
      <c r="K2095" s="240"/>
      <c r="L2095" s="245"/>
    </row>
    <row r="2096" spans="1:12">
      <c r="A2096" s="243">
        <v>44999</v>
      </c>
      <c r="B2096" s="243">
        <v>45002</v>
      </c>
      <c r="C2096" s="244">
        <f t="shared" si="96"/>
        <v>4</v>
      </c>
      <c r="D2096" s="239">
        <v>45002</v>
      </c>
      <c r="E2096" s="245">
        <f t="shared" si="97"/>
        <v>3</v>
      </c>
      <c r="F2096" s="306" t="s">
        <v>177</v>
      </c>
      <c r="G2096" s="241">
        <v>20.68</v>
      </c>
      <c r="H2096" s="244">
        <f t="shared" si="98"/>
        <v>62.04</v>
      </c>
      <c r="I2096" s="246"/>
      <c r="J2096" s="247"/>
      <c r="K2096" s="240"/>
      <c r="L2096" s="245"/>
    </row>
    <row r="2097" spans="1:12">
      <c r="A2097" s="243">
        <v>44999</v>
      </c>
      <c r="B2097" s="243">
        <v>45051</v>
      </c>
      <c r="C2097" s="244">
        <f t="shared" si="96"/>
        <v>53</v>
      </c>
      <c r="D2097" s="239">
        <v>45051</v>
      </c>
      <c r="E2097" s="245">
        <f t="shared" si="97"/>
        <v>52</v>
      </c>
      <c r="F2097" s="306" t="s">
        <v>175</v>
      </c>
      <c r="G2097" s="241">
        <v>9.4600000000000009</v>
      </c>
      <c r="H2097" s="244">
        <f t="shared" si="98"/>
        <v>491.92000000000007</v>
      </c>
      <c r="I2097" s="246"/>
      <c r="J2097" s="247"/>
      <c r="K2097" s="240"/>
      <c r="L2097" s="245"/>
    </row>
    <row r="2098" spans="1:12">
      <c r="A2098" s="243">
        <v>44999</v>
      </c>
      <c r="B2098" s="243">
        <v>45027</v>
      </c>
      <c r="C2098" s="244">
        <f t="shared" si="96"/>
        <v>29</v>
      </c>
      <c r="D2098" s="239">
        <v>45027</v>
      </c>
      <c r="E2098" s="245">
        <f t="shared" si="97"/>
        <v>28</v>
      </c>
      <c r="F2098" s="306" t="s">
        <v>175</v>
      </c>
      <c r="G2098" s="241">
        <v>61.98</v>
      </c>
      <c r="H2098" s="244">
        <f t="shared" si="98"/>
        <v>1735.4399999999998</v>
      </c>
      <c r="I2098" s="246"/>
      <c r="J2098" s="247"/>
      <c r="K2098" s="240"/>
      <c r="L2098" s="245"/>
    </row>
    <row r="2099" spans="1:12">
      <c r="A2099" s="243">
        <v>44999</v>
      </c>
      <c r="B2099" s="243">
        <v>45044</v>
      </c>
      <c r="C2099" s="244">
        <f t="shared" si="96"/>
        <v>46</v>
      </c>
      <c r="D2099" s="239">
        <v>45044</v>
      </c>
      <c r="E2099" s="245">
        <f t="shared" si="97"/>
        <v>45</v>
      </c>
      <c r="F2099" s="306" t="s">
        <v>175</v>
      </c>
      <c r="G2099" s="241">
        <v>16.690000000000001</v>
      </c>
      <c r="H2099" s="244">
        <f t="shared" si="98"/>
        <v>751.05000000000007</v>
      </c>
      <c r="I2099" s="246"/>
      <c r="J2099" s="247"/>
      <c r="K2099" s="240"/>
      <c r="L2099" s="245"/>
    </row>
    <row r="2100" spans="1:12">
      <c r="A2100" s="243">
        <v>44999</v>
      </c>
      <c r="B2100" s="243">
        <v>45005</v>
      </c>
      <c r="C2100" s="244">
        <f t="shared" si="96"/>
        <v>7</v>
      </c>
      <c r="D2100" s="239">
        <v>45005</v>
      </c>
      <c r="E2100" s="245">
        <f t="shared" si="97"/>
        <v>6</v>
      </c>
      <c r="F2100" s="306" t="s">
        <v>178</v>
      </c>
      <c r="G2100" s="241">
        <v>247202.07</v>
      </c>
      <c r="H2100" s="244">
        <f t="shared" si="98"/>
        <v>1483212.42</v>
      </c>
      <c r="I2100" s="246"/>
      <c r="J2100" s="247"/>
      <c r="K2100" s="240"/>
      <c r="L2100" s="245"/>
    </row>
    <row r="2101" spans="1:12">
      <c r="A2101" s="243">
        <v>44999</v>
      </c>
      <c r="B2101" s="243">
        <v>45168</v>
      </c>
      <c r="C2101" s="244">
        <f t="shared" si="96"/>
        <v>170</v>
      </c>
      <c r="D2101" s="239">
        <v>45168</v>
      </c>
      <c r="E2101" s="245">
        <f t="shared" si="97"/>
        <v>169</v>
      </c>
      <c r="F2101" s="306" t="s">
        <v>175</v>
      </c>
      <c r="G2101" s="241">
        <v>22.98</v>
      </c>
      <c r="H2101" s="244">
        <f t="shared" si="98"/>
        <v>3883.62</v>
      </c>
      <c r="I2101" s="246"/>
      <c r="J2101" s="247"/>
      <c r="K2101" s="240"/>
      <c r="L2101" s="245"/>
    </row>
    <row r="2102" spans="1:12">
      <c r="A2102" s="243">
        <v>44999</v>
      </c>
      <c r="B2102" s="243">
        <v>45005</v>
      </c>
      <c r="C2102" s="244">
        <f t="shared" si="96"/>
        <v>7</v>
      </c>
      <c r="D2102" s="239">
        <v>45005</v>
      </c>
      <c r="E2102" s="245">
        <f t="shared" si="97"/>
        <v>6</v>
      </c>
      <c r="F2102" s="306" t="s">
        <v>176</v>
      </c>
      <c r="G2102" s="241">
        <v>31745.360000000001</v>
      </c>
      <c r="H2102" s="244">
        <f t="shared" si="98"/>
        <v>190472.16</v>
      </c>
      <c r="I2102" s="246"/>
      <c r="J2102" s="247"/>
      <c r="K2102" s="240"/>
      <c r="L2102" s="245"/>
    </row>
    <row r="2103" spans="1:12">
      <c r="A2103" s="243">
        <v>44999</v>
      </c>
      <c r="B2103" s="243">
        <v>45418</v>
      </c>
      <c r="C2103" s="244">
        <f t="shared" si="96"/>
        <v>420</v>
      </c>
      <c r="D2103" s="239">
        <v>45418</v>
      </c>
      <c r="E2103" s="245">
        <f t="shared" si="97"/>
        <v>419</v>
      </c>
      <c r="F2103" s="306" t="s">
        <v>175</v>
      </c>
      <c r="G2103" s="241">
        <v>21.92</v>
      </c>
      <c r="H2103" s="244">
        <f t="shared" si="98"/>
        <v>9184.4800000000014</v>
      </c>
      <c r="I2103" s="246"/>
      <c r="J2103" s="247"/>
      <c r="K2103" s="240"/>
      <c r="L2103" s="245"/>
    </row>
    <row r="2104" spans="1:12">
      <c r="A2104" s="243">
        <v>44999</v>
      </c>
      <c r="B2104" s="243">
        <v>45005</v>
      </c>
      <c r="C2104" s="244">
        <f t="shared" si="96"/>
        <v>7</v>
      </c>
      <c r="D2104" s="239">
        <v>45005</v>
      </c>
      <c r="E2104" s="245">
        <f t="shared" si="97"/>
        <v>6</v>
      </c>
      <c r="F2104" s="306" t="s">
        <v>175</v>
      </c>
      <c r="G2104" s="241">
        <v>644.15</v>
      </c>
      <c r="H2104" s="244">
        <f t="shared" si="98"/>
        <v>3864.8999999999996</v>
      </c>
      <c r="I2104" s="246"/>
      <c r="J2104" s="247"/>
      <c r="K2104" s="240"/>
      <c r="L2104" s="245"/>
    </row>
    <row r="2105" spans="1:12">
      <c r="A2105" s="243">
        <v>44999</v>
      </c>
      <c r="B2105" s="243">
        <v>45006</v>
      </c>
      <c r="C2105" s="244">
        <f t="shared" si="96"/>
        <v>8</v>
      </c>
      <c r="D2105" s="239">
        <v>45006</v>
      </c>
      <c r="E2105" s="245">
        <f t="shared" si="97"/>
        <v>7</v>
      </c>
      <c r="F2105" s="306" t="s">
        <v>176</v>
      </c>
      <c r="G2105" s="241">
        <v>694.39</v>
      </c>
      <c r="H2105" s="244">
        <f t="shared" si="98"/>
        <v>4860.7299999999996</v>
      </c>
      <c r="I2105" s="246"/>
      <c r="J2105" s="247"/>
      <c r="K2105" s="240"/>
      <c r="L2105" s="245"/>
    </row>
    <row r="2106" spans="1:12">
      <c r="A2106" s="243">
        <v>44999</v>
      </c>
      <c r="B2106" s="243">
        <v>45030</v>
      </c>
      <c r="C2106" s="244">
        <f t="shared" si="96"/>
        <v>32</v>
      </c>
      <c r="D2106" s="239">
        <v>45030</v>
      </c>
      <c r="E2106" s="245">
        <f t="shared" si="97"/>
        <v>31</v>
      </c>
      <c r="F2106" s="306" t="s">
        <v>175</v>
      </c>
      <c r="G2106" s="241">
        <v>133.24</v>
      </c>
      <c r="H2106" s="244">
        <f t="shared" si="98"/>
        <v>4130.4400000000005</v>
      </c>
      <c r="I2106" s="246"/>
      <c r="J2106" s="247"/>
      <c r="K2106" s="240"/>
      <c r="L2106" s="245"/>
    </row>
    <row r="2107" spans="1:12">
      <c r="A2107" s="243">
        <v>44999</v>
      </c>
      <c r="B2107" s="243">
        <v>45356</v>
      </c>
      <c r="C2107" s="244">
        <f t="shared" si="96"/>
        <v>358</v>
      </c>
      <c r="D2107" s="239">
        <v>45356</v>
      </c>
      <c r="E2107" s="245">
        <f t="shared" si="97"/>
        <v>357</v>
      </c>
      <c r="F2107" s="306" t="s">
        <v>175</v>
      </c>
      <c r="G2107" s="241">
        <v>37.92</v>
      </c>
      <c r="H2107" s="244">
        <f t="shared" si="98"/>
        <v>13537.44</v>
      </c>
      <c r="I2107" s="246"/>
      <c r="J2107" s="247"/>
      <c r="K2107" s="240"/>
      <c r="L2107" s="245"/>
    </row>
    <row r="2108" spans="1:12">
      <c r="A2108" s="243">
        <v>44999</v>
      </c>
      <c r="B2108" s="243">
        <v>45006</v>
      </c>
      <c r="C2108" s="244">
        <f t="shared" si="96"/>
        <v>8</v>
      </c>
      <c r="D2108" s="239">
        <v>45006</v>
      </c>
      <c r="E2108" s="245">
        <f t="shared" si="97"/>
        <v>7</v>
      </c>
      <c r="F2108" s="306" t="s">
        <v>175</v>
      </c>
      <c r="G2108" s="241">
        <v>527.4</v>
      </c>
      <c r="H2108" s="244">
        <f t="shared" si="98"/>
        <v>3691.7999999999997</v>
      </c>
      <c r="I2108" s="246"/>
      <c r="J2108" s="247"/>
      <c r="K2108" s="240"/>
      <c r="L2108" s="245"/>
    </row>
    <row r="2109" spans="1:12">
      <c r="A2109" s="243">
        <v>44999</v>
      </c>
      <c r="B2109" s="243">
        <v>45007</v>
      </c>
      <c r="C2109" s="244">
        <f t="shared" si="96"/>
        <v>9</v>
      </c>
      <c r="D2109" s="239">
        <v>45007</v>
      </c>
      <c r="E2109" s="245">
        <f t="shared" si="97"/>
        <v>8</v>
      </c>
      <c r="F2109" s="306" t="s">
        <v>176</v>
      </c>
      <c r="G2109" s="241">
        <v>19354.61</v>
      </c>
      <c r="H2109" s="244">
        <f t="shared" si="98"/>
        <v>154836.88</v>
      </c>
      <c r="I2109" s="246"/>
      <c r="J2109" s="247"/>
      <c r="K2109" s="240"/>
      <c r="L2109" s="245"/>
    </row>
    <row r="2110" spans="1:12">
      <c r="A2110" s="243">
        <v>44999</v>
      </c>
      <c r="B2110" s="243">
        <v>45008</v>
      </c>
      <c r="C2110" s="244">
        <f t="shared" si="96"/>
        <v>10</v>
      </c>
      <c r="D2110" s="239">
        <v>45008</v>
      </c>
      <c r="E2110" s="245">
        <f t="shared" si="97"/>
        <v>9</v>
      </c>
      <c r="F2110" s="306" t="s">
        <v>176</v>
      </c>
      <c r="G2110" s="241">
        <v>113.74</v>
      </c>
      <c r="H2110" s="244">
        <f t="shared" si="98"/>
        <v>1023.66</v>
      </c>
      <c r="I2110" s="246"/>
      <c r="J2110" s="247"/>
      <c r="K2110" s="240"/>
      <c r="L2110" s="245"/>
    </row>
    <row r="2111" spans="1:12">
      <c r="A2111" s="243">
        <v>44999</v>
      </c>
      <c r="B2111" s="243">
        <v>45007</v>
      </c>
      <c r="C2111" s="244">
        <f t="shared" si="96"/>
        <v>9</v>
      </c>
      <c r="D2111" s="239">
        <v>45007</v>
      </c>
      <c r="E2111" s="245">
        <f t="shared" si="97"/>
        <v>8</v>
      </c>
      <c r="F2111" s="306" t="s">
        <v>175</v>
      </c>
      <c r="G2111" s="241">
        <v>20.5</v>
      </c>
      <c r="H2111" s="244">
        <f t="shared" si="98"/>
        <v>164</v>
      </c>
      <c r="I2111" s="246"/>
      <c r="J2111" s="247"/>
      <c r="K2111" s="240"/>
      <c r="L2111" s="245"/>
    </row>
    <row r="2112" spans="1:12">
      <c r="A2112" s="243">
        <v>44999</v>
      </c>
      <c r="B2112" s="243">
        <v>45278</v>
      </c>
      <c r="C2112" s="244">
        <f t="shared" si="96"/>
        <v>280</v>
      </c>
      <c r="D2112" s="239">
        <v>45278</v>
      </c>
      <c r="E2112" s="245">
        <f t="shared" si="97"/>
        <v>279</v>
      </c>
      <c r="F2112" s="306" t="s">
        <v>176</v>
      </c>
      <c r="G2112" s="241">
        <v>546.70000000000005</v>
      </c>
      <c r="H2112" s="244">
        <f t="shared" si="98"/>
        <v>152529.30000000002</v>
      </c>
      <c r="I2112" s="246"/>
      <c r="J2112" s="247"/>
      <c r="K2112" s="240"/>
      <c r="L2112" s="245"/>
    </row>
    <row r="2113" spans="1:12">
      <c r="A2113" s="243">
        <v>44999</v>
      </c>
      <c r="B2113" s="243">
        <v>45070</v>
      </c>
      <c r="C2113" s="244">
        <f t="shared" si="96"/>
        <v>72</v>
      </c>
      <c r="D2113" s="239">
        <v>45070</v>
      </c>
      <c r="E2113" s="245">
        <f t="shared" si="97"/>
        <v>71</v>
      </c>
      <c r="F2113" s="306" t="s">
        <v>175</v>
      </c>
      <c r="G2113" s="241">
        <v>29.58</v>
      </c>
      <c r="H2113" s="244">
        <f t="shared" si="98"/>
        <v>2100.1799999999998</v>
      </c>
      <c r="I2113" s="246"/>
      <c r="J2113" s="247"/>
      <c r="K2113" s="240"/>
      <c r="L2113" s="245"/>
    </row>
    <row r="2114" spans="1:12">
      <c r="A2114" s="243">
        <v>45000</v>
      </c>
      <c r="B2114" s="243">
        <v>45005</v>
      </c>
      <c r="C2114" s="244">
        <f t="shared" si="96"/>
        <v>6</v>
      </c>
      <c r="D2114" s="239">
        <v>45005</v>
      </c>
      <c r="E2114" s="245">
        <f t="shared" si="97"/>
        <v>5</v>
      </c>
      <c r="F2114" s="306" t="s">
        <v>178</v>
      </c>
      <c r="G2114" s="241">
        <v>5860.34</v>
      </c>
      <c r="H2114" s="244">
        <f t="shared" si="98"/>
        <v>29301.7</v>
      </c>
      <c r="I2114" s="246"/>
      <c r="J2114" s="247"/>
      <c r="K2114" s="240"/>
      <c r="L2114" s="245"/>
    </row>
    <row r="2115" spans="1:12">
      <c r="A2115" s="243">
        <v>45000</v>
      </c>
      <c r="B2115" s="243">
        <v>45005</v>
      </c>
      <c r="C2115" s="244">
        <f t="shared" si="96"/>
        <v>6</v>
      </c>
      <c r="D2115" s="239">
        <v>45005</v>
      </c>
      <c r="E2115" s="245">
        <f t="shared" si="97"/>
        <v>5</v>
      </c>
      <c r="F2115" s="306" t="s">
        <v>176</v>
      </c>
      <c r="G2115" s="241">
        <v>51798.720000000001</v>
      </c>
      <c r="H2115" s="244">
        <f t="shared" si="98"/>
        <v>258993.6</v>
      </c>
      <c r="I2115" s="246"/>
      <c r="J2115" s="247"/>
      <c r="K2115" s="240"/>
      <c r="L2115" s="245"/>
    </row>
    <row r="2116" spans="1:12">
      <c r="A2116" s="243">
        <v>45000</v>
      </c>
      <c r="B2116" s="243">
        <v>45006</v>
      </c>
      <c r="C2116" s="244">
        <f t="shared" si="96"/>
        <v>7</v>
      </c>
      <c r="D2116" s="239">
        <v>45006</v>
      </c>
      <c r="E2116" s="245">
        <f t="shared" si="97"/>
        <v>6</v>
      </c>
      <c r="F2116" s="306" t="s">
        <v>176</v>
      </c>
      <c r="G2116" s="241">
        <v>10217.59</v>
      </c>
      <c r="H2116" s="244">
        <f t="shared" si="98"/>
        <v>61305.54</v>
      </c>
      <c r="I2116" s="246"/>
      <c r="J2116" s="247"/>
      <c r="K2116" s="240"/>
      <c r="L2116" s="245"/>
    </row>
    <row r="2117" spans="1:12">
      <c r="A2117" s="243">
        <v>45000</v>
      </c>
      <c r="B2117" s="243">
        <v>45005</v>
      </c>
      <c r="C2117" s="244">
        <f t="shared" si="96"/>
        <v>6</v>
      </c>
      <c r="D2117" s="239">
        <v>45005</v>
      </c>
      <c r="E2117" s="245">
        <f t="shared" si="97"/>
        <v>5</v>
      </c>
      <c r="F2117" s="306" t="s">
        <v>175</v>
      </c>
      <c r="G2117" s="241">
        <v>3389.28</v>
      </c>
      <c r="H2117" s="244">
        <f t="shared" si="98"/>
        <v>16946.400000000001</v>
      </c>
      <c r="I2117" s="246"/>
      <c r="J2117" s="247"/>
      <c r="K2117" s="240"/>
      <c r="L2117" s="245"/>
    </row>
    <row r="2118" spans="1:12">
      <c r="A2118" s="243">
        <v>45000</v>
      </c>
      <c r="B2118" s="243">
        <v>45006</v>
      </c>
      <c r="C2118" s="244">
        <f t="shared" si="96"/>
        <v>7</v>
      </c>
      <c r="D2118" s="239">
        <v>45006</v>
      </c>
      <c r="E2118" s="245">
        <f t="shared" si="97"/>
        <v>6</v>
      </c>
      <c r="F2118" s="306" t="s">
        <v>175</v>
      </c>
      <c r="G2118" s="241">
        <v>431.75</v>
      </c>
      <c r="H2118" s="244">
        <f t="shared" si="98"/>
        <v>2590.5</v>
      </c>
      <c r="I2118" s="246"/>
      <c r="J2118" s="247"/>
      <c r="K2118" s="240"/>
      <c r="L2118" s="245"/>
    </row>
    <row r="2119" spans="1:12">
      <c r="A2119" s="243">
        <v>45000</v>
      </c>
      <c r="B2119" s="243">
        <v>45007</v>
      </c>
      <c r="C2119" s="244">
        <f t="shared" ref="C2119:C2182" si="99">B2119-A2119+1</f>
        <v>8</v>
      </c>
      <c r="D2119" s="239">
        <v>45007</v>
      </c>
      <c r="E2119" s="245">
        <f t="shared" ref="E2119:E2182" si="100">D2119-A2119</f>
        <v>7</v>
      </c>
      <c r="F2119" s="306" t="s">
        <v>176</v>
      </c>
      <c r="G2119" s="241">
        <v>309.27999999999997</v>
      </c>
      <c r="H2119" s="244">
        <f t="shared" ref="H2119:H2182" si="101">E2119*G2119</f>
        <v>2164.96</v>
      </c>
      <c r="I2119" s="246"/>
      <c r="J2119" s="247"/>
      <c r="K2119" s="240"/>
      <c r="L2119" s="245"/>
    </row>
    <row r="2120" spans="1:12">
      <c r="A2120" s="243">
        <v>45000</v>
      </c>
      <c r="B2120" s="243">
        <v>45000</v>
      </c>
      <c r="C2120" s="244">
        <f t="shared" si="99"/>
        <v>1</v>
      </c>
      <c r="D2120" s="239">
        <v>45000</v>
      </c>
      <c r="E2120" s="245">
        <f t="shared" si="100"/>
        <v>0</v>
      </c>
      <c r="F2120" s="306" t="s">
        <v>181</v>
      </c>
      <c r="G2120" s="241">
        <v>26.69</v>
      </c>
      <c r="H2120" s="244">
        <f t="shared" si="101"/>
        <v>0</v>
      </c>
      <c r="I2120" s="246"/>
      <c r="J2120" s="247"/>
      <c r="K2120" s="240"/>
      <c r="L2120" s="245"/>
    </row>
    <row r="2121" spans="1:12">
      <c r="A2121" s="243">
        <v>45000</v>
      </c>
      <c r="B2121" s="243">
        <v>45007</v>
      </c>
      <c r="C2121" s="244">
        <f t="shared" si="99"/>
        <v>8</v>
      </c>
      <c r="D2121" s="239">
        <v>45007</v>
      </c>
      <c r="E2121" s="245">
        <f t="shared" si="100"/>
        <v>7</v>
      </c>
      <c r="F2121" s="306" t="s">
        <v>175</v>
      </c>
      <c r="G2121" s="241">
        <v>146.44999999999999</v>
      </c>
      <c r="H2121" s="244">
        <f t="shared" si="101"/>
        <v>1025.1499999999999</v>
      </c>
      <c r="I2121" s="246"/>
      <c r="J2121" s="247"/>
      <c r="K2121" s="240"/>
      <c r="L2121" s="245"/>
    </row>
    <row r="2122" spans="1:12">
      <c r="A2122" s="243">
        <v>45000</v>
      </c>
      <c r="B2122" s="243">
        <v>45008</v>
      </c>
      <c r="C2122" s="244">
        <f t="shared" si="99"/>
        <v>9</v>
      </c>
      <c r="D2122" s="239">
        <v>45008</v>
      </c>
      <c r="E2122" s="245">
        <f t="shared" si="100"/>
        <v>8</v>
      </c>
      <c r="F2122" s="306" t="s">
        <v>176</v>
      </c>
      <c r="G2122" s="241">
        <v>246.33</v>
      </c>
      <c r="H2122" s="244">
        <f t="shared" si="101"/>
        <v>1970.64</v>
      </c>
      <c r="I2122" s="246"/>
      <c r="J2122" s="247"/>
      <c r="K2122" s="240"/>
      <c r="L2122" s="245"/>
    </row>
    <row r="2123" spans="1:12">
      <c r="A2123" s="243">
        <v>45000</v>
      </c>
      <c r="B2123" s="243">
        <v>45229</v>
      </c>
      <c r="C2123" s="244">
        <f t="shared" si="99"/>
        <v>230</v>
      </c>
      <c r="D2123" s="239">
        <v>45229</v>
      </c>
      <c r="E2123" s="245">
        <f t="shared" si="100"/>
        <v>229</v>
      </c>
      <c r="F2123" s="306" t="s">
        <v>175</v>
      </c>
      <c r="G2123" s="241">
        <v>49.99</v>
      </c>
      <c r="H2123" s="244">
        <f t="shared" si="101"/>
        <v>11447.710000000001</v>
      </c>
      <c r="I2123" s="246"/>
      <c r="J2123" s="247"/>
      <c r="K2123" s="240"/>
      <c r="L2123" s="245"/>
    </row>
    <row r="2124" spans="1:12">
      <c r="A2124" s="243">
        <v>45000</v>
      </c>
      <c r="B2124" s="243">
        <v>45009</v>
      </c>
      <c r="C2124" s="244">
        <f t="shared" si="99"/>
        <v>10</v>
      </c>
      <c r="D2124" s="239">
        <v>45009</v>
      </c>
      <c r="E2124" s="245">
        <f t="shared" si="100"/>
        <v>9</v>
      </c>
      <c r="F2124" s="306" t="s">
        <v>176</v>
      </c>
      <c r="G2124" s="241">
        <v>39.43</v>
      </c>
      <c r="H2124" s="244">
        <f t="shared" si="101"/>
        <v>354.87</v>
      </c>
      <c r="I2124" s="246"/>
      <c r="J2124" s="247"/>
      <c r="K2124" s="240"/>
      <c r="L2124" s="245"/>
    </row>
    <row r="2125" spans="1:12">
      <c r="A2125" s="243">
        <v>45000</v>
      </c>
      <c r="B2125" s="243">
        <v>45000</v>
      </c>
      <c r="C2125" s="244">
        <f t="shared" si="99"/>
        <v>1</v>
      </c>
      <c r="D2125" s="239">
        <v>45000</v>
      </c>
      <c r="E2125" s="245">
        <f t="shared" si="100"/>
        <v>0</v>
      </c>
      <c r="F2125" s="306" t="s">
        <v>180</v>
      </c>
      <c r="G2125" s="241">
        <v>12.72</v>
      </c>
      <c r="H2125" s="244">
        <f t="shared" si="101"/>
        <v>0</v>
      </c>
      <c r="I2125" s="246"/>
      <c r="J2125" s="247"/>
      <c r="K2125" s="240"/>
      <c r="L2125" s="245"/>
    </row>
    <row r="2126" spans="1:12">
      <c r="A2126" s="243">
        <v>45000</v>
      </c>
      <c r="B2126" s="243">
        <v>45001</v>
      </c>
      <c r="C2126" s="244">
        <f t="shared" si="99"/>
        <v>2</v>
      </c>
      <c r="D2126" s="239">
        <v>45001</v>
      </c>
      <c r="E2126" s="245">
        <f t="shared" si="100"/>
        <v>1</v>
      </c>
      <c r="F2126" s="306" t="s">
        <v>180</v>
      </c>
      <c r="G2126" s="241">
        <v>0</v>
      </c>
      <c r="H2126" s="244">
        <f t="shared" si="101"/>
        <v>0</v>
      </c>
      <c r="I2126" s="246"/>
      <c r="J2126" s="247"/>
      <c r="K2126" s="240"/>
      <c r="L2126" s="245"/>
    </row>
    <row r="2127" spans="1:12">
      <c r="A2127" s="243">
        <v>45000</v>
      </c>
      <c r="B2127" s="243">
        <v>45002</v>
      </c>
      <c r="C2127" s="244">
        <f t="shared" si="99"/>
        <v>3</v>
      </c>
      <c r="D2127" s="239">
        <v>45002</v>
      </c>
      <c r="E2127" s="245">
        <f t="shared" si="100"/>
        <v>2</v>
      </c>
      <c r="F2127" s="306" t="s">
        <v>180</v>
      </c>
      <c r="G2127" s="241">
        <v>-2867.82</v>
      </c>
      <c r="H2127" s="244">
        <f t="shared" si="101"/>
        <v>-5735.64</v>
      </c>
      <c r="I2127" s="246"/>
      <c r="J2127" s="247"/>
      <c r="K2127" s="240"/>
      <c r="L2127" s="245"/>
    </row>
    <row r="2128" spans="1:12">
      <c r="A2128" s="243">
        <v>45000</v>
      </c>
      <c r="B2128" s="243">
        <v>45019</v>
      </c>
      <c r="C2128" s="244">
        <f t="shared" si="99"/>
        <v>20</v>
      </c>
      <c r="D2128" s="239">
        <v>45019</v>
      </c>
      <c r="E2128" s="245">
        <f t="shared" si="100"/>
        <v>19</v>
      </c>
      <c r="F2128" s="306" t="s">
        <v>176</v>
      </c>
      <c r="G2128" s="241">
        <v>6.06</v>
      </c>
      <c r="H2128" s="244">
        <f t="shared" si="101"/>
        <v>115.13999999999999</v>
      </c>
      <c r="I2128" s="246"/>
      <c r="J2128" s="247"/>
      <c r="K2128" s="240"/>
      <c r="L2128" s="245"/>
    </row>
    <row r="2129" spans="1:12">
      <c r="A2129" s="243">
        <v>45000</v>
      </c>
      <c r="B2129" s="243">
        <v>45019</v>
      </c>
      <c r="C2129" s="244">
        <f t="shared" si="99"/>
        <v>20</v>
      </c>
      <c r="D2129" s="239">
        <v>45019</v>
      </c>
      <c r="E2129" s="245">
        <f t="shared" si="100"/>
        <v>19</v>
      </c>
      <c r="F2129" s="306" t="s">
        <v>175</v>
      </c>
      <c r="G2129" s="241">
        <v>54.29</v>
      </c>
      <c r="H2129" s="244">
        <f t="shared" si="101"/>
        <v>1031.51</v>
      </c>
      <c r="I2129" s="246"/>
      <c r="J2129" s="247"/>
      <c r="K2129" s="240"/>
      <c r="L2129" s="245"/>
    </row>
    <row r="2130" spans="1:12">
      <c r="A2130" s="243">
        <v>45000</v>
      </c>
      <c r="B2130" s="243">
        <v>45161</v>
      </c>
      <c r="C2130" s="244">
        <f t="shared" si="99"/>
        <v>162</v>
      </c>
      <c r="D2130" s="239">
        <v>45161</v>
      </c>
      <c r="E2130" s="245">
        <f t="shared" si="100"/>
        <v>161</v>
      </c>
      <c r="F2130" s="306" t="s">
        <v>175</v>
      </c>
      <c r="G2130" s="241">
        <v>75.489999999999995</v>
      </c>
      <c r="H2130" s="244">
        <f t="shared" si="101"/>
        <v>12153.89</v>
      </c>
      <c r="I2130" s="246"/>
      <c r="J2130" s="247"/>
      <c r="K2130" s="240"/>
      <c r="L2130" s="245"/>
    </row>
    <row r="2131" spans="1:12">
      <c r="A2131" s="243">
        <v>45000</v>
      </c>
      <c r="B2131" s="243">
        <v>45021</v>
      </c>
      <c r="C2131" s="244">
        <f t="shared" si="99"/>
        <v>22</v>
      </c>
      <c r="D2131" s="239">
        <v>45021</v>
      </c>
      <c r="E2131" s="245">
        <f t="shared" si="100"/>
        <v>21</v>
      </c>
      <c r="F2131" s="306" t="s">
        <v>175</v>
      </c>
      <c r="G2131" s="241">
        <v>23.08</v>
      </c>
      <c r="H2131" s="244">
        <f t="shared" si="101"/>
        <v>484.67999999999995</v>
      </c>
      <c r="I2131" s="246"/>
      <c r="J2131" s="247"/>
      <c r="K2131" s="240"/>
      <c r="L2131" s="245"/>
    </row>
    <row r="2132" spans="1:12">
      <c r="A2132" s="243">
        <v>45000</v>
      </c>
      <c r="B2132" s="243">
        <v>45013</v>
      </c>
      <c r="C2132" s="244">
        <f t="shared" si="99"/>
        <v>14</v>
      </c>
      <c r="D2132" s="239">
        <v>45013</v>
      </c>
      <c r="E2132" s="245">
        <f t="shared" si="100"/>
        <v>13</v>
      </c>
      <c r="F2132" s="306" t="s">
        <v>175</v>
      </c>
      <c r="G2132" s="241">
        <v>8.9600000000000009</v>
      </c>
      <c r="H2132" s="244">
        <f t="shared" si="101"/>
        <v>116.48000000000002</v>
      </c>
      <c r="I2132" s="246"/>
      <c r="J2132" s="247"/>
      <c r="K2132" s="240"/>
      <c r="L2132" s="245"/>
    </row>
    <row r="2133" spans="1:12">
      <c r="A2133" s="243">
        <v>45000</v>
      </c>
      <c r="B2133" s="243">
        <v>45245</v>
      </c>
      <c r="C2133" s="244">
        <f t="shared" si="99"/>
        <v>246</v>
      </c>
      <c r="D2133" s="239">
        <v>45245</v>
      </c>
      <c r="E2133" s="245">
        <f t="shared" si="100"/>
        <v>245</v>
      </c>
      <c r="F2133" s="306" t="s">
        <v>176</v>
      </c>
      <c r="G2133" s="241">
        <v>37.22</v>
      </c>
      <c r="H2133" s="244">
        <f t="shared" si="101"/>
        <v>9118.9</v>
      </c>
      <c r="I2133" s="246"/>
      <c r="J2133" s="247"/>
      <c r="K2133" s="240"/>
      <c r="L2133" s="245"/>
    </row>
    <row r="2134" spans="1:12">
      <c r="A2134" s="243">
        <v>45000</v>
      </c>
      <c r="B2134" s="243">
        <v>45000</v>
      </c>
      <c r="C2134" s="244">
        <f t="shared" si="99"/>
        <v>1</v>
      </c>
      <c r="D2134" s="239">
        <v>45000</v>
      </c>
      <c r="E2134" s="245">
        <f t="shared" si="100"/>
        <v>0</v>
      </c>
      <c r="F2134" s="306" t="s">
        <v>176</v>
      </c>
      <c r="G2134" s="241">
        <v>459.62</v>
      </c>
      <c r="H2134" s="244">
        <f t="shared" si="101"/>
        <v>0</v>
      </c>
      <c r="I2134" s="246"/>
      <c r="J2134" s="247"/>
      <c r="K2134" s="240"/>
      <c r="L2134" s="245"/>
    </row>
    <row r="2135" spans="1:12">
      <c r="A2135" s="243">
        <v>45000</v>
      </c>
      <c r="B2135" s="243">
        <v>45001</v>
      </c>
      <c r="C2135" s="244">
        <f t="shared" si="99"/>
        <v>2</v>
      </c>
      <c r="D2135" s="239">
        <v>45001</v>
      </c>
      <c r="E2135" s="245">
        <f t="shared" si="100"/>
        <v>1</v>
      </c>
      <c r="F2135" s="306" t="s">
        <v>178</v>
      </c>
      <c r="G2135" s="241">
        <v>26317.07</v>
      </c>
      <c r="H2135" s="244">
        <f t="shared" si="101"/>
        <v>26317.07</v>
      </c>
      <c r="I2135" s="246"/>
      <c r="J2135" s="247"/>
      <c r="K2135" s="240"/>
      <c r="L2135" s="245"/>
    </row>
    <row r="2136" spans="1:12">
      <c r="A2136" s="243">
        <v>45000</v>
      </c>
      <c r="B2136" s="243">
        <v>45005</v>
      </c>
      <c r="C2136" s="244">
        <f t="shared" si="99"/>
        <v>6</v>
      </c>
      <c r="D2136" s="239">
        <v>45005</v>
      </c>
      <c r="E2136" s="245">
        <f t="shared" si="100"/>
        <v>5</v>
      </c>
      <c r="F2136" s="306" t="s">
        <v>180</v>
      </c>
      <c r="G2136" s="241">
        <v>0</v>
      </c>
      <c r="H2136" s="244">
        <f t="shared" si="101"/>
        <v>0</v>
      </c>
      <c r="I2136" s="246"/>
      <c r="J2136" s="247"/>
      <c r="K2136" s="240"/>
      <c r="L2136" s="245"/>
    </row>
    <row r="2137" spans="1:12">
      <c r="A2137" s="243">
        <v>45000</v>
      </c>
      <c r="B2137" s="243">
        <v>45001</v>
      </c>
      <c r="C2137" s="244">
        <f t="shared" si="99"/>
        <v>2</v>
      </c>
      <c r="D2137" s="239">
        <v>45001</v>
      </c>
      <c r="E2137" s="245">
        <f t="shared" si="100"/>
        <v>1</v>
      </c>
      <c r="F2137" s="306" t="s">
        <v>176</v>
      </c>
      <c r="G2137" s="241">
        <v>272193.44</v>
      </c>
      <c r="H2137" s="244">
        <f t="shared" si="101"/>
        <v>272193.44</v>
      </c>
      <c r="I2137" s="246"/>
      <c r="J2137" s="247"/>
      <c r="K2137" s="240"/>
      <c r="L2137" s="245"/>
    </row>
    <row r="2138" spans="1:12">
      <c r="A2138" s="243">
        <v>45000</v>
      </c>
      <c r="B2138" s="243">
        <v>45002</v>
      </c>
      <c r="C2138" s="244">
        <f t="shared" si="99"/>
        <v>3</v>
      </c>
      <c r="D2138" s="239">
        <v>45002</v>
      </c>
      <c r="E2138" s="245">
        <f t="shared" si="100"/>
        <v>2</v>
      </c>
      <c r="F2138" s="306" t="s">
        <v>178</v>
      </c>
      <c r="G2138" s="241">
        <v>16276.64</v>
      </c>
      <c r="H2138" s="244">
        <f t="shared" si="101"/>
        <v>32553.279999999999</v>
      </c>
      <c r="I2138" s="246"/>
      <c r="J2138" s="247"/>
      <c r="K2138" s="240"/>
      <c r="L2138" s="245"/>
    </row>
    <row r="2139" spans="1:12">
      <c r="A2139" s="243">
        <v>45000</v>
      </c>
      <c r="B2139" s="243">
        <v>45006</v>
      </c>
      <c r="C2139" s="244">
        <f t="shared" si="99"/>
        <v>7</v>
      </c>
      <c r="D2139" s="239">
        <v>45006</v>
      </c>
      <c r="E2139" s="245">
        <f t="shared" si="100"/>
        <v>6</v>
      </c>
      <c r="F2139" s="306" t="s">
        <v>180</v>
      </c>
      <c r="G2139" s="241">
        <v>0</v>
      </c>
      <c r="H2139" s="244">
        <f t="shared" si="101"/>
        <v>0</v>
      </c>
      <c r="I2139" s="246"/>
      <c r="J2139" s="247"/>
      <c r="K2139" s="240"/>
      <c r="L2139" s="245"/>
    </row>
    <row r="2140" spans="1:12">
      <c r="A2140" s="243">
        <v>45000</v>
      </c>
      <c r="B2140" s="243">
        <v>45000</v>
      </c>
      <c r="C2140" s="244">
        <f t="shared" si="99"/>
        <v>1</v>
      </c>
      <c r="D2140" s="239">
        <v>45000</v>
      </c>
      <c r="E2140" s="245">
        <f t="shared" si="100"/>
        <v>0</v>
      </c>
      <c r="F2140" s="306" t="s">
        <v>175</v>
      </c>
      <c r="G2140" s="241">
        <v>730.2</v>
      </c>
      <c r="H2140" s="244">
        <f t="shared" si="101"/>
        <v>0</v>
      </c>
      <c r="I2140" s="246"/>
      <c r="J2140" s="247"/>
      <c r="K2140" s="240"/>
      <c r="L2140" s="245"/>
    </row>
    <row r="2141" spans="1:12">
      <c r="A2141" s="243">
        <v>45000</v>
      </c>
      <c r="B2141" s="243">
        <v>45001</v>
      </c>
      <c r="C2141" s="244">
        <f t="shared" si="99"/>
        <v>2</v>
      </c>
      <c r="D2141" s="239">
        <v>45001</v>
      </c>
      <c r="E2141" s="245">
        <f t="shared" si="100"/>
        <v>1</v>
      </c>
      <c r="F2141" s="306" t="s">
        <v>175</v>
      </c>
      <c r="G2141" s="241">
        <v>485484.12</v>
      </c>
      <c r="H2141" s="244">
        <f t="shared" si="101"/>
        <v>485484.12</v>
      </c>
      <c r="I2141" s="246"/>
      <c r="J2141" s="247"/>
      <c r="K2141" s="240"/>
      <c r="L2141" s="245"/>
    </row>
    <row r="2142" spans="1:12">
      <c r="A2142" s="243">
        <v>45000</v>
      </c>
      <c r="B2142" s="243">
        <v>45002</v>
      </c>
      <c r="C2142" s="244">
        <f t="shared" si="99"/>
        <v>3</v>
      </c>
      <c r="D2142" s="239">
        <v>45002</v>
      </c>
      <c r="E2142" s="245">
        <f t="shared" si="100"/>
        <v>2</v>
      </c>
      <c r="F2142" s="306" t="s">
        <v>176</v>
      </c>
      <c r="G2142" s="241">
        <v>44055.18</v>
      </c>
      <c r="H2142" s="244">
        <f t="shared" si="101"/>
        <v>88110.36</v>
      </c>
      <c r="I2142" s="246"/>
      <c r="J2142" s="247"/>
      <c r="K2142" s="240"/>
      <c r="L2142" s="245"/>
    </row>
    <row r="2143" spans="1:12">
      <c r="A2143" s="243">
        <v>45000</v>
      </c>
      <c r="B2143" s="243">
        <v>45002</v>
      </c>
      <c r="C2143" s="244">
        <f t="shared" si="99"/>
        <v>3</v>
      </c>
      <c r="D2143" s="239">
        <v>45002</v>
      </c>
      <c r="E2143" s="245">
        <f t="shared" si="100"/>
        <v>2</v>
      </c>
      <c r="F2143" s="306" t="s">
        <v>175</v>
      </c>
      <c r="G2143" s="241">
        <v>5589.98</v>
      </c>
      <c r="H2143" s="244">
        <f t="shared" si="101"/>
        <v>11179.96</v>
      </c>
      <c r="I2143" s="246"/>
      <c r="J2143" s="247"/>
      <c r="K2143" s="240"/>
      <c r="L2143" s="245"/>
    </row>
    <row r="2144" spans="1:12">
      <c r="A2144" s="243">
        <v>45000</v>
      </c>
      <c r="B2144" s="243">
        <v>45001</v>
      </c>
      <c r="C2144" s="244">
        <f t="shared" si="99"/>
        <v>2</v>
      </c>
      <c r="D2144" s="239">
        <v>45001</v>
      </c>
      <c r="E2144" s="245">
        <f t="shared" si="100"/>
        <v>1</v>
      </c>
      <c r="F2144" s="306" t="s">
        <v>177</v>
      </c>
      <c r="G2144" s="241">
        <v>13470.56</v>
      </c>
      <c r="H2144" s="244">
        <f t="shared" si="101"/>
        <v>13470.56</v>
      </c>
      <c r="I2144" s="246"/>
      <c r="J2144" s="247"/>
      <c r="K2144" s="240"/>
      <c r="L2144" s="245"/>
    </row>
    <row r="2145" spans="1:12">
      <c r="A2145" s="243">
        <v>45000</v>
      </c>
      <c r="B2145" s="243">
        <v>45048</v>
      </c>
      <c r="C2145" s="244">
        <f t="shared" si="99"/>
        <v>49</v>
      </c>
      <c r="D2145" s="239">
        <v>45048</v>
      </c>
      <c r="E2145" s="245">
        <f t="shared" si="100"/>
        <v>48</v>
      </c>
      <c r="F2145" s="306" t="s">
        <v>175</v>
      </c>
      <c r="G2145" s="241">
        <v>59.23</v>
      </c>
      <c r="H2145" s="244">
        <f t="shared" si="101"/>
        <v>2843.04</v>
      </c>
      <c r="I2145" s="246"/>
      <c r="J2145" s="247"/>
      <c r="K2145" s="240"/>
      <c r="L2145" s="245"/>
    </row>
    <row r="2146" spans="1:12">
      <c r="A2146" s="243">
        <v>45000</v>
      </c>
      <c r="B2146" s="243">
        <v>45000</v>
      </c>
      <c r="C2146" s="244">
        <f t="shared" si="99"/>
        <v>1</v>
      </c>
      <c r="D2146" s="239">
        <v>45000</v>
      </c>
      <c r="E2146" s="245">
        <f t="shared" si="100"/>
        <v>0</v>
      </c>
      <c r="F2146" s="306" t="s">
        <v>179</v>
      </c>
      <c r="G2146" s="241">
        <v>332.49</v>
      </c>
      <c r="H2146" s="244">
        <f t="shared" si="101"/>
        <v>0</v>
      </c>
      <c r="I2146" s="246"/>
      <c r="J2146" s="247"/>
      <c r="K2146" s="240"/>
      <c r="L2146" s="245"/>
    </row>
    <row r="2147" spans="1:12">
      <c r="A2147" s="243">
        <v>45000</v>
      </c>
      <c r="B2147" s="243">
        <v>45002</v>
      </c>
      <c r="C2147" s="244">
        <f t="shared" si="99"/>
        <v>3</v>
      </c>
      <c r="D2147" s="239">
        <v>45002</v>
      </c>
      <c r="E2147" s="245">
        <f t="shared" si="100"/>
        <v>2</v>
      </c>
      <c r="F2147" s="306" t="s">
        <v>177</v>
      </c>
      <c r="G2147" s="241">
        <v>345.69</v>
      </c>
      <c r="H2147" s="244">
        <f t="shared" si="101"/>
        <v>691.38</v>
      </c>
      <c r="I2147" s="246"/>
      <c r="J2147" s="247"/>
      <c r="K2147" s="240"/>
      <c r="L2147" s="245"/>
    </row>
    <row r="2148" spans="1:12">
      <c r="A2148" s="243">
        <v>45000</v>
      </c>
      <c r="B2148" s="243">
        <v>45226</v>
      </c>
      <c r="C2148" s="244">
        <f t="shared" si="99"/>
        <v>227</v>
      </c>
      <c r="D2148" s="239">
        <v>45226</v>
      </c>
      <c r="E2148" s="245">
        <f t="shared" si="100"/>
        <v>226</v>
      </c>
      <c r="F2148" s="306" t="s">
        <v>175</v>
      </c>
      <c r="G2148" s="241">
        <v>139.93</v>
      </c>
      <c r="H2148" s="244">
        <f t="shared" si="101"/>
        <v>31624.18</v>
      </c>
      <c r="I2148" s="246"/>
      <c r="J2148" s="247"/>
      <c r="K2148" s="240"/>
      <c r="L2148" s="245"/>
    </row>
    <row r="2149" spans="1:12">
      <c r="A2149" s="243">
        <v>45001</v>
      </c>
      <c r="B2149" s="243">
        <v>45002</v>
      </c>
      <c r="C2149" s="244">
        <f t="shared" si="99"/>
        <v>2</v>
      </c>
      <c r="D2149" s="239">
        <v>45002</v>
      </c>
      <c r="E2149" s="245">
        <f t="shared" si="100"/>
        <v>1</v>
      </c>
      <c r="F2149" s="306" t="s">
        <v>176</v>
      </c>
      <c r="G2149" s="241">
        <v>64344.38</v>
      </c>
      <c r="H2149" s="244">
        <f t="shared" si="101"/>
        <v>64344.38</v>
      </c>
      <c r="I2149" s="246"/>
      <c r="J2149" s="247"/>
      <c r="K2149" s="240"/>
      <c r="L2149" s="245"/>
    </row>
    <row r="2150" spans="1:12">
      <c r="A2150" s="243">
        <v>45001</v>
      </c>
      <c r="B2150" s="243">
        <v>45001</v>
      </c>
      <c r="C2150" s="244">
        <f t="shared" si="99"/>
        <v>1</v>
      </c>
      <c r="D2150" s="239">
        <v>45001</v>
      </c>
      <c r="E2150" s="245">
        <f t="shared" si="100"/>
        <v>0</v>
      </c>
      <c r="F2150" s="306" t="s">
        <v>175</v>
      </c>
      <c r="G2150" s="241">
        <v>478.7</v>
      </c>
      <c r="H2150" s="244">
        <f t="shared" si="101"/>
        <v>0</v>
      </c>
      <c r="I2150" s="246"/>
      <c r="J2150" s="247"/>
      <c r="K2150" s="240"/>
      <c r="L2150" s="245"/>
    </row>
    <row r="2151" spans="1:12">
      <c r="A2151" s="243">
        <v>45001</v>
      </c>
      <c r="B2151" s="243">
        <v>45040</v>
      </c>
      <c r="C2151" s="244">
        <f t="shared" si="99"/>
        <v>40</v>
      </c>
      <c r="D2151" s="239">
        <v>45040</v>
      </c>
      <c r="E2151" s="245">
        <f t="shared" si="100"/>
        <v>39</v>
      </c>
      <c r="F2151" s="306" t="s">
        <v>175</v>
      </c>
      <c r="G2151" s="241">
        <v>13.61</v>
      </c>
      <c r="H2151" s="244">
        <f t="shared" si="101"/>
        <v>530.79</v>
      </c>
      <c r="I2151" s="246"/>
      <c r="J2151" s="247"/>
      <c r="K2151" s="240"/>
      <c r="L2151" s="245"/>
    </row>
    <row r="2152" spans="1:12">
      <c r="A2152" s="243">
        <v>45001</v>
      </c>
      <c r="B2152" s="243">
        <v>45002</v>
      </c>
      <c r="C2152" s="244">
        <f t="shared" si="99"/>
        <v>2</v>
      </c>
      <c r="D2152" s="239">
        <v>45002</v>
      </c>
      <c r="E2152" s="245">
        <f t="shared" si="100"/>
        <v>1</v>
      </c>
      <c r="F2152" s="306" t="s">
        <v>175</v>
      </c>
      <c r="G2152" s="241">
        <v>472610.08</v>
      </c>
      <c r="H2152" s="244">
        <f t="shared" si="101"/>
        <v>472610.08</v>
      </c>
      <c r="I2152" s="246"/>
      <c r="J2152" s="247"/>
      <c r="K2152" s="240"/>
      <c r="L2152" s="245"/>
    </row>
    <row r="2153" spans="1:12">
      <c r="A2153" s="243">
        <v>45001</v>
      </c>
      <c r="B2153" s="243">
        <v>45001</v>
      </c>
      <c r="C2153" s="244">
        <f t="shared" si="99"/>
        <v>1</v>
      </c>
      <c r="D2153" s="239">
        <v>45001</v>
      </c>
      <c r="E2153" s="245">
        <f t="shared" si="100"/>
        <v>0</v>
      </c>
      <c r="F2153" s="306" t="s">
        <v>177</v>
      </c>
      <c r="G2153" s="241">
        <v>73</v>
      </c>
      <c r="H2153" s="244">
        <f t="shared" si="101"/>
        <v>0</v>
      </c>
      <c r="I2153" s="246"/>
      <c r="J2153" s="247"/>
      <c r="K2153" s="240"/>
      <c r="L2153" s="245"/>
    </row>
    <row r="2154" spans="1:12">
      <c r="A2154" s="243">
        <v>45001</v>
      </c>
      <c r="B2154" s="243">
        <v>45002</v>
      </c>
      <c r="C2154" s="244">
        <f t="shared" si="99"/>
        <v>2</v>
      </c>
      <c r="D2154" s="239">
        <v>45002</v>
      </c>
      <c r="E2154" s="245">
        <f t="shared" si="100"/>
        <v>1</v>
      </c>
      <c r="F2154" s="306" t="s">
        <v>177</v>
      </c>
      <c r="G2154" s="241">
        <v>11938.07</v>
      </c>
      <c r="H2154" s="244">
        <f t="shared" si="101"/>
        <v>11938.07</v>
      </c>
      <c r="I2154" s="246"/>
      <c r="J2154" s="247"/>
      <c r="K2154" s="240"/>
      <c r="L2154" s="245"/>
    </row>
    <row r="2155" spans="1:12">
      <c r="A2155" s="243">
        <v>45001</v>
      </c>
      <c r="B2155" s="243">
        <v>45042</v>
      </c>
      <c r="C2155" s="244">
        <f t="shared" si="99"/>
        <v>42</v>
      </c>
      <c r="D2155" s="239">
        <v>45042</v>
      </c>
      <c r="E2155" s="245">
        <f t="shared" si="100"/>
        <v>41</v>
      </c>
      <c r="F2155" s="306" t="s">
        <v>175</v>
      </c>
      <c r="G2155" s="241">
        <v>4.4400000000000004</v>
      </c>
      <c r="H2155" s="244">
        <f t="shared" si="101"/>
        <v>182.04000000000002</v>
      </c>
      <c r="I2155" s="246"/>
      <c r="J2155" s="247"/>
      <c r="K2155" s="240"/>
      <c r="L2155" s="245"/>
    </row>
    <row r="2156" spans="1:12">
      <c r="A2156" s="243">
        <v>45001</v>
      </c>
      <c r="B2156" s="243">
        <v>45001</v>
      </c>
      <c r="C2156" s="244">
        <f t="shared" si="99"/>
        <v>1</v>
      </c>
      <c r="D2156" s="239">
        <v>45001</v>
      </c>
      <c r="E2156" s="245">
        <f t="shared" si="100"/>
        <v>0</v>
      </c>
      <c r="F2156" s="306" t="s">
        <v>179</v>
      </c>
      <c r="G2156" s="241">
        <v>2.57</v>
      </c>
      <c r="H2156" s="244">
        <f t="shared" si="101"/>
        <v>0</v>
      </c>
      <c r="I2156" s="246"/>
      <c r="J2156" s="247"/>
      <c r="K2156" s="240"/>
      <c r="L2156" s="245"/>
    </row>
    <row r="2157" spans="1:12">
      <c r="A2157" s="243">
        <v>45001</v>
      </c>
      <c r="B2157" s="243">
        <v>45005</v>
      </c>
      <c r="C2157" s="244">
        <f t="shared" si="99"/>
        <v>5</v>
      </c>
      <c r="D2157" s="239">
        <v>45005</v>
      </c>
      <c r="E2157" s="245">
        <f t="shared" si="100"/>
        <v>4</v>
      </c>
      <c r="F2157" s="306" t="s">
        <v>178</v>
      </c>
      <c r="G2157" s="241">
        <v>346.42</v>
      </c>
      <c r="H2157" s="244">
        <f t="shared" si="101"/>
        <v>1385.68</v>
      </c>
      <c r="I2157" s="246"/>
      <c r="J2157" s="247"/>
      <c r="K2157" s="240"/>
      <c r="L2157" s="245"/>
    </row>
    <row r="2158" spans="1:12">
      <c r="A2158" s="243">
        <v>45001</v>
      </c>
      <c r="B2158" s="243">
        <v>45005</v>
      </c>
      <c r="C2158" s="244">
        <f t="shared" si="99"/>
        <v>5</v>
      </c>
      <c r="D2158" s="239">
        <v>45005</v>
      </c>
      <c r="E2158" s="245">
        <f t="shared" si="100"/>
        <v>4</v>
      </c>
      <c r="F2158" s="306" t="s">
        <v>176</v>
      </c>
      <c r="G2158" s="241">
        <v>18911.580000000002</v>
      </c>
      <c r="H2158" s="244">
        <f t="shared" si="101"/>
        <v>75646.320000000007</v>
      </c>
      <c r="I2158" s="246"/>
      <c r="J2158" s="247"/>
      <c r="K2158" s="240"/>
      <c r="L2158" s="245"/>
    </row>
    <row r="2159" spans="1:12">
      <c r="A2159" s="243">
        <v>45001</v>
      </c>
      <c r="B2159" s="243">
        <v>45006</v>
      </c>
      <c r="C2159" s="244">
        <f t="shared" si="99"/>
        <v>6</v>
      </c>
      <c r="D2159" s="239">
        <v>45006</v>
      </c>
      <c r="E2159" s="245">
        <f t="shared" si="100"/>
        <v>5</v>
      </c>
      <c r="F2159" s="306" t="s">
        <v>178</v>
      </c>
      <c r="G2159" s="241">
        <v>30354.99</v>
      </c>
      <c r="H2159" s="244">
        <f t="shared" si="101"/>
        <v>151774.95000000001</v>
      </c>
      <c r="I2159" s="246"/>
      <c r="J2159" s="247"/>
      <c r="K2159" s="240"/>
      <c r="L2159" s="245"/>
    </row>
    <row r="2160" spans="1:12">
      <c r="A2160" s="243">
        <v>45001</v>
      </c>
      <c r="B2160" s="243">
        <v>45005</v>
      </c>
      <c r="C2160" s="244">
        <f t="shared" si="99"/>
        <v>5</v>
      </c>
      <c r="D2160" s="239">
        <v>45005</v>
      </c>
      <c r="E2160" s="245">
        <f t="shared" si="100"/>
        <v>4</v>
      </c>
      <c r="F2160" s="306" t="s">
        <v>175</v>
      </c>
      <c r="G2160" s="241">
        <v>8095.47</v>
      </c>
      <c r="H2160" s="244">
        <f t="shared" si="101"/>
        <v>32381.88</v>
      </c>
      <c r="I2160" s="246"/>
      <c r="J2160" s="247"/>
      <c r="K2160" s="240"/>
      <c r="L2160" s="245"/>
    </row>
    <row r="2161" spans="1:12">
      <c r="A2161" s="243">
        <v>45001</v>
      </c>
      <c r="B2161" s="243">
        <v>45006</v>
      </c>
      <c r="C2161" s="244">
        <f t="shared" si="99"/>
        <v>6</v>
      </c>
      <c r="D2161" s="239">
        <v>45006</v>
      </c>
      <c r="E2161" s="245">
        <f t="shared" si="100"/>
        <v>5</v>
      </c>
      <c r="F2161" s="306" t="s">
        <v>176</v>
      </c>
      <c r="G2161" s="241">
        <v>18.61</v>
      </c>
      <c r="H2161" s="244">
        <f t="shared" si="101"/>
        <v>93.05</v>
      </c>
      <c r="I2161" s="246"/>
      <c r="J2161" s="247"/>
      <c r="K2161" s="240"/>
      <c r="L2161" s="245"/>
    </row>
    <row r="2162" spans="1:12">
      <c r="A2162" s="243">
        <v>45001</v>
      </c>
      <c r="B2162" s="243">
        <v>45006</v>
      </c>
      <c r="C2162" s="244">
        <f t="shared" si="99"/>
        <v>6</v>
      </c>
      <c r="D2162" s="239">
        <v>45006</v>
      </c>
      <c r="E2162" s="245">
        <f t="shared" si="100"/>
        <v>5</v>
      </c>
      <c r="F2162" s="306" t="s">
        <v>175</v>
      </c>
      <c r="G2162" s="241">
        <v>2788.09</v>
      </c>
      <c r="H2162" s="244">
        <f t="shared" si="101"/>
        <v>13940.45</v>
      </c>
      <c r="I2162" s="246"/>
      <c r="J2162" s="247"/>
      <c r="K2162" s="240"/>
      <c r="L2162" s="245"/>
    </row>
    <row r="2163" spans="1:12">
      <c r="A2163" s="243">
        <v>45001</v>
      </c>
      <c r="B2163" s="243">
        <v>45005</v>
      </c>
      <c r="C2163" s="244">
        <f t="shared" si="99"/>
        <v>5</v>
      </c>
      <c r="D2163" s="239">
        <v>45005</v>
      </c>
      <c r="E2163" s="245">
        <f t="shared" si="100"/>
        <v>4</v>
      </c>
      <c r="F2163" s="306" t="s">
        <v>177</v>
      </c>
      <c r="G2163" s="241">
        <v>24739.73</v>
      </c>
      <c r="H2163" s="244">
        <f t="shared" si="101"/>
        <v>98958.92</v>
      </c>
      <c r="I2163" s="246"/>
      <c r="J2163" s="247"/>
      <c r="K2163" s="240"/>
      <c r="L2163" s="245"/>
    </row>
    <row r="2164" spans="1:12">
      <c r="A2164" s="243">
        <v>45001</v>
      </c>
      <c r="B2164" s="243">
        <v>45007</v>
      </c>
      <c r="C2164" s="244">
        <f t="shared" si="99"/>
        <v>7</v>
      </c>
      <c r="D2164" s="239">
        <v>45007</v>
      </c>
      <c r="E2164" s="245">
        <f t="shared" si="100"/>
        <v>6</v>
      </c>
      <c r="F2164" s="306" t="s">
        <v>176</v>
      </c>
      <c r="G2164" s="241">
        <v>292.08</v>
      </c>
      <c r="H2164" s="244">
        <f t="shared" si="101"/>
        <v>1752.48</v>
      </c>
      <c r="I2164" s="246"/>
      <c r="J2164" s="247"/>
      <c r="K2164" s="240"/>
      <c r="L2164" s="245"/>
    </row>
    <row r="2165" spans="1:12">
      <c r="A2165" s="243">
        <v>45001</v>
      </c>
      <c r="B2165" s="243">
        <v>45007</v>
      </c>
      <c r="C2165" s="244">
        <f t="shared" si="99"/>
        <v>7</v>
      </c>
      <c r="D2165" s="239">
        <v>45007</v>
      </c>
      <c r="E2165" s="245">
        <f t="shared" si="100"/>
        <v>6</v>
      </c>
      <c r="F2165" s="306" t="s">
        <v>175</v>
      </c>
      <c r="G2165" s="241">
        <v>668.23</v>
      </c>
      <c r="H2165" s="244">
        <f t="shared" si="101"/>
        <v>4009.38</v>
      </c>
      <c r="I2165" s="246"/>
      <c r="J2165" s="247"/>
      <c r="K2165" s="240"/>
      <c r="L2165" s="245"/>
    </row>
    <row r="2166" spans="1:12">
      <c r="A2166" s="243">
        <v>45001</v>
      </c>
      <c r="B2166" s="243">
        <v>45008</v>
      </c>
      <c r="C2166" s="244">
        <f t="shared" si="99"/>
        <v>8</v>
      </c>
      <c r="D2166" s="239">
        <v>45008</v>
      </c>
      <c r="E2166" s="245">
        <f t="shared" si="100"/>
        <v>7</v>
      </c>
      <c r="F2166" s="306" t="s">
        <v>175</v>
      </c>
      <c r="G2166" s="241">
        <v>655.61</v>
      </c>
      <c r="H2166" s="244">
        <f t="shared" si="101"/>
        <v>4589.2700000000004</v>
      </c>
      <c r="I2166" s="246"/>
      <c r="J2166" s="247"/>
      <c r="K2166" s="240"/>
      <c r="L2166" s="245"/>
    </row>
    <row r="2167" spans="1:12">
      <c r="A2167" s="243">
        <v>45001</v>
      </c>
      <c r="B2167" s="243">
        <v>45007</v>
      </c>
      <c r="C2167" s="244">
        <f t="shared" si="99"/>
        <v>7</v>
      </c>
      <c r="D2167" s="239">
        <v>45007</v>
      </c>
      <c r="E2167" s="245">
        <f t="shared" si="100"/>
        <v>6</v>
      </c>
      <c r="F2167" s="306" t="s">
        <v>177</v>
      </c>
      <c r="G2167" s="241">
        <v>172.83</v>
      </c>
      <c r="H2167" s="244">
        <f t="shared" si="101"/>
        <v>1036.98</v>
      </c>
      <c r="I2167" s="246"/>
      <c r="J2167" s="247"/>
      <c r="K2167" s="240"/>
      <c r="L2167" s="245"/>
    </row>
    <row r="2168" spans="1:12">
      <c r="A2168" s="243">
        <v>45001</v>
      </c>
      <c r="B2168" s="243">
        <v>45096</v>
      </c>
      <c r="C2168" s="244">
        <f t="shared" si="99"/>
        <v>96</v>
      </c>
      <c r="D2168" s="239">
        <v>45096</v>
      </c>
      <c r="E2168" s="245">
        <f t="shared" si="100"/>
        <v>95</v>
      </c>
      <c r="F2168" s="306" t="s">
        <v>175</v>
      </c>
      <c r="G2168" s="241">
        <v>33.380000000000003</v>
      </c>
      <c r="H2168" s="244">
        <f t="shared" si="101"/>
        <v>3171.1000000000004</v>
      </c>
      <c r="I2168" s="246"/>
      <c r="J2168" s="247"/>
      <c r="K2168" s="240"/>
      <c r="L2168" s="245"/>
    </row>
    <row r="2169" spans="1:12">
      <c r="A2169" s="243">
        <v>45001</v>
      </c>
      <c r="B2169" s="243">
        <v>45009</v>
      </c>
      <c r="C2169" s="244">
        <f t="shared" si="99"/>
        <v>9</v>
      </c>
      <c r="D2169" s="239">
        <v>45009</v>
      </c>
      <c r="E2169" s="245">
        <f t="shared" si="100"/>
        <v>8</v>
      </c>
      <c r="F2169" s="306" t="s">
        <v>176</v>
      </c>
      <c r="G2169" s="241">
        <v>207.83</v>
      </c>
      <c r="H2169" s="244">
        <f t="shared" si="101"/>
        <v>1662.64</v>
      </c>
      <c r="I2169" s="246"/>
      <c r="J2169" s="247"/>
      <c r="K2169" s="240"/>
      <c r="L2169" s="245"/>
    </row>
    <row r="2170" spans="1:12">
      <c r="A2170" s="243">
        <v>45001</v>
      </c>
      <c r="B2170" s="243">
        <v>45033</v>
      </c>
      <c r="C2170" s="244">
        <f t="shared" si="99"/>
        <v>33</v>
      </c>
      <c r="D2170" s="239">
        <v>45033</v>
      </c>
      <c r="E2170" s="245">
        <f t="shared" si="100"/>
        <v>32</v>
      </c>
      <c r="F2170" s="306" t="s">
        <v>175</v>
      </c>
      <c r="G2170" s="241">
        <v>53.21</v>
      </c>
      <c r="H2170" s="244">
        <f t="shared" si="101"/>
        <v>1702.72</v>
      </c>
      <c r="I2170" s="246"/>
      <c r="J2170" s="247"/>
      <c r="K2170" s="240"/>
      <c r="L2170" s="245"/>
    </row>
    <row r="2171" spans="1:12">
      <c r="A2171" s="243">
        <v>45001</v>
      </c>
      <c r="B2171" s="243">
        <v>45009</v>
      </c>
      <c r="C2171" s="244">
        <f t="shared" si="99"/>
        <v>9</v>
      </c>
      <c r="D2171" s="239">
        <v>45009</v>
      </c>
      <c r="E2171" s="245">
        <f t="shared" si="100"/>
        <v>8</v>
      </c>
      <c r="F2171" s="306" t="s">
        <v>175</v>
      </c>
      <c r="G2171" s="241">
        <v>385.53</v>
      </c>
      <c r="H2171" s="244">
        <f t="shared" si="101"/>
        <v>3084.24</v>
      </c>
      <c r="I2171" s="246"/>
      <c r="J2171" s="247"/>
      <c r="K2171" s="240"/>
      <c r="L2171" s="245"/>
    </row>
    <row r="2172" spans="1:12">
      <c r="A2172" s="243">
        <v>45001</v>
      </c>
      <c r="B2172" s="243">
        <v>45057</v>
      </c>
      <c r="C2172" s="244">
        <f t="shared" si="99"/>
        <v>57</v>
      </c>
      <c r="D2172" s="239">
        <v>45057</v>
      </c>
      <c r="E2172" s="245">
        <f t="shared" si="100"/>
        <v>56</v>
      </c>
      <c r="F2172" s="306" t="s">
        <v>175</v>
      </c>
      <c r="G2172" s="241">
        <v>25.36</v>
      </c>
      <c r="H2172" s="244">
        <f t="shared" si="101"/>
        <v>1420.1599999999999</v>
      </c>
      <c r="I2172" s="246"/>
      <c r="J2172" s="247"/>
      <c r="K2172" s="240"/>
      <c r="L2172" s="245"/>
    </row>
    <row r="2173" spans="1:12">
      <c r="A2173" s="243">
        <v>45001</v>
      </c>
      <c r="B2173" s="243">
        <v>45012</v>
      </c>
      <c r="C2173" s="244">
        <f t="shared" si="99"/>
        <v>12</v>
      </c>
      <c r="D2173" s="239">
        <v>45012</v>
      </c>
      <c r="E2173" s="245">
        <f t="shared" si="100"/>
        <v>11</v>
      </c>
      <c r="F2173" s="306" t="s">
        <v>176</v>
      </c>
      <c r="G2173" s="241">
        <v>83.01</v>
      </c>
      <c r="H2173" s="244">
        <f t="shared" si="101"/>
        <v>913.11</v>
      </c>
      <c r="I2173" s="246"/>
      <c r="J2173" s="247"/>
      <c r="K2173" s="240"/>
      <c r="L2173" s="245"/>
    </row>
    <row r="2174" spans="1:12">
      <c r="A2174" s="243">
        <v>45001</v>
      </c>
      <c r="B2174" s="243">
        <v>45019</v>
      </c>
      <c r="C2174" s="244">
        <f t="shared" si="99"/>
        <v>19</v>
      </c>
      <c r="D2174" s="239">
        <v>45019</v>
      </c>
      <c r="E2174" s="245">
        <f t="shared" si="100"/>
        <v>18</v>
      </c>
      <c r="F2174" s="306" t="s">
        <v>175</v>
      </c>
      <c r="G2174" s="241">
        <v>99.76</v>
      </c>
      <c r="H2174" s="244">
        <f t="shared" si="101"/>
        <v>1795.68</v>
      </c>
      <c r="I2174" s="246"/>
      <c r="J2174" s="247"/>
      <c r="K2174" s="240"/>
      <c r="L2174" s="245"/>
    </row>
    <row r="2175" spans="1:12">
      <c r="A2175" s="243">
        <v>45001</v>
      </c>
      <c r="B2175" s="243">
        <v>45013</v>
      </c>
      <c r="C2175" s="244">
        <f t="shared" si="99"/>
        <v>13</v>
      </c>
      <c r="D2175" s="239">
        <v>45013</v>
      </c>
      <c r="E2175" s="245">
        <f t="shared" si="100"/>
        <v>12</v>
      </c>
      <c r="F2175" s="306" t="s">
        <v>176</v>
      </c>
      <c r="G2175" s="241">
        <v>23.29</v>
      </c>
      <c r="H2175" s="244">
        <f t="shared" si="101"/>
        <v>279.48</v>
      </c>
      <c r="I2175" s="246"/>
      <c r="J2175" s="247"/>
      <c r="K2175" s="240"/>
      <c r="L2175" s="245"/>
    </row>
    <row r="2176" spans="1:12">
      <c r="A2176" s="243">
        <v>45001</v>
      </c>
      <c r="B2176" s="243">
        <v>45013</v>
      </c>
      <c r="C2176" s="244">
        <f t="shared" si="99"/>
        <v>13</v>
      </c>
      <c r="D2176" s="239">
        <v>45013</v>
      </c>
      <c r="E2176" s="245">
        <f t="shared" si="100"/>
        <v>12</v>
      </c>
      <c r="F2176" s="306" t="s">
        <v>175</v>
      </c>
      <c r="G2176" s="241">
        <v>41.7</v>
      </c>
      <c r="H2176" s="244">
        <f t="shared" si="101"/>
        <v>500.40000000000003</v>
      </c>
      <c r="I2176" s="246"/>
      <c r="J2176" s="247"/>
      <c r="K2176" s="240"/>
      <c r="L2176" s="245"/>
    </row>
    <row r="2177" spans="1:12">
      <c r="A2177" s="243">
        <v>45001</v>
      </c>
      <c r="B2177" s="243">
        <v>45062</v>
      </c>
      <c r="C2177" s="244">
        <f t="shared" si="99"/>
        <v>62</v>
      </c>
      <c r="D2177" s="239">
        <v>45062</v>
      </c>
      <c r="E2177" s="245">
        <f t="shared" si="100"/>
        <v>61</v>
      </c>
      <c r="F2177" s="306" t="s">
        <v>176</v>
      </c>
      <c r="G2177" s="241">
        <v>41.92</v>
      </c>
      <c r="H2177" s="244">
        <f t="shared" si="101"/>
        <v>2557.12</v>
      </c>
      <c r="I2177" s="246"/>
      <c r="J2177" s="247"/>
      <c r="K2177" s="240"/>
      <c r="L2177" s="245"/>
    </row>
    <row r="2178" spans="1:12">
      <c r="A2178" s="243">
        <v>45001</v>
      </c>
      <c r="B2178" s="243">
        <v>45001</v>
      </c>
      <c r="C2178" s="244">
        <f t="shared" si="99"/>
        <v>1</v>
      </c>
      <c r="D2178" s="239">
        <v>45001</v>
      </c>
      <c r="E2178" s="245">
        <f t="shared" si="100"/>
        <v>0</v>
      </c>
      <c r="F2178" s="306" t="s">
        <v>176</v>
      </c>
      <c r="G2178" s="241">
        <v>233.5</v>
      </c>
      <c r="H2178" s="244">
        <f t="shared" si="101"/>
        <v>0</v>
      </c>
      <c r="I2178" s="246"/>
      <c r="J2178" s="247"/>
      <c r="K2178" s="240"/>
      <c r="L2178" s="245"/>
    </row>
    <row r="2179" spans="1:12">
      <c r="A2179" s="243">
        <v>45001</v>
      </c>
      <c r="B2179" s="243">
        <v>45002</v>
      </c>
      <c r="C2179" s="244">
        <f t="shared" si="99"/>
        <v>2</v>
      </c>
      <c r="D2179" s="239">
        <v>45002</v>
      </c>
      <c r="E2179" s="245">
        <f t="shared" si="100"/>
        <v>1</v>
      </c>
      <c r="F2179" s="306" t="s">
        <v>178</v>
      </c>
      <c r="G2179" s="241">
        <v>389.21</v>
      </c>
      <c r="H2179" s="244">
        <f t="shared" si="101"/>
        <v>389.21</v>
      </c>
      <c r="I2179" s="246"/>
      <c r="J2179" s="247"/>
      <c r="K2179" s="240"/>
      <c r="L2179" s="245"/>
    </row>
    <row r="2180" spans="1:12">
      <c r="A2180" s="243">
        <v>45001</v>
      </c>
      <c r="B2180" s="243">
        <v>45063</v>
      </c>
      <c r="C2180" s="244">
        <f t="shared" si="99"/>
        <v>63</v>
      </c>
      <c r="D2180" s="239">
        <v>45063</v>
      </c>
      <c r="E2180" s="245">
        <f t="shared" si="100"/>
        <v>62</v>
      </c>
      <c r="F2180" s="306" t="s">
        <v>175</v>
      </c>
      <c r="G2180" s="241">
        <v>259.04000000000002</v>
      </c>
      <c r="H2180" s="244">
        <f t="shared" si="101"/>
        <v>16060.480000000001</v>
      </c>
      <c r="I2180" s="246"/>
      <c r="J2180" s="247"/>
      <c r="K2180" s="240"/>
      <c r="L2180" s="245"/>
    </row>
    <row r="2181" spans="1:12">
      <c r="A2181" s="243">
        <v>45002</v>
      </c>
      <c r="B2181" s="243">
        <v>45014</v>
      </c>
      <c r="C2181" s="244">
        <f t="shared" si="99"/>
        <v>13</v>
      </c>
      <c r="D2181" s="239">
        <v>45014</v>
      </c>
      <c r="E2181" s="245">
        <f t="shared" si="100"/>
        <v>12</v>
      </c>
      <c r="F2181" s="306" t="s">
        <v>176</v>
      </c>
      <c r="G2181" s="241">
        <v>270.16000000000003</v>
      </c>
      <c r="H2181" s="244">
        <f t="shared" si="101"/>
        <v>3241.92</v>
      </c>
      <c r="I2181" s="246"/>
      <c r="J2181" s="247"/>
      <c r="K2181" s="240"/>
      <c r="L2181" s="245"/>
    </row>
    <row r="2182" spans="1:12">
      <c r="A2182" s="243">
        <v>45002</v>
      </c>
      <c r="B2182" s="243">
        <v>45022</v>
      </c>
      <c r="C2182" s="244">
        <f t="shared" si="99"/>
        <v>21</v>
      </c>
      <c r="D2182" s="239">
        <v>45022</v>
      </c>
      <c r="E2182" s="245">
        <f t="shared" si="100"/>
        <v>20</v>
      </c>
      <c r="F2182" s="306" t="s">
        <v>175</v>
      </c>
      <c r="G2182" s="241">
        <v>34.47</v>
      </c>
      <c r="H2182" s="244">
        <f t="shared" si="101"/>
        <v>689.4</v>
      </c>
      <c r="I2182" s="246"/>
      <c r="J2182" s="247"/>
      <c r="K2182" s="240"/>
      <c r="L2182" s="245"/>
    </row>
    <row r="2183" spans="1:12">
      <c r="A2183" s="243">
        <v>45002</v>
      </c>
      <c r="B2183" s="243">
        <v>45016</v>
      </c>
      <c r="C2183" s="244">
        <f t="shared" ref="C2183:C2246" si="102">B2183-A2183+1</f>
        <v>15</v>
      </c>
      <c r="D2183" s="239">
        <v>45016</v>
      </c>
      <c r="E2183" s="245">
        <f t="shared" ref="E2183:E2246" si="103">D2183-A2183</f>
        <v>14</v>
      </c>
      <c r="F2183" s="306" t="s">
        <v>178</v>
      </c>
      <c r="G2183" s="241">
        <v>12588.72</v>
      </c>
      <c r="H2183" s="244">
        <f t="shared" ref="H2183:H2246" si="104">E2183*G2183</f>
        <v>176242.08</v>
      </c>
      <c r="I2183" s="246"/>
      <c r="J2183" s="247"/>
      <c r="K2183" s="240"/>
      <c r="L2183" s="245"/>
    </row>
    <row r="2184" spans="1:12">
      <c r="A2184" s="243">
        <v>45002</v>
      </c>
      <c r="B2184" s="243">
        <v>45126</v>
      </c>
      <c r="C2184" s="244">
        <f t="shared" si="102"/>
        <v>125</v>
      </c>
      <c r="D2184" s="239">
        <v>45126</v>
      </c>
      <c r="E2184" s="245">
        <f t="shared" si="103"/>
        <v>124</v>
      </c>
      <c r="F2184" s="306" t="s">
        <v>175</v>
      </c>
      <c r="G2184" s="241">
        <v>15.95</v>
      </c>
      <c r="H2184" s="244">
        <f t="shared" si="104"/>
        <v>1977.8</v>
      </c>
      <c r="I2184" s="246"/>
      <c r="J2184" s="247"/>
      <c r="K2184" s="240"/>
      <c r="L2184" s="245"/>
    </row>
    <row r="2185" spans="1:12">
      <c r="A2185" s="243">
        <v>45002</v>
      </c>
      <c r="B2185" s="243">
        <v>45002</v>
      </c>
      <c r="C2185" s="244">
        <f t="shared" si="102"/>
        <v>1</v>
      </c>
      <c r="D2185" s="239">
        <v>45002</v>
      </c>
      <c r="E2185" s="245">
        <f t="shared" si="103"/>
        <v>0</v>
      </c>
      <c r="F2185" s="306" t="s">
        <v>176</v>
      </c>
      <c r="G2185" s="241">
        <v>457.84</v>
      </c>
      <c r="H2185" s="244">
        <f t="shared" si="104"/>
        <v>0</v>
      </c>
      <c r="I2185" s="246"/>
      <c r="J2185" s="247"/>
      <c r="K2185" s="240"/>
      <c r="L2185" s="245"/>
    </row>
    <row r="2186" spans="1:12">
      <c r="A2186" s="243">
        <v>45002</v>
      </c>
      <c r="B2186" s="243">
        <v>45002</v>
      </c>
      <c r="C2186" s="244">
        <f t="shared" si="102"/>
        <v>1</v>
      </c>
      <c r="D2186" s="239">
        <v>45002</v>
      </c>
      <c r="E2186" s="245">
        <f t="shared" si="103"/>
        <v>0</v>
      </c>
      <c r="F2186" s="306" t="s">
        <v>175</v>
      </c>
      <c r="G2186" s="241">
        <v>880.88</v>
      </c>
      <c r="H2186" s="244">
        <f t="shared" si="104"/>
        <v>0</v>
      </c>
      <c r="I2186" s="246"/>
      <c r="J2186" s="247"/>
      <c r="K2186" s="240"/>
      <c r="L2186" s="245"/>
    </row>
    <row r="2187" spans="1:12">
      <c r="A2187" s="243">
        <v>45002</v>
      </c>
      <c r="B2187" s="243">
        <v>45176</v>
      </c>
      <c r="C2187" s="244">
        <f t="shared" si="102"/>
        <v>175</v>
      </c>
      <c r="D2187" s="239">
        <v>45176</v>
      </c>
      <c r="E2187" s="245">
        <f t="shared" si="103"/>
        <v>174</v>
      </c>
      <c r="F2187" s="306" t="s">
        <v>176</v>
      </c>
      <c r="G2187" s="241">
        <v>97.95</v>
      </c>
      <c r="H2187" s="244">
        <f t="shared" si="104"/>
        <v>17043.3</v>
      </c>
      <c r="I2187" s="246"/>
      <c r="J2187" s="247"/>
      <c r="K2187" s="240"/>
      <c r="L2187" s="245"/>
    </row>
    <row r="2188" spans="1:12">
      <c r="A2188" s="243">
        <v>45002</v>
      </c>
      <c r="B2188" s="243">
        <v>45002</v>
      </c>
      <c r="C2188" s="244">
        <f t="shared" si="102"/>
        <v>1</v>
      </c>
      <c r="D2188" s="239">
        <v>45002</v>
      </c>
      <c r="E2188" s="245">
        <f t="shared" si="103"/>
        <v>0</v>
      </c>
      <c r="F2188" s="306" t="s">
        <v>177</v>
      </c>
      <c r="G2188" s="241">
        <v>28.29</v>
      </c>
      <c r="H2188" s="244">
        <f t="shared" si="104"/>
        <v>0</v>
      </c>
      <c r="I2188" s="246"/>
      <c r="J2188" s="247"/>
      <c r="K2188" s="240"/>
      <c r="L2188" s="245"/>
    </row>
    <row r="2189" spans="1:12">
      <c r="A2189" s="243">
        <v>45002</v>
      </c>
      <c r="B2189" s="243">
        <v>45027</v>
      </c>
      <c r="C2189" s="244">
        <f t="shared" si="102"/>
        <v>26</v>
      </c>
      <c r="D2189" s="239">
        <v>45027</v>
      </c>
      <c r="E2189" s="245">
        <f t="shared" si="103"/>
        <v>25</v>
      </c>
      <c r="F2189" s="306" t="s">
        <v>176</v>
      </c>
      <c r="G2189" s="241">
        <v>154.96</v>
      </c>
      <c r="H2189" s="244">
        <f t="shared" si="104"/>
        <v>3874</v>
      </c>
      <c r="I2189" s="246"/>
      <c r="J2189" s="247"/>
      <c r="K2189" s="240"/>
      <c r="L2189" s="245"/>
    </row>
    <row r="2190" spans="1:12">
      <c r="A2190" s="243">
        <v>45002</v>
      </c>
      <c r="B2190" s="243">
        <v>45002</v>
      </c>
      <c r="C2190" s="244">
        <f t="shared" si="102"/>
        <v>1</v>
      </c>
      <c r="D2190" s="239">
        <v>45002</v>
      </c>
      <c r="E2190" s="245">
        <f t="shared" si="103"/>
        <v>0</v>
      </c>
      <c r="F2190" s="306" t="s">
        <v>179</v>
      </c>
      <c r="G2190" s="241">
        <v>125.9</v>
      </c>
      <c r="H2190" s="244">
        <f t="shared" si="104"/>
        <v>0</v>
      </c>
      <c r="I2190" s="246"/>
      <c r="J2190" s="247"/>
      <c r="K2190" s="240"/>
      <c r="L2190" s="245"/>
    </row>
    <row r="2191" spans="1:12">
      <c r="A2191" s="243">
        <v>45002</v>
      </c>
      <c r="B2191" s="243">
        <v>45005</v>
      </c>
      <c r="C2191" s="244">
        <f t="shared" si="102"/>
        <v>4</v>
      </c>
      <c r="D2191" s="239">
        <v>45005</v>
      </c>
      <c r="E2191" s="245">
        <f t="shared" si="103"/>
        <v>3</v>
      </c>
      <c r="F2191" s="306" t="s">
        <v>178</v>
      </c>
      <c r="G2191" s="241">
        <v>64446.26</v>
      </c>
      <c r="H2191" s="244">
        <f t="shared" si="104"/>
        <v>193338.78</v>
      </c>
      <c r="I2191" s="246"/>
      <c r="J2191" s="247"/>
      <c r="K2191" s="240"/>
      <c r="L2191" s="245"/>
    </row>
    <row r="2192" spans="1:12">
      <c r="A2192" s="243">
        <v>45002</v>
      </c>
      <c r="B2192" s="243">
        <v>45045</v>
      </c>
      <c r="C2192" s="244">
        <f t="shared" si="102"/>
        <v>44</v>
      </c>
      <c r="D2192" s="239">
        <v>45045</v>
      </c>
      <c r="E2192" s="245">
        <f t="shared" si="103"/>
        <v>43</v>
      </c>
      <c r="F2192" s="306" t="s">
        <v>175</v>
      </c>
      <c r="G2192" s="241">
        <v>25.91</v>
      </c>
      <c r="H2192" s="244">
        <f t="shared" si="104"/>
        <v>1114.1300000000001</v>
      </c>
      <c r="I2192" s="246"/>
      <c r="J2192" s="247"/>
      <c r="K2192" s="240"/>
      <c r="L2192" s="245"/>
    </row>
    <row r="2193" spans="1:12">
      <c r="A2193" s="243">
        <v>45002</v>
      </c>
      <c r="B2193" s="243">
        <v>45005</v>
      </c>
      <c r="C2193" s="244">
        <f t="shared" si="102"/>
        <v>4</v>
      </c>
      <c r="D2193" s="239">
        <v>45005</v>
      </c>
      <c r="E2193" s="245">
        <f t="shared" si="103"/>
        <v>3</v>
      </c>
      <c r="F2193" s="306" t="s">
        <v>176</v>
      </c>
      <c r="G2193" s="241">
        <v>176815.97</v>
      </c>
      <c r="H2193" s="244">
        <f t="shared" si="104"/>
        <v>530447.91</v>
      </c>
      <c r="I2193" s="246"/>
      <c r="J2193" s="247"/>
      <c r="K2193" s="240"/>
      <c r="L2193" s="245"/>
    </row>
    <row r="2194" spans="1:12">
      <c r="A2194" s="243">
        <v>45002</v>
      </c>
      <c r="B2194" s="243">
        <v>45006</v>
      </c>
      <c r="C2194" s="244">
        <f t="shared" si="102"/>
        <v>5</v>
      </c>
      <c r="D2194" s="239">
        <v>45006</v>
      </c>
      <c r="E2194" s="245">
        <f t="shared" si="103"/>
        <v>4</v>
      </c>
      <c r="F2194" s="306" t="s">
        <v>178</v>
      </c>
      <c r="G2194" s="241">
        <v>14302.81</v>
      </c>
      <c r="H2194" s="244">
        <f t="shared" si="104"/>
        <v>57211.24</v>
      </c>
      <c r="I2194" s="246"/>
      <c r="J2194" s="247"/>
      <c r="K2194" s="240"/>
      <c r="L2194" s="245"/>
    </row>
    <row r="2195" spans="1:12">
      <c r="A2195" s="243">
        <v>45002</v>
      </c>
      <c r="B2195" s="243">
        <v>45005</v>
      </c>
      <c r="C2195" s="244">
        <f t="shared" si="102"/>
        <v>4</v>
      </c>
      <c r="D2195" s="239">
        <v>45005</v>
      </c>
      <c r="E2195" s="245">
        <f t="shared" si="103"/>
        <v>3</v>
      </c>
      <c r="F2195" s="306" t="s">
        <v>175</v>
      </c>
      <c r="G2195" s="241">
        <v>688207.95</v>
      </c>
      <c r="H2195" s="244">
        <f t="shared" si="104"/>
        <v>2064623.8499999999</v>
      </c>
      <c r="I2195" s="246"/>
      <c r="J2195" s="247"/>
      <c r="K2195" s="240"/>
      <c r="L2195" s="245"/>
    </row>
    <row r="2196" spans="1:12">
      <c r="A2196" s="243">
        <v>45002</v>
      </c>
      <c r="B2196" s="243">
        <v>45006</v>
      </c>
      <c r="C2196" s="244">
        <f t="shared" si="102"/>
        <v>5</v>
      </c>
      <c r="D2196" s="239">
        <v>45006</v>
      </c>
      <c r="E2196" s="245">
        <f t="shared" si="103"/>
        <v>4</v>
      </c>
      <c r="F2196" s="306" t="s">
        <v>176</v>
      </c>
      <c r="G2196" s="241">
        <v>85341</v>
      </c>
      <c r="H2196" s="244">
        <f t="shared" si="104"/>
        <v>341364</v>
      </c>
      <c r="I2196" s="246"/>
      <c r="J2196" s="247"/>
      <c r="K2196" s="240"/>
      <c r="L2196" s="245"/>
    </row>
    <row r="2197" spans="1:12">
      <c r="A2197" s="243">
        <v>45002</v>
      </c>
      <c r="B2197" s="243">
        <v>45006</v>
      </c>
      <c r="C2197" s="244">
        <f t="shared" si="102"/>
        <v>5</v>
      </c>
      <c r="D2197" s="239">
        <v>45006</v>
      </c>
      <c r="E2197" s="245">
        <f t="shared" si="103"/>
        <v>4</v>
      </c>
      <c r="F2197" s="306" t="s">
        <v>175</v>
      </c>
      <c r="G2197" s="241">
        <v>5952.49</v>
      </c>
      <c r="H2197" s="244">
        <f t="shared" si="104"/>
        <v>23809.96</v>
      </c>
      <c r="I2197" s="246"/>
      <c r="J2197" s="247"/>
      <c r="K2197" s="240"/>
      <c r="L2197" s="245"/>
    </row>
    <row r="2198" spans="1:12">
      <c r="A2198" s="243">
        <v>45002</v>
      </c>
      <c r="B2198" s="243">
        <v>45007</v>
      </c>
      <c r="C2198" s="244">
        <f t="shared" si="102"/>
        <v>6</v>
      </c>
      <c r="D2198" s="239">
        <v>45007</v>
      </c>
      <c r="E2198" s="245">
        <f t="shared" si="103"/>
        <v>5</v>
      </c>
      <c r="F2198" s="306" t="s">
        <v>176</v>
      </c>
      <c r="G2198" s="241">
        <v>2090.39</v>
      </c>
      <c r="H2198" s="244">
        <f t="shared" si="104"/>
        <v>10451.949999999999</v>
      </c>
      <c r="I2198" s="246"/>
      <c r="J2198" s="247"/>
      <c r="K2198" s="240"/>
      <c r="L2198" s="245"/>
    </row>
    <row r="2199" spans="1:12">
      <c r="A2199" s="243">
        <v>45002</v>
      </c>
      <c r="B2199" s="243">
        <v>45005</v>
      </c>
      <c r="C2199" s="244">
        <f t="shared" si="102"/>
        <v>4</v>
      </c>
      <c r="D2199" s="239">
        <v>45005</v>
      </c>
      <c r="E2199" s="245">
        <f t="shared" si="103"/>
        <v>3</v>
      </c>
      <c r="F2199" s="306" t="s">
        <v>177</v>
      </c>
      <c r="G2199" s="241">
        <v>6676.97</v>
      </c>
      <c r="H2199" s="244">
        <f t="shared" si="104"/>
        <v>20030.91</v>
      </c>
      <c r="I2199" s="246"/>
      <c r="J2199" s="247"/>
      <c r="K2199" s="240"/>
      <c r="L2199" s="245"/>
    </row>
    <row r="2200" spans="1:12">
      <c r="A2200" s="243">
        <v>45002</v>
      </c>
      <c r="B2200" s="243">
        <v>45006</v>
      </c>
      <c r="C2200" s="244">
        <f t="shared" si="102"/>
        <v>5</v>
      </c>
      <c r="D2200" s="239">
        <v>45006</v>
      </c>
      <c r="E2200" s="245">
        <f t="shared" si="103"/>
        <v>4</v>
      </c>
      <c r="F2200" s="306" t="s">
        <v>177</v>
      </c>
      <c r="G2200" s="241">
        <v>397.09</v>
      </c>
      <c r="H2200" s="244">
        <f t="shared" si="104"/>
        <v>1588.36</v>
      </c>
      <c r="I2200" s="246"/>
      <c r="J2200" s="247"/>
      <c r="K2200" s="240"/>
      <c r="L2200" s="245"/>
    </row>
    <row r="2201" spans="1:12">
      <c r="A2201" s="243">
        <v>45002</v>
      </c>
      <c r="B2201" s="243">
        <v>45007</v>
      </c>
      <c r="C2201" s="244">
        <f t="shared" si="102"/>
        <v>6</v>
      </c>
      <c r="D2201" s="239">
        <v>45007</v>
      </c>
      <c r="E2201" s="245">
        <f t="shared" si="103"/>
        <v>5</v>
      </c>
      <c r="F2201" s="306" t="s">
        <v>175</v>
      </c>
      <c r="G2201" s="241">
        <v>1731.97</v>
      </c>
      <c r="H2201" s="244">
        <f t="shared" si="104"/>
        <v>8659.85</v>
      </c>
      <c r="I2201" s="246"/>
      <c r="J2201" s="247"/>
      <c r="K2201" s="240"/>
      <c r="L2201" s="245"/>
    </row>
    <row r="2202" spans="1:12">
      <c r="A2202" s="243">
        <v>45002</v>
      </c>
      <c r="B2202" s="243">
        <v>45008</v>
      </c>
      <c r="C2202" s="244">
        <f t="shared" si="102"/>
        <v>7</v>
      </c>
      <c r="D2202" s="239">
        <v>45008</v>
      </c>
      <c r="E2202" s="245">
        <f t="shared" si="103"/>
        <v>6</v>
      </c>
      <c r="F2202" s="306" t="s">
        <v>176</v>
      </c>
      <c r="G2202" s="241">
        <v>8019.38</v>
      </c>
      <c r="H2202" s="244">
        <f t="shared" si="104"/>
        <v>48116.28</v>
      </c>
      <c r="I2202" s="246"/>
      <c r="J2202" s="247"/>
      <c r="K2202" s="240"/>
      <c r="L2202" s="245"/>
    </row>
    <row r="2203" spans="1:12">
      <c r="A2203" s="243">
        <v>45002</v>
      </c>
      <c r="B2203" s="243">
        <v>45008</v>
      </c>
      <c r="C2203" s="244">
        <f t="shared" si="102"/>
        <v>7</v>
      </c>
      <c r="D2203" s="239">
        <v>45008</v>
      </c>
      <c r="E2203" s="245">
        <f t="shared" si="103"/>
        <v>6</v>
      </c>
      <c r="F2203" s="306" t="s">
        <v>175</v>
      </c>
      <c r="G2203" s="241">
        <v>2129.29</v>
      </c>
      <c r="H2203" s="244">
        <f t="shared" si="104"/>
        <v>12775.74</v>
      </c>
      <c r="I2203" s="246"/>
      <c r="J2203" s="247"/>
      <c r="K2203" s="240"/>
      <c r="L2203" s="245"/>
    </row>
    <row r="2204" spans="1:12">
      <c r="A2204" s="243">
        <v>45002</v>
      </c>
      <c r="B2204" s="243">
        <v>45009</v>
      </c>
      <c r="C2204" s="244">
        <f t="shared" si="102"/>
        <v>8</v>
      </c>
      <c r="D2204" s="239">
        <v>45009</v>
      </c>
      <c r="E2204" s="245">
        <f t="shared" si="103"/>
        <v>7</v>
      </c>
      <c r="F2204" s="306" t="s">
        <v>175</v>
      </c>
      <c r="G2204" s="241">
        <v>311.16000000000003</v>
      </c>
      <c r="H2204" s="244">
        <f t="shared" si="104"/>
        <v>2178.1200000000003</v>
      </c>
      <c r="I2204" s="246"/>
      <c r="J2204" s="247"/>
      <c r="K2204" s="240"/>
      <c r="L2204" s="245"/>
    </row>
    <row r="2205" spans="1:12">
      <c r="A2205" s="243">
        <v>45002</v>
      </c>
      <c r="B2205" s="243">
        <v>45035</v>
      </c>
      <c r="C2205" s="244">
        <f t="shared" si="102"/>
        <v>34</v>
      </c>
      <c r="D2205" s="239">
        <v>45035</v>
      </c>
      <c r="E2205" s="245">
        <f t="shared" si="103"/>
        <v>33</v>
      </c>
      <c r="F2205" s="306" t="s">
        <v>175</v>
      </c>
      <c r="G2205" s="241">
        <v>8.94</v>
      </c>
      <c r="H2205" s="244">
        <f t="shared" si="104"/>
        <v>295.02</v>
      </c>
      <c r="I2205" s="246"/>
      <c r="J2205" s="247"/>
      <c r="K2205" s="240"/>
      <c r="L2205" s="245"/>
    </row>
    <row r="2206" spans="1:12">
      <c r="A2206" s="243">
        <v>45002</v>
      </c>
      <c r="B2206" s="243">
        <v>45012</v>
      </c>
      <c r="C2206" s="244">
        <f t="shared" si="102"/>
        <v>11</v>
      </c>
      <c r="D2206" s="239">
        <v>45012</v>
      </c>
      <c r="E2206" s="245">
        <f t="shared" si="103"/>
        <v>10</v>
      </c>
      <c r="F2206" s="306" t="s">
        <v>176</v>
      </c>
      <c r="G2206" s="241">
        <v>214.51</v>
      </c>
      <c r="H2206" s="244">
        <f t="shared" si="104"/>
        <v>2145.1</v>
      </c>
      <c r="I2206" s="246"/>
      <c r="J2206" s="247"/>
      <c r="K2206" s="240"/>
      <c r="L2206" s="245"/>
    </row>
    <row r="2207" spans="1:12">
      <c r="A2207" s="243">
        <v>45002</v>
      </c>
      <c r="B2207" s="243">
        <v>45012</v>
      </c>
      <c r="C2207" s="244">
        <f t="shared" si="102"/>
        <v>11</v>
      </c>
      <c r="D2207" s="239">
        <v>45012</v>
      </c>
      <c r="E2207" s="245">
        <f t="shared" si="103"/>
        <v>10</v>
      </c>
      <c r="F2207" s="306" t="s">
        <v>175</v>
      </c>
      <c r="G2207" s="241">
        <v>263.2</v>
      </c>
      <c r="H2207" s="244">
        <f t="shared" si="104"/>
        <v>2632</v>
      </c>
      <c r="I2207" s="246"/>
      <c r="J2207" s="247"/>
      <c r="K2207" s="240"/>
      <c r="L2207" s="245"/>
    </row>
    <row r="2208" spans="1:12">
      <c r="A2208" s="243">
        <v>45003</v>
      </c>
      <c r="B2208" s="243">
        <v>45008</v>
      </c>
      <c r="C2208" s="244">
        <f t="shared" si="102"/>
        <v>6</v>
      </c>
      <c r="D2208" s="239">
        <v>45008</v>
      </c>
      <c r="E2208" s="245">
        <f t="shared" si="103"/>
        <v>5</v>
      </c>
      <c r="F2208" s="306" t="s">
        <v>175</v>
      </c>
      <c r="G2208" s="241">
        <v>7.12</v>
      </c>
      <c r="H2208" s="244">
        <f t="shared" si="104"/>
        <v>35.6</v>
      </c>
      <c r="I2208" s="246"/>
      <c r="J2208" s="247"/>
      <c r="K2208" s="240"/>
      <c r="L2208" s="245"/>
    </row>
    <row r="2209" spans="1:12">
      <c r="A2209" s="243">
        <v>45003</v>
      </c>
      <c r="B2209" s="243">
        <v>45005</v>
      </c>
      <c r="C2209" s="244">
        <f t="shared" si="102"/>
        <v>3</v>
      </c>
      <c r="D2209" s="239">
        <v>45005</v>
      </c>
      <c r="E2209" s="245">
        <f t="shared" si="103"/>
        <v>2</v>
      </c>
      <c r="F2209" s="306" t="s">
        <v>175</v>
      </c>
      <c r="G2209" s="241">
        <v>1288.5999999999999</v>
      </c>
      <c r="H2209" s="244">
        <f t="shared" si="104"/>
        <v>2577.1999999999998</v>
      </c>
      <c r="I2209" s="246"/>
      <c r="J2209" s="247"/>
      <c r="K2209" s="240"/>
      <c r="L2209" s="245"/>
    </row>
    <row r="2210" spans="1:12">
      <c r="A2210" s="243">
        <v>45003</v>
      </c>
      <c r="B2210" s="243">
        <v>45007</v>
      </c>
      <c r="C2210" s="244">
        <f t="shared" si="102"/>
        <v>5</v>
      </c>
      <c r="D2210" s="239">
        <v>45007</v>
      </c>
      <c r="E2210" s="245">
        <f t="shared" si="103"/>
        <v>4</v>
      </c>
      <c r="F2210" s="306" t="s">
        <v>175</v>
      </c>
      <c r="G2210" s="241">
        <v>63.39</v>
      </c>
      <c r="H2210" s="244">
        <f t="shared" si="104"/>
        <v>253.56</v>
      </c>
      <c r="I2210" s="246"/>
      <c r="J2210" s="247"/>
      <c r="K2210" s="240"/>
      <c r="L2210" s="245"/>
    </row>
    <row r="2211" spans="1:12">
      <c r="A2211" s="243">
        <v>45004</v>
      </c>
      <c r="B2211" s="243">
        <v>45005</v>
      </c>
      <c r="C2211" s="244">
        <f t="shared" si="102"/>
        <v>2</v>
      </c>
      <c r="D2211" s="239">
        <v>45005</v>
      </c>
      <c r="E2211" s="245">
        <f t="shared" si="103"/>
        <v>1</v>
      </c>
      <c r="F2211" s="306" t="s">
        <v>176</v>
      </c>
      <c r="G2211" s="241">
        <v>527.12</v>
      </c>
      <c r="H2211" s="244">
        <f t="shared" si="104"/>
        <v>527.12</v>
      </c>
      <c r="I2211" s="246"/>
      <c r="J2211" s="247"/>
      <c r="K2211" s="240"/>
      <c r="L2211" s="245"/>
    </row>
    <row r="2212" spans="1:12">
      <c r="A2212" s="243">
        <v>45004</v>
      </c>
      <c r="B2212" s="243">
        <v>45005</v>
      </c>
      <c r="C2212" s="244">
        <f t="shared" si="102"/>
        <v>2</v>
      </c>
      <c r="D2212" s="239">
        <v>45005</v>
      </c>
      <c r="E2212" s="245">
        <f t="shared" si="103"/>
        <v>1</v>
      </c>
      <c r="F2212" s="306" t="s">
        <v>175</v>
      </c>
      <c r="G2212" s="241">
        <v>1387.16</v>
      </c>
      <c r="H2212" s="244">
        <f t="shared" si="104"/>
        <v>1387.16</v>
      </c>
      <c r="I2212" s="246"/>
      <c r="J2212" s="247"/>
      <c r="K2212" s="240"/>
      <c r="L2212" s="245"/>
    </row>
    <row r="2213" spans="1:12">
      <c r="A2213" s="243">
        <v>45004</v>
      </c>
      <c r="B2213" s="243">
        <v>45006</v>
      </c>
      <c r="C2213" s="244">
        <f t="shared" si="102"/>
        <v>3</v>
      </c>
      <c r="D2213" s="239">
        <v>45006</v>
      </c>
      <c r="E2213" s="245">
        <f t="shared" si="103"/>
        <v>2</v>
      </c>
      <c r="F2213" s="306" t="s">
        <v>176</v>
      </c>
      <c r="G2213" s="241">
        <v>58.05</v>
      </c>
      <c r="H2213" s="244">
        <f t="shared" si="104"/>
        <v>116.1</v>
      </c>
      <c r="I2213" s="246"/>
      <c r="J2213" s="247"/>
      <c r="K2213" s="240"/>
      <c r="L2213" s="245"/>
    </row>
    <row r="2214" spans="1:12">
      <c r="A2214" s="243">
        <v>45004</v>
      </c>
      <c r="B2214" s="243">
        <v>45006</v>
      </c>
      <c r="C2214" s="244">
        <f t="shared" si="102"/>
        <v>3</v>
      </c>
      <c r="D2214" s="239">
        <v>45006</v>
      </c>
      <c r="E2214" s="245">
        <f t="shared" si="103"/>
        <v>2</v>
      </c>
      <c r="F2214" s="306" t="s">
        <v>175</v>
      </c>
      <c r="G2214" s="241">
        <v>301.64</v>
      </c>
      <c r="H2214" s="244">
        <f t="shared" si="104"/>
        <v>603.28</v>
      </c>
      <c r="I2214" s="246"/>
      <c r="J2214" s="247"/>
      <c r="K2214" s="240"/>
      <c r="L2214" s="245"/>
    </row>
    <row r="2215" spans="1:12">
      <c r="A2215" s="243">
        <v>45004</v>
      </c>
      <c r="B2215" s="243">
        <v>45007</v>
      </c>
      <c r="C2215" s="244">
        <f t="shared" si="102"/>
        <v>4</v>
      </c>
      <c r="D2215" s="239">
        <v>45007</v>
      </c>
      <c r="E2215" s="245">
        <f t="shared" si="103"/>
        <v>3</v>
      </c>
      <c r="F2215" s="306" t="s">
        <v>175</v>
      </c>
      <c r="G2215" s="241">
        <v>102.51</v>
      </c>
      <c r="H2215" s="244">
        <f t="shared" si="104"/>
        <v>307.53000000000003</v>
      </c>
      <c r="I2215" s="246"/>
      <c r="J2215" s="247"/>
      <c r="K2215" s="240"/>
      <c r="L2215" s="245"/>
    </row>
    <row r="2216" spans="1:12">
      <c r="A2216" s="243">
        <v>45004</v>
      </c>
      <c r="B2216" s="243">
        <v>45008</v>
      </c>
      <c r="C2216" s="244">
        <f t="shared" si="102"/>
        <v>5</v>
      </c>
      <c r="D2216" s="239">
        <v>45008</v>
      </c>
      <c r="E2216" s="245">
        <f t="shared" si="103"/>
        <v>4</v>
      </c>
      <c r="F2216" s="306" t="s">
        <v>176</v>
      </c>
      <c r="G2216" s="241">
        <v>63.64</v>
      </c>
      <c r="H2216" s="244">
        <f t="shared" si="104"/>
        <v>254.56</v>
      </c>
      <c r="I2216" s="246"/>
      <c r="J2216" s="247"/>
      <c r="K2216" s="240"/>
      <c r="L2216" s="245"/>
    </row>
    <row r="2217" spans="1:12">
      <c r="A2217" s="243">
        <v>45004</v>
      </c>
      <c r="B2217" s="243">
        <v>45008</v>
      </c>
      <c r="C2217" s="244">
        <f t="shared" si="102"/>
        <v>5</v>
      </c>
      <c r="D2217" s="239">
        <v>45008</v>
      </c>
      <c r="E2217" s="245">
        <f t="shared" si="103"/>
        <v>4</v>
      </c>
      <c r="F2217" s="306" t="s">
        <v>175</v>
      </c>
      <c r="G2217" s="241">
        <v>172.38</v>
      </c>
      <c r="H2217" s="244">
        <f t="shared" si="104"/>
        <v>689.52</v>
      </c>
      <c r="I2217" s="246"/>
      <c r="J2217" s="247"/>
      <c r="K2217" s="240"/>
      <c r="L2217" s="245"/>
    </row>
    <row r="2218" spans="1:12">
      <c r="A2218" s="243">
        <v>45004</v>
      </c>
      <c r="B2218" s="243">
        <v>45009</v>
      </c>
      <c r="C2218" s="244">
        <f t="shared" si="102"/>
        <v>6</v>
      </c>
      <c r="D2218" s="239">
        <v>45009</v>
      </c>
      <c r="E2218" s="245">
        <f t="shared" si="103"/>
        <v>5</v>
      </c>
      <c r="F2218" s="306" t="s">
        <v>175</v>
      </c>
      <c r="G2218" s="241">
        <v>97.85</v>
      </c>
      <c r="H2218" s="244">
        <f t="shared" si="104"/>
        <v>489.25</v>
      </c>
      <c r="I2218" s="246"/>
      <c r="J2218" s="247"/>
      <c r="K2218" s="240"/>
      <c r="L2218" s="245"/>
    </row>
    <row r="2219" spans="1:12">
      <c r="A2219" s="243">
        <v>45004</v>
      </c>
      <c r="B2219" s="243">
        <v>45035</v>
      </c>
      <c r="C2219" s="244">
        <f t="shared" si="102"/>
        <v>32</v>
      </c>
      <c r="D2219" s="239">
        <v>45035</v>
      </c>
      <c r="E2219" s="245">
        <f t="shared" si="103"/>
        <v>31</v>
      </c>
      <c r="F2219" s="306" t="s">
        <v>175</v>
      </c>
      <c r="G2219" s="241">
        <v>8.23</v>
      </c>
      <c r="H2219" s="244">
        <f t="shared" si="104"/>
        <v>255.13000000000002</v>
      </c>
      <c r="I2219" s="246"/>
      <c r="J2219" s="247"/>
      <c r="K2219" s="240"/>
      <c r="L2219" s="245"/>
    </row>
    <row r="2220" spans="1:12">
      <c r="A2220" s="243">
        <v>45004</v>
      </c>
      <c r="B2220" s="243">
        <v>45012</v>
      </c>
      <c r="C2220" s="244">
        <f t="shared" si="102"/>
        <v>9</v>
      </c>
      <c r="D2220" s="239">
        <v>45012</v>
      </c>
      <c r="E2220" s="245">
        <f t="shared" si="103"/>
        <v>8</v>
      </c>
      <c r="F2220" s="306" t="s">
        <v>175</v>
      </c>
      <c r="G2220" s="241">
        <v>48.04</v>
      </c>
      <c r="H2220" s="244">
        <f t="shared" si="104"/>
        <v>384.32</v>
      </c>
      <c r="I2220" s="246"/>
      <c r="J2220" s="247"/>
      <c r="K2220" s="240"/>
      <c r="L2220" s="245"/>
    </row>
    <row r="2221" spans="1:12">
      <c r="A2221" s="243">
        <v>45004</v>
      </c>
      <c r="B2221" s="243">
        <v>45036</v>
      </c>
      <c r="C2221" s="244">
        <f t="shared" si="102"/>
        <v>33</v>
      </c>
      <c r="D2221" s="239">
        <v>45036</v>
      </c>
      <c r="E2221" s="245">
        <f t="shared" si="103"/>
        <v>32</v>
      </c>
      <c r="F2221" s="306" t="s">
        <v>175</v>
      </c>
      <c r="G2221" s="241">
        <v>3.68</v>
      </c>
      <c r="H2221" s="244">
        <f t="shared" si="104"/>
        <v>117.76</v>
      </c>
      <c r="I2221" s="246"/>
      <c r="J2221" s="247"/>
      <c r="K2221" s="240"/>
      <c r="L2221" s="245"/>
    </row>
    <row r="2222" spans="1:12">
      <c r="A2222" s="243">
        <v>45004</v>
      </c>
      <c r="B2222" s="243">
        <v>45026</v>
      </c>
      <c r="C2222" s="244">
        <f t="shared" si="102"/>
        <v>23</v>
      </c>
      <c r="D2222" s="239">
        <v>45026</v>
      </c>
      <c r="E2222" s="245">
        <f t="shared" si="103"/>
        <v>22</v>
      </c>
      <c r="F2222" s="306" t="s">
        <v>176</v>
      </c>
      <c r="G2222" s="241">
        <v>11.5</v>
      </c>
      <c r="H2222" s="244">
        <f t="shared" si="104"/>
        <v>253</v>
      </c>
      <c r="I2222" s="246"/>
      <c r="J2222" s="247"/>
      <c r="K2222" s="240"/>
      <c r="L2222" s="245"/>
    </row>
    <row r="2223" spans="1:12">
      <c r="A2223" s="243">
        <v>45005</v>
      </c>
      <c r="B2223" s="243">
        <v>45005</v>
      </c>
      <c r="C2223" s="244">
        <f t="shared" si="102"/>
        <v>1</v>
      </c>
      <c r="D2223" s="239">
        <v>45005</v>
      </c>
      <c r="E2223" s="245">
        <f t="shared" si="103"/>
        <v>0</v>
      </c>
      <c r="F2223" s="306" t="s">
        <v>176</v>
      </c>
      <c r="G2223" s="241">
        <v>2746.75</v>
      </c>
      <c r="H2223" s="244">
        <f t="shared" si="104"/>
        <v>0</v>
      </c>
      <c r="I2223" s="246"/>
      <c r="J2223" s="247"/>
      <c r="K2223" s="240"/>
      <c r="L2223" s="245"/>
    </row>
    <row r="2224" spans="1:12">
      <c r="A2224" s="243">
        <v>45005</v>
      </c>
      <c r="B2224" s="243">
        <v>45005</v>
      </c>
      <c r="C2224" s="244">
        <f t="shared" si="102"/>
        <v>1</v>
      </c>
      <c r="D2224" s="239">
        <v>45005</v>
      </c>
      <c r="E2224" s="245">
        <f t="shared" si="103"/>
        <v>0</v>
      </c>
      <c r="F2224" s="306" t="s">
        <v>175</v>
      </c>
      <c r="G2224" s="241">
        <v>5341.14</v>
      </c>
      <c r="H2224" s="244">
        <f t="shared" si="104"/>
        <v>0</v>
      </c>
      <c r="I2224" s="246"/>
      <c r="J2224" s="247"/>
      <c r="K2224" s="240"/>
      <c r="L2224" s="245"/>
    </row>
    <row r="2225" spans="1:12">
      <c r="A2225" s="243">
        <v>45005</v>
      </c>
      <c r="B2225" s="243">
        <v>45006</v>
      </c>
      <c r="C2225" s="244">
        <f t="shared" si="102"/>
        <v>2</v>
      </c>
      <c r="D2225" s="239">
        <v>45006</v>
      </c>
      <c r="E2225" s="245">
        <f t="shared" si="103"/>
        <v>1</v>
      </c>
      <c r="F2225" s="306" t="s">
        <v>176</v>
      </c>
      <c r="G2225" s="241">
        <v>1629.57</v>
      </c>
      <c r="H2225" s="244">
        <f t="shared" si="104"/>
        <v>1629.57</v>
      </c>
      <c r="I2225" s="246"/>
      <c r="J2225" s="247"/>
      <c r="K2225" s="240"/>
      <c r="L2225" s="245"/>
    </row>
    <row r="2226" spans="1:12">
      <c r="A2226" s="243">
        <v>45005</v>
      </c>
      <c r="B2226" s="243">
        <v>45006</v>
      </c>
      <c r="C2226" s="244">
        <f t="shared" si="102"/>
        <v>2</v>
      </c>
      <c r="D2226" s="239">
        <v>45006</v>
      </c>
      <c r="E2226" s="245">
        <f t="shared" si="103"/>
        <v>1</v>
      </c>
      <c r="F2226" s="306" t="s">
        <v>175</v>
      </c>
      <c r="G2226" s="241">
        <v>3150.8</v>
      </c>
      <c r="H2226" s="244">
        <f t="shared" si="104"/>
        <v>3150.8</v>
      </c>
      <c r="I2226" s="246"/>
      <c r="J2226" s="247"/>
      <c r="K2226" s="240"/>
      <c r="L2226" s="245"/>
    </row>
    <row r="2227" spans="1:12">
      <c r="A2227" s="243">
        <v>45005</v>
      </c>
      <c r="B2227" s="243">
        <v>45007</v>
      </c>
      <c r="C2227" s="244">
        <f t="shared" si="102"/>
        <v>3</v>
      </c>
      <c r="D2227" s="239">
        <v>45007</v>
      </c>
      <c r="E2227" s="245">
        <f t="shared" si="103"/>
        <v>2</v>
      </c>
      <c r="F2227" s="306" t="s">
        <v>175</v>
      </c>
      <c r="G2227" s="241">
        <v>597.32000000000005</v>
      </c>
      <c r="H2227" s="244">
        <f t="shared" si="104"/>
        <v>1194.6400000000001</v>
      </c>
      <c r="I2227" s="246"/>
      <c r="J2227" s="247"/>
      <c r="K2227" s="240"/>
      <c r="L2227" s="245"/>
    </row>
    <row r="2228" spans="1:12">
      <c r="A2228" s="243">
        <v>45005</v>
      </c>
      <c r="B2228" s="243">
        <v>45009</v>
      </c>
      <c r="C2228" s="244">
        <f t="shared" si="102"/>
        <v>5</v>
      </c>
      <c r="D2228" s="239">
        <v>45009</v>
      </c>
      <c r="E2228" s="245">
        <f t="shared" si="103"/>
        <v>4</v>
      </c>
      <c r="F2228" s="306" t="s">
        <v>176</v>
      </c>
      <c r="G2228" s="241">
        <v>8.06</v>
      </c>
      <c r="H2228" s="244">
        <f t="shared" si="104"/>
        <v>32.24</v>
      </c>
      <c r="I2228" s="246"/>
      <c r="J2228" s="247"/>
      <c r="K2228" s="240"/>
      <c r="L2228" s="245"/>
    </row>
    <row r="2229" spans="1:12">
      <c r="A2229" s="243">
        <v>45005</v>
      </c>
      <c r="B2229" s="243">
        <v>45009</v>
      </c>
      <c r="C2229" s="244">
        <f t="shared" si="102"/>
        <v>5</v>
      </c>
      <c r="D2229" s="239">
        <v>45009</v>
      </c>
      <c r="E2229" s="245">
        <f t="shared" si="103"/>
        <v>4</v>
      </c>
      <c r="F2229" s="306" t="s">
        <v>175</v>
      </c>
      <c r="G2229" s="241">
        <v>156.91</v>
      </c>
      <c r="H2229" s="244">
        <f t="shared" si="104"/>
        <v>627.64</v>
      </c>
      <c r="I2229" s="246"/>
      <c r="J2229" s="247"/>
      <c r="K2229" s="240"/>
      <c r="L2229" s="245"/>
    </row>
    <row r="2230" spans="1:12">
      <c r="A2230" s="243">
        <v>45005</v>
      </c>
      <c r="B2230" s="243">
        <v>45012</v>
      </c>
      <c r="C2230" s="244">
        <f t="shared" si="102"/>
        <v>8</v>
      </c>
      <c r="D2230" s="239">
        <v>45012</v>
      </c>
      <c r="E2230" s="245">
        <f t="shared" si="103"/>
        <v>7</v>
      </c>
      <c r="F2230" s="306" t="s">
        <v>176</v>
      </c>
      <c r="G2230" s="241">
        <v>62.9</v>
      </c>
      <c r="H2230" s="244">
        <f t="shared" si="104"/>
        <v>440.3</v>
      </c>
      <c r="I2230" s="246"/>
      <c r="J2230" s="247"/>
      <c r="K2230" s="240"/>
      <c r="L2230" s="245"/>
    </row>
    <row r="2231" spans="1:12">
      <c r="A2231" s="243">
        <v>45005</v>
      </c>
      <c r="B2231" s="243">
        <v>45012</v>
      </c>
      <c r="C2231" s="244">
        <f t="shared" si="102"/>
        <v>8</v>
      </c>
      <c r="D2231" s="239">
        <v>45012</v>
      </c>
      <c r="E2231" s="245">
        <f t="shared" si="103"/>
        <v>7</v>
      </c>
      <c r="F2231" s="306" t="s">
        <v>175</v>
      </c>
      <c r="G2231" s="241">
        <v>20.34</v>
      </c>
      <c r="H2231" s="244">
        <f t="shared" si="104"/>
        <v>142.38</v>
      </c>
      <c r="I2231" s="246"/>
      <c r="J2231" s="247"/>
      <c r="K2231" s="240"/>
      <c r="L2231" s="245"/>
    </row>
    <row r="2232" spans="1:12">
      <c r="A2232" s="243">
        <v>45005</v>
      </c>
      <c r="B2232" s="243">
        <v>45013</v>
      </c>
      <c r="C2232" s="244">
        <f t="shared" si="102"/>
        <v>9</v>
      </c>
      <c r="D2232" s="239">
        <v>45013</v>
      </c>
      <c r="E2232" s="245">
        <f t="shared" si="103"/>
        <v>8</v>
      </c>
      <c r="F2232" s="306" t="s">
        <v>175</v>
      </c>
      <c r="G2232" s="241">
        <v>9.7799999999999994</v>
      </c>
      <c r="H2232" s="244">
        <f t="shared" si="104"/>
        <v>78.239999999999995</v>
      </c>
      <c r="I2232" s="246"/>
      <c r="J2232" s="247"/>
      <c r="K2232" s="240"/>
      <c r="L2232" s="245"/>
    </row>
    <row r="2233" spans="1:12">
      <c r="A2233" s="243">
        <v>45006</v>
      </c>
      <c r="B2233" s="243">
        <v>45015</v>
      </c>
      <c r="C2233" s="244">
        <f t="shared" si="102"/>
        <v>10</v>
      </c>
      <c r="D2233" s="239">
        <v>45015</v>
      </c>
      <c r="E2233" s="245">
        <f t="shared" si="103"/>
        <v>9</v>
      </c>
      <c r="F2233" s="306" t="s">
        <v>175</v>
      </c>
      <c r="G2233" s="241">
        <v>104.64</v>
      </c>
      <c r="H2233" s="244">
        <f t="shared" si="104"/>
        <v>941.76</v>
      </c>
      <c r="I2233" s="246"/>
      <c r="J2233" s="247"/>
      <c r="K2233" s="240"/>
      <c r="L2233" s="245"/>
    </row>
    <row r="2234" spans="1:12">
      <c r="A2234" s="243">
        <v>45006</v>
      </c>
      <c r="B2234" s="243">
        <v>45222</v>
      </c>
      <c r="C2234" s="244">
        <f t="shared" si="102"/>
        <v>217</v>
      </c>
      <c r="D2234" s="239">
        <v>45222</v>
      </c>
      <c r="E2234" s="245">
        <f t="shared" si="103"/>
        <v>216</v>
      </c>
      <c r="F2234" s="306" t="s">
        <v>175</v>
      </c>
      <c r="G2234" s="241">
        <v>71.77</v>
      </c>
      <c r="H2234" s="244">
        <f t="shared" si="104"/>
        <v>15502.32</v>
      </c>
      <c r="I2234" s="246"/>
      <c r="J2234" s="247"/>
      <c r="K2234" s="240"/>
      <c r="L2234" s="245"/>
    </row>
    <row r="2235" spans="1:12">
      <c r="A2235" s="243">
        <v>45006</v>
      </c>
      <c r="B2235" s="243">
        <v>45016</v>
      </c>
      <c r="C2235" s="244">
        <f t="shared" si="102"/>
        <v>11</v>
      </c>
      <c r="D2235" s="239">
        <v>45016</v>
      </c>
      <c r="E2235" s="245">
        <f t="shared" si="103"/>
        <v>10</v>
      </c>
      <c r="F2235" s="306" t="s">
        <v>175</v>
      </c>
      <c r="G2235" s="241">
        <v>78.739999999999995</v>
      </c>
      <c r="H2235" s="244">
        <f t="shared" si="104"/>
        <v>787.4</v>
      </c>
      <c r="I2235" s="246"/>
      <c r="J2235" s="247"/>
      <c r="K2235" s="240"/>
      <c r="L2235" s="245"/>
    </row>
    <row r="2236" spans="1:12">
      <c r="A2236" s="243">
        <v>45006</v>
      </c>
      <c r="B2236" s="243">
        <v>45027</v>
      </c>
      <c r="C2236" s="244">
        <f t="shared" si="102"/>
        <v>22</v>
      </c>
      <c r="D2236" s="239">
        <v>45027</v>
      </c>
      <c r="E2236" s="245">
        <f t="shared" si="103"/>
        <v>21</v>
      </c>
      <c r="F2236" s="306" t="s">
        <v>176</v>
      </c>
      <c r="G2236" s="241">
        <v>203.79</v>
      </c>
      <c r="H2236" s="244">
        <f t="shared" si="104"/>
        <v>4279.59</v>
      </c>
      <c r="I2236" s="246"/>
      <c r="J2236" s="247"/>
      <c r="K2236" s="240"/>
      <c r="L2236" s="245"/>
    </row>
    <row r="2237" spans="1:12">
      <c r="A2237" s="243">
        <v>45006</v>
      </c>
      <c r="B2237" s="243">
        <v>45026</v>
      </c>
      <c r="C2237" s="244">
        <f t="shared" si="102"/>
        <v>21</v>
      </c>
      <c r="D2237" s="239">
        <v>45026</v>
      </c>
      <c r="E2237" s="245">
        <f t="shared" si="103"/>
        <v>20</v>
      </c>
      <c r="F2237" s="306" t="s">
        <v>175</v>
      </c>
      <c r="G2237" s="241">
        <v>34.54</v>
      </c>
      <c r="H2237" s="244">
        <f t="shared" si="104"/>
        <v>690.8</v>
      </c>
      <c r="I2237" s="246"/>
      <c r="J2237" s="247"/>
      <c r="K2237" s="240"/>
      <c r="L2237" s="245"/>
    </row>
    <row r="2238" spans="1:12">
      <c r="A2238" s="243">
        <v>45006</v>
      </c>
      <c r="B2238" s="243">
        <v>45027</v>
      </c>
      <c r="C2238" s="244">
        <f t="shared" si="102"/>
        <v>22</v>
      </c>
      <c r="D2238" s="239">
        <v>45027</v>
      </c>
      <c r="E2238" s="245">
        <f t="shared" si="103"/>
        <v>21</v>
      </c>
      <c r="F2238" s="306" t="s">
        <v>175</v>
      </c>
      <c r="G2238" s="241">
        <v>75.91</v>
      </c>
      <c r="H2238" s="244">
        <f t="shared" si="104"/>
        <v>1594.11</v>
      </c>
      <c r="I2238" s="246"/>
      <c r="J2238" s="247"/>
      <c r="K2238" s="240"/>
      <c r="L2238" s="245"/>
    </row>
    <row r="2239" spans="1:12">
      <c r="A2239" s="243">
        <v>45006</v>
      </c>
      <c r="B2239" s="243">
        <v>45028</v>
      </c>
      <c r="C2239" s="244">
        <f t="shared" si="102"/>
        <v>23</v>
      </c>
      <c r="D2239" s="239">
        <v>45028</v>
      </c>
      <c r="E2239" s="245">
        <f t="shared" si="103"/>
        <v>22</v>
      </c>
      <c r="F2239" s="306" t="s">
        <v>175</v>
      </c>
      <c r="G2239" s="241">
        <v>9</v>
      </c>
      <c r="H2239" s="244">
        <f t="shared" si="104"/>
        <v>198</v>
      </c>
      <c r="I2239" s="246"/>
      <c r="J2239" s="247"/>
      <c r="K2239" s="240"/>
      <c r="L2239" s="245"/>
    </row>
    <row r="2240" spans="1:12">
      <c r="A2240" s="243">
        <v>45006</v>
      </c>
      <c r="B2240" s="243">
        <v>45006</v>
      </c>
      <c r="C2240" s="244">
        <f t="shared" si="102"/>
        <v>1</v>
      </c>
      <c r="D2240" s="239">
        <v>45006</v>
      </c>
      <c r="E2240" s="245">
        <f t="shared" si="103"/>
        <v>0</v>
      </c>
      <c r="F2240" s="306" t="s">
        <v>176</v>
      </c>
      <c r="G2240" s="241">
        <v>165.42</v>
      </c>
      <c r="H2240" s="244">
        <f t="shared" si="104"/>
        <v>0</v>
      </c>
      <c r="I2240" s="246"/>
      <c r="J2240" s="247"/>
      <c r="K2240" s="240"/>
      <c r="L2240" s="245"/>
    </row>
    <row r="2241" spans="1:12">
      <c r="A2241" s="243">
        <v>45006</v>
      </c>
      <c r="B2241" s="243">
        <v>45007</v>
      </c>
      <c r="C2241" s="244">
        <f t="shared" si="102"/>
        <v>2</v>
      </c>
      <c r="D2241" s="239">
        <v>45007</v>
      </c>
      <c r="E2241" s="245">
        <f t="shared" si="103"/>
        <v>1</v>
      </c>
      <c r="F2241" s="306" t="s">
        <v>178</v>
      </c>
      <c r="G2241" s="241">
        <v>7879.23</v>
      </c>
      <c r="H2241" s="244">
        <f t="shared" si="104"/>
        <v>7879.23</v>
      </c>
      <c r="I2241" s="246"/>
      <c r="J2241" s="247"/>
      <c r="K2241" s="240"/>
      <c r="L2241" s="245"/>
    </row>
    <row r="2242" spans="1:12">
      <c r="A2242" s="243">
        <v>45006</v>
      </c>
      <c r="B2242" s="243">
        <v>45007</v>
      </c>
      <c r="C2242" s="244">
        <f t="shared" si="102"/>
        <v>2</v>
      </c>
      <c r="D2242" s="239">
        <v>45007</v>
      </c>
      <c r="E2242" s="245">
        <f t="shared" si="103"/>
        <v>1</v>
      </c>
      <c r="F2242" s="306" t="s">
        <v>176</v>
      </c>
      <c r="G2242" s="241">
        <v>120318.02</v>
      </c>
      <c r="H2242" s="244">
        <f t="shared" si="104"/>
        <v>120318.02</v>
      </c>
      <c r="I2242" s="246"/>
      <c r="J2242" s="247"/>
      <c r="K2242" s="240"/>
      <c r="L2242" s="245"/>
    </row>
    <row r="2243" spans="1:12">
      <c r="A2243" s="243">
        <v>45006</v>
      </c>
      <c r="B2243" s="243">
        <v>45006</v>
      </c>
      <c r="C2243" s="244">
        <f t="shared" si="102"/>
        <v>1</v>
      </c>
      <c r="D2243" s="239">
        <v>45006</v>
      </c>
      <c r="E2243" s="245">
        <f t="shared" si="103"/>
        <v>0</v>
      </c>
      <c r="F2243" s="306" t="s">
        <v>175</v>
      </c>
      <c r="G2243" s="241">
        <v>637.51</v>
      </c>
      <c r="H2243" s="244">
        <f t="shared" si="104"/>
        <v>0</v>
      </c>
      <c r="I2243" s="246"/>
      <c r="J2243" s="247"/>
      <c r="K2243" s="240"/>
      <c r="L2243" s="245"/>
    </row>
    <row r="2244" spans="1:12">
      <c r="A2244" s="243">
        <v>45006</v>
      </c>
      <c r="B2244" s="243">
        <v>45197</v>
      </c>
      <c r="C2244" s="244">
        <f t="shared" si="102"/>
        <v>192</v>
      </c>
      <c r="D2244" s="239">
        <v>45197</v>
      </c>
      <c r="E2244" s="245">
        <f t="shared" si="103"/>
        <v>191</v>
      </c>
      <c r="F2244" s="306" t="s">
        <v>176</v>
      </c>
      <c r="G2244" s="241">
        <v>107.21</v>
      </c>
      <c r="H2244" s="244">
        <f t="shared" si="104"/>
        <v>20477.11</v>
      </c>
      <c r="I2244" s="246"/>
      <c r="J2244" s="247"/>
      <c r="K2244" s="240"/>
      <c r="L2244" s="245"/>
    </row>
    <row r="2245" spans="1:12">
      <c r="A2245" s="243">
        <v>45006</v>
      </c>
      <c r="B2245" s="243">
        <v>45008</v>
      </c>
      <c r="C2245" s="244">
        <f t="shared" si="102"/>
        <v>3</v>
      </c>
      <c r="D2245" s="239">
        <v>45008</v>
      </c>
      <c r="E2245" s="245">
        <f t="shared" si="103"/>
        <v>2</v>
      </c>
      <c r="F2245" s="306" t="s">
        <v>178</v>
      </c>
      <c r="G2245" s="241">
        <v>4976.32</v>
      </c>
      <c r="H2245" s="244">
        <f t="shared" si="104"/>
        <v>9952.64</v>
      </c>
      <c r="I2245" s="246"/>
      <c r="J2245" s="247"/>
      <c r="K2245" s="240"/>
      <c r="L2245" s="245"/>
    </row>
    <row r="2246" spans="1:12">
      <c r="A2246" s="243">
        <v>45006</v>
      </c>
      <c r="B2246" s="243">
        <v>45007</v>
      </c>
      <c r="C2246" s="244">
        <f t="shared" si="102"/>
        <v>2</v>
      </c>
      <c r="D2246" s="239">
        <v>45007</v>
      </c>
      <c r="E2246" s="245">
        <f t="shared" si="103"/>
        <v>1</v>
      </c>
      <c r="F2246" s="306" t="s">
        <v>175</v>
      </c>
      <c r="G2246" s="241">
        <v>494071.48</v>
      </c>
      <c r="H2246" s="244">
        <f t="shared" si="104"/>
        <v>494071.48</v>
      </c>
      <c r="I2246" s="246"/>
      <c r="J2246" s="247"/>
      <c r="K2246" s="240"/>
      <c r="L2246" s="245"/>
    </row>
    <row r="2247" spans="1:12">
      <c r="A2247" s="243">
        <v>45006</v>
      </c>
      <c r="B2247" s="243">
        <v>45008</v>
      </c>
      <c r="C2247" s="244">
        <f t="shared" ref="C2247:C2310" si="105">B2247-A2247+1</f>
        <v>3</v>
      </c>
      <c r="D2247" s="239">
        <v>45008</v>
      </c>
      <c r="E2247" s="245">
        <f t="shared" ref="E2247:E2310" si="106">D2247-A2247</f>
        <v>2</v>
      </c>
      <c r="F2247" s="306" t="s">
        <v>176</v>
      </c>
      <c r="G2247" s="241">
        <v>43665.52</v>
      </c>
      <c r="H2247" s="244">
        <f t="shared" ref="H2247:H2310" si="107">E2247*G2247</f>
        <v>87331.04</v>
      </c>
      <c r="I2247" s="246"/>
      <c r="J2247" s="247"/>
      <c r="K2247" s="240"/>
      <c r="L2247" s="245"/>
    </row>
    <row r="2248" spans="1:12">
      <c r="A2248" s="243">
        <v>45006</v>
      </c>
      <c r="B2248" s="243">
        <v>45008</v>
      </c>
      <c r="C2248" s="244">
        <f t="shared" si="105"/>
        <v>3</v>
      </c>
      <c r="D2248" s="239">
        <v>45008</v>
      </c>
      <c r="E2248" s="245">
        <f t="shared" si="106"/>
        <v>2</v>
      </c>
      <c r="F2248" s="306" t="s">
        <v>175</v>
      </c>
      <c r="G2248" s="241">
        <v>7516.92</v>
      </c>
      <c r="H2248" s="244">
        <f t="shared" si="107"/>
        <v>15033.84</v>
      </c>
      <c r="I2248" s="246"/>
      <c r="J2248" s="247"/>
      <c r="K2248" s="240"/>
      <c r="L2248" s="245"/>
    </row>
    <row r="2249" spans="1:12">
      <c r="A2249" s="243">
        <v>45006</v>
      </c>
      <c r="B2249" s="243">
        <v>45009</v>
      </c>
      <c r="C2249" s="244">
        <f t="shared" si="105"/>
        <v>4</v>
      </c>
      <c r="D2249" s="239">
        <v>45009</v>
      </c>
      <c r="E2249" s="245">
        <f t="shared" si="106"/>
        <v>3</v>
      </c>
      <c r="F2249" s="306" t="s">
        <v>176</v>
      </c>
      <c r="G2249" s="241">
        <v>2386.21</v>
      </c>
      <c r="H2249" s="244">
        <f t="shared" si="107"/>
        <v>7158.63</v>
      </c>
      <c r="I2249" s="246"/>
      <c r="J2249" s="247"/>
      <c r="K2249" s="240"/>
      <c r="L2249" s="245"/>
    </row>
    <row r="2250" spans="1:12">
      <c r="A2250" s="243">
        <v>45006</v>
      </c>
      <c r="B2250" s="243">
        <v>45007</v>
      </c>
      <c r="C2250" s="244">
        <f t="shared" si="105"/>
        <v>2</v>
      </c>
      <c r="D2250" s="239">
        <v>45007</v>
      </c>
      <c r="E2250" s="245">
        <f t="shared" si="106"/>
        <v>1</v>
      </c>
      <c r="F2250" s="306" t="s">
        <v>177</v>
      </c>
      <c r="G2250" s="241">
        <v>9104.9599999999991</v>
      </c>
      <c r="H2250" s="244">
        <f t="shared" si="107"/>
        <v>9104.9599999999991</v>
      </c>
      <c r="I2250" s="246"/>
      <c r="J2250" s="247"/>
      <c r="K2250" s="240"/>
      <c r="L2250" s="245"/>
    </row>
    <row r="2251" spans="1:12">
      <c r="A2251" s="243">
        <v>45006</v>
      </c>
      <c r="B2251" s="243">
        <v>45198</v>
      </c>
      <c r="C2251" s="244">
        <f t="shared" si="105"/>
        <v>193</v>
      </c>
      <c r="D2251" s="239">
        <v>45198</v>
      </c>
      <c r="E2251" s="245">
        <f t="shared" si="106"/>
        <v>192</v>
      </c>
      <c r="F2251" s="306" t="s">
        <v>175</v>
      </c>
      <c r="G2251" s="241">
        <v>22.36</v>
      </c>
      <c r="H2251" s="244">
        <f t="shared" si="107"/>
        <v>4293.12</v>
      </c>
      <c r="I2251" s="246"/>
      <c r="J2251" s="247"/>
      <c r="K2251" s="240"/>
      <c r="L2251" s="245"/>
    </row>
    <row r="2252" spans="1:12">
      <c r="A2252" s="243">
        <v>45006</v>
      </c>
      <c r="B2252" s="243">
        <v>45009</v>
      </c>
      <c r="C2252" s="244">
        <f t="shared" si="105"/>
        <v>4</v>
      </c>
      <c r="D2252" s="239">
        <v>45009</v>
      </c>
      <c r="E2252" s="245">
        <f t="shared" si="106"/>
        <v>3</v>
      </c>
      <c r="F2252" s="306" t="s">
        <v>175</v>
      </c>
      <c r="G2252" s="241">
        <v>2205.0100000000002</v>
      </c>
      <c r="H2252" s="244">
        <f t="shared" si="107"/>
        <v>6615.0300000000007</v>
      </c>
      <c r="I2252" s="246"/>
      <c r="J2252" s="247"/>
      <c r="K2252" s="240"/>
      <c r="L2252" s="245"/>
    </row>
    <row r="2253" spans="1:12">
      <c r="A2253" s="243">
        <v>45006</v>
      </c>
      <c r="B2253" s="243">
        <v>45008</v>
      </c>
      <c r="C2253" s="244">
        <f t="shared" si="105"/>
        <v>3</v>
      </c>
      <c r="D2253" s="239">
        <v>45008</v>
      </c>
      <c r="E2253" s="245">
        <f t="shared" si="106"/>
        <v>2</v>
      </c>
      <c r="F2253" s="306" t="s">
        <v>177</v>
      </c>
      <c r="G2253" s="241">
        <v>523.03</v>
      </c>
      <c r="H2253" s="244">
        <f t="shared" si="107"/>
        <v>1046.06</v>
      </c>
      <c r="I2253" s="246"/>
      <c r="J2253" s="247"/>
      <c r="K2253" s="240"/>
      <c r="L2253" s="245"/>
    </row>
    <row r="2254" spans="1:12">
      <c r="A2254" s="243">
        <v>45006</v>
      </c>
      <c r="B2254" s="243">
        <v>45006</v>
      </c>
      <c r="C2254" s="244">
        <f t="shared" si="105"/>
        <v>1</v>
      </c>
      <c r="D2254" s="239">
        <v>45006</v>
      </c>
      <c r="E2254" s="245">
        <f t="shared" si="106"/>
        <v>0</v>
      </c>
      <c r="F2254" s="306" t="s">
        <v>179</v>
      </c>
      <c r="G2254" s="241">
        <v>293.83999999999997</v>
      </c>
      <c r="H2254" s="244">
        <f t="shared" si="107"/>
        <v>0</v>
      </c>
      <c r="I2254" s="246"/>
      <c r="J2254" s="247"/>
      <c r="K2254" s="240"/>
      <c r="L2254" s="245"/>
    </row>
    <row r="2255" spans="1:12">
      <c r="A2255" s="243">
        <v>45006</v>
      </c>
      <c r="B2255" s="243">
        <v>45020</v>
      </c>
      <c r="C2255" s="244">
        <f t="shared" si="105"/>
        <v>15</v>
      </c>
      <c r="D2255" s="239">
        <v>45020</v>
      </c>
      <c r="E2255" s="245">
        <f t="shared" si="106"/>
        <v>14</v>
      </c>
      <c r="F2255" s="306" t="s">
        <v>178</v>
      </c>
      <c r="G2255" s="241">
        <v>1917.21</v>
      </c>
      <c r="H2255" s="244">
        <f t="shared" si="107"/>
        <v>26840.940000000002</v>
      </c>
      <c r="I2255" s="246"/>
      <c r="J2255" s="247"/>
      <c r="K2255" s="240"/>
      <c r="L2255" s="245"/>
    </row>
    <row r="2256" spans="1:12">
      <c r="A2256" s="243">
        <v>45006</v>
      </c>
      <c r="B2256" s="243">
        <v>45012</v>
      </c>
      <c r="C2256" s="244">
        <f t="shared" si="105"/>
        <v>7</v>
      </c>
      <c r="D2256" s="239">
        <v>45012</v>
      </c>
      <c r="E2256" s="245">
        <f t="shared" si="106"/>
        <v>6</v>
      </c>
      <c r="F2256" s="306" t="s">
        <v>176</v>
      </c>
      <c r="G2256" s="241">
        <v>155.41</v>
      </c>
      <c r="H2256" s="244">
        <f t="shared" si="107"/>
        <v>932.46</v>
      </c>
      <c r="I2256" s="246"/>
      <c r="J2256" s="247"/>
      <c r="K2256" s="240"/>
      <c r="L2256" s="245"/>
    </row>
    <row r="2257" spans="1:12">
      <c r="A2257" s="243">
        <v>45006</v>
      </c>
      <c r="B2257" s="243">
        <v>45021</v>
      </c>
      <c r="C2257" s="244">
        <f t="shared" si="105"/>
        <v>16</v>
      </c>
      <c r="D2257" s="239">
        <v>45021</v>
      </c>
      <c r="E2257" s="245">
        <f t="shared" si="106"/>
        <v>15</v>
      </c>
      <c r="F2257" s="306" t="s">
        <v>176</v>
      </c>
      <c r="G2257" s="241">
        <v>28.29</v>
      </c>
      <c r="H2257" s="244">
        <f t="shared" si="107"/>
        <v>424.34999999999997</v>
      </c>
      <c r="I2257" s="246"/>
      <c r="J2257" s="247"/>
      <c r="K2257" s="240"/>
      <c r="L2257" s="245"/>
    </row>
    <row r="2258" spans="1:12">
      <c r="A2258" s="243">
        <v>45006</v>
      </c>
      <c r="B2258" s="243">
        <v>45012</v>
      </c>
      <c r="C2258" s="244">
        <f t="shared" si="105"/>
        <v>7</v>
      </c>
      <c r="D2258" s="239">
        <v>45012</v>
      </c>
      <c r="E2258" s="245">
        <f t="shared" si="106"/>
        <v>6</v>
      </c>
      <c r="F2258" s="306" t="s">
        <v>175</v>
      </c>
      <c r="G2258" s="241">
        <v>353.3</v>
      </c>
      <c r="H2258" s="244">
        <f t="shared" si="107"/>
        <v>2119.8000000000002</v>
      </c>
      <c r="I2258" s="246"/>
      <c r="J2258" s="247"/>
      <c r="K2258" s="240"/>
      <c r="L2258" s="245"/>
    </row>
    <row r="2259" spans="1:12">
      <c r="A2259" s="243">
        <v>45006</v>
      </c>
      <c r="B2259" s="243">
        <v>45013</v>
      </c>
      <c r="C2259" s="244">
        <f t="shared" si="105"/>
        <v>8</v>
      </c>
      <c r="D2259" s="239">
        <v>45013</v>
      </c>
      <c r="E2259" s="245">
        <f t="shared" si="106"/>
        <v>7</v>
      </c>
      <c r="F2259" s="306" t="s">
        <v>176</v>
      </c>
      <c r="G2259" s="241">
        <v>15779.52</v>
      </c>
      <c r="H2259" s="244">
        <f t="shared" si="107"/>
        <v>110456.64</v>
      </c>
      <c r="I2259" s="246"/>
      <c r="J2259" s="247"/>
      <c r="K2259" s="240"/>
      <c r="L2259" s="245"/>
    </row>
    <row r="2260" spans="1:12">
      <c r="A2260" s="243">
        <v>45006</v>
      </c>
      <c r="B2260" s="243">
        <v>45013</v>
      </c>
      <c r="C2260" s="244">
        <f t="shared" si="105"/>
        <v>8</v>
      </c>
      <c r="D2260" s="239">
        <v>45013</v>
      </c>
      <c r="E2260" s="245">
        <f t="shared" si="106"/>
        <v>7</v>
      </c>
      <c r="F2260" s="306" t="s">
        <v>175</v>
      </c>
      <c r="G2260" s="241">
        <v>381.34</v>
      </c>
      <c r="H2260" s="244">
        <f t="shared" si="107"/>
        <v>2669.3799999999997</v>
      </c>
      <c r="I2260" s="246"/>
      <c r="J2260" s="247"/>
      <c r="K2260" s="240"/>
      <c r="L2260" s="245"/>
    </row>
    <row r="2261" spans="1:12">
      <c r="A2261" s="243">
        <v>45006</v>
      </c>
      <c r="B2261" s="243">
        <v>45014</v>
      </c>
      <c r="C2261" s="244">
        <f t="shared" si="105"/>
        <v>9</v>
      </c>
      <c r="D2261" s="239">
        <v>45014</v>
      </c>
      <c r="E2261" s="245">
        <f t="shared" si="106"/>
        <v>8</v>
      </c>
      <c r="F2261" s="306" t="s">
        <v>176</v>
      </c>
      <c r="G2261" s="241">
        <v>171.02</v>
      </c>
      <c r="H2261" s="244">
        <f t="shared" si="107"/>
        <v>1368.16</v>
      </c>
      <c r="I2261" s="246"/>
      <c r="J2261" s="247"/>
      <c r="K2261" s="240"/>
      <c r="L2261" s="245"/>
    </row>
    <row r="2262" spans="1:12">
      <c r="A2262" s="243">
        <v>45006</v>
      </c>
      <c r="B2262" s="243">
        <v>45014</v>
      </c>
      <c r="C2262" s="244">
        <f t="shared" si="105"/>
        <v>9</v>
      </c>
      <c r="D2262" s="239">
        <v>45014</v>
      </c>
      <c r="E2262" s="245">
        <f t="shared" si="106"/>
        <v>8</v>
      </c>
      <c r="F2262" s="306" t="s">
        <v>175</v>
      </c>
      <c r="G2262" s="241">
        <v>70.180000000000007</v>
      </c>
      <c r="H2262" s="244">
        <f t="shared" si="107"/>
        <v>561.44000000000005</v>
      </c>
      <c r="I2262" s="246"/>
      <c r="J2262" s="247"/>
      <c r="K2262" s="240"/>
      <c r="L2262" s="245"/>
    </row>
    <row r="2263" spans="1:12">
      <c r="A2263" s="243">
        <v>45006</v>
      </c>
      <c r="B2263" s="243">
        <v>45022</v>
      </c>
      <c r="C2263" s="244">
        <f t="shared" si="105"/>
        <v>17</v>
      </c>
      <c r="D2263" s="239">
        <v>45022</v>
      </c>
      <c r="E2263" s="245">
        <f t="shared" si="106"/>
        <v>16</v>
      </c>
      <c r="F2263" s="306" t="s">
        <v>175</v>
      </c>
      <c r="G2263" s="241">
        <v>106.22</v>
      </c>
      <c r="H2263" s="244">
        <f t="shared" si="107"/>
        <v>1699.52</v>
      </c>
      <c r="I2263" s="246"/>
      <c r="J2263" s="247"/>
      <c r="K2263" s="240"/>
      <c r="L2263" s="245"/>
    </row>
    <row r="2264" spans="1:12">
      <c r="A2264" s="243">
        <v>45006</v>
      </c>
      <c r="B2264" s="243">
        <v>45015</v>
      </c>
      <c r="C2264" s="244">
        <f t="shared" si="105"/>
        <v>10</v>
      </c>
      <c r="D2264" s="239">
        <v>45015</v>
      </c>
      <c r="E2264" s="245">
        <f t="shared" si="106"/>
        <v>9</v>
      </c>
      <c r="F2264" s="306" t="s">
        <v>176</v>
      </c>
      <c r="G2264" s="241">
        <v>31625.87</v>
      </c>
      <c r="H2264" s="244">
        <f t="shared" si="107"/>
        <v>284632.83</v>
      </c>
      <c r="I2264" s="246"/>
      <c r="J2264" s="247"/>
      <c r="K2264" s="240"/>
      <c r="L2264" s="245"/>
    </row>
    <row r="2265" spans="1:12">
      <c r="A2265" s="243">
        <v>45007</v>
      </c>
      <c r="B2265" s="243">
        <v>45022</v>
      </c>
      <c r="C2265" s="244">
        <f t="shared" si="105"/>
        <v>16</v>
      </c>
      <c r="D2265" s="239">
        <v>45022</v>
      </c>
      <c r="E2265" s="245">
        <f t="shared" si="106"/>
        <v>15</v>
      </c>
      <c r="F2265" s="306" t="s">
        <v>176</v>
      </c>
      <c r="G2265" s="241">
        <v>55.01</v>
      </c>
      <c r="H2265" s="244">
        <f t="shared" si="107"/>
        <v>825.15</v>
      </c>
      <c r="I2265" s="246"/>
      <c r="J2265" s="247"/>
      <c r="K2265" s="240"/>
      <c r="L2265" s="245"/>
    </row>
    <row r="2266" spans="1:12">
      <c r="A2266" s="243">
        <v>45007</v>
      </c>
      <c r="B2266" s="243">
        <v>45013</v>
      </c>
      <c r="C2266" s="244">
        <f t="shared" si="105"/>
        <v>7</v>
      </c>
      <c r="D2266" s="239">
        <v>45013</v>
      </c>
      <c r="E2266" s="245">
        <f t="shared" si="106"/>
        <v>6</v>
      </c>
      <c r="F2266" s="306" t="s">
        <v>175</v>
      </c>
      <c r="G2266" s="241">
        <v>286.22000000000003</v>
      </c>
      <c r="H2266" s="244">
        <f t="shared" si="107"/>
        <v>1717.3200000000002</v>
      </c>
      <c r="I2266" s="246"/>
      <c r="J2266" s="247"/>
      <c r="K2266" s="240"/>
      <c r="L2266" s="245"/>
    </row>
    <row r="2267" spans="1:12">
      <c r="A2267" s="243">
        <v>45007</v>
      </c>
      <c r="B2267" s="243">
        <v>45014</v>
      </c>
      <c r="C2267" s="244">
        <f t="shared" si="105"/>
        <v>8</v>
      </c>
      <c r="D2267" s="239">
        <v>45014</v>
      </c>
      <c r="E2267" s="245">
        <f t="shared" si="106"/>
        <v>7</v>
      </c>
      <c r="F2267" s="306" t="s">
        <v>176</v>
      </c>
      <c r="G2267" s="241">
        <v>961.31</v>
      </c>
      <c r="H2267" s="244">
        <f t="shared" si="107"/>
        <v>6729.17</v>
      </c>
      <c r="I2267" s="246"/>
      <c r="J2267" s="247"/>
      <c r="K2267" s="240"/>
      <c r="L2267" s="245"/>
    </row>
    <row r="2268" spans="1:12">
      <c r="A2268" s="243">
        <v>45007</v>
      </c>
      <c r="B2268" s="243">
        <v>45014</v>
      </c>
      <c r="C2268" s="244">
        <f t="shared" si="105"/>
        <v>8</v>
      </c>
      <c r="D2268" s="239">
        <v>45014</v>
      </c>
      <c r="E2268" s="245">
        <f t="shared" si="106"/>
        <v>7</v>
      </c>
      <c r="F2268" s="306" t="s">
        <v>175</v>
      </c>
      <c r="G2268" s="241">
        <v>452.24</v>
      </c>
      <c r="H2268" s="244">
        <f t="shared" si="107"/>
        <v>3165.6800000000003</v>
      </c>
      <c r="I2268" s="246"/>
      <c r="J2268" s="247"/>
      <c r="K2268" s="240"/>
      <c r="L2268" s="245"/>
    </row>
    <row r="2269" spans="1:12">
      <c r="A2269" s="243">
        <v>45007</v>
      </c>
      <c r="B2269" s="243">
        <v>45013</v>
      </c>
      <c r="C2269" s="244">
        <f t="shared" si="105"/>
        <v>7</v>
      </c>
      <c r="D2269" s="239">
        <v>45013</v>
      </c>
      <c r="E2269" s="245">
        <f t="shared" si="106"/>
        <v>6</v>
      </c>
      <c r="F2269" s="306" t="s">
        <v>177</v>
      </c>
      <c r="G2269" s="241">
        <v>16494.990000000002</v>
      </c>
      <c r="H2269" s="244">
        <f t="shared" si="107"/>
        <v>98969.94</v>
      </c>
      <c r="I2269" s="246"/>
      <c r="J2269" s="247"/>
      <c r="K2269" s="240"/>
      <c r="L2269" s="245"/>
    </row>
    <row r="2270" spans="1:12">
      <c r="A2270" s="243">
        <v>45007</v>
      </c>
      <c r="B2270" s="243">
        <v>45014</v>
      </c>
      <c r="C2270" s="244">
        <f t="shared" si="105"/>
        <v>8</v>
      </c>
      <c r="D2270" s="239">
        <v>45014</v>
      </c>
      <c r="E2270" s="245">
        <f t="shared" si="106"/>
        <v>7</v>
      </c>
      <c r="F2270" s="306" t="s">
        <v>177</v>
      </c>
      <c r="G2270" s="241">
        <v>2719.64</v>
      </c>
      <c r="H2270" s="244">
        <f t="shared" si="107"/>
        <v>19037.48</v>
      </c>
      <c r="I2270" s="246"/>
      <c r="J2270" s="247"/>
      <c r="K2270" s="240"/>
      <c r="L2270" s="245"/>
    </row>
    <row r="2271" spans="1:12">
      <c r="A2271" s="243">
        <v>45007</v>
      </c>
      <c r="B2271" s="243">
        <v>45037</v>
      </c>
      <c r="C2271" s="244">
        <f t="shared" si="105"/>
        <v>31</v>
      </c>
      <c r="D2271" s="239">
        <v>45037</v>
      </c>
      <c r="E2271" s="245">
        <f t="shared" si="106"/>
        <v>30</v>
      </c>
      <c r="F2271" s="306" t="s">
        <v>175</v>
      </c>
      <c r="G2271" s="241">
        <v>42.59</v>
      </c>
      <c r="H2271" s="244">
        <f t="shared" si="107"/>
        <v>1277.7</v>
      </c>
      <c r="I2271" s="246"/>
      <c r="J2271" s="247"/>
      <c r="K2271" s="240"/>
      <c r="L2271" s="245"/>
    </row>
    <row r="2272" spans="1:12">
      <c r="A2272" s="243">
        <v>45007</v>
      </c>
      <c r="B2272" s="243">
        <v>45015</v>
      </c>
      <c r="C2272" s="244">
        <f t="shared" si="105"/>
        <v>9</v>
      </c>
      <c r="D2272" s="239">
        <v>45015</v>
      </c>
      <c r="E2272" s="245">
        <f t="shared" si="106"/>
        <v>8</v>
      </c>
      <c r="F2272" s="306" t="s">
        <v>175</v>
      </c>
      <c r="G2272" s="241">
        <v>406.55</v>
      </c>
      <c r="H2272" s="244">
        <f t="shared" si="107"/>
        <v>3252.4</v>
      </c>
      <c r="I2272" s="246"/>
      <c r="J2272" s="247"/>
      <c r="K2272" s="240"/>
      <c r="L2272" s="245"/>
    </row>
    <row r="2273" spans="1:12">
      <c r="A2273" s="243">
        <v>45007</v>
      </c>
      <c r="B2273" s="243">
        <v>45026</v>
      </c>
      <c r="C2273" s="244">
        <f t="shared" si="105"/>
        <v>20</v>
      </c>
      <c r="D2273" s="239">
        <v>45026</v>
      </c>
      <c r="E2273" s="245">
        <f t="shared" si="106"/>
        <v>19</v>
      </c>
      <c r="F2273" s="306" t="s">
        <v>176</v>
      </c>
      <c r="G2273" s="241">
        <v>301.32</v>
      </c>
      <c r="H2273" s="244">
        <f t="shared" si="107"/>
        <v>5725.08</v>
      </c>
      <c r="I2273" s="246"/>
      <c r="J2273" s="247"/>
      <c r="K2273" s="240"/>
      <c r="L2273" s="245"/>
    </row>
    <row r="2274" spans="1:12">
      <c r="A2274" s="243">
        <v>45007</v>
      </c>
      <c r="B2274" s="243">
        <v>45127</v>
      </c>
      <c r="C2274" s="244">
        <f t="shared" si="105"/>
        <v>121</v>
      </c>
      <c r="D2274" s="239">
        <v>45127</v>
      </c>
      <c r="E2274" s="245">
        <f t="shared" si="106"/>
        <v>120</v>
      </c>
      <c r="F2274" s="306" t="s">
        <v>175</v>
      </c>
      <c r="G2274" s="241">
        <v>28.54</v>
      </c>
      <c r="H2274" s="244">
        <f t="shared" si="107"/>
        <v>3424.7999999999997</v>
      </c>
      <c r="I2274" s="246"/>
      <c r="J2274" s="247"/>
      <c r="K2274" s="240"/>
      <c r="L2274" s="245"/>
    </row>
    <row r="2275" spans="1:12">
      <c r="A2275" s="243">
        <v>45007</v>
      </c>
      <c r="B2275" s="243">
        <v>45128</v>
      </c>
      <c r="C2275" s="244">
        <f t="shared" si="105"/>
        <v>122</v>
      </c>
      <c r="D2275" s="239">
        <v>45128</v>
      </c>
      <c r="E2275" s="245">
        <f t="shared" si="106"/>
        <v>121</v>
      </c>
      <c r="F2275" s="306" t="s">
        <v>175</v>
      </c>
      <c r="G2275" s="241">
        <v>57.59</v>
      </c>
      <c r="H2275" s="244">
        <f t="shared" si="107"/>
        <v>6968.39</v>
      </c>
      <c r="I2275" s="246"/>
      <c r="J2275" s="247"/>
      <c r="K2275" s="240"/>
      <c r="L2275" s="245"/>
    </row>
    <row r="2276" spans="1:12">
      <c r="A2276" s="243">
        <v>45007</v>
      </c>
      <c r="B2276" s="243">
        <v>45030</v>
      </c>
      <c r="C2276" s="244">
        <f t="shared" si="105"/>
        <v>24</v>
      </c>
      <c r="D2276" s="239">
        <v>45030</v>
      </c>
      <c r="E2276" s="245">
        <f t="shared" si="106"/>
        <v>23</v>
      </c>
      <c r="F2276" s="306" t="s">
        <v>176</v>
      </c>
      <c r="G2276" s="241">
        <v>91.03</v>
      </c>
      <c r="H2276" s="244">
        <f t="shared" si="107"/>
        <v>2093.69</v>
      </c>
      <c r="I2276" s="246"/>
      <c r="J2276" s="247"/>
      <c r="K2276" s="240"/>
      <c r="L2276" s="245"/>
    </row>
    <row r="2277" spans="1:12">
      <c r="A2277" s="243">
        <v>45007</v>
      </c>
      <c r="B2277" s="243">
        <v>45007</v>
      </c>
      <c r="C2277" s="244">
        <f t="shared" si="105"/>
        <v>1</v>
      </c>
      <c r="D2277" s="239">
        <v>45007</v>
      </c>
      <c r="E2277" s="245">
        <f t="shared" si="106"/>
        <v>0</v>
      </c>
      <c r="F2277" s="306" t="s">
        <v>176</v>
      </c>
      <c r="G2277" s="241">
        <v>34.4</v>
      </c>
      <c r="H2277" s="244">
        <f t="shared" si="107"/>
        <v>0</v>
      </c>
      <c r="I2277" s="246"/>
      <c r="J2277" s="247"/>
      <c r="K2277" s="240"/>
      <c r="L2277" s="245"/>
    </row>
    <row r="2278" spans="1:12">
      <c r="A2278" s="243">
        <v>45007</v>
      </c>
      <c r="B2278" s="243">
        <v>45008</v>
      </c>
      <c r="C2278" s="244">
        <f t="shared" si="105"/>
        <v>2</v>
      </c>
      <c r="D2278" s="239">
        <v>45008</v>
      </c>
      <c r="E2278" s="245">
        <f t="shared" si="106"/>
        <v>1</v>
      </c>
      <c r="F2278" s="306" t="s">
        <v>178</v>
      </c>
      <c r="G2278" s="241">
        <v>1072.26</v>
      </c>
      <c r="H2278" s="244">
        <f t="shared" si="107"/>
        <v>1072.26</v>
      </c>
      <c r="I2278" s="246"/>
      <c r="J2278" s="247"/>
      <c r="K2278" s="240"/>
      <c r="L2278" s="245"/>
    </row>
    <row r="2279" spans="1:12">
      <c r="A2279" s="243">
        <v>45007</v>
      </c>
      <c r="B2279" s="243">
        <v>45008</v>
      </c>
      <c r="C2279" s="244">
        <f t="shared" si="105"/>
        <v>2</v>
      </c>
      <c r="D2279" s="239">
        <v>45008</v>
      </c>
      <c r="E2279" s="245">
        <f t="shared" si="106"/>
        <v>1</v>
      </c>
      <c r="F2279" s="306" t="s">
        <v>176</v>
      </c>
      <c r="G2279" s="241">
        <v>78503.81</v>
      </c>
      <c r="H2279" s="244">
        <f t="shared" si="107"/>
        <v>78503.81</v>
      </c>
      <c r="I2279" s="246"/>
      <c r="J2279" s="247"/>
      <c r="K2279" s="240"/>
      <c r="L2279" s="245"/>
    </row>
    <row r="2280" spans="1:12">
      <c r="A2280" s="243">
        <v>45007</v>
      </c>
      <c r="B2280" s="243">
        <v>45007</v>
      </c>
      <c r="C2280" s="244">
        <f t="shared" si="105"/>
        <v>1</v>
      </c>
      <c r="D2280" s="239">
        <v>45007</v>
      </c>
      <c r="E2280" s="245">
        <f t="shared" si="106"/>
        <v>0</v>
      </c>
      <c r="F2280" s="306" t="s">
        <v>175</v>
      </c>
      <c r="G2280" s="241">
        <v>1209.22</v>
      </c>
      <c r="H2280" s="244">
        <f t="shared" si="107"/>
        <v>0</v>
      </c>
      <c r="I2280" s="246"/>
      <c r="J2280" s="247"/>
      <c r="K2280" s="240"/>
      <c r="L2280" s="245"/>
    </row>
    <row r="2281" spans="1:12">
      <c r="A2281" s="243">
        <v>45007</v>
      </c>
      <c r="B2281" s="243">
        <v>45033</v>
      </c>
      <c r="C2281" s="244">
        <f t="shared" si="105"/>
        <v>27</v>
      </c>
      <c r="D2281" s="239">
        <v>45033</v>
      </c>
      <c r="E2281" s="245">
        <f t="shared" si="106"/>
        <v>26</v>
      </c>
      <c r="F2281" s="306" t="s">
        <v>176</v>
      </c>
      <c r="G2281" s="241">
        <v>124.34</v>
      </c>
      <c r="H2281" s="244">
        <f t="shared" si="107"/>
        <v>3232.84</v>
      </c>
      <c r="I2281" s="246"/>
      <c r="J2281" s="247"/>
      <c r="K2281" s="240"/>
      <c r="L2281" s="245"/>
    </row>
    <row r="2282" spans="1:12">
      <c r="A2282" s="243">
        <v>45007</v>
      </c>
      <c r="B2282" s="243">
        <v>45008</v>
      </c>
      <c r="C2282" s="244">
        <f t="shared" si="105"/>
        <v>2</v>
      </c>
      <c r="D2282" s="239">
        <v>45008</v>
      </c>
      <c r="E2282" s="245">
        <f t="shared" si="106"/>
        <v>1</v>
      </c>
      <c r="F2282" s="306" t="s">
        <v>175</v>
      </c>
      <c r="G2282" s="241">
        <v>663227.75</v>
      </c>
      <c r="H2282" s="244">
        <f t="shared" si="107"/>
        <v>663227.75</v>
      </c>
      <c r="I2282" s="246"/>
      <c r="J2282" s="247"/>
      <c r="K2282" s="240"/>
      <c r="L2282" s="245"/>
    </row>
    <row r="2283" spans="1:12">
      <c r="A2283" s="243">
        <v>45007</v>
      </c>
      <c r="B2283" s="243">
        <v>45009</v>
      </c>
      <c r="C2283" s="244">
        <f t="shared" si="105"/>
        <v>3</v>
      </c>
      <c r="D2283" s="239">
        <v>45009</v>
      </c>
      <c r="E2283" s="245">
        <f t="shared" si="106"/>
        <v>2</v>
      </c>
      <c r="F2283" s="306" t="s">
        <v>176</v>
      </c>
      <c r="G2283" s="241">
        <v>25532.52</v>
      </c>
      <c r="H2283" s="244">
        <f t="shared" si="107"/>
        <v>51065.04</v>
      </c>
      <c r="I2283" s="246"/>
      <c r="J2283" s="247"/>
      <c r="K2283" s="240"/>
      <c r="L2283" s="245"/>
    </row>
    <row r="2284" spans="1:12">
      <c r="A2284" s="243">
        <v>45007</v>
      </c>
      <c r="B2284" s="243">
        <v>45009</v>
      </c>
      <c r="C2284" s="244">
        <f t="shared" si="105"/>
        <v>3</v>
      </c>
      <c r="D2284" s="239">
        <v>45009</v>
      </c>
      <c r="E2284" s="245">
        <f t="shared" si="106"/>
        <v>2</v>
      </c>
      <c r="F2284" s="306" t="s">
        <v>175</v>
      </c>
      <c r="G2284" s="241">
        <v>10657.93</v>
      </c>
      <c r="H2284" s="244">
        <f t="shared" si="107"/>
        <v>21315.86</v>
      </c>
      <c r="I2284" s="246"/>
      <c r="J2284" s="247"/>
      <c r="K2284" s="240"/>
      <c r="L2284" s="245"/>
    </row>
    <row r="2285" spans="1:12">
      <c r="A2285" s="243">
        <v>45007</v>
      </c>
      <c r="B2285" s="243">
        <v>45008</v>
      </c>
      <c r="C2285" s="244">
        <f t="shared" si="105"/>
        <v>2</v>
      </c>
      <c r="D2285" s="239">
        <v>45008</v>
      </c>
      <c r="E2285" s="245">
        <f t="shared" si="106"/>
        <v>1</v>
      </c>
      <c r="F2285" s="306" t="s">
        <v>177</v>
      </c>
      <c r="G2285" s="241">
        <v>2987.29</v>
      </c>
      <c r="H2285" s="244">
        <f t="shared" si="107"/>
        <v>2987.29</v>
      </c>
      <c r="I2285" s="246"/>
      <c r="J2285" s="247"/>
      <c r="K2285" s="240"/>
      <c r="L2285" s="245"/>
    </row>
    <row r="2286" spans="1:12">
      <c r="A2286" s="243">
        <v>45007</v>
      </c>
      <c r="B2286" s="243">
        <v>45009</v>
      </c>
      <c r="C2286" s="244">
        <f t="shared" si="105"/>
        <v>3</v>
      </c>
      <c r="D2286" s="239">
        <v>45009</v>
      </c>
      <c r="E2286" s="245">
        <f t="shared" si="106"/>
        <v>2</v>
      </c>
      <c r="F2286" s="306" t="s">
        <v>177</v>
      </c>
      <c r="G2286" s="241">
        <v>261.52</v>
      </c>
      <c r="H2286" s="244">
        <f t="shared" si="107"/>
        <v>523.04</v>
      </c>
      <c r="I2286" s="246"/>
      <c r="J2286" s="247"/>
      <c r="K2286" s="240"/>
      <c r="L2286" s="245"/>
    </row>
    <row r="2287" spans="1:12">
      <c r="A2287" s="243">
        <v>45007</v>
      </c>
      <c r="B2287" s="243">
        <v>45007</v>
      </c>
      <c r="C2287" s="244">
        <f t="shared" si="105"/>
        <v>1</v>
      </c>
      <c r="D2287" s="239">
        <v>45007</v>
      </c>
      <c r="E2287" s="245">
        <f t="shared" si="106"/>
        <v>0</v>
      </c>
      <c r="F2287" s="306" t="s">
        <v>179</v>
      </c>
      <c r="G2287" s="241">
        <v>95.96</v>
      </c>
      <c r="H2287" s="244">
        <f t="shared" si="107"/>
        <v>0</v>
      </c>
      <c r="I2287" s="246"/>
      <c r="J2287" s="247"/>
      <c r="K2287" s="240"/>
      <c r="L2287" s="245"/>
    </row>
    <row r="2288" spans="1:12">
      <c r="A2288" s="243">
        <v>45007</v>
      </c>
      <c r="B2288" s="243">
        <v>45056</v>
      </c>
      <c r="C2288" s="244">
        <f t="shared" si="105"/>
        <v>50</v>
      </c>
      <c r="D2288" s="239">
        <v>45056</v>
      </c>
      <c r="E2288" s="245">
        <f t="shared" si="106"/>
        <v>49</v>
      </c>
      <c r="F2288" s="306" t="s">
        <v>175</v>
      </c>
      <c r="G2288" s="241">
        <v>63.81</v>
      </c>
      <c r="H2288" s="244">
        <f t="shared" si="107"/>
        <v>3126.69</v>
      </c>
      <c r="I2288" s="246"/>
      <c r="J2288" s="247"/>
      <c r="K2288" s="240"/>
      <c r="L2288" s="245"/>
    </row>
    <row r="2289" spans="1:12">
      <c r="A2289" s="243">
        <v>45007</v>
      </c>
      <c r="B2289" s="243">
        <v>45020</v>
      </c>
      <c r="C2289" s="244">
        <f t="shared" si="105"/>
        <v>14</v>
      </c>
      <c r="D2289" s="239">
        <v>45020</v>
      </c>
      <c r="E2289" s="245">
        <f t="shared" si="106"/>
        <v>13</v>
      </c>
      <c r="F2289" s="306" t="s">
        <v>178</v>
      </c>
      <c r="G2289" s="241">
        <v>203.71</v>
      </c>
      <c r="H2289" s="244">
        <f t="shared" si="107"/>
        <v>2648.23</v>
      </c>
      <c r="I2289" s="246"/>
      <c r="J2289" s="247"/>
      <c r="K2289" s="240"/>
      <c r="L2289" s="245"/>
    </row>
    <row r="2290" spans="1:12">
      <c r="A2290" s="243">
        <v>45007</v>
      </c>
      <c r="B2290" s="243">
        <v>45012</v>
      </c>
      <c r="C2290" s="244">
        <f t="shared" si="105"/>
        <v>6</v>
      </c>
      <c r="D2290" s="239">
        <v>45012</v>
      </c>
      <c r="E2290" s="245">
        <f t="shared" si="106"/>
        <v>5</v>
      </c>
      <c r="F2290" s="306" t="s">
        <v>176</v>
      </c>
      <c r="G2290" s="241">
        <v>25.71</v>
      </c>
      <c r="H2290" s="244">
        <f t="shared" si="107"/>
        <v>128.55000000000001</v>
      </c>
      <c r="I2290" s="246"/>
      <c r="J2290" s="247"/>
      <c r="K2290" s="240"/>
      <c r="L2290" s="245"/>
    </row>
    <row r="2291" spans="1:12">
      <c r="A2291" s="243">
        <v>45007</v>
      </c>
      <c r="B2291" s="243">
        <v>45057</v>
      </c>
      <c r="C2291" s="244">
        <f t="shared" si="105"/>
        <v>51</v>
      </c>
      <c r="D2291" s="239">
        <v>45057</v>
      </c>
      <c r="E2291" s="245">
        <f t="shared" si="106"/>
        <v>50</v>
      </c>
      <c r="F2291" s="306" t="s">
        <v>175</v>
      </c>
      <c r="G2291" s="241">
        <v>23.23</v>
      </c>
      <c r="H2291" s="244">
        <f t="shared" si="107"/>
        <v>1161.5</v>
      </c>
      <c r="I2291" s="246"/>
      <c r="J2291" s="247"/>
      <c r="K2291" s="240"/>
      <c r="L2291" s="245"/>
    </row>
    <row r="2292" spans="1:12">
      <c r="A2292" s="243">
        <v>45007</v>
      </c>
      <c r="B2292" s="243">
        <v>45020</v>
      </c>
      <c r="C2292" s="244">
        <f t="shared" si="105"/>
        <v>14</v>
      </c>
      <c r="D2292" s="239">
        <v>45020</v>
      </c>
      <c r="E2292" s="245">
        <f t="shared" si="106"/>
        <v>13</v>
      </c>
      <c r="F2292" s="306" t="s">
        <v>175</v>
      </c>
      <c r="G2292" s="241">
        <v>9.7100000000000009</v>
      </c>
      <c r="H2292" s="244">
        <f t="shared" si="107"/>
        <v>126.23000000000002</v>
      </c>
      <c r="I2292" s="246"/>
      <c r="J2292" s="247"/>
      <c r="K2292" s="240"/>
      <c r="L2292" s="245"/>
    </row>
    <row r="2293" spans="1:12">
      <c r="A2293" s="243">
        <v>45007</v>
      </c>
      <c r="B2293" s="243">
        <v>45012</v>
      </c>
      <c r="C2293" s="244">
        <f t="shared" si="105"/>
        <v>6</v>
      </c>
      <c r="D2293" s="239">
        <v>45012</v>
      </c>
      <c r="E2293" s="245">
        <f t="shared" si="106"/>
        <v>5</v>
      </c>
      <c r="F2293" s="306" t="s">
        <v>175</v>
      </c>
      <c r="G2293" s="241">
        <v>1479.93</v>
      </c>
      <c r="H2293" s="244">
        <f t="shared" si="107"/>
        <v>7399.6500000000005</v>
      </c>
      <c r="I2293" s="246"/>
      <c r="J2293" s="247"/>
      <c r="K2293" s="240"/>
      <c r="L2293" s="245"/>
    </row>
    <row r="2294" spans="1:12">
      <c r="A2294" s="243">
        <v>45008</v>
      </c>
      <c r="B2294" s="243">
        <v>45009</v>
      </c>
      <c r="C2294" s="244">
        <f t="shared" si="105"/>
        <v>2</v>
      </c>
      <c r="D2294" s="239">
        <v>45009</v>
      </c>
      <c r="E2294" s="245">
        <f t="shared" si="106"/>
        <v>1</v>
      </c>
      <c r="F2294" s="306" t="s">
        <v>176</v>
      </c>
      <c r="G2294" s="241">
        <v>186288.85</v>
      </c>
      <c r="H2294" s="244">
        <f t="shared" si="107"/>
        <v>186288.85</v>
      </c>
      <c r="I2294" s="246"/>
      <c r="J2294" s="247"/>
      <c r="K2294" s="240"/>
      <c r="L2294" s="245"/>
    </row>
    <row r="2295" spans="1:12">
      <c r="A2295" s="243">
        <v>45008</v>
      </c>
      <c r="B2295" s="243">
        <v>45008</v>
      </c>
      <c r="C2295" s="244">
        <f t="shared" si="105"/>
        <v>1</v>
      </c>
      <c r="D2295" s="239">
        <v>45008</v>
      </c>
      <c r="E2295" s="245">
        <f t="shared" si="106"/>
        <v>0</v>
      </c>
      <c r="F2295" s="306" t="s">
        <v>175</v>
      </c>
      <c r="G2295" s="241">
        <v>3692.38</v>
      </c>
      <c r="H2295" s="244">
        <f t="shared" si="107"/>
        <v>0</v>
      </c>
      <c r="I2295" s="246"/>
      <c r="J2295" s="247"/>
      <c r="K2295" s="240"/>
      <c r="L2295" s="245"/>
    </row>
    <row r="2296" spans="1:12">
      <c r="A2296" s="243">
        <v>45008</v>
      </c>
      <c r="B2296" s="243">
        <v>45033</v>
      </c>
      <c r="C2296" s="244">
        <f t="shared" si="105"/>
        <v>26</v>
      </c>
      <c r="D2296" s="239">
        <v>45033</v>
      </c>
      <c r="E2296" s="245">
        <f t="shared" si="106"/>
        <v>25</v>
      </c>
      <c r="F2296" s="306" t="s">
        <v>175</v>
      </c>
      <c r="G2296" s="241">
        <v>133.88</v>
      </c>
      <c r="H2296" s="244">
        <f t="shared" si="107"/>
        <v>3347</v>
      </c>
      <c r="I2296" s="246"/>
      <c r="J2296" s="247"/>
      <c r="K2296" s="240"/>
      <c r="L2296" s="245"/>
    </row>
    <row r="2297" spans="1:12">
      <c r="A2297" s="243">
        <v>45008</v>
      </c>
      <c r="B2297" s="243">
        <v>45009</v>
      </c>
      <c r="C2297" s="244">
        <f t="shared" si="105"/>
        <v>2</v>
      </c>
      <c r="D2297" s="239">
        <v>45009</v>
      </c>
      <c r="E2297" s="245">
        <f t="shared" si="106"/>
        <v>1</v>
      </c>
      <c r="F2297" s="306" t="s">
        <v>175</v>
      </c>
      <c r="G2297" s="241">
        <v>649201.62</v>
      </c>
      <c r="H2297" s="244">
        <f t="shared" si="107"/>
        <v>649201.62</v>
      </c>
      <c r="I2297" s="246"/>
      <c r="J2297" s="247"/>
      <c r="K2297" s="240"/>
      <c r="L2297" s="245"/>
    </row>
    <row r="2298" spans="1:12">
      <c r="A2298" s="243">
        <v>45008</v>
      </c>
      <c r="B2298" s="243">
        <v>45008</v>
      </c>
      <c r="C2298" s="244">
        <f t="shared" si="105"/>
        <v>1</v>
      </c>
      <c r="D2298" s="239">
        <v>45008</v>
      </c>
      <c r="E2298" s="245">
        <f t="shared" si="106"/>
        <v>0</v>
      </c>
      <c r="F2298" s="306" t="s">
        <v>177</v>
      </c>
      <c r="G2298" s="241">
        <v>7.37</v>
      </c>
      <c r="H2298" s="244">
        <f t="shared" si="107"/>
        <v>0</v>
      </c>
      <c r="I2298" s="246"/>
      <c r="J2298" s="247"/>
      <c r="K2298" s="240"/>
      <c r="L2298" s="245"/>
    </row>
    <row r="2299" spans="1:12">
      <c r="A2299" s="243">
        <v>45008</v>
      </c>
      <c r="B2299" s="243">
        <v>45034</v>
      </c>
      <c r="C2299" s="244">
        <f t="shared" si="105"/>
        <v>27</v>
      </c>
      <c r="D2299" s="239">
        <v>45034</v>
      </c>
      <c r="E2299" s="245">
        <f t="shared" si="106"/>
        <v>26</v>
      </c>
      <c r="F2299" s="306" t="s">
        <v>175</v>
      </c>
      <c r="G2299" s="241">
        <v>424.11</v>
      </c>
      <c r="H2299" s="244">
        <f t="shared" si="107"/>
        <v>11026.86</v>
      </c>
      <c r="I2299" s="246"/>
      <c r="J2299" s="247"/>
      <c r="K2299" s="240"/>
      <c r="L2299" s="245"/>
    </row>
    <row r="2300" spans="1:12">
      <c r="A2300" s="243">
        <v>45008</v>
      </c>
      <c r="B2300" s="243">
        <v>45009</v>
      </c>
      <c r="C2300" s="244">
        <f t="shared" si="105"/>
        <v>2</v>
      </c>
      <c r="D2300" s="239">
        <v>45009</v>
      </c>
      <c r="E2300" s="245">
        <f t="shared" si="106"/>
        <v>1</v>
      </c>
      <c r="F2300" s="306" t="s">
        <v>177</v>
      </c>
      <c r="G2300" s="241">
        <v>11101.87</v>
      </c>
      <c r="H2300" s="244">
        <f t="shared" si="107"/>
        <v>11101.87</v>
      </c>
      <c r="I2300" s="246"/>
      <c r="J2300" s="247"/>
      <c r="K2300" s="240"/>
      <c r="L2300" s="245"/>
    </row>
    <row r="2301" spans="1:12">
      <c r="A2301" s="243">
        <v>45008</v>
      </c>
      <c r="B2301" s="243">
        <v>45012</v>
      </c>
      <c r="C2301" s="244">
        <f t="shared" si="105"/>
        <v>5</v>
      </c>
      <c r="D2301" s="239">
        <v>45012</v>
      </c>
      <c r="E2301" s="245">
        <f t="shared" si="106"/>
        <v>4</v>
      </c>
      <c r="F2301" s="306" t="s">
        <v>178</v>
      </c>
      <c r="G2301" s="241">
        <v>1244.0999999999999</v>
      </c>
      <c r="H2301" s="244">
        <f t="shared" si="107"/>
        <v>4976.3999999999996</v>
      </c>
      <c r="I2301" s="246"/>
      <c r="J2301" s="247"/>
      <c r="K2301" s="240"/>
      <c r="L2301" s="245"/>
    </row>
    <row r="2302" spans="1:12">
      <c r="A2302" s="243">
        <v>45008</v>
      </c>
      <c r="B2302" s="243">
        <v>45012</v>
      </c>
      <c r="C2302" s="244">
        <f t="shared" si="105"/>
        <v>5</v>
      </c>
      <c r="D2302" s="239">
        <v>45012</v>
      </c>
      <c r="E2302" s="245">
        <f t="shared" si="106"/>
        <v>4</v>
      </c>
      <c r="F2302" s="306" t="s">
        <v>176</v>
      </c>
      <c r="G2302" s="241">
        <v>44292.62</v>
      </c>
      <c r="H2302" s="244">
        <f t="shared" si="107"/>
        <v>177170.48</v>
      </c>
      <c r="I2302" s="246"/>
      <c r="J2302" s="247"/>
      <c r="K2302" s="240"/>
      <c r="L2302" s="245"/>
    </row>
    <row r="2303" spans="1:12">
      <c r="A2303" s="243">
        <v>45008</v>
      </c>
      <c r="B2303" s="243">
        <v>45057</v>
      </c>
      <c r="C2303" s="244">
        <f t="shared" si="105"/>
        <v>50</v>
      </c>
      <c r="D2303" s="239">
        <v>45057</v>
      </c>
      <c r="E2303" s="245">
        <f t="shared" si="106"/>
        <v>49</v>
      </c>
      <c r="F2303" s="306" t="s">
        <v>175</v>
      </c>
      <c r="G2303" s="241">
        <v>81.87</v>
      </c>
      <c r="H2303" s="244">
        <f t="shared" si="107"/>
        <v>4011.63</v>
      </c>
      <c r="I2303" s="246"/>
      <c r="J2303" s="247"/>
      <c r="K2303" s="240"/>
      <c r="L2303" s="245"/>
    </row>
    <row r="2304" spans="1:12">
      <c r="A2304" s="243">
        <v>45008</v>
      </c>
      <c r="B2304" s="243">
        <v>45020</v>
      </c>
      <c r="C2304" s="244">
        <f t="shared" si="105"/>
        <v>13</v>
      </c>
      <c r="D2304" s="239">
        <v>45020</v>
      </c>
      <c r="E2304" s="245">
        <f t="shared" si="106"/>
        <v>12</v>
      </c>
      <c r="F2304" s="306" t="s">
        <v>176</v>
      </c>
      <c r="G2304" s="241">
        <v>111.63</v>
      </c>
      <c r="H2304" s="244">
        <f t="shared" si="107"/>
        <v>1339.56</v>
      </c>
      <c r="I2304" s="246"/>
      <c r="J2304" s="247"/>
      <c r="K2304" s="240"/>
      <c r="L2304" s="245"/>
    </row>
    <row r="2305" spans="1:12">
      <c r="A2305" s="243">
        <v>45008</v>
      </c>
      <c r="B2305" s="243">
        <v>45008</v>
      </c>
      <c r="C2305" s="244">
        <f t="shared" si="105"/>
        <v>1</v>
      </c>
      <c r="D2305" s="239">
        <v>45008</v>
      </c>
      <c r="E2305" s="245">
        <f t="shared" si="106"/>
        <v>0</v>
      </c>
      <c r="F2305" s="306" t="s">
        <v>179</v>
      </c>
      <c r="G2305" s="241">
        <v>15.93</v>
      </c>
      <c r="H2305" s="244">
        <f t="shared" si="107"/>
        <v>0</v>
      </c>
      <c r="I2305" s="246"/>
      <c r="J2305" s="247"/>
      <c r="K2305" s="240"/>
      <c r="L2305" s="245"/>
    </row>
    <row r="2306" spans="1:12">
      <c r="A2306" s="243">
        <v>45008</v>
      </c>
      <c r="B2306" s="243">
        <v>45013</v>
      </c>
      <c r="C2306" s="244">
        <f t="shared" si="105"/>
        <v>6</v>
      </c>
      <c r="D2306" s="239">
        <v>45013</v>
      </c>
      <c r="E2306" s="245">
        <f t="shared" si="106"/>
        <v>5</v>
      </c>
      <c r="F2306" s="306" t="s">
        <v>178</v>
      </c>
      <c r="G2306" s="241">
        <v>18894.439999999999</v>
      </c>
      <c r="H2306" s="244">
        <f t="shared" si="107"/>
        <v>94472.2</v>
      </c>
      <c r="I2306" s="246"/>
      <c r="J2306" s="247"/>
      <c r="K2306" s="240"/>
      <c r="L2306" s="245"/>
    </row>
    <row r="2307" spans="1:12">
      <c r="A2307" s="243">
        <v>45008</v>
      </c>
      <c r="B2307" s="243">
        <v>45012</v>
      </c>
      <c r="C2307" s="244">
        <f t="shared" si="105"/>
        <v>5</v>
      </c>
      <c r="D2307" s="239">
        <v>45012</v>
      </c>
      <c r="E2307" s="245">
        <f t="shared" si="106"/>
        <v>4</v>
      </c>
      <c r="F2307" s="306" t="s">
        <v>175</v>
      </c>
      <c r="G2307" s="241">
        <v>8491.1299999999992</v>
      </c>
      <c r="H2307" s="244">
        <f t="shared" si="107"/>
        <v>33964.519999999997</v>
      </c>
      <c r="I2307" s="246"/>
      <c r="J2307" s="247"/>
      <c r="K2307" s="240"/>
      <c r="L2307" s="245"/>
    </row>
    <row r="2308" spans="1:12">
      <c r="A2308" s="243">
        <v>45008</v>
      </c>
      <c r="B2308" s="243">
        <v>45013</v>
      </c>
      <c r="C2308" s="244">
        <f t="shared" si="105"/>
        <v>6</v>
      </c>
      <c r="D2308" s="239">
        <v>45013</v>
      </c>
      <c r="E2308" s="245">
        <f t="shared" si="106"/>
        <v>5</v>
      </c>
      <c r="F2308" s="306" t="s">
        <v>176</v>
      </c>
      <c r="G2308" s="241">
        <v>27760.62</v>
      </c>
      <c r="H2308" s="244">
        <f t="shared" si="107"/>
        <v>138803.1</v>
      </c>
      <c r="I2308" s="246"/>
      <c r="J2308" s="247"/>
      <c r="K2308" s="240"/>
      <c r="L2308" s="245"/>
    </row>
    <row r="2309" spans="1:12">
      <c r="A2309" s="243">
        <v>45008</v>
      </c>
      <c r="B2309" s="243">
        <v>45013</v>
      </c>
      <c r="C2309" s="244">
        <f t="shared" si="105"/>
        <v>6</v>
      </c>
      <c r="D2309" s="239">
        <v>45013</v>
      </c>
      <c r="E2309" s="245">
        <f t="shared" si="106"/>
        <v>5</v>
      </c>
      <c r="F2309" s="306" t="s">
        <v>175</v>
      </c>
      <c r="G2309" s="241">
        <v>1892.54</v>
      </c>
      <c r="H2309" s="244">
        <f t="shared" si="107"/>
        <v>9462.7000000000007</v>
      </c>
      <c r="I2309" s="246"/>
      <c r="J2309" s="247"/>
      <c r="K2309" s="240"/>
      <c r="L2309" s="245"/>
    </row>
    <row r="2310" spans="1:12">
      <c r="A2310" s="243">
        <v>45008</v>
      </c>
      <c r="B2310" s="243">
        <v>45022</v>
      </c>
      <c r="C2310" s="244">
        <f t="shared" si="105"/>
        <v>15</v>
      </c>
      <c r="D2310" s="239">
        <v>45022</v>
      </c>
      <c r="E2310" s="245">
        <f t="shared" si="106"/>
        <v>14</v>
      </c>
      <c r="F2310" s="306" t="s">
        <v>176</v>
      </c>
      <c r="G2310" s="241">
        <v>126.66</v>
      </c>
      <c r="H2310" s="244">
        <f t="shared" si="107"/>
        <v>1773.24</v>
      </c>
      <c r="I2310" s="246"/>
      <c r="J2310" s="247"/>
      <c r="K2310" s="240"/>
      <c r="L2310" s="245"/>
    </row>
    <row r="2311" spans="1:12">
      <c r="A2311" s="243">
        <v>45008</v>
      </c>
      <c r="B2311" s="243">
        <v>45020</v>
      </c>
      <c r="C2311" s="244">
        <f t="shared" ref="C2311:C2374" si="108">B2311-A2311+1</f>
        <v>13</v>
      </c>
      <c r="D2311" s="239">
        <v>45020</v>
      </c>
      <c r="E2311" s="245">
        <f t="shared" ref="E2311:E2374" si="109">D2311-A2311</f>
        <v>12</v>
      </c>
      <c r="F2311" s="306" t="s">
        <v>177</v>
      </c>
      <c r="G2311" s="241">
        <v>10985.99</v>
      </c>
      <c r="H2311" s="244">
        <f t="shared" ref="H2311:H2374" si="110">E2311*G2311</f>
        <v>131831.88</v>
      </c>
      <c r="I2311" s="246"/>
      <c r="J2311" s="247"/>
      <c r="K2311" s="240"/>
      <c r="L2311" s="245"/>
    </row>
    <row r="2312" spans="1:12">
      <c r="A2312" s="243">
        <v>45008</v>
      </c>
      <c r="B2312" s="243">
        <v>45014</v>
      </c>
      <c r="C2312" s="244">
        <f t="shared" si="108"/>
        <v>7</v>
      </c>
      <c r="D2312" s="239">
        <v>45014</v>
      </c>
      <c r="E2312" s="245">
        <f t="shared" si="109"/>
        <v>6</v>
      </c>
      <c r="F2312" s="306" t="s">
        <v>175</v>
      </c>
      <c r="G2312" s="241">
        <v>218.22</v>
      </c>
      <c r="H2312" s="244">
        <f t="shared" si="110"/>
        <v>1309.32</v>
      </c>
      <c r="I2312" s="246"/>
      <c r="J2312" s="247"/>
      <c r="K2312" s="240"/>
      <c r="L2312" s="245"/>
    </row>
    <row r="2313" spans="1:12">
      <c r="A2313" s="243">
        <v>45008</v>
      </c>
      <c r="B2313" s="243">
        <v>45037</v>
      </c>
      <c r="C2313" s="244">
        <f t="shared" si="108"/>
        <v>30</v>
      </c>
      <c r="D2313" s="239">
        <v>45037</v>
      </c>
      <c r="E2313" s="245">
        <f t="shared" si="109"/>
        <v>29</v>
      </c>
      <c r="F2313" s="306" t="s">
        <v>175</v>
      </c>
      <c r="G2313" s="241">
        <v>14.36</v>
      </c>
      <c r="H2313" s="244">
        <f t="shared" si="110"/>
        <v>416.44</v>
      </c>
      <c r="I2313" s="246"/>
      <c r="J2313" s="247"/>
      <c r="K2313" s="240"/>
      <c r="L2313" s="245"/>
    </row>
    <row r="2314" spans="1:12">
      <c r="A2314" s="243">
        <v>45008</v>
      </c>
      <c r="B2314" s="243">
        <v>45015</v>
      </c>
      <c r="C2314" s="244">
        <f t="shared" si="108"/>
        <v>8</v>
      </c>
      <c r="D2314" s="239">
        <v>45015</v>
      </c>
      <c r="E2314" s="245">
        <f t="shared" si="109"/>
        <v>7</v>
      </c>
      <c r="F2314" s="306" t="s">
        <v>176</v>
      </c>
      <c r="G2314" s="241">
        <v>11.79</v>
      </c>
      <c r="H2314" s="244">
        <f t="shared" si="110"/>
        <v>82.53</v>
      </c>
      <c r="I2314" s="246"/>
      <c r="J2314" s="247"/>
      <c r="K2314" s="240"/>
      <c r="L2314" s="245"/>
    </row>
    <row r="2315" spans="1:12">
      <c r="A2315" s="243">
        <v>45008</v>
      </c>
      <c r="B2315" s="243">
        <v>45148</v>
      </c>
      <c r="C2315" s="244">
        <f t="shared" si="108"/>
        <v>141</v>
      </c>
      <c r="D2315" s="239">
        <v>45148</v>
      </c>
      <c r="E2315" s="245">
        <f t="shared" si="109"/>
        <v>140</v>
      </c>
      <c r="F2315" s="306" t="s">
        <v>175</v>
      </c>
      <c r="G2315" s="241">
        <v>135.71</v>
      </c>
      <c r="H2315" s="244">
        <f t="shared" si="110"/>
        <v>18999.400000000001</v>
      </c>
      <c r="I2315" s="246"/>
      <c r="J2315" s="247"/>
      <c r="K2315" s="240"/>
      <c r="L2315" s="245"/>
    </row>
    <row r="2316" spans="1:12">
      <c r="A2316" s="243">
        <v>45008</v>
      </c>
      <c r="B2316" s="243">
        <v>45040</v>
      </c>
      <c r="C2316" s="244">
        <f t="shared" si="108"/>
        <v>33</v>
      </c>
      <c r="D2316" s="239">
        <v>45040</v>
      </c>
      <c r="E2316" s="245">
        <f t="shared" si="109"/>
        <v>32</v>
      </c>
      <c r="F2316" s="306" t="s">
        <v>175</v>
      </c>
      <c r="G2316" s="241">
        <v>72.33</v>
      </c>
      <c r="H2316" s="244">
        <f t="shared" si="110"/>
        <v>2314.56</v>
      </c>
      <c r="I2316" s="246"/>
      <c r="J2316" s="247"/>
      <c r="K2316" s="240"/>
      <c r="L2316" s="245"/>
    </row>
    <row r="2317" spans="1:12">
      <c r="A2317" s="243">
        <v>45008</v>
      </c>
      <c r="B2317" s="243">
        <v>45015</v>
      </c>
      <c r="C2317" s="244">
        <f t="shared" si="108"/>
        <v>8</v>
      </c>
      <c r="D2317" s="239">
        <v>45015</v>
      </c>
      <c r="E2317" s="245">
        <f t="shared" si="109"/>
        <v>7</v>
      </c>
      <c r="F2317" s="306" t="s">
        <v>175</v>
      </c>
      <c r="G2317" s="241">
        <v>216.03</v>
      </c>
      <c r="H2317" s="244">
        <f t="shared" si="110"/>
        <v>1512.21</v>
      </c>
      <c r="I2317" s="246"/>
      <c r="J2317" s="247"/>
      <c r="K2317" s="240"/>
      <c r="L2317" s="245"/>
    </row>
    <row r="2318" spans="1:12">
      <c r="A2318" s="243">
        <v>45008</v>
      </c>
      <c r="B2318" s="243">
        <v>45103</v>
      </c>
      <c r="C2318" s="244">
        <f t="shared" si="108"/>
        <v>96</v>
      </c>
      <c r="D2318" s="239">
        <v>45103</v>
      </c>
      <c r="E2318" s="245">
        <f t="shared" si="109"/>
        <v>95</v>
      </c>
      <c r="F2318" s="306" t="s">
        <v>175</v>
      </c>
      <c r="G2318" s="241">
        <v>33.25</v>
      </c>
      <c r="H2318" s="244">
        <f t="shared" si="110"/>
        <v>3158.75</v>
      </c>
      <c r="I2318" s="246"/>
      <c r="J2318" s="247"/>
      <c r="K2318" s="240"/>
      <c r="L2318" s="245"/>
    </row>
    <row r="2319" spans="1:12">
      <c r="A2319" s="243">
        <v>45008</v>
      </c>
      <c r="B2319" s="243">
        <v>45016</v>
      </c>
      <c r="C2319" s="244">
        <f t="shared" si="108"/>
        <v>9</v>
      </c>
      <c r="D2319" s="239">
        <v>45016</v>
      </c>
      <c r="E2319" s="245">
        <f t="shared" si="109"/>
        <v>8</v>
      </c>
      <c r="F2319" s="306" t="s">
        <v>175</v>
      </c>
      <c r="G2319" s="241">
        <v>292.24</v>
      </c>
      <c r="H2319" s="244">
        <f t="shared" si="110"/>
        <v>2337.92</v>
      </c>
      <c r="I2319" s="246"/>
      <c r="J2319" s="247"/>
      <c r="K2319" s="240"/>
      <c r="L2319" s="245"/>
    </row>
    <row r="2320" spans="1:12">
      <c r="A2320" s="243">
        <v>45008</v>
      </c>
      <c r="B2320" s="243">
        <v>45041</v>
      </c>
      <c r="C2320" s="244">
        <f t="shared" si="108"/>
        <v>34</v>
      </c>
      <c r="D2320" s="239">
        <v>45041</v>
      </c>
      <c r="E2320" s="245">
        <f t="shared" si="109"/>
        <v>33</v>
      </c>
      <c r="F2320" s="306" t="s">
        <v>175</v>
      </c>
      <c r="G2320" s="241">
        <v>37.14</v>
      </c>
      <c r="H2320" s="244">
        <f t="shared" si="110"/>
        <v>1225.6200000000001</v>
      </c>
      <c r="I2320" s="246"/>
      <c r="J2320" s="247"/>
      <c r="K2320" s="240"/>
      <c r="L2320" s="245"/>
    </row>
    <row r="2321" spans="1:12">
      <c r="A2321" s="243">
        <v>45008</v>
      </c>
      <c r="B2321" s="243">
        <v>45026</v>
      </c>
      <c r="C2321" s="244">
        <f t="shared" si="108"/>
        <v>19</v>
      </c>
      <c r="D2321" s="239">
        <v>45026</v>
      </c>
      <c r="E2321" s="245">
        <f t="shared" si="109"/>
        <v>18</v>
      </c>
      <c r="F2321" s="306" t="s">
        <v>176</v>
      </c>
      <c r="G2321" s="241">
        <v>82.84</v>
      </c>
      <c r="H2321" s="244">
        <f t="shared" si="110"/>
        <v>1491.1200000000001</v>
      </c>
      <c r="I2321" s="246"/>
      <c r="J2321" s="247"/>
      <c r="K2321" s="240"/>
      <c r="L2321" s="245"/>
    </row>
    <row r="2322" spans="1:12">
      <c r="A2322" s="243">
        <v>45008</v>
      </c>
      <c r="B2322" s="243">
        <v>45043</v>
      </c>
      <c r="C2322" s="244">
        <f t="shared" si="108"/>
        <v>36</v>
      </c>
      <c r="D2322" s="239">
        <v>45043</v>
      </c>
      <c r="E2322" s="245">
        <f t="shared" si="109"/>
        <v>35</v>
      </c>
      <c r="F2322" s="306" t="s">
        <v>175</v>
      </c>
      <c r="G2322" s="241">
        <v>113.58</v>
      </c>
      <c r="H2322" s="244">
        <f t="shared" si="110"/>
        <v>3975.2999999999997</v>
      </c>
      <c r="I2322" s="246"/>
      <c r="J2322" s="247"/>
      <c r="K2322" s="240"/>
      <c r="L2322" s="245"/>
    </row>
    <row r="2323" spans="1:12">
      <c r="A2323" s="243">
        <v>45008</v>
      </c>
      <c r="B2323" s="243">
        <v>45273</v>
      </c>
      <c r="C2323" s="244">
        <f t="shared" si="108"/>
        <v>266</v>
      </c>
      <c r="D2323" s="239">
        <v>45273</v>
      </c>
      <c r="E2323" s="245">
        <f t="shared" si="109"/>
        <v>265</v>
      </c>
      <c r="F2323" s="306" t="s">
        <v>176</v>
      </c>
      <c r="G2323" s="241">
        <v>193.95</v>
      </c>
      <c r="H2323" s="244">
        <f t="shared" si="110"/>
        <v>51396.75</v>
      </c>
      <c r="I2323" s="246"/>
      <c r="J2323" s="247"/>
      <c r="K2323" s="240"/>
      <c r="L2323" s="245"/>
    </row>
    <row r="2324" spans="1:12">
      <c r="A2324" s="243">
        <v>45008</v>
      </c>
      <c r="B2324" s="243">
        <v>45044</v>
      </c>
      <c r="C2324" s="244">
        <f t="shared" si="108"/>
        <v>37</v>
      </c>
      <c r="D2324" s="239">
        <v>45044</v>
      </c>
      <c r="E2324" s="245">
        <f t="shared" si="109"/>
        <v>36</v>
      </c>
      <c r="F2324" s="306" t="s">
        <v>175</v>
      </c>
      <c r="G2324" s="241">
        <v>35.57</v>
      </c>
      <c r="H2324" s="244">
        <f t="shared" si="110"/>
        <v>1280.52</v>
      </c>
      <c r="I2324" s="246"/>
      <c r="J2324" s="247"/>
      <c r="K2324" s="240"/>
      <c r="L2324" s="245"/>
    </row>
    <row r="2325" spans="1:12">
      <c r="A2325" s="243">
        <v>45008</v>
      </c>
      <c r="B2325" s="243">
        <v>45274</v>
      </c>
      <c r="C2325" s="244">
        <f t="shared" si="108"/>
        <v>267</v>
      </c>
      <c r="D2325" s="239">
        <v>45274</v>
      </c>
      <c r="E2325" s="245">
        <f t="shared" si="109"/>
        <v>266</v>
      </c>
      <c r="F2325" s="306" t="s">
        <v>176</v>
      </c>
      <c r="G2325" s="241">
        <v>117.29</v>
      </c>
      <c r="H2325" s="244">
        <f t="shared" si="110"/>
        <v>31199.140000000003</v>
      </c>
      <c r="I2325" s="246"/>
      <c r="J2325" s="247"/>
      <c r="K2325" s="240"/>
      <c r="L2325" s="245"/>
    </row>
    <row r="2326" spans="1:12">
      <c r="A2326" s="243">
        <v>45008</v>
      </c>
      <c r="B2326" s="243">
        <v>45273</v>
      </c>
      <c r="C2326" s="244">
        <f t="shared" si="108"/>
        <v>266</v>
      </c>
      <c r="D2326" s="239">
        <v>45273</v>
      </c>
      <c r="E2326" s="245">
        <f t="shared" si="109"/>
        <v>265</v>
      </c>
      <c r="F2326" s="306" t="s">
        <v>177</v>
      </c>
      <c r="G2326" s="241">
        <v>55.6</v>
      </c>
      <c r="H2326" s="244">
        <f t="shared" si="110"/>
        <v>14734</v>
      </c>
      <c r="I2326" s="246"/>
      <c r="J2326" s="247"/>
      <c r="K2326" s="240"/>
      <c r="L2326" s="245"/>
    </row>
    <row r="2327" spans="1:12">
      <c r="A2327" s="243">
        <v>45008</v>
      </c>
      <c r="B2327" s="243">
        <v>45009</v>
      </c>
      <c r="C2327" s="244">
        <f t="shared" si="108"/>
        <v>2</v>
      </c>
      <c r="D2327" s="239">
        <v>45009</v>
      </c>
      <c r="E2327" s="245">
        <f t="shared" si="109"/>
        <v>1</v>
      </c>
      <c r="F2327" s="306" t="s">
        <v>178</v>
      </c>
      <c r="G2327" s="241">
        <v>41381.82</v>
      </c>
      <c r="H2327" s="244">
        <f t="shared" si="110"/>
        <v>41381.82</v>
      </c>
      <c r="I2327" s="246"/>
      <c r="J2327" s="247"/>
      <c r="K2327" s="240"/>
      <c r="L2327" s="245"/>
    </row>
    <row r="2328" spans="1:12">
      <c r="A2328" s="243">
        <v>45008</v>
      </c>
      <c r="B2328" s="243">
        <v>45008</v>
      </c>
      <c r="C2328" s="244">
        <f t="shared" si="108"/>
        <v>1</v>
      </c>
      <c r="D2328" s="239">
        <v>45008</v>
      </c>
      <c r="E2328" s="245">
        <f t="shared" si="109"/>
        <v>0</v>
      </c>
      <c r="F2328" s="306" t="s">
        <v>176</v>
      </c>
      <c r="G2328" s="241">
        <v>1659.34</v>
      </c>
      <c r="H2328" s="244">
        <f t="shared" si="110"/>
        <v>0</v>
      </c>
      <c r="I2328" s="246"/>
      <c r="J2328" s="247"/>
      <c r="K2328" s="240"/>
      <c r="L2328" s="245"/>
    </row>
    <row r="2329" spans="1:12">
      <c r="A2329" s="243">
        <v>45008</v>
      </c>
      <c r="B2329" s="243">
        <v>45078</v>
      </c>
      <c r="C2329" s="244">
        <f t="shared" si="108"/>
        <v>71</v>
      </c>
      <c r="D2329" s="239">
        <v>45078</v>
      </c>
      <c r="E2329" s="245">
        <f t="shared" si="109"/>
        <v>70</v>
      </c>
      <c r="F2329" s="306" t="s">
        <v>175</v>
      </c>
      <c r="G2329" s="241">
        <v>171.16</v>
      </c>
      <c r="H2329" s="244">
        <f t="shared" si="110"/>
        <v>11981.199999999999</v>
      </c>
      <c r="I2329" s="246"/>
      <c r="J2329" s="247"/>
      <c r="K2329" s="240"/>
      <c r="L2329" s="245"/>
    </row>
    <row r="2330" spans="1:12">
      <c r="A2330" s="243">
        <v>45008</v>
      </c>
      <c r="B2330" s="243">
        <v>45033</v>
      </c>
      <c r="C2330" s="244">
        <f t="shared" si="108"/>
        <v>26</v>
      </c>
      <c r="D2330" s="239">
        <v>45033</v>
      </c>
      <c r="E2330" s="245">
        <f t="shared" si="109"/>
        <v>25</v>
      </c>
      <c r="F2330" s="306" t="s">
        <v>176</v>
      </c>
      <c r="G2330" s="241">
        <v>25.59</v>
      </c>
      <c r="H2330" s="244">
        <f t="shared" si="110"/>
        <v>639.75</v>
      </c>
      <c r="I2330" s="246"/>
      <c r="J2330" s="247"/>
      <c r="K2330" s="240"/>
      <c r="L2330" s="245"/>
    </row>
    <row r="2331" spans="1:12">
      <c r="A2331" s="243">
        <v>45009</v>
      </c>
      <c r="B2331" s="243">
        <v>45029</v>
      </c>
      <c r="C2331" s="244">
        <f t="shared" si="108"/>
        <v>21</v>
      </c>
      <c r="D2331" s="239">
        <v>45029</v>
      </c>
      <c r="E2331" s="245">
        <f t="shared" si="109"/>
        <v>20</v>
      </c>
      <c r="F2331" s="306" t="s">
        <v>176</v>
      </c>
      <c r="G2331" s="241">
        <v>230.29</v>
      </c>
      <c r="H2331" s="244">
        <f t="shared" si="110"/>
        <v>4605.8</v>
      </c>
      <c r="I2331" s="246"/>
      <c r="J2331" s="247"/>
      <c r="K2331" s="240"/>
      <c r="L2331" s="245"/>
    </row>
    <row r="2332" spans="1:12">
      <c r="A2332" s="243">
        <v>45009</v>
      </c>
      <c r="B2332" s="243">
        <v>45356</v>
      </c>
      <c r="C2332" s="244">
        <f t="shared" si="108"/>
        <v>348</v>
      </c>
      <c r="D2332" s="239">
        <v>45356</v>
      </c>
      <c r="E2332" s="245">
        <f t="shared" si="109"/>
        <v>347</v>
      </c>
      <c r="F2332" s="306" t="s">
        <v>175</v>
      </c>
      <c r="G2332" s="241">
        <v>29.68</v>
      </c>
      <c r="H2332" s="244">
        <f t="shared" si="110"/>
        <v>10298.959999999999</v>
      </c>
      <c r="I2332" s="246"/>
      <c r="J2332" s="247"/>
      <c r="K2332" s="240"/>
      <c r="L2332" s="245"/>
    </row>
    <row r="2333" spans="1:12">
      <c r="A2333" s="243">
        <v>45009</v>
      </c>
      <c r="B2333" s="243">
        <v>45009</v>
      </c>
      <c r="C2333" s="244">
        <f t="shared" si="108"/>
        <v>1</v>
      </c>
      <c r="D2333" s="239">
        <v>45009</v>
      </c>
      <c r="E2333" s="245">
        <f t="shared" si="109"/>
        <v>0</v>
      </c>
      <c r="F2333" s="306" t="s">
        <v>176</v>
      </c>
      <c r="G2333" s="241">
        <v>791.27</v>
      </c>
      <c r="H2333" s="244">
        <f t="shared" si="110"/>
        <v>0</v>
      </c>
      <c r="I2333" s="246"/>
      <c r="J2333" s="247"/>
      <c r="K2333" s="240"/>
      <c r="L2333" s="245"/>
    </row>
    <row r="2334" spans="1:12">
      <c r="A2334" s="243">
        <v>45009</v>
      </c>
      <c r="B2334" s="243">
        <v>45009</v>
      </c>
      <c r="C2334" s="244">
        <f t="shared" si="108"/>
        <v>1</v>
      </c>
      <c r="D2334" s="239">
        <v>45009</v>
      </c>
      <c r="E2334" s="245">
        <f t="shared" si="109"/>
        <v>0</v>
      </c>
      <c r="F2334" s="306" t="s">
        <v>175</v>
      </c>
      <c r="G2334" s="241">
        <v>1114.77</v>
      </c>
      <c r="H2334" s="244">
        <f t="shared" si="110"/>
        <v>0</v>
      </c>
      <c r="I2334" s="246"/>
      <c r="J2334" s="247"/>
      <c r="K2334" s="240"/>
      <c r="L2334" s="245"/>
    </row>
    <row r="2335" spans="1:12">
      <c r="A2335" s="243">
        <v>45009</v>
      </c>
      <c r="B2335" s="243">
        <v>45012</v>
      </c>
      <c r="C2335" s="244">
        <f t="shared" si="108"/>
        <v>4</v>
      </c>
      <c r="D2335" s="239">
        <v>45012</v>
      </c>
      <c r="E2335" s="245">
        <f t="shared" si="109"/>
        <v>3</v>
      </c>
      <c r="F2335" s="306" t="s">
        <v>178</v>
      </c>
      <c r="G2335" s="241">
        <v>38523.449999999997</v>
      </c>
      <c r="H2335" s="244">
        <f t="shared" si="110"/>
        <v>115570.34999999999</v>
      </c>
      <c r="I2335" s="246"/>
      <c r="J2335" s="247"/>
      <c r="K2335" s="240"/>
      <c r="L2335" s="245"/>
    </row>
    <row r="2336" spans="1:12">
      <c r="A2336" s="243">
        <v>45009</v>
      </c>
      <c r="B2336" s="243">
        <v>45012</v>
      </c>
      <c r="C2336" s="244">
        <f t="shared" si="108"/>
        <v>4</v>
      </c>
      <c r="D2336" s="239">
        <v>45012</v>
      </c>
      <c r="E2336" s="245">
        <f t="shared" si="109"/>
        <v>3</v>
      </c>
      <c r="F2336" s="306" t="s">
        <v>176</v>
      </c>
      <c r="G2336" s="241">
        <v>293036.55</v>
      </c>
      <c r="H2336" s="244">
        <f t="shared" si="110"/>
        <v>879109.64999999991</v>
      </c>
      <c r="I2336" s="246"/>
      <c r="J2336" s="247"/>
      <c r="K2336" s="240"/>
      <c r="L2336" s="245"/>
    </row>
    <row r="2337" spans="1:12">
      <c r="A2337" s="243">
        <v>45009</v>
      </c>
      <c r="B2337" s="243">
        <v>45013</v>
      </c>
      <c r="C2337" s="244">
        <f t="shared" si="108"/>
        <v>5</v>
      </c>
      <c r="D2337" s="239">
        <v>45013</v>
      </c>
      <c r="E2337" s="245">
        <f t="shared" si="109"/>
        <v>4</v>
      </c>
      <c r="F2337" s="306" t="s">
        <v>178</v>
      </c>
      <c r="G2337" s="241">
        <v>359.06</v>
      </c>
      <c r="H2337" s="244">
        <f t="shared" si="110"/>
        <v>1436.24</v>
      </c>
      <c r="I2337" s="246"/>
      <c r="J2337" s="247"/>
      <c r="K2337" s="240"/>
      <c r="L2337" s="245"/>
    </row>
    <row r="2338" spans="1:12">
      <c r="A2338" s="243">
        <v>45009</v>
      </c>
      <c r="B2338" s="243">
        <v>45019</v>
      </c>
      <c r="C2338" s="244">
        <f t="shared" si="108"/>
        <v>11</v>
      </c>
      <c r="D2338" s="239">
        <v>45019</v>
      </c>
      <c r="E2338" s="245">
        <f t="shared" si="109"/>
        <v>10</v>
      </c>
      <c r="F2338" s="306" t="s">
        <v>175</v>
      </c>
      <c r="G2338" s="241">
        <v>51.55</v>
      </c>
      <c r="H2338" s="244">
        <f t="shared" si="110"/>
        <v>515.5</v>
      </c>
      <c r="I2338" s="246"/>
      <c r="J2338" s="247"/>
      <c r="K2338" s="240"/>
      <c r="L2338" s="245"/>
    </row>
    <row r="2339" spans="1:12">
      <c r="A2339" s="243">
        <v>45009</v>
      </c>
      <c r="B2339" s="243">
        <v>45020</v>
      </c>
      <c r="C2339" s="244">
        <f t="shared" si="108"/>
        <v>12</v>
      </c>
      <c r="D2339" s="239">
        <v>45020</v>
      </c>
      <c r="E2339" s="245">
        <f t="shared" si="109"/>
        <v>11</v>
      </c>
      <c r="F2339" s="306" t="s">
        <v>176</v>
      </c>
      <c r="G2339" s="241">
        <v>5192.8500000000004</v>
      </c>
      <c r="H2339" s="244">
        <f t="shared" si="110"/>
        <v>57121.350000000006</v>
      </c>
      <c r="I2339" s="246"/>
      <c r="J2339" s="247"/>
      <c r="K2339" s="240"/>
      <c r="L2339" s="245"/>
    </row>
    <row r="2340" spans="1:12">
      <c r="A2340" s="243">
        <v>45009</v>
      </c>
      <c r="B2340" s="243">
        <v>45012</v>
      </c>
      <c r="C2340" s="244">
        <f t="shared" si="108"/>
        <v>4</v>
      </c>
      <c r="D2340" s="239">
        <v>45012</v>
      </c>
      <c r="E2340" s="245">
        <f t="shared" si="109"/>
        <v>3</v>
      </c>
      <c r="F2340" s="306" t="s">
        <v>175</v>
      </c>
      <c r="G2340" s="241">
        <v>498995.21</v>
      </c>
      <c r="H2340" s="244">
        <f t="shared" si="110"/>
        <v>1496985.6300000001</v>
      </c>
      <c r="I2340" s="246"/>
      <c r="J2340" s="247"/>
      <c r="K2340" s="240"/>
      <c r="L2340" s="245"/>
    </row>
    <row r="2341" spans="1:12">
      <c r="A2341" s="243">
        <v>45009</v>
      </c>
      <c r="B2341" s="243">
        <v>45013</v>
      </c>
      <c r="C2341" s="244">
        <f t="shared" si="108"/>
        <v>5</v>
      </c>
      <c r="D2341" s="239">
        <v>45013</v>
      </c>
      <c r="E2341" s="245">
        <f t="shared" si="109"/>
        <v>4</v>
      </c>
      <c r="F2341" s="306" t="s">
        <v>176</v>
      </c>
      <c r="G2341" s="241">
        <v>134828.20000000001</v>
      </c>
      <c r="H2341" s="244">
        <f t="shared" si="110"/>
        <v>539312.80000000005</v>
      </c>
      <c r="I2341" s="246"/>
      <c r="J2341" s="247"/>
      <c r="K2341" s="240"/>
      <c r="L2341" s="245"/>
    </row>
    <row r="2342" spans="1:12">
      <c r="A2342" s="243">
        <v>45009</v>
      </c>
      <c r="B2342" s="243">
        <v>45014</v>
      </c>
      <c r="C2342" s="244">
        <f t="shared" si="108"/>
        <v>6</v>
      </c>
      <c r="D2342" s="239">
        <v>45014</v>
      </c>
      <c r="E2342" s="245">
        <f t="shared" si="109"/>
        <v>5</v>
      </c>
      <c r="F2342" s="306" t="s">
        <v>178</v>
      </c>
      <c r="G2342" s="241">
        <v>10427.450000000001</v>
      </c>
      <c r="H2342" s="244">
        <f t="shared" si="110"/>
        <v>52137.25</v>
      </c>
      <c r="I2342" s="246"/>
      <c r="J2342" s="247"/>
      <c r="K2342" s="240"/>
      <c r="L2342" s="245"/>
    </row>
    <row r="2343" spans="1:12">
      <c r="A2343" s="243">
        <v>45009</v>
      </c>
      <c r="B2343" s="243">
        <v>45009</v>
      </c>
      <c r="C2343" s="244">
        <f t="shared" si="108"/>
        <v>1</v>
      </c>
      <c r="D2343" s="239">
        <v>45009</v>
      </c>
      <c r="E2343" s="245">
        <f t="shared" si="109"/>
        <v>0</v>
      </c>
      <c r="F2343" s="306" t="s">
        <v>179</v>
      </c>
      <c r="G2343" s="241">
        <v>8.5299999999999994</v>
      </c>
      <c r="H2343" s="244">
        <f t="shared" si="110"/>
        <v>0</v>
      </c>
      <c r="I2343" s="246"/>
      <c r="J2343" s="247"/>
      <c r="K2343" s="240"/>
      <c r="L2343" s="245"/>
    </row>
    <row r="2344" spans="1:12">
      <c r="A2344" s="243">
        <v>45009</v>
      </c>
      <c r="B2344" s="243">
        <v>45012</v>
      </c>
      <c r="C2344" s="244">
        <f t="shared" si="108"/>
        <v>4</v>
      </c>
      <c r="D2344" s="239">
        <v>45012</v>
      </c>
      <c r="E2344" s="245">
        <f t="shared" si="109"/>
        <v>3</v>
      </c>
      <c r="F2344" s="306" t="s">
        <v>177</v>
      </c>
      <c r="G2344" s="241">
        <v>22470.53</v>
      </c>
      <c r="H2344" s="244">
        <f t="shared" si="110"/>
        <v>67411.59</v>
      </c>
      <c r="I2344" s="246"/>
      <c r="J2344" s="247"/>
      <c r="K2344" s="240"/>
      <c r="L2344" s="245"/>
    </row>
    <row r="2345" spans="1:12">
      <c r="A2345" s="243">
        <v>45009</v>
      </c>
      <c r="B2345" s="243">
        <v>45013</v>
      </c>
      <c r="C2345" s="244">
        <f t="shared" si="108"/>
        <v>5</v>
      </c>
      <c r="D2345" s="239">
        <v>45013</v>
      </c>
      <c r="E2345" s="245">
        <f t="shared" si="109"/>
        <v>4</v>
      </c>
      <c r="F2345" s="306" t="s">
        <v>175</v>
      </c>
      <c r="G2345" s="241">
        <v>2467.27</v>
      </c>
      <c r="H2345" s="244">
        <f t="shared" si="110"/>
        <v>9869.08</v>
      </c>
      <c r="I2345" s="246"/>
      <c r="J2345" s="247"/>
      <c r="K2345" s="240"/>
      <c r="L2345" s="245"/>
    </row>
    <row r="2346" spans="1:12">
      <c r="A2346" s="243">
        <v>45009</v>
      </c>
      <c r="B2346" s="243">
        <v>45014</v>
      </c>
      <c r="C2346" s="244">
        <f t="shared" si="108"/>
        <v>6</v>
      </c>
      <c r="D2346" s="239">
        <v>45014</v>
      </c>
      <c r="E2346" s="245">
        <f t="shared" si="109"/>
        <v>5</v>
      </c>
      <c r="F2346" s="306" t="s">
        <v>176</v>
      </c>
      <c r="G2346" s="241">
        <v>24656.02</v>
      </c>
      <c r="H2346" s="244">
        <f t="shared" si="110"/>
        <v>123280.1</v>
      </c>
      <c r="I2346" s="246"/>
      <c r="J2346" s="247"/>
      <c r="K2346" s="240"/>
      <c r="L2346" s="245"/>
    </row>
    <row r="2347" spans="1:12">
      <c r="A2347" s="243">
        <v>45009</v>
      </c>
      <c r="B2347" s="243">
        <v>45022</v>
      </c>
      <c r="C2347" s="244">
        <f t="shared" si="108"/>
        <v>14</v>
      </c>
      <c r="D2347" s="239">
        <v>45022</v>
      </c>
      <c r="E2347" s="245">
        <f t="shared" si="109"/>
        <v>13</v>
      </c>
      <c r="F2347" s="306" t="s">
        <v>176</v>
      </c>
      <c r="G2347" s="241">
        <v>42.4</v>
      </c>
      <c r="H2347" s="244">
        <f t="shared" si="110"/>
        <v>551.19999999999993</v>
      </c>
      <c r="I2347" s="246"/>
      <c r="J2347" s="247"/>
      <c r="K2347" s="240"/>
      <c r="L2347" s="245"/>
    </row>
    <row r="2348" spans="1:12">
      <c r="A2348" s="243">
        <v>45009</v>
      </c>
      <c r="B2348" s="243">
        <v>45013</v>
      </c>
      <c r="C2348" s="244">
        <f t="shared" si="108"/>
        <v>5</v>
      </c>
      <c r="D2348" s="239">
        <v>45013</v>
      </c>
      <c r="E2348" s="245">
        <f t="shared" si="109"/>
        <v>4</v>
      </c>
      <c r="F2348" s="306" t="s">
        <v>177</v>
      </c>
      <c r="G2348" s="241">
        <v>1772.37</v>
      </c>
      <c r="H2348" s="244">
        <f t="shared" si="110"/>
        <v>7089.48</v>
      </c>
      <c r="I2348" s="246"/>
      <c r="J2348" s="247"/>
      <c r="K2348" s="240"/>
      <c r="L2348" s="245"/>
    </row>
    <row r="2349" spans="1:12">
      <c r="A2349" s="243">
        <v>45009</v>
      </c>
      <c r="B2349" s="243">
        <v>45037</v>
      </c>
      <c r="C2349" s="244">
        <f t="shared" si="108"/>
        <v>29</v>
      </c>
      <c r="D2349" s="239">
        <v>45037</v>
      </c>
      <c r="E2349" s="245">
        <f t="shared" si="109"/>
        <v>28</v>
      </c>
      <c r="F2349" s="306" t="s">
        <v>176</v>
      </c>
      <c r="G2349" s="241">
        <v>316.95</v>
      </c>
      <c r="H2349" s="244">
        <f t="shared" si="110"/>
        <v>8874.6</v>
      </c>
      <c r="I2349" s="246"/>
      <c r="J2349" s="247"/>
      <c r="K2349" s="240"/>
      <c r="L2349" s="245"/>
    </row>
    <row r="2350" spans="1:12">
      <c r="A2350" s="243">
        <v>45009</v>
      </c>
      <c r="B2350" s="243">
        <v>45014</v>
      </c>
      <c r="C2350" s="244">
        <f t="shared" si="108"/>
        <v>6</v>
      </c>
      <c r="D2350" s="239">
        <v>45014</v>
      </c>
      <c r="E2350" s="245">
        <f t="shared" si="109"/>
        <v>5</v>
      </c>
      <c r="F2350" s="306" t="s">
        <v>175</v>
      </c>
      <c r="G2350" s="241">
        <v>927.14</v>
      </c>
      <c r="H2350" s="244">
        <f t="shared" si="110"/>
        <v>4635.7</v>
      </c>
      <c r="I2350" s="246"/>
      <c r="J2350" s="247"/>
      <c r="K2350" s="240"/>
      <c r="L2350" s="245"/>
    </row>
    <row r="2351" spans="1:12">
      <c r="A2351" s="243">
        <v>45009</v>
      </c>
      <c r="B2351" s="243">
        <v>45014</v>
      </c>
      <c r="C2351" s="244">
        <f t="shared" si="108"/>
        <v>6</v>
      </c>
      <c r="D2351" s="239">
        <v>45014</v>
      </c>
      <c r="E2351" s="245">
        <f t="shared" si="109"/>
        <v>5</v>
      </c>
      <c r="F2351" s="306" t="s">
        <v>177</v>
      </c>
      <c r="G2351" s="241">
        <v>7011.62</v>
      </c>
      <c r="H2351" s="244">
        <f t="shared" si="110"/>
        <v>35058.1</v>
      </c>
      <c r="I2351" s="246"/>
      <c r="J2351" s="247"/>
      <c r="K2351" s="240"/>
      <c r="L2351" s="245"/>
    </row>
    <row r="2352" spans="1:12">
      <c r="A2352" s="243">
        <v>45009</v>
      </c>
      <c r="B2352" s="243">
        <v>45037</v>
      </c>
      <c r="C2352" s="244">
        <f t="shared" si="108"/>
        <v>29</v>
      </c>
      <c r="D2352" s="239">
        <v>45037</v>
      </c>
      <c r="E2352" s="245">
        <f t="shared" si="109"/>
        <v>28</v>
      </c>
      <c r="F2352" s="306" t="s">
        <v>175</v>
      </c>
      <c r="G2352" s="241">
        <v>122.29</v>
      </c>
      <c r="H2352" s="244">
        <f t="shared" si="110"/>
        <v>3424.1200000000003</v>
      </c>
      <c r="I2352" s="246"/>
      <c r="J2352" s="247"/>
      <c r="K2352" s="240"/>
      <c r="L2352" s="245"/>
    </row>
    <row r="2353" spans="1:12">
      <c r="A2353" s="243">
        <v>45009</v>
      </c>
      <c r="B2353" s="243">
        <v>45244</v>
      </c>
      <c r="C2353" s="244">
        <f t="shared" si="108"/>
        <v>236</v>
      </c>
      <c r="D2353" s="239">
        <v>45244</v>
      </c>
      <c r="E2353" s="245">
        <f t="shared" si="109"/>
        <v>235</v>
      </c>
      <c r="F2353" s="306" t="s">
        <v>175</v>
      </c>
      <c r="G2353" s="241">
        <v>109.79</v>
      </c>
      <c r="H2353" s="244">
        <f t="shared" si="110"/>
        <v>25800.65</v>
      </c>
      <c r="I2353" s="246"/>
      <c r="J2353" s="247"/>
      <c r="K2353" s="240"/>
      <c r="L2353" s="245"/>
    </row>
    <row r="2354" spans="1:12">
      <c r="A2354" s="243">
        <v>45009</v>
      </c>
      <c r="B2354" s="243">
        <v>45015</v>
      </c>
      <c r="C2354" s="244">
        <f t="shared" si="108"/>
        <v>7</v>
      </c>
      <c r="D2354" s="239">
        <v>45015</v>
      </c>
      <c r="E2354" s="245">
        <f t="shared" si="109"/>
        <v>6</v>
      </c>
      <c r="F2354" s="306" t="s">
        <v>176</v>
      </c>
      <c r="G2354" s="241">
        <v>14853.7</v>
      </c>
      <c r="H2354" s="244">
        <f t="shared" si="110"/>
        <v>89122.200000000012</v>
      </c>
      <c r="I2354" s="246"/>
      <c r="J2354" s="247"/>
      <c r="K2354" s="240"/>
      <c r="L2354" s="245"/>
    </row>
    <row r="2355" spans="1:12">
      <c r="A2355" s="243">
        <v>45009</v>
      </c>
      <c r="B2355" s="243">
        <v>45015</v>
      </c>
      <c r="C2355" s="244">
        <f t="shared" si="108"/>
        <v>7</v>
      </c>
      <c r="D2355" s="239">
        <v>45015</v>
      </c>
      <c r="E2355" s="245">
        <f t="shared" si="109"/>
        <v>6</v>
      </c>
      <c r="F2355" s="306" t="s">
        <v>175</v>
      </c>
      <c r="G2355" s="241">
        <v>279.62</v>
      </c>
      <c r="H2355" s="244">
        <f t="shared" si="110"/>
        <v>1677.72</v>
      </c>
      <c r="I2355" s="246"/>
      <c r="J2355" s="247"/>
      <c r="K2355" s="240"/>
      <c r="L2355" s="245"/>
    </row>
    <row r="2356" spans="1:12">
      <c r="A2356" s="243">
        <v>45009</v>
      </c>
      <c r="B2356" s="243">
        <v>45016</v>
      </c>
      <c r="C2356" s="244">
        <f t="shared" si="108"/>
        <v>8</v>
      </c>
      <c r="D2356" s="239">
        <v>45016</v>
      </c>
      <c r="E2356" s="245">
        <f t="shared" si="109"/>
        <v>7</v>
      </c>
      <c r="F2356" s="306" t="s">
        <v>176</v>
      </c>
      <c r="G2356" s="241">
        <v>3833.52</v>
      </c>
      <c r="H2356" s="244">
        <f t="shared" si="110"/>
        <v>26834.639999999999</v>
      </c>
      <c r="I2356" s="246"/>
      <c r="J2356" s="247"/>
      <c r="K2356" s="240"/>
      <c r="L2356" s="245"/>
    </row>
    <row r="2357" spans="1:12">
      <c r="A2357" s="243">
        <v>45009</v>
      </c>
      <c r="B2357" s="243">
        <v>45016</v>
      </c>
      <c r="C2357" s="244">
        <f t="shared" si="108"/>
        <v>8</v>
      </c>
      <c r="D2357" s="239">
        <v>45016</v>
      </c>
      <c r="E2357" s="245">
        <f t="shared" si="109"/>
        <v>7</v>
      </c>
      <c r="F2357" s="306" t="s">
        <v>175</v>
      </c>
      <c r="G2357" s="241">
        <v>128.13</v>
      </c>
      <c r="H2357" s="244">
        <f t="shared" si="110"/>
        <v>896.91</v>
      </c>
      <c r="I2357" s="246"/>
      <c r="J2357" s="247"/>
      <c r="K2357" s="240"/>
      <c r="L2357" s="245"/>
    </row>
    <row r="2358" spans="1:12">
      <c r="A2358" s="243">
        <v>45009</v>
      </c>
      <c r="B2358" s="243">
        <v>45026</v>
      </c>
      <c r="C2358" s="244">
        <f t="shared" si="108"/>
        <v>18</v>
      </c>
      <c r="D2358" s="239">
        <v>45026</v>
      </c>
      <c r="E2358" s="245">
        <f t="shared" si="109"/>
        <v>17</v>
      </c>
      <c r="F2358" s="306" t="s">
        <v>176</v>
      </c>
      <c r="G2358" s="241">
        <v>205.84</v>
      </c>
      <c r="H2358" s="244">
        <f t="shared" si="110"/>
        <v>3499.28</v>
      </c>
      <c r="I2358" s="246"/>
      <c r="J2358" s="247"/>
      <c r="K2358" s="240"/>
      <c r="L2358" s="245"/>
    </row>
    <row r="2359" spans="1:12">
      <c r="A2359" s="243">
        <v>45009</v>
      </c>
      <c r="B2359" s="243">
        <v>45027</v>
      </c>
      <c r="C2359" s="244">
        <f t="shared" si="108"/>
        <v>19</v>
      </c>
      <c r="D2359" s="239">
        <v>45027</v>
      </c>
      <c r="E2359" s="245">
        <f t="shared" si="109"/>
        <v>18</v>
      </c>
      <c r="F2359" s="306" t="s">
        <v>176</v>
      </c>
      <c r="G2359" s="241">
        <v>76.459999999999994</v>
      </c>
      <c r="H2359" s="244">
        <f t="shared" si="110"/>
        <v>1376.28</v>
      </c>
      <c r="I2359" s="246"/>
      <c r="J2359" s="247"/>
      <c r="K2359" s="240"/>
      <c r="L2359" s="245"/>
    </row>
    <row r="2360" spans="1:12">
      <c r="A2360" s="243">
        <v>45009</v>
      </c>
      <c r="B2360" s="243">
        <v>45043</v>
      </c>
      <c r="C2360" s="244">
        <f t="shared" si="108"/>
        <v>35</v>
      </c>
      <c r="D2360" s="239">
        <v>45043</v>
      </c>
      <c r="E2360" s="245">
        <f t="shared" si="109"/>
        <v>34</v>
      </c>
      <c r="F2360" s="306" t="s">
        <v>175</v>
      </c>
      <c r="G2360" s="241">
        <v>11.83</v>
      </c>
      <c r="H2360" s="244">
        <f t="shared" si="110"/>
        <v>402.22</v>
      </c>
      <c r="I2360" s="246"/>
      <c r="J2360" s="247"/>
      <c r="K2360" s="240"/>
      <c r="L2360" s="245"/>
    </row>
    <row r="2361" spans="1:12">
      <c r="A2361" s="243">
        <v>45009</v>
      </c>
      <c r="B2361" s="243">
        <v>45027</v>
      </c>
      <c r="C2361" s="244">
        <f t="shared" si="108"/>
        <v>19</v>
      </c>
      <c r="D2361" s="239">
        <v>45027</v>
      </c>
      <c r="E2361" s="245">
        <f t="shared" si="109"/>
        <v>18</v>
      </c>
      <c r="F2361" s="306" t="s">
        <v>175</v>
      </c>
      <c r="G2361" s="241">
        <v>96.86</v>
      </c>
      <c r="H2361" s="244">
        <f t="shared" si="110"/>
        <v>1743.48</v>
      </c>
      <c r="I2361" s="246"/>
      <c r="J2361" s="247"/>
      <c r="K2361" s="240"/>
      <c r="L2361" s="245"/>
    </row>
    <row r="2362" spans="1:12">
      <c r="A2362" s="243">
        <v>45010</v>
      </c>
      <c r="B2362" s="243">
        <v>45012</v>
      </c>
      <c r="C2362" s="244">
        <f t="shared" si="108"/>
        <v>3</v>
      </c>
      <c r="D2362" s="239">
        <v>45012</v>
      </c>
      <c r="E2362" s="245">
        <f t="shared" si="109"/>
        <v>2</v>
      </c>
      <c r="F2362" s="306" t="s">
        <v>175</v>
      </c>
      <c r="G2362" s="241">
        <v>225.92</v>
      </c>
      <c r="H2362" s="244">
        <f t="shared" si="110"/>
        <v>451.84</v>
      </c>
      <c r="I2362" s="246"/>
      <c r="J2362" s="247"/>
      <c r="K2362" s="240"/>
      <c r="L2362" s="245"/>
    </row>
    <row r="2363" spans="1:12">
      <c r="A2363" s="243">
        <v>45010</v>
      </c>
      <c r="B2363" s="243">
        <v>45013</v>
      </c>
      <c r="C2363" s="244">
        <f t="shared" si="108"/>
        <v>4</v>
      </c>
      <c r="D2363" s="239">
        <v>45013</v>
      </c>
      <c r="E2363" s="245">
        <f t="shared" si="109"/>
        <v>3</v>
      </c>
      <c r="F2363" s="306" t="s">
        <v>175</v>
      </c>
      <c r="G2363" s="241">
        <v>73.12</v>
      </c>
      <c r="H2363" s="244">
        <f t="shared" si="110"/>
        <v>219.36</v>
      </c>
      <c r="I2363" s="246"/>
      <c r="J2363" s="247"/>
      <c r="K2363" s="240"/>
      <c r="L2363" s="245"/>
    </row>
    <row r="2364" spans="1:12">
      <c r="A2364" s="243">
        <v>45010</v>
      </c>
      <c r="B2364" s="243">
        <v>45014</v>
      </c>
      <c r="C2364" s="244">
        <f t="shared" si="108"/>
        <v>5</v>
      </c>
      <c r="D2364" s="239">
        <v>45014</v>
      </c>
      <c r="E2364" s="245">
        <f t="shared" si="109"/>
        <v>4</v>
      </c>
      <c r="F2364" s="306" t="s">
        <v>175</v>
      </c>
      <c r="G2364" s="241">
        <v>14.45</v>
      </c>
      <c r="H2364" s="244">
        <f t="shared" si="110"/>
        <v>57.8</v>
      </c>
      <c r="I2364" s="246"/>
      <c r="J2364" s="247"/>
      <c r="K2364" s="240"/>
      <c r="L2364" s="245"/>
    </row>
    <row r="2365" spans="1:12">
      <c r="A2365" s="243">
        <v>45011</v>
      </c>
      <c r="B2365" s="243">
        <v>45013</v>
      </c>
      <c r="C2365" s="244">
        <f t="shared" si="108"/>
        <v>3</v>
      </c>
      <c r="D2365" s="239">
        <v>45013</v>
      </c>
      <c r="E2365" s="245">
        <f t="shared" si="109"/>
        <v>2</v>
      </c>
      <c r="F2365" s="306" t="s">
        <v>175</v>
      </c>
      <c r="G2365" s="241">
        <v>487.62</v>
      </c>
      <c r="H2365" s="244">
        <f t="shared" si="110"/>
        <v>975.24</v>
      </c>
      <c r="I2365" s="246"/>
      <c r="J2365" s="247"/>
      <c r="K2365" s="240"/>
      <c r="L2365" s="245"/>
    </row>
    <row r="2366" spans="1:12">
      <c r="A2366" s="243">
        <v>45011</v>
      </c>
      <c r="B2366" s="243">
        <v>45014</v>
      </c>
      <c r="C2366" s="244">
        <f t="shared" si="108"/>
        <v>4</v>
      </c>
      <c r="D2366" s="239">
        <v>45014</v>
      </c>
      <c r="E2366" s="245">
        <f t="shared" si="109"/>
        <v>3</v>
      </c>
      <c r="F2366" s="306" t="s">
        <v>175</v>
      </c>
      <c r="G2366" s="241">
        <v>396.86</v>
      </c>
      <c r="H2366" s="244">
        <f t="shared" si="110"/>
        <v>1190.58</v>
      </c>
      <c r="I2366" s="246"/>
      <c r="J2366" s="247"/>
      <c r="K2366" s="240"/>
      <c r="L2366" s="245"/>
    </row>
    <row r="2367" spans="1:12">
      <c r="A2367" s="243">
        <v>45011</v>
      </c>
      <c r="B2367" s="243">
        <v>45015</v>
      </c>
      <c r="C2367" s="244">
        <f t="shared" si="108"/>
        <v>5</v>
      </c>
      <c r="D2367" s="239">
        <v>45015</v>
      </c>
      <c r="E2367" s="245">
        <f t="shared" si="109"/>
        <v>4</v>
      </c>
      <c r="F2367" s="306" t="s">
        <v>175</v>
      </c>
      <c r="G2367" s="241">
        <v>21.26</v>
      </c>
      <c r="H2367" s="244">
        <f t="shared" si="110"/>
        <v>85.04</v>
      </c>
      <c r="I2367" s="246"/>
      <c r="J2367" s="247"/>
      <c r="K2367" s="240"/>
      <c r="L2367" s="245"/>
    </row>
    <row r="2368" spans="1:12">
      <c r="A2368" s="243">
        <v>45011</v>
      </c>
      <c r="B2368" s="243">
        <v>45012</v>
      </c>
      <c r="C2368" s="244">
        <f t="shared" si="108"/>
        <v>2</v>
      </c>
      <c r="D2368" s="239">
        <v>45012</v>
      </c>
      <c r="E2368" s="245">
        <f t="shared" si="109"/>
        <v>1</v>
      </c>
      <c r="F2368" s="306" t="s">
        <v>176</v>
      </c>
      <c r="G2368" s="241">
        <v>145.93</v>
      </c>
      <c r="H2368" s="244">
        <f t="shared" si="110"/>
        <v>145.93</v>
      </c>
      <c r="I2368" s="246"/>
      <c r="J2368" s="247"/>
      <c r="K2368" s="240"/>
      <c r="L2368" s="245"/>
    </row>
    <row r="2369" spans="1:12">
      <c r="A2369" s="243">
        <v>45011</v>
      </c>
      <c r="B2369" s="243">
        <v>45012</v>
      </c>
      <c r="C2369" s="244">
        <f t="shared" si="108"/>
        <v>2</v>
      </c>
      <c r="D2369" s="239">
        <v>45012</v>
      </c>
      <c r="E2369" s="245">
        <f t="shared" si="109"/>
        <v>1</v>
      </c>
      <c r="F2369" s="306" t="s">
        <v>175</v>
      </c>
      <c r="G2369" s="241">
        <v>1177.58</v>
      </c>
      <c r="H2369" s="244">
        <f t="shared" si="110"/>
        <v>1177.58</v>
      </c>
      <c r="I2369" s="246"/>
      <c r="J2369" s="247"/>
      <c r="K2369" s="240"/>
      <c r="L2369" s="245"/>
    </row>
    <row r="2370" spans="1:12">
      <c r="A2370" s="243">
        <v>45011</v>
      </c>
      <c r="B2370" s="243">
        <v>45013</v>
      </c>
      <c r="C2370" s="244">
        <f t="shared" si="108"/>
        <v>3</v>
      </c>
      <c r="D2370" s="239">
        <v>45013</v>
      </c>
      <c r="E2370" s="245">
        <f t="shared" si="109"/>
        <v>2</v>
      </c>
      <c r="F2370" s="306" t="s">
        <v>176</v>
      </c>
      <c r="G2370" s="241">
        <v>17.91</v>
      </c>
      <c r="H2370" s="244">
        <f t="shared" si="110"/>
        <v>35.82</v>
      </c>
      <c r="I2370" s="246"/>
      <c r="J2370" s="247"/>
      <c r="K2370" s="240"/>
      <c r="L2370" s="245"/>
    </row>
    <row r="2371" spans="1:12">
      <c r="A2371" s="243">
        <v>45012</v>
      </c>
      <c r="B2371" s="243">
        <v>45273</v>
      </c>
      <c r="C2371" s="244">
        <f t="shared" si="108"/>
        <v>262</v>
      </c>
      <c r="D2371" s="239">
        <v>45273</v>
      </c>
      <c r="E2371" s="245">
        <f t="shared" si="109"/>
        <v>261</v>
      </c>
      <c r="F2371" s="306" t="s">
        <v>177</v>
      </c>
      <c r="G2371" s="241">
        <v>218.63</v>
      </c>
      <c r="H2371" s="244">
        <f t="shared" si="110"/>
        <v>57062.43</v>
      </c>
      <c r="I2371" s="246"/>
      <c r="J2371" s="247"/>
      <c r="K2371" s="240"/>
      <c r="L2371" s="245"/>
    </row>
    <row r="2372" spans="1:12">
      <c r="A2372" s="243">
        <v>45012</v>
      </c>
      <c r="B2372" s="243">
        <v>45034</v>
      </c>
      <c r="C2372" s="244">
        <f t="shared" si="108"/>
        <v>23</v>
      </c>
      <c r="D2372" s="239">
        <v>45034</v>
      </c>
      <c r="E2372" s="245">
        <f t="shared" si="109"/>
        <v>22</v>
      </c>
      <c r="F2372" s="306" t="s">
        <v>175</v>
      </c>
      <c r="G2372" s="241">
        <v>163.59</v>
      </c>
      <c r="H2372" s="244">
        <f t="shared" si="110"/>
        <v>3598.98</v>
      </c>
      <c r="I2372" s="246"/>
      <c r="J2372" s="247"/>
      <c r="K2372" s="240"/>
      <c r="L2372" s="245"/>
    </row>
    <row r="2373" spans="1:12">
      <c r="A2373" s="243">
        <v>45012</v>
      </c>
      <c r="B2373" s="243">
        <v>45019</v>
      </c>
      <c r="C2373" s="244">
        <f t="shared" si="108"/>
        <v>8</v>
      </c>
      <c r="D2373" s="239">
        <v>45019</v>
      </c>
      <c r="E2373" s="245">
        <f t="shared" si="109"/>
        <v>7</v>
      </c>
      <c r="F2373" s="306" t="s">
        <v>176</v>
      </c>
      <c r="G2373" s="241">
        <v>3523.85</v>
      </c>
      <c r="H2373" s="244">
        <f t="shared" si="110"/>
        <v>24666.95</v>
      </c>
      <c r="I2373" s="246"/>
      <c r="J2373" s="247"/>
      <c r="K2373" s="240"/>
      <c r="L2373" s="245"/>
    </row>
    <row r="2374" spans="1:12">
      <c r="A2374" s="243">
        <v>45012</v>
      </c>
      <c r="B2374" s="243">
        <v>45012</v>
      </c>
      <c r="C2374" s="244">
        <f t="shared" si="108"/>
        <v>1</v>
      </c>
      <c r="D2374" s="239">
        <v>45012</v>
      </c>
      <c r="E2374" s="245">
        <f t="shared" si="109"/>
        <v>0</v>
      </c>
      <c r="F2374" s="306" t="s">
        <v>176</v>
      </c>
      <c r="G2374" s="241">
        <v>13232.81</v>
      </c>
      <c r="H2374" s="244">
        <f t="shared" si="110"/>
        <v>0</v>
      </c>
      <c r="I2374" s="246"/>
      <c r="J2374" s="247"/>
      <c r="K2374" s="240"/>
      <c r="L2374" s="245"/>
    </row>
    <row r="2375" spans="1:12">
      <c r="A2375" s="243">
        <v>45012</v>
      </c>
      <c r="B2375" s="243">
        <v>45013</v>
      </c>
      <c r="C2375" s="244">
        <f t="shared" ref="C2375:C2438" si="111">B2375-A2375+1</f>
        <v>2</v>
      </c>
      <c r="D2375" s="239">
        <v>45013</v>
      </c>
      <c r="E2375" s="245">
        <f t="shared" ref="E2375:E2438" si="112">D2375-A2375</f>
        <v>1</v>
      </c>
      <c r="F2375" s="306" t="s">
        <v>178</v>
      </c>
      <c r="G2375" s="241">
        <v>59905.07</v>
      </c>
      <c r="H2375" s="244">
        <f t="shared" ref="H2375:H2438" si="113">E2375*G2375</f>
        <v>59905.07</v>
      </c>
      <c r="I2375" s="246"/>
      <c r="J2375" s="247"/>
      <c r="K2375" s="240"/>
      <c r="L2375" s="245"/>
    </row>
    <row r="2376" spans="1:12">
      <c r="A2376" s="243">
        <v>45012</v>
      </c>
      <c r="B2376" s="243">
        <v>45019</v>
      </c>
      <c r="C2376" s="244">
        <f t="shared" si="111"/>
        <v>8</v>
      </c>
      <c r="D2376" s="239">
        <v>45019</v>
      </c>
      <c r="E2376" s="245">
        <f t="shared" si="112"/>
        <v>7</v>
      </c>
      <c r="F2376" s="306" t="s">
        <v>175</v>
      </c>
      <c r="G2376" s="241">
        <v>354.71</v>
      </c>
      <c r="H2376" s="244">
        <f t="shared" si="113"/>
        <v>2482.9699999999998</v>
      </c>
      <c r="I2376" s="246"/>
      <c r="J2376" s="247"/>
      <c r="K2376" s="240"/>
      <c r="L2376" s="245"/>
    </row>
    <row r="2377" spans="1:12">
      <c r="A2377" s="243">
        <v>45012</v>
      </c>
      <c r="B2377" s="243">
        <v>45020</v>
      </c>
      <c r="C2377" s="244">
        <f t="shared" si="111"/>
        <v>9</v>
      </c>
      <c r="D2377" s="239">
        <v>45020</v>
      </c>
      <c r="E2377" s="245">
        <f t="shared" si="112"/>
        <v>8</v>
      </c>
      <c r="F2377" s="306" t="s">
        <v>176</v>
      </c>
      <c r="G2377" s="241">
        <v>615.78</v>
      </c>
      <c r="H2377" s="244">
        <f t="shared" si="113"/>
        <v>4926.24</v>
      </c>
      <c r="I2377" s="246"/>
      <c r="J2377" s="247"/>
      <c r="K2377" s="240"/>
      <c r="L2377" s="245"/>
    </row>
    <row r="2378" spans="1:12">
      <c r="A2378" s="243">
        <v>45012</v>
      </c>
      <c r="B2378" s="243">
        <v>45021</v>
      </c>
      <c r="C2378" s="244">
        <f t="shared" si="111"/>
        <v>10</v>
      </c>
      <c r="D2378" s="239">
        <v>45021</v>
      </c>
      <c r="E2378" s="245">
        <f t="shared" si="112"/>
        <v>9</v>
      </c>
      <c r="F2378" s="306" t="s">
        <v>178</v>
      </c>
      <c r="G2378" s="241">
        <v>18.61</v>
      </c>
      <c r="H2378" s="244">
        <f t="shared" si="113"/>
        <v>167.49</v>
      </c>
      <c r="I2378" s="246"/>
      <c r="J2378" s="247"/>
      <c r="K2378" s="240"/>
      <c r="L2378" s="245"/>
    </row>
    <row r="2379" spans="1:12">
      <c r="A2379" s="243">
        <v>45012</v>
      </c>
      <c r="B2379" s="243">
        <v>45013</v>
      </c>
      <c r="C2379" s="244">
        <f t="shared" si="111"/>
        <v>2</v>
      </c>
      <c r="D2379" s="239">
        <v>45013</v>
      </c>
      <c r="E2379" s="245">
        <f t="shared" si="112"/>
        <v>1</v>
      </c>
      <c r="F2379" s="306" t="s">
        <v>176</v>
      </c>
      <c r="G2379" s="241">
        <v>499723.12</v>
      </c>
      <c r="H2379" s="244">
        <f t="shared" si="113"/>
        <v>499723.12</v>
      </c>
      <c r="I2379" s="246"/>
      <c r="J2379" s="247"/>
      <c r="K2379" s="240"/>
      <c r="L2379" s="245"/>
    </row>
    <row r="2380" spans="1:12">
      <c r="A2380" s="243">
        <v>45012</v>
      </c>
      <c r="B2380" s="243">
        <v>45014</v>
      </c>
      <c r="C2380" s="244">
        <f t="shared" si="111"/>
        <v>3</v>
      </c>
      <c r="D2380" s="239">
        <v>45014</v>
      </c>
      <c r="E2380" s="245">
        <f t="shared" si="112"/>
        <v>2</v>
      </c>
      <c r="F2380" s="306" t="s">
        <v>178</v>
      </c>
      <c r="G2380" s="241">
        <v>787.32</v>
      </c>
      <c r="H2380" s="244">
        <f t="shared" si="113"/>
        <v>1574.64</v>
      </c>
      <c r="I2380" s="246"/>
      <c r="J2380" s="247"/>
      <c r="K2380" s="240"/>
      <c r="L2380" s="245"/>
    </row>
    <row r="2381" spans="1:12">
      <c r="A2381" s="243">
        <v>45012</v>
      </c>
      <c r="B2381" s="243">
        <v>45012</v>
      </c>
      <c r="C2381" s="244">
        <f t="shared" si="111"/>
        <v>1</v>
      </c>
      <c r="D2381" s="239">
        <v>45012</v>
      </c>
      <c r="E2381" s="245">
        <f t="shared" si="112"/>
        <v>0</v>
      </c>
      <c r="F2381" s="306" t="s">
        <v>175</v>
      </c>
      <c r="G2381" s="241">
        <v>2147.19</v>
      </c>
      <c r="H2381" s="244">
        <f t="shared" si="113"/>
        <v>0</v>
      </c>
      <c r="I2381" s="246"/>
      <c r="J2381" s="247"/>
      <c r="K2381" s="240"/>
      <c r="L2381" s="245"/>
    </row>
    <row r="2382" spans="1:12">
      <c r="A2382" s="243">
        <v>45012</v>
      </c>
      <c r="B2382" s="243">
        <v>45021</v>
      </c>
      <c r="C2382" s="244">
        <f t="shared" si="111"/>
        <v>10</v>
      </c>
      <c r="D2382" s="239">
        <v>45021</v>
      </c>
      <c r="E2382" s="245">
        <f t="shared" si="112"/>
        <v>9</v>
      </c>
      <c r="F2382" s="306" t="s">
        <v>176</v>
      </c>
      <c r="G2382" s="241">
        <v>32262.06</v>
      </c>
      <c r="H2382" s="244">
        <f t="shared" si="113"/>
        <v>290358.54000000004</v>
      </c>
      <c r="I2382" s="246"/>
      <c r="J2382" s="247"/>
      <c r="K2382" s="240"/>
      <c r="L2382" s="245"/>
    </row>
    <row r="2383" spans="1:12">
      <c r="A2383" s="243">
        <v>45012</v>
      </c>
      <c r="B2383" s="243">
        <v>45020</v>
      </c>
      <c r="C2383" s="244">
        <f t="shared" si="111"/>
        <v>9</v>
      </c>
      <c r="D2383" s="239">
        <v>45020</v>
      </c>
      <c r="E2383" s="245">
        <f t="shared" si="112"/>
        <v>8</v>
      </c>
      <c r="F2383" s="306" t="s">
        <v>175</v>
      </c>
      <c r="G2383" s="241">
        <v>119.66</v>
      </c>
      <c r="H2383" s="244">
        <f t="shared" si="113"/>
        <v>957.28</v>
      </c>
      <c r="I2383" s="246"/>
      <c r="J2383" s="247"/>
      <c r="K2383" s="240"/>
      <c r="L2383" s="245"/>
    </row>
    <row r="2384" spans="1:12">
      <c r="A2384" s="243">
        <v>45012</v>
      </c>
      <c r="B2384" s="243">
        <v>45013</v>
      </c>
      <c r="C2384" s="244">
        <f t="shared" si="111"/>
        <v>2</v>
      </c>
      <c r="D2384" s="239">
        <v>45013</v>
      </c>
      <c r="E2384" s="245">
        <f t="shared" si="112"/>
        <v>1</v>
      </c>
      <c r="F2384" s="306" t="s">
        <v>175</v>
      </c>
      <c r="G2384" s="241">
        <v>610564.15</v>
      </c>
      <c r="H2384" s="244">
        <f t="shared" si="113"/>
        <v>610564.15</v>
      </c>
      <c r="I2384" s="246"/>
      <c r="J2384" s="247"/>
      <c r="K2384" s="240"/>
      <c r="L2384" s="245"/>
    </row>
    <row r="2385" spans="1:12">
      <c r="A2385" s="243">
        <v>45012</v>
      </c>
      <c r="B2385" s="243">
        <v>45014</v>
      </c>
      <c r="C2385" s="244">
        <f t="shared" si="111"/>
        <v>3</v>
      </c>
      <c r="D2385" s="239">
        <v>45014</v>
      </c>
      <c r="E2385" s="245">
        <f t="shared" si="112"/>
        <v>2</v>
      </c>
      <c r="F2385" s="306" t="s">
        <v>176</v>
      </c>
      <c r="G2385" s="241">
        <v>261256.4</v>
      </c>
      <c r="H2385" s="244">
        <f t="shared" si="113"/>
        <v>522512.8</v>
      </c>
      <c r="I2385" s="246"/>
      <c r="J2385" s="247"/>
      <c r="K2385" s="240"/>
      <c r="L2385" s="245"/>
    </row>
    <row r="2386" spans="1:12">
      <c r="A2386" s="243">
        <v>45012</v>
      </c>
      <c r="B2386" s="243">
        <v>45022</v>
      </c>
      <c r="C2386" s="244">
        <f t="shared" si="111"/>
        <v>11</v>
      </c>
      <c r="D2386" s="239">
        <v>45022</v>
      </c>
      <c r="E2386" s="245">
        <f t="shared" si="112"/>
        <v>10</v>
      </c>
      <c r="F2386" s="306" t="s">
        <v>176</v>
      </c>
      <c r="G2386" s="241">
        <v>15126.53</v>
      </c>
      <c r="H2386" s="244">
        <f t="shared" si="113"/>
        <v>151265.30000000002</v>
      </c>
      <c r="I2386" s="246"/>
      <c r="J2386" s="247"/>
      <c r="K2386" s="240"/>
      <c r="L2386" s="245"/>
    </row>
    <row r="2387" spans="1:12">
      <c r="A2387" s="243">
        <v>45012</v>
      </c>
      <c r="B2387" s="243">
        <v>45021</v>
      </c>
      <c r="C2387" s="244">
        <f t="shared" si="111"/>
        <v>10</v>
      </c>
      <c r="D2387" s="239">
        <v>45021</v>
      </c>
      <c r="E2387" s="245">
        <f t="shared" si="112"/>
        <v>9</v>
      </c>
      <c r="F2387" s="306" t="s">
        <v>175</v>
      </c>
      <c r="G2387" s="241">
        <v>67.05</v>
      </c>
      <c r="H2387" s="244">
        <f t="shared" si="113"/>
        <v>603.44999999999993</v>
      </c>
      <c r="I2387" s="246"/>
      <c r="J2387" s="247"/>
      <c r="K2387" s="240"/>
      <c r="L2387" s="245"/>
    </row>
    <row r="2388" spans="1:12">
      <c r="A2388" s="243">
        <v>45012</v>
      </c>
      <c r="B2388" s="243">
        <v>45014</v>
      </c>
      <c r="C2388" s="244">
        <f t="shared" si="111"/>
        <v>3</v>
      </c>
      <c r="D2388" s="239">
        <v>45014</v>
      </c>
      <c r="E2388" s="245">
        <f t="shared" si="112"/>
        <v>2</v>
      </c>
      <c r="F2388" s="306" t="s">
        <v>175</v>
      </c>
      <c r="G2388" s="241">
        <v>10846.98</v>
      </c>
      <c r="H2388" s="244">
        <f t="shared" si="113"/>
        <v>21693.96</v>
      </c>
      <c r="I2388" s="246"/>
      <c r="J2388" s="247"/>
      <c r="K2388" s="240"/>
      <c r="L2388" s="245"/>
    </row>
    <row r="2389" spans="1:12">
      <c r="A2389" s="243">
        <v>45012</v>
      </c>
      <c r="B2389" s="243">
        <v>45022</v>
      </c>
      <c r="C2389" s="244">
        <f t="shared" si="111"/>
        <v>11</v>
      </c>
      <c r="D2389" s="239">
        <v>45022</v>
      </c>
      <c r="E2389" s="245">
        <f t="shared" si="112"/>
        <v>10</v>
      </c>
      <c r="F2389" s="306" t="s">
        <v>175</v>
      </c>
      <c r="G2389" s="241">
        <v>30.09</v>
      </c>
      <c r="H2389" s="244">
        <f t="shared" si="113"/>
        <v>300.89999999999998</v>
      </c>
      <c r="I2389" s="246"/>
      <c r="J2389" s="247"/>
      <c r="K2389" s="240"/>
      <c r="L2389" s="245"/>
    </row>
    <row r="2390" spans="1:12">
      <c r="A2390" s="243">
        <v>45012</v>
      </c>
      <c r="B2390" s="243">
        <v>45012</v>
      </c>
      <c r="C2390" s="244">
        <f t="shared" si="111"/>
        <v>1</v>
      </c>
      <c r="D2390" s="239">
        <v>45012</v>
      </c>
      <c r="E2390" s="245">
        <f t="shared" si="112"/>
        <v>0</v>
      </c>
      <c r="F2390" s="306" t="s">
        <v>179</v>
      </c>
      <c r="G2390" s="241">
        <v>5944.01</v>
      </c>
      <c r="H2390" s="244">
        <f t="shared" si="113"/>
        <v>0</v>
      </c>
      <c r="I2390" s="246"/>
      <c r="J2390" s="247"/>
      <c r="K2390" s="240"/>
      <c r="L2390" s="245"/>
    </row>
    <row r="2391" spans="1:12">
      <c r="A2391" s="243">
        <v>45012</v>
      </c>
      <c r="B2391" s="243">
        <v>45138</v>
      </c>
      <c r="C2391" s="244">
        <f t="shared" si="111"/>
        <v>127</v>
      </c>
      <c r="D2391" s="239">
        <v>45138</v>
      </c>
      <c r="E2391" s="245">
        <f t="shared" si="112"/>
        <v>126</v>
      </c>
      <c r="F2391" s="306" t="s">
        <v>175</v>
      </c>
      <c r="G2391" s="241">
        <v>71.680000000000007</v>
      </c>
      <c r="H2391" s="244">
        <f t="shared" si="113"/>
        <v>9031.68</v>
      </c>
      <c r="I2391" s="246"/>
      <c r="J2391" s="247"/>
      <c r="K2391" s="240"/>
      <c r="L2391" s="245"/>
    </row>
    <row r="2392" spans="1:12">
      <c r="A2392" s="243">
        <v>45012</v>
      </c>
      <c r="B2392" s="243">
        <v>45013</v>
      </c>
      <c r="C2392" s="244">
        <f t="shared" si="111"/>
        <v>2</v>
      </c>
      <c r="D2392" s="239">
        <v>45013</v>
      </c>
      <c r="E2392" s="245">
        <f t="shared" si="112"/>
        <v>1</v>
      </c>
      <c r="F2392" s="306" t="s">
        <v>179</v>
      </c>
      <c r="G2392" s="241">
        <v>3350.45</v>
      </c>
      <c r="H2392" s="244">
        <f t="shared" si="113"/>
        <v>3350.45</v>
      </c>
      <c r="I2392" s="246"/>
      <c r="J2392" s="247"/>
      <c r="K2392" s="240"/>
      <c r="L2392" s="245"/>
    </row>
    <row r="2393" spans="1:12">
      <c r="A2393" s="243">
        <v>45012</v>
      </c>
      <c r="B2393" s="243">
        <v>45012</v>
      </c>
      <c r="C2393" s="244">
        <f t="shared" si="111"/>
        <v>1</v>
      </c>
      <c r="D2393" s="239">
        <v>45012</v>
      </c>
      <c r="E2393" s="245">
        <f t="shared" si="112"/>
        <v>0</v>
      </c>
      <c r="F2393" s="306" t="s">
        <v>177</v>
      </c>
      <c r="G2393" s="241">
        <v>54.06</v>
      </c>
      <c r="H2393" s="244">
        <f t="shared" si="113"/>
        <v>0</v>
      </c>
      <c r="I2393" s="246"/>
      <c r="J2393" s="247"/>
      <c r="K2393" s="240"/>
      <c r="L2393" s="245"/>
    </row>
    <row r="2394" spans="1:12">
      <c r="A2394" s="243">
        <v>45012</v>
      </c>
      <c r="B2394" s="243">
        <v>45015</v>
      </c>
      <c r="C2394" s="244">
        <f t="shared" si="111"/>
        <v>4</v>
      </c>
      <c r="D2394" s="239">
        <v>45015</v>
      </c>
      <c r="E2394" s="245">
        <f t="shared" si="112"/>
        <v>3</v>
      </c>
      <c r="F2394" s="306" t="s">
        <v>176</v>
      </c>
      <c r="G2394" s="241">
        <v>34052.39</v>
      </c>
      <c r="H2394" s="244">
        <f t="shared" si="113"/>
        <v>102157.17</v>
      </c>
      <c r="I2394" s="246"/>
      <c r="J2394" s="247"/>
      <c r="K2394" s="240"/>
      <c r="L2394" s="245"/>
    </row>
    <row r="2395" spans="1:12">
      <c r="A2395" s="243">
        <v>45012</v>
      </c>
      <c r="B2395" s="243">
        <v>45013</v>
      </c>
      <c r="C2395" s="244">
        <f t="shared" si="111"/>
        <v>2</v>
      </c>
      <c r="D2395" s="239">
        <v>45013</v>
      </c>
      <c r="E2395" s="245">
        <f t="shared" si="112"/>
        <v>1</v>
      </c>
      <c r="F2395" s="306" t="s">
        <v>177</v>
      </c>
      <c r="G2395" s="241">
        <v>28980.58</v>
      </c>
      <c r="H2395" s="244">
        <f t="shared" si="113"/>
        <v>28980.58</v>
      </c>
      <c r="I2395" s="246"/>
      <c r="J2395" s="247"/>
      <c r="K2395" s="240"/>
      <c r="L2395" s="245"/>
    </row>
    <row r="2396" spans="1:12">
      <c r="A2396" s="243">
        <v>45012</v>
      </c>
      <c r="B2396" s="243">
        <v>45015</v>
      </c>
      <c r="C2396" s="244">
        <f t="shared" si="111"/>
        <v>4</v>
      </c>
      <c r="D2396" s="239">
        <v>45015</v>
      </c>
      <c r="E2396" s="245">
        <f t="shared" si="112"/>
        <v>3</v>
      </c>
      <c r="F2396" s="306" t="s">
        <v>175</v>
      </c>
      <c r="G2396" s="241">
        <v>1443.79</v>
      </c>
      <c r="H2396" s="244">
        <f t="shared" si="113"/>
        <v>4331.37</v>
      </c>
      <c r="I2396" s="246"/>
      <c r="J2396" s="247"/>
      <c r="K2396" s="240"/>
      <c r="L2396" s="245"/>
    </row>
    <row r="2397" spans="1:12">
      <c r="A2397" s="243">
        <v>45012</v>
      </c>
      <c r="B2397" s="243">
        <v>45021</v>
      </c>
      <c r="C2397" s="244">
        <f t="shared" si="111"/>
        <v>10</v>
      </c>
      <c r="D2397" s="239">
        <v>45021</v>
      </c>
      <c r="E2397" s="245">
        <f t="shared" si="112"/>
        <v>9</v>
      </c>
      <c r="F2397" s="306" t="s">
        <v>177</v>
      </c>
      <c r="G2397" s="241">
        <v>7.67</v>
      </c>
      <c r="H2397" s="244">
        <f t="shared" si="113"/>
        <v>69.03</v>
      </c>
      <c r="I2397" s="246"/>
      <c r="J2397" s="247"/>
      <c r="K2397" s="240"/>
      <c r="L2397" s="245"/>
    </row>
    <row r="2398" spans="1:12">
      <c r="A2398" s="243">
        <v>45012</v>
      </c>
      <c r="B2398" s="243">
        <v>45016</v>
      </c>
      <c r="C2398" s="244">
        <f t="shared" si="111"/>
        <v>5</v>
      </c>
      <c r="D2398" s="239">
        <v>45016</v>
      </c>
      <c r="E2398" s="245">
        <f t="shared" si="112"/>
        <v>4</v>
      </c>
      <c r="F2398" s="306" t="s">
        <v>176</v>
      </c>
      <c r="G2398" s="241">
        <v>393.54</v>
      </c>
      <c r="H2398" s="244">
        <f t="shared" si="113"/>
        <v>1574.16</v>
      </c>
      <c r="I2398" s="246"/>
      <c r="J2398" s="247"/>
      <c r="K2398" s="240"/>
      <c r="L2398" s="245"/>
    </row>
    <row r="2399" spans="1:12">
      <c r="A2399" s="243">
        <v>45012</v>
      </c>
      <c r="B2399" s="243">
        <v>45040</v>
      </c>
      <c r="C2399" s="244">
        <f t="shared" si="111"/>
        <v>29</v>
      </c>
      <c r="D2399" s="239">
        <v>45040</v>
      </c>
      <c r="E2399" s="245">
        <f t="shared" si="112"/>
        <v>28</v>
      </c>
      <c r="F2399" s="306" t="s">
        <v>175</v>
      </c>
      <c r="G2399" s="241">
        <v>42.69</v>
      </c>
      <c r="H2399" s="244">
        <f t="shared" si="113"/>
        <v>1195.32</v>
      </c>
      <c r="I2399" s="246"/>
      <c r="J2399" s="247"/>
      <c r="K2399" s="240"/>
      <c r="L2399" s="245"/>
    </row>
    <row r="2400" spans="1:12">
      <c r="A2400" s="243">
        <v>45012</v>
      </c>
      <c r="B2400" s="243">
        <v>45047</v>
      </c>
      <c r="C2400" s="244">
        <f t="shared" si="111"/>
        <v>36</v>
      </c>
      <c r="D2400" s="239">
        <v>45047</v>
      </c>
      <c r="E2400" s="245">
        <f t="shared" si="112"/>
        <v>35</v>
      </c>
      <c r="F2400" s="306" t="s">
        <v>175</v>
      </c>
      <c r="G2400" s="241">
        <v>203.53</v>
      </c>
      <c r="H2400" s="244">
        <f t="shared" si="113"/>
        <v>7123.55</v>
      </c>
      <c r="I2400" s="246"/>
      <c r="J2400" s="247"/>
      <c r="K2400" s="240"/>
      <c r="L2400" s="245"/>
    </row>
    <row r="2401" spans="1:12">
      <c r="A2401" s="243">
        <v>45012</v>
      </c>
      <c r="B2401" s="243">
        <v>45041</v>
      </c>
      <c r="C2401" s="244">
        <f t="shared" si="111"/>
        <v>30</v>
      </c>
      <c r="D2401" s="239">
        <v>45041</v>
      </c>
      <c r="E2401" s="245">
        <f t="shared" si="112"/>
        <v>29</v>
      </c>
      <c r="F2401" s="306" t="s">
        <v>175</v>
      </c>
      <c r="G2401" s="241">
        <v>6.07</v>
      </c>
      <c r="H2401" s="244">
        <f t="shared" si="113"/>
        <v>176.03</v>
      </c>
      <c r="I2401" s="246"/>
      <c r="J2401" s="247"/>
      <c r="K2401" s="240"/>
      <c r="L2401" s="245"/>
    </row>
    <row r="2402" spans="1:12">
      <c r="A2402" s="243">
        <v>45012</v>
      </c>
      <c r="B2402" s="243">
        <v>45016</v>
      </c>
      <c r="C2402" s="244">
        <f t="shared" si="111"/>
        <v>5</v>
      </c>
      <c r="D2402" s="239">
        <v>45016</v>
      </c>
      <c r="E2402" s="245">
        <f t="shared" si="112"/>
        <v>4</v>
      </c>
      <c r="F2402" s="306" t="s">
        <v>175</v>
      </c>
      <c r="G2402" s="241">
        <v>234.19</v>
      </c>
      <c r="H2402" s="244">
        <f t="shared" si="113"/>
        <v>936.76</v>
      </c>
      <c r="I2402" s="246"/>
      <c r="J2402" s="247"/>
      <c r="K2402" s="240"/>
      <c r="L2402" s="245"/>
    </row>
    <row r="2403" spans="1:12">
      <c r="A2403" s="243">
        <v>45012</v>
      </c>
      <c r="B2403" s="243">
        <v>45014</v>
      </c>
      <c r="C2403" s="244">
        <f t="shared" si="111"/>
        <v>3</v>
      </c>
      <c r="D2403" s="239">
        <v>45014</v>
      </c>
      <c r="E2403" s="245">
        <f t="shared" si="112"/>
        <v>2</v>
      </c>
      <c r="F2403" s="306" t="s">
        <v>177</v>
      </c>
      <c r="G2403" s="241">
        <v>8228.7199999999993</v>
      </c>
      <c r="H2403" s="244">
        <f t="shared" si="113"/>
        <v>16457.439999999999</v>
      </c>
      <c r="I2403" s="246"/>
      <c r="J2403" s="247"/>
      <c r="K2403" s="240"/>
      <c r="L2403" s="245"/>
    </row>
    <row r="2404" spans="1:12">
      <c r="A2404" s="243">
        <v>45012</v>
      </c>
      <c r="B2404" s="243">
        <v>45352</v>
      </c>
      <c r="C2404" s="244">
        <f t="shared" si="111"/>
        <v>341</v>
      </c>
      <c r="D2404" s="239">
        <v>45352</v>
      </c>
      <c r="E2404" s="245">
        <f t="shared" si="112"/>
        <v>340</v>
      </c>
      <c r="F2404" s="306" t="s">
        <v>176</v>
      </c>
      <c r="G2404" s="241">
        <v>329.58</v>
      </c>
      <c r="H2404" s="244">
        <f t="shared" si="113"/>
        <v>112057.2</v>
      </c>
      <c r="I2404" s="246"/>
      <c r="J2404" s="247"/>
      <c r="K2404" s="240"/>
      <c r="L2404" s="245"/>
    </row>
    <row r="2405" spans="1:12">
      <c r="A2405" s="243">
        <v>45012</v>
      </c>
      <c r="B2405" s="243">
        <v>45026</v>
      </c>
      <c r="C2405" s="244">
        <f t="shared" si="111"/>
        <v>15</v>
      </c>
      <c r="D2405" s="239">
        <v>45026</v>
      </c>
      <c r="E2405" s="245">
        <f t="shared" si="112"/>
        <v>14</v>
      </c>
      <c r="F2405" s="306" t="s">
        <v>176</v>
      </c>
      <c r="G2405" s="241">
        <v>49.51</v>
      </c>
      <c r="H2405" s="244">
        <f t="shared" si="113"/>
        <v>693.14</v>
      </c>
      <c r="I2405" s="246"/>
      <c r="J2405" s="247"/>
      <c r="K2405" s="240"/>
      <c r="L2405" s="245"/>
    </row>
    <row r="2406" spans="1:12">
      <c r="A2406" s="243">
        <v>45012</v>
      </c>
      <c r="B2406" s="243">
        <v>45042</v>
      </c>
      <c r="C2406" s="244">
        <f t="shared" si="111"/>
        <v>31</v>
      </c>
      <c r="D2406" s="239">
        <v>45042</v>
      </c>
      <c r="E2406" s="245">
        <f t="shared" si="112"/>
        <v>30</v>
      </c>
      <c r="F2406" s="306" t="s">
        <v>175</v>
      </c>
      <c r="G2406" s="241">
        <v>172.23</v>
      </c>
      <c r="H2406" s="244">
        <f t="shared" si="113"/>
        <v>5166.8999999999996</v>
      </c>
      <c r="I2406" s="246"/>
      <c r="J2406" s="247"/>
      <c r="K2406" s="240"/>
      <c r="L2406" s="245"/>
    </row>
    <row r="2407" spans="1:12">
      <c r="A2407" s="243">
        <v>45012</v>
      </c>
      <c r="B2407" s="243">
        <v>45288</v>
      </c>
      <c r="C2407" s="244">
        <f t="shared" si="111"/>
        <v>277</v>
      </c>
      <c r="D2407" s="239">
        <v>45288</v>
      </c>
      <c r="E2407" s="245">
        <f t="shared" si="112"/>
        <v>276</v>
      </c>
      <c r="F2407" s="306" t="s">
        <v>175</v>
      </c>
      <c r="G2407" s="241">
        <v>29.94</v>
      </c>
      <c r="H2407" s="244">
        <f t="shared" si="113"/>
        <v>8263.44</v>
      </c>
      <c r="I2407" s="246"/>
      <c r="J2407" s="247"/>
      <c r="K2407" s="240"/>
      <c r="L2407" s="245"/>
    </row>
    <row r="2408" spans="1:12">
      <c r="A2408" s="243">
        <v>45012</v>
      </c>
      <c r="B2408" s="243">
        <v>45015</v>
      </c>
      <c r="C2408" s="244">
        <f t="shared" si="111"/>
        <v>4</v>
      </c>
      <c r="D2408" s="239">
        <v>45015</v>
      </c>
      <c r="E2408" s="245">
        <f t="shared" si="112"/>
        <v>3</v>
      </c>
      <c r="F2408" s="306" t="s">
        <v>179</v>
      </c>
      <c r="G2408" s="241">
        <v>3287.58</v>
      </c>
      <c r="H2408" s="244">
        <f t="shared" si="113"/>
        <v>9862.74</v>
      </c>
      <c r="I2408" s="246"/>
      <c r="J2408" s="247"/>
      <c r="K2408" s="240"/>
      <c r="L2408" s="245"/>
    </row>
    <row r="2409" spans="1:12">
      <c r="A2409" s="243">
        <v>45012</v>
      </c>
      <c r="B2409" s="243">
        <v>45043</v>
      </c>
      <c r="C2409" s="244">
        <f t="shared" si="111"/>
        <v>32</v>
      </c>
      <c r="D2409" s="239">
        <v>45043</v>
      </c>
      <c r="E2409" s="245">
        <f t="shared" si="112"/>
        <v>31</v>
      </c>
      <c r="F2409" s="306" t="s">
        <v>175</v>
      </c>
      <c r="G2409" s="241">
        <v>75.73</v>
      </c>
      <c r="H2409" s="244">
        <f t="shared" si="113"/>
        <v>2347.63</v>
      </c>
      <c r="I2409" s="246"/>
      <c r="J2409" s="247"/>
      <c r="K2409" s="240"/>
      <c r="L2409" s="245"/>
    </row>
    <row r="2410" spans="1:12">
      <c r="A2410" s="243">
        <v>45012</v>
      </c>
      <c r="B2410" s="243">
        <v>45027</v>
      </c>
      <c r="C2410" s="244">
        <f t="shared" si="111"/>
        <v>16</v>
      </c>
      <c r="D2410" s="239">
        <v>45027</v>
      </c>
      <c r="E2410" s="245">
        <f t="shared" si="112"/>
        <v>15</v>
      </c>
      <c r="F2410" s="306" t="s">
        <v>175</v>
      </c>
      <c r="G2410" s="241">
        <v>115.86</v>
      </c>
      <c r="H2410" s="244">
        <f t="shared" si="113"/>
        <v>1737.9</v>
      </c>
      <c r="I2410" s="246"/>
      <c r="J2410" s="247"/>
      <c r="K2410" s="240"/>
      <c r="L2410" s="245"/>
    </row>
    <row r="2411" spans="1:12">
      <c r="A2411" s="243">
        <v>45012</v>
      </c>
      <c r="B2411" s="243">
        <v>45015</v>
      </c>
      <c r="C2411" s="244">
        <f t="shared" si="111"/>
        <v>4</v>
      </c>
      <c r="D2411" s="239">
        <v>45015</v>
      </c>
      <c r="E2411" s="245">
        <f t="shared" si="112"/>
        <v>3</v>
      </c>
      <c r="F2411" s="306" t="s">
        <v>177</v>
      </c>
      <c r="G2411" s="241">
        <v>115.8</v>
      </c>
      <c r="H2411" s="244">
        <f t="shared" si="113"/>
        <v>347.4</v>
      </c>
      <c r="I2411" s="246"/>
      <c r="J2411" s="247"/>
      <c r="K2411" s="240"/>
      <c r="L2411" s="245"/>
    </row>
    <row r="2412" spans="1:12">
      <c r="A2412" s="243">
        <v>45013</v>
      </c>
      <c r="B2412" s="243">
        <v>45015</v>
      </c>
      <c r="C2412" s="244">
        <f t="shared" si="111"/>
        <v>3</v>
      </c>
      <c r="D2412" s="239">
        <v>45015</v>
      </c>
      <c r="E2412" s="245">
        <f t="shared" si="112"/>
        <v>2</v>
      </c>
      <c r="F2412" s="306" t="s">
        <v>177</v>
      </c>
      <c r="G2412" s="241">
        <v>16242.03</v>
      </c>
      <c r="H2412" s="244">
        <f t="shared" si="113"/>
        <v>32484.06</v>
      </c>
      <c r="I2412" s="246"/>
      <c r="J2412" s="247"/>
      <c r="K2412" s="240"/>
      <c r="L2412" s="245"/>
    </row>
    <row r="2413" spans="1:12">
      <c r="A2413" s="243">
        <v>45013</v>
      </c>
      <c r="B2413" s="243">
        <v>45016</v>
      </c>
      <c r="C2413" s="244">
        <f t="shared" si="111"/>
        <v>4</v>
      </c>
      <c r="D2413" s="239">
        <v>45016</v>
      </c>
      <c r="E2413" s="245">
        <f t="shared" si="112"/>
        <v>3</v>
      </c>
      <c r="F2413" s="306" t="s">
        <v>177</v>
      </c>
      <c r="G2413" s="241">
        <v>346.44</v>
      </c>
      <c r="H2413" s="244">
        <f t="shared" si="113"/>
        <v>1039.32</v>
      </c>
      <c r="I2413" s="246"/>
      <c r="J2413" s="247"/>
      <c r="K2413" s="240"/>
      <c r="L2413" s="245"/>
    </row>
    <row r="2414" spans="1:12">
      <c r="A2414" s="243">
        <v>45013</v>
      </c>
      <c r="B2414" s="243">
        <v>45026</v>
      </c>
      <c r="C2414" s="244">
        <f t="shared" si="111"/>
        <v>14</v>
      </c>
      <c r="D2414" s="239">
        <v>45026</v>
      </c>
      <c r="E2414" s="245">
        <f t="shared" si="112"/>
        <v>13</v>
      </c>
      <c r="F2414" s="306" t="s">
        <v>177</v>
      </c>
      <c r="G2414" s="241">
        <v>39.06</v>
      </c>
      <c r="H2414" s="244">
        <f t="shared" si="113"/>
        <v>507.78000000000003</v>
      </c>
      <c r="I2414" s="246"/>
      <c r="J2414" s="247"/>
      <c r="K2414" s="240"/>
      <c r="L2414" s="245"/>
    </row>
    <row r="2415" spans="1:12">
      <c r="A2415" s="243">
        <v>45013</v>
      </c>
      <c r="B2415" s="243">
        <v>45033</v>
      </c>
      <c r="C2415" s="244">
        <f t="shared" si="111"/>
        <v>21</v>
      </c>
      <c r="D2415" s="239">
        <v>45033</v>
      </c>
      <c r="E2415" s="245">
        <f t="shared" si="112"/>
        <v>20</v>
      </c>
      <c r="F2415" s="306" t="s">
        <v>176</v>
      </c>
      <c r="G2415" s="241">
        <v>42.29</v>
      </c>
      <c r="H2415" s="244">
        <f t="shared" si="113"/>
        <v>845.8</v>
      </c>
      <c r="I2415" s="246"/>
      <c r="J2415" s="247"/>
      <c r="K2415" s="240"/>
      <c r="L2415" s="245"/>
    </row>
    <row r="2416" spans="1:12">
      <c r="A2416" s="243">
        <v>45013</v>
      </c>
      <c r="B2416" s="243">
        <v>45033</v>
      </c>
      <c r="C2416" s="244">
        <f t="shared" si="111"/>
        <v>21</v>
      </c>
      <c r="D2416" s="239">
        <v>45033</v>
      </c>
      <c r="E2416" s="245">
        <f t="shared" si="112"/>
        <v>20</v>
      </c>
      <c r="F2416" s="306" t="s">
        <v>175</v>
      </c>
      <c r="G2416" s="241">
        <v>13.8</v>
      </c>
      <c r="H2416" s="244">
        <f t="shared" si="113"/>
        <v>276</v>
      </c>
      <c r="I2416" s="246"/>
      <c r="J2416" s="247"/>
      <c r="K2416" s="240"/>
      <c r="L2416" s="245"/>
    </row>
    <row r="2417" spans="1:12">
      <c r="A2417" s="243">
        <v>45013</v>
      </c>
      <c r="B2417" s="243">
        <v>45273</v>
      </c>
      <c r="C2417" s="244">
        <f t="shared" si="111"/>
        <v>261</v>
      </c>
      <c r="D2417" s="239">
        <v>45273</v>
      </c>
      <c r="E2417" s="245">
        <f t="shared" si="112"/>
        <v>260</v>
      </c>
      <c r="F2417" s="306" t="s">
        <v>177</v>
      </c>
      <c r="G2417" s="241">
        <v>204.13</v>
      </c>
      <c r="H2417" s="244">
        <f t="shared" si="113"/>
        <v>53073.799999999996</v>
      </c>
      <c r="I2417" s="246"/>
      <c r="J2417" s="247"/>
      <c r="K2417" s="240"/>
      <c r="L2417" s="245"/>
    </row>
    <row r="2418" spans="1:12">
      <c r="A2418" s="243">
        <v>45013</v>
      </c>
      <c r="B2418" s="243">
        <v>45117</v>
      </c>
      <c r="C2418" s="244">
        <f t="shared" si="111"/>
        <v>105</v>
      </c>
      <c r="D2418" s="239">
        <v>45117</v>
      </c>
      <c r="E2418" s="245">
        <f t="shared" si="112"/>
        <v>104</v>
      </c>
      <c r="F2418" s="306" t="s">
        <v>175</v>
      </c>
      <c r="G2418" s="241">
        <v>86.84</v>
      </c>
      <c r="H2418" s="244">
        <f t="shared" si="113"/>
        <v>9031.36</v>
      </c>
      <c r="I2418" s="246"/>
      <c r="J2418" s="247"/>
      <c r="K2418" s="240"/>
      <c r="L2418" s="245"/>
    </row>
    <row r="2419" spans="1:12">
      <c r="A2419" s="243">
        <v>45013</v>
      </c>
      <c r="B2419" s="243">
        <v>45293</v>
      </c>
      <c r="C2419" s="244">
        <f t="shared" si="111"/>
        <v>281</v>
      </c>
      <c r="D2419" s="239">
        <v>45293</v>
      </c>
      <c r="E2419" s="245">
        <f t="shared" si="112"/>
        <v>280</v>
      </c>
      <c r="F2419" s="306" t="s">
        <v>177</v>
      </c>
      <c r="G2419" s="241">
        <v>99.74</v>
      </c>
      <c r="H2419" s="244">
        <f t="shared" si="113"/>
        <v>27927.199999999997</v>
      </c>
      <c r="I2419" s="246"/>
      <c r="J2419" s="247"/>
      <c r="K2419" s="240"/>
      <c r="L2419" s="245"/>
    </row>
    <row r="2420" spans="1:12">
      <c r="A2420" s="243">
        <v>45013</v>
      </c>
      <c r="B2420" s="243">
        <v>45019</v>
      </c>
      <c r="C2420" s="244">
        <f t="shared" si="111"/>
        <v>7</v>
      </c>
      <c r="D2420" s="239">
        <v>45019</v>
      </c>
      <c r="E2420" s="245">
        <f t="shared" si="112"/>
        <v>6</v>
      </c>
      <c r="F2420" s="306" t="s">
        <v>176</v>
      </c>
      <c r="G2420" s="241">
        <v>13218.56</v>
      </c>
      <c r="H2420" s="244">
        <f t="shared" si="113"/>
        <v>79311.360000000001</v>
      </c>
      <c r="I2420" s="246"/>
      <c r="J2420" s="247"/>
      <c r="K2420" s="240"/>
      <c r="L2420" s="245"/>
    </row>
    <row r="2421" spans="1:12">
      <c r="A2421" s="243">
        <v>45013</v>
      </c>
      <c r="B2421" s="243">
        <v>45016</v>
      </c>
      <c r="C2421" s="244">
        <f t="shared" si="111"/>
        <v>4</v>
      </c>
      <c r="D2421" s="239">
        <v>45016</v>
      </c>
      <c r="E2421" s="245">
        <f t="shared" si="112"/>
        <v>3</v>
      </c>
      <c r="F2421" s="306" t="s">
        <v>180</v>
      </c>
      <c r="G2421" s="241">
        <v>154.19</v>
      </c>
      <c r="H2421" s="244">
        <f t="shared" si="113"/>
        <v>462.57</v>
      </c>
      <c r="I2421" s="246"/>
      <c r="J2421" s="247"/>
      <c r="K2421" s="240"/>
      <c r="L2421" s="245"/>
    </row>
    <row r="2422" spans="1:12">
      <c r="A2422" s="243">
        <v>45013</v>
      </c>
      <c r="B2422" s="243">
        <v>45019</v>
      </c>
      <c r="C2422" s="244">
        <f t="shared" si="111"/>
        <v>7</v>
      </c>
      <c r="D2422" s="239">
        <v>45019</v>
      </c>
      <c r="E2422" s="245">
        <f t="shared" si="112"/>
        <v>6</v>
      </c>
      <c r="F2422" s="306" t="s">
        <v>175</v>
      </c>
      <c r="G2422" s="241">
        <v>1171.74</v>
      </c>
      <c r="H2422" s="244">
        <f t="shared" si="113"/>
        <v>7030.4400000000005</v>
      </c>
      <c r="I2422" s="246"/>
      <c r="J2422" s="247"/>
      <c r="K2422" s="240"/>
      <c r="L2422" s="245"/>
    </row>
    <row r="2423" spans="1:12">
      <c r="A2423" s="243">
        <v>45013</v>
      </c>
      <c r="B2423" s="243">
        <v>45021</v>
      </c>
      <c r="C2423" s="244">
        <f t="shared" si="111"/>
        <v>9</v>
      </c>
      <c r="D2423" s="239">
        <v>45021</v>
      </c>
      <c r="E2423" s="245">
        <f t="shared" si="112"/>
        <v>8</v>
      </c>
      <c r="F2423" s="306" t="s">
        <v>178</v>
      </c>
      <c r="G2423" s="241">
        <v>125841.23</v>
      </c>
      <c r="H2423" s="244">
        <f t="shared" si="113"/>
        <v>1006729.84</v>
      </c>
      <c r="I2423" s="246"/>
      <c r="J2423" s="247"/>
      <c r="K2423" s="240"/>
      <c r="L2423" s="245"/>
    </row>
    <row r="2424" spans="1:12">
      <c r="A2424" s="243">
        <v>45013</v>
      </c>
      <c r="B2424" s="243">
        <v>45020</v>
      </c>
      <c r="C2424" s="244">
        <f t="shared" si="111"/>
        <v>8</v>
      </c>
      <c r="D2424" s="239">
        <v>45020</v>
      </c>
      <c r="E2424" s="245">
        <f t="shared" si="112"/>
        <v>7</v>
      </c>
      <c r="F2424" s="306" t="s">
        <v>176</v>
      </c>
      <c r="G2424" s="241">
        <v>58.48</v>
      </c>
      <c r="H2424" s="244">
        <f t="shared" si="113"/>
        <v>409.35999999999996</v>
      </c>
      <c r="I2424" s="246"/>
      <c r="J2424" s="247"/>
      <c r="K2424" s="240"/>
      <c r="L2424" s="245"/>
    </row>
    <row r="2425" spans="1:12">
      <c r="A2425" s="243">
        <v>45013</v>
      </c>
      <c r="B2425" s="243">
        <v>45013</v>
      </c>
      <c r="C2425" s="244">
        <f t="shared" si="111"/>
        <v>1</v>
      </c>
      <c r="D2425" s="239">
        <v>45013</v>
      </c>
      <c r="E2425" s="245">
        <f t="shared" si="112"/>
        <v>0</v>
      </c>
      <c r="F2425" s="306" t="s">
        <v>176</v>
      </c>
      <c r="G2425" s="241">
        <v>23362.06</v>
      </c>
      <c r="H2425" s="244">
        <f t="shared" si="113"/>
        <v>0</v>
      </c>
      <c r="I2425" s="246"/>
      <c r="J2425" s="247"/>
      <c r="K2425" s="240"/>
      <c r="L2425" s="245"/>
    </row>
    <row r="2426" spans="1:12">
      <c r="A2426" s="243">
        <v>45013</v>
      </c>
      <c r="B2426" s="243">
        <v>45020</v>
      </c>
      <c r="C2426" s="244">
        <f t="shared" si="111"/>
        <v>8</v>
      </c>
      <c r="D2426" s="239">
        <v>45020</v>
      </c>
      <c r="E2426" s="245">
        <f t="shared" si="112"/>
        <v>7</v>
      </c>
      <c r="F2426" s="306" t="s">
        <v>175</v>
      </c>
      <c r="G2426" s="241">
        <v>213.47</v>
      </c>
      <c r="H2426" s="244">
        <f t="shared" si="113"/>
        <v>1494.29</v>
      </c>
      <c r="I2426" s="246"/>
      <c r="J2426" s="247"/>
      <c r="K2426" s="240"/>
      <c r="L2426" s="245"/>
    </row>
    <row r="2427" spans="1:12">
      <c r="A2427" s="243">
        <v>45013</v>
      </c>
      <c r="B2427" s="243">
        <v>45014</v>
      </c>
      <c r="C2427" s="244">
        <f t="shared" si="111"/>
        <v>2</v>
      </c>
      <c r="D2427" s="239">
        <v>45014</v>
      </c>
      <c r="E2427" s="245">
        <f t="shared" si="112"/>
        <v>1</v>
      </c>
      <c r="F2427" s="306" t="s">
        <v>178</v>
      </c>
      <c r="G2427" s="241">
        <v>138139.57999999999</v>
      </c>
      <c r="H2427" s="244">
        <f t="shared" si="113"/>
        <v>138139.57999999999</v>
      </c>
      <c r="I2427" s="246"/>
      <c r="J2427" s="247"/>
      <c r="K2427" s="240"/>
      <c r="L2427" s="245"/>
    </row>
    <row r="2428" spans="1:12">
      <c r="A2428" s="243">
        <v>45013</v>
      </c>
      <c r="B2428" s="243">
        <v>45014</v>
      </c>
      <c r="C2428" s="244">
        <f t="shared" si="111"/>
        <v>2</v>
      </c>
      <c r="D2428" s="239">
        <v>45014</v>
      </c>
      <c r="E2428" s="245">
        <f t="shared" si="112"/>
        <v>1</v>
      </c>
      <c r="F2428" s="306" t="s">
        <v>176</v>
      </c>
      <c r="G2428" s="241">
        <v>593146.68999999994</v>
      </c>
      <c r="H2428" s="244">
        <f t="shared" si="113"/>
        <v>593146.68999999994</v>
      </c>
      <c r="I2428" s="246"/>
      <c r="J2428" s="247"/>
      <c r="K2428" s="240"/>
      <c r="L2428" s="245"/>
    </row>
    <row r="2429" spans="1:12">
      <c r="A2429" s="243">
        <v>45013</v>
      </c>
      <c r="B2429" s="243">
        <v>45022</v>
      </c>
      <c r="C2429" s="244">
        <f t="shared" si="111"/>
        <v>10</v>
      </c>
      <c r="D2429" s="239">
        <v>45022</v>
      </c>
      <c r="E2429" s="245">
        <f t="shared" si="112"/>
        <v>9</v>
      </c>
      <c r="F2429" s="306" t="s">
        <v>176</v>
      </c>
      <c r="G2429" s="241">
        <v>149.22</v>
      </c>
      <c r="H2429" s="244">
        <f t="shared" si="113"/>
        <v>1342.98</v>
      </c>
      <c r="I2429" s="246"/>
      <c r="J2429" s="247"/>
      <c r="K2429" s="240"/>
      <c r="L2429" s="245"/>
    </row>
    <row r="2430" spans="1:12">
      <c r="A2430" s="243">
        <v>45013</v>
      </c>
      <c r="B2430" s="243">
        <v>45021</v>
      </c>
      <c r="C2430" s="244">
        <f t="shared" si="111"/>
        <v>9</v>
      </c>
      <c r="D2430" s="239">
        <v>45021</v>
      </c>
      <c r="E2430" s="245">
        <f t="shared" si="112"/>
        <v>8</v>
      </c>
      <c r="F2430" s="306" t="s">
        <v>175</v>
      </c>
      <c r="G2430" s="241">
        <v>58.83</v>
      </c>
      <c r="H2430" s="244">
        <f t="shared" si="113"/>
        <v>470.64</v>
      </c>
      <c r="I2430" s="246"/>
      <c r="J2430" s="247"/>
      <c r="K2430" s="240"/>
      <c r="L2430" s="245"/>
    </row>
    <row r="2431" spans="1:12">
      <c r="A2431" s="243">
        <v>45013</v>
      </c>
      <c r="B2431" s="243">
        <v>45013</v>
      </c>
      <c r="C2431" s="244">
        <f t="shared" si="111"/>
        <v>1</v>
      </c>
      <c r="D2431" s="239">
        <v>45013</v>
      </c>
      <c r="E2431" s="245">
        <f t="shared" si="112"/>
        <v>0</v>
      </c>
      <c r="F2431" s="306" t="s">
        <v>175</v>
      </c>
      <c r="G2431" s="241">
        <v>1043.8900000000001</v>
      </c>
      <c r="H2431" s="244">
        <f t="shared" si="113"/>
        <v>0</v>
      </c>
      <c r="I2431" s="246"/>
      <c r="J2431" s="247"/>
      <c r="K2431" s="240"/>
      <c r="L2431" s="245"/>
    </row>
    <row r="2432" spans="1:12">
      <c r="A2432" s="243">
        <v>45013</v>
      </c>
      <c r="B2432" s="243">
        <v>45014</v>
      </c>
      <c r="C2432" s="244">
        <f t="shared" si="111"/>
        <v>2</v>
      </c>
      <c r="D2432" s="239">
        <v>45014</v>
      </c>
      <c r="E2432" s="245">
        <f t="shared" si="112"/>
        <v>1</v>
      </c>
      <c r="F2432" s="306" t="s">
        <v>175</v>
      </c>
      <c r="G2432" s="241">
        <v>548611.25</v>
      </c>
      <c r="H2432" s="244">
        <f t="shared" si="113"/>
        <v>548611.25</v>
      </c>
      <c r="I2432" s="246"/>
      <c r="J2432" s="247"/>
      <c r="K2432" s="240"/>
      <c r="L2432" s="245"/>
    </row>
    <row r="2433" spans="1:12">
      <c r="A2433" s="243">
        <v>45013</v>
      </c>
      <c r="B2433" s="243">
        <v>45037</v>
      </c>
      <c r="C2433" s="244">
        <f t="shared" si="111"/>
        <v>25</v>
      </c>
      <c r="D2433" s="239">
        <v>45037</v>
      </c>
      <c r="E2433" s="245">
        <f t="shared" si="112"/>
        <v>24</v>
      </c>
      <c r="F2433" s="306" t="s">
        <v>175</v>
      </c>
      <c r="G2433" s="241">
        <v>3.72</v>
      </c>
      <c r="H2433" s="244">
        <f t="shared" si="113"/>
        <v>89.28</v>
      </c>
      <c r="I2433" s="246"/>
      <c r="J2433" s="247"/>
      <c r="K2433" s="240"/>
      <c r="L2433" s="245"/>
    </row>
    <row r="2434" spans="1:12">
      <c r="A2434" s="243">
        <v>45013</v>
      </c>
      <c r="B2434" s="243">
        <v>45013</v>
      </c>
      <c r="C2434" s="244">
        <f t="shared" si="111"/>
        <v>1</v>
      </c>
      <c r="D2434" s="239">
        <v>45013</v>
      </c>
      <c r="E2434" s="245">
        <f t="shared" si="112"/>
        <v>0</v>
      </c>
      <c r="F2434" s="306" t="s">
        <v>179</v>
      </c>
      <c r="G2434" s="241">
        <v>1331.5</v>
      </c>
      <c r="H2434" s="244">
        <f t="shared" si="113"/>
        <v>0</v>
      </c>
      <c r="I2434" s="246"/>
      <c r="J2434" s="247"/>
      <c r="K2434" s="240"/>
      <c r="L2434" s="245"/>
    </row>
    <row r="2435" spans="1:12">
      <c r="A2435" s="243">
        <v>45013</v>
      </c>
      <c r="B2435" s="243">
        <v>45015</v>
      </c>
      <c r="C2435" s="244">
        <f t="shared" si="111"/>
        <v>3</v>
      </c>
      <c r="D2435" s="239">
        <v>45015</v>
      </c>
      <c r="E2435" s="245">
        <f t="shared" si="112"/>
        <v>2</v>
      </c>
      <c r="F2435" s="306" t="s">
        <v>178</v>
      </c>
      <c r="G2435" s="241">
        <v>44323.37</v>
      </c>
      <c r="H2435" s="244">
        <f t="shared" si="113"/>
        <v>88646.74</v>
      </c>
      <c r="I2435" s="246"/>
      <c r="J2435" s="247"/>
      <c r="K2435" s="240"/>
      <c r="L2435" s="245"/>
    </row>
    <row r="2436" spans="1:12">
      <c r="A2436" s="243">
        <v>45013</v>
      </c>
      <c r="B2436" s="243">
        <v>45125</v>
      </c>
      <c r="C2436" s="244">
        <f t="shared" si="111"/>
        <v>113</v>
      </c>
      <c r="D2436" s="239">
        <v>45125</v>
      </c>
      <c r="E2436" s="245">
        <f t="shared" si="112"/>
        <v>112</v>
      </c>
      <c r="F2436" s="306" t="s">
        <v>175</v>
      </c>
      <c r="G2436" s="241">
        <v>94.62</v>
      </c>
      <c r="H2436" s="244">
        <f t="shared" si="113"/>
        <v>10597.44</v>
      </c>
      <c r="I2436" s="246"/>
      <c r="J2436" s="247"/>
      <c r="K2436" s="240"/>
      <c r="L2436" s="245"/>
    </row>
    <row r="2437" spans="1:12">
      <c r="A2437" s="243">
        <v>45013</v>
      </c>
      <c r="B2437" s="243">
        <v>45015</v>
      </c>
      <c r="C2437" s="244">
        <f t="shared" si="111"/>
        <v>3</v>
      </c>
      <c r="D2437" s="239">
        <v>45015</v>
      </c>
      <c r="E2437" s="245">
        <f t="shared" si="112"/>
        <v>2</v>
      </c>
      <c r="F2437" s="306" t="s">
        <v>176</v>
      </c>
      <c r="G2437" s="241">
        <v>158705.57999999999</v>
      </c>
      <c r="H2437" s="244">
        <f t="shared" si="113"/>
        <v>317411.15999999997</v>
      </c>
      <c r="I2437" s="246"/>
      <c r="J2437" s="247"/>
      <c r="K2437" s="240"/>
      <c r="L2437" s="245"/>
    </row>
    <row r="2438" spans="1:12">
      <c r="A2438" s="243">
        <v>45013</v>
      </c>
      <c r="B2438" s="243">
        <v>45126</v>
      </c>
      <c r="C2438" s="244">
        <f t="shared" si="111"/>
        <v>114</v>
      </c>
      <c r="D2438" s="239">
        <v>45126</v>
      </c>
      <c r="E2438" s="245">
        <f t="shared" si="112"/>
        <v>113</v>
      </c>
      <c r="F2438" s="306" t="s">
        <v>175</v>
      </c>
      <c r="G2438" s="241">
        <v>94.33</v>
      </c>
      <c r="H2438" s="244">
        <f t="shared" si="113"/>
        <v>10659.289999999999</v>
      </c>
      <c r="I2438" s="246"/>
      <c r="J2438" s="247"/>
      <c r="K2438" s="240"/>
      <c r="L2438" s="245"/>
    </row>
    <row r="2439" spans="1:12">
      <c r="A2439" s="243">
        <v>45013</v>
      </c>
      <c r="B2439" s="243">
        <v>45016</v>
      </c>
      <c r="C2439" s="244">
        <f t="shared" ref="C2439:C2502" si="114">B2439-A2439+1</f>
        <v>4</v>
      </c>
      <c r="D2439" s="239">
        <v>45016</v>
      </c>
      <c r="E2439" s="245">
        <f t="shared" ref="E2439:E2502" si="115">D2439-A2439</f>
        <v>3</v>
      </c>
      <c r="F2439" s="306" t="s">
        <v>178</v>
      </c>
      <c r="G2439" s="241">
        <v>71654.559999999998</v>
      </c>
      <c r="H2439" s="244">
        <f t="shared" ref="H2439:H2502" si="116">E2439*G2439</f>
        <v>214963.68</v>
      </c>
      <c r="I2439" s="246"/>
      <c r="J2439" s="247"/>
      <c r="K2439" s="240"/>
      <c r="L2439" s="245"/>
    </row>
    <row r="2440" spans="1:12">
      <c r="A2440" s="243">
        <v>45013</v>
      </c>
      <c r="B2440" s="243">
        <v>45015</v>
      </c>
      <c r="C2440" s="244">
        <f t="shared" si="114"/>
        <v>3</v>
      </c>
      <c r="D2440" s="239">
        <v>45015</v>
      </c>
      <c r="E2440" s="245">
        <f t="shared" si="115"/>
        <v>2</v>
      </c>
      <c r="F2440" s="306" t="s">
        <v>175</v>
      </c>
      <c r="G2440" s="241">
        <v>10717.61</v>
      </c>
      <c r="H2440" s="244">
        <f t="shared" si="116"/>
        <v>21435.22</v>
      </c>
      <c r="I2440" s="246"/>
      <c r="J2440" s="247"/>
      <c r="K2440" s="240"/>
      <c r="L2440" s="245"/>
    </row>
    <row r="2441" spans="1:12">
      <c r="A2441" s="243">
        <v>45013</v>
      </c>
      <c r="B2441" s="243">
        <v>45016</v>
      </c>
      <c r="C2441" s="244">
        <f t="shared" si="114"/>
        <v>4</v>
      </c>
      <c r="D2441" s="239">
        <v>45016</v>
      </c>
      <c r="E2441" s="245">
        <f t="shared" si="115"/>
        <v>3</v>
      </c>
      <c r="F2441" s="306" t="s">
        <v>176</v>
      </c>
      <c r="G2441" s="241">
        <v>107800.95</v>
      </c>
      <c r="H2441" s="244">
        <f t="shared" si="116"/>
        <v>323402.84999999998</v>
      </c>
      <c r="I2441" s="246"/>
      <c r="J2441" s="247"/>
      <c r="K2441" s="240"/>
      <c r="L2441" s="245"/>
    </row>
    <row r="2442" spans="1:12">
      <c r="A2442" s="243">
        <v>45013</v>
      </c>
      <c r="B2442" s="243">
        <v>45014</v>
      </c>
      <c r="C2442" s="244">
        <f t="shared" si="114"/>
        <v>2</v>
      </c>
      <c r="D2442" s="239">
        <v>45014</v>
      </c>
      <c r="E2442" s="245">
        <f t="shared" si="115"/>
        <v>1</v>
      </c>
      <c r="F2442" s="306" t="s">
        <v>177</v>
      </c>
      <c r="G2442" s="241">
        <v>21612.47</v>
      </c>
      <c r="H2442" s="244">
        <f t="shared" si="116"/>
        <v>21612.47</v>
      </c>
      <c r="I2442" s="246"/>
      <c r="J2442" s="247"/>
      <c r="K2442" s="240"/>
      <c r="L2442" s="245"/>
    </row>
    <row r="2443" spans="1:12">
      <c r="A2443" s="243">
        <v>45013</v>
      </c>
      <c r="B2443" s="243">
        <v>45016</v>
      </c>
      <c r="C2443" s="244">
        <f t="shared" si="114"/>
        <v>4</v>
      </c>
      <c r="D2443" s="239">
        <v>45016</v>
      </c>
      <c r="E2443" s="245">
        <f t="shared" si="115"/>
        <v>3</v>
      </c>
      <c r="F2443" s="306" t="s">
        <v>175</v>
      </c>
      <c r="G2443" s="241">
        <v>189.07</v>
      </c>
      <c r="H2443" s="244">
        <f t="shared" si="116"/>
        <v>567.21</v>
      </c>
      <c r="I2443" s="246"/>
      <c r="J2443" s="247"/>
      <c r="K2443" s="240"/>
      <c r="L2443" s="245"/>
    </row>
    <row r="2444" spans="1:12">
      <c r="A2444" s="243">
        <v>45013</v>
      </c>
      <c r="B2444" s="243">
        <v>45042</v>
      </c>
      <c r="C2444" s="244">
        <f t="shared" si="114"/>
        <v>30</v>
      </c>
      <c r="D2444" s="239">
        <v>45042</v>
      </c>
      <c r="E2444" s="245">
        <f t="shared" si="115"/>
        <v>29</v>
      </c>
      <c r="F2444" s="306" t="s">
        <v>176</v>
      </c>
      <c r="G2444" s="241">
        <v>2669.3</v>
      </c>
      <c r="H2444" s="244">
        <f t="shared" si="116"/>
        <v>77409.700000000012</v>
      </c>
      <c r="I2444" s="246"/>
      <c r="J2444" s="247"/>
      <c r="K2444" s="240"/>
      <c r="L2444" s="245"/>
    </row>
    <row r="2445" spans="1:12">
      <c r="A2445" s="243">
        <v>45013</v>
      </c>
      <c r="B2445" s="243">
        <v>45041</v>
      </c>
      <c r="C2445" s="244">
        <f t="shared" si="114"/>
        <v>29</v>
      </c>
      <c r="D2445" s="239">
        <v>45041</v>
      </c>
      <c r="E2445" s="245">
        <f t="shared" si="115"/>
        <v>28</v>
      </c>
      <c r="F2445" s="306" t="s">
        <v>175</v>
      </c>
      <c r="G2445" s="241">
        <v>13.24</v>
      </c>
      <c r="H2445" s="244">
        <f t="shared" si="116"/>
        <v>370.72</v>
      </c>
      <c r="I2445" s="246"/>
      <c r="J2445" s="247"/>
      <c r="K2445" s="240"/>
      <c r="L2445" s="245"/>
    </row>
    <row r="2446" spans="1:12">
      <c r="A2446" s="243">
        <v>45013</v>
      </c>
      <c r="B2446" s="243">
        <v>45026</v>
      </c>
      <c r="C2446" s="244">
        <f t="shared" si="114"/>
        <v>14</v>
      </c>
      <c r="D2446" s="239">
        <v>45026</v>
      </c>
      <c r="E2446" s="245">
        <f t="shared" si="115"/>
        <v>13</v>
      </c>
      <c r="F2446" s="306" t="s">
        <v>176</v>
      </c>
      <c r="G2446" s="241">
        <v>15971.87</v>
      </c>
      <c r="H2446" s="244">
        <f t="shared" si="116"/>
        <v>207634.31</v>
      </c>
      <c r="I2446" s="246"/>
      <c r="J2446" s="247"/>
      <c r="K2446" s="240"/>
      <c r="L2446" s="245"/>
    </row>
    <row r="2447" spans="1:12">
      <c r="A2447" s="243">
        <v>45013</v>
      </c>
      <c r="B2447" s="243">
        <v>45089</v>
      </c>
      <c r="C2447" s="244">
        <f t="shared" si="114"/>
        <v>77</v>
      </c>
      <c r="D2447" s="239">
        <v>45089</v>
      </c>
      <c r="E2447" s="245">
        <f t="shared" si="115"/>
        <v>76</v>
      </c>
      <c r="F2447" s="306" t="s">
        <v>176</v>
      </c>
      <c r="G2447" s="241">
        <v>18.61</v>
      </c>
      <c r="H2447" s="244">
        <f t="shared" si="116"/>
        <v>1414.36</v>
      </c>
      <c r="I2447" s="246"/>
      <c r="J2447" s="247"/>
      <c r="K2447" s="240"/>
      <c r="L2447" s="245"/>
    </row>
    <row r="2448" spans="1:12">
      <c r="A2448" s="243">
        <v>45013</v>
      </c>
      <c r="B2448" s="243">
        <v>45026</v>
      </c>
      <c r="C2448" s="244">
        <f t="shared" si="114"/>
        <v>14</v>
      </c>
      <c r="D2448" s="239">
        <v>45026</v>
      </c>
      <c r="E2448" s="245">
        <f t="shared" si="115"/>
        <v>13</v>
      </c>
      <c r="F2448" s="306" t="s">
        <v>175</v>
      </c>
      <c r="G2448" s="241">
        <v>461.92</v>
      </c>
      <c r="H2448" s="244">
        <f t="shared" si="116"/>
        <v>6004.96</v>
      </c>
      <c r="I2448" s="246"/>
      <c r="J2448" s="247"/>
      <c r="K2448" s="240"/>
      <c r="L2448" s="245"/>
    </row>
    <row r="2449" spans="1:12">
      <c r="A2449" s="243">
        <v>45013</v>
      </c>
      <c r="B2449" s="243">
        <v>45027</v>
      </c>
      <c r="C2449" s="244">
        <f t="shared" si="114"/>
        <v>15</v>
      </c>
      <c r="D2449" s="239">
        <v>45027</v>
      </c>
      <c r="E2449" s="245">
        <f t="shared" si="115"/>
        <v>14</v>
      </c>
      <c r="F2449" s="306" t="s">
        <v>175</v>
      </c>
      <c r="G2449" s="241">
        <v>111.02</v>
      </c>
      <c r="H2449" s="244">
        <f t="shared" si="116"/>
        <v>1554.28</v>
      </c>
      <c r="I2449" s="246"/>
      <c r="J2449" s="247"/>
      <c r="K2449" s="240"/>
      <c r="L2449" s="245"/>
    </row>
    <row r="2450" spans="1:12">
      <c r="A2450" s="243">
        <v>45014</v>
      </c>
      <c r="B2450" s="243">
        <v>45015</v>
      </c>
      <c r="C2450" s="244">
        <f t="shared" si="114"/>
        <v>2</v>
      </c>
      <c r="D2450" s="239">
        <v>45015</v>
      </c>
      <c r="E2450" s="245">
        <f t="shared" si="115"/>
        <v>1</v>
      </c>
      <c r="F2450" s="306" t="s">
        <v>175</v>
      </c>
      <c r="G2450" s="241">
        <v>608603.19999999995</v>
      </c>
      <c r="H2450" s="244">
        <f t="shared" si="116"/>
        <v>608603.19999999995</v>
      </c>
      <c r="I2450" s="246"/>
      <c r="J2450" s="247"/>
      <c r="K2450" s="240"/>
      <c r="L2450" s="245"/>
    </row>
    <row r="2451" spans="1:12">
      <c r="A2451" s="243">
        <v>45014</v>
      </c>
      <c r="B2451" s="243">
        <v>45016</v>
      </c>
      <c r="C2451" s="244">
        <f t="shared" si="114"/>
        <v>3</v>
      </c>
      <c r="D2451" s="239">
        <v>45016</v>
      </c>
      <c r="E2451" s="245">
        <f t="shared" si="115"/>
        <v>2</v>
      </c>
      <c r="F2451" s="306" t="s">
        <v>176</v>
      </c>
      <c r="G2451" s="241">
        <v>48447.87</v>
      </c>
      <c r="H2451" s="244">
        <f t="shared" si="116"/>
        <v>96895.74</v>
      </c>
      <c r="I2451" s="246"/>
      <c r="J2451" s="247"/>
      <c r="K2451" s="240"/>
      <c r="L2451" s="245"/>
    </row>
    <row r="2452" spans="1:12">
      <c r="A2452" s="243">
        <v>45014</v>
      </c>
      <c r="B2452" s="243">
        <v>45016</v>
      </c>
      <c r="C2452" s="244">
        <f t="shared" si="114"/>
        <v>3</v>
      </c>
      <c r="D2452" s="239">
        <v>45016</v>
      </c>
      <c r="E2452" s="245">
        <f t="shared" si="115"/>
        <v>2</v>
      </c>
      <c r="F2452" s="306" t="s">
        <v>175</v>
      </c>
      <c r="G2452" s="241">
        <v>9529.4699999999993</v>
      </c>
      <c r="H2452" s="244">
        <f t="shared" si="116"/>
        <v>19058.939999999999</v>
      </c>
      <c r="I2452" s="246"/>
      <c r="J2452" s="247"/>
      <c r="K2452" s="240"/>
      <c r="L2452" s="245"/>
    </row>
    <row r="2453" spans="1:12">
      <c r="A2453" s="243">
        <v>45014</v>
      </c>
      <c r="B2453" s="243">
        <v>45026</v>
      </c>
      <c r="C2453" s="244">
        <f t="shared" si="114"/>
        <v>13</v>
      </c>
      <c r="D2453" s="239">
        <v>45026</v>
      </c>
      <c r="E2453" s="245">
        <f t="shared" si="115"/>
        <v>12</v>
      </c>
      <c r="F2453" s="306" t="s">
        <v>176</v>
      </c>
      <c r="G2453" s="241">
        <v>1459.04</v>
      </c>
      <c r="H2453" s="244">
        <f t="shared" si="116"/>
        <v>17508.48</v>
      </c>
      <c r="I2453" s="246"/>
      <c r="J2453" s="247"/>
      <c r="K2453" s="240"/>
      <c r="L2453" s="245"/>
    </row>
    <row r="2454" spans="1:12">
      <c r="A2454" s="243">
        <v>45014</v>
      </c>
      <c r="B2454" s="243">
        <v>45026</v>
      </c>
      <c r="C2454" s="244">
        <f t="shared" si="114"/>
        <v>13</v>
      </c>
      <c r="D2454" s="239">
        <v>45026</v>
      </c>
      <c r="E2454" s="245">
        <f t="shared" si="115"/>
        <v>12</v>
      </c>
      <c r="F2454" s="306" t="s">
        <v>175</v>
      </c>
      <c r="G2454" s="241">
        <v>184.25</v>
      </c>
      <c r="H2454" s="244">
        <f t="shared" si="116"/>
        <v>2211</v>
      </c>
      <c r="I2454" s="246"/>
      <c r="J2454" s="247"/>
      <c r="K2454" s="240"/>
      <c r="L2454" s="245"/>
    </row>
    <row r="2455" spans="1:12">
      <c r="A2455" s="243">
        <v>45014</v>
      </c>
      <c r="B2455" s="243">
        <v>45044</v>
      </c>
      <c r="C2455" s="244">
        <f t="shared" si="114"/>
        <v>31</v>
      </c>
      <c r="D2455" s="239">
        <v>45044</v>
      </c>
      <c r="E2455" s="245">
        <f t="shared" si="115"/>
        <v>30</v>
      </c>
      <c r="F2455" s="306" t="s">
        <v>175</v>
      </c>
      <c r="G2455" s="241">
        <v>35.46</v>
      </c>
      <c r="H2455" s="244">
        <f t="shared" si="116"/>
        <v>1063.8</v>
      </c>
      <c r="I2455" s="246"/>
      <c r="J2455" s="247"/>
      <c r="K2455" s="240"/>
      <c r="L2455" s="245"/>
    </row>
    <row r="2456" spans="1:12">
      <c r="A2456" s="243">
        <v>45014</v>
      </c>
      <c r="B2456" s="243">
        <v>45027</v>
      </c>
      <c r="C2456" s="244">
        <f t="shared" si="114"/>
        <v>14</v>
      </c>
      <c r="D2456" s="239">
        <v>45027</v>
      </c>
      <c r="E2456" s="245">
        <f t="shared" si="115"/>
        <v>13</v>
      </c>
      <c r="F2456" s="306" t="s">
        <v>175</v>
      </c>
      <c r="G2456" s="241">
        <v>22.46</v>
      </c>
      <c r="H2456" s="244">
        <f t="shared" si="116"/>
        <v>291.98</v>
      </c>
      <c r="I2456" s="246"/>
      <c r="J2456" s="247"/>
      <c r="K2456" s="240"/>
      <c r="L2456" s="245"/>
    </row>
    <row r="2457" spans="1:12">
      <c r="A2457" s="243">
        <v>45014</v>
      </c>
      <c r="B2457" s="243">
        <v>45015</v>
      </c>
      <c r="C2457" s="244">
        <f t="shared" si="114"/>
        <v>2</v>
      </c>
      <c r="D2457" s="239">
        <v>45015</v>
      </c>
      <c r="E2457" s="245">
        <f t="shared" si="115"/>
        <v>1</v>
      </c>
      <c r="F2457" s="306" t="s">
        <v>177</v>
      </c>
      <c r="G2457" s="241">
        <v>3226.13</v>
      </c>
      <c r="H2457" s="244">
        <f t="shared" si="116"/>
        <v>3226.13</v>
      </c>
      <c r="I2457" s="246"/>
      <c r="J2457" s="247"/>
      <c r="K2457" s="240"/>
      <c r="L2457" s="245"/>
    </row>
    <row r="2458" spans="1:12">
      <c r="A2458" s="243">
        <v>45014</v>
      </c>
      <c r="B2458" s="243">
        <v>45016</v>
      </c>
      <c r="C2458" s="244">
        <f t="shared" si="114"/>
        <v>3</v>
      </c>
      <c r="D2458" s="239">
        <v>45016</v>
      </c>
      <c r="E2458" s="245">
        <f t="shared" si="115"/>
        <v>2</v>
      </c>
      <c r="F2458" s="306" t="s">
        <v>177</v>
      </c>
      <c r="G2458" s="241">
        <v>10357.780000000001</v>
      </c>
      <c r="H2458" s="244">
        <f t="shared" si="116"/>
        <v>20715.560000000001</v>
      </c>
      <c r="I2458" s="246"/>
      <c r="J2458" s="247"/>
      <c r="K2458" s="240"/>
      <c r="L2458" s="245"/>
    </row>
    <row r="2459" spans="1:12">
      <c r="A2459" s="243">
        <v>45014</v>
      </c>
      <c r="B2459" s="243">
        <v>45029</v>
      </c>
      <c r="C2459" s="244">
        <f t="shared" si="114"/>
        <v>16</v>
      </c>
      <c r="D2459" s="239">
        <v>45029</v>
      </c>
      <c r="E2459" s="245">
        <f t="shared" si="115"/>
        <v>15</v>
      </c>
      <c r="F2459" s="306" t="s">
        <v>175</v>
      </c>
      <c r="G2459" s="241">
        <v>35.200000000000003</v>
      </c>
      <c r="H2459" s="244">
        <f t="shared" si="116"/>
        <v>528</v>
      </c>
      <c r="I2459" s="246"/>
      <c r="J2459" s="247"/>
      <c r="K2459" s="240"/>
      <c r="L2459" s="245"/>
    </row>
    <row r="2460" spans="1:12">
      <c r="A2460" s="243">
        <v>45014</v>
      </c>
      <c r="B2460" s="243">
        <v>45055</v>
      </c>
      <c r="C2460" s="244">
        <f t="shared" si="114"/>
        <v>42</v>
      </c>
      <c r="D2460" s="239">
        <v>45055</v>
      </c>
      <c r="E2460" s="245">
        <f t="shared" si="115"/>
        <v>41</v>
      </c>
      <c r="F2460" s="306" t="s">
        <v>175</v>
      </c>
      <c r="G2460" s="241">
        <v>214.46</v>
      </c>
      <c r="H2460" s="244">
        <f t="shared" si="116"/>
        <v>8792.86</v>
      </c>
      <c r="I2460" s="246"/>
      <c r="J2460" s="247"/>
      <c r="K2460" s="240"/>
      <c r="L2460" s="245"/>
    </row>
    <row r="2461" spans="1:12">
      <c r="A2461" s="243">
        <v>45014</v>
      </c>
      <c r="B2461" s="243">
        <v>45026</v>
      </c>
      <c r="C2461" s="244">
        <f t="shared" si="114"/>
        <v>13</v>
      </c>
      <c r="D2461" s="239">
        <v>45026</v>
      </c>
      <c r="E2461" s="245">
        <f t="shared" si="115"/>
        <v>12</v>
      </c>
      <c r="F2461" s="306" t="s">
        <v>177</v>
      </c>
      <c r="G2461" s="241">
        <v>145.44999999999999</v>
      </c>
      <c r="H2461" s="244">
        <f t="shared" si="116"/>
        <v>1745.3999999999999</v>
      </c>
      <c r="I2461" s="246"/>
      <c r="J2461" s="247"/>
      <c r="K2461" s="240"/>
      <c r="L2461" s="245"/>
    </row>
    <row r="2462" spans="1:12">
      <c r="A2462" s="243">
        <v>45014</v>
      </c>
      <c r="B2462" s="243">
        <v>45034</v>
      </c>
      <c r="C2462" s="244">
        <f t="shared" si="114"/>
        <v>21</v>
      </c>
      <c r="D2462" s="239">
        <v>45034</v>
      </c>
      <c r="E2462" s="245">
        <f t="shared" si="115"/>
        <v>20</v>
      </c>
      <c r="F2462" s="306" t="s">
        <v>175</v>
      </c>
      <c r="G2462" s="241">
        <v>32.69</v>
      </c>
      <c r="H2462" s="244">
        <f t="shared" si="116"/>
        <v>653.79999999999995</v>
      </c>
      <c r="I2462" s="246"/>
      <c r="J2462" s="247"/>
      <c r="K2462" s="240"/>
      <c r="L2462" s="245"/>
    </row>
    <row r="2463" spans="1:12">
      <c r="A2463" s="243">
        <v>45014</v>
      </c>
      <c r="B2463" s="243">
        <v>45019</v>
      </c>
      <c r="C2463" s="244">
        <f t="shared" si="114"/>
        <v>6</v>
      </c>
      <c r="D2463" s="239">
        <v>45019</v>
      </c>
      <c r="E2463" s="245">
        <f t="shared" si="115"/>
        <v>5</v>
      </c>
      <c r="F2463" s="306" t="s">
        <v>176</v>
      </c>
      <c r="G2463" s="241">
        <v>27240.71</v>
      </c>
      <c r="H2463" s="244">
        <f t="shared" si="116"/>
        <v>136203.54999999999</v>
      </c>
      <c r="I2463" s="246"/>
      <c r="J2463" s="247"/>
      <c r="K2463" s="240"/>
      <c r="L2463" s="245"/>
    </row>
    <row r="2464" spans="1:12">
      <c r="A2464" s="243">
        <v>45014</v>
      </c>
      <c r="B2464" s="243">
        <v>45019</v>
      </c>
      <c r="C2464" s="244">
        <f t="shared" si="114"/>
        <v>6</v>
      </c>
      <c r="D2464" s="239">
        <v>45019</v>
      </c>
      <c r="E2464" s="245">
        <f t="shared" si="115"/>
        <v>5</v>
      </c>
      <c r="F2464" s="306" t="s">
        <v>175</v>
      </c>
      <c r="G2464" s="241">
        <v>5261.83</v>
      </c>
      <c r="H2464" s="244">
        <f t="shared" si="116"/>
        <v>26309.15</v>
      </c>
      <c r="I2464" s="246"/>
      <c r="J2464" s="247"/>
      <c r="K2464" s="240"/>
      <c r="L2464" s="245"/>
    </row>
    <row r="2465" spans="1:12">
      <c r="A2465" s="243">
        <v>45014</v>
      </c>
      <c r="B2465" s="243">
        <v>45020</v>
      </c>
      <c r="C2465" s="244">
        <f t="shared" si="114"/>
        <v>7</v>
      </c>
      <c r="D2465" s="239">
        <v>45020</v>
      </c>
      <c r="E2465" s="245">
        <f t="shared" si="115"/>
        <v>6</v>
      </c>
      <c r="F2465" s="306" t="s">
        <v>176</v>
      </c>
      <c r="G2465" s="241">
        <v>2805.53</v>
      </c>
      <c r="H2465" s="244">
        <f t="shared" si="116"/>
        <v>16833.18</v>
      </c>
      <c r="I2465" s="246"/>
      <c r="J2465" s="247"/>
      <c r="K2465" s="240"/>
      <c r="L2465" s="245"/>
    </row>
    <row r="2466" spans="1:12">
      <c r="A2466" s="243">
        <v>45014</v>
      </c>
      <c r="B2466" s="243">
        <v>45020</v>
      </c>
      <c r="C2466" s="244">
        <f t="shared" si="114"/>
        <v>7</v>
      </c>
      <c r="D2466" s="239">
        <v>45020</v>
      </c>
      <c r="E2466" s="245">
        <f t="shared" si="115"/>
        <v>6</v>
      </c>
      <c r="F2466" s="306" t="s">
        <v>175</v>
      </c>
      <c r="G2466" s="241">
        <v>864.94</v>
      </c>
      <c r="H2466" s="244">
        <f t="shared" si="116"/>
        <v>5189.6400000000003</v>
      </c>
      <c r="I2466" s="246"/>
      <c r="J2466" s="247"/>
      <c r="K2466" s="240"/>
      <c r="L2466" s="245"/>
    </row>
    <row r="2467" spans="1:12">
      <c r="A2467" s="243">
        <v>45014</v>
      </c>
      <c r="B2467" s="243">
        <v>45021</v>
      </c>
      <c r="C2467" s="244">
        <f t="shared" si="114"/>
        <v>8</v>
      </c>
      <c r="D2467" s="239">
        <v>45021</v>
      </c>
      <c r="E2467" s="245">
        <f t="shared" si="115"/>
        <v>7</v>
      </c>
      <c r="F2467" s="306" t="s">
        <v>176</v>
      </c>
      <c r="G2467" s="241">
        <v>224.9</v>
      </c>
      <c r="H2467" s="244">
        <f t="shared" si="116"/>
        <v>1574.3</v>
      </c>
      <c r="I2467" s="246"/>
      <c r="J2467" s="247"/>
      <c r="K2467" s="240"/>
      <c r="L2467" s="245"/>
    </row>
    <row r="2468" spans="1:12">
      <c r="A2468" s="243">
        <v>45014</v>
      </c>
      <c r="B2468" s="243">
        <v>45014</v>
      </c>
      <c r="C2468" s="244">
        <f t="shared" si="114"/>
        <v>1</v>
      </c>
      <c r="D2468" s="239">
        <v>45014</v>
      </c>
      <c r="E2468" s="245">
        <f t="shared" si="115"/>
        <v>0</v>
      </c>
      <c r="F2468" s="306" t="s">
        <v>176</v>
      </c>
      <c r="G2468" s="241">
        <v>722.05</v>
      </c>
      <c r="H2468" s="244">
        <f t="shared" si="116"/>
        <v>0</v>
      </c>
      <c r="I2468" s="246"/>
      <c r="J2468" s="247"/>
      <c r="K2468" s="240"/>
      <c r="L2468" s="245"/>
    </row>
    <row r="2469" spans="1:12">
      <c r="A2469" s="243">
        <v>45014</v>
      </c>
      <c r="B2469" s="243">
        <v>45014</v>
      </c>
      <c r="C2469" s="244">
        <f t="shared" si="114"/>
        <v>1</v>
      </c>
      <c r="D2469" s="239">
        <v>45014</v>
      </c>
      <c r="E2469" s="245">
        <f t="shared" si="115"/>
        <v>0</v>
      </c>
      <c r="F2469" s="306" t="s">
        <v>175</v>
      </c>
      <c r="G2469" s="241">
        <v>1146.17</v>
      </c>
      <c r="H2469" s="244">
        <f t="shared" si="116"/>
        <v>0</v>
      </c>
      <c r="I2469" s="246"/>
      <c r="J2469" s="247"/>
      <c r="K2469" s="240"/>
      <c r="L2469" s="245"/>
    </row>
    <row r="2470" spans="1:12">
      <c r="A2470" s="243">
        <v>45014</v>
      </c>
      <c r="B2470" s="243">
        <v>45036</v>
      </c>
      <c r="C2470" s="244">
        <f t="shared" si="114"/>
        <v>23</v>
      </c>
      <c r="D2470" s="239">
        <v>45036</v>
      </c>
      <c r="E2470" s="245">
        <f t="shared" si="115"/>
        <v>22</v>
      </c>
      <c r="F2470" s="306" t="s">
        <v>175</v>
      </c>
      <c r="G2470" s="241">
        <v>20.440000000000001</v>
      </c>
      <c r="H2470" s="244">
        <f t="shared" si="116"/>
        <v>449.68</v>
      </c>
      <c r="I2470" s="246"/>
      <c r="J2470" s="247"/>
      <c r="K2470" s="240"/>
      <c r="L2470" s="245"/>
    </row>
    <row r="2471" spans="1:12">
      <c r="A2471" s="243">
        <v>45014</v>
      </c>
      <c r="B2471" s="243">
        <v>45403</v>
      </c>
      <c r="C2471" s="244">
        <f t="shared" si="114"/>
        <v>390</v>
      </c>
      <c r="D2471" s="239">
        <v>45403</v>
      </c>
      <c r="E2471" s="245">
        <f t="shared" si="115"/>
        <v>389</v>
      </c>
      <c r="F2471" s="306" t="s">
        <v>176</v>
      </c>
      <c r="G2471" s="241">
        <v>29.71</v>
      </c>
      <c r="H2471" s="244">
        <f t="shared" si="116"/>
        <v>11557.19</v>
      </c>
      <c r="I2471" s="246"/>
      <c r="J2471" s="247"/>
      <c r="K2471" s="240"/>
      <c r="L2471" s="245"/>
    </row>
    <row r="2472" spans="1:12">
      <c r="A2472" s="243">
        <v>45014</v>
      </c>
      <c r="B2472" s="243">
        <v>45037</v>
      </c>
      <c r="C2472" s="244">
        <f t="shared" si="114"/>
        <v>24</v>
      </c>
      <c r="D2472" s="239">
        <v>45037</v>
      </c>
      <c r="E2472" s="245">
        <f t="shared" si="115"/>
        <v>23</v>
      </c>
      <c r="F2472" s="306" t="s">
        <v>175</v>
      </c>
      <c r="G2472" s="241">
        <v>63.64</v>
      </c>
      <c r="H2472" s="244">
        <f t="shared" si="116"/>
        <v>1463.72</v>
      </c>
      <c r="I2472" s="246"/>
      <c r="J2472" s="247"/>
      <c r="K2472" s="240"/>
      <c r="L2472" s="245"/>
    </row>
    <row r="2473" spans="1:12">
      <c r="A2473" s="243">
        <v>45014</v>
      </c>
      <c r="B2473" s="243">
        <v>45015</v>
      </c>
      <c r="C2473" s="244">
        <f t="shared" si="114"/>
        <v>2</v>
      </c>
      <c r="D2473" s="239">
        <v>45015</v>
      </c>
      <c r="E2473" s="245">
        <f t="shared" si="115"/>
        <v>1</v>
      </c>
      <c r="F2473" s="306" t="s">
        <v>178</v>
      </c>
      <c r="G2473" s="241">
        <v>329251.53000000003</v>
      </c>
      <c r="H2473" s="244">
        <f t="shared" si="116"/>
        <v>329251.53000000003</v>
      </c>
      <c r="I2473" s="246"/>
      <c r="J2473" s="247"/>
      <c r="K2473" s="240"/>
      <c r="L2473" s="245"/>
    </row>
    <row r="2474" spans="1:12">
      <c r="A2474" s="243">
        <v>45014</v>
      </c>
      <c r="B2474" s="243">
        <v>45062</v>
      </c>
      <c r="C2474" s="244">
        <f t="shared" si="114"/>
        <v>49</v>
      </c>
      <c r="D2474" s="239">
        <v>45062</v>
      </c>
      <c r="E2474" s="245">
        <f t="shared" si="115"/>
        <v>48</v>
      </c>
      <c r="F2474" s="306" t="s">
        <v>175</v>
      </c>
      <c r="G2474" s="241">
        <v>78.42</v>
      </c>
      <c r="H2474" s="244">
        <f t="shared" si="116"/>
        <v>3764.16</v>
      </c>
      <c r="I2474" s="246"/>
      <c r="J2474" s="247"/>
      <c r="K2474" s="240"/>
      <c r="L2474" s="245"/>
    </row>
    <row r="2475" spans="1:12">
      <c r="A2475" s="243">
        <v>45014</v>
      </c>
      <c r="B2475" s="243">
        <v>45019</v>
      </c>
      <c r="C2475" s="244">
        <f t="shared" si="114"/>
        <v>6</v>
      </c>
      <c r="D2475" s="239">
        <v>45019</v>
      </c>
      <c r="E2475" s="245">
        <f t="shared" si="115"/>
        <v>5</v>
      </c>
      <c r="F2475" s="306" t="s">
        <v>177</v>
      </c>
      <c r="G2475" s="241">
        <v>210.18</v>
      </c>
      <c r="H2475" s="244">
        <f t="shared" si="116"/>
        <v>1050.9000000000001</v>
      </c>
      <c r="I2475" s="246"/>
      <c r="J2475" s="247"/>
      <c r="K2475" s="240"/>
      <c r="L2475" s="245"/>
    </row>
    <row r="2476" spans="1:12">
      <c r="A2476" s="243">
        <v>45014</v>
      </c>
      <c r="B2476" s="243">
        <v>45015</v>
      </c>
      <c r="C2476" s="244">
        <f t="shared" si="114"/>
        <v>2</v>
      </c>
      <c r="D2476" s="239">
        <v>45015</v>
      </c>
      <c r="E2476" s="245">
        <f t="shared" si="115"/>
        <v>1</v>
      </c>
      <c r="F2476" s="306" t="s">
        <v>176</v>
      </c>
      <c r="G2476" s="241">
        <v>141329.13</v>
      </c>
      <c r="H2476" s="244">
        <f t="shared" si="116"/>
        <v>141329.13</v>
      </c>
      <c r="I2476" s="246"/>
      <c r="J2476" s="247"/>
      <c r="K2476" s="240"/>
      <c r="L2476" s="245"/>
    </row>
    <row r="2477" spans="1:12">
      <c r="A2477" s="243">
        <v>45014</v>
      </c>
      <c r="B2477" s="243">
        <v>45014</v>
      </c>
      <c r="C2477" s="244">
        <f t="shared" si="114"/>
        <v>1</v>
      </c>
      <c r="D2477" s="239">
        <v>45014</v>
      </c>
      <c r="E2477" s="245">
        <f t="shared" si="115"/>
        <v>0</v>
      </c>
      <c r="F2477" s="306" t="s">
        <v>179</v>
      </c>
      <c r="G2477" s="241">
        <v>842.92</v>
      </c>
      <c r="H2477" s="244">
        <f t="shared" si="116"/>
        <v>0</v>
      </c>
      <c r="I2477" s="246"/>
      <c r="J2477" s="247"/>
      <c r="K2477" s="240"/>
      <c r="L2477" s="245"/>
    </row>
    <row r="2478" spans="1:12">
      <c r="A2478" s="243">
        <v>45014</v>
      </c>
      <c r="B2478" s="243">
        <v>45063</v>
      </c>
      <c r="C2478" s="244">
        <f t="shared" si="114"/>
        <v>50</v>
      </c>
      <c r="D2478" s="239">
        <v>45063</v>
      </c>
      <c r="E2478" s="245">
        <f t="shared" si="115"/>
        <v>49</v>
      </c>
      <c r="F2478" s="306" t="s">
        <v>175</v>
      </c>
      <c r="G2478" s="241">
        <v>103.64</v>
      </c>
      <c r="H2478" s="244">
        <f t="shared" si="116"/>
        <v>5078.3599999999997</v>
      </c>
      <c r="I2478" s="246"/>
      <c r="J2478" s="247"/>
      <c r="K2478" s="240"/>
      <c r="L2478" s="245"/>
    </row>
    <row r="2479" spans="1:12">
      <c r="A2479" s="243">
        <v>45014</v>
      </c>
      <c r="B2479" s="243">
        <v>45016</v>
      </c>
      <c r="C2479" s="244">
        <f t="shared" si="114"/>
        <v>3</v>
      </c>
      <c r="D2479" s="239">
        <v>45016</v>
      </c>
      <c r="E2479" s="245">
        <f t="shared" si="115"/>
        <v>2</v>
      </c>
      <c r="F2479" s="306" t="s">
        <v>178</v>
      </c>
      <c r="G2479" s="241">
        <v>677.38</v>
      </c>
      <c r="H2479" s="244">
        <f t="shared" si="116"/>
        <v>1354.76</v>
      </c>
      <c r="I2479" s="246"/>
      <c r="J2479" s="247"/>
      <c r="K2479" s="240"/>
      <c r="L2479" s="245"/>
    </row>
    <row r="2480" spans="1:12">
      <c r="A2480" s="243">
        <v>45015</v>
      </c>
      <c r="B2480" s="243">
        <v>45016</v>
      </c>
      <c r="C2480" s="244">
        <f t="shared" si="114"/>
        <v>2</v>
      </c>
      <c r="D2480" s="239">
        <v>45016</v>
      </c>
      <c r="E2480" s="245">
        <f t="shared" si="115"/>
        <v>1</v>
      </c>
      <c r="F2480" s="306" t="s">
        <v>176</v>
      </c>
      <c r="G2480" s="241">
        <v>250617.67</v>
      </c>
      <c r="H2480" s="244">
        <f t="shared" si="116"/>
        <v>250617.67</v>
      </c>
      <c r="I2480" s="246"/>
      <c r="J2480" s="247"/>
      <c r="K2480" s="240"/>
      <c r="L2480" s="245"/>
    </row>
    <row r="2481" spans="1:12">
      <c r="A2481" s="243">
        <v>45015</v>
      </c>
      <c r="B2481" s="243">
        <v>45015</v>
      </c>
      <c r="C2481" s="244">
        <f t="shared" si="114"/>
        <v>1</v>
      </c>
      <c r="D2481" s="239">
        <v>45015</v>
      </c>
      <c r="E2481" s="245">
        <f t="shared" si="115"/>
        <v>0</v>
      </c>
      <c r="F2481" s="306" t="s">
        <v>175</v>
      </c>
      <c r="G2481" s="241">
        <v>1350.59</v>
      </c>
      <c r="H2481" s="244">
        <f t="shared" si="116"/>
        <v>0</v>
      </c>
      <c r="I2481" s="246"/>
      <c r="J2481" s="247"/>
      <c r="K2481" s="240"/>
      <c r="L2481" s="245"/>
    </row>
    <row r="2482" spans="1:12">
      <c r="A2482" s="243">
        <v>45015</v>
      </c>
      <c r="B2482" s="243">
        <v>45443</v>
      </c>
      <c r="C2482" s="244">
        <f t="shared" si="114"/>
        <v>429</v>
      </c>
      <c r="D2482" s="239">
        <v>45443</v>
      </c>
      <c r="E2482" s="245">
        <f t="shared" si="115"/>
        <v>428</v>
      </c>
      <c r="F2482" s="306" t="s">
        <v>175</v>
      </c>
      <c r="G2482" s="241">
        <v>72.84</v>
      </c>
      <c r="H2482" s="244">
        <f t="shared" si="116"/>
        <v>31175.52</v>
      </c>
      <c r="I2482" s="246"/>
      <c r="J2482" s="247"/>
      <c r="K2482" s="240"/>
      <c r="L2482" s="245"/>
    </row>
    <row r="2483" spans="1:12">
      <c r="A2483" s="243">
        <v>45015</v>
      </c>
      <c r="B2483" s="243">
        <v>45040</v>
      </c>
      <c r="C2483" s="244">
        <f t="shared" si="114"/>
        <v>26</v>
      </c>
      <c r="D2483" s="239">
        <v>45040</v>
      </c>
      <c r="E2483" s="245">
        <f t="shared" si="115"/>
        <v>25</v>
      </c>
      <c r="F2483" s="306" t="s">
        <v>175</v>
      </c>
      <c r="G2483" s="241">
        <v>37.39</v>
      </c>
      <c r="H2483" s="244">
        <f t="shared" si="116"/>
        <v>934.75</v>
      </c>
      <c r="I2483" s="246"/>
      <c r="J2483" s="247"/>
      <c r="K2483" s="240"/>
      <c r="L2483" s="245"/>
    </row>
    <row r="2484" spans="1:12">
      <c r="A2484" s="243">
        <v>45015</v>
      </c>
      <c r="B2484" s="243">
        <v>45021</v>
      </c>
      <c r="C2484" s="244">
        <f t="shared" si="114"/>
        <v>7</v>
      </c>
      <c r="D2484" s="239">
        <v>45021</v>
      </c>
      <c r="E2484" s="245">
        <f t="shared" si="115"/>
        <v>6</v>
      </c>
      <c r="F2484" s="306" t="s">
        <v>177</v>
      </c>
      <c r="G2484" s="241">
        <v>32937.58</v>
      </c>
      <c r="H2484" s="244">
        <f t="shared" si="116"/>
        <v>197625.48</v>
      </c>
      <c r="I2484" s="246"/>
      <c r="J2484" s="247"/>
      <c r="K2484" s="240"/>
      <c r="L2484" s="245"/>
    </row>
    <row r="2485" spans="1:12">
      <c r="A2485" s="243">
        <v>45015</v>
      </c>
      <c r="B2485" s="243">
        <v>45016</v>
      </c>
      <c r="C2485" s="244">
        <f t="shared" si="114"/>
        <v>2</v>
      </c>
      <c r="D2485" s="239">
        <v>45016</v>
      </c>
      <c r="E2485" s="245">
        <f t="shared" si="115"/>
        <v>1</v>
      </c>
      <c r="F2485" s="306" t="s">
        <v>175</v>
      </c>
      <c r="G2485" s="241">
        <v>500951.15</v>
      </c>
      <c r="H2485" s="244">
        <f t="shared" si="116"/>
        <v>500951.15</v>
      </c>
      <c r="I2485" s="246"/>
      <c r="J2485" s="247"/>
      <c r="K2485" s="240"/>
      <c r="L2485" s="245"/>
    </row>
    <row r="2486" spans="1:12">
      <c r="A2486" s="243">
        <v>45015</v>
      </c>
      <c r="B2486" s="243">
        <v>45026</v>
      </c>
      <c r="C2486" s="244">
        <f t="shared" si="114"/>
        <v>12</v>
      </c>
      <c r="D2486" s="239">
        <v>45026</v>
      </c>
      <c r="E2486" s="245">
        <f t="shared" si="115"/>
        <v>11</v>
      </c>
      <c r="F2486" s="306" t="s">
        <v>178</v>
      </c>
      <c r="G2486" s="241">
        <v>49089.3</v>
      </c>
      <c r="H2486" s="244">
        <f t="shared" si="116"/>
        <v>539982.30000000005</v>
      </c>
      <c r="I2486" s="246"/>
      <c r="J2486" s="247"/>
      <c r="K2486" s="240"/>
      <c r="L2486" s="245"/>
    </row>
    <row r="2487" spans="1:12">
      <c r="A2487" s="243">
        <v>45015</v>
      </c>
      <c r="B2487" s="243">
        <v>45050</v>
      </c>
      <c r="C2487" s="244">
        <f t="shared" si="114"/>
        <v>36</v>
      </c>
      <c r="D2487" s="239">
        <v>45050</v>
      </c>
      <c r="E2487" s="245">
        <f t="shared" si="115"/>
        <v>35</v>
      </c>
      <c r="F2487" s="306" t="s">
        <v>176</v>
      </c>
      <c r="G2487" s="241">
        <v>2353.14</v>
      </c>
      <c r="H2487" s="244">
        <f t="shared" si="116"/>
        <v>82359.899999999994</v>
      </c>
      <c r="I2487" s="246"/>
      <c r="J2487" s="247"/>
      <c r="K2487" s="240"/>
      <c r="L2487" s="245"/>
    </row>
    <row r="2488" spans="1:12">
      <c r="A2488" s="243">
        <v>45015</v>
      </c>
      <c r="B2488" s="243">
        <v>45026</v>
      </c>
      <c r="C2488" s="244">
        <f t="shared" si="114"/>
        <v>12</v>
      </c>
      <c r="D2488" s="239">
        <v>45026</v>
      </c>
      <c r="E2488" s="245">
        <f t="shared" si="115"/>
        <v>11</v>
      </c>
      <c r="F2488" s="306" t="s">
        <v>176</v>
      </c>
      <c r="G2488" s="241">
        <v>162.29</v>
      </c>
      <c r="H2488" s="244">
        <f t="shared" si="116"/>
        <v>1785.1899999999998</v>
      </c>
      <c r="I2488" s="246"/>
      <c r="J2488" s="247"/>
      <c r="K2488" s="240"/>
      <c r="L2488" s="245"/>
    </row>
    <row r="2489" spans="1:12">
      <c r="A2489" s="243">
        <v>45015</v>
      </c>
      <c r="B2489" s="243">
        <v>45015</v>
      </c>
      <c r="C2489" s="244">
        <f t="shared" si="114"/>
        <v>1</v>
      </c>
      <c r="D2489" s="239">
        <v>45015</v>
      </c>
      <c r="E2489" s="245">
        <f t="shared" si="115"/>
        <v>0</v>
      </c>
      <c r="F2489" s="306" t="s">
        <v>179</v>
      </c>
      <c r="G2489" s="241">
        <v>508.92</v>
      </c>
      <c r="H2489" s="244">
        <f t="shared" si="116"/>
        <v>0</v>
      </c>
      <c r="I2489" s="246"/>
      <c r="J2489" s="247"/>
      <c r="K2489" s="240"/>
      <c r="L2489" s="245"/>
    </row>
    <row r="2490" spans="1:12">
      <c r="A2490" s="243">
        <v>45015</v>
      </c>
      <c r="B2490" s="243">
        <v>45026</v>
      </c>
      <c r="C2490" s="244">
        <f t="shared" si="114"/>
        <v>12</v>
      </c>
      <c r="D2490" s="239">
        <v>45026</v>
      </c>
      <c r="E2490" s="245">
        <f t="shared" si="115"/>
        <v>11</v>
      </c>
      <c r="F2490" s="306" t="s">
        <v>175</v>
      </c>
      <c r="G2490" s="241">
        <v>307.83999999999997</v>
      </c>
      <c r="H2490" s="244">
        <f t="shared" si="116"/>
        <v>3386.24</v>
      </c>
      <c r="I2490" s="246"/>
      <c r="J2490" s="247"/>
      <c r="K2490" s="240"/>
      <c r="L2490" s="245"/>
    </row>
    <row r="2491" spans="1:12">
      <c r="A2491" s="243">
        <v>45015</v>
      </c>
      <c r="B2491" s="243">
        <v>45027</v>
      </c>
      <c r="C2491" s="244">
        <f t="shared" si="114"/>
        <v>13</v>
      </c>
      <c r="D2491" s="239">
        <v>45027</v>
      </c>
      <c r="E2491" s="245">
        <f t="shared" si="115"/>
        <v>12</v>
      </c>
      <c r="F2491" s="306" t="s">
        <v>175</v>
      </c>
      <c r="G2491" s="241">
        <v>113.41</v>
      </c>
      <c r="H2491" s="244">
        <f t="shared" si="116"/>
        <v>1360.92</v>
      </c>
      <c r="I2491" s="246"/>
      <c r="J2491" s="247"/>
      <c r="K2491" s="240"/>
      <c r="L2491" s="245"/>
    </row>
    <row r="2492" spans="1:12">
      <c r="A2492" s="243">
        <v>45015</v>
      </c>
      <c r="B2492" s="243">
        <v>45019</v>
      </c>
      <c r="C2492" s="244">
        <f t="shared" si="114"/>
        <v>5</v>
      </c>
      <c r="D2492" s="239">
        <v>45019</v>
      </c>
      <c r="E2492" s="245">
        <f t="shared" si="115"/>
        <v>4</v>
      </c>
      <c r="F2492" s="306" t="s">
        <v>180</v>
      </c>
      <c r="G2492" s="241">
        <v>0</v>
      </c>
      <c r="H2492" s="244">
        <f t="shared" si="116"/>
        <v>0</v>
      </c>
      <c r="I2492" s="246"/>
      <c r="J2492" s="247"/>
      <c r="K2492" s="240"/>
      <c r="L2492" s="245"/>
    </row>
    <row r="2493" spans="1:12">
      <c r="A2493" s="243">
        <v>45015</v>
      </c>
      <c r="B2493" s="243">
        <v>45015</v>
      </c>
      <c r="C2493" s="244">
        <f t="shared" si="114"/>
        <v>1</v>
      </c>
      <c r="D2493" s="239">
        <v>45015</v>
      </c>
      <c r="E2493" s="245">
        <f t="shared" si="115"/>
        <v>0</v>
      </c>
      <c r="F2493" s="306" t="s">
        <v>177</v>
      </c>
      <c r="G2493" s="241">
        <v>51.83</v>
      </c>
      <c r="H2493" s="244">
        <f t="shared" si="116"/>
        <v>0</v>
      </c>
      <c r="I2493" s="246"/>
      <c r="J2493" s="247"/>
      <c r="K2493" s="240"/>
      <c r="L2493" s="245"/>
    </row>
    <row r="2494" spans="1:12">
      <c r="A2494" s="243">
        <v>45015</v>
      </c>
      <c r="B2494" s="243">
        <v>45045</v>
      </c>
      <c r="C2494" s="244">
        <f t="shared" si="114"/>
        <v>31</v>
      </c>
      <c r="D2494" s="239">
        <v>45045</v>
      </c>
      <c r="E2494" s="245">
        <f t="shared" si="115"/>
        <v>30</v>
      </c>
      <c r="F2494" s="306" t="s">
        <v>175</v>
      </c>
      <c r="G2494" s="241">
        <v>19.79</v>
      </c>
      <c r="H2494" s="244">
        <f t="shared" si="116"/>
        <v>593.69999999999993</v>
      </c>
      <c r="I2494" s="246"/>
      <c r="J2494" s="247"/>
      <c r="K2494" s="240"/>
      <c r="L2494" s="245"/>
    </row>
    <row r="2495" spans="1:12">
      <c r="A2495" s="243">
        <v>45015</v>
      </c>
      <c r="B2495" s="243">
        <v>45016</v>
      </c>
      <c r="C2495" s="244">
        <f t="shared" si="114"/>
        <v>2</v>
      </c>
      <c r="D2495" s="239">
        <v>45016</v>
      </c>
      <c r="E2495" s="245">
        <f t="shared" si="115"/>
        <v>1</v>
      </c>
      <c r="F2495" s="306" t="s">
        <v>177</v>
      </c>
      <c r="G2495" s="241">
        <v>35156.949999999997</v>
      </c>
      <c r="H2495" s="244">
        <f t="shared" si="116"/>
        <v>35156.949999999997</v>
      </c>
      <c r="I2495" s="246"/>
      <c r="J2495" s="247"/>
      <c r="K2495" s="240"/>
      <c r="L2495" s="245"/>
    </row>
    <row r="2496" spans="1:12">
      <c r="A2496" s="243">
        <v>45015</v>
      </c>
      <c r="B2496" s="243">
        <v>45029</v>
      </c>
      <c r="C2496" s="244">
        <f t="shared" si="114"/>
        <v>15</v>
      </c>
      <c r="D2496" s="239">
        <v>45029</v>
      </c>
      <c r="E2496" s="245">
        <f t="shared" si="115"/>
        <v>14</v>
      </c>
      <c r="F2496" s="306" t="s">
        <v>175</v>
      </c>
      <c r="G2496" s="241">
        <v>247.72</v>
      </c>
      <c r="H2496" s="244">
        <f t="shared" si="116"/>
        <v>3468.08</v>
      </c>
      <c r="I2496" s="246"/>
      <c r="J2496" s="247"/>
      <c r="K2496" s="240"/>
      <c r="L2496" s="245"/>
    </row>
    <row r="2497" spans="1:12">
      <c r="A2497" s="243">
        <v>45015</v>
      </c>
      <c r="B2497" s="243">
        <v>45069</v>
      </c>
      <c r="C2497" s="244">
        <f t="shared" si="114"/>
        <v>55</v>
      </c>
      <c r="D2497" s="239">
        <v>45069</v>
      </c>
      <c r="E2497" s="245">
        <f t="shared" si="115"/>
        <v>54</v>
      </c>
      <c r="F2497" s="306" t="s">
        <v>178</v>
      </c>
      <c r="G2497" s="241">
        <v>47.37</v>
      </c>
      <c r="H2497" s="244">
        <f t="shared" si="116"/>
        <v>2557.98</v>
      </c>
      <c r="I2497" s="246"/>
      <c r="J2497" s="247"/>
      <c r="K2497" s="240"/>
      <c r="L2497" s="245"/>
    </row>
    <row r="2498" spans="1:12">
      <c r="A2498" s="243">
        <v>45015</v>
      </c>
      <c r="B2498" s="243">
        <v>45030</v>
      </c>
      <c r="C2498" s="244">
        <f t="shared" si="114"/>
        <v>16</v>
      </c>
      <c r="D2498" s="239">
        <v>45030</v>
      </c>
      <c r="E2498" s="245">
        <f t="shared" si="115"/>
        <v>15</v>
      </c>
      <c r="F2498" s="306" t="s">
        <v>175</v>
      </c>
      <c r="G2498" s="241">
        <v>69.28</v>
      </c>
      <c r="H2498" s="244">
        <f t="shared" si="116"/>
        <v>1039.2</v>
      </c>
      <c r="I2498" s="246"/>
      <c r="J2498" s="247"/>
      <c r="K2498" s="240"/>
      <c r="L2498" s="245"/>
    </row>
    <row r="2499" spans="1:12">
      <c r="A2499" s="243">
        <v>45015</v>
      </c>
      <c r="B2499" s="243">
        <v>45026</v>
      </c>
      <c r="C2499" s="244">
        <f t="shared" si="114"/>
        <v>12</v>
      </c>
      <c r="D2499" s="239">
        <v>45026</v>
      </c>
      <c r="E2499" s="245">
        <f t="shared" si="115"/>
        <v>11</v>
      </c>
      <c r="F2499" s="306" t="s">
        <v>177</v>
      </c>
      <c r="G2499" s="241">
        <v>112.35</v>
      </c>
      <c r="H2499" s="244">
        <f t="shared" si="116"/>
        <v>1235.8499999999999</v>
      </c>
      <c r="I2499" s="246"/>
      <c r="J2499" s="247"/>
      <c r="K2499" s="240"/>
      <c r="L2499" s="245"/>
    </row>
    <row r="2500" spans="1:12">
      <c r="A2500" s="243">
        <v>45015</v>
      </c>
      <c r="B2500" s="243">
        <v>45033</v>
      </c>
      <c r="C2500" s="244">
        <f t="shared" si="114"/>
        <v>19</v>
      </c>
      <c r="D2500" s="239">
        <v>45033</v>
      </c>
      <c r="E2500" s="245">
        <f t="shared" si="115"/>
        <v>18</v>
      </c>
      <c r="F2500" s="306" t="s">
        <v>176</v>
      </c>
      <c r="G2500" s="241">
        <v>170.63</v>
      </c>
      <c r="H2500" s="244">
        <f t="shared" si="116"/>
        <v>3071.34</v>
      </c>
      <c r="I2500" s="246"/>
      <c r="J2500" s="247"/>
      <c r="K2500" s="240"/>
      <c r="L2500" s="245"/>
    </row>
    <row r="2501" spans="1:12">
      <c r="A2501" s="243">
        <v>45015</v>
      </c>
      <c r="B2501" s="243">
        <v>45019</v>
      </c>
      <c r="C2501" s="244">
        <f t="shared" si="114"/>
        <v>5</v>
      </c>
      <c r="D2501" s="239">
        <v>45019</v>
      </c>
      <c r="E2501" s="245">
        <f t="shared" si="115"/>
        <v>4</v>
      </c>
      <c r="F2501" s="306" t="s">
        <v>178</v>
      </c>
      <c r="G2501" s="241">
        <v>15543.91</v>
      </c>
      <c r="H2501" s="244">
        <f t="shared" si="116"/>
        <v>62175.64</v>
      </c>
      <c r="I2501" s="246"/>
      <c r="J2501" s="247"/>
      <c r="K2501" s="240"/>
      <c r="L2501" s="245"/>
    </row>
    <row r="2502" spans="1:12">
      <c r="A2502" s="243">
        <v>45015</v>
      </c>
      <c r="B2502" s="243">
        <v>45034</v>
      </c>
      <c r="C2502" s="244">
        <f t="shared" si="114"/>
        <v>20</v>
      </c>
      <c r="D2502" s="239">
        <v>45034</v>
      </c>
      <c r="E2502" s="245">
        <f t="shared" si="115"/>
        <v>19</v>
      </c>
      <c r="F2502" s="306" t="s">
        <v>175</v>
      </c>
      <c r="G2502" s="241">
        <v>52.86</v>
      </c>
      <c r="H2502" s="244">
        <f t="shared" si="116"/>
        <v>1004.34</v>
      </c>
      <c r="I2502" s="246"/>
      <c r="J2502" s="247"/>
      <c r="K2502" s="240"/>
      <c r="L2502" s="245"/>
    </row>
    <row r="2503" spans="1:12">
      <c r="A2503" s="243">
        <v>45015</v>
      </c>
      <c r="B2503" s="243">
        <v>45019</v>
      </c>
      <c r="C2503" s="244">
        <f t="shared" ref="C2503:C2566" si="117">B2503-A2503+1</f>
        <v>5</v>
      </c>
      <c r="D2503" s="239">
        <v>45019</v>
      </c>
      <c r="E2503" s="245">
        <f t="shared" ref="E2503:E2566" si="118">D2503-A2503</f>
        <v>4</v>
      </c>
      <c r="F2503" s="306" t="s">
        <v>176</v>
      </c>
      <c r="G2503" s="241">
        <v>97049.51</v>
      </c>
      <c r="H2503" s="244">
        <f t="shared" ref="H2503:H2566" si="119">E2503*G2503</f>
        <v>388198.04</v>
      </c>
      <c r="I2503" s="246"/>
      <c r="J2503" s="247"/>
      <c r="K2503" s="240"/>
      <c r="L2503" s="245"/>
    </row>
    <row r="2504" spans="1:12">
      <c r="A2504" s="243">
        <v>45015</v>
      </c>
      <c r="B2504" s="243">
        <v>45020</v>
      </c>
      <c r="C2504" s="244">
        <f t="shared" si="117"/>
        <v>6</v>
      </c>
      <c r="D2504" s="239">
        <v>45020</v>
      </c>
      <c r="E2504" s="245">
        <f t="shared" si="118"/>
        <v>5</v>
      </c>
      <c r="F2504" s="306" t="s">
        <v>178</v>
      </c>
      <c r="G2504" s="241">
        <v>142709.92000000001</v>
      </c>
      <c r="H2504" s="244">
        <f t="shared" si="119"/>
        <v>713549.60000000009</v>
      </c>
      <c r="I2504" s="246"/>
      <c r="J2504" s="247"/>
      <c r="K2504" s="240"/>
      <c r="L2504" s="245"/>
    </row>
    <row r="2505" spans="1:12">
      <c r="A2505" s="243">
        <v>45015</v>
      </c>
      <c r="B2505" s="243">
        <v>45019</v>
      </c>
      <c r="C2505" s="244">
        <f t="shared" si="117"/>
        <v>5</v>
      </c>
      <c r="D2505" s="239">
        <v>45019</v>
      </c>
      <c r="E2505" s="245">
        <f t="shared" si="118"/>
        <v>4</v>
      </c>
      <c r="F2505" s="306" t="s">
        <v>175</v>
      </c>
      <c r="G2505" s="241">
        <v>8021.12</v>
      </c>
      <c r="H2505" s="244">
        <f t="shared" si="119"/>
        <v>32084.48</v>
      </c>
      <c r="I2505" s="246"/>
      <c r="J2505" s="247"/>
      <c r="K2505" s="240"/>
      <c r="L2505" s="245"/>
    </row>
    <row r="2506" spans="1:12">
      <c r="A2506" s="243">
        <v>45015</v>
      </c>
      <c r="B2506" s="243">
        <v>45020</v>
      </c>
      <c r="C2506" s="244">
        <f t="shared" si="117"/>
        <v>6</v>
      </c>
      <c r="D2506" s="239">
        <v>45020</v>
      </c>
      <c r="E2506" s="245">
        <f t="shared" si="118"/>
        <v>5</v>
      </c>
      <c r="F2506" s="306" t="s">
        <v>176</v>
      </c>
      <c r="G2506" s="241">
        <v>6751.96</v>
      </c>
      <c r="H2506" s="244">
        <f t="shared" si="119"/>
        <v>33759.800000000003</v>
      </c>
      <c r="I2506" s="246"/>
      <c r="J2506" s="247"/>
      <c r="K2506" s="240"/>
      <c r="L2506" s="245"/>
    </row>
    <row r="2507" spans="1:12">
      <c r="A2507" s="243">
        <v>45015</v>
      </c>
      <c r="B2507" s="243">
        <v>45020</v>
      </c>
      <c r="C2507" s="244">
        <f t="shared" si="117"/>
        <v>6</v>
      </c>
      <c r="D2507" s="239">
        <v>45020</v>
      </c>
      <c r="E2507" s="245">
        <f t="shared" si="118"/>
        <v>5</v>
      </c>
      <c r="F2507" s="306" t="s">
        <v>175</v>
      </c>
      <c r="G2507" s="241">
        <v>11624.59</v>
      </c>
      <c r="H2507" s="244">
        <f t="shared" si="119"/>
        <v>58122.95</v>
      </c>
      <c r="I2507" s="246"/>
      <c r="J2507" s="247"/>
      <c r="K2507" s="240"/>
      <c r="L2507" s="245"/>
    </row>
    <row r="2508" spans="1:12">
      <c r="A2508" s="243">
        <v>45015</v>
      </c>
      <c r="B2508" s="243">
        <v>45021</v>
      </c>
      <c r="C2508" s="244">
        <f t="shared" si="117"/>
        <v>7</v>
      </c>
      <c r="D2508" s="239">
        <v>45021</v>
      </c>
      <c r="E2508" s="245">
        <f t="shared" si="118"/>
        <v>6</v>
      </c>
      <c r="F2508" s="306" t="s">
        <v>176</v>
      </c>
      <c r="G2508" s="241">
        <v>18911.29</v>
      </c>
      <c r="H2508" s="244">
        <f t="shared" si="119"/>
        <v>113467.74</v>
      </c>
      <c r="I2508" s="246"/>
      <c r="J2508" s="247"/>
      <c r="K2508" s="240"/>
      <c r="L2508" s="245"/>
    </row>
    <row r="2509" spans="1:12">
      <c r="A2509" s="243">
        <v>45015</v>
      </c>
      <c r="B2509" s="243">
        <v>45146</v>
      </c>
      <c r="C2509" s="244">
        <f t="shared" si="117"/>
        <v>132</v>
      </c>
      <c r="D2509" s="239">
        <v>45146</v>
      </c>
      <c r="E2509" s="245">
        <f t="shared" si="118"/>
        <v>131</v>
      </c>
      <c r="F2509" s="306" t="s">
        <v>175</v>
      </c>
      <c r="G2509" s="241">
        <v>27.14</v>
      </c>
      <c r="H2509" s="244">
        <f t="shared" si="119"/>
        <v>3555.34</v>
      </c>
      <c r="I2509" s="246"/>
      <c r="J2509" s="247"/>
      <c r="K2509" s="240"/>
      <c r="L2509" s="245"/>
    </row>
    <row r="2510" spans="1:12">
      <c r="A2510" s="243">
        <v>45015</v>
      </c>
      <c r="B2510" s="243">
        <v>45022</v>
      </c>
      <c r="C2510" s="244">
        <f t="shared" si="117"/>
        <v>8</v>
      </c>
      <c r="D2510" s="239">
        <v>45022</v>
      </c>
      <c r="E2510" s="245">
        <f t="shared" si="118"/>
        <v>7</v>
      </c>
      <c r="F2510" s="306" t="s">
        <v>176</v>
      </c>
      <c r="G2510" s="241">
        <v>1229.05</v>
      </c>
      <c r="H2510" s="244">
        <f t="shared" si="119"/>
        <v>8603.35</v>
      </c>
      <c r="I2510" s="246"/>
      <c r="J2510" s="247"/>
      <c r="K2510" s="240"/>
      <c r="L2510" s="245"/>
    </row>
    <row r="2511" spans="1:12">
      <c r="A2511" s="243">
        <v>45015</v>
      </c>
      <c r="B2511" s="243">
        <v>45021</v>
      </c>
      <c r="C2511" s="244">
        <f t="shared" si="117"/>
        <v>7</v>
      </c>
      <c r="D2511" s="239">
        <v>45021</v>
      </c>
      <c r="E2511" s="245">
        <f t="shared" si="118"/>
        <v>6</v>
      </c>
      <c r="F2511" s="306" t="s">
        <v>175</v>
      </c>
      <c r="G2511" s="241">
        <v>318.2</v>
      </c>
      <c r="H2511" s="244">
        <f t="shared" si="119"/>
        <v>1909.1999999999998</v>
      </c>
      <c r="I2511" s="246"/>
      <c r="J2511" s="247"/>
      <c r="K2511" s="240"/>
      <c r="L2511" s="245"/>
    </row>
    <row r="2512" spans="1:12">
      <c r="A2512" s="243">
        <v>45015</v>
      </c>
      <c r="B2512" s="243">
        <v>45022</v>
      </c>
      <c r="C2512" s="244">
        <f t="shared" si="117"/>
        <v>8</v>
      </c>
      <c r="D2512" s="239">
        <v>45022</v>
      </c>
      <c r="E2512" s="245">
        <f t="shared" si="118"/>
        <v>7</v>
      </c>
      <c r="F2512" s="306" t="s">
        <v>175</v>
      </c>
      <c r="G2512" s="241">
        <v>404.88</v>
      </c>
      <c r="H2512" s="244">
        <f t="shared" si="119"/>
        <v>2834.16</v>
      </c>
      <c r="I2512" s="246"/>
      <c r="J2512" s="247"/>
      <c r="K2512" s="240"/>
      <c r="L2512" s="245"/>
    </row>
    <row r="2513" spans="1:12">
      <c r="A2513" s="243">
        <v>45015</v>
      </c>
      <c r="B2513" s="243">
        <v>45086</v>
      </c>
      <c r="C2513" s="244">
        <f t="shared" si="117"/>
        <v>72</v>
      </c>
      <c r="D2513" s="239">
        <v>45086</v>
      </c>
      <c r="E2513" s="245">
        <f t="shared" si="118"/>
        <v>71</v>
      </c>
      <c r="F2513" s="306" t="s">
        <v>175</v>
      </c>
      <c r="G2513" s="241">
        <v>39.54</v>
      </c>
      <c r="H2513" s="244">
        <f t="shared" si="119"/>
        <v>2807.34</v>
      </c>
      <c r="I2513" s="246"/>
      <c r="J2513" s="247"/>
      <c r="K2513" s="240"/>
      <c r="L2513" s="245"/>
    </row>
    <row r="2514" spans="1:12">
      <c r="A2514" s="243">
        <v>45015</v>
      </c>
      <c r="B2514" s="243">
        <v>45019</v>
      </c>
      <c r="C2514" s="244">
        <f t="shared" si="117"/>
        <v>5</v>
      </c>
      <c r="D2514" s="239">
        <v>45019</v>
      </c>
      <c r="E2514" s="245">
        <f t="shared" si="118"/>
        <v>4</v>
      </c>
      <c r="F2514" s="306" t="s">
        <v>177</v>
      </c>
      <c r="G2514" s="241">
        <v>3735.18</v>
      </c>
      <c r="H2514" s="244">
        <f t="shared" si="119"/>
        <v>14940.72</v>
      </c>
      <c r="I2514" s="246"/>
      <c r="J2514" s="247"/>
      <c r="K2514" s="240"/>
      <c r="L2514" s="245"/>
    </row>
    <row r="2515" spans="1:12">
      <c r="A2515" s="243">
        <v>45015</v>
      </c>
      <c r="B2515" s="243">
        <v>45020</v>
      </c>
      <c r="C2515" s="244">
        <f t="shared" si="117"/>
        <v>6</v>
      </c>
      <c r="D2515" s="239">
        <v>45020</v>
      </c>
      <c r="E2515" s="245">
        <f t="shared" si="118"/>
        <v>5</v>
      </c>
      <c r="F2515" s="306" t="s">
        <v>177</v>
      </c>
      <c r="G2515" s="241">
        <v>15383.86</v>
      </c>
      <c r="H2515" s="244">
        <f t="shared" si="119"/>
        <v>76919.3</v>
      </c>
      <c r="I2515" s="246"/>
      <c r="J2515" s="247"/>
      <c r="K2515" s="240"/>
      <c r="L2515" s="245"/>
    </row>
    <row r="2516" spans="1:12">
      <c r="A2516" s="243">
        <v>45015</v>
      </c>
      <c r="B2516" s="243">
        <v>45016</v>
      </c>
      <c r="C2516" s="244">
        <f t="shared" si="117"/>
        <v>2</v>
      </c>
      <c r="D2516" s="239">
        <v>45016</v>
      </c>
      <c r="E2516" s="245">
        <f t="shared" si="118"/>
        <v>1</v>
      </c>
      <c r="F2516" s="306" t="s">
        <v>178</v>
      </c>
      <c r="G2516" s="241">
        <v>141254.10999999999</v>
      </c>
      <c r="H2516" s="244">
        <f t="shared" si="119"/>
        <v>141254.10999999999</v>
      </c>
      <c r="I2516" s="246"/>
      <c r="J2516" s="247"/>
      <c r="K2516" s="240"/>
      <c r="L2516" s="245"/>
    </row>
    <row r="2517" spans="1:12">
      <c r="A2517" s="243">
        <v>45015</v>
      </c>
      <c r="B2517" s="243">
        <v>45015</v>
      </c>
      <c r="C2517" s="244">
        <f t="shared" si="117"/>
        <v>1</v>
      </c>
      <c r="D2517" s="239">
        <v>45015</v>
      </c>
      <c r="E2517" s="245">
        <f t="shared" si="118"/>
        <v>0</v>
      </c>
      <c r="F2517" s="306" t="s">
        <v>176</v>
      </c>
      <c r="G2517" s="241">
        <v>83.01</v>
      </c>
      <c r="H2517" s="244">
        <f t="shared" si="119"/>
        <v>0</v>
      </c>
      <c r="I2517" s="246"/>
      <c r="J2517" s="247"/>
      <c r="K2517" s="240"/>
      <c r="L2517" s="245"/>
    </row>
    <row r="2518" spans="1:12">
      <c r="A2518" s="243">
        <v>45015</v>
      </c>
      <c r="B2518" s="243">
        <v>45148</v>
      </c>
      <c r="C2518" s="244">
        <f t="shared" si="117"/>
        <v>134</v>
      </c>
      <c r="D2518" s="239">
        <v>45148</v>
      </c>
      <c r="E2518" s="245">
        <f t="shared" si="118"/>
        <v>133</v>
      </c>
      <c r="F2518" s="306" t="s">
        <v>175</v>
      </c>
      <c r="G2518" s="241">
        <v>36.33</v>
      </c>
      <c r="H2518" s="244">
        <f t="shared" si="119"/>
        <v>4831.8899999999994</v>
      </c>
      <c r="I2518" s="246"/>
      <c r="J2518" s="247"/>
      <c r="K2518" s="240"/>
      <c r="L2518" s="245"/>
    </row>
    <row r="2519" spans="1:12">
      <c r="A2519" s="243">
        <v>45016</v>
      </c>
      <c r="B2519" s="243">
        <v>45021</v>
      </c>
      <c r="C2519" s="244">
        <f t="shared" si="117"/>
        <v>6</v>
      </c>
      <c r="D2519" s="239">
        <v>45021</v>
      </c>
      <c r="E2519" s="245">
        <f t="shared" si="118"/>
        <v>5</v>
      </c>
      <c r="F2519" s="306" t="s">
        <v>175</v>
      </c>
      <c r="G2519" s="241">
        <v>10.38</v>
      </c>
      <c r="H2519" s="244">
        <f t="shared" si="119"/>
        <v>51.900000000000006</v>
      </c>
      <c r="I2519" s="246"/>
      <c r="J2519" s="247"/>
      <c r="K2519" s="240"/>
      <c r="L2519" s="245"/>
    </row>
    <row r="2520" spans="1:12">
      <c r="A2520" s="243">
        <v>45016</v>
      </c>
      <c r="B2520" s="243">
        <v>45028</v>
      </c>
      <c r="C2520" s="244">
        <f t="shared" si="117"/>
        <v>13</v>
      </c>
      <c r="D2520" s="239">
        <v>45028</v>
      </c>
      <c r="E2520" s="245">
        <f t="shared" si="118"/>
        <v>12</v>
      </c>
      <c r="F2520" s="306" t="s">
        <v>175</v>
      </c>
      <c r="G2520" s="241">
        <v>41</v>
      </c>
      <c r="H2520" s="244">
        <f t="shared" si="119"/>
        <v>492</v>
      </c>
      <c r="I2520" s="246"/>
      <c r="J2520" s="247"/>
      <c r="K2520" s="240"/>
      <c r="L2520" s="245"/>
    </row>
    <row r="2521" spans="1:12">
      <c r="A2521" s="243">
        <v>45016</v>
      </c>
      <c r="B2521" s="243">
        <v>45033</v>
      </c>
      <c r="C2521" s="244">
        <f t="shared" si="117"/>
        <v>18</v>
      </c>
      <c r="D2521" s="239">
        <v>45033</v>
      </c>
      <c r="E2521" s="245">
        <f t="shared" si="118"/>
        <v>17</v>
      </c>
      <c r="F2521" s="306" t="s">
        <v>176</v>
      </c>
      <c r="G2521" s="241">
        <v>19.72</v>
      </c>
      <c r="H2521" s="244">
        <f t="shared" si="119"/>
        <v>335.24</v>
      </c>
      <c r="I2521" s="246"/>
      <c r="J2521" s="247"/>
      <c r="K2521" s="240"/>
      <c r="L2521" s="245"/>
    </row>
    <row r="2522" spans="1:12">
      <c r="A2522" s="243">
        <v>45016</v>
      </c>
      <c r="B2522" s="243">
        <v>45035</v>
      </c>
      <c r="C2522" s="244">
        <f t="shared" si="117"/>
        <v>20</v>
      </c>
      <c r="D2522" s="239">
        <v>45035</v>
      </c>
      <c r="E2522" s="245">
        <f t="shared" si="118"/>
        <v>19</v>
      </c>
      <c r="F2522" s="306" t="s">
        <v>176</v>
      </c>
      <c r="G2522" s="241">
        <v>75.069999999999993</v>
      </c>
      <c r="H2522" s="244">
        <f t="shared" si="119"/>
        <v>1426.33</v>
      </c>
      <c r="I2522" s="246"/>
      <c r="J2522" s="247"/>
      <c r="K2522" s="240"/>
      <c r="L2522" s="245"/>
    </row>
    <row r="2523" spans="1:12">
      <c r="A2523" s="243">
        <v>45016</v>
      </c>
      <c r="B2523" s="243">
        <v>45019</v>
      </c>
      <c r="C2523" s="244">
        <f t="shared" si="117"/>
        <v>4</v>
      </c>
      <c r="D2523" s="239">
        <v>45019</v>
      </c>
      <c r="E2523" s="245">
        <f t="shared" si="118"/>
        <v>3</v>
      </c>
      <c r="F2523" s="306" t="s">
        <v>176</v>
      </c>
      <c r="G2523" s="241">
        <v>233.83</v>
      </c>
      <c r="H2523" s="244">
        <f t="shared" si="119"/>
        <v>701.49</v>
      </c>
      <c r="I2523" s="246"/>
      <c r="J2523" s="247"/>
      <c r="K2523" s="240"/>
      <c r="L2523" s="245"/>
    </row>
    <row r="2524" spans="1:12">
      <c r="A2524" s="243">
        <v>45016</v>
      </c>
      <c r="B2524" s="243">
        <v>45019</v>
      </c>
      <c r="C2524" s="244">
        <f t="shared" si="117"/>
        <v>4</v>
      </c>
      <c r="D2524" s="239">
        <v>45019</v>
      </c>
      <c r="E2524" s="245">
        <f t="shared" si="118"/>
        <v>3</v>
      </c>
      <c r="F2524" s="306" t="s">
        <v>175</v>
      </c>
      <c r="G2524" s="241">
        <v>8981.4599999999991</v>
      </c>
      <c r="H2524" s="244">
        <f t="shared" si="119"/>
        <v>26944.379999999997</v>
      </c>
      <c r="I2524" s="246"/>
      <c r="J2524" s="247"/>
      <c r="K2524" s="240"/>
      <c r="L2524" s="245"/>
    </row>
    <row r="2525" spans="1:12">
      <c r="A2525" s="243">
        <v>45016</v>
      </c>
      <c r="B2525" s="243">
        <v>45020</v>
      </c>
      <c r="C2525" s="244">
        <f t="shared" si="117"/>
        <v>5</v>
      </c>
      <c r="D2525" s="239">
        <v>45020</v>
      </c>
      <c r="E2525" s="245">
        <f t="shared" si="118"/>
        <v>4</v>
      </c>
      <c r="F2525" s="306" t="s">
        <v>176</v>
      </c>
      <c r="G2525" s="241">
        <v>1446.14</v>
      </c>
      <c r="H2525" s="244">
        <f t="shared" si="119"/>
        <v>5784.56</v>
      </c>
      <c r="I2525" s="246"/>
      <c r="J2525" s="247"/>
      <c r="K2525" s="240"/>
      <c r="L2525" s="245"/>
    </row>
    <row r="2526" spans="1:12">
      <c r="A2526" s="243">
        <v>45016</v>
      </c>
      <c r="B2526" s="243">
        <v>45020</v>
      </c>
      <c r="C2526" s="244">
        <f t="shared" si="117"/>
        <v>5</v>
      </c>
      <c r="D2526" s="239">
        <v>45020</v>
      </c>
      <c r="E2526" s="245">
        <f t="shared" si="118"/>
        <v>4</v>
      </c>
      <c r="F2526" s="306" t="s">
        <v>175</v>
      </c>
      <c r="G2526" s="241">
        <v>124.96</v>
      </c>
      <c r="H2526" s="244">
        <f t="shared" si="119"/>
        <v>499.84</v>
      </c>
      <c r="I2526" s="246"/>
      <c r="J2526" s="247"/>
      <c r="K2526" s="240"/>
      <c r="L2526" s="245"/>
    </row>
    <row r="2527" spans="1:12">
      <c r="A2527" s="243">
        <v>45017</v>
      </c>
      <c r="B2527" s="243">
        <v>45019</v>
      </c>
      <c r="C2527" s="244">
        <f t="shared" si="117"/>
        <v>3</v>
      </c>
      <c r="D2527" s="239">
        <v>45019</v>
      </c>
      <c r="E2527" s="245">
        <f t="shared" si="118"/>
        <v>2</v>
      </c>
      <c r="F2527" s="306" t="s">
        <v>175</v>
      </c>
      <c r="G2527" s="241">
        <v>502653.72</v>
      </c>
      <c r="H2527" s="244">
        <f t="shared" si="119"/>
        <v>1005307.44</v>
      </c>
      <c r="I2527" s="246"/>
      <c r="J2527" s="247"/>
      <c r="K2527" s="240"/>
      <c r="L2527" s="245"/>
    </row>
    <row r="2528" spans="1:12">
      <c r="A2528" s="243">
        <v>45017</v>
      </c>
      <c r="B2528" s="243">
        <v>45020</v>
      </c>
      <c r="C2528" s="244">
        <f t="shared" si="117"/>
        <v>4</v>
      </c>
      <c r="D2528" s="239">
        <v>45020</v>
      </c>
      <c r="E2528" s="245">
        <f t="shared" si="118"/>
        <v>3</v>
      </c>
      <c r="F2528" s="306" t="s">
        <v>176</v>
      </c>
      <c r="G2528" s="241">
        <v>118990.92</v>
      </c>
      <c r="H2528" s="244">
        <f t="shared" si="119"/>
        <v>356972.76</v>
      </c>
      <c r="I2528" s="246"/>
      <c r="J2528" s="247"/>
      <c r="K2528" s="240"/>
      <c r="L2528" s="245"/>
    </row>
    <row r="2529" spans="1:12">
      <c r="A2529" s="243">
        <v>45017</v>
      </c>
      <c r="B2529" s="243">
        <v>45021</v>
      </c>
      <c r="C2529" s="244">
        <f t="shared" si="117"/>
        <v>5</v>
      </c>
      <c r="D2529" s="239">
        <v>45021</v>
      </c>
      <c r="E2529" s="245">
        <f t="shared" si="118"/>
        <v>4</v>
      </c>
      <c r="F2529" s="306" t="s">
        <v>178</v>
      </c>
      <c r="G2529" s="241">
        <v>152719.07</v>
      </c>
      <c r="H2529" s="244">
        <f t="shared" si="119"/>
        <v>610876.28</v>
      </c>
      <c r="I2529" s="246"/>
      <c r="J2529" s="247"/>
      <c r="K2529" s="240"/>
      <c r="L2529" s="245"/>
    </row>
    <row r="2530" spans="1:12">
      <c r="A2530" s="243">
        <v>45017</v>
      </c>
      <c r="B2530" s="243">
        <v>45057</v>
      </c>
      <c r="C2530" s="244">
        <f t="shared" si="117"/>
        <v>41</v>
      </c>
      <c r="D2530" s="239">
        <v>45057</v>
      </c>
      <c r="E2530" s="245">
        <f t="shared" si="118"/>
        <v>40</v>
      </c>
      <c r="F2530" s="306" t="s">
        <v>175</v>
      </c>
      <c r="G2530" s="241">
        <v>29.48</v>
      </c>
      <c r="H2530" s="244">
        <f t="shared" si="119"/>
        <v>1179.2</v>
      </c>
      <c r="I2530" s="246"/>
      <c r="J2530" s="247"/>
      <c r="K2530" s="240"/>
      <c r="L2530" s="245"/>
    </row>
    <row r="2531" spans="1:12">
      <c r="A2531" s="243">
        <v>45017</v>
      </c>
      <c r="B2531" s="243">
        <v>45019</v>
      </c>
      <c r="C2531" s="244">
        <f t="shared" si="117"/>
        <v>3</v>
      </c>
      <c r="D2531" s="239">
        <v>45019</v>
      </c>
      <c r="E2531" s="245">
        <f t="shared" si="118"/>
        <v>2</v>
      </c>
      <c r="F2531" s="306" t="s">
        <v>177</v>
      </c>
      <c r="G2531" s="241">
        <v>22626.22</v>
      </c>
      <c r="H2531" s="244">
        <f t="shared" si="119"/>
        <v>45252.44</v>
      </c>
      <c r="I2531" s="246"/>
      <c r="J2531" s="247"/>
      <c r="K2531" s="240"/>
      <c r="L2531" s="245"/>
    </row>
    <row r="2532" spans="1:12">
      <c r="A2532" s="243">
        <v>45017</v>
      </c>
      <c r="B2532" s="243">
        <v>45021</v>
      </c>
      <c r="C2532" s="244">
        <f t="shared" si="117"/>
        <v>5</v>
      </c>
      <c r="D2532" s="239">
        <v>45021</v>
      </c>
      <c r="E2532" s="245">
        <f t="shared" si="118"/>
        <v>4</v>
      </c>
      <c r="F2532" s="306" t="s">
        <v>176</v>
      </c>
      <c r="G2532" s="241">
        <v>39462.879999999997</v>
      </c>
      <c r="H2532" s="244">
        <f t="shared" si="119"/>
        <v>157851.51999999999</v>
      </c>
      <c r="I2532" s="246"/>
      <c r="J2532" s="247"/>
      <c r="K2532" s="240"/>
      <c r="L2532" s="245"/>
    </row>
    <row r="2533" spans="1:12">
      <c r="A2533" s="243">
        <v>45017</v>
      </c>
      <c r="B2533" s="243">
        <v>45020</v>
      </c>
      <c r="C2533" s="244">
        <f t="shared" si="117"/>
        <v>4</v>
      </c>
      <c r="D2533" s="239">
        <v>45020</v>
      </c>
      <c r="E2533" s="245">
        <f t="shared" si="118"/>
        <v>3</v>
      </c>
      <c r="F2533" s="306" t="s">
        <v>175</v>
      </c>
      <c r="G2533" s="241">
        <v>2265.65</v>
      </c>
      <c r="H2533" s="244">
        <f t="shared" si="119"/>
        <v>6796.9500000000007</v>
      </c>
      <c r="I2533" s="246"/>
      <c r="J2533" s="247"/>
      <c r="K2533" s="240"/>
      <c r="L2533" s="245"/>
    </row>
    <row r="2534" spans="1:12">
      <c r="A2534" s="243">
        <v>45017</v>
      </c>
      <c r="B2534" s="243">
        <v>45022</v>
      </c>
      <c r="C2534" s="244">
        <f t="shared" si="117"/>
        <v>6</v>
      </c>
      <c r="D2534" s="239">
        <v>45022</v>
      </c>
      <c r="E2534" s="245">
        <f t="shared" si="118"/>
        <v>5</v>
      </c>
      <c r="F2534" s="306" t="s">
        <v>178</v>
      </c>
      <c r="G2534" s="241">
        <v>5341.62</v>
      </c>
      <c r="H2534" s="244">
        <f t="shared" si="119"/>
        <v>26708.1</v>
      </c>
      <c r="I2534" s="246"/>
      <c r="J2534" s="247"/>
      <c r="K2534" s="240"/>
      <c r="L2534" s="245"/>
    </row>
    <row r="2535" spans="1:12">
      <c r="A2535" s="243">
        <v>45017</v>
      </c>
      <c r="B2535" s="243">
        <v>45020</v>
      </c>
      <c r="C2535" s="244">
        <f t="shared" si="117"/>
        <v>4</v>
      </c>
      <c r="D2535" s="239">
        <v>45020</v>
      </c>
      <c r="E2535" s="245">
        <f t="shared" si="118"/>
        <v>3</v>
      </c>
      <c r="F2535" s="306" t="s">
        <v>177</v>
      </c>
      <c r="G2535" s="241">
        <v>215577.56</v>
      </c>
      <c r="H2535" s="244">
        <f t="shared" si="119"/>
        <v>646732.67999999993</v>
      </c>
      <c r="I2535" s="246"/>
      <c r="J2535" s="247"/>
      <c r="K2535" s="240"/>
      <c r="L2535" s="245"/>
    </row>
    <row r="2536" spans="1:12">
      <c r="A2536" s="243">
        <v>45017</v>
      </c>
      <c r="B2536" s="243">
        <v>45022</v>
      </c>
      <c r="C2536" s="244">
        <f t="shared" si="117"/>
        <v>6</v>
      </c>
      <c r="D2536" s="239">
        <v>45022</v>
      </c>
      <c r="E2536" s="245">
        <f t="shared" si="118"/>
        <v>5</v>
      </c>
      <c r="F2536" s="306" t="s">
        <v>176</v>
      </c>
      <c r="G2536" s="241">
        <v>2573.17</v>
      </c>
      <c r="H2536" s="244">
        <f t="shared" si="119"/>
        <v>12865.85</v>
      </c>
      <c r="I2536" s="246"/>
      <c r="J2536" s="247"/>
      <c r="K2536" s="240"/>
      <c r="L2536" s="245"/>
    </row>
    <row r="2537" spans="1:12">
      <c r="A2537" s="243">
        <v>45017</v>
      </c>
      <c r="B2537" s="243">
        <v>45021</v>
      </c>
      <c r="C2537" s="244">
        <f t="shared" si="117"/>
        <v>5</v>
      </c>
      <c r="D2537" s="239">
        <v>45021</v>
      </c>
      <c r="E2537" s="245">
        <f t="shared" si="118"/>
        <v>4</v>
      </c>
      <c r="F2537" s="306" t="s">
        <v>175</v>
      </c>
      <c r="G2537" s="241">
        <v>920.66</v>
      </c>
      <c r="H2537" s="244">
        <f t="shared" si="119"/>
        <v>3682.64</v>
      </c>
      <c r="I2537" s="246"/>
      <c r="J2537" s="247"/>
      <c r="K2537" s="240"/>
      <c r="L2537" s="245"/>
    </row>
    <row r="2538" spans="1:12">
      <c r="A2538" s="243">
        <v>45017</v>
      </c>
      <c r="B2538" s="243">
        <v>45099</v>
      </c>
      <c r="C2538" s="244">
        <f t="shared" si="117"/>
        <v>83</v>
      </c>
      <c r="D2538" s="239">
        <v>45099</v>
      </c>
      <c r="E2538" s="245">
        <f t="shared" si="118"/>
        <v>82</v>
      </c>
      <c r="F2538" s="306" t="s">
        <v>176</v>
      </c>
      <c r="G2538" s="241">
        <v>141.38999999999999</v>
      </c>
      <c r="H2538" s="244">
        <f t="shared" si="119"/>
        <v>11593.98</v>
      </c>
      <c r="I2538" s="246"/>
      <c r="J2538" s="247"/>
      <c r="K2538" s="240"/>
      <c r="L2538" s="245"/>
    </row>
    <row r="2539" spans="1:12">
      <c r="A2539" s="243">
        <v>45017</v>
      </c>
      <c r="B2539" s="243">
        <v>45036</v>
      </c>
      <c r="C2539" s="244">
        <f t="shared" si="117"/>
        <v>20</v>
      </c>
      <c r="D2539" s="239">
        <v>45036</v>
      </c>
      <c r="E2539" s="245">
        <f t="shared" si="118"/>
        <v>19</v>
      </c>
      <c r="F2539" s="306" t="s">
        <v>175</v>
      </c>
      <c r="G2539" s="241">
        <v>281.18</v>
      </c>
      <c r="H2539" s="244">
        <f t="shared" si="119"/>
        <v>5342.42</v>
      </c>
      <c r="I2539" s="246"/>
      <c r="J2539" s="247"/>
      <c r="K2539" s="240"/>
      <c r="L2539" s="245"/>
    </row>
    <row r="2540" spans="1:12">
      <c r="A2540" s="243">
        <v>45017</v>
      </c>
      <c r="B2540" s="243">
        <v>45022</v>
      </c>
      <c r="C2540" s="244">
        <f t="shared" si="117"/>
        <v>6</v>
      </c>
      <c r="D2540" s="239">
        <v>45022</v>
      </c>
      <c r="E2540" s="245">
        <f t="shared" si="118"/>
        <v>5</v>
      </c>
      <c r="F2540" s="306" t="s">
        <v>175</v>
      </c>
      <c r="G2540" s="241">
        <v>887.72</v>
      </c>
      <c r="H2540" s="244">
        <f t="shared" si="119"/>
        <v>4438.6000000000004</v>
      </c>
      <c r="I2540" s="246"/>
      <c r="J2540" s="247"/>
      <c r="K2540" s="240"/>
      <c r="L2540" s="245"/>
    </row>
    <row r="2541" spans="1:12">
      <c r="A2541" s="243">
        <v>45017</v>
      </c>
      <c r="B2541" s="243">
        <v>45019</v>
      </c>
      <c r="C2541" s="244">
        <f t="shared" si="117"/>
        <v>3</v>
      </c>
      <c r="D2541" s="239">
        <v>45019</v>
      </c>
      <c r="E2541" s="245">
        <f t="shared" si="118"/>
        <v>2</v>
      </c>
      <c r="F2541" s="306" t="s">
        <v>179</v>
      </c>
      <c r="G2541" s="241">
        <v>98.47</v>
      </c>
      <c r="H2541" s="244">
        <f t="shared" si="119"/>
        <v>196.94</v>
      </c>
      <c r="I2541" s="246"/>
      <c r="J2541" s="247"/>
      <c r="K2541" s="240"/>
      <c r="L2541" s="245"/>
    </row>
    <row r="2542" spans="1:12">
      <c r="A2542" s="243">
        <v>45017</v>
      </c>
      <c r="B2542" s="243">
        <v>45021</v>
      </c>
      <c r="C2542" s="244">
        <f t="shared" si="117"/>
        <v>5</v>
      </c>
      <c r="D2542" s="239">
        <v>45021</v>
      </c>
      <c r="E2542" s="245">
        <f t="shared" si="118"/>
        <v>4</v>
      </c>
      <c r="F2542" s="306" t="s">
        <v>177</v>
      </c>
      <c r="G2542" s="241">
        <v>11928.77</v>
      </c>
      <c r="H2542" s="244">
        <f t="shared" si="119"/>
        <v>47715.08</v>
      </c>
      <c r="I2542" s="246"/>
      <c r="J2542" s="247"/>
      <c r="K2542" s="240"/>
      <c r="L2542" s="245"/>
    </row>
    <row r="2543" spans="1:12">
      <c r="A2543" s="243">
        <v>45017</v>
      </c>
      <c r="B2543" s="243">
        <v>45061</v>
      </c>
      <c r="C2543" s="244">
        <f t="shared" si="117"/>
        <v>45</v>
      </c>
      <c r="D2543" s="239">
        <v>45061</v>
      </c>
      <c r="E2543" s="245">
        <f t="shared" si="118"/>
        <v>44</v>
      </c>
      <c r="F2543" s="306" t="s">
        <v>175</v>
      </c>
      <c r="G2543" s="241">
        <v>57.34</v>
      </c>
      <c r="H2543" s="244">
        <f t="shared" si="119"/>
        <v>2522.96</v>
      </c>
      <c r="I2543" s="246"/>
      <c r="J2543" s="247"/>
      <c r="K2543" s="240"/>
      <c r="L2543" s="245"/>
    </row>
    <row r="2544" spans="1:12">
      <c r="A2544" s="243">
        <v>45017</v>
      </c>
      <c r="B2544" s="243">
        <v>45062</v>
      </c>
      <c r="C2544" s="244">
        <f t="shared" si="117"/>
        <v>46</v>
      </c>
      <c r="D2544" s="239">
        <v>45062</v>
      </c>
      <c r="E2544" s="245">
        <f t="shared" si="118"/>
        <v>45</v>
      </c>
      <c r="F2544" s="306" t="s">
        <v>175</v>
      </c>
      <c r="G2544" s="241">
        <v>29.82</v>
      </c>
      <c r="H2544" s="244">
        <f t="shared" si="119"/>
        <v>1341.9</v>
      </c>
      <c r="I2544" s="246"/>
      <c r="J2544" s="247"/>
      <c r="K2544" s="240"/>
      <c r="L2544" s="245"/>
    </row>
    <row r="2545" spans="1:12">
      <c r="A2545" s="243">
        <v>45017</v>
      </c>
      <c r="B2545" s="243">
        <v>45063</v>
      </c>
      <c r="C2545" s="244">
        <f t="shared" si="117"/>
        <v>47</v>
      </c>
      <c r="D2545" s="239">
        <v>45063</v>
      </c>
      <c r="E2545" s="245">
        <f t="shared" si="118"/>
        <v>46</v>
      </c>
      <c r="F2545" s="306" t="s">
        <v>175</v>
      </c>
      <c r="G2545" s="241">
        <v>153.43</v>
      </c>
      <c r="H2545" s="244">
        <f t="shared" si="119"/>
        <v>7057.7800000000007</v>
      </c>
      <c r="I2545" s="246"/>
      <c r="J2545" s="247"/>
      <c r="K2545" s="240"/>
      <c r="L2545" s="245"/>
    </row>
    <row r="2546" spans="1:12">
      <c r="A2546" s="243">
        <v>45017</v>
      </c>
      <c r="B2546" s="243">
        <v>45042</v>
      </c>
      <c r="C2546" s="244">
        <f t="shared" si="117"/>
        <v>26</v>
      </c>
      <c r="D2546" s="239">
        <v>45042</v>
      </c>
      <c r="E2546" s="245">
        <f t="shared" si="118"/>
        <v>25</v>
      </c>
      <c r="F2546" s="306" t="s">
        <v>176</v>
      </c>
      <c r="G2546" s="241">
        <v>41.97</v>
      </c>
      <c r="H2546" s="244">
        <f t="shared" si="119"/>
        <v>1049.25</v>
      </c>
      <c r="I2546" s="246"/>
      <c r="J2546" s="247"/>
      <c r="K2546" s="240"/>
      <c r="L2546" s="245"/>
    </row>
    <row r="2547" spans="1:12">
      <c r="A2547" s="243">
        <v>45017</v>
      </c>
      <c r="B2547" s="243">
        <v>45190</v>
      </c>
      <c r="C2547" s="244">
        <f t="shared" si="117"/>
        <v>174</v>
      </c>
      <c r="D2547" s="239">
        <v>45190</v>
      </c>
      <c r="E2547" s="245">
        <f t="shared" si="118"/>
        <v>173</v>
      </c>
      <c r="F2547" s="306" t="s">
        <v>176</v>
      </c>
      <c r="G2547" s="241">
        <v>318.48</v>
      </c>
      <c r="H2547" s="244">
        <f t="shared" si="119"/>
        <v>55097.04</v>
      </c>
      <c r="I2547" s="246"/>
      <c r="J2547" s="247"/>
      <c r="K2547" s="240"/>
      <c r="L2547" s="245"/>
    </row>
    <row r="2548" spans="1:12">
      <c r="A2548" s="243">
        <v>45017</v>
      </c>
      <c r="B2548" s="243">
        <v>45041</v>
      </c>
      <c r="C2548" s="244">
        <f t="shared" si="117"/>
        <v>25</v>
      </c>
      <c r="D2548" s="239">
        <v>45041</v>
      </c>
      <c r="E2548" s="245">
        <f t="shared" si="118"/>
        <v>24</v>
      </c>
      <c r="F2548" s="306" t="s">
        <v>175</v>
      </c>
      <c r="G2548" s="241">
        <v>24.27</v>
      </c>
      <c r="H2548" s="244">
        <f t="shared" si="119"/>
        <v>582.48</v>
      </c>
      <c r="I2548" s="246"/>
      <c r="J2548" s="247"/>
      <c r="K2548" s="240"/>
      <c r="L2548" s="245"/>
    </row>
    <row r="2549" spans="1:12">
      <c r="A2549" s="243">
        <v>45017</v>
      </c>
      <c r="B2549" s="243">
        <v>45065</v>
      </c>
      <c r="C2549" s="244">
        <f t="shared" si="117"/>
        <v>49</v>
      </c>
      <c r="D2549" s="239">
        <v>45065</v>
      </c>
      <c r="E2549" s="245">
        <f t="shared" si="118"/>
        <v>48</v>
      </c>
      <c r="F2549" s="306" t="s">
        <v>175</v>
      </c>
      <c r="G2549" s="241">
        <v>31.05</v>
      </c>
      <c r="H2549" s="244">
        <f t="shared" si="119"/>
        <v>1490.4</v>
      </c>
      <c r="I2549" s="246"/>
      <c r="J2549" s="247"/>
      <c r="K2549" s="240"/>
      <c r="L2549" s="245"/>
    </row>
    <row r="2550" spans="1:12">
      <c r="A2550" s="243">
        <v>45017</v>
      </c>
      <c r="B2550" s="243">
        <v>45026</v>
      </c>
      <c r="C2550" s="244">
        <f t="shared" si="117"/>
        <v>10</v>
      </c>
      <c r="D2550" s="239">
        <v>45026</v>
      </c>
      <c r="E2550" s="245">
        <f t="shared" si="118"/>
        <v>9</v>
      </c>
      <c r="F2550" s="306" t="s">
        <v>176</v>
      </c>
      <c r="G2550" s="241">
        <v>78.55</v>
      </c>
      <c r="H2550" s="244">
        <f t="shared" si="119"/>
        <v>706.94999999999993</v>
      </c>
      <c r="I2550" s="246"/>
      <c r="J2550" s="247"/>
      <c r="K2550" s="240"/>
      <c r="L2550" s="245"/>
    </row>
    <row r="2551" spans="1:12">
      <c r="A2551" s="243">
        <v>45017</v>
      </c>
      <c r="B2551" s="243">
        <v>45026</v>
      </c>
      <c r="C2551" s="244">
        <f t="shared" si="117"/>
        <v>10</v>
      </c>
      <c r="D2551" s="239">
        <v>45026</v>
      </c>
      <c r="E2551" s="245">
        <f t="shared" si="118"/>
        <v>9</v>
      </c>
      <c r="F2551" s="306" t="s">
        <v>175</v>
      </c>
      <c r="G2551" s="241">
        <v>236.67</v>
      </c>
      <c r="H2551" s="244">
        <f t="shared" si="119"/>
        <v>2130.0299999999997</v>
      </c>
      <c r="I2551" s="246"/>
      <c r="J2551" s="247"/>
      <c r="K2551" s="240"/>
      <c r="L2551" s="245"/>
    </row>
    <row r="2552" spans="1:12">
      <c r="A2552" s="243">
        <v>45017</v>
      </c>
      <c r="B2552" s="243">
        <v>45027</v>
      </c>
      <c r="C2552" s="244">
        <f t="shared" si="117"/>
        <v>11</v>
      </c>
      <c r="D2552" s="239">
        <v>45027</v>
      </c>
      <c r="E2552" s="245">
        <f t="shared" si="118"/>
        <v>10</v>
      </c>
      <c r="F2552" s="306" t="s">
        <v>176</v>
      </c>
      <c r="G2552" s="241">
        <v>89.93</v>
      </c>
      <c r="H2552" s="244">
        <f t="shared" si="119"/>
        <v>899.30000000000007</v>
      </c>
      <c r="I2552" s="246"/>
      <c r="J2552" s="247"/>
      <c r="K2552" s="240"/>
      <c r="L2552" s="245"/>
    </row>
    <row r="2553" spans="1:12">
      <c r="A2553" s="243">
        <v>45017</v>
      </c>
      <c r="B2553" s="243">
        <v>45027</v>
      </c>
      <c r="C2553" s="244">
        <f t="shared" si="117"/>
        <v>11</v>
      </c>
      <c r="D2553" s="239">
        <v>45027</v>
      </c>
      <c r="E2553" s="245">
        <f t="shared" si="118"/>
        <v>10</v>
      </c>
      <c r="F2553" s="306" t="s">
        <v>175</v>
      </c>
      <c r="G2553" s="241">
        <v>440.51</v>
      </c>
      <c r="H2553" s="244">
        <f t="shared" si="119"/>
        <v>4405.1000000000004</v>
      </c>
      <c r="I2553" s="246"/>
      <c r="J2553" s="247"/>
      <c r="K2553" s="240"/>
      <c r="L2553" s="245"/>
    </row>
    <row r="2554" spans="1:12">
      <c r="A2554" s="243">
        <v>45017</v>
      </c>
      <c r="B2554" s="243">
        <v>45051</v>
      </c>
      <c r="C2554" s="244">
        <f t="shared" si="117"/>
        <v>35</v>
      </c>
      <c r="D2554" s="239">
        <v>45051</v>
      </c>
      <c r="E2554" s="245">
        <f t="shared" si="118"/>
        <v>34</v>
      </c>
      <c r="F2554" s="306" t="s">
        <v>175</v>
      </c>
      <c r="G2554" s="241">
        <v>49.75</v>
      </c>
      <c r="H2554" s="244">
        <f t="shared" si="119"/>
        <v>1691.5</v>
      </c>
      <c r="I2554" s="246"/>
      <c r="J2554" s="247"/>
      <c r="K2554" s="240"/>
      <c r="L2554" s="245"/>
    </row>
    <row r="2555" spans="1:12">
      <c r="A2555" s="243">
        <v>45017</v>
      </c>
      <c r="B2555" s="243">
        <v>45028</v>
      </c>
      <c r="C2555" s="244">
        <f t="shared" si="117"/>
        <v>12</v>
      </c>
      <c r="D2555" s="239">
        <v>45028</v>
      </c>
      <c r="E2555" s="245">
        <f t="shared" si="118"/>
        <v>11</v>
      </c>
      <c r="F2555" s="306" t="s">
        <v>175</v>
      </c>
      <c r="G2555" s="241">
        <v>593.36</v>
      </c>
      <c r="H2555" s="244">
        <f t="shared" si="119"/>
        <v>6526.96</v>
      </c>
      <c r="I2555" s="246"/>
      <c r="J2555" s="247"/>
      <c r="K2555" s="240"/>
      <c r="L2555" s="245"/>
    </row>
    <row r="2556" spans="1:12">
      <c r="A2556" s="243">
        <v>45017</v>
      </c>
      <c r="B2556" s="243">
        <v>45045</v>
      </c>
      <c r="C2556" s="244">
        <f t="shared" si="117"/>
        <v>29</v>
      </c>
      <c r="D2556" s="239">
        <v>45045</v>
      </c>
      <c r="E2556" s="245">
        <f t="shared" si="118"/>
        <v>28</v>
      </c>
      <c r="F2556" s="306" t="s">
        <v>175</v>
      </c>
      <c r="G2556" s="241">
        <v>313.81</v>
      </c>
      <c r="H2556" s="244">
        <f t="shared" si="119"/>
        <v>8786.68</v>
      </c>
      <c r="I2556" s="246"/>
      <c r="J2556" s="247"/>
      <c r="K2556" s="240"/>
      <c r="L2556" s="245"/>
    </row>
    <row r="2557" spans="1:12">
      <c r="A2557" s="243">
        <v>45017</v>
      </c>
      <c r="B2557" s="243">
        <v>45029</v>
      </c>
      <c r="C2557" s="244">
        <f t="shared" si="117"/>
        <v>13</v>
      </c>
      <c r="D2557" s="239">
        <v>45029</v>
      </c>
      <c r="E2557" s="245">
        <f t="shared" si="118"/>
        <v>12</v>
      </c>
      <c r="F2557" s="306" t="s">
        <v>175</v>
      </c>
      <c r="G2557" s="241">
        <v>33.659999999999997</v>
      </c>
      <c r="H2557" s="244">
        <f t="shared" si="119"/>
        <v>403.91999999999996</v>
      </c>
      <c r="I2557" s="246"/>
      <c r="J2557" s="247"/>
      <c r="K2557" s="240"/>
      <c r="L2557" s="245"/>
    </row>
    <row r="2558" spans="1:12">
      <c r="A2558" s="243">
        <v>45017</v>
      </c>
      <c r="B2558" s="243">
        <v>45030</v>
      </c>
      <c r="C2558" s="244">
        <f t="shared" si="117"/>
        <v>14</v>
      </c>
      <c r="D2558" s="239">
        <v>45030</v>
      </c>
      <c r="E2558" s="245">
        <f t="shared" si="118"/>
        <v>13</v>
      </c>
      <c r="F2558" s="306" t="s">
        <v>176</v>
      </c>
      <c r="G2558" s="241">
        <v>3954.85</v>
      </c>
      <c r="H2558" s="244">
        <f t="shared" si="119"/>
        <v>51413.049999999996</v>
      </c>
      <c r="I2558" s="246"/>
      <c r="J2558" s="247"/>
      <c r="K2558" s="240"/>
      <c r="L2558" s="245"/>
    </row>
    <row r="2559" spans="1:12">
      <c r="A2559" s="243">
        <v>45017</v>
      </c>
      <c r="B2559" s="243">
        <v>45371</v>
      </c>
      <c r="C2559" s="244">
        <f t="shared" si="117"/>
        <v>355</v>
      </c>
      <c r="D2559" s="239">
        <v>45371</v>
      </c>
      <c r="E2559" s="245">
        <f t="shared" si="118"/>
        <v>354</v>
      </c>
      <c r="F2559" s="306" t="s">
        <v>176</v>
      </c>
      <c r="G2559" s="241">
        <v>18.37</v>
      </c>
      <c r="H2559" s="244">
        <f t="shared" si="119"/>
        <v>6502.9800000000005</v>
      </c>
      <c r="I2559" s="246"/>
      <c r="J2559" s="247"/>
      <c r="K2559" s="240"/>
      <c r="L2559" s="245"/>
    </row>
    <row r="2560" spans="1:12">
      <c r="A2560" s="243">
        <v>45017</v>
      </c>
      <c r="B2560" s="243">
        <v>45030</v>
      </c>
      <c r="C2560" s="244">
        <f t="shared" si="117"/>
        <v>14</v>
      </c>
      <c r="D2560" s="239">
        <v>45030</v>
      </c>
      <c r="E2560" s="245">
        <f t="shared" si="118"/>
        <v>13</v>
      </c>
      <c r="F2560" s="306" t="s">
        <v>175</v>
      </c>
      <c r="G2560" s="241">
        <v>256.38</v>
      </c>
      <c r="H2560" s="244">
        <f t="shared" si="119"/>
        <v>3332.94</v>
      </c>
      <c r="I2560" s="246"/>
      <c r="J2560" s="247"/>
      <c r="K2560" s="240"/>
      <c r="L2560" s="245"/>
    </row>
    <row r="2561" spans="1:12">
      <c r="A2561" s="243">
        <v>45017</v>
      </c>
      <c r="B2561" s="243">
        <v>45055</v>
      </c>
      <c r="C2561" s="244">
        <f t="shared" si="117"/>
        <v>39</v>
      </c>
      <c r="D2561" s="239">
        <v>45055</v>
      </c>
      <c r="E2561" s="245">
        <f t="shared" si="118"/>
        <v>38</v>
      </c>
      <c r="F2561" s="306" t="s">
        <v>175</v>
      </c>
      <c r="G2561" s="241">
        <v>29.82</v>
      </c>
      <c r="H2561" s="244">
        <f t="shared" si="119"/>
        <v>1133.1600000000001</v>
      </c>
      <c r="I2561" s="246"/>
      <c r="J2561" s="247"/>
      <c r="K2561" s="240"/>
      <c r="L2561" s="245"/>
    </row>
    <row r="2562" spans="1:12">
      <c r="A2562" s="243">
        <v>45017</v>
      </c>
      <c r="B2562" s="243">
        <v>45072</v>
      </c>
      <c r="C2562" s="244">
        <f t="shared" si="117"/>
        <v>56</v>
      </c>
      <c r="D2562" s="239">
        <v>45072</v>
      </c>
      <c r="E2562" s="245">
        <f t="shared" si="118"/>
        <v>55</v>
      </c>
      <c r="F2562" s="306" t="s">
        <v>176</v>
      </c>
      <c r="G2562" s="241">
        <v>22.56</v>
      </c>
      <c r="H2562" s="244">
        <f t="shared" si="119"/>
        <v>1240.8</v>
      </c>
      <c r="I2562" s="246"/>
      <c r="J2562" s="247"/>
      <c r="K2562" s="240"/>
      <c r="L2562" s="245"/>
    </row>
    <row r="2563" spans="1:12">
      <c r="A2563" s="243">
        <v>45017</v>
      </c>
      <c r="B2563" s="243">
        <v>45033</v>
      </c>
      <c r="C2563" s="244">
        <f t="shared" si="117"/>
        <v>17</v>
      </c>
      <c r="D2563" s="239">
        <v>45033</v>
      </c>
      <c r="E2563" s="245">
        <f t="shared" si="118"/>
        <v>16</v>
      </c>
      <c r="F2563" s="306" t="s">
        <v>175</v>
      </c>
      <c r="G2563" s="241">
        <v>6.91</v>
      </c>
      <c r="H2563" s="244">
        <f t="shared" si="119"/>
        <v>110.56</v>
      </c>
      <c r="I2563" s="246"/>
      <c r="J2563" s="247"/>
      <c r="K2563" s="240"/>
      <c r="L2563" s="245"/>
    </row>
    <row r="2564" spans="1:12">
      <c r="A2564" s="243">
        <v>45017</v>
      </c>
      <c r="B2564" s="243">
        <v>45035</v>
      </c>
      <c r="C2564" s="244">
        <f t="shared" si="117"/>
        <v>19</v>
      </c>
      <c r="D2564" s="239">
        <v>45035</v>
      </c>
      <c r="E2564" s="245">
        <f t="shared" si="118"/>
        <v>18</v>
      </c>
      <c r="F2564" s="306" t="s">
        <v>176</v>
      </c>
      <c r="G2564" s="241">
        <v>23.49</v>
      </c>
      <c r="H2564" s="244">
        <f t="shared" si="119"/>
        <v>422.82</v>
      </c>
      <c r="I2564" s="246"/>
      <c r="J2564" s="247"/>
      <c r="K2564" s="240"/>
      <c r="L2564" s="245"/>
    </row>
    <row r="2565" spans="1:12">
      <c r="A2565" s="243">
        <v>45017</v>
      </c>
      <c r="B2565" s="243">
        <v>45019</v>
      </c>
      <c r="C2565" s="244">
        <f t="shared" si="117"/>
        <v>3</v>
      </c>
      <c r="D2565" s="239">
        <v>45019</v>
      </c>
      <c r="E2565" s="245">
        <f t="shared" si="118"/>
        <v>2</v>
      </c>
      <c r="F2565" s="306" t="s">
        <v>178</v>
      </c>
      <c r="G2565" s="241">
        <v>14493.93</v>
      </c>
      <c r="H2565" s="244">
        <f t="shared" si="119"/>
        <v>28987.86</v>
      </c>
      <c r="I2565" s="246"/>
      <c r="J2565" s="247"/>
      <c r="K2565" s="240"/>
      <c r="L2565" s="245"/>
    </row>
    <row r="2566" spans="1:12">
      <c r="A2566" s="243">
        <v>45017</v>
      </c>
      <c r="B2566" s="243">
        <v>45056</v>
      </c>
      <c r="C2566" s="244">
        <f t="shared" si="117"/>
        <v>40</v>
      </c>
      <c r="D2566" s="239">
        <v>45056</v>
      </c>
      <c r="E2566" s="245">
        <f t="shared" si="118"/>
        <v>39</v>
      </c>
      <c r="F2566" s="306" t="s">
        <v>176</v>
      </c>
      <c r="G2566" s="241">
        <v>27.88</v>
      </c>
      <c r="H2566" s="244">
        <f t="shared" si="119"/>
        <v>1087.32</v>
      </c>
      <c r="I2566" s="246"/>
      <c r="J2566" s="247"/>
      <c r="K2566" s="240"/>
      <c r="L2566" s="245"/>
    </row>
    <row r="2567" spans="1:12">
      <c r="A2567" s="243">
        <v>45017</v>
      </c>
      <c r="B2567" s="243">
        <v>45072</v>
      </c>
      <c r="C2567" s="244">
        <f t="shared" ref="C2567:C2630" si="120">B2567-A2567+1</f>
        <v>56</v>
      </c>
      <c r="D2567" s="239">
        <v>45072</v>
      </c>
      <c r="E2567" s="245">
        <f t="shared" ref="E2567:E2630" si="121">D2567-A2567</f>
        <v>55</v>
      </c>
      <c r="F2567" s="306" t="s">
        <v>175</v>
      </c>
      <c r="G2567" s="241">
        <v>145.02000000000001</v>
      </c>
      <c r="H2567" s="244">
        <f t="shared" ref="H2567:H2630" si="122">E2567*G2567</f>
        <v>7976.1</v>
      </c>
      <c r="I2567" s="246"/>
      <c r="J2567" s="247"/>
      <c r="K2567" s="240"/>
      <c r="L2567" s="245"/>
    </row>
    <row r="2568" spans="1:12">
      <c r="A2568" s="243">
        <v>45017</v>
      </c>
      <c r="B2568" s="243">
        <v>45034</v>
      </c>
      <c r="C2568" s="244">
        <f t="shared" si="120"/>
        <v>18</v>
      </c>
      <c r="D2568" s="239">
        <v>45034</v>
      </c>
      <c r="E2568" s="245">
        <f t="shared" si="121"/>
        <v>17</v>
      </c>
      <c r="F2568" s="306" t="s">
        <v>175</v>
      </c>
      <c r="G2568" s="241">
        <v>174.71</v>
      </c>
      <c r="H2568" s="244">
        <f t="shared" si="122"/>
        <v>2970.07</v>
      </c>
      <c r="I2568" s="246"/>
      <c r="J2568" s="247"/>
      <c r="K2568" s="240"/>
      <c r="L2568" s="245"/>
    </row>
    <row r="2569" spans="1:12">
      <c r="A2569" s="243">
        <v>45017</v>
      </c>
      <c r="B2569" s="243">
        <v>45019</v>
      </c>
      <c r="C2569" s="244">
        <f t="shared" si="120"/>
        <v>3</v>
      </c>
      <c r="D2569" s="239">
        <v>45019</v>
      </c>
      <c r="E2569" s="245">
        <f t="shared" si="121"/>
        <v>2</v>
      </c>
      <c r="F2569" s="306" t="s">
        <v>176</v>
      </c>
      <c r="G2569" s="241">
        <v>173580.73</v>
      </c>
      <c r="H2569" s="244">
        <f t="shared" si="122"/>
        <v>347161.46</v>
      </c>
      <c r="I2569" s="246"/>
      <c r="J2569" s="247"/>
      <c r="K2569" s="240"/>
      <c r="L2569" s="245"/>
    </row>
    <row r="2570" spans="1:12">
      <c r="A2570" s="243">
        <v>45017</v>
      </c>
      <c r="B2570" s="243">
        <v>45020</v>
      </c>
      <c r="C2570" s="244">
        <f t="shared" si="120"/>
        <v>4</v>
      </c>
      <c r="D2570" s="239">
        <v>45020</v>
      </c>
      <c r="E2570" s="245">
        <f t="shared" si="121"/>
        <v>3</v>
      </c>
      <c r="F2570" s="306" t="s">
        <v>178</v>
      </c>
      <c r="G2570" s="241">
        <v>371420.7</v>
      </c>
      <c r="H2570" s="244">
        <f t="shared" si="122"/>
        <v>1114262.1000000001</v>
      </c>
      <c r="I2570" s="246"/>
      <c r="J2570" s="247"/>
      <c r="K2570" s="240"/>
      <c r="L2570" s="245"/>
    </row>
    <row r="2571" spans="1:12">
      <c r="A2571" s="243">
        <v>45017</v>
      </c>
      <c r="B2571" s="243">
        <v>45035</v>
      </c>
      <c r="C2571" s="244">
        <f t="shared" si="120"/>
        <v>19</v>
      </c>
      <c r="D2571" s="239">
        <v>45035</v>
      </c>
      <c r="E2571" s="245">
        <f t="shared" si="121"/>
        <v>18</v>
      </c>
      <c r="F2571" s="306" t="s">
        <v>175</v>
      </c>
      <c r="G2571" s="241">
        <v>199.58</v>
      </c>
      <c r="H2571" s="244">
        <f t="shared" si="122"/>
        <v>3592.44</v>
      </c>
      <c r="I2571" s="246"/>
      <c r="J2571" s="247"/>
      <c r="K2571" s="240"/>
      <c r="L2571" s="245"/>
    </row>
    <row r="2572" spans="1:12">
      <c r="A2572" s="243">
        <v>45018</v>
      </c>
      <c r="B2572" s="243">
        <v>45033</v>
      </c>
      <c r="C2572" s="244">
        <f t="shared" si="120"/>
        <v>16</v>
      </c>
      <c r="D2572" s="239">
        <v>45033</v>
      </c>
      <c r="E2572" s="245">
        <f t="shared" si="121"/>
        <v>15</v>
      </c>
      <c r="F2572" s="306" t="s">
        <v>176</v>
      </c>
      <c r="G2572" s="241">
        <v>32.64</v>
      </c>
      <c r="H2572" s="244">
        <f t="shared" si="122"/>
        <v>489.6</v>
      </c>
      <c r="I2572" s="246"/>
      <c r="J2572" s="247"/>
      <c r="K2572" s="240"/>
      <c r="L2572" s="245"/>
    </row>
    <row r="2573" spans="1:12">
      <c r="A2573" s="243">
        <v>45018</v>
      </c>
      <c r="B2573" s="243">
        <v>45019</v>
      </c>
      <c r="C2573" s="244">
        <f t="shared" si="120"/>
        <v>2</v>
      </c>
      <c r="D2573" s="239">
        <v>45019</v>
      </c>
      <c r="E2573" s="245">
        <f t="shared" si="121"/>
        <v>1</v>
      </c>
      <c r="F2573" s="306" t="s">
        <v>176</v>
      </c>
      <c r="G2573" s="241">
        <v>1081.3800000000001</v>
      </c>
      <c r="H2573" s="244">
        <f t="shared" si="122"/>
        <v>1081.3800000000001</v>
      </c>
      <c r="I2573" s="246"/>
      <c r="J2573" s="247"/>
      <c r="K2573" s="240"/>
      <c r="L2573" s="245"/>
    </row>
    <row r="2574" spans="1:12">
      <c r="A2574" s="243">
        <v>45018</v>
      </c>
      <c r="B2574" s="243">
        <v>45019</v>
      </c>
      <c r="C2574" s="244">
        <f t="shared" si="120"/>
        <v>2</v>
      </c>
      <c r="D2574" s="239">
        <v>45019</v>
      </c>
      <c r="E2574" s="245">
        <f t="shared" si="121"/>
        <v>1</v>
      </c>
      <c r="F2574" s="306" t="s">
        <v>175</v>
      </c>
      <c r="G2574" s="241">
        <v>2897.6</v>
      </c>
      <c r="H2574" s="244">
        <f t="shared" si="122"/>
        <v>2897.6</v>
      </c>
      <c r="I2574" s="246"/>
      <c r="J2574" s="247"/>
      <c r="K2574" s="240"/>
      <c r="L2574" s="245"/>
    </row>
    <row r="2575" spans="1:12">
      <c r="A2575" s="243">
        <v>45018</v>
      </c>
      <c r="B2575" s="243">
        <v>45020</v>
      </c>
      <c r="C2575" s="244">
        <f t="shared" si="120"/>
        <v>3</v>
      </c>
      <c r="D2575" s="239">
        <v>45020</v>
      </c>
      <c r="E2575" s="245">
        <f t="shared" si="121"/>
        <v>2</v>
      </c>
      <c r="F2575" s="306" t="s">
        <v>176</v>
      </c>
      <c r="G2575" s="241">
        <v>69.34</v>
      </c>
      <c r="H2575" s="244">
        <f t="shared" si="122"/>
        <v>138.68</v>
      </c>
      <c r="I2575" s="246"/>
      <c r="J2575" s="247"/>
      <c r="K2575" s="240"/>
      <c r="L2575" s="245"/>
    </row>
    <row r="2576" spans="1:12">
      <c r="A2576" s="243">
        <v>45018</v>
      </c>
      <c r="B2576" s="243">
        <v>45020</v>
      </c>
      <c r="C2576" s="244">
        <f t="shared" si="120"/>
        <v>3</v>
      </c>
      <c r="D2576" s="239">
        <v>45020</v>
      </c>
      <c r="E2576" s="245">
        <f t="shared" si="121"/>
        <v>2</v>
      </c>
      <c r="F2576" s="306" t="s">
        <v>175</v>
      </c>
      <c r="G2576" s="241">
        <v>294.79000000000002</v>
      </c>
      <c r="H2576" s="244">
        <f t="shared" si="122"/>
        <v>589.58000000000004</v>
      </c>
      <c r="I2576" s="246"/>
      <c r="J2576" s="247"/>
      <c r="K2576" s="240"/>
      <c r="L2576" s="245"/>
    </row>
    <row r="2577" spans="1:12">
      <c r="A2577" s="243">
        <v>45018</v>
      </c>
      <c r="B2577" s="243">
        <v>45021</v>
      </c>
      <c r="C2577" s="244">
        <f t="shared" si="120"/>
        <v>4</v>
      </c>
      <c r="D2577" s="239">
        <v>45021</v>
      </c>
      <c r="E2577" s="245">
        <f t="shared" si="121"/>
        <v>3</v>
      </c>
      <c r="F2577" s="306" t="s">
        <v>175</v>
      </c>
      <c r="G2577" s="241">
        <v>263.36</v>
      </c>
      <c r="H2577" s="244">
        <f t="shared" si="122"/>
        <v>790.08</v>
      </c>
      <c r="I2577" s="246"/>
      <c r="J2577" s="247"/>
      <c r="K2577" s="240"/>
      <c r="L2577" s="245"/>
    </row>
    <row r="2578" spans="1:12">
      <c r="A2578" s="243">
        <v>45018</v>
      </c>
      <c r="B2578" s="243">
        <v>45022</v>
      </c>
      <c r="C2578" s="244">
        <f t="shared" si="120"/>
        <v>5</v>
      </c>
      <c r="D2578" s="239">
        <v>45022</v>
      </c>
      <c r="E2578" s="245">
        <f t="shared" si="121"/>
        <v>4</v>
      </c>
      <c r="F2578" s="306" t="s">
        <v>175</v>
      </c>
      <c r="G2578" s="241">
        <v>320.57</v>
      </c>
      <c r="H2578" s="244">
        <f t="shared" si="122"/>
        <v>1282.28</v>
      </c>
      <c r="I2578" s="246"/>
      <c r="J2578" s="247"/>
      <c r="K2578" s="240"/>
      <c r="L2578" s="245"/>
    </row>
    <row r="2579" spans="1:12">
      <c r="A2579" s="243">
        <v>45018</v>
      </c>
      <c r="B2579" s="243">
        <v>45027</v>
      </c>
      <c r="C2579" s="244">
        <f t="shared" si="120"/>
        <v>10</v>
      </c>
      <c r="D2579" s="239">
        <v>45027</v>
      </c>
      <c r="E2579" s="245">
        <f t="shared" si="121"/>
        <v>9</v>
      </c>
      <c r="F2579" s="306" t="s">
        <v>175</v>
      </c>
      <c r="G2579" s="241">
        <v>60.99</v>
      </c>
      <c r="H2579" s="244">
        <f t="shared" si="122"/>
        <v>548.91</v>
      </c>
      <c r="I2579" s="246"/>
      <c r="J2579" s="247"/>
      <c r="K2579" s="240"/>
      <c r="L2579" s="245"/>
    </row>
    <row r="2580" spans="1:12">
      <c r="A2580" s="243">
        <v>45018</v>
      </c>
      <c r="B2580" s="243">
        <v>45028</v>
      </c>
      <c r="C2580" s="244">
        <f t="shared" si="120"/>
        <v>11</v>
      </c>
      <c r="D2580" s="239">
        <v>45028</v>
      </c>
      <c r="E2580" s="245">
        <f t="shared" si="121"/>
        <v>10</v>
      </c>
      <c r="F2580" s="306" t="s">
        <v>175</v>
      </c>
      <c r="G2580" s="241">
        <v>53.33</v>
      </c>
      <c r="H2580" s="244">
        <f t="shared" si="122"/>
        <v>533.29999999999995</v>
      </c>
      <c r="I2580" s="246"/>
      <c r="J2580" s="247"/>
      <c r="K2580" s="240"/>
      <c r="L2580" s="245"/>
    </row>
    <row r="2581" spans="1:12">
      <c r="A2581" s="243">
        <v>45019</v>
      </c>
      <c r="B2581" s="243">
        <v>45026</v>
      </c>
      <c r="C2581" s="244">
        <f t="shared" si="120"/>
        <v>8</v>
      </c>
      <c r="D2581" s="239">
        <v>45026</v>
      </c>
      <c r="E2581" s="245">
        <f t="shared" si="121"/>
        <v>7</v>
      </c>
      <c r="F2581" s="306" t="s">
        <v>175</v>
      </c>
      <c r="G2581" s="241">
        <v>739.07</v>
      </c>
      <c r="H2581" s="244">
        <f t="shared" si="122"/>
        <v>5173.4900000000007</v>
      </c>
      <c r="I2581" s="246"/>
      <c r="J2581" s="247"/>
      <c r="K2581" s="240"/>
      <c r="L2581" s="245"/>
    </row>
    <row r="2582" spans="1:12">
      <c r="A2582" s="243">
        <v>45019</v>
      </c>
      <c r="B2582" s="243">
        <v>45043</v>
      </c>
      <c r="C2582" s="244">
        <f t="shared" si="120"/>
        <v>25</v>
      </c>
      <c r="D2582" s="239">
        <v>45043</v>
      </c>
      <c r="E2582" s="245">
        <f t="shared" si="121"/>
        <v>24</v>
      </c>
      <c r="F2582" s="306" t="s">
        <v>175</v>
      </c>
      <c r="G2582" s="241">
        <v>25.15</v>
      </c>
      <c r="H2582" s="244">
        <f t="shared" si="122"/>
        <v>603.59999999999991</v>
      </c>
      <c r="I2582" s="246"/>
      <c r="J2582" s="247"/>
      <c r="K2582" s="240"/>
      <c r="L2582" s="245"/>
    </row>
    <row r="2583" spans="1:12">
      <c r="A2583" s="243">
        <v>45019</v>
      </c>
      <c r="B2583" s="243">
        <v>45027</v>
      </c>
      <c r="C2583" s="244">
        <f t="shared" si="120"/>
        <v>9</v>
      </c>
      <c r="D2583" s="239">
        <v>45027</v>
      </c>
      <c r="E2583" s="245">
        <f t="shared" si="121"/>
        <v>8</v>
      </c>
      <c r="F2583" s="306" t="s">
        <v>176</v>
      </c>
      <c r="G2583" s="241">
        <v>247.46</v>
      </c>
      <c r="H2583" s="244">
        <f t="shared" si="122"/>
        <v>1979.68</v>
      </c>
      <c r="I2583" s="246"/>
      <c r="J2583" s="247"/>
      <c r="K2583" s="240"/>
      <c r="L2583" s="245"/>
    </row>
    <row r="2584" spans="1:12">
      <c r="A2584" s="243">
        <v>45019</v>
      </c>
      <c r="B2584" s="243">
        <v>45051</v>
      </c>
      <c r="C2584" s="244">
        <f t="shared" si="120"/>
        <v>33</v>
      </c>
      <c r="D2584" s="239">
        <v>45051</v>
      </c>
      <c r="E2584" s="245">
        <f t="shared" si="121"/>
        <v>32</v>
      </c>
      <c r="F2584" s="306" t="s">
        <v>176</v>
      </c>
      <c r="G2584" s="241">
        <v>417</v>
      </c>
      <c r="H2584" s="244">
        <f t="shared" si="122"/>
        <v>13344</v>
      </c>
      <c r="I2584" s="246"/>
      <c r="J2584" s="247"/>
      <c r="K2584" s="240"/>
      <c r="L2584" s="245"/>
    </row>
    <row r="2585" spans="1:12">
      <c r="A2585" s="243">
        <v>45019</v>
      </c>
      <c r="B2585" s="243">
        <v>45027</v>
      </c>
      <c r="C2585" s="244">
        <f t="shared" si="120"/>
        <v>9</v>
      </c>
      <c r="D2585" s="239">
        <v>45027</v>
      </c>
      <c r="E2585" s="245">
        <f t="shared" si="121"/>
        <v>8</v>
      </c>
      <c r="F2585" s="306" t="s">
        <v>175</v>
      </c>
      <c r="G2585" s="241">
        <v>117.74</v>
      </c>
      <c r="H2585" s="244">
        <f t="shared" si="122"/>
        <v>941.92</v>
      </c>
      <c r="I2585" s="246"/>
      <c r="J2585" s="247"/>
      <c r="K2585" s="240"/>
      <c r="L2585" s="245"/>
    </row>
    <row r="2586" spans="1:12">
      <c r="A2586" s="243">
        <v>45019</v>
      </c>
      <c r="B2586" s="243">
        <v>45051</v>
      </c>
      <c r="C2586" s="244">
        <f t="shared" si="120"/>
        <v>33</v>
      </c>
      <c r="D2586" s="239">
        <v>45051</v>
      </c>
      <c r="E2586" s="245">
        <f t="shared" si="121"/>
        <v>32</v>
      </c>
      <c r="F2586" s="306" t="s">
        <v>175</v>
      </c>
      <c r="G2586" s="241">
        <v>11.55</v>
      </c>
      <c r="H2586" s="244">
        <f t="shared" si="122"/>
        <v>369.6</v>
      </c>
      <c r="I2586" s="246"/>
      <c r="J2586" s="247"/>
      <c r="K2586" s="240"/>
      <c r="L2586" s="245"/>
    </row>
    <row r="2587" spans="1:12">
      <c r="A2587" s="243">
        <v>45019</v>
      </c>
      <c r="B2587" s="243">
        <v>45027</v>
      </c>
      <c r="C2587" s="244">
        <f t="shared" si="120"/>
        <v>9</v>
      </c>
      <c r="D2587" s="239">
        <v>45027</v>
      </c>
      <c r="E2587" s="245">
        <f t="shared" si="121"/>
        <v>8</v>
      </c>
      <c r="F2587" s="306" t="s">
        <v>177</v>
      </c>
      <c r="G2587" s="241">
        <v>131.36000000000001</v>
      </c>
      <c r="H2587" s="244">
        <f t="shared" si="122"/>
        <v>1050.8800000000001</v>
      </c>
      <c r="I2587" s="246"/>
      <c r="J2587" s="247"/>
      <c r="K2587" s="240"/>
      <c r="L2587" s="245"/>
    </row>
    <row r="2588" spans="1:12">
      <c r="A2588" s="243">
        <v>45019</v>
      </c>
      <c r="B2588" s="243">
        <v>45028</v>
      </c>
      <c r="C2588" s="244">
        <f t="shared" si="120"/>
        <v>10</v>
      </c>
      <c r="D2588" s="239">
        <v>45028</v>
      </c>
      <c r="E2588" s="245">
        <f t="shared" si="121"/>
        <v>9</v>
      </c>
      <c r="F2588" s="306" t="s">
        <v>175</v>
      </c>
      <c r="G2588" s="241">
        <v>121</v>
      </c>
      <c r="H2588" s="244">
        <f t="shared" si="122"/>
        <v>1089</v>
      </c>
      <c r="I2588" s="246"/>
      <c r="J2588" s="247"/>
      <c r="K2588" s="240"/>
      <c r="L2588" s="245"/>
    </row>
    <row r="2589" spans="1:12">
      <c r="A2589" s="243">
        <v>45019</v>
      </c>
      <c r="B2589" s="243">
        <v>45029</v>
      </c>
      <c r="C2589" s="244">
        <f t="shared" si="120"/>
        <v>11</v>
      </c>
      <c r="D2589" s="239">
        <v>45029</v>
      </c>
      <c r="E2589" s="245">
        <f t="shared" si="121"/>
        <v>10</v>
      </c>
      <c r="F2589" s="306" t="s">
        <v>175</v>
      </c>
      <c r="G2589" s="241">
        <v>171.87</v>
      </c>
      <c r="H2589" s="244">
        <f t="shared" si="122"/>
        <v>1718.7</v>
      </c>
      <c r="I2589" s="246"/>
      <c r="J2589" s="247"/>
      <c r="K2589" s="240"/>
      <c r="L2589" s="245"/>
    </row>
    <row r="2590" spans="1:12">
      <c r="A2590" s="243">
        <v>45019</v>
      </c>
      <c r="B2590" s="243">
        <v>45030</v>
      </c>
      <c r="C2590" s="244">
        <f t="shared" si="120"/>
        <v>12</v>
      </c>
      <c r="D2590" s="239">
        <v>45030</v>
      </c>
      <c r="E2590" s="245">
        <f t="shared" si="121"/>
        <v>11</v>
      </c>
      <c r="F2590" s="306" t="s">
        <v>176</v>
      </c>
      <c r="G2590" s="241">
        <v>480.31</v>
      </c>
      <c r="H2590" s="244">
        <f t="shared" si="122"/>
        <v>5283.41</v>
      </c>
      <c r="I2590" s="246"/>
      <c r="J2590" s="247"/>
      <c r="K2590" s="240"/>
      <c r="L2590" s="245"/>
    </row>
    <row r="2591" spans="1:12">
      <c r="A2591" s="243">
        <v>45019</v>
      </c>
      <c r="B2591" s="243">
        <v>45033</v>
      </c>
      <c r="C2591" s="244">
        <f t="shared" si="120"/>
        <v>15</v>
      </c>
      <c r="D2591" s="239">
        <v>45033</v>
      </c>
      <c r="E2591" s="245">
        <f t="shared" si="121"/>
        <v>14</v>
      </c>
      <c r="F2591" s="306" t="s">
        <v>176</v>
      </c>
      <c r="G2591" s="241">
        <v>5.96</v>
      </c>
      <c r="H2591" s="244">
        <f t="shared" si="122"/>
        <v>83.44</v>
      </c>
      <c r="I2591" s="246"/>
      <c r="J2591" s="247"/>
      <c r="K2591" s="240"/>
      <c r="L2591" s="245"/>
    </row>
    <row r="2592" spans="1:12">
      <c r="A2592" s="243">
        <v>45019</v>
      </c>
      <c r="B2592" s="243">
        <v>45033</v>
      </c>
      <c r="C2592" s="244">
        <f t="shared" si="120"/>
        <v>15</v>
      </c>
      <c r="D2592" s="239">
        <v>45033</v>
      </c>
      <c r="E2592" s="245">
        <f t="shared" si="121"/>
        <v>14</v>
      </c>
      <c r="F2592" s="306" t="s">
        <v>175</v>
      </c>
      <c r="G2592" s="241">
        <v>40.26</v>
      </c>
      <c r="H2592" s="244">
        <f t="shared" si="122"/>
        <v>563.64</v>
      </c>
      <c r="I2592" s="246"/>
      <c r="J2592" s="247"/>
      <c r="K2592" s="240"/>
      <c r="L2592" s="245"/>
    </row>
    <row r="2593" spans="1:12">
      <c r="A2593" s="243">
        <v>45019</v>
      </c>
      <c r="B2593" s="243">
        <v>45034</v>
      </c>
      <c r="C2593" s="244">
        <f t="shared" si="120"/>
        <v>16</v>
      </c>
      <c r="D2593" s="239">
        <v>45034</v>
      </c>
      <c r="E2593" s="245">
        <f t="shared" si="121"/>
        <v>15</v>
      </c>
      <c r="F2593" s="306" t="s">
        <v>175</v>
      </c>
      <c r="G2593" s="241">
        <v>1790.92</v>
      </c>
      <c r="H2593" s="244">
        <f t="shared" si="122"/>
        <v>26863.800000000003</v>
      </c>
      <c r="I2593" s="246"/>
      <c r="J2593" s="247"/>
      <c r="K2593" s="240"/>
      <c r="L2593" s="245"/>
    </row>
    <row r="2594" spans="1:12">
      <c r="A2594" s="243">
        <v>45019</v>
      </c>
      <c r="B2594" s="243">
        <v>45019</v>
      </c>
      <c r="C2594" s="244">
        <f t="shared" si="120"/>
        <v>1</v>
      </c>
      <c r="D2594" s="239">
        <v>45019</v>
      </c>
      <c r="E2594" s="245">
        <f t="shared" si="121"/>
        <v>0</v>
      </c>
      <c r="F2594" s="306" t="s">
        <v>176</v>
      </c>
      <c r="G2594" s="241">
        <v>1565.86</v>
      </c>
      <c r="H2594" s="244">
        <f t="shared" si="122"/>
        <v>0</v>
      </c>
      <c r="I2594" s="246"/>
      <c r="J2594" s="247"/>
      <c r="K2594" s="240"/>
      <c r="L2594" s="245"/>
    </row>
    <row r="2595" spans="1:12">
      <c r="A2595" s="243">
        <v>45019</v>
      </c>
      <c r="B2595" s="243">
        <v>45020</v>
      </c>
      <c r="C2595" s="244">
        <f t="shared" si="120"/>
        <v>2</v>
      </c>
      <c r="D2595" s="239">
        <v>45020</v>
      </c>
      <c r="E2595" s="245">
        <f t="shared" si="121"/>
        <v>1</v>
      </c>
      <c r="F2595" s="306" t="s">
        <v>178</v>
      </c>
      <c r="G2595" s="241">
        <v>8858.9500000000007</v>
      </c>
      <c r="H2595" s="244">
        <f t="shared" si="122"/>
        <v>8858.9500000000007</v>
      </c>
      <c r="I2595" s="246"/>
      <c r="J2595" s="247"/>
      <c r="K2595" s="240"/>
      <c r="L2595" s="245"/>
    </row>
    <row r="2596" spans="1:12">
      <c r="A2596" s="243">
        <v>45019</v>
      </c>
      <c r="B2596" s="243">
        <v>45035</v>
      </c>
      <c r="C2596" s="244">
        <f t="shared" si="120"/>
        <v>17</v>
      </c>
      <c r="D2596" s="239">
        <v>45035</v>
      </c>
      <c r="E2596" s="245">
        <f t="shared" si="121"/>
        <v>16</v>
      </c>
      <c r="F2596" s="306" t="s">
        <v>175</v>
      </c>
      <c r="G2596" s="241">
        <v>46.3</v>
      </c>
      <c r="H2596" s="244">
        <f t="shared" si="122"/>
        <v>740.8</v>
      </c>
      <c r="I2596" s="246"/>
      <c r="J2596" s="247"/>
      <c r="K2596" s="240"/>
      <c r="L2596" s="245"/>
    </row>
    <row r="2597" spans="1:12">
      <c r="A2597" s="243">
        <v>45019</v>
      </c>
      <c r="B2597" s="243">
        <v>45020</v>
      </c>
      <c r="C2597" s="244">
        <f t="shared" si="120"/>
        <v>2</v>
      </c>
      <c r="D2597" s="239">
        <v>45020</v>
      </c>
      <c r="E2597" s="245">
        <f t="shared" si="121"/>
        <v>1</v>
      </c>
      <c r="F2597" s="306" t="s">
        <v>176</v>
      </c>
      <c r="G2597" s="241">
        <v>74658.149999999994</v>
      </c>
      <c r="H2597" s="244">
        <f t="shared" si="122"/>
        <v>74658.149999999994</v>
      </c>
      <c r="I2597" s="246"/>
      <c r="J2597" s="247"/>
      <c r="K2597" s="240"/>
      <c r="L2597" s="245"/>
    </row>
    <row r="2598" spans="1:12">
      <c r="A2598" s="243">
        <v>45019</v>
      </c>
      <c r="B2598" s="243">
        <v>45019</v>
      </c>
      <c r="C2598" s="244">
        <f t="shared" si="120"/>
        <v>1</v>
      </c>
      <c r="D2598" s="239">
        <v>45019</v>
      </c>
      <c r="E2598" s="245">
        <f t="shared" si="121"/>
        <v>0</v>
      </c>
      <c r="F2598" s="306" t="s">
        <v>175</v>
      </c>
      <c r="G2598" s="241">
        <v>1143.06</v>
      </c>
      <c r="H2598" s="244">
        <f t="shared" si="122"/>
        <v>0</v>
      </c>
      <c r="I2598" s="246"/>
      <c r="J2598" s="247"/>
      <c r="K2598" s="240"/>
      <c r="L2598" s="245"/>
    </row>
    <row r="2599" spans="1:12">
      <c r="A2599" s="243">
        <v>45019</v>
      </c>
      <c r="B2599" s="243">
        <v>45021</v>
      </c>
      <c r="C2599" s="244">
        <f t="shared" si="120"/>
        <v>3</v>
      </c>
      <c r="D2599" s="239">
        <v>45021</v>
      </c>
      <c r="E2599" s="245">
        <f t="shared" si="121"/>
        <v>2</v>
      </c>
      <c r="F2599" s="306" t="s">
        <v>178</v>
      </c>
      <c r="G2599" s="241">
        <v>1750.52</v>
      </c>
      <c r="H2599" s="244">
        <f t="shared" si="122"/>
        <v>3501.04</v>
      </c>
      <c r="I2599" s="246"/>
      <c r="J2599" s="247"/>
      <c r="K2599" s="240"/>
      <c r="L2599" s="245"/>
    </row>
    <row r="2600" spans="1:12">
      <c r="A2600" s="243">
        <v>45019</v>
      </c>
      <c r="B2600" s="243">
        <v>45020</v>
      </c>
      <c r="C2600" s="244">
        <f t="shared" si="120"/>
        <v>2</v>
      </c>
      <c r="D2600" s="239">
        <v>45020</v>
      </c>
      <c r="E2600" s="245">
        <f t="shared" si="121"/>
        <v>1</v>
      </c>
      <c r="F2600" s="306" t="s">
        <v>175</v>
      </c>
      <c r="G2600" s="241">
        <v>506213.86</v>
      </c>
      <c r="H2600" s="244">
        <f t="shared" si="122"/>
        <v>506213.86</v>
      </c>
      <c r="I2600" s="246"/>
      <c r="J2600" s="247"/>
      <c r="K2600" s="240"/>
      <c r="L2600" s="245"/>
    </row>
    <row r="2601" spans="1:12">
      <c r="A2601" s="243">
        <v>45019</v>
      </c>
      <c r="B2601" s="243">
        <v>45021</v>
      </c>
      <c r="C2601" s="244">
        <f t="shared" si="120"/>
        <v>3</v>
      </c>
      <c r="D2601" s="239">
        <v>45021</v>
      </c>
      <c r="E2601" s="245">
        <f t="shared" si="121"/>
        <v>2</v>
      </c>
      <c r="F2601" s="306" t="s">
        <v>176</v>
      </c>
      <c r="G2601" s="241">
        <v>19445.53</v>
      </c>
      <c r="H2601" s="244">
        <f t="shared" si="122"/>
        <v>38891.06</v>
      </c>
      <c r="I2601" s="246"/>
      <c r="J2601" s="247"/>
      <c r="K2601" s="240"/>
      <c r="L2601" s="245"/>
    </row>
    <row r="2602" spans="1:12">
      <c r="A2602" s="243">
        <v>45019</v>
      </c>
      <c r="B2602" s="243">
        <v>45019</v>
      </c>
      <c r="C2602" s="244">
        <f t="shared" si="120"/>
        <v>1</v>
      </c>
      <c r="D2602" s="239">
        <v>45019</v>
      </c>
      <c r="E2602" s="245">
        <f t="shared" si="121"/>
        <v>0</v>
      </c>
      <c r="F2602" s="306" t="s">
        <v>177</v>
      </c>
      <c r="G2602" s="241">
        <v>200.74</v>
      </c>
      <c r="H2602" s="244">
        <f t="shared" si="122"/>
        <v>0</v>
      </c>
      <c r="I2602" s="246"/>
      <c r="J2602" s="247"/>
      <c r="K2602" s="240"/>
      <c r="L2602" s="245"/>
    </row>
    <row r="2603" spans="1:12">
      <c r="A2603" s="243">
        <v>45019</v>
      </c>
      <c r="B2603" s="243">
        <v>45022</v>
      </c>
      <c r="C2603" s="244">
        <f t="shared" si="120"/>
        <v>4</v>
      </c>
      <c r="D2603" s="239">
        <v>45022</v>
      </c>
      <c r="E2603" s="245">
        <f t="shared" si="121"/>
        <v>3</v>
      </c>
      <c r="F2603" s="306" t="s">
        <v>176</v>
      </c>
      <c r="G2603" s="241">
        <v>8251.49</v>
      </c>
      <c r="H2603" s="244">
        <f t="shared" si="122"/>
        <v>24754.47</v>
      </c>
      <c r="I2603" s="246"/>
      <c r="J2603" s="247"/>
      <c r="K2603" s="240"/>
      <c r="L2603" s="245"/>
    </row>
    <row r="2604" spans="1:12">
      <c r="A2604" s="243">
        <v>45019</v>
      </c>
      <c r="B2604" s="243">
        <v>45021</v>
      </c>
      <c r="C2604" s="244">
        <f t="shared" si="120"/>
        <v>3</v>
      </c>
      <c r="D2604" s="239">
        <v>45021</v>
      </c>
      <c r="E2604" s="245">
        <f t="shared" si="121"/>
        <v>2</v>
      </c>
      <c r="F2604" s="306" t="s">
        <v>175</v>
      </c>
      <c r="G2604" s="241">
        <v>7627.44</v>
      </c>
      <c r="H2604" s="244">
        <f t="shared" si="122"/>
        <v>15254.88</v>
      </c>
      <c r="I2604" s="246"/>
      <c r="J2604" s="247"/>
      <c r="K2604" s="240"/>
      <c r="L2604" s="245"/>
    </row>
    <row r="2605" spans="1:12">
      <c r="A2605" s="243">
        <v>45019</v>
      </c>
      <c r="B2605" s="243">
        <v>45020</v>
      </c>
      <c r="C2605" s="244">
        <f t="shared" si="120"/>
        <v>2</v>
      </c>
      <c r="D2605" s="239">
        <v>45020</v>
      </c>
      <c r="E2605" s="245">
        <f t="shared" si="121"/>
        <v>1</v>
      </c>
      <c r="F2605" s="306" t="s">
        <v>177</v>
      </c>
      <c r="G2605" s="241">
        <v>29142.62</v>
      </c>
      <c r="H2605" s="244">
        <f t="shared" si="122"/>
        <v>29142.62</v>
      </c>
      <c r="I2605" s="246"/>
      <c r="J2605" s="247"/>
      <c r="K2605" s="240"/>
      <c r="L2605" s="245"/>
    </row>
    <row r="2606" spans="1:12">
      <c r="A2606" s="243">
        <v>45019</v>
      </c>
      <c r="B2606" s="243">
        <v>45022</v>
      </c>
      <c r="C2606" s="244">
        <f t="shared" si="120"/>
        <v>4</v>
      </c>
      <c r="D2606" s="239">
        <v>45022</v>
      </c>
      <c r="E2606" s="245">
        <f t="shared" si="121"/>
        <v>3</v>
      </c>
      <c r="F2606" s="306" t="s">
        <v>175</v>
      </c>
      <c r="G2606" s="241">
        <v>1992.6</v>
      </c>
      <c r="H2606" s="244">
        <f t="shared" si="122"/>
        <v>5977.7999999999993</v>
      </c>
      <c r="I2606" s="246"/>
      <c r="J2606" s="247"/>
      <c r="K2606" s="240"/>
      <c r="L2606" s="245"/>
    </row>
    <row r="2607" spans="1:12">
      <c r="A2607" s="243">
        <v>45019</v>
      </c>
      <c r="B2607" s="243">
        <v>45021</v>
      </c>
      <c r="C2607" s="244">
        <f t="shared" si="120"/>
        <v>3</v>
      </c>
      <c r="D2607" s="239">
        <v>45021</v>
      </c>
      <c r="E2607" s="245">
        <f t="shared" si="121"/>
        <v>2</v>
      </c>
      <c r="F2607" s="306" t="s">
        <v>177</v>
      </c>
      <c r="G2607" s="241">
        <v>1259.6199999999999</v>
      </c>
      <c r="H2607" s="244">
        <f t="shared" si="122"/>
        <v>2519.2399999999998</v>
      </c>
      <c r="I2607" s="246"/>
      <c r="J2607" s="247"/>
      <c r="K2607" s="240"/>
      <c r="L2607" s="245"/>
    </row>
    <row r="2608" spans="1:12">
      <c r="A2608" s="243">
        <v>45019</v>
      </c>
      <c r="B2608" s="243">
        <v>45036</v>
      </c>
      <c r="C2608" s="244">
        <f t="shared" si="120"/>
        <v>18</v>
      </c>
      <c r="D2608" s="239">
        <v>45036</v>
      </c>
      <c r="E2608" s="245">
        <f t="shared" si="121"/>
        <v>17</v>
      </c>
      <c r="F2608" s="306" t="s">
        <v>175</v>
      </c>
      <c r="G2608" s="241">
        <v>48.95</v>
      </c>
      <c r="H2608" s="244">
        <f t="shared" si="122"/>
        <v>832.15000000000009</v>
      </c>
      <c r="I2608" s="246"/>
      <c r="J2608" s="247"/>
      <c r="K2608" s="240"/>
      <c r="L2608" s="245"/>
    </row>
    <row r="2609" spans="1:12">
      <c r="A2609" s="243">
        <v>45019</v>
      </c>
      <c r="B2609" s="243">
        <v>45037</v>
      </c>
      <c r="C2609" s="244">
        <f t="shared" si="120"/>
        <v>19</v>
      </c>
      <c r="D2609" s="239">
        <v>45037</v>
      </c>
      <c r="E2609" s="245">
        <f t="shared" si="121"/>
        <v>18</v>
      </c>
      <c r="F2609" s="306" t="s">
        <v>175</v>
      </c>
      <c r="G2609" s="241">
        <v>51.33</v>
      </c>
      <c r="H2609" s="244">
        <f t="shared" si="122"/>
        <v>923.93999999999994</v>
      </c>
      <c r="I2609" s="246"/>
      <c r="J2609" s="247"/>
      <c r="K2609" s="240"/>
      <c r="L2609" s="245"/>
    </row>
    <row r="2610" spans="1:12">
      <c r="A2610" s="243">
        <v>45019</v>
      </c>
      <c r="B2610" s="243">
        <v>45022</v>
      </c>
      <c r="C2610" s="244">
        <f t="shared" si="120"/>
        <v>4</v>
      </c>
      <c r="D2610" s="239">
        <v>45022</v>
      </c>
      <c r="E2610" s="245">
        <f t="shared" si="121"/>
        <v>3</v>
      </c>
      <c r="F2610" s="306" t="s">
        <v>177</v>
      </c>
      <c r="G2610" s="241">
        <v>196.69</v>
      </c>
      <c r="H2610" s="244">
        <f t="shared" si="122"/>
        <v>590.06999999999994</v>
      </c>
      <c r="I2610" s="246"/>
      <c r="J2610" s="247"/>
      <c r="K2610" s="240"/>
      <c r="L2610" s="245"/>
    </row>
    <row r="2611" spans="1:12">
      <c r="A2611" s="243">
        <v>45019</v>
      </c>
      <c r="B2611" s="243">
        <v>45048</v>
      </c>
      <c r="C2611" s="244">
        <f t="shared" si="120"/>
        <v>30</v>
      </c>
      <c r="D2611" s="239">
        <v>45048</v>
      </c>
      <c r="E2611" s="245">
        <f t="shared" si="121"/>
        <v>29</v>
      </c>
      <c r="F2611" s="306" t="s">
        <v>175</v>
      </c>
      <c r="G2611" s="241">
        <v>14.43</v>
      </c>
      <c r="H2611" s="244">
        <f t="shared" si="122"/>
        <v>418.46999999999997</v>
      </c>
      <c r="I2611" s="246"/>
      <c r="J2611" s="247"/>
      <c r="K2611" s="240"/>
      <c r="L2611" s="245"/>
    </row>
    <row r="2612" spans="1:12">
      <c r="A2612" s="243">
        <v>45019</v>
      </c>
      <c r="B2612" s="243">
        <v>45026</v>
      </c>
      <c r="C2612" s="244">
        <f t="shared" si="120"/>
        <v>8</v>
      </c>
      <c r="D2612" s="239">
        <v>45026</v>
      </c>
      <c r="E2612" s="245">
        <f t="shared" si="121"/>
        <v>7</v>
      </c>
      <c r="F2612" s="306" t="s">
        <v>176</v>
      </c>
      <c r="G2612" s="241">
        <v>897.66</v>
      </c>
      <c r="H2612" s="244">
        <f t="shared" si="122"/>
        <v>6283.62</v>
      </c>
      <c r="I2612" s="246"/>
      <c r="J2612" s="247"/>
      <c r="K2612" s="240"/>
      <c r="L2612" s="245"/>
    </row>
    <row r="2613" spans="1:12">
      <c r="A2613" s="243">
        <v>45019</v>
      </c>
      <c r="B2613" s="243">
        <v>45027</v>
      </c>
      <c r="C2613" s="244">
        <f t="shared" si="120"/>
        <v>9</v>
      </c>
      <c r="D2613" s="239">
        <v>45027</v>
      </c>
      <c r="E2613" s="245">
        <f t="shared" si="121"/>
        <v>8</v>
      </c>
      <c r="F2613" s="306" t="s">
        <v>178</v>
      </c>
      <c r="G2613" s="241">
        <v>19.84</v>
      </c>
      <c r="H2613" s="244">
        <f t="shared" si="122"/>
        <v>158.72</v>
      </c>
      <c r="I2613" s="246"/>
      <c r="J2613" s="247"/>
      <c r="K2613" s="240"/>
      <c r="L2613" s="245"/>
    </row>
    <row r="2614" spans="1:12">
      <c r="A2614" s="243">
        <v>45020</v>
      </c>
      <c r="B2614" s="243">
        <v>45040</v>
      </c>
      <c r="C2614" s="244">
        <f t="shared" si="120"/>
        <v>21</v>
      </c>
      <c r="D2614" s="239">
        <v>45040</v>
      </c>
      <c r="E2614" s="245">
        <f t="shared" si="121"/>
        <v>20</v>
      </c>
      <c r="F2614" s="306" t="s">
        <v>175</v>
      </c>
      <c r="G2614" s="241">
        <v>59.9</v>
      </c>
      <c r="H2614" s="244">
        <f t="shared" si="122"/>
        <v>1198</v>
      </c>
      <c r="I2614" s="246"/>
      <c r="J2614" s="247"/>
      <c r="K2614" s="240"/>
      <c r="L2614" s="245"/>
    </row>
    <row r="2615" spans="1:12">
      <c r="A2615" s="243">
        <v>45020</v>
      </c>
      <c r="B2615" s="243">
        <v>45041</v>
      </c>
      <c r="C2615" s="244">
        <f t="shared" si="120"/>
        <v>22</v>
      </c>
      <c r="D2615" s="239">
        <v>45041</v>
      </c>
      <c r="E2615" s="245">
        <f t="shared" si="121"/>
        <v>21</v>
      </c>
      <c r="F2615" s="306" t="s">
        <v>175</v>
      </c>
      <c r="G2615" s="241">
        <v>20.04</v>
      </c>
      <c r="H2615" s="244">
        <f t="shared" si="122"/>
        <v>420.84</v>
      </c>
      <c r="I2615" s="246"/>
      <c r="J2615" s="247"/>
      <c r="K2615" s="240"/>
      <c r="L2615" s="245"/>
    </row>
    <row r="2616" spans="1:12">
      <c r="A2616" s="243">
        <v>45020</v>
      </c>
      <c r="B2616" s="243">
        <v>45026</v>
      </c>
      <c r="C2616" s="244">
        <f t="shared" si="120"/>
        <v>7</v>
      </c>
      <c r="D2616" s="239">
        <v>45026</v>
      </c>
      <c r="E2616" s="245">
        <f t="shared" si="121"/>
        <v>6</v>
      </c>
      <c r="F2616" s="306" t="s">
        <v>176</v>
      </c>
      <c r="G2616" s="241">
        <v>13277.26</v>
      </c>
      <c r="H2616" s="244">
        <f t="shared" si="122"/>
        <v>79663.56</v>
      </c>
      <c r="I2616" s="246"/>
      <c r="J2616" s="247"/>
      <c r="K2616" s="240"/>
      <c r="L2616" s="245"/>
    </row>
    <row r="2617" spans="1:12">
      <c r="A2617" s="243">
        <v>45020</v>
      </c>
      <c r="B2617" s="243">
        <v>45042</v>
      </c>
      <c r="C2617" s="244">
        <f t="shared" si="120"/>
        <v>23</v>
      </c>
      <c r="D2617" s="239">
        <v>45042</v>
      </c>
      <c r="E2617" s="245">
        <f t="shared" si="121"/>
        <v>22</v>
      </c>
      <c r="F2617" s="306" t="s">
        <v>175</v>
      </c>
      <c r="G2617" s="241">
        <v>4.29</v>
      </c>
      <c r="H2617" s="244">
        <f t="shared" si="122"/>
        <v>94.38</v>
      </c>
      <c r="I2617" s="246"/>
      <c r="J2617" s="247"/>
      <c r="K2617" s="240"/>
      <c r="L2617" s="245"/>
    </row>
    <row r="2618" spans="1:12">
      <c r="A2618" s="243">
        <v>45020</v>
      </c>
      <c r="B2618" s="243">
        <v>45026</v>
      </c>
      <c r="C2618" s="244">
        <f t="shared" si="120"/>
        <v>7</v>
      </c>
      <c r="D2618" s="239">
        <v>45026</v>
      </c>
      <c r="E2618" s="245">
        <f t="shared" si="121"/>
        <v>6</v>
      </c>
      <c r="F2618" s="306" t="s">
        <v>175</v>
      </c>
      <c r="G2618" s="241">
        <v>1681.43</v>
      </c>
      <c r="H2618" s="244">
        <f t="shared" si="122"/>
        <v>10088.58</v>
      </c>
      <c r="I2618" s="246"/>
      <c r="J2618" s="247"/>
      <c r="K2618" s="240"/>
      <c r="L2618" s="245"/>
    </row>
    <row r="2619" spans="1:12">
      <c r="A2619" s="243">
        <v>45020</v>
      </c>
      <c r="B2619" s="243">
        <v>45050</v>
      </c>
      <c r="C2619" s="244">
        <f t="shared" si="120"/>
        <v>31</v>
      </c>
      <c r="D2619" s="239">
        <v>45050</v>
      </c>
      <c r="E2619" s="245">
        <f t="shared" si="121"/>
        <v>30</v>
      </c>
      <c r="F2619" s="306" t="s">
        <v>175</v>
      </c>
      <c r="G2619" s="241">
        <v>2.0299999999999998</v>
      </c>
      <c r="H2619" s="244">
        <f t="shared" si="122"/>
        <v>60.899999999999991</v>
      </c>
      <c r="I2619" s="246"/>
      <c r="J2619" s="247"/>
      <c r="K2619" s="240"/>
      <c r="L2619" s="245"/>
    </row>
    <row r="2620" spans="1:12">
      <c r="A2620" s="243">
        <v>45020</v>
      </c>
      <c r="B2620" s="243">
        <v>45027</v>
      </c>
      <c r="C2620" s="244">
        <f t="shared" si="120"/>
        <v>8</v>
      </c>
      <c r="D2620" s="239">
        <v>45027</v>
      </c>
      <c r="E2620" s="245">
        <f t="shared" si="121"/>
        <v>7</v>
      </c>
      <c r="F2620" s="306" t="s">
        <v>176</v>
      </c>
      <c r="G2620" s="241">
        <v>684.22</v>
      </c>
      <c r="H2620" s="244">
        <f t="shared" si="122"/>
        <v>4789.54</v>
      </c>
      <c r="I2620" s="246"/>
      <c r="J2620" s="247"/>
      <c r="K2620" s="240"/>
      <c r="L2620" s="245"/>
    </row>
    <row r="2621" spans="1:12">
      <c r="A2621" s="243">
        <v>45020</v>
      </c>
      <c r="B2621" s="243">
        <v>45028</v>
      </c>
      <c r="C2621" s="244">
        <f t="shared" si="120"/>
        <v>9</v>
      </c>
      <c r="D2621" s="239">
        <v>45028</v>
      </c>
      <c r="E2621" s="245">
        <f t="shared" si="121"/>
        <v>8</v>
      </c>
      <c r="F2621" s="306" t="s">
        <v>176</v>
      </c>
      <c r="G2621" s="241">
        <v>193.09</v>
      </c>
      <c r="H2621" s="244">
        <f t="shared" si="122"/>
        <v>1544.72</v>
      </c>
      <c r="I2621" s="246"/>
      <c r="J2621" s="247"/>
      <c r="K2621" s="240"/>
      <c r="L2621" s="245"/>
    </row>
    <row r="2622" spans="1:12">
      <c r="A2622" s="243">
        <v>45020</v>
      </c>
      <c r="B2622" s="243">
        <v>45027</v>
      </c>
      <c r="C2622" s="244">
        <f t="shared" si="120"/>
        <v>8</v>
      </c>
      <c r="D2622" s="239">
        <v>45027</v>
      </c>
      <c r="E2622" s="245">
        <f t="shared" si="121"/>
        <v>7</v>
      </c>
      <c r="F2622" s="306" t="s">
        <v>175</v>
      </c>
      <c r="G2622" s="241">
        <v>146.04</v>
      </c>
      <c r="H2622" s="244">
        <f t="shared" si="122"/>
        <v>1022.28</v>
      </c>
      <c r="I2622" s="246"/>
      <c r="J2622" s="247"/>
      <c r="K2622" s="240"/>
      <c r="L2622" s="245"/>
    </row>
    <row r="2623" spans="1:12">
      <c r="A2623" s="243">
        <v>45020</v>
      </c>
      <c r="B2623" s="243">
        <v>45128</v>
      </c>
      <c r="C2623" s="244">
        <f t="shared" si="120"/>
        <v>109</v>
      </c>
      <c r="D2623" s="239">
        <v>45128</v>
      </c>
      <c r="E2623" s="245">
        <f t="shared" si="121"/>
        <v>108</v>
      </c>
      <c r="F2623" s="306" t="s">
        <v>175</v>
      </c>
      <c r="G2623" s="241">
        <v>63.06</v>
      </c>
      <c r="H2623" s="244">
        <f t="shared" si="122"/>
        <v>6810.4800000000005</v>
      </c>
      <c r="I2623" s="246"/>
      <c r="J2623" s="247"/>
      <c r="K2623" s="240"/>
      <c r="L2623" s="245"/>
    </row>
    <row r="2624" spans="1:12">
      <c r="A2624" s="243">
        <v>45020</v>
      </c>
      <c r="B2624" s="243">
        <v>45026</v>
      </c>
      <c r="C2624" s="244">
        <f t="shared" si="120"/>
        <v>7</v>
      </c>
      <c r="D2624" s="239">
        <v>45026</v>
      </c>
      <c r="E2624" s="245">
        <f t="shared" si="121"/>
        <v>6</v>
      </c>
      <c r="F2624" s="306" t="s">
        <v>177</v>
      </c>
      <c r="G2624" s="241">
        <v>36.43</v>
      </c>
      <c r="H2624" s="244">
        <f t="shared" si="122"/>
        <v>218.57999999999998</v>
      </c>
      <c r="I2624" s="246"/>
      <c r="J2624" s="247"/>
      <c r="K2624" s="240"/>
      <c r="L2624" s="245"/>
    </row>
    <row r="2625" spans="1:12">
      <c r="A2625" s="243">
        <v>45020</v>
      </c>
      <c r="B2625" s="243">
        <v>45028</v>
      </c>
      <c r="C2625" s="244">
        <f t="shared" si="120"/>
        <v>9</v>
      </c>
      <c r="D2625" s="239">
        <v>45028</v>
      </c>
      <c r="E2625" s="245">
        <f t="shared" si="121"/>
        <v>8</v>
      </c>
      <c r="F2625" s="306" t="s">
        <v>175</v>
      </c>
      <c r="G2625" s="241">
        <v>49.8</v>
      </c>
      <c r="H2625" s="244">
        <f t="shared" si="122"/>
        <v>398.4</v>
      </c>
      <c r="I2625" s="246"/>
      <c r="J2625" s="247"/>
      <c r="K2625" s="240"/>
      <c r="L2625" s="245"/>
    </row>
    <row r="2626" spans="1:12">
      <c r="A2626" s="243">
        <v>45020</v>
      </c>
      <c r="B2626" s="243">
        <v>45030</v>
      </c>
      <c r="C2626" s="244">
        <f t="shared" si="120"/>
        <v>11</v>
      </c>
      <c r="D2626" s="239">
        <v>45030</v>
      </c>
      <c r="E2626" s="245">
        <f t="shared" si="121"/>
        <v>10</v>
      </c>
      <c r="F2626" s="306" t="s">
        <v>176</v>
      </c>
      <c r="G2626" s="241">
        <v>52922.39</v>
      </c>
      <c r="H2626" s="244">
        <f t="shared" si="122"/>
        <v>529223.9</v>
      </c>
      <c r="I2626" s="246"/>
      <c r="J2626" s="247"/>
      <c r="K2626" s="240"/>
      <c r="L2626" s="245"/>
    </row>
    <row r="2627" spans="1:12">
      <c r="A2627" s="243">
        <v>45020</v>
      </c>
      <c r="B2627" s="243">
        <v>45029</v>
      </c>
      <c r="C2627" s="244">
        <f t="shared" si="120"/>
        <v>10</v>
      </c>
      <c r="D2627" s="239">
        <v>45029</v>
      </c>
      <c r="E2627" s="245">
        <f t="shared" si="121"/>
        <v>9</v>
      </c>
      <c r="F2627" s="306" t="s">
        <v>175</v>
      </c>
      <c r="G2627" s="241">
        <v>311.56</v>
      </c>
      <c r="H2627" s="244">
        <f t="shared" si="122"/>
        <v>2804.04</v>
      </c>
      <c r="I2627" s="246"/>
      <c r="J2627" s="247"/>
      <c r="K2627" s="240"/>
      <c r="L2627" s="245"/>
    </row>
    <row r="2628" spans="1:12">
      <c r="A2628" s="243">
        <v>45020</v>
      </c>
      <c r="B2628" s="243">
        <v>45030</v>
      </c>
      <c r="C2628" s="244">
        <f t="shared" si="120"/>
        <v>11</v>
      </c>
      <c r="D2628" s="239">
        <v>45030</v>
      </c>
      <c r="E2628" s="245">
        <f t="shared" si="121"/>
        <v>10</v>
      </c>
      <c r="F2628" s="306" t="s">
        <v>175</v>
      </c>
      <c r="G2628" s="241">
        <v>185.57</v>
      </c>
      <c r="H2628" s="244">
        <f t="shared" si="122"/>
        <v>1855.6999999999998</v>
      </c>
      <c r="I2628" s="246"/>
      <c r="J2628" s="247"/>
      <c r="K2628" s="240"/>
      <c r="L2628" s="245"/>
    </row>
    <row r="2629" spans="1:12">
      <c r="A2629" s="243">
        <v>45020</v>
      </c>
      <c r="B2629" s="243">
        <v>45033</v>
      </c>
      <c r="C2629" s="244">
        <f t="shared" si="120"/>
        <v>14</v>
      </c>
      <c r="D2629" s="239">
        <v>45033</v>
      </c>
      <c r="E2629" s="245">
        <f t="shared" si="121"/>
        <v>13</v>
      </c>
      <c r="F2629" s="306" t="s">
        <v>175</v>
      </c>
      <c r="G2629" s="241">
        <v>370.51</v>
      </c>
      <c r="H2629" s="244">
        <f t="shared" si="122"/>
        <v>4816.63</v>
      </c>
      <c r="I2629" s="246"/>
      <c r="J2629" s="247"/>
      <c r="K2629" s="240"/>
      <c r="L2629" s="245"/>
    </row>
    <row r="2630" spans="1:12">
      <c r="A2630" s="243">
        <v>45020</v>
      </c>
      <c r="B2630" s="243">
        <v>45034</v>
      </c>
      <c r="C2630" s="244">
        <f t="shared" si="120"/>
        <v>15</v>
      </c>
      <c r="D2630" s="239">
        <v>45034</v>
      </c>
      <c r="E2630" s="245">
        <f t="shared" si="121"/>
        <v>14</v>
      </c>
      <c r="F2630" s="306" t="s">
        <v>175</v>
      </c>
      <c r="G2630" s="241">
        <v>418.7</v>
      </c>
      <c r="H2630" s="244">
        <f t="shared" si="122"/>
        <v>5861.8</v>
      </c>
      <c r="I2630" s="246"/>
      <c r="J2630" s="247"/>
      <c r="K2630" s="240"/>
      <c r="L2630" s="245"/>
    </row>
    <row r="2631" spans="1:12">
      <c r="A2631" s="243">
        <v>45020</v>
      </c>
      <c r="B2631" s="243">
        <v>45035</v>
      </c>
      <c r="C2631" s="244">
        <f t="shared" ref="C2631:C2694" si="123">B2631-A2631+1</f>
        <v>16</v>
      </c>
      <c r="D2631" s="239">
        <v>45035</v>
      </c>
      <c r="E2631" s="245">
        <f t="shared" ref="E2631:E2694" si="124">D2631-A2631</f>
        <v>15</v>
      </c>
      <c r="F2631" s="306" t="s">
        <v>175</v>
      </c>
      <c r="G2631" s="241">
        <v>612.16</v>
      </c>
      <c r="H2631" s="244">
        <f t="shared" ref="H2631:H2694" si="125">E2631*G2631</f>
        <v>9182.4</v>
      </c>
      <c r="I2631" s="246"/>
      <c r="J2631" s="247"/>
      <c r="K2631" s="240"/>
      <c r="L2631" s="245"/>
    </row>
    <row r="2632" spans="1:12">
      <c r="A2632" s="243">
        <v>45020</v>
      </c>
      <c r="B2632" s="243">
        <v>45020</v>
      </c>
      <c r="C2632" s="244">
        <f t="shared" si="123"/>
        <v>1</v>
      </c>
      <c r="D2632" s="239">
        <v>45020</v>
      </c>
      <c r="E2632" s="245">
        <f t="shared" si="124"/>
        <v>0</v>
      </c>
      <c r="F2632" s="306" t="s">
        <v>176</v>
      </c>
      <c r="G2632" s="241">
        <v>127.89</v>
      </c>
      <c r="H2632" s="244">
        <f t="shared" si="125"/>
        <v>0</v>
      </c>
      <c r="I2632" s="246"/>
      <c r="J2632" s="247"/>
      <c r="K2632" s="240"/>
      <c r="L2632" s="245"/>
    </row>
    <row r="2633" spans="1:12">
      <c r="A2633" s="243">
        <v>45020</v>
      </c>
      <c r="B2633" s="243">
        <v>45376</v>
      </c>
      <c r="C2633" s="244">
        <f t="shared" si="123"/>
        <v>357</v>
      </c>
      <c r="D2633" s="239">
        <v>45376</v>
      </c>
      <c r="E2633" s="245">
        <f t="shared" si="124"/>
        <v>356</v>
      </c>
      <c r="F2633" s="306" t="s">
        <v>175</v>
      </c>
      <c r="G2633" s="241">
        <v>20.420000000000002</v>
      </c>
      <c r="H2633" s="244">
        <f t="shared" si="125"/>
        <v>7269.52</v>
      </c>
      <c r="I2633" s="246"/>
      <c r="J2633" s="247"/>
      <c r="K2633" s="240"/>
      <c r="L2633" s="245"/>
    </row>
    <row r="2634" spans="1:12">
      <c r="A2634" s="243">
        <v>45020</v>
      </c>
      <c r="B2634" s="243">
        <v>45021</v>
      </c>
      <c r="C2634" s="244">
        <f t="shared" si="123"/>
        <v>2</v>
      </c>
      <c r="D2634" s="239">
        <v>45021</v>
      </c>
      <c r="E2634" s="245">
        <f t="shared" si="124"/>
        <v>1</v>
      </c>
      <c r="F2634" s="306" t="s">
        <v>176</v>
      </c>
      <c r="G2634" s="241">
        <v>158125.19</v>
      </c>
      <c r="H2634" s="244">
        <f t="shared" si="125"/>
        <v>158125.19</v>
      </c>
      <c r="I2634" s="246"/>
      <c r="J2634" s="247"/>
      <c r="K2634" s="240"/>
      <c r="L2634" s="245"/>
    </row>
    <row r="2635" spans="1:12">
      <c r="A2635" s="243">
        <v>45020</v>
      </c>
      <c r="B2635" s="243">
        <v>45160</v>
      </c>
      <c r="C2635" s="244">
        <f t="shared" si="123"/>
        <v>141</v>
      </c>
      <c r="D2635" s="239">
        <v>45160</v>
      </c>
      <c r="E2635" s="245">
        <f t="shared" si="124"/>
        <v>140</v>
      </c>
      <c r="F2635" s="306" t="s">
        <v>175</v>
      </c>
      <c r="G2635" s="241">
        <v>54.5</v>
      </c>
      <c r="H2635" s="244">
        <f t="shared" si="125"/>
        <v>7630</v>
      </c>
      <c r="I2635" s="246"/>
      <c r="J2635" s="247"/>
      <c r="K2635" s="240"/>
      <c r="L2635" s="245"/>
    </row>
    <row r="2636" spans="1:12">
      <c r="A2636" s="243">
        <v>45020</v>
      </c>
      <c r="B2636" s="243">
        <v>45022</v>
      </c>
      <c r="C2636" s="244">
        <f t="shared" si="123"/>
        <v>3</v>
      </c>
      <c r="D2636" s="239">
        <v>45022</v>
      </c>
      <c r="E2636" s="245">
        <f t="shared" si="124"/>
        <v>2</v>
      </c>
      <c r="F2636" s="306" t="s">
        <v>178</v>
      </c>
      <c r="G2636" s="241">
        <v>6953.46</v>
      </c>
      <c r="H2636" s="244">
        <f t="shared" si="125"/>
        <v>13906.92</v>
      </c>
      <c r="I2636" s="246"/>
      <c r="J2636" s="247"/>
      <c r="K2636" s="240"/>
      <c r="L2636" s="245"/>
    </row>
    <row r="2637" spans="1:12">
      <c r="A2637" s="243">
        <v>45020</v>
      </c>
      <c r="B2637" s="243">
        <v>45020</v>
      </c>
      <c r="C2637" s="244">
        <f t="shared" si="123"/>
        <v>1</v>
      </c>
      <c r="D2637" s="239">
        <v>45020</v>
      </c>
      <c r="E2637" s="245">
        <f t="shared" si="124"/>
        <v>0</v>
      </c>
      <c r="F2637" s="306" t="s">
        <v>175</v>
      </c>
      <c r="G2637" s="241">
        <v>41.18</v>
      </c>
      <c r="H2637" s="244">
        <f t="shared" si="125"/>
        <v>0</v>
      </c>
      <c r="I2637" s="246"/>
      <c r="J2637" s="247"/>
      <c r="K2637" s="240"/>
      <c r="L2637" s="245"/>
    </row>
    <row r="2638" spans="1:12">
      <c r="A2638" s="243">
        <v>45020</v>
      </c>
      <c r="B2638" s="243">
        <v>45021</v>
      </c>
      <c r="C2638" s="244">
        <f t="shared" si="123"/>
        <v>2</v>
      </c>
      <c r="D2638" s="239">
        <v>45021</v>
      </c>
      <c r="E2638" s="245">
        <f t="shared" si="124"/>
        <v>1</v>
      </c>
      <c r="F2638" s="306" t="s">
        <v>175</v>
      </c>
      <c r="G2638" s="241">
        <v>539282.61</v>
      </c>
      <c r="H2638" s="244">
        <f t="shared" si="125"/>
        <v>539282.61</v>
      </c>
      <c r="I2638" s="246"/>
      <c r="J2638" s="247"/>
      <c r="K2638" s="240"/>
      <c r="L2638" s="245"/>
    </row>
    <row r="2639" spans="1:12">
      <c r="A2639" s="243">
        <v>45020</v>
      </c>
      <c r="B2639" s="243">
        <v>45022</v>
      </c>
      <c r="C2639" s="244">
        <f t="shared" si="123"/>
        <v>3</v>
      </c>
      <c r="D2639" s="239">
        <v>45022</v>
      </c>
      <c r="E2639" s="245">
        <f t="shared" si="124"/>
        <v>2</v>
      </c>
      <c r="F2639" s="306" t="s">
        <v>176</v>
      </c>
      <c r="G2639" s="241">
        <v>52327.93</v>
      </c>
      <c r="H2639" s="244">
        <f t="shared" si="125"/>
        <v>104655.86</v>
      </c>
      <c r="I2639" s="246"/>
      <c r="J2639" s="247"/>
      <c r="K2639" s="240"/>
      <c r="L2639" s="245"/>
    </row>
    <row r="2640" spans="1:12">
      <c r="A2640" s="243">
        <v>45020</v>
      </c>
      <c r="B2640" s="243">
        <v>45020</v>
      </c>
      <c r="C2640" s="244">
        <f t="shared" si="123"/>
        <v>1</v>
      </c>
      <c r="D2640" s="239">
        <v>45020</v>
      </c>
      <c r="E2640" s="245">
        <f t="shared" si="124"/>
        <v>0</v>
      </c>
      <c r="F2640" s="306" t="s">
        <v>177</v>
      </c>
      <c r="G2640" s="241">
        <v>110.5</v>
      </c>
      <c r="H2640" s="244">
        <f t="shared" si="125"/>
        <v>0</v>
      </c>
      <c r="I2640" s="246"/>
      <c r="J2640" s="247"/>
      <c r="K2640" s="240"/>
      <c r="L2640" s="245"/>
    </row>
    <row r="2641" spans="1:12">
      <c r="A2641" s="243">
        <v>45020</v>
      </c>
      <c r="B2641" s="243">
        <v>45022</v>
      </c>
      <c r="C2641" s="244">
        <f t="shared" si="123"/>
        <v>3</v>
      </c>
      <c r="D2641" s="239">
        <v>45022</v>
      </c>
      <c r="E2641" s="245">
        <f t="shared" si="124"/>
        <v>2</v>
      </c>
      <c r="F2641" s="306" t="s">
        <v>175</v>
      </c>
      <c r="G2641" s="241">
        <v>5573.22</v>
      </c>
      <c r="H2641" s="244">
        <f t="shared" si="125"/>
        <v>11146.44</v>
      </c>
      <c r="I2641" s="246"/>
      <c r="J2641" s="247"/>
      <c r="K2641" s="240"/>
      <c r="L2641" s="245"/>
    </row>
    <row r="2642" spans="1:12">
      <c r="A2642" s="243">
        <v>45020</v>
      </c>
      <c r="B2642" s="243">
        <v>45021</v>
      </c>
      <c r="C2642" s="244">
        <f t="shared" si="123"/>
        <v>2</v>
      </c>
      <c r="D2642" s="239">
        <v>45021</v>
      </c>
      <c r="E2642" s="245">
        <f t="shared" si="124"/>
        <v>1</v>
      </c>
      <c r="F2642" s="306" t="s">
        <v>177</v>
      </c>
      <c r="G2642" s="241">
        <v>30057.71</v>
      </c>
      <c r="H2642" s="244">
        <f t="shared" si="125"/>
        <v>30057.71</v>
      </c>
      <c r="I2642" s="246"/>
      <c r="J2642" s="247"/>
      <c r="K2642" s="240"/>
      <c r="L2642" s="245"/>
    </row>
    <row r="2643" spans="1:12">
      <c r="A2643" s="243">
        <v>45020</v>
      </c>
      <c r="B2643" s="243">
        <v>45036</v>
      </c>
      <c r="C2643" s="244">
        <f t="shared" si="123"/>
        <v>17</v>
      </c>
      <c r="D2643" s="239">
        <v>45036</v>
      </c>
      <c r="E2643" s="245">
        <f t="shared" si="124"/>
        <v>16</v>
      </c>
      <c r="F2643" s="306" t="s">
        <v>175</v>
      </c>
      <c r="G2643" s="241">
        <v>163.19</v>
      </c>
      <c r="H2643" s="244">
        <f t="shared" si="125"/>
        <v>2611.04</v>
      </c>
      <c r="I2643" s="246"/>
      <c r="J2643" s="247"/>
      <c r="K2643" s="240"/>
      <c r="L2643" s="245"/>
    </row>
    <row r="2644" spans="1:12">
      <c r="A2644" s="243">
        <v>45020</v>
      </c>
      <c r="B2644" s="243">
        <v>45022</v>
      </c>
      <c r="C2644" s="244">
        <f t="shared" si="123"/>
        <v>3</v>
      </c>
      <c r="D2644" s="239">
        <v>45022</v>
      </c>
      <c r="E2644" s="245">
        <f t="shared" si="124"/>
        <v>2</v>
      </c>
      <c r="F2644" s="306" t="s">
        <v>177</v>
      </c>
      <c r="G2644" s="241">
        <v>731.32</v>
      </c>
      <c r="H2644" s="244">
        <f t="shared" si="125"/>
        <v>1462.64</v>
      </c>
      <c r="I2644" s="246"/>
      <c r="J2644" s="247"/>
      <c r="K2644" s="240"/>
      <c r="L2644" s="245"/>
    </row>
    <row r="2645" spans="1:12">
      <c r="A2645" s="243">
        <v>45020</v>
      </c>
      <c r="B2645" s="243">
        <v>45037</v>
      </c>
      <c r="C2645" s="244">
        <f t="shared" si="123"/>
        <v>18</v>
      </c>
      <c r="D2645" s="239">
        <v>45037</v>
      </c>
      <c r="E2645" s="245">
        <f t="shared" si="124"/>
        <v>17</v>
      </c>
      <c r="F2645" s="306" t="s">
        <v>175</v>
      </c>
      <c r="G2645" s="241">
        <v>55.72</v>
      </c>
      <c r="H2645" s="244">
        <f t="shared" si="125"/>
        <v>947.24</v>
      </c>
      <c r="I2645" s="246"/>
      <c r="J2645" s="247"/>
      <c r="K2645" s="240"/>
      <c r="L2645" s="245"/>
    </row>
    <row r="2646" spans="1:12">
      <c r="A2646" s="243">
        <v>45021</v>
      </c>
      <c r="B2646" s="243">
        <v>45021</v>
      </c>
      <c r="C2646" s="244">
        <f t="shared" si="123"/>
        <v>1</v>
      </c>
      <c r="D2646" s="239">
        <v>45021</v>
      </c>
      <c r="E2646" s="245">
        <f t="shared" si="124"/>
        <v>0</v>
      </c>
      <c r="F2646" s="306" t="s">
        <v>176</v>
      </c>
      <c r="G2646" s="241">
        <v>1409.96</v>
      </c>
      <c r="H2646" s="244">
        <f t="shared" si="125"/>
        <v>0</v>
      </c>
      <c r="I2646" s="246"/>
      <c r="J2646" s="247"/>
      <c r="K2646" s="240"/>
      <c r="L2646" s="245"/>
    </row>
    <row r="2647" spans="1:12">
      <c r="A2647" s="243">
        <v>45021</v>
      </c>
      <c r="B2647" s="243">
        <v>45022</v>
      </c>
      <c r="C2647" s="244">
        <f t="shared" si="123"/>
        <v>2</v>
      </c>
      <c r="D2647" s="239">
        <v>45022</v>
      </c>
      <c r="E2647" s="245">
        <f t="shared" si="124"/>
        <v>1</v>
      </c>
      <c r="F2647" s="306" t="s">
        <v>178</v>
      </c>
      <c r="G2647" s="241">
        <v>777.51</v>
      </c>
      <c r="H2647" s="244">
        <f t="shared" si="125"/>
        <v>777.51</v>
      </c>
      <c r="I2647" s="246"/>
      <c r="J2647" s="247"/>
      <c r="K2647" s="240"/>
      <c r="L2647" s="245"/>
    </row>
    <row r="2648" spans="1:12">
      <c r="A2648" s="243">
        <v>45021</v>
      </c>
      <c r="B2648" s="243">
        <v>45022</v>
      </c>
      <c r="C2648" s="244">
        <f t="shared" si="123"/>
        <v>2</v>
      </c>
      <c r="D2648" s="239">
        <v>45022</v>
      </c>
      <c r="E2648" s="245">
        <f t="shared" si="124"/>
        <v>1</v>
      </c>
      <c r="F2648" s="306" t="s">
        <v>176</v>
      </c>
      <c r="G2648" s="241">
        <v>120111.39</v>
      </c>
      <c r="H2648" s="244">
        <f t="shared" si="125"/>
        <v>120111.39</v>
      </c>
      <c r="I2648" s="246"/>
      <c r="J2648" s="247"/>
      <c r="K2648" s="240"/>
      <c r="L2648" s="245"/>
    </row>
    <row r="2649" spans="1:12">
      <c r="A2649" s="243">
        <v>45021</v>
      </c>
      <c r="B2649" s="243">
        <v>45036</v>
      </c>
      <c r="C2649" s="244">
        <f t="shared" si="123"/>
        <v>16</v>
      </c>
      <c r="D2649" s="239">
        <v>45036</v>
      </c>
      <c r="E2649" s="245">
        <f t="shared" si="124"/>
        <v>15</v>
      </c>
      <c r="F2649" s="306" t="s">
        <v>176</v>
      </c>
      <c r="G2649" s="241">
        <v>239.06</v>
      </c>
      <c r="H2649" s="244">
        <f t="shared" si="125"/>
        <v>3585.9</v>
      </c>
      <c r="I2649" s="246"/>
      <c r="J2649" s="247"/>
      <c r="K2649" s="240"/>
      <c r="L2649" s="245"/>
    </row>
    <row r="2650" spans="1:12">
      <c r="A2650" s="243">
        <v>45021</v>
      </c>
      <c r="B2650" s="243">
        <v>45021</v>
      </c>
      <c r="C2650" s="244">
        <f t="shared" si="123"/>
        <v>1</v>
      </c>
      <c r="D2650" s="239">
        <v>45021</v>
      </c>
      <c r="E2650" s="245">
        <f t="shared" si="124"/>
        <v>0</v>
      </c>
      <c r="F2650" s="306" t="s">
        <v>175</v>
      </c>
      <c r="G2650" s="241">
        <v>1200.5899999999999</v>
      </c>
      <c r="H2650" s="244">
        <f t="shared" si="125"/>
        <v>0</v>
      </c>
      <c r="I2650" s="246"/>
      <c r="J2650" s="247"/>
      <c r="K2650" s="240"/>
      <c r="L2650" s="245"/>
    </row>
    <row r="2651" spans="1:12">
      <c r="A2651" s="243">
        <v>45021</v>
      </c>
      <c r="B2651" s="243">
        <v>45022</v>
      </c>
      <c r="C2651" s="244">
        <f t="shared" si="123"/>
        <v>2</v>
      </c>
      <c r="D2651" s="239">
        <v>45022</v>
      </c>
      <c r="E2651" s="245">
        <f t="shared" si="124"/>
        <v>1</v>
      </c>
      <c r="F2651" s="306" t="s">
        <v>175</v>
      </c>
      <c r="G2651" s="241">
        <v>803845.45</v>
      </c>
      <c r="H2651" s="244">
        <f t="shared" si="125"/>
        <v>803845.45</v>
      </c>
      <c r="I2651" s="246"/>
      <c r="J2651" s="247"/>
      <c r="K2651" s="240"/>
      <c r="L2651" s="245"/>
    </row>
    <row r="2652" spans="1:12">
      <c r="A2652" s="243">
        <v>45021</v>
      </c>
      <c r="B2652" s="243">
        <v>45036</v>
      </c>
      <c r="C2652" s="244">
        <f t="shared" si="123"/>
        <v>16</v>
      </c>
      <c r="D2652" s="239">
        <v>45036</v>
      </c>
      <c r="E2652" s="245">
        <f t="shared" si="124"/>
        <v>15</v>
      </c>
      <c r="F2652" s="306" t="s">
        <v>175</v>
      </c>
      <c r="G2652" s="241">
        <v>967.1</v>
      </c>
      <c r="H2652" s="244">
        <f t="shared" si="125"/>
        <v>14506.5</v>
      </c>
      <c r="I2652" s="246"/>
      <c r="J2652" s="247"/>
      <c r="K2652" s="240"/>
      <c r="L2652" s="245"/>
    </row>
    <row r="2653" spans="1:12">
      <c r="A2653" s="243">
        <v>45021</v>
      </c>
      <c r="B2653" s="243">
        <v>45021</v>
      </c>
      <c r="C2653" s="244">
        <f t="shared" si="123"/>
        <v>1</v>
      </c>
      <c r="D2653" s="239">
        <v>45021</v>
      </c>
      <c r="E2653" s="245">
        <f t="shared" si="124"/>
        <v>0</v>
      </c>
      <c r="F2653" s="306" t="s">
        <v>177</v>
      </c>
      <c r="G2653" s="241">
        <v>27.28</v>
      </c>
      <c r="H2653" s="244">
        <f t="shared" si="125"/>
        <v>0</v>
      </c>
      <c r="I2653" s="246"/>
      <c r="J2653" s="247"/>
      <c r="K2653" s="240"/>
      <c r="L2653" s="245"/>
    </row>
    <row r="2654" spans="1:12">
      <c r="A2654" s="243">
        <v>45021</v>
      </c>
      <c r="B2654" s="243">
        <v>45022</v>
      </c>
      <c r="C2654" s="244">
        <f t="shared" si="123"/>
        <v>2</v>
      </c>
      <c r="D2654" s="239">
        <v>45022</v>
      </c>
      <c r="E2654" s="245">
        <f t="shared" si="124"/>
        <v>1</v>
      </c>
      <c r="F2654" s="306" t="s">
        <v>177</v>
      </c>
      <c r="G2654" s="241">
        <v>22159.89</v>
      </c>
      <c r="H2654" s="244">
        <f t="shared" si="125"/>
        <v>22159.89</v>
      </c>
      <c r="I2654" s="246"/>
      <c r="J2654" s="247"/>
      <c r="K2654" s="240"/>
      <c r="L2654" s="245"/>
    </row>
    <row r="2655" spans="1:12">
      <c r="A2655" s="243">
        <v>45021</v>
      </c>
      <c r="B2655" s="243">
        <v>45061</v>
      </c>
      <c r="C2655" s="244">
        <f t="shared" si="123"/>
        <v>41</v>
      </c>
      <c r="D2655" s="239">
        <v>45061</v>
      </c>
      <c r="E2655" s="245">
        <f t="shared" si="124"/>
        <v>40</v>
      </c>
      <c r="F2655" s="306" t="s">
        <v>175</v>
      </c>
      <c r="G2655" s="241">
        <v>56.75</v>
      </c>
      <c r="H2655" s="244">
        <f t="shared" si="125"/>
        <v>2270</v>
      </c>
      <c r="I2655" s="246"/>
      <c r="J2655" s="247"/>
      <c r="K2655" s="240"/>
      <c r="L2655" s="245"/>
    </row>
    <row r="2656" spans="1:12">
      <c r="A2656" s="243">
        <v>45021</v>
      </c>
      <c r="B2656" s="243">
        <v>45037</v>
      </c>
      <c r="C2656" s="244">
        <f t="shared" si="123"/>
        <v>17</v>
      </c>
      <c r="D2656" s="239">
        <v>45037</v>
      </c>
      <c r="E2656" s="245">
        <f t="shared" si="124"/>
        <v>16</v>
      </c>
      <c r="F2656" s="306" t="s">
        <v>175</v>
      </c>
      <c r="G2656" s="241">
        <v>100.79</v>
      </c>
      <c r="H2656" s="244">
        <f t="shared" si="125"/>
        <v>1612.64</v>
      </c>
      <c r="I2656" s="246"/>
      <c r="J2656" s="247"/>
      <c r="K2656" s="240"/>
      <c r="L2656" s="245"/>
    </row>
    <row r="2657" spans="1:12">
      <c r="A2657" s="243">
        <v>45021</v>
      </c>
      <c r="B2657" s="243">
        <v>45077</v>
      </c>
      <c r="C2657" s="244">
        <f t="shared" si="123"/>
        <v>57</v>
      </c>
      <c r="D2657" s="239">
        <v>45077</v>
      </c>
      <c r="E2657" s="245">
        <f t="shared" si="124"/>
        <v>56</v>
      </c>
      <c r="F2657" s="306" t="s">
        <v>175</v>
      </c>
      <c r="G2657" s="241">
        <v>36.74</v>
      </c>
      <c r="H2657" s="244">
        <f t="shared" si="125"/>
        <v>2057.44</v>
      </c>
      <c r="I2657" s="246"/>
      <c r="J2657" s="247"/>
      <c r="K2657" s="240"/>
      <c r="L2657" s="245"/>
    </row>
    <row r="2658" spans="1:12">
      <c r="A2658" s="243">
        <v>45021</v>
      </c>
      <c r="B2658" s="243">
        <v>45040</v>
      </c>
      <c r="C2658" s="244">
        <f t="shared" si="123"/>
        <v>20</v>
      </c>
      <c r="D2658" s="239">
        <v>45040</v>
      </c>
      <c r="E2658" s="245">
        <f t="shared" si="124"/>
        <v>19</v>
      </c>
      <c r="F2658" s="306" t="s">
        <v>175</v>
      </c>
      <c r="G2658" s="241">
        <v>80.819999999999993</v>
      </c>
      <c r="H2658" s="244">
        <f t="shared" si="125"/>
        <v>1535.58</v>
      </c>
      <c r="I2658" s="246"/>
      <c r="J2658" s="247"/>
      <c r="K2658" s="240"/>
      <c r="L2658" s="245"/>
    </row>
    <row r="2659" spans="1:12">
      <c r="A2659" s="243">
        <v>45021</v>
      </c>
      <c r="B2659" s="243">
        <v>45026</v>
      </c>
      <c r="C2659" s="244">
        <f t="shared" si="123"/>
        <v>6</v>
      </c>
      <c r="D2659" s="239">
        <v>45026</v>
      </c>
      <c r="E2659" s="245">
        <f t="shared" si="124"/>
        <v>5</v>
      </c>
      <c r="F2659" s="306" t="s">
        <v>178</v>
      </c>
      <c r="G2659" s="241">
        <v>428.86</v>
      </c>
      <c r="H2659" s="244">
        <f t="shared" si="125"/>
        <v>2144.3000000000002</v>
      </c>
      <c r="I2659" s="246"/>
      <c r="J2659" s="247"/>
      <c r="K2659" s="240"/>
      <c r="L2659" s="245"/>
    </row>
    <row r="2660" spans="1:12">
      <c r="A2660" s="243">
        <v>45021</v>
      </c>
      <c r="B2660" s="243">
        <v>45026</v>
      </c>
      <c r="C2660" s="244">
        <f t="shared" si="123"/>
        <v>6</v>
      </c>
      <c r="D2660" s="239">
        <v>45026</v>
      </c>
      <c r="E2660" s="245">
        <f t="shared" si="124"/>
        <v>5</v>
      </c>
      <c r="F2660" s="306" t="s">
        <v>176</v>
      </c>
      <c r="G2660" s="241">
        <v>40837.99</v>
      </c>
      <c r="H2660" s="244">
        <f t="shared" si="125"/>
        <v>204189.94999999998</v>
      </c>
      <c r="I2660" s="246"/>
      <c r="J2660" s="247"/>
      <c r="K2660" s="240"/>
      <c r="L2660" s="245"/>
    </row>
    <row r="2661" spans="1:12">
      <c r="A2661" s="243">
        <v>45021</v>
      </c>
      <c r="B2661" s="243">
        <v>45026</v>
      </c>
      <c r="C2661" s="244">
        <f t="shared" si="123"/>
        <v>6</v>
      </c>
      <c r="D2661" s="239">
        <v>45026</v>
      </c>
      <c r="E2661" s="245">
        <f t="shared" si="124"/>
        <v>5</v>
      </c>
      <c r="F2661" s="306" t="s">
        <v>175</v>
      </c>
      <c r="G2661" s="241">
        <v>13270.69</v>
      </c>
      <c r="H2661" s="244">
        <f t="shared" si="125"/>
        <v>66353.45</v>
      </c>
      <c r="I2661" s="246"/>
      <c r="J2661" s="247"/>
      <c r="K2661" s="240"/>
      <c r="L2661" s="245"/>
    </row>
    <row r="2662" spans="1:12">
      <c r="A2662" s="243">
        <v>45021</v>
      </c>
      <c r="B2662" s="243">
        <v>45027</v>
      </c>
      <c r="C2662" s="244">
        <f t="shared" si="123"/>
        <v>7</v>
      </c>
      <c r="D2662" s="239">
        <v>45027</v>
      </c>
      <c r="E2662" s="245">
        <f t="shared" si="124"/>
        <v>6</v>
      </c>
      <c r="F2662" s="306" t="s">
        <v>176</v>
      </c>
      <c r="G2662" s="241">
        <v>20243.400000000001</v>
      </c>
      <c r="H2662" s="244">
        <f t="shared" si="125"/>
        <v>121460.40000000001</v>
      </c>
      <c r="I2662" s="246"/>
      <c r="J2662" s="247"/>
      <c r="K2662" s="240"/>
      <c r="L2662" s="245"/>
    </row>
    <row r="2663" spans="1:12">
      <c r="A2663" s="243">
        <v>45021</v>
      </c>
      <c r="B2663" s="243">
        <v>45026</v>
      </c>
      <c r="C2663" s="244">
        <f t="shared" si="123"/>
        <v>6</v>
      </c>
      <c r="D2663" s="239">
        <v>45026</v>
      </c>
      <c r="E2663" s="245">
        <f t="shared" si="124"/>
        <v>5</v>
      </c>
      <c r="F2663" s="306" t="s">
        <v>177</v>
      </c>
      <c r="G2663" s="241">
        <v>2406.8200000000002</v>
      </c>
      <c r="H2663" s="244">
        <f t="shared" si="125"/>
        <v>12034.1</v>
      </c>
      <c r="I2663" s="246"/>
      <c r="J2663" s="247"/>
      <c r="K2663" s="240"/>
      <c r="L2663" s="245"/>
    </row>
    <row r="2664" spans="1:12">
      <c r="A2664" s="243">
        <v>45021</v>
      </c>
      <c r="B2664" s="243">
        <v>45028</v>
      </c>
      <c r="C2664" s="244">
        <f t="shared" si="123"/>
        <v>8</v>
      </c>
      <c r="D2664" s="239">
        <v>45028</v>
      </c>
      <c r="E2664" s="245">
        <f t="shared" si="124"/>
        <v>7</v>
      </c>
      <c r="F2664" s="306" t="s">
        <v>176</v>
      </c>
      <c r="G2664" s="241">
        <v>3352.84</v>
      </c>
      <c r="H2664" s="244">
        <f t="shared" si="125"/>
        <v>23469.88</v>
      </c>
      <c r="I2664" s="246"/>
      <c r="J2664" s="247"/>
      <c r="K2664" s="240"/>
      <c r="L2664" s="245"/>
    </row>
    <row r="2665" spans="1:12">
      <c r="A2665" s="243">
        <v>45021</v>
      </c>
      <c r="B2665" s="243">
        <v>45044</v>
      </c>
      <c r="C2665" s="244">
        <f t="shared" si="123"/>
        <v>24</v>
      </c>
      <c r="D2665" s="239">
        <v>45044</v>
      </c>
      <c r="E2665" s="245">
        <f t="shared" si="124"/>
        <v>23</v>
      </c>
      <c r="F2665" s="306" t="s">
        <v>175</v>
      </c>
      <c r="G2665" s="241">
        <v>89.48</v>
      </c>
      <c r="H2665" s="244">
        <f t="shared" si="125"/>
        <v>2058.04</v>
      </c>
      <c r="I2665" s="246"/>
      <c r="J2665" s="247"/>
      <c r="K2665" s="240"/>
      <c r="L2665" s="245"/>
    </row>
    <row r="2666" spans="1:12">
      <c r="A2666" s="243">
        <v>45021</v>
      </c>
      <c r="B2666" s="243">
        <v>45027</v>
      </c>
      <c r="C2666" s="244">
        <f t="shared" si="123"/>
        <v>7</v>
      </c>
      <c r="D2666" s="239">
        <v>45027</v>
      </c>
      <c r="E2666" s="245">
        <f t="shared" si="124"/>
        <v>6</v>
      </c>
      <c r="F2666" s="306" t="s">
        <v>175</v>
      </c>
      <c r="G2666" s="241">
        <v>491.88</v>
      </c>
      <c r="H2666" s="244">
        <f t="shared" si="125"/>
        <v>2951.2799999999997</v>
      </c>
      <c r="I2666" s="246"/>
      <c r="J2666" s="247"/>
      <c r="K2666" s="240"/>
      <c r="L2666" s="245"/>
    </row>
    <row r="2667" spans="1:12">
      <c r="A2667" s="243">
        <v>45021</v>
      </c>
      <c r="B2667" s="243">
        <v>45236</v>
      </c>
      <c r="C2667" s="244">
        <f t="shared" si="123"/>
        <v>216</v>
      </c>
      <c r="D2667" s="239">
        <v>45236</v>
      </c>
      <c r="E2667" s="245">
        <f t="shared" si="124"/>
        <v>215</v>
      </c>
      <c r="F2667" s="306" t="s">
        <v>176</v>
      </c>
      <c r="G2667" s="241">
        <v>180.28</v>
      </c>
      <c r="H2667" s="244">
        <f t="shared" si="125"/>
        <v>38760.199999999997</v>
      </c>
      <c r="I2667" s="246"/>
      <c r="J2667" s="247"/>
      <c r="K2667" s="240"/>
      <c r="L2667" s="245"/>
    </row>
    <row r="2668" spans="1:12">
      <c r="A2668" s="243">
        <v>45021</v>
      </c>
      <c r="B2668" s="243">
        <v>45027</v>
      </c>
      <c r="C2668" s="244">
        <f t="shared" si="123"/>
        <v>7</v>
      </c>
      <c r="D2668" s="239">
        <v>45027</v>
      </c>
      <c r="E2668" s="245">
        <f t="shared" si="124"/>
        <v>6</v>
      </c>
      <c r="F2668" s="306" t="s">
        <v>177</v>
      </c>
      <c r="G2668" s="241">
        <v>10196.280000000001</v>
      </c>
      <c r="H2668" s="244">
        <f t="shared" si="125"/>
        <v>61177.680000000008</v>
      </c>
      <c r="I2668" s="246"/>
      <c r="J2668" s="247"/>
      <c r="K2668" s="240"/>
      <c r="L2668" s="245"/>
    </row>
    <row r="2669" spans="1:12">
      <c r="A2669" s="243">
        <v>45021</v>
      </c>
      <c r="B2669" s="243">
        <v>45028</v>
      </c>
      <c r="C2669" s="244">
        <f t="shared" si="123"/>
        <v>8</v>
      </c>
      <c r="D2669" s="239">
        <v>45028</v>
      </c>
      <c r="E2669" s="245">
        <f t="shared" si="124"/>
        <v>7</v>
      </c>
      <c r="F2669" s="306" t="s">
        <v>175</v>
      </c>
      <c r="G2669" s="241">
        <v>70.739999999999995</v>
      </c>
      <c r="H2669" s="244">
        <f t="shared" si="125"/>
        <v>495.17999999999995</v>
      </c>
      <c r="I2669" s="246"/>
      <c r="J2669" s="247"/>
      <c r="K2669" s="240"/>
      <c r="L2669" s="245"/>
    </row>
    <row r="2670" spans="1:12">
      <c r="A2670" s="243">
        <v>45021</v>
      </c>
      <c r="B2670" s="243">
        <v>45029</v>
      </c>
      <c r="C2670" s="244">
        <f t="shared" si="123"/>
        <v>9</v>
      </c>
      <c r="D2670" s="239">
        <v>45029</v>
      </c>
      <c r="E2670" s="245">
        <f t="shared" si="124"/>
        <v>8</v>
      </c>
      <c r="F2670" s="306" t="s">
        <v>175</v>
      </c>
      <c r="G2670" s="241">
        <v>19.559999999999999</v>
      </c>
      <c r="H2670" s="244">
        <f t="shared" si="125"/>
        <v>156.47999999999999</v>
      </c>
      <c r="I2670" s="246"/>
      <c r="J2670" s="247"/>
      <c r="K2670" s="240"/>
      <c r="L2670" s="245"/>
    </row>
    <row r="2671" spans="1:12">
      <c r="A2671" s="243">
        <v>45021</v>
      </c>
      <c r="B2671" s="243">
        <v>45030</v>
      </c>
      <c r="C2671" s="244">
        <f t="shared" si="123"/>
        <v>10</v>
      </c>
      <c r="D2671" s="239">
        <v>45030</v>
      </c>
      <c r="E2671" s="245">
        <f t="shared" si="124"/>
        <v>9</v>
      </c>
      <c r="F2671" s="306" t="s">
        <v>175</v>
      </c>
      <c r="G2671" s="241">
        <v>147.65</v>
      </c>
      <c r="H2671" s="244">
        <f t="shared" si="125"/>
        <v>1328.8500000000001</v>
      </c>
      <c r="I2671" s="246"/>
      <c r="J2671" s="247"/>
      <c r="K2671" s="240"/>
      <c r="L2671" s="245"/>
    </row>
    <row r="2672" spans="1:12">
      <c r="A2672" s="243">
        <v>45021</v>
      </c>
      <c r="B2672" s="243">
        <v>45033</v>
      </c>
      <c r="C2672" s="244">
        <f t="shared" si="123"/>
        <v>13</v>
      </c>
      <c r="D2672" s="239">
        <v>45033</v>
      </c>
      <c r="E2672" s="245">
        <f t="shared" si="124"/>
        <v>12</v>
      </c>
      <c r="F2672" s="306" t="s">
        <v>175</v>
      </c>
      <c r="G2672" s="241">
        <v>384.56</v>
      </c>
      <c r="H2672" s="244">
        <f t="shared" si="125"/>
        <v>4614.72</v>
      </c>
      <c r="I2672" s="246"/>
      <c r="J2672" s="247"/>
      <c r="K2672" s="240"/>
      <c r="L2672" s="245"/>
    </row>
    <row r="2673" spans="1:12">
      <c r="A2673" s="243">
        <v>45021</v>
      </c>
      <c r="B2673" s="243">
        <v>45034</v>
      </c>
      <c r="C2673" s="244">
        <f t="shared" si="123"/>
        <v>14</v>
      </c>
      <c r="D2673" s="239">
        <v>45034</v>
      </c>
      <c r="E2673" s="245">
        <f t="shared" si="124"/>
        <v>13</v>
      </c>
      <c r="F2673" s="306" t="s">
        <v>176</v>
      </c>
      <c r="G2673" s="241">
        <v>15.19</v>
      </c>
      <c r="H2673" s="244">
        <f t="shared" si="125"/>
        <v>197.47</v>
      </c>
      <c r="I2673" s="246"/>
      <c r="J2673" s="247"/>
      <c r="K2673" s="240"/>
      <c r="L2673" s="245"/>
    </row>
    <row r="2674" spans="1:12">
      <c r="A2674" s="243">
        <v>45021</v>
      </c>
      <c r="B2674" s="243">
        <v>45034</v>
      </c>
      <c r="C2674" s="244">
        <f t="shared" si="123"/>
        <v>14</v>
      </c>
      <c r="D2674" s="239">
        <v>45034</v>
      </c>
      <c r="E2674" s="245">
        <f t="shared" si="124"/>
        <v>13</v>
      </c>
      <c r="F2674" s="306" t="s">
        <v>175</v>
      </c>
      <c r="G2674" s="241">
        <v>488.69</v>
      </c>
      <c r="H2674" s="244">
        <f t="shared" si="125"/>
        <v>6352.97</v>
      </c>
      <c r="I2674" s="246"/>
      <c r="J2674" s="247"/>
      <c r="K2674" s="240"/>
      <c r="L2674" s="245"/>
    </row>
    <row r="2675" spans="1:12">
      <c r="A2675" s="243">
        <v>45021</v>
      </c>
      <c r="B2675" s="243">
        <v>45072</v>
      </c>
      <c r="C2675" s="244">
        <f t="shared" si="123"/>
        <v>52</v>
      </c>
      <c r="D2675" s="239">
        <v>45072</v>
      </c>
      <c r="E2675" s="245">
        <f t="shared" si="124"/>
        <v>51</v>
      </c>
      <c r="F2675" s="306" t="s">
        <v>175</v>
      </c>
      <c r="G2675" s="241">
        <v>153.9</v>
      </c>
      <c r="H2675" s="244">
        <f t="shared" si="125"/>
        <v>7848.9000000000005</v>
      </c>
      <c r="I2675" s="246"/>
      <c r="J2675" s="247"/>
      <c r="K2675" s="240"/>
      <c r="L2675" s="245"/>
    </row>
    <row r="2676" spans="1:12">
      <c r="A2676" s="243">
        <v>45021</v>
      </c>
      <c r="B2676" s="243">
        <v>45035</v>
      </c>
      <c r="C2676" s="244">
        <f t="shared" si="123"/>
        <v>15</v>
      </c>
      <c r="D2676" s="239">
        <v>45035</v>
      </c>
      <c r="E2676" s="245">
        <f t="shared" si="124"/>
        <v>14</v>
      </c>
      <c r="F2676" s="306" t="s">
        <v>175</v>
      </c>
      <c r="G2676" s="241">
        <v>130.63</v>
      </c>
      <c r="H2676" s="244">
        <f t="shared" si="125"/>
        <v>1828.82</v>
      </c>
      <c r="I2676" s="246"/>
      <c r="J2676" s="247"/>
      <c r="K2676" s="240"/>
      <c r="L2676" s="245"/>
    </row>
    <row r="2677" spans="1:12">
      <c r="A2677" s="243">
        <v>45022</v>
      </c>
      <c r="B2677" s="243">
        <v>45033</v>
      </c>
      <c r="C2677" s="244">
        <f t="shared" si="123"/>
        <v>12</v>
      </c>
      <c r="D2677" s="239">
        <v>45033</v>
      </c>
      <c r="E2677" s="245">
        <f t="shared" si="124"/>
        <v>11</v>
      </c>
      <c r="F2677" s="306" t="s">
        <v>176</v>
      </c>
      <c r="G2677" s="241">
        <v>19580.580000000002</v>
      </c>
      <c r="H2677" s="244">
        <f t="shared" si="125"/>
        <v>215386.38</v>
      </c>
      <c r="I2677" s="246"/>
      <c r="J2677" s="247"/>
      <c r="K2677" s="240"/>
      <c r="L2677" s="245"/>
    </row>
    <row r="2678" spans="1:12">
      <c r="A2678" s="243">
        <v>45022</v>
      </c>
      <c r="B2678" s="243">
        <v>45033</v>
      </c>
      <c r="C2678" s="244">
        <f t="shared" si="123"/>
        <v>12</v>
      </c>
      <c r="D2678" s="239">
        <v>45033</v>
      </c>
      <c r="E2678" s="245">
        <f t="shared" si="124"/>
        <v>11</v>
      </c>
      <c r="F2678" s="306" t="s">
        <v>175</v>
      </c>
      <c r="G2678" s="241">
        <v>216.05</v>
      </c>
      <c r="H2678" s="244">
        <f t="shared" si="125"/>
        <v>2376.5500000000002</v>
      </c>
      <c r="I2678" s="246"/>
      <c r="J2678" s="247"/>
      <c r="K2678" s="240"/>
      <c r="L2678" s="245"/>
    </row>
    <row r="2679" spans="1:12">
      <c r="A2679" s="243">
        <v>45022</v>
      </c>
      <c r="B2679" s="243">
        <v>45034</v>
      </c>
      <c r="C2679" s="244">
        <f t="shared" si="123"/>
        <v>13</v>
      </c>
      <c r="D2679" s="239">
        <v>45034</v>
      </c>
      <c r="E2679" s="245">
        <f t="shared" si="124"/>
        <v>12</v>
      </c>
      <c r="F2679" s="306" t="s">
        <v>175</v>
      </c>
      <c r="G2679" s="241">
        <v>449.28</v>
      </c>
      <c r="H2679" s="244">
        <f t="shared" si="125"/>
        <v>5391.36</v>
      </c>
      <c r="I2679" s="246"/>
      <c r="J2679" s="247"/>
      <c r="K2679" s="240"/>
      <c r="L2679" s="245"/>
    </row>
    <row r="2680" spans="1:12">
      <c r="A2680" s="243">
        <v>45022</v>
      </c>
      <c r="B2680" s="243">
        <v>45072</v>
      </c>
      <c r="C2680" s="244">
        <f t="shared" si="123"/>
        <v>51</v>
      </c>
      <c r="D2680" s="239">
        <v>45072</v>
      </c>
      <c r="E2680" s="245">
        <f t="shared" si="124"/>
        <v>50</v>
      </c>
      <c r="F2680" s="306" t="s">
        <v>175</v>
      </c>
      <c r="G2680" s="241">
        <v>79.73</v>
      </c>
      <c r="H2680" s="244">
        <f t="shared" si="125"/>
        <v>3986.5</v>
      </c>
      <c r="I2680" s="246"/>
      <c r="J2680" s="247"/>
      <c r="K2680" s="240"/>
      <c r="L2680" s="245"/>
    </row>
    <row r="2681" spans="1:12">
      <c r="A2681" s="243">
        <v>45022</v>
      </c>
      <c r="B2681" s="243">
        <v>45035</v>
      </c>
      <c r="C2681" s="244">
        <f t="shared" si="123"/>
        <v>14</v>
      </c>
      <c r="D2681" s="239">
        <v>45035</v>
      </c>
      <c r="E2681" s="245">
        <f t="shared" si="124"/>
        <v>13</v>
      </c>
      <c r="F2681" s="306" t="s">
        <v>175</v>
      </c>
      <c r="G2681" s="241">
        <v>128.86000000000001</v>
      </c>
      <c r="H2681" s="244">
        <f t="shared" si="125"/>
        <v>1675.1800000000003</v>
      </c>
      <c r="I2681" s="246"/>
      <c r="J2681" s="247"/>
      <c r="K2681" s="240"/>
      <c r="L2681" s="245"/>
    </row>
    <row r="2682" spans="1:12">
      <c r="A2682" s="243">
        <v>45022</v>
      </c>
      <c r="B2682" s="243">
        <v>45376</v>
      </c>
      <c r="C2682" s="244">
        <f t="shared" si="123"/>
        <v>355</v>
      </c>
      <c r="D2682" s="239">
        <v>45376</v>
      </c>
      <c r="E2682" s="245">
        <f t="shared" si="124"/>
        <v>354</v>
      </c>
      <c r="F2682" s="306" t="s">
        <v>176</v>
      </c>
      <c r="G2682" s="241">
        <v>36.729999999999997</v>
      </c>
      <c r="H2682" s="244">
        <f t="shared" si="125"/>
        <v>13002.419999999998</v>
      </c>
      <c r="I2682" s="246"/>
      <c r="J2682" s="247"/>
      <c r="K2682" s="240"/>
      <c r="L2682" s="245"/>
    </row>
    <row r="2683" spans="1:12">
      <c r="A2683" s="243">
        <v>45022</v>
      </c>
      <c r="B2683" s="243">
        <v>45218</v>
      </c>
      <c r="C2683" s="244">
        <f t="shared" si="123"/>
        <v>197</v>
      </c>
      <c r="D2683" s="239">
        <v>45218</v>
      </c>
      <c r="E2683" s="245">
        <f t="shared" si="124"/>
        <v>196</v>
      </c>
      <c r="F2683" s="306" t="s">
        <v>175</v>
      </c>
      <c r="G2683" s="241">
        <v>8.65</v>
      </c>
      <c r="H2683" s="244">
        <f t="shared" si="125"/>
        <v>1695.4</v>
      </c>
      <c r="I2683" s="246"/>
      <c r="J2683" s="247"/>
      <c r="K2683" s="240"/>
      <c r="L2683" s="245"/>
    </row>
    <row r="2684" spans="1:12">
      <c r="A2684" s="243">
        <v>45022</v>
      </c>
      <c r="B2684" s="243">
        <v>45083</v>
      </c>
      <c r="C2684" s="244">
        <f t="shared" si="123"/>
        <v>62</v>
      </c>
      <c r="D2684" s="239">
        <v>45083</v>
      </c>
      <c r="E2684" s="245">
        <f t="shared" si="124"/>
        <v>61</v>
      </c>
      <c r="F2684" s="306" t="s">
        <v>175</v>
      </c>
      <c r="G2684" s="241">
        <v>38.22</v>
      </c>
      <c r="H2684" s="244">
        <f t="shared" si="125"/>
        <v>2331.42</v>
      </c>
      <c r="I2684" s="246"/>
      <c r="J2684" s="247"/>
      <c r="K2684" s="240"/>
      <c r="L2684" s="245"/>
    </row>
    <row r="2685" spans="1:12">
      <c r="A2685" s="243">
        <v>45022</v>
      </c>
      <c r="B2685" s="243">
        <v>45022</v>
      </c>
      <c r="C2685" s="244">
        <f t="shared" si="123"/>
        <v>1</v>
      </c>
      <c r="D2685" s="239">
        <v>45022</v>
      </c>
      <c r="E2685" s="245">
        <f t="shared" si="124"/>
        <v>0</v>
      </c>
      <c r="F2685" s="306" t="s">
        <v>176</v>
      </c>
      <c r="G2685" s="241">
        <v>1029.8499999999999</v>
      </c>
      <c r="H2685" s="244">
        <f t="shared" si="125"/>
        <v>0</v>
      </c>
      <c r="I2685" s="246"/>
      <c r="J2685" s="247"/>
      <c r="K2685" s="240"/>
      <c r="L2685" s="245"/>
    </row>
    <row r="2686" spans="1:12">
      <c r="A2686" s="243">
        <v>45022</v>
      </c>
      <c r="B2686" s="243">
        <v>45036</v>
      </c>
      <c r="C2686" s="244">
        <f t="shared" si="123"/>
        <v>15</v>
      </c>
      <c r="D2686" s="239">
        <v>45036</v>
      </c>
      <c r="E2686" s="245">
        <f t="shared" si="124"/>
        <v>14</v>
      </c>
      <c r="F2686" s="306" t="s">
        <v>176</v>
      </c>
      <c r="G2686" s="241">
        <v>839.19</v>
      </c>
      <c r="H2686" s="244">
        <f t="shared" si="125"/>
        <v>11748.66</v>
      </c>
      <c r="I2686" s="246"/>
      <c r="J2686" s="247"/>
      <c r="K2686" s="240"/>
      <c r="L2686" s="245"/>
    </row>
    <row r="2687" spans="1:12">
      <c r="A2687" s="243">
        <v>45022</v>
      </c>
      <c r="B2687" s="243">
        <v>45266</v>
      </c>
      <c r="C2687" s="244">
        <f t="shared" si="123"/>
        <v>245</v>
      </c>
      <c r="D2687" s="239">
        <v>45266</v>
      </c>
      <c r="E2687" s="245">
        <f t="shared" si="124"/>
        <v>244</v>
      </c>
      <c r="F2687" s="306" t="s">
        <v>175</v>
      </c>
      <c r="G2687" s="241">
        <v>77.66</v>
      </c>
      <c r="H2687" s="244">
        <f t="shared" si="125"/>
        <v>18949.04</v>
      </c>
      <c r="I2687" s="246"/>
      <c r="J2687" s="247"/>
      <c r="K2687" s="240"/>
      <c r="L2687" s="245"/>
    </row>
    <row r="2688" spans="1:12">
      <c r="A2688" s="243">
        <v>45022</v>
      </c>
      <c r="B2688" s="243">
        <v>45036</v>
      </c>
      <c r="C2688" s="244">
        <f t="shared" si="123"/>
        <v>15</v>
      </c>
      <c r="D2688" s="239">
        <v>45036</v>
      </c>
      <c r="E2688" s="245">
        <f t="shared" si="124"/>
        <v>14</v>
      </c>
      <c r="F2688" s="306" t="s">
        <v>175</v>
      </c>
      <c r="G2688" s="241">
        <v>775.51</v>
      </c>
      <c r="H2688" s="244">
        <f t="shared" si="125"/>
        <v>10857.14</v>
      </c>
      <c r="I2688" s="246"/>
      <c r="J2688" s="247"/>
      <c r="K2688" s="240"/>
      <c r="L2688" s="245"/>
    </row>
    <row r="2689" spans="1:12">
      <c r="A2689" s="243">
        <v>45022</v>
      </c>
      <c r="B2689" s="243">
        <v>45022</v>
      </c>
      <c r="C2689" s="244">
        <f t="shared" si="123"/>
        <v>1</v>
      </c>
      <c r="D2689" s="239">
        <v>45022</v>
      </c>
      <c r="E2689" s="245">
        <f t="shared" si="124"/>
        <v>0</v>
      </c>
      <c r="F2689" s="306" t="s">
        <v>175</v>
      </c>
      <c r="G2689" s="241">
        <v>603.42999999999995</v>
      </c>
      <c r="H2689" s="244">
        <f t="shared" si="125"/>
        <v>0</v>
      </c>
      <c r="I2689" s="246"/>
      <c r="J2689" s="247"/>
      <c r="K2689" s="240"/>
      <c r="L2689" s="245"/>
    </row>
    <row r="2690" spans="1:12">
      <c r="A2690" s="243">
        <v>45022</v>
      </c>
      <c r="B2690" s="243">
        <v>45061</v>
      </c>
      <c r="C2690" s="244">
        <f t="shared" si="123"/>
        <v>40</v>
      </c>
      <c r="D2690" s="239">
        <v>45061</v>
      </c>
      <c r="E2690" s="245">
        <f t="shared" si="124"/>
        <v>39</v>
      </c>
      <c r="F2690" s="306" t="s">
        <v>175</v>
      </c>
      <c r="G2690" s="241">
        <v>59.98</v>
      </c>
      <c r="H2690" s="244">
        <f t="shared" si="125"/>
        <v>2339.2199999999998</v>
      </c>
      <c r="I2690" s="246"/>
      <c r="J2690" s="247"/>
      <c r="K2690" s="240"/>
      <c r="L2690" s="245"/>
    </row>
    <row r="2691" spans="1:12">
      <c r="A2691" s="243">
        <v>45022</v>
      </c>
      <c r="B2691" s="243">
        <v>45022</v>
      </c>
      <c r="C2691" s="244">
        <f t="shared" si="123"/>
        <v>1</v>
      </c>
      <c r="D2691" s="239">
        <v>45022</v>
      </c>
      <c r="E2691" s="245">
        <f t="shared" si="124"/>
        <v>0</v>
      </c>
      <c r="F2691" s="306" t="s">
        <v>177</v>
      </c>
      <c r="G2691" s="241">
        <v>15.92</v>
      </c>
      <c r="H2691" s="244">
        <f t="shared" si="125"/>
        <v>0</v>
      </c>
      <c r="I2691" s="246"/>
      <c r="J2691" s="247"/>
      <c r="K2691" s="240"/>
      <c r="L2691" s="245"/>
    </row>
    <row r="2692" spans="1:12">
      <c r="A2692" s="243">
        <v>45022</v>
      </c>
      <c r="B2692" s="243">
        <v>45037</v>
      </c>
      <c r="C2692" s="244">
        <f t="shared" si="123"/>
        <v>16</v>
      </c>
      <c r="D2692" s="239">
        <v>45037</v>
      </c>
      <c r="E2692" s="245">
        <f t="shared" si="124"/>
        <v>15</v>
      </c>
      <c r="F2692" s="306" t="s">
        <v>175</v>
      </c>
      <c r="G2692" s="241">
        <v>147.81</v>
      </c>
      <c r="H2692" s="244">
        <f t="shared" si="125"/>
        <v>2217.15</v>
      </c>
      <c r="I2692" s="246"/>
      <c r="J2692" s="247"/>
      <c r="K2692" s="240"/>
      <c r="L2692" s="245"/>
    </row>
    <row r="2693" spans="1:12">
      <c r="A2693" s="243">
        <v>45022</v>
      </c>
      <c r="B2693" s="243">
        <v>45022</v>
      </c>
      <c r="C2693" s="244">
        <f t="shared" si="123"/>
        <v>1</v>
      </c>
      <c r="D2693" s="239">
        <v>45022</v>
      </c>
      <c r="E2693" s="245">
        <f t="shared" si="124"/>
        <v>0</v>
      </c>
      <c r="F2693" s="306" t="s">
        <v>179</v>
      </c>
      <c r="G2693" s="241">
        <v>50.36</v>
      </c>
      <c r="H2693" s="244">
        <f t="shared" si="125"/>
        <v>0</v>
      </c>
      <c r="I2693" s="246"/>
      <c r="J2693" s="247"/>
      <c r="K2693" s="240"/>
      <c r="L2693" s="245"/>
    </row>
    <row r="2694" spans="1:12">
      <c r="A2694" s="243">
        <v>45022</v>
      </c>
      <c r="B2694" s="243">
        <v>45040</v>
      </c>
      <c r="C2694" s="244">
        <f t="shared" si="123"/>
        <v>19</v>
      </c>
      <c r="D2694" s="239">
        <v>45040</v>
      </c>
      <c r="E2694" s="245">
        <f t="shared" si="124"/>
        <v>18</v>
      </c>
      <c r="F2694" s="306" t="s">
        <v>175</v>
      </c>
      <c r="G2694" s="241">
        <v>144.63999999999999</v>
      </c>
      <c r="H2694" s="244">
        <f t="shared" si="125"/>
        <v>2603.5199999999995</v>
      </c>
      <c r="I2694" s="246"/>
      <c r="J2694" s="247"/>
      <c r="K2694" s="240"/>
      <c r="L2694" s="245"/>
    </row>
    <row r="2695" spans="1:12">
      <c r="A2695" s="243">
        <v>45022</v>
      </c>
      <c r="B2695" s="243">
        <v>45041</v>
      </c>
      <c r="C2695" s="244">
        <f t="shared" ref="C2695:C2758" si="126">B2695-A2695+1</f>
        <v>20</v>
      </c>
      <c r="D2695" s="239">
        <v>45041</v>
      </c>
      <c r="E2695" s="245">
        <f t="shared" ref="E2695:E2758" si="127">D2695-A2695</f>
        <v>19</v>
      </c>
      <c r="F2695" s="306" t="s">
        <v>176</v>
      </c>
      <c r="G2695" s="241">
        <v>216.57</v>
      </c>
      <c r="H2695" s="244">
        <f t="shared" ref="H2695:H2758" si="128">E2695*G2695</f>
        <v>4114.83</v>
      </c>
      <c r="I2695" s="246"/>
      <c r="J2695" s="247"/>
      <c r="K2695" s="240"/>
      <c r="L2695" s="245"/>
    </row>
    <row r="2696" spans="1:12">
      <c r="A2696" s="243">
        <v>45022</v>
      </c>
      <c r="B2696" s="243">
        <v>45047</v>
      </c>
      <c r="C2696" s="244">
        <f t="shared" si="126"/>
        <v>26</v>
      </c>
      <c r="D2696" s="239">
        <v>45047</v>
      </c>
      <c r="E2696" s="245">
        <f t="shared" si="127"/>
        <v>25</v>
      </c>
      <c r="F2696" s="306" t="s">
        <v>175</v>
      </c>
      <c r="G2696" s="241">
        <v>14.36</v>
      </c>
      <c r="H2696" s="244">
        <f t="shared" si="128"/>
        <v>359</v>
      </c>
      <c r="I2696" s="246"/>
      <c r="J2696" s="247"/>
      <c r="K2696" s="240"/>
      <c r="L2696" s="245"/>
    </row>
    <row r="2697" spans="1:12">
      <c r="A2697" s="243">
        <v>45022</v>
      </c>
      <c r="B2697" s="243">
        <v>45026</v>
      </c>
      <c r="C2697" s="244">
        <f t="shared" si="126"/>
        <v>5</v>
      </c>
      <c r="D2697" s="239">
        <v>45026</v>
      </c>
      <c r="E2697" s="245">
        <f t="shared" si="127"/>
        <v>4</v>
      </c>
      <c r="F2697" s="306" t="s">
        <v>178</v>
      </c>
      <c r="G2697" s="241">
        <v>5445.7</v>
      </c>
      <c r="H2697" s="244">
        <f t="shared" si="128"/>
        <v>21782.799999999999</v>
      </c>
      <c r="I2697" s="246"/>
      <c r="J2697" s="247"/>
      <c r="K2697" s="240"/>
      <c r="L2697" s="245"/>
    </row>
    <row r="2698" spans="1:12">
      <c r="A2698" s="243">
        <v>45022</v>
      </c>
      <c r="B2698" s="243">
        <v>45042</v>
      </c>
      <c r="C2698" s="244">
        <f t="shared" si="126"/>
        <v>21</v>
      </c>
      <c r="D2698" s="239">
        <v>45042</v>
      </c>
      <c r="E2698" s="245">
        <f t="shared" si="127"/>
        <v>20</v>
      </c>
      <c r="F2698" s="306" t="s">
        <v>176</v>
      </c>
      <c r="G2698" s="241">
        <v>93.99</v>
      </c>
      <c r="H2698" s="244">
        <f t="shared" si="128"/>
        <v>1879.8</v>
      </c>
      <c r="I2698" s="246"/>
      <c r="J2698" s="247"/>
      <c r="K2698" s="240"/>
      <c r="L2698" s="245"/>
    </row>
    <row r="2699" spans="1:12">
      <c r="A2699" s="243">
        <v>45022</v>
      </c>
      <c r="B2699" s="243">
        <v>45041</v>
      </c>
      <c r="C2699" s="244">
        <f t="shared" si="126"/>
        <v>20</v>
      </c>
      <c r="D2699" s="239">
        <v>45041</v>
      </c>
      <c r="E2699" s="245">
        <f t="shared" si="127"/>
        <v>19</v>
      </c>
      <c r="F2699" s="306" t="s">
        <v>175</v>
      </c>
      <c r="G2699" s="241">
        <v>25.53</v>
      </c>
      <c r="H2699" s="244">
        <f t="shared" si="128"/>
        <v>485.07000000000005</v>
      </c>
      <c r="I2699" s="246"/>
      <c r="J2699" s="247"/>
      <c r="K2699" s="240"/>
      <c r="L2699" s="245"/>
    </row>
    <row r="2700" spans="1:12">
      <c r="A2700" s="243">
        <v>45022</v>
      </c>
      <c r="B2700" s="243">
        <v>45026</v>
      </c>
      <c r="C2700" s="244">
        <f t="shared" si="126"/>
        <v>5</v>
      </c>
      <c r="D2700" s="239">
        <v>45026</v>
      </c>
      <c r="E2700" s="245">
        <f t="shared" si="127"/>
        <v>4</v>
      </c>
      <c r="F2700" s="306" t="s">
        <v>176</v>
      </c>
      <c r="G2700" s="241">
        <v>289774.68</v>
      </c>
      <c r="H2700" s="244">
        <f t="shared" si="128"/>
        <v>1159098.72</v>
      </c>
      <c r="I2700" s="246"/>
      <c r="J2700" s="247"/>
      <c r="K2700" s="240"/>
      <c r="L2700" s="245"/>
    </row>
    <row r="2701" spans="1:12">
      <c r="A2701" s="243">
        <v>45022</v>
      </c>
      <c r="B2701" s="243">
        <v>45027</v>
      </c>
      <c r="C2701" s="244">
        <f t="shared" si="126"/>
        <v>6</v>
      </c>
      <c r="D2701" s="239">
        <v>45027</v>
      </c>
      <c r="E2701" s="245">
        <f t="shared" si="127"/>
        <v>5</v>
      </c>
      <c r="F2701" s="306" t="s">
        <v>178</v>
      </c>
      <c r="G2701" s="241">
        <v>1380.44</v>
      </c>
      <c r="H2701" s="244">
        <f t="shared" si="128"/>
        <v>6902.2000000000007</v>
      </c>
      <c r="I2701" s="246"/>
      <c r="J2701" s="247"/>
      <c r="K2701" s="240"/>
      <c r="L2701" s="245"/>
    </row>
    <row r="2702" spans="1:12">
      <c r="A2702" s="243">
        <v>45022</v>
      </c>
      <c r="B2702" s="243">
        <v>45026</v>
      </c>
      <c r="C2702" s="244">
        <f t="shared" si="126"/>
        <v>5</v>
      </c>
      <c r="D2702" s="239">
        <v>45026</v>
      </c>
      <c r="E2702" s="245">
        <f t="shared" si="127"/>
        <v>4</v>
      </c>
      <c r="F2702" s="306" t="s">
        <v>175</v>
      </c>
      <c r="G2702" s="241">
        <v>640317.24</v>
      </c>
      <c r="H2702" s="244">
        <f t="shared" si="128"/>
        <v>2561268.96</v>
      </c>
      <c r="I2702" s="246"/>
      <c r="J2702" s="247"/>
      <c r="K2702" s="240"/>
      <c r="L2702" s="245"/>
    </row>
    <row r="2703" spans="1:12">
      <c r="A2703" s="243">
        <v>45022</v>
      </c>
      <c r="B2703" s="243">
        <v>45027</v>
      </c>
      <c r="C2703" s="244">
        <f t="shared" si="126"/>
        <v>6</v>
      </c>
      <c r="D2703" s="239">
        <v>45027</v>
      </c>
      <c r="E2703" s="245">
        <f t="shared" si="127"/>
        <v>5</v>
      </c>
      <c r="F2703" s="306" t="s">
        <v>176</v>
      </c>
      <c r="G2703" s="241">
        <v>132825.60000000001</v>
      </c>
      <c r="H2703" s="244">
        <f t="shared" si="128"/>
        <v>664128</v>
      </c>
      <c r="I2703" s="246"/>
      <c r="J2703" s="247"/>
      <c r="K2703" s="240"/>
      <c r="L2703" s="245"/>
    </row>
    <row r="2704" spans="1:12">
      <c r="A2704" s="243">
        <v>45022</v>
      </c>
      <c r="B2704" s="243">
        <v>45271</v>
      </c>
      <c r="C2704" s="244">
        <f t="shared" si="126"/>
        <v>250</v>
      </c>
      <c r="D2704" s="239">
        <v>45271</v>
      </c>
      <c r="E2704" s="245">
        <f t="shared" si="127"/>
        <v>249</v>
      </c>
      <c r="F2704" s="306" t="s">
        <v>175</v>
      </c>
      <c r="G2704" s="241">
        <v>19.23</v>
      </c>
      <c r="H2704" s="244">
        <f t="shared" si="128"/>
        <v>4788.2700000000004</v>
      </c>
      <c r="I2704" s="246"/>
      <c r="J2704" s="247"/>
      <c r="K2704" s="240"/>
      <c r="L2704" s="245"/>
    </row>
    <row r="2705" spans="1:12">
      <c r="A2705" s="243">
        <v>45022</v>
      </c>
      <c r="B2705" s="243">
        <v>45051</v>
      </c>
      <c r="C2705" s="244">
        <f t="shared" si="126"/>
        <v>30</v>
      </c>
      <c r="D2705" s="239">
        <v>45051</v>
      </c>
      <c r="E2705" s="245">
        <f t="shared" si="127"/>
        <v>29</v>
      </c>
      <c r="F2705" s="306" t="s">
        <v>176</v>
      </c>
      <c r="G2705" s="241">
        <v>420.12</v>
      </c>
      <c r="H2705" s="244">
        <f t="shared" si="128"/>
        <v>12183.48</v>
      </c>
      <c r="I2705" s="246"/>
      <c r="J2705" s="247"/>
      <c r="K2705" s="240"/>
      <c r="L2705" s="245"/>
    </row>
    <row r="2706" spans="1:12">
      <c r="A2706" s="243">
        <v>45022</v>
      </c>
      <c r="B2706" s="243">
        <v>45114</v>
      </c>
      <c r="C2706" s="244">
        <f t="shared" si="126"/>
        <v>93</v>
      </c>
      <c r="D2706" s="239">
        <v>45114</v>
      </c>
      <c r="E2706" s="245">
        <f t="shared" si="127"/>
        <v>92</v>
      </c>
      <c r="F2706" s="306" t="s">
        <v>176</v>
      </c>
      <c r="G2706" s="241">
        <v>46.11</v>
      </c>
      <c r="H2706" s="244">
        <f t="shared" si="128"/>
        <v>4242.12</v>
      </c>
      <c r="I2706" s="246"/>
      <c r="J2706" s="247"/>
      <c r="K2706" s="240"/>
      <c r="L2706" s="245"/>
    </row>
    <row r="2707" spans="1:12">
      <c r="A2707" s="243">
        <v>45022</v>
      </c>
      <c r="B2707" s="243">
        <v>45106</v>
      </c>
      <c r="C2707" s="244">
        <f t="shared" si="126"/>
        <v>85</v>
      </c>
      <c r="D2707" s="239">
        <v>45106</v>
      </c>
      <c r="E2707" s="245">
        <f t="shared" si="127"/>
        <v>84</v>
      </c>
      <c r="F2707" s="306" t="s">
        <v>175</v>
      </c>
      <c r="G2707" s="241">
        <v>30.92</v>
      </c>
      <c r="H2707" s="244">
        <f t="shared" si="128"/>
        <v>2597.2800000000002</v>
      </c>
      <c r="I2707" s="246"/>
      <c r="J2707" s="247"/>
      <c r="K2707" s="240"/>
      <c r="L2707" s="245"/>
    </row>
    <row r="2708" spans="1:12">
      <c r="A2708" s="243">
        <v>45022</v>
      </c>
      <c r="B2708" s="243">
        <v>45027</v>
      </c>
      <c r="C2708" s="244">
        <f t="shared" si="126"/>
        <v>6</v>
      </c>
      <c r="D2708" s="239">
        <v>45027</v>
      </c>
      <c r="E2708" s="245">
        <f t="shared" si="127"/>
        <v>5</v>
      </c>
      <c r="F2708" s="306" t="s">
        <v>175</v>
      </c>
      <c r="G2708" s="241">
        <v>2762.09</v>
      </c>
      <c r="H2708" s="244">
        <f t="shared" si="128"/>
        <v>13810.45</v>
      </c>
      <c r="I2708" s="246"/>
      <c r="J2708" s="247"/>
      <c r="K2708" s="240"/>
      <c r="L2708" s="245"/>
    </row>
    <row r="2709" spans="1:12">
      <c r="A2709" s="243">
        <v>45022</v>
      </c>
      <c r="B2709" s="243">
        <v>45026</v>
      </c>
      <c r="C2709" s="244">
        <f t="shared" si="126"/>
        <v>5</v>
      </c>
      <c r="D2709" s="239">
        <v>45026</v>
      </c>
      <c r="E2709" s="245">
        <f t="shared" si="127"/>
        <v>4</v>
      </c>
      <c r="F2709" s="306" t="s">
        <v>177</v>
      </c>
      <c r="G2709" s="241">
        <v>14956.52</v>
      </c>
      <c r="H2709" s="244">
        <f t="shared" si="128"/>
        <v>59826.080000000002</v>
      </c>
      <c r="I2709" s="246"/>
      <c r="J2709" s="247"/>
      <c r="K2709" s="240"/>
      <c r="L2709" s="245"/>
    </row>
    <row r="2710" spans="1:12">
      <c r="A2710" s="243">
        <v>45022</v>
      </c>
      <c r="B2710" s="243">
        <v>45028</v>
      </c>
      <c r="C2710" s="244">
        <f t="shared" si="126"/>
        <v>7</v>
      </c>
      <c r="D2710" s="239">
        <v>45028</v>
      </c>
      <c r="E2710" s="245">
        <f t="shared" si="127"/>
        <v>6</v>
      </c>
      <c r="F2710" s="306" t="s">
        <v>176</v>
      </c>
      <c r="G2710" s="241">
        <v>5001.1000000000004</v>
      </c>
      <c r="H2710" s="244">
        <f t="shared" si="128"/>
        <v>30006.600000000002</v>
      </c>
      <c r="I2710" s="246"/>
      <c r="J2710" s="247"/>
      <c r="K2710" s="240"/>
      <c r="L2710" s="245"/>
    </row>
    <row r="2711" spans="1:12">
      <c r="A2711" s="243">
        <v>45022</v>
      </c>
      <c r="B2711" s="243">
        <v>45027</v>
      </c>
      <c r="C2711" s="244">
        <f t="shared" si="126"/>
        <v>6</v>
      </c>
      <c r="D2711" s="239">
        <v>45027</v>
      </c>
      <c r="E2711" s="245">
        <f t="shared" si="127"/>
        <v>5</v>
      </c>
      <c r="F2711" s="306" t="s">
        <v>177</v>
      </c>
      <c r="G2711" s="241">
        <v>11228.35</v>
      </c>
      <c r="H2711" s="244">
        <f t="shared" si="128"/>
        <v>56141.75</v>
      </c>
      <c r="I2711" s="246"/>
      <c r="J2711" s="247"/>
      <c r="K2711" s="240"/>
      <c r="L2711" s="245"/>
    </row>
    <row r="2712" spans="1:12">
      <c r="A2712" s="243">
        <v>45022</v>
      </c>
      <c r="B2712" s="243">
        <v>45028</v>
      </c>
      <c r="C2712" s="244">
        <f t="shared" si="126"/>
        <v>7</v>
      </c>
      <c r="D2712" s="239">
        <v>45028</v>
      </c>
      <c r="E2712" s="245">
        <f t="shared" si="127"/>
        <v>6</v>
      </c>
      <c r="F2712" s="306" t="s">
        <v>175</v>
      </c>
      <c r="G2712" s="241">
        <v>3370.47</v>
      </c>
      <c r="H2712" s="244">
        <f t="shared" si="128"/>
        <v>20222.82</v>
      </c>
      <c r="I2712" s="246"/>
      <c r="J2712" s="247"/>
      <c r="K2712" s="240"/>
      <c r="L2712" s="245"/>
    </row>
    <row r="2713" spans="1:12">
      <c r="A2713" s="243">
        <v>45022</v>
      </c>
      <c r="B2713" s="243">
        <v>45029</v>
      </c>
      <c r="C2713" s="244">
        <f t="shared" si="126"/>
        <v>8</v>
      </c>
      <c r="D2713" s="239">
        <v>45029</v>
      </c>
      <c r="E2713" s="245">
        <f t="shared" si="127"/>
        <v>7</v>
      </c>
      <c r="F2713" s="306" t="s">
        <v>176</v>
      </c>
      <c r="G2713" s="241">
        <v>14467.76</v>
      </c>
      <c r="H2713" s="244">
        <f t="shared" si="128"/>
        <v>101274.32</v>
      </c>
      <c r="I2713" s="246"/>
      <c r="J2713" s="247"/>
      <c r="K2713" s="240"/>
      <c r="L2713" s="245"/>
    </row>
    <row r="2714" spans="1:12">
      <c r="A2714" s="243">
        <v>45022</v>
      </c>
      <c r="B2714" s="243">
        <v>45029</v>
      </c>
      <c r="C2714" s="244">
        <f t="shared" si="126"/>
        <v>8</v>
      </c>
      <c r="D2714" s="239">
        <v>45029</v>
      </c>
      <c r="E2714" s="245">
        <f t="shared" si="127"/>
        <v>7</v>
      </c>
      <c r="F2714" s="306" t="s">
        <v>175</v>
      </c>
      <c r="G2714" s="241">
        <v>456.44</v>
      </c>
      <c r="H2714" s="244">
        <f t="shared" si="128"/>
        <v>3195.08</v>
      </c>
      <c r="I2714" s="246"/>
      <c r="J2714" s="247"/>
      <c r="K2714" s="240"/>
      <c r="L2714" s="245"/>
    </row>
    <row r="2715" spans="1:12">
      <c r="A2715" s="243">
        <v>45022</v>
      </c>
      <c r="B2715" s="243">
        <v>45054</v>
      </c>
      <c r="C2715" s="244">
        <f t="shared" si="126"/>
        <v>33</v>
      </c>
      <c r="D2715" s="239">
        <v>45054</v>
      </c>
      <c r="E2715" s="245">
        <f t="shared" si="127"/>
        <v>32</v>
      </c>
      <c r="F2715" s="306" t="s">
        <v>176</v>
      </c>
      <c r="G2715" s="241">
        <v>4.9000000000000004</v>
      </c>
      <c r="H2715" s="244">
        <f t="shared" si="128"/>
        <v>156.80000000000001</v>
      </c>
      <c r="I2715" s="246"/>
      <c r="J2715" s="247"/>
      <c r="K2715" s="240"/>
      <c r="L2715" s="245"/>
    </row>
    <row r="2716" spans="1:12">
      <c r="A2716" s="243">
        <v>45022</v>
      </c>
      <c r="B2716" s="243">
        <v>45030</v>
      </c>
      <c r="C2716" s="244">
        <f t="shared" si="126"/>
        <v>9</v>
      </c>
      <c r="D2716" s="239">
        <v>45030</v>
      </c>
      <c r="E2716" s="245">
        <f t="shared" si="127"/>
        <v>8</v>
      </c>
      <c r="F2716" s="306" t="s">
        <v>175</v>
      </c>
      <c r="G2716" s="241">
        <v>99.66</v>
      </c>
      <c r="H2716" s="244">
        <f t="shared" si="128"/>
        <v>797.28</v>
      </c>
      <c r="I2716" s="246"/>
      <c r="J2716" s="247"/>
      <c r="K2716" s="240"/>
      <c r="L2716" s="245"/>
    </row>
    <row r="2717" spans="1:12">
      <c r="A2717" s="243">
        <v>45022</v>
      </c>
      <c r="B2717" s="243">
        <v>45069</v>
      </c>
      <c r="C2717" s="244">
        <f t="shared" si="126"/>
        <v>48</v>
      </c>
      <c r="D2717" s="239">
        <v>45069</v>
      </c>
      <c r="E2717" s="245">
        <f t="shared" si="127"/>
        <v>47</v>
      </c>
      <c r="F2717" s="306" t="s">
        <v>176</v>
      </c>
      <c r="G2717" s="241">
        <v>198.63</v>
      </c>
      <c r="H2717" s="244">
        <f t="shared" si="128"/>
        <v>9335.61</v>
      </c>
      <c r="I2717" s="246"/>
      <c r="J2717" s="247"/>
      <c r="K2717" s="240"/>
      <c r="L2717" s="245"/>
    </row>
    <row r="2718" spans="1:12">
      <c r="A2718" s="243">
        <v>45023</v>
      </c>
      <c r="B2718" s="243">
        <v>45026</v>
      </c>
      <c r="C2718" s="244">
        <f t="shared" si="126"/>
        <v>4</v>
      </c>
      <c r="D2718" s="239">
        <v>45026</v>
      </c>
      <c r="E2718" s="245">
        <f t="shared" si="127"/>
        <v>3</v>
      </c>
      <c r="F2718" s="306" t="s">
        <v>175</v>
      </c>
      <c r="G2718" s="241">
        <v>1679.06</v>
      </c>
      <c r="H2718" s="244">
        <f t="shared" si="128"/>
        <v>5037.18</v>
      </c>
      <c r="I2718" s="246"/>
      <c r="J2718" s="247"/>
      <c r="K2718" s="240"/>
      <c r="L2718" s="245"/>
    </row>
    <row r="2719" spans="1:12">
      <c r="A2719" s="243">
        <v>45023</v>
      </c>
      <c r="B2719" s="243">
        <v>45027</v>
      </c>
      <c r="C2719" s="244">
        <f t="shared" si="126"/>
        <v>5</v>
      </c>
      <c r="D2719" s="239">
        <v>45027</v>
      </c>
      <c r="E2719" s="245">
        <f t="shared" si="127"/>
        <v>4</v>
      </c>
      <c r="F2719" s="306" t="s">
        <v>176</v>
      </c>
      <c r="G2719" s="241">
        <v>49.12</v>
      </c>
      <c r="H2719" s="244">
        <f t="shared" si="128"/>
        <v>196.48</v>
      </c>
      <c r="I2719" s="246"/>
      <c r="J2719" s="247"/>
      <c r="K2719" s="240"/>
      <c r="L2719" s="245"/>
    </row>
    <row r="2720" spans="1:12">
      <c r="A2720" s="243">
        <v>45023</v>
      </c>
      <c r="B2720" s="243">
        <v>45027</v>
      </c>
      <c r="C2720" s="244">
        <f t="shared" si="126"/>
        <v>5</v>
      </c>
      <c r="D2720" s="239">
        <v>45027</v>
      </c>
      <c r="E2720" s="245">
        <f t="shared" si="127"/>
        <v>4</v>
      </c>
      <c r="F2720" s="306" t="s">
        <v>175</v>
      </c>
      <c r="G2720" s="241">
        <v>263.26</v>
      </c>
      <c r="H2720" s="244">
        <f t="shared" si="128"/>
        <v>1053.04</v>
      </c>
      <c r="I2720" s="246"/>
      <c r="J2720" s="247"/>
      <c r="K2720" s="240"/>
      <c r="L2720" s="245"/>
    </row>
    <row r="2721" spans="1:12">
      <c r="A2721" s="243">
        <v>45023</v>
      </c>
      <c r="B2721" s="243">
        <v>45028</v>
      </c>
      <c r="C2721" s="244">
        <f t="shared" si="126"/>
        <v>6</v>
      </c>
      <c r="D2721" s="239">
        <v>45028</v>
      </c>
      <c r="E2721" s="245">
        <f t="shared" si="127"/>
        <v>5</v>
      </c>
      <c r="F2721" s="306" t="s">
        <v>175</v>
      </c>
      <c r="G2721" s="241">
        <v>14.36</v>
      </c>
      <c r="H2721" s="244">
        <f t="shared" si="128"/>
        <v>71.8</v>
      </c>
      <c r="I2721" s="246"/>
      <c r="J2721" s="247"/>
      <c r="K2721" s="240"/>
      <c r="L2721" s="245"/>
    </row>
    <row r="2722" spans="1:12">
      <c r="A2722" s="243">
        <v>45023</v>
      </c>
      <c r="B2722" s="243">
        <v>45034</v>
      </c>
      <c r="C2722" s="244">
        <f t="shared" si="126"/>
        <v>12</v>
      </c>
      <c r="D2722" s="239">
        <v>45034</v>
      </c>
      <c r="E2722" s="245">
        <f t="shared" si="127"/>
        <v>11</v>
      </c>
      <c r="F2722" s="306" t="s">
        <v>176</v>
      </c>
      <c r="G2722" s="241">
        <v>7446.26</v>
      </c>
      <c r="H2722" s="244">
        <f t="shared" si="128"/>
        <v>81908.86</v>
      </c>
      <c r="I2722" s="246"/>
      <c r="J2722" s="247"/>
      <c r="K2722" s="240"/>
      <c r="L2722" s="245"/>
    </row>
    <row r="2723" spans="1:12">
      <c r="A2723" s="243">
        <v>45023</v>
      </c>
      <c r="B2723" s="243">
        <v>45026</v>
      </c>
      <c r="C2723" s="244">
        <f t="shared" si="126"/>
        <v>4</v>
      </c>
      <c r="D2723" s="239">
        <v>45026</v>
      </c>
      <c r="E2723" s="245">
        <f t="shared" si="127"/>
        <v>3</v>
      </c>
      <c r="F2723" s="306" t="s">
        <v>176</v>
      </c>
      <c r="G2723" s="241">
        <v>39.51</v>
      </c>
      <c r="H2723" s="244">
        <f t="shared" si="128"/>
        <v>118.53</v>
      </c>
      <c r="I2723" s="246"/>
      <c r="J2723" s="247"/>
      <c r="K2723" s="240"/>
      <c r="L2723" s="245"/>
    </row>
    <row r="2724" spans="1:12">
      <c r="A2724" s="243">
        <v>45024</v>
      </c>
      <c r="B2724" s="243">
        <v>45026</v>
      </c>
      <c r="C2724" s="244">
        <f t="shared" si="126"/>
        <v>3</v>
      </c>
      <c r="D2724" s="239">
        <v>45026</v>
      </c>
      <c r="E2724" s="245">
        <f t="shared" si="127"/>
        <v>2</v>
      </c>
      <c r="F2724" s="306" t="s">
        <v>175</v>
      </c>
      <c r="G2724" s="241">
        <v>261.10000000000002</v>
      </c>
      <c r="H2724" s="244">
        <f t="shared" si="128"/>
        <v>522.20000000000005</v>
      </c>
      <c r="I2724" s="246"/>
      <c r="J2724" s="247"/>
      <c r="K2724" s="240"/>
      <c r="L2724" s="245"/>
    </row>
    <row r="2725" spans="1:12">
      <c r="A2725" s="243">
        <v>45024</v>
      </c>
      <c r="B2725" s="243">
        <v>45027</v>
      </c>
      <c r="C2725" s="244">
        <f t="shared" si="126"/>
        <v>4</v>
      </c>
      <c r="D2725" s="239">
        <v>45027</v>
      </c>
      <c r="E2725" s="245">
        <f t="shared" si="127"/>
        <v>3</v>
      </c>
      <c r="F2725" s="306" t="s">
        <v>176</v>
      </c>
      <c r="G2725" s="241">
        <v>15.71</v>
      </c>
      <c r="H2725" s="244">
        <f t="shared" si="128"/>
        <v>47.13</v>
      </c>
      <c r="I2725" s="246"/>
      <c r="J2725" s="247"/>
      <c r="K2725" s="240"/>
      <c r="L2725" s="245"/>
    </row>
    <row r="2726" spans="1:12">
      <c r="A2726" s="243">
        <v>45024</v>
      </c>
      <c r="B2726" s="243">
        <v>45029</v>
      </c>
      <c r="C2726" s="244">
        <f t="shared" si="126"/>
        <v>6</v>
      </c>
      <c r="D2726" s="239">
        <v>45029</v>
      </c>
      <c r="E2726" s="245">
        <f t="shared" si="127"/>
        <v>5</v>
      </c>
      <c r="F2726" s="306" t="s">
        <v>175</v>
      </c>
      <c r="G2726" s="241">
        <v>133.19</v>
      </c>
      <c r="H2726" s="244">
        <f t="shared" si="128"/>
        <v>665.95</v>
      </c>
      <c r="I2726" s="246"/>
      <c r="J2726" s="247"/>
      <c r="K2726" s="240"/>
      <c r="L2726" s="245"/>
    </row>
    <row r="2727" spans="1:12">
      <c r="A2727" s="243">
        <v>45025</v>
      </c>
      <c r="B2727" s="243">
        <v>45086</v>
      </c>
      <c r="C2727" s="244">
        <f t="shared" si="126"/>
        <v>62</v>
      </c>
      <c r="D2727" s="239">
        <v>45086</v>
      </c>
      <c r="E2727" s="245">
        <f t="shared" si="127"/>
        <v>61</v>
      </c>
      <c r="F2727" s="306" t="s">
        <v>175</v>
      </c>
      <c r="G2727" s="241">
        <v>11.95</v>
      </c>
      <c r="H2727" s="244">
        <f t="shared" si="128"/>
        <v>728.94999999999993</v>
      </c>
      <c r="I2727" s="246"/>
      <c r="J2727" s="247"/>
      <c r="K2727" s="240"/>
      <c r="L2727" s="245"/>
    </row>
    <row r="2728" spans="1:12">
      <c r="A2728" s="243">
        <v>45025</v>
      </c>
      <c r="B2728" s="243">
        <v>45047</v>
      </c>
      <c r="C2728" s="244">
        <f t="shared" si="126"/>
        <v>23</v>
      </c>
      <c r="D2728" s="239">
        <v>45047</v>
      </c>
      <c r="E2728" s="245">
        <f t="shared" si="127"/>
        <v>22</v>
      </c>
      <c r="F2728" s="306" t="s">
        <v>176</v>
      </c>
      <c r="G2728" s="241">
        <v>3.41</v>
      </c>
      <c r="H2728" s="244">
        <f t="shared" si="128"/>
        <v>75.02000000000001</v>
      </c>
      <c r="I2728" s="246"/>
      <c r="J2728" s="247"/>
      <c r="K2728" s="240"/>
      <c r="L2728" s="245"/>
    </row>
    <row r="2729" spans="1:12">
      <c r="A2729" s="243">
        <v>45025</v>
      </c>
      <c r="B2729" s="243">
        <v>45026</v>
      </c>
      <c r="C2729" s="244">
        <f t="shared" si="126"/>
        <v>2</v>
      </c>
      <c r="D2729" s="239">
        <v>45026</v>
      </c>
      <c r="E2729" s="245">
        <f t="shared" si="127"/>
        <v>1</v>
      </c>
      <c r="F2729" s="306" t="s">
        <v>176</v>
      </c>
      <c r="G2729" s="241">
        <v>153.5</v>
      </c>
      <c r="H2729" s="244">
        <f t="shared" si="128"/>
        <v>153.5</v>
      </c>
      <c r="I2729" s="246"/>
      <c r="J2729" s="247"/>
      <c r="K2729" s="240"/>
      <c r="L2729" s="245"/>
    </row>
    <row r="2730" spans="1:12">
      <c r="A2730" s="243">
        <v>45025</v>
      </c>
      <c r="B2730" s="243">
        <v>45026</v>
      </c>
      <c r="C2730" s="244">
        <f t="shared" si="126"/>
        <v>2</v>
      </c>
      <c r="D2730" s="239">
        <v>45026</v>
      </c>
      <c r="E2730" s="245">
        <f t="shared" si="127"/>
        <v>1</v>
      </c>
      <c r="F2730" s="306" t="s">
        <v>175</v>
      </c>
      <c r="G2730" s="241">
        <v>2044.13</v>
      </c>
      <c r="H2730" s="244">
        <f t="shared" si="128"/>
        <v>2044.13</v>
      </c>
      <c r="I2730" s="246"/>
      <c r="J2730" s="247"/>
      <c r="K2730" s="240"/>
      <c r="L2730" s="245"/>
    </row>
    <row r="2731" spans="1:12">
      <c r="A2731" s="243">
        <v>45025</v>
      </c>
      <c r="B2731" s="243">
        <v>45027</v>
      </c>
      <c r="C2731" s="244">
        <f t="shared" si="126"/>
        <v>3</v>
      </c>
      <c r="D2731" s="239">
        <v>45027</v>
      </c>
      <c r="E2731" s="245">
        <f t="shared" si="127"/>
        <v>2</v>
      </c>
      <c r="F2731" s="306" t="s">
        <v>176</v>
      </c>
      <c r="G2731" s="241">
        <v>88.62</v>
      </c>
      <c r="H2731" s="244">
        <f t="shared" si="128"/>
        <v>177.24</v>
      </c>
      <c r="I2731" s="246"/>
      <c r="J2731" s="247"/>
      <c r="K2731" s="240"/>
      <c r="L2731" s="245"/>
    </row>
    <row r="2732" spans="1:12">
      <c r="A2732" s="243">
        <v>45025</v>
      </c>
      <c r="B2732" s="243">
        <v>45027</v>
      </c>
      <c r="C2732" s="244">
        <f t="shared" si="126"/>
        <v>3</v>
      </c>
      <c r="D2732" s="239">
        <v>45027</v>
      </c>
      <c r="E2732" s="245">
        <f t="shared" si="127"/>
        <v>2</v>
      </c>
      <c r="F2732" s="306" t="s">
        <v>175</v>
      </c>
      <c r="G2732" s="241">
        <v>203.96</v>
      </c>
      <c r="H2732" s="244">
        <f t="shared" si="128"/>
        <v>407.92</v>
      </c>
      <c r="I2732" s="246"/>
      <c r="J2732" s="247"/>
      <c r="K2732" s="240"/>
      <c r="L2732" s="245"/>
    </row>
    <row r="2733" spans="1:12">
      <c r="A2733" s="243">
        <v>45025</v>
      </c>
      <c r="B2733" s="243">
        <v>45128</v>
      </c>
      <c r="C2733" s="244">
        <f t="shared" si="126"/>
        <v>104</v>
      </c>
      <c r="D2733" s="239">
        <v>45128</v>
      </c>
      <c r="E2733" s="245">
        <f t="shared" si="127"/>
        <v>103</v>
      </c>
      <c r="F2733" s="306" t="s">
        <v>175</v>
      </c>
      <c r="G2733" s="241">
        <v>36.299999999999997</v>
      </c>
      <c r="H2733" s="244">
        <f t="shared" si="128"/>
        <v>3738.8999999999996</v>
      </c>
      <c r="I2733" s="246"/>
      <c r="J2733" s="247"/>
      <c r="K2733" s="240"/>
      <c r="L2733" s="245"/>
    </row>
    <row r="2734" spans="1:12">
      <c r="A2734" s="243">
        <v>45025</v>
      </c>
      <c r="B2734" s="243">
        <v>45029</v>
      </c>
      <c r="C2734" s="244">
        <f t="shared" si="126"/>
        <v>5</v>
      </c>
      <c r="D2734" s="239">
        <v>45029</v>
      </c>
      <c r="E2734" s="245">
        <f t="shared" si="127"/>
        <v>4</v>
      </c>
      <c r="F2734" s="306" t="s">
        <v>176</v>
      </c>
      <c r="G2734" s="241">
        <v>50.46</v>
      </c>
      <c r="H2734" s="244">
        <f t="shared" si="128"/>
        <v>201.84</v>
      </c>
      <c r="I2734" s="246"/>
      <c r="J2734" s="247"/>
      <c r="K2734" s="240"/>
      <c r="L2734" s="245"/>
    </row>
    <row r="2735" spans="1:12">
      <c r="A2735" s="243">
        <v>45025</v>
      </c>
      <c r="B2735" s="243">
        <v>45028</v>
      </c>
      <c r="C2735" s="244">
        <f t="shared" si="126"/>
        <v>4</v>
      </c>
      <c r="D2735" s="239">
        <v>45028</v>
      </c>
      <c r="E2735" s="245">
        <f t="shared" si="127"/>
        <v>3</v>
      </c>
      <c r="F2735" s="306" t="s">
        <v>175</v>
      </c>
      <c r="G2735" s="241">
        <v>82.42</v>
      </c>
      <c r="H2735" s="244">
        <f t="shared" si="128"/>
        <v>247.26</v>
      </c>
      <c r="I2735" s="246"/>
      <c r="J2735" s="247"/>
      <c r="K2735" s="240"/>
      <c r="L2735" s="245"/>
    </row>
    <row r="2736" spans="1:12">
      <c r="A2736" s="243">
        <v>45025</v>
      </c>
      <c r="B2736" s="243">
        <v>45029</v>
      </c>
      <c r="C2736" s="244">
        <f t="shared" si="126"/>
        <v>5</v>
      </c>
      <c r="D2736" s="239">
        <v>45029</v>
      </c>
      <c r="E2736" s="245">
        <f t="shared" si="127"/>
        <v>4</v>
      </c>
      <c r="F2736" s="306" t="s">
        <v>175</v>
      </c>
      <c r="G2736" s="241">
        <v>69.36</v>
      </c>
      <c r="H2736" s="244">
        <f t="shared" si="128"/>
        <v>277.44</v>
      </c>
      <c r="I2736" s="246"/>
      <c r="J2736" s="247"/>
      <c r="K2736" s="240"/>
      <c r="L2736" s="245"/>
    </row>
    <row r="2737" spans="1:12">
      <c r="A2737" s="243">
        <v>45025</v>
      </c>
      <c r="B2737" s="243">
        <v>45030</v>
      </c>
      <c r="C2737" s="244">
        <f t="shared" si="126"/>
        <v>6</v>
      </c>
      <c r="D2737" s="239">
        <v>45030</v>
      </c>
      <c r="E2737" s="245">
        <f t="shared" si="127"/>
        <v>5</v>
      </c>
      <c r="F2737" s="306" t="s">
        <v>175</v>
      </c>
      <c r="G2737" s="241">
        <v>19.37</v>
      </c>
      <c r="H2737" s="244">
        <f t="shared" si="128"/>
        <v>96.850000000000009</v>
      </c>
      <c r="I2737" s="246"/>
      <c r="J2737" s="247"/>
      <c r="K2737" s="240"/>
      <c r="L2737" s="245"/>
    </row>
    <row r="2738" spans="1:12">
      <c r="A2738" s="243">
        <v>45025</v>
      </c>
      <c r="B2738" s="243">
        <v>45033</v>
      </c>
      <c r="C2738" s="244">
        <f t="shared" si="126"/>
        <v>9</v>
      </c>
      <c r="D2738" s="239">
        <v>45033</v>
      </c>
      <c r="E2738" s="245">
        <f t="shared" si="127"/>
        <v>8</v>
      </c>
      <c r="F2738" s="306" t="s">
        <v>176</v>
      </c>
      <c r="G2738" s="241">
        <v>34.22</v>
      </c>
      <c r="H2738" s="244">
        <f t="shared" si="128"/>
        <v>273.76</v>
      </c>
      <c r="I2738" s="246"/>
      <c r="J2738" s="247"/>
      <c r="K2738" s="240"/>
      <c r="L2738" s="245"/>
    </row>
    <row r="2739" spans="1:12">
      <c r="A2739" s="243">
        <v>45025</v>
      </c>
      <c r="B2739" s="243">
        <v>45033</v>
      </c>
      <c r="C2739" s="244">
        <f t="shared" si="126"/>
        <v>9</v>
      </c>
      <c r="D2739" s="239">
        <v>45033</v>
      </c>
      <c r="E2739" s="245">
        <f t="shared" si="127"/>
        <v>8</v>
      </c>
      <c r="F2739" s="306" t="s">
        <v>175</v>
      </c>
      <c r="G2739" s="241">
        <v>30.49</v>
      </c>
      <c r="H2739" s="244">
        <f t="shared" si="128"/>
        <v>243.92</v>
      </c>
      <c r="I2739" s="246"/>
      <c r="J2739" s="247"/>
      <c r="K2739" s="240"/>
      <c r="L2739" s="245"/>
    </row>
    <row r="2740" spans="1:12">
      <c r="A2740" s="243">
        <v>45026</v>
      </c>
      <c r="B2740" s="243">
        <v>45036</v>
      </c>
      <c r="C2740" s="244">
        <f t="shared" si="126"/>
        <v>11</v>
      </c>
      <c r="D2740" s="239">
        <v>45036</v>
      </c>
      <c r="E2740" s="245">
        <f t="shared" si="127"/>
        <v>10</v>
      </c>
      <c r="F2740" s="306" t="s">
        <v>176</v>
      </c>
      <c r="G2740" s="241">
        <v>51.69</v>
      </c>
      <c r="H2740" s="244">
        <f t="shared" si="128"/>
        <v>516.9</v>
      </c>
      <c r="I2740" s="246"/>
      <c r="J2740" s="247"/>
      <c r="K2740" s="240"/>
      <c r="L2740" s="245"/>
    </row>
    <row r="2741" spans="1:12">
      <c r="A2741" s="243">
        <v>45026</v>
      </c>
      <c r="B2741" s="243">
        <v>45028</v>
      </c>
      <c r="C2741" s="244">
        <f t="shared" si="126"/>
        <v>3</v>
      </c>
      <c r="D2741" s="239">
        <v>45028</v>
      </c>
      <c r="E2741" s="245">
        <f t="shared" si="127"/>
        <v>2</v>
      </c>
      <c r="F2741" s="306" t="s">
        <v>180</v>
      </c>
      <c r="G2741" s="241">
        <v>0</v>
      </c>
      <c r="H2741" s="244">
        <f t="shared" si="128"/>
        <v>0</v>
      </c>
      <c r="I2741" s="246"/>
      <c r="J2741" s="247"/>
      <c r="K2741" s="240"/>
      <c r="L2741" s="245"/>
    </row>
    <row r="2742" spans="1:12">
      <c r="A2742" s="243">
        <v>45026</v>
      </c>
      <c r="B2742" s="243">
        <v>45244</v>
      </c>
      <c r="C2742" s="244">
        <f t="shared" si="126"/>
        <v>219</v>
      </c>
      <c r="D2742" s="239">
        <v>45244</v>
      </c>
      <c r="E2742" s="245">
        <f t="shared" si="127"/>
        <v>218</v>
      </c>
      <c r="F2742" s="306" t="s">
        <v>176</v>
      </c>
      <c r="G2742" s="241">
        <v>1418.76</v>
      </c>
      <c r="H2742" s="244">
        <f t="shared" si="128"/>
        <v>309289.68</v>
      </c>
      <c r="I2742" s="246"/>
      <c r="J2742" s="247"/>
      <c r="K2742" s="240"/>
      <c r="L2742" s="245"/>
    </row>
    <row r="2743" spans="1:12">
      <c r="A2743" s="243">
        <v>45026</v>
      </c>
      <c r="B2743" s="243">
        <v>45085</v>
      </c>
      <c r="C2743" s="244">
        <f t="shared" si="126"/>
        <v>60</v>
      </c>
      <c r="D2743" s="239">
        <v>45085</v>
      </c>
      <c r="E2743" s="245">
        <f t="shared" si="127"/>
        <v>59</v>
      </c>
      <c r="F2743" s="306" t="s">
        <v>175</v>
      </c>
      <c r="G2743" s="241">
        <v>86.54</v>
      </c>
      <c r="H2743" s="244">
        <f t="shared" si="128"/>
        <v>5105.8600000000006</v>
      </c>
      <c r="I2743" s="246"/>
      <c r="J2743" s="247"/>
      <c r="K2743" s="240"/>
      <c r="L2743" s="245"/>
    </row>
    <row r="2744" spans="1:12">
      <c r="A2744" s="243">
        <v>45026</v>
      </c>
      <c r="B2744" s="243">
        <v>45061</v>
      </c>
      <c r="C2744" s="244">
        <f t="shared" si="126"/>
        <v>36</v>
      </c>
      <c r="D2744" s="239">
        <v>45061</v>
      </c>
      <c r="E2744" s="245">
        <f t="shared" si="127"/>
        <v>35</v>
      </c>
      <c r="F2744" s="306" t="s">
        <v>176</v>
      </c>
      <c r="G2744" s="241">
        <v>442.85</v>
      </c>
      <c r="H2744" s="244">
        <f t="shared" si="128"/>
        <v>15499.75</v>
      </c>
      <c r="I2744" s="246"/>
      <c r="J2744" s="247"/>
      <c r="K2744" s="240"/>
      <c r="L2744" s="245"/>
    </row>
    <row r="2745" spans="1:12">
      <c r="A2745" s="243">
        <v>45026</v>
      </c>
      <c r="B2745" s="243">
        <v>45037</v>
      </c>
      <c r="C2745" s="244">
        <f t="shared" si="126"/>
        <v>12</v>
      </c>
      <c r="D2745" s="239">
        <v>45037</v>
      </c>
      <c r="E2745" s="245">
        <f t="shared" si="127"/>
        <v>11</v>
      </c>
      <c r="F2745" s="306" t="s">
        <v>175</v>
      </c>
      <c r="G2745" s="241">
        <v>6.77</v>
      </c>
      <c r="H2745" s="244">
        <f t="shared" si="128"/>
        <v>74.47</v>
      </c>
      <c r="I2745" s="246"/>
      <c r="J2745" s="247"/>
      <c r="K2745" s="240"/>
      <c r="L2745" s="245"/>
    </row>
    <row r="2746" spans="1:12">
      <c r="A2746" s="243">
        <v>45026</v>
      </c>
      <c r="B2746" s="243">
        <v>45040</v>
      </c>
      <c r="C2746" s="244">
        <f t="shared" si="126"/>
        <v>15</v>
      </c>
      <c r="D2746" s="239">
        <v>45040</v>
      </c>
      <c r="E2746" s="245">
        <f t="shared" si="127"/>
        <v>14</v>
      </c>
      <c r="F2746" s="306" t="s">
        <v>175</v>
      </c>
      <c r="G2746" s="241">
        <v>847.07</v>
      </c>
      <c r="H2746" s="244">
        <f t="shared" si="128"/>
        <v>11858.980000000001</v>
      </c>
      <c r="I2746" s="246"/>
      <c r="J2746" s="247"/>
      <c r="K2746" s="240"/>
      <c r="L2746" s="245"/>
    </row>
    <row r="2747" spans="1:12">
      <c r="A2747" s="243">
        <v>45026</v>
      </c>
      <c r="B2747" s="243">
        <v>45048</v>
      </c>
      <c r="C2747" s="244">
        <f t="shared" si="126"/>
        <v>23</v>
      </c>
      <c r="D2747" s="239">
        <v>45048</v>
      </c>
      <c r="E2747" s="245">
        <f t="shared" si="127"/>
        <v>22</v>
      </c>
      <c r="F2747" s="306" t="s">
        <v>175</v>
      </c>
      <c r="G2747" s="241">
        <v>68.02</v>
      </c>
      <c r="H2747" s="244">
        <f t="shared" si="128"/>
        <v>1496.4399999999998</v>
      </c>
      <c r="I2747" s="246"/>
      <c r="J2747" s="247"/>
      <c r="K2747" s="240"/>
      <c r="L2747" s="245"/>
    </row>
    <row r="2748" spans="1:12">
      <c r="A2748" s="243">
        <v>45026</v>
      </c>
      <c r="B2748" s="243">
        <v>45041</v>
      </c>
      <c r="C2748" s="244">
        <f t="shared" si="126"/>
        <v>16</v>
      </c>
      <c r="D2748" s="239">
        <v>45041</v>
      </c>
      <c r="E2748" s="245">
        <f t="shared" si="127"/>
        <v>15</v>
      </c>
      <c r="F2748" s="306" t="s">
        <v>175</v>
      </c>
      <c r="G2748" s="241">
        <v>49.98</v>
      </c>
      <c r="H2748" s="244">
        <f t="shared" si="128"/>
        <v>749.69999999999993</v>
      </c>
      <c r="I2748" s="246"/>
      <c r="J2748" s="247"/>
      <c r="K2748" s="240"/>
      <c r="L2748" s="245"/>
    </row>
    <row r="2749" spans="1:12">
      <c r="A2749" s="243">
        <v>45026</v>
      </c>
      <c r="B2749" s="243">
        <v>45027</v>
      </c>
      <c r="C2749" s="244">
        <f t="shared" si="126"/>
        <v>2</v>
      </c>
      <c r="D2749" s="239">
        <v>45027</v>
      </c>
      <c r="E2749" s="245">
        <f t="shared" si="127"/>
        <v>1</v>
      </c>
      <c r="F2749" s="306" t="s">
        <v>178</v>
      </c>
      <c r="G2749" s="241">
        <v>102451.6</v>
      </c>
      <c r="H2749" s="244">
        <f t="shared" si="128"/>
        <v>102451.6</v>
      </c>
      <c r="I2749" s="246"/>
      <c r="J2749" s="247"/>
      <c r="K2749" s="240"/>
      <c r="L2749" s="245"/>
    </row>
    <row r="2750" spans="1:12">
      <c r="A2750" s="243">
        <v>45026</v>
      </c>
      <c r="B2750" s="243">
        <v>45026</v>
      </c>
      <c r="C2750" s="244">
        <f t="shared" si="126"/>
        <v>1</v>
      </c>
      <c r="D2750" s="239">
        <v>45026</v>
      </c>
      <c r="E2750" s="245">
        <f t="shared" si="127"/>
        <v>0</v>
      </c>
      <c r="F2750" s="306" t="s">
        <v>176</v>
      </c>
      <c r="G2750" s="241">
        <v>1652.16</v>
      </c>
      <c r="H2750" s="244">
        <f t="shared" si="128"/>
        <v>0</v>
      </c>
      <c r="I2750" s="246"/>
      <c r="J2750" s="247"/>
      <c r="K2750" s="240"/>
      <c r="L2750" s="245"/>
    </row>
    <row r="2751" spans="1:12">
      <c r="A2751" s="243">
        <v>45026</v>
      </c>
      <c r="B2751" s="243">
        <v>45027</v>
      </c>
      <c r="C2751" s="244">
        <f t="shared" si="126"/>
        <v>2</v>
      </c>
      <c r="D2751" s="239">
        <v>45027</v>
      </c>
      <c r="E2751" s="245">
        <f t="shared" si="127"/>
        <v>1</v>
      </c>
      <c r="F2751" s="306" t="s">
        <v>176</v>
      </c>
      <c r="G2751" s="241">
        <v>243349.6</v>
      </c>
      <c r="H2751" s="244">
        <f t="shared" si="128"/>
        <v>243349.6</v>
      </c>
      <c r="I2751" s="246"/>
      <c r="J2751" s="247"/>
      <c r="K2751" s="240"/>
      <c r="L2751" s="245"/>
    </row>
    <row r="2752" spans="1:12">
      <c r="A2752" s="243">
        <v>45026</v>
      </c>
      <c r="B2752" s="243">
        <v>45026</v>
      </c>
      <c r="C2752" s="244">
        <f t="shared" si="126"/>
        <v>1</v>
      </c>
      <c r="D2752" s="239">
        <v>45026</v>
      </c>
      <c r="E2752" s="245">
        <f t="shared" si="127"/>
        <v>0</v>
      </c>
      <c r="F2752" s="306" t="s">
        <v>175</v>
      </c>
      <c r="G2752" s="241">
        <v>923.54</v>
      </c>
      <c r="H2752" s="244">
        <f t="shared" si="128"/>
        <v>0</v>
      </c>
      <c r="I2752" s="246"/>
      <c r="J2752" s="247"/>
      <c r="K2752" s="240"/>
      <c r="L2752" s="245"/>
    </row>
    <row r="2753" spans="1:12">
      <c r="A2753" s="243">
        <v>45026</v>
      </c>
      <c r="B2753" s="243">
        <v>45028</v>
      </c>
      <c r="C2753" s="244">
        <f t="shared" si="126"/>
        <v>3</v>
      </c>
      <c r="D2753" s="239">
        <v>45028</v>
      </c>
      <c r="E2753" s="245">
        <f t="shared" si="127"/>
        <v>2</v>
      </c>
      <c r="F2753" s="306" t="s">
        <v>178</v>
      </c>
      <c r="G2753" s="241">
        <v>37379.78</v>
      </c>
      <c r="H2753" s="244">
        <f t="shared" si="128"/>
        <v>74759.56</v>
      </c>
      <c r="I2753" s="246"/>
      <c r="J2753" s="247"/>
      <c r="K2753" s="240"/>
      <c r="L2753" s="245"/>
    </row>
    <row r="2754" spans="1:12">
      <c r="A2754" s="243">
        <v>45026</v>
      </c>
      <c r="B2754" s="243">
        <v>45027</v>
      </c>
      <c r="C2754" s="244">
        <f t="shared" si="126"/>
        <v>2</v>
      </c>
      <c r="D2754" s="239">
        <v>45027</v>
      </c>
      <c r="E2754" s="245">
        <f t="shared" si="127"/>
        <v>1</v>
      </c>
      <c r="F2754" s="306" t="s">
        <v>175</v>
      </c>
      <c r="G2754" s="241">
        <v>276179.58</v>
      </c>
      <c r="H2754" s="244">
        <f t="shared" si="128"/>
        <v>276179.58</v>
      </c>
      <c r="I2754" s="246"/>
      <c r="J2754" s="247"/>
      <c r="K2754" s="240"/>
      <c r="L2754" s="245"/>
    </row>
    <row r="2755" spans="1:12">
      <c r="A2755" s="243">
        <v>45026</v>
      </c>
      <c r="B2755" s="243">
        <v>45028</v>
      </c>
      <c r="C2755" s="244">
        <f t="shared" si="126"/>
        <v>3</v>
      </c>
      <c r="D2755" s="239">
        <v>45028</v>
      </c>
      <c r="E2755" s="245">
        <f t="shared" si="127"/>
        <v>2</v>
      </c>
      <c r="F2755" s="306" t="s">
        <v>176</v>
      </c>
      <c r="G2755" s="241">
        <v>65637.16</v>
      </c>
      <c r="H2755" s="244">
        <f t="shared" si="128"/>
        <v>131274.32</v>
      </c>
      <c r="I2755" s="246"/>
      <c r="J2755" s="247"/>
      <c r="K2755" s="240"/>
      <c r="L2755" s="245"/>
    </row>
    <row r="2756" spans="1:12">
      <c r="A2756" s="243">
        <v>45026</v>
      </c>
      <c r="B2756" s="243">
        <v>45044</v>
      </c>
      <c r="C2756" s="244">
        <f t="shared" si="126"/>
        <v>19</v>
      </c>
      <c r="D2756" s="239">
        <v>45044</v>
      </c>
      <c r="E2756" s="245">
        <f t="shared" si="127"/>
        <v>18</v>
      </c>
      <c r="F2756" s="306" t="s">
        <v>175</v>
      </c>
      <c r="G2756" s="241">
        <v>44.43</v>
      </c>
      <c r="H2756" s="244">
        <f t="shared" si="128"/>
        <v>799.74</v>
      </c>
      <c r="I2756" s="246"/>
      <c r="J2756" s="247"/>
      <c r="K2756" s="240"/>
      <c r="L2756" s="245"/>
    </row>
    <row r="2757" spans="1:12">
      <c r="A2757" s="243">
        <v>45026</v>
      </c>
      <c r="B2757" s="243">
        <v>45028</v>
      </c>
      <c r="C2757" s="244">
        <f t="shared" si="126"/>
        <v>3</v>
      </c>
      <c r="D2757" s="239">
        <v>45028</v>
      </c>
      <c r="E2757" s="245">
        <f t="shared" si="127"/>
        <v>2</v>
      </c>
      <c r="F2757" s="306" t="s">
        <v>175</v>
      </c>
      <c r="G2757" s="241">
        <v>5285.76</v>
      </c>
      <c r="H2757" s="244">
        <f t="shared" si="128"/>
        <v>10571.52</v>
      </c>
      <c r="I2757" s="246"/>
      <c r="J2757" s="247"/>
      <c r="K2757" s="240"/>
      <c r="L2757" s="245"/>
    </row>
    <row r="2758" spans="1:12">
      <c r="A2758" s="243">
        <v>45026</v>
      </c>
      <c r="B2758" s="243">
        <v>45027</v>
      </c>
      <c r="C2758" s="244">
        <f t="shared" si="126"/>
        <v>2</v>
      </c>
      <c r="D2758" s="239">
        <v>45027</v>
      </c>
      <c r="E2758" s="245">
        <f t="shared" si="127"/>
        <v>1</v>
      </c>
      <c r="F2758" s="306" t="s">
        <v>177</v>
      </c>
      <c r="G2758" s="241">
        <v>35309.56</v>
      </c>
      <c r="H2758" s="244">
        <f t="shared" si="128"/>
        <v>35309.56</v>
      </c>
      <c r="I2758" s="246"/>
      <c r="J2758" s="247"/>
      <c r="K2758" s="240"/>
      <c r="L2758" s="245"/>
    </row>
    <row r="2759" spans="1:12">
      <c r="A2759" s="243">
        <v>45026</v>
      </c>
      <c r="B2759" s="243">
        <v>45029</v>
      </c>
      <c r="C2759" s="244">
        <f t="shared" ref="C2759:C2822" si="129">B2759-A2759+1</f>
        <v>4</v>
      </c>
      <c r="D2759" s="239">
        <v>45029</v>
      </c>
      <c r="E2759" s="245">
        <f t="shared" ref="E2759:E2822" si="130">D2759-A2759</f>
        <v>3</v>
      </c>
      <c r="F2759" s="306" t="s">
        <v>176</v>
      </c>
      <c r="G2759" s="241">
        <v>79047.05</v>
      </c>
      <c r="H2759" s="244">
        <f t="shared" ref="H2759:H2822" si="131">E2759*G2759</f>
        <v>237141.15000000002</v>
      </c>
      <c r="I2759" s="246"/>
      <c r="J2759" s="247"/>
      <c r="K2759" s="240"/>
      <c r="L2759" s="245"/>
    </row>
    <row r="2760" spans="1:12">
      <c r="A2760" s="243">
        <v>45026</v>
      </c>
      <c r="B2760" s="243">
        <v>45028</v>
      </c>
      <c r="C2760" s="244">
        <f t="shared" si="129"/>
        <v>3</v>
      </c>
      <c r="D2760" s="239">
        <v>45028</v>
      </c>
      <c r="E2760" s="245">
        <f t="shared" si="130"/>
        <v>2</v>
      </c>
      <c r="F2760" s="306" t="s">
        <v>177</v>
      </c>
      <c r="G2760" s="241">
        <v>69931.839999999997</v>
      </c>
      <c r="H2760" s="244">
        <f t="shared" si="131"/>
        <v>139863.67999999999</v>
      </c>
      <c r="I2760" s="246"/>
      <c r="J2760" s="247"/>
      <c r="K2760" s="240"/>
      <c r="L2760" s="245"/>
    </row>
    <row r="2761" spans="1:12">
      <c r="A2761" s="243">
        <v>45026</v>
      </c>
      <c r="B2761" s="243">
        <v>45029</v>
      </c>
      <c r="C2761" s="244">
        <f t="shared" si="129"/>
        <v>4</v>
      </c>
      <c r="D2761" s="239">
        <v>45029</v>
      </c>
      <c r="E2761" s="245">
        <f t="shared" si="130"/>
        <v>3</v>
      </c>
      <c r="F2761" s="306" t="s">
        <v>175</v>
      </c>
      <c r="G2761" s="241">
        <v>1219.68</v>
      </c>
      <c r="H2761" s="244">
        <f t="shared" si="131"/>
        <v>3659.04</v>
      </c>
      <c r="I2761" s="246"/>
      <c r="J2761" s="247"/>
      <c r="K2761" s="240"/>
      <c r="L2761" s="245"/>
    </row>
    <row r="2762" spans="1:12">
      <c r="A2762" s="243">
        <v>45026</v>
      </c>
      <c r="B2762" s="243">
        <v>45026</v>
      </c>
      <c r="C2762" s="244">
        <f t="shared" si="129"/>
        <v>1</v>
      </c>
      <c r="D2762" s="239">
        <v>45026</v>
      </c>
      <c r="E2762" s="245">
        <f t="shared" si="130"/>
        <v>0</v>
      </c>
      <c r="F2762" s="306" t="s">
        <v>179</v>
      </c>
      <c r="G2762" s="241">
        <v>16.73</v>
      </c>
      <c r="H2762" s="244">
        <f t="shared" si="131"/>
        <v>0</v>
      </c>
      <c r="I2762" s="246"/>
      <c r="J2762" s="247"/>
      <c r="K2762" s="240"/>
      <c r="L2762" s="245"/>
    </row>
    <row r="2763" spans="1:12">
      <c r="A2763" s="243">
        <v>45026</v>
      </c>
      <c r="B2763" s="243">
        <v>45030</v>
      </c>
      <c r="C2763" s="244">
        <f t="shared" si="129"/>
        <v>5</v>
      </c>
      <c r="D2763" s="239">
        <v>45030</v>
      </c>
      <c r="E2763" s="245">
        <f t="shared" si="130"/>
        <v>4</v>
      </c>
      <c r="F2763" s="306" t="s">
        <v>176</v>
      </c>
      <c r="G2763" s="241">
        <v>39075.5</v>
      </c>
      <c r="H2763" s="244">
        <f t="shared" si="131"/>
        <v>156302</v>
      </c>
      <c r="I2763" s="246"/>
      <c r="J2763" s="247"/>
      <c r="K2763" s="240"/>
      <c r="L2763" s="245"/>
    </row>
    <row r="2764" spans="1:12">
      <c r="A2764" s="243">
        <v>45026</v>
      </c>
      <c r="B2764" s="243">
        <v>45030</v>
      </c>
      <c r="C2764" s="244">
        <f t="shared" si="129"/>
        <v>5</v>
      </c>
      <c r="D2764" s="239">
        <v>45030</v>
      </c>
      <c r="E2764" s="245">
        <f t="shared" si="130"/>
        <v>4</v>
      </c>
      <c r="F2764" s="306" t="s">
        <v>175</v>
      </c>
      <c r="G2764" s="241">
        <v>288.14</v>
      </c>
      <c r="H2764" s="244">
        <f t="shared" si="131"/>
        <v>1152.56</v>
      </c>
      <c r="I2764" s="246"/>
      <c r="J2764" s="247"/>
      <c r="K2764" s="240"/>
      <c r="L2764" s="245"/>
    </row>
    <row r="2765" spans="1:12">
      <c r="A2765" s="243">
        <v>45026</v>
      </c>
      <c r="B2765" s="243">
        <v>45055</v>
      </c>
      <c r="C2765" s="244">
        <f t="shared" si="129"/>
        <v>30</v>
      </c>
      <c r="D2765" s="239">
        <v>45055</v>
      </c>
      <c r="E2765" s="245">
        <f t="shared" si="130"/>
        <v>29</v>
      </c>
      <c r="F2765" s="306" t="s">
        <v>176</v>
      </c>
      <c r="G2765" s="241">
        <v>177.7</v>
      </c>
      <c r="H2765" s="244">
        <f t="shared" si="131"/>
        <v>5153.2999999999993</v>
      </c>
      <c r="I2765" s="246"/>
      <c r="J2765" s="247"/>
      <c r="K2765" s="240"/>
      <c r="L2765" s="245"/>
    </row>
    <row r="2766" spans="1:12">
      <c r="A2766" s="243">
        <v>45026</v>
      </c>
      <c r="B2766" s="243">
        <v>45029</v>
      </c>
      <c r="C2766" s="244">
        <f t="shared" si="129"/>
        <v>4</v>
      </c>
      <c r="D2766" s="239">
        <v>45029</v>
      </c>
      <c r="E2766" s="245">
        <f t="shared" si="130"/>
        <v>3</v>
      </c>
      <c r="F2766" s="306" t="s">
        <v>177</v>
      </c>
      <c r="G2766" s="241">
        <v>11258.14</v>
      </c>
      <c r="H2766" s="244">
        <f t="shared" si="131"/>
        <v>33774.42</v>
      </c>
      <c r="I2766" s="246"/>
      <c r="J2766" s="247"/>
      <c r="K2766" s="240"/>
      <c r="L2766" s="245"/>
    </row>
    <row r="2767" spans="1:12">
      <c r="A2767" s="243">
        <v>45026</v>
      </c>
      <c r="B2767" s="243">
        <v>45107</v>
      </c>
      <c r="C2767" s="244">
        <f t="shared" si="129"/>
        <v>82</v>
      </c>
      <c r="D2767" s="239">
        <v>45107</v>
      </c>
      <c r="E2767" s="245">
        <f t="shared" si="130"/>
        <v>81</v>
      </c>
      <c r="F2767" s="306" t="s">
        <v>175</v>
      </c>
      <c r="G2767" s="241">
        <v>55.61</v>
      </c>
      <c r="H2767" s="244">
        <f t="shared" si="131"/>
        <v>4504.41</v>
      </c>
      <c r="I2767" s="246"/>
      <c r="J2767" s="247"/>
      <c r="K2767" s="240"/>
      <c r="L2767" s="245"/>
    </row>
    <row r="2768" spans="1:12">
      <c r="A2768" s="243">
        <v>45026</v>
      </c>
      <c r="B2768" s="243">
        <v>45055</v>
      </c>
      <c r="C2768" s="244">
        <f t="shared" si="129"/>
        <v>30</v>
      </c>
      <c r="D2768" s="239">
        <v>45055</v>
      </c>
      <c r="E2768" s="245">
        <f t="shared" si="130"/>
        <v>29</v>
      </c>
      <c r="F2768" s="306" t="s">
        <v>175</v>
      </c>
      <c r="G2768" s="241">
        <v>9.6999999999999993</v>
      </c>
      <c r="H2768" s="244">
        <f t="shared" si="131"/>
        <v>281.29999999999995</v>
      </c>
      <c r="I2768" s="246"/>
      <c r="J2768" s="247"/>
      <c r="K2768" s="240"/>
      <c r="L2768" s="245"/>
    </row>
    <row r="2769" spans="1:12">
      <c r="A2769" s="243">
        <v>45026</v>
      </c>
      <c r="B2769" s="243">
        <v>45033</v>
      </c>
      <c r="C2769" s="244">
        <f t="shared" si="129"/>
        <v>8</v>
      </c>
      <c r="D2769" s="239">
        <v>45033</v>
      </c>
      <c r="E2769" s="245">
        <f t="shared" si="130"/>
        <v>7</v>
      </c>
      <c r="F2769" s="306" t="s">
        <v>176</v>
      </c>
      <c r="G2769" s="241">
        <v>39963.85</v>
      </c>
      <c r="H2769" s="244">
        <f t="shared" si="131"/>
        <v>279746.95</v>
      </c>
      <c r="I2769" s="246"/>
      <c r="J2769" s="247"/>
      <c r="K2769" s="240"/>
      <c r="L2769" s="245"/>
    </row>
    <row r="2770" spans="1:12">
      <c r="A2770" s="243">
        <v>45026</v>
      </c>
      <c r="B2770" s="243">
        <v>45033</v>
      </c>
      <c r="C2770" s="244">
        <f t="shared" si="129"/>
        <v>8</v>
      </c>
      <c r="D2770" s="239">
        <v>45033</v>
      </c>
      <c r="E2770" s="245">
        <f t="shared" si="130"/>
        <v>7</v>
      </c>
      <c r="F2770" s="306" t="s">
        <v>175</v>
      </c>
      <c r="G2770" s="241">
        <v>469.45</v>
      </c>
      <c r="H2770" s="244">
        <f t="shared" si="131"/>
        <v>3286.15</v>
      </c>
      <c r="I2770" s="246"/>
      <c r="J2770" s="247"/>
      <c r="K2770" s="240"/>
      <c r="L2770" s="245"/>
    </row>
    <row r="2771" spans="1:12">
      <c r="A2771" s="243">
        <v>45026</v>
      </c>
      <c r="B2771" s="243">
        <v>45034</v>
      </c>
      <c r="C2771" s="244">
        <f t="shared" si="129"/>
        <v>9</v>
      </c>
      <c r="D2771" s="239">
        <v>45034</v>
      </c>
      <c r="E2771" s="245">
        <f t="shared" si="130"/>
        <v>8</v>
      </c>
      <c r="F2771" s="306" t="s">
        <v>176</v>
      </c>
      <c r="G2771" s="241">
        <v>798.04</v>
      </c>
      <c r="H2771" s="244">
        <f t="shared" si="131"/>
        <v>6384.32</v>
      </c>
      <c r="I2771" s="246"/>
      <c r="J2771" s="247"/>
      <c r="K2771" s="240"/>
      <c r="L2771" s="245"/>
    </row>
    <row r="2772" spans="1:12">
      <c r="A2772" s="243">
        <v>45026</v>
      </c>
      <c r="B2772" s="243">
        <v>45035</v>
      </c>
      <c r="C2772" s="244">
        <f t="shared" si="129"/>
        <v>10</v>
      </c>
      <c r="D2772" s="239">
        <v>45035</v>
      </c>
      <c r="E2772" s="245">
        <f t="shared" si="130"/>
        <v>9</v>
      </c>
      <c r="F2772" s="306" t="s">
        <v>176</v>
      </c>
      <c r="G2772" s="241">
        <v>73.08</v>
      </c>
      <c r="H2772" s="244">
        <f t="shared" si="131"/>
        <v>657.72</v>
      </c>
      <c r="I2772" s="246"/>
      <c r="J2772" s="247"/>
      <c r="K2772" s="240"/>
      <c r="L2772" s="245"/>
    </row>
    <row r="2773" spans="1:12">
      <c r="A2773" s="243">
        <v>45026</v>
      </c>
      <c r="B2773" s="243">
        <v>45034</v>
      </c>
      <c r="C2773" s="244">
        <f t="shared" si="129"/>
        <v>9</v>
      </c>
      <c r="D2773" s="239">
        <v>45034</v>
      </c>
      <c r="E2773" s="245">
        <f t="shared" si="130"/>
        <v>8</v>
      </c>
      <c r="F2773" s="306" t="s">
        <v>175</v>
      </c>
      <c r="G2773" s="241">
        <v>39.54</v>
      </c>
      <c r="H2773" s="244">
        <f t="shared" si="131"/>
        <v>316.32</v>
      </c>
      <c r="I2773" s="246"/>
      <c r="J2773" s="247"/>
      <c r="K2773" s="240"/>
      <c r="L2773" s="245"/>
    </row>
    <row r="2774" spans="1:12">
      <c r="A2774" s="243">
        <v>45026</v>
      </c>
      <c r="B2774" s="243">
        <v>45035</v>
      </c>
      <c r="C2774" s="244">
        <f t="shared" si="129"/>
        <v>10</v>
      </c>
      <c r="D2774" s="239">
        <v>45035</v>
      </c>
      <c r="E2774" s="245">
        <f t="shared" si="130"/>
        <v>9</v>
      </c>
      <c r="F2774" s="306" t="s">
        <v>175</v>
      </c>
      <c r="G2774" s="241">
        <v>111.4</v>
      </c>
      <c r="H2774" s="244">
        <f t="shared" si="131"/>
        <v>1002.6</v>
      </c>
      <c r="I2774" s="246"/>
      <c r="J2774" s="247"/>
      <c r="K2774" s="240"/>
      <c r="L2774" s="245"/>
    </row>
    <row r="2775" spans="1:12">
      <c r="A2775" s="243">
        <v>45027</v>
      </c>
      <c r="B2775" s="243">
        <v>45030</v>
      </c>
      <c r="C2775" s="244">
        <f t="shared" si="129"/>
        <v>4</v>
      </c>
      <c r="D2775" s="239">
        <v>45030</v>
      </c>
      <c r="E2775" s="245">
        <f t="shared" si="130"/>
        <v>3</v>
      </c>
      <c r="F2775" s="306" t="s">
        <v>177</v>
      </c>
      <c r="G2775" s="241">
        <v>877.59</v>
      </c>
      <c r="H2775" s="244">
        <f t="shared" si="131"/>
        <v>2632.77</v>
      </c>
      <c r="I2775" s="246"/>
      <c r="J2775" s="247"/>
      <c r="K2775" s="240"/>
      <c r="L2775" s="245"/>
    </row>
    <row r="2776" spans="1:12">
      <c r="A2776" s="243">
        <v>45027</v>
      </c>
      <c r="B2776" s="243">
        <v>45033</v>
      </c>
      <c r="C2776" s="244">
        <f t="shared" si="129"/>
        <v>7</v>
      </c>
      <c r="D2776" s="239">
        <v>45033</v>
      </c>
      <c r="E2776" s="245">
        <f t="shared" si="130"/>
        <v>6</v>
      </c>
      <c r="F2776" s="306" t="s">
        <v>176</v>
      </c>
      <c r="G2776" s="241">
        <v>2372.3200000000002</v>
      </c>
      <c r="H2776" s="244">
        <f t="shared" si="131"/>
        <v>14233.920000000002</v>
      </c>
      <c r="I2776" s="246"/>
      <c r="J2776" s="247"/>
      <c r="K2776" s="240"/>
      <c r="L2776" s="245"/>
    </row>
    <row r="2777" spans="1:12">
      <c r="A2777" s="243">
        <v>45027</v>
      </c>
      <c r="B2777" s="243">
        <v>45033</v>
      </c>
      <c r="C2777" s="244">
        <f t="shared" si="129"/>
        <v>7</v>
      </c>
      <c r="D2777" s="239">
        <v>45033</v>
      </c>
      <c r="E2777" s="245">
        <f t="shared" si="130"/>
        <v>6</v>
      </c>
      <c r="F2777" s="306" t="s">
        <v>175</v>
      </c>
      <c r="G2777" s="241">
        <v>1119.95</v>
      </c>
      <c r="H2777" s="244">
        <f t="shared" si="131"/>
        <v>6719.7000000000007</v>
      </c>
      <c r="I2777" s="246"/>
      <c r="J2777" s="247"/>
      <c r="K2777" s="240"/>
      <c r="L2777" s="245"/>
    </row>
    <row r="2778" spans="1:12">
      <c r="A2778" s="243">
        <v>45027</v>
      </c>
      <c r="B2778" s="243">
        <v>45034</v>
      </c>
      <c r="C2778" s="244">
        <f t="shared" si="129"/>
        <v>8</v>
      </c>
      <c r="D2778" s="239">
        <v>45034</v>
      </c>
      <c r="E2778" s="245">
        <f t="shared" si="130"/>
        <v>7</v>
      </c>
      <c r="F2778" s="306" t="s">
        <v>176</v>
      </c>
      <c r="G2778" s="241">
        <v>73.459999999999994</v>
      </c>
      <c r="H2778" s="244">
        <f t="shared" si="131"/>
        <v>514.21999999999991</v>
      </c>
      <c r="I2778" s="246"/>
      <c r="J2778" s="247"/>
      <c r="K2778" s="240"/>
      <c r="L2778" s="245"/>
    </row>
    <row r="2779" spans="1:12">
      <c r="A2779" s="243">
        <v>45027</v>
      </c>
      <c r="B2779" s="243">
        <v>45035</v>
      </c>
      <c r="C2779" s="244">
        <f t="shared" si="129"/>
        <v>9</v>
      </c>
      <c r="D2779" s="239">
        <v>45035</v>
      </c>
      <c r="E2779" s="245">
        <f t="shared" si="130"/>
        <v>8</v>
      </c>
      <c r="F2779" s="306" t="s">
        <v>176</v>
      </c>
      <c r="G2779" s="241">
        <v>2023.85</v>
      </c>
      <c r="H2779" s="244">
        <f t="shared" si="131"/>
        <v>16190.8</v>
      </c>
      <c r="I2779" s="246"/>
      <c r="J2779" s="247"/>
      <c r="K2779" s="240"/>
      <c r="L2779" s="245"/>
    </row>
    <row r="2780" spans="1:12">
      <c r="A2780" s="243">
        <v>45027</v>
      </c>
      <c r="B2780" s="243">
        <v>45229</v>
      </c>
      <c r="C2780" s="244">
        <f t="shared" si="129"/>
        <v>203</v>
      </c>
      <c r="D2780" s="239">
        <v>45229</v>
      </c>
      <c r="E2780" s="245">
        <f t="shared" si="130"/>
        <v>202</v>
      </c>
      <c r="F2780" s="306" t="s">
        <v>177</v>
      </c>
      <c r="G2780" s="241">
        <v>325.39999999999998</v>
      </c>
      <c r="H2780" s="244">
        <f t="shared" si="131"/>
        <v>65730.799999999988</v>
      </c>
      <c r="I2780" s="246"/>
      <c r="J2780" s="247"/>
      <c r="K2780" s="240"/>
      <c r="L2780" s="245"/>
    </row>
    <row r="2781" spans="1:12">
      <c r="A2781" s="243">
        <v>45027</v>
      </c>
      <c r="B2781" s="243">
        <v>45035</v>
      </c>
      <c r="C2781" s="244">
        <f t="shared" si="129"/>
        <v>9</v>
      </c>
      <c r="D2781" s="239">
        <v>45035</v>
      </c>
      <c r="E2781" s="245">
        <f t="shared" si="130"/>
        <v>8</v>
      </c>
      <c r="F2781" s="306" t="s">
        <v>175</v>
      </c>
      <c r="G2781" s="241">
        <v>79.03</v>
      </c>
      <c r="H2781" s="244">
        <f t="shared" si="131"/>
        <v>632.24</v>
      </c>
      <c r="I2781" s="246"/>
      <c r="J2781" s="247"/>
      <c r="K2781" s="240"/>
      <c r="L2781" s="245"/>
    </row>
    <row r="2782" spans="1:12">
      <c r="A2782" s="243">
        <v>45027</v>
      </c>
      <c r="B2782" s="243">
        <v>45035</v>
      </c>
      <c r="C2782" s="244">
        <f t="shared" si="129"/>
        <v>9</v>
      </c>
      <c r="D2782" s="239">
        <v>45035</v>
      </c>
      <c r="E2782" s="245">
        <f t="shared" si="130"/>
        <v>8</v>
      </c>
      <c r="F2782" s="306" t="s">
        <v>177</v>
      </c>
      <c r="G2782" s="241">
        <v>197.89</v>
      </c>
      <c r="H2782" s="244">
        <f t="shared" si="131"/>
        <v>1583.12</v>
      </c>
      <c r="I2782" s="246"/>
      <c r="J2782" s="247"/>
      <c r="K2782" s="240"/>
      <c r="L2782" s="245"/>
    </row>
    <row r="2783" spans="1:12">
      <c r="A2783" s="243">
        <v>45027</v>
      </c>
      <c r="B2783" s="243">
        <v>45036</v>
      </c>
      <c r="C2783" s="244">
        <f t="shared" si="129"/>
        <v>10</v>
      </c>
      <c r="D2783" s="239">
        <v>45036</v>
      </c>
      <c r="E2783" s="245">
        <f t="shared" si="130"/>
        <v>9</v>
      </c>
      <c r="F2783" s="306" t="s">
        <v>175</v>
      </c>
      <c r="G2783" s="241">
        <v>57.85</v>
      </c>
      <c r="H2783" s="244">
        <f t="shared" si="131"/>
        <v>520.65</v>
      </c>
      <c r="I2783" s="246"/>
      <c r="J2783" s="247"/>
      <c r="K2783" s="240"/>
      <c r="L2783" s="245"/>
    </row>
    <row r="2784" spans="1:12">
      <c r="A2784" s="243">
        <v>45027</v>
      </c>
      <c r="B2784" s="243">
        <v>45063</v>
      </c>
      <c r="C2784" s="244">
        <f t="shared" si="129"/>
        <v>37</v>
      </c>
      <c r="D2784" s="239">
        <v>45063</v>
      </c>
      <c r="E2784" s="245">
        <f t="shared" si="130"/>
        <v>36</v>
      </c>
      <c r="F2784" s="306" t="s">
        <v>176</v>
      </c>
      <c r="G2784" s="241">
        <v>2526.5</v>
      </c>
      <c r="H2784" s="244">
        <f t="shared" si="131"/>
        <v>90954</v>
      </c>
      <c r="I2784" s="246"/>
      <c r="J2784" s="247"/>
      <c r="K2784" s="240"/>
      <c r="L2784" s="245"/>
    </row>
    <row r="2785" spans="1:12">
      <c r="A2785" s="243">
        <v>45027</v>
      </c>
      <c r="B2785" s="243">
        <v>45063</v>
      </c>
      <c r="C2785" s="244">
        <f t="shared" si="129"/>
        <v>37</v>
      </c>
      <c r="D2785" s="239">
        <v>45063</v>
      </c>
      <c r="E2785" s="245">
        <f t="shared" si="130"/>
        <v>36</v>
      </c>
      <c r="F2785" s="306" t="s">
        <v>175</v>
      </c>
      <c r="G2785" s="241">
        <v>18.27</v>
      </c>
      <c r="H2785" s="244">
        <f t="shared" si="131"/>
        <v>657.72</v>
      </c>
      <c r="I2785" s="246"/>
      <c r="J2785" s="247"/>
      <c r="K2785" s="240"/>
      <c r="L2785" s="245"/>
    </row>
    <row r="2786" spans="1:12">
      <c r="A2786" s="243">
        <v>45027</v>
      </c>
      <c r="B2786" s="243">
        <v>45047</v>
      </c>
      <c r="C2786" s="244">
        <f t="shared" si="129"/>
        <v>21</v>
      </c>
      <c r="D2786" s="239">
        <v>45047</v>
      </c>
      <c r="E2786" s="245">
        <f t="shared" si="130"/>
        <v>20</v>
      </c>
      <c r="F2786" s="306" t="s">
        <v>176</v>
      </c>
      <c r="G2786" s="241">
        <v>106.5</v>
      </c>
      <c r="H2786" s="244">
        <f t="shared" si="131"/>
        <v>2130</v>
      </c>
      <c r="I2786" s="246"/>
      <c r="J2786" s="247"/>
      <c r="K2786" s="240"/>
      <c r="L2786" s="245"/>
    </row>
    <row r="2787" spans="1:12">
      <c r="A2787" s="243">
        <v>45027</v>
      </c>
      <c r="B2787" s="243">
        <v>45040</v>
      </c>
      <c r="C2787" s="244">
        <f t="shared" si="129"/>
        <v>14</v>
      </c>
      <c r="D2787" s="239">
        <v>45040</v>
      </c>
      <c r="E2787" s="245">
        <f t="shared" si="130"/>
        <v>13</v>
      </c>
      <c r="F2787" s="306" t="s">
        <v>175</v>
      </c>
      <c r="G2787" s="241">
        <v>73.66</v>
      </c>
      <c r="H2787" s="244">
        <f t="shared" si="131"/>
        <v>957.57999999999993</v>
      </c>
      <c r="I2787" s="246"/>
      <c r="J2787" s="247"/>
      <c r="K2787" s="240"/>
      <c r="L2787" s="245"/>
    </row>
    <row r="2788" spans="1:12">
      <c r="A2788" s="243">
        <v>45027</v>
      </c>
      <c r="B2788" s="243">
        <v>45048</v>
      </c>
      <c r="C2788" s="244">
        <f t="shared" si="129"/>
        <v>22</v>
      </c>
      <c r="D2788" s="239">
        <v>45048</v>
      </c>
      <c r="E2788" s="245">
        <f t="shared" si="130"/>
        <v>21</v>
      </c>
      <c r="F2788" s="306" t="s">
        <v>176</v>
      </c>
      <c r="G2788" s="241">
        <v>1333.14</v>
      </c>
      <c r="H2788" s="244">
        <f t="shared" si="131"/>
        <v>27995.940000000002</v>
      </c>
      <c r="I2788" s="246"/>
      <c r="J2788" s="247"/>
      <c r="K2788" s="240"/>
      <c r="L2788" s="245"/>
    </row>
    <row r="2789" spans="1:12">
      <c r="A2789" s="243">
        <v>45027</v>
      </c>
      <c r="B2789" s="243">
        <v>45041</v>
      </c>
      <c r="C2789" s="244">
        <f t="shared" si="129"/>
        <v>15</v>
      </c>
      <c r="D2789" s="239">
        <v>45041</v>
      </c>
      <c r="E2789" s="245">
        <f t="shared" si="130"/>
        <v>14</v>
      </c>
      <c r="F2789" s="306" t="s">
        <v>175</v>
      </c>
      <c r="G2789" s="241">
        <v>792.95</v>
      </c>
      <c r="H2789" s="244">
        <f t="shared" si="131"/>
        <v>11101.300000000001</v>
      </c>
      <c r="I2789" s="246"/>
      <c r="J2789" s="247"/>
      <c r="K2789" s="240"/>
      <c r="L2789" s="245"/>
    </row>
    <row r="2790" spans="1:12">
      <c r="A2790" s="243">
        <v>45027</v>
      </c>
      <c r="B2790" s="243">
        <v>45049</v>
      </c>
      <c r="C2790" s="244">
        <f t="shared" si="129"/>
        <v>23</v>
      </c>
      <c r="D2790" s="239">
        <v>45049</v>
      </c>
      <c r="E2790" s="245">
        <f t="shared" si="130"/>
        <v>22</v>
      </c>
      <c r="F2790" s="306" t="s">
        <v>176</v>
      </c>
      <c r="G2790" s="241">
        <v>383.86</v>
      </c>
      <c r="H2790" s="244">
        <f t="shared" si="131"/>
        <v>8444.92</v>
      </c>
      <c r="I2790" s="246"/>
      <c r="J2790" s="247"/>
      <c r="K2790" s="240"/>
      <c r="L2790" s="245"/>
    </row>
    <row r="2791" spans="1:12">
      <c r="A2791" s="243">
        <v>45027</v>
      </c>
      <c r="B2791" s="243">
        <v>45048</v>
      </c>
      <c r="C2791" s="244">
        <f t="shared" si="129"/>
        <v>22</v>
      </c>
      <c r="D2791" s="239">
        <v>45048</v>
      </c>
      <c r="E2791" s="245">
        <f t="shared" si="130"/>
        <v>21</v>
      </c>
      <c r="F2791" s="306" t="s">
        <v>175</v>
      </c>
      <c r="G2791" s="241">
        <v>47.54</v>
      </c>
      <c r="H2791" s="244">
        <f t="shared" si="131"/>
        <v>998.34</v>
      </c>
      <c r="I2791" s="246"/>
      <c r="J2791" s="247"/>
      <c r="K2791" s="240"/>
      <c r="L2791" s="245"/>
    </row>
    <row r="2792" spans="1:12">
      <c r="A2792" s="243">
        <v>45027</v>
      </c>
      <c r="B2792" s="243">
        <v>45050</v>
      </c>
      <c r="C2792" s="244">
        <f t="shared" si="129"/>
        <v>24</v>
      </c>
      <c r="D2792" s="239">
        <v>45050</v>
      </c>
      <c r="E2792" s="245">
        <f t="shared" si="130"/>
        <v>23</v>
      </c>
      <c r="F2792" s="306" t="s">
        <v>176</v>
      </c>
      <c r="G2792" s="241">
        <v>1958.64</v>
      </c>
      <c r="H2792" s="244">
        <f t="shared" si="131"/>
        <v>45048.72</v>
      </c>
      <c r="I2792" s="246"/>
      <c r="J2792" s="247"/>
      <c r="K2792" s="240"/>
      <c r="L2792" s="245"/>
    </row>
    <row r="2793" spans="1:12">
      <c r="A2793" s="243">
        <v>45027</v>
      </c>
      <c r="B2793" s="243">
        <v>45042</v>
      </c>
      <c r="C2793" s="244">
        <f t="shared" si="129"/>
        <v>16</v>
      </c>
      <c r="D2793" s="239">
        <v>45042</v>
      </c>
      <c r="E2793" s="245">
        <f t="shared" si="130"/>
        <v>15</v>
      </c>
      <c r="F2793" s="306" t="s">
        <v>175</v>
      </c>
      <c r="G2793" s="241">
        <v>158.22999999999999</v>
      </c>
      <c r="H2793" s="244">
        <f t="shared" si="131"/>
        <v>2373.4499999999998</v>
      </c>
      <c r="I2793" s="246"/>
      <c r="J2793" s="247"/>
      <c r="K2793" s="240"/>
      <c r="L2793" s="245"/>
    </row>
    <row r="2794" spans="1:12">
      <c r="A2794" s="243">
        <v>45027</v>
      </c>
      <c r="B2794" s="243">
        <v>45027</v>
      </c>
      <c r="C2794" s="244">
        <f t="shared" si="129"/>
        <v>1</v>
      </c>
      <c r="D2794" s="239">
        <v>45027</v>
      </c>
      <c r="E2794" s="245">
        <f t="shared" si="130"/>
        <v>0</v>
      </c>
      <c r="F2794" s="306" t="s">
        <v>176</v>
      </c>
      <c r="G2794" s="241">
        <v>143.66999999999999</v>
      </c>
      <c r="H2794" s="244">
        <f t="shared" si="131"/>
        <v>0</v>
      </c>
      <c r="I2794" s="246"/>
      <c r="J2794" s="247"/>
      <c r="K2794" s="240"/>
      <c r="L2794" s="245"/>
    </row>
    <row r="2795" spans="1:12">
      <c r="A2795" s="243">
        <v>45027</v>
      </c>
      <c r="B2795" s="243">
        <v>45209</v>
      </c>
      <c r="C2795" s="244">
        <f t="shared" si="129"/>
        <v>183</v>
      </c>
      <c r="D2795" s="239">
        <v>45209</v>
      </c>
      <c r="E2795" s="245">
        <f t="shared" si="130"/>
        <v>182</v>
      </c>
      <c r="F2795" s="306" t="s">
        <v>176</v>
      </c>
      <c r="G2795" s="241">
        <v>1080.97</v>
      </c>
      <c r="H2795" s="244">
        <f t="shared" si="131"/>
        <v>196736.54</v>
      </c>
      <c r="I2795" s="246"/>
      <c r="J2795" s="247"/>
      <c r="K2795" s="240"/>
      <c r="L2795" s="245"/>
    </row>
    <row r="2796" spans="1:12">
      <c r="A2796" s="243">
        <v>45027</v>
      </c>
      <c r="B2796" s="243">
        <v>45028</v>
      </c>
      <c r="C2796" s="244">
        <f t="shared" si="129"/>
        <v>2</v>
      </c>
      <c r="D2796" s="239">
        <v>45028</v>
      </c>
      <c r="E2796" s="245">
        <f t="shared" si="130"/>
        <v>1</v>
      </c>
      <c r="F2796" s="306" t="s">
        <v>178</v>
      </c>
      <c r="G2796" s="241">
        <v>62146.36</v>
      </c>
      <c r="H2796" s="244">
        <f t="shared" si="131"/>
        <v>62146.36</v>
      </c>
      <c r="I2796" s="246"/>
      <c r="J2796" s="247"/>
      <c r="K2796" s="240"/>
      <c r="L2796" s="245"/>
    </row>
    <row r="2797" spans="1:12">
      <c r="A2797" s="243">
        <v>45027</v>
      </c>
      <c r="B2797" s="243">
        <v>45028</v>
      </c>
      <c r="C2797" s="244">
        <f t="shared" si="129"/>
        <v>2</v>
      </c>
      <c r="D2797" s="239">
        <v>45028</v>
      </c>
      <c r="E2797" s="245">
        <f t="shared" si="130"/>
        <v>1</v>
      </c>
      <c r="F2797" s="306" t="s">
        <v>176</v>
      </c>
      <c r="G2797" s="241">
        <v>270146.78999999998</v>
      </c>
      <c r="H2797" s="244">
        <f t="shared" si="131"/>
        <v>270146.78999999998</v>
      </c>
      <c r="I2797" s="246"/>
      <c r="J2797" s="247"/>
      <c r="K2797" s="240"/>
      <c r="L2797" s="245"/>
    </row>
    <row r="2798" spans="1:12">
      <c r="A2798" s="243">
        <v>45027</v>
      </c>
      <c r="B2798" s="243">
        <v>45027</v>
      </c>
      <c r="C2798" s="244">
        <f t="shared" si="129"/>
        <v>1</v>
      </c>
      <c r="D2798" s="239">
        <v>45027</v>
      </c>
      <c r="E2798" s="245">
        <f t="shared" si="130"/>
        <v>0</v>
      </c>
      <c r="F2798" s="306" t="s">
        <v>175</v>
      </c>
      <c r="G2798" s="241">
        <v>2221.92</v>
      </c>
      <c r="H2798" s="244">
        <f t="shared" si="131"/>
        <v>0</v>
      </c>
      <c r="I2798" s="246"/>
      <c r="J2798" s="247"/>
      <c r="K2798" s="240"/>
      <c r="L2798" s="245"/>
    </row>
    <row r="2799" spans="1:12">
      <c r="A2799" s="243">
        <v>45027</v>
      </c>
      <c r="B2799" s="243">
        <v>45029</v>
      </c>
      <c r="C2799" s="244">
        <f t="shared" si="129"/>
        <v>3</v>
      </c>
      <c r="D2799" s="239">
        <v>45029</v>
      </c>
      <c r="E2799" s="245">
        <f t="shared" si="130"/>
        <v>2</v>
      </c>
      <c r="F2799" s="306" t="s">
        <v>178</v>
      </c>
      <c r="G2799" s="241">
        <v>20417.27</v>
      </c>
      <c r="H2799" s="244">
        <f t="shared" si="131"/>
        <v>40834.54</v>
      </c>
      <c r="I2799" s="246"/>
      <c r="J2799" s="247"/>
      <c r="K2799" s="240"/>
      <c r="L2799" s="245"/>
    </row>
    <row r="2800" spans="1:12">
      <c r="A2800" s="243">
        <v>45027</v>
      </c>
      <c r="B2800" s="243">
        <v>45028</v>
      </c>
      <c r="C2800" s="244">
        <f t="shared" si="129"/>
        <v>2</v>
      </c>
      <c r="D2800" s="239">
        <v>45028</v>
      </c>
      <c r="E2800" s="245">
        <f t="shared" si="130"/>
        <v>1</v>
      </c>
      <c r="F2800" s="306" t="s">
        <v>175</v>
      </c>
      <c r="G2800" s="241">
        <v>283367.17</v>
      </c>
      <c r="H2800" s="244">
        <f t="shared" si="131"/>
        <v>283367.17</v>
      </c>
      <c r="I2800" s="246"/>
      <c r="J2800" s="247"/>
      <c r="K2800" s="240"/>
      <c r="L2800" s="245"/>
    </row>
    <row r="2801" spans="1:12">
      <c r="A2801" s="243">
        <v>45027</v>
      </c>
      <c r="B2801" s="243">
        <v>45029</v>
      </c>
      <c r="C2801" s="244">
        <f t="shared" si="129"/>
        <v>3</v>
      </c>
      <c r="D2801" s="239">
        <v>45029</v>
      </c>
      <c r="E2801" s="245">
        <f t="shared" si="130"/>
        <v>2</v>
      </c>
      <c r="F2801" s="306" t="s">
        <v>176</v>
      </c>
      <c r="G2801" s="241">
        <v>80779.070000000007</v>
      </c>
      <c r="H2801" s="244">
        <f t="shared" si="131"/>
        <v>161558.14000000001</v>
      </c>
      <c r="I2801" s="246"/>
      <c r="J2801" s="247"/>
      <c r="K2801" s="240"/>
      <c r="L2801" s="245"/>
    </row>
    <row r="2802" spans="1:12">
      <c r="A2802" s="243">
        <v>45027</v>
      </c>
      <c r="B2802" s="243">
        <v>45027</v>
      </c>
      <c r="C2802" s="244">
        <f t="shared" si="129"/>
        <v>1</v>
      </c>
      <c r="D2802" s="239">
        <v>45027</v>
      </c>
      <c r="E2802" s="245">
        <f t="shared" si="130"/>
        <v>0</v>
      </c>
      <c r="F2802" s="306" t="s">
        <v>177</v>
      </c>
      <c r="G2802" s="241">
        <v>196.38</v>
      </c>
      <c r="H2802" s="244">
        <f t="shared" si="131"/>
        <v>0</v>
      </c>
      <c r="I2802" s="246"/>
      <c r="J2802" s="247"/>
      <c r="K2802" s="240"/>
      <c r="L2802" s="245"/>
    </row>
    <row r="2803" spans="1:12">
      <c r="A2803" s="243">
        <v>45027</v>
      </c>
      <c r="B2803" s="243">
        <v>45045</v>
      </c>
      <c r="C2803" s="244">
        <f t="shared" si="129"/>
        <v>19</v>
      </c>
      <c r="D2803" s="239">
        <v>45045</v>
      </c>
      <c r="E2803" s="245">
        <f t="shared" si="130"/>
        <v>18</v>
      </c>
      <c r="F2803" s="306" t="s">
        <v>175</v>
      </c>
      <c r="G2803" s="241">
        <v>78.78</v>
      </c>
      <c r="H2803" s="244">
        <f t="shared" si="131"/>
        <v>1418.04</v>
      </c>
      <c r="I2803" s="246"/>
      <c r="J2803" s="247"/>
      <c r="K2803" s="240"/>
      <c r="L2803" s="245"/>
    </row>
    <row r="2804" spans="1:12">
      <c r="A2804" s="243">
        <v>45027</v>
      </c>
      <c r="B2804" s="243">
        <v>45029</v>
      </c>
      <c r="C2804" s="244">
        <f t="shared" si="129"/>
        <v>3</v>
      </c>
      <c r="D2804" s="239">
        <v>45029</v>
      </c>
      <c r="E2804" s="245">
        <f t="shared" si="130"/>
        <v>2</v>
      </c>
      <c r="F2804" s="306" t="s">
        <v>175</v>
      </c>
      <c r="G2804" s="241">
        <v>5154.5600000000004</v>
      </c>
      <c r="H2804" s="244">
        <f t="shared" si="131"/>
        <v>10309.120000000001</v>
      </c>
      <c r="I2804" s="246"/>
      <c r="J2804" s="247"/>
      <c r="K2804" s="240"/>
      <c r="L2804" s="245"/>
    </row>
    <row r="2805" spans="1:12">
      <c r="A2805" s="243">
        <v>45027</v>
      </c>
      <c r="B2805" s="243">
        <v>45030</v>
      </c>
      <c r="C2805" s="244">
        <f t="shared" si="129"/>
        <v>4</v>
      </c>
      <c r="D2805" s="239">
        <v>45030</v>
      </c>
      <c r="E2805" s="245">
        <f t="shared" si="130"/>
        <v>3</v>
      </c>
      <c r="F2805" s="306" t="s">
        <v>176</v>
      </c>
      <c r="G2805" s="241">
        <v>49993.14</v>
      </c>
      <c r="H2805" s="244">
        <f t="shared" si="131"/>
        <v>149979.41999999998</v>
      </c>
      <c r="I2805" s="246"/>
      <c r="J2805" s="247"/>
      <c r="K2805" s="240"/>
      <c r="L2805" s="245"/>
    </row>
    <row r="2806" spans="1:12">
      <c r="A2806" s="243">
        <v>45027</v>
      </c>
      <c r="B2806" s="243">
        <v>45028</v>
      </c>
      <c r="C2806" s="244">
        <f t="shared" si="129"/>
        <v>2</v>
      </c>
      <c r="D2806" s="239">
        <v>45028</v>
      </c>
      <c r="E2806" s="245">
        <f t="shared" si="130"/>
        <v>1</v>
      </c>
      <c r="F2806" s="306" t="s">
        <v>177</v>
      </c>
      <c r="G2806" s="241">
        <v>22433.29</v>
      </c>
      <c r="H2806" s="244">
        <f t="shared" si="131"/>
        <v>22433.29</v>
      </c>
      <c r="I2806" s="246"/>
      <c r="J2806" s="247"/>
      <c r="K2806" s="240"/>
      <c r="L2806" s="245"/>
    </row>
    <row r="2807" spans="1:12">
      <c r="A2807" s="243">
        <v>45027</v>
      </c>
      <c r="B2807" s="243">
        <v>45054</v>
      </c>
      <c r="C2807" s="244">
        <f t="shared" si="129"/>
        <v>28</v>
      </c>
      <c r="D2807" s="239">
        <v>45054</v>
      </c>
      <c r="E2807" s="245">
        <f t="shared" si="130"/>
        <v>27</v>
      </c>
      <c r="F2807" s="306" t="s">
        <v>176</v>
      </c>
      <c r="G2807" s="241">
        <v>33.869999999999997</v>
      </c>
      <c r="H2807" s="244">
        <f t="shared" si="131"/>
        <v>914.4899999999999</v>
      </c>
      <c r="I2807" s="246"/>
      <c r="J2807" s="247"/>
      <c r="K2807" s="240"/>
      <c r="L2807" s="245"/>
    </row>
    <row r="2808" spans="1:12">
      <c r="A2808" s="243">
        <v>45027</v>
      </c>
      <c r="B2808" s="243">
        <v>45029</v>
      </c>
      <c r="C2808" s="244">
        <f t="shared" si="129"/>
        <v>3</v>
      </c>
      <c r="D2808" s="239">
        <v>45029</v>
      </c>
      <c r="E2808" s="245">
        <f t="shared" si="130"/>
        <v>2</v>
      </c>
      <c r="F2808" s="306" t="s">
        <v>177</v>
      </c>
      <c r="G2808" s="241">
        <v>2171.88</v>
      </c>
      <c r="H2808" s="244">
        <f t="shared" si="131"/>
        <v>4343.76</v>
      </c>
      <c r="I2808" s="246"/>
      <c r="J2808" s="247"/>
      <c r="K2808" s="240"/>
      <c r="L2808" s="245"/>
    </row>
    <row r="2809" spans="1:12">
      <c r="A2809" s="243">
        <v>45027</v>
      </c>
      <c r="B2809" s="243">
        <v>45030</v>
      </c>
      <c r="C2809" s="244">
        <f t="shared" si="129"/>
        <v>4</v>
      </c>
      <c r="D2809" s="239">
        <v>45030</v>
      </c>
      <c r="E2809" s="245">
        <f t="shared" si="130"/>
        <v>3</v>
      </c>
      <c r="F2809" s="306" t="s">
        <v>175</v>
      </c>
      <c r="G2809" s="241">
        <v>780.02</v>
      </c>
      <c r="H2809" s="244">
        <f t="shared" si="131"/>
        <v>2340.06</v>
      </c>
      <c r="I2809" s="246"/>
      <c r="J2809" s="247"/>
      <c r="K2809" s="240"/>
      <c r="L2809" s="245"/>
    </row>
    <row r="2810" spans="1:12">
      <c r="A2810" s="243">
        <v>45027</v>
      </c>
      <c r="B2810" s="243">
        <v>45027</v>
      </c>
      <c r="C2810" s="244">
        <f t="shared" si="129"/>
        <v>1</v>
      </c>
      <c r="D2810" s="239">
        <v>45027</v>
      </c>
      <c r="E2810" s="245">
        <f t="shared" si="130"/>
        <v>0</v>
      </c>
      <c r="F2810" s="306" t="s">
        <v>179</v>
      </c>
      <c r="G2810" s="241">
        <v>51.13</v>
      </c>
      <c r="H2810" s="244">
        <f t="shared" si="131"/>
        <v>0</v>
      </c>
      <c r="I2810" s="246"/>
      <c r="J2810" s="247"/>
      <c r="K2810" s="240"/>
      <c r="L2810" s="245"/>
    </row>
    <row r="2811" spans="1:12">
      <c r="A2811" s="243">
        <v>45027</v>
      </c>
      <c r="B2811" s="243">
        <v>45055</v>
      </c>
      <c r="C2811" s="244">
        <f t="shared" si="129"/>
        <v>29</v>
      </c>
      <c r="D2811" s="239">
        <v>45055</v>
      </c>
      <c r="E2811" s="245">
        <f t="shared" si="130"/>
        <v>28</v>
      </c>
      <c r="F2811" s="306" t="s">
        <v>176</v>
      </c>
      <c r="G2811" s="241">
        <v>50.51</v>
      </c>
      <c r="H2811" s="244">
        <f t="shared" si="131"/>
        <v>1414.28</v>
      </c>
      <c r="I2811" s="246"/>
      <c r="J2811" s="247"/>
      <c r="K2811" s="240"/>
      <c r="L2811" s="245"/>
    </row>
    <row r="2812" spans="1:12">
      <c r="A2812" s="243">
        <v>45028</v>
      </c>
      <c r="B2812" s="243">
        <v>45043</v>
      </c>
      <c r="C2812" s="244">
        <f t="shared" si="129"/>
        <v>16</v>
      </c>
      <c r="D2812" s="239">
        <v>45043</v>
      </c>
      <c r="E2812" s="245">
        <f t="shared" si="130"/>
        <v>15</v>
      </c>
      <c r="F2812" s="306" t="s">
        <v>175</v>
      </c>
      <c r="G2812" s="241">
        <v>74.94</v>
      </c>
      <c r="H2812" s="244">
        <f t="shared" si="131"/>
        <v>1124.0999999999999</v>
      </c>
      <c r="I2812" s="246"/>
      <c r="J2812" s="247"/>
      <c r="K2812" s="240"/>
      <c r="L2812" s="245"/>
    </row>
    <row r="2813" spans="1:12">
      <c r="A2813" s="243">
        <v>45028</v>
      </c>
      <c r="B2813" s="243">
        <v>45029</v>
      </c>
      <c r="C2813" s="244">
        <f t="shared" si="129"/>
        <v>2</v>
      </c>
      <c r="D2813" s="239">
        <v>45029</v>
      </c>
      <c r="E2813" s="245">
        <f t="shared" si="130"/>
        <v>1</v>
      </c>
      <c r="F2813" s="306" t="s">
        <v>178</v>
      </c>
      <c r="G2813" s="241">
        <v>288442.09999999998</v>
      </c>
      <c r="H2813" s="244">
        <f t="shared" si="131"/>
        <v>288442.09999999998</v>
      </c>
      <c r="I2813" s="246"/>
      <c r="J2813" s="247"/>
      <c r="K2813" s="240"/>
      <c r="L2813" s="245"/>
    </row>
    <row r="2814" spans="1:12">
      <c r="A2814" s="243">
        <v>45028</v>
      </c>
      <c r="B2814" s="243">
        <v>45028</v>
      </c>
      <c r="C2814" s="244">
        <f t="shared" si="129"/>
        <v>1</v>
      </c>
      <c r="D2814" s="239">
        <v>45028</v>
      </c>
      <c r="E2814" s="245">
        <f t="shared" si="130"/>
        <v>0</v>
      </c>
      <c r="F2814" s="306" t="s">
        <v>176</v>
      </c>
      <c r="G2814" s="241">
        <v>629.48</v>
      </c>
      <c r="H2814" s="244">
        <f t="shared" si="131"/>
        <v>0</v>
      </c>
      <c r="I2814" s="246"/>
      <c r="J2814" s="247"/>
      <c r="K2814" s="240"/>
      <c r="L2814" s="245"/>
    </row>
    <row r="2815" spans="1:12">
      <c r="A2815" s="243">
        <v>45028</v>
      </c>
      <c r="B2815" s="243">
        <v>45044</v>
      </c>
      <c r="C2815" s="244">
        <f t="shared" si="129"/>
        <v>17</v>
      </c>
      <c r="D2815" s="239">
        <v>45044</v>
      </c>
      <c r="E2815" s="245">
        <f t="shared" si="130"/>
        <v>16</v>
      </c>
      <c r="F2815" s="306" t="s">
        <v>175</v>
      </c>
      <c r="G2815" s="241">
        <v>64.13</v>
      </c>
      <c r="H2815" s="244">
        <f t="shared" si="131"/>
        <v>1026.08</v>
      </c>
      <c r="I2815" s="246"/>
      <c r="J2815" s="247"/>
      <c r="K2815" s="240"/>
      <c r="L2815" s="245"/>
    </row>
    <row r="2816" spans="1:12">
      <c r="A2816" s="243">
        <v>45028</v>
      </c>
      <c r="B2816" s="243">
        <v>45028</v>
      </c>
      <c r="C2816" s="244">
        <f t="shared" si="129"/>
        <v>1</v>
      </c>
      <c r="D2816" s="239">
        <v>45028</v>
      </c>
      <c r="E2816" s="245">
        <f t="shared" si="130"/>
        <v>0</v>
      </c>
      <c r="F2816" s="306" t="s">
        <v>175</v>
      </c>
      <c r="G2816" s="241">
        <v>1469.27</v>
      </c>
      <c r="H2816" s="244">
        <f t="shared" si="131"/>
        <v>0</v>
      </c>
      <c r="I2816" s="246"/>
      <c r="J2816" s="247"/>
      <c r="K2816" s="240"/>
      <c r="L2816" s="245"/>
    </row>
    <row r="2817" spans="1:12">
      <c r="A2817" s="243">
        <v>45028</v>
      </c>
      <c r="B2817" s="243">
        <v>45029</v>
      </c>
      <c r="C2817" s="244">
        <f t="shared" si="129"/>
        <v>2</v>
      </c>
      <c r="D2817" s="239">
        <v>45029</v>
      </c>
      <c r="E2817" s="245">
        <f t="shared" si="130"/>
        <v>1</v>
      </c>
      <c r="F2817" s="306" t="s">
        <v>176</v>
      </c>
      <c r="G2817" s="241">
        <v>152312.01999999999</v>
      </c>
      <c r="H2817" s="244">
        <f t="shared" si="131"/>
        <v>152312.01999999999</v>
      </c>
      <c r="I2817" s="246"/>
      <c r="J2817" s="247"/>
      <c r="K2817" s="240"/>
      <c r="L2817" s="245"/>
    </row>
    <row r="2818" spans="1:12">
      <c r="A2818" s="243">
        <v>45028</v>
      </c>
      <c r="B2818" s="243">
        <v>45030</v>
      </c>
      <c r="C2818" s="244">
        <f t="shared" si="129"/>
        <v>3</v>
      </c>
      <c r="D2818" s="239">
        <v>45030</v>
      </c>
      <c r="E2818" s="245">
        <f t="shared" si="130"/>
        <v>2</v>
      </c>
      <c r="F2818" s="306" t="s">
        <v>178</v>
      </c>
      <c r="G2818" s="241">
        <v>645880.48</v>
      </c>
      <c r="H2818" s="244">
        <f t="shared" si="131"/>
        <v>1291760.96</v>
      </c>
      <c r="I2818" s="246"/>
      <c r="J2818" s="247"/>
      <c r="K2818" s="240"/>
      <c r="L2818" s="245"/>
    </row>
    <row r="2819" spans="1:12">
      <c r="A2819" s="243">
        <v>45028</v>
      </c>
      <c r="B2819" s="243">
        <v>45029</v>
      </c>
      <c r="C2819" s="244">
        <f t="shared" si="129"/>
        <v>2</v>
      </c>
      <c r="D2819" s="239">
        <v>45029</v>
      </c>
      <c r="E2819" s="245">
        <f t="shared" si="130"/>
        <v>1</v>
      </c>
      <c r="F2819" s="306" t="s">
        <v>175</v>
      </c>
      <c r="G2819" s="241">
        <v>438449.32</v>
      </c>
      <c r="H2819" s="244">
        <f t="shared" si="131"/>
        <v>438449.32</v>
      </c>
      <c r="I2819" s="246"/>
      <c r="J2819" s="247"/>
      <c r="K2819" s="240"/>
      <c r="L2819" s="245"/>
    </row>
    <row r="2820" spans="1:12">
      <c r="A2820" s="243">
        <v>45028</v>
      </c>
      <c r="B2820" s="243">
        <v>45030</v>
      </c>
      <c r="C2820" s="244">
        <f t="shared" si="129"/>
        <v>3</v>
      </c>
      <c r="D2820" s="239">
        <v>45030</v>
      </c>
      <c r="E2820" s="245">
        <f t="shared" si="130"/>
        <v>2</v>
      </c>
      <c r="F2820" s="306" t="s">
        <v>176</v>
      </c>
      <c r="G2820" s="241">
        <v>193291.34</v>
      </c>
      <c r="H2820" s="244">
        <f t="shared" si="131"/>
        <v>386582.68</v>
      </c>
      <c r="I2820" s="246"/>
      <c r="J2820" s="247"/>
      <c r="K2820" s="240"/>
      <c r="L2820" s="245"/>
    </row>
    <row r="2821" spans="1:12">
      <c r="A2821" s="243">
        <v>45028</v>
      </c>
      <c r="B2821" s="243">
        <v>45028</v>
      </c>
      <c r="C2821" s="244">
        <f t="shared" si="129"/>
        <v>1</v>
      </c>
      <c r="D2821" s="239">
        <v>45028</v>
      </c>
      <c r="E2821" s="245">
        <f t="shared" si="130"/>
        <v>0</v>
      </c>
      <c r="F2821" s="306" t="s">
        <v>177</v>
      </c>
      <c r="G2821" s="241">
        <v>15.19</v>
      </c>
      <c r="H2821" s="244">
        <f t="shared" si="131"/>
        <v>0</v>
      </c>
      <c r="I2821" s="246"/>
      <c r="J2821" s="247"/>
      <c r="K2821" s="240"/>
      <c r="L2821" s="245"/>
    </row>
    <row r="2822" spans="1:12">
      <c r="A2822" s="243">
        <v>45028</v>
      </c>
      <c r="B2822" s="243">
        <v>45030</v>
      </c>
      <c r="C2822" s="244">
        <f t="shared" si="129"/>
        <v>3</v>
      </c>
      <c r="D2822" s="239">
        <v>45030</v>
      </c>
      <c r="E2822" s="245">
        <f t="shared" si="130"/>
        <v>2</v>
      </c>
      <c r="F2822" s="306" t="s">
        <v>175</v>
      </c>
      <c r="G2822" s="241">
        <v>8344.4699999999993</v>
      </c>
      <c r="H2822" s="244">
        <f t="shared" si="131"/>
        <v>16688.939999999999</v>
      </c>
      <c r="I2822" s="246"/>
      <c r="J2822" s="247"/>
      <c r="K2822" s="240"/>
      <c r="L2822" s="245"/>
    </row>
    <row r="2823" spans="1:12">
      <c r="A2823" s="243">
        <v>45028</v>
      </c>
      <c r="B2823" s="243">
        <v>45029</v>
      </c>
      <c r="C2823" s="244">
        <f t="shared" ref="C2823:C2886" si="132">B2823-A2823+1</f>
        <v>2</v>
      </c>
      <c r="D2823" s="239">
        <v>45029</v>
      </c>
      <c r="E2823" s="245">
        <f t="shared" ref="E2823:E2886" si="133">D2823-A2823</f>
        <v>1</v>
      </c>
      <c r="F2823" s="306" t="s">
        <v>177</v>
      </c>
      <c r="G2823" s="241">
        <v>20286.919999999998</v>
      </c>
      <c r="H2823" s="244">
        <f t="shared" ref="H2823:H2886" si="134">E2823*G2823</f>
        <v>20286.919999999998</v>
      </c>
      <c r="I2823" s="246"/>
      <c r="J2823" s="247"/>
      <c r="K2823" s="240"/>
      <c r="L2823" s="245"/>
    </row>
    <row r="2824" spans="1:12">
      <c r="A2824" s="243">
        <v>45028</v>
      </c>
      <c r="B2824" s="243">
        <v>45055</v>
      </c>
      <c r="C2824" s="244">
        <f t="shared" si="132"/>
        <v>28</v>
      </c>
      <c r="D2824" s="239">
        <v>45055</v>
      </c>
      <c r="E2824" s="245">
        <f t="shared" si="133"/>
        <v>27</v>
      </c>
      <c r="F2824" s="306" t="s">
        <v>176</v>
      </c>
      <c r="G2824" s="241">
        <v>403.02</v>
      </c>
      <c r="H2824" s="244">
        <f t="shared" si="134"/>
        <v>10881.539999999999</v>
      </c>
      <c r="I2824" s="246"/>
      <c r="J2824" s="247"/>
      <c r="K2824" s="240"/>
      <c r="L2824" s="245"/>
    </row>
    <row r="2825" spans="1:12">
      <c r="A2825" s="243">
        <v>45028</v>
      </c>
      <c r="B2825" s="243">
        <v>45028</v>
      </c>
      <c r="C2825" s="244">
        <f t="shared" si="132"/>
        <v>1</v>
      </c>
      <c r="D2825" s="239">
        <v>45028</v>
      </c>
      <c r="E2825" s="245">
        <f t="shared" si="133"/>
        <v>0</v>
      </c>
      <c r="F2825" s="306" t="s">
        <v>179</v>
      </c>
      <c r="G2825" s="241">
        <v>52855.49</v>
      </c>
      <c r="H2825" s="244">
        <f t="shared" si="134"/>
        <v>0</v>
      </c>
      <c r="I2825" s="246"/>
      <c r="J2825" s="247"/>
      <c r="K2825" s="240"/>
      <c r="L2825" s="245"/>
    </row>
    <row r="2826" spans="1:12">
      <c r="A2826" s="243">
        <v>45028</v>
      </c>
      <c r="B2826" s="243">
        <v>45078</v>
      </c>
      <c r="C2826" s="244">
        <f t="shared" si="132"/>
        <v>51</v>
      </c>
      <c r="D2826" s="239">
        <v>45078</v>
      </c>
      <c r="E2826" s="245">
        <f t="shared" si="133"/>
        <v>50</v>
      </c>
      <c r="F2826" s="306" t="s">
        <v>176</v>
      </c>
      <c r="G2826" s="241">
        <v>9.18</v>
      </c>
      <c r="H2826" s="244">
        <f t="shared" si="134"/>
        <v>459</v>
      </c>
      <c r="I2826" s="246"/>
      <c r="J2826" s="247"/>
      <c r="K2826" s="240"/>
      <c r="L2826" s="245"/>
    </row>
    <row r="2827" spans="1:12">
      <c r="A2827" s="243">
        <v>45028</v>
      </c>
      <c r="B2827" s="243">
        <v>45030</v>
      </c>
      <c r="C2827" s="244">
        <f t="shared" si="132"/>
        <v>3</v>
      </c>
      <c r="D2827" s="239">
        <v>45030</v>
      </c>
      <c r="E2827" s="245">
        <f t="shared" si="133"/>
        <v>2</v>
      </c>
      <c r="F2827" s="306" t="s">
        <v>177</v>
      </c>
      <c r="G2827" s="241">
        <v>1220.74</v>
      </c>
      <c r="H2827" s="244">
        <f t="shared" si="134"/>
        <v>2441.48</v>
      </c>
      <c r="I2827" s="246"/>
      <c r="J2827" s="247"/>
      <c r="K2827" s="240"/>
      <c r="L2827" s="245"/>
    </row>
    <row r="2828" spans="1:12">
      <c r="A2828" s="243">
        <v>45028</v>
      </c>
      <c r="B2828" s="243">
        <v>45029</v>
      </c>
      <c r="C2828" s="244">
        <f t="shared" si="132"/>
        <v>2</v>
      </c>
      <c r="D2828" s="239">
        <v>45029</v>
      </c>
      <c r="E2828" s="245">
        <f t="shared" si="133"/>
        <v>1</v>
      </c>
      <c r="F2828" s="306" t="s">
        <v>179</v>
      </c>
      <c r="G2828" s="241">
        <v>58583.92</v>
      </c>
      <c r="H2828" s="244">
        <f t="shared" si="134"/>
        <v>58583.92</v>
      </c>
      <c r="I2828" s="246"/>
      <c r="J2828" s="247"/>
      <c r="K2828" s="240"/>
      <c r="L2828" s="245"/>
    </row>
    <row r="2829" spans="1:12">
      <c r="A2829" s="243">
        <v>45028</v>
      </c>
      <c r="B2829" s="243">
        <v>45033</v>
      </c>
      <c r="C2829" s="244">
        <f t="shared" si="132"/>
        <v>6</v>
      </c>
      <c r="D2829" s="239">
        <v>45033</v>
      </c>
      <c r="E2829" s="245">
        <f t="shared" si="133"/>
        <v>5</v>
      </c>
      <c r="F2829" s="306" t="s">
        <v>176</v>
      </c>
      <c r="G2829" s="241">
        <v>405.71</v>
      </c>
      <c r="H2829" s="244">
        <f t="shared" si="134"/>
        <v>2028.55</v>
      </c>
      <c r="I2829" s="246"/>
      <c r="J2829" s="247"/>
      <c r="K2829" s="240"/>
      <c r="L2829" s="245"/>
    </row>
    <row r="2830" spans="1:12">
      <c r="A2830" s="243">
        <v>45028</v>
      </c>
      <c r="B2830" s="243">
        <v>45033</v>
      </c>
      <c r="C2830" s="244">
        <f t="shared" si="132"/>
        <v>6</v>
      </c>
      <c r="D2830" s="239">
        <v>45033</v>
      </c>
      <c r="E2830" s="245">
        <f t="shared" si="133"/>
        <v>5</v>
      </c>
      <c r="F2830" s="306" t="s">
        <v>175</v>
      </c>
      <c r="G2830" s="241">
        <v>892.74</v>
      </c>
      <c r="H2830" s="244">
        <f t="shared" si="134"/>
        <v>4463.7</v>
      </c>
      <c r="I2830" s="246"/>
      <c r="J2830" s="247"/>
      <c r="K2830" s="240"/>
      <c r="L2830" s="245"/>
    </row>
    <row r="2831" spans="1:12">
      <c r="A2831" s="243">
        <v>45028</v>
      </c>
      <c r="B2831" s="243">
        <v>45034</v>
      </c>
      <c r="C2831" s="244">
        <f t="shared" si="132"/>
        <v>7</v>
      </c>
      <c r="D2831" s="239">
        <v>45034</v>
      </c>
      <c r="E2831" s="245">
        <f t="shared" si="133"/>
        <v>6</v>
      </c>
      <c r="F2831" s="306" t="s">
        <v>176</v>
      </c>
      <c r="G2831" s="241">
        <v>170.44</v>
      </c>
      <c r="H2831" s="244">
        <f t="shared" si="134"/>
        <v>1022.64</v>
      </c>
      <c r="I2831" s="246"/>
      <c r="J2831" s="247"/>
      <c r="K2831" s="240"/>
      <c r="L2831" s="245"/>
    </row>
    <row r="2832" spans="1:12">
      <c r="A2832" s="243">
        <v>45028</v>
      </c>
      <c r="B2832" s="243">
        <v>45034</v>
      </c>
      <c r="C2832" s="244">
        <f t="shared" si="132"/>
        <v>7</v>
      </c>
      <c r="D2832" s="239">
        <v>45034</v>
      </c>
      <c r="E2832" s="245">
        <f t="shared" si="133"/>
        <v>6</v>
      </c>
      <c r="F2832" s="306" t="s">
        <v>175</v>
      </c>
      <c r="G2832" s="241">
        <v>674.96</v>
      </c>
      <c r="H2832" s="244">
        <f t="shared" si="134"/>
        <v>4049.76</v>
      </c>
      <c r="I2832" s="246"/>
      <c r="J2832" s="247"/>
      <c r="K2832" s="240"/>
      <c r="L2832" s="245"/>
    </row>
    <row r="2833" spans="1:12">
      <c r="A2833" s="243">
        <v>45028</v>
      </c>
      <c r="B2833" s="243">
        <v>45035</v>
      </c>
      <c r="C2833" s="244">
        <f t="shared" si="132"/>
        <v>8</v>
      </c>
      <c r="D2833" s="239">
        <v>45035</v>
      </c>
      <c r="E2833" s="245">
        <f t="shared" si="133"/>
        <v>7</v>
      </c>
      <c r="F2833" s="306" t="s">
        <v>175</v>
      </c>
      <c r="G2833" s="241">
        <v>318.57</v>
      </c>
      <c r="H2833" s="244">
        <f t="shared" si="134"/>
        <v>2229.9899999999998</v>
      </c>
      <c r="I2833" s="246"/>
      <c r="J2833" s="247"/>
      <c r="K2833" s="240"/>
      <c r="L2833" s="245"/>
    </row>
    <row r="2834" spans="1:12">
      <c r="A2834" s="243">
        <v>45028</v>
      </c>
      <c r="B2834" s="243">
        <v>45034</v>
      </c>
      <c r="C2834" s="244">
        <f t="shared" si="132"/>
        <v>7</v>
      </c>
      <c r="D2834" s="239">
        <v>45034</v>
      </c>
      <c r="E2834" s="245">
        <f t="shared" si="133"/>
        <v>6</v>
      </c>
      <c r="F2834" s="306" t="s">
        <v>177</v>
      </c>
      <c r="G2834" s="241">
        <v>15240.87</v>
      </c>
      <c r="H2834" s="244">
        <f t="shared" si="134"/>
        <v>91445.22</v>
      </c>
      <c r="I2834" s="246"/>
      <c r="J2834" s="247"/>
      <c r="K2834" s="240"/>
      <c r="L2834" s="245"/>
    </row>
    <row r="2835" spans="1:12">
      <c r="A2835" s="243">
        <v>45028</v>
      </c>
      <c r="B2835" s="243">
        <v>45065</v>
      </c>
      <c r="C2835" s="244">
        <f t="shared" si="132"/>
        <v>38</v>
      </c>
      <c r="D2835" s="239">
        <v>45065</v>
      </c>
      <c r="E2835" s="245">
        <f t="shared" si="133"/>
        <v>37</v>
      </c>
      <c r="F2835" s="306" t="s">
        <v>180</v>
      </c>
      <c r="G2835" s="241">
        <v>694.55</v>
      </c>
      <c r="H2835" s="244">
        <f t="shared" si="134"/>
        <v>25698.35</v>
      </c>
      <c r="I2835" s="246"/>
      <c r="J2835" s="247"/>
      <c r="K2835" s="240"/>
      <c r="L2835" s="245"/>
    </row>
    <row r="2836" spans="1:12">
      <c r="A2836" s="243">
        <v>45028</v>
      </c>
      <c r="B2836" s="243">
        <v>45057</v>
      </c>
      <c r="C2836" s="244">
        <f t="shared" si="132"/>
        <v>30</v>
      </c>
      <c r="D2836" s="239">
        <v>45057</v>
      </c>
      <c r="E2836" s="245">
        <f t="shared" si="133"/>
        <v>29</v>
      </c>
      <c r="F2836" s="306" t="s">
        <v>175</v>
      </c>
      <c r="G2836" s="241">
        <v>12.99</v>
      </c>
      <c r="H2836" s="244">
        <f t="shared" si="134"/>
        <v>376.71</v>
      </c>
      <c r="I2836" s="246"/>
      <c r="J2836" s="247"/>
      <c r="K2836" s="240"/>
      <c r="L2836" s="245"/>
    </row>
    <row r="2837" spans="1:12">
      <c r="A2837" s="243">
        <v>45028</v>
      </c>
      <c r="B2837" s="243">
        <v>45058</v>
      </c>
      <c r="C2837" s="244">
        <f t="shared" si="132"/>
        <v>31</v>
      </c>
      <c r="D2837" s="239">
        <v>45058</v>
      </c>
      <c r="E2837" s="245">
        <f t="shared" si="133"/>
        <v>30</v>
      </c>
      <c r="F2837" s="306" t="s">
        <v>175</v>
      </c>
      <c r="G2837" s="241">
        <v>28.77</v>
      </c>
      <c r="H2837" s="244">
        <f t="shared" si="134"/>
        <v>863.1</v>
      </c>
      <c r="I2837" s="246"/>
      <c r="J2837" s="247"/>
      <c r="K2837" s="240"/>
      <c r="L2837" s="245"/>
    </row>
    <row r="2838" spans="1:12">
      <c r="A2838" s="243">
        <v>45028</v>
      </c>
      <c r="B2838" s="243">
        <v>45037</v>
      </c>
      <c r="C2838" s="244">
        <f t="shared" si="132"/>
        <v>10</v>
      </c>
      <c r="D2838" s="239">
        <v>45037</v>
      </c>
      <c r="E2838" s="245">
        <f t="shared" si="133"/>
        <v>9</v>
      </c>
      <c r="F2838" s="306" t="s">
        <v>178</v>
      </c>
      <c r="G2838" s="241">
        <v>4266.78</v>
      </c>
      <c r="H2838" s="244">
        <f t="shared" si="134"/>
        <v>38401.019999999997</v>
      </c>
      <c r="I2838" s="246"/>
      <c r="J2838" s="247"/>
      <c r="K2838" s="240"/>
      <c r="L2838" s="245"/>
    </row>
    <row r="2839" spans="1:12">
      <c r="A2839" s="243">
        <v>45028</v>
      </c>
      <c r="B2839" s="243">
        <v>45036</v>
      </c>
      <c r="C2839" s="244">
        <f t="shared" si="132"/>
        <v>9</v>
      </c>
      <c r="D2839" s="239">
        <v>45036</v>
      </c>
      <c r="E2839" s="245">
        <f t="shared" si="133"/>
        <v>8</v>
      </c>
      <c r="F2839" s="306" t="s">
        <v>176</v>
      </c>
      <c r="G2839" s="241">
        <v>292.7</v>
      </c>
      <c r="H2839" s="244">
        <f t="shared" si="134"/>
        <v>2341.6</v>
      </c>
      <c r="I2839" s="246"/>
      <c r="J2839" s="247"/>
      <c r="K2839" s="240"/>
      <c r="L2839" s="245"/>
    </row>
    <row r="2840" spans="1:12">
      <c r="A2840" s="243">
        <v>45028</v>
      </c>
      <c r="B2840" s="243">
        <v>45036</v>
      </c>
      <c r="C2840" s="244">
        <f t="shared" si="132"/>
        <v>9</v>
      </c>
      <c r="D2840" s="239">
        <v>45036</v>
      </c>
      <c r="E2840" s="245">
        <f t="shared" si="133"/>
        <v>8</v>
      </c>
      <c r="F2840" s="306" t="s">
        <v>175</v>
      </c>
      <c r="G2840" s="241">
        <v>144.80000000000001</v>
      </c>
      <c r="H2840" s="244">
        <f t="shared" si="134"/>
        <v>1158.4000000000001</v>
      </c>
      <c r="I2840" s="246"/>
      <c r="J2840" s="247"/>
      <c r="K2840" s="240"/>
      <c r="L2840" s="245"/>
    </row>
    <row r="2841" spans="1:12">
      <c r="A2841" s="243">
        <v>45028</v>
      </c>
      <c r="B2841" s="243">
        <v>45037</v>
      </c>
      <c r="C2841" s="244">
        <f t="shared" si="132"/>
        <v>10</v>
      </c>
      <c r="D2841" s="239">
        <v>45037</v>
      </c>
      <c r="E2841" s="245">
        <f t="shared" si="133"/>
        <v>9</v>
      </c>
      <c r="F2841" s="306" t="s">
        <v>175</v>
      </c>
      <c r="G2841" s="241">
        <v>253.04</v>
      </c>
      <c r="H2841" s="244">
        <f t="shared" si="134"/>
        <v>2277.36</v>
      </c>
      <c r="I2841" s="246"/>
      <c r="J2841" s="247"/>
      <c r="K2841" s="240"/>
      <c r="L2841" s="245"/>
    </row>
    <row r="2842" spans="1:12">
      <c r="A2842" s="243">
        <v>45028</v>
      </c>
      <c r="B2842" s="243">
        <v>45245</v>
      </c>
      <c r="C2842" s="244">
        <f t="shared" si="132"/>
        <v>218</v>
      </c>
      <c r="D2842" s="239">
        <v>45245</v>
      </c>
      <c r="E2842" s="245">
        <f t="shared" si="133"/>
        <v>217</v>
      </c>
      <c r="F2842" s="306" t="s">
        <v>176</v>
      </c>
      <c r="G2842" s="241">
        <v>229.05</v>
      </c>
      <c r="H2842" s="244">
        <f t="shared" si="134"/>
        <v>49703.850000000006</v>
      </c>
      <c r="I2842" s="246"/>
      <c r="J2842" s="247"/>
      <c r="K2842" s="240"/>
      <c r="L2842" s="245"/>
    </row>
    <row r="2843" spans="1:12">
      <c r="A2843" s="243">
        <v>45028</v>
      </c>
      <c r="B2843" s="243">
        <v>45037</v>
      </c>
      <c r="C2843" s="244">
        <f t="shared" si="132"/>
        <v>10</v>
      </c>
      <c r="D2843" s="239">
        <v>45037</v>
      </c>
      <c r="E2843" s="245">
        <f t="shared" si="133"/>
        <v>9</v>
      </c>
      <c r="F2843" s="306" t="s">
        <v>177</v>
      </c>
      <c r="G2843" s="241">
        <v>3135.61</v>
      </c>
      <c r="H2843" s="244">
        <f t="shared" si="134"/>
        <v>28220.49</v>
      </c>
      <c r="I2843" s="246"/>
      <c r="J2843" s="247"/>
      <c r="K2843" s="240"/>
      <c r="L2843" s="245"/>
    </row>
    <row r="2844" spans="1:12">
      <c r="A2844" s="243">
        <v>45028</v>
      </c>
      <c r="B2844" s="243">
        <v>45245</v>
      </c>
      <c r="C2844" s="244">
        <f t="shared" si="132"/>
        <v>218</v>
      </c>
      <c r="D2844" s="239">
        <v>45245</v>
      </c>
      <c r="E2844" s="245">
        <f t="shared" si="133"/>
        <v>217</v>
      </c>
      <c r="F2844" s="306" t="s">
        <v>175</v>
      </c>
      <c r="G2844" s="241">
        <v>35.200000000000003</v>
      </c>
      <c r="H2844" s="244">
        <f t="shared" si="134"/>
        <v>7638.4000000000005</v>
      </c>
      <c r="I2844" s="246"/>
      <c r="J2844" s="247"/>
      <c r="K2844" s="240"/>
      <c r="L2844" s="245"/>
    </row>
    <row r="2845" spans="1:12">
      <c r="A2845" s="243">
        <v>45028</v>
      </c>
      <c r="B2845" s="243">
        <v>45047</v>
      </c>
      <c r="C2845" s="244">
        <f t="shared" si="132"/>
        <v>20</v>
      </c>
      <c r="D2845" s="239">
        <v>45047</v>
      </c>
      <c r="E2845" s="245">
        <f t="shared" si="133"/>
        <v>19</v>
      </c>
      <c r="F2845" s="306" t="s">
        <v>175</v>
      </c>
      <c r="G2845" s="241">
        <v>26.9</v>
      </c>
      <c r="H2845" s="244">
        <f t="shared" si="134"/>
        <v>511.09999999999997</v>
      </c>
      <c r="I2845" s="246"/>
      <c r="J2845" s="247"/>
      <c r="K2845" s="240"/>
      <c r="L2845" s="245"/>
    </row>
    <row r="2846" spans="1:12">
      <c r="A2846" s="243">
        <v>45028</v>
      </c>
      <c r="B2846" s="243">
        <v>45042</v>
      </c>
      <c r="C2846" s="244">
        <f t="shared" si="132"/>
        <v>15</v>
      </c>
      <c r="D2846" s="239">
        <v>45042</v>
      </c>
      <c r="E2846" s="245">
        <f t="shared" si="133"/>
        <v>14</v>
      </c>
      <c r="F2846" s="306" t="s">
        <v>176</v>
      </c>
      <c r="G2846" s="241">
        <v>99.1</v>
      </c>
      <c r="H2846" s="244">
        <f t="shared" si="134"/>
        <v>1387.3999999999999</v>
      </c>
      <c r="I2846" s="246"/>
      <c r="J2846" s="247"/>
      <c r="K2846" s="240"/>
      <c r="L2846" s="245"/>
    </row>
    <row r="2847" spans="1:12">
      <c r="A2847" s="243">
        <v>45028</v>
      </c>
      <c r="B2847" s="243">
        <v>45048</v>
      </c>
      <c r="C2847" s="244">
        <f t="shared" si="132"/>
        <v>21</v>
      </c>
      <c r="D2847" s="239">
        <v>45048</v>
      </c>
      <c r="E2847" s="245">
        <f t="shared" si="133"/>
        <v>20</v>
      </c>
      <c r="F2847" s="306" t="s">
        <v>175</v>
      </c>
      <c r="G2847" s="241">
        <v>138.22999999999999</v>
      </c>
      <c r="H2847" s="244">
        <f t="shared" si="134"/>
        <v>2764.6</v>
      </c>
      <c r="I2847" s="246"/>
      <c r="J2847" s="247"/>
      <c r="K2847" s="240"/>
      <c r="L2847" s="245"/>
    </row>
    <row r="2848" spans="1:12">
      <c r="A2848" s="243">
        <v>45028</v>
      </c>
      <c r="B2848" s="243">
        <v>45049</v>
      </c>
      <c r="C2848" s="244">
        <f t="shared" si="132"/>
        <v>22</v>
      </c>
      <c r="D2848" s="239">
        <v>45049</v>
      </c>
      <c r="E2848" s="245">
        <f t="shared" si="133"/>
        <v>21</v>
      </c>
      <c r="F2848" s="306" t="s">
        <v>176</v>
      </c>
      <c r="G2848" s="241">
        <v>67.989999999999995</v>
      </c>
      <c r="H2848" s="244">
        <f t="shared" si="134"/>
        <v>1427.79</v>
      </c>
      <c r="I2848" s="246"/>
      <c r="J2848" s="247"/>
      <c r="K2848" s="240"/>
      <c r="L2848" s="245"/>
    </row>
    <row r="2849" spans="1:12">
      <c r="A2849" s="243">
        <v>45028</v>
      </c>
      <c r="B2849" s="243">
        <v>45041</v>
      </c>
      <c r="C2849" s="244">
        <f t="shared" si="132"/>
        <v>14</v>
      </c>
      <c r="D2849" s="239">
        <v>45041</v>
      </c>
      <c r="E2849" s="245">
        <f t="shared" si="133"/>
        <v>13</v>
      </c>
      <c r="F2849" s="306" t="s">
        <v>175</v>
      </c>
      <c r="G2849" s="241">
        <v>272.26</v>
      </c>
      <c r="H2849" s="244">
        <f t="shared" si="134"/>
        <v>3539.38</v>
      </c>
      <c r="I2849" s="246"/>
      <c r="J2849" s="247"/>
      <c r="K2849" s="240"/>
      <c r="L2849" s="245"/>
    </row>
    <row r="2850" spans="1:12">
      <c r="A2850" s="243">
        <v>45028</v>
      </c>
      <c r="B2850" s="243">
        <v>45042</v>
      </c>
      <c r="C2850" s="244">
        <f t="shared" si="132"/>
        <v>15</v>
      </c>
      <c r="D2850" s="239">
        <v>45042</v>
      </c>
      <c r="E2850" s="245">
        <f t="shared" si="133"/>
        <v>14</v>
      </c>
      <c r="F2850" s="306" t="s">
        <v>175</v>
      </c>
      <c r="G2850" s="241">
        <v>900.3</v>
      </c>
      <c r="H2850" s="244">
        <f t="shared" si="134"/>
        <v>12604.199999999999</v>
      </c>
      <c r="I2850" s="246"/>
      <c r="J2850" s="247"/>
      <c r="K2850" s="240"/>
      <c r="L2850" s="245"/>
    </row>
    <row r="2851" spans="1:12">
      <c r="A2851" s="243">
        <v>45029</v>
      </c>
      <c r="B2851" s="243">
        <v>45063</v>
      </c>
      <c r="C2851" s="244">
        <f t="shared" si="132"/>
        <v>35</v>
      </c>
      <c r="D2851" s="239">
        <v>45063</v>
      </c>
      <c r="E2851" s="245">
        <f t="shared" si="133"/>
        <v>34</v>
      </c>
      <c r="F2851" s="306" t="s">
        <v>175</v>
      </c>
      <c r="G2851" s="241">
        <v>24.31</v>
      </c>
      <c r="H2851" s="244">
        <f t="shared" si="134"/>
        <v>826.54</v>
      </c>
      <c r="I2851" s="246"/>
      <c r="J2851" s="247"/>
      <c r="K2851" s="240"/>
      <c r="L2851" s="245"/>
    </row>
    <row r="2852" spans="1:12">
      <c r="A2852" s="243">
        <v>45029</v>
      </c>
      <c r="B2852" s="243">
        <v>45040</v>
      </c>
      <c r="C2852" s="244">
        <f t="shared" si="132"/>
        <v>12</v>
      </c>
      <c r="D2852" s="239">
        <v>45040</v>
      </c>
      <c r="E2852" s="245">
        <f t="shared" si="133"/>
        <v>11</v>
      </c>
      <c r="F2852" s="306" t="s">
        <v>176</v>
      </c>
      <c r="G2852" s="241">
        <v>183.4</v>
      </c>
      <c r="H2852" s="244">
        <f t="shared" si="134"/>
        <v>2017.4</v>
      </c>
      <c r="I2852" s="246"/>
      <c r="J2852" s="247"/>
      <c r="K2852" s="240"/>
      <c r="L2852" s="245"/>
    </row>
    <row r="2853" spans="1:12">
      <c r="A2853" s="243">
        <v>45029</v>
      </c>
      <c r="B2853" s="243">
        <v>45040</v>
      </c>
      <c r="C2853" s="244">
        <f t="shared" si="132"/>
        <v>12</v>
      </c>
      <c r="D2853" s="239">
        <v>45040</v>
      </c>
      <c r="E2853" s="245">
        <f t="shared" si="133"/>
        <v>11</v>
      </c>
      <c r="F2853" s="306" t="s">
        <v>175</v>
      </c>
      <c r="G2853" s="241">
        <v>164.49</v>
      </c>
      <c r="H2853" s="244">
        <f t="shared" si="134"/>
        <v>1809.39</v>
      </c>
      <c r="I2853" s="246"/>
      <c r="J2853" s="247"/>
      <c r="K2853" s="240"/>
      <c r="L2853" s="245"/>
    </row>
    <row r="2854" spans="1:12">
      <c r="A2854" s="243">
        <v>45029</v>
      </c>
      <c r="B2854" s="243">
        <v>45041</v>
      </c>
      <c r="C2854" s="244">
        <f t="shared" si="132"/>
        <v>13</v>
      </c>
      <c r="D2854" s="239">
        <v>45041</v>
      </c>
      <c r="E2854" s="245">
        <f t="shared" si="133"/>
        <v>12</v>
      </c>
      <c r="F2854" s="306" t="s">
        <v>175</v>
      </c>
      <c r="G2854" s="241">
        <v>218.29</v>
      </c>
      <c r="H2854" s="244">
        <f t="shared" si="134"/>
        <v>2619.48</v>
      </c>
      <c r="I2854" s="246"/>
      <c r="J2854" s="247"/>
      <c r="K2854" s="240"/>
      <c r="L2854" s="245"/>
    </row>
    <row r="2855" spans="1:12">
      <c r="A2855" s="243">
        <v>45029</v>
      </c>
      <c r="B2855" s="243">
        <v>45042</v>
      </c>
      <c r="C2855" s="244">
        <f t="shared" si="132"/>
        <v>14</v>
      </c>
      <c r="D2855" s="239">
        <v>45042</v>
      </c>
      <c r="E2855" s="245">
        <f t="shared" si="133"/>
        <v>13</v>
      </c>
      <c r="F2855" s="306" t="s">
        <v>176</v>
      </c>
      <c r="G2855" s="241">
        <v>371.17</v>
      </c>
      <c r="H2855" s="244">
        <f t="shared" si="134"/>
        <v>4825.21</v>
      </c>
      <c r="I2855" s="246"/>
      <c r="J2855" s="247"/>
      <c r="K2855" s="240"/>
      <c r="L2855" s="245"/>
    </row>
    <row r="2856" spans="1:12">
      <c r="A2856" s="243">
        <v>45029</v>
      </c>
      <c r="B2856" s="243">
        <v>45049</v>
      </c>
      <c r="C2856" s="244">
        <f t="shared" si="132"/>
        <v>21</v>
      </c>
      <c r="D2856" s="239">
        <v>45049</v>
      </c>
      <c r="E2856" s="245">
        <f t="shared" si="133"/>
        <v>20</v>
      </c>
      <c r="F2856" s="306" t="s">
        <v>175</v>
      </c>
      <c r="G2856" s="241">
        <v>9.83</v>
      </c>
      <c r="H2856" s="244">
        <f t="shared" si="134"/>
        <v>196.6</v>
      </c>
      <c r="I2856" s="246"/>
      <c r="J2856" s="247"/>
      <c r="K2856" s="240"/>
      <c r="L2856" s="245"/>
    </row>
    <row r="2857" spans="1:12">
      <c r="A2857" s="243">
        <v>45029</v>
      </c>
      <c r="B2857" s="243">
        <v>45042</v>
      </c>
      <c r="C2857" s="244">
        <f t="shared" si="132"/>
        <v>14</v>
      </c>
      <c r="D2857" s="239">
        <v>45042</v>
      </c>
      <c r="E2857" s="245">
        <f t="shared" si="133"/>
        <v>13</v>
      </c>
      <c r="F2857" s="306" t="s">
        <v>175</v>
      </c>
      <c r="G2857" s="241">
        <v>1043.99</v>
      </c>
      <c r="H2857" s="244">
        <f t="shared" si="134"/>
        <v>13571.87</v>
      </c>
      <c r="I2857" s="246"/>
      <c r="J2857" s="247"/>
      <c r="K2857" s="240"/>
      <c r="L2857" s="245"/>
    </row>
    <row r="2858" spans="1:12">
      <c r="A2858" s="243">
        <v>45029</v>
      </c>
      <c r="B2858" s="243">
        <v>45043</v>
      </c>
      <c r="C2858" s="244">
        <f t="shared" si="132"/>
        <v>15</v>
      </c>
      <c r="D2858" s="239">
        <v>45043</v>
      </c>
      <c r="E2858" s="245">
        <f t="shared" si="133"/>
        <v>14</v>
      </c>
      <c r="F2858" s="306" t="s">
        <v>175</v>
      </c>
      <c r="G2858" s="241">
        <v>55.96</v>
      </c>
      <c r="H2858" s="244">
        <f t="shared" si="134"/>
        <v>783.44</v>
      </c>
      <c r="I2858" s="246"/>
      <c r="J2858" s="247"/>
      <c r="K2858" s="240"/>
      <c r="L2858" s="245"/>
    </row>
    <row r="2859" spans="1:12">
      <c r="A2859" s="243">
        <v>45029</v>
      </c>
      <c r="B2859" s="243">
        <v>45050</v>
      </c>
      <c r="C2859" s="244">
        <f t="shared" si="132"/>
        <v>22</v>
      </c>
      <c r="D2859" s="239">
        <v>45050</v>
      </c>
      <c r="E2859" s="245">
        <f t="shared" si="133"/>
        <v>21</v>
      </c>
      <c r="F2859" s="306" t="s">
        <v>175</v>
      </c>
      <c r="G2859" s="241">
        <v>282.52999999999997</v>
      </c>
      <c r="H2859" s="244">
        <f t="shared" si="134"/>
        <v>5933.1299999999992</v>
      </c>
      <c r="I2859" s="246"/>
      <c r="J2859" s="247"/>
      <c r="K2859" s="240"/>
      <c r="L2859" s="245"/>
    </row>
    <row r="2860" spans="1:12">
      <c r="A2860" s="243">
        <v>45029</v>
      </c>
      <c r="B2860" s="243">
        <v>45051</v>
      </c>
      <c r="C2860" s="244">
        <f t="shared" si="132"/>
        <v>23</v>
      </c>
      <c r="D2860" s="239">
        <v>45051</v>
      </c>
      <c r="E2860" s="245">
        <f t="shared" si="133"/>
        <v>22</v>
      </c>
      <c r="F2860" s="306" t="s">
        <v>175</v>
      </c>
      <c r="G2860" s="241">
        <v>17.440000000000001</v>
      </c>
      <c r="H2860" s="244">
        <f t="shared" si="134"/>
        <v>383.68</v>
      </c>
      <c r="I2860" s="246"/>
      <c r="J2860" s="247"/>
      <c r="K2860" s="240"/>
      <c r="L2860" s="245"/>
    </row>
    <row r="2861" spans="1:12">
      <c r="A2861" s="243">
        <v>45029</v>
      </c>
      <c r="B2861" s="243">
        <v>45128</v>
      </c>
      <c r="C2861" s="244">
        <f t="shared" si="132"/>
        <v>100</v>
      </c>
      <c r="D2861" s="239">
        <v>45128</v>
      </c>
      <c r="E2861" s="245">
        <f t="shared" si="133"/>
        <v>99</v>
      </c>
      <c r="F2861" s="306" t="s">
        <v>175</v>
      </c>
      <c r="G2861" s="241">
        <v>69.63</v>
      </c>
      <c r="H2861" s="244">
        <f t="shared" si="134"/>
        <v>6893.37</v>
      </c>
      <c r="I2861" s="246"/>
      <c r="J2861" s="247"/>
      <c r="K2861" s="240"/>
      <c r="L2861" s="245"/>
    </row>
    <row r="2862" spans="1:12">
      <c r="A2862" s="243">
        <v>45029</v>
      </c>
      <c r="B2862" s="243">
        <v>45044</v>
      </c>
      <c r="C2862" s="244">
        <f t="shared" si="132"/>
        <v>16</v>
      </c>
      <c r="D2862" s="239">
        <v>45044</v>
      </c>
      <c r="E2862" s="245">
        <f t="shared" si="133"/>
        <v>15</v>
      </c>
      <c r="F2862" s="306" t="s">
        <v>175</v>
      </c>
      <c r="G2862" s="241">
        <v>28.89</v>
      </c>
      <c r="H2862" s="244">
        <f t="shared" si="134"/>
        <v>433.35</v>
      </c>
      <c r="I2862" s="246"/>
      <c r="J2862" s="247"/>
      <c r="K2862" s="240"/>
      <c r="L2862" s="245"/>
    </row>
    <row r="2863" spans="1:12">
      <c r="A2863" s="243">
        <v>45029</v>
      </c>
      <c r="B2863" s="243">
        <v>45029</v>
      </c>
      <c r="C2863" s="244">
        <f t="shared" si="132"/>
        <v>1</v>
      </c>
      <c r="D2863" s="239">
        <v>45029</v>
      </c>
      <c r="E2863" s="245">
        <f t="shared" si="133"/>
        <v>0</v>
      </c>
      <c r="F2863" s="306" t="s">
        <v>176</v>
      </c>
      <c r="G2863" s="241">
        <v>241.29</v>
      </c>
      <c r="H2863" s="244">
        <f t="shared" si="134"/>
        <v>0</v>
      </c>
      <c r="I2863" s="246"/>
      <c r="J2863" s="247"/>
      <c r="K2863" s="240"/>
      <c r="L2863" s="245"/>
    </row>
    <row r="2864" spans="1:12">
      <c r="A2864" s="243">
        <v>45029</v>
      </c>
      <c r="B2864" s="243">
        <v>45030</v>
      </c>
      <c r="C2864" s="244">
        <f t="shared" si="132"/>
        <v>2</v>
      </c>
      <c r="D2864" s="239">
        <v>45030</v>
      </c>
      <c r="E2864" s="245">
        <f t="shared" si="133"/>
        <v>1</v>
      </c>
      <c r="F2864" s="306" t="s">
        <v>178</v>
      </c>
      <c r="G2864" s="241">
        <v>448570.49</v>
      </c>
      <c r="H2864" s="244">
        <f t="shared" si="134"/>
        <v>448570.49</v>
      </c>
      <c r="I2864" s="246"/>
      <c r="J2864" s="247"/>
      <c r="K2864" s="240"/>
      <c r="L2864" s="245"/>
    </row>
    <row r="2865" spans="1:12">
      <c r="A2865" s="243">
        <v>45029</v>
      </c>
      <c r="B2865" s="243">
        <v>45168</v>
      </c>
      <c r="C2865" s="244">
        <f t="shared" si="132"/>
        <v>140</v>
      </c>
      <c r="D2865" s="239">
        <v>45168</v>
      </c>
      <c r="E2865" s="245">
        <f t="shared" si="133"/>
        <v>139</v>
      </c>
      <c r="F2865" s="306" t="s">
        <v>175</v>
      </c>
      <c r="G2865" s="241">
        <v>24.08</v>
      </c>
      <c r="H2865" s="244">
        <f t="shared" si="134"/>
        <v>3347.12</v>
      </c>
      <c r="I2865" s="246"/>
      <c r="J2865" s="247"/>
      <c r="K2865" s="240"/>
      <c r="L2865" s="245"/>
    </row>
    <row r="2866" spans="1:12">
      <c r="A2866" s="243">
        <v>45029</v>
      </c>
      <c r="B2866" s="243">
        <v>45029</v>
      </c>
      <c r="C2866" s="244">
        <f t="shared" si="132"/>
        <v>1</v>
      </c>
      <c r="D2866" s="239">
        <v>45029</v>
      </c>
      <c r="E2866" s="245">
        <f t="shared" si="133"/>
        <v>0</v>
      </c>
      <c r="F2866" s="306" t="s">
        <v>175</v>
      </c>
      <c r="G2866" s="241">
        <v>1121.6099999999999</v>
      </c>
      <c r="H2866" s="244">
        <f t="shared" si="134"/>
        <v>0</v>
      </c>
      <c r="I2866" s="246"/>
      <c r="J2866" s="247"/>
      <c r="K2866" s="240"/>
      <c r="L2866" s="245"/>
    </row>
    <row r="2867" spans="1:12">
      <c r="A2867" s="243">
        <v>45029</v>
      </c>
      <c r="B2867" s="243">
        <v>45030</v>
      </c>
      <c r="C2867" s="244">
        <f t="shared" si="132"/>
        <v>2</v>
      </c>
      <c r="D2867" s="239">
        <v>45030</v>
      </c>
      <c r="E2867" s="245">
        <f t="shared" si="133"/>
        <v>1</v>
      </c>
      <c r="F2867" s="306" t="s">
        <v>176</v>
      </c>
      <c r="G2867" s="241">
        <v>474114.85</v>
      </c>
      <c r="H2867" s="244">
        <f t="shared" si="134"/>
        <v>474114.85</v>
      </c>
      <c r="I2867" s="246"/>
      <c r="J2867" s="247"/>
      <c r="K2867" s="240"/>
      <c r="L2867" s="245"/>
    </row>
    <row r="2868" spans="1:12">
      <c r="A2868" s="243">
        <v>45029</v>
      </c>
      <c r="B2868" s="243">
        <v>45418</v>
      </c>
      <c r="C2868" s="244">
        <f t="shared" si="132"/>
        <v>390</v>
      </c>
      <c r="D2868" s="239">
        <v>45418</v>
      </c>
      <c r="E2868" s="245">
        <f t="shared" si="133"/>
        <v>389</v>
      </c>
      <c r="F2868" s="306" t="s">
        <v>175</v>
      </c>
      <c r="G2868" s="241">
        <v>18.02</v>
      </c>
      <c r="H2868" s="244">
        <f t="shared" si="134"/>
        <v>7009.78</v>
      </c>
      <c r="I2868" s="246"/>
      <c r="J2868" s="247"/>
      <c r="K2868" s="240"/>
      <c r="L2868" s="245"/>
    </row>
    <row r="2869" spans="1:12">
      <c r="A2869" s="243">
        <v>45029</v>
      </c>
      <c r="B2869" s="243">
        <v>45030</v>
      </c>
      <c r="C2869" s="244">
        <f t="shared" si="132"/>
        <v>2</v>
      </c>
      <c r="D2869" s="239">
        <v>45030</v>
      </c>
      <c r="E2869" s="245">
        <f t="shared" si="133"/>
        <v>1</v>
      </c>
      <c r="F2869" s="306" t="s">
        <v>175</v>
      </c>
      <c r="G2869" s="241">
        <v>652728.78</v>
      </c>
      <c r="H2869" s="244">
        <f t="shared" si="134"/>
        <v>652728.78</v>
      </c>
      <c r="I2869" s="246"/>
      <c r="J2869" s="247"/>
      <c r="K2869" s="240"/>
      <c r="L2869" s="245"/>
    </row>
    <row r="2870" spans="1:12">
      <c r="A2870" s="243">
        <v>45029</v>
      </c>
      <c r="B2870" s="243">
        <v>45356</v>
      </c>
      <c r="C2870" s="244">
        <f t="shared" si="132"/>
        <v>328</v>
      </c>
      <c r="D2870" s="239">
        <v>45356</v>
      </c>
      <c r="E2870" s="245">
        <f t="shared" si="133"/>
        <v>327</v>
      </c>
      <c r="F2870" s="306" t="s">
        <v>175</v>
      </c>
      <c r="G2870" s="241">
        <v>23.94</v>
      </c>
      <c r="H2870" s="244">
        <f t="shared" si="134"/>
        <v>7828.38</v>
      </c>
      <c r="I2870" s="246"/>
      <c r="J2870" s="247"/>
      <c r="K2870" s="240"/>
      <c r="L2870" s="245"/>
    </row>
    <row r="2871" spans="1:12">
      <c r="A2871" s="243">
        <v>45029</v>
      </c>
      <c r="B2871" s="243">
        <v>45033</v>
      </c>
      <c r="C2871" s="244">
        <f t="shared" si="132"/>
        <v>5</v>
      </c>
      <c r="D2871" s="239">
        <v>45033</v>
      </c>
      <c r="E2871" s="245">
        <f t="shared" si="133"/>
        <v>4</v>
      </c>
      <c r="F2871" s="306" t="s">
        <v>178</v>
      </c>
      <c r="G2871" s="241">
        <v>119510.44</v>
      </c>
      <c r="H2871" s="244">
        <f t="shared" si="134"/>
        <v>478041.76</v>
      </c>
      <c r="I2871" s="246"/>
      <c r="J2871" s="247"/>
      <c r="K2871" s="240"/>
      <c r="L2871" s="245"/>
    </row>
    <row r="2872" spans="1:12">
      <c r="A2872" s="243">
        <v>45029</v>
      </c>
      <c r="B2872" s="243">
        <v>45069</v>
      </c>
      <c r="C2872" s="244">
        <f t="shared" si="132"/>
        <v>41</v>
      </c>
      <c r="D2872" s="239">
        <v>45069</v>
      </c>
      <c r="E2872" s="245">
        <f t="shared" si="133"/>
        <v>40</v>
      </c>
      <c r="F2872" s="306" t="s">
        <v>175</v>
      </c>
      <c r="G2872" s="241">
        <v>113.46</v>
      </c>
      <c r="H2872" s="244">
        <f t="shared" si="134"/>
        <v>4538.3999999999996</v>
      </c>
      <c r="I2872" s="246"/>
      <c r="J2872" s="247"/>
      <c r="K2872" s="240"/>
      <c r="L2872" s="245"/>
    </row>
    <row r="2873" spans="1:12">
      <c r="A2873" s="243">
        <v>45029</v>
      </c>
      <c r="B2873" s="243">
        <v>45034</v>
      </c>
      <c r="C2873" s="244">
        <f t="shared" si="132"/>
        <v>6</v>
      </c>
      <c r="D2873" s="239">
        <v>45034</v>
      </c>
      <c r="E2873" s="245">
        <f t="shared" si="133"/>
        <v>5</v>
      </c>
      <c r="F2873" s="306" t="s">
        <v>178</v>
      </c>
      <c r="G2873" s="241">
        <v>9360.1</v>
      </c>
      <c r="H2873" s="244">
        <f t="shared" si="134"/>
        <v>46800.5</v>
      </c>
      <c r="I2873" s="246"/>
      <c r="J2873" s="247"/>
      <c r="K2873" s="240"/>
      <c r="L2873" s="245"/>
    </row>
    <row r="2874" spans="1:12">
      <c r="A2874" s="243">
        <v>45029</v>
      </c>
      <c r="B2874" s="243">
        <v>45033</v>
      </c>
      <c r="C2874" s="244">
        <f t="shared" si="132"/>
        <v>5</v>
      </c>
      <c r="D2874" s="239">
        <v>45033</v>
      </c>
      <c r="E2874" s="245">
        <f t="shared" si="133"/>
        <v>4</v>
      </c>
      <c r="F2874" s="306" t="s">
        <v>176</v>
      </c>
      <c r="G2874" s="241">
        <v>100821.42</v>
      </c>
      <c r="H2874" s="244">
        <f t="shared" si="134"/>
        <v>403285.68</v>
      </c>
      <c r="I2874" s="246"/>
      <c r="J2874" s="247"/>
      <c r="K2874" s="240"/>
      <c r="L2874" s="245"/>
    </row>
    <row r="2875" spans="1:12">
      <c r="A2875" s="243">
        <v>45029</v>
      </c>
      <c r="B2875" s="243">
        <v>45070</v>
      </c>
      <c r="C2875" s="244">
        <f t="shared" si="132"/>
        <v>42</v>
      </c>
      <c r="D2875" s="239">
        <v>45070</v>
      </c>
      <c r="E2875" s="245">
        <f t="shared" si="133"/>
        <v>41</v>
      </c>
      <c r="F2875" s="306" t="s">
        <v>175</v>
      </c>
      <c r="G2875" s="241">
        <v>44.51</v>
      </c>
      <c r="H2875" s="244">
        <f t="shared" si="134"/>
        <v>1824.9099999999999</v>
      </c>
      <c r="I2875" s="246"/>
      <c r="J2875" s="247"/>
      <c r="K2875" s="240"/>
      <c r="L2875" s="245"/>
    </row>
    <row r="2876" spans="1:12">
      <c r="A2876" s="243">
        <v>45029</v>
      </c>
      <c r="B2876" s="243">
        <v>45029</v>
      </c>
      <c r="C2876" s="244">
        <f t="shared" si="132"/>
        <v>1</v>
      </c>
      <c r="D2876" s="239">
        <v>45029</v>
      </c>
      <c r="E2876" s="245">
        <f t="shared" si="133"/>
        <v>0</v>
      </c>
      <c r="F2876" s="306" t="s">
        <v>179</v>
      </c>
      <c r="G2876" s="241">
        <v>11.17</v>
      </c>
      <c r="H2876" s="244">
        <f t="shared" si="134"/>
        <v>0</v>
      </c>
      <c r="I2876" s="246"/>
      <c r="J2876" s="247"/>
      <c r="K2876" s="240"/>
      <c r="L2876" s="245"/>
    </row>
    <row r="2877" spans="1:12">
      <c r="A2877" s="243">
        <v>45029</v>
      </c>
      <c r="B2877" s="243">
        <v>45278</v>
      </c>
      <c r="C2877" s="244">
        <f t="shared" si="132"/>
        <v>250</v>
      </c>
      <c r="D2877" s="239">
        <v>45278</v>
      </c>
      <c r="E2877" s="245">
        <f t="shared" si="133"/>
        <v>249</v>
      </c>
      <c r="F2877" s="306" t="s">
        <v>176</v>
      </c>
      <c r="G2877" s="241">
        <v>692.66</v>
      </c>
      <c r="H2877" s="244">
        <f t="shared" si="134"/>
        <v>172472.34</v>
      </c>
      <c r="I2877" s="246"/>
      <c r="J2877" s="247"/>
      <c r="K2877" s="240"/>
      <c r="L2877" s="245"/>
    </row>
    <row r="2878" spans="1:12">
      <c r="A2878" s="243">
        <v>45029</v>
      </c>
      <c r="B2878" s="243">
        <v>45033</v>
      </c>
      <c r="C2878" s="244">
        <f t="shared" si="132"/>
        <v>5</v>
      </c>
      <c r="D2878" s="239">
        <v>45033</v>
      </c>
      <c r="E2878" s="245">
        <f t="shared" si="133"/>
        <v>4</v>
      </c>
      <c r="F2878" s="306" t="s">
        <v>175</v>
      </c>
      <c r="G2878" s="241">
        <v>13013.69</v>
      </c>
      <c r="H2878" s="244">
        <f t="shared" si="134"/>
        <v>52054.76</v>
      </c>
      <c r="I2878" s="246"/>
      <c r="J2878" s="247"/>
      <c r="K2878" s="240"/>
      <c r="L2878" s="245"/>
    </row>
    <row r="2879" spans="1:12">
      <c r="A2879" s="243">
        <v>45029</v>
      </c>
      <c r="B2879" s="243">
        <v>45034</v>
      </c>
      <c r="C2879" s="244">
        <f t="shared" si="132"/>
        <v>6</v>
      </c>
      <c r="D2879" s="239">
        <v>45034</v>
      </c>
      <c r="E2879" s="245">
        <f t="shared" si="133"/>
        <v>5</v>
      </c>
      <c r="F2879" s="306" t="s">
        <v>176</v>
      </c>
      <c r="G2879" s="241">
        <v>25379.43</v>
      </c>
      <c r="H2879" s="244">
        <f t="shared" si="134"/>
        <v>126897.15</v>
      </c>
      <c r="I2879" s="246"/>
      <c r="J2879" s="247"/>
      <c r="K2879" s="240"/>
      <c r="L2879" s="245"/>
    </row>
    <row r="2880" spans="1:12">
      <c r="A2880" s="243">
        <v>45029</v>
      </c>
      <c r="B2880" s="243">
        <v>45034</v>
      </c>
      <c r="C2880" s="244">
        <f t="shared" si="132"/>
        <v>6</v>
      </c>
      <c r="D2880" s="239">
        <v>45034</v>
      </c>
      <c r="E2880" s="245">
        <f t="shared" si="133"/>
        <v>5</v>
      </c>
      <c r="F2880" s="306" t="s">
        <v>175</v>
      </c>
      <c r="G2880" s="241">
        <v>795.18</v>
      </c>
      <c r="H2880" s="244">
        <f t="shared" si="134"/>
        <v>3975.8999999999996</v>
      </c>
      <c r="I2880" s="246"/>
      <c r="J2880" s="247"/>
      <c r="K2880" s="240"/>
      <c r="L2880" s="245"/>
    </row>
    <row r="2881" spans="1:12">
      <c r="A2881" s="243">
        <v>45029</v>
      </c>
      <c r="B2881" s="243">
        <v>45029</v>
      </c>
      <c r="C2881" s="244">
        <f t="shared" si="132"/>
        <v>1</v>
      </c>
      <c r="D2881" s="239">
        <v>45029</v>
      </c>
      <c r="E2881" s="245">
        <f t="shared" si="133"/>
        <v>0</v>
      </c>
      <c r="F2881" s="306" t="s">
        <v>177</v>
      </c>
      <c r="G2881" s="241">
        <v>15.19</v>
      </c>
      <c r="H2881" s="244">
        <f t="shared" si="134"/>
        <v>0</v>
      </c>
      <c r="I2881" s="246"/>
      <c r="J2881" s="247"/>
      <c r="K2881" s="240"/>
      <c r="L2881" s="245"/>
    </row>
    <row r="2882" spans="1:12">
      <c r="A2882" s="243">
        <v>45029</v>
      </c>
      <c r="B2882" s="243">
        <v>45035</v>
      </c>
      <c r="C2882" s="244">
        <f t="shared" si="132"/>
        <v>7</v>
      </c>
      <c r="D2882" s="239">
        <v>45035</v>
      </c>
      <c r="E2882" s="245">
        <f t="shared" si="133"/>
        <v>6</v>
      </c>
      <c r="F2882" s="306" t="s">
        <v>176</v>
      </c>
      <c r="G2882" s="241">
        <v>11229.02</v>
      </c>
      <c r="H2882" s="244">
        <f t="shared" si="134"/>
        <v>67374.12</v>
      </c>
      <c r="I2882" s="246"/>
      <c r="J2882" s="247"/>
      <c r="K2882" s="240"/>
      <c r="L2882" s="245"/>
    </row>
    <row r="2883" spans="1:12">
      <c r="A2883" s="243">
        <v>45029</v>
      </c>
      <c r="B2883" s="243">
        <v>45072</v>
      </c>
      <c r="C2883" s="244">
        <f t="shared" si="132"/>
        <v>44</v>
      </c>
      <c r="D2883" s="239">
        <v>45072</v>
      </c>
      <c r="E2883" s="245">
        <f t="shared" si="133"/>
        <v>43</v>
      </c>
      <c r="F2883" s="306" t="s">
        <v>175</v>
      </c>
      <c r="G2883" s="241">
        <v>82.88</v>
      </c>
      <c r="H2883" s="244">
        <f t="shared" si="134"/>
        <v>3563.8399999999997</v>
      </c>
      <c r="I2883" s="246"/>
      <c r="J2883" s="247"/>
      <c r="K2883" s="240"/>
      <c r="L2883" s="245"/>
    </row>
    <row r="2884" spans="1:12">
      <c r="A2884" s="243">
        <v>45029</v>
      </c>
      <c r="B2884" s="243">
        <v>45035</v>
      </c>
      <c r="C2884" s="244">
        <f t="shared" si="132"/>
        <v>7</v>
      </c>
      <c r="D2884" s="239">
        <v>45035</v>
      </c>
      <c r="E2884" s="245">
        <f t="shared" si="133"/>
        <v>6</v>
      </c>
      <c r="F2884" s="306" t="s">
        <v>175</v>
      </c>
      <c r="G2884" s="241">
        <v>467.68</v>
      </c>
      <c r="H2884" s="244">
        <f t="shared" si="134"/>
        <v>2806.08</v>
      </c>
      <c r="I2884" s="246"/>
      <c r="J2884" s="247"/>
      <c r="K2884" s="240"/>
      <c r="L2884" s="245"/>
    </row>
    <row r="2885" spans="1:12">
      <c r="A2885" s="243">
        <v>45029</v>
      </c>
      <c r="B2885" s="243">
        <v>45030</v>
      </c>
      <c r="C2885" s="244">
        <f t="shared" si="132"/>
        <v>2</v>
      </c>
      <c r="D2885" s="239">
        <v>45030</v>
      </c>
      <c r="E2885" s="245">
        <f t="shared" si="133"/>
        <v>1</v>
      </c>
      <c r="F2885" s="306" t="s">
        <v>177</v>
      </c>
      <c r="G2885" s="241">
        <v>1788.79</v>
      </c>
      <c r="H2885" s="244">
        <f t="shared" si="134"/>
        <v>1788.79</v>
      </c>
      <c r="I2885" s="246"/>
      <c r="J2885" s="247"/>
      <c r="K2885" s="240"/>
      <c r="L2885" s="245"/>
    </row>
    <row r="2886" spans="1:12">
      <c r="A2886" s="243">
        <v>45029</v>
      </c>
      <c r="B2886" s="243">
        <v>45082</v>
      </c>
      <c r="C2886" s="244">
        <f t="shared" si="132"/>
        <v>54</v>
      </c>
      <c r="D2886" s="239">
        <v>45082</v>
      </c>
      <c r="E2886" s="245">
        <f t="shared" si="133"/>
        <v>53</v>
      </c>
      <c r="F2886" s="306" t="s">
        <v>175</v>
      </c>
      <c r="G2886" s="241">
        <v>59.9</v>
      </c>
      <c r="H2886" s="244">
        <f t="shared" si="134"/>
        <v>3174.7</v>
      </c>
      <c r="I2886" s="246"/>
      <c r="J2886" s="247"/>
      <c r="K2886" s="240"/>
      <c r="L2886" s="245"/>
    </row>
    <row r="2887" spans="1:12">
      <c r="A2887" s="243">
        <v>45029</v>
      </c>
      <c r="B2887" s="243">
        <v>45257</v>
      </c>
      <c r="C2887" s="244">
        <f t="shared" ref="C2887:C2950" si="135">B2887-A2887+1</f>
        <v>229</v>
      </c>
      <c r="D2887" s="239">
        <v>45257</v>
      </c>
      <c r="E2887" s="245">
        <f t="shared" ref="E2887:E2950" si="136">D2887-A2887</f>
        <v>228</v>
      </c>
      <c r="F2887" s="306" t="s">
        <v>175</v>
      </c>
      <c r="G2887" s="241">
        <v>91.07</v>
      </c>
      <c r="H2887" s="244">
        <f t="shared" ref="H2887:H2950" si="137">E2887*G2887</f>
        <v>20763.96</v>
      </c>
      <c r="I2887" s="246"/>
      <c r="J2887" s="247"/>
      <c r="K2887" s="240"/>
      <c r="L2887" s="245"/>
    </row>
    <row r="2888" spans="1:12">
      <c r="A2888" s="243">
        <v>45029</v>
      </c>
      <c r="B2888" s="243">
        <v>45057</v>
      </c>
      <c r="C2888" s="244">
        <f t="shared" si="135"/>
        <v>29</v>
      </c>
      <c r="D2888" s="239">
        <v>45057</v>
      </c>
      <c r="E2888" s="245">
        <f t="shared" si="136"/>
        <v>28</v>
      </c>
      <c r="F2888" s="306" t="s">
        <v>175</v>
      </c>
      <c r="G2888" s="241">
        <v>48.79</v>
      </c>
      <c r="H2888" s="244">
        <f t="shared" si="137"/>
        <v>1366.12</v>
      </c>
      <c r="I2888" s="246"/>
      <c r="J2888" s="247"/>
      <c r="K2888" s="240"/>
      <c r="L2888" s="245"/>
    </row>
    <row r="2889" spans="1:12">
      <c r="A2889" s="243">
        <v>45029</v>
      </c>
      <c r="B2889" s="243">
        <v>45058</v>
      </c>
      <c r="C2889" s="244">
        <f t="shared" si="135"/>
        <v>30</v>
      </c>
      <c r="D2889" s="239">
        <v>45058</v>
      </c>
      <c r="E2889" s="245">
        <f t="shared" si="136"/>
        <v>29</v>
      </c>
      <c r="F2889" s="306" t="s">
        <v>175</v>
      </c>
      <c r="G2889" s="241">
        <v>16.2</v>
      </c>
      <c r="H2889" s="244">
        <f t="shared" si="137"/>
        <v>469.79999999999995</v>
      </c>
      <c r="I2889" s="246"/>
      <c r="J2889" s="247"/>
      <c r="K2889" s="240"/>
      <c r="L2889" s="245"/>
    </row>
    <row r="2890" spans="1:12">
      <c r="A2890" s="243">
        <v>45029</v>
      </c>
      <c r="B2890" s="243">
        <v>45146</v>
      </c>
      <c r="C2890" s="244">
        <f t="shared" si="135"/>
        <v>118</v>
      </c>
      <c r="D2890" s="239">
        <v>45146</v>
      </c>
      <c r="E2890" s="245">
        <f t="shared" si="136"/>
        <v>117</v>
      </c>
      <c r="F2890" s="306" t="s">
        <v>175</v>
      </c>
      <c r="G2890" s="241">
        <v>12.73</v>
      </c>
      <c r="H2890" s="244">
        <f t="shared" si="137"/>
        <v>1489.41</v>
      </c>
      <c r="I2890" s="246"/>
      <c r="J2890" s="247"/>
      <c r="K2890" s="240"/>
      <c r="L2890" s="245"/>
    </row>
    <row r="2891" spans="1:12">
      <c r="A2891" s="243">
        <v>45029</v>
      </c>
      <c r="B2891" s="243">
        <v>45036</v>
      </c>
      <c r="C2891" s="244">
        <f t="shared" si="135"/>
        <v>8</v>
      </c>
      <c r="D2891" s="239">
        <v>45036</v>
      </c>
      <c r="E2891" s="245">
        <f t="shared" si="136"/>
        <v>7</v>
      </c>
      <c r="F2891" s="306" t="s">
        <v>176</v>
      </c>
      <c r="G2891" s="241">
        <v>1246.79</v>
      </c>
      <c r="H2891" s="244">
        <f t="shared" si="137"/>
        <v>8727.5299999999988</v>
      </c>
      <c r="I2891" s="246"/>
      <c r="J2891" s="247"/>
      <c r="K2891" s="240"/>
      <c r="L2891" s="245"/>
    </row>
    <row r="2892" spans="1:12">
      <c r="A2892" s="243">
        <v>45029</v>
      </c>
      <c r="B2892" s="243">
        <v>45036</v>
      </c>
      <c r="C2892" s="244">
        <f t="shared" si="135"/>
        <v>8</v>
      </c>
      <c r="D2892" s="239">
        <v>45036</v>
      </c>
      <c r="E2892" s="245">
        <f t="shared" si="136"/>
        <v>7</v>
      </c>
      <c r="F2892" s="306" t="s">
        <v>175</v>
      </c>
      <c r="G2892" s="241">
        <v>281.33</v>
      </c>
      <c r="H2892" s="244">
        <f t="shared" si="137"/>
        <v>1969.31</v>
      </c>
      <c r="I2892" s="246"/>
      <c r="J2892" s="247"/>
      <c r="K2892" s="240"/>
      <c r="L2892" s="245"/>
    </row>
    <row r="2893" spans="1:12">
      <c r="A2893" s="243">
        <v>45029</v>
      </c>
      <c r="B2893" s="243">
        <v>45037</v>
      </c>
      <c r="C2893" s="244">
        <f t="shared" si="135"/>
        <v>9</v>
      </c>
      <c r="D2893" s="239">
        <v>45037</v>
      </c>
      <c r="E2893" s="245">
        <f t="shared" si="136"/>
        <v>8</v>
      </c>
      <c r="F2893" s="306" t="s">
        <v>176</v>
      </c>
      <c r="G2893" s="241">
        <v>84.14</v>
      </c>
      <c r="H2893" s="244">
        <f t="shared" si="137"/>
        <v>673.12</v>
      </c>
      <c r="I2893" s="246"/>
      <c r="J2893" s="247"/>
      <c r="K2893" s="240"/>
      <c r="L2893" s="245"/>
    </row>
    <row r="2894" spans="1:12">
      <c r="A2894" s="243">
        <v>45029</v>
      </c>
      <c r="B2894" s="243">
        <v>45034</v>
      </c>
      <c r="C2894" s="244">
        <f t="shared" si="135"/>
        <v>6</v>
      </c>
      <c r="D2894" s="239">
        <v>45034</v>
      </c>
      <c r="E2894" s="245">
        <f t="shared" si="136"/>
        <v>5</v>
      </c>
      <c r="F2894" s="306" t="s">
        <v>177</v>
      </c>
      <c r="G2894" s="241">
        <v>20.329999999999998</v>
      </c>
      <c r="H2894" s="244">
        <f t="shared" si="137"/>
        <v>101.64999999999999</v>
      </c>
      <c r="I2894" s="246"/>
      <c r="J2894" s="247"/>
      <c r="K2894" s="240"/>
      <c r="L2894" s="245"/>
    </row>
    <row r="2895" spans="1:12">
      <c r="A2895" s="243">
        <v>45029</v>
      </c>
      <c r="B2895" s="243">
        <v>45037</v>
      </c>
      <c r="C2895" s="244">
        <f t="shared" si="135"/>
        <v>9</v>
      </c>
      <c r="D2895" s="239">
        <v>45037</v>
      </c>
      <c r="E2895" s="245">
        <f t="shared" si="136"/>
        <v>8</v>
      </c>
      <c r="F2895" s="306" t="s">
        <v>175</v>
      </c>
      <c r="G2895" s="241">
        <v>112.99</v>
      </c>
      <c r="H2895" s="244">
        <f t="shared" si="137"/>
        <v>903.92</v>
      </c>
      <c r="I2895" s="246"/>
      <c r="J2895" s="247"/>
      <c r="K2895" s="240"/>
      <c r="L2895" s="245"/>
    </row>
    <row r="2896" spans="1:12">
      <c r="A2896" s="243">
        <v>45029</v>
      </c>
      <c r="B2896" s="243">
        <v>45163</v>
      </c>
      <c r="C2896" s="244">
        <f t="shared" si="135"/>
        <v>135</v>
      </c>
      <c r="D2896" s="239">
        <v>45163</v>
      </c>
      <c r="E2896" s="245">
        <f t="shared" si="136"/>
        <v>134</v>
      </c>
      <c r="F2896" s="306" t="s">
        <v>175</v>
      </c>
      <c r="G2896" s="241">
        <v>8.3699999999999992</v>
      </c>
      <c r="H2896" s="244">
        <f t="shared" si="137"/>
        <v>1121.58</v>
      </c>
      <c r="I2896" s="246"/>
      <c r="J2896" s="247"/>
      <c r="K2896" s="240"/>
      <c r="L2896" s="245"/>
    </row>
    <row r="2897" spans="1:12">
      <c r="A2897" s="243">
        <v>45029</v>
      </c>
      <c r="B2897" s="243">
        <v>45086</v>
      </c>
      <c r="C2897" s="244">
        <f t="shared" si="135"/>
        <v>58</v>
      </c>
      <c r="D2897" s="239">
        <v>45086</v>
      </c>
      <c r="E2897" s="245">
        <f t="shared" si="136"/>
        <v>57</v>
      </c>
      <c r="F2897" s="306" t="s">
        <v>175</v>
      </c>
      <c r="G2897" s="241">
        <v>41.02</v>
      </c>
      <c r="H2897" s="244">
        <f t="shared" si="137"/>
        <v>2338.1400000000003</v>
      </c>
      <c r="I2897" s="246"/>
      <c r="J2897" s="247"/>
      <c r="K2897" s="240"/>
      <c r="L2897" s="245"/>
    </row>
    <row r="2898" spans="1:12">
      <c r="A2898" s="243">
        <v>45030</v>
      </c>
      <c r="B2898" s="243">
        <v>45033</v>
      </c>
      <c r="C2898" s="244">
        <f t="shared" si="135"/>
        <v>4</v>
      </c>
      <c r="D2898" s="239">
        <v>45033</v>
      </c>
      <c r="E2898" s="245">
        <f t="shared" si="136"/>
        <v>3</v>
      </c>
      <c r="F2898" s="306" t="s">
        <v>177</v>
      </c>
      <c r="G2898" s="241">
        <v>13334.04</v>
      </c>
      <c r="H2898" s="244">
        <f t="shared" si="137"/>
        <v>40002.120000000003</v>
      </c>
      <c r="I2898" s="246"/>
      <c r="J2898" s="247"/>
      <c r="K2898" s="240"/>
      <c r="L2898" s="245"/>
    </row>
    <row r="2899" spans="1:12">
      <c r="A2899" s="243">
        <v>45030</v>
      </c>
      <c r="B2899" s="243">
        <v>45036</v>
      </c>
      <c r="C2899" s="244">
        <f t="shared" si="135"/>
        <v>7</v>
      </c>
      <c r="D2899" s="239">
        <v>45036</v>
      </c>
      <c r="E2899" s="245">
        <f t="shared" si="136"/>
        <v>6</v>
      </c>
      <c r="F2899" s="306" t="s">
        <v>176</v>
      </c>
      <c r="G2899" s="241">
        <v>12831.35</v>
      </c>
      <c r="H2899" s="244">
        <f t="shared" si="137"/>
        <v>76988.100000000006</v>
      </c>
      <c r="I2899" s="246"/>
      <c r="J2899" s="247"/>
      <c r="K2899" s="240"/>
      <c r="L2899" s="245"/>
    </row>
    <row r="2900" spans="1:12">
      <c r="A2900" s="243">
        <v>45030</v>
      </c>
      <c r="B2900" s="243">
        <v>45161</v>
      </c>
      <c r="C2900" s="244">
        <f t="shared" si="135"/>
        <v>132</v>
      </c>
      <c r="D2900" s="239">
        <v>45161</v>
      </c>
      <c r="E2900" s="245">
        <f t="shared" si="136"/>
        <v>131</v>
      </c>
      <c r="F2900" s="306" t="s">
        <v>175</v>
      </c>
      <c r="G2900" s="241">
        <v>72.38</v>
      </c>
      <c r="H2900" s="244">
        <f t="shared" si="137"/>
        <v>9481.7799999999988</v>
      </c>
      <c r="I2900" s="246"/>
      <c r="J2900" s="247"/>
      <c r="K2900" s="240"/>
      <c r="L2900" s="245"/>
    </row>
    <row r="2901" spans="1:12">
      <c r="A2901" s="243">
        <v>45030</v>
      </c>
      <c r="B2901" s="243">
        <v>45034</v>
      </c>
      <c r="C2901" s="244">
        <f t="shared" si="135"/>
        <v>5</v>
      </c>
      <c r="D2901" s="239">
        <v>45034</v>
      </c>
      <c r="E2901" s="245">
        <f t="shared" si="136"/>
        <v>4</v>
      </c>
      <c r="F2901" s="306" t="s">
        <v>177</v>
      </c>
      <c r="G2901" s="241">
        <v>527.21</v>
      </c>
      <c r="H2901" s="244">
        <f t="shared" si="137"/>
        <v>2108.84</v>
      </c>
      <c r="I2901" s="246"/>
      <c r="J2901" s="247"/>
      <c r="K2901" s="240"/>
      <c r="L2901" s="245"/>
    </row>
    <row r="2902" spans="1:12">
      <c r="A2902" s="243">
        <v>45030</v>
      </c>
      <c r="B2902" s="243">
        <v>45037</v>
      </c>
      <c r="C2902" s="244">
        <f t="shared" si="135"/>
        <v>8</v>
      </c>
      <c r="D2902" s="239">
        <v>45037</v>
      </c>
      <c r="E2902" s="245">
        <f t="shared" si="136"/>
        <v>7</v>
      </c>
      <c r="F2902" s="306" t="s">
        <v>176</v>
      </c>
      <c r="G2902" s="241">
        <v>922.88</v>
      </c>
      <c r="H2902" s="244">
        <f t="shared" si="137"/>
        <v>6460.16</v>
      </c>
      <c r="I2902" s="246"/>
      <c r="J2902" s="247"/>
      <c r="K2902" s="240"/>
      <c r="L2902" s="245"/>
    </row>
    <row r="2903" spans="1:12">
      <c r="A2903" s="243">
        <v>45030</v>
      </c>
      <c r="B2903" s="243">
        <v>45036</v>
      </c>
      <c r="C2903" s="244">
        <f t="shared" si="135"/>
        <v>7</v>
      </c>
      <c r="D2903" s="239">
        <v>45036</v>
      </c>
      <c r="E2903" s="245">
        <f t="shared" si="136"/>
        <v>6</v>
      </c>
      <c r="F2903" s="306" t="s">
        <v>175</v>
      </c>
      <c r="G2903" s="241">
        <v>569</v>
      </c>
      <c r="H2903" s="244">
        <f t="shared" si="137"/>
        <v>3414</v>
      </c>
      <c r="I2903" s="246"/>
      <c r="J2903" s="247"/>
      <c r="K2903" s="240"/>
      <c r="L2903" s="245"/>
    </row>
    <row r="2904" spans="1:12">
      <c r="A2904" s="243">
        <v>45030</v>
      </c>
      <c r="B2904" s="243">
        <v>45037</v>
      </c>
      <c r="C2904" s="244">
        <f t="shared" si="135"/>
        <v>8</v>
      </c>
      <c r="D2904" s="239">
        <v>45037</v>
      </c>
      <c r="E2904" s="245">
        <f t="shared" si="136"/>
        <v>7</v>
      </c>
      <c r="F2904" s="306" t="s">
        <v>175</v>
      </c>
      <c r="G2904" s="241">
        <v>1527.93</v>
      </c>
      <c r="H2904" s="244">
        <f t="shared" si="137"/>
        <v>10695.51</v>
      </c>
      <c r="I2904" s="246"/>
      <c r="J2904" s="247"/>
      <c r="K2904" s="240"/>
      <c r="L2904" s="245"/>
    </row>
    <row r="2905" spans="1:12">
      <c r="A2905" s="243">
        <v>45030</v>
      </c>
      <c r="B2905" s="243">
        <v>45245</v>
      </c>
      <c r="C2905" s="244">
        <f t="shared" si="135"/>
        <v>216</v>
      </c>
      <c r="D2905" s="239">
        <v>45245</v>
      </c>
      <c r="E2905" s="245">
        <f t="shared" si="136"/>
        <v>215</v>
      </c>
      <c r="F2905" s="306" t="s">
        <v>176</v>
      </c>
      <c r="G2905" s="241">
        <v>36.729999999999997</v>
      </c>
      <c r="H2905" s="244">
        <f t="shared" si="137"/>
        <v>7896.9499999999989</v>
      </c>
      <c r="I2905" s="246"/>
      <c r="J2905" s="247"/>
      <c r="K2905" s="240"/>
      <c r="L2905" s="245"/>
    </row>
    <row r="2906" spans="1:12">
      <c r="A2906" s="243">
        <v>45030</v>
      </c>
      <c r="B2906" s="243">
        <v>45030</v>
      </c>
      <c r="C2906" s="244">
        <f t="shared" si="135"/>
        <v>1</v>
      </c>
      <c r="D2906" s="239">
        <v>45030</v>
      </c>
      <c r="E2906" s="245">
        <f t="shared" si="136"/>
        <v>0</v>
      </c>
      <c r="F2906" s="306" t="s">
        <v>181</v>
      </c>
      <c r="G2906" s="241">
        <v>28.76</v>
      </c>
      <c r="H2906" s="244">
        <f t="shared" si="137"/>
        <v>0</v>
      </c>
      <c r="I2906" s="246"/>
      <c r="J2906" s="247"/>
      <c r="K2906" s="240"/>
      <c r="L2906" s="245"/>
    </row>
    <row r="2907" spans="1:12">
      <c r="A2907" s="243">
        <v>45030</v>
      </c>
      <c r="B2907" s="243">
        <v>45030</v>
      </c>
      <c r="C2907" s="244">
        <f t="shared" si="135"/>
        <v>1</v>
      </c>
      <c r="D2907" s="239">
        <v>45030</v>
      </c>
      <c r="E2907" s="245">
        <f t="shared" si="136"/>
        <v>0</v>
      </c>
      <c r="F2907" s="306" t="s">
        <v>180</v>
      </c>
      <c r="G2907" s="241">
        <v>13.43</v>
      </c>
      <c r="H2907" s="244">
        <f t="shared" si="137"/>
        <v>0</v>
      </c>
      <c r="I2907" s="246"/>
      <c r="J2907" s="247"/>
      <c r="K2907" s="240"/>
      <c r="L2907" s="245"/>
    </row>
    <row r="2908" spans="1:12">
      <c r="A2908" s="243">
        <v>45030</v>
      </c>
      <c r="B2908" s="243">
        <v>45062</v>
      </c>
      <c r="C2908" s="244">
        <f t="shared" si="135"/>
        <v>33</v>
      </c>
      <c r="D2908" s="239">
        <v>45062</v>
      </c>
      <c r="E2908" s="245">
        <f t="shared" si="136"/>
        <v>32</v>
      </c>
      <c r="F2908" s="306" t="s">
        <v>175</v>
      </c>
      <c r="G2908" s="241">
        <v>50.82</v>
      </c>
      <c r="H2908" s="244">
        <f t="shared" si="137"/>
        <v>1626.24</v>
      </c>
      <c r="I2908" s="246"/>
      <c r="J2908" s="247"/>
      <c r="K2908" s="240"/>
      <c r="L2908" s="245"/>
    </row>
    <row r="2909" spans="1:12">
      <c r="A2909" s="243">
        <v>45030</v>
      </c>
      <c r="B2909" s="243">
        <v>45427</v>
      </c>
      <c r="C2909" s="244">
        <f t="shared" si="135"/>
        <v>398</v>
      </c>
      <c r="D2909" s="239">
        <v>45427</v>
      </c>
      <c r="E2909" s="245">
        <f t="shared" si="136"/>
        <v>397</v>
      </c>
      <c r="F2909" s="306" t="s">
        <v>175</v>
      </c>
      <c r="G2909" s="241">
        <v>141.57</v>
      </c>
      <c r="H2909" s="244">
        <f t="shared" si="137"/>
        <v>56203.29</v>
      </c>
      <c r="I2909" s="246"/>
      <c r="J2909" s="247"/>
      <c r="K2909" s="240"/>
      <c r="L2909" s="245"/>
    </row>
    <row r="2910" spans="1:12">
      <c r="A2910" s="243">
        <v>45030</v>
      </c>
      <c r="B2910" s="243">
        <v>45041</v>
      </c>
      <c r="C2910" s="244">
        <f t="shared" si="135"/>
        <v>12</v>
      </c>
      <c r="D2910" s="239">
        <v>45041</v>
      </c>
      <c r="E2910" s="245">
        <f t="shared" si="136"/>
        <v>11</v>
      </c>
      <c r="F2910" s="306" t="s">
        <v>176</v>
      </c>
      <c r="G2910" s="241">
        <v>227.05</v>
      </c>
      <c r="H2910" s="244">
        <f t="shared" si="137"/>
        <v>2497.5500000000002</v>
      </c>
      <c r="I2910" s="246"/>
      <c r="J2910" s="247"/>
      <c r="K2910" s="240"/>
      <c r="L2910" s="245"/>
    </row>
    <row r="2911" spans="1:12">
      <c r="A2911" s="243">
        <v>45030</v>
      </c>
      <c r="B2911" s="243">
        <v>45040</v>
      </c>
      <c r="C2911" s="244">
        <f t="shared" si="135"/>
        <v>11</v>
      </c>
      <c r="D2911" s="239">
        <v>45040</v>
      </c>
      <c r="E2911" s="245">
        <f t="shared" si="136"/>
        <v>10</v>
      </c>
      <c r="F2911" s="306" t="s">
        <v>175</v>
      </c>
      <c r="G2911" s="241">
        <v>17.850000000000001</v>
      </c>
      <c r="H2911" s="244">
        <f t="shared" si="137"/>
        <v>178.5</v>
      </c>
      <c r="I2911" s="246"/>
      <c r="J2911" s="247"/>
      <c r="K2911" s="240"/>
      <c r="L2911" s="245"/>
    </row>
    <row r="2912" spans="1:12">
      <c r="A2912" s="243">
        <v>45030</v>
      </c>
      <c r="B2912" s="243">
        <v>45033</v>
      </c>
      <c r="C2912" s="244">
        <f t="shared" si="135"/>
        <v>4</v>
      </c>
      <c r="D2912" s="239">
        <v>45033</v>
      </c>
      <c r="E2912" s="245">
        <f t="shared" si="136"/>
        <v>3</v>
      </c>
      <c r="F2912" s="306" t="s">
        <v>180</v>
      </c>
      <c r="G2912" s="241">
        <v>0</v>
      </c>
      <c r="H2912" s="244">
        <f t="shared" si="137"/>
        <v>0</v>
      </c>
      <c r="I2912" s="246"/>
      <c r="J2912" s="247"/>
      <c r="K2912" s="240"/>
      <c r="L2912" s="245"/>
    </row>
    <row r="2913" spans="1:12">
      <c r="A2913" s="243">
        <v>45030</v>
      </c>
      <c r="B2913" s="243">
        <v>45042</v>
      </c>
      <c r="C2913" s="244">
        <f t="shared" si="135"/>
        <v>13</v>
      </c>
      <c r="D2913" s="239">
        <v>45042</v>
      </c>
      <c r="E2913" s="245">
        <f t="shared" si="136"/>
        <v>12</v>
      </c>
      <c r="F2913" s="306" t="s">
        <v>176</v>
      </c>
      <c r="G2913" s="241">
        <v>19.79</v>
      </c>
      <c r="H2913" s="244">
        <f t="shared" si="137"/>
        <v>237.48</v>
      </c>
      <c r="I2913" s="246"/>
      <c r="J2913" s="247"/>
      <c r="K2913" s="240"/>
      <c r="L2913" s="245"/>
    </row>
    <row r="2914" spans="1:12">
      <c r="A2914" s="243">
        <v>45030</v>
      </c>
      <c r="B2914" s="243">
        <v>45048</v>
      </c>
      <c r="C2914" s="244">
        <f t="shared" si="135"/>
        <v>19</v>
      </c>
      <c r="D2914" s="239">
        <v>45048</v>
      </c>
      <c r="E2914" s="245">
        <f t="shared" si="136"/>
        <v>18</v>
      </c>
      <c r="F2914" s="306" t="s">
        <v>175</v>
      </c>
      <c r="G2914" s="241">
        <v>87.57</v>
      </c>
      <c r="H2914" s="244">
        <f t="shared" si="137"/>
        <v>1576.2599999999998</v>
      </c>
      <c r="I2914" s="246"/>
      <c r="J2914" s="247"/>
      <c r="K2914" s="240"/>
      <c r="L2914" s="245"/>
    </row>
    <row r="2915" spans="1:12">
      <c r="A2915" s="243">
        <v>45030</v>
      </c>
      <c r="B2915" s="243">
        <v>45034</v>
      </c>
      <c r="C2915" s="244">
        <f t="shared" si="135"/>
        <v>5</v>
      </c>
      <c r="D2915" s="239">
        <v>45034</v>
      </c>
      <c r="E2915" s="245">
        <f t="shared" si="136"/>
        <v>4</v>
      </c>
      <c r="F2915" s="306" t="s">
        <v>180</v>
      </c>
      <c r="G2915" s="241">
        <v>0</v>
      </c>
      <c r="H2915" s="244">
        <f t="shared" si="137"/>
        <v>0</v>
      </c>
      <c r="I2915" s="246"/>
      <c r="J2915" s="247"/>
      <c r="K2915" s="240"/>
      <c r="L2915" s="245"/>
    </row>
    <row r="2916" spans="1:12">
      <c r="A2916" s="243">
        <v>45030</v>
      </c>
      <c r="B2916" s="243">
        <v>45042</v>
      </c>
      <c r="C2916" s="244">
        <f t="shared" si="135"/>
        <v>13</v>
      </c>
      <c r="D2916" s="239">
        <v>45042</v>
      </c>
      <c r="E2916" s="245">
        <f t="shared" si="136"/>
        <v>12</v>
      </c>
      <c r="F2916" s="306" t="s">
        <v>175</v>
      </c>
      <c r="G2916" s="241">
        <v>1342.55</v>
      </c>
      <c r="H2916" s="244">
        <f t="shared" si="137"/>
        <v>16110.599999999999</v>
      </c>
      <c r="I2916" s="246"/>
      <c r="J2916" s="247"/>
      <c r="K2916" s="240"/>
      <c r="L2916" s="245"/>
    </row>
    <row r="2917" spans="1:12">
      <c r="A2917" s="243">
        <v>45030</v>
      </c>
      <c r="B2917" s="243">
        <v>45043</v>
      </c>
      <c r="C2917" s="244">
        <f t="shared" si="135"/>
        <v>14</v>
      </c>
      <c r="D2917" s="239">
        <v>45043</v>
      </c>
      <c r="E2917" s="245">
        <f t="shared" si="136"/>
        <v>13</v>
      </c>
      <c r="F2917" s="306" t="s">
        <v>176</v>
      </c>
      <c r="G2917" s="241">
        <v>644.96</v>
      </c>
      <c r="H2917" s="244">
        <f t="shared" si="137"/>
        <v>8384.48</v>
      </c>
      <c r="I2917" s="246"/>
      <c r="J2917" s="247"/>
      <c r="K2917" s="240"/>
      <c r="L2917" s="245"/>
    </row>
    <row r="2918" spans="1:12">
      <c r="A2918" s="243">
        <v>45030</v>
      </c>
      <c r="B2918" s="243">
        <v>45112</v>
      </c>
      <c r="C2918" s="244">
        <f t="shared" si="135"/>
        <v>83</v>
      </c>
      <c r="D2918" s="239">
        <v>45112</v>
      </c>
      <c r="E2918" s="245">
        <f t="shared" si="136"/>
        <v>82</v>
      </c>
      <c r="F2918" s="306" t="s">
        <v>175</v>
      </c>
      <c r="G2918" s="241">
        <v>16.28</v>
      </c>
      <c r="H2918" s="244">
        <f t="shared" si="137"/>
        <v>1334.96</v>
      </c>
      <c r="I2918" s="246"/>
      <c r="J2918" s="247"/>
      <c r="K2918" s="240"/>
      <c r="L2918" s="245"/>
    </row>
    <row r="2919" spans="1:12">
      <c r="A2919" s="243">
        <v>45030</v>
      </c>
      <c r="B2919" s="243">
        <v>45035</v>
      </c>
      <c r="C2919" s="244">
        <f t="shared" si="135"/>
        <v>6</v>
      </c>
      <c r="D2919" s="239">
        <v>45035</v>
      </c>
      <c r="E2919" s="245">
        <f t="shared" si="136"/>
        <v>5</v>
      </c>
      <c r="F2919" s="306" t="s">
        <v>180</v>
      </c>
      <c r="G2919" s="241">
        <v>-2997.63</v>
      </c>
      <c r="H2919" s="244">
        <f t="shared" si="137"/>
        <v>-14988.150000000001</v>
      </c>
      <c r="I2919" s="246"/>
      <c r="J2919" s="247"/>
      <c r="K2919" s="240"/>
      <c r="L2919" s="245"/>
    </row>
    <row r="2920" spans="1:12">
      <c r="A2920" s="243">
        <v>45030</v>
      </c>
      <c r="B2920" s="243">
        <v>45043</v>
      </c>
      <c r="C2920" s="244">
        <f t="shared" si="135"/>
        <v>14</v>
      </c>
      <c r="D2920" s="239">
        <v>45043</v>
      </c>
      <c r="E2920" s="245">
        <f t="shared" si="136"/>
        <v>13</v>
      </c>
      <c r="F2920" s="306" t="s">
        <v>175</v>
      </c>
      <c r="G2920" s="241">
        <v>9.98</v>
      </c>
      <c r="H2920" s="244">
        <f t="shared" si="137"/>
        <v>129.74</v>
      </c>
      <c r="I2920" s="246"/>
      <c r="J2920" s="247"/>
      <c r="K2920" s="240"/>
      <c r="L2920" s="245"/>
    </row>
    <row r="2921" spans="1:12">
      <c r="A2921" s="243">
        <v>45030</v>
      </c>
      <c r="B2921" s="243">
        <v>45226</v>
      </c>
      <c r="C2921" s="244">
        <f t="shared" si="135"/>
        <v>197</v>
      </c>
      <c r="D2921" s="239">
        <v>45226</v>
      </c>
      <c r="E2921" s="245">
        <f t="shared" si="136"/>
        <v>196</v>
      </c>
      <c r="F2921" s="306" t="s">
        <v>175</v>
      </c>
      <c r="G2921" s="241">
        <v>127.73</v>
      </c>
      <c r="H2921" s="244">
        <f t="shared" si="137"/>
        <v>25035.08</v>
      </c>
      <c r="I2921" s="246"/>
      <c r="J2921" s="247"/>
      <c r="K2921" s="240"/>
      <c r="L2921" s="245"/>
    </row>
    <row r="2922" spans="1:12">
      <c r="A2922" s="243">
        <v>45030</v>
      </c>
      <c r="B2922" s="243">
        <v>45030</v>
      </c>
      <c r="C2922" s="244">
        <f t="shared" si="135"/>
        <v>1</v>
      </c>
      <c r="D2922" s="239">
        <v>45030</v>
      </c>
      <c r="E2922" s="245">
        <f t="shared" si="136"/>
        <v>0</v>
      </c>
      <c r="F2922" s="306" t="s">
        <v>176</v>
      </c>
      <c r="G2922" s="241">
        <v>541.19000000000005</v>
      </c>
      <c r="H2922" s="244">
        <f t="shared" si="137"/>
        <v>0</v>
      </c>
      <c r="I2922" s="246"/>
      <c r="J2922" s="247"/>
      <c r="K2922" s="240"/>
      <c r="L2922" s="245"/>
    </row>
    <row r="2923" spans="1:12">
      <c r="A2923" s="243">
        <v>45030</v>
      </c>
      <c r="B2923" s="243">
        <v>45030</v>
      </c>
      <c r="C2923" s="244">
        <f t="shared" si="135"/>
        <v>1</v>
      </c>
      <c r="D2923" s="239">
        <v>45030</v>
      </c>
      <c r="E2923" s="245">
        <f t="shared" si="136"/>
        <v>0</v>
      </c>
      <c r="F2923" s="306" t="s">
        <v>175</v>
      </c>
      <c r="G2923" s="241">
        <v>638.41</v>
      </c>
      <c r="H2923" s="244">
        <f t="shared" si="137"/>
        <v>0</v>
      </c>
      <c r="I2923" s="246"/>
      <c r="J2923" s="247"/>
      <c r="K2923" s="240"/>
      <c r="L2923" s="245"/>
    </row>
    <row r="2924" spans="1:12">
      <c r="A2924" s="243">
        <v>45030</v>
      </c>
      <c r="B2924" s="243">
        <v>45036</v>
      </c>
      <c r="C2924" s="244">
        <f t="shared" si="135"/>
        <v>7</v>
      </c>
      <c r="D2924" s="239">
        <v>45036</v>
      </c>
      <c r="E2924" s="245">
        <f t="shared" si="136"/>
        <v>6</v>
      </c>
      <c r="F2924" s="306" t="s">
        <v>180</v>
      </c>
      <c r="G2924" s="241">
        <v>0</v>
      </c>
      <c r="H2924" s="244">
        <f t="shared" si="137"/>
        <v>0</v>
      </c>
      <c r="I2924" s="246"/>
      <c r="J2924" s="247"/>
      <c r="K2924" s="240"/>
      <c r="L2924" s="245"/>
    </row>
    <row r="2925" spans="1:12">
      <c r="A2925" s="243">
        <v>45030</v>
      </c>
      <c r="B2925" s="243">
        <v>45033</v>
      </c>
      <c r="C2925" s="244">
        <f t="shared" si="135"/>
        <v>4</v>
      </c>
      <c r="D2925" s="239">
        <v>45033</v>
      </c>
      <c r="E2925" s="245">
        <f t="shared" si="136"/>
        <v>3</v>
      </c>
      <c r="F2925" s="306" t="s">
        <v>178</v>
      </c>
      <c r="G2925" s="241">
        <v>30057.26</v>
      </c>
      <c r="H2925" s="244">
        <f t="shared" si="137"/>
        <v>90171.78</v>
      </c>
      <c r="I2925" s="246"/>
      <c r="J2925" s="247"/>
      <c r="K2925" s="240"/>
      <c r="L2925" s="245"/>
    </row>
    <row r="2926" spans="1:12">
      <c r="A2926" s="243">
        <v>45030</v>
      </c>
      <c r="B2926" s="243">
        <v>45037</v>
      </c>
      <c r="C2926" s="244">
        <f t="shared" si="135"/>
        <v>8</v>
      </c>
      <c r="D2926" s="239">
        <v>45037</v>
      </c>
      <c r="E2926" s="245">
        <f t="shared" si="136"/>
        <v>7</v>
      </c>
      <c r="F2926" s="306" t="s">
        <v>180</v>
      </c>
      <c r="G2926" s="241">
        <v>0</v>
      </c>
      <c r="H2926" s="244">
        <f t="shared" si="137"/>
        <v>0</v>
      </c>
      <c r="I2926" s="246"/>
      <c r="J2926" s="247"/>
      <c r="K2926" s="240"/>
      <c r="L2926" s="245"/>
    </row>
    <row r="2927" spans="1:12">
      <c r="A2927" s="243">
        <v>45030</v>
      </c>
      <c r="B2927" s="243">
        <v>45033</v>
      </c>
      <c r="C2927" s="244">
        <f t="shared" si="135"/>
        <v>4</v>
      </c>
      <c r="D2927" s="239">
        <v>45033</v>
      </c>
      <c r="E2927" s="245">
        <f t="shared" si="136"/>
        <v>3</v>
      </c>
      <c r="F2927" s="306" t="s">
        <v>176</v>
      </c>
      <c r="G2927" s="241">
        <v>299845.06</v>
      </c>
      <c r="H2927" s="244">
        <f t="shared" si="137"/>
        <v>899535.17999999993</v>
      </c>
      <c r="I2927" s="246"/>
      <c r="J2927" s="247"/>
      <c r="K2927" s="240"/>
      <c r="L2927" s="245"/>
    </row>
    <row r="2928" spans="1:12">
      <c r="A2928" s="243">
        <v>45030</v>
      </c>
      <c r="B2928" s="243">
        <v>45034</v>
      </c>
      <c r="C2928" s="244">
        <f t="shared" si="135"/>
        <v>5</v>
      </c>
      <c r="D2928" s="239">
        <v>45034</v>
      </c>
      <c r="E2928" s="245">
        <f t="shared" si="136"/>
        <v>4</v>
      </c>
      <c r="F2928" s="306" t="s">
        <v>178</v>
      </c>
      <c r="G2928" s="241">
        <v>20046.7</v>
      </c>
      <c r="H2928" s="244">
        <f t="shared" si="137"/>
        <v>80186.8</v>
      </c>
      <c r="I2928" s="246"/>
      <c r="J2928" s="247"/>
      <c r="K2928" s="240"/>
      <c r="L2928" s="245"/>
    </row>
    <row r="2929" spans="1:12">
      <c r="A2929" s="243">
        <v>45030</v>
      </c>
      <c r="B2929" s="243">
        <v>45033</v>
      </c>
      <c r="C2929" s="244">
        <f t="shared" si="135"/>
        <v>4</v>
      </c>
      <c r="D2929" s="239">
        <v>45033</v>
      </c>
      <c r="E2929" s="245">
        <f t="shared" si="136"/>
        <v>3</v>
      </c>
      <c r="F2929" s="306" t="s">
        <v>175</v>
      </c>
      <c r="G2929" s="241">
        <v>480124.74</v>
      </c>
      <c r="H2929" s="244">
        <f t="shared" si="137"/>
        <v>1440374.22</v>
      </c>
      <c r="I2929" s="246"/>
      <c r="J2929" s="247"/>
      <c r="K2929" s="240"/>
      <c r="L2929" s="245"/>
    </row>
    <row r="2930" spans="1:12">
      <c r="A2930" s="243">
        <v>45030</v>
      </c>
      <c r="B2930" s="243">
        <v>45034</v>
      </c>
      <c r="C2930" s="244">
        <f t="shared" si="135"/>
        <v>5</v>
      </c>
      <c r="D2930" s="239">
        <v>45034</v>
      </c>
      <c r="E2930" s="245">
        <f t="shared" si="136"/>
        <v>4</v>
      </c>
      <c r="F2930" s="306" t="s">
        <v>176</v>
      </c>
      <c r="G2930" s="241">
        <v>55752.959999999999</v>
      </c>
      <c r="H2930" s="244">
        <f t="shared" si="137"/>
        <v>223011.84</v>
      </c>
      <c r="I2930" s="246"/>
      <c r="J2930" s="247"/>
      <c r="K2930" s="240"/>
      <c r="L2930" s="245"/>
    </row>
    <row r="2931" spans="1:12">
      <c r="A2931" s="243">
        <v>45030</v>
      </c>
      <c r="B2931" s="243">
        <v>45030</v>
      </c>
      <c r="C2931" s="244">
        <f t="shared" si="135"/>
        <v>1</v>
      </c>
      <c r="D2931" s="239">
        <v>45030</v>
      </c>
      <c r="E2931" s="245">
        <f t="shared" si="136"/>
        <v>0</v>
      </c>
      <c r="F2931" s="306" t="s">
        <v>179</v>
      </c>
      <c r="G2931" s="241">
        <v>332.72</v>
      </c>
      <c r="H2931" s="244">
        <f t="shared" si="137"/>
        <v>0</v>
      </c>
      <c r="I2931" s="246"/>
      <c r="J2931" s="247"/>
      <c r="K2931" s="240"/>
      <c r="L2931" s="245"/>
    </row>
    <row r="2932" spans="1:12">
      <c r="A2932" s="243">
        <v>45030</v>
      </c>
      <c r="B2932" s="243">
        <v>45229</v>
      </c>
      <c r="C2932" s="244">
        <f t="shared" si="135"/>
        <v>200</v>
      </c>
      <c r="D2932" s="239">
        <v>45229</v>
      </c>
      <c r="E2932" s="245">
        <f t="shared" si="136"/>
        <v>199</v>
      </c>
      <c r="F2932" s="306" t="s">
        <v>175</v>
      </c>
      <c r="G2932" s="241">
        <v>49.63</v>
      </c>
      <c r="H2932" s="244">
        <f t="shared" si="137"/>
        <v>9876.3700000000008</v>
      </c>
      <c r="I2932" s="246"/>
      <c r="J2932" s="247"/>
      <c r="K2932" s="240"/>
      <c r="L2932" s="245"/>
    </row>
    <row r="2933" spans="1:12">
      <c r="A2933" s="243">
        <v>45030</v>
      </c>
      <c r="B2933" s="243">
        <v>45035</v>
      </c>
      <c r="C2933" s="244">
        <f t="shared" si="135"/>
        <v>6</v>
      </c>
      <c r="D2933" s="239">
        <v>45035</v>
      </c>
      <c r="E2933" s="245">
        <f t="shared" si="136"/>
        <v>5</v>
      </c>
      <c r="F2933" s="306" t="s">
        <v>178</v>
      </c>
      <c r="G2933" s="241">
        <v>6370.86</v>
      </c>
      <c r="H2933" s="244">
        <f t="shared" si="137"/>
        <v>31854.3</v>
      </c>
      <c r="I2933" s="246"/>
      <c r="J2933" s="247"/>
      <c r="K2933" s="240"/>
      <c r="L2933" s="245"/>
    </row>
    <row r="2934" spans="1:12">
      <c r="A2934" s="243">
        <v>45030</v>
      </c>
      <c r="B2934" s="243">
        <v>45034</v>
      </c>
      <c r="C2934" s="244">
        <f t="shared" si="135"/>
        <v>5</v>
      </c>
      <c r="D2934" s="239">
        <v>45034</v>
      </c>
      <c r="E2934" s="245">
        <f t="shared" si="136"/>
        <v>4</v>
      </c>
      <c r="F2934" s="306" t="s">
        <v>175</v>
      </c>
      <c r="G2934" s="241">
        <v>1442.9</v>
      </c>
      <c r="H2934" s="244">
        <f t="shared" si="137"/>
        <v>5771.6</v>
      </c>
      <c r="I2934" s="246"/>
      <c r="J2934" s="247"/>
      <c r="K2934" s="240"/>
      <c r="L2934" s="245"/>
    </row>
    <row r="2935" spans="1:12">
      <c r="A2935" s="243">
        <v>45030</v>
      </c>
      <c r="B2935" s="243">
        <v>45035</v>
      </c>
      <c r="C2935" s="244">
        <f t="shared" si="135"/>
        <v>6</v>
      </c>
      <c r="D2935" s="239">
        <v>45035</v>
      </c>
      <c r="E2935" s="245">
        <f t="shared" si="136"/>
        <v>5</v>
      </c>
      <c r="F2935" s="306" t="s">
        <v>176</v>
      </c>
      <c r="G2935" s="241">
        <v>67657.7</v>
      </c>
      <c r="H2935" s="244">
        <f t="shared" si="137"/>
        <v>338288.5</v>
      </c>
      <c r="I2935" s="246"/>
      <c r="J2935" s="247"/>
      <c r="K2935" s="240"/>
      <c r="L2935" s="245"/>
    </row>
    <row r="2936" spans="1:12">
      <c r="A2936" s="243">
        <v>45030</v>
      </c>
      <c r="B2936" s="243">
        <v>45035</v>
      </c>
      <c r="C2936" s="244">
        <f t="shared" si="135"/>
        <v>6</v>
      </c>
      <c r="D2936" s="239">
        <v>45035</v>
      </c>
      <c r="E2936" s="245">
        <f t="shared" si="136"/>
        <v>5</v>
      </c>
      <c r="F2936" s="306" t="s">
        <v>175</v>
      </c>
      <c r="G2936" s="241">
        <v>229.27</v>
      </c>
      <c r="H2936" s="244">
        <f t="shared" si="137"/>
        <v>1146.3500000000001</v>
      </c>
      <c r="I2936" s="246"/>
      <c r="J2936" s="247"/>
      <c r="K2936" s="240"/>
      <c r="L2936" s="245"/>
    </row>
    <row r="2937" spans="1:12">
      <c r="A2937" s="243">
        <v>45031</v>
      </c>
      <c r="B2937" s="243">
        <v>45033</v>
      </c>
      <c r="C2937" s="244">
        <f t="shared" si="135"/>
        <v>3</v>
      </c>
      <c r="D2937" s="239">
        <v>45033</v>
      </c>
      <c r="E2937" s="245">
        <f t="shared" si="136"/>
        <v>2</v>
      </c>
      <c r="F2937" s="306" t="s">
        <v>176</v>
      </c>
      <c r="G2937" s="241">
        <v>24.11</v>
      </c>
      <c r="H2937" s="244">
        <f t="shared" si="137"/>
        <v>48.22</v>
      </c>
      <c r="I2937" s="246"/>
      <c r="J2937" s="247"/>
      <c r="K2937" s="240"/>
      <c r="L2937" s="245"/>
    </row>
    <row r="2938" spans="1:12">
      <c r="A2938" s="243">
        <v>45031</v>
      </c>
      <c r="B2938" s="243">
        <v>45033</v>
      </c>
      <c r="C2938" s="244">
        <f t="shared" si="135"/>
        <v>3</v>
      </c>
      <c r="D2938" s="239">
        <v>45033</v>
      </c>
      <c r="E2938" s="245">
        <f t="shared" si="136"/>
        <v>2</v>
      </c>
      <c r="F2938" s="306" t="s">
        <v>175</v>
      </c>
      <c r="G2938" s="241">
        <v>1021.98</v>
      </c>
      <c r="H2938" s="244">
        <f t="shared" si="137"/>
        <v>2043.96</v>
      </c>
      <c r="I2938" s="246"/>
      <c r="J2938" s="247"/>
      <c r="K2938" s="240"/>
      <c r="L2938" s="245"/>
    </row>
    <row r="2939" spans="1:12">
      <c r="A2939" s="243">
        <v>45031</v>
      </c>
      <c r="B2939" s="243">
        <v>45034</v>
      </c>
      <c r="C2939" s="244">
        <f t="shared" si="135"/>
        <v>4</v>
      </c>
      <c r="D2939" s="239">
        <v>45034</v>
      </c>
      <c r="E2939" s="245">
        <f t="shared" si="136"/>
        <v>3</v>
      </c>
      <c r="F2939" s="306" t="s">
        <v>175</v>
      </c>
      <c r="G2939" s="241">
        <v>14.36</v>
      </c>
      <c r="H2939" s="244">
        <f t="shared" si="137"/>
        <v>43.08</v>
      </c>
      <c r="I2939" s="246"/>
      <c r="J2939" s="247"/>
      <c r="K2939" s="240"/>
      <c r="L2939" s="245"/>
    </row>
    <row r="2940" spans="1:12">
      <c r="A2940" s="243">
        <v>45031</v>
      </c>
      <c r="B2940" s="243">
        <v>45035</v>
      </c>
      <c r="C2940" s="244">
        <f t="shared" si="135"/>
        <v>5</v>
      </c>
      <c r="D2940" s="239">
        <v>45035</v>
      </c>
      <c r="E2940" s="245">
        <f t="shared" si="136"/>
        <v>4</v>
      </c>
      <c r="F2940" s="306" t="s">
        <v>175</v>
      </c>
      <c r="G2940" s="241">
        <v>22.66</v>
      </c>
      <c r="H2940" s="244">
        <f t="shared" si="137"/>
        <v>90.64</v>
      </c>
      <c r="I2940" s="246"/>
      <c r="J2940" s="247"/>
      <c r="K2940" s="240"/>
      <c r="L2940" s="245"/>
    </row>
    <row r="2941" spans="1:12">
      <c r="A2941" s="243">
        <v>45032</v>
      </c>
      <c r="B2941" s="243">
        <v>45033</v>
      </c>
      <c r="C2941" s="244">
        <f t="shared" si="135"/>
        <v>2</v>
      </c>
      <c r="D2941" s="239">
        <v>45033</v>
      </c>
      <c r="E2941" s="245">
        <f t="shared" si="136"/>
        <v>1</v>
      </c>
      <c r="F2941" s="306" t="s">
        <v>175</v>
      </c>
      <c r="G2941" s="241">
        <v>2014.1</v>
      </c>
      <c r="H2941" s="244">
        <f t="shared" si="137"/>
        <v>2014.1</v>
      </c>
      <c r="I2941" s="246"/>
      <c r="J2941" s="247"/>
      <c r="K2941" s="240"/>
      <c r="L2941" s="245"/>
    </row>
    <row r="2942" spans="1:12">
      <c r="A2942" s="243">
        <v>45032</v>
      </c>
      <c r="B2942" s="243">
        <v>45034</v>
      </c>
      <c r="C2942" s="244">
        <f t="shared" si="135"/>
        <v>3</v>
      </c>
      <c r="D2942" s="239">
        <v>45034</v>
      </c>
      <c r="E2942" s="245">
        <f t="shared" si="136"/>
        <v>2</v>
      </c>
      <c r="F2942" s="306" t="s">
        <v>175</v>
      </c>
      <c r="G2942" s="241">
        <v>302.92</v>
      </c>
      <c r="H2942" s="244">
        <f t="shared" si="137"/>
        <v>605.84</v>
      </c>
      <c r="I2942" s="246"/>
      <c r="J2942" s="247"/>
      <c r="K2942" s="240"/>
      <c r="L2942" s="245"/>
    </row>
    <row r="2943" spans="1:12">
      <c r="A2943" s="243">
        <v>45032</v>
      </c>
      <c r="B2943" s="243">
        <v>45035</v>
      </c>
      <c r="C2943" s="244">
        <f t="shared" si="135"/>
        <v>4</v>
      </c>
      <c r="D2943" s="239">
        <v>45035</v>
      </c>
      <c r="E2943" s="245">
        <f t="shared" si="136"/>
        <v>3</v>
      </c>
      <c r="F2943" s="306" t="s">
        <v>175</v>
      </c>
      <c r="G2943" s="241">
        <v>37.770000000000003</v>
      </c>
      <c r="H2943" s="244">
        <f t="shared" si="137"/>
        <v>113.31</v>
      </c>
      <c r="I2943" s="246"/>
      <c r="J2943" s="247"/>
      <c r="K2943" s="240"/>
      <c r="L2943" s="245"/>
    </row>
    <row r="2944" spans="1:12">
      <c r="A2944" s="243">
        <v>45032</v>
      </c>
      <c r="B2944" s="243">
        <v>45036</v>
      </c>
      <c r="C2944" s="244">
        <f t="shared" si="135"/>
        <v>5</v>
      </c>
      <c r="D2944" s="239">
        <v>45036</v>
      </c>
      <c r="E2944" s="245">
        <f t="shared" si="136"/>
        <v>4</v>
      </c>
      <c r="F2944" s="306" t="s">
        <v>175</v>
      </c>
      <c r="G2944" s="241">
        <v>6.27</v>
      </c>
      <c r="H2944" s="244">
        <f t="shared" si="137"/>
        <v>25.08</v>
      </c>
      <c r="I2944" s="246"/>
      <c r="J2944" s="247"/>
      <c r="K2944" s="240"/>
      <c r="L2944" s="245"/>
    </row>
    <row r="2945" spans="1:12">
      <c r="A2945" s="243">
        <v>45032</v>
      </c>
      <c r="B2945" s="243">
        <v>45037</v>
      </c>
      <c r="C2945" s="244">
        <f t="shared" si="135"/>
        <v>6</v>
      </c>
      <c r="D2945" s="239">
        <v>45037</v>
      </c>
      <c r="E2945" s="245">
        <f t="shared" si="136"/>
        <v>5</v>
      </c>
      <c r="F2945" s="306" t="s">
        <v>175</v>
      </c>
      <c r="G2945" s="241">
        <v>94.75</v>
      </c>
      <c r="H2945" s="244">
        <f t="shared" si="137"/>
        <v>473.75</v>
      </c>
      <c r="I2945" s="246"/>
      <c r="J2945" s="247"/>
      <c r="K2945" s="240"/>
      <c r="L2945" s="245"/>
    </row>
    <row r="2946" spans="1:12">
      <c r="A2946" s="243">
        <v>45032</v>
      </c>
      <c r="B2946" s="243">
        <v>45040</v>
      </c>
      <c r="C2946" s="244">
        <f t="shared" si="135"/>
        <v>9</v>
      </c>
      <c r="D2946" s="239">
        <v>45040</v>
      </c>
      <c r="E2946" s="245">
        <f t="shared" si="136"/>
        <v>8</v>
      </c>
      <c r="F2946" s="306" t="s">
        <v>175</v>
      </c>
      <c r="G2946" s="241">
        <v>32.99</v>
      </c>
      <c r="H2946" s="244">
        <f t="shared" si="137"/>
        <v>263.92</v>
      </c>
      <c r="I2946" s="246"/>
      <c r="J2946" s="247"/>
      <c r="K2946" s="240"/>
      <c r="L2946" s="245"/>
    </row>
    <row r="2947" spans="1:12">
      <c r="A2947" s="243">
        <v>45033</v>
      </c>
      <c r="B2947" s="243">
        <v>45063</v>
      </c>
      <c r="C2947" s="244">
        <f t="shared" si="135"/>
        <v>31</v>
      </c>
      <c r="D2947" s="239">
        <v>45063</v>
      </c>
      <c r="E2947" s="245">
        <f t="shared" si="136"/>
        <v>30</v>
      </c>
      <c r="F2947" s="306" t="s">
        <v>175</v>
      </c>
      <c r="G2947" s="241">
        <v>87.23</v>
      </c>
      <c r="H2947" s="244">
        <f t="shared" si="137"/>
        <v>2616.9</v>
      </c>
      <c r="I2947" s="246"/>
      <c r="J2947" s="247"/>
      <c r="K2947" s="240"/>
      <c r="L2947" s="245"/>
    </row>
    <row r="2948" spans="1:12">
      <c r="A2948" s="243">
        <v>45033</v>
      </c>
      <c r="B2948" s="243">
        <v>45040</v>
      </c>
      <c r="C2948" s="244">
        <f t="shared" si="135"/>
        <v>8</v>
      </c>
      <c r="D2948" s="239">
        <v>45040</v>
      </c>
      <c r="E2948" s="245">
        <f t="shared" si="136"/>
        <v>7</v>
      </c>
      <c r="F2948" s="306" t="s">
        <v>176</v>
      </c>
      <c r="G2948" s="241">
        <v>813.46</v>
      </c>
      <c r="H2948" s="244">
        <f t="shared" si="137"/>
        <v>5694.22</v>
      </c>
      <c r="I2948" s="246"/>
      <c r="J2948" s="247"/>
      <c r="K2948" s="240"/>
      <c r="L2948" s="245"/>
    </row>
    <row r="2949" spans="1:12">
      <c r="A2949" s="243">
        <v>45033</v>
      </c>
      <c r="B2949" s="243">
        <v>45040</v>
      </c>
      <c r="C2949" s="244">
        <f t="shared" si="135"/>
        <v>8</v>
      </c>
      <c r="D2949" s="239">
        <v>45040</v>
      </c>
      <c r="E2949" s="245">
        <f t="shared" si="136"/>
        <v>7</v>
      </c>
      <c r="F2949" s="306" t="s">
        <v>175</v>
      </c>
      <c r="G2949" s="241">
        <v>1629.65</v>
      </c>
      <c r="H2949" s="244">
        <f t="shared" si="137"/>
        <v>11407.550000000001</v>
      </c>
      <c r="I2949" s="246"/>
      <c r="J2949" s="247"/>
      <c r="K2949" s="240"/>
      <c r="L2949" s="245"/>
    </row>
    <row r="2950" spans="1:12">
      <c r="A2950" s="243">
        <v>45033</v>
      </c>
      <c r="B2950" s="243">
        <v>45041</v>
      </c>
      <c r="C2950" s="244">
        <f t="shared" si="135"/>
        <v>9</v>
      </c>
      <c r="D2950" s="239">
        <v>45041</v>
      </c>
      <c r="E2950" s="245">
        <f t="shared" si="136"/>
        <v>8</v>
      </c>
      <c r="F2950" s="306" t="s">
        <v>176</v>
      </c>
      <c r="G2950" s="241">
        <v>109.85</v>
      </c>
      <c r="H2950" s="244">
        <f t="shared" si="137"/>
        <v>878.8</v>
      </c>
      <c r="I2950" s="246"/>
      <c r="J2950" s="247"/>
      <c r="K2950" s="240"/>
      <c r="L2950" s="245"/>
    </row>
    <row r="2951" spans="1:12">
      <c r="A2951" s="243">
        <v>45033</v>
      </c>
      <c r="B2951" s="243">
        <v>45048</v>
      </c>
      <c r="C2951" s="244">
        <f t="shared" ref="C2951:C3014" si="138">B2951-A2951+1</f>
        <v>16</v>
      </c>
      <c r="D2951" s="239">
        <v>45048</v>
      </c>
      <c r="E2951" s="245">
        <f t="shared" ref="E2951:E3014" si="139">D2951-A2951</f>
        <v>15</v>
      </c>
      <c r="F2951" s="306" t="s">
        <v>176</v>
      </c>
      <c r="G2951" s="241">
        <v>1899.07</v>
      </c>
      <c r="H2951" s="244">
        <f t="shared" ref="H2951:H3014" si="140">E2951*G2951</f>
        <v>28486.05</v>
      </c>
      <c r="I2951" s="246"/>
      <c r="J2951" s="247"/>
      <c r="K2951" s="240"/>
      <c r="L2951" s="245"/>
    </row>
    <row r="2952" spans="1:12">
      <c r="A2952" s="243">
        <v>45033</v>
      </c>
      <c r="B2952" s="243">
        <v>45042</v>
      </c>
      <c r="C2952" s="244">
        <f t="shared" si="138"/>
        <v>10</v>
      </c>
      <c r="D2952" s="239">
        <v>45042</v>
      </c>
      <c r="E2952" s="245">
        <f t="shared" si="139"/>
        <v>9</v>
      </c>
      <c r="F2952" s="306" t="s">
        <v>176</v>
      </c>
      <c r="G2952" s="241">
        <v>343.67</v>
      </c>
      <c r="H2952" s="244">
        <f t="shared" si="140"/>
        <v>3093.03</v>
      </c>
      <c r="I2952" s="246"/>
      <c r="J2952" s="247"/>
      <c r="K2952" s="240"/>
      <c r="L2952" s="245"/>
    </row>
    <row r="2953" spans="1:12">
      <c r="A2953" s="243">
        <v>45033</v>
      </c>
      <c r="B2953" s="243">
        <v>45041</v>
      </c>
      <c r="C2953" s="244">
        <f t="shared" si="138"/>
        <v>9</v>
      </c>
      <c r="D2953" s="239">
        <v>45041</v>
      </c>
      <c r="E2953" s="245">
        <f t="shared" si="139"/>
        <v>8</v>
      </c>
      <c r="F2953" s="306" t="s">
        <v>175</v>
      </c>
      <c r="G2953" s="241">
        <v>222.55</v>
      </c>
      <c r="H2953" s="244">
        <f t="shared" si="140"/>
        <v>1780.4</v>
      </c>
      <c r="I2953" s="246"/>
      <c r="J2953" s="247"/>
      <c r="K2953" s="240"/>
      <c r="L2953" s="245"/>
    </row>
    <row r="2954" spans="1:12">
      <c r="A2954" s="243">
        <v>45033</v>
      </c>
      <c r="B2954" s="243">
        <v>45036</v>
      </c>
      <c r="C2954" s="244">
        <f t="shared" si="138"/>
        <v>4</v>
      </c>
      <c r="D2954" s="239">
        <v>45036</v>
      </c>
      <c r="E2954" s="245">
        <f t="shared" si="139"/>
        <v>3</v>
      </c>
      <c r="F2954" s="306" t="s">
        <v>177</v>
      </c>
      <c r="G2954" s="241">
        <v>106.06</v>
      </c>
      <c r="H2954" s="244">
        <f t="shared" si="140"/>
        <v>318.18</v>
      </c>
      <c r="I2954" s="246"/>
      <c r="J2954" s="247"/>
      <c r="K2954" s="240"/>
      <c r="L2954" s="245"/>
    </row>
    <row r="2955" spans="1:12">
      <c r="A2955" s="243">
        <v>45033</v>
      </c>
      <c r="B2955" s="243">
        <v>45042</v>
      </c>
      <c r="C2955" s="244">
        <f t="shared" si="138"/>
        <v>10</v>
      </c>
      <c r="D2955" s="239">
        <v>45042</v>
      </c>
      <c r="E2955" s="245">
        <f t="shared" si="139"/>
        <v>9</v>
      </c>
      <c r="F2955" s="306" t="s">
        <v>175</v>
      </c>
      <c r="G2955" s="241">
        <v>727.29</v>
      </c>
      <c r="H2955" s="244">
        <f t="shared" si="140"/>
        <v>6545.61</v>
      </c>
      <c r="I2955" s="246"/>
      <c r="J2955" s="247"/>
      <c r="K2955" s="240"/>
      <c r="L2955" s="245"/>
    </row>
    <row r="2956" spans="1:12">
      <c r="A2956" s="243">
        <v>45033</v>
      </c>
      <c r="B2956" s="243">
        <v>45033</v>
      </c>
      <c r="C2956" s="244">
        <f t="shared" si="138"/>
        <v>1</v>
      </c>
      <c r="D2956" s="239">
        <v>45033</v>
      </c>
      <c r="E2956" s="245">
        <f t="shared" si="139"/>
        <v>0</v>
      </c>
      <c r="F2956" s="306" t="s">
        <v>176</v>
      </c>
      <c r="G2956" s="241">
        <v>242.97</v>
      </c>
      <c r="H2956" s="244">
        <f t="shared" si="140"/>
        <v>0</v>
      </c>
      <c r="I2956" s="246"/>
      <c r="J2956" s="247"/>
      <c r="K2956" s="240"/>
      <c r="L2956" s="245"/>
    </row>
    <row r="2957" spans="1:12">
      <c r="A2957" s="243">
        <v>45033</v>
      </c>
      <c r="B2957" s="243">
        <v>45034</v>
      </c>
      <c r="C2957" s="244">
        <f t="shared" si="138"/>
        <v>2</v>
      </c>
      <c r="D2957" s="239">
        <v>45034</v>
      </c>
      <c r="E2957" s="245">
        <f t="shared" si="139"/>
        <v>1</v>
      </c>
      <c r="F2957" s="306" t="s">
        <v>178</v>
      </c>
      <c r="G2957" s="241">
        <v>497.6</v>
      </c>
      <c r="H2957" s="244">
        <f t="shared" si="140"/>
        <v>497.6</v>
      </c>
      <c r="I2957" s="246"/>
      <c r="J2957" s="247"/>
      <c r="K2957" s="240"/>
      <c r="L2957" s="245"/>
    </row>
    <row r="2958" spans="1:12">
      <c r="A2958" s="243">
        <v>45033</v>
      </c>
      <c r="B2958" s="243">
        <v>45034</v>
      </c>
      <c r="C2958" s="244">
        <f t="shared" si="138"/>
        <v>2</v>
      </c>
      <c r="D2958" s="239">
        <v>45034</v>
      </c>
      <c r="E2958" s="245">
        <f t="shared" si="139"/>
        <v>1</v>
      </c>
      <c r="F2958" s="306" t="s">
        <v>176</v>
      </c>
      <c r="G2958" s="241">
        <v>69520.22</v>
      </c>
      <c r="H2958" s="244">
        <f t="shared" si="140"/>
        <v>69520.22</v>
      </c>
      <c r="I2958" s="246"/>
      <c r="J2958" s="247"/>
      <c r="K2958" s="240"/>
      <c r="L2958" s="245"/>
    </row>
    <row r="2959" spans="1:12">
      <c r="A2959" s="243">
        <v>45033</v>
      </c>
      <c r="B2959" s="243">
        <v>45035</v>
      </c>
      <c r="C2959" s="244">
        <f t="shared" si="138"/>
        <v>3</v>
      </c>
      <c r="D2959" s="239">
        <v>45035</v>
      </c>
      <c r="E2959" s="245">
        <f t="shared" si="139"/>
        <v>2</v>
      </c>
      <c r="F2959" s="306" t="s">
        <v>178</v>
      </c>
      <c r="G2959" s="241">
        <v>34342.160000000003</v>
      </c>
      <c r="H2959" s="244">
        <f t="shared" si="140"/>
        <v>68684.320000000007</v>
      </c>
      <c r="I2959" s="246"/>
      <c r="J2959" s="247"/>
      <c r="K2959" s="240"/>
      <c r="L2959" s="245"/>
    </row>
    <row r="2960" spans="1:12">
      <c r="A2960" s="243">
        <v>45033</v>
      </c>
      <c r="B2960" s="243">
        <v>45033</v>
      </c>
      <c r="C2960" s="244">
        <f t="shared" si="138"/>
        <v>1</v>
      </c>
      <c r="D2960" s="239">
        <v>45033</v>
      </c>
      <c r="E2960" s="245">
        <f t="shared" si="139"/>
        <v>0</v>
      </c>
      <c r="F2960" s="306" t="s">
        <v>175</v>
      </c>
      <c r="G2960" s="241">
        <v>941.69</v>
      </c>
      <c r="H2960" s="244">
        <f t="shared" si="140"/>
        <v>0</v>
      </c>
      <c r="I2960" s="246"/>
      <c r="J2960" s="247"/>
      <c r="K2960" s="240"/>
      <c r="L2960" s="245"/>
    </row>
    <row r="2961" spans="1:12">
      <c r="A2961" s="243">
        <v>45033</v>
      </c>
      <c r="B2961" s="243">
        <v>45034</v>
      </c>
      <c r="C2961" s="244">
        <f t="shared" si="138"/>
        <v>2</v>
      </c>
      <c r="D2961" s="239">
        <v>45034</v>
      </c>
      <c r="E2961" s="245">
        <f t="shared" si="139"/>
        <v>1</v>
      </c>
      <c r="F2961" s="306" t="s">
        <v>175</v>
      </c>
      <c r="G2961" s="241">
        <v>484228.26</v>
      </c>
      <c r="H2961" s="244">
        <f t="shared" si="140"/>
        <v>484228.26</v>
      </c>
      <c r="I2961" s="246"/>
      <c r="J2961" s="247"/>
      <c r="K2961" s="240"/>
      <c r="L2961" s="245"/>
    </row>
    <row r="2962" spans="1:12">
      <c r="A2962" s="243">
        <v>45033</v>
      </c>
      <c r="B2962" s="243">
        <v>45035</v>
      </c>
      <c r="C2962" s="244">
        <f t="shared" si="138"/>
        <v>3</v>
      </c>
      <c r="D2962" s="239">
        <v>45035</v>
      </c>
      <c r="E2962" s="245">
        <f t="shared" si="139"/>
        <v>2</v>
      </c>
      <c r="F2962" s="306" t="s">
        <v>176</v>
      </c>
      <c r="G2962" s="241">
        <v>22255.59</v>
      </c>
      <c r="H2962" s="244">
        <f t="shared" si="140"/>
        <v>44511.18</v>
      </c>
      <c r="I2962" s="246"/>
      <c r="J2962" s="247"/>
      <c r="K2962" s="240"/>
      <c r="L2962" s="245"/>
    </row>
    <row r="2963" spans="1:12">
      <c r="A2963" s="243">
        <v>45033</v>
      </c>
      <c r="B2963" s="243">
        <v>45035</v>
      </c>
      <c r="C2963" s="244">
        <f t="shared" si="138"/>
        <v>3</v>
      </c>
      <c r="D2963" s="239">
        <v>45035</v>
      </c>
      <c r="E2963" s="245">
        <f t="shared" si="139"/>
        <v>2</v>
      </c>
      <c r="F2963" s="306" t="s">
        <v>175</v>
      </c>
      <c r="G2963" s="241">
        <v>8963.17</v>
      </c>
      <c r="H2963" s="244">
        <f t="shared" si="140"/>
        <v>17926.34</v>
      </c>
      <c r="I2963" s="246"/>
      <c r="J2963" s="247"/>
      <c r="K2963" s="240"/>
      <c r="L2963" s="245"/>
    </row>
    <row r="2964" spans="1:12">
      <c r="A2964" s="243">
        <v>45033</v>
      </c>
      <c r="B2964" s="243">
        <v>45093</v>
      </c>
      <c r="C2964" s="244">
        <f t="shared" si="138"/>
        <v>61</v>
      </c>
      <c r="D2964" s="239">
        <v>45093</v>
      </c>
      <c r="E2964" s="245">
        <f t="shared" si="139"/>
        <v>60</v>
      </c>
      <c r="F2964" s="306" t="s">
        <v>177</v>
      </c>
      <c r="G2964" s="241">
        <v>132.5</v>
      </c>
      <c r="H2964" s="244">
        <f t="shared" si="140"/>
        <v>7950</v>
      </c>
      <c r="I2964" s="246"/>
      <c r="J2964" s="247"/>
      <c r="K2964" s="240"/>
      <c r="L2964" s="245"/>
    </row>
    <row r="2965" spans="1:12">
      <c r="A2965" s="243">
        <v>45033</v>
      </c>
      <c r="B2965" s="243">
        <v>45033</v>
      </c>
      <c r="C2965" s="244">
        <f t="shared" si="138"/>
        <v>1</v>
      </c>
      <c r="D2965" s="239">
        <v>45033</v>
      </c>
      <c r="E2965" s="245">
        <f t="shared" si="139"/>
        <v>0</v>
      </c>
      <c r="F2965" s="306" t="s">
        <v>179</v>
      </c>
      <c r="G2965" s="241">
        <v>2.71</v>
      </c>
      <c r="H2965" s="244">
        <f t="shared" si="140"/>
        <v>0</v>
      </c>
      <c r="I2965" s="246"/>
      <c r="J2965" s="247"/>
      <c r="K2965" s="240"/>
      <c r="L2965" s="245"/>
    </row>
    <row r="2966" spans="1:12">
      <c r="A2966" s="243">
        <v>45033</v>
      </c>
      <c r="B2966" s="243">
        <v>45057</v>
      </c>
      <c r="C2966" s="244">
        <f t="shared" si="138"/>
        <v>25</v>
      </c>
      <c r="D2966" s="239">
        <v>45057</v>
      </c>
      <c r="E2966" s="245">
        <f t="shared" si="139"/>
        <v>24</v>
      </c>
      <c r="F2966" s="306" t="s">
        <v>175</v>
      </c>
      <c r="G2966" s="241">
        <v>42.97</v>
      </c>
      <c r="H2966" s="244">
        <f t="shared" si="140"/>
        <v>1031.28</v>
      </c>
      <c r="I2966" s="246"/>
      <c r="J2966" s="247"/>
      <c r="K2966" s="240"/>
      <c r="L2966" s="245"/>
    </row>
    <row r="2967" spans="1:12">
      <c r="A2967" s="243">
        <v>45033</v>
      </c>
      <c r="B2967" s="243">
        <v>45058</v>
      </c>
      <c r="C2967" s="244">
        <f t="shared" si="138"/>
        <v>26</v>
      </c>
      <c r="D2967" s="239">
        <v>45058</v>
      </c>
      <c r="E2967" s="245">
        <f t="shared" si="139"/>
        <v>25</v>
      </c>
      <c r="F2967" s="306" t="s">
        <v>176</v>
      </c>
      <c r="G2967" s="241">
        <v>41.02</v>
      </c>
      <c r="H2967" s="244">
        <f t="shared" si="140"/>
        <v>1025.5</v>
      </c>
      <c r="I2967" s="246"/>
      <c r="J2967" s="247"/>
      <c r="K2967" s="240"/>
      <c r="L2967" s="245"/>
    </row>
    <row r="2968" spans="1:12">
      <c r="A2968" s="243">
        <v>45033</v>
      </c>
      <c r="B2968" s="243">
        <v>45036</v>
      </c>
      <c r="C2968" s="244">
        <f t="shared" si="138"/>
        <v>4</v>
      </c>
      <c r="D2968" s="239">
        <v>45036</v>
      </c>
      <c r="E2968" s="245">
        <f t="shared" si="139"/>
        <v>3</v>
      </c>
      <c r="F2968" s="306" t="s">
        <v>176</v>
      </c>
      <c r="G2968" s="241">
        <v>1855.4</v>
      </c>
      <c r="H2968" s="244">
        <f t="shared" si="140"/>
        <v>5566.2000000000007</v>
      </c>
      <c r="I2968" s="246"/>
      <c r="J2968" s="247"/>
      <c r="K2968" s="240"/>
      <c r="L2968" s="245"/>
    </row>
    <row r="2969" spans="1:12">
      <c r="A2969" s="243">
        <v>45033</v>
      </c>
      <c r="B2969" s="243">
        <v>45033</v>
      </c>
      <c r="C2969" s="244">
        <f t="shared" si="138"/>
        <v>1</v>
      </c>
      <c r="D2969" s="239">
        <v>45033</v>
      </c>
      <c r="E2969" s="245">
        <f t="shared" si="139"/>
        <v>0</v>
      </c>
      <c r="F2969" s="306" t="s">
        <v>177</v>
      </c>
      <c r="G2969" s="241">
        <v>76.75</v>
      </c>
      <c r="H2969" s="244">
        <f t="shared" si="140"/>
        <v>0</v>
      </c>
      <c r="I2969" s="246"/>
      <c r="J2969" s="247"/>
      <c r="K2969" s="240"/>
      <c r="L2969" s="245"/>
    </row>
    <row r="2970" spans="1:12">
      <c r="A2970" s="243">
        <v>45033</v>
      </c>
      <c r="B2970" s="243">
        <v>45036</v>
      </c>
      <c r="C2970" s="244">
        <f t="shared" si="138"/>
        <v>4</v>
      </c>
      <c r="D2970" s="239">
        <v>45036</v>
      </c>
      <c r="E2970" s="245">
        <f t="shared" si="139"/>
        <v>3</v>
      </c>
      <c r="F2970" s="306" t="s">
        <v>175</v>
      </c>
      <c r="G2970" s="241">
        <v>2021.01</v>
      </c>
      <c r="H2970" s="244">
        <f t="shared" si="140"/>
        <v>6063.03</v>
      </c>
      <c r="I2970" s="246"/>
      <c r="J2970" s="247"/>
      <c r="K2970" s="240"/>
      <c r="L2970" s="245"/>
    </row>
    <row r="2971" spans="1:12">
      <c r="A2971" s="243">
        <v>45033</v>
      </c>
      <c r="B2971" s="243">
        <v>45037</v>
      </c>
      <c r="C2971" s="244">
        <f t="shared" si="138"/>
        <v>5</v>
      </c>
      <c r="D2971" s="239">
        <v>45037</v>
      </c>
      <c r="E2971" s="245">
        <f t="shared" si="139"/>
        <v>4</v>
      </c>
      <c r="F2971" s="306" t="s">
        <v>176</v>
      </c>
      <c r="G2971" s="241">
        <v>1798.22</v>
      </c>
      <c r="H2971" s="244">
        <f t="shared" si="140"/>
        <v>7192.88</v>
      </c>
      <c r="I2971" s="246"/>
      <c r="J2971" s="247"/>
      <c r="K2971" s="240"/>
      <c r="L2971" s="245"/>
    </row>
    <row r="2972" spans="1:12">
      <c r="A2972" s="243">
        <v>45033</v>
      </c>
      <c r="B2972" s="243">
        <v>45034</v>
      </c>
      <c r="C2972" s="244">
        <f t="shared" si="138"/>
        <v>2</v>
      </c>
      <c r="D2972" s="239">
        <v>45034</v>
      </c>
      <c r="E2972" s="245">
        <f t="shared" si="139"/>
        <v>1</v>
      </c>
      <c r="F2972" s="306" t="s">
        <v>177</v>
      </c>
      <c r="G2972" s="241">
        <v>12964.75</v>
      </c>
      <c r="H2972" s="244">
        <f t="shared" si="140"/>
        <v>12964.75</v>
      </c>
      <c r="I2972" s="246"/>
      <c r="J2972" s="247"/>
      <c r="K2972" s="240"/>
      <c r="L2972" s="245"/>
    </row>
    <row r="2973" spans="1:12">
      <c r="A2973" s="243">
        <v>45033</v>
      </c>
      <c r="B2973" s="243">
        <v>45035</v>
      </c>
      <c r="C2973" s="244">
        <f t="shared" si="138"/>
        <v>3</v>
      </c>
      <c r="D2973" s="239">
        <v>45035</v>
      </c>
      <c r="E2973" s="245">
        <f t="shared" si="139"/>
        <v>2</v>
      </c>
      <c r="F2973" s="306" t="s">
        <v>177</v>
      </c>
      <c r="G2973" s="241">
        <v>26253.11</v>
      </c>
      <c r="H2973" s="244">
        <f t="shared" si="140"/>
        <v>52506.22</v>
      </c>
      <c r="I2973" s="246"/>
      <c r="J2973" s="247"/>
      <c r="K2973" s="240"/>
      <c r="L2973" s="245"/>
    </row>
    <row r="2974" spans="1:12">
      <c r="A2974" s="243">
        <v>45033</v>
      </c>
      <c r="B2974" s="243">
        <v>45037</v>
      </c>
      <c r="C2974" s="244">
        <f t="shared" si="138"/>
        <v>5</v>
      </c>
      <c r="D2974" s="239">
        <v>45037</v>
      </c>
      <c r="E2974" s="245">
        <f t="shared" si="139"/>
        <v>4</v>
      </c>
      <c r="F2974" s="306" t="s">
        <v>175</v>
      </c>
      <c r="G2974" s="241">
        <v>746.77</v>
      </c>
      <c r="H2974" s="244">
        <f t="shared" si="140"/>
        <v>2987.08</v>
      </c>
      <c r="I2974" s="246"/>
      <c r="J2974" s="247"/>
      <c r="K2974" s="240"/>
      <c r="L2974" s="245"/>
    </row>
    <row r="2975" spans="1:12">
      <c r="A2975" s="243">
        <v>45033</v>
      </c>
      <c r="B2975" s="243">
        <v>45062</v>
      </c>
      <c r="C2975" s="244">
        <f t="shared" si="138"/>
        <v>30</v>
      </c>
      <c r="D2975" s="239">
        <v>45062</v>
      </c>
      <c r="E2975" s="245">
        <f t="shared" si="139"/>
        <v>29</v>
      </c>
      <c r="F2975" s="306" t="s">
        <v>176</v>
      </c>
      <c r="G2975" s="241">
        <v>57.43</v>
      </c>
      <c r="H2975" s="244">
        <f t="shared" si="140"/>
        <v>1665.47</v>
      </c>
      <c r="I2975" s="246"/>
      <c r="J2975" s="247"/>
      <c r="K2975" s="240"/>
      <c r="L2975" s="245"/>
    </row>
    <row r="2976" spans="1:12">
      <c r="A2976" s="243">
        <v>45034</v>
      </c>
      <c r="B2976" s="243">
        <v>45036</v>
      </c>
      <c r="C2976" s="244">
        <f t="shared" si="138"/>
        <v>3</v>
      </c>
      <c r="D2976" s="239">
        <v>45036</v>
      </c>
      <c r="E2976" s="245">
        <f t="shared" si="139"/>
        <v>2</v>
      </c>
      <c r="F2976" s="306" t="s">
        <v>178</v>
      </c>
      <c r="G2976" s="241">
        <v>29092.77</v>
      </c>
      <c r="H2976" s="244">
        <f t="shared" si="140"/>
        <v>58185.54</v>
      </c>
      <c r="I2976" s="246"/>
      <c r="J2976" s="247"/>
      <c r="K2976" s="240"/>
      <c r="L2976" s="245"/>
    </row>
    <row r="2977" spans="1:12">
      <c r="A2977" s="243">
        <v>45034</v>
      </c>
      <c r="B2977" s="243">
        <v>45034</v>
      </c>
      <c r="C2977" s="244">
        <f t="shared" si="138"/>
        <v>1</v>
      </c>
      <c r="D2977" s="239">
        <v>45034</v>
      </c>
      <c r="E2977" s="245">
        <f t="shared" si="139"/>
        <v>0</v>
      </c>
      <c r="F2977" s="306" t="s">
        <v>179</v>
      </c>
      <c r="G2977" s="241">
        <v>130.83000000000001</v>
      </c>
      <c r="H2977" s="244">
        <f t="shared" si="140"/>
        <v>0</v>
      </c>
      <c r="I2977" s="246"/>
      <c r="J2977" s="247"/>
      <c r="K2977" s="240"/>
      <c r="L2977" s="245"/>
    </row>
    <row r="2978" spans="1:12">
      <c r="A2978" s="243">
        <v>45034</v>
      </c>
      <c r="B2978" s="243">
        <v>45097</v>
      </c>
      <c r="C2978" s="244">
        <f t="shared" si="138"/>
        <v>64</v>
      </c>
      <c r="D2978" s="239">
        <v>45097</v>
      </c>
      <c r="E2978" s="245">
        <f t="shared" si="139"/>
        <v>63</v>
      </c>
      <c r="F2978" s="306" t="s">
        <v>175</v>
      </c>
      <c r="G2978" s="241">
        <v>23.47</v>
      </c>
      <c r="H2978" s="244">
        <f t="shared" si="140"/>
        <v>1478.61</v>
      </c>
      <c r="I2978" s="246"/>
      <c r="J2978" s="247"/>
      <c r="K2978" s="240"/>
      <c r="L2978" s="245"/>
    </row>
    <row r="2979" spans="1:12">
      <c r="A2979" s="243">
        <v>45034</v>
      </c>
      <c r="B2979" s="243">
        <v>45036</v>
      </c>
      <c r="C2979" s="244">
        <f t="shared" si="138"/>
        <v>3</v>
      </c>
      <c r="D2979" s="239">
        <v>45036</v>
      </c>
      <c r="E2979" s="245">
        <f t="shared" si="139"/>
        <v>2</v>
      </c>
      <c r="F2979" s="306" t="s">
        <v>176</v>
      </c>
      <c r="G2979" s="241">
        <v>96619.23</v>
      </c>
      <c r="H2979" s="244">
        <f t="shared" si="140"/>
        <v>193238.46</v>
      </c>
      <c r="I2979" s="246"/>
      <c r="J2979" s="247"/>
      <c r="K2979" s="240"/>
      <c r="L2979" s="245"/>
    </row>
    <row r="2980" spans="1:12">
      <c r="A2980" s="243">
        <v>45034</v>
      </c>
      <c r="B2980" s="243">
        <v>45036</v>
      </c>
      <c r="C2980" s="244">
        <f t="shared" si="138"/>
        <v>3</v>
      </c>
      <c r="D2980" s="239">
        <v>45036</v>
      </c>
      <c r="E2980" s="245">
        <f t="shared" si="139"/>
        <v>2</v>
      </c>
      <c r="F2980" s="306" t="s">
        <v>175</v>
      </c>
      <c r="G2980" s="241">
        <v>17388.36</v>
      </c>
      <c r="H2980" s="244">
        <f t="shared" si="140"/>
        <v>34776.720000000001</v>
      </c>
      <c r="I2980" s="246"/>
      <c r="J2980" s="247"/>
      <c r="K2980" s="240"/>
      <c r="L2980" s="245"/>
    </row>
    <row r="2981" spans="1:12">
      <c r="A2981" s="243">
        <v>45034</v>
      </c>
      <c r="B2981" s="243">
        <v>45037</v>
      </c>
      <c r="C2981" s="244">
        <f t="shared" si="138"/>
        <v>4</v>
      </c>
      <c r="D2981" s="239">
        <v>45037</v>
      </c>
      <c r="E2981" s="245">
        <f t="shared" si="139"/>
        <v>3</v>
      </c>
      <c r="F2981" s="306" t="s">
        <v>176</v>
      </c>
      <c r="G2981" s="241">
        <v>31285.88</v>
      </c>
      <c r="H2981" s="244">
        <f t="shared" si="140"/>
        <v>93857.64</v>
      </c>
      <c r="I2981" s="246"/>
      <c r="J2981" s="247"/>
      <c r="K2981" s="240"/>
      <c r="L2981" s="245"/>
    </row>
    <row r="2982" spans="1:12">
      <c r="A2982" s="243">
        <v>45034</v>
      </c>
      <c r="B2982" s="243">
        <v>45034</v>
      </c>
      <c r="C2982" s="244">
        <f t="shared" si="138"/>
        <v>1</v>
      </c>
      <c r="D2982" s="239">
        <v>45034</v>
      </c>
      <c r="E2982" s="245">
        <f t="shared" si="139"/>
        <v>0</v>
      </c>
      <c r="F2982" s="306" t="s">
        <v>177</v>
      </c>
      <c r="G2982" s="241">
        <v>30.4</v>
      </c>
      <c r="H2982" s="244">
        <f t="shared" si="140"/>
        <v>0</v>
      </c>
      <c r="I2982" s="246"/>
      <c r="J2982" s="247"/>
      <c r="K2982" s="240"/>
      <c r="L2982" s="245"/>
    </row>
    <row r="2983" spans="1:12">
      <c r="A2983" s="243">
        <v>45034</v>
      </c>
      <c r="B2983" s="243">
        <v>45037</v>
      </c>
      <c r="C2983" s="244">
        <f t="shared" si="138"/>
        <v>4</v>
      </c>
      <c r="D2983" s="239">
        <v>45037</v>
      </c>
      <c r="E2983" s="245">
        <f t="shared" si="139"/>
        <v>3</v>
      </c>
      <c r="F2983" s="306" t="s">
        <v>175</v>
      </c>
      <c r="G2983" s="241">
        <v>1644.01</v>
      </c>
      <c r="H2983" s="244">
        <f t="shared" si="140"/>
        <v>4932.03</v>
      </c>
      <c r="I2983" s="246"/>
      <c r="J2983" s="247"/>
      <c r="K2983" s="240"/>
      <c r="L2983" s="245"/>
    </row>
    <row r="2984" spans="1:12">
      <c r="A2984" s="243">
        <v>45034</v>
      </c>
      <c r="B2984" s="243">
        <v>45035</v>
      </c>
      <c r="C2984" s="244">
        <f t="shared" si="138"/>
        <v>2</v>
      </c>
      <c r="D2984" s="239">
        <v>45035</v>
      </c>
      <c r="E2984" s="245">
        <f t="shared" si="139"/>
        <v>1</v>
      </c>
      <c r="F2984" s="306" t="s">
        <v>177</v>
      </c>
      <c r="G2984" s="241">
        <v>7706.39</v>
      </c>
      <c r="H2984" s="244">
        <f t="shared" si="140"/>
        <v>7706.39</v>
      </c>
      <c r="I2984" s="246"/>
      <c r="J2984" s="247"/>
      <c r="K2984" s="240"/>
      <c r="L2984" s="245"/>
    </row>
    <row r="2985" spans="1:12">
      <c r="A2985" s="243">
        <v>45034</v>
      </c>
      <c r="B2985" s="243">
        <v>45040</v>
      </c>
      <c r="C2985" s="244">
        <f t="shared" si="138"/>
        <v>7</v>
      </c>
      <c r="D2985" s="239">
        <v>45040</v>
      </c>
      <c r="E2985" s="245">
        <f t="shared" si="139"/>
        <v>6</v>
      </c>
      <c r="F2985" s="306" t="s">
        <v>178</v>
      </c>
      <c r="G2985" s="241">
        <v>27192.58</v>
      </c>
      <c r="H2985" s="244">
        <f t="shared" si="140"/>
        <v>163155.48000000001</v>
      </c>
      <c r="I2985" s="246"/>
      <c r="J2985" s="247"/>
      <c r="K2985" s="240"/>
      <c r="L2985" s="245"/>
    </row>
    <row r="2986" spans="1:12">
      <c r="A2986" s="243">
        <v>45034</v>
      </c>
      <c r="B2986" s="243">
        <v>45040</v>
      </c>
      <c r="C2986" s="244">
        <f t="shared" si="138"/>
        <v>7</v>
      </c>
      <c r="D2986" s="239">
        <v>45040</v>
      </c>
      <c r="E2986" s="245">
        <f t="shared" si="139"/>
        <v>6</v>
      </c>
      <c r="F2986" s="306" t="s">
        <v>176</v>
      </c>
      <c r="G2986" s="241">
        <v>94.34</v>
      </c>
      <c r="H2986" s="244">
        <f t="shared" si="140"/>
        <v>566.04</v>
      </c>
      <c r="I2986" s="246"/>
      <c r="J2986" s="247"/>
      <c r="K2986" s="240"/>
      <c r="L2986" s="245"/>
    </row>
    <row r="2987" spans="1:12">
      <c r="A2987" s="243">
        <v>45034</v>
      </c>
      <c r="B2987" s="243">
        <v>45064</v>
      </c>
      <c r="C2987" s="244">
        <f t="shared" si="138"/>
        <v>31</v>
      </c>
      <c r="D2987" s="239">
        <v>45064</v>
      </c>
      <c r="E2987" s="245">
        <f t="shared" si="139"/>
        <v>30</v>
      </c>
      <c r="F2987" s="306" t="s">
        <v>176</v>
      </c>
      <c r="G2987" s="241">
        <v>56.29</v>
      </c>
      <c r="H2987" s="244">
        <f t="shared" si="140"/>
        <v>1688.7</v>
      </c>
      <c r="I2987" s="246"/>
      <c r="J2987" s="247"/>
      <c r="K2987" s="240"/>
      <c r="L2987" s="245"/>
    </row>
    <row r="2988" spans="1:12">
      <c r="A2988" s="243">
        <v>45034</v>
      </c>
      <c r="B2988" s="243">
        <v>45126</v>
      </c>
      <c r="C2988" s="244">
        <f t="shared" si="138"/>
        <v>93</v>
      </c>
      <c r="D2988" s="239">
        <v>45126</v>
      </c>
      <c r="E2988" s="245">
        <f t="shared" si="139"/>
        <v>92</v>
      </c>
      <c r="F2988" s="306" t="s">
        <v>175</v>
      </c>
      <c r="G2988" s="241">
        <v>15.97</v>
      </c>
      <c r="H2988" s="244">
        <f t="shared" si="140"/>
        <v>1469.24</v>
      </c>
      <c r="I2988" s="246"/>
      <c r="J2988" s="247"/>
      <c r="K2988" s="240"/>
      <c r="L2988" s="245"/>
    </row>
    <row r="2989" spans="1:12">
      <c r="A2989" s="243">
        <v>45034</v>
      </c>
      <c r="B2989" s="243">
        <v>45149</v>
      </c>
      <c r="C2989" s="244">
        <f t="shared" si="138"/>
        <v>116</v>
      </c>
      <c r="D2989" s="239">
        <v>45149</v>
      </c>
      <c r="E2989" s="245">
        <f t="shared" si="139"/>
        <v>115</v>
      </c>
      <c r="F2989" s="306" t="s">
        <v>176</v>
      </c>
      <c r="G2989" s="241">
        <v>192.18</v>
      </c>
      <c r="H2989" s="244">
        <f t="shared" si="140"/>
        <v>22100.7</v>
      </c>
      <c r="I2989" s="246"/>
      <c r="J2989" s="247"/>
      <c r="K2989" s="240"/>
      <c r="L2989" s="245"/>
    </row>
    <row r="2990" spans="1:12">
      <c r="A2990" s="243">
        <v>45034</v>
      </c>
      <c r="B2990" s="243">
        <v>45040</v>
      </c>
      <c r="C2990" s="244">
        <f t="shared" si="138"/>
        <v>7</v>
      </c>
      <c r="D2990" s="239">
        <v>45040</v>
      </c>
      <c r="E2990" s="245">
        <f t="shared" si="139"/>
        <v>6</v>
      </c>
      <c r="F2990" s="306" t="s">
        <v>175</v>
      </c>
      <c r="G2990" s="241">
        <v>766.18</v>
      </c>
      <c r="H2990" s="244">
        <f t="shared" si="140"/>
        <v>4597.08</v>
      </c>
      <c r="I2990" s="246"/>
      <c r="J2990" s="247"/>
      <c r="K2990" s="240"/>
      <c r="L2990" s="245"/>
    </row>
    <row r="2991" spans="1:12">
      <c r="A2991" s="243">
        <v>45034</v>
      </c>
      <c r="B2991" s="243">
        <v>45041</v>
      </c>
      <c r="C2991" s="244">
        <f t="shared" si="138"/>
        <v>8</v>
      </c>
      <c r="D2991" s="239">
        <v>45041</v>
      </c>
      <c r="E2991" s="245">
        <f t="shared" si="139"/>
        <v>7</v>
      </c>
      <c r="F2991" s="306" t="s">
        <v>176</v>
      </c>
      <c r="G2991" s="241">
        <v>19.43</v>
      </c>
      <c r="H2991" s="244">
        <f t="shared" si="140"/>
        <v>136.01</v>
      </c>
      <c r="I2991" s="246"/>
      <c r="J2991" s="247"/>
      <c r="K2991" s="240"/>
      <c r="L2991" s="245"/>
    </row>
    <row r="2992" spans="1:12">
      <c r="A2992" s="243">
        <v>45034</v>
      </c>
      <c r="B2992" s="243">
        <v>45064</v>
      </c>
      <c r="C2992" s="244">
        <f t="shared" si="138"/>
        <v>31</v>
      </c>
      <c r="D2992" s="239">
        <v>45064</v>
      </c>
      <c r="E2992" s="245">
        <f t="shared" si="139"/>
        <v>30</v>
      </c>
      <c r="F2992" s="306" t="s">
        <v>175</v>
      </c>
      <c r="G2992" s="241">
        <v>140.29</v>
      </c>
      <c r="H2992" s="244">
        <f t="shared" si="140"/>
        <v>4208.7</v>
      </c>
      <c r="I2992" s="246"/>
      <c r="J2992" s="247"/>
      <c r="K2992" s="240"/>
      <c r="L2992" s="245"/>
    </row>
    <row r="2993" spans="1:12">
      <c r="A2993" s="243">
        <v>45034</v>
      </c>
      <c r="B2993" s="243">
        <v>45041</v>
      </c>
      <c r="C2993" s="244">
        <f t="shared" si="138"/>
        <v>8</v>
      </c>
      <c r="D2993" s="239">
        <v>45041</v>
      </c>
      <c r="E2993" s="245">
        <f t="shared" si="139"/>
        <v>7</v>
      </c>
      <c r="F2993" s="306" t="s">
        <v>175</v>
      </c>
      <c r="G2993" s="241">
        <v>489.79</v>
      </c>
      <c r="H2993" s="244">
        <f t="shared" si="140"/>
        <v>3428.53</v>
      </c>
      <c r="I2993" s="246"/>
      <c r="J2993" s="247"/>
      <c r="K2993" s="240"/>
      <c r="L2993" s="245"/>
    </row>
    <row r="2994" spans="1:12">
      <c r="A2994" s="243">
        <v>45034</v>
      </c>
      <c r="B2994" s="243">
        <v>45036</v>
      </c>
      <c r="C2994" s="244">
        <f t="shared" si="138"/>
        <v>3</v>
      </c>
      <c r="D2994" s="239">
        <v>45036</v>
      </c>
      <c r="E2994" s="245">
        <f t="shared" si="139"/>
        <v>2</v>
      </c>
      <c r="F2994" s="306" t="s">
        <v>177</v>
      </c>
      <c r="G2994" s="241">
        <v>393.75</v>
      </c>
      <c r="H2994" s="244">
        <f t="shared" si="140"/>
        <v>787.5</v>
      </c>
      <c r="I2994" s="246"/>
      <c r="J2994" s="247"/>
      <c r="K2994" s="240"/>
      <c r="L2994" s="245"/>
    </row>
    <row r="2995" spans="1:12">
      <c r="A2995" s="243">
        <v>45034</v>
      </c>
      <c r="B2995" s="243">
        <v>45176</v>
      </c>
      <c r="C2995" s="244">
        <f t="shared" si="138"/>
        <v>143</v>
      </c>
      <c r="D2995" s="239">
        <v>45176</v>
      </c>
      <c r="E2995" s="245">
        <f t="shared" si="139"/>
        <v>142</v>
      </c>
      <c r="F2995" s="306" t="s">
        <v>176</v>
      </c>
      <c r="G2995" s="241">
        <v>232.15</v>
      </c>
      <c r="H2995" s="244">
        <f t="shared" si="140"/>
        <v>32965.300000000003</v>
      </c>
      <c r="I2995" s="246"/>
      <c r="J2995" s="247"/>
      <c r="K2995" s="240"/>
      <c r="L2995" s="245"/>
    </row>
    <row r="2996" spans="1:12">
      <c r="A2996" s="243">
        <v>45034</v>
      </c>
      <c r="B2996" s="243">
        <v>45042</v>
      </c>
      <c r="C2996" s="244">
        <f t="shared" si="138"/>
        <v>9</v>
      </c>
      <c r="D2996" s="239">
        <v>45042</v>
      </c>
      <c r="E2996" s="245">
        <f t="shared" si="139"/>
        <v>8</v>
      </c>
      <c r="F2996" s="306" t="s">
        <v>176</v>
      </c>
      <c r="G2996" s="241">
        <v>157</v>
      </c>
      <c r="H2996" s="244">
        <f t="shared" si="140"/>
        <v>1256</v>
      </c>
      <c r="I2996" s="246"/>
      <c r="J2996" s="247"/>
      <c r="K2996" s="240"/>
      <c r="L2996" s="245"/>
    </row>
    <row r="2997" spans="1:12">
      <c r="A2997" s="243">
        <v>45034</v>
      </c>
      <c r="B2997" s="243">
        <v>45065</v>
      </c>
      <c r="C2997" s="244">
        <f t="shared" si="138"/>
        <v>32</v>
      </c>
      <c r="D2997" s="239">
        <v>45065</v>
      </c>
      <c r="E2997" s="245">
        <f t="shared" si="139"/>
        <v>31</v>
      </c>
      <c r="F2997" s="306" t="s">
        <v>175</v>
      </c>
      <c r="G2997" s="241">
        <v>1.76</v>
      </c>
      <c r="H2997" s="244">
        <f t="shared" si="140"/>
        <v>54.56</v>
      </c>
      <c r="I2997" s="246"/>
      <c r="J2997" s="247"/>
      <c r="K2997" s="240"/>
      <c r="L2997" s="245"/>
    </row>
    <row r="2998" spans="1:12">
      <c r="A2998" s="243">
        <v>45034</v>
      </c>
      <c r="B2998" s="243">
        <v>45042</v>
      </c>
      <c r="C2998" s="244">
        <f t="shared" si="138"/>
        <v>9</v>
      </c>
      <c r="D2998" s="239">
        <v>45042</v>
      </c>
      <c r="E2998" s="245">
        <f t="shared" si="139"/>
        <v>8</v>
      </c>
      <c r="F2998" s="306" t="s">
        <v>175</v>
      </c>
      <c r="G2998" s="241">
        <v>3328.81</v>
      </c>
      <c r="H2998" s="244">
        <f t="shared" si="140"/>
        <v>26630.48</v>
      </c>
      <c r="I2998" s="246"/>
      <c r="J2998" s="247"/>
      <c r="K2998" s="240"/>
      <c r="L2998" s="245"/>
    </row>
    <row r="2999" spans="1:12">
      <c r="A2999" s="243">
        <v>45034</v>
      </c>
      <c r="B2999" s="243">
        <v>45050</v>
      </c>
      <c r="C2999" s="244">
        <f t="shared" si="138"/>
        <v>17</v>
      </c>
      <c r="D2999" s="239">
        <v>45050</v>
      </c>
      <c r="E2999" s="245">
        <f t="shared" si="139"/>
        <v>16</v>
      </c>
      <c r="F2999" s="306" t="s">
        <v>176</v>
      </c>
      <c r="G2999" s="241">
        <v>731.45</v>
      </c>
      <c r="H2999" s="244">
        <f t="shared" si="140"/>
        <v>11703.2</v>
      </c>
      <c r="I2999" s="246"/>
      <c r="J2999" s="247"/>
      <c r="K2999" s="240"/>
      <c r="L2999" s="245"/>
    </row>
    <row r="3000" spans="1:12">
      <c r="A3000" s="243">
        <v>45034</v>
      </c>
      <c r="B3000" s="243">
        <v>45043</v>
      </c>
      <c r="C3000" s="244">
        <f t="shared" si="138"/>
        <v>10</v>
      </c>
      <c r="D3000" s="239">
        <v>45043</v>
      </c>
      <c r="E3000" s="245">
        <f t="shared" si="139"/>
        <v>9</v>
      </c>
      <c r="F3000" s="306" t="s">
        <v>176</v>
      </c>
      <c r="G3000" s="241">
        <v>186.68</v>
      </c>
      <c r="H3000" s="244">
        <f t="shared" si="140"/>
        <v>1680.1200000000001</v>
      </c>
      <c r="I3000" s="246"/>
      <c r="J3000" s="247"/>
      <c r="K3000" s="240"/>
      <c r="L3000" s="245"/>
    </row>
    <row r="3001" spans="1:12">
      <c r="A3001" s="243">
        <v>45034</v>
      </c>
      <c r="B3001" s="243">
        <v>45043</v>
      </c>
      <c r="C3001" s="244">
        <f t="shared" si="138"/>
        <v>10</v>
      </c>
      <c r="D3001" s="239">
        <v>45043</v>
      </c>
      <c r="E3001" s="245">
        <f t="shared" si="139"/>
        <v>9</v>
      </c>
      <c r="F3001" s="306" t="s">
        <v>175</v>
      </c>
      <c r="G3001" s="241">
        <v>382.67</v>
      </c>
      <c r="H3001" s="244">
        <f t="shared" si="140"/>
        <v>3444.03</v>
      </c>
      <c r="I3001" s="246"/>
      <c r="J3001" s="247"/>
      <c r="K3001" s="240"/>
      <c r="L3001" s="245"/>
    </row>
    <row r="3002" spans="1:12">
      <c r="A3002" s="243">
        <v>45034</v>
      </c>
      <c r="B3002" s="243">
        <v>45044</v>
      </c>
      <c r="C3002" s="244">
        <f t="shared" si="138"/>
        <v>11</v>
      </c>
      <c r="D3002" s="239">
        <v>45044</v>
      </c>
      <c r="E3002" s="245">
        <f t="shared" si="139"/>
        <v>10</v>
      </c>
      <c r="F3002" s="306" t="s">
        <v>175</v>
      </c>
      <c r="G3002" s="241">
        <v>184.85</v>
      </c>
      <c r="H3002" s="244">
        <f t="shared" si="140"/>
        <v>1848.5</v>
      </c>
      <c r="I3002" s="246"/>
      <c r="J3002" s="247"/>
      <c r="K3002" s="240"/>
      <c r="L3002" s="245"/>
    </row>
    <row r="3003" spans="1:12">
      <c r="A3003" s="243">
        <v>45034</v>
      </c>
      <c r="B3003" s="243">
        <v>45045</v>
      </c>
      <c r="C3003" s="244">
        <f t="shared" si="138"/>
        <v>12</v>
      </c>
      <c r="D3003" s="239">
        <v>45045</v>
      </c>
      <c r="E3003" s="245">
        <f t="shared" si="139"/>
        <v>11</v>
      </c>
      <c r="F3003" s="306" t="s">
        <v>175</v>
      </c>
      <c r="G3003" s="241">
        <v>31.69</v>
      </c>
      <c r="H3003" s="244">
        <f t="shared" si="140"/>
        <v>348.59000000000003</v>
      </c>
      <c r="I3003" s="246"/>
      <c r="J3003" s="247"/>
      <c r="K3003" s="240"/>
      <c r="L3003" s="245"/>
    </row>
    <row r="3004" spans="1:12">
      <c r="A3004" s="243">
        <v>45034</v>
      </c>
      <c r="B3004" s="243">
        <v>45034</v>
      </c>
      <c r="C3004" s="244">
        <f t="shared" si="138"/>
        <v>1</v>
      </c>
      <c r="D3004" s="239">
        <v>45034</v>
      </c>
      <c r="E3004" s="245">
        <f t="shared" si="139"/>
        <v>0</v>
      </c>
      <c r="F3004" s="306" t="s">
        <v>176</v>
      </c>
      <c r="G3004" s="241">
        <v>531.97</v>
      </c>
      <c r="H3004" s="244">
        <f t="shared" si="140"/>
        <v>0</v>
      </c>
      <c r="I3004" s="246"/>
      <c r="J3004" s="247"/>
      <c r="K3004" s="240"/>
      <c r="L3004" s="245"/>
    </row>
    <row r="3005" spans="1:12">
      <c r="A3005" s="243">
        <v>45034</v>
      </c>
      <c r="B3005" s="243">
        <v>45035</v>
      </c>
      <c r="C3005" s="244">
        <f t="shared" si="138"/>
        <v>2</v>
      </c>
      <c r="D3005" s="239">
        <v>45035</v>
      </c>
      <c r="E3005" s="245">
        <f t="shared" si="139"/>
        <v>1</v>
      </c>
      <c r="F3005" s="306" t="s">
        <v>178</v>
      </c>
      <c r="G3005" s="241">
        <v>78261.7</v>
      </c>
      <c r="H3005" s="244">
        <f t="shared" si="140"/>
        <v>78261.7</v>
      </c>
      <c r="I3005" s="246"/>
      <c r="J3005" s="247"/>
      <c r="K3005" s="240"/>
      <c r="L3005" s="245"/>
    </row>
    <row r="3006" spans="1:12">
      <c r="A3006" s="243">
        <v>45034</v>
      </c>
      <c r="B3006" s="243">
        <v>45035</v>
      </c>
      <c r="C3006" s="244">
        <f t="shared" si="138"/>
        <v>2</v>
      </c>
      <c r="D3006" s="239">
        <v>45035</v>
      </c>
      <c r="E3006" s="245">
        <f t="shared" si="139"/>
        <v>1</v>
      </c>
      <c r="F3006" s="306" t="s">
        <v>176</v>
      </c>
      <c r="G3006" s="241">
        <v>188067.43</v>
      </c>
      <c r="H3006" s="244">
        <f t="shared" si="140"/>
        <v>188067.43</v>
      </c>
      <c r="I3006" s="246"/>
      <c r="J3006" s="247"/>
      <c r="K3006" s="240"/>
      <c r="L3006" s="245"/>
    </row>
    <row r="3007" spans="1:12">
      <c r="A3007" s="243">
        <v>45034</v>
      </c>
      <c r="B3007" s="243">
        <v>45034</v>
      </c>
      <c r="C3007" s="244">
        <f t="shared" si="138"/>
        <v>1</v>
      </c>
      <c r="D3007" s="239">
        <v>45034</v>
      </c>
      <c r="E3007" s="245">
        <f t="shared" si="139"/>
        <v>0</v>
      </c>
      <c r="F3007" s="306" t="s">
        <v>175</v>
      </c>
      <c r="G3007" s="241">
        <v>1181.1500000000001</v>
      </c>
      <c r="H3007" s="244">
        <f t="shared" si="140"/>
        <v>0</v>
      </c>
      <c r="I3007" s="246"/>
      <c r="J3007" s="247"/>
      <c r="K3007" s="240"/>
      <c r="L3007" s="245"/>
    </row>
    <row r="3008" spans="1:12">
      <c r="A3008" s="243">
        <v>45034</v>
      </c>
      <c r="B3008" s="243">
        <v>45035</v>
      </c>
      <c r="C3008" s="244">
        <f t="shared" si="138"/>
        <v>2</v>
      </c>
      <c r="D3008" s="239">
        <v>45035</v>
      </c>
      <c r="E3008" s="245">
        <f t="shared" si="139"/>
        <v>1</v>
      </c>
      <c r="F3008" s="306" t="s">
        <v>175</v>
      </c>
      <c r="G3008" s="241">
        <v>694526.6</v>
      </c>
      <c r="H3008" s="244">
        <f t="shared" si="140"/>
        <v>694526.6</v>
      </c>
      <c r="I3008" s="246"/>
      <c r="J3008" s="247"/>
      <c r="K3008" s="240"/>
      <c r="L3008" s="245"/>
    </row>
    <row r="3009" spans="1:12">
      <c r="A3009" s="243">
        <v>45034</v>
      </c>
      <c r="B3009" s="243">
        <v>45057</v>
      </c>
      <c r="C3009" s="244">
        <f t="shared" si="138"/>
        <v>24</v>
      </c>
      <c r="D3009" s="239">
        <v>45057</v>
      </c>
      <c r="E3009" s="245">
        <f t="shared" si="139"/>
        <v>23</v>
      </c>
      <c r="F3009" s="306" t="s">
        <v>176</v>
      </c>
      <c r="G3009" s="241">
        <v>33.619999999999997</v>
      </c>
      <c r="H3009" s="244">
        <f t="shared" si="140"/>
        <v>773.26</v>
      </c>
      <c r="I3009" s="246"/>
      <c r="J3009" s="247"/>
      <c r="K3009" s="240"/>
      <c r="L3009" s="245"/>
    </row>
    <row r="3010" spans="1:12">
      <c r="A3010" s="243">
        <v>45035</v>
      </c>
      <c r="B3010" s="243">
        <v>45197</v>
      </c>
      <c r="C3010" s="244">
        <f t="shared" si="138"/>
        <v>163</v>
      </c>
      <c r="D3010" s="239">
        <v>45197</v>
      </c>
      <c r="E3010" s="245">
        <f t="shared" si="139"/>
        <v>162</v>
      </c>
      <c r="F3010" s="306" t="s">
        <v>176</v>
      </c>
      <c r="G3010" s="241">
        <v>106.5</v>
      </c>
      <c r="H3010" s="244">
        <f t="shared" si="140"/>
        <v>17253</v>
      </c>
      <c r="I3010" s="246"/>
      <c r="J3010" s="247"/>
      <c r="K3010" s="240"/>
      <c r="L3010" s="245"/>
    </row>
    <row r="3011" spans="1:12">
      <c r="A3011" s="243">
        <v>45035</v>
      </c>
      <c r="B3011" s="243">
        <v>45069</v>
      </c>
      <c r="C3011" s="244">
        <f t="shared" si="138"/>
        <v>35</v>
      </c>
      <c r="D3011" s="239">
        <v>45069</v>
      </c>
      <c r="E3011" s="245">
        <f t="shared" si="139"/>
        <v>34</v>
      </c>
      <c r="F3011" s="306" t="s">
        <v>175</v>
      </c>
      <c r="G3011" s="241">
        <v>68.77</v>
      </c>
      <c r="H3011" s="244">
        <f t="shared" si="140"/>
        <v>2338.1799999999998</v>
      </c>
      <c r="I3011" s="246"/>
      <c r="J3011" s="247"/>
      <c r="K3011" s="240"/>
      <c r="L3011" s="245"/>
    </row>
    <row r="3012" spans="1:12">
      <c r="A3012" s="243">
        <v>45035</v>
      </c>
      <c r="B3012" s="243">
        <v>45133</v>
      </c>
      <c r="C3012" s="244">
        <f t="shared" si="138"/>
        <v>99</v>
      </c>
      <c r="D3012" s="239">
        <v>45133</v>
      </c>
      <c r="E3012" s="245">
        <f t="shared" si="139"/>
        <v>98</v>
      </c>
      <c r="F3012" s="306" t="s">
        <v>176</v>
      </c>
      <c r="G3012" s="241">
        <v>14.66</v>
      </c>
      <c r="H3012" s="244">
        <f t="shared" si="140"/>
        <v>1436.68</v>
      </c>
      <c r="I3012" s="246"/>
      <c r="J3012" s="247"/>
      <c r="K3012" s="240"/>
      <c r="L3012" s="245"/>
    </row>
    <row r="3013" spans="1:12">
      <c r="A3013" s="243">
        <v>45035</v>
      </c>
      <c r="B3013" s="243">
        <v>45035</v>
      </c>
      <c r="C3013" s="244">
        <f t="shared" si="138"/>
        <v>1</v>
      </c>
      <c r="D3013" s="239">
        <v>45035</v>
      </c>
      <c r="E3013" s="245">
        <f t="shared" si="139"/>
        <v>0</v>
      </c>
      <c r="F3013" s="306" t="s">
        <v>176</v>
      </c>
      <c r="G3013" s="241">
        <v>176.74</v>
      </c>
      <c r="H3013" s="244">
        <f t="shared" si="140"/>
        <v>0</v>
      </c>
      <c r="I3013" s="246"/>
      <c r="J3013" s="247"/>
      <c r="K3013" s="240"/>
      <c r="L3013" s="245"/>
    </row>
    <row r="3014" spans="1:12">
      <c r="A3014" s="243">
        <v>45035</v>
      </c>
      <c r="B3014" s="243">
        <v>45035</v>
      </c>
      <c r="C3014" s="244">
        <f t="shared" si="138"/>
        <v>1</v>
      </c>
      <c r="D3014" s="239">
        <v>45035</v>
      </c>
      <c r="E3014" s="245">
        <f t="shared" si="139"/>
        <v>0</v>
      </c>
      <c r="F3014" s="306" t="s">
        <v>175</v>
      </c>
      <c r="G3014" s="241">
        <v>4682.4399999999996</v>
      </c>
      <c r="H3014" s="244">
        <f t="shared" si="140"/>
        <v>0</v>
      </c>
      <c r="I3014" s="246"/>
      <c r="J3014" s="247"/>
      <c r="K3014" s="240"/>
      <c r="L3014" s="245"/>
    </row>
    <row r="3015" spans="1:12">
      <c r="A3015" s="243">
        <v>45035</v>
      </c>
      <c r="B3015" s="243">
        <v>45057</v>
      </c>
      <c r="C3015" s="244">
        <f t="shared" ref="C3015:C3078" si="141">B3015-A3015+1</f>
        <v>23</v>
      </c>
      <c r="D3015" s="239">
        <v>45057</v>
      </c>
      <c r="E3015" s="245">
        <f t="shared" ref="E3015:E3078" si="142">D3015-A3015</f>
        <v>22</v>
      </c>
      <c r="F3015" s="306" t="s">
        <v>176</v>
      </c>
      <c r="G3015" s="241">
        <v>1359.76</v>
      </c>
      <c r="H3015" s="244">
        <f t="shared" ref="H3015:H3078" si="143">E3015*G3015</f>
        <v>29914.720000000001</v>
      </c>
      <c r="I3015" s="246"/>
      <c r="J3015" s="247"/>
      <c r="K3015" s="240"/>
      <c r="L3015" s="245"/>
    </row>
    <row r="3016" spans="1:12">
      <c r="A3016" s="243">
        <v>45035</v>
      </c>
      <c r="B3016" s="243">
        <v>45056</v>
      </c>
      <c r="C3016" s="244">
        <f t="shared" si="141"/>
        <v>22</v>
      </c>
      <c r="D3016" s="239">
        <v>45056</v>
      </c>
      <c r="E3016" s="245">
        <f t="shared" si="142"/>
        <v>21</v>
      </c>
      <c r="F3016" s="306" t="s">
        <v>175</v>
      </c>
      <c r="G3016" s="241">
        <v>58.95</v>
      </c>
      <c r="H3016" s="244">
        <f t="shared" si="143"/>
        <v>1237.95</v>
      </c>
      <c r="I3016" s="246"/>
      <c r="J3016" s="247"/>
      <c r="K3016" s="240"/>
      <c r="L3016" s="245"/>
    </row>
    <row r="3017" spans="1:12">
      <c r="A3017" s="243">
        <v>45035</v>
      </c>
      <c r="B3017" s="243">
        <v>45058</v>
      </c>
      <c r="C3017" s="244">
        <f t="shared" si="141"/>
        <v>24</v>
      </c>
      <c r="D3017" s="239">
        <v>45058</v>
      </c>
      <c r="E3017" s="245">
        <f t="shared" si="142"/>
        <v>23</v>
      </c>
      <c r="F3017" s="306" t="s">
        <v>176</v>
      </c>
      <c r="G3017" s="241">
        <v>28.16</v>
      </c>
      <c r="H3017" s="244">
        <f t="shared" si="143"/>
        <v>647.67999999999995</v>
      </c>
      <c r="I3017" s="246"/>
      <c r="J3017" s="247"/>
      <c r="K3017" s="240"/>
      <c r="L3017" s="245"/>
    </row>
    <row r="3018" spans="1:12">
      <c r="A3018" s="243">
        <v>45035</v>
      </c>
      <c r="B3018" s="243">
        <v>45036</v>
      </c>
      <c r="C3018" s="244">
        <f t="shared" si="141"/>
        <v>2</v>
      </c>
      <c r="D3018" s="239">
        <v>45036</v>
      </c>
      <c r="E3018" s="245">
        <f t="shared" si="142"/>
        <v>1</v>
      </c>
      <c r="F3018" s="306" t="s">
        <v>178</v>
      </c>
      <c r="G3018" s="241">
        <v>7530.73</v>
      </c>
      <c r="H3018" s="244">
        <f t="shared" si="143"/>
        <v>7530.73</v>
      </c>
      <c r="I3018" s="246"/>
      <c r="J3018" s="247"/>
      <c r="K3018" s="240"/>
      <c r="L3018" s="245"/>
    </row>
    <row r="3019" spans="1:12">
      <c r="A3019" s="243">
        <v>45035</v>
      </c>
      <c r="B3019" s="243">
        <v>45036</v>
      </c>
      <c r="C3019" s="244">
        <f t="shared" si="141"/>
        <v>2</v>
      </c>
      <c r="D3019" s="239">
        <v>45036</v>
      </c>
      <c r="E3019" s="245">
        <f t="shared" si="142"/>
        <v>1</v>
      </c>
      <c r="F3019" s="306" t="s">
        <v>176</v>
      </c>
      <c r="G3019" s="241">
        <v>100143.75</v>
      </c>
      <c r="H3019" s="244">
        <f t="shared" si="143"/>
        <v>100143.75</v>
      </c>
      <c r="I3019" s="246"/>
      <c r="J3019" s="247"/>
      <c r="K3019" s="240"/>
      <c r="L3019" s="245"/>
    </row>
    <row r="3020" spans="1:12">
      <c r="A3020" s="243">
        <v>45035</v>
      </c>
      <c r="B3020" s="243">
        <v>45035</v>
      </c>
      <c r="C3020" s="244">
        <f t="shared" si="141"/>
        <v>1</v>
      </c>
      <c r="D3020" s="239">
        <v>45035</v>
      </c>
      <c r="E3020" s="245">
        <f t="shared" si="142"/>
        <v>0</v>
      </c>
      <c r="F3020" s="306" t="s">
        <v>179</v>
      </c>
      <c r="G3020" s="241">
        <v>312.22000000000003</v>
      </c>
      <c r="H3020" s="244">
        <f t="shared" si="143"/>
        <v>0</v>
      </c>
      <c r="I3020" s="246"/>
      <c r="J3020" s="247"/>
      <c r="K3020" s="240"/>
      <c r="L3020" s="245"/>
    </row>
    <row r="3021" spans="1:12">
      <c r="A3021" s="243">
        <v>45035</v>
      </c>
      <c r="B3021" s="243">
        <v>45037</v>
      </c>
      <c r="C3021" s="244">
        <f t="shared" si="141"/>
        <v>3</v>
      </c>
      <c r="D3021" s="239">
        <v>45037</v>
      </c>
      <c r="E3021" s="245">
        <f t="shared" si="142"/>
        <v>2</v>
      </c>
      <c r="F3021" s="306" t="s">
        <v>178</v>
      </c>
      <c r="G3021" s="241">
        <v>5729.42</v>
      </c>
      <c r="H3021" s="244">
        <f t="shared" si="143"/>
        <v>11458.84</v>
      </c>
      <c r="I3021" s="246"/>
      <c r="J3021" s="247"/>
      <c r="K3021" s="240"/>
      <c r="L3021" s="245"/>
    </row>
    <row r="3022" spans="1:12">
      <c r="A3022" s="243">
        <v>45035</v>
      </c>
      <c r="B3022" s="243">
        <v>45036</v>
      </c>
      <c r="C3022" s="244">
        <f t="shared" si="141"/>
        <v>2</v>
      </c>
      <c r="D3022" s="239">
        <v>45036</v>
      </c>
      <c r="E3022" s="245">
        <f t="shared" si="142"/>
        <v>1</v>
      </c>
      <c r="F3022" s="306" t="s">
        <v>175</v>
      </c>
      <c r="G3022" s="241">
        <v>402944.19</v>
      </c>
      <c r="H3022" s="244">
        <f t="shared" si="143"/>
        <v>402944.19</v>
      </c>
      <c r="I3022" s="246"/>
      <c r="J3022" s="247"/>
      <c r="K3022" s="240"/>
      <c r="L3022" s="245"/>
    </row>
    <row r="3023" spans="1:12">
      <c r="A3023" s="243">
        <v>45035</v>
      </c>
      <c r="B3023" s="243">
        <v>45037</v>
      </c>
      <c r="C3023" s="244">
        <f t="shared" si="141"/>
        <v>3</v>
      </c>
      <c r="D3023" s="239">
        <v>45037</v>
      </c>
      <c r="E3023" s="245">
        <f t="shared" si="142"/>
        <v>2</v>
      </c>
      <c r="F3023" s="306" t="s">
        <v>176</v>
      </c>
      <c r="G3023" s="241">
        <v>58192.07</v>
      </c>
      <c r="H3023" s="244">
        <f t="shared" si="143"/>
        <v>116384.14</v>
      </c>
      <c r="I3023" s="246"/>
      <c r="J3023" s="247"/>
      <c r="K3023" s="240"/>
      <c r="L3023" s="245"/>
    </row>
    <row r="3024" spans="1:12">
      <c r="A3024" s="243">
        <v>45035</v>
      </c>
      <c r="B3024" s="243">
        <v>45037</v>
      </c>
      <c r="C3024" s="244">
        <f t="shared" si="141"/>
        <v>3</v>
      </c>
      <c r="D3024" s="239">
        <v>45037</v>
      </c>
      <c r="E3024" s="245">
        <f t="shared" si="142"/>
        <v>2</v>
      </c>
      <c r="F3024" s="306" t="s">
        <v>175</v>
      </c>
      <c r="G3024" s="241">
        <v>6390.93</v>
      </c>
      <c r="H3024" s="244">
        <f t="shared" si="143"/>
        <v>12781.86</v>
      </c>
      <c r="I3024" s="246"/>
      <c r="J3024" s="247"/>
      <c r="K3024" s="240"/>
      <c r="L3024" s="245"/>
    </row>
    <row r="3025" spans="1:12">
      <c r="A3025" s="243">
        <v>45035</v>
      </c>
      <c r="B3025" s="243">
        <v>45040</v>
      </c>
      <c r="C3025" s="244">
        <f t="shared" si="141"/>
        <v>6</v>
      </c>
      <c r="D3025" s="239">
        <v>45040</v>
      </c>
      <c r="E3025" s="245">
        <f t="shared" si="142"/>
        <v>5</v>
      </c>
      <c r="F3025" s="306" t="s">
        <v>178</v>
      </c>
      <c r="G3025" s="241">
        <v>76.150000000000006</v>
      </c>
      <c r="H3025" s="244">
        <f t="shared" si="143"/>
        <v>380.75</v>
      </c>
      <c r="I3025" s="246"/>
      <c r="J3025" s="247"/>
      <c r="K3025" s="240"/>
      <c r="L3025" s="245"/>
    </row>
    <row r="3026" spans="1:12">
      <c r="A3026" s="243">
        <v>45035</v>
      </c>
      <c r="B3026" s="243">
        <v>45040</v>
      </c>
      <c r="C3026" s="244">
        <f t="shared" si="141"/>
        <v>6</v>
      </c>
      <c r="D3026" s="239">
        <v>45040</v>
      </c>
      <c r="E3026" s="245">
        <f t="shared" si="142"/>
        <v>5</v>
      </c>
      <c r="F3026" s="306" t="s">
        <v>176</v>
      </c>
      <c r="G3026" s="241">
        <v>45640.58</v>
      </c>
      <c r="H3026" s="244">
        <f t="shared" si="143"/>
        <v>228202.90000000002</v>
      </c>
      <c r="I3026" s="246"/>
      <c r="J3026" s="247"/>
      <c r="K3026" s="240"/>
      <c r="L3026" s="245"/>
    </row>
    <row r="3027" spans="1:12">
      <c r="A3027" s="243">
        <v>45035</v>
      </c>
      <c r="B3027" s="243">
        <v>45149</v>
      </c>
      <c r="C3027" s="244">
        <f t="shared" si="141"/>
        <v>115</v>
      </c>
      <c r="D3027" s="239">
        <v>45149</v>
      </c>
      <c r="E3027" s="245">
        <f t="shared" si="142"/>
        <v>114</v>
      </c>
      <c r="F3027" s="306" t="s">
        <v>176</v>
      </c>
      <c r="G3027" s="241">
        <v>61.92</v>
      </c>
      <c r="H3027" s="244">
        <f t="shared" si="143"/>
        <v>7058.88</v>
      </c>
      <c r="I3027" s="246"/>
      <c r="J3027" s="247"/>
      <c r="K3027" s="240"/>
      <c r="L3027" s="245"/>
    </row>
    <row r="3028" spans="1:12">
      <c r="A3028" s="243">
        <v>45035</v>
      </c>
      <c r="B3028" s="243">
        <v>45063</v>
      </c>
      <c r="C3028" s="244">
        <f t="shared" si="141"/>
        <v>29</v>
      </c>
      <c r="D3028" s="239">
        <v>45063</v>
      </c>
      <c r="E3028" s="245">
        <f t="shared" si="142"/>
        <v>28</v>
      </c>
      <c r="F3028" s="306" t="s">
        <v>175</v>
      </c>
      <c r="G3028" s="241">
        <v>1.65</v>
      </c>
      <c r="H3028" s="244">
        <f t="shared" si="143"/>
        <v>46.199999999999996</v>
      </c>
      <c r="I3028" s="246"/>
      <c r="J3028" s="247"/>
      <c r="K3028" s="240"/>
      <c r="L3028" s="245"/>
    </row>
    <row r="3029" spans="1:12">
      <c r="A3029" s="243">
        <v>45035</v>
      </c>
      <c r="B3029" s="243">
        <v>45041</v>
      </c>
      <c r="C3029" s="244">
        <f t="shared" si="141"/>
        <v>7</v>
      </c>
      <c r="D3029" s="239">
        <v>45041</v>
      </c>
      <c r="E3029" s="245">
        <f t="shared" si="142"/>
        <v>6</v>
      </c>
      <c r="F3029" s="306" t="s">
        <v>176</v>
      </c>
      <c r="G3029" s="241">
        <v>688.84</v>
      </c>
      <c r="H3029" s="244">
        <f t="shared" si="143"/>
        <v>4133.04</v>
      </c>
      <c r="I3029" s="246"/>
      <c r="J3029" s="247"/>
      <c r="K3029" s="240"/>
      <c r="L3029" s="245"/>
    </row>
    <row r="3030" spans="1:12">
      <c r="A3030" s="243">
        <v>45035</v>
      </c>
      <c r="B3030" s="243">
        <v>45040</v>
      </c>
      <c r="C3030" s="244">
        <f t="shared" si="141"/>
        <v>6</v>
      </c>
      <c r="D3030" s="239">
        <v>45040</v>
      </c>
      <c r="E3030" s="245">
        <f t="shared" si="142"/>
        <v>5</v>
      </c>
      <c r="F3030" s="306" t="s">
        <v>175</v>
      </c>
      <c r="G3030" s="241">
        <v>1714.87</v>
      </c>
      <c r="H3030" s="244">
        <f t="shared" si="143"/>
        <v>8574.3499999999985</v>
      </c>
      <c r="I3030" s="246"/>
      <c r="J3030" s="247"/>
      <c r="K3030" s="240"/>
      <c r="L3030" s="245"/>
    </row>
    <row r="3031" spans="1:12">
      <c r="A3031" s="243">
        <v>45035</v>
      </c>
      <c r="B3031" s="243">
        <v>45222</v>
      </c>
      <c r="C3031" s="244">
        <f t="shared" si="141"/>
        <v>188</v>
      </c>
      <c r="D3031" s="239">
        <v>45222</v>
      </c>
      <c r="E3031" s="245">
        <f t="shared" si="142"/>
        <v>187</v>
      </c>
      <c r="F3031" s="306" t="s">
        <v>175</v>
      </c>
      <c r="G3031" s="241">
        <v>65.790000000000006</v>
      </c>
      <c r="H3031" s="244">
        <f t="shared" si="143"/>
        <v>12302.730000000001</v>
      </c>
      <c r="I3031" s="246"/>
      <c r="J3031" s="247"/>
      <c r="K3031" s="240"/>
      <c r="L3031" s="245"/>
    </row>
    <row r="3032" spans="1:12">
      <c r="A3032" s="243">
        <v>45035</v>
      </c>
      <c r="B3032" s="243">
        <v>45048</v>
      </c>
      <c r="C3032" s="244">
        <f t="shared" si="141"/>
        <v>14</v>
      </c>
      <c r="D3032" s="239">
        <v>45048</v>
      </c>
      <c r="E3032" s="245">
        <f t="shared" si="142"/>
        <v>13</v>
      </c>
      <c r="F3032" s="306" t="s">
        <v>176</v>
      </c>
      <c r="G3032" s="241">
        <v>3777.91</v>
      </c>
      <c r="H3032" s="244">
        <f t="shared" si="143"/>
        <v>49112.83</v>
      </c>
      <c r="I3032" s="246"/>
      <c r="J3032" s="247"/>
      <c r="K3032" s="240"/>
      <c r="L3032" s="245"/>
    </row>
    <row r="3033" spans="1:12">
      <c r="A3033" s="243">
        <v>45035</v>
      </c>
      <c r="B3033" s="243">
        <v>45042</v>
      </c>
      <c r="C3033" s="244">
        <f t="shared" si="141"/>
        <v>8</v>
      </c>
      <c r="D3033" s="239">
        <v>45042</v>
      </c>
      <c r="E3033" s="245">
        <f t="shared" si="142"/>
        <v>7</v>
      </c>
      <c r="F3033" s="306" t="s">
        <v>176</v>
      </c>
      <c r="G3033" s="241">
        <v>9809.6299999999992</v>
      </c>
      <c r="H3033" s="244">
        <f t="shared" si="143"/>
        <v>68667.409999999989</v>
      </c>
      <c r="I3033" s="246"/>
      <c r="J3033" s="247"/>
      <c r="K3033" s="240"/>
      <c r="L3033" s="245"/>
    </row>
    <row r="3034" spans="1:12">
      <c r="A3034" s="243">
        <v>45035</v>
      </c>
      <c r="B3034" s="243">
        <v>45041</v>
      </c>
      <c r="C3034" s="244">
        <f t="shared" si="141"/>
        <v>7</v>
      </c>
      <c r="D3034" s="239">
        <v>45041</v>
      </c>
      <c r="E3034" s="245">
        <f t="shared" si="142"/>
        <v>6</v>
      </c>
      <c r="F3034" s="306" t="s">
        <v>175</v>
      </c>
      <c r="G3034" s="241">
        <v>419.24</v>
      </c>
      <c r="H3034" s="244">
        <f t="shared" si="143"/>
        <v>2515.44</v>
      </c>
      <c r="I3034" s="246"/>
      <c r="J3034" s="247"/>
      <c r="K3034" s="240"/>
      <c r="L3034" s="245"/>
    </row>
    <row r="3035" spans="1:12">
      <c r="A3035" s="243">
        <v>45035</v>
      </c>
      <c r="B3035" s="243">
        <v>45036</v>
      </c>
      <c r="C3035" s="244">
        <f t="shared" si="141"/>
        <v>2</v>
      </c>
      <c r="D3035" s="239">
        <v>45036</v>
      </c>
      <c r="E3035" s="245">
        <f t="shared" si="142"/>
        <v>1</v>
      </c>
      <c r="F3035" s="306" t="s">
        <v>177</v>
      </c>
      <c r="G3035" s="241">
        <v>8462.5</v>
      </c>
      <c r="H3035" s="244">
        <f t="shared" si="143"/>
        <v>8462.5</v>
      </c>
      <c r="I3035" s="246"/>
      <c r="J3035" s="247"/>
      <c r="K3035" s="240"/>
      <c r="L3035" s="245"/>
    </row>
    <row r="3036" spans="1:12">
      <c r="A3036" s="243">
        <v>45035</v>
      </c>
      <c r="B3036" s="243">
        <v>45048</v>
      </c>
      <c r="C3036" s="244">
        <f t="shared" si="141"/>
        <v>14</v>
      </c>
      <c r="D3036" s="239">
        <v>45048</v>
      </c>
      <c r="E3036" s="245">
        <f t="shared" si="142"/>
        <v>13</v>
      </c>
      <c r="F3036" s="306" t="s">
        <v>175</v>
      </c>
      <c r="G3036" s="241">
        <v>28.99</v>
      </c>
      <c r="H3036" s="244">
        <f t="shared" si="143"/>
        <v>376.87</v>
      </c>
      <c r="I3036" s="246"/>
      <c r="J3036" s="247"/>
      <c r="K3036" s="240"/>
      <c r="L3036" s="245"/>
    </row>
    <row r="3037" spans="1:12">
      <c r="A3037" s="243">
        <v>45035</v>
      </c>
      <c r="B3037" s="243">
        <v>45042</v>
      </c>
      <c r="C3037" s="244">
        <f t="shared" si="141"/>
        <v>8</v>
      </c>
      <c r="D3037" s="239">
        <v>45042</v>
      </c>
      <c r="E3037" s="245">
        <f t="shared" si="142"/>
        <v>7</v>
      </c>
      <c r="F3037" s="306" t="s">
        <v>175</v>
      </c>
      <c r="G3037" s="241">
        <v>1236.58</v>
      </c>
      <c r="H3037" s="244">
        <f t="shared" si="143"/>
        <v>8656.06</v>
      </c>
      <c r="I3037" s="246"/>
      <c r="J3037" s="247"/>
      <c r="K3037" s="240"/>
      <c r="L3037" s="245"/>
    </row>
    <row r="3038" spans="1:12">
      <c r="A3038" s="243">
        <v>45035</v>
      </c>
      <c r="B3038" s="243">
        <v>45043</v>
      </c>
      <c r="C3038" s="244">
        <f t="shared" si="141"/>
        <v>9</v>
      </c>
      <c r="D3038" s="239">
        <v>45043</v>
      </c>
      <c r="E3038" s="245">
        <f t="shared" si="142"/>
        <v>8</v>
      </c>
      <c r="F3038" s="306" t="s">
        <v>176</v>
      </c>
      <c r="G3038" s="241">
        <v>238.42</v>
      </c>
      <c r="H3038" s="244">
        <f t="shared" si="143"/>
        <v>1907.36</v>
      </c>
      <c r="I3038" s="246"/>
      <c r="J3038" s="247"/>
      <c r="K3038" s="240"/>
      <c r="L3038" s="245"/>
    </row>
    <row r="3039" spans="1:12">
      <c r="A3039" s="243">
        <v>45035</v>
      </c>
      <c r="B3039" s="243">
        <v>45037</v>
      </c>
      <c r="C3039" s="244">
        <f t="shared" si="141"/>
        <v>3</v>
      </c>
      <c r="D3039" s="239">
        <v>45037</v>
      </c>
      <c r="E3039" s="245">
        <f t="shared" si="142"/>
        <v>2</v>
      </c>
      <c r="F3039" s="306" t="s">
        <v>177</v>
      </c>
      <c r="G3039" s="241">
        <v>971.13</v>
      </c>
      <c r="H3039" s="244">
        <f t="shared" si="143"/>
        <v>1942.26</v>
      </c>
      <c r="I3039" s="246"/>
      <c r="J3039" s="247"/>
      <c r="K3039" s="240"/>
      <c r="L3039" s="245"/>
    </row>
    <row r="3040" spans="1:12">
      <c r="A3040" s="243">
        <v>45035</v>
      </c>
      <c r="B3040" s="243">
        <v>45152</v>
      </c>
      <c r="C3040" s="244">
        <f t="shared" si="141"/>
        <v>118</v>
      </c>
      <c r="D3040" s="239">
        <v>45152</v>
      </c>
      <c r="E3040" s="245">
        <f t="shared" si="142"/>
        <v>117</v>
      </c>
      <c r="F3040" s="306" t="s">
        <v>176</v>
      </c>
      <c r="G3040" s="241">
        <v>1671.68</v>
      </c>
      <c r="H3040" s="244">
        <f t="shared" si="143"/>
        <v>195586.56</v>
      </c>
      <c r="I3040" s="246"/>
      <c r="J3040" s="247"/>
      <c r="K3040" s="240"/>
      <c r="L3040" s="245"/>
    </row>
    <row r="3041" spans="1:12">
      <c r="A3041" s="243">
        <v>45035</v>
      </c>
      <c r="B3041" s="243">
        <v>45043</v>
      </c>
      <c r="C3041" s="244">
        <f t="shared" si="141"/>
        <v>9</v>
      </c>
      <c r="D3041" s="239">
        <v>45043</v>
      </c>
      <c r="E3041" s="245">
        <f t="shared" si="142"/>
        <v>8</v>
      </c>
      <c r="F3041" s="306" t="s">
        <v>175</v>
      </c>
      <c r="G3041" s="241">
        <v>259.39</v>
      </c>
      <c r="H3041" s="244">
        <f t="shared" si="143"/>
        <v>2075.12</v>
      </c>
      <c r="I3041" s="246"/>
      <c r="J3041" s="247"/>
      <c r="K3041" s="240"/>
      <c r="L3041" s="245"/>
    </row>
    <row r="3042" spans="1:12">
      <c r="A3042" s="243">
        <v>45035</v>
      </c>
      <c r="B3042" s="243">
        <v>45044</v>
      </c>
      <c r="C3042" s="244">
        <f t="shared" si="141"/>
        <v>10</v>
      </c>
      <c r="D3042" s="239">
        <v>45044</v>
      </c>
      <c r="E3042" s="245">
        <f t="shared" si="142"/>
        <v>9</v>
      </c>
      <c r="F3042" s="306" t="s">
        <v>176</v>
      </c>
      <c r="G3042" s="241">
        <v>7810.05</v>
      </c>
      <c r="H3042" s="244">
        <f t="shared" si="143"/>
        <v>70290.45</v>
      </c>
      <c r="I3042" s="246"/>
      <c r="J3042" s="247"/>
      <c r="K3042" s="240"/>
      <c r="L3042" s="245"/>
    </row>
    <row r="3043" spans="1:12">
      <c r="A3043" s="243">
        <v>45035</v>
      </c>
      <c r="B3043" s="243">
        <v>45051</v>
      </c>
      <c r="C3043" s="244">
        <f t="shared" si="141"/>
        <v>17</v>
      </c>
      <c r="D3043" s="239">
        <v>45051</v>
      </c>
      <c r="E3043" s="245">
        <f t="shared" si="142"/>
        <v>16</v>
      </c>
      <c r="F3043" s="306" t="s">
        <v>176</v>
      </c>
      <c r="G3043" s="241">
        <v>353.66</v>
      </c>
      <c r="H3043" s="244">
        <f t="shared" si="143"/>
        <v>5658.56</v>
      </c>
      <c r="I3043" s="246"/>
      <c r="J3043" s="247"/>
      <c r="K3043" s="240"/>
      <c r="L3043" s="245"/>
    </row>
    <row r="3044" spans="1:12">
      <c r="A3044" s="243">
        <v>45035</v>
      </c>
      <c r="B3044" s="243">
        <v>45044</v>
      </c>
      <c r="C3044" s="244">
        <f t="shared" si="141"/>
        <v>10</v>
      </c>
      <c r="D3044" s="239">
        <v>45044</v>
      </c>
      <c r="E3044" s="245">
        <f t="shared" si="142"/>
        <v>9</v>
      </c>
      <c r="F3044" s="306" t="s">
        <v>175</v>
      </c>
      <c r="G3044" s="241">
        <v>140.82</v>
      </c>
      <c r="H3044" s="244">
        <f t="shared" si="143"/>
        <v>1267.3799999999999</v>
      </c>
      <c r="I3044" s="246"/>
      <c r="J3044" s="247"/>
      <c r="K3044" s="240"/>
      <c r="L3044" s="245"/>
    </row>
    <row r="3045" spans="1:12">
      <c r="A3045" s="243">
        <v>45035</v>
      </c>
      <c r="B3045" s="243">
        <v>45051</v>
      </c>
      <c r="C3045" s="244">
        <f t="shared" si="141"/>
        <v>17</v>
      </c>
      <c r="D3045" s="239">
        <v>45051</v>
      </c>
      <c r="E3045" s="245">
        <f t="shared" si="142"/>
        <v>16</v>
      </c>
      <c r="F3045" s="306" t="s">
        <v>175</v>
      </c>
      <c r="G3045" s="241">
        <v>27.84</v>
      </c>
      <c r="H3045" s="244">
        <f t="shared" si="143"/>
        <v>445.44</v>
      </c>
      <c r="I3045" s="246"/>
      <c r="J3045" s="247"/>
      <c r="K3045" s="240"/>
      <c r="L3045" s="245"/>
    </row>
    <row r="3046" spans="1:12">
      <c r="A3046" s="243">
        <v>45035</v>
      </c>
      <c r="B3046" s="243">
        <v>45045</v>
      </c>
      <c r="C3046" s="244">
        <f t="shared" si="141"/>
        <v>11</v>
      </c>
      <c r="D3046" s="239">
        <v>45045</v>
      </c>
      <c r="E3046" s="245">
        <f t="shared" si="142"/>
        <v>10</v>
      </c>
      <c r="F3046" s="306" t="s">
        <v>175</v>
      </c>
      <c r="G3046" s="241">
        <v>64.91</v>
      </c>
      <c r="H3046" s="244">
        <f t="shared" si="143"/>
        <v>649.09999999999991</v>
      </c>
      <c r="I3046" s="246"/>
      <c r="J3046" s="247"/>
      <c r="K3046" s="240"/>
      <c r="L3046" s="245"/>
    </row>
    <row r="3047" spans="1:12">
      <c r="A3047" s="243">
        <v>45035</v>
      </c>
      <c r="B3047" s="243">
        <v>45040</v>
      </c>
      <c r="C3047" s="244">
        <f t="shared" si="141"/>
        <v>6</v>
      </c>
      <c r="D3047" s="239">
        <v>45040</v>
      </c>
      <c r="E3047" s="245">
        <f t="shared" si="142"/>
        <v>5</v>
      </c>
      <c r="F3047" s="306" t="s">
        <v>177</v>
      </c>
      <c r="G3047" s="241">
        <v>14240.65</v>
      </c>
      <c r="H3047" s="244">
        <f t="shared" si="143"/>
        <v>71203.25</v>
      </c>
      <c r="I3047" s="246"/>
      <c r="J3047" s="247"/>
      <c r="K3047" s="240"/>
      <c r="L3047" s="245"/>
    </row>
    <row r="3048" spans="1:12">
      <c r="A3048" s="243">
        <v>45036</v>
      </c>
      <c r="B3048" s="243">
        <v>45069</v>
      </c>
      <c r="C3048" s="244">
        <f t="shared" si="141"/>
        <v>34</v>
      </c>
      <c r="D3048" s="239">
        <v>45069</v>
      </c>
      <c r="E3048" s="245">
        <f t="shared" si="142"/>
        <v>33</v>
      </c>
      <c r="F3048" s="306" t="s">
        <v>175</v>
      </c>
      <c r="G3048" s="241">
        <v>1.25</v>
      </c>
      <c r="H3048" s="244">
        <f t="shared" si="143"/>
        <v>41.25</v>
      </c>
      <c r="I3048" s="246"/>
      <c r="J3048" s="247"/>
      <c r="K3048" s="240"/>
      <c r="L3048" s="245"/>
    </row>
    <row r="3049" spans="1:12">
      <c r="A3049" s="243">
        <v>45036</v>
      </c>
      <c r="B3049" s="243">
        <v>45055</v>
      </c>
      <c r="C3049" s="244">
        <f t="shared" si="141"/>
        <v>20</v>
      </c>
      <c r="D3049" s="239">
        <v>45055</v>
      </c>
      <c r="E3049" s="245">
        <f t="shared" si="142"/>
        <v>19</v>
      </c>
      <c r="F3049" s="306" t="s">
        <v>175</v>
      </c>
      <c r="G3049" s="241">
        <v>32.979999999999997</v>
      </c>
      <c r="H3049" s="244">
        <f t="shared" si="143"/>
        <v>626.61999999999989</v>
      </c>
      <c r="I3049" s="246"/>
      <c r="J3049" s="247"/>
      <c r="K3049" s="240"/>
      <c r="L3049" s="245"/>
    </row>
    <row r="3050" spans="1:12">
      <c r="A3050" s="243">
        <v>45036</v>
      </c>
      <c r="B3050" s="243">
        <v>45070</v>
      </c>
      <c r="C3050" s="244">
        <f t="shared" si="141"/>
        <v>35</v>
      </c>
      <c r="D3050" s="239">
        <v>45070</v>
      </c>
      <c r="E3050" s="245">
        <f t="shared" si="142"/>
        <v>34</v>
      </c>
      <c r="F3050" s="306" t="s">
        <v>175</v>
      </c>
      <c r="G3050" s="241">
        <v>16.84</v>
      </c>
      <c r="H3050" s="244">
        <f t="shared" si="143"/>
        <v>572.55999999999995</v>
      </c>
      <c r="I3050" s="246"/>
      <c r="J3050" s="247"/>
      <c r="K3050" s="240"/>
      <c r="L3050" s="245"/>
    </row>
    <row r="3051" spans="1:12">
      <c r="A3051" s="243">
        <v>45036</v>
      </c>
      <c r="B3051" s="243">
        <v>45071</v>
      </c>
      <c r="C3051" s="244">
        <f t="shared" si="141"/>
        <v>36</v>
      </c>
      <c r="D3051" s="239">
        <v>45071</v>
      </c>
      <c r="E3051" s="245">
        <f t="shared" si="142"/>
        <v>35</v>
      </c>
      <c r="F3051" s="306" t="s">
        <v>175</v>
      </c>
      <c r="G3051" s="241">
        <v>17.09</v>
      </c>
      <c r="H3051" s="244">
        <f t="shared" si="143"/>
        <v>598.15</v>
      </c>
      <c r="I3051" s="246"/>
      <c r="J3051" s="247"/>
      <c r="K3051" s="240"/>
      <c r="L3051" s="245"/>
    </row>
    <row r="3052" spans="1:12">
      <c r="A3052" s="243">
        <v>45036</v>
      </c>
      <c r="B3052" s="243">
        <v>45056</v>
      </c>
      <c r="C3052" s="244">
        <f t="shared" si="141"/>
        <v>21</v>
      </c>
      <c r="D3052" s="239">
        <v>45056</v>
      </c>
      <c r="E3052" s="245">
        <f t="shared" si="142"/>
        <v>20</v>
      </c>
      <c r="F3052" s="306" t="s">
        <v>175</v>
      </c>
      <c r="G3052" s="241">
        <v>64.930000000000007</v>
      </c>
      <c r="H3052" s="244">
        <f t="shared" si="143"/>
        <v>1298.6000000000001</v>
      </c>
      <c r="I3052" s="246"/>
      <c r="J3052" s="247"/>
      <c r="K3052" s="240"/>
      <c r="L3052" s="245"/>
    </row>
    <row r="3053" spans="1:12">
      <c r="A3053" s="243">
        <v>45036</v>
      </c>
      <c r="B3053" s="243">
        <v>45057</v>
      </c>
      <c r="C3053" s="244">
        <f t="shared" si="141"/>
        <v>22</v>
      </c>
      <c r="D3053" s="239">
        <v>45057</v>
      </c>
      <c r="E3053" s="245">
        <f t="shared" si="142"/>
        <v>21</v>
      </c>
      <c r="F3053" s="306" t="s">
        <v>175</v>
      </c>
      <c r="G3053" s="241">
        <v>27.85</v>
      </c>
      <c r="H3053" s="244">
        <f t="shared" si="143"/>
        <v>584.85</v>
      </c>
      <c r="I3053" s="246"/>
      <c r="J3053" s="247"/>
      <c r="K3053" s="240"/>
      <c r="L3053" s="245"/>
    </row>
    <row r="3054" spans="1:12">
      <c r="A3054" s="243">
        <v>45036</v>
      </c>
      <c r="B3054" s="243">
        <v>45097</v>
      </c>
      <c r="C3054" s="244">
        <f t="shared" si="141"/>
        <v>62</v>
      </c>
      <c r="D3054" s="239">
        <v>45097</v>
      </c>
      <c r="E3054" s="245">
        <f t="shared" si="142"/>
        <v>61</v>
      </c>
      <c r="F3054" s="306" t="s">
        <v>175</v>
      </c>
      <c r="G3054" s="241">
        <v>26.34</v>
      </c>
      <c r="H3054" s="244">
        <f t="shared" si="143"/>
        <v>1606.74</v>
      </c>
      <c r="I3054" s="246"/>
      <c r="J3054" s="247"/>
      <c r="K3054" s="240"/>
      <c r="L3054" s="245"/>
    </row>
    <row r="3055" spans="1:12">
      <c r="A3055" s="243">
        <v>45036</v>
      </c>
      <c r="B3055" s="243">
        <v>45036</v>
      </c>
      <c r="C3055" s="244">
        <f t="shared" si="141"/>
        <v>1</v>
      </c>
      <c r="D3055" s="239">
        <v>45036</v>
      </c>
      <c r="E3055" s="245">
        <f t="shared" si="142"/>
        <v>0</v>
      </c>
      <c r="F3055" s="306" t="s">
        <v>176</v>
      </c>
      <c r="G3055" s="241">
        <v>36.6</v>
      </c>
      <c r="H3055" s="244">
        <f t="shared" si="143"/>
        <v>0</v>
      </c>
      <c r="I3055" s="246"/>
      <c r="J3055" s="247"/>
      <c r="K3055" s="240"/>
      <c r="L3055" s="245"/>
    </row>
    <row r="3056" spans="1:12">
      <c r="A3056" s="243">
        <v>45036</v>
      </c>
      <c r="B3056" s="243">
        <v>45037</v>
      </c>
      <c r="C3056" s="244">
        <f t="shared" si="141"/>
        <v>2</v>
      </c>
      <c r="D3056" s="239">
        <v>45037</v>
      </c>
      <c r="E3056" s="245">
        <f t="shared" si="142"/>
        <v>1</v>
      </c>
      <c r="F3056" s="306" t="s">
        <v>178</v>
      </c>
      <c r="G3056" s="241">
        <v>2901.83</v>
      </c>
      <c r="H3056" s="244">
        <f t="shared" si="143"/>
        <v>2901.83</v>
      </c>
      <c r="I3056" s="246"/>
      <c r="J3056" s="247"/>
      <c r="K3056" s="240"/>
      <c r="L3056" s="245"/>
    </row>
    <row r="3057" spans="1:12">
      <c r="A3057" s="243">
        <v>45036</v>
      </c>
      <c r="B3057" s="243">
        <v>45037</v>
      </c>
      <c r="C3057" s="244">
        <f t="shared" si="141"/>
        <v>2</v>
      </c>
      <c r="D3057" s="239">
        <v>45037</v>
      </c>
      <c r="E3057" s="245">
        <f t="shared" si="142"/>
        <v>1</v>
      </c>
      <c r="F3057" s="306" t="s">
        <v>176</v>
      </c>
      <c r="G3057" s="241">
        <v>78424.12</v>
      </c>
      <c r="H3057" s="244">
        <f t="shared" si="143"/>
        <v>78424.12</v>
      </c>
      <c r="I3057" s="246"/>
      <c r="J3057" s="247"/>
      <c r="K3057" s="240"/>
      <c r="L3057" s="245"/>
    </row>
    <row r="3058" spans="1:12">
      <c r="A3058" s="243">
        <v>45036</v>
      </c>
      <c r="B3058" s="243">
        <v>45036</v>
      </c>
      <c r="C3058" s="244">
        <f t="shared" si="141"/>
        <v>1</v>
      </c>
      <c r="D3058" s="239">
        <v>45036</v>
      </c>
      <c r="E3058" s="245">
        <f t="shared" si="142"/>
        <v>0</v>
      </c>
      <c r="F3058" s="306" t="s">
        <v>175</v>
      </c>
      <c r="G3058" s="241">
        <v>1446.22</v>
      </c>
      <c r="H3058" s="244">
        <f t="shared" si="143"/>
        <v>0</v>
      </c>
      <c r="I3058" s="246"/>
      <c r="J3058" s="247"/>
      <c r="K3058" s="240"/>
      <c r="L3058" s="245"/>
    </row>
    <row r="3059" spans="1:12">
      <c r="A3059" s="243">
        <v>45036</v>
      </c>
      <c r="B3059" s="243">
        <v>45037</v>
      </c>
      <c r="C3059" s="244">
        <f t="shared" si="141"/>
        <v>2</v>
      </c>
      <c r="D3059" s="239">
        <v>45037</v>
      </c>
      <c r="E3059" s="245">
        <f t="shared" si="142"/>
        <v>1</v>
      </c>
      <c r="F3059" s="306" t="s">
        <v>175</v>
      </c>
      <c r="G3059" s="241">
        <v>571046.39</v>
      </c>
      <c r="H3059" s="244">
        <f t="shared" si="143"/>
        <v>571046.39</v>
      </c>
      <c r="I3059" s="246"/>
      <c r="J3059" s="247"/>
      <c r="K3059" s="240"/>
      <c r="L3059" s="245"/>
    </row>
    <row r="3060" spans="1:12">
      <c r="A3060" s="243">
        <v>45036</v>
      </c>
      <c r="B3060" s="243">
        <v>45061</v>
      </c>
      <c r="C3060" s="244">
        <f t="shared" si="141"/>
        <v>26</v>
      </c>
      <c r="D3060" s="239">
        <v>45061</v>
      </c>
      <c r="E3060" s="245">
        <f t="shared" si="142"/>
        <v>25</v>
      </c>
      <c r="F3060" s="306" t="s">
        <v>175</v>
      </c>
      <c r="G3060" s="241">
        <v>2.95</v>
      </c>
      <c r="H3060" s="244">
        <f t="shared" si="143"/>
        <v>73.75</v>
      </c>
      <c r="I3060" s="246"/>
      <c r="J3060" s="247"/>
      <c r="K3060" s="240"/>
      <c r="L3060" s="245"/>
    </row>
    <row r="3061" spans="1:12">
      <c r="A3061" s="243">
        <v>45036</v>
      </c>
      <c r="B3061" s="243">
        <v>45040</v>
      </c>
      <c r="C3061" s="244">
        <f t="shared" si="141"/>
        <v>5</v>
      </c>
      <c r="D3061" s="239">
        <v>45040</v>
      </c>
      <c r="E3061" s="245">
        <f t="shared" si="142"/>
        <v>4</v>
      </c>
      <c r="F3061" s="306" t="s">
        <v>176</v>
      </c>
      <c r="G3061" s="241">
        <v>25151.03</v>
      </c>
      <c r="H3061" s="244">
        <f t="shared" si="143"/>
        <v>100604.12</v>
      </c>
      <c r="I3061" s="246"/>
      <c r="J3061" s="247"/>
      <c r="K3061" s="240"/>
      <c r="L3061" s="245"/>
    </row>
    <row r="3062" spans="1:12">
      <c r="A3062" s="243">
        <v>45036</v>
      </c>
      <c r="B3062" s="243">
        <v>45047</v>
      </c>
      <c r="C3062" s="244">
        <f t="shared" si="141"/>
        <v>12</v>
      </c>
      <c r="D3062" s="239">
        <v>45047</v>
      </c>
      <c r="E3062" s="245">
        <f t="shared" si="142"/>
        <v>11</v>
      </c>
      <c r="F3062" s="306" t="s">
        <v>176</v>
      </c>
      <c r="G3062" s="241">
        <v>148.66999999999999</v>
      </c>
      <c r="H3062" s="244">
        <f t="shared" si="143"/>
        <v>1635.37</v>
      </c>
      <c r="I3062" s="246"/>
      <c r="J3062" s="247"/>
      <c r="K3062" s="240"/>
      <c r="L3062" s="245"/>
    </row>
    <row r="3063" spans="1:12">
      <c r="A3063" s="243">
        <v>45036</v>
      </c>
      <c r="B3063" s="243">
        <v>45063</v>
      </c>
      <c r="C3063" s="244">
        <f t="shared" si="141"/>
        <v>28</v>
      </c>
      <c r="D3063" s="239">
        <v>45063</v>
      </c>
      <c r="E3063" s="245">
        <f t="shared" si="142"/>
        <v>27</v>
      </c>
      <c r="F3063" s="306" t="s">
        <v>175</v>
      </c>
      <c r="G3063" s="241">
        <v>12.6</v>
      </c>
      <c r="H3063" s="244">
        <f t="shared" si="143"/>
        <v>340.2</v>
      </c>
      <c r="I3063" s="246"/>
      <c r="J3063" s="247"/>
      <c r="K3063" s="240"/>
      <c r="L3063" s="245"/>
    </row>
    <row r="3064" spans="1:12">
      <c r="A3064" s="243">
        <v>45036</v>
      </c>
      <c r="B3064" s="243">
        <v>45036</v>
      </c>
      <c r="C3064" s="244">
        <f t="shared" si="141"/>
        <v>1</v>
      </c>
      <c r="D3064" s="239">
        <v>45036</v>
      </c>
      <c r="E3064" s="245">
        <f t="shared" si="142"/>
        <v>0</v>
      </c>
      <c r="F3064" s="306" t="s">
        <v>179</v>
      </c>
      <c r="G3064" s="241">
        <v>92.03</v>
      </c>
      <c r="H3064" s="244">
        <f t="shared" si="143"/>
        <v>0</v>
      </c>
      <c r="I3064" s="246"/>
      <c r="J3064" s="247"/>
      <c r="K3064" s="240"/>
      <c r="L3064" s="245"/>
    </row>
    <row r="3065" spans="1:12">
      <c r="A3065" s="243">
        <v>45036</v>
      </c>
      <c r="B3065" s="243">
        <v>45040</v>
      </c>
      <c r="C3065" s="244">
        <f t="shared" si="141"/>
        <v>5</v>
      </c>
      <c r="D3065" s="239">
        <v>45040</v>
      </c>
      <c r="E3065" s="245">
        <f t="shared" si="142"/>
        <v>4</v>
      </c>
      <c r="F3065" s="306" t="s">
        <v>175</v>
      </c>
      <c r="G3065" s="241">
        <v>9386.11</v>
      </c>
      <c r="H3065" s="244">
        <f t="shared" si="143"/>
        <v>37544.44</v>
      </c>
      <c r="I3065" s="246"/>
      <c r="J3065" s="247"/>
      <c r="K3065" s="240"/>
      <c r="L3065" s="245"/>
    </row>
    <row r="3066" spans="1:12">
      <c r="A3066" s="243">
        <v>45036</v>
      </c>
      <c r="B3066" s="243">
        <v>45041</v>
      </c>
      <c r="C3066" s="244">
        <f t="shared" si="141"/>
        <v>6</v>
      </c>
      <c r="D3066" s="239">
        <v>45041</v>
      </c>
      <c r="E3066" s="245">
        <f t="shared" si="142"/>
        <v>5</v>
      </c>
      <c r="F3066" s="306" t="s">
        <v>176</v>
      </c>
      <c r="G3066" s="241">
        <v>13631.03</v>
      </c>
      <c r="H3066" s="244">
        <f t="shared" si="143"/>
        <v>68155.150000000009</v>
      </c>
      <c r="I3066" s="246"/>
      <c r="J3066" s="247"/>
      <c r="K3066" s="240"/>
      <c r="L3066" s="245"/>
    </row>
    <row r="3067" spans="1:12">
      <c r="A3067" s="243">
        <v>45036</v>
      </c>
      <c r="B3067" s="243">
        <v>45047</v>
      </c>
      <c r="C3067" s="244">
        <f t="shared" si="141"/>
        <v>12</v>
      </c>
      <c r="D3067" s="239">
        <v>45047</v>
      </c>
      <c r="E3067" s="245">
        <f t="shared" si="142"/>
        <v>11</v>
      </c>
      <c r="F3067" s="306" t="s">
        <v>175</v>
      </c>
      <c r="G3067" s="241">
        <v>156.97999999999999</v>
      </c>
      <c r="H3067" s="244">
        <f t="shared" si="143"/>
        <v>1726.78</v>
      </c>
      <c r="I3067" s="246"/>
      <c r="J3067" s="247"/>
      <c r="K3067" s="240"/>
      <c r="L3067" s="245"/>
    </row>
    <row r="3068" spans="1:12">
      <c r="A3068" s="243">
        <v>45036</v>
      </c>
      <c r="B3068" s="243">
        <v>45042</v>
      </c>
      <c r="C3068" s="244">
        <f t="shared" si="141"/>
        <v>7</v>
      </c>
      <c r="D3068" s="239">
        <v>45042</v>
      </c>
      <c r="E3068" s="245">
        <f t="shared" si="142"/>
        <v>6</v>
      </c>
      <c r="F3068" s="306" t="s">
        <v>176</v>
      </c>
      <c r="G3068" s="241">
        <v>717.56</v>
      </c>
      <c r="H3068" s="244">
        <f t="shared" si="143"/>
        <v>4305.3599999999997</v>
      </c>
      <c r="I3068" s="246"/>
      <c r="J3068" s="247"/>
      <c r="K3068" s="240"/>
      <c r="L3068" s="245"/>
    </row>
    <row r="3069" spans="1:12">
      <c r="A3069" s="243">
        <v>45036</v>
      </c>
      <c r="B3069" s="243">
        <v>45041</v>
      </c>
      <c r="C3069" s="244">
        <f t="shared" si="141"/>
        <v>6</v>
      </c>
      <c r="D3069" s="239">
        <v>45041</v>
      </c>
      <c r="E3069" s="245">
        <f t="shared" si="142"/>
        <v>5</v>
      </c>
      <c r="F3069" s="306" t="s">
        <v>175</v>
      </c>
      <c r="G3069" s="241">
        <v>510.48</v>
      </c>
      <c r="H3069" s="244">
        <f t="shared" si="143"/>
        <v>2552.4</v>
      </c>
      <c r="I3069" s="246"/>
      <c r="J3069" s="247"/>
      <c r="K3069" s="240"/>
      <c r="L3069" s="245"/>
    </row>
    <row r="3070" spans="1:12">
      <c r="A3070" s="243">
        <v>45036</v>
      </c>
      <c r="B3070" s="243">
        <v>45065</v>
      </c>
      <c r="C3070" s="244">
        <f t="shared" si="141"/>
        <v>30</v>
      </c>
      <c r="D3070" s="239">
        <v>45065</v>
      </c>
      <c r="E3070" s="245">
        <f t="shared" si="142"/>
        <v>29</v>
      </c>
      <c r="F3070" s="306" t="s">
        <v>175</v>
      </c>
      <c r="G3070" s="241">
        <v>45.86</v>
      </c>
      <c r="H3070" s="244">
        <f t="shared" si="143"/>
        <v>1329.94</v>
      </c>
      <c r="I3070" s="246"/>
      <c r="J3070" s="247"/>
      <c r="K3070" s="240"/>
      <c r="L3070" s="245"/>
    </row>
    <row r="3071" spans="1:12">
      <c r="A3071" s="243">
        <v>45036</v>
      </c>
      <c r="B3071" s="243">
        <v>45042</v>
      </c>
      <c r="C3071" s="244">
        <f t="shared" si="141"/>
        <v>7</v>
      </c>
      <c r="D3071" s="239">
        <v>45042</v>
      </c>
      <c r="E3071" s="245">
        <f t="shared" si="142"/>
        <v>6</v>
      </c>
      <c r="F3071" s="306" t="s">
        <v>175</v>
      </c>
      <c r="G3071" s="241">
        <v>493.38</v>
      </c>
      <c r="H3071" s="244">
        <f t="shared" si="143"/>
        <v>2960.2799999999997</v>
      </c>
      <c r="I3071" s="246"/>
      <c r="J3071" s="247"/>
      <c r="K3071" s="240"/>
      <c r="L3071" s="245"/>
    </row>
    <row r="3072" spans="1:12">
      <c r="A3072" s="243">
        <v>45036</v>
      </c>
      <c r="B3072" s="243">
        <v>45043</v>
      </c>
      <c r="C3072" s="244">
        <f t="shared" si="141"/>
        <v>8</v>
      </c>
      <c r="D3072" s="239">
        <v>45043</v>
      </c>
      <c r="E3072" s="245">
        <f t="shared" si="142"/>
        <v>7</v>
      </c>
      <c r="F3072" s="306" t="s">
        <v>176</v>
      </c>
      <c r="G3072" s="241">
        <v>11787.43</v>
      </c>
      <c r="H3072" s="244">
        <f t="shared" si="143"/>
        <v>82512.010000000009</v>
      </c>
      <c r="I3072" s="246"/>
      <c r="J3072" s="247"/>
      <c r="K3072" s="240"/>
      <c r="L3072" s="245"/>
    </row>
    <row r="3073" spans="1:12">
      <c r="A3073" s="243">
        <v>45036</v>
      </c>
      <c r="B3073" s="243">
        <v>45037</v>
      </c>
      <c r="C3073" s="244">
        <f t="shared" si="141"/>
        <v>2</v>
      </c>
      <c r="D3073" s="239">
        <v>45037</v>
      </c>
      <c r="E3073" s="245">
        <f t="shared" si="142"/>
        <v>1</v>
      </c>
      <c r="F3073" s="306" t="s">
        <v>177</v>
      </c>
      <c r="G3073" s="241">
        <v>11086.77</v>
      </c>
      <c r="H3073" s="244">
        <f t="shared" si="143"/>
        <v>11086.77</v>
      </c>
      <c r="I3073" s="246"/>
      <c r="J3073" s="247"/>
      <c r="K3073" s="240"/>
      <c r="L3073" s="245"/>
    </row>
    <row r="3074" spans="1:12">
      <c r="A3074" s="243">
        <v>45036</v>
      </c>
      <c r="B3074" s="243">
        <v>45043</v>
      </c>
      <c r="C3074" s="244">
        <f t="shared" si="141"/>
        <v>8</v>
      </c>
      <c r="D3074" s="239">
        <v>45043</v>
      </c>
      <c r="E3074" s="245">
        <f t="shared" si="142"/>
        <v>7</v>
      </c>
      <c r="F3074" s="306" t="s">
        <v>175</v>
      </c>
      <c r="G3074" s="241">
        <v>869.41</v>
      </c>
      <c r="H3074" s="244">
        <f t="shared" si="143"/>
        <v>6085.87</v>
      </c>
      <c r="I3074" s="246"/>
      <c r="J3074" s="247"/>
      <c r="K3074" s="240"/>
      <c r="L3074" s="245"/>
    </row>
    <row r="3075" spans="1:12">
      <c r="A3075" s="243">
        <v>45036</v>
      </c>
      <c r="B3075" s="243">
        <v>45127</v>
      </c>
      <c r="C3075" s="244">
        <f t="shared" si="141"/>
        <v>92</v>
      </c>
      <c r="D3075" s="239">
        <v>45127</v>
      </c>
      <c r="E3075" s="245">
        <f t="shared" si="142"/>
        <v>91</v>
      </c>
      <c r="F3075" s="306" t="s">
        <v>175</v>
      </c>
      <c r="G3075" s="241">
        <v>43.23</v>
      </c>
      <c r="H3075" s="244">
        <f t="shared" si="143"/>
        <v>3933.93</v>
      </c>
      <c r="I3075" s="246"/>
      <c r="J3075" s="247"/>
      <c r="K3075" s="240"/>
      <c r="L3075" s="245"/>
    </row>
    <row r="3076" spans="1:12">
      <c r="A3076" s="243">
        <v>45036</v>
      </c>
      <c r="B3076" s="243">
        <v>45044</v>
      </c>
      <c r="C3076" s="244">
        <f t="shared" si="141"/>
        <v>9</v>
      </c>
      <c r="D3076" s="239">
        <v>45044</v>
      </c>
      <c r="E3076" s="245">
        <f t="shared" si="142"/>
        <v>8</v>
      </c>
      <c r="F3076" s="306" t="s">
        <v>175</v>
      </c>
      <c r="G3076" s="241">
        <v>539.54</v>
      </c>
      <c r="H3076" s="244">
        <f t="shared" si="143"/>
        <v>4316.32</v>
      </c>
      <c r="I3076" s="246"/>
      <c r="J3076" s="247"/>
      <c r="K3076" s="240"/>
      <c r="L3076" s="245"/>
    </row>
    <row r="3077" spans="1:12">
      <c r="A3077" s="243">
        <v>45036</v>
      </c>
      <c r="B3077" s="243">
        <v>45128</v>
      </c>
      <c r="C3077" s="244">
        <f t="shared" si="141"/>
        <v>93</v>
      </c>
      <c r="D3077" s="239">
        <v>45128</v>
      </c>
      <c r="E3077" s="245">
        <f t="shared" si="142"/>
        <v>92</v>
      </c>
      <c r="F3077" s="306" t="s">
        <v>175</v>
      </c>
      <c r="G3077" s="241">
        <v>47.24</v>
      </c>
      <c r="H3077" s="244">
        <f t="shared" si="143"/>
        <v>4346.08</v>
      </c>
      <c r="I3077" s="246"/>
      <c r="J3077" s="247"/>
      <c r="K3077" s="240"/>
      <c r="L3077" s="245"/>
    </row>
    <row r="3078" spans="1:12">
      <c r="A3078" s="243">
        <v>45036</v>
      </c>
      <c r="B3078" s="243">
        <v>45040</v>
      </c>
      <c r="C3078" s="244">
        <f t="shared" si="141"/>
        <v>5</v>
      </c>
      <c r="D3078" s="239">
        <v>45040</v>
      </c>
      <c r="E3078" s="245">
        <f t="shared" si="142"/>
        <v>4</v>
      </c>
      <c r="F3078" s="306" t="s">
        <v>177</v>
      </c>
      <c r="G3078" s="241">
        <v>18197.240000000002</v>
      </c>
      <c r="H3078" s="244">
        <f t="shared" si="143"/>
        <v>72788.960000000006</v>
      </c>
      <c r="I3078" s="246"/>
      <c r="J3078" s="247"/>
      <c r="K3078" s="240"/>
      <c r="L3078" s="245"/>
    </row>
    <row r="3079" spans="1:12">
      <c r="A3079" s="243">
        <v>45036</v>
      </c>
      <c r="B3079" s="243">
        <v>45041</v>
      </c>
      <c r="C3079" s="244">
        <f t="shared" ref="C3079:C3142" si="144">B3079-A3079+1</f>
        <v>6</v>
      </c>
      <c r="D3079" s="239">
        <v>45041</v>
      </c>
      <c r="E3079" s="245">
        <f t="shared" ref="E3079:E3142" si="145">D3079-A3079</f>
        <v>5</v>
      </c>
      <c r="F3079" s="306" t="s">
        <v>177</v>
      </c>
      <c r="G3079" s="241">
        <v>60.36</v>
      </c>
      <c r="H3079" s="244">
        <f t="shared" ref="H3079:H3142" si="146">E3079*G3079</f>
        <v>301.8</v>
      </c>
      <c r="I3079" s="246"/>
      <c r="J3079" s="247"/>
      <c r="K3079" s="240"/>
      <c r="L3079" s="245"/>
    </row>
    <row r="3080" spans="1:12">
      <c r="A3080" s="243">
        <v>45036</v>
      </c>
      <c r="B3080" s="243">
        <v>45068</v>
      </c>
      <c r="C3080" s="244">
        <f t="shared" si="144"/>
        <v>33</v>
      </c>
      <c r="D3080" s="239">
        <v>45068</v>
      </c>
      <c r="E3080" s="245">
        <f t="shared" si="145"/>
        <v>32</v>
      </c>
      <c r="F3080" s="306" t="s">
        <v>175</v>
      </c>
      <c r="G3080" s="241">
        <v>3.05</v>
      </c>
      <c r="H3080" s="244">
        <f t="shared" si="146"/>
        <v>97.6</v>
      </c>
      <c r="I3080" s="246"/>
      <c r="J3080" s="247"/>
      <c r="K3080" s="240"/>
      <c r="L3080" s="245"/>
    </row>
    <row r="3081" spans="1:12">
      <c r="A3081" s="243">
        <v>45037</v>
      </c>
      <c r="B3081" s="243">
        <v>45043</v>
      </c>
      <c r="C3081" s="244">
        <f t="shared" si="144"/>
        <v>7</v>
      </c>
      <c r="D3081" s="239">
        <v>45043</v>
      </c>
      <c r="E3081" s="245">
        <f t="shared" si="145"/>
        <v>6</v>
      </c>
      <c r="F3081" s="306" t="s">
        <v>175</v>
      </c>
      <c r="G3081" s="241">
        <v>1298.4000000000001</v>
      </c>
      <c r="H3081" s="244">
        <f t="shared" si="146"/>
        <v>7790.4000000000005</v>
      </c>
      <c r="I3081" s="246"/>
      <c r="J3081" s="247"/>
      <c r="K3081" s="240"/>
      <c r="L3081" s="245"/>
    </row>
    <row r="3082" spans="1:12">
      <c r="A3082" s="243">
        <v>45037</v>
      </c>
      <c r="B3082" s="243">
        <v>45044</v>
      </c>
      <c r="C3082" s="244">
        <f t="shared" si="144"/>
        <v>8</v>
      </c>
      <c r="D3082" s="239">
        <v>45044</v>
      </c>
      <c r="E3082" s="245">
        <f t="shared" si="145"/>
        <v>7</v>
      </c>
      <c r="F3082" s="306" t="s">
        <v>176</v>
      </c>
      <c r="G3082" s="241">
        <v>603.29999999999995</v>
      </c>
      <c r="H3082" s="244">
        <f t="shared" si="146"/>
        <v>4223.0999999999995</v>
      </c>
      <c r="I3082" s="246"/>
      <c r="J3082" s="247"/>
      <c r="K3082" s="240"/>
      <c r="L3082" s="245"/>
    </row>
    <row r="3083" spans="1:12">
      <c r="A3083" s="243">
        <v>45037</v>
      </c>
      <c r="B3083" s="243">
        <v>45044</v>
      </c>
      <c r="C3083" s="244">
        <f t="shared" si="144"/>
        <v>8</v>
      </c>
      <c r="D3083" s="239">
        <v>45044</v>
      </c>
      <c r="E3083" s="245">
        <f t="shared" si="145"/>
        <v>7</v>
      </c>
      <c r="F3083" s="306" t="s">
        <v>175</v>
      </c>
      <c r="G3083" s="241">
        <v>652.45000000000005</v>
      </c>
      <c r="H3083" s="244">
        <f t="shared" si="146"/>
        <v>4567.1500000000005</v>
      </c>
      <c r="I3083" s="246"/>
      <c r="J3083" s="247"/>
      <c r="K3083" s="240"/>
      <c r="L3083" s="245"/>
    </row>
    <row r="3084" spans="1:12">
      <c r="A3084" s="243">
        <v>45037</v>
      </c>
      <c r="B3084" s="243">
        <v>45273</v>
      </c>
      <c r="C3084" s="244">
        <f t="shared" si="144"/>
        <v>237</v>
      </c>
      <c r="D3084" s="239">
        <v>45273</v>
      </c>
      <c r="E3084" s="245">
        <f t="shared" si="145"/>
        <v>236</v>
      </c>
      <c r="F3084" s="306" t="s">
        <v>176</v>
      </c>
      <c r="G3084" s="241">
        <v>234.67</v>
      </c>
      <c r="H3084" s="244">
        <f t="shared" si="146"/>
        <v>55382.119999999995</v>
      </c>
      <c r="I3084" s="246"/>
      <c r="J3084" s="247"/>
      <c r="K3084" s="240"/>
      <c r="L3084" s="245"/>
    </row>
    <row r="3085" spans="1:12">
      <c r="A3085" s="243">
        <v>45037</v>
      </c>
      <c r="B3085" s="243">
        <v>45045</v>
      </c>
      <c r="C3085" s="244">
        <f t="shared" si="144"/>
        <v>9</v>
      </c>
      <c r="D3085" s="239">
        <v>45045</v>
      </c>
      <c r="E3085" s="245">
        <f t="shared" si="145"/>
        <v>8</v>
      </c>
      <c r="F3085" s="306" t="s">
        <v>175</v>
      </c>
      <c r="G3085" s="241">
        <v>14.36</v>
      </c>
      <c r="H3085" s="244">
        <f t="shared" si="146"/>
        <v>114.88</v>
      </c>
      <c r="I3085" s="246"/>
      <c r="J3085" s="247"/>
      <c r="K3085" s="240"/>
      <c r="L3085" s="245"/>
    </row>
    <row r="3086" spans="1:12">
      <c r="A3086" s="243">
        <v>45037</v>
      </c>
      <c r="B3086" s="243">
        <v>45040</v>
      </c>
      <c r="C3086" s="244">
        <f t="shared" si="144"/>
        <v>4</v>
      </c>
      <c r="D3086" s="239">
        <v>45040</v>
      </c>
      <c r="E3086" s="245">
        <f t="shared" si="145"/>
        <v>3</v>
      </c>
      <c r="F3086" s="306" t="s">
        <v>177</v>
      </c>
      <c r="G3086" s="241">
        <v>11711.87</v>
      </c>
      <c r="H3086" s="244">
        <f t="shared" si="146"/>
        <v>35135.61</v>
      </c>
      <c r="I3086" s="246"/>
      <c r="J3086" s="247"/>
      <c r="K3086" s="240"/>
      <c r="L3086" s="245"/>
    </row>
    <row r="3087" spans="1:12">
      <c r="A3087" s="243">
        <v>45037</v>
      </c>
      <c r="B3087" s="243">
        <v>45274</v>
      </c>
      <c r="C3087" s="244">
        <f t="shared" si="144"/>
        <v>238</v>
      </c>
      <c r="D3087" s="239">
        <v>45274</v>
      </c>
      <c r="E3087" s="245">
        <f t="shared" si="145"/>
        <v>237</v>
      </c>
      <c r="F3087" s="306" t="s">
        <v>176</v>
      </c>
      <c r="G3087" s="241">
        <v>141.93</v>
      </c>
      <c r="H3087" s="244">
        <f t="shared" si="146"/>
        <v>33637.410000000003</v>
      </c>
      <c r="I3087" s="246"/>
      <c r="J3087" s="247"/>
      <c r="K3087" s="240"/>
      <c r="L3087" s="245"/>
    </row>
    <row r="3088" spans="1:12">
      <c r="A3088" s="243">
        <v>45037</v>
      </c>
      <c r="B3088" s="243">
        <v>45041</v>
      </c>
      <c r="C3088" s="244">
        <f t="shared" si="144"/>
        <v>5</v>
      </c>
      <c r="D3088" s="239">
        <v>45041</v>
      </c>
      <c r="E3088" s="245">
        <f t="shared" si="145"/>
        <v>4</v>
      </c>
      <c r="F3088" s="306" t="s">
        <v>177</v>
      </c>
      <c r="G3088" s="241">
        <v>6509.85</v>
      </c>
      <c r="H3088" s="244">
        <f t="shared" si="146"/>
        <v>26039.4</v>
      </c>
      <c r="I3088" s="246"/>
      <c r="J3088" s="247"/>
      <c r="K3088" s="240"/>
      <c r="L3088" s="245"/>
    </row>
    <row r="3089" spans="1:12">
      <c r="A3089" s="243">
        <v>45037</v>
      </c>
      <c r="B3089" s="243">
        <v>45069</v>
      </c>
      <c r="C3089" s="244">
        <f t="shared" si="144"/>
        <v>33</v>
      </c>
      <c r="D3089" s="239">
        <v>45069</v>
      </c>
      <c r="E3089" s="245">
        <f t="shared" si="145"/>
        <v>32</v>
      </c>
      <c r="F3089" s="306" t="s">
        <v>176</v>
      </c>
      <c r="G3089" s="241">
        <v>16.149999999999999</v>
      </c>
      <c r="H3089" s="244">
        <f t="shared" si="146"/>
        <v>516.79999999999995</v>
      </c>
      <c r="I3089" s="246"/>
      <c r="J3089" s="247"/>
      <c r="K3089" s="240"/>
      <c r="L3089" s="245"/>
    </row>
    <row r="3090" spans="1:12">
      <c r="A3090" s="243">
        <v>45037</v>
      </c>
      <c r="B3090" s="243">
        <v>45069</v>
      </c>
      <c r="C3090" s="244">
        <f t="shared" si="144"/>
        <v>33</v>
      </c>
      <c r="D3090" s="239">
        <v>45069</v>
      </c>
      <c r="E3090" s="245">
        <f t="shared" si="145"/>
        <v>32</v>
      </c>
      <c r="F3090" s="306" t="s">
        <v>175</v>
      </c>
      <c r="G3090" s="241">
        <v>72.19</v>
      </c>
      <c r="H3090" s="244">
        <f t="shared" si="146"/>
        <v>2310.08</v>
      </c>
      <c r="I3090" s="246"/>
      <c r="J3090" s="247"/>
      <c r="K3090" s="240"/>
      <c r="L3090" s="245"/>
    </row>
    <row r="3091" spans="1:12">
      <c r="A3091" s="243">
        <v>45037</v>
      </c>
      <c r="B3091" s="243">
        <v>45043</v>
      </c>
      <c r="C3091" s="244">
        <f t="shared" si="144"/>
        <v>7</v>
      </c>
      <c r="D3091" s="239">
        <v>45043</v>
      </c>
      <c r="E3091" s="245">
        <f t="shared" si="145"/>
        <v>6</v>
      </c>
      <c r="F3091" s="306" t="s">
        <v>177</v>
      </c>
      <c r="G3091" s="241">
        <v>12701.05</v>
      </c>
      <c r="H3091" s="244">
        <f t="shared" si="146"/>
        <v>76206.299999999988</v>
      </c>
      <c r="I3091" s="246"/>
      <c r="J3091" s="247"/>
      <c r="K3091" s="240"/>
      <c r="L3091" s="245"/>
    </row>
    <row r="3092" spans="1:12">
      <c r="A3092" s="243">
        <v>45037</v>
      </c>
      <c r="B3092" s="243">
        <v>45078</v>
      </c>
      <c r="C3092" s="244">
        <f t="shared" si="144"/>
        <v>42</v>
      </c>
      <c r="D3092" s="239">
        <v>45078</v>
      </c>
      <c r="E3092" s="245">
        <f t="shared" si="145"/>
        <v>41</v>
      </c>
      <c r="F3092" s="306" t="s">
        <v>175</v>
      </c>
      <c r="G3092" s="241">
        <v>117.72</v>
      </c>
      <c r="H3092" s="244">
        <f t="shared" si="146"/>
        <v>4826.5199999999995</v>
      </c>
      <c r="I3092" s="246"/>
      <c r="J3092" s="247"/>
      <c r="K3092" s="240"/>
      <c r="L3092" s="245"/>
    </row>
    <row r="3093" spans="1:12">
      <c r="A3093" s="243">
        <v>45037</v>
      </c>
      <c r="B3093" s="243">
        <v>45273</v>
      </c>
      <c r="C3093" s="244">
        <f t="shared" si="144"/>
        <v>237</v>
      </c>
      <c r="D3093" s="239">
        <v>45273</v>
      </c>
      <c r="E3093" s="245">
        <f t="shared" si="145"/>
        <v>236</v>
      </c>
      <c r="F3093" s="306" t="s">
        <v>177</v>
      </c>
      <c r="G3093" s="241">
        <v>67.28</v>
      </c>
      <c r="H3093" s="244">
        <f t="shared" si="146"/>
        <v>15878.08</v>
      </c>
      <c r="I3093" s="246"/>
      <c r="J3093" s="247"/>
      <c r="K3093" s="240"/>
      <c r="L3093" s="245"/>
    </row>
    <row r="3094" spans="1:12">
      <c r="A3094" s="243">
        <v>45037</v>
      </c>
      <c r="B3094" s="243">
        <v>45058</v>
      </c>
      <c r="C3094" s="244">
        <f t="shared" si="144"/>
        <v>22</v>
      </c>
      <c r="D3094" s="239">
        <v>45058</v>
      </c>
      <c r="E3094" s="245">
        <f t="shared" si="145"/>
        <v>21</v>
      </c>
      <c r="F3094" s="306" t="s">
        <v>175</v>
      </c>
      <c r="G3094" s="241">
        <v>66.12</v>
      </c>
      <c r="H3094" s="244">
        <f t="shared" si="146"/>
        <v>1388.52</v>
      </c>
      <c r="I3094" s="246"/>
      <c r="J3094" s="247"/>
      <c r="K3094" s="240"/>
      <c r="L3094" s="245"/>
    </row>
    <row r="3095" spans="1:12">
      <c r="A3095" s="243">
        <v>45037</v>
      </c>
      <c r="B3095" s="243">
        <v>45037</v>
      </c>
      <c r="C3095" s="244">
        <f t="shared" si="144"/>
        <v>1</v>
      </c>
      <c r="D3095" s="239">
        <v>45037</v>
      </c>
      <c r="E3095" s="245">
        <f t="shared" si="145"/>
        <v>0</v>
      </c>
      <c r="F3095" s="306" t="s">
        <v>176</v>
      </c>
      <c r="G3095" s="241">
        <v>1822.51</v>
      </c>
      <c r="H3095" s="244">
        <f t="shared" si="146"/>
        <v>0</v>
      </c>
      <c r="I3095" s="246"/>
      <c r="J3095" s="247"/>
      <c r="K3095" s="240"/>
      <c r="L3095" s="245"/>
    </row>
    <row r="3096" spans="1:12">
      <c r="A3096" s="243">
        <v>45037</v>
      </c>
      <c r="B3096" s="243">
        <v>45037</v>
      </c>
      <c r="C3096" s="244">
        <f t="shared" si="144"/>
        <v>1</v>
      </c>
      <c r="D3096" s="239">
        <v>45037</v>
      </c>
      <c r="E3096" s="245">
        <f t="shared" si="145"/>
        <v>0</v>
      </c>
      <c r="F3096" s="306" t="s">
        <v>175</v>
      </c>
      <c r="G3096" s="241">
        <v>3397.66</v>
      </c>
      <c r="H3096" s="244">
        <f t="shared" si="146"/>
        <v>0</v>
      </c>
      <c r="I3096" s="246"/>
      <c r="J3096" s="247"/>
      <c r="K3096" s="240"/>
      <c r="L3096" s="245"/>
    </row>
    <row r="3097" spans="1:12">
      <c r="A3097" s="243">
        <v>45037</v>
      </c>
      <c r="B3097" s="243">
        <v>45056</v>
      </c>
      <c r="C3097" s="244">
        <f t="shared" si="144"/>
        <v>20</v>
      </c>
      <c r="D3097" s="239">
        <v>45056</v>
      </c>
      <c r="E3097" s="245">
        <f t="shared" si="145"/>
        <v>19</v>
      </c>
      <c r="F3097" s="306" t="s">
        <v>177</v>
      </c>
      <c r="G3097" s="241">
        <v>527.29999999999995</v>
      </c>
      <c r="H3097" s="244">
        <f t="shared" si="146"/>
        <v>10018.699999999999</v>
      </c>
      <c r="I3097" s="246"/>
      <c r="J3097" s="247"/>
      <c r="K3097" s="240"/>
      <c r="L3097" s="245"/>
    </row>
    <row r="3098" spans="1:12">
      <c r="A3098" s="243">
        <v>45037</v>
      </c>
      <c r="B3098" s="243">
        <v>45040</v>
      </c>
      <c r="C3098" s="244">
        <f t="shared" si="144"/>
        <v>4</v>
      </c>
      <c r="D3098" s="239">
        <v>45040</v>
      </c>
      <c r="E3098" s="245">
        <f t="shared" si="145"/>
        <v>3</v>
      </c>
      <c r="F3098" s="306" t="s">
        <v>178</v>
      </c>
      <c r="G3098" s="241">
        <v>56075.97</v>
      </c>
      <c r="H3098" s="244">
        <f t="shared" si="146"/>
        <v>168227.91</v>
      </c>
      <c r="I3098" s="246"/>
      <c r="J3098" s="247"/>
      <c r="K3098" s="240"/>
      <c r="L3098" s="245"/>
    </row>
    <row r="3099" spans="1:12">
      <c r="A3099" s="243">
        <v>45037</v>
      </c>
      <c r="B3099" s="243">
        <v>45040</v>
      </c>
      <c r="C3099" s="244">
        <f t="shared" si="144"/>
        <v>4</v>
      </c>
      <c r="D3099" s="239">
        <v>45040</v>
      </c>
      <c r="E3099" s="245">
        <f t="shared" si="145"/>
        <v>3</v>
      </c>
      <c r="F3099" s="306" t="s">
        <v>176</v>
      </c>
      <c r="G3099" s="241">
        <v>214353.07</v>
      </c>
      <c r="H3099" s="244">
        <f t="shared" si="146"/>
        <v>643059.21</v>
      </c>
      <c r="I3099" s="246"/>
      <c r="J3099" s="247"/>
      <c r="K3099" s="240"/>
      <c r="L3099" s="245"/>
    </row>
    <row r="3100" spans="1:12">
      <c r="A3100" s="243">
        <v>45037</v>
      </c>
      <c r="B3100" s="243">
        <v>45041</v>
      </c>
      <c r="C3100" s="244">
        <f t="shared" si="144"/>
        <v>5</v>
      </c>
      <c r="D3100" s="239">
        <v>45041</v>
      </c>
      <c r="E3100" s="245">
        <f t="shared" si="145"/>
        <v>4</v>
      </c>
      <c r="F3100" s="306" t="s">
        <v>178</v>
      </c>
      <c r="G3100" s="241">
        <v>24211.75</v>
      </c>
      <c r="H3100" s="244">
        <f t="shared" si="146"/>
        <v>96847</v>
      </c>
      <c r="I3100" s="246"/>
      <c r="J3100" s="247"/>
      <c r="K3100" s="240"/>
      <c r="L3100" s="245"/>
    </row>
    <row r="3101" spans="1:12">
      <c r="A3101" s="243">
        <v>45037</v>
      </c>
      <c r="B3101" s="243">
        <v>45148</v>
      </c>
      <c r="C3101" s="244">
        <f t="shared" si="144"/>
        <v>112</v>
      </c>
      <c r="D3101" s="239">
        <v>45148</v>
      </c>
      <c r="E3101" s="245">
        <f t="shared" si="145"/>
        <v>111</v>
      </c>
      <c r="F3101" s="306" t="s">
        <v>175</v>
      </c>
      <c r="G3101" s="241">
        <v>161.9</v>
      </c>
      <c r="H3101" s="244">
        <f t="shared" si="146"/>
        <v>17970.900000000001</v>
      </c>
      <c r="I3101" s="246"/>
      <c r="J3101" s="247"/>
      <c r="K3101" s="240"/>
      <c r="L3101" s="245"/>
    </row>
    <row r="3102" spans="1:12">
      <c r="A3102" s="243">
        <v>45037</v>
      </c>
      <c r="B3102" s="243">
        <v>45040</v>
      </c>
      <c r="C3102" s="244">
        <f t="shared" si="144"/>
        <v>4</v>
      </c>
      <c r="D3102" s="239">
        <v>45040</v>
      </c>
      <c r="E3102" s="245">
        <f t="shared" si="145"/>
        <v>3</v>
      </c>
      <c r="F3102" s="306" t="s">
        <v>175</v>
      </c>
      <c r="G3102" s="241">
        <v>567107.69999999995</v>
      </c>
      <c r="H3102" s="244">
        <f t="shared" si="146"/>
        <v>1701323.0999999999</v>
      </c>
      <c r="I3102" s="246"/>
      <c r="J3102" s="247"/>
      <c r="K3102" s="240"/>
      <c r="L3102" s="245"/>
    </row>
    <row r="3103" spans="1:12">
      <c r="A3103" s="243">
        <v>45037</v>
      </c>
      <c r="B3103" s="243">
        <v>45041</v>
      </c>
      <c r="C3103" s="244">
        <f t="shared" si="144"/>
        <v>5</v>
      </c>
      <c r="D3103" s="239">
        <v>45041</v>
      </c>
      <c r="E3103" s="245">
        <f t="shared" si="145"/>
        <v>4</v>
      </c>
      <c r="F3103" s="306" t="s">
        <v>176</v>
      </c>
      <c r="G3103" s="241">
        <v>44708.959999999999</v>
      </c>
      <c r="H3103" s="244">
        <f t="shared" si="146"/>
        <v>178835.84</v>
      </c>
      <c r="I3103" s="246"/>
      <c r="J3103" s="247"/>
      <c r="K3103" s="240"/>
      <c r="L3103" s="245"/>
    </row>
    <row r="3104" spans="1:12">
      <c r="A3104" s="243">
        <v>45037</v>
      </c>
      <c r="B3104" s="243">
        <v>45037</v>
      </c>
      <c r="C3104" s="244">
        <f t="shared" si="144"/>
        <v>1</v>
      </c>
      <c r="D3104" s="239">
        <v>45037</v>
      </c>
      <c r="E3104" s="245">
        <f t="shared" si="145"/>
        <v>0</v>
      </c>
      <c r="F3104" s="306" t="s">
        <v>179</v>
      </c>
      <c r="G3104" s="241">
        <v>16.84</v>
      </c>
      <c r="H3104" s="244">
        <f t="shared" si="146"/>
        <v>0</v>
      </c>
      <c r="I3104" s="246"/>
      <c r="J3104" s="247"/>
      <c r="K3104" s="240"/>
      <c r="L3104" s="245"/>
    </row>
    <row r="3105" spans="1:12">
      <c r="A3105" s="243">
        <v>45037</v>
      </c>
      <c r="B3105" s="243">
        <v>45047</v>
      </c>
      <c r="C3105" s="244">
        <f t="shared" si="144"/>
        <v>11</v>
      </c>
      <c r="D3105" s="239">
        <v>45047</v>
      </c>
      <c r="E3105" s="245">
        <f t="shared" si="145"/>
        <v>10</v>
      </c>
      <c r="F3105" s="306" t="s">
        <v>175</v>
      </c>
      <c r="G3105" s="241">
        <v>468.4</v>
      </c>
      <c r="H3105" s="244">
        <f t="shared" si="146"/>
        <v>4684</v>
      </c>
      <c r="I3105" s="246"/>
      <c r="J3105" s="247"/>
      <c r="K3105" s="240"/>
      <c r="L3105" s="245"/>
    </row>
    <row r="3106" spans="1:12">
      <c r="A3106" s="243">
        <v>45037</v>
      </c>
      <c r="B3106" s="243">
        <v>45041</v>
      </c>
      <c r="C3106" s="244">
        <f t="shared" si="144"/>
        <v>5</v>
      </c>
      <c r="D3106" s="239">
        <v>45041</v>
      </c>
      <c r="E3106" s="245">
        <f t="shared" si="145"/>
        <v>4</v>
      </c>
      <c r="F3106" s="306" t="s">
        <v>175</v>
      </c>
      <c r="G3106" s="241">
        <v>2333.4299999999998</v>
      </c>
      <c r="H3106" s="244">
        <f t="shared" si="146"/>
        <v>9333.7199999999993</v>
      </c>
      <c r="I3106" s="246"/>
      <c r="J3106" s="247"/>
      <c r="K3106" s="240"/>
      <c r="L3106" s="245"/>
    </row>
    <row r="3107" spans="1:12">
      <c r="A3107" s="243">
        <v>45037</v>
      </c>
      <c r="B3107" s="243">
        <v>45042</v>
      </c>
      <c r="C3107" s="244">
        <f t="shared" si="144"/>
        <v>6</v>
      </c>
      <c r="D3107" s="239">
        <v>45042</v>
      </c>
      <c r="E3107" s="245">
        <f t="shared" si="145"/>
        <v>5</v>
      </c>
      <c r="F3107" s="306" t="s">
        <v>176</v>
      </c>
      <c r="G3107" s="241">
        <v>33251</v>
      </c>
      <c r="H3107" s="244">
        <f t="shared" si="146"/>
        <v>166255</v>
      </c>
      <c r="I3107" s="246"/>
      <c r="J3107" s="247"/>
      <c r="K3107" s="240"/>
      <c r="L3107" s="245"/>
    </row>
    <row r="3108" spans="1:12">
      <c r="A3108" s="243">
        <v>45037</v>
      </c>
      <c r="B3108" s="243">
        <v>45048</v>
      </c>
      <c r="C3108" s="244">
        <f t="shared" si="144"/>
        <v>12</v>
      </c>
      <c r="D3108" s="239">
        <v>45048</v>
      </c>
      <c r="E3108" s="245">
        <f t="shared" si="145"/>
        <v>11</v>
      </c>
      <c r="F3108" s="306" t="s">
        <v>175</v>
      </c>
      <c r="G3108" s="241">
        <v>75.239999999999995</v>
      </c>
      <c r="H3108" s="244">
        <f t="shared" si="146"/>
        <v>827.64</v>
      </c>
      <c r="I3108" s="246"/>
      <c r="J3108" s="247"/>
      <c r="K3108" s="240"/>
      <c r="L3108" s="245"/>
    </row>
    <row r="3109" spans="1:12">
      <c r="A3109" s="243">
        <v>45037</v>
      </c>
      <c r="B3109" s="243">
        <v>45049</v>
      </c>
      <c r="C3109" s="244">
        <f t="shared" si="144"/>
        <v>13</v>
      </c>
      <c r="D3109" s="239">
        <v>45049</v>
      </c>
      <c r="E3109" s="245">
        <f t="shared" si="145"/>
        <v>12</v>
      </c>
      <c r="F3109" s="306" t="s">
        <v>176</v>
      </c>
      <c r="G3109" s="241">
        <v>91.96</v>
      </c>
      <c r="H3109" s="244">
        <f t="shared" si="146"/>
        <v>1103.52</v>
      </c>
      <c r="I3109" s="246"/>
      <c r="J3109" s="247"/>
      <c r="K3109" s="240"/>
      <c r="L3109" s="245"/>
    </row>
    <row r="3110" spans="1:12">
      <c r="A3110" s="243">
        <v>45037</v>
      </c>
      <c r="B3110" s="243">
        <v>45042</v>
      </c>
      <c r="C3110" s="244">
        <f t="shared" si="144"/>
        <v>6</v>
      </c>
      <c r="D3110" s="239">
        <v>45042</v>
      </c>
      <c r="E3110" s="245">
        <f t="shared" si="145"/>
        <v>5</v>
      </c>
      <c r="F3110" s="306" t="s">
        <v>175</v>
      </c>
      <c r="G3110" s="241">
        <v>546.49</v>
      </c>
      <c r="H3110" s="244">
        <f t="shared" si="146"/>
        <v>2732.45</v>
      </c>
      <c r="I3110" s="246"/>
      <c r="J3110" s="247"/>
      <c r="K3110" s="240"/>
      <c r="L3110" s="245"/>
    </row>
    <row r="3111" spans="1:12">
      <c r="A3111" s="243">
        <v>45037</v>
      </c>
      <c r="B3111" s="243">
        <v>45043</v>
      </c>
      <c r="C3111" s="244">
        <f t="shared" si="144"/>
        <v>7</v>
      </c>
      <c r="D3111" s="239">
        <v>45043</v>
      </c>
      <c r="E3111" s="245">
        <f t="shared" si="145"/>
        <v>6</v>
      </c>
      <c r="F3111" s="306" t="s">
        <v>176</v>
      </c>
      <c r="G3111" s="241">
        <v>1837.9</v>
      </c>
      <c r="H3111" s="244">
        <f t="shared" si="146"/>
        <v>11027.400000000001</v>
      </c>
      <c r="I3111" s="246"/>
      <c r="J3111" s="247"/>
      <c r="K3111" s="240"/>
      <c r="L3111" s="245"/>
    </row>
    <row r="3112" spans="1:12">
      <c r="A3112" s="243">
        <v>45037</v>
      </c>
      <c r="B3112" s="243">
        <v>45037</v>
      </c>
      <c r="C3112" s="244">
        <f t="shared" si="144"/>
        <v>1</v>
      </c>
      <c r="D3112" s="239">
        <v>45037</v>
      </c>
      <c r="E3112" s="245">
        <f t="shared" si="145"/>
        <v>0</v>
      </c>
      <c r="F3112" s="306" t="s">
        <v>177</v>
      </c>
      <c r="G3112" s="241">
        <v>7.63</v>
      </c>
      <c r="H3112" s="244">
        <f t="shared" si="146"/>
        <v>0</v>
      </c>
      <c r="I3112" s="246"/>
      <c r="J3112" s="247"/>
      <c r="K3112" s="240"/>
      <c r="L3112" s="245"/>
    </row>
    <row r="3113" spans="1:12">
      <c r="A3113" s="243">
        <v>45037</v>
      </c>
      <c r="B3113" s="243">
        <v>45112</v>
      </c>
      <c r="C3113" s="244">
        <f t="shared" si="144"/>
        <v>76</v>
      </c>
      <c r="D3113" s="239">
        <v>45112</v>
      </c>
      <c r="E3113" s="245">
        <f t="shared" si="145"/>
        <v>75</v>
      </c>
      <c r="F3113" s="306" t="s">
        <v>175</v>
      </c>
      <c r="G3113" s="241">
        <v>14.1</v>
      </c>
      <c r="H3113" s="244">
        <f t="shared" si="146"/>
        <v>1057.5</v>
      </c>
      <c r="I3113" s="246"/>
      <c r="J3113" s="247"/>
      <c r="K3113" s="240"/>
      <c r="L3113" s="245"/>
    </row>
    <row r="3114" spans="1:12">
      <c r="A3114" s="243">
        <v>45038</v>
      </c>
      <c r="B3114" s="243">
        <v>45041</v>
      </c>
      <c r="C3114" s="244">
        <f t="shared" si="144"/>
        <v>4</v>
      </c>
      <c r="D3114" s="239">
        <v>45041</v>
      </c>
      <c r="E3114" s="245">
        <f t="shared" si="145"/>
        <v>3</v>
      </c>
      <c r="F3114" s="306" t="s">
        <v>176</v>
      </c>
      <c r="G3114" s="241">
        <v>3.89</v>
      </c>
      <c r="H3114" s="244">
        <f t="shared" si="146"/>
        <v>11.67</v>
      </c>
      <c r="I3114" s="246"/>
      <c r="J3114" s="247"/>
      <c r="K3114" s="240"/>
      <c r="L3114" s="245"/>
    </row>
    <row r="3115" spans="1:12">
      <c r="A3115" s="243">
        <v>45038</v>
      </c>
      <c r="B3115" s="243">
        <v>45040</v>
      </c>
      <c r="C3115" s="244">
        <f t="shared" si="144"/>
        <v>3</v>
      </c>
      <c r="D3115" s="239">
        <v>45040</v>
      </c>
      <c r="E3115" s="245">
        <f t="shared" si="145"/>
        <v>2</v>
      </c>
      <c r="F3115" s="306" t="s">
        <v>175</v>
      </c>
      <c r="G3115" s="241">
        <v>336.33</v>
      </c>
      <c r="H3115" s="244">
        <f t="shared" si="146"/>
        <v>672.66</v>
      </c>
      <c r="I3115" s="246"/>
      <c r="J3115" s="247"/>
      <c r="K3115" s="240"/>
      <c r="L3115" s="245"/>
    </row>
    <row r="3116" spans="1:12">
      <c r="A3116" s="243">
        <v>45038</v>
      </c>
      <c r="B3116" s="243">
        <v>45044</v>
      </c>
      <c r="C3116" s="244">
        <f t="shared" si="144"/>
        <v>7</v>
      </c>
      <c r="D3116" s="239">
        <v>45044</v>
      </c>
      <c r="E3116" s="245">
        <f t="shared" si="145"/>
        <v>6</v>
      </c>
      <c r="F3116" s="306" t="s">
        <v>175</v>
      </c>
      <c r="G3116" s="241">
        <v>37</v>
      </c>
      <c r="H3116" s="244">
        <f t="shared" si="146"/>
        <v>222</v>
      </c>
      <c r="I3116" s="246"/>
      <c r="J3116" s="247"/>
      <c r="K3116" s="240"/>
      <c r="L3116" s="245"/>
    </row>
    <row r="3117" spans="1:12">
      <c r="A3117" s="243">
        <v>45039</v>
      </c>
      <c r="B3117" s="243">
        <v>45040</v>
      </c>
      <c r="C3117" s="244">
        <f t="shared" si="144"/>
        <v>2</v>
      </c>
      <c r="D3117" s="239">
        <v>45040</v>
      </c>
      <c r="E3117" s="245">
        <f t="shared" si="145"/>
        <v>1</v>
      </c>
      <c r="F3117" s="306" t="s">
        <v>176</v>
      </c>
      <c r="G3117" s="241">
        <v>670.1</v>
      </c>
      <c r="H3117" s="244">
        <f t="shared" si="146"/>
        <v>670.1</v>
      </c>
      <c r="I3117" s="246"/>
      <c r="J3117" s="247"/>
      <c r="K3117" s="240"/>
      <c r="L3117" s="245"/>
    </row>
    <row r="3118" spans="1:12">
      <c r="A3118" s="243">
        <v>45039</v>
      </c>
      <c r="B3118" s="243">
        <v>45040</v>
      </c>
      <c r="C3118" s="244">
        <f t="shared" si="144"/>
        <v>2</v>
      </c>
      <c r="D3118" s="239">
        <v>45040</v>
      </c>
      <c r="E3118" s="245">
        <f t="shared" si="145"/>
        <v>1</v>
      </c>
      <c r="F3118" s="306" t="s">
        <v>175</v>
      </c>
      <c r="G3118" s="241">
        <v>916.7</v>
      </c>
      <c r="H3118" s="244">
        <f t="shared" si="146"/>
        <v>916.7</v>
      </c>
      <c r="I3118" s="246"/>
      <c r="J3118" s="247"/>
      <c r="K3118" s="240"/>
      <c r="L3118" s="245"/>
    </row>
    <row r="3119" spans="1:12">
      <c r="A3119" s="243">
        <v>45039</v>
      </c>
      <c r="B3119" s="243">
        <v>45041</v>
      </c>
      <c r="C3119" s="244">
        <f t="shared" si="144"/>
        <v>3</v>
      </c>
      <c r="D3119" s="239">
        <v>45041</v>
      </c>
      <c r="E3119" s="245">
        <f t="shared" si="145"/>
        <v>2</v>
      </c>
      <c r="F3119" s="306" t="s">
        <v>176</v>
      </c>
      <c r="G3119" s="241">
        <v>94.96</v>
      </c>
      <c r="H3119" s="244">
        <f t="shared" si="146"/>
        <v>189.92</v>
      </c>
      <c r="I3119" s="246"/>
      <c r="J3119" s="247"/>
      <c r="K3119" s="240"/>
      <c r="L3119" s="245"/>
    </row>
    <row r="3120" spans="1:12">
      <c r="A3120" s="243">
        <v>45039</v>
      </c>
      <c r="B3120" s="243">
        <v>45041</v>
      </c>
      <c r="C3120" s="244">
        <f t="shared" si="144"/>
        <v>3</v>
      </c>
      <c r="D3120" s="239">
        <v>45041</v>
      </c>
      <c r="E3120" s="245">
        <f t="shared" si="145"/>
        <v>2</v>
      </c>
      <c r="F3120" s="306" t="s">
        <v>175</v>
      </c>
      <c r="G3120" s="241">
        <v>192.54</v>
      </c>
      <c r="H3120" s="244">
        <f t="shared" si="146"/>
        <v>385.08</v>
      </c>
      <c r="I3120" s="246"/>
      <c r="J3120" s="247"/>
      <c r="K3120" s="240"/>
      <c r="L3120" s="245"/>
    </row>
    <row r="3121" spans="1:12">
      <c r="A3121" s="243">
        <v>45039</v>
      </c>
      <c r="B3121" s="243">
        <v>45049</v>
      </c>
      <c r="C3121" s="244">
        <f t="shared" si="144"/>
        <v>11</v>
      </c>
      <c r="D3121" s="239">
        <v>45049</v>
      </c>
      <c r="E3121" s="245">
        <f t="shared" si="145"/>
        <v>10</v>
      </c>
      <c r="F3121" s="306" t="s">
        <v>175</v>
      </c>
      <c r="G3121" s="241">
        <v>11.76</v>
      </c>
      <c r="H3121" s="244">
        <f t="shared" si="146"/>
        <v>117.6</v>
      </c>
      <c r="I3121" s="246"/>
      <c r="J3121" s="247"/>
      <c r="K3121" s="240"/>
      <c r="L3121" s="245"/>
    </row>
    <row r="3122" spans="1:12">
      <c r="A3122" s="243">
        <v>45039</v>
      </c>
      <c r="B3122" s="243">
        <v>45050</v>
      </c>
      <c r="C3122" s="244">
        <f t="shared" si="144"/>
        <v>12</v>
      </c>
      <c r="D3122" s="239">
        <v>45050</v>
      </c>
      <c r="E3122" s="245">
        <f t="shared" si="145"/>
        <v>11</v>
      </c>
      <c r="F3122" s="306" t="s">
        <v>175</v>
      </c>
      <c r="G3122" s="241">
        <v>24.07</v>
      </c>
      <c r="H3122" s="244">
        <f t="shared" si="146"/>
        <v>264.77</v>
      </c>
      <c r="I3122" s="246"/>
      <c r="J3122" s="247"/>
      <c r="K3122" s="240"/>
      <c r="L3122" s="245"/>
    </row>
    <row r="3123" spans="1:12">
      <c r="A3123" s="243">
        <v>45039</v>
      </c>
      <c r="B3123" s="243">
        <v>45043</v>
      </c>
      <c r="C3123" s="244">
        <f t="shared" si="144"/>
        <v>5</v>
      </c>
      <c r="D3123" s="239">
        <v>45043</v>
      </c>
      <c r="E3123" s="245">
        <f t="shared" si="145"/>
        <v>4</v>
      </c>
      <c r="F3123" s="306" t="s">
        <v>175</v>
      </c>
      <c r="G3123" s="241">
        <v>13.85</v>
      </c>
      <c r="H3123" s="244">
        <f t="shared" si="146"/>
        <v>55.4</v>
      </c>
      <c r="I3123" s="246"/>
      <c r="J3123" s="247"/>
      <c r="K3123" s="240"/>
      <c r="L3123" s="245"/>
    </row>
    <row r="3124" spans="1:12">
      <c r="A3124" s="243">
        <v>45039</v>
      </c>
      <c r="B3124" s="243">
        <v>45044</v>
      </c>
      <c r="C3124" s="244">
        <f t="shared" si="144"/>
        <v>6</v>
      </c>
      <c r="D3124" s="239">
        <v>45044</v>
      </c>
      <c r="E3124" s="245">
        <f t="shared" si="145"/>
        <v>5</v>
      </c>
      <c r="F3124" s="306" t="s">
        <v>175</v>
      </c>
      <c r="G3124" s="241">
        <v>29.99</v>
      </c>
      <c r="H3124" s="244">
        <f t="shared" si="146"/>
        <v>149.94999999999999</v>
      </c>
      <c r="I3124" s="246"/>
      <c r="J3124" s="247"/>
      <c r="K3124" s="240"/>
      <c r="L3124" s="245"/>
    </row>
    <row r="3125" spans="1:12">
      <c r="A3125" s="243">
        <v>45039</v>
      </c>
      <c r="B3125" s="243">
        <v>45045</v>
      </c>
      <c r="C3125" s="244">
        <f t="shared" si="144"/>
        <v>7</v>
      </c>
      <c r="D3125" s="239">
        <v>45045</v>
      </c>
      <c r="E3125" s="245">
        <f t="shared" si="145"/>
        <v>6</v>
      </c>
      <c r="F3125" s="306" t="s">
        <v>175</v>
      </c>
      <c r="G3125" s="241">
        <v>12.47</v>
      </c>
      <c r="H3125" s="244">
        <f t="shared" si="146"/>
        <v>74.820000000000007</v>
      </c>
      <c r="I3125" s="246"/>
      <c r="J3125" s="247"/>
      <c r="K3125" s="240"/>
      <c r="L3125" s="245"/>
    </row>
    <row r="3126" spans="1:12">
      <c r="A3126" s="243">
        <v>45040</v>
      </c>
      <c r="B3126" s="243">
        <v>45043</v>
      </c>
      <c r="C3126" s="244">
        <f t="shared" si="144"/>
        <v>4</v>
      </c>
      <c r="D3126" s="239">
        <v>45043</v>
      </c>
      <c r="E3126" s="245">
        <f t="shared" si="145"/>
        <v>3</v>
      </c>
      <c r="F3126" s="306" t="s">
        <v>177</v>
      </c>
      <c r="G3126" s="241">
        <v>272.42</v>
      </c>
      <c r="H3126" s="244">
        <f t="shared" si="146"/>
        <v>817.26</v>
      </c>
      <c r="I3126" s="246"/>
      <c r="J3126" s="247"/>
      <c r="K3126" s="240"/>
      <c r="L3126" s="245"/>
    </row>
    <row r="3127" spans="1:12">
      <c r="A3127" s="243">
        <v>45040</v>
      </c>
      <c r="B3127" s="243">
        <v>45139</v>
      </c>
      <c r="C3127" s="244">
        <f t="shared" si="144"/>
        <v>100</v>
      </c>
      <c r="D3127" s="239">
        <v>45139</v>
      </c>
      <c r="E3127" s="245">
        <f t="shared" si="145"/>
        <v>99</v>
      </c>
      <c r="F3127" s="306" t="s">
        <v>177</v>
      </c>
      <c r="G3127" s="241">
        <v>456.71</v>
      </c>
      <c r="H3127" s="244">
        <f t="shared" si="146"/>
        <v>45214.29</v>
      </c>
      <c r="I3127" s="246"/>
      <c r="J3127" s="247"/>
      <c r="K3127" s="240"/>
      <c r="L3127" s="245"/>
    </row>
    <row r="3128" spans="1:12">
      <c r="A3128" s="243">
        <v>45040</v>
      </c>
      <c r="B3128" s="243">
        <v>45119</v>
      </c>
      <c r="C3128" s="244">
        <f t="shared" si="144"/>
        <v>80</v>
      </c>
      <c r="D3128" s="239">
        <v>45119</v>
      </c>
      <c r="E3128" s="245">
        <f t="shared" si="145"/>
        <v>79</v>
      </c>
      <c r="F3128" s="306" t="s">
        <v>175</v>
      </c>
      <c r="G3128" s="241">
        <v>14.1</v>
      </c>
      <c r="H3128" s="244">
        <f t="shared" si="146"/>
        <v>1113.8999999999999</v>
      </c>
      <c r="I3128" s="246"/>
      <c r="J3128" s="247"/>
      <c r="K3128" s="240"/>
      <c r="L3128" s="245"/>
    </row>
    <row r="3129" spans="1:12">
      <c r="A3129" s="243">
        <v>45040</v>
      </c>
      <c r="B3129" s="243">
        <v>45086</v>
      </c>
      <c r="C3129" s="244">
        <f t="shared" si="144"/>
        <v>47</v>
      </c>
      <c r="D3129" s="239">
        <v>45086</v>
      </c>
      <c r="E3129" s="245">
        <f t="shared" si="145"/>
        <v>46</v>
      </c>
      <c r="F3129" s="306" t="s">
        <v>176</v>
      </c>
      <c r="G3129" s="241">
        <v>3856.78</v>
      </c>
      <c r="H3129" s="244">
        <f t="shared" si="146"/>
        <v>177411.88</v>
      </c>
      <c r="I3129" s="246"/>
      <c r="J3129" s="247"/>
      <c r="K3129" s="240"/>
      <c r="L3129" s="245"/>
    </row>
    <row r="3130" spans="1:12">
      <c r="A3130" s="243">
        <v>45040</v>
      </c>
      <c r="B3130" s="243">
        <v>45047</v>
      </c>
      <c r="C3130" s="244">
        <f t="shared" si="144"/>
        <v>8</v>
      </c>
      <c r="D3130" s="239">
        <v>45047</v>
      </c>
      <c r="E3130" s="245">
        <f t="shared" si="145"/>
        <v>7</v>
      </c>
      <c r="F3130" s="306" t="s">
        <v>178</v>
      </c>
      <c r="G3130" s="241">
        <v>18.37</v>
      </c>
      <c r="H3130" s="244">
        <f t="shared" si="146"/>
        <v>128.59</v>
      </c>
      <c r="I3130" s="246"/>
      <c r="J3130" s="247"/>
      <c r="K3130" s="240"/>
      <c r="L3130" s="245"/>
    </row>
    <row r="3131" spans="1:12">
      <c r="A3131" s="243">
        <v>45040</v>
      </c>
      <c r="B3131" s="243">
        <v>45040</v>
      </c>
      <c r="C3131" s="244">
        <f t="shared" si="144"/>
        <v>1</v>
      </c>
      <c r="D3131" s="239">
        <v>45040</v>
      </c>
      <c r="E3131" s="245">
        <f t="shared" si="145"/>
        <v>0</v>
      </c>
      <c r="F3131" s="306" t="s">
        <v>176</v>
      </c>
      <c r="G3131" s="241">
        <v>833.71</v>
      </c>
      <c r="H3131" s="244">
        <f t="shared" si="146"/>
        <v>0</v>
      </c>
      <c r="I3131" s="246"/>
      <c r="J3131" s="247"/>
      <c r="K3131" s="240"/>
      <c r="L3131" s="245"/>
    </row>
    <row r="3132" spans="1:12">
      <c r="A3132" s="243">
        <v>45040</v>
      </c>
      <c r="B3132" s="243">
        <v>45041</v>
      </c>
      <c r="C3132" s="244">
        <f t="shared" si="144"/>
        <v>2</v>
      </c>
      <c r="D3132" s="239">
        <v>45041</v>
      </c>
      <c r="E3132" s="245">
        <f t="shared" si="145"/>
        <v>1</v>
      </c>
      <c r="F3132" s="306" t="s">
        <v>178</v>
      </c>
      <c r="G3132" s="241">
        <v>46226.87</v>
      </c>
      <c r="H3132" s="244">
        <f t="shared" si="146"/>
        <v>46226.87</v>
      </c>
      <c r="I3132" s="246"/>
      <c r="J3132" s="247"/>
      <c r="K3132" s="240"/>
      <c r="L3132" s="245"/>
    </row>
    <row r="3133" spans="1:12">
      <c r="A3133" s="243">
        <v>45040</v>
      </c>
      <c r="B3133" s="243">
        <v>45041</v>
      </c>
      <c r="C3133" s="244">
        <f t="shared" si="144"/>
        <v>2</v>
      </c>
      <c r="D3133" s="239">
        <v>45041</v>
      </c>
      <c r="E3133" s="245">
        <f t="shared" si="145"/>
        <v>1</v>
      </c>
      <c r="F3133" s="306" t="s">
        <v>176</v>
      </c>
      <c r="G3133" s="241">
        <v>231949.21</v>
      </c>
      <c r="H3133" s="244">
        <f t="shared" si="146"/>
        <v>231949.21</v>
      </c>
      <c r="I3133" s="246"/>
      <c r="J3133" s="247"/>
      <c r="K3133" s="240"/>
      <c r="L3133" s="245"/>
    </row>
    <row r="3134" spans="1:12">
      <c r="A3134" s="243">
        <v>45040</v>
      </c>
      <c r="B3134" s="243">
        <v>45047</v>
      </c>
      <c r="C3134" s="244">
        <f t="shared" si="144"/>
        <v>8</v>
      </c>
      <c r="D3134" s="239">
        <v>45047</v>
      </c>
      <c r="E3134" s="245">
        <f t="shared" si="145"/>
        <v>7</v>
      </c>
      <c r="F3134" s="306" t="s">
        <v>175</v>
      </c>
      <c r="G3134" s="241">
        <v>1202.68</v>
      </c>
      <c r="H3134" s="244">
        <f t="shared" si="146"/>
        <v>8418.76</v>
      </c>
      <c r="I3134" s="246"/>
      <c r="J3134" s="247"/>
      <c r="K3134" s="240"/>
      <c r="L3134" s="245"/>
    </row>
    <row r="3135" spans="1:12">
      <c r="A3135" s="243">
        <v>45040</v>
      </c>
      <c r="B3135" s="243">
        <v>45040</v>
      </c>
      <c r="C3135" s="244">
        <f t="shared" si="144"/>
        <v>1</v>
      </c>
      <c r="D3135" s="239">
        <v>45040</v>
      </c>
      <c r="E3135" s="245">
        <f t="shared" si="145"/>
        <v>0</v>
      </c>
      <c r="F3135" s="306" t="s">
        <v>175</v>
      </c>
      <c r="G3135" s="241">
        <v>1104.8699999999999</v>
      </c>
      <c r="H3135" s="244">
        <f t="shared" si="146"/>
        <v>0</v>
      </c>
      <c r="I3135" s="246"/>
      <c r="J3135" s="247"/>
      <c r="K3135" s="240"/>
      <c r="L3135" s="245"/>
    </row>
    <row r="3136" spans="1:12">
      <c r="A3136" s="243">
        <v>45040</v>
      </c>
      <c r="B3136" s="243">
        <v>45042</v>
      </c>
      <c r="C3136" s="244">
        <f t="shared" si="144"/>
        <v>3</v>
      </c>
      <c r="D3136" s="239">
        <v>45042</v>
      </c>
      <c r="E3136" s="245">
        <f t="shared" si="145"/>
        <v>2</v>
      </c>
      <c r="F3136" s="306" t="s">
        <v>178</v>
      </c>
      <c r="G3136" s="241">
        <v>2812.7</v>
      </c>
      <c r="H3136" s="244">
        <f t="shared" si="146"/>
        <v>5625.4</v>
      </c>
      <c r="I3136" s="246"/>
      <c r="J3136" s="247"/>
      <c r="K3136" s="240"/>
      <c r="L3136" s="245"/>
    </row>
    <row r="3137" spans="1:12">
      <c r="A3137" s="243">
        <v>45040</v>
      </c>
      <c r="B3137" s="243">
        <v>45041</v>
      </c>
      <c r="C3137" s="244">
        <f t="shared" si="144"/>
        <v>2</v>
      </c>
      <c r="D3137" s="239">
        <v>45041</v>
      </c>
      <c r="E3137" s="245">
        <f t="shared" si="145"/>
        <v>1</v>
      </c>
      <c r="F3137" s="306" t="s">
        <v>175</v>
      </c>
      <c r="G3137" s="241">
        <v>455427.16</v>
      </c>
      <c r="H3137" s="244">
        <f t="shared" si="146"/>
        <v>455427.16</v>
      </c>
      <c r="I3137" s="246"/>
      <c r="J3137" s="247"/>
      <c r="K3137" s="240"/>
      <c r="L3137" s="245"/>
    </row>
    <row r="3138" spans="1:12">
      <c r="A3138" s="243">
        <v>45040</v>
      </c>
      <c r="B3138" s="243">
        <v>45042</v>
      </c>
      <c r="C3138" s="244">
        <f t="shared" si="144"/>
        <v>3</v>
      </c>
      <c r="D3138" s="239">
        <v>45042</v>
      </c>
      <c r="E3138" s="245">
        <f t="shared" si="145"/>
        <v>2</v>
      </c>
      <c r="F3138" s="306" t="s">
        <v>176</v>
      </c>
      <c r="G3138" s="241">
        <v>130632.58</v>
      </c>
      <c r="H3138" s="244">
        <f t="shared" si="146"/>
        <v>261265.16</v>
      </c>
      <c r="I3138" s="246"/>
      <c r="J3138" s="247"/>
      <c r="K3138" s="240"/>
      <c r="L3138" s="245"/>
    </row>
    <row r="3139" spans="1:12">
      <c r="A3139" s="243">
        <v>45040</v>
      </c>
      <c r="B3139" s="243">
        <v>45048</v>
      </c>
      <c r="C3139" s="244">
        <f t="shared" si="144"/>
        <v>9</v>
      </c>
      <c r="D3139" s="239">
        <v>45048</v>
      </c>
      <c r="E3139" s="245">
        <f t="shared" si="145"/>
        <v>8</v>
      </c>
      <c r="F3139" s="306" t="s">
        <v>175</v>
      </c>
      <c r="G3139" s="241">
        <v>96.9</v>
      </c>
      <c r="H3139" s="244">
        <f t="shared" si="146"/>
        <v>775.2</v>
      </c>
      <c r="I3139" s="246"/>
      <c r="J3139" s="247"/>
      <c r="K3139" s="240"/>
      <c r="L3139" s="245"/>
    </row>
    <row r="3140" spans="1:12">
      <c r="A3140" s="243">
        <v>45040</v>
      </c>
      <c r="B3140" s="243">
        <v>45065</v>
      </c>
      <c r="C3140" s="244">
        <f t="shared" si="144"/>
        <v>26</v>
      </c>
      <c r="D3140" s="239">
        <v>45065</v>
      </c>
      <c r="E3140" s="245">
        <f t="shared" si="145"/>
        <v>25</v>
      </c>
      <c r="F3140" s="306" t="s">
        <v>175</v>
      </c>
      <c r="G3140" s="241">
        <v>1.91</v>
      </c>
      <c r="H3140" s="244">
        <f t="shared" si="146"/>
        <v>47.75</v>
      </c>
      <c r="I3140" s="246"/>
      <c r="J3140" s="247"/>
      <c r="K3140" s="240"/>
      <c r="L3140" s="245"/>
    </row>
    <row r="3141" spans="1:12">
      <c r="A3141" s="243">
        <v>45040</v>
      </c>
      <c r="B3141" s="243">
        <v>45042</v>
      </c>
      <c r="C3141" s="244">
        <f t="shared" si="144"/>
        <v>3</v>
      </c>
      <c r="D3141" s="239">
        <v>45042</v>
      </c>
      <c r="E3141" s="245">
        <f t="shared" si="145"/>
        <v>2</v>
      </c>
      <c r="F3141" s="306" t="s">
        <v>175</v>
      </c>
      <c r="G3141" s="241">
        <v>7974.11</v>
      </c>
      <c r="H3141" s="244">
        <f t="shared" si="146"/>
        <v>15948.22</v>
      </c>
      <c r="I3141" s="246"/>
      <c r="J3141" s="247"/>
      <c r="K3141" s="240"/>
      <c r="L3141" s="245"/>
    </row>
    <row r="3142" spans="1:12">
      <c r="A3142" s="243">
        <v>45040</v>
      </c>
      <c r="B3142" s="243">
        <v>45043</v>
      </c>
      <c r="C3142" s="244">
        <f t="shared" si="144"/>
        <v>4</v>
      </c>
      <c r="D3142" s="239">
        <v>45043</v>
      </c>
      <c r="E3142" s="245">
        <f t="shared" si="145"/>
        <v>3</v>
      </c>
      <c r="F3142" s="306" t="s">
        <v>176</v>
      </c>
      <c r="G3142" s="241">
        <v>59835.37</v>
      </c>
      <c r="H3142" s="244">
        <f t="shared" si="146"/>
        <v>179506.11000000002</v>
      </c>
      <c r="I3142" s="246"/>
      <c r="J3142" s="247"/>
      <c r="K3142" s="240"/>
      <c r="L3142" s="245"/>
    </row>
    <row r="3143" spans="1:12">
      <c r="A3143" s="243">
        <v>45040</v>
      </c>
      <c r="B3143" s="243">
        <v>45044</v>
      </c>
      <c r="C3143" s="244">
        <f t="shared" ref="C3143:C3206" si="147">B3143-A3143+1</f>
        <v>5</v>
      </c>
      <c r="D3143" s="239">
        <v>45044</v>
      </c>
      <c r="E3143" s="245">
        <f t="shared" ref="E3143:E3206" si="148">D3143-A3143</f>
        <v>4</v>
      </c>
      <c r="F3143" s="306" t="s">
        <v>178</v>
      </c>
      <c r="G3143" s="241">
        <v>13026.27</v>
      </c>
      <c r="H3143" s="244">
        <f t="shared" ref="H3143:H3206" si="149">E3143*G3143</f>
        <v>52105.08</v>
      </c>
      <c r="I3143" s="246"/>
      <c r="J3143" s="247"/>
      <c r="K3143" s="240"/>
      <c r="L3143" s="245"/>
    </row>
    <row r="3144" spans="1:12">
      <c r="A3144" s="243">
        <v>45040</v>
      </c>
      <c r="B3144" s="243">
        <v>45044</v>
      </c>
      <c r="C3144" s="244">
        <f t="shared" si="147"/>
        <v>5</v>
      </c>
      <c r="D3144" s="239">
        <v>45044</v>
      </c>
      <c r="E3144" s="245">
        <f t="shared" si="148"/>
        <v>4</v>
      </c>
      <c r="F3144" s="306" t="s">
        <v>176</v>
      </c>
      <c r="G3144" s="241">
        <v>23369.23</v>
      </c>
      <c r="H3144" s="244">
        <f t="shared" si="149"/>
        <v>93476.92</v>
      </c>
      <c r="I3144" s="246"/>
      <c r="J3144" s="247"/>
      <c r="K3144" s="240"/>
      <c r="L3144" s="245"/>
    </row>
    <row r="3145" spans="1:12">
      <c r="A3145" s="243">
        <v>45040</v>
      </c>
      <c r="B3145" s="243">
        <v>45043</v>
      </c>
      <c r="C3145" s="244">
        <f t="shared" si="147"/>
        <v>4</v>
      </c>
      <c r="D3145" s="239">
        <v>45043</v>
      </c>
      <c r="E3145" s="245">
        <f t="shared" si="148"/>
        <v>3</v>
      </c>
      <c r="F3145" s="306" t="s">
        <v>175</v>
      </c>
      <c r="G3145" s="241">
        <v>1352.44</v>
      </c>
      <c r="H3145" s="244">
        <f t="shared" si="149"/>
        <v>4057.32</v>
      </c>
      <c r="I3145" s="246"/>
      <c r="J3145" s="247"/>
      <c r="K3145" s="240"/>
      <c r="L3145" s="245"/>
    </row>
    <row r="3146" spans="1:12">
      <c r="A3146" s="243">
        <v>45040</v>
      </c>
      <c r="B3146" s="243">
        <v>45050</v>
      </c>
      <c r="C3146" s="244">
        <f t="shared" si="147"/>
        <v>11</v>
      </c>
      <c r="D3146" s="239">
        <v>45050</v>
      </c>
      <c r="E3146" s="245">
        <f t="shared" si="148"/>
        <v>10</v>
      </c>
      <c r="F3146" s="306" t="s">
        <v>175</v>
      </c>
      <c r="G3146" s="241">
        <v>69.62</v>
      </c>
      <c r="H3146" s="244">
        <f t="shared" si="149"/>
        <v>696.2</v>
      </c>
      <c r="I3146" s="246"/>
      <c r="J3146" s="247"/>
      <c r="K3146" s="240"/>
      <c r="L3146" s="245"/>
    </row>
    <row r="3147" spans="1:12">
      <c r="A3147" s="243">
        <v>45040</v>
      </c>
      <c r="B3147" s="243">
        <v>45040</v>
      </c>
      <c r="C3147" s="244">
        <f t="shared" si="147"/>
        <v>1</v>
      </c>
      <c r="D3147" s="239">
        <v>45040</v>
      </c>
      <c r="E3147" s="245">
        <f t="shared" si="148"/>
        <v>0</v>
      </c>
      <c r="F3147" s="306" t="s">
        <v>179</v>
      </c>
      <c r="G3147" s="241">
        <v>8.99</v>
      </c>
      <c r="H3147" s="244">
        <f t="shared" si="149"/>
        <v>0</v>
      </c>
      <c r="I3147" s="246"/>
      <c r="J3147" s="247"/>
      <c r="K3147" s="240"/>
      <c r="L3147" s="245"/>
    </row>
    <row r="3148" spans="1:12">
      <c r="A3148" s="243">
        <v>45040</v>
      </c>
      <c r="B3148" s="243">
        <v>45045</v>
      </c>
      <c r="C3148" s="244">
        <f t="shared" si="147"/>
        <v>6</v>
      </c>
      <c r="D3148" s="239">
        <v>45045</v>
      </c>
      <c r="E3148" s="245">
        <f t="shared" si="148"/>
        <v>5</v>
      </c>
      <c r="F3148" s="306" t="s">
        <v>176</v>
      </c>
      <c r="G3148" s="241">
        <v>924.52</v>
      </c>
      <c r="H3148" s="244">
        <f t="shared" si="149"/>
        <v>4622.6000000000004</v>
      </c>
      <c r="I3148" s="246"/>
      <c r="J3148" s="247"/>
      <c r="K3148" s="240"/>
      <c r="L3148" s="245"/>
    </row>
    <row r="3149" spans="1:12">
      <c r="A3149" s="243">
        <v>45040</v>
      </c>
      <c r="B3149" s="243">
        <v>45044</v>
      </c>
      <c r="C3149" s="244">
        <f t="shared" si="147"/>
        <v>5</v>
      </c>
      <c r="D3149" s="239">
        <v>45044</v>
      </c>
      <c r="E3149" s="245">
        <f t="shared" si="148"/>
        <v>4</v>
      </c>
      <c r="F3149" s="306" t="s">
        <v>175</v>
      </c>
      <c r="G3149" s="241">
        <v>652.1</v>
      </c>
      <c r="H3149" s="244">
        <f t="shared" si="149"/>
        <v>2608.4</v>
      </c>
      <c r="I3149" s="246"/>
      <c r="J3149" s="247"/>
      <c r="K3149" s="240"/>
      <c r="L3149" s="245"/>
    </row>
    <row r="3150" spans="1:12">
      <c r="A3150" s="243">
        <v>45040</v>
      </c>
      <c r="B3150" s="243">
        <v>45045</v>
      </c>
      <c r="C3150" s="244">
        <f t="shared" si="147"/>
        <v>6</v>
      </c>
      <c r="D3150" s="239">
        <v>45045</v>
      </c>
      <c r="E3150" s="245">
        <f t="shared" si="148"/>
        <v>5</v>
      </c>
      <c r="F3150" s="306" t="s">
        <v>175</v>
      </c>
      <c r="G3150" s="241">
        <v>415.71</v>
      </c>
      <c r="H3150" s="244">
        <f t="shared" si="149"/>
        <v>2078.5499999999997</v>
      </c>
      <c r="I3150" s="246"/>
      <c r="J3150" s="247"/>
      <c r="K3150" s="240"/>
      <c r="L3150" s="245"/>
    </row>
    <row r="3151" spans="1:12">
      <c r="A3151" s="243">
        <v>45040</v>
      </c>
      <c r="B3151" s="243">
        <v>45041</v>
      </c>
      <c r="C3151" s="244">
        <f t="shared" si="147"/>
        <v>2</v>
      </c>
      <c r="D3151" s="239">
        <v>45041</v>
      </c>
      <c r="E3151" s="245">
        <f t="shared" si="148"/>
        <v>1</v>
      </c>
      <c r="F3151" s="306" t="s">
        <v>177</v>
      </c>
      <c r="G3151" s="241">
        <v>32744.28</v>
      </c>
      <c r="H3151" s="244">
        <f t="shared" si="149"/>
        <v>32744.28</v>
      </c>
      <c r="I3151" s="246"/>
      <c r="J3151" s="247"/>
      <c r="K3151" s="240"/>
      <c r="L3151" s="245"/>
    </row>
    <row r="3152" spans="1:12">
      <c r="A3152" s="243">
        <v>45040</v>
      </c>
      <c r="B3152" s="243">
        <v>45042</v>
      </c>
      <c r="C3152" s="244">
        <f t="shared" si="147"/>
        <v>3</v>
      </c>
      <c r="D3152" s="239">
        <v>45042</v>
      </c>
      <c r="E3152" s="245">
        <f t="shared" si="148"/>
        <v>2</v>
      </c>
      <c r="F3152" s="306" t="s">
        <v>177</v>
      </c>
      <c r="G3152" s="241">
        <v>902.4</v>
      </c>
      <c r="H3152" s="244">
        <f t="shared" si="149"/>
        <v>1804.8</v>
      </c>
      <c r="I3152" s="246"/>
      <c r="J3152" s="247"/>
      <c r="K3152" s="240"/>
      <c r="L3152" s="245"/>
    </row>
    <row r="3153" spans="1:12">
      <c r="A3153" s="243">
        <v>45040</v>
      </c>
      <c r="B3153" s="243">
        <v>45356</v>
      </c>
      <c r="C3153" s="244">
        <f t="shared" si="147"/>
        <v>317</v>
      </c>
      <c r="D3153" s="239">
        <v>45356</v>
      </c>
      <c r="E3153" s="245">
        <f t="shared" si="148"/>
        <v>316</v>
      </c>
      <c r="F3153" s="306" t="s">
        <v>175</v>
      </c>
      <c r="G3153" s="241">
        <v>34.520000000000003</v>
      </c>
      <c r="H3153" s="244">
        <f t="shared" si="149"/>
        <v>10908.320000000002</v>
      </c>
      <c r="I3153" s="246"/>
      <c r="J3153" s="247"/>
      <c r="K3153" s="240"/>
      <c r="L3153" s="245"/>
    </row>
    <row r="3154" spans="1:12">
      <c r="A3154" s="243">
        <v>45041</v>
      </c>
      <c r="B3154" s="243">
        <v>45043</v>
      </c>
      <c r="C3154" s="244">
        <f t="shared" si="147"/>
        <v>3</v>
      </c>
      <c r="D3154" s="239">
        <v>45043</v>
      </c>
      <c r="E3154" s="245">
        <f t="shared" si="148"/>
        <v>2</v>
      </c>
      <c r="F3154" s="306" t="s">
        <v>175</v>
      </c>
      <c r="G3154" s="241">
        <v>8237.1299999999992</v>
      </c>
      <c r="H3154" s="244">
        <f t="shared" si="149"/>
        <v>16474.259999999998</v>
      </c>
      <c r="I3154" s="246"/>
      <c r="J3154" s="247"/>
      <c r="K3154" s="240"/>
      <c r="L3154" s="245"/>
    </row>
    <row r="3155" spans="1:12">
      <c r="A3155" s="243">
        <v>45041</v>
      </c>
      <c r="B3155" s="243">
        <v>45044</v>
      </c>
      <c r="C3155" s="244">
        <f t="shared" si="147"/>
        <v>4</v>
      </c>
      <c r="D3155" s="239">
        <v>45044</v>
      </c>
      <c r="E3155" s="245">
        <f t="shared" si="148"/>
        <v>3</v>
      </c>
      <c r="F3155" s="306" t="s">
        <v>176</v>
      </c>
      <c r="G3155" s="241">
        <v>160589.39000000001</v>
      </c>
      <c r="H3155" s="244">
        <f t="shared" si="149"/>
        <v>481768.17000000004</v>
      </c>
      <c r="I3155" s="246"/>
      <c r="J3155" s="247"/>
      <c r="K3155" s="240"/>
      <c r="L3155" s="245"/>
    </row>
    <row r="3156" spans="1:12">
      <c r="A3156" s="243">
        <v>45041</v>
      </c>
      <c r="B3156" s="243">
        <v>45288</v>
      </c>
      <c r="C3156" s="244">
        <f t="shared" si="147"/>
        <v>248</v>
      </c>
      <c r="D3156" s="239">
        <v>45288</v>
      </c>
      <c r="E3156" s="245">
        <f t="shared" si="148"/>
        <v>247</v>
      </c>
      <c r="F3156" s="306" t="s">
        <v>175</v>
      </c>
      <c r="G3156" s="241">
        <v>19.91</v>
      </c>
      <c r="H3156" s="244">
        <f t="shared" si="149"/>
        <v>4917.7700000000004</v>
      </c>
      <c r="I3156" s="246"/>
      <c r="J3156" s="247"/>
      <c r="K3156" s="240"/>
      <c r="L3156" s="245"/>
    </row>
    <row r="3157" spans="1:12">
      <c r="A3157" s="243">
        <v>45041</v>
      </c>
      <c r="B3157" s="243">
        <v>45041</v>
      </c>
      <c r="C3157" s="244">
        <f t="shared" si="147"/>
        <v>1</v>
      </c>
      <c r="D3157" s="239">
        <v>45041</v>
      </c>
      <c r="E3157" s="245">
        <f t="shared" si="148"/>
        <v>0</v>
      </c>
      <c r="F3157" s="306" t="s">
        <v>179</v>
      </c>
      <c r="G3157" s="241">
        <v>6569.31</v>
      </c>
      <c r="H3157" s="244">
        <f t="shared" si="149"/>
        <v>0</v>
      </c>
      <c r="I3157" s="246"/>
      <c r="J3157" s="247"/>
      <c r="K3157" s="240"/>
      <c r="L3157" s="245"/>
    </row>
    <row r="3158" spans="1:12">
      <c r="A3158" s="243">
        <v>45041</v>
      </c>
      <c r="B3158" s="243">
        <v>45044</v>
      </c>
      <c r="C3158" s="244">
        <f t="shared" si="147"/>
        <v>4</v>
      </c>
      <c r="D3158" s="239">
        <v>45044</v>
      </c>
      <c r="E3158" s="245">
        <f t="shared" si="148"/>
        <v>3</v>
      </c>
      <c r="F3158" s="306" t="s">
        <v>175</v>
      </c>
      <c r="G3158" s="241">
        <v>847.26</v>
      </c>
      <c r="H3158" s="244">
        <f t="shared" si="149"/>
        <v>2541.7799999999997</v>
      </c>
      <c r="I3158" s="246"/>
      <c r="J3158" s="247"/>
      <c r="K3158" s="240"/>
      <c r="L3158" s="245"/>
    </row>
    <row r="3159" spans="1:12">
      <c r="A3159" s="243">
        <v>45041</v>
      </c>
      <c r="B3159" s="243">
        <v>45045</v>
      </c>
      <c r="C3159" s="244">
        <f t="shared" si="147"/>
        <v>5</v>
      </c>
      <c r="D3159" s="239">
        <v>45045</v>
      </c>
      <c r="E3159" s="245">
        <f t="shared" si="148"/>
        <v>4</v>
      </c>
      <c r="F3159" s="306" t="s">
        <v>176</v>
      </c>
      <c r="G3159" s="241">
        <v>34.18</v>
      </c>
      <c r="H3159" s="244">
        <f t="shared" si="149"/>
        <v>136.72</v>
      </c>
      <c r="I3159" s="246"/>
      <c r="J3159" s="247"/>
      <c r="K3159" s="240"/>
      <c r="L3159" s="245"/>
    </row>
    <row r="3160" spans="1:12">
      <c r="A3160" s="243">
        <v>45041</v>
      </c>
      <c r="B3160" s="243">
        <v>45045</v>
      </c>
      <c r="C3160" s="244">
        <f t="shared" si="147"/>
        <v>5</v>
      </c>
      <c r="D3160" s="239">
        <v>45045</v>
      </c>
      <c r="E3160" s="245">
        <f t="shared" si="148"/>
        <v>4</v>
      </c>
      <c r="F3160" s="306" t="s">
        <v>175</v>
      </c>
      <c r="G3160" s="241">
        <v>384.48</v>
      </c>
      <c r="H3160" s="244">
        <f t="shared" si="149"/>
        <v>1537.92</v>
      </c>
      <c r="I3160" s="246"/>
      <c r="J3160" s="247"/>
      <c r="K3160" s="240"/>
      <c r="L3160" s="245"/>
    </row>
    <row r="3161" spans="1:12">
      <c r="A3161" s="243">
        <v>45041</v>
      </c>
      <c r="B3161" s="243">
        <v>45042</v>
      </c>
      <c r="C3161" s="244">
        <f t="shared" si="147"/>
        <v>2</v>
      </c>
      <c r="D3161" s="239">
        <v>45042</v>
      </c>
      <c r="E3161" s="245">
        <f t="shared" si="148"/>
        <v>1</v>
      </c>
      <c r="F3161" s="306" t="s">
        <v>179</v>
      </c>
      <c r="G3161" s="241">
        <v>9434.27</v>
      </c>
      <c r="H3161" s="244">
        <f t="shared" si="149"/>
        <v>9434.27</v>
      </c>
      <c r="I3161" s="246"/>
      <c r="J3161" s="247"/>
      <c r="K3161" s="240"/>
      <c r="L3161" s="245"/>
    </row>
    <row r="3162" spans="1:12">
      <c r="A3162" s="243">
        <v>45041</v>
      </c>
      <c r="B3162" s="243">
        <v>45041</v>
      </c>
      <c r="C3162" s="244">
        <f t="shared" si="147"/>
        <v>1</v>
      </c>
      <c r="D3162" s="239">
        <v>45041</v>
      </c>
      <c r="E3162" s="245">
        <f t="shared" si="148"/>
        <v>0</v>
      </c>
      <c r="F3162" s="306" t="s">
        <v>177</v>
      </c>
      <c r="G3162" s="241">
        <v>57.04</v>
      </c>
      <c r="H3162" s="244">
        <f t="shared" si="149"/>
        <v>0</v>
      </c>
      <c r="I3162" s="246"/>
      <c r="J3162" s="247"/>
      <c r="K3162" s="240"/>
      <c r="L3162" s="245"/>
    </row>
    <row r="3163" spans="1:12">
      <c r="A3163" s="243">
        <v>45041</v>
      </c>
      <c r="B3163" s="243">
        <v>45042</v>
      </c>
      <c r="C3163" s="244">
        <f t="shared" si="147"/>
        <v>2</v>
      </c>
      <c r="D3163" s="239">
        <v>45042</v>
      </c>
      <c r="E3163" s="245">
        <f t="shared" si="148"/>
        <v>1</v>
      </c>
      <c r="F3163" s="306" t="s">
        <v>177</v>
      </c>
      <c r="G3163" s="241">
        <v>27906.66</v>
      </c>
      <c r="H3163" s="244">
        <f t="shared" si="149"/>
        <v>27906.66</v>
      </c>
      <c r="I3163" s="246"/>
      <c r="J3163" s="247"/>
      <c r="K3163" s="240"/>
      <c r="L3163" s="245"/>
    </row>
    <row r="3164" spans="1:12">
      <c r="A3164" s="243">
        <v>45041</v>
      </c>
      <c r="B3164" s="243">
        <v>45068</v>
      </c>
      <c r="C3164" s="244">
        <f t="shared" si="147"/>
        <v>28</v>
      </c>
      <c r="D3164" s="239">
        <v>45068</v>
      </c>
      <c r="E3164" s="245">
        <f t="shared" si="148"/>
        <v>27</v>
      </c>
      <c r="F3164" s="306" t="s">
        <v>175</v>
      </c>
      <c r="G3164" s="241">
        <v>0.9</v>
      </c>
      <c r="H3164" s="244">
        <f t="shared" si="149"/>
        <v>24.3</v>
      </c>
      <c r="I3164" s="246"/>
      <c r="J3164" s="247"/>
      <c r="K3164" s="240"/>
      <c r="L3164" s="245"/>
    </row>
    <row r="3165" spans="1:12">
      <c r="A3165" s="243">
        <v>45041</v>
      </c>
      <c r="B3165" s="243">
        <v>45043</v>
      </c>
      <c r="C3165" s="244">
        <f t="shared" si="147"/>
        <v>3</v>
      </c>
      <c r="D3165" s="239">
        <v>45043</v>
      </c>
      <c r="E3165" s="245">
        <f t="shared" si="148"/>
        <v>2</v>
      </c>
      <c r="F3165" s="306" t="s">
        <v>177</v>
      </c>
      <c r="G3165" s="241">
        <v>9105.9</v>
      </c>
      <c r="H3165" s="244">
        <f t="shared" si="149"/>
        <v>18211.8</v>
      </c>
      <c r="I3165" s="246"/>
      <c r="J3165" s="247"/>
      <c r="K3165" s="240"/>
      <c r="L3165" s="245"/>
    </row>
    <row r="3166" spans="1:12">
      <c r="A3166" s="243">
        <v>45041</v>
      </c>
      <c r="B3166" s="243">
        <v>45055</v>
      </c>
      <c r="C3166" s="244">
        <f t="shared" si="147"/>
        <v>15</v>
      </c>
      <c r="D3166" s="239">
        <v>45055</v>
      </c>
      <c r="E3166" s="245">
        <f t="shared" si="148"/>
        <v>14</v>
      </c>
      <c r="F3166" s="306" t="s">
        <v>175</v>
      </c>
      <c r="G3166" s="241">
        <v>27.56</v>
      </c>
      <c r="H3166" s="244">
        <f t="shared" si="149"/>
        <v>385.84</v>
      </c>
      <c r="I3166" s="246"/>
      <c r="J3166" s="247"/>
      <c r="K3166" s="240"/>
      <c r="L3166" s="245"/>
    </row>
    <row r="3167" spans="1:12">
      <c r="A3167" s="243">
        <v>45041</v>
      </c>
      <c r="B3167" s="243">
        <v>45044</v>
      </c>
      <c r="C3167" s="244">
        <f t="shared" si="147"/>
        <v>4</v>
      </c>
      <c r="D3167" s="239">
        <v>45044</v>
      </c>
      <c r="E3167" s="245">
        <f t="shared" si="148"/>
        <v>3</v>
      </c>
      <c r="F3167" s="306" t="s">
        <v>177</v>
      </c>
      <c r="G3167" s="241">
        <v>11597.38</v>
      </c>
      <c r="H3167" s="244">
        <f t="shared" si="149"/>
        <v>34792.14</v>
      </c>
      <c r="I3167" s="246"/>
      <c r="J3167" s="247"/>
      <c r="K3167" s="240"/>
      <c r="L3167" s="245"/>
    </row>
    <row r="3168" spans="1:12">
      <c r="A3168" s="243">
        <v>45041</v>
      </c>
      <c r="B3168" s="243">
        <v>45273</v>
      </c>
      <c r="C3168" s="244">
        <f t="shared" si="147"/>
        <v>233</v>
      </c>
      <c r="D3168" s="239">
        <v>45273</v>
      </c>
      <c r="E3168" s="245">
        <f t="shared" si="148"/>
        <v>232</v>
      </c>
      <c r="F3168" s="306" t="s">
        <v>177</v>
      </c>
      <c r="G3168" s="241">
        <v>264.55</v>
      </c>
      <c r="H3168" s="244">
        <f t="shared" si="149"/>
        <v>61375.600000000006</v>
      </c>
      <c r="I3168" s="246"/>
      <c r="J3168" s="247"/>
      <c r="K3168" s="240"/>
      <c r="L3168" s="245"/>
    </row>
    <row r="3169" spans="1:12">
      <c r="A3169" s="243">
        <v>45041</v>
      </c>
      <c r="B3169" s="243">
        <v>45071</v>
      </c>
      <c r="C3169" s="244">
        <f t="shared" si="147"/>
        <v>31</v>
      </c>
      <c r="D3169" s="239">
        <v>45071</v>
      </c>
      <c r="E3169" s="245">
        <f t="shared" si="148"/>
        <v>30</v>
      </c>
      <c r="F3169" s="306" t="s">
        <v>175</v>
      </c>
      <c r="G3169" s="241">
        <v>9.11</v>
      </c>
      <c r="H3169" s="244">
        <f t="shared" si="149"/>
        <v>273.29999999999995</v>
      </c>
      <c r="I3169" s="246"/>
      <c r="J3169" s="247"/>
      <c r="K3169" s="240"/>
      <c r="L3169" s="245"/>
    </row>
    <row r="3170" spans="1:12">
      <c r="A3170" s="243">
        <v>45041</v>
      </c>
      <c r="B3170" s="243">
        <v>45056</v>
      </c>
      <c r="C3170" s="244">
        <f t="shared" si="147"/>
        <v>16</v>
      </c>
      <c r="D3170" s="239">
        <v>45056</v>
      </c>
      <c r="E3170" s="245">
        <f t="shared" si="148"/>
        <v>15</v>
      </c>
      <c r="F3170" s="306" t="s">
        <v>176</v>
      </c>
      <c r="G3170" s="241">
        <v>28.15</v>
      </c>
      <c r="H3170" s="244">
        <f t="shared" si="149"/>
        <v>422.25</v>
      </c>
      <c r="I3170" s="246"/>
      <c r="J3170" s="247"/>
      <c r="K3170" s="240"/>
      <c r="L3170" s="245"/>
    </row>
    <row r="3171" spans="1:12">
      <c r="A3171" s="243">
        <v>45041</v>
      </c>
      <c r="B3171" s="243">
        <v>45072</v>
      </c>
      <c r="C3171" s="244">
        <f t="shared" si="147"/>
        <v>32</v>
      </c>
      <c r="D3171" s="239">
        <v>45072</v>
      </c>
      <c r="E3171" s="245">
        <f t="shared" si="148"/>
        <v>31</v>
      </c>
      <c r="F3171" s="306" t="s">
        <v>175</v>
      </c>
      <c r="G3171" s="241">
        <v>69.45</v>
      </c>
      <c r="H3171" s="244">
        <f t="shared" si="149"/>
        <v>2152.9500000000003</v>
      </c>
      <c r="I3171" s="246"/>
      <c r="J3171" s="247"/>
      <c r="K3171" s="240"/>
      <c r="L3171" s="245"/>
    </row>
    <row r="3172" spans="1:12">
      <c r="A3172" s="243">
        <v>45041</v>
      </c>
      <c r="B3172" s="243">
        <v>45056</v>
      </c>
      <c r="C3172" s="244">
        <f t="shared" si="147"/>
        <v>16</v>
      </c>
      <c r="D3172" s="239">
        <v>45056</v>
      </c>
      <c r="E3172" s="245">
        <f t="shared" si="148"/>
        <v>15</v>
      </c>
      <c r="F3172" s="306" t="s">
        <v>175</v>
      </c>
      <c r="G3172" s="241">
        <v>26.32</v>
      </c>
      <c r="H3172" s="244">
        <f t="shared" si="149"/>
        <v>394.8</v>
      </c>
      <c r="I3172" s="246"/>
      <c r="J3172" s="247"/>
      <c r="K3172" s="240"/>
      <c r="L3172" s="245"/>
    </row>
    <row r="3173" spans="1:12">
      <c r="A3173" s="243">
        <v>45041</v>
      </c>
      <c r="B3173" s="243">
        <v>45139</v>
      </c>
      <c r="C3173" s="244">
        <f t="shared" si="147"/>
        <v>99</v>
      </c>
      <c r="D3173" s="239">
        <v>45139</v>
      </c>
      <c r="E3173" s="245">
        <f t="shared" si="148"/>
        <v>98</v>
      </c>
      <c r="F3173" s="306" t="s">
        <v>177</v>
      </c>
      <c r="G3173" s="241">
        <v>952.36</v>
      </c>
      <c r="H3173" s="244">
        <f t="shared" si="149"/>
        <v>93331.28</v>
      </c>
      <c r="I3173" s="246"/>
      <c r="J3173" s="247"/>
      <c r="K3173" s="240"/>
      <c r="L3173" s="245"/>
    </row>
    <row r="3174" spans="1:12">
      <c r="A3174" s="243">
        <v>45041</v>
      </c>
      <c r="B3174" s="243">
        <v>45058</v>
      </c>
      <c r="C3174" s="244">
        <f t="shared" si="147"/>
        <v>18</v>
      </c>
      <c r="D3174" s="239">
        <v>45058</v>
      </c>
      <c r="E3174" s="245">
        <f t="shared" si="148"/>
        <v>17</v>
      </c>
      <c r="F3174" s="306" t="s">
        <v>176</v>
      </c>
      <c r="G3174" s="241">
        <v>158.12</v>
      </c>
      <c r="H3174" s="244">
        <f t="shared" si="149"/>
        <v>2688.04</v>
      </c>
      <c r="I3174" s="246"/>
      <c r="J3174" s="247"/>
      <c r="K3174" s="240"/>
      <c r="L3174" s="245"/>
    </row>
    <row r="3175" spans="1:12">
      <c r="A3175" s="243">
        <v>45041</v>
      </c>
      <c r="B3175" s="243">
        <v>45138</v>
      </c>
      <c r="C3175" s="244">
        <f t="shared" si="147"/>
        <v>98</v>
      </c>
      <c r="D3175" s="239">
        <v>45138</v>
      </c>
      <c r="E3175" s="245">
        <f t="shared" si="148"/>
        <v>97</v>
      </c>
      <c r="F3175" s="306" t="s">
        <v>175</v>
      </c>
      <c r="G3175" s="241">
        <v>68.599999999999994</v>
      </c>
      <c r="H3175" s="244">
        <f t="shared" si="149"/>
        <v>6654.2</v>
      </c>
      <c r="I3175" s="246"/>
      <c r="J3175" s="247"/>
      <c r="K3175" s="240"/>
      <c r="L3175" s="245"/>
    </row>
    <row r="3176" spans="1:12">
      <c r="A3176" s="243">
        <v>45041</v>
      </c>
      <c r="B3176" s="243">
        <v>45062</v>
      </c>
      <c r="C3176" s="244">
        <f t="shared" si="147"/>
        <v>22</v>
      </c>
      <c r="D3176" s="239">
        <v>45062</v>
      </c>
      <c r="E3176" s="245">
        <f t="shared" si="148"/>
        <v>21</v>
      </c>
      <c r="F3176" s="306" t="s">
        <v>175</v>
      </c>
      <c r="G3176" s="241">
        <v>100.22</v>
      </c>
      <c r="H3176" s="244">
        <f t="shared" si="149"/>
        <v>2104.62</v>
      </c>
      <c r="I3176" s="246"/>
      <c r="J3176" s="247"/>
      <c r="K3176" s="240"/>
      <c r="L3176" s="245"/>
    </row>
    <row r="3177" spans="1:12">
      <c r="A3177" s="243">
        <v>45041</v>
      </c>
      <c r="B3177" s="243">
        <v>45041</v>
      </c>
      <c r="C3177" s="244">
        <f t="shared" si="147"/>
        <v>1</v>
      </c>
      <c r="D3177" s="239">
        <v>45041</v>
      </c>
      <c r="E3177" s="245">
        <f t="shared" si="148"/>
        <v>0</v>
      </c>
      <c r="F3177" s="306" t="s">
        <v>176</v>
      </c>
      <c r="G3177" s="241">
        <v>12513.93</v>
      </c>
      <c r="H3177" s="244">
        <f t="shared" si="149"/>
        <v>0</v>
      </c>
      <c r="I3177" s="246"/>
      <c r="J3177" s="247"/>
      <c r="K3177" s="240"/>
      <c r="L3177" s="245"/>
    </row>
    <row r="3178" spans="1:12">
      <c r="A3178" s="243">
        <v>45041</v>
      </c>
      <c r="B3178" s="243">
        <v>45047</v>
      </c>
      <c r="C3178" s="244">
        <f t="shared" si="147"/>
        <v>7</v>
      </c>
      <c r="D3178" s="239">
        <v>45047</v>
      </c>
      <c r="E3178" s="245">
        <f t="shared" si="148"/>
        <v>6</v>
      </c>
      <c r="F3178" s="306" t="s">
        <v>175</v>
      </c>
      <c r="G3178" s="241">
        <v>855.57</v>
      </c>
      <c r="H3178" s="244">
        <f t="shared" si="149"/>
        <v>5133.42</v>
      </c>
      <c r="I3178" s="246"/>
      <c r="J3178" s="247"/>
      <c r="K3178" s="240"/>
      <c r="L3178" s="245"/>
    </row>
    <row r="3179" spans="1:12">
      <c r="A3179" s="243">
        <v>45041</v>
      </c>
      <c r="B3179" s="243">
        <v>45042</v>
      </c>
      <c r="C3179" s="244">
        <f t="shared" si="147"/>
        <v>2</v>
      </c>
      <c r="D3179" s="239">
        <v>45042</v>
      </c>
      <c r="E3179" s="245">
        <f t="shared" si="148"/>
        <v>1</v>
      </c>
      <c r="F3179" s="306" t="s">
        <v>178</v>
      </c>
      <c r="G3179" s="241">
        <v>70031.789999999994</v>
      </c>
      <c r="H3179" s="244">
        <f t="shared" si="149"/>
        <v>70031.789999999994</v>
      </c>
      <c r="I3179" s="246"/>
      <c r="J3179" s="247"/>
      <c r="K3179" s="240"/>
      <c r="L3179" s="245"/>
    </row>
    <row r="3180" spans="1:12">
      <c r="A3180" s="243">
        <v>45041</v>
      </c>
      <c r="B3180" s="243">
        <v>45042</v>
      </c>
      <c r="C3180" s="244">
        <f t="shared" si="147"/>
        <v>2</v>
      </c>
      <c r="D3180" s="239">
        <v>45042</v>
      </c>
      <c r="E3180" s="245">
        <f t="shared" si="148"/>
        <v>1</v>
      </c>
      <c r="F3180" s="306" t="s">
        <v>176</v>
      </c>
      <c r="G3180" s="241">
        <v>517422.99</v>
      </c>
      <c r="H3180" s="244">
        <f t="shared" si="149"/>
        <v>517422.99</v>
      </c>
      <c r="I3180" s="246"/>
      <c r="J3180" s="247"/>
      <c r="K3180" s="240"/>
      <c r="L3180" s="245"/>
    </row>
    <row r="3181" spans="1:12">
      <c r="A3181" s="243">
        <v>45041</v>
      </c>
      <c r="B3181" s="243">
        <v>45041</v>
      </c>
      <c r="C3181" s="244">
        <f t="shared" si="147"/>
        <v>1</v>
      </c>
      <c r="D3181" s="239">
        <v>45041</v>
      </c>
      <c r="E3181" s="245">
        <f t="shared" si="148"/>
        <v>0</v>
      </c>
      <c r="F3181" s="306" t="s">
        <v>175</v>
      </c>
      <c r="G3181" s="241">
        <v>1766.19</v>
      </c>
      <c r="H3181" s="244">
        <f t="shared" si="149"/>
        <v>0</v>
      </c>
      <c r="I3181" s="246"/>
      <c r="J3181" s="247"/>
      <c r="K3181" s="240"/>
      <c r="L3181" s="245"/>
    </row>
    <row r="3182" spans="1:12">
      <c r="A3182" s="243">
        <v>45041</v>
      </c>
      <c r="B3182" s="243">
        <v>45190</v>
      </c>
      <c r="C3182" s="244">
        <f t="shared" si="147"/>
        <v>150</v>
      </c>
      <c r="D3182" s="239">
        <v>45190</v>
      </c>
      <c r="E3182" s="245">
        <f t="shared" si="148"/>
        <v>149</v>
      </c>
      <c r="F3182" s="306" t="s">
        <v>176</v>
      </c>
      <c r="G3182" s="241">
        <v>41.93</v>
      </c>
      <c r="H3182" s="244">
        <f t="shared" si="149"/>
        <v>6247.57</v>
      </c>
      <c r="I3182" s="246"/>
      <c r="J3182" s="247"/>
      <c r="K3182" s="240"/>
      <c r="L3182" s="245"/>
    </row>
    <row r="3183" spans="1:12">
      <c r="A3183" s="243">
        <v>45041</v>
      </c>
      <c r="B3183" s="243">
        <v>45048</v>
      </c>
      <c r="C3183" s="244">
        <f t="shared" si="147"/>
        <v>8</v>
      </c>
      <c r="D3183" s="239">
        <v>45048</v>
      </c>
      <c r="E3183" s="245">
        <f t="shared" si="148"/>
        <v>7</v>
      </c>
      <c r="F3183" s="306" t="s">
        <v>175</v>
      </c>
      <c r="G3183" s="241">
        <v>891.84</v>
      </c>
      <c r="H3183" s="244">
        <f t="shared" si="149"/>
        <v>6242.88</v>
      </c>
      <c r="I3183" s="246"/>
      <c r="J3183" s="247"/>
      <c r="K3183" s="240"/>
      <c r="L3183" s="245"/>
    </row>
    <row r="3184" spans="1:12">
      <c r="A3184" s="243">
        <v>45041</v>
      </c>
      <c r="B3184" s="243">
        <v>45043</v>
      </c>
      <c r="C3184" s="244">
        <f t="shared" si="147"/>
        <v>3</v>
      </c>
      <c r="D3184" s="239">
        <v>45043</v>
      </c>
      <c r="E3184" s="245">
        <f t="shared" si="148"/>
        <v>2</v>
      </c>
      <c r="F3184" s="306" t="s">
        <v>178</v>
      </c>
      <c r="G3184" s="241">
        <v>1158.3499999999999</v>
      </c>
      <c r="H3184" s="244">
        <f t="shared" si="149"/>
        <v>2316.6999999999998</v>
      </c>
      <c r="I3184" s="246"/>
      <c r="J3184" s="247"/>
      <c r="K3184" s="240"/>
      <c r="L3184" s="245"/>
    </row>
    <row r="3185" spans="1:12">
      <c r="A3185" s="243">
        <v>45041</v>
      </c>
      <c r="B3185" s="243">
        <v>45049</v>
      </c>
      <c r="C3185" s="244">
        <f t="shared" si="147"/>
        <v>9</v>
      </c>
      <c r="D3185" s="239">
        <v>45049</v>
      </c>
      <c r="E3185" s="245">
        <f t="shared" si="148"/>
        <v>8</v>
      </c>
      <c r="F3185" s="306" t="s">
        <v>176</v>
      </c>
      <c r="G3185" s="241">
        <v>4029.27</v>
      </c>
      <c r="H3185" s="244">
        <f t="shared" si="149"/>
        <v>32234.16</v>
      </c>
      <c r="I3185" s="246"/>
      <c r="J3185" s="247"/>
      <c r="K3185" s="240"/>
      <c r="L3185" s="245"/>
    </row>
    <row r="3186" spans="1:12">
      <c r="A3186" s="243">
        <v>45041</v>
      </c>
      <c r="B3186" s="243">
        <v>45043</v>
      </c>
      <c r="C3186" s="244">
        <f t="shared" si="147"/>
        <v>3</v>
      </c>
      <c r="D3186" s="239">
        <v>45043</v>
      </c>
      <c r="E3186" s="245">
        <f t="shared" si="148"/>
        <v>2</v>
      </c>
      <c r="F3186" s="306" t="s">
        <v>176</v>
      </c>
      <c r="G3186" s="241">
        <v>283441.65999999997</v>
      </c>
      <c r="H3186" s="244">
        <f t="shared" si="149"/>
        <v>566883.31999999995</v>
      </c>
      <c r="I3186" s="246"/>
      <c r="J3186" s="247"/>
      <c r="K3186" s="240"/>
      <c r="L3186" s="245"/>
    </row>
    <row r="3187" spans="1:12">
      <c r="A3187" s="243">
        <v>45041</v>
      </c>
      <c r="B3187" s="243">
        <v>45042</v>
      </c>
      <c r="C3187" s="244">
        <f t="shared" si="147"/>
        <v>2</v>
      </c>
      <c r="D3187" s="239">
        <v>45042</v>
      </c>
      <c r="E3187" s="245">
        <f t="shared" si="148"/>
        <v>1</v>
      </c>
      <c r="F3187" s="306" t="s">
        <v>175</v>
      </c>
      <c r="G3187" s="241">
        <v>491727.98</v>
      </c>
      <c r="H3187" s="244">
        <f t="shared" si="149"/>
        <v>491727.98</v>
      </c>
      <c r="I3187" s="246"/>
      <c r="J3187" s="247"/>
      <c r="K3187" s="240"/>
      <c r="L3187" s="245"/>
    </row>
    <row r="3188" spans="1:12">
      <c r="A3188" s="243">
        <v>45041</v>
      </c>
      <c r="B3188" s="243">
        <v>45049</v>
      </c>
      <c r="C3188" s="244">
        <f t="shared" si="147"/>
        <v>9</v>
      </c>
      <c r="D3188" s="239">
        <v>45049</v>
      </c>
      <c r="E3188" s="245">
        <f t="shared" si="148"/>
        <v>8</v>
      </c>
      <c r="F3188" s="306" t="s">
        <v>175</v>
      </c>
      <c r="G3188" s="241">
        <v>13.22</v>
      </c>
      <c r="H3188" s="244">
        <f t="shared" si="149"/>
        <v>105.76</v>
      </c>
      <c r="I3188" s="246"/>
      <c r="J3188" s="247"/>
      <c r="K3188" s="240"/>
      <c r="L3188" s="245"/>
    </row>
    <row r="3189" spans="1:12">
      <c r="A3189" s="243">
        <v>45041</v>
      </c>
      <c r="B3189" s="243">
        <v>45352</v>
      </c>
      <c r="C3189" s="244">
        <f t="shared" si="147"/>
        <v>312</v>
      </c>
      <c r="D3189" s="239">
        <v>45352</v>
      </c>
      <c r="E3189" s="245">
        <f t="shared" si="148"/>
        <v>311</v>
      </c>
      <c r="F3189" s="306" t="s">
        <v>176</v>
      </c>
      <c r="G3189" s="241">
        <v>360.01</v>
      </c>
      <c r="H3189" s="244">
        <f t="shared" si="149"/>
        <v>111963.11</v>
      </c>
      <c r="I3189" s="246"/>
      <c r="J3189" s="247"/>
      <c r="K3189" s="240"/>
      <c r="L3189" s="245"/>
    </row>
    <row r="3190" spans="1:12">
      <c r="A3190" s="243">
        <v>45042</v>
      </c>
      <c r="B3190" s="243">
        <v>45125</v>
      </c>
      <c r="C3190" s="244">
        <f t="shared" si="147"/>
        <v>84</v>
      </c>
      <c r="D3190" s="239">
        <v>45125</v>
      </c>
      <c r="E3190" s="245">
        <f t="shared" si="148"/>
        <v>83</v>
      </c>
      <c r="F3190" s="306" t="s">
        <v>175</v>
      </c>
      <c r="G3190" s="241">
        <v>115.09</v>
      </c>
      <c r="H3190" s="244">
        <f t="shared" si="149"/>
        <v>9552.4700000000012</v>
      </c>
      <c r="I3190" s="246"/>
      <c r="J3190" s="247"/>
      <c r="K3190" s="240"/>
      <c r="L3190" s="245"/>
    </row>
    <row r="3191" spans="1:12">
      <c r="A3191" s="243">
        <v>45042</v>
      </c>
      <c r="B3191" s="243">
        <v>45047</v>
      </c>
      <c r="C3191" s="244">
        <f t="shared" si="147"/>
        <v>6</v>
      </c>
      <c r="D3191" s="239">
        <v>45047</v>
      </c>
      <c r="E3191" s="245">
        <f t="shared" si="148"/>
        <v>5</v>
      </c>
      <c r="F3191" s="306" t="s">
        <v>178</v>
      </c>
      <c r="G3191" s="241">
        <v>151655.64000000001</v>
      </c>
      <c r="H3191" s="244">
        <f t="shared" si="149"/>
        <v>758278.20000000007</v>
      </c>
      <c r="I3191" s="246"/>
      <c r="J3191" s="247"/>
      <c r="K3191" s="240"/>
      <c r="L3191" s="245"/>
    </row>
    <row r="3192" spans="1:12">
      <c r="A3192" s="243">
        <v>45042</v>
      </c>
      <c r="B3192" s="243">
        <v>45076</v>
      </c>
      <c r="C3192" s="244">
        <f t="shared" si="147"/>
        <v>35</v>
      </c>
      <c r="D3192" s="239">
        <v>45076</v>
      </c>
      <c r="E3192" s="245">
        <f t="shared" si="148"/>
        <v>34</v>
      </c>
      <c r="F3192" s="306" t="s">
        <v>175</v>
      </c>
      <c r="G3192" s="241">
        <v>19.63</v>
      </c>
      <c r="H3192" s="244">
        <f t="shared" si="149"/>
        <v>667.42</v>
      </c>
      <c r="I3192" s="246"/>
      <c r="J3192" s="247"/>
      <c r="K3192" s="240"/>
      <c r="L3192" s="245"/>
    </row>
    <row r="3193" spans="1:12">
      <c r="A3193" s="243">
        <v>45042</v>
      </c>
      <c r="B3193" s="243">
        <v>45047</v>
      </c>
      <c r="C3193" s="244">
        <f t="shared" si="147"/>
        <v>6</v>
      </c>
      <c r="D3193" s="239">
        <v>45047</v>
      </c>
      <c r="E3193" s="245">
        <f t="shared" si="148"/>
        <v>5</v>
      </c>
      <c r="F3193" s="306" t="s">
        <v>176</v>
      </c>
      <c r="G3193" s="241">
        <v>31145.26</v>
      </c>
      <c r="H3193" s="244">
        <f t="shared" si="149"/>
        <v>155726.29999999999</v>
      </c>
      <c r="I3193" s="246"/>
      <c r="J3193" s="247"/>
      <c r="K3193" s="240"/>
      <c r="L3193" s="245"/>
    </row>
    <row r="3194" spans="1:12">
      <c r="A3194" s="243">
        <v>45042</v>
      </c>
      <c r="B3194" s="243">
        <v>45126</v>
      </c>
      <c r="C3194" s="244">
        <f t="shared" si="147"/>
        <v>85</v>
      </c>
      <c r="D3194" s="239">
        <v>45126</v>
      </c>
      <c r="E3194" s="245">
        <f t="shared" si="148"/>
        <v>84</v>
      </c>
      <c r="F3194" s="306" t="s">
        <v>175</v>
      </c>
      <c r="G3194" s="241">
        <v>92.37</v>
      </c>
      <c r="H3194" s="244">
        <f t="shared" si="149"/>
        <v>7759.08</v>
      </c>
      <c r="I3194" s="246"/>
      <c r="J3194" s="247"/>
      <c r="K3194" s="240"/>
      <c r="L3194" s="245"/>
    </row>
    <row r="3195" spans="1:12">
      <c r="A3195" s="243">
        <v>45042</v>
      </c>
      <c r="B3195" s="243">
        <v>45047</v>
      </c>
      <c r="C3195" s="244">
        <f t="shared" si="147"/>
        <v>6</v>
      </c>
      <c r="D3195" s="239">
        <v>45047</v>
      </c>
      <c r="E3195" s="245">
        <f t="shared" si="148"/>
        <v>5</v>
      </c>
      <c r="F3195" s="306" t="s">
        <v>175</v>
      </c>
      <c r="G3195" s="241">
        <v>1067.1199999999999</v>
      </c>
      <c r="H3195" s="244">
        <f t="shared" si="149"/>
        <v>5335.5999999999995</v>
      </c>
      <c r="I3195" s="246"/>
      <c r="J3195" s="247"/>
      <c r="K3195" s="240"/>
      <c r="L3195" s="245"/>
    </row>
    <row r="3196" spans="1:12">
      <c r="A3196" s="243">
        <v>45042</v>
      </c>
      <c r="B3196" s="243">
        <v>45048</v>
      </c>
      <c r="C3196" s="244">
        <f t="shared" si="147"/>
        <v>7</v>
      </c>
      <c r="D3196" s="239">
        <v>45048</v>
      </c>
      <c r="E3196" s="245">
        <f t="shared" si="148"/>
        <v>6</v>
      </c>
      <c r="F3196" s="306" t="s">
        <v>176</v>
      </c>
      <c r="G3196" s="241">
        <v>11939.78</v>
      </c>
      <c r="H3196" s="244">
        <f t="shared" si="149"/>
        <v>71638.680000000008</v>
      </c>
      <c r="I3196" s="246"/>
      <c r="J3196" s="247"/>
      <c r="K3196" s="240"/>
      <c r="L3196" s="245"/>
    </row>
    <row r="3197" spans="1:12">
      <c r="A3197" s="243">
        <v>45042</v>
      </c>
      <c r="B3197" s="243">
        <v>45045</v>
      </c>
      <c r="C3197" s="244">
        <f t="shared" si="147"/>
        <v>4</v>
      </c>
      <c r="D3197" s="239">
        <v>45045</v>
      </c>
      <c r="E3197" s="245">
        <f t="shared" si="148"/>
        <v>3</v>
      </c>
      <c r="F3197" s="306" t="s">
        <v>180</v>
      </c>
      <c r="G3197" s="241">
        <v>155.94</v>
      </c>
      <c r="H3197" s="244">
        <f t="shared" si="149"/>
        <v>467.82</v>
      </c>
      <c r="I3197" s="246"/>
      <c r="J3197" s="247"/>
      <c r="K3197" s="240"/>
      <c r="L3197" s="245"/>
    </row>
    <row r="3198" spans="1:12">
      <c r="A3198" s="243">
        <v>45042</v>
      </c>
      <c r="B3198" s="243">
        <v>45042</v>
      </c>
      <c r="C3198" s="244">
        <f t="shared" si="147"/>
        <v>1</v>
      </c>
      <c r="D3198" s="239">
        <v>45042</v>
      </c>
      <c r="E3198" s="245">
        <f t="shared" si="148"/>
        <v>0</v>
      </c>
      <c r="F3198" s="306" t="s">
        <v>176</v>
      </c>
      <c r="G3198" s="241">
        <v>29832.5</v>
      </c>
      <c r="H3198" s="244">
        <f t="shared" si="149"/>
        <v>0</v>
      </c>
      <c r="I3198" s="246"/>
      <c r="J3198" s="247"/>
      <c r="K3198" s="240"/>
      <c r="L3198" s="245"/>
    </row>
    <row r="3199" spans="1:12">
      <c r="A3199" s="243">
        <v>45042</v>
      </c>
      <c r="B3199" s="243">
        <v>45043</v>
      </c>
      <c r="C3199" s="244">
        <f t="shared" si="147"/>
        <v>2</v>
      </c>
      <c r="D3199" s="239">
        <v>45043</v>
      </c>
      <c r="E3199" s="245">
        <f t="shared" si="148"/>
        <v>1</v>
      </c>
      <c r="F3199" s="306" t="s">
        <v>178</v>
      </c>
      <c r="G3199" s="241">
        <v>142776.1</v>
      </c>
      <c r="H3199" s="244">
        <f t="shared" si="149"/>
        <v>142776.1</v>
      </c>
      <c r="I3199" s="246"/>
      <c r="J3199" s="247"/>
      <c r="K3199" s="240"/>
      <c r="L3199" s="245"/>
    </row>
    <row r="3200" spans="1:12">
      <c r="A3200" s="243">
        <v>45042</v>
      </c>
      <c r="B3200" s="243">
        <v>45048</v>
      </c>
      <c r="C3200" s="244">
        <f t="shared" si="147"/>
        <v>7</v>
      </c>
      <c r="D3200" s="239">
        <v>45048</v>
      </c>
      <c r="E3200" s="245">
        <f t="shared" si="148"/>
        <v>6</v>
      </c>
      <c r="F3200" s="306" t="s">
        <v>175</v>
      </c>
      <c r="G3200" s="241">
        <v>1649.91</v>
      </c>
      <c r="H3200" s="244">
        <f t="shared" si="149"/>
        <v>9899.4600000000009</v>
      </c>
      <c r="I3200" s="246"/>
      <c r="J3200" s="247"/>
      <c r="K3200" s="240"/>
      <c r="L3200" s="245"/>
    </row>
    <row r="3201" spans="1:12">
      <c r="A3201" s="243">
        <v>45042</v>
      </c>
      <c r="B3201" s="243">
        <v>45043</v>
      </c>
      <c r="C3201" s="244">
        <f t="shared" si="147"/>
        <v>2</v>
      </c>
      <c r="D3201" s="239">
        <v>45043</v>
      </c>
      <c r="E3201" s="245">
        <f t="shared" si="148"/>
        <v>1</v>
      </c>
      <c r="F3201" s="306" t="s">
        <v>176</v>
      </c>
      <c r="G3201" s="241">
        <v>913711.86</v>
      </c>
      <c r="H3201" s="244">
        <f t="shared" si="149"/>
        <v>913711.86</v>
      </c>
      <c r="I3201" s="246"/>
      <c r="J3201" s="247"/>
      <c r="K3201" s="240"/>
      <c r="L3201" s="245"/>
    </row>
    <row r="3202" spans="1:12">
      <c r="A3202" s="243">
        <v>45042</v>
      </c>
      <c r="B3202" s="243">
        <v>45044</v>
      </c>
      <c r="C3202" s="244">
        <f t="shared" si="147"/>
        <v>3</v>
      </c>
      <c r="D3202" s="239">
        <v>45044</v>
      </c>
      <c r="E3202" s="245">
        <f t="shared" si="148"/>
        <v>2</v>
      </c>
      <c r="F3202" s="306" t="s">
        <v>178</v>
      </c>
      <c r="G3202" s="241">
        <v>145130.84</v>
      </c>
      <c r="H3202" s="244">
        <f t="shared" si="149"/>
        <v>290261.68</v>
      </c>
      <c r="I3202" s="246"/>
      <c r="J3202" s="247"/>
      <c r="K3202" s="240"/>
      <c r="L3202" s="245"/>
    </row>
    <row r="3203" spans="1:12">
      <c r="A3203" s="243">
        <v>45042</v>
      </c>
      <c r="B3203" s="243">
        <v>45049</v>
      </c>
      <c r="C3203" s="244">
        <f t="shared" si="147"/>
        <v>8</v>
      </c>
      <c r="D3203" s="239">
        <v>45049</v>
      </c>
      <c r="E3203" s="245">
        <f t="shared" si="148"/>
        <v>7</v>
      </c>
      <c r="F3203" s="306" t="s">
        <v>175</v>
      </c>
      <c r="G3203" s="241">
        <v>144.65</v>
      </c>
      <c r="H3203" s="244">
        <f t="shared" si="149"/>
        <v>1012.5500000000001</v>
      </c>
      <c r="I3203" s="246"/>
      <c r="J3203" s="247"/>
      <c r="K3203" s="240"/>
      <c r="L3203" s="245"/>
    </row>
    <row r="3204" spans="1:12">
      <c r="A3204" s="243">
        <v>45042</v>
      </c>
      <c r="B3204" s="243">
        <v>45042</v>
      </c>
      <c r="C3204" s="244">
        <f t="shared" si="147"/>
        <v>1</v>
      </c>
      <c r="D3204" s="239">
        <v>45042</v>
      </c>
      <c r="E3204" s="245">
        <f t="shared" si="148"/>
        <v>0</v>
      </c>
      <c r="F3204" s="306" t="s">
        <v>175</v>
      </c>
      <c r="G3204" s="241">
        <v>830.47</v>
      </c>
      <c r="H3204" s="244">
        <f t="shared" si="149"/>
        <v>0</v>
      </c>
      <c r="I3204" s="246"/>
      <c r="J3204" s="247"/>
      <c r="K3204" s="240"/>
      <c r="L3204" s="245"/>
    </row>
    <row r="3205" spans="1:12">
      <c r="A3205" s="243">
        <v>45042</v>
      </c>
      <c r="B3205" s="243">
        <v>45089</v>
      </c>
      <c r="C3205" s="244">
        <f t="shared" si="147"/>
        <v>48</v>
      </c>
      <c r="D3205" s="239">
        <v>45089</v>
      </c>
      <c r="E3205" s="245">
        <f t="shared" si="148"/>
        <v>47</v>
      </c>
      <c r="F3205" s="306" t="s">
        <v>176</v>
      </c>
      <c r="G3205" s="241">
        <v>18.37</v>
      </c>
      <c r="H3205" s="244">
        <f t="shared" si="149"/>
        <v>863.3900000000001</v>
      </c>
      <c r="I3205" s="246"/>
      <c r="J3205" s="247"/>
      <c r="K3205" s="240"/>
      <c r="L3205" s="245"/>
    </row>
    <row r="3206" spans="1:12">
      <c r="A3206" s="243">
        <v>45042</v>
      </c>
      <c r="B3206" s="243">
        <v>45043</v>
      </c>
      <c r="C3206" s="244">
        <f t="shared" si="147"/>
        <v>2</v>
      </c>
      <c r="D3206" s="239">
        <v>45043</v>
      </c>
      <c r="E3206" s="245">
        <f t="shared" si="148"/>
        <v>1</v>
      </c>
      <c r="F3206" s="306" t="s">
        <v>175</v>
      </c>
      <c r="G3206" s="241">
        <v>443562.06</v>
      </c>
      <c r="H3206" s="244">
        <f t="shared" si="149"/>
        <v>443562.06</v>
      </c>
      <c r="I3206" s="246"/>
      <c r="J3206" s="247"/>
      <c r="K3206" s="240"/>
      <c r="L3206" s="245"/>
    </row>
    <row r="3207" spans="1:12">
      <c r="A3207" s="243">
        <v>45042</v>
      </c>
      <c r="B3207" s="243">
        <v>45044</v>
      </c>
      <c r="C3207" s="244">
        <f t="shared" ref="C3207:C3270" si="150">B3207-A3207+1</f>
        <v>3</v>
      </c>
      <c r="D3207" s="239">
        <v>45044</v>
      </c>
      <c r="E3207" s="245">
        <f t="shared" ref="E3207:E3270" si="151">D3207-A3207</f>
        <v>2</v>
      </c>
      <c r="F3207" s="306" t="s">
        <v>176</v>
      </c>
      <c r="G3207" s="241">
        <v>206227.24</v>
      </c>
      <c r="H3207" s="244">
        <f t="shared" ref="H3207:H3270" si="152">E3207*G3207</f>
        <v>412454.48</v>
      </c>
      <c r="I3207" s="246"/>
      <c r="J3207" s="247"/>
      <c r="K3207" s="240"/>
      <c r="L3207" s="245"/>
    </row>
    <row r="3208" spans="1:12">
      <c r="A3208" s="243">
        <v>45042</v>
      </c>
      <c r="B3208" s="243">
        <v>45050</v>
      </c>
      <c r="C3208" s="244">
        <f t="shared" si="150"/>
        <v>9</v>
      </c>
      <c r="D3208" s="239">
        <v>45050</v>
      </c>
      <c r="E3208" s="245">
        <f t="shared" si="151"/>
        <v>8</v>
      </c>
      <c r="F3208" s="306" t="s">
        <v>175</v>
      </c>
      <c r="G3208" s="241">
        <v>67.239999999999995</v>
      </c>
      <c r="H3208" s="244">
        <f t="shared" si="152"/>
        <v>537.91999999999996</v>
      </c>
      <c r="I3208" s="246"/>
      <c r="J3208" s="247"/>
      <c r="K3208" s="240"/>
      <c r="L3208" s="245"/>
    </row>
    <row r="3209" spans="1:12">
      <c r="A3209" s="243">
        <v>45042</v>
      </c>
      <c r="B3209" s="243">
        <v>45045</v>
      </c>
      <c r="C3209" s="244">
        <f t="shared" si="150"/>
        <v>4</v>
      </c>
      <c r="D3209" s="239">
        <v>45045</v>
      </c>
      <c r="E3209" s="245">
        <f t="shared" si="151"/>
        <v>3</v>
      </c>
      <c r="F3209" s="306" t="s">
        <v>176</v>
      </c>
      <c r="G3209" s="241">
        <v>82609.25</v>
      </c>
      <c r="H3209" s="244">
        <f t="shared" si="152"/>
        <v>247827.75</v>
      </c>
      <c r="I3209" s="246"/>
      <c r="J3209" s="247"/>
      <c r="K3209" s="240"/>
      <c r="L3209" s="245"/>
    </row>
    <row r="3210" spans="1:12">
      <c r="A3210" s="243">
        <v>45042</v>
      </c>
      <c r="B3210" s="243">
        <v>45044</v>
      </c>
      <c r="C3210" s="244">
        <f t="shared" si="150"/>
        <v>3</v>
      </c>
      <c r="D3210" s="239">
        <v>45044</v>
      </c>
      <c r="E3210" s="245">
        <f t="shared" si="151"/>
        <v>2</v>
      </c>
      <c r="F3210" s="306" t="s">
        <v>175</v>
      </c>
      <c r="G3210" s="241">
        <v>7573.86</v>
      </c>
      <c r="H3210" s="244">
        <f t="shared" si="152"/>
        <v>15147.72</v>
      </c>
      <c r="I3210" s="246"/>
      <c r="J3210" s="247"/>
      <c r="K3210" s="240"/>
      <c r="L3210" s="245"/>
    </row>
    <row r="3211" spans="1:12">
      <c r="A3211" s="243">
        <v>45042</v>
      </c>
      <c r="B3211" s="243">
        <v>45042</v>
      </c>
      <c r="C3211" s="244">
        <f t="shared" si="150"/>
        <v>1</v>
      </c>
      <c r="D3211" s="239">
        <v>45042</v>
      </c>
      <c r="E3211" s="245">
        <f t="shared" si="151"/>
        <v>0</v>
      </c>
      <c r="F3211" s="306" t="s">
        <v>179</v>
      </c>
      <c r="G3211" s="241">
        <v>1468.01</v>
      </c>
      <c r="H3211" s="244">
        <f t="shared" si="152"/>
        <v>0</v>
      </c>
      <c r="I3211" s="246"/>
      <c r="J3211" s="247"/>
      <c r="K3211" s="240"/>
      <c r="L3211" s="245"/>
    </row>
    <row r="3212" spans="1:12">
      <c r="A3212" s="243">
        <v>45042</v>
      </c>
      <c r="B3212" s="243">
        <v>45045</v>
      </c>
      <c r="C3212" s="244">
        <f t="shared" si="150"/>
        <v>4</v>
      </c>
      <c r="D3212" s="239">
        <v>45045</v>
      </c>
      <c r="E3212" s="245">
        <f t="shared" si="151"/>
        <v>3</v>
      </c>
      <c r="F3212" s="306" t="s">
        <v>175</v>
      </c>
      <c r="G3212" s="241">
        <v>580.26</v>
      </c>
      <c r="H3212" s="244">
        <f t="shared" si="152"/>
        <v>1740.78</v>
      </c>
      <c r="I3212" s="246"/>
      <c r="J3212" s="247"/>
      <c r="K3212" s="240"/>
      <c r="L3212" s="245"/>
    </row>
    <row r="3213" spans="1:12">
      <c r="A3213" s="243">
        <v>45042</v>
      </c>
      <c r="B3213" s="243">
        <v>45054</v>
      </c>
      <c r="C3213" s="244">
        <f t="shared" si="150"/>
        <v>13</v>
      </c>
      <c r="D3213" s="239">
        <v>45054</v>
      </c>
      <c r="E3213" s="245">
        <f t="shared" si="151"/>
        <v>12</v>
      </c>
      <c r="F3213" s="306" t="s">
        <v>175</v>
      </c>
      <c r="G3213" s="241">
        <v>80.22</v>
      </c>
      <c r="H3213" s="244">
        <f t="shared" si="152"/>
        <v>962.64</v>
      </c>
      <c r="I3213" s="246"/>
      <c r="J3213" s="247"/>
      <c r="K3213" s="240"/>
      <c r="L3213" s="245"/>
    </row>
    <row r="3214" spans="1:12">
      <c r="A3214" s="243">
        <v>45042</v>
      </c>
      <c r="B3214" s="243">
        <v>45043</v>
      </c>
      <c r="C3214" s="244">
        <f t="shared" si="150"/>
        <v>2</v>
      </c>
      <c r="D3214" s="239">
        <v>45043</v>
      </c>
      <c r="E3214" s="245">
        <f t="shared" si="151"/>
        <v>1</v>
      </c>
      <c r="F3214" s="306" t="s">
        <v>177</v>
      </c>
      <c r="G3214" s="241">
        <v>32566.49</v>
      </c>
      <c r="H3214" s="244">
        <f t="shared" si="152"/>
        <v>32566.49</v>
      </c>
      <c r="I3214" s="246"/>
      <c r="J3214" s="247"/>
      <c r="K3214" s="240"/>
      <c r="L3214" s="245"/>
    </row>
    <row r="3215" spans="1:12">
      <c r="A3215" s="243">
        <v>45042</v>
      </c>
      <c r="B3215" s="243">
        <v>45055</v>
      </c>
      <c r="C3215" s="244">
        <f t="shared" si="150"/>
        <v>14</v>
      </c>
      <c r="D3215" s="239">
        <v>45055</v>
      </c>
      <c r="E3215" s="245">
        <f t="shared" si="151"/>
        <v>13</v>
      </c>
      <c r="F3215" s="306" t="s">
        <v>175</v>
      </c>
      <c r="G3215" s="241">
        <v>58.11</v>
      </c>
      <c r="H3215" s="244">
        <f t="shared" si="152"/>
        <v>755.43</v>
      </c>
      <c r="I3215" s="246"/>
      <c r="J3215" s="247"/>
      <c r="K3215" s="240"/>
      <c r="L3215" s="245"/>
    </row>
    <row r="3216" spans="1:12">
      <c r="A3216" s="243">
        <v>45042</v>
      </c>
      <c r="B3216" s="243">
        <v>45044</v>
      </c>
      <c r="C3216" s="244">
        <f t="shared" si="150"/>
        <v>3</v>
      </c>
      <c r="D3216" s="239">
        <v>45044</v>
      </c>
      <c r="E3216" s="245">
        <f t="shared" si="151"/>
        <v>2</v>
      </c>
      <c r="F3216" s="306" t="s">
        <v>177</v>
      </c>
      <c r="G3216" s="241">
        <v>15495.72</v>
      </c>
      <c r="H3216" s="244">
        <f t="shared" si="152"/>
        <v>30991.439999999999</v>
      </c>
      <c r="I3216" s="246"/>
      <c r="J3216" s="247"/>
      <c r="K3216" s="240"/>
      <c r="L3216" s="245"/>
    </row>
    <row r="3217" spans="1:12">
      <c r="A3217" s="243">
        <v>45042</v>
      </c>
      <c r="B3217" s="243">
        <v>45045</v>
      </c>
      <c r="C3217" s="244">
        <f t="shared" si="150"/>
        <v>4</v>
      </c>
      <c r="D3217" s="239">
        <v>45045</v>
      </c>
      <c r="E3217" s="245">
        <f t="shared" si="151"/>
        <v>3</v>
      </c>
      <c r="F3217" s="306" t="s">
        <v>177</v>
      </c>
      <c r="G3217" s="241">
        <v>353.9</v>
      </c>
      <c r="H3217" s="244">
        <f t="shared" si="152"/>
        <v>1061.6999999999998</v>
      </c>
      <c r="I3217" s="246"/>
      <c r="J3217" s="247"/>
      <c r="K3217" s="240"/>
      <c r="L3217" s="245"/>
    </row>
    <row r="3218" spans="1:12">
      <c r="A3218" s="243">
        <v>45042</v>
      </c>
      <c r="B3218" s="243">
        <v>45117</v>
      </c>
      <c r="C3218" s="244">
        <f t="shared" si="150"/>
        <v>76</v>
      </c>
      <c r="D3218" s="239">
        <v>45117</v>
      </c>
      <c r="E3218" s="245">
        <f t="shared" si="151"/>
        <v>75</v>
      </c>
      <c r="F3218" s="306" t="s">
        <v>175</v>
      </c>
      <c r="G3218" s="241">
        <v>83.13</v>
      </c>
      <c r="H3218" s="244">
        <f t="shared" si="152"/>
        <v>6234.75</v>
      </c>
      <c r="I3218" s="246"/>
      <c r="J3218" s="247"/>
      <c r="K3218" s="240"/>
      <c r="L3218" s="245"/>
    </row>
    <row r="3219" spans="1:12">
      <c r="A3219" s="243">
        <v>45042</v>
      </c>
      <c r="B3219" s="243">
        <v>45096</v>
      </c>
      <c r="C3219" s="244">
        <f t="shared" si="150"/>
        <v>55</v>
      </c>
      <c r="D3219" s="239">
        <v>45096</v>
      </c>
      <c r="E3219" s="245">
        <f t="shared" si="151"/>
        <v>54</v>
      </c>
      <c r="F3219" s="306" t="s">
        <v>175</v>
      </c>
      <c r="G3219" s="241">
        <v>91.59</v>
      </c>
      <c r="H3219" s="244">
        <f t="shared" si="152"/>
        <v>4945.8600000000006</v>
      </c>
      <c r="I3219" s="246"/>
      <c r="J3219" s="247"/>
      <c r="K3219" s="240"/>
      <c r="L3219" s="245"/>
    </row>
    <row r="3220" spans="1:12">
      <c r="A3220" s="243">
        <v>45042</v>
      </c>
      <c r="B3220" s="243">
        <v>45273</v>
      </c>
      <c r="C3220" s="244">
        <f t="shared" si="150"/>
        <v>232</v>
      </c>
      <c r="D3220" s="239">
        <v>45273</v>
      </c>
      <c r="E3220" s="245">
        <f t="shared" si="151"/>
        <v>231</v>
      </c>
      <c r="F3220" s="306" t="s">
        <v>177</v>
      </c>
      <c r="G3220" s="241">
        <v>247</v>
      </c>
      <c r="H3220" s="244">
        <f t="shared" si="152"/>
        <v>57057</v>
      </c>
      <c r="I3220" s="246"/>
      <c r="J3220" s="247"/>
      <c r="K3220" s="240"/>
      <c r="L3220" s="245"/>
    </row>
    <row r="3221" spans="1:12">
      <c r="A3221" s="243">
        <v>45042</v>
      </c>
      <c r="B3221" s="243">
        <v>45072</v>
      </c>
      <c r="C3221" s="244">
        <f t="shared" si="150"/>
        <v>31</v>
      </c>
      <c r="D3221" s="239">
        <v>45072</v>
      </c>
      <c r="E3221" s="245">
        <f t="shared" si="151"/>
        <v>30</v>
      </c>
      <c r="F3221" s="306" t="s">
        <v>176</v>
      </c>
      <c r="G3221" s="241">
        <v>403.3</v>
      </c>
      <c r="H3221" s="244">
        <f t="shared" si="152"/>
        <v>12099</v>
      </c>
      <c r="I3221" s="246"/>
      <c r="J3221" s="247"/>
      <c r="K3221" s="240"/>
      <c r="L3221" s="245"/>
    </row>
    <row r="3222" spans="1:12">
      <c r="A3222" s="243">
        <v>45042</v>
      </c>
      <c r="B3222" s="243">
        <v>45056</v>
      </c>
      <c r="C3222" s="244">
        <f t="shared" si="150"/>
        <v>15</v>
      </c>
      <c r="D3222" s="239">
        <v>45056</v>
      </c>
      <c r="E3222" s="245">
        <f t="shared" si="151"/>
        <v>14</v>
      </c>
      <c r="F3222" s="306" t="s">
        <v>176</v>
      </c>
      <c r="G3222" s="241">
        <v>51.51</v>
      </c>
      <c r="H3222" s="244">
        <f t="shared" si="152"/>
        <v>721.14</v>
      </c>
      <c r="I3222" s="246"/>
      <c r="J3222" s="247"/>
      <c r="K3222" s="240"/>
      <c r="L3222" s="245"/>
    </row>
    <row r="3223" spans="1:12">
      <c r="A3223" s="243">
        <v>45042</v>
      </c>
      <c r="B3223" s="243">
        <v>45293</v>
      </c>
      <c r="C3223" s="244">
        <f t="shared" si="150"/>
        <v>252</v>
      </c>
      <c r="D3223" s="239">
        <v>45293</v>
      </c>
      <c r="E3223" s="245">
        <f t="shared" si="151"/>
        <v>251</v>
      </c>
      <c r="F3223" s="306" t="s">
        <v>177</v>
      </c>
      <c r="G3223" s="241">
        <v>120.69</v>
      </c>
      <c r="H3223" s="244">
        <f t="shared" si="152"/>
        <v>30293.19</v>
      </c>
      <c r="I3223" s="246"/>
      <c r="J3223" s="247"/>
      <c r="K3223" s="240"/>
      <c r="L3223" s="245"/>
    </row>
    <row r="3224" spans="1:12">
      <c r="A3224" s="243">
        <v>45043</v>
      </c>
      <c r="B3224" s="243">
        <v>45120</v>
      </c>
      <c r="C3224" s="244">
        <f t="shared" si="150"/>
        <v>78</v>
      </c>
      <c r="D3224" s="239">
        <v>45120</v>
      </c>
      <c r="E3224" s="245">
        <f t="shared" si="151"/>
        <v>77</v>
      </c>
      <c r="F3224" s="306" t="s">
        <v>175</v>
      </c>
      <c r="G3224" s="241">
        <v>19.989999999999998</v>
      </c>
      <c r="H3224" s="244">
        <f t="shared" si="152"/>
        <v>1539.2299999999998</v>
      </c>
      <c r="I3224" s="246"/>
      <c r="J3224" s="247"/>
      <c r="K3224" s="240"/>
      <c r="L3224" s="245"/>
    </row>
    <row r="3225" spans="1:12">
      <c r="A3225" s="243">
        <v>45043</v>
      </c>
      <c r="B3225" s="243">
        <v>45086</v>
      </c>
      <c r="C3225" s="244">
        <f t="shared" si="150"/>
        <v>44</v>
      </c>
      <c r="D3225" s="239">
        <v>45086</v>
      </c>
      <c r="E3225" s="245">
        <f t="shared" si="151"/>
        <v>43</v>
      </c>
      <c r="F3225" s="306" t="s">
        <v>178</v>
      </c>
      <c r="G3225" s="241">
        <v>602.29</v>
      </c>
      <c r="H3225" s="244">
        <f t="shared" si="152"/>
        <v>25898.469999999998</v>
      </c>
      <c r="I3225" s="246"/>
      <c r="J3225" s="247"/>
      <c r="K3225" s="240"/>
      <c r="L3225" s="245"/>
    </row>
    <row r="3226" spans="1:12">
      <c r="A3226" s="243">
        <v>45043</v>
      </c>
      <c r="B3226" s="243">
        <v>45403</v>
      </c>
      <c r="C3226" s="244">
        <f t="shared" si="150"/>
        <v>361</v>
      </c>
      <c r="D3226" s="239">
        <v>45403</v>
      </c>
      <c r="E3226" s="245">
        <f t="shared" si="151"/>
        <v>360</v>
      </c>
      <c r="F3226" s="306" t="s">
        <v>176</v>
      </c>
      <c r="G3226" s="241">
        <v>30.67</v>
      </c>
      <c r="H3226" s="244">
        <f t="shared" si="152"/>
        <v>11041.2</v>
      </c>
      <c r="I3226" s="246"/>
      <c r="J3226" s="247"/>
      <c r="K3226" s="240"/>
      <c r="L3226" s="245"/>
    </row>
    <row r="3227" spans="1:12">
      <c r="A3227" s="243">
        <v>45043</v>
      </c>
      <c r="B3227" s="243">
        <v>45062</v>
      </c>
      <c r="C3227" s="244">
        <f t="shared" si="150"/>
        <v>20</v>
      </c>
      <c r="D3227" s="239">
        <v>45062</v>
      </c>
      <c r="E3227" s="245">
        <f t="shared" si="151"/>
        <v>19</v>
      </c>
      <c r="F3227" s="306" t="s">
        <v>175</v>
      </c>
      <c r="G3227" s="241">
        <v>148.86000000000001</v>
      </c>
      <c r="H3227" s="244">
        <f t="shared" si="152"/>
        <v>2828.34</v>
      </c>
      <c r="I3227" s="246"/>
      <c r="J3227" s="247"/>
      <c r="K3227" s="240"/>
      <c r="L3227" s="245"/>
    </row>
    <row r="3228" spans="1:12">
      <c r="A3228" s="243">
        <v>45043</v>
      </c>
      <c r="B3228" s="243">
        <v>45047</v>
      </c>
      <c r="C3228" s="244">
        <f t="shared" si="150"/>
        <v>5</v>
      </c>
      <c r="D3228" s="239">
        <v>45047</v>
      </c>
      <c r="E3228" s="245">
        <f t="shared" si="151"/>
        <v>4</v>
      </c>
      <c r="F3228" s="306" t="s">
        <v>178</v>
      </c>
      <c r="G3228" s="241">
        <v>2696.25</v>
      </c>
      <c r="H3228" s="244">
        <f t="shared" si="152"/>
        <v>10785</v>
      </c>
      <c r="I3228" s="246"/>
      <c r="J3228" s="247"/>
      <c r="K3228" s="240"/>
      <c r="L3228" s="245"/>
    </row>
    <row r="3229" spans="1:12">
      <c r="A3229" s="243">
        <v>45043</v>
      </c>
      <c r="B3229" s="243">
        <v>45076</v>
      </c>
      <c r="C3229" s="244">
        <f t="shared" si="150"/>
        <v>34</v>
      </c>
      <c r="D3229" s="239">
        <v>45076</v>
      </c>
      <c r="E3229" s="245">
        <f t="shared" si="151"/>
        <v>33</v>
      </c>
      <c r="F3229" s="306" t="s">
        <v>175</v>
      </c>
      <c r="G3229" s="241">
        <v>17.23</v>
      </c>
      <c r="H3229" s="244">
        <f t="shared" si="152"/>
        <v>568.59</v>
      </c>
      <c r="I3229" s="246"/>
      <c r="J3229" s="247"/>
      <c r="K3229" s="240"/>
      <c r="L3229" s="245"/>
    </row>
    <row r="3230" spans="1:12">
      <c r="A3230" s="243">
        <v>45043</v>
      </c>
      <c r="B3230" s="243">
        <v>45047</v>
      </c>
      <c r="C3230" s="244">
        <f t="shared" si="150"/>
        <v>5</v>
      </c>
      <c r="D3230" s="239">
        <v>45047</v>
      </c>
      <c r="E3230" s="245">
        <f t="shared" si="151"/>
        <v>4</v>
      </c>
      <c r="F3230" s="306" t="s">
        <v>176</v>
      </c>
      <c r="G3230" s="241">
        <v>21742.44</v>
      </c>
      <c r="H3230" s="244">
        <f t="shared" si="152"/>
        <v>86969.76</v>
      </c>
      <c r="I3230" s="246"/>
      <c r="J3230" s="247"/>
      <c r="K3230" s="240"/>
      <c r="L3230" s="245"/>
    </row>
    <row r="3231" spans="1:12">
      <c r="A3231" s="243">
        <v>45043</v>
      </c>
      <c r="B3231" s="243">
        <v>45063</v>
      </c>
      <c r="C3231" s="244">
        <f t="shared" si="150"/>
        <v>21</v>
      </c>
      <c r="D3231" s="239">
        <v>45063</v>
      </c>
      <c r="E3231" s="245">
        <f t="shared" si="151"/>
        <v>20</v>
      </c>
      <c r="F3231" s="306" t="s">
        <v>175</v>
      </c>
      <c r="G3231" s="241">
        <v>14.9</v>
      </c>
      <c r="H3231" s="244">
        <f t="shared" si="152"/>
        <v>298</v>
      </c>
      <c r="I3231" s="246"/>
      <c r="J3231" s="247"/>
      <c r="K3231" s="240"/>
      <c r="L3231" s="245"/>
    </row>
    <row r="3232" spans="1:12">
      <c r="A3232" s="243">
        <v>45043</v>
      </c>
      <c r="B3232" s="243">
        <v>45047</v>
      </c>
      <c r="C3232" s="244">
        <f t="shared" si="150"/>
        <v>5</v>
      </c>
      <c r="D3232" s="239">
        <v>45047</v>
      </c>
      <c r="E3232" s="245">
        <f t="shared" si="151"/>
        <v>4</v>
      </c>
      <c r="F3232" s="306" t="s">
        <v>175</v>
      </c>
      <c r="G3232" s="241">
        <v>4172.16</v>
      </c>
      <c r="H3232" s="244">
        <f t="shared" si="152"/>
        <v>16688.64</v>
      </c>
      <c r="I3232" s="246"/>
      <c r="J3232" s="247"/>
      <c r="K3232" s="240"/>
      <c r="L3232" s="245"/>
    </row>
    <row r="3233" spans="1:12">
      <c r="A3233" s="243">
        <v>45043</v>
      </c>
      <c r="B3233" s="243">
        <v>45048</v>
      </c>
      <c r="C3233" s="244">
        <f t="shared" si="150"/>
        <v>6</v>
      </c>
      <c r="D3233" s="239">
        <v>45048</v>
      </c>
      <c r="E3233" s="245">
        <f t="shared" si="151"/>
        <v>5</v>
      </c>
      <c r="F3233" s="306" t="s">
        <v>176</v>
      </c>
      <c r="G3233" s="241">
        <v>3072.85</v>
      </c>
      <c r="H3233" s="244">
        <f t="shared" si="152"/>
        <v>15364.25</v>
      </c>
      <c r="I3233" s="246"/>
      <c r="J3233" s="247"/>
      <c r="K3233" s="240"/>
      <c r="L3233" s="245"/>
    </row>
    <row r="3234" spans="1:12">
      <c r="A3234" s="243">
        <v>45043</v>
      </c>
      <c r="B3234" s="243">
        <v>45048</v>
      </c>
      <c r="C3234" s="244">
        <f t="shared" si="150"/>
        <v>6</v>
      </c>
      <c r="D3234" s="239">
        <v>45048</v>
      </c>
      <c r="E3234" s="245">
        <f t="shared" si="151"/>
        <v>5</v>
      </c>
      <c r="F3234" s="306" t="s">
        <v>175</v>
      </c>
      <c r="G3234" s="241">
        <v>1878.63</v>
      </c>
      <c r="H3234" s="244">
        <f t="shared" si="152"/>
        <v>9393.1500000000015</v>
      </c>
      <c r="I3234" s="246"/>
      <c r="J3234" s="247"/>
      <c r="K3234" s="240"/>
      <c r="L3234" s="245"/>
    </row>
    <row r="3235" spans="1:12">
      <c r="A3235" s="243">
        <v>45043</v>
      </c>
      <c r="B3235" s="243">
        <v>45049</v>
      </c>
      <c r="C3235" s="244">
        <f t="shared" si="150"/>
        <v>7</v>
      </c>
      <c r="D3235" s="239">
        <v>45049</v>
      </c>
      <c r="E3235" s="245">
        <f t="shared" si="151"/>
        <v>6</v>
      </c>
      <c r="F3235" s="306" t="s">
        <v>175</v>
      </c>
      <c r="G3235" s="241">
        <v>339.63</v>
      </c>
      <c r="H3235" s="244">
        <f t="shared" si="152"/>
        <v>2037.78</v>
      </c>
      <c r="I3235" s="246"/>
      <c r="J3235" s="247"/>
      <c r="K3235" s="240"/>
      <c r="L3235" s="245"/>
    </row>
    <row r="3236" spans="1:12">
      <c r="A3236" s="243">
        <v>45043</v>
      </c>
      <c r="B3236" s="243">
        <v>45043</v>
      </c>
      <c r="C3236" s="244">
        <f t="shared" si="150"/>
        <v>1</v>
      </c>
      <c r="D3236" s="239">
        <v>45043</v>
      </c>
      <c r="E3236" s="245">
        <f t="shared" si="151"/>
        <v>0</v>
      </c>
      <c r="F3236" s="306" t="s">
        <v>176</v>
      </c>
      <c r="G3236" s="241">
        <v>105.11</v>
      </c>
      <c r="H3236" s="244">
        <f t="shared" si="152"/>
        <v>0</v>
      </c>
      <c r="I3236" s="246"/>
      <c r="J3236" s="247"/>
      <c r="K3236" s="240"/>
      <c r="L3236" s="245"/>
    </row>
    <row r="3237" spans="1:12">
      <c r="A3237" s="243">
        <v>45043</v>
      </c>
      <c r="B3237" s="243">
        <v>45044</v>
      </c>
      <c r="C3237" s="244">
        <f t="shared" si="150"/>
        <v>2</v>
      </c>
      <c r="D3237" s="239">
        <v>45044</v>
      </c>
      <c r="E3237" s="245">
        <f t="shared" si="151"/>
        <v>1</v>
      </c>
      <c r="F3237" s="306" t="s">
        <v>178</v>
      </c>
      <c r="G3237" s="241">
        <v>436882.72</v>
      </c>
      <c r="H3237" s="244">
        <f t="shared" si="152"/>
        <v>436882.72</v>
      </c>
      <c r="I3237" s="246"/>
      <c r="J3237" s="247"/>
      <c r="K3237" s="240"/>
      <c r="L3237" s="245"/>
    </row>
    <row r="3238" spans="1:12">
      <c r="A3238" s="243">
        <v>45043</v>
      </c>
      <c r="B3238" s="243">
        <v>45043</v>
      </c>
      <c r="C3238" s="244">
        <f t="shared" si="150"/>
        <v>1</v>
      </c>
      <c r="D3238" s="239">
        <v>45043</v>
      </c>
      <c r="E3238" s="245">
        <f t="shared" si="151"/>
        <v>0</v>
      </c>
      <c r="F3238" s="306" t="s">
        <v>175</v>
      </c>
      <c r="G3238" s="241">
        <v>1048.5899999999999</v>
      </c>
      <c r="H3238" s="244">
        <f t="shared" si="152"/>
        <v>0</v>
      </c>
      <c r="I3238" s="246"/>
      <c r="J3238" s="247"/>
      <c r="K3238" s="240"/>
      <c r="L3238" s="245"/>
    </row>
    <row r="3239" spans="1:12">
      <c r="A3239" s="243">
        <v>45043</v>
      </c>
      <c r="B3239" s="243">
        <v>45044</v>
      </c>
      <c r="C3239" s="244">
        <f t="shared" si="150"/>
        <v>2</v>
      </c>
      <c r="D3239" s="239">
        <v>45044</v>
      </c>
      <c r="E3239" s="245">
        <f t="shared" si="151"/>
        <v>1</v>
      </c>
      <c r="F3239" s="306" t="s">
        <v>176</v>
      </c>
      <c r="G3239" s="241">
        <v>133792.37</v>
      </c>
      <c r="H3239" s="244">
        <f t="shared" si="152"/>
        <v>133792.37</v>
      </c>
      <c r="I3239" s="246"/>
      <c r="J3239" s="247"/>
      <c r="K3239" s="240"/>
      <c r="L3239" s="245"/>
    </row>
    <row r="3240" spans="1:12">
      <c r="A3240" s="243">
        <v>45043</v>
      </c>
      <c r="B3240" s="243">
        <v>45045</v>
      </c>
      <c r="C3240" s="244">
        <f t="shared" si="150"/>
        <v>3</v>
      </c>
      <c r="D3240" s="239">
        <v>45045</v>
      </c>
      <c r="E3240" s="245">
        <f t="shared" si="151"/>
        <v>2</v>
      </c>
      <c r="F3240" s="306" t="s">
        <v>178</v>
      </c>
      <c r="G3240" s="241">
        <v>24.2</v>
      </c>
      <c r="H3240" s="244">
        <f t="shared" si="152"/>
        <v>48.4</v>
      </c>
      <c r="I3240" s="246"/>
      <c r="J3240" s="247"/>
      <c r="K3240" s="240"/>
      <c r="L3240" s="245"/>
    </row>
    <row r="3241" spans="1:12">
      <c r="A3241" s="243">
        <v>45043</v>
      </c>
      <c r="B3241" s="243">
        <v>45050</v>
      </c>
      <c r="C3241" s="244">
        <f t="shared" si="150"/>
        <v>8</v>
      </c>
      <c r="D3241" s="239">
        <v>45050</v>
      </c>
      <c r="E3241" s="245">
        <f t="shared" si="151"/>
        <v>7</v>
      </c>
      <c r="F3241" s="306" t="s">
        <v>175</v>
      </c>
      <c r="G3241" s="241">
        <v>213.58</v>
      </c>
      <c r="H3241" s="244">
        <f t="shared" si="152"/>
        <v>1495.0600000000002</v>
      </c>
      <c r="I3241" s="246"/>
      <c r="J3241" s="247"/>
      <c r="K3241" s="240"/>
      <c r="L3241" s="245"/>
    </row>
    <row r="3242" spans="1:12">
      <c r="A3242" s="243">
        <v>45043</v>
      </c>
      <c r="B3242" s="243">
        <v>45044</v>
      </c>
      <c r="C3242" s="244">
        <f t="shared" si="150"/>
        <v>2</v>
      </c>
      <c r="D3242" s="239">
        <v>45044</v>
      </c>
      <c r="E3242" s="245">
        <f t="shared" si="151"/>
        <v>1</v>
      </c>
      <c r="F3242" s="306" t="s">
        <v>175</v>
      </c>
      <c r="G3242" s="241">
        <v>497611.47</v>
      </c>
      <c r="H3242" s="244">
        <f t="shared" si="152"/>
        <v>497611.47</v>
      </c>
      <c r="I3242" s="246"/>
      <c r="J3242" s="247"/>
      <c r="K3242" s="240"/>
      <c r="L3242" s="245"/>
    </row>
    <row r="3243" spans="1:12">
      <c r="A3243" s="243">
        <v>45043</v>
      </c>
      <c r="B3243" s="243">
        <v>45045</v>
      </c>
      <c r="C3243" s="244">
        <f t="shared" si="150"/>
        <v>3</v>
      </c>
      <c r="D3243" s="239">
        <v>45045</v>
      </c>
      <c r="E3243" s="245">
        <f t="shared" si="151"/>
        <v>2</v>
      </c>
      <c r="F3243" s="306" t="s">
        <v>176</v>
      </c>
      <c r="G3243" s="241">
        <v>72897.17</v>
      </c>
      <c r="H3243" s="244">
        <f t="shared" si="152"/>
        <v>145794.34</v>
      </c>
      <c r="I3243" s="246"/>
      <c r="J3243" s="247"/>
      <c r="K3243" s="240"/>
      <c r="L3243" s="245"/>
    </row>
    <row r="3244" spans="1:12">
      <c r="A3244" s="243">
        <v>45043</v>
      </c>
      <c r="B3244" s="243">
        <v>45051</v>
      </c>
      <c r="C3244" s="244">
        <f t="shared" si="150"/>
        <v>9</v>
      </c>
      <c r="D3244" s="239">
        <v>45051</v>
      </c>
      <c r="E3244" s="245">
        <f t="shared" si="151"/>
        <v>8</v>
      </c>
      <c r="F3244" s="306" t="s">
        <v>175</v>
      </c>
      <c r="G3244" s="241">
        <v>135.05000000000001</v>
      </c>
      <c r="H3244" s="244">
        <f t="shared" si="152"/>
        <v>1080.4000000000001</v>
      </c>
      <c r="I3244" s="246"/>
      <c r="J3244" s="247"/>
      <c r="K3244" s="240"/>
      <c r="L3244" s="245"/>
    </row>
    <row r="3245" spans="1:12">
      <c r="A3245" s="243">
        <v>45043</v>
      </c>
      <c r="B3245" s="243">
        <v>45091</v>
      </c>
      <c r="C3245" s="244">
        <f t="shared" si="150"/>
        <v>49</v>
      </c>
      <c r="D3245" s="239">
        <v>45091</v>
      </c>
      <c r="E3245" s="245">
        <f t="shared" si="151"/>
        <v>48</v>
      </c>
      <c r="F3245" s="306" t="s">
        <v>176</v>
      </c>
      <c r="G3245" s="241">
        <v>171.58</v>
      </c>
      <c r="H3245" s="244">
        <f t="shared" si="152"/>
        <v>8235.84</v>
      </c>
      <c r="I3245" s="246"/>
      <c r="J3245" s="247"/>
      <c r="K3245" s="240"/>
      <c r="L3245" s="245"/>
    </row>
    <row r="3246" spans="1:12">
      <c r="A3246" s="243">
        <v>45043</v>
      </c>
      <c r="B3246" s="243">
        <v>45045</v>
      </c>
      <c r="C3246" s="244">
        <f t="shared" si="150"/>
        <v>3</v>
      </c>
      <c r="D3246" s="239">
        <v>45045</v>
      </c>
      <c r="E3246" s="245">
        <f t="shared" si="151"/>
        <v>2</v>
      </c>
      <c r="F3246" s="306" t="s">
        <v>175</v>
      </c>
      <c r="G3246" s="241">
        <v>6967.6</v>
      </c>
      <c r="H3246" s="244">
        <f t="shared" si="152"/>
        <v>13935.2</v>
      </c>
      <c r="I3246" s="246"/>
      <c r="J3246" s="247"/>
      <c r="K3246" s="240"/>
      <c r="L3246" s="245"/>
    </row>
    <row r="3247" spans="1:12">
      <c r="A3247" s="243">
        <v>45043</v>
      </c>
      <c r="B3247" s="243">
        <v>45047</v>
      </c>
      <c r="C3247" s="244">
        <f t="shared" si="150"/>
        <v>5</v>
      </c>
      <c r="D3247" s="239">
        <v>45047</v>
      </c>
      <c r="E3247" s="245">
        <f t="shared" si="151"/>
        <v>4</v>
      </c>
      <c r="F3247" s="306" t="s">
        <v>177</v>
      </c>
      <c r="G3247" s="241">
        <v>9405.6</v>
      </c>
      <c r="H3247" s="244">
        <f t="shared" si="152"/>
        <v>37622.400000000001</v>
      </c>
      <c r="I3247" s="246"/>
      <c r="J3247" s="247"/>
      <c r="K3247" s="240"/>
      <c r="L3247" s="245"/>
    </row>
    <row r="3248" spans="1:12">
      <c r="A3248" s="243">
        <v>45043</v>
      </c>
      <c r="B3248" s="243">
        <v>45043</v>
      </c>
      <c r="C3248" s="244">
        <f t="shared" si="150"/>
        <v>1</v>
      </c>
      <c r="D3248" s="239">
        <v>45043</v>
      </c>
      <c r="E3248" s="245">
        <f t="shared" si="151"/>
        <v>0</v>
      </c>
      <c r="F3248" s="306" t="s">
        <v>179</v>
      </c>
      <c r="G3248" s="241">
        <v>854.89</v>
      </c>
      <c r="H3248" s="244">
        <f t="shared" si="152"/>
        <v>0</v>
      </c>
      <c r="I3248" s="246"/>
      <c r="J3248" s="247"/>
      <c r="K3248" s="240"/>
      <c r="L3248" s="245"/>
    </row>
    <row r="3249" spans="1:12">
      <c r="A3249" s="243">
        <v>45043</v>
      </c>
      <c r="B3249" s="243">
        <v>45054</v>
      </c>
      <c r="C3249" s="244">
        <f t="shared" si="150"/>
        <v>12</v>
      </c>
      <c r="D3249" s="239">
        <v>45054</v>
      </c>
      <c r="E3249" s="245">
        <f t="shared" si="151"/>
        <v>11</v>
      </c>
      <c r="F3249" s="306" t="s">
        <v>176</v>
      </c>
      <c r="G3249" s="241">
        <v>1518.21</v>
      </c>
      <c r="H3249" s="244">
        <f t="shared" si="152"/>
        <v>16700.310000000001</v>
      </c>
      <c r="I3249" s="246"/>
      <c r="J3249" s="247"/>
      <c r="K3249" s="240"/>
      <c r="L3249" s="245"/>
    </row>
    <row r="3250" spans="1:12">
      <c r="A3250" s="243">
        <v>45043</v>
      </c>
      <c r="B3250" s="243">
        <v>45068</v>
      </c>
      <c r="C3250" s="244">
        <f t="shared" si="150"/>
        <v>26</v>
      </c>
      <c r="D3250" s="239">
        <v>45068</v>
      </c>
      <c r="E3250" s="245">
        <f t="shared" si="151"/>
        <v>25</v>
      </c>
      <c r="F3250" s="306" t="s">
        <v>175</v>
      </c>
      <c r="G3250" s="241">
        <v>28.34</v>
      </c>
      <c r="H3250" s="244">
        <f t="shared" si="152"/>
        <v>708.5</v>
      </c>
      <c r="I3250" s="246"/>
      <c r="J3250" s="247"/>
      <c r="K3250" s="240"/>
      <c r="L3250" s="245"/>
    </row>
    <row r="3251" spans="1:12">
      <c r="A3251" s="243">
        <v>45043</v>
      </c>
      <c r="B3251" s="243">
        <v>45054</v>
      </c>
      <c r="C3251" s="244">
        <f t="shared" si="150"/>
        <v>12</v>
      </c>
      <c r="D3251" s="239">
        <v>45054</v>
      </c>
      <c r="E3251" s="245">
        <f t="shared" si="151"/>
        <v>11</v>
      </c>
      <c r="F3251" s="306" t="s">
        <v>175</v>
      </c>
      <c r="G3251" s="241">
        <v>55.97</v>
      </c>
      <c r="H3251" s="244">
        <f t="shared" si="152"/>
        <v>615.66999999999996</v>
      </c>
      <c r="I3251" s="246"/>
      <c r="J3251" s="247"/>
      <c r="K3251" s="240"/>
      <c r="L3251" s="245"/>
    </row>
    <row r="3252" spans="1:12">
      <c r="A3252" s="243">
        <v>45043</v>
      </c>
      <c r="B3252" s="243">
        <v>45044</v>
      </c>
      <c r="C3252" s="244">
        <f t="shared" si="150"/>
        <v>2</v>
      </c>
      <c r="D3252" s="239">
        <v>45044</v>
      </c>
      <c r="E3252" s="245">
        <f t="shared" si="151"/>
        <v>1</v>
      </c>
      <c r="F3252" s="306" t="s">
        <v>179</v>
      </c>
      <c r="G3252" s="241">
        <v>38.01</v>
      </c>
      <c r="H3252" s="244">
        <f t="shared" si="152"/>
        <v>38.01</v>
      </c>
      <c r="I3252" s="246"/>
      <c r="J3252" s="247"/>
      <c r="K3252" s="240"/>
      <c r="L3252" s="245"/>
    </row>
    <row r="3253" spans="1:12">
      <c r="A3253" s="243">
        <v>45043</v>
      </c>
      <c r="B3253" s="243">
        <v>45055</v>
      </c>
      <c r="C3253" s="244">
        <f t="shared" si="150"/>
        <v>13</v>
      </c>
      <c r="D3253" s="239">
        <v>45055</v>
      </c>
      <c r="E3253" s="245">
        <f t="shared" si="151"/>
        <v>12</v>
      </c>
      <c r="F3253" s="306" t="s">
        <v>175</v>
      </c>
      <c r="G3253" s="241">
        <v>152.68</v>
      </c>
      <c r="H3253" s="244">
        <f t="shared" si="152"/>
        <v>1832.16</v>
      </c>
      <c r="I3253" s="246"/>
      <c r="J3253" s="247"/>
      <c r="K3253" s="240"/>
      <c r="L3253" s="245"/>
    </row>
    <row r="3254" spans="1:12">
      <c r="A3254" s="243">
        <v>45043</v>
      </c>
      <c r="B3254" s="243">
        <v>45044</v>
      </c>
      <c r="C3254" s="244">
        <f t="shared" si="150"/>
        <v>2</v>
      </c>
      <c r="D3254" s="239">
        <v>45044</v>
      </c>
      <c r="E3254" s="245">
        <f t="shared" si="151"/>
        <v>1</v>
      </c>
      <c r="F3254" s="306" t="s">
        <v>177</v>
      </c>
      <c r="G3254" s="241">
        <v>1850.94</v>
      </c>
      <c r="H3254" s="244">
        <f t="shared" si="152"/>
        <v>1850.94</v>
      </c>
      <c r="I3254" s="246"/>
      <c r="J3254" s="247"/>
      <c r="K3254" s="240"/>
      <c r="L3254" s="245"/>
    </row>
    <row r="3255" spans="1:12">
      <c r="A3255" s="243">
        <v>45043</v>
      </c>
      <c r="B3255" s="243">
        <v>45045</v>
      </c>
      <c r="C3255" s="244">
        <f t="shared" si="150"/>
        <v>3</v>
      </c>
      <c r="D3255" s="239">
        <v>45045</v>
      </c>
      <c r="E3255" s="245">
        <f t="shared" si="151"/>
        <v>2</v>
      </c>
      <c r="F3255" s="306" t="s">
        <v>177</v>
      </c>
      <c r="G3255" s="241">
        <v>1466.2</v>
      </c>
      <c r="H3255" s="244">
        <f t="shared" si="152"/>
        <v>2932.4</v>
      </c>
      <c r="I3255" s="246"/>
      <c r="J3255" s="247"/>
      <c r="K3255" s="240"/>
      <c r="L3255" s="245"/>
    </row>
    <row r="3256" spans="1:12">
      <c r="A3256" s="243">
        <v>45043</v>
      </c>
      <c r="B3256" s="243">
        <v>45056</v>
      </c>
      <c r="C3256" s="244">
        <f t="shared" si="150"/>
        <v>14</v>
      </c>
      <c r="D3256" s="239">
        <v>45056</v>
      </c>
      <c r="E3256" s="245">
        <f t="shared" si="151"/>
        <v>13</v>
      </c>
      <c r="F3256" s="306" t="s">
        <v>176</v>
      </c>
      <c r="G3256" s="241">
        <v>98.03</v>
      </c>
      <c r="H3256" s="244">
        <f t="shared" si="152"/>
        <v>1274.3900000000001</v>
      </c>
      <c r="I3256" s="246"/>
      <c r="J3256" s="247"/>
      <c r="K3256" s="240"/>
      <c r="L3256" s="245"/>
    </row>
    <row r="3257" spans="1:12">
      <c r="A3257" s="243">
        <v>45043</v>
      </c>
      <c r="B3257" s="243">
        <v>45057</v>
      </c>
      <c r="C3257" s="244">
        <f t="shared" si="150"/>
        <v>15</v>
      </c>
      <c r="D3257" s="239">
        <v>45057</v>
      </c>
      <c r="E3257" s="245">
        <f t="shared" si="151"/>
        <v>14</v>
      </c>
      <c r="F3257" s="306" t="s">
        <v>178</v>
      </c>
      <c r="G3257" s="241">
        <v>436.16</v>
      </c>
      <c r="H3257" s="244">
        <f t="shared" si="152"/>
        <v>6106.2400000000007</v>
      </c>
      <c r="I3257" s="246"/>
      <c r="J3257" s="247"/>
      <c r="K3257" s="240"/>
      <c r="L3257" s="245"/>
    </row>
    <row r="3258" spans="1:12">
      <c r="A3258" s="243">
        <v>45043</v>
      </c>
      <c r="B3258" s="243">
        <v>45054</v>
      </c>
      <c r="C3258" s="244">
        <f t="shared" si="150"/>
        <v>12</v>
      </c>
      <c r="D3258" s="239">
        <v>45054</v>
      </c>
      <c r="E3258" s="245">
        <f t="shared" si="151"/>
        <v>11</v>
      </c>
      <c r="F3258" s="306" t="s">
        <v>177</v>
      </c>
      <c r="G3258" s="241">
        <v>219.66</v>
      </c>
      <c r="H3258" s="244">
        <f t="shared" si="152"/>
        <v>2416.2599999999998</v>
      </c>
      <c r="I3258" s="246"/>
      <c r="J3258" s="247"/>
      <c r="K3258" s="240"/>
      <c r="L3258" s="245"/>
    </row>
    <row r="3259" spans="1:12">
      <c r="A3259" s="243">
        <v>45043</v>
      </c>
      <c r="B3259" s="243">
        <v>45056</v>
      </c>
      <c r="C3259" s="244">
        <f t="shared" si="150"/>
        <v>14</v>
      </c>
      <c r="D3259" s="239">
        <v>45056</v>
      </c>
      <c r="E3259" s="245">
        <f t="shared" si="151"/>
        <v>13</v>
      </c>
      <c r="F3259" s="306" t="s">
        <v>175</v>
      </c>
      <c r="G3259" s="241">
        <v>19.12</v>
      </c>
      <c r="H3259" s="244">
        <f t="shared" si="152"/>
        <v>248.56</v>
      </c>
      <c r="I3259" s="246"/>
      <c r="J3259" s="247"/>
      <c r="K3259" s="240"/>
      <c r="L3259" s="245"/>
    </row>
    <row r="3260" spans="1:12">
      <c r="A3260" s="243">
        <v>45044</v>
      </c>
      <c r="B3260" s="243">
        <v>45044</v>
      </c>
      <c r="C3260" s="244">
        <f t="shared" si="150"/>
        <v>1</v>
      </c>
      <c r="D3260" s="239">
        <v>45044</v>
      </c>
      <c r="E3260" s="245">
        <f t="shared" si="151"/>
        <v>0</v>
      </c>
      <c r="F3260" s="306" t="s">
        <v>177</v>
      </c>
      <c r="G3260" s="241">
        <v>55.02</v>
      </c>
      <c r="H3260" s="244">
        <f t="shared" si="152"/>
        <v>0</v>
      </c>
      <c r="I3260" s="246"/>
      <c r="J3260" s="247"/>
      <c r="K3260" s="240"/>
      <c r="L3260" s="245"/>
    </row>
    <row r="3261" spans="1:12">
      <c r="A3261" s="243">
        <v>45044</v>
      </c>
      <c r="B3261" s="243">
        <v>45079</v>
      </c>
      <c r="C3261" s="244">
        <f t="shared" si="150"/>
        <v>36</v>
      </c>
      <c r="D3261" s="239">
        <v>45079</v>
      </c>
      <c r="E3261" s="245">
        <f t="shared" si="151"/>
        <v>35</v>
      </c>
      <c r="F3261" s="306" t="s">
        <v>176</v>
      </c>
      <c r="G3261" s="241">
        <v>357.76</v>
      </c>
      <c r="H3261" s="244">
        <f t="shared" si="152"/>
        <v>12521.6</v>
      </c>
      <c r="I3261" s="246"/>
      <c r="J3261" s="247"/>
      <c r="K3261" s="240"/>
      <c r="L3261" s="245"/>
    </row>
    <row r="3262" spans="1:12">
      <c r="A3262" s="243">
        <v>45044</v>
      </c>
      <c r="B3262" s="243">
        <v>45051</v>
      </c>
      <c r="C3262" s="244">
        <f t="shared" si="150"/>
        <v>8</v>
      </c>
      <c r="D3262" s="239">
        <v>45051</v>
      </c>
      <c r="E3262" s="245">
        <f t="shared" si="151"/>
        <v>7</v>
      </c>
      <c r="F3262" s="306" t="s">
        <v>177</v>
      </c>
      <c r="G3262" s="241">
        <v>37221.230000000003</v>
      </c>
      <c r="H3262" s="244">
        <f t="shared" si="152"/>
        <v>260548.61000000002</v>
      </c>
      <c r="I3262" s="246"/>
      <c r="J3262" s="247"/>
      <c r="K3262" s="240"/>
      <c r="L3262" s="245"/>
    </row>
    <row r="3263" spans="1:12">
      <c r="A3263" s="243">
        <v>45044</v>
      </c>
      <c r="B3263" s="243">
        <v>45045</v>
      </c>
      <c r="C3263" s="244">
        <f t="shared" si="150"/>
        <v>2</v>
      </c>
      <c r="D3263" s="239">
        <v>45045</v>
      </c>
      <c r="E3263" s="245">
        <f t="shared" si="151"/>
        <v>1</v>
      </c>
      <c r="F3263" s="306" t="s">
        <v>177</v>
      </c>
      <c r="G3263" s="241">
        <v>31938.49</v>
      </c>
      <c r="H3263" s="244">
        <f t="shared" si="152"/>
        <v>31938.49</v>
      </c>
      <c r="I3263" s="246"/>
      <c r="J3263" s="247"/>
      <c r="K3263" s="240"/>
      <c r="L3263" s="245"/>
    </row>
    <row r="3264" spans="1:12">
      <c r="A3264" s="243">
        <v>45044</v>
      </c>
      <c r="B3264" s="243">
        <v>45072</v>
      </c>
      <c r="C3264" s="244">
        <f t="shared" si="150"/>
        <v>29</v>
      </c>
      <c r="D3264" s="239">
        <v>45072</v>
      </c>
      <c r="E3264" s="245">
        <f t="shared" si="151"/>
        <v>28</v>
      </c>
      <c r="F3264" s="306" t="s">
        <v>176</v>
      </c>
      <c r="G3264" s="241">
        <v>289.95</v>
      </c>
      <c r="H3264" s="244">
        <f t="shared" si="152"/>
        <v>8118.5999999999995</v>
      </c>
      <c r="I3264" s="246"/>
      <c r="J3264" s="247"/>
      <c r="K3264" s="240"/>
      <c r="L3264" s="245"/>
    </row>
    <row r="3265" spans="1:12">
      <c r="A3265" s="243">
        <v>45044</v>
      </c>
      <c r="B3265" s="243">
        <v>45054</v>
      </c>
      <c r="C3265" s="244">
        <f t="shared" si="150"/>
        <v>11</v>
      </c>
      <c r="D3265" s="239">
        <v>45054</v>
      </c>
      <c r="E3265" s="245">
        <f t="shared" si="151"/>
        <v>10</v>
      </c>
      <c r="F3265" s="306" t="s">
        <v>177</v>
      </c>
      <c r="G3265" s="241">
        <v>156.83000000000001</v>
      </c>
      <c r="H3265" s="244">
        <f t="shared" si="152"/>
        <v>1568.3000000000002</v>
      </c>
      <c r="I3265" s="246"/>
      <c r="J3265" s="247"/>
      <c r="K3265" s="240"/>
      <c r="L3265" s="245"/>
    </row>
    <row r="3266" spans="1:12">
      <c r="A3266" s="243">
        <v>45044</v>
      </c>
      <c r="B3266" s="243">
        <v>45146</v>
      </c>
      <c r="C3266" s="244">
        <f t="shared" si="150"/>
        <v>103</v>
      </c>
      <c r="D3266" s="239">
        <v>45146</v>
      </c>
      <c r="E3266" s="245">
        <f t="shared" si="151"/>
        <v>102</v>
      </c>
      <c r="F3266" s="306" t="s">
        <v>175</v>
      </c>
      <c r="G3266" s="241">
        <v>38.86</v>
      </c>
      <c r="H3266" s="244">
        <f t="shared" si="152"/>
        <v>3963.72</v>
      </c>
      <c r="I3266" s="246"/>
      <c r="J3266" s="247"/>
      <c r="K3266" s="240"/>
      <c r="L3266" s="245"/>
    </row>
    <row r="3267" spans="1:12">
      <c r="A3267" s="243">
        <v>45044</v>
      </c>
      <c r="B3267" s="243">
        <v>45079</v>
      </c>
      <c r="C3267" s="244">
        <f t="shared" si="150"/>
        <v>36</v>
      </c>
      <c r="D3267" s="239">
        <v>45079</v>
      </c>
      <c r="E3267" s="245">
        <f t="shared" si="151"/>
        <v>35</v>
      </c>
      <c r="F3267" s="306" t="s">
        <v>177</v>
      </c>
      <c r="G3267" s="241">
        <v>117.58</v>
      </c>
      <c r="H3267" s="244">
        <f t="shared" si="152"/>
        <v>4115.3</v>
      </c>
      <c r="I3267" s="246"/>
      <c r="J3267" s="247"/>
      <c r="K3267" s="240"/>
      <c r="L3267" s="245"/>
    </row>
    <row r="3268" spans="1:12">
      <c r="A3268" s="243">
        <v>45044</v>
      </c>
      <c r="B3268" s="243">
        <v>45049</v>
      </c>
      <c r="C3268" s="244">
        <f t="shared" si="150"/>
        <v>6</v>
      </c>
      <c r="D3268" s="239">
        <v>45049</v>
      </c>
      <c r="E3268" s="245">
        <f t="shared" si="151"/>
        <v>5</v>
      </c>
      <c r="F3268" s="306" t="s">
        <v>180</v>
      </c>
      <c r="G3268" s="241">
        <v>0</v>
      </c>
      <c r="H3268" s="244">
        <f t="shared" si="152"/>
        <v>0</v>
      </c>
      <c r="I3268" s="246"/>
      <c r="J3268" s="247"/>
      <c r="K3268" s="240"/>
      <c r="L3268" s="245"/>
    </row>
    <row r="3269" spans="1:12">
      <c r="A3269" s="243">
        <v>45044</v>
      </c>
      <c r="B3269" s="243">
        <v>45047</v>
      </c>
      <c r="C3269" s="244">
        <f t="shared" si="150"/>
        <v>4</v>
      </c>
      <c r="D3269" s="239">
        <v>45047</v>
      </c>
      <c r="E3269" s="245">
        <f t="shared" si="151"/>
        <v>3</v>
      </c>
      <c r="F3269" s="306" t="s">
        <v>178</v>
      </c>
      <c r="G3269" s="241">
        <v>55249.96</v>
      </c>
      <c r="H3269" s="244">
        <f t="shared" si="152"/>
        <v>165749.88</v>
      </c>
      <c r="I3269" s="246"/>
      <c r="J3269" s="247"/>
      <c r="K3269" s="240"/>
      <c r="L3269" s="245"/>
    </row>
    <row r="3270" spans="1:12">
      <c r="A3270" s="243">
        <v>45044</v>
      </c>
      <c r="B3270" s="243">
        <v>45063</v>
      </c>
      <c r="C3270" s="244">
        <f t="shared" si="150"/>
        <v>20</v>
      </c>
      <c r="D3270" s="239">
        <v>45063</v>
      </c>
      <c r="E3270" s="245">
        <f t="shared" si="151"/>
        <v>19</v>
      </c>
      <c r="F3270" s="306" t="s">
        <v>176</v>
      </c>
      <c r="G3270" s="241">
        <v>9.83</v>
      </c>
      <c r="H3270" s="244">
        <f t="shared" si="152"/>
        <v>186.77</v>
      </c>
      <c r="I3270" s="246"/>
      <c r="J3270" s="247"/>
      <c r="K3270" s="240"/>
      <c r="L3270" s="245"/>
    </row>
    <row r="3271" spans="1:12">
      <c r="A3271" s="243">
        <v>45044</v>
      </c>
      <c r="B3271" s="243">
        <v>45047</v>
      </c>
      <c r="C3271" s="244">
        <f t="shared" ref="C3271:C3334" si="153">B3271-A3271+1</f>
        <v>4</v>
      </c>
      <c r="D3271" s="239">
        <v>45047</v>
      </c>
      <c r="E3271" s="245">
        <f t="shared" ref="E3271:E3334" si="154">D3271-A3271</f>
        <v>3</v>
      </c>
      <c r="F3271" s="306" t="s">
        <v>176</v>
      </c>
      <c r="G3271" s="241">
        <v>24781.9</v>
      </c>
      <c r="H3271" s="244">
        <f t="shared" ref="H3271:H3334" si="155">E3271*G3271</f>
        <v>74345.700000000012</v>
      </c>
      <c r="I3271" s="246"/>
      <c r="J3271" s="247"/>
      <c r="K3271" s="240"/>
      <c r="L3271" s="245"/>
    </row>
    <row r="3272" spans="1:12">
      <c r="A3272" s="243">
        <v>45044</v>
      </c>
      <c r="B3272" s="243">
        <v>45048</v>
      </c>
      <c r="C3272" s="244">
        <f t="shared" si="153"/>
        <v>5</v>
      </c>
      <c r="D3272" s="239">
        <v>45048</v>
      </c>
      <c r="E3272" s="245">
        <f t="shared" si="154"/>
        <v>4</v>
      </c>
      <c r="F3272" s="306" t="s">
        <v>176</v>
      </c>
      <c r="G3272" s="241">
        <v>2688.97</v>
      </c>
      <c r="H3272" s="244">
        <f t="shared" si="155"/>
        <v>10755.88</v>
      </c>
      <c r="I3272" s="246"/>
      <c r="J3272" s="247"/>
      <c r="K3272" s="240"/>
      <c r="L3272" s="245"/>
    </row>
    <row r="3273" spans="1:12">
      <c r="A3273" s="243">
        <v>45044</v>
      </c>
      <c r="B3273" s="243">
        <v>45047</v>
      </c>
      <c r="C3273" s="244">
        <f t="shared" si="153"/>
        <v>4</v>
      </c>
      <c r="D3273" s="239">
        <v>45047</v>
      </c>
      <c r="E3273" s="245">
        <f t="shared" si="154"/>
        <v>3</v>
      </c>
      <c r="F3273" s="306" t="s">
        <v>175</v>
      </c>
      <c r="G3273" s="241">
        <v>8615.58</v>
      </c>
      <c r="H3273" s="244">
        <f t="shared" si="155"/>
        <v>25846.739999999998</v>
      </c>
      <c r="I3273" s="246"/>
      <c r="J3273" s="247"/>
      <c r="K3273" s="240"/>
      <c r="L3273" s="245"/>
    </row>
    <row r="3274" spans="1:12">
      <c r="A3274" s="243">
        <v>45044</v>
      </c>
      <c r="B3274" s="243">
        <v>45443</v>
      </c>
      <c r="C3274" s="244">
        <f t="shared" si="153"/>
        <v>400</v>
      </c>
      <c r="D3274" s="239">
        <v>45443</v>
      </c>
      <c r="E3274" s="245">
        <f t="shared" si="154"/>
        <v>399</v>
      </c>
      <c r="F3274" s="306" t="s">
        <v>175</v>
      </c>
      <c r="G3274" s="241">
        <v>72.62</v>
      </c>
      <c r="H3274" s="244">
        <f t="shared" si="155"/>
        <v>28975.38</v>
      </c>
      <c r="I3274" s="246"/>
      <c r="J3274" s="247"/>
      <c r="K3274" s="240"/>
      <c r="L3274" s="245"/>
    </row>
    <row r="3275" spans="1:12">
      <c r="A3275" s="243">
        <v>45044</v>
      </c>
      <c r="B3275" s="243">
        <v>45049</v>
      </c>
      <c r="C3275" s="244">
        <f t="shared" si="153"/>
        <v>6</v>
      </c>
      <c r="D3275" s="239">
        <v>45049</v>
      </c>
      <c r="E3275" s="245">
        <f t="shared" si="154"/>
        <v>5</v>
      </c>
      <c r="F3275" s="306" t="s">
        <v>178</v>
      </c>
      <c r="G3275" s="241">
        <v>4233.8999999999996</v>
      </c>
      <c r="H3275" s="244">
        <f t="shared" si="155"/>
        <v>21169.5</v>
      </c>
      <c r="I3275" s="246"/>
      <c r="J3275" s="247"/>
      <c r="K3275" s="240"/>
      <c r="L3275" s="245"/>
    </row>
    <row r="3276" spans="1:12">
      <c r="A3276" s="243">
        <v>45044</v>
      </c>
      <c r="B3276" s="243">
        <v>45048</v>
      </c>
      <c r="C3276" s="244">
        <f t="shared" si="153"/>
        <v>5</v>
      </c>
      <c r="D3276" s="239">
        <v>45048</v>
      </c>
      <c r="E3276" s="245">
        <f t="shared" si="154"/>
        <v>4</v>
      </c>
      <c r="F3276" s="306" t="s">
        <v>175</v>
      </c>
      <c r="G3276" s="241">
        <v>1983.2</v>
      </c>
      <c r="H3276" s="244">
        <f t="shared" si="155"/>
        <v>7932.8</v>
      </c>
      <c r="I3276" s="246"/>
      <c r="J3276" s="247"/>
      <c r="K3276" s="240"/>
      <c r="L3276" s="245"/>
    </row>
    <row r="3277" spans="1:12">
      <c r="A3277" s="243">
        <v>45044</v>
      </c>
      <c r="B3277" s="243">
        <v>45049</v>
      </c>
      <c r="C3277" s="244">
        <f t="shared" si="153"/>
        <v>6</v>
      </c>
      <c r="D3277" s="239">
        <v>45049</v>
      </c>
      <c r="E3277" s="245">
        <f t="shared" si="154"/>
        <v>5</v>
      </c>
      <c r="F3277" s="306" t="s">
        <v>176</v>
      </c>
      <c r="G3277" s="241">
        <v>46656.6</v>
      </c>
      <c r="H3277" s="244">
        <f t="shared" si="155"/>
        <v>233283</v>
      </c>
      <c r="I3277" s="246"/>
      <c r="J3277" s="247"/>
      <c r="K3277" s="240"/>
      <c r="L3277" s="245"/>
    </row>
    <row r="3278" spans="1:12">
      <c r="A3278" s="243">
        <v>45044</v>
      </c>
      <c r="B3278" s="243">
        <v>45050</v>
      </c>
      <c r="C3278" s="244">
        <f t="shared" si="153"/>
        <v>7</v>
      </c>
      <c r="D3278" s="239">
        <v>45050</v>
      </c>
      <c r="E3278" s="245">
        <f t="shared" si="154"/>
        <v>6</v>
      </c>
      <c r="F3278" s="306" t="s">
        <v>176</v>
      </c>
      <c r="G3278" s="241">
        <v>2854.89</v>
      </c>
      <c r="H3278" s="244">
        <f t="shared" si="155"/>
        <v>17129.34</v>
      </c>
      <c r="I3278" s="246"/>
      <c r="J3278" s="247"/>
      <c r="K3278" s="240"/>
      <c r="L3278" s="245"/>
    </row>
    <row r="3279" spans="1:12">
      <c r="A3279" s="243">
        <v>45044</v>
      </c>
      <c r="B3279" s="243">
        <v>45049</v>
      </c>
      <c r="C3279" s="244">
        <f t="shared" si="153"/>
        <v>6</v>
      </c>
      <c r="D3279" s="239">
        <v>45049</v>
      </c>
      <c r="E3279" s="245">
        <f t="shared" si="154"/>
        <v>5</v>
      </c>
      <c r="F3279" s="306" t="s">
        <v>175</v>
      </c>
      <c r="G3279" s="241">
        <v>2175.7199999999998</v>
      </c>
      <c r="H3279" s="244">
        <f t="shared" si="155"/>
        <v>10878.599999999999</v>
      </c>
      <c r="I3279" s="246"/>
      <c r="J3279" s="247"/>
      <c r="K3279" s="240"/>
      <c r="L3279" s="245"/>
    </row>
    <row r="3280" spans="1:12">
      <c r="A3280" s="243">
        <v>45044</v>
      </c>
      <c r="B3280" s="243">
        <v>45051</v>
      </c>
      <c r="C3280" s="244">
        <f t="shared" si="153"/>
        <v>8</v>
      </c>
      <c r="D3280" s="239">
        <v>45051</v>
      </c>
      <c r="E3280" s="245">
        <f t="shared" si="154"/>
        <v>7</v>
      </c>
      <c r="F3280" s="306" t="s">
        <v>178</v>
      </c>
      <c r="G3280" s="241">
        <v>13543.71</v>
      </c>
      <c r="H3280" s="244">
        <f t="shared" si="155"/>
        <v>94805.97</v>
      </c>
      <c r="I3280" s="246"/>
      <c r="J3280" s="247"/>
      <c r="K3280" s="240"/>
      <c r="L3280" s="245"/>
    </row>
    <row r="3281" spans="1:12">
      <c r="A3281" s="243">
        <v>45044</v>
      </c>
      <c r="B3281" s="243">
        <v>45044</v>
      </c>
      <c r="C3281" s="244">
        <f t="shared" si="153"/>
        <v>1</v>
      </c>
      <c r="D3281" s="239">
        <v>45044</v>
      </c>
      <c r="E3281" s="245">
        <f t="shared" si="154"/>
        <v>0</v>
      </c>
      <c r="F3281" s="306" t="s">
        <v>176</v>
      </c>
      <c r="G3281" s="241">
        <v>83.84</v>
      </c>
      <c r="H3281" s="244">
        <f t="shared" si="155"/>
        <v>0</v>
      </c>
      <c r="I3281" s="246"/>
      <c r="J3281" s="247"/>
      <c r="K3281" s="240"/>
      <c r="L3281" s="245"/>
    </row>
    <row r="3282" spans="1:12">
      <c r="A3282" s="243">
        <v>45044</v>
      </c>
      <c r="B3282" s="243">
        <v>45045</v>
      </c>
      <c r="C3282" s="244">
        <f t="shared" si="153"/>
        <v>2</v>
      </c>
      <c r="D3282" s="239">
        <v>45045</v>
      </c>
      <c r="E3282" s="245">
        <f t="shared" si="154"/>
        <v>1</v>
      </c>
      <c r="F3282" s="306" t="s">
        <v>178</v>
      </c>
      <c r="G3282" s="241">
        <v>98901.07</v>
      </c>
      <c r="H3282" s="244">
        <f t="shared" si="155"/>
        <v>98901.07</v>
      </c>
      <c r="I3282" s="246"/>
      <c r="J3282" s="247"/>
      <c r="K3282" s="240"/>
      <c r="L3282" s="245"/>
    </row>
    <row r="3283" spans="1:12">
      <c r="A3283" s="243">
        <v>45044</v>
      </c>
      <c r="B3283" s="243">
        <v>45050</v>
      </c>
      <c r="C3283" s="244">
        <f t="shared" si="153"/>
        <v>7</v>
      </c>
      <c r="D3283" s="239">
        <v>45050</v>
      </c>
      <c r="E3283" s="245">
        <f t="shared" si="154"/>
        <v>6</v>
      </c>
      <c r="F3283" s="306" t="s">
        <v>175</v>
      </c>
      <c r="G3283" s="241">
        <v>156.13</v>
      </c>
      <c r="H3283" s="244">
        <f t="shared" si="155"/>
        <v>936.78</v>
      </c>
      <c r="I3283" s="246"/>
      <c r="J3283" s="247"/>
      <c r="K3283" s="240"/>
      <c r="L3283" s="245"/>
    </row>
    <row r="3284" spans="1:12">
      <c r="A3284" s="243">
        <v>45044</v>
      </c>
      <c r="B3284" s="243">
        <v>45045</v>
      </c>
      <c r="C3284" s="244">
        <f t="shared" si="153"/>
        <v>2</v>
      </c>
      <c r="D3284" s="239">
        <v>45045</v>
      </c>
      <c r="E3284" s="245">
        <f t="shared" si="154"/>
        <v>1</v>
      </c>
      <c r="F3284" s="306" t="s">
        <v>176</v>
      </c>
      <c r="G3284" s="241">
        <v>251382.71</v>
      </c>
      <c r="H3284" s="244">
        <f t="shared" si="155"/>
        <v>251382.71</v>
      </c>
      <c r="I3284" s="246"/>
      <c r="J3284" s="247"/>
      <c r="K3284" s="240"/>
      <c r="L3284" s="245"/>
    </row>
    <row r="3285" spans="1:12">
      <c r="A3285" s="243">
        <v>45044</v>
      </c>
      <c r="B3285" s="243">
        <v>45044</v>
      </c>
      <c r="C3285" s="244">
        <f t="shared" si="153"/>
        <v>1</v>
      </c>
      <c r="D3285" s="239">
        <v>45044</v>
      </c>
      <c r="E3285" s="245">
        <f t="shared" si="154"/>
        <v>0</v>
      </c>
      <c r="F3285" s="306" t="s">
        <v>175</v>
      </c>
      <c r="G3285" s="241">
        <v>1523.94</v>
      </c>
      <c r="H3285" s="244">
        <f t="shared" si="155"/>
        <v>0</v>
      </c>
      <c r="I3285" s="246"/>
      <c r="J3285" s="247"/>
      <c r="K3285" s="240"/>
      <c r="L3285" s="245"/>
    </row>
    <row r="3286" spans="1:12">
      <c r="A3286" s="243">
        <v>45044</v>
      </c>
      <c r="B3286" s="243">
        <v>45051</v>
      </c>
      <c r="C3286" s="244">
        <f t="shared" si="153"/>
        <v>8</v>
      </c>
      <c r="D3286" s="239">
        <v>45051</v>
      </c>
      <c r="E3286" s="245">
        <f t="shared" si="154"/>
        <v>7</v>
      </c>
      <c r="F3286" s="306" t="s">
        <v>175</v>
      </c>
      <c r="G3286" s="241">
        <v>166.42</v>
      </c>
      <c r="H3286" s="244">
        <f t="shared" si="155"/>
        <v>1164.9399999999998</v>
      </c>
      <c r="I3286" s="246"/>
      <c r="J3286" s="247"/>
      <c r="K3286" s="240"/>
      <c r="L3286" s="245"/>
    </row>
    <row r="3287" spans="1:12">
      <c r="A3287" s="243">
        <v>45044</v>
      </c>
      <c r="B3287" s="243">
        <v>45045</v>
      </c>
      <c r="C3287" s="244">
        <f t="shared" si="153"/>
        <v>2</v>
      </c>
      <c r="D3287" s="239">
        <v>45045</v>
      </c>
      <c r="E3287" s="245">
        <f t="shared" si="154"/>
        <v>1</v>
      </c>
      <c r="F3287" s="306" t="s">
        <v>175</v>
      </c>
      <c r="G3287" s="241">
        <v>403550.18</v>
      </c>
      <c r="H3287" s="244">
        <f t="shared" si="155"/>
        <v>403550.18</v>
      </c>
      <c r="I3287" s="246"/>
      <c r="J3287" s="247"/>
      <c r="K3287" s="240"/>
      <c r="L3287" s="245"/>
    </row>
    <row r="3288" spans="1:12">
      <c r="A3288" s="243">
        <v>45044</v>
      </c>
      <c r="B3288" s="243">
        <v>45047</v>
      </c>
      <c r="C3288" s="244">
        <f t="shared" si="153"/>
        <v>4</v>
      </c>
      <c r="D3288" s="239">
        <v>45047</v>
      </c>
      <c r="E3288" s="245">
        <f t="shared" si="154"/>
        <v>3</v>
      </c>
      <c r="F3288" s="306" t="s">
        <v>177</v>
      </c>
      <c r="G3288" s="241">
        <v>19981.28</v>
      </c>
      <c r="H3288" s="244">
        <f t="shared" si="155"/>
        <v>59943.839999999997</v>
      </c>
      <c r="I3288" s="246"/>
      <c r="J3288" s="247"/>
      <c r="K3288" s="240"/>
      <c r="L3288" s="245"/>
    </row>
    <row r="3289" spans="1:12">
      <c r="A3289" s="243">
        <v>45044</v>
      </c>
      <c r="B3289" s="243">
        <v>45054</v>
      </c>
      <c r="C3289" s="244">
        <f t="shared" si="153"/>
        <v>11</v>
      </c>
      <c r="D3289" s="239">
        <v>45054</v>
      </c>
      <c r="E3289" s="245">
        <f t="shared" si="154"/>
        <v>10</v>
      </c>
      <c r="F3289" s="306" t="s">
        <v>178</v>
      </c>
      <c r="G3289" s="241">
        <v>368.07</v>
      </c>
      <c r="H3289" s="244">
        <f t="shared" si="155"/>
        <v>3680.7</v>
      </c>
      <c r="I3289" s="246"/>
      <c r="J3289" s="247"/>
      <c r="K3289" s="240"/>
      <c r="L3289" s="245"/>
    </row>
    <row r="3290" spans="1:12">
      <c r="A3290" s="243">
        <v>45044</v>
      </c>
      <c r="B3290" s="243">
        <v>45054</v>
      </c>
      <c r="C3290" s="244">
        <f t="shared" si="153"/>
        <v>11</v>
      </c>
      <c r="D3290" s="239">
        <v>45054</v>
      </c>
      <c r="E3290" s="245">
        <f t="shared" si="154"/>
        <v>10</v>
      </c>
      <c r="F3290" s="306" t="s">
        <v>176</v>
      </c>
      <c r="G3290" s="241">
        <v>7124.82</v>
      </c>
      <c r="H3290" s="244">
        <f t="shared" si="155"/>
        <v>71248.2</v>
      </c>
      <c r="I3290" s="246"/>
      <c r="J3290" s="247"/>
      <c r="K3290" s="240"/>
      <c r="L3290" s="245"/>
    </row>
    <row r="3291" spans="1:12">
      <c r="A3291" s="243">
        <v>45044</v>
      </c>
      <c r="B3291" s="243">
        <v>45048</v>
      </c>
      <c r="C3291" s="244">
        <f t="shared" si="153"/>
        <v>5</v>
      </c>
      <c r="D3291" s="239">
        <v>45048</v>
      </c>
      <c r="E3291" s="245">
        <f t="shared" si="154"/>
        <v>4</v>
      </c>
      <c r="F3291" s="306" t="s">
        <v>177</v>
      </c>
      <c r="G3291" s="241">
        <v>26056.59</v>
      </c>
      <c r="H3291" s="244">
        <f t="shared" si="155"/>
        <v>104226.36</v>
      </c>
      <c r="I3291" s="246"/>
      <c r="J3291" s="247"/>
      <c r="K3291" s="240"/>
      <c r="L3291" s="245"/>
    </row>
    <row r="3292" spans="1:12">
      <c r="A3292" s="243">
        <v>45044</v>
      </c>
      <c r="B3292" s="243">
        <v>45069</v>
      </c>
      <c r="C3292" s="244">
        <f t="shared" si="153"/>
        <v>26</v>
      </c>
      <c r="D3292" s="239">
        <v>45069</v>
      </c>
      <c r="E3292" s="245">
        <f t="shared" si="154"/>
        <v>25</v>
      </c>
      <c r="F3292" s="306" t="s">
        <v>178</v>
      </c>
      <c r="G3292" s="241">
        <v>40.92</v>
      </c>
      <c r="H3292" s="244">
        <f t="shared" si="155"/>
        <v>1023</v>
      </c>
      <c r="I3292" s="246"/>
      <c r="J3292" s="247"/>
      <c r="K3292" s="240"/>
      <c r="L3292" s="245"/>
    </row>
    <row r="3293" spans="1:12">
      <c r="A3293" s="243">
        <v>45044</v>
      </c>
      <c r="B3293" s="243">
        <v>45054</v>
      </c>
      <c r="C3293" s="244">
        <f t="shared" si="153"/>
        <v>11</v>
      </c>
      <c r="D3293" s="239">
        <v>45054</v>
      </c>
      <c r="E3293" s="245">
        <f t="shared" si="154"/>
        <v>10</v>
      </c>
      <c r="F3293" s="306" t="s">
        <v>175</v>
      </c>
      <c r="G3293" s="241">
        <v>112.36</v>
      </c>
      <c r="H3293" s="244">
        <f t="shared" si="155"/>
        <v>1123.5999999999999</v>
      </c>
      <c r="I3293" s="246"/>
      <c r="J3293" s="247"/>
      <c r="K3293" s="240"/>
      <c r="L3293" s="245"/>
    </row>
    <row r="3294" spans="1:12">
      <c r="A3294" s="243">
        <v>45044</v>
      </c>
      <c r="B3294" s="243">
        <v>45044</v>
      </c>
      <c r="C3294" s="244">
        <f t="shared" si="153"/>
        <v>1</v>
      </c>
      <c r="D3294" s="239">
        <v>45044</v>
      </c>
      <c r="E3294" s="245">
        <f t="shared" si="154"/>
        <v>0</v>
      </c>
      <c r="F3294" s="306" t="s">
        <v>179</v>
      </c>
      <c r="G3294" s="241">
        <v>511.86</v>
      </c>
      <c r="H3294" s="244">
        <f t="shared" si="155"/>
        <v>0</v>
      </c>
      <c r="I3294" s="246"/>
      <c r="J3294" s="247"/>
      <c r="K3294" s="240"/>
      <c r="L3294" s="245"/>
    </row>
    <row r="3295" spans="1:12">
      <c r="A3295" s="243">
        <v>45044</v>
      </c>
      <c r="B3295" s="243">
        <v>45049</v>
      </c>
      <c r="C3295" s="244">
        <f t="shared" si="153"/>
        <v>6</v>
      </c>
      <c r="D3295" s="239">
        <v>45049</v>
      </c>
      <c r="E3295" s="245">
        <f t="shared" si="154"/>
        <v>5</v>
      </c>
      <c r="F3295" s="306" t="s">
        <v>177</v>
      </c>
      <c r="G3295" s="241">
        <v>14084.37</v>
      </c>
      <c r="H3295" s="244">
        <f t="shared" si="155"/>
        <v>70421.850000000006</v>
      </c>
      <c r="I3295" s="246"/>
      <c r="J3295" s="247"/>
      <c r="K3295" s="240"/>
      <c r="L3295" s="245"/>
    </row>
    <row r="3296" spans="1:12">
      <c r="A3296" s="243">
        <v>45045</v>
      </c>
      <c r="B3296" s="243">
        <v>45051</v>
      </c>
      <c r="C3296" s="244">
        <f t="shared" si="153"/>
        <v>7</v>
      </c>
      <c r="D3296" s="239">
        <v>45051</v>
      </c>
      <c r="E3296" s="245">
        <f t="shared" si="154"/>
        <v>6</v>
      </c>
      <c r="F3296" s="306" t="s">
        <v>175</v>
      </c>
      <c r="G3296" s="241">
        <v>54.77</v>
      </c>
      <c r="H3296" s="244">
        <f t="shared" si="155"/>
        <v>328.62</v>
      </c>
      <c r="I3296" s="246"/>
      <c r="J3296" s="247"/>
      <c r="K3296" s="240"/>
      <c r="L3296" s="245"/>
    </row>
    <row r="3297" spans="1:12">
      <c r="A3297" s="243">
        <v>45045</v>
      </c>
      <c r="B3297" s="243">
        <v>45070</v>
      </c>
      <c r="C3297" s="244">
        <f t="shared" si="153"/>
        <v>26</v>
      </c>
      <c r="D3297" s="239">
        <v>45070</v>
      </c>
      <c r="E3297" s="245">
        <f t="shared" si="154"/>
        <v>25</v>
      </c>
      <c r="F3297" s="306" t="s">
        <v>175</v>
      </c>
      <c r="G3297" s="241">
        <v>11.36</v>
      </c>
      <c r="H3297" s="244">
        <f t="shared" si="155"/>
        <v>284</v>
      </c>
      <c r="I3297" s="246"/>
      <c r="J3297" s="247"/>
      <c r="K3297" s="240"/>
      <c r="L3297" s="245"/>
    </row>
    <row r="3298" spans="1:12">
      <c r="A3298" s="243">
        <v>45045</v>
      </c>
      <c r="B3298" s="243">
        <v>45047</v>
      </c>
      <c r="C3298" s="244">
        <f t="shared" si="153"/>
        <v>3</v>
      </c>
      <c r="D3298" s="239">
        <v>45047</v>
      </c>
      <c r="E3298" s="245">
        <f t="shared" si="154"/>
        <v>2</v>
      </c>
      <c r="F3298" s="306" t="s">
        <v>175</v>
      </c>
      <c r="G3298" s="241">
        <v>11463.85</v>
      </c>
      <c r="H3298" s="244">
        <f t="shared" si="155"/>
        <v>22927.7</v>
      </c>
      <c r="I3298" s="246"/>
      <c r="J3298" s="247"/>
      <c r="K3298" s="240"/>
      <c r="L3298" s="245"/>
    </row>
    <row r="3299" spans="1:12">
      <c r="A3299" s="243">
        <v>45045</v>
      </c>
      <c r="B3299" s="243">
        <v>45048</v>
      </c>
      <c r="C3299" s="244">
        <f t="shared" si="153"/>
        <v>4</v>
      </c>
      <c r="D3299" s="239">
        <v>45048</v>
      </c>
      <c r="E3299" s="245">
        <f t="shared" si="154"/>
        <v>3</v>
      </c>
      <c r="F3299" s="306" t="s">
        <v>175</v>
      </c>
      <c r="G3299" s="241">
        <v>14.36</v>
      </c>
      <c r="H3299" s="244">
        <f t="shared" si="155"/>
        <v>43.08</v>
      </c>
      <c r="I3299" s="246"/>
      <c r="J3299" s="247"/>
      <c r="K3299" s="240"/>
      <c r="L3299" s="245"/>
    </row>
    <row r="3300" spans="1:12">
      <c r="A3300" s="243">
        <v>45046</v>
      </c>
      <c r="B3300" s="243">
        <v>45047</v>
      </c>
      <c r="C3300" s="244">
        <f t="shared" si="153"/>
        <v>2</v>
      </c>
      <c r="D3300" s="239">
        <v>45047</v>
      </c>
      <c r="E3300" s="245">
        <f t="shared" si="154"/>
        <v>1</v>
      </c>
      <c r="F3300" s="306" t="s">
        <v>176</v>
      </c>
      <c r="G3300" s="241">
        <v>2363.4</v>
      </c>
      <c r="H3300" s="244">
        <f t="shared" si="155"/>
        <v>2363.4</v>
      </c>
      <c r="I3300" s="246"/>
      <c r="J3300" s="247"/>
      <c r="K3300" s="240"/>
      <c r="L3300" s="245"/>
    </row>
    <row r="3301" spans="1:12">
      <c r="A3301" s="243">
        <v>45046</v>
      </c>
      <c r="B3301" s="243">
        <v>45050</v>
      </c>
      <c r="C3301" s="244">
        <f t="shared" si="153"/>
        <v>5</v>
      </c>
      <c r="D3301" s="239">
        <v>45050</v>
      </c>
      <c r="E3301" s="245">
        <f t="shared" si="154"/>
        <v>4</v>
      </c>
      <c r="F3301" s="306" t="s">
        <v>175</v>
      </c>
      <c r="G3301" s="241">
        <v>97.2</v>
      </c>
      <c r="H3301" s="244">
        <f t="shared" si="155"/>
        <v>388.8</v>
      </c>
      <c r="I3301" s="246"/>
      <c r="J3301" s="247"/>
      <c r="K3301" s="240"/>
      <c r="L3301" s="245"/>
    </row>
    <row r="3302" spans="1:12">
      <c r="A3302" s="243">
        <v>45046</v>
      </c>
      <c r="B3302" s="243">
        <v>45048</v>
      </c>
      <c r="C3302" s="244">
        <f t="shared" si="153"/>
        <v>3</v>
      </c>
      <c r="D3302" s="239">
        <v>45048</v>
      </c>
      <c r="E3302" s="245">
        <f t="shared" si="154"/>
        <v>2</v>
      </c>
      <c r="F3302" s="306" t="s">
        <v>176</v>
      </c>
      <c r="G3302" s="241">
        <v>339.16</v>
      </c>
      <c r="H3302" s="244">
        <f t="shared" si="155"/>
        <v>678.32</v>
      </c>
      <c r="I3302" s="246"/>
      <c r="J3302" s="247"/>
      <c r="K3302" s="240"/>
      <c r="L3302" s="245"/>
    </row>
    <row r="3303" spans="1:12">
      <c r="A3303" s="243">
        <v>45046</v>
      </c>
      <c r="B3303" s="243">
        <v>45051</v>
      </c>
      <c r="C3303" s="244">
        <f t="shared" si="153"/>
        <v>6</v>
      </c>
      <c r="D3303" s="239">
        <v>45051</v>
      </c>
      <c r="E3303" s="245">
        <f t="shared" si="154"/>
        <v>5</v>
      </c>
      <c r="F3303" s="306" t="s">
        <v>175</v>
      </c>
      <c r="G3303" s="241">
        <v>65.400000000000006</v>
      </c>
      <c r="H3303" s="244">
        <f t="shared" si="155"/>
        <v>327</v>
      </c>
      <c r="I3303" s="246"/>
      <c r="J3303" s="247"/>
      <c r="K3303" s="240"/>
      <c r="L3303" s="245"/>
    </row>
    <row r="3304" spans="1:12">
      <c r="A3304" s="243">
        <v>45046</v>
      </c>
      <c r="B3304" s="243">
        <v>45054</v>
      </c>
      <c r="C3304" s="244">
        <f t="shared" si="153"/>
        <v>9</v>
      </c>
      <c r="D3304" s="239">
        <v>45054</v>
      </c>
      <c r="E3304" s="245">
        <f t="shared" si="154"/>
        <v>8</v>
      </c>
      <c r="F3304" s="306" t="s">
        <v>175</v>
      </c>
      <c r="G3304" s="241">
        <v>128.56</v>
      </c>
      <c r="H3304" s="244">
        <f t="shared" si="155"/>
        <v>1028.48</v>
      </c>
      <c r="I3304" s="246"/>
      <c r="J3304" s="247"/>
      <c r="K3304" s="240"/>
      <c r="L3304" s="245"/>
    </row>
    <row r="3305" spans="1:12">
      <c r="A3305" s="243">
        <v>45046</v>
      </c>
      <c r="B3305" s="243">
        <v>45055</v>
      </c>
      <c r="C3305" s="244">
        <f t="shared" si="153"/>
        <v>10</v>
      </c>
      <c r="D3305" s="239">
        <v>45055</v>
      </c>
      <c r="E3305" s="245">
        <f t="shared" si="154"/>
        <v>9</v>
      </c>
      <c r="F3305" s="306" t="s">
        <v>175</v>
      </c>
      <c r="G3305" s="241">
        <v>14.46</v>
      </c>
      <c r="H3305" s="244">
        <f t="shared" si="155"/>
        <v>130.14000000000001</v>
      </c>
      <c r="I3305" s="246"/>
      <c r="J3305" s="247"/>
      <c r="K3305" s="240"/>
      <c r="L3305" s="245"/>
    </row>
    <row r="3306" spans="1:12">
      <c r="A3306" s="243">
        <v>45046</v>
      </c>
      <c r="B3306" s="243">
        <v>45054</v>
      </c>
      <c r="C3306" s="244">
        <f t="shared" si="153"/>
        <v>9</v>
      </c>
      <c r="D3306" s="239">
        <v>45054</v>
      </c>
      <c r="E3306" s="245">
        <f t="shared" si="154"/>
        <v>8</v>
      </c>
      <c r="F3306" s="306" t="s">
        <v>176</v>
      </c>
      <c r="G3306" s="241">
        <v>12.59</v>
      </c>
      <c r="H3306" s="244">
        <f t="shared" si="155"/>
        <v>100.72</v>
      </c>
      <c r="I3306" s="246"/>
      <c r="J3306" s="247"/>
      <c r="K3306" s="240"/>
      <c r="L3306" s="245"/>
    </row>
    <row r="3307" spans="1:12">
      <c r="A3307" s="243">
        <v>45046</v>
      </c>
      <c r="B3307" s="243">
        <v>45055</v>
      </c>
      <c r="C3307" s="244">
        <f t="shared" si="153"/>
        <v>10</v>
      </c>
      <c r="D3307" s="239">
        <v>45055</v>
      </c>
      <c r="E3307" s="245">
        <f t="shared" si="154"/>
        <v>9</v>
      </c>
      <c r="F3307" s="306" t="s">
        <v>176</v>
      </c>
      <c r="G3307" s="241">
        <v>243.33</v>
      </c>
      <c r="H3307" s="244">
        <f t="shared" si="155"/>
        <v>2189.9700000000003</v>
      </c>
      <c r="I3307" s="246"/>
      <c r="J3307" s="247"/>
      <c r="K3307" s="240"/>
      <c r="L3307" s="245"/>
    </row>
    <row r="3308" spans="1:12">
      <c r="A3308" s="243">
        <v>45046</v>
      </c>
      <c r="B3308" s="243">
        <v>45061</v>
      </c>
      <c r="C3308" s="244">
        <f t="shared" si="153"/>
        <v>16</v>
      </c>
      <c r="D3308" s="239">
        <v>45061</v>
      </c>
      <c r="E3308" s="245">
        <f t="shared" si="154"/>
        <v>15</v>
      </c>
      <c r="F3308" s="306" t="s">
        <v>175</v>
      </c>
      <c r="G3308" s="241">
        <v>83.1</v>
      </c>
      <c r="H3308" s="244">
        <f t="shared" si="155"/>
        <v>1246.5</v>
      </c>
      <c r="I3308" s="246"/>
      <c r="J3308" s="247"/>
      <c r="K3308" s="240"/>
      <c r="L3308" s="245"/>
    </row>
    <row r="3309" spans="1:12">
      <c r="A3309" s="243">
        <v>45046</v>
      </c>
      <c r="B3309" s="243">
        <v>45047</v>
      </c>
      <c r="C3309" s="244">
        <f t="shared" si="153"/>
        <v>2</v>
      </c>
      <c r="D3309" s="239">
        <v>45047</v>
      </c>
      <c r="E3309" s="245">
        <f t="shared" si="154"/>
        <v>1</v>
      </c>
      <c r="F3309" s="306" t="s">
        <v>175</v>
      </c>
      <c r="G3309" s="241">
        <v>9629.74</v>
      </c>
      <c r="H3309" s="244">
        <f t="shared" si="155"/>
        <v>9629.74</v>
      </c>
      <c r="I3309" s="246"/>
      <c r="J3309" s="247"/>
      <c r="K3309" s="240"/>
      <c r="L3309" s="245"/>
    </row>
    <row r="3310" spans="1:12">
      <c r="A3310" s="243">
        <v>45046</v>
      </c>
      <c r="B3310" s="243">
        <v>45048</v>
      </c>
      <c r="C3310" s="244">
        <f t="shared" si="153"/>
        <v>3</v>
      </c>
      <c r="D3310" s="239">
        <v>45048</v>
      </c>
      <c r="E3310" s="245">
        <f t="shared" si="154"/>
        <v>2</v>
      </c>
      <c r="F3310" s="306" t="s">
        <v>175</v>
      </c>
      <c r="G3310" s="241">
        <v>318.08</v>
      </c>
      <c r="H3310" s="244">
        <f t="shared" si="155"/>
        <v>636.16</v>
      </c>
      <c r="I3310" s="246"/>
      <c r="J3310" s="247"/>
      <c r="K3310" s="240"/>
      <c r="L3310" s="245"/>
    </row>
    <row r="3311" spans="1:12">
      <c r="A3311" s="243">
        <v>45046</v>
      </c>
      <c r="B3311" s="243">
        <v>45049</v>
      </c>
      <c r="C3311" s="244">
        <f t="shared" si="153"/>
        <v>4</v>
      </c>
      <c r="D3311" s="239">
        <v>45049</v>
      </c>
      <c r="E3311" s="245">
        <f t="shared" si="154"/>
        <v>3</v>
      </c>
      <c r="F3311" s="306" t="s">
        <v>175</v>
      </c>
      <c r="G3311" s="241">
        <v>215.98</v>
      </c>
      <c r="H3311" s="244">
        <f t="shared" si="155"/>
        <v>647.93999999999994</v>
      </c>
      <c r="I3311" s="246"/>
      <c r="J3311" s="247"/>
      <c r="K3311" s="240"/>
      <c r="L3311" s="245"/>
    </row>
    <row r="3312" spans="1:12">
      <c r="A3312" s="243">
        <v>45047</v>
      </c>
      <c r="B3312" s="243">
        <v>45086</v>
      </c>
      <c r="C3312" s="244">
        <f t="shared" si="153"/>
        <v>40</v>
      </c>
      <c r="D3312" s="239">
        <v>45086</v>
      </c>
      <c r="E3312" s="245">
        <f t="shared" si="154"/>
        <v>39</v>
      </c>
      <c r="F3312" s="306" t="s">
        <v>176</v>
      </c>
      <c r="G3312" s="241">
        <v>321.38</v>
      </c>
      <c r="H3312" s="244">
        <f t="shared" si="155"/>
        <v>12533.82</v>
      </c>
      <c r="I3312" s="246"/>
      <c r="J3312" s="247"/>
      <c r="K3312" s="240"/>
      <c r="L3312" s="245"/>
    </row>
    <row r="3313" spans="1:12">
      <c r="A3313" s="243">
        <v>45047</v>
      </c>
      <c r="B3313" s="243">
        <v>45061</v>
      </c>
      <c r="C3313" s="244">
        <f t="shared" si="153"/>
        <v>15</v>
      </c>
      <c r="D3313" s="239">
        <v>45061</v>
      </c>
      <c r="E3313" s="245">
        <f t="shared" si="154"/>
        <v>14</v>
      </c>
      <c r="F3313" s="306" t="s">
        <v>175</v>
      </c>
      <c r="G3313" s="241">
        <v>124.79</v>
      </c>
      <c r="H3313" s="244">
        <f t="shared" si="155"/>
        <v>1747.0600000000002</v>
      </c>
      <c r="I3313" s="246"/>
      <c r="J3313" s="247"/>
      <c r="K3313" s="240"/>
      <c r="L3313" s="245"/>
    </row>
    <row r="3314" spans="1:12">
      <c r="A3314" s="243">
        <v>45047</v>
      </c>
      <c r="B3314" s="243">
        <v>45062</v>
      </c>
      <c r="C3314" s="244">
        <f t="shared" si="153"/>
        <v>16</v>
      </c>
      <c r="D3314" s="239">
        <v>45062</v>
      </c>
      <c r="E3314" s="245">
        <f t="shared" si="154"/>
        <v>15</v>
      </c>
      <c r="F3314" s="306" t="s">
        <v>175</v>
      </c>
      <c r="G3314" s="241">
        <v>41.8</v>
      </c>
      <c r="H3314" s="244">
        <f t="shared" si="155"/>
        <v>627</v>
      </c>
      <c r="I3314" s="246"/>
      <c r="J3314" s="247"/>
      <c r="K3314" s="240"/>
      <c r="L3314" s="245"/>
    </row>
    <row r="3315" spans="1:12">
      <c r="A3315" s="243">
        <v>45047</v>
      </c>
      <c r="B3315" s="243">
        <v>45048</v>
      </c>
      <c r="C3315" s="244">
        <f t="shared" si="153"/>
        <v>2</v>
      </c>
      <c r="D3315" s="239">
        <v>45048</v>
      </c>
      <c r="E3315" s="245">
        <f t="shared" si="154"/>
        <v>1</v>
      </c>
      <c r="F3315" s="306" t="s">
        <v>178</v>
      </c>
      <c r="G3315" s="241">
        <v>4443.92</v>
      </c>
      <c r="H3315" s="244">
        <f t="shared" si="155"/>
        <v>4443.92</v>
      </c>
      <c r="I3315" s="246"/>
      <c r="J3315" s="247"/>
      <c r="K3315" s="240"/>
      <c r="L3315" s="245"/>
    </row>
    <row r="3316" spans="1:12">
      <c r="A3316" s="243">
        <v>45047</v>
      </c>
      <c r="B3316" s="243">
        <v>45047</v>
      </c>
      <c r="C3316" s="244">
        <f t="shared" si="153"/>
        <v>1</v>
      </c>
      <c r="D3316" s="239">
        <v>45047</v>
      </c>
      <c r="E3316" s="245">
        <f t="shared" si="154"/>
        <v>0</v>
      </c>
      <c r="F3316" s="306" t="s">
        <v>176</v>
      </c>
      <c r="G3316" s="241">
        <v>799.43</v>
      </c>
      <c r="H3316" s="244">
        <f t="shared" si="155"/>
        <v>0</v>
      </c>
      <c r="I3316" s="246"/>
      <c r="J3316" s="247"/>
      <c r="K3316" s="240"/>
      <c r="L3316" s="245"/>
    </row>
    <row r="3317" spans="1:12">
      <c r="A3317" s="243">
        <v>45047</v>
      </c>
      <c r="B3317" s="243">
        <v>45063</v>
      </c>
      <c r="C3317" s="244">
        <f t="shared" si="153"/>
        <v>17</v>
      </c>
      <c r="D3317" s="239">
        <v>45063</v>
      </c>
      <c r="E3317" s="245">
        <f t="shared" si="154"/>
        <v>16</v>
      </c>
      <c r="F3317" s="306" t="s">
        <v>175</v>
      </c>
      <c r="G3317" s="241">
        <v>221.41</v>
      </c>
      <c r="H3317" s="244">
        <f t="shared" si="155"/>
        <v>3542.56</v>
      </c>
      <c r="I3317" s="246"/>
      <c r="J3317" s="247"/>
      <c r="K3317" s="240"/>
      <c r="L3317" s="245"/>
    </row>
    <row r="3318" spans="1:12">
      <c r="A3318" s="243">
        <v>45047</v>
      </c>
      <c r="B3318" s="243">
        <v>45048</v>
      </c>
      <c r="C3318" s="244">
        <f t="shared" si="153"/>
        <v>2</v>
      </c>
      <c r="D3318" s="239">
        <v>45048</v>
      </c>
      <c r="E3318" s="245">
        <f t="shared" si="154"/>
        <v>1</v>
      </c>
      <c r="F3318" s="306" t="s">
        <v>176</v>
      </c>
      <c r="G3318" s="241">
        <v>137927.73000000001</v>
      </c>
      <c r="H3318" s="244">
        <f t="shared" si="155"/>
        <v>137927.73000000001</v>
      </c>
      <c r="I3318" s="246"/>
      <c r="J3318" s="247"/>
      <c r="K3318" s="240"/>
      <c r="L3318" s="245"/>
    </row>
    <row r="3319" spans="1:12">
      <c r="A3319" s="243">
        <v>45047</v>
      </c>
      <c r="B3319" s="243">
        <v>45049</v>
      </c>
      <c r="C3319" s="244">
        <f t="shared" si="153"/>
        <v>3</v>
      </c>
      <c r="D3319" s="239">
        <v>45049</v>
      </c>
      <c r="E3319" s="245">
        <f t="shared" si="154"/>
        <v>2</v>
      </c>
      <c r="F3319" s="306" t="s">
        <v>178</v>
      </c>
      <c r="G3319" s="241">
        <v>3312.21</v>
      </c>
      <c r="H3319" s="244">
        <f t="shared" si="155"/>
        <v>6624.42</v>
      </c>
      <c r="I3319" s="246"/>
      <c r="J3319" s="247"/>
      <c r="K3319" s="240"/>
      <c r="L3319" s="245"/>
    </row>
    <row r="3320" spans="1:12">
      <c r="A3320" s="243">
        <v>45047</v>
      </c>
      <c r="B3320" s="243">
        <v>45047</v>
      </c>
      <c r="C3320" s="244">
        <f t="shared" si="153"/>
        <v>1</v>
      </c>
      <c r="D3320" s="239">
        <v>45047</v>
      </c>
      <c r="E3320" s="245">
        <f t="shared" si="154"/>
        <v>0</v>
      </c>
      <c r="F3320" s="306" t="s">
        <v>175</v>
      </c>
      <c r="G3320" s="241">
        <v>379.31</v>
      </c>
      <c r="H3320" s="244">
        <f t="shared" si="155"/>
        <v>0</v>
      </c>
      <c r="I3320" s="246"/>
      <c r="J3320" s="247"/>
      <c r="K3320" s="240"/>
      <c r="L3320" s="245"/>
    </row>
    <row r="3321" spans="1:12">
      <c r="A3321" s="243">
        <v>45047</v>
      </c>
      <c r="B3321" s="243">
        <v>45064</v>
      </c>
      <c r="C3321" s="244">
        <f t="shared" si="153"/>
        <v>18</v>
      </c>
      <c r="D3321" s="239">
        <v>45064</v>
      </c>
      <c r="E3321" s="245">
        <f t="shared" si="154"/>
        <v>17</v>
      </c>
      <c r="F3321" s="306" t="s">
        <v>175</v>
      </c>
      <c r="G3321" s="241">
        <v>136.18</v>
      </c>
      <c r="H3321" s="244">
        <f t="shared" si="155"/>
        <v>2315.06</v>
      </c>
      <c r="I3321" s="246"/>
      <c r="J3321" s="247"/>
      <c r="K3321" s="240"/>
      <c r="L3321" s="245"/>
    </row>
    <row r="3322" spans="1:12">
      <c r="A3322" s="243">
        <v>45047</v>
      </c>
      <c r="B3322" s="243">
        <v>45048</v>
      </c>
      <c r="C3322" s="244">
        <f t="shared" si="153"/>
        <v>2</v>
      </c>
      <c r="D3322" s="239">
        <v>45048</v>
      </c>
      <c r="E3322" s="245">
        <f t="shared" si="154"/>
        <v>1</v>
      </c>
      <c r="F3322" s="306" t="s">
        <v>175</v>
      </c>
      <c r="G3322" s="241">
        <v>441332.25</v>
      </c>
      <c r="H3322" s="244">
        <f t="shared" si="155"/>
        <v>441332.25</v>
      </c>
      <c r="I3322" s="246"/>
      <c r="J3322" s="247"/>
      <c r="K3322" s="240"/>
      <c r="L3322" s="245"/>
    </row>
    <row r="3323" spans="1:12">
      <c r="A3323" s="243">
        <v>45047</v>
      </c>
      <c r="B3323" s="243">
        <v>45049</v>
      </c>
      <c r="C3323" s="244">
        <f t="shared" si="153"/>
        <v>3</v>
      </c>
      <c r="D3323" s="239">
        <v>45049</v>
      </c>
      <c r="E3323" s="245">
        <f t="shared" si="154"/>
        <v>2</v>
      </c>
      <c r="F3323" s="306" t="s">
        <v>176</v>
      </c>
      <c r="G3323" s="241">
        <v>90577.97</v>
      </c>
      <c r="H3323" s="244">
        <f t="shared" si="155"/>
        <v>181155.94</v>
      </c>
      <c r="I3323" s="246"/>
      <c r="J3323" s="247"/>
      <c r="K3323" s="240"/>
      <c r="L3323" s="245"/>
    </row>
    <row r="3324" spans="1:12">
      <c r="A3324" s="243">
        <v>45047</v>
      </c>
      <c r="B3324" s="243">
        <v>45190</v>
      </c>
      <c r="C3324" s="244">
        <f t="shared" si="153"/>
        <v>144</v>
      </c>
      <c r="D3324" s="239">
        <v>45190</v>
      </c>
      <c r="E3324" s="245">
        <f t="shared" si="154"/>
        <v>143</v>
      </c>
      <c r="F3324" s="306" t="s">
        <v>176</v>
      </c>
      <c r="G3324" s="241">
        <v>286.68</v>
      </c>
      <c r="H3324" s="244">
        <f t="shared" si="155"/>
        <v>40995.24</v>
      </c>
      <c r="I3324" s="246"/>
      <c r="J3324" s="247"/>
      <c r="K3324" s="240"/>
      <c r="L3324" s="245"/>
    </row>
    <row r="3325" spans="1:12">
      <c r="A3325" s="243">
        <v>45047</v>
      </c>
      <c r="B3325" s="243">
        <v>45050</v>
      </c>
      <c r="C3325" s="244">
        <f t="shared" si="153"/>
        <v>4</v>
      </c>
      <c r="D3325" s="239">
        <v>45050</v>
      </c>
      <c r="E3325" s="245">
        <f t="shared" si="154"/>
        <v>3</v>
      </c>
      <c r="F3325" s="306" t="s">
        <v>178</v>
      </c>
      <c r="G3325" s="241">
        <v>246188.86</v>
      </c>
      <c r="H3325" s="244">
        <f t="shared" si="155"/>
        <v>738566.58</v>
      </c>
      <c r="I3325" s="246"/>
      <c r="J3325" s="247"/>
      <c r="K3325" s="240"/>
      <c r="L3325" s="245"/>
    </row>
    <row r="3326" spans="1:12">
      <c r="A3326" s="243">
        <v>45047</v>
      </c>
      <c r="B3326" s="243">
        <v>45065</v>
      </c>
      <c r="C3326" s="244">
        <f t="shared" si="153"/>
        <v>19</v>
      </c>
      <c r="D3326" s="239">
        <v>45065</v>
      </c>
      <c r="E3326" s="245">
        <f t="shared" si="154"/>
        <v>18</v>
      </c>
      <c r="F3326" s="306" t="s">
        <v>175</v>
      </c>
      <c r="G3326" s="241">
        <v>261.10000000000002</v>
      </c>
      <c r="H3326" s="244">
        <f t="shared" si="155"/>
        <v>4699.8</v>
      </c>
      <c r="I3326" s="246"/>
      <c r="J3326" s="247"/>
      <c r="K3326" s="240"/>
      <c r="L3326" s="245"/>
    </row>
    <row r="3327" spans="1:12">
      <c r="A3327" s="243">
        <v>45047</v>
      </c>
      <c r="B3327" s="243">
        <v>45050</v>
      </c>
      <c r="C3327" s="244">
        <f t="shared" si="153"/>
        <v>4</v>
      </c>
      <c r="D3327" s="239">
        <v>45050</v>
      </c>
      <c r="E3327" s="245">
        <f t="shared" si="154"/>
        <v>3</v>
      </c>
      <c r="F3327" s="306" t="s">
        <v>176</v>
      </c>
      <c r="G3327" s="241">
        <v>11806.13</v>
      </c>
      <c r="H3327" s="244">
        <f t="shared" si="155"/>
        <v>35418.39</v>
      </c>
      <c r="I3327" s="246"/>
      <c r="J3327" s="247"/>
      <c r="K3327" s="240"/>
      <c r="L3327" s="245"/>
    </row>
    <row r="3328" spans="1:12">
      <c r="A3328" s="243">
        <v>45047</v>
      </c>
      <c r="B3328" s="243">
        <v>45049</v>
      </c>
      <c r="C3328" s="244">
        <f t="shared" si="153"/>
        <v>3</v>
      </c>
      <c r="D3328" s="239">
        <v>45049</v>
      </c>
      <c r="E3328" s="245">
        <f t="shared" si="154"/>
        <v>2</v>
      </c>
      <c r="F3328" s="306" t="s">
        <v>175</v>
      </c>
      <c r="G3328" s="241">
        <v>8327.15</v>
      </c>
      <c r="H3328" s="244">
        <f t="shared" si="155"/>
        <v>16654.3</v>
      </c>
      <c r="I3328" s="246"/>
      <c r="J3328" s="247"/>
      <c r="K3328" s="240"/>
      <c r="L3328" s="245"/>
    </row>
    <row r="3329" spans="1:12">
      <c r="A3329" s="243">
        <v>45047</v>
      </c>
      <c r="B3329" s="243">
        <v>45051</v>
      </c>
      <c r="C3329" s="244">
        <f t="shared" si="153"/>
        <v>5</v>
      </c>
      <c r="D3329" s="239">
        <v>45051</v>
      </c>
      <c r="E3329" s="245">
        <f t="shared" si="154"/>
        <v>4</v>
      </c>
      <c r="F3329" s="306" t="s">
        <v>178</v>
      </c>
      <c r="G3329" s="241">
        <v>158942.95000000001</v>
      </c>
      <c r="H3329" s="244">
        <f t="shared" si="155"/>
        <v>635771.80000000005</v>
      </c>
      <c r="I3329" s="246"/>
      <c r="J3329" s="247"/>
      <c r="K3329" s="240"/>
      <c r="L3329" s="245"/>
    </row>
    <row r="3330" spans="1:12">
      <c r="A3330" s="243">
        <v>45047</v>
      </c>
      <c r="B3330" s="243">
        <v>45089</v>
      </c>
      <c r="C3330" s="244">
        <f t="shared" si="153"/>
        <v>43</v>
      </c>
      <c r="D3330" s="239">
        <v>45089</v>
      </c>
      <c r="E3330" s="245">
        <f t="shared" si="154"/>
        <v>42</v>
      </c>
      <c r="F3330" s="306" t="s">
        <v>176</v>
      </c>
      <c r="G3330" s="241">
        <v>27.79</v>
      </c>
      <c r="H3330" s="244">
        <f t="shared" si="155"/>
        <v>1167.18</v>
      </c>
      <c r="I3330" s="246"/>
      <c r="J3330" s="247"/>
      <c r="K3330" s="240"/>
      <c r="L3330" s="245"/>
    </row>
    <row r="3331" spans="1:12">
      <c r="A3331" s="243">
        <v>45047</v>
      </c>
      <c r="B3331" s="243">
        <v>45050</v>
      </c>
      <c r="C3331" s="244">
        <f t="shared" si="153"/>
        <v>4</v>
      </c>
      <c r="D3331" s="239">
        <v>45050</v>
      </c>
      <c r="E3331" s="245">
        <f t="shared" si="154"/>
        <v>3</v>
      </c>
      <c r="F3331" s="306" t="s">
        <v>175</v>
      </c>
      <c r="G3331" s="241">
        <v>1623.69</v>
      </c>
      <c r="H3331" s="244">
        <f t="shared" si="155"/>
        <v>4871.07</v>
      </c>
      <c r="I3331" s="246"/>
      <c r="J3331" s="247"/>
      <c r="K3331" s="240"/>
      <c r="L3331" s="245"/>
    </row>
    <row r="3332" spans="1:12">
      <c r="A3332" s="243">
        <v>45047</v>
      </c>
      <c r="B3332" s="243">
        <v>45051</v>
      </c>
      <c r="C3332" s="244">
        <f t="shared" si="153"/>
        <v>5</v>
      </c>
      <c r="D3332" s="239">
        <v>45051</v>
      </c>
      <c r="E3332" s="245">
        <f t="shared" si="154"/>
        <v>4</v>
      </c>
      <c r="F3332" s="306" t="s">
        <v>176</v>
      </c>
      <c r="G3332" s="241">
        <v>55149.1</v>
      </c>
      <c r="H3332" s="244">
        <f t="shared" si="155"/>
        <v>220596.4</v>
      </c>
      <c r="I3332" s="246"/>
      <c r="J3332" s="247"/>
      <c r="K3332" s="240"/>
      <c r="L3332" s="245"/>
    </row>
    <row r="3333" spans="1:12">
      <c r="A3333" s="243">
        <v>45047</v>
      </c>
      <c r="B3333" s="243">
        <v>45047</v>
      </c>
      <c r="C3333" s="244">
        <f t="shared" si="153"/>
        <v>1</v>
      </c>
      <c r="D3333" s="239">
        <v>45047</v>
      </c>
      <c r="E3333" s="245">
        <f t="shared" si="154"/>
        <v>0</v>
      </c>
      <c r="F3333" s="306" t="s">
        <v>179</v>
      </c>
      <c r="G3333" s="241">
        <v>102.89</v>
      </c>
      <c r="H3333" s="244">
        <f t="shared" si="155"/>
        <v>0</v>
      </c>
      <c r="I3333" s="246"/>
      <c r="J3333" s="247"/>
      <c r="K3333" s="240"/>
      <c r="L3333" s="245"/>
    </row>
    <row r="3334" spans="1:12">
      <c r="A3334" s="243">
        <v>45047</v>
      </c>
      <c r="B3334" s="243">
        <v>45051</v>
      </c>
      <c r="C3334" s="244">
        <f t="shared" si="153"/>
        <v>5</v>
      </c>
      <c r="D3334" s="239">
        <v>45051</v>
      </c>
      <c r="E3334" s="245">
        <f t="shared" si="154"/>
        <v>4</v>
      </c>
      <c r="F3334" s="306" t="s">
        <v>175</v>
      </c>
      <c r="G3334" s="241">
        <v>891.76</v>
      </c>
      <c r="H3334" s="244">
        <f t="shared" si="155"/>
        <v>3567.04</v>
      </c>
      <c r="I3334" s="246"/>
      <c r="J3334" s="247"/>
      <c r="K3334" s="240"/>
      <c r="L3334" s="245"/>
    </row>
    <row r="3335" spans="1:12">
      <c r="A3335" s="243">
        <v>45047</v>
      </c>
      <c r="B3335" s="243">
        <v>45090</v>
      </c>
      <c r="C3335" s="244">
        <f t="shared" ref="C3335:C3398" si="156">B3335-A3335+1</f>
        <v>44</v>
      </c>
      <c r="D3335" s="239">
        <v>45090</v>
      </c>
      <c r="E3335" s="245">
        <f t="shared" ref="E3335:E3398" si="157">D3335-A3335</f>
        <v>43</v>
      </c>
      <c r="F3335" s="306" t="s">
        <v>175</v>
      </c>
      <c r="G3335" s="241">
        <v>183.03</v>
      </c>
      <c r="H3335" s="244">
        <f t="shared" ref="H3335:H3398" si="158">E3335*G3335</f>
        <v>7870.29</v>
      </c>
      <c r="I3335" s="246"/>
      <c r="J3335" s="247"/>
      <c r="K3335" s="240"/>
      <c r="L3335" s="245"/>
    </row>
    <row r="3336" spans="1:12">
      <c r="A3336" s="243">
        <v>45047</v>
      </c>
      <c r="B3336" s="243">
        <v>45047</v>
      </c>
      <c r="C3336" s="244">
        <f t="shared" si="156"/>
        <v>1</v>
      </c>
      <c r="D3336" s="239">
        <v>45047</v>
      </c>
      <c r="E3336" s="245">
        <f t="shared" si="157"/>
        <v>0</v>
      </c>
      <c r="F3336" s="306" t="s">
        <v>177</v>
      </c>
      <c r="G3336" s="241">
        <v>390.01</v>
      </c>
      <c r="H3336" s="244">
        <f t="shared" si="158"/>
        <v>0</v>
      </c>
      <c r="I3336" s="246"/>
      <c r="J3336" s="247"/>
      <c r="K3336" s="240"/>
      <c r="L3336" s="245"/>
    </row>
    <row r="3337" spans="1:12">
      <c r="A3337" s="243">
        <v>45047</v>
      </c>
      <c r="B3337" s="243">
        <v>45054</v>
      </c>
      <c r="C3337" s="244">
        <f t="shared" si="156"/>
        <v>8</v>
      </c>
      <c r="D3337" s="239">
        <v>45054</v>
      </c>
      <c r="E3337" s="245">
        <f t="shared" si="157"/>
        <v>7</v>
      </c>
      <c r="F3337" s="306" t="s">
        <v>178</v>
      </c>
      <c r="G3337" s="241">
        <v>159320.74</v>
      </c>
      <c r="H3337" s="244">
        <f t="shared" si="158"/>
        <v>1115245.18</v>
      </c>
      <c r="I3337" s="246"/>
      <c r="J3337" s="247"/>
      <c r="K3337" s="240"/>
      <c r="L3337" s="245"/>
    </row>
    <row r="3338" spans="1:12">
      <c r="A3338" s="243">
        <v>45047</v>
      </c>
      <c r="B3338" s="243">
        <v>45048</v>
      </c>
      <c r="C3338" s="244">
        <f t="shared" si="156"/>
        <v>2</v>
      </c>
      <c r="D3338" s="239">
        <v>45048</v>
      </c>
      <c r="E3338" s="245">
        <f t="shared" si="157"/>
        <v>1</v>
      </c>
      <c r="F3338" s="306" t="s">
        <v>177</v>
      </c>
      <c r="G3338" s="241">
        <v>15963.97</v>
      </c>
      <c r="H3338" s="244">
        <f t="shared" si="158"/>
        <v>15963.97</v>
      </c>
      <c r="I3338" s="246"/>
      <c r="J3338" s="247"/>
      <c r="K3338" s="240"/>
      <c r="L3338" s="245"/>
    </row>
    <row r="3339" spans="1:12">
      <c r="A3339" s="243">
        <v>45047</v>
      </c>
      <c r="B3339" s="243">
        <v>45069</v>
      </c>
      <c r="C3339" s="244">
        <f t="shared" si="156"/>
        <v>23</v>
      </c>
      <c r="D3339" s="239">
        <v>45069</v>
      </c>
      <c r="E3339" s="245">
        <f t="shared" si="157"/>
        <v>22</v>
      </c>
      <c r="F3339" s="306" t="s">
        <v>178</v>
      </c>
      <c r="G3339" s="241">
        <v>463.66</v>
      </c>
      <c r="H3339" s="244">
        <f t="shared" si="158"/>
        <v>10200.52</v>
      </c>
      <c r="I3339" s="246"/>
      <c r="J3339" s="247"/>
      <c r="K3339" s="240"/>
      <c r="L3339" s="245"/>
    </row>
    <row r="3340" spans="1:12">
      <c r="A3340" s="243">
        <v>45047</v>
      </c>
      <c r="B3340" s="243">
        <v>45054</v>
      </c>
      <c r="C3340" s="244">
        <f t="shared" si="156"/>
        <v>8</v>
      </c>
      <c r="D3340" s="239">
        <v>45054</v>
      </c>
      <c r="E3340" s="245">
        <f t="shared" si="157"/>
        <v>7</v>
      </c>
      <c r="F3340" s="306" t="s">
        <v>176</v>
      </c>
      <c r="G3340" s="241">
        <v>20657.78</v>
      </c>
      <c r="H3340" s="244">
        <f t="shared" si="158"/>
        <v>144604.46</v>
      </c>
      <c r="I3340" s="246"/>
      <c r="J3340" s="247"/>
      <c r="K3340" s="240"/>
      <c r="L3340" s="245"/>
    </row>
    <row r="3341" spans="1:12">
      <c r="A3341" s="243">
        <v>45047</v>
      </c>
      <c r="B3341" s="243">
        <v>45068</v>
      </c>
      <c r="C3341" s="244">
        <f t="shared" si="156"/>
        <v>22</v>
      </c>
      <c r="D3341" s="239">
        <v>45068</v>
      </c>
      <c r="E3341" s="245">
        <f t="shared" si="157"/>
        <v>21</v>
      </c>
      <c r="F3341" s="306" t="s">
        <v>176</v>
      </c>
      <c r="G3341" s="241">
        <v>8319.82</v>
      </c>
      <c r="H3341" s="244">
        <f t="shared" si="158"/>
        <v>174716.22</v>
      </c>
      <c r="I3341" s="246"/>
      <c r="J3341" s="247"/>
      <c r="K3341" s="240"/>
      <c r="L3341" s="245"/>
    </row>
    <row r="3342" spans="1:12">
      <c r="A3342" s="243">
        <v>45047</v>
      </c>
      <c r="B3342" s="243">
        <v>45049</v>
      </c>
      <c r="C3342" s="244">
        <f t="shared" si="156"/>
        <v>3</v>
      </c>
      <c r="D3342" s="239">
        <v>45049</v>
      </c>
      <c r="E3342" s="245">
        <f t="shared" si="157"/>
        <v>2</v>
      </c>
      <c r="F3342" s="306" t="s">
        <v>177</v>
      </c>
      <c r="G3342" s="241">
        <v>23371.08</v>
      </c>
      <c r="H3342" s="244">
        <f t="shared" si="158"/>
        <v>46742.16</v>
      </c>
      <c r="I3342" s="246"/>
      <c r="J3342" s="247"/>
      <c r="K3342" s="240"/>
      <c r="L3342" s="245"/>
    </row>
    <row r="3343" spans="1:12">
      <c r="A3343" s="243">
        <v>45047</v>
      </c>
      <c r="B3343" s="243">
        <v>45069</v>
      </c>
      <c r="C3343" s="244">
        <f t="shared" si="156"/>
        <v>23</v>
      </c>
      <c r="D3343" s="239">
        <v>45069</v>
      </c>
      <c r="E3343" s="245">
        <f t="shared" si="157"/>
        <v>22</v>
      </c>
      <c r="F3343" s="306" t="s">
        <v>176</v>
      </c>
      <c r="G3343" s="241">
        <v>43.06</v>
      </c>
      <c r="H3343" s="244">
        <f t="shared" si="158"/>
        <v>947.32</v>
      </c>
      <c r="I3343" s="246"/>
      <c r="J3343" s="247"/>
      <c r="K3343" s="240"/>
      <c r="L3343" s="245"/>
    </row>
    <row r="3344" spans="1:12">
      <c r="A3344" s="243">
        <v>45047</v>
      </c>
      <c r="B3344" s="243">
        <v>45054</v>
      </c>
      <c r="C3344" s="244">
        <f t="shared" si="156"/>
        <v>8</v>
      </c>
      <c r="D3344" s="239">
        <v>45054</v>
      </c>
      <c r="E3344" s="245">
        <f t="shared" si="157"/>
        <v>7</v>
      </c>
      <c r="F3344" s="306" t="s">
        <v>175</v>
      </c>
      <c r="G3344" s="241">
        <v>348.46</v>
      </c>
      <c r="H3344" s="244">
        <f t="shared" si="158"/>
        <v>2439.2199999999998</v>
      </c>
      <c r="I3344" s="246"/>
      <c r="J3344" s="247"/>
      <c r="K3344" s="240"/>
      <c r="L3344" s="245"/>
    </row>
    <row r="3345" spans="1:12">
      <c r="A3345" s="243">
        <v>45047</v>
      </c>
      <c r="B3345" s="243">
        <v>45068</v>
      </c>
      <c r="C3345" s="244">
        <f t="shared" si="156"/>
        <v>22</v>
      </c>
      <c r="D3345" s="239">
        <v>45068</v>
      </c>
      <c r="E3345" s="245">
        <f t="shared" si="157"/>
        <v>21</v>
      </c>
      <c r="F3345" s="306" t="s">
        <v>175</v>
      </c>
      <c r="G3345" s="241">
        <v>47.32</v>
      </c>
      <c r="H3345" s="244">
        <f t="shared" si="158"/>
        <v>993.72</v>
      </c>
      <c r="I3345" s="246"/>
      <c r="J3345" s="247"/>
      <c r="K3345" s="240"/>
      <c r="L3345" s="245"/>
    </row>
    <row r="3346" spans="1:12">
      <c r="A3346" s="243">
        <v>45047</v>
      </c>
      <c r="B3346" s="243">
        <v>45107</v>
      </c>
      <c r="C3346" s="244">
        <f t="shared" si="156"/>
        <v>61</v>
      </c>
      <c r="D3346" s="239">
        <v>45107</v>
      </c>
      <c r="E3346" s="245">
        <f t="shared" si="157"/>
        <v>60</v>
      </c>
      <c r="F3346" s="306" t="s">
        <v>175</v>
      </c>
      <c r="G3346" s="241">
        <v>38.18</v>
      </c>
      <c r="H3346" s="244">
        <f t="shared" si="158"/>
        <v>2290.8000000000002</v>
      </c>
      <c r="I3346" s="246"/>
      <c r="J3346" s="247"/>
      <c r="K3346" s="240"/>
      <c r="L3346" s="245"/>
    </row>
    <row r="3347" spans="1:12">
      <c r="A3347" s="243">
        <v>45047</v>
      </c>
      <c r="B3347" s="243">
        <v>45055</v>
      </c>
      <c r="C3347" s="244">
        <f t="shared" si="156"/>
        <v>9</v>
      </c>
      <c r="D3347" s="239">
        <v>45055</v>
      </c>
      <c r="E3347" s="245">
        <f t="shared" si="157"/>
        <v>8</v>
      </c>
      <c r="F3347" s="306" t="s">
        <v>176</v>
      </c>
      <c r="G3347" s="241">
        <v>686.27</v>
      </c>
      <c r="H3347" s="244">
        <f t="shared" si="158"/>
        <v>5490.16</v>
      </c>
      <c r="I3347" s="246"/>
      <c r="J3347" s="247"/>
      <c r="K3347" s="240"/>
      <c r="L3347" s="245"/>
    </row>
    <row r="3348" spans="1:12">
      <c r="A3348" s="243">
        <v>45047</v>
      </c>
      <c r="B3348" s="243">
        <v>45371</v>
      </c>
      <c r="C3348" s="244">
        <f t="shared" si="156"/>
        <v>325</v>
      </c>
      <c r="D3348" s="239">
        <v>45371</v>
      </c>
      <c r="E3348" s="245">
        <f t="shared" si="157"/>
        <v>324</v>
      </c>
      <c r="F3348" s="306" t="s">
        <v>176</v>
      </c>
      <c r="G3348" s="241">
        <v>17.13</v>
      </c>
      <c r="H3348" s="244">
        <f t="shared" si="158"/>
        <v>5550.12</v>
      </c>
      <c r="I3348" s="246"/>
      <c r="J3348" s="247"/>
      <c r="K3348" s="240"/>
      <c r="L3348" s="245"/>
    </row>
    <row r="3349" spans="1:12">
      <c r="A3349" s="243">
        <v>45047</v>
      </c>
      <c r="B3349" s="243">
        <v>45055</v>
      </c>
      <c r="C3349" s="244">
        <f t="shared" si="156"/>
        <v>9</v>
      </c>
      <c r="D3349" s="239">
        <v>45055</v>
      </c>
      <c r="E3349" s="245">
        <f t="shared" si="157"/>
        <v>8</v>
      </c>
      <c r="F3349" s="306" t="s">
        <v>175</v>
      </c>
      <c r="G3349" s="241">
        <v>803.85</v>
      </c>
      <c r="H3349" s="244">
        <f t="shared" si="158"/>
        <v>6430.8</v>
      </c>
      <c r="I3349" s="246"/>
      <c r="J3349" s="247"/>
      <c r="K3349" s="240"/>
      <c r="L3349" s="245"/>
    </row>
    <row r="3350" spans="1:12">
      <c r="A3350" s="243">
        <v>45047</v>
      </c>
      <c r="B3350" s="243">
        <v>45050</v>
      </c>
      <c r="C3350" s="244">
        <f t="shared" si="156"/>
        <v>4</v>
      </c>
      <c r="D3350" s="239">
        <v>45050</v>
      </c>
      <c r="E3350" s="245">
        <f t="shared" si="157"/>
        <v>3</v>
      </c>
      <c r="F3350" s="306" t="s">
        <v>177</v>
      </c>
      <c r="G3350" s="241">
        <v>21732.25</v>
      </c>
      <c r="H3350" s="244">
        <f t="shared" si="158"/>
        <v>65196.75</v>
      </c>
      <c r="I3350" s="246"/>
      <c r="J3350" s="247"/>
      <c r="K3350" s="240"/>
      <c r="L3350" s="245"/>
    </row>
    <row r="3351" spans="1:12">
      <c r="A3351" s="243">
        <v>45047</v>
      </c>
      <c r="B3351" s="243">
        <v>45071</v>
      </c>
      <c r="C3351" s="244">
        <f t="shared" si="156"/>
        <v>25</v>
      </c>
      <c r="D3351" s="239">
        <v>45071</v>
      </c>
      <c r="E3351" s="245">
        <f t="shared" si="157"/>
        <v>24</v>
      </c>
      <c r="F3351" s="306" t="s">
        <v>176</v>
      </c>
      <c r="G3351" s="241">
        <v>675.34</v>
      </c>
      <c r="H3351" s="244">
        <f t="shared" si="158"/>
        <v>16208.16</v>
      </c>
      <c r="I3351" s="246"/>
      <c r="J3351" s="247"/>
      <c r="K3351" s="240"/>
      <c r="L3351" s="245"/>
    </row>
    <row r="3352" spans="1:12">
      <c r="A3352" s="243">
        <v>45047</v>
      </c>
      <c r="B3352" s="243">
        <v>45051</v>
      </c>
      <c r="C3352" s="244">
        <f t="shared" si="156"/>
        <v>5</v>
      </c>
      <c r="D3352" s="239">
        <v>45051</v>
      </c>
      <c r="E3352" s="245">
        <f t="shared" si="157"/>
        <v>4</v>
      </c>
      <c r="F3352" s="306" t="s">
        <v>177</v>
      </c>
      <c r="G3352" s="241">
        <v>232774.99</v>
      </c>
      <c r="H3352" s="244">
        <f t="shared" si="158"/>
        <v>931099.96</v>
      </c>
      <c r="I3352" s="246"/>
      <c r="J3352" s="247"/>
      <c r="K3352" s="240"/>
      <c r="L3352" s="245"/>
    </row>
    <row r="3353" spans="1:12">
      <c r="A3353" s="243">
        <v>45047</v>
      </c>
      <c r="B3353" s="243">
        <v>45070</v>
      </c>
      <c r="C3353" s="244">
        <f t="shared" si="156"/>
        <v>24</v>
      </c>
      <c r="D3353" s="239">
        <v>45070</v>
      </c>
      <c r="E3353" s="245">
        <f t="shared" si="157"/>
        <v>23</v>
      </c>
      <c r="F3353" s="306" t="s">
        <v>175</v>
      </c>
      <c r="G3353" s="241">
        <v>11.2</v>
      </c>
      <c r="H3353" s="244">
        <f t="shared" si="158"/>
        <v>257.59999999999997</v>
      </c>
      <c r="I3353" s="246"/>
      <c r="J3353" s="247"/>
      <c r="K3353" s="240"/>
      <c r="L3353" s="245"/>
    </row>
    <row r="3354" spans="1:12">
      <c r="A3354" s="243">
        <v>45047</v>
      </c>
      <c r="B3354" s="243">
        <v>45072</v>
      </c>
      <c r="C3354" s="244">
        <f t="shared" si="156"/>
        <v>26</v>
      </c>
      <c r="D3354" s="239">
        <v>45072</v>
      </c>
      <c r="E3354" s="245">
        <f t="shared" si="157"/>
        <v>25</v>
      </c>
      <c r="F3354" s="306" t="s">
        <v>176</v>
      </c>
      <c r="G3354" s="241">
        <v>132.18</v>
      </c>
      <c r="H3354" s="244">
        <f t="shared" si="158"/>
        <v>3304.5</v>
      </c>
      <c r="I3354" s="246"/>
      <c r="J3354" s="247"/>
      <c r="K3354" s="240"/>
      <c r="L3354" s="245"/>
    </row>
    <row r="3355" spans="1:12">
      <c r="A3355" s="243">
        <v>45047</v>
      </c>
      <c r="B3355" s="243">
        <v>45072</v>
      </c>
      <c r="C3355" s="244">
        <f t="shared" si="156"/>
        <v>26</v>
      </c>
      <c r="D3355" s="239">
        <v>45072</v>
      </c>
      <c r="E3355" s="245">
        <f t="shared" si="157"/>
        <v>25</v>
      </c>
      <c r="F3355" s="306" t="s">
        <v>175</v>
      </c>
      <c r="G3355" s="241">
        <v>182.28</v>
      </c>
      <c r="H3355" s="244">
        <f t="shared" si="158"/>
        <v>4557</v>
      </c>
      <c r="I3355" s="246"/>
      <c r="J3355" s="247"/>
      <c r="K3355" s="240"/>
      <c r="L3355" s="245"/>
    </row>
    <row r="3356" spans="1:12">
      <c r="A3356" s="243">
        <v>45047</v>
      </c>
      <c r="B3356" s="243">
        <v>45056</v>
      </c>
      <c r="C3356" s="244">
        <f t="shared" si="156"/>
        <v>10</v>
      </c>
      <c r="D3356" s="239">
        <v>45056</v>
      </c>
      <c r="E3356" s="245">
        <f t="shared" si="157"/>
        <v>9</v>
      </c>
      <c r="F3356" s="306" t="s">
        <v>176</v>
      </c>
      <c r="G3356" s="241">
        <v>622.91</v>
      </c>
      <c r="H3356" s="244">
        <f t="shared" si="158"/>
        <v>5606.19</v>
      </c>
      <c r="I3356" s="246"/>
      <c r="J3356" s="247"/>
      <c r="K3356" s="240"/>
      <c r="L3356" s="245"/>
    </row>
    <row r="3357" spans="1:12">
      <c r="A3357" s="243">
        <v>45047</v>
      </c>
      <c r="B3357" s="243">
        <v>45056</v>
      </c>
      <c r="C3357" s="244">
        <f t="shared" si="156"/>
        <v>10</v>
      </c>
      <c r="D3357" s="239">
        <v>45056</v>
      </c>
      <c r="E3357" s="245">
        <f t="shared" si="157"/>
        <v>9</v>
      </c>
      <c r="F3357" s="306" t="s">
        <v>175</v>
      </c>
      <c r="G3357" s="241">
        <v>23.78</v>
      </c>
      <c r="H3357" s="244">
        <f t="shared" si="158"/>
        <v>214.02</v>
      </c>
      <c r="I3357" s="246"/>
      <c r="J3357" s="247"/>
      <c r="K3357" s="240"/>
      <c r="L3357" s="245"/>
    </row>
    <row r="3358" spans="1:12">
      <c r="A3358" s="243">
        <v>45047</v>
      </c>
      <c r="B3358" s="243">
        <v>45057</v>
      </c>
      <c r="C3358" s="244">
        <f t="shared" si="156"/>
        <v>11</v>
      </c>
      <c r="D3358" s="239">
        <v>45057</v>
      </c>
      <c r="E3358" s="245">
        <f t="shared" si="157"/>
        <v>10</v>
      </c>
      <c r="F3358" s="306" t="s">
        <v>175</v>
      </c>
      <c r="G3358" s="241">
        <v>43.91</v>
      </c>
      <c r="H3358" s="244">
        <f t="shared" si="158"/>
        <v>439.09999999999997</v>
      </c>
      <c r="I3358" s="246"/>
      <c r="J3358" s="247"/>
      <c r="K3358" s="240"/>
      <c r="L3358" s="245"/>
    </row>
    <row r="3359" spans="1:12">
      <c r="A3359" s="243">
        <v>45047</v>
      </c>
      <c r="B3359" s="243">
        <v>45083</v>
      </c>
      <c r="C3359" s="244">
        <f t="shared" si="156"/>
        <v>37</v>
      </c>
      <c r="D3359" s="239">
        <v>45083</v>
      </c>
      <c r="E3359" s="245">
        <f t="shared" si="157"/>
        <v>36</v>
      </c>
      <c r="F3359" s="306" t="s">
        <v>176</v>
      </c>
      <c r="G3359" s="241">
        <v>415.21</v>
      </c>
      <c r="H3359" s="244">
        <f t="shared" si="158"/>
        <v>14947.56</v>
      </c>
      <c r="I3359" s="246"/>
      <c r="J3359" s="247"/>
      <c r="K3359" s="240"/>
      <c r="L3359" s="245"/>
    </row>
    <row r="3360" spans="1:12">
      <c r="A3360" s="243">
        <v>45047</v>
      </c>
      <c r="B3360" s="243">
        <v>45159</v>
      </c>
      <c r="C3360" s="244">
        <f t="shared" si="156"/>
        <v>113</v>
      </c>
      <c r="D3360" s="239">
        <v>45159</v>
      </c>
      <c r="E3360" s="245">
        <f t="shared" si="157"/>
        <v>112</v>
      </c>
      <c r="F3360" s="306" t="s">
        <v>175</v>
      </c>
      <c r="G3360" s="241">
        <v>6.97</v>
      </c>
      <c r="H3360" s="244">
        <f t="shared" si="158"/>
        <v>780.64</v>
      </c>
      <c r="I3360" s="246"/>
      <c r="J3360" s="247"/>
      <c r="K3360" s="240"/>
      <c r="L3360" s="245"/>
    </row>
    <row r="3361" spans="1:12">
      <c r="A3361" s="243">
        <v>45047</v>
      </c>
      <c r="B3361" s="243">
        <v>45084</v>
      </c>
      <c r="C3361" s="244">
        <f t="shared" si="156"/>
        <v>38</v>
      </c>
      <c r="D3361" s="239">
        <v>45084</v>
      </c>
      <c r="E3361" s="245">
        <f t="shared" si="157"/>
        <v>37</v>
      </c>
      <c r="F3361" s="306" t="s">
        <v>176</v>
      </c>
      <c r="G3361" s="241">
        <v>17.84</v>
      </c>
      <c r="H3361" s="244">
        <f t="shared" si="158"/>
        <v>660.08</v>
      </c>
      <c r="I3361" s="246"/>
      <c r="J3361" s="247"/>
      <c r="K3361" s="240"/>
      <c r="L3361" s="245"/>
    </row>
    <row r="3362" spans="1:12">
      <c r="A3362" s="243">
        <v>45047</v>
      </c>
      <c r="B3362" s="243">
        <v>45058</v>
      </c>
      <c r="C3362" s="244">
        <f t="shared" si="156"/>
        <v>12</v>
      </c>
      <c r="D3362" s="239">
        <v>45058</v>
      </c>
      <c r="E3362" s="245">
        <f t="shared" si="157"/>
        <v>11</v>
      </c>
      <c r="F3362" s="306" t="s">
        <v>175</v>
      </c>
      <c r="G3362" s="241">
        <v>11.78</v>
      </c>
      <c r="H3362" s="244">
        <f t="shared" si="158"/>
        <v>129.57999999999998</v>
      </c>
      <c r="I3362" s="246"/>
      <c r="J3362" s="247"/>
      <c r="K3362" s="240"/>
      <c r="L3362" s="245"/>
    </row>
    <row r="3363" spans="1:12">
      <c r="A3363" s="243">
        <v>45047</v>
      </c>
      <c r="B3363" s="243">
        <v>45121</v>
      </c>
      <c r="C3363" s="244">
        <f t="shared" si="156"/>
        <v>75</v>
      </c>
      <c r="D3363" s="239">
        <v>45121</v>
      </c>
      <c r="E3363" s="245">
        <f t="shared" si="157"/>
        <v>74</v>
      </c>
      <c r="F3363" s="306" t="s">
        <v>175</v>
      </c>
      <c r="G3363" s="241">
        <v>2.4500000000000002</v>
      </c>
      <c r="H3363" s="244">
        <f t="shared" si="158"/>
        <v>181.3</v>
      </c>
      <c r="I3363" s="246"/>
      <c r="J3363" s="247"/>
      <c r="K3363" s="240"/>
      <c r="L3363" s="245"/>
    </row>
    <row r="3364" spans="1:12">
      <c r="A3364" s="243">
        <v>45047</v>
      </c>
      <c r="B3364" s="243">
        <v>45084</v>
      </c>
      <c r="C3364" s="244">
        <f t="shared" si="156"/>
        <v>38</v>
      </c>
      <c r="D3364" s="239">
        <v>45084</v>
      </c>
      <c r="E3364" s="245">
        <f t="shared" si="157"/>
        <v>37</v>
      </c>
      <c r="F3364" s="306" t="s">
        <v>175</v>
      </c>
      <c r="G3364" s="241">
        <v>44.1</v>
      </c>
      <c r="H3364" s="244">
        <f t="shared" si="158"/>
        <v>1631.7</v>
      </c>
      <c r="I3364" s="246"/>
      <c r="J3364" s="247"/>
      <c r="K3364" s="240"/>
      <c r="L3364" s="245"/>
    </row>
    <row r="3365" spans="1:12">
      <c r="A3365" s="243">
        <v>45047</v>
      </c>
      <c r="B3365" s="243">
        <v>45099</v>
      </c>
      <c r="C3365" s="244">
        <f t="shared" si="156"/>
        <v>53</v>
      </c>
      <c r="D3365" s="239">
        <v>45099</v>
      </c>
      <c r="E3365" s="245">
        <f t="shared" si="157"/>
        <v>52</v>
      </c>
      <c r="F3365" s="306" t="s">
        <v>176</v>
      </c>
      <c r="G3365" s="241">
        <v>137.56</v>
      </c>
      <c r="H3365" s="244">
        <f t="shared" si="158"/>
        <v>7153.12</v>
      </c>
      <c r="I3365" s="246"/>
      <c r="J3365" s="247"/>
      <c r="K3365" s="240"/>
      <c r="L3365" s="245"/>
    </row>
    <row r="3366" spans="1:12">
      <c r="A3366" s="243">
        <v>45048</v>
      </c>
      <c r="B3366" s="243">
        <v>45056</v>
      </c>
      <c r="C3366" s="244">
        <f t="shared" si="156"/>
        <v>9</v>
      </c>
      <c r="D3366" s="239">
        <v>45056</v>
      </c>
      <c r="E3366" s="245">
        <f t="shared" si="157"/>
        <v>8</v>
      </c>
      <c r="F3366" s="306" t="s">
        <v>176</v>
      </c>
      <c r="G3366" s="241">
        <v>125.65</v>
      </c>
      <c r="H3366" s="244">
        <f t="shared" si="158"/>
        <v>1005.2</v>
      </c>
      <c r="I3366" s="246"/>
      <c r="J3366" s="247"/>
      <c r="K3366" s="240"/>
      <c r="L3366" s="245"/>
    </row>
    <row r="3367" spans="1:12">
      <c r="A3367" s="243">
        <v>45048</v>
      </c>
      <c r="B3367" s="243">
        <v>45056</v>
      </c>
      <c r="C3367" s="244">
        <f t="shared" si="156"/>
        <v>9</v>
      </c>
      <c r="D3367" s="239">
        <v>45056</v>
      </c>
      <c r="E3367" s="245">
        <f t="shared" si="157"/>
        <v>8</v>
      </c>
      <c r="F3367" s="306" t="s">
        <v>175</v>
      </c>
      <c r="G3367" s="241">
        <v>153.99</v>
      </c>
      <c r="H3367" s="244">
        <f t="shared" si="158"/>
        <v>1231.92</v>
      </c>
      <c r="I3367" s="246"/>
      <c r="J3367" s="247"/>
      <c r="K3367" s="240"/>
      <c r="L3367" s="245"/>
    </row>
    <row r="3368" spans="1:12">
      <c r="A3368" s="243">
        <v>45048</v>
      </c>
      <c r="B3368" s="243">
        <v>45054</v>
      </c>
      <c r="C3368" s="244">
        <f t="shared" si="156"/>
        <v>7</v>
      </c>
      <c r="D3368" s="239">
        <v>45054</v>
      </c>
      <c r="E3368" s="245">
        <f t="shared" si="157"/>
        <v>6</v>
      </c>
      <c r="F3368" s="306" t="s">
        <v>177</v>
      </c>
      <c r="G3368" s="241">
        <v>95.07</v>
      </c>
      <c r="H3368" s="244">
        <f t="shared" si="158"/>
        <v>570.41999999999996</v>
      </c>
      <c r="I3368" s="246"/>
      <c r="J3368" s="247"/>
      <c r="K3368" s="240"/>
      <c r="L3368" s="245"/>
    </row>
    <row r="3369" spans="1:12">
      <c r="A3369" s="243">
        <v>45048</v>
      </c>
      <c r="B3369" s="243">
        <v>45083</v>
      </c>
      <c r="C3369" s="244">
        <f t="shared" si="156"/>
        <v>36</v>
      </c>
      <c r="D3369" s="239">
        <v>45083</v>
      </c>
      <c r="E3369" s="245">
        <f t="shared" si="157"/>
        <v>35</v>
      </c>
      <c r="F3369" s="306" t="s">
        <v>175</v>
      </c>
      <c r="G3369" s="241">
        <v>53.86</v>
      </c>
      <c r="H3369" s="244">
        <f t="shared" si="158"/>
        <v>1885.1</v>
      </c>
      <c r="I3369" s="246"/>
      <c r="J3369" s="247"/>
      <c r="K3369" s="240"/>
      <c r="L3369" s="245"/>
    </row>
    <row r="3370" spans="1:12">
      <c r="A3370" s="243">
        <v>45048</v>
      </c>
      <c r="B3370" s="243">
        <v>45062</v>
      </c>
      <c r="C3370" s="244">
        <f t="shared" si="156"/>
        <v>15</v>
      </c>
      <c r="D3370" s="239">
        <v>45062</v>
      </c>
      <c r="E3370" s="245">
        <f t="shared" si="157"/>
        <v>14</v>
      </c>
      <c r="F3370" s="306" t="s">
        <v>175</v>
      </c>
      <c r="G3370" s="241">
        <v>11.66</v>
      </c>
      <c r="H3370" s="244">
        <f t="shared" si="158"/>
        <v>163.24</v>
      </c>
      <c r="I3370" s="246"/>
      <c r="J3370" s="247"/>
      <c r="K3370" s="240"/>
      <c r="L3370" s="245"/>
    </row>
    <row r="3371" spans="1:12">
      <c r="A3371" s="243">
        <v>45048</v>
      </c>
      <c r="B3371" s="243">
        <v>45048</v>
      </c>
      <c r="C3371" s="244">
        <f t="shared" si="156"/>
        <v>1</v>
      </c>
      <c r="D3371" s="239">
        <v>45048</v>
      </c>
      <c r="E3371" s="245">
        <f t="shared" si="157"/>
        <v>0</v>
      </c>
      <c r="F3371" s="306" t="s">
        <v>176</v>
      </c>
      <c r="G3371" s="241">
        <v>656.01</v>
      </c>
      <c r="H3371" s="244">
        <f t="shared" si="158"/>
        <v>0</v>
      </c>
      <c r="I3371" s="246"/>
      <c r="J3371" s="247"/>
      <c r="K3371" s="240"/>
      <c r="L3371" s="245"/>
    </row>
    <row r="3372" spans="1:12">
      <c r="A3372" s="243">
        <v>45048</v>
      </c>
      <c r="B3372" s="243">
        <v>45049</v>
      </c>
      <c r="C3372" s="244">
        <f t="shared" si="156"/>
        <v>2</v>
      </c>
      <c r="D3372" s="239">
        <v>45049</v>
      </c>
      <c r="E3372" s="245">
        <f t="shared" si="157"/>
        <v>1</v>
      </c>
      <c r="F3372" s="306" t="s">
        <v>178</v>
      </c>
      <c r="G3372" s="241">
        <v>8474.75</v>
      </c>
      <c r="H3372" s="244">
        <f t="shared" si="158"/>
        <v>8474.75</v>
      </c>
      <c r="I3372" s="246"/>
      <c r="J3372" s="247"/>
      <c r="K3372" s="240"/>
      <c r="L3372" s="245"/>
    </row>
    <row r="3373" spans="1:12">
      <c r="A3373" s="243">
        <v>45048</v>
      </c>
      <c r="B3373" s="243">
        <v>45049</v>
      </c>
      <c r="C3373" s="244">
        <f t="shared" si="156"/>
        <v>2</v>
      </c>
      <c r="D3373" s="239">
        <v>45049</v>
      </c>
      <c r="E3373" s="245">
        <f t="shared" si="157"/>
        <v>1</v>
      </c>
      <c r="F3373" s="306" t="s">
        <v>176</v>
      </c>
      <c r="G3373" s="241">
        <v>60081.85</v>
      </c>
      <c r="H3373" s="244">
        <f t="shared" si="158"/>
        <v>60081.85</v>
      </c>
      <c r="I3373" s="246"/>
      <c r="J3373" s="247"/>
      <c r="K3373" s="240"/>
      <c r="L3373" s="245"/>
    </row>
    <row r="3374" spans="1:12">
      <c r="A3374" s="243">
        <v>45048</v>
      </c>
      <c r="B3374" s="243">
        <v>45050</v>
      </c>
      <c r="C3374" s="244">
        <f t="shared" si="156"/>
        <v>3</v>
      </c>
      <c r="D3374" s="239">
        <v>45050</v>
      </c>
      <c r="E3374" s="245">
        <f t="shared" si="157"/>
        <v>2</v>
      </c>
      <c r="F3374" s="306" t="s">
        <v>178</v>
      </c>
      <c r="G3374" s="241">
        <v>1430.05</v>
      </c>
      <c r="H3374" s="244">
        <f t="shared" si="158"/>
        <v>2860.1</v>
      </c>
      <c r="I3374" s="246"/>
      <c r="J3374" s="247"/>
      <c r="K3374" s="240"/>
      <c r="L3374" s="245"/>
    </row>
    <row r="3375" spans="1:12">
      <c r="A3375" s="243">
        <v>45048</v>
      </c>
      <c r="B3375" s="243">
        <v>45048</v>
      </c>
      <c r="C3375" s="244">
        <f t="shared" si="156"/>
        <v>1</v>
      </c>
      <c r="D3375" s="239">
        <v>45048</v>
      </c>
      <c r="E3375" s="245">
        <f t="shared" si="157"/>
        <v>0</v>
      </c>
      <c r="F3375" s="306" t="s">
        <v>175</v>
      </c>
      <c r="G3375" s="241">
        <v>1073.5999999999999</v>
      </c>
      <c r="H3375" s="244">
        <f t="shared" si="158"/>
        <v>0</v>
      </c>
      <c r="I3375" s="246"/>
      <c r="J3375" s="247"/>
      <c r="K3375" s="240"/>
      <c r="L3375" s="245"/>
    </row>
    <row r="3376" spans="1:12">
      <c r="A3376" s="243">
        <v>45048</v>
      </c>
      <c r="B3376" s="243">
        <v>45065</v>
      </c>
      <c r="C3376" s="244">
        <f t="shared" si="156"/>
        <v>18</v>
      </c>
      <c r="D3376" s="239">
        <v>45065</v>
      </c>
      <c r="E3376" s="245">
        <f t="shared" si="157"/>
        <v>17</v>
      </c>
      <c r="F3376" s="306" t="s">
        <v>175</v>
      </c>
      <c r="G3376" s="241">
        <v>1.99</v>
      </c>
      <c r="H3376" s="244">
        <f t="shared" si="158"/>
        <v>33.83</v>
      </c>
      <c r="I3376" s="246"/>
      <c r="J3376" s="247"/>
      <c r="K3376" s="240"/>
      <c r="L3376" s="245"/>
    </row>
    <row r="3377" spans="1:12">
      <c r="A3377" s="243">
        <v>45048</v>
      </c>
      <c r="B3377" s="243">
        <v>45049</v>
      </c>
      <c r="C3377" s="244">
        <f t="shared" si="156"/>
        <v>2</v>
      </c>
      <c r="D3377" s="239">
        <v>45049</v>
      </c>
      <c r="E3377" s="245">
        <f t="shared" si="157"/>
        <v>1</v>
      </c>
      <c r="F3377" s="306" t="s">
        <v>175</v>
      </c>
      <c r="G3377" s="241">
        <v>419228.37</v>
      </c>
      <c r="H3377" s="244">
        <f t="shared" si="158"/>
        <v>419228.37</v>
      </c>
      <c r="I3377" s="246"/>
      <c r="J3377" s="247"/>
      <c r="K3377" s="240"/>
      <c r="L3377" s="245"/>
    </row>
    <row r="3378" spans="1:12">
      <c r="A3378" s="243">
        <v>45048</v>
      </c>
      <c r="B3378" s="243">
        <v>45050</v>
      </c>
      <c r="C3378" s="244">
        <f t="shared" si="156"/>
        <v>3</v>
      </c>
      <c r="D3378" s="239">
        <v>45050</v>
      </c>
      <c r="E3378" s="245">
        <f t="shared" si="157"/>
        <v>2</v>
      </c>
      <c r="F3378" s="306" t="s">
        <v>176</v>
      </c>
      <c r="G3378" s="241">
        <v>31850.12</v>
      </c>
      <c r="H3378" s="244">
        <f t="shared" si="158"/>
        <v>63700.24</v>
      </c>
      <c r="I3378" s="246"/>
      <c r="J3378" s="247"/>
      <c r="K3378" s="240"/>
      <c r="L3378" s="245"/>
    </row>
    <row r="3379" spans="1:12">
      <c r="A3379" s="243">
        <v>45048</v>
      </c>
      <c r="B3379" s="243">
        <v>45089</v>
      </c>
      <c r="C3379" s="244">
        <f t="shared" si="156"/>
        <v>42</v>
      </c>
      <c r="D3379" s="239">
        <v>45089</v>
      </c>
      <c r="E3379" s="245">
        <f t="shared" si="157"/>
        <v>41</v>
      </c>
      <c r="F3379" s="306" t="s">
        <v>176</v>
      </c>
      <c r="G3379" s="241">
        <v>110.83</v>
      </c>
      <c r="H3379" s="244">
        <f t="shared" si="158"/>
        <v>4544.03</v>
      </c>
      <c r="I3379" s="246"/>
      <c r="J3379" s="247"/>
      <c r="K3379" s="240"/>
      <c r="L3379" s="245"/>
    </row>
    <row r="3380" spans="1:12">
      <c r="A3380" s="243">
        <v>45048</v>
      </c>
      <c r="B3380" s="243">
        <v>45050</v>
      </c>
      <c r="C3380" s="244">
        <f t="shared" si="156"/>
        <v>3</v>
      </c>
      <c r="D3380" s="239">
        <v>45050</v>
      </c>
      <c r="E3380" s="245">
        <f t="shared" si="157"/>
        <v>2</v>
      </c>
      <c r="F3380" s="306" t="s">
        <v>175</v>
      </c>
      <c r="G3380" s="241">
        <v>8957.6299999999992</v>
      </c>
      <c r="H3380" s="244">
        <f t="shared" si="158"/>
        <v>17915.259999999998</v>
      </c>
      <c r="I3380" s="246"/>
      <c r="J3380" s="247"/>
      <c r="K3380" s="240"/>
      <c r="L3380" s="245"/>
    </row>
    <row r="3381" spans="1:12">
      <c r="A3381" s="243">
        <v>45048</v>
      </c>
      <c r="B3381" s="243">
        <v>45051</v>
      </c>
      <c r="C3381" s="244">
        <f t="shared" si="156"/>
        <v>4</v>
      </c>
      <c r="D3381" s="239">
        <v>45051</v>
      </c>
      <c r="E3381" s="245">
        <f t="shared" si="157"/>
        <v>3</v>
      </c>
      <c r="F3381" s="306" t="s">
        <v>176</v>
      </c>
      <c r="G3381" s="241">
        <v>4439.2700000000004</v>
      </c>
      <c r="H3381" s="244">
        <f t="shared" si="158"/>
        <v>13317.810000000001</v>
      </c>
      <c r="I3381" s="246"/>
      <c r="J3381" s="247"/>
      <c r="K3381" s="240"/>
      <c r="L3381" s="245"/>
    </row>
    <row r="3382" spans="1:12">
      <c r="A3382" s="243">
        <v>45048</v>
      </c>
      <c r="B3382" s="243">
        <v>45051</v>
      </c>
      <c r="C3382" s="244">
        <f t="shared" si="156"/>
        <v>4</v>
      </c>
      <c r="D3382" s="239">
        <v>45051</v>
      </c>
      <c r="E3382" s="245">
        <f t="shared" si="157"/>
        <v>3</v>
      </c>
      <c r="F3382" s="306" t="s">
        <v>175</v>
      </c>
      <c r="G3382" s="241">
        <v>1118.99</v>
      </c>
      <c r="H3382" s="244">
        <f t="shared" si="158"/>
        <v>3356.9700000000003</v>
      </c>
      <c r="I3382" s="246"/>
      <c r="J3382" s="247"/>
      <c r="K3382" s="240"/>
      <c r="L3382" s="245"/>
    </row>
    <row r="3383" spans="1:12">
      <c r="A3383" s="243">
        <v>45048</v>
      </c>
      <c r="B3383" s="243">
        <v>45048</v>
      </c>
      <c r="C3383" s="244">
        <f t="shared" si="156"/>
        <v>1</v>
      </c>
      <c r="D3383" s="239">
        <v>45048</v>
      </c>
      <c r="E3383" s="245">
        <f t="shared" si="157"/>
        <v>0</v>
      </c>
      <c r="F3383" s="306" t="s">
        <v>177</v>
      </c>
      <c r="G3383" s="241">
        <v>213.72</v>
      </c>
      <c r="H3383" s="244">
        <f t="shared" si="158"/>
        <v>0</v>
      </c>
      <c r="I3383" s="246"/>
      <c r="J3383" s="247"/>
      <c r="K3383" s="240"/>
      <c r="L3383" s="245"/>
    </row>
    <row r="3384" spans="1:12">
      <c r="A3384" s="243">
        <v>45048</v>
      </c>
      <c r="B3384" s="243">
        <v>45054</v>
      </c>
      <c r="C3384" s="244">
        <f t="shared" si="156"/>
        <v>7</v>
      </c>
      <c r="D3384" s="239">
        <v>45054</v>
      </c>
      <c r="E3384" s="245">
        <f t="shared" si="157"/>
        <v>6</v>
      </c>
      <c r="F3384" s="306" t="s">
        <v>176</v>
      </c>
      <c r="G3384" s="241">
        <v>21.31</v>
      </c>
      <c r="H3384" s="244">
        <f t="shared" si="158"/>
        <v>127.85999999999999</v>
      </c>
      <c r="I3384" s="246"/>
      <c r="J3384" s="247"/>
      <c r="K3384" s="240"/>
      <c r="L3384" s="245"/>
    </row>
    <row r="3385" spans="1:12">
      <c r="A3385" s="243">
        <v>45048</v>
      </c>
      <c r="B3385" s="243">
        <v>45049</v>
      </c>
      <c r="C3385" s="244">
        <f t="shared" si="156"/>
        <v>2</v>
      </c>
      <c r="D3385" s="239">
        <v>45049</v>
      </c>
      <c r="E3385" s="245">
        <f t="shared" si="157"/>
        <v>1</v>
      </c>
      <c r="F3385" s="306" t="s">
        <v>177</v>
      </c>
      <c r="G3385" s="241">
        <v>7245.11</v>
      </c>
      <c r="H3385" s="244">
        <f t="shared" si="158"/>
        <v>7245.11</v>
      </c>
      <c r="I3385" s="246"/>
      <c r="J3385" s="247"/>
      <c r="K3385" s="240"/>
      <c r="L3385" s="245"/>
    </row>
    <row r="3386" spans="1:12">
      <c r="A3386" s="243">
        <v>45048</v>
      </c>
      <c r="B3386" s="243">
        <v>45054</v>
      </c>
      <c r="C3386" s="244">
        <f t="shared" si="156"/>
        <v>7</v>
      </c>
      <c r="D3386" s="239">
        <v>45054</v>
      </c>
      <c r="E3386" s="245">
        <f t="shared" si="157"/>
        <v>6</v>
      </c>
      <c r="F3386" s="306" t="s">
        <v>175</v>
      </c>
      <c r="G3386" s="241">
        <v>224.46</v>
      </c>
      <c r="H3386" s="244">
        <f t="shared" si="158"/>
        <v>1346.76</v>
      </c>
      <c r="I3386" s="246"/>
      <c r="J3386" s="247"/>
      <c r="K3386" s="240"/>
      <c r="L3386" s="245"/>
    </row>
    <row r="3387" spans="1:12">
      <c r="A3387" s="243">
        <v>45048</v>
      </c>
      <c r="B3387" s="243">
        <v>45055</v>
      </c>
      <c r="C3387" s="244">
        <f t="shared" si="156"/>
        <v>8</v>
      </c>
      <c r="D3387" s="239">
        <v>45055</v>
      </c>
      <c r="E3387" s="245">
        <f t="shared" si="157"/>
        <v>7</v>
      </c>
      <c r="F3387" s="306" t="s">
        <v>176</v>
      </c>
      <c r="G3387" s="241">
        <v>714.35</v>
      </c>
      <c r="H3387" s="244">
        <f t="shared" si="158"/>
        <v>5000.45</v>
      </c>
      <c r="I3387" s="246"/>
      <c r="J3387" s="247"/>
      <c r="K3387" s="240"/>
      <c r="L3387" s="245"/>
    </row>
    <row r="3388" spans="1:12">
      <c r="A3388" s="243">
        <v>45048</v>
      </c>
      <c r="B3388" s="243">
        <v>45050</v>
      </c>
      <c r="C3388" s="244">
        <f t="shared" si="156"/>
        <v>3</v>
      </c>
      <c r="D3388" s="239">
        <v>45050</v>
      </c>
      <c r="E3388" s="245">
        <f t="shared" si="157"/>
        <v>2</v>
      </c>
      <c r="F3388" s="306" t="s">
        <v>177</v>
      </c>
      <c r="G3388" s="241">
        <v>1677.44</v>
      </c>
      <c r="H3388" s="244">
        <f t="shared" si="158"/>
        <v>3354.88</v>
      </c>
      <c r="I3388" s="246"/>
      <c r="J3388" s="247"/>
      <c r="K3388" s="240"/>
      <c r="L3388" s="245"/>
    </row>
    <row r="3389" spans="1:12">
      <c r="A3389" s="243">
        <v>45048</v>
      </c>
      <c r="B3389" s="243">
        <v>45055</v>
      </c>
      <c r="C3389" s="244">
        <f t="shared" si="156"/>
        <v>8</v>
      </c>
      <c r="D3389" s="239">
        <v>45055</v>
      </c>
      <c r="E3389" s="245">
        <f t="shared" si="157"/>
        <v>7</v>
      </c>
      <c r="F3389" s="306" t="s">
        <v>175</v>
      </c>
      <c r="G3389" s="241">
        <v>168.27</v>
      </c>
      <c r="H3389" s="244">
        <f t="shared" si="158"/>
        <v>1177.8900000000001</v>
      </c>
      <c r="I3389" s="246"/>
      <c r="J3389" s="247"/>
      <c r="K3389" s="240"/>
      <c r="L3389" s="245"/>
    </row>
    <row r="3390" spans="1:12">
      <c r="A3390" s="243">
        <v>45048</v>
      </c>
      <c r="B3390" s="243">
        <v>45051</v>
      </c>
      <c r="C3390" s="244">
        <f t="shared" si="156"/>
        <v>4</v>
      </c>
      <c r="D3390" s="239">
        <v>45051</v>
      </c>
      <c r="E3390" s="245">
        <f t="shared" si="157"/>
        <v>3</v>
      </c>
      <c r="F3390" s="306" t="s">
        <v>177</v>
      </c>
      <c r="G3390" s="241">
        <v>22642.38</v>
      </c>
      <c r="H3390" s="244">
        <f t="shared" si="158"/>
        <v>67927.14</v>
      </c>
      <c r="I3390" s="246"/>
      <c r="J3390" s="247"/>
      <c r="K3390" s="240"/>
      <c r="L3390" s="245"/>
    </row>
    <row r="3391" spans="1:12">
      <c r="A3391" s="243">
        <v>45048</v>
      </c>
      <c r="B3391" s="243">
        <v>45071</v>
      </c>
      <c r="C3391" s="244">
        <f t="shared" si="156"/>
        <v>24</v>
      </c>
      <c r="D3391" s="239">
        <v>45071</v>
      </c>
      <c r="E3391" s="245">
        <f t="shared" si="157"/>
        <v>23</v>
      </c>
      <c r="F3391" s="306" t="s">
        <v>175</v>
      </c>
      <c r="G3391" s="241">
        <v>51.78</v>
      </c>
      <c r="H3391" s="244">
        <f t="shared" si="158"/>
        <v>1190.94</v>
      </c>
      <c r="I3391" s="246"/>
      <c r="J3391" s="247"/>
      <c r="K3391" s="240"/>
      <c r="L3391" s="245"/>
    </row>
    <row r="3392" spans="1:12">
      <c r="A3392" s="243">
        <v>45049</v>
      </c>
      <c r="B3392" s="243">
        <v>45054</v>
      </c>
      <c r="C3392" s="244">
        <f t="shared" si="156"/>
        <v>6</v>
      </c>
      <c r="D3392" s="239">
        <v>45054</v>
      </c>
      <c r="E3392" s="245">
        <f t="shared" si="157"/>
        <v>5</v>
      </c>
      <c r="F3392" s="306" t="s">
        <v>176</v>
      </c>
      <c r="G3392" s="241">
        <v>19645.48</v>
      </c>
      <c r="H3392" s="244">
        <f t="shared" si="158"/>
        <v>98227.4</v>
      </c>
      <c r="I3392" s="246"/>
      <c r="J3392" s="247"/>
      <c r="K3392" s="240"/>
      <c r="L3392" s="245"/>
    </row>
    <row r="3393" spans="1:12">
      <c r="A3393" s="243">
        <v>45049</v>
      </c>
      <c r="B3393" s="243">
        <v>45054</v>
      </c>
      <c r="C3393" s="244">
        <f t="shared" si="156"/>
        <v>6</v>
      </c>
      <c r="D3393" s="239">
        <v>45054</v>
      </c>
      <c r="E3393" s="245">
        <f t="shared" si="157"/>
        <v>5</v>
      </c>
      <c r="F3393" s="306" t="s">
        <v>175</v>
      </c>
      <c r="G3393" s="241">
        <v>2622.26</v>
      </c>
      <c r="H3393" s="244">
        <f t="shared" si="158"/>
        <v>13111.300000000001</v>
      </c>
      <c r="I3393" s="246"/>
      <c r="J3393" s="247"/>
      <c r="K3393" s="240"/>
      <c r="L3393" s="245"/>
    </row>
    <row r="3394" spans="1:12">
      <c r="A3394" s="243">
        <v>45049</v>
      </c>
      <c r="B3394" s="243">
        <v>45049</v>
      </c>
      <c r="C3394" s="244">
        <f t="shared" si="156"/>
        <v>1</v>
      </c>
      <c r="D3394" s="239">
        <v>45049</v>
      </c>
      <c r="E3394" s="245">
        <f t="shared" si="157"/>
        <v>0</v>
      </c>
      <c r="F3394" s="306" t="s">
        <v>177</v>
      </c>
      <c r="G3394" s="241">
        <v>117.77</v>
      </c>
      <c r="H3394" s="244">
        <f t="shared" si="158"/>
        <v>0</v>
      </c>
      <c r="I3394" s="246"/>
      <c r="J3394" s="247"/>
      <c r="K3394" s="240"/>
      <c r="L3394" s="245"/>
    </row>
    <row r="3395" spans="1:12">
      <c r="A3395" s="243">
        <v>45049</v>
      </c>
      <c r="B3395" s="243">
        <v>45055</v>
      </c>
      <c r="C3395" s="244">
        <f t="shared" si="156"/>
        <v>7</v>
      </c>
      <c r="D3395" s="239">
        <v>45055</v>
      </c>
      <c r="E3395" s="245">
        <f t="shared" si="157"/>
        <v>6</v>
      </c>
      <c r="F3395" s="306" t="s">
        <v>176</v>
      </c>
      <c r="G3395" s="241">
        <v>55684.33</v>
      </c>
      <c r="H3395" s="244">
        <f t="shared" si="158"/>
        <v>334105.98</v>
      </c>
      <c r="I3395" s="246"/>
      <c r="J3395" s="247"/>
      <c r="K3395" s="240"/>
      <c r="L3395" s="245"/>
    </row>
    <row r="3396" spans="1:12">
      <c r="A3396" s="243">
        <v>45049</v>
      </c>
      <c r="B3396" s="243">
        <v>45068</v>
      </c>
      <c r="C3396" s="244">
        <f t="shared" si="156"/>
        <v>20</v>
      </c>
      <c r="D3396" s="239">
        <v>45068</v>
      </c>
      <c r="E3396" s="245">
        <f t="shared" si="157"/>
        <v>19</v>
      </c>
      <c r="F3396" s="306" t="s">
        <v>175</v>
      </c>
      <c r="G3396" s="241">
        <v>24.41</v>
      </c>
      <c r="H3396" s="244">
        <f t="shared" si="158"/>
        <v>463.79</v>
      </c>
      <c r="I3396" s="246"/>
      <c r="J3396" s="247"/>
      <c r="K3396" s="240"/>
      <c r="L3396" s="245"/>
    </row>
    <row r="3397" spans="1:12">
      <c r="A3397" s="243">
        <v>45049</v>
      </c>
      <c r="B3397" s="243">
        <v>45050</v>
      </c>
      <c r="C3397" s="244">
        <f t="shared" si="156"/>
        <v>2</v>
      </c>
      <c r="D3397" s="239">
        <v>45050</v>
      </c>
      <c r="E3397" s="245">
        <f t="shared" si="157"/>
        <v>1</v>
      </c>
      <c r="F3397" s="306" t="s">
        <v>177</v>
      </c>
      <c r="G3397" s="241">
        <v>26465.98</v>
      </c>
      <c r="H3397" s="244">
        <f t="shared" si="158"/>
        <v>26465.98</v>
      </c>
      <c r="I3397" s="246"/>
      <c r="J3397" s="247"/>
      <c r="K3397" s="240"/>
      <c r="L3397" s="245"/>
    </row>
    <row r="3398" spans="1:12">
      <c r="A3398" s="243">
        <v>45049</v>
      </c>
      <c r="B3398" s="243">
        <v>45055</v>
      </c>
      <c r="C3398" s="244">
        <f t="shared" si="156"/>
        <v>7</v>
      </c>
      <c r="D3398" s="239">
        <v>45055</v>
      </c>
      <c r="E3398" s="245">
        <f t="shared" si="157"/>
        <v>6</v>
      </c>
      <c r="F3398" s="306" t="s">
        <v>175</v>
      </c>
      <c r="G3398" s="241">
        <v>271.2</v>
      </c>
      <c r="H3398" s="244">
        <f t="shared" si="158"/>
        <v>1627.1999999999998</v>
      </c>
      <c r="I3398" s="246"/>
      <c r="J3398" s="247"/>
      <c r="K3398" s="240"/>
      <c r="L3398" s="245"/>
    </row>
    <row r="3399" spans="1:12">
      <c r="A3399" s="243">
        <v>45049</v>
      </c>
      <c r="B3399" s="243">
        <v>45051</v>
      </c>
      <c r="C3399" s="244">
        <f t="shared" ref="C3399:C3462" si="159">B3399-A3399+1</f>
        <v>3</v>
      </c>
      <c r="D3399" s="239">
        <v>45051</v>
      </c>
      <c r="E3399" s="245">
        <f t="shared" ref="E3399:E3462" si="160">D3399-A3399</f>
        <v>2</v>
      </c>
      <c r="F3399" s="306" t="s">
        <v>177</v>
      </c>
      <c r="G3399" s="241">
        <v>3849.68</v>
      </c>
      <c r="H3399" s="244">
        <f t="shared" ref="H3399:H3462" si="161">E3399*G3399</f>
        <v>7699.36</v>
      </c>
      <c r="I3399" s="246"/>
      <c r="J3399" s="247"/>
      <c r="K3399" s="240"/>
      <c r="L3399" s="245"/>
    </row>
    <row r="3400" spans="1:12">
      <c r="A3400" s="243">
        <v>45049</v>
      </c>
      <c r="B3400" s="243">
        <v>45056</v>
      </c>
      <c r="C3400" s="244">
        <f t="shared" si="159"/>
        <v>8</v>
      </c>
      <c r="D3400" s="239">
        <v>45056</v>
      </c>
      <c r="E3400" s="245">
        <f t="shared" si="160"/>
        <v>7</v>
      </c>
      <c r="F3400" s="306" t="s">
        <v>176</v>
      </c>
      <c r="G3400" s="241">
        <v>141.38999999999999</v>
      </c>
      <c r="H3400" s="244">
        <f t="shared" si="161"/>
        <v>989.7299999999999</v>
      </c>
      <c r="I3400" s="246"/>
      <c r="J3400" s="247"/>
      <c r="K3400" s="240"/>
      <c r="L3400" s="245"/>
    </row>
    <row r="3401" spans="1:12">
      <c r="A3401" s="243">
        <v>45049</v>
      </c>
      <c r="B3401" s="243">
        <v>45054</v>
      </c>
      <c r="C3401" s="244">
        <f t="shared" si="159"/>
        <v>6</v>
      </c>
      <c r="D3401" s="239">
        <v>45054</v>
      </c>
      <c r="E3401" s="245">
        <f t="shared" si="160"/>
        <v>5</v>
      </c>
      <c r="F3401" s="306" t="s">
        <v>177</v>
      </c>
      <c r="G3401" s="241">
        <v>1265.55</v>
      </c>
      <c r="H3401" s="244">
        <f t="shared" si="161"/>
        <v>6327.75</v>
      </c>
      <c r="I3401" s="246"/>
      <c r="J3401" s="247"/>
      <c r="K3401" s="240"/>
      <c r="L3401" s="245"/>
    </row>
    <row r="3402" spans="1:12">
      <c r="A3402" s="243">
        <v>45049</v>
      </c>
      <c r="B3402" s="243">
        <v>45056</v>
      </c>
      <c r="C3402" s="244">
        <f t="shared" si="159"/>
        <v>8</v>
      </c>
      <c r="D3402" s="239">
        <v>45056</v>
      </c>
      <c r="E3402" s="245">
        <f t="shared" si="160"/>
        <v>7</v>
      </c>
      <c r="F3402" s="306" t="s">
        <v>175</v>
      </c>
      <c r="G3402" s="241">
        <v>188.34</v>
      </c>
      <c r="H3402" s="244">
        <f t="shared" si="161"/>
        <v>1318.38</v>
      </c>
      <c r="I3402" s="246"/>
      <c r="J3402" s="247"/>
      <c r="K3402" s="240"/>
      <c r="L3402" s="245"/>
    </row>
    <row r="3403" spans="1:12">
      <c r="A3403" s="243">
        <v>45049</v>
      </c>
      <c r="B3403" s="243">
        <v>45057</v>
      </c>
      <c r="C3403" s="244">
        <f t="shared" si="159"/>
        <v>9</v>
      </c>
      <c r="D3403" s="239">
        <v>45057</v>
      </c>
      <c r="E3403" s="245">
        <f t="shared" si="160"/>
        <v>8</v>
      </c>
      <c r="F3403" s="306" t="s">
        <v>175</v>
      </c>
      <c r="G3403" s="241">
        <v>70.53</v>
      </c>
      <c r="H3403" s="244">
        <f t="shared" si="161"/>
        <v>564.24</v>
      </c>
      <c r="I3403" s="246"/>
      <c r="J3403" s="247"/>
      <c r="K3403" s="240"/>
      <c r="L3403" s="245"/>
    </row>
    <row r="3404" spans="1:12">
      <c r="A3404" s="243">
        <v>45049</v>
      </c>
      <c r="B3404" s="243">
        <v>45376</v>
      </c>
      <c r="C3404" s="244">
        <f t="shared" si="159"/>
        <v>328</v>
      </c>
      <c r="D3404" s="239">
        <v>45376</v>
      </c>
      <c r="E3404" s="245">
        <f t="shared" si="160"/>
        <v>327</v>
      </c>
      <c r="F3404" s="306" t="s">
        <v>175</v>
      </c>
      <c r="G3404" s="241">
        <v>20.18</v>
      </c>
      <c r="H3404" s="244">
        <f t="shared" si="161"/>
        <v>6598.86</v>
      </c>
      <c r="I3404" s="246"/>
      <c r="J3404" s="247"/>
      <c r="K3404" s="240"/>
      <c r="L3404" s="245"/>
    </row>
    <row r="3405" spans="1:12">
      <c r="A3405" s="243">
        <v>45049</v>
      </c>
      <c r="B3405" s="243">
        <v>45160</v>
      </c>
      <c r="C3405" s="244">
        <f t="shared" si="159"/>
        <v>112</v>
      </c>
      <c r="D3405" s="239">
        <v>45160</v>
      </c>
      <c r="E3405" s="245">
        <f t="shared" si="160"/>
        <v>111</v>
      </c>
      <c r="F3405" s="306" t="s">
        <v>175</v>
      </c>
      <c r="G3405" s="241">
        <v>30.93</v>
      </c>
      <c r="H3405" s="244">
        <f t="shared" si="161"/>
        <v>3433.23</v>
      </c>
      <c r="I3405" s="246"/>
      <c r="J3405" s="247"/>
      <c r="K3405" s="240"/>
      <c r="L3405" s="245"/>
    </row>
    <row r="3406" spans="1:12">
      <c r="A3406" s="243">
        <v>45049</v>
      </c>
      <c r="B3406" s="243">
        <v>45058</v>
      </c>
      <c r="C3406" s="244">
        <f t="shared" si="159"/>
        <v>10</v>
      </c>
      <c r="D3406" s="239">
        <v>45058</v>
      </c>
      <c r="E3406" s="245">
        <f t="shared" si="160"/>
        <v>9</v>
      </c>
      <c r="F3406" s="306" t="s">
        <v>175</v>
      </c>
      <c r="G3406" s="241">
        <v>93.61</v>
      </c>
      <c r="H3406" s="244">
        <f t="shared" si="161"/>
        <v>842.49</v>
      </c>
      <c r="I3406" s="246"/>
      <c r="J3406" s="247"/>
      <c r="K3406" s="240"/>
      <c r="L3406" s="245"/>
    </row>
    <row r="3407" spans="1:12">
      <c r="A3407" s="243">
        <v>45049</v>
      </c>
      <c r="B3407" s="243">
        <v>45219</v>
      </c>
      <c r="C3407" s="244">
        <f t="shared" si="159"/>
        <v>171</v>
      </c>
      <c r="D3407" s="239">
        <v>45219</v>
      </c>
      <c r="E3407" s="245">
        <f t="shared" si="160"/>
        <v>170</v>
      </c>
      <c r="F3407" s="306" t="s">
        <v>175</v>
      </c>
      <c r="G3407" s="241">
        <v>38.64</v>
      </c>
      <c r="H3407" s="244">
        <f t="shared" si="161"/>
        <v>6568.8</v>
      </c>
      <c r="I3407" s="246"/>
      <c r="J3407" s="247"/>
      <c r="K3407" s="240"/>
      <c r="L3407" s="245"/>
    </row>
    <row r="3408" spans="1:12">
      <c r="A3408" s="243">
        <v>45049</v>
      </c>
      <c r="B3408" s="243">
        <v>45062</v>
      </c>
      <c r="C3408" s="244">
        <f t="shared" si="159"/>
        <v>14</v>
      </c>
      <c r="D3408" s="239">
        <v>45062</v>
      </c>
      <c r="E3408" s="245">
        <f t="shared" si="160"/>
        <v>13</v>
      </c>
      <c r="F3408" s="306" t="s">
        <v>175</v>
      </c>
      <c r="G3408" s="241">
        <v>1.74</v>
      </c>
      <c r="H3408" s="244">
        <f t="shared" si="161"/>
        <v>22.62</v>
      </c>
      <c r="I3408" s="246"/>
      <c r="J3408" s="247"/>
      <c r="K3408" s="240"/>
      <c r="L3408" s="245"/>
    </row>
    <row r="3409" spans="1:12">
      <c r="A3409" s="243">
        <v>45049</v>
      </c>
      <c r="B3409" s="243">
        <v>45049</v>
      </c>
      <c r="C3409" s="244">
        <f t="shared" si="159"/>
        <v>1</v>
      </c>
      <c r="D3409" s="239">
        <v>45049</v>
      </c>
      <c r="E3409" s="245">
        <f t="shared" si="160"/>
        <v>0</v>
      </c>
      <c r="F3409" s="306" t="s">
        <v>176</v>
      </c>
      <c r="G3409" s="241">
        <v>133.86000000000001</v>
      </c>
      <c r="H3409" s="244">
        <f t="shared" si="161"/>
        <v>0</v>
      </c>
      <c r="I3409" s="246"/>
      <c r="J3409" s="247"/>
      <c r="K3409" s="240"/>
      <c r="L3409" s="245"/>
    </row>
    <row r="3410" spans="1:12">
      <c r="A3410" s="243">
        <v>45049</v>
      </c>
      <c r="B3410" s="243">
        <v>45050</v>
      </c>
      <c r="C3410" s="244">
        <f t="shared" si="159"/>
        <v>2</v>
      </c>
      <c r="D3410" s="239">
        <v>45050</v>
      </c>
      <c r="E3410" s="245">
        <f t="shared" si="160"/>
        <v>1</v>
      </c>
      <c r="F3410" s="306" t="s">
        <v>176</v>
      </c>
      <c r="G3410" s="241">
        <v>153925.69</v>
      </c>
      <c r="H3410" s="244">
        <f t="shared" si="161"/>
        <v>153925.69</v>
      </c>
      <c r="I3410" s="246"/>
      <c r="J3410" s="247"/>
      <c r="K3410" s="240"/>
      <c r="L3410" s="245"/>
    </row>
    <row r="3411" spans="1:12">
      <c r="A3411" s="243">
        <v>45049</v>
      </c>
      <c r="B3411" s="243">
        <v>45049</v>
      </c>
      <c r="C3411" s="244">
        <f t="shared" si="159"/>
        <v>1</v>
      </c>
      <c r="D3411" s="239">
        <v>45049</v>
      </c>
      <c r="E3411" s="245">
        <f t="shared" si="160"/>
        <v>0</v>
      </c>
      <c r="F3411" s="306" t="s">
        <v>175</v>
      </c>
      <c r="G3411" s="241">
        <v>55.65</v>
      </c>
      <c r="H3411" s="244">
        <f t="shared" si="161"/>
        <v>0</v>
      </c>
      <c r="I3411" s="246"/>
      <c r="J3411" s="247"/>
      <c r="K3411" s="240"/>
      <c r="L3411" s="245"/>
    </row>
    <row r="3412" spans="1:12">
      <c r="A3412" s="243">
        <v>45049</v>
      </c>
      <c r="B3412" s="243">
        <v>45051</v>
      </c>
      <c r="C3412" s="244">
        <f t="shared" si="159"/>
        <v>3</v>
      </c>
      <c r="D3412" s="239">
        <v>45051</v>
      </c>
      <c r="E3412" s="245">
        <f t="shared" si="160"/>
        <v>2</v>
      </c>
      <c r="F3412" s="306" t="s">
        <v>178</v>
      </c>
      <c r="G3412" s="241">
        <v>6667.37</v>
      </c>
      <c r="H3412" s="244">
        <f t="shared" si="161"/>
        <v>13334.74</v>
      </c>
      <c r="I3412" s="246"/>
      <c r="J3412" s="247"/>
      <c r="K3412" s="240"/>
      <c r="L3412" s="245"/>
    </row>
    <row r="3413" spans="1:12">
      <c r="A3413" s="243">
        <v>45049</v>
      </c>
      <c r="B3413" s="243">
        <v>45050</v>
      </c>
      <c r="C3413" s="244">
        <f t="shared" si="159"/>
        <v>2</v>
      </c>
      <c r="D3413" s="239">
        <v>45050</v>
      </c>
      <c r="E3413" s="245">
        <f t="shared" si="160"/>
        <v>1</v>
      </c>
      <c r="F3413" s="306" t="s">
        <v>175</v>
      </c>
      <c r="G3413" s="241">
        <v>457149.31</v>
      </c>
      <c r="H3413" s="244">
        <f t="shared" si="161"/>
        <v>457149.31</v>
      </c>
      <c r="I3413" s="246"/>
      <c r="J3413" s="247"/>
      <c r="K3413" s="240"/>
      <c r="L3413" s="245"/>
    </row>
    <row r="3414" spans="1:12">
      <c r="A3414" s="243">
        <v>45049</v>
      </c>
      <c r="B3414" s="243">
        <v>45051</v>
      </c>
      <c r="C3414" s="244">
        <f t="shared" si="159"/>
        <v>3</v>
      </c>
      <c r="D3414" s="239">
        <v>45051</v>
      </c>
      <c r="E3414" s="245">
        <f t="shared" si="160"/>
        <v>2</v>
      </c>
      <c r="F3414" s="306" t="s">
        <v>176</v>
      </c>
      <c r="G3414" s="241">
        <v>60076.14</v>
      </c>
      <c r="H3414" s="244">
        <f t="shared" si="161"/>
        <v>120152.28</v>
      </c>
      <c r="I3414" s="246"/>
      <c r="J3414" s="247"/>
      <c r="K3414" s="240"/>
      <c r="L3414" s="245"/>
    </row>
    <row r="3415" spans="1:12">
      <c r="A3415" s="243">
        <v>45049</v>
      </c>
      <c r="B3415" s="243">
        <v>45051</v>
      </c>
      <c r="C3415" s="244">
        <f t="shared" si="159"/>
        <v>3</v>
      </c>
      <c r="D3415" s="239">
        <v>45051</v>
      </c>
      <c r="E3415" s="245">
        <f t="shared" si="160"/>
        <v>2</v>
      </c>
      <c r="F3415" s="306" t="s">
        <v>175</v>
      </c>
      <c r="G3415" s="241">
        <v>5846.3</v>
      </c>
      <c r="H3415" s="244">
        <f t="shared" si="161"/>
        <v>11692.6</v>
      </c>
      <c r="I3415" s="246"/>
      <c r="J3415" s="247"/>
      <c r="K3415" s="240"/>
      <c r="L3415" s="245"/>
    </row>
    <row r="3416" spans="1:12">
      <c r="A3416" s="243">
        <v>45049</v>
      </c>
      <c r="B3416" s="243">
        <v>45128</v>
      </c>
      <c r="C3416" s="244">
        <f t="shared" si="159"/>
        <v>80</v>
      </c>
      <c r="D3416" s="239">
        <v>45128</v>
      </c>
      <c r="E3416" s="245">
        <f t="shared" si="160"/>
        <v>79</v>
      </c>
      <c r="F3416" s="306" t="s">
        <v>175</v>
      </c>
      <c r="G3416" s="241">
        <v>44.01</v>
      </c>
      <c r="H3416" s="244">
        <f t="shared" si="161"/>
        <v>3476.79</v>
      </c>
      <c r="I3416" s="246"/>
      <c r="J3416" s="247"/>
      <c r="K3416" s="240"/>
      <c r="L3416" s="245"/>
    </row>
    <row r="3417" spans="1:12">
      <c r="A3417" s="243">
        <v>45049</v>
      </c>
      <c r="B3417" s="243">
        <v>45064</v>
      </c>
      <c r="C3417" s="244">
        <f t="shared" si="159"/>
        <v>16</v>
      </c>
      <c r="D3417" s="239">
        <v>45064</v>
      </c>
      <c r="E3417" s="245">
        <f t="shared" si="160"/>
        <v>15</v>
      </c>
      <c r="F3417" s="306" t="s">
        <v>177</v>
      </c>
      <c r="G3417" s="241">
        <v>1167.72</v>
      </c>
      <c r="H3417" s="244">
        <f t="shared" si="161"/>
        <v>17515.8</v>
      </c>
      <c r="I3417" s="246"/>
      <c r="J3417" s="247"/>
      <c r="K3417" s="240"/>
      <c r="L3417" s="245"/>
    </row>
    <row r="3418" spans="1:12">
      <c r="A3418" s="243">
        <v>45050</v>
      </c>
      <c r="B3418" s="243">
        <v>45051</v>
      </c>
      <c r="C3418" s="244">
        <f t="shared" si="159"/>
        <v>2</v>
      </c>
      <c r="D3418" s="239">
        <v>45051</v>
      </c>
      <c r="E3418" s="245">
        <f t="shared" si="160"/>
        <v>1</v>
      </c>
      <c r="F3418" s="306" t="s">
        <v>178</v>
      </c>
      <c r="G3418" s="241">
        <v>319.66000000000003</v>
      </c>
      <c r="H3418" s="244">
        <f t="shared" si="161"/>
        <v>319.66000000000003</v>
      </c>
      <c r="I3418" s="246"/>
      <c r="J3418" s="247"/>
      <c r="K3418" s="240"/>
      <c r="L3418" s="245"/>
    </row>
    <row r="3419" spans="1:12">
      <c r="A3419" s="243">
        <v>45050</v>
      </c>
      <c r="B3419" s="243">
        <v>45050</v>
      </c>
      <c r="C3419" s="244">
        <f t="shared" si="159"/>
        <v>1</v>
      </c>
      <c r="D3419" s="239">
        <v>45050</v>
      </c>
      <c r="E3419" s="245">
        <f t="shared" si="160"/>
        <v>0</v>
      </c>
      <c r="F3419" s="306" t="s">
        <v>176</v>
      </c>
      <c r="G3419" s="241">
        <v>1472.09</v>
      </c>
      <c r="H3419" s="244">
        <f t="shared" si="161"/>
        <v>0</v>
      </c>
      <c r="I3419" s="246"/>
      <c r="J3419" s="247"/>
      <c r="K3419" s="240"/>
      <c r="L3419" s="245"/>
    </row>
    <row r="3420" spans="1:12">
      <c r="A3420" s="243">
        <v>45050</v>
      </c>
      <c r="B3420" s="243">
        <v>45152</v>
      </c>
      <c r="C3420" s="244">
        <f t="shared" si="159"/>
        <v>103</v>
      </c>
      <c r="D3420" s="239">
        <v>45152</v>
      </c>
      <c r="E3420" s="245">
        <f t="shared" si="160"/>
        <v>102</v>
      </c>
      <c r="F3420" s="306" t="s">
        <v>176</v>
      </c>
      <c r="G3420" s="241">
        <v>309.38</v>
      </c>
      <c r="H3420" s="244">
        <f t="shared" si="161"/>
        <v>31556.76</v>
      </c>
      <c r="I3420" s="246"/>
      <c r="J3420" s="247"/>
      <c r="K3420" s="240"/>
      <c r="L3420" s="245"/>
    </row>
    <row r="3421" spans="1:12">
      <c r="A3421" s="243">
        <v>45050</v>
      </c>
      <c r="B3421" s="243">
        <v>45051</v>
      </c>
      <c r="C3421" s="244">
        <f t="shared" si="159"/>
        <v>2</v>
      </c>
      <c r="D3421" s="239">
        <v>45051</v>
      </c>
      <c r="E3421" s="245">
        <f t="shared" si="160"/>
        <v>1</v>
      </c>
      <c r="F3421" s="306" t="s">
        <v>176</v>
      </c>
      <c r="G3421" s="241">
        <v>118195.48</v>
      </c>
      <c r="H3421" s="244">
        <f t="shared" si="161"/>
        <v>118195.48</v>
      </c>
      <c r="I3421" s="246"/>
      <c r="J3421" s="247"/>
      <c r="K3421" s="240"/>
      <c r="L3421" s="245"/>
    </row>
    <row r="3422" spans="1:12">
      <c r="A3422" s="243">
        <v>45050</v>
      </c>
      <c r="B3422" s="243">
        <v>45050</v>
      </c>
      <c r="C3422" s="244">
        <f t="shared" si="159"/>
        <v>1</v>
      </c>
      <c r="D3422" s="239">
        <v>45050</v>
      </c>
      <c r="E3422" s="245">
        <f t="shared" si="160"/>
        <v>0</v>
      </c>
      <c r="F3422" s="306" t="s">
        <v>175</v>
      </c>
      <c r="G3422" s="241">
        <v>1114.8800000000001</v>
      </c>
      <c r="H3422" s="244">
        <f t="shared" si="161"/>
        <v>0</v>
      </c>
      <c r="I3422" s="246"/>
      <c r="J3422" s="247"/>
      <c r="K3422" s="240"/>
      <c r="L3422" s="245"/>
    </row>
    <row r="3423" spans="1:12">
      <c r="A3423" s="243">
        <v>45050</v>
      </c>
      <c r="B3423" s="243">
        <v>45051</v>
      </c>
      <c r="C3423" s="244">
        <f t="shared" si="159"/>
        <v>2</v>
      </c>
      <c r="D3423" s="239">
        <v>45051</v>
      </c>
      <c r="E3423" s="245">
        <f t="shared" si="160"/>
        <v>1</v>
      </c>
      <c r="F3423" s="306" t="s">
        <v>175</v>
      </c>
      <c r="G3423" s="241">
        <v>697350.11</v>
      </c>
      <c r="H3423" s="244">
        <f t="shared" si="161"/>
        <v>697350.11</v>
      </c>
      <c r="I3423" s="246"/>
      <c r="J3423" s="247"/>
      <c r="K3423" s="240"/>
      <c r="L3423" s="245"/>
    </row>
    <row r="3424" spans="1:12">
      <c r="A3424" s="243">
        <v>45050</v>
      </c>
      <c r="B3424" s="243">
        <v>45054</v>
      </c>
      <c r="C3424" s="244">
        <f t="shared" si="159"/>
        <v>5</v>
      </c>
      <c r="D3424" s="239">
        <v>45054</v>
      </c>
      <c r="E3424" s="245">
        <f t="shared" si="160"/>
        <v>4</v>
      </c>
      <c r="F3424" s="306" t="s">
        <v>178</v>
      </c>
      <c r="G3424" s="241">
        <v>448.27</v>
      </c>
      <c r="H3424" s="244">
        <f t="shared" si="161"/>
        <v>1793.08</v>
      </c>
      <c r="I3424" s="246"/>
      <c r="J3424" s="247"/>
      <c r="K3424" s="240"/>
      <c r="L3424" s="245"/>
    </row>
    <row r="3425" spans="1:12">
      <c r="A3425" s="243">
        <v>45050</v>
      </c>
      <c r="B3425" s="243">
        <v>45236</v>
      </c>
      <c r="C3425" s="244">
        <f t="shared" si="159"/>
        <v>187</v>
      </c>
      <c r="D3425" s="239">
        <v>45236</v>
      </c>
      <c r="E3425" s="245">
        <f t="shared" si="160"/>
        <v>186</v>
      </c>
      <c r="F3425" s="306" t="s">
        <v>176</v>
      </c>
      <c r="G3425" s="241">
        <v>183.29</v>
      </c>
      <c r="H3425" s="244">
        <f t="shared" si="161"/>
        <v>34091.939999999995</v>
      </c>
      <c r="I3425" s="246"/>
      <c r="J3425" s="247"/>
      <c r="K3425" s="240"/>
      <c r="L3425" s="245"/>
    </row>
    <row r="3426" spans="1:12">
      <c r="A3426" s="243">
        <v>45050</v>
      </c>
      <c r="B3426" s="243">
        <v>45054</v>
      </c>
      <c r="C3426" s="244">
        <f t="shared" si="159"/>
        <v>5</v>
      </c>
      <c r="D3426" s="239">
        <v>45054</v>
      </c>
      <c r="E3426" s="245">
        <f t="shared" si="160"/>
        <v>4</v>
      </c>
      <c r="F3426" s="306" t="s">
        <v>176</v>
      </c>
      <c r="G3426" s="241">
        <v>49866.33</v>
      </c>
      <c r="H3426" s="244">
        <f t="shared" si="161"/>
        <v>199465.32</v>
      </c>
      <c r="I3426" s="246"/>
      <c r="J3426" s="247"/>
      <c r="K3426" s="240"/>
      <c r="L3426" s="245"/>
    </row>
    <row r="3427" spans="1:12">
      <c r="A3427" s="243">
        <v>45050</v>
      </c>
      <c r="B3427" s="243">
        <v>45068</v>
      </c>
      <c r="C3427" s="244">
        <f t="shared" si="159"/>
        <v>19</v>
      </c>
      <c r="D3427" s="239">
        <v>45068</v>
      </c>
      <c r="E3427" s="245">
        <f t="shared" si="160"/>
        <v>18</v>
      </c>
      <c r="F3427" s="306" t="s">
        <v>176</v>
      </c>
      <c r="G3427" s="241">
        <v>197.03</v>
      </c>
      <c r="H3427" s="244">
        <f t="shared" si="161"/>
        <v>3546.54</v>
      </c>
      <c r="I3427" s="246"/>
      <c r="J3427" s="247"/>
      <c r="K3427" s="240"/>
      <c r="L3427" s="245"/>
    </row>
    <row r="3428" spans="1:12">
      <c r="A3428" s="243">
        <v>45050</v>
      </c>
      <c r="B3428" s="243">
        <v>45054</v>
      </c>
      <c r="C3428" s="244">
        <f t="shared" si="159"/>
        <v>5</v>
      </c>
      <c r="D3428" s="239">
        <v>45054</v>
      </c>
      <c r="E3428" s="245">
        <f t="shared" si="160"/>
        <v>4</v>
      </c>
      <c r="F3428" s="306" t="s">
        <v>175</v>
      </c>
      <c r="G3428" s="241">
        <v>15402.8</v>
      </c>
      <c r="H3428" s="244">
        <f t="shared" si="161"/>
        <v>61611.199999999997</v>
      </c>
      <c r="I3428" s="246"/>
      <c r="J3428" s="247"/>
      <c r="K3428" s="240"/>
      <c r="L3428" s="245"/>
    </row>
    <row r="3429" spans="1:12">
      <c r="A3429" s="243">
        <v>45050</v>
      </c>
      <c r="B3429" s="243">
        <v>45068</v>
      </c>
      <c r="C3429" s="244">
        <f t="shared" si="159"/>
        <v>19</v>
      </c>
      <c r="D3429" s="239">
        <v>45068</v>
      </c>
      <c r="E3429" s="245">
        <f t="shared" si="160"/>
        <v>18</v>
      </c>
      <c r="F3429" s="306" t="s">
        <v>175</v>
      </c>
      <c r="G3429" s="241">
        <v>50.95</v>
      </c>
      <c r="H3429" s="244">
        <f t="shared" si="161"/>
        <v>917.1</v>
      </c>
      <c r="I3429" s="246"/>
      <c r="J3429" s="247"/>
      <c r="K3429" s="240"/>
      <c r="L3429" s="245"/>
    </row>
    <row r="3430" spans="1:12">
      <c r="A3430" s="243">
        <v>45050</v>
      </c>
      <c r="B3430" s="243">
        <v>45055</v>
      </c>
      <c r="C3430" s="244">
        <f t="shared" si="159"/>
        <v>6</v>
      </c>
      <c r="D3430" s="239">
        <v>45055</v>
      </c>
      <c r="E3430" s="245">
        <f t="shared" si="160"/>
        <v>5</v>
      </c>
      <c r="F3430" s="306" t="s">
        <v>176</v>
      </c>
      <c r="G3430" s="241">
        <v>23701.43</v>
      </c>
      <c r="H3430" s="244">
        <f t="shared" si="161"/>
        <v>118507.15</v>
      </c>
      <c r="I3430" s="246"/>
      <c r="J3430" s="247"/>
      <c r="K3430" s="240"/>
      <c r="L3430" s="245"/>
    </row>
    <row r="3431" spans="1:12">
      <c r="A3431" s="243">
        <v>45050</v>
      </c>
      <c r="B3431" s="243">
        <v>45050</v>
      </c>
      <c r="C3431" s="244">
        <f t="shared" si="159"/>
        <v>1</v>
      </c>
      <c r="D3431" s="239">
        <v>45050</v>
      </c>
      <c r="E3431" s="245">
        <f t="shared" si="160"/>
        <v>0</v>
      </c>
      <c r="F3431" s="306" t="s">
        <v>177</v>
      </c>
      <c r="G3431" s="241">
        <v>28.58</v>
      </c>
      <c r="H3431" s="244">
        <f t="shared" si="161"/>
        <v>0</v>
      </c>
      <c r="I3431" s="246"/>
      <c r="J3431" s="247"/>
      <c r="K3431" s="240"/>
      <c r="L3431" s="245"/>
    </row>
    <row r="3432" spans="1:12">
      <c r="A3432" s="243">
        <v>45050</v>
      </c>
      <c r="B3432" s="243">
        <v>45055</v>
      </c>
      <c r="C3432" s="244">
        <f t="shared" si="159"/>
        <v>6</v>
      </c>
      <c r="D3432" s="239">
        <v>45055</v>
      </c>
      <c r="E3432" s="245">
        <f t="shared" si="160"/>
        <v>5</v>
      </c>
      <c r="F3432" s="306" t="s">
        <v>175</v>
      </c>
      <c r="G3432" s="241">
        <v>185.33</v>
      </c>
      <c r="H3432" s="244">
        <f t="shared" si="161"/>
        <v>926.65000000000009</v>
      </c>
      <c r="I3432" s="246"/>
      <c r="J3432" s="247"/>
      <c r="K3432" s="240"/>
      <c r="L3432" s="245"/>
    </row>
    <row r="3433" spans="1:12">
      <c r="A3433" s="243">
        <v>45050</v>
      </c>
      <c r="B3433" s="243">
        <v>45069</v>
      </c>
      <c r="C3433" s="244">
        <f t="shared" si="159"/>
        <v>20</v>
      </c>
      <c r="D3433" s="239">
        <v>45069</v>
      </c>
      <c r="E3433" s="245">
        <f t="shared" si="160"/>
        <v>19</v>
      </c>
      <c r="F3433" s="306" t="s">
        <v>175</v>
      </c>
      <c r="G3433" s="241">
        <v>101.86</v>
      </c>
      <c r="H3433" s="244">
        <f t="shared" si="161"/>
        <v>1935.34</v>
      </c>
      <c r="I3433" s="246"/>
      <c r="J3433" s="247"/>
      <c r="K3433" s="240"/>
      <c r="L3433" s="245"/>
    </row>
    <row r="3434" spans="1:12">
      <c r="A3434" s="243">
        <v>45050</v>
      </c>
      <c r="B3434" s="243">
        <v>45051</v>
      </c>
      <c r="C3434" s="244">
        <f t="shared" si="159"/>
        <v>2</v>
      </c>
      <c r="D3434" s="239">
        <v>45051</v>
      </c>
      <c r="E3434" s="245">
        <f t="shared" si="160"/>
        <v>1</v>
      </c>
      <c r="F3434" s="306" t="s">
        <v>177</v>
      </c>
      <c r="G3434" s="241">
        <v>17671.5</v>
      </c>
      <c r="H3434" s="244">
        <f t="shared" si="161"/>
        <v>17671.5</v>
      </c>
      <c r="I3434" s="246"/>
      <c r="J3434" s="247"/>
      <c r="K3434" s="240"/>
      <c r="L3434" s="245"/>
    </row>
    <row r="3435" spans="1:12">
      <c r="A3435" s="243">
        <v>45050</v>
      </c>
      <c r="B3435" s="243">
        <v>45079</v>
      </c>
      <c r="C3435" s="244">
        <f t="shared" si="159"/>
        <v>30</v>
      </c>
      <c r="D3435" s="239">
        <v>45079</v>
      </c>
      <c r="E3435" s="245">
        <f t="shared" si="160"/>
        <v>29</v>
      </c>
      <c r="F3435" s="306" t="s">
        <v>175</v>
      </c>
      <c r="G3435" s="241">
        <v>45.73</v>
      </c>
      <c r="H3435" s="244">
        <f t="shared" si="161"/>
        <v>1326.1699999999998</v>
      </c>
      <c r="I3435" s="246"/>
      <c r="J3435" s="247"/>
      <c r="K3435" s="240"/>
      <c r="L3435" s="245"/>
    </row>
    <row r="3436" spans="1:12">
      <c r="A3436" s="243">
        <v>45050</v>
      </c>
      <c r="B3436" s="243">
        <v>45072</v>
      </c>
      <c r="C3436" s="244">
        <f t="shared" si="159"/>
        <v>23</v>
      </c>
      <c r="D3436" s="239">
        <v>45072</v>
      </c>
      <c r="E3436" s="245">
        <f t="shared" si="160"/>
        <v>22</v>
      </c>
      <c r="F3436" s="306" t="s">
        <v>175</v>
      </c>
      <c r="G3436" s="241">
        <v>165.06</v>
      </c>
      <c r="H3436" s="244">
        <f t="shared" si="161"/>
        <v>3631.32</v>
      </c>
      <c r="I3436" s="246"/>
      <c r="J3436" s="247"/>
      <c r="K3436" s="240"/>
      <c r="L3436" s="245"/>
    </row>
    <row r="3437" spans="1:12">
      <c r="A3437" s="243">
        <v>45050</v>
      </c>
      <c r="B3437" s="243">
        <v>45056</v>
      </c>
      <c r="C3437" s="244">
        <f t="shared" si="159"/>
        <v>7</v>
      </c>
      <c r="D3437" s="239">
        <v>45056</v>
      </c>
      <c r="E3437" s="245">
        <f t="shared" si="160"/>
        <v>6</v>
      </c>
      <c r="F3437" s="306" t="s">
        <v>176</v>
      </c>
      <c r="G3437" s="241">
        <v>151.47999999999999</v>
      </c>
      <c r="H3437" s="244">
        <f t="shared" si="161"/>
        <v>908.87999999999988</v>
      </c>
      <c r="I3437" s="246"/>
      <c r="J3437" s="247"/>
      <c r="K3437" s="240"/>
      <c r="L3437" s="245"/>
    </row>
    <row r="3438" spans="1:12">
      <c r="A3438" s="243">
        <v>45050</v>
      </c>
      <c r="B3438" s="243">
        <v>45056</v>
      </c>
      <c r="C3438" s="244">
        <f t="shared" si="159"/>
        <v>7</v>
      </c>
      <c r="D3438" s="239">
        <v>45056</v>
      </c>
      <c r="E3438" s="245">
        <f t="shared" si="160"/>
        <v>6</v>
      </c>
      <c r="F3438" s="306" t="s">
        <v>175</v>
      </c>
      <c r="G3438" s="241">
        <v>158.11000000000001</v>
      </c>
      <c r="H3438" s="244">
        <f t="shared" si="161"/>
        <v>948.66000000000008</v>
      </c>
      <c r="I3438" s="246"/>
      <c r="J3438" s="247"/>
      <c r="K3438" s="240"/>
      <c r="L3438" s="245"/>
    </row>
    <row r="3439" spans="1:12">
      <c r="A3439" s="243">
        <v>45050</v>
      </c>
      <c r="B3439" s="243">
        <v>45054</v>
      </c>
      <c r="C3439" s="244">
        <f t="shared" si="159"/>
        <v>5</v>
      </c>
      <c r="D3439" s="239">
        <v>45054</v>
      </c>
      <c r="E3439" s="245">
        <f t="shared" si="160"/>
        <v>4</v>
      </c>
      <c r="F3439" s="306" t="s">
        <v>177</v>
      </c>
      <c r="G3439" s="241">
        <v>3225.51</v>
      </c>
      <c r="H3439" s="244">
        <f t="shared" si="161"/>
        <v>12902.04</v>
      </c>
      <c r="I3439" s="246"/>
      <c r="J3439" s="247"/>
      <c r="K3439" s="240"/>
      <c r="L3439" s="245"/>
    </row>
    <row r="3440" spans="1:12">
      <c r="A3440" s="243">
        <v>45050</v>
      </c>
      <c r="B3440" s="243">
        <v>45057</v>
      </c>
      <c r="C3440" s="244">
        <f t="shared" si="159"/>
        <v>8</v>
      </c>
      <c r="D3440" s="239">
        <v>45057</v>
      </c>
      <c r="E3440" s="245">
        <f t="shared" si="160"/>
        <v>7</v>
      </c>
      <c r="F3440" s="306" t="s">
        <v>176</v>
      </c>
      <c r="G3440" s="241">
        <v>57.01</v>
      </c>
      <c r="H3440" s="244">
        <f t="shared" si="161"/>
        <v>399.07</v>
      </c>
      <c r="I3440" s="246"/>
      <c r="J3440" s="247"/>
      <c r="K3440" s="240"/>
      <c r="L3440" s="245"/>
    </row>
    <row r="3441" spans="1:12">
      <c r="A3441" s="243">
        <v>45050</v>
      </c>
      <c r="B3441" s="243">
        <v>45057</v>
      </c>
      <c r="C3441" s="244">
        <f t="shared" si="159"/>
        <v>8</v>
      </c>
      <c r="D3441" s="239">
        <v>45057</v>
      </c>
      <c r="E3441" s="245">
        <f t="shared" si="160"/>
        <v>7</v>
      </c>
      <c r="F3441" s="306" t="s">
        <v>175</v>
      </c>
      <c r="G3441" s="241">
        <v>130.88</v>
      </c>
      <c r="H3441" s="244">
        <f t="shared" si="161"/>
        <v>916.16</v>
      </c>
      <c r="I3441" s="246"/>
      <c r="J3441" s="247"/>
      <c r="K3441" s="240"/>
      <c r="L3441" s="245"/>
    </row>
    <row r="3442" spans="1:12">
      <c r="A3442" s="243">
        <v>45050</v>
      </c>
      <c r="B3442" s="243">
        <v>45055</v>
      </c>
      <c r="C3442" s="244">
        <f t="shared" si="159"/>
        <v>6</v>
      </c>
      <c r="D3442" s="239">
        <v>45055</v>
      </c>
      <c r="E3442" s="245">
        <f t="shared" si="160"/>
        <v>5</v>
      </c>
      <c r="F3442" s="306" t="s">
        <v>177</v>
      </c>
      <c r="G3442" s="241">
        <v>11150.18</v>
      </c>
      <c r="H3442" s="244">
        <f t="shared" si="161"/>
        <v>55750.9</v>
      </c>
      <c r="I3442" s="246"/>
      <c r="J3442" s="247"/>
      <c r="K3442" s="240"/>
      <c r="L3442" s="245"/>
    </row>
    <row r="3443" spans="1:12">
      <c r="A3443" s="243">
        <v>45050</v>
      </c>
      <c r="B3443" s="243">
        <v>45058</v>
      </c>
      <c r="C3443" s="244">
        <f t="shared" si="159"/>
        <v>9</v>
      </c>
      <c r="D3443" s="239">
        <v>45058</v>
      </c>
      <c r="E3443" s="245">
        <f t="shared" si="160"/>
        <v>8</v>
      </c>
      <c r="F3443" s="306" t="s">
        <v>175</v>
      </c>
      <c r="G3443" s="241">
        <v>55.32</v>
      </c>
      <c r="H3443" s="244">
        <f t="shared" si="161"/>
        <v>442.56</v>
      </c>
      <c r="I3443" s="246"/>
      <c r="J3443" s="247"/>
      <c r="K3443" s="240"/>
      <c r="L3443" s="245"/>
    </row>
    <row r="3444" spans="1:12">
      <c r="A3444" s="243">
        <v>45050</v>
      </c>
      <c r="B3444" s="243">
        <v>45083</v>
      </c>
      <c r="C3444" s="244">
        <f t="shared" si="159"/>
        <v>34</v>
      </c>
      <c r="D3444" s="239">
        <v>45083</v>
      </c>
      <c r="E3444" s="245">
        <f t="shared" si="160"/>
        <v>33</v>
      </c>
      <c r="F3444" s="306" t="s">
        <v>175</v>
      </c>
      <c r="G3444" s="241">
        <v>0.8</v>
      </c>
      <c r="H3444" s="244">
        <f t="shared" si="161"/>
        <v>26.400000000000002</v>
      </c>
      <c r="I3444" s="246"/>
      <c r="J3444" s="247"/>
      <c r="K3444" s="240"/>
      <c r="L3444" s="245"/>
    </row>
    <row r="3445" spans="1:12">
      <c r="A3445" s="243">
        <v>45050</v>
      </c>
      <c r="B3445" s="243">
        <v>45084</v>
      </c>
      <c r="C3445" s="244">
        <f t="shared" si="159"/>
        <v>35</v>
      </c>
      <c r="D3445" s="239">
        <v>45084</v>
      </c>
      <c r="E3445" s="245">
        <f t="shared" si="160"/>
        <v>34</v>
      </c>
      <c r="F3445" s="306" t="s">
        <v>175</v>
      </c>
      <c r="G3445" s="241">
        <v>25.1</v>
      </c>
      <c r="H3445" s="244">
        <f t="shared" si="161"/>
        <v>853.40000000000009</v>
      </c>
      <c r="I3445" s="246"/>
      <c r="J3445" s="247"/>
      <c r="K3445" s="240"/>
      <c r="L3445" s="245"/>
    </row>
    <row r="3446" spans="1:12">
      <c r="A3446" s="243">
        <v>45050</v>
      </c>
      <c r="B3446" s="243">
        <v>45061</v>
      </c>
      <c r="C3446" s="244">
        <f t="shared" si="159"/>
        <v>12</v>
      </c>
      <c r="D3446" s="239">
        <v>45061</v>
      </c>
      <c r="E3446" s="245">
        <f t="shared" si="160"/>
        <v>11</v>
      </c>
      <c r="F3446" s="306" t="s">
        <v>175</v>
      </c>
      <c r="G3446" s="241">
        <v>170.23</v>
      </c>
      <c r="H3446" s="244">
        <f t="shared" si="161"/>
        <v>1872.53</v>
      </c>
      <c r="I3446" s="246"/>
      <c r="J3446" s="247"/>
      <c r="K3446" s="240"/>
      <c r="L3446" s="245"/>
    </row>
    <row r="3447" spans="1:12">
      <c r="A3447" s="243">
        <v>45050</v>
      </c>
      <c r="B3447" s="243">
        <v>45062</v>
      </c>
      <c r="C3447" s="244">
        <f t="shared" si="159"/>
        <v>13</v>
      </c>
      <c r="D3447" s="239">
        <v>45062</v>
      </c>
      <c r="E3447" s="245">
        <f t="shared" si="160"/>
        <v>12</v>
      </c>
      <c r="F3447" s="306" t="s">
        <v>175</v>
      </c>
      <c r="G3447" s="241">
        <v>88.93</v>
      </c>
      <c r="H3447" s="244">
        <f t="shared" si="161"/>
        <v>1067.1600000000001</v>
      </c>
      <c r="I3447" s="246"/>
      <c r="J3447" s="247"/>
      <c r="K3447" s="240"/>
      <c r="L3447" s="245"/>
    </row>
    <row r="3448" spans="1:12">
      <c r="A3448" s="243">
        <v>45050</v>
      </c>
      <c r="B3448" s="243">
        <v>45064</v>
      </c>
      <c r="C3448" s="244">
        <f t="shared" si="159"/>
        <v>15</v>
      </c>
      <c r="D3448" s="239">
        <v>45064</v>
      </c>
      <c r="E3448" s="245">
        <f t="shared" si="160"/>
        <v>14</v>
      </c>
      <c r="F3448" s="306" t="s">
        <v>176</v>
      </c>
      <c r="G3448" s="241">
        <v>17.13</v>
      </c>
      <c r="H3448" s="244">
        <f t="shared" si="161"/>
        <v>239.82</v>
      </c>
      <c r="I3448" s="246"/>
      <c r="J3448" s="247"/>
      <c r="K3448" s="240"/>
      <c r="L3448" s="245"/>
    </row>
    <row r="3449" spans="1:12">
      <c r="A3449" s="243">
        <v>45050</v>
      </c>
      <c r="B3449" s="243">
        <v>45097</v>
      </c>
      <c r="C3449" s="244">
        <f t="shared" si="159"/>
        <v>48</v>
      </c>
      <c r="D3449" s="239">
        <v>45097</v>
      </c>
      <c r="E3449" s="245">
        <f t="shared" si="160"/>
        <v>47</v>
      </c>
      <c r="F3449" s="306" t="s">
        <v>177</v>
      </c>
      <c r="G3449" s="241">
        <v>1.26</v>
      </c>
      <c r="H3449" s="244">
        <f t="shared" si="161"/>
        <v>59.22</v>
      </c>
      <c r="I3449" s="246"/>
      <c r="J3449" s="247"/>
      <c r="K3449" s="240"/>
      <c r="L3449" s="245"/>
    </row>
    <row r="3450" spans="1:12">
      <c r="A3450" s="243">
        <v>45050</v>
      </c>
      <c r="B3450" s="243">
        <v>45077</v>
      </c>
      <c r="C3450" s="244">
        <f t="shared" si="159"/>
        <v>28</v>
      </c>
      <c r="D3450" s="239">
        <v>45077</v>
      </c>
      <c r="E3450" s="245">
        <f t="shared" si="160"/>
        <v>27</v>
      </c>
      <c r="F3450" s="306" t="s">
        <v>175</v>
      </c>
      <c r="G3450" s="241">
        <v>26.54</v>
      </c>
      <c r="H3450" s="244">
        <f t="shared" si="161"/>
        <v>716.57999999999993</v>
      </c>
      <c r="I3450" s="246"/>
      <c r="J3450" s="247"/>
      <c r="K3450" s="240"/>
      <c r="L3450" s="245"/>
    </row>
    <row r="3451" spans="1:12">
      <c r="A3451" s="243">
        <v>45051</v>
      </c>
      <c r="B3451" s="243">
        <v>45061</v>
      </c>
      <c r="C3451" s="244">
        <f t="shared" si="159"/>
        <v>11</v>
      </c>
      <c r="D3451" s="239">
        <v>45061</v>
      </c>
      <c r="E3451" s="245">
        <f t="shared" si="160"/>
        <v>10</v>
      </c>
      <c r="F3451" s="306" t="s">
        <v>176</v>
      </c>
      <c r="G3451" s="241">
        <v>611.34</v>
      </c>
      <c r="H3451" s="244">
        <f t="shared" si="161"/>
        <v>6113.4000000000005</v>
      </c>
      <c r="I3451" s="246"/>
      <c r="J3451" s="247"/>
      <c r="K3451" s="240"/>
      <c r="L3451" s="245"/>
    </row>
    <row r="3452" spans="1:12">
      <c r="A3452" s="243">
        <v>45051</v>
      </c>
      <c r="B3452" s="243">
        <v>45086</v>
      </c>
      <c r="C3452" s="244">
        <f t="shared" si="159"/>
        <v>36</v>
      </c>
      <c r="D3452" s="239">
        <v>45086</v>
      </c>
      <c r="E3452" s="245">
        <f t="shared" si="160"/>
        <v>35</v>
      </c>
      <c r="F3452" s="306" t="s">
        <v>175</v>
      </c>
      <c r="G3452" s="241">
        <v>23.4</v>
      </c>
      <c r="H3452" s="244">
        <f t="shared" si="161"/>
        <v>819</v>
      </c>
      <c r="I3452" s="246"/>
      <c r="J3452" s="247"/>
      <c r="K3452" s="240"/>
      <c r="L3452" s="245"/>
    </row>
    <row r="3453" spans="1:12">
      <c r="A3453" s="243">
        <v>45051</v>
      </c>
      <c r="B3453" s="243">
        <v>45061</v>
      </c>
      <c r="C3453" s="244">
        <f t="shared" si="159"/>
        <v>11</v>
      </c>
      <c r="D3453" s="239">
        <v>45061</v>
      </c>
      <c r="E3453" s="245">
        <f t="shared" si="160"/>
        <v>10</v>
      </c>
      <c r="F3453" s="306" t="s">
        <v>175</v>
      </c>
      <c r="G3453" s="241">
        <v>174.12</v>
      </c>
      <c r="H3453" s="244">
        <f t="shared" si="161"/>
        <v>1741.2</v>
      </c>
      <c r="I3453" s="246"/>
      <c r="J3453" s="247"/>
      <c r="K3453" s="240"/>
      <c r="L3453" s="245"/>
    </row>
    <row r="3454" spans="1:12">
      <c r="A3454" s="243">
        <v>45051</v>
      </c>
      <c r="B3454" s="243">
        <v>45056</v>
      </c>
      <c r="C3454" s="244">
        <f t="shared" si="159"/>
        <v>6</v>
      </c>
      <c r="D3454" s="239">
        <v>45056</v>
      </c>
      <c r="E3454" s="245">
        <f t="shared" si="160"/>
        <v>5</v>
      </c>
      <c r="F3454" s="306" t="s">
        <v>177</v>
      </c>
      <c r="G3454" s="241">
        <v>151.22999999999999</v>
      </c>
      <c r="H3454" s="244">
        <f t="shared" si="161"/>
        <v>756.15</v>
      </c>
      <c r="I3454" s="246"/>
      <c r="J3454" s="247"/>
      <c r="K3454" s="240"/>
      <c r="L3454" s="245"/>
    </row>
    <row r="3455" spans="1:12">
      <c r="A3455" s="243">
        <v>45051</v>
      </c>
      <c r="B3455" s="243">
        <v>45062</v>
      </c>
      <c r="C3455" s="244">
        <f t="shared" si="159"/>
        <v>12</v>
      </c>
      <c r="D3455" s="239">
        <v>45062</v>
      </c>
      <c r="E3455" s="245">
        <f t="shared" si="160"/>
        <v>11</v>
      </c>
      <c r="F3455" s="306" t="s">
        <v>175</v>
      </c>
      <c r="G3455" s="241">
        <v>85.14</v>
      </c>
      <c r="H3455" s="244">
        <f t="shared" si="161"/>
        <v>936.54</v>
      </c>
      <c r="I3455" s="246"/>
      <c r="J3455" s="247"/>
      <c r="K3455" s="240"/>
      <c r="L3455" s="245"/>
    </row>
    <row r="3456" spans="1:12">
      <c r="A3456" s="243">
        <v>45051</v>
      </c>
      <c r="B3456" s="243">
        <v>45063</v>
      </c>
      <c r="C3456" s="244">
        <f t="shared" si="159"/>
        <v>13</v>
      </c>
      <c r="D3456" s="239">
        <v>45063</v>
      </c>
      <c r="E3456" s="245">
        <f t="shared" si="160"/>
        <v>12</v>
      </c>
      <c r="F3456" s="306" t="s">
        <v>175</v>
      </c>
      <c r="G3456" s="241">
        <v>29.59</v>
      </c>
      <c r="H3456" s="244">
        <f t="shared" si="161"/>
        <v>355.08</v>
      </c>
      <c r="I3456" s="246"/>
      <c r="J3456" s="247"/>
      <c r="K3456" s="240"/>
      <c r="L3456" s="245"/>
    </row>
    <row r="3457" spans="1:12">
      <c r="A3457" s="243">
        <v>45051</v>
      </c>
      <c r="B3457" s="243">
        <v>45058</v>
      </c>
      <c r="C3457" s="244">
        <f t="shared" si="159"/>
        <v>8</v>
      </c>
      <c r="D3457" s="239">
        <v>45058</v>
      </c>
      <c r="E3457" s="245">
        <f t="shared" si="160"/>
        <v>7</v>
      </c>
      <c r="F3457" s="306" t="s">
        <v>177</v>
      </c>
      <c r="G3457" s="241">
        <v>2998.11</v>
      </c>
      <c r="H3457" s="244">
        <f t="shared" si="161"/>
        <v>20986.77</v>
      </c>
      <c r="I3457" s="246"/>
      <c r="J3457" s="247"/>
      <c r="K3457" s="240"/>
      <c r="L3457" s="245"/>
    </row>
    <row r="3458" spans="1:12">
      <c r="A3458" s="243">
        <v>45051</v>
      </c>
      <c r="B3458" s="243">
        <v>45077</v>
      </c>
      <c r="C3458" s="244">
        <f t="shared" si="159"/>
        <v>27</v>
      </c>
      <c r="D3458" s="239">
        <v>45077</v>
      </c>
      <c r="E3458" s="245">
        <f t="shared" si="160"/>
        <v>26</v>
      </c>
      <c r="F3458" s="306" t="s">
        <v>175</v>
      </c>
      <c r="G3458" s="241">
        <v>14.44</v>
      </c>
      <c r="H3458" s="244">
        <f t="shared" si="161"/>
        <v>375.44</v>
      </c>
      <c r="I3458" s="246"/>
      <c r="J3458" s="247"/>
      <c r="K3458" s="240"/>
      <c r="L3458" s="245"/>
    </row>
    <row r="3459" spans="1:12">
      <c r="A3459" s="243">
        <v>45051</v>
      </c>
      <c r="B3459" s="243">
        <v>45103</v>
      </c>
      <c r="C3459" s="244">
        <f t="shared" si="159"/>
        <v>53</v>
      </c>
      <c r="D3459" s="239">
        <v>45103</v>
      </c>
      <c r="E3459" s="245">
        <f t="shared" si="160"/>
        <v>52</v>
      </c>
      <c r="F3459" s="306" t="s">
        <v>175</v>
      </c>
      <c r="G3459" s="241">
        <v>9.82</v>
      </c>
      <c r="H3459" s="244">
        <f t="shared" si="161"/>
        <v>510.64</v>
      </c>
      <c r="I3459" s="246"/>
      <c r="J3459" s="247"/>
      <c r="K3459" s="240"/>
      <c r="L3459" s="245"/>
    </row>
    <row r="3460" spans="1:12">
      <c r="A3460" s="243">
        <v>45051</v>
      </c>
      <c r="B3460" s="243">
        <v>45112</v>
      </c>
      <c r="C3460" s="244">
        <f t="shared" si="159"/>
        <v>62</v>
      </c>
      <c r="D3460" s="239">
        <v>45112</v>
      </c>
      <c r="E3460" s="245">
        <f t="shared" si="160"/>
        <v>61</v>
      </c>
      <c r="F3460" s="306" t="s">
        <v>176</v>
      </c>
      <c r="G3460" s="241">
        <v>50.87</v>
      </c>
      <c r="H3460" s="244">
        <f t="shared" si="161"/>
        <v>3103.0699999999997</v>
      </c>
      <c r="I3460" s="246"/>
      <c r="J3460" s="247"/>
      <c r="K3460" s="240"/>
      <c r="L3460" s="245"/>
    </row>
    <row r="3461" spans="1:12">
      <c r="A3461" s="243">
        <v>45051</v>
      </c>
      <c r="B3461" s="243">
        <v>45065</v>
      </c>
      <c r="C3461" s="244">
        <f t="shared" si="159"/>
        <v>15</v>
      </c>
      <c r="D3461" s="239">
        <v>45065</v>
      </c>
      <c r="E3461" s="245">
        <f t="shared" si="160"/>
        <v>14</v>
      </c>
      <c r="F3461" s="306" t="s">
        <v>175</v>
      </c>
      <c r="G3461" s="241">
        <v>15.43</v>
      </c>
      <c r="H3461" s="244">
        <f t="shared" si="161"/>
        <v>216.01999999999998</v>
      </c>
      <c r="I3461" s="246"/>
      <c r="J3461" s="247"/>
      <c r="K3461" s="240"/>
      <c r="L3461" s="245"/>
    </row>
    <row r="3462" spans="1:12">
      <c r="A3462" s="243">
        <v>45051</v>
      </c>
      <c r="B3462" s="243">
        <v>45152</v>
      </c>
      <c r="C3462" s="244">
        <f t="shared" si="159"/>
        <v>102</v>
      </c>
      <c r="D3462" s="239">
        <v>45152</v>
      </c>
      <c r="E3462" s="245">
        <f t="shared" si="160"/>
        <v>101</v>
      </c>
      <c r="F3462" s="306" t="s">
        <v>176</v>
      </c>
      <c r="G3462" s="241">
        <v>39.36</v>
      </c>
      <c r="H3462" s="244">
        <f t="shared" si="161"/>
        <v>3975.36</v>
      </c>
      <c r="I3462" s="246"/>
      <c r="J3462" s="247"/>
      <c r="K3462" s="240"/>
      <c r="L3462" s="245"/>
    </row>
    <row r="3463" spans="1:12">
      <c r="A3463" s="243">
        <v>45051</v>
      </c>
      <c r="B3463" s="243">
        <v>45106</v>
      </c>
      <c r="C3463" s="244">
        <f t="shared" ref="C3463:C3526" si="162">B3463-A3463+1</f>
        <v>56</v>
      </c>
      <c r="D3463" s="239">
        <v>45106</v>
      </c>
      <c r="E3463" s="245">
        <f t="shared" ref="E3463:E3526" si="163">D3463-A3463</f>
        <v>55</v>
      </c>
      <c r="F3463" s="306" t="s">
        <v>175</v>
      </c>
      <c r="G3463" s="241">
        <v>19.73</v>
      </c>
      <c r="H3463" s="244">
        <f t="shared" ref="H3463:H3526" si="164">E3463*G3463</f>
        <v>1085.1500000000001</v>
      </c>
      <c r="I3463" s="246"/>
      <c r="J3463" s="247"/>
      <c r="K3463" s="240"/>
      <c r="L3463" s="245"/>
    </row>
    <row r="3464" spans="1:12">
      <c r="A3464" s="243">
        <v>45051</v>
      </c>
      <c r="B3464" s="243">
        <v>45051</v>
      </c>
      <c r="C3464" s="244">
        <f t="shared" si="162"/>
        <v>1</v>
      </c>
      <c r="D3464" s="239">
        <v>45051</v>
      </c>
      <c r="E3464" s="245">
        <f t="shared" si="163"/>
        <v>0</v>
      </c>
      <c r="F3464" s="306" t="s">
        <v>176</v>
      </c>
      <c r="G3464" s="241">
        <v>341.47</v>
      </c>
      <c r="H3464" s="244">
        <f t="shared" si="164"/>
        <v>0</v>
      </c>
      <c r="I3464" s="246"/>
      <c r="J3464" s="247"/>
      <c r="K3464" s="240"/>
      <c r="L3464" s="245"/>
    </row>
    <row r="3465" spans="1:12">
      <c r="A3465" s="243">
        <v>45051</v>
      </c>
      <c r="B3465" s="243">
        <v>45114</v>
      </c>
      <c r="C3465" s="244">
        <f t="shared" si="162"/>
        <v>64</v>
      </c>
      <c r="D3465" s="239">
        <v>45114</v>
      </c>
      <c r="E3465" s="245">
        <f t="shared" si="163"/>
        <v>63</v>
      </c>
      <c r="F3465" s="306" t="s">
        <v>176</v>
      </c>
      <c r="G3465" s="241">
        <v>228.37</v>
      </c>
      <c r="H3465" s="244">
        <f t="shared" si="164"/>
        <v>14387.31</v>
      </c>
      <c r="I3465" s="246"/>
      <c r="J3465" s="247"/>
      <c r="K3465" s="240"/>
      <c r="L3465" s="245"/>
    </row>
    <row r="3466" spans="1:12">
      <c r="A3466" s="243">
        <v>45051</v>
      </c>
      <c r="B3466" s="243">
        <v>45321</v>
      </c>
      <c r="C3466" s="244">
        <f t="shared" si="162"/>
        <v>271</v>
      </c>
      <c r="D3466" s="239">
        <v>45321</v>
      </c>
      <c r="E3466" s="245">
        <f t="shared" si="163"/>
        <v>270</v>
      </c>
      <c r="F3466" s="306" t="s">
        <v>175</v>
      </c>
      <c r="G3466" s="241">
        <v>27.12</v>
      </c>
      <c r="H3466" s="244">
        <f t="shared" si="164"/>
        <v>7322.4000000000005</v>
      </c>
      <c r="I3466" s="246"/>
      <c r="J3466" s="247"/>
      <c r="K3466" s="240"/>
      <c r="L3466" s="245"/>
    </row>
    <row r="3467" spans="1:12">
      <c r="A3467" s="243">
        <v>45051</v>
      </c>
      <c r="B3467" s="243">
        <v>45271</v>
      </c>
      <c r="C3467" s="244">
        <f t="shared" si="162"/>
        <v>221</v>
      </c>
      <c r="D3467" s="239">
        <v>45271</v>
      </c>
      <c r="E3467" s="245">
        <f t="shared" si="163"/>
        <v>220</v>
      </c>
      <c r="F3467" s="306" t="s">
        <v>175</v>
      </c>
      <c r="G3467" s="241">
        <v>17.23</v>
      </c>
      <c r="H3467" s="244">
        <f t="shared" si="164"/>
        <v>3790.6</v>
      </c>
      <c r="I3467" s="246"/>
      <c r="J3467" s="247"/>
      <c r="K3467" s="240"/>
      <c r="L3467" s="245"/>
    </row>
    <row r="3468" spans="1:12">
      <c r="A3468" s="243">
        <v>45051</v>
      </c>
      <c r="B3468" s="243">
        <v>45051</v>
      </c>
      <c r="C3468" s="244">
        <f t="shared" si="162"/>
        <v>1</v>
      </c>
      <c r="D3468" s="239">
        <v>45051</v>
      </c>
      <c r="E3468" s="245">
        <f t="shared" si="163"/>
        <v>0</v>
      </c>
      <c r="F3468" s="306" t="s">
        <v>175</v>
      </c>
      <c r="G3468" s="241">
        <v>631.28</v>
      </c>
      <c r="H3468" s="244">
        <f t="shared" si="164"/>
        <v>0</v>
      </c>
      <c r="I3468" s="246"/>
      <c r="J3468" s="247"/>
      <c r="K3468" s="240"/>
      <c r="L3468" s="245"/>
    </row>
    <row r="3469" spans="1:12">
      <c r="A3469" s="243">
        <v>45051</v>
      </c>
      <c r="B3469" s="243">
        <v>45273</v>
      </c>
      <c r="C3469" s="244">
        <f t="shared" si="162"/>
        <v>223</v>
      </c>
      <c r="D3469" s="239">
        <v>45273</v>
      </c>
      <c r="E3469" s="245">
        <f t="shared" si="163"/>
        <v>222</v>
      </c>
      <c r="F3469" s="306" t="s">
        <v>176</v>
      </c>
      <c r="G3469" s="241">
        <v>33.31</v>
      </c>
      <c r="H3469" s="244">
        <f t="shared" si="164"/>
        <v>7394.8200000000006</v>
      </c>
      <c r="I3469" s="246"/>
      <c r="J3469" s="247"/>
      <c r="K3469" s="240"/>
      <c r="L3469" s="245"/>
    </row>
    <row r="3470" spans="1:12">
      <c r="A3470" s="243">
        <v>45051</v>
      </c>
      <c r="B3470" s="243">
        <v>45054</v>
      </c>
      <c r="C3470" s="244">
        <f t="shared" si="162"/>
        <v>4</v>
      </c>
      <c r="D3470" s="239">
        <v>45054</v>
      </c>
      <c r="E3470" s="245">
        <f t="shared" si="163"/>
        <v>3</v>
      </c>
      <c r="F3470" s="306" t="s">
        <v>178</v>
      </c>
      <c r="G3470" s="241">
        <v>11377.21</v>
      </c>
      <c r="H3470" s="244">
        <f t="shared" si="164"/>
        <v>34131.629999999997</v>
      </c>
      <c r="I3470" s="246"/>
      <c r="J3470" s="247"/>
      <c r="K3470" s="240"/>
      <c r="L3470" s="245"/>
    </row>
    <row r="3471" spans="1:12">
      <c r="A3471" s="243">
        <v>45051</v>
      </c>
      <c r="B3471" s="243">
        <v>45054</v>
      </c>
      <c r="C3471" s="244">
        <f t="shared" si="162"/>
        <v>4</v>
      </c>
      <c r="D3471" s="239">
        <v>45054</v>
      </c>
      <c r="E3471" s="245">
        <f t="shared" si="163"/>
        <v>3</v>
      </c>
      <c r="F3471" s="306" t="s">
        <v>176</v>
      </c>
      <c r="G3471" s="241">
        <v>259069.15</v>
      </c>
      <c r="H3471" s="244">
        <f t="shared" si="164"/>
        <v>777207.45</v>
      </c>
      <c r="I3471" s="246"/>
      <c r="J3471" s="247"/>
      <c r="K3471" s="240"/>
      <c r="L3471" s="245"/>
    </row>
    <row r="3472" spans="1:12">
      <c r="A3472" s="243">
        <v>45051</v>
      </c>
      <c r="B3472" s="243">
        <v>45055</v>
      </c>
      <c r="C3472" s="244">
        <f t="shared" si="162"/>
        <v>5</v>
      </c>
      <c r="D3472" s="239">
        <v>45055</v>
      </c>
      <c r="E3472" s="245">
        <f t="shared" si="163"/>
        <v>4</v>
      </c>
      <c r="F3472" s="306" t="s">
        <v>178</v>
      </c>
      <c r="G3472" s="241">
        <v>607.28</v>
      </c>
      <c r="H3472" s="244">
        <f t="shared" si="164"/>
        <v>2429.12</v>
      </c>
      <c r="I3472" s="246"/>
      <c r="J3472" s="247"/>
      <c r="K3472" s="240"/>
      <c r="L3472" s="245"/>
    </row>
    <row r="3473" spans="1:12">
      <c r="A3473" s="243">
        <v>45051</v>
      </c>
      <c r="B3473" s="243">
        <v>45068</v>
      </c>
      <c r="C3473" s="244">
        <f t="shared" si="162"/>
        <v>18</v>
      </c>
      <c r="D3473" s="239">
        <v>45068</v>
      </c>
      <c r="E3473" s="245">
        <f t="shared" si="163"/>
        <v>17</v>
      </c>
      <c r="F3473" s="306" t="s">
        <v>176</v>
      </c>
      <c r="G3473" s="241">
        <v>164.38</v>
      </c>
      <c r="H3473" s="244">
        <f t="shared" si="164"/>
        <v>2794.46</v>
      </c>
      <c r="I3473" s="246"/>
      <c r="J3473" s="247"/>
      <c r="K3473" s="240"/>
      <c r="L3473" s="245"/>
    </row>
    <row r="3474" spans="1:12">
      <c r="A3474" s="243">
        <v>45051</v>
      </c>
      <c r="B3474" s="243">
        <v>45055</v>
      </c>
      <c r="C3474" s="244">
        <f t="shared" si="162"/>
        <v>5</v>
      </c>
      <c r="D3474" s="239">
        <v>45055</v>
      </c>
      <c r="E3474" s="245">
        <f t="shared" si="163"/>
        <v>4</v>
      </c>
      <c r="F3474" s="306" t="s">
        <v>176</v>
      </c>
      <c r="G3474" s="241">
        <v>93564.25</v>
      </c>
      <c r="H3474" s="244">
        <f t="shared" si="164"/>
        <v>374257</v>
      </c>
      <c r="I3474" s="246"/>
      <c r="J3474" s="247"/>
      <c r="K3474" s="240"/>
      <c r="L3474" s="245"/>
    </row>
    <row r="3475" spans="1:12">
      <c r="A3475" s="243">
        <v>45051</v>
      </c>
      <c r="B3475" s="243">
        <v>45054</v>
      </c>
      <c r="C3475" s="244">
        <f t="shared" si="162"/>
        <v>4</v>
      </c>
      <c r="D3475" s="239">
        <v>45054</v>
      </c>
      <c r="E3475" s="245">
        <f t="shared" si="163"/>
        <v>3</v>
      </c>
      <c r="F3475" s="306" t="s">
        <v>175</v>
      </c>
      <c r="G3475" s="241">
        <v>560226.55000000005</v>
      </c>
      <c r="H3475" s="244">
        <f t="shared" si="164"/>
        <v>1680679.6500000001</v>
      </c>
      <c r="I3475" s="246"/>
      <c r="J3475" s="247"/>
      <c r="K3475" s="240"/>
      <c r="L3475" s="245"/>
    </row>
    <row r="3476" spans="1:12">
      <c r="A3476" s="243">
        <v>45051</v>
      </c>
      <c r="B3476" s="243">
        <v>45068</v>
      </c>
      <c r="C3476" s="244">
        <f t="shared" si="162"/>
        <v>18</v>
      </c>
      <c r="D3476" s="239">
        <v>45068</v>
      </c>
      <c r="E3476" s="245">
        <f t="shared" si="163"/>
        <v>17</v>
      </c>
      <c r="F3476" s="306" t="s">
        <v>175</v>
      </c>
      <c r="G3476" s="241">
        <v>33.01</v>
      </c>
      <c r="H3476" s="244">
        <f t="shared" si="164"/>
        <v>561.16999999999996</v>
      </c>
      <c r="I3476" s="246"/>
      <c r="J3476" s="247"/>
      <c r="K3476" s="240"/>
      <c r="L3476" s="245"/>
    </row>
    <row r="3477" spans="1:12">
      <c r="A3477" s="243">
        <v>45051</v>
      </c>
      <c r="B3477" s="243">
        <v>45069</v>
      </c>
      <c r="C3477" s="244">
        <f t="shared" si="162"/>
        <v>19</v>
      </c>
      <c r="D3477" s="239">
        <v>45069</v>
      </c>
      <c r="E3477" s="245">
        <f t="shared" si="163"/>
        <v>18</v>
      </c>
      <c r="F3477" s="306" t="s">
        <v>176</v>
      </c>
      <c r="G3477" s="241">
        <v>97.1</v>
      </c>
      <c r="H3477" s="244">
        <f t="shared" si="164"/>
        <v>1747.8</v>
      </c>
      <c r="I3477" s="246"/>
      <c r="J3477" s="247"/>
      <c r="K3477" s="240"/>
      <c r="L3477" s="245"/>
    </row>
    <row r="3478" spans="1:12">
      <c r="A3478" s="243">
        <v>45051</v>
      </c>
      <c r="B3478" s="243">
        <v>45051</v>
      </c>
      <c r="C3478" s="244">
        <f t="shared" si="162"/>
        <v>1</v>
      </c>
      <c r="D3478" s="239">
        <v>45051</v>
      </c>
      <c r="E3478" s="245">
        <f t="shared" si="163"/>
        <v>0</v>
      </c>
      <c r="F3478" s="306" t="s">
        <v>179</v>
      </c>
      <c r="G3478" s="241">
        <v>50.75</v>
      </c>
      <c r="H3478" s="244">
        <f t="shared" si="164"/>
        <v>0</v>
      </c>
      <c r="I3478" s="246"/>
      <c r="J3478" s="247"/>
      <c r="K3478" s="240"/>
      <c r="L3478" s="245"/>
    </row>
    <row r="3479" spans="1:12">
      <c r="A3479" s="243">
        <v>45051</v>
      </c>
      <c r="B3479" s="243">
        <v>45055</v>
      </c>
      <c r="C3479" s="244">
        <f t="shared" si="162"/>
        <v>5</v>
      </c>
      <c r="D3479" s="239">
        <v>45055</v>
      </c>
      <c r="E3479" s="245">
        <f t="shared" si="163"/>
        <v>4</v>
      </c>
      <c r="F3479" s="306" t="s">
        <v>175</v>
      </c>
      <c r="G3479" s="241">
        <v>5933.07</v>
      </c>
      <c r="H3479" s="244">
        <f t="shared" si="164"/>
        <v>23732.28</v>
      </c>
      <c r="I3479" s="246"/>
      <c r="J3479" s="247"/>
      <c r="K3479" s="240"/>
      <c r="L3479" s="245"/>
    </row>
    <row r="3480" spans="1:12">
      <c r="A3480" s="243">
        <v>45051</v>
      </c>
      <c r="B3480" s="243">
        <v>45141</v>
      </c>
      <c r="C3480" s="244">
        <f t="shared" si="162"/>
        <v>91</v>
      </c>
      <c r="D3480" s="239">
        <v>45141</v>
      </c>
      <c r="E3480" s="245">
        <f t="shared" si="163"/>
        <v>90</v>
      </c>
      <c r="F3480" s="306" t="s">
        <v>176</v>
      </c>
      <c r="G3480" s="241">
        <v>74.27</v>
      </c>
      <c r="H3480" s="244">
        <f t="shared" si="164"/>
        <v>6684.2999999999993</v>
      </c>
      <c r="I3480" s="246"/>
      <c r="J3480" s="247"/>
      <c r="K3480" s="240"/>
      <c r="L3480" s="245"/>
    </row>
    <row r="3481" spans="1:12">
      <c r="A3481" s="243">
        <v>45051</v>
      </c>
      <c r="B3481" s="243">
        <v>45069</v>
      </c>
      <c r="C3481" s="244">
        <f t="shared" si="162"/>
        <v>19</v>
      </c>
      <c r="D3481" s="239">
        <v>45069</v>
      </c>
      <c r="E3481" s="245">
        <f t="shared" si="163"/>
        <v>18</v>
      </c>
      <c r="F3481" s="306" t="s">
        <v>175</v>
      </c>
      <c r="G3481" s="241">
        <v>139.78</v>
      </c>
      <c r="H3481" s="244">
        <f t="shared" si="164"/>
        <v>2516.04</v>
      </c>
      <c r="I3481" s="246"/>
      <c r="J3481" s="247"/>
      <c r="K3481" s="240"/>
      <c r="L3481" s="245"/>
    </row>
    <row r="3482" spans="1:12">
      <c r="A3482" s="243">
        <v>45051</v>
      </c>
      <c r="B3482" s="243">
        <v>45071</v>
      </c>
      <c r="C3482" s="244">
        <f t="shared" si="162"/>
        <v>21</v>
      </c>
      <c r="D3482" s="239">
        <v>45071</v>
      </c>
      <c r="E3482" s="245">
        <f t="shared" si="163"/>
        <v>20</v>
      </c>
      <c r="F3482" s="306" t="s">
        <v>176</v>
      </c>
      <c r="G3482" s="241">
        <v>138.41</v>
      </c>
      <c r="H3482" s="244">
        <f t="shared" si="164"/>
        <v>2768.2</v>
      </c>
      <c r="I3482" s="246"/>
      <c r="J3482" s="247"/>
      <c r="K3482" s="240"/>
      <c r="L3482" s="245"/>
    </row>
    <row r="3483" spans="1:12">
      <c r="A3483" s="243">
        <v>45051</v>
      </c>
      <c r="B3483" s="243">
        <v>45051</v>
      </c>
      <c r="C3483" s="244">
        <f t="shared" si="162"/>
        <v>1</v>
      </c>
      <c r="D3483" s="239">
        <v>45051</v>
      </c>
      <c r="E3483" s="245">
        <f t="shared" si="163"/>
        <v>0</v>
      </c>
      <c r="F3483" s="306" t="s">
        <v>177</v>
      </c>
      <c r="G3483" s="241">
        <v>17.03</v>
      </c>
      <c r="H3483" s="244">
        <f t="shared" si="164"/>
        <v>0</v>
      </c>
      <c r="I3483" s="246"/>
      <c r="J3483" s="247"/>
      <c r="K3483" s="240"/>
      <c r="L3483" s="245"/>
    </row>
    <row r="3484" spans="1:12">
      <c r="A3484" s="243">
        <v>45051</v>
      </c>
      <c r="B3484" s="243">
        <v>45079</v>
      </c>
      <c r="C3484" s="244">
        <f t="shared" si="162"/>
        <v>29</v>
      </c>
      <c r="D3484" s="239">
        <v>45079</v>
      </c>
      <c r="E3484" s="245">
        <f t="shared" si="163"/>
        <v>28</v>
      </c>
      <c r="F3484" s="306" t="s">
        <v>175</v>
      </c>
      <c r="G3484" s="241">
        <v>14.35</v>
      </c>
      <c r="H3484" s="244">
        <f t="shared" si="164"/>
        <v>401.8</v>
      </c>
      <c r="I3484" s="246"/>
      <c r="J3484" s="247"/>
      <c r="K3484" s="240"/>
      <c r="L3484" s="245"/>
    </row>
    <row r="3485" spans="1:12">
      <c r="A3485" s="243">
        <v>45051</v>
      </c>
      <c r="B3485" s="243">
        <v>45056</v>
      </c>
      <c r="C3485" s="244">
        <f t="shared" si="162"/>
        <v>6</v>
      </c>
      <c r="D3485" s="239">
        <v>45056</v>
      </c>
      <c r="E3485" s="245">
        <f t="shared" si="163"/>
        <v>5</v>
      </c>
      <c r="F3485" s="306" t="s">
        <v>178</v>
      </c>
      <c r="G3485" s="241">
        <v>621.6</v>
      </c>
      <c r="H3485" s="244">
        <f t="shared" si="164"/>
        <v>3108</v>
      </c>
      <c r="I3485" s="246"/>
      <c r="J3485" s="247"/>
      <c r="K3485" s="240"/>
      <c r="L3485" s="245"/>
    </row>
    <row r="3486" spans="1:12">
      <c r="A3486" s="243">
        <v>45051</v>
      </c>
      <c r="B3486" s="243">
        <v>45135</v>
      </c>
      <c r="C3486" s="244">
        <f t="shared" si="162"/>
        <v>85</v>
      </c>
      <c r="D3486" s="239">
        <v>45135</v>
      </c>
      <c r="E3486" s="245">
        <f t="shared" si="163"/>
        <v>84</v>
      </c>
      <c r="F3486" s="306" t="s">
        <v>176</v>
      </c>
      <c r="G3486" s="241">
        <v>1206.96</v>
      </c>
      <c r="H3486" s="244">
        <f t="shared" si="164"/>
        <v>101384.64</v>
      </c>
      <c r="I3486" s="246"/>
      <c r="J3486" s="247"/>
      <c r="K3486" s="240"/>
      <c r="L3486" s="245"/>
    </row>
    <row r="3487" spans="1:12">
      <c r="A3487" s="243">
        <v>45051</v>
      </c>
      <c r="B3487" s="243">
        <v>45056</v>
      </c>
      <c r="C3487" s="244">
        <f t="shared" si="162"/>
        <v>6</v>
      </c>
      <c r="D3487" s="239">
        <v>45056</v>
      </c>
      <c r="E3487" s="245">
        <f t="shared" si="163"/>
        <v>5</v>
      </c>
      <c r="F3487" s="306" t="s">
        <v>176</v>
      </c>
      <c r="G3487" s="241">
        <v>39008.53</v>
      </c>
      <c r="H3487" s="244">
        <f t="shared" si="164"/>
        <v>195042.65</v>
      </c>
      <c r="I3487" s="246"/>
      <c r="J3487" s="247"/>
      <c r="K3487" s="240"/>
      <c r="L3487" s="245"/>
    </row>
    <row r="3488" spans="1:12">
      <c r="A3488" s="243">
        <v>45051</v>
      </c>
      <c r="B3488" s="243">
        <v>45072</v>
      </c>
      <c r="C3488" s="244">
        <f t="shared" si="162"/>
        <v>22</v>
      </c>
      <c r="D3488" s="239">
        <v>45072</v>
      </c>
      <c r="E3488" s="245">
        <f t="shared" si="163"/>
        <v>21</v>
      </c>
      <c r="F3488" s="306" t="s">
        <v>175</v>
      </c>
      <c r="G3488" s="241">
        <v>71.5</v>
      </c>
      <c r="H3488" s="244">
        <f t="shared" si="164"/>
        <v>1501.5</v>
      </c>
      <c r="I3488" s="246"/>
      <c r="J3488" s="247"/>
      <c r="K3488" s="240"/>
      <c r="L3488" s="245"/>
    </row>
    <row r="3489" spans="1:12">
      <c r="A3489" s="243">
        <v>45051</v>
      </c>
      <c r="B3489" s="243">
        <v>45054</v>
      </c>
      <c r="C3489" s="244">
        <f t="shared" si="162"/>
        <v>4</v>
      </c>
      <c r="D3489" s="239">
        <v>45054</v>
      </c>
      <c r="E3489" s="245">
        <f t="shared" si="163"/>
        <v>3</v>
      </c>
      <c r="F3489" s="306" t="s">
        <v>177</v>
      </c>
      <c r="G3489" s="241">
        <v>20884.89</v>
      </c>
      <c r="H3489" s="244">
        <f t="shared" si="164"/>
        <v>62654.67</v>
      </c>
      <c r="I3489" s="246"/>
      <c r="J3489" s="247"/>
      <c r="K3489" s="240"/>
      <c r="L3489" s="245"/>
    </row>
    <row r="3490" spans="1:12">
      <c r="A3490" s="243">
        <v>45051</v>
      </c>
      <c r="B3490" s="243">
        <v>45376</v>
      </c>
      <c r="C3490" s="244">
        <f t="shared" si="162"/>
        <v>326</v>
      </c>
      <c r="D3490" s="239">
        <v>45376</v>
      </c>
      <c r="E3490" s="245">
        <f t="shared" si="163"/>
        <v>325</v>
      </c>
      <c r="F3490" s="306" t="s">
        <v>176</v>
      </c>
      <c r="G3490" s="241">
        <v>34.26</v>
      </c>
      <c r="H3490" s="244">
        <f t="shared" si="164"/>
        <v>11134.5</v>
      </c>
      <c r="I3490" s="246"/>
      <c r="J3490" s="247"/>
      <c r="K3490" s="240"/>
      <c r="L3490" s="245"/>
    </row>
    <row r="3491" spans="1:12">
      <c r="A3491" s="243">
        <v>45051</v>
      </c>
      <c r="B3491" s="243">
        <v>45056</v>
      </c>
      <c r="C3491" s="244">
        <f t="shared" si="162"/>
        <v>6</v>
      </c>
      <c r="D3491" s="239">
        <v>45056</v>
      </c>
      <c r="E3491" s="245">
        <f t="shared" si="163"/>
        <v>5</v>
      </c>
      <c r="F3491" s="306" t="s">
        <v>175</v>
      </c>
      <c r="G3491" s="241">
        <v>3501.33</v>
      </c>
      <c r="H3491" s="244">
        <f t="shared" si="164"/>
        <v>17506.650000000001</v>
      </c>
      <c r="I3491" s="246"/>
      <c r="J3491" s="247"/>
      <c r="K3491" s="240"/>
      <c r="L3491" s="245"/>
    </row>
    <row r="3492" spans="1:12">
      <c r="A3492" s="243">
        <v>45051</v>
      </c>
      <c r="B3492" s="243">
        <v>45057</v>
      </c>
      <c r="C3492" s="244">
        <f t="shared" si="162"/>
        <v>7</v>
      </c>
      <c r="D3492" s="239">
        <v>45057</v>
      </c>
      <c r="E3492" s="245">
        <f t="shared" si="163"/>
        <v>6</v>
      </c>
      <c r="F3492" s="306" t="s">
        <v>176</v>
      </c>
      <c r="G3492" s="241">
        <v>16005.23</v>
      </c>
      <c r="H3492" s="244">
        <f t="shared" si="164"/>
        <v>96031.38</v>
      </c>
      <c r="I3492" s="246"/>
      <c r="J3492" s="247"/>
      <c r="K3492" s="240"/>
      <c r="L3492" s="245"/>
    </row>
    <row r="3493" spans="1:12">
      <c r="A3493" s="243">
        <v>45051</v>
      </c>
      <c r="B3493" s="243">
        <v>45057</v>
      </c>
      <c r="C3493" s="244">
        <f t="shared" si="162"/>
        <v>7</v>
      </c>
      <c r="D3493" s="239">
        <v>45057</v>
      </c>
      <c r="E3493" s="245">
        <f t="shared" si="163"/>
        <v>6</v>
      </c>
      <c r="F3493" s="306" t="s">
        <v>175</v>
      </c>
      <c r="G3493" s="241">
        <v>756.07</v>
      </c>
      <c r="H3493" s="244">
        <f t="shared" si="164"/>
        <v>4536.42</v>
      </c>
      <c r="I3493" s="246"/>
      <c r="J3493" s="247"/>
      <c r="K3493" s="240"/>
      <c r="L3493" s="245"/>
    </row>
    <row r="3494" spans="1:12">
      <c r="A3494" s="243">
        <v>45051</v>
      </c>
      <c r="B3494" s="243">
        <v>45055</v>
      </c>
      <c r="C3494" s="244">
        <f t="shared" si="162"/>
        <v>5</v>
      </c>
      <c r="D3494" s="239">
        <v>45055</v>
      </c>
      <c r="E3494" s="245">
        <f t="shared" si="163"/>
        <v>4</v>
      </c>
      <c r="F3494" s="306" t="s">
        <v>177</v>
      </c>
      <c r="G3494" s="241">
        <v>9190.0300000000007</v>
      </c>
      <c r="H3494" s="244">
        <f t="shared" si="164"/>
        <v>36760.120000000003</v>
      </c>
      <c r="I3494" s="246"/>
      <c r="J3494" s="247"/>
      <c r="K3494" s="240"/>
      <c r="L3494" s="245"/>
    </row>
    <row r="3495" spans="1:12">
      <c r="A3495" s="243">
        <v>45051</v>
      </c>
      <c r="B3495" s="243">
        <v>45218</v>
      </c>
      <c r="C3495" s="244">
        <f t="shared" si="162"/>
        <v>168</v>
      </c>
      <c r="D3495" s="239">
        <v>45218</v>
      </c>
      <c r="E3495" s="245">
        <f t="shared" si="163"/>
        <v>167</v>
      </c>
      <c r="F3495" s="306" t="s">
        <v>175</v>
      </c>
      <c r="G3495" s="241">
        <v>26.15</v>
      </c>
      <c r="H3495" s="244">
        <f t="shared" si="164"/>
        <v>4367.05</v>
      </c>
      <c r="I3495" s="246"/>
      <c r="J3495" s="247"/>
      <c r="K3495" s="240"/>
      <c r="L3495" s="245"/>
    </row>
    <row r="3496" spans="1:12">
      <c r="A3496" s="243">
        <v>45051</v>
      </c>
      <c r="B3496" s="243">
        <v>45146</v>
      </c>
      <c r="C3496" s="244">
        <f t="shared" si="162"/>
        <v>96</v>
      </c>
      <c r="D3496" s="239">
        <v>45146</v>
      </c>
      <c r="E3496" s="245">
        <f t="shared" si="163"/>
        <v>95</v>
      </c>
      <c r="F3496" s="306" t="s">
        <v>176</v>
      </c>
      <c r="G3496" s="241">
        <v>16.84</v>
      </c>
      <c r="H3496" s="244">
        <f t="shared" si="164"/>
        <v>1599.8</v>
      </c>
      <c r="I3496" s="246"/>
      <c r="J3496" s="247"/>
      <c r="K3496" s="240"/>
      <c r="L3496" s="245"/>
    </row>
    <row r="3497" spans="1:12">
      <c r="A3497" s="243">
        <v>45051</v>
      </c>
      <c r="B3497" s="243">
        <v>45058</v>
      </c>
      <c r="C3497" s="244">
        <f t="shared" si="162"/>
        <v>8</v>
      </c>
      <c r="D3497" s="239">
        <v>45058</v>
      </c>
      <c r="E3497" s="245">
        <f t="shared" si="163"/>
        <v>7</v>
      </c>
      <c r="F3497" s="306" t="s">
        <v>176</v>
      </c>
      <c r="G3497" s="241">
        <v>112.31</v>
      </c>
      <c r="H3497" s="244">
        <f t="shared" si="164"/>
        <v>786.17000000000007</v>
      </c>
      <c r="I3497" s="246"/>
      <c r="J3497" s="247"/>
      <c r="K3497" s="240"/>
      <c r="L3497" s="245"/>
    </row>
    <row r="3498" spans="1:12">
      <c r="A3498" s="243">
        <v>45051</v>
      </c>
      <c r="B3498" s="243">
        <v>45083</v>
      </c>
      <c r="C3498" s="244">
        <f t="shared" si="162"/>
        <v>33</v>
      </c>
      <c r="D3498" s="239">
        <v>45083</v>
      </c>
      <c r="E3498" s="245">
        <f t="shared" si="163"/>
        <v>32</v>
      </c>
      <c r="F3498" s="306" t="s">
        <v>175</v>
      </c>
      <c r="G3498" s="241">
        <v>44.72</v>
      </c>
      <c r="H3498" s="244">
        <f t="shared" si="164"/>
        <v>1431.04</v>
      </c>
      <c r="I3498" s="246"/>
      <c r="J3498" s="247"/>
      <c r="K3498" s="240"/>
      <c r="L3498" s="245"/>
    </row>
    <row r="3499" spans="1:12">
      <c r="A3499" s="243">
        <v>45051</v>
      </c>
      <c r="B3499" s="243">
        <v>45058</v>
      </c>
      <c r="C3499" s="244">
        <f t="shared" si="162"/>
        <v>8</v>
      </c>
      <c r="D3499" s="239">
        <v>45058</v>
      </c>
      <c r="E3499" s="245">
        <f t="shared" si="163"/>
        <v>7</v>
      </c>
      <c r="F3499" s="306" t="s">
        <v>175</v>
      </c>
      <c r="G3499" s="241">
        <v>252.94</v>
      </c>
      <c r="H3499" s="244">
        <f t="shared" si="164"/>
        <v>1770.58</v>
      </c>
      <c r="I3499" s="246"/>
      <c r="J3499" s="247"/>
      <c r="K3499" s="240"/>
      <c r="L3499" s="245"/>
    </row>
    <row r="3500" spans="1:12">
      <c r="A3500" s="243">
        <v>45051</v>
      </c>
      <c r="B3500" s="243">
        <v>45266</v>
      </c>
      <c r="C3500" s="244">
        <f t="shared" si="162"/>
        <v>216</v>
      </c>
      <c r="D3500" s="239">
        <v>45266</v>
      </c>
      <c r="E3500" s="245">
        <f t="shared" si="163"/>
        <v>215</v>
      </c>
      <c r="F3500" s="306" t="s">
        <v>175</v>
      </c>
      <c r="G3500" s="241">
        <v>85.66</v>
      </c>
      <c r="H3500" s="244">
        <f t="shared" si="164"/>
        <v>18416.899999999998</v>
      </c>
      <c r="I3500" s="246"/>
      <c r="J3500" s="247"/>
      <c r="K3500" s="240"/>
      <c r="L3500" s="245"/>
    </row>
    <row r="3501" spans="1:12">
      <c r="A3501" s="243">
        <v>45052</v>
      </c>
      <c r="B3501" s="243">
        <v>45058</v>
      </c>
      <c r="C3501" s="244">
        <f t="shared" si="162"/>
        <v>7</v>
      </c>
      <c r="D3501" s="239">
        <v>45058</v>
      </c>
      <c r="E3501" s="245">
        <f t="shared" si="163"/>
        <v>6</v>
      </c>
      <c r="F3501" s="306" t="s">
        <v>175</v>
      </c>
      <c r="G3501" s="241">
        <v>52.26</v>
      </c>
      <c r="H3501" s="244">
        <f t="shared" si="164"/>
        <v>313.56</v>
      </c>
      <c r="I3501" s="246"/>
      <c r="J3501" s="247"/>
      <c r="K3501" s="240"/>
      <c r="L3501" s="245"/>
    </row>
    <row r="3502" spans="1:12">
      <c r="A3502" s="243">
        <v>45052</v>
      </c>
      <c r="B3502" s="243">
        <v>45054</v>
      </c>
      <c r="C3502" s="244">
        <f t="shared" si="162"/>
        <v>3</v>
      </c>
      <c r="D3502" s="239">
        <v>45054</v>
      </c>
      <c r="E3502" s="245">
        <f t="shared" si="163"/>
        <v>2</v>
      </c>
      <c r="F3502" s="306" t="s">
        <v>176</v>
      </c>
      <c r="G3502" s="241">
        <v>12.15</v>
      </c>
      <c r="H3502" s="244">
        <f t="shared" si="164"/>
        <v>24.3</v>
      </c>
      <c r="I3502" s="246"/>
      <c r="J3502" s="247"/>
      <c r="K3502" s="240"/>
      <c r="L3502" s="245"/>
    </row>
    <row r="3503" spans="1:12">
      <c r="A3503" s="243">
        <v>45052</v>
      </c>
      <c r="B3503" s="243">
        <v>45054</v>
      </c>
      <c r="C3503" s="244">
        <f t="shared" si="162"/>
        <v>3</v>
      </c>
      <c r="D3503" s="239">
        <v>45054</v>
      </c>
      <c r="E3503" s="245">
        <f t="shared" si="163"/>
        <v>2</v>
      </c>
      <c r="F3503" s="306" t="s">
        <v>175</v>
      </c>
      <c r="G3503" s="241">
        <v>916.93</v>
      </c>
      <c r="H3503" s="244">
        <f t="shared" si="164"/>
        <v>1833.86</v>
      </c>
      <c r="I3503" s="246"/>
      <c r="J3503" s="247"/>
      <c r="K3503" s="240"/>
      <c r="L3503" s="245"/>
    </row>
    <row r="3504" spans="1:12">
      <c r="A3504" s="243">
        <v>45052</v>
      </c>
      <c r="B3504" s="243">
        <v>45055</v>
      </c>
      <c r="C3504" s="244">
        <f t="shared" si="162"/>
        <v>4</v>
      </c>
      <c r="D3504" s="239">
        <v>45055</v>
      </c>
      <c r="E3504" s="245">
        <f t="shared" si="163"/>
        <v>3</v>
      </c>
      <c r="F3504" s="306" t="s">
        <v>176</v>
      </c>
      <c r="G3504" s="241">
        <v>4.01</v>
      </c>
      <c r="H3504" s="244">
        <f t="shared" si="164"/>
        <v>12.03</v>
      </c>
      <c r="I3504" s="246"/>
      <c r="J3504" s="247"/>
      <c r="K3504" s="240"/>
      <c r="L3504" s="245"/>
    </row>
    <row r="3505" spans="1:12">
      <c r="A3505" s="243">
        <v>45053</v>
      </c>
      <c r="B3505" s="243">
        <v>45054</v>
      </c>
      <c r="C3505" s="244">
        <f t="shared" si="162"/>
        <v>2</v>
      </c>
      <c r="D3505" s="239">
        <v>45054</v>
      </c>
      <c r="E3505" s="245">
        <f t="shared" si="163"/>
        <v>1</v>
      </c>
      <c r="F3505" s="306" t="s">
        <v>176</v>
      </c>
      <c r="G3505" s="241">
        <v>8.56</v>
      </c>
      <c r="H3505" s="244">
        <f t="shared" si="164"/>
        <v>8.56</v>
      </c>
      <c r="I3505" s="246"/>
      <c r="J3505" s="247"/>
      <c r="K3505" s="240"/>
      <c r="L3505" s="245"/>
    </row>
    <row r="3506" spans="1:12">
      <c r="A3506" s="243">
        <v>45053</v>
      </c>
      <c r="B3506" s="243">
        <v>45054</v>
      </c>
      <c r="C3506" s="244">
        <f t="shared" si="162"/>
        <v>2</v>
      </c>
      <c r="D3506" s="239">
        <v>45054</v>
      </c>
      <c r="E3506" s="245">
        <f t="shared" si="163"/>
        <v>1</v>
      </c>
      <c r="F3506" s="306" t="s">
        <v>175</v>
      </c>
      <c r="G3506" s="241">
        <v>1110.22</v>
      </c>
      <c r="H3506" s="244">
        <f t="shared" si="164"/>
        <v>1110.22</v>
      </c>
      <c r="I3506" s="246"/>
      <c r="J3506" s="247"/>
      <c r="K3506" s="240"/>
      <c r="L3506" s="245"/>
    </row>
    <row r="3507" spans="1:12">
      <c r="A3507" s="243">
        <v>45053</v>
      </c>
      <c r="B3507" s="243">
        <v>45055</v>
      </c>
      <c r="C3507" s="244">
        <f t="shared" si="162"/>
        <v>3</v>
      </c>
      <c r="D3507" s="239">
        <v>45055</v>
      </c>
      <c r="E3507" s="245">
        <f t="shared" si="163"/>
        <v>2</v>
      </c>
      <c r="F3507" s="306" t="s">
        <v>176</v>
      </c>
      <c r="G3507" s="241">
        <v>3.45</v>
      </c>
      <c r="H3507" s="244">
        <f t="shared" si="164"/>
        <v>6.9</v>
      </c>
      <c r="I3507" s="246"/>
      <c r="J3507" s="247"/>
      <c r="K3507" s="240"/>
      <c r="L3507" s="245"/>
    </row>
    <row r="3508" spans="1:12">
      <c r="A3508" s="243">
        <v>45053</v>
      </c>
      <c r="B3508" s="243">
        <v>45055</v>
      </c>
      <c r="C3508" s="244">
        <f t="shared" si="162"/>
        <v>3</v>
      </c>
      <c r="D3508" s="239">
        <v>45055</v>
      </c>
      <c r="E3508" s="245">
        <f t="shared" si="163"/>
        <v>2</v>
      </c>
      <c r="F3508" s="306" t="s">
        <v>175</v>
      </c>
      <c r="G3508" s="241">
        <v>26.63</v>
      </c>
      <c r="H3508" s="244">
        <f t="shared" si="164"/>
        <v>53.26</v>
      </c>
      <c r="I3508" s="246"/>
      <c r="J3508" s="247"/>
      <c r="K3508" s="240"/>
      <c r="L3508" s="245"/>
    </row>
    <row r="3509" spans="1:12">
      <c r="A3509" s="243">
        <v>45053</v>
      </c>
      <c r="B3509" s="243">
        <v>45056</v>
      </c>
      <c r="C3509" s="244">
        <f t="shared" si="162"/>
        <v>4</v>
      </c>
      <c r="D3509" s="239">
        <v>45056</v>
      </c>
      <c r="E3509" s="245">
        <f t="shared" si="163"/>
        <v>3</v>
      </c>
      <c r="F3509" s="306" t="s">
        <v>176</v>
      </c>
      <c r="G3509" s="241">
        <v>172.59</v>
      </c>
      <c r="H3509" s="244">
        <f t="shared" si="164"/>
        <v>517.77</v>
      </c>
      <c r="I3509" s="246"/>
      <c r="J3509" s="247"/>
      <c r="K3509" s="240"/>
      <c r="L3509" s="245"/>
    </row>
    <row r="3510" spans="1:12">
      <c r="A3510" s="243">
        <v>45053</v>
      </c>
      <c r="B3510" s="243">
        <v>45056</v>
      </c>
      <c r="C3510" s="244">
        <f t="shared" si="162"/>
        <v>4</v>
      </c>
      <c r="D3510" s="239">
        <v>45056</v>
      </c>
      <c r="E3510" s="245">
        <f t="shared" si="163"/>
        <v>3</v>
      </c>
      <c r="F3510" s="306" t="s">
        <v>175</v>
      </c>
      <c r="G3510" s="241">
        <v>74.98</v>
      </c>
      <c r="H3510" s="244">
        <f t="shared" si="164"/>
        <v>224.94</v>
      </c>
      <c r="I3510" s="246"/>
      <c r="J3510" s="247"/>
      <c r="K3510" s="240"/>
      <c r="L3510" s="245"/>
    </row>
    <row r="3511" spans="1:12">
      <c r="A3511" s="243">
        <v>45053</v>
      </c>
      <c r="B3511" s="243">
        <v>45057</v>
      </c>
      <c r="C3511" s="244">
        <f t="shared" si="162"/>
        <v>5</v>
      </c>
      <c r="D3511" s="239">
        <v>45057</v>
      </c>
      <c r="E3511" s="245">
        <f t="shared" si="163"/>
        <v>4</v>
      </c>
      <c r="F3511" s="306" t="s">
        <v>175</v>
      </c>
      <c r="G3511" s="241">
        <v>7.27</v>
      </c>
      <c r="H3511" s="244">
        <f t="shared" si="164"/>
        <v>29.08</v>
      </c>
      <c r="I3511" s="246"/>
      <c r="J3511" s="247"/>
      <c r="K3511" s="240"/>
      <c r="L3511" s="245"/>
    </row>
    <row r="3512" spans="1:12">
      <c r="A3512" s="243">
        <v>45053</v>
      </c>
      <c r="B3512" s="243">
        <v>45082</v>
      </c>
      <c r="C3512" s="244">
        <f t="shared" si="162"/>
        <v>30</v>
      </c>
      <c r="D3512" s="239">
        <v>45082</v>
      </c>
      <c r="E3512" s="245">
        <f t="shared" si="163"/>
        <v>29</v>
      </c>
      <c r="F3512" s="306" t="s">
        <v>175</v>
      </c>
      <c r="G3512" s="241">
        <v>2.85</v>
      </c>
      <c r="H3512" s="244">
        <f t="shared" si="164"/>
        <v>82.65</v>
      </c>
      <c r="I3512" s="246"/>
      <c r="J3512" s="247"/>
      <c r="K3512" s="240"/>
      <c r="L3512" s="245"/>
    </row>
    <row r="3513" spans="1:12">
      <c r="A3513" s="243">
        <v>45053</v>
      </c>
      <c r="B3513" s="243">
        <v>45061</v>
      </c>
      <c r="C3513" s="244">
        <f t="shared" si="162"/>
        <v>9</v>
      </c>
      <c r="D3513" s="239">
        <v>45061</v>
      </c>
      <c r="E3513" s="245">
        <f t="shared" si="163"/>
        <v>8</v>
      </c>
      <c r="F3513" s="306" t="s">
        <v>176</v>
      </c>
      <c r="G3513" s="241">
        <v>7.4</v>
      </c>
      <c r="H3513" s="244">
        <f t="shared" si="164"/>
        <v>59.2</v>
      </c>
      <c r="I3513" s="246"/>
      <c r="J3513" s="247"/>
      <c r="K3513" s="240"/>
      <c r="L3513" s="245"/>
    </row>
    <row r="3514" spans="1:12">
      <c r="A3514" s="243">
        <v>45053</v>
      </c>
      <c r="B3514" s="243">
        <v>45061</v>
      </c>
      <c r="C3514" s="244">
        <f t="shared" si="162"/>
        <v>9</v>
      </c>
      <c r="D3514" s="239">
        <v>45061</v>
      </c>
      <c r="E3514" s="245">
        <f t="shared" si="163"/>
        <v>8</v>
      </c>
      <c r="F3514" s="306" t="s">
        <v>175</v>
      </c>
      <c r="G3514" s="241">
        <v>120.05</v>
      </c>
      <c r="H3514" s="244">
        <f t="shared" si="164"/>
        <v>960.4</v>
      </c>
      <c r="I3514" s="246"/>
      <c r="J3514" s="247"/>
      <c r="K3514" s="240"/>
      <c r="L3514" s="245"/>
    </row>
    <row r="3515" spans="1:12">
      <c r="A3515" s="243">
        <v>45053</v>
      </c>
      <c r="B3515" s="243">
        <v>45064</v>
      </c>
      <c r="C3515" s="244">
        <f t="shared" si="162"/>
        <v>12</v>
      </c>
      <c r="D3515" s="239">
        <v>45064</v>
      </c>
      <c r="E3515" s="245">
        <f t="shared" si="163"/>
        <v>11</v>
      </c>
      <c r="F3515" s="306" t="s">
        <v>175</v>
      </c>
      <c r="G3515" s="241">
        <v>24.53</v>
      </c>
      <c r="H3515" s="244">
        <f t="shared" si="164"/>
        <v>269.83000000000004</v>
      </c>
      <c r="I3515" s="246"/>
      <c r="J3515" s="247"/>
      <c r="K3515" s="240"/>
      <c r="L3515" s="245"/>
    </row>
    <row r="3516" spans="1:12">
      <c r="A3516" s="243">
        <v>45053</v>
      </c>
      <c r="B3516" s="243">
        <v>45056</v>
      </c>
      <c r="C3516" s="244">
        <f t="shared" si="162"/>
        <v>4</v>
      </c>
      <c r="D3516" s="239">
        <v>45056</v>
      </c>
      <c r="E3516" s="245">
        <f t="shared" si="163"/>
        <v>3</v>
      </c>
      <c r="F3516" s="306" t="s">
        <v>180</v>
      </c>
      <c r="G3516" s="241">
        <v>0</v>
      </c>
      <c r="H3516" s="244">
        <f t="shared" si="164"/>
        <v>0</v>
      </c>
      <c r="I3516" s="246"/>
      <c r="J3516" s="247"/>
      <c r="K3516" s="240"/>
      <c r="L3516" s="245"/>
    </row>
    <row r="3517" spans="1:12">
      <c r="A3517" s="243">
        <v>45054</v>
      </c>
      <c r="B3517" s="243">
        <v>45056</v>
      </c>
      <c r="C3517" s="244">
        <f t="shared" si="162"/>
        <v>3</v>
      </c>
      <c r="D3517" s="239">
        <v>45056</v>
      </c>
      <c r="E3517" s="245">
        <f t="shared" si="163"/>
        <v>2</v>
      </c>
      <c r="F3517" s="306" t="s">
        <v>180</v>
      </c>
      <c r="G3517" s="241">
        <v>0</v>
      </c>
      <c r="H3517" s="244">
        <f t="shared" si="164"/>
        <v>0</v>
      </c>
      <c r="I3517" s="246"/>
      <c r="J3517" s="247"/>
      <c r="K3517" s="240"/>
      <c r="L3517" s="245"/>
    </row>
    <row r="3518" spans="1:12">
      <c r="A3518" s="243">
        <v>45054</v>
      </c>
      <c r="B3518" s="243">
        <v>45054</v>
      </c>
      <c r="C3518" s="244">
        <f t="shared" si="162"/>
        <v>1</v>
      </c>
      <c r="D3518" s="239">
        <v>45054</v>
      </c>
      <c r="E3518" s="245">
        <f t="shared" si="163"/>
        <v>0</v>
      </c>
      <c r="F3518" s="306" t="s">
        <v>176</v>
      </c>
      <c r="G3518" s="241">
        <v>928.34</v>
      </c>
      <c r="H3518" s="244">
        <f t="shared" si="164"/>
        <v>0</v>
      </c>
      <c r="I3518" s="246"/>
      <c r="J3518" s="247"/>
      <c r="K3518" s="240"/>
      <c r="L3518" s="245"/>
    </row>
    <row r="3519" spans="1:12">
      <c r="A3519" s="243">
        <v>45054</v>
      </c>
      <c r="B3519" s="243">
        <v>45055</v>
      </c>
      <c r="C3519" s="244">
        <f t="shared" si="162"/>
        <v>2</v>
      </c>
      <c r="D3519" s="239">
        <v>45055</v>
      </c>
      <c r="E3519" s="245">
        <f t="shared" si="163"/>
        <v>1</v>
      </c>
      <c r="F3519" s="306" t="s">
        <v>178</v>
      </c>
      <c r="G3519" s="241">
        <v>82041.09</v>
      </c>
      <c r="H3519" s="244">
        <f t="shared" si="164"/>
        <v>82041.09</v>
      </c>
      <c r="I3519" s="246"/>
      <c r="J3519" s="247"/>
      <c r="K3519" s="240"/>
      <c r="L3519" s="245"/>
    </row>
    <row r="3520" spans="1:12">
      <c r="A3520" s="243">
        <v>45054</v>
      </c>
      <c r="B3520" s="243">
        <v>45068</v>
      </c>
      <c r="C3520" s="244">
        <f t="shared" si="162"/>
        <v>15</v>
      </c>
      <c r="D3520" s="239">
        <v>45068</v>
      </c>
      <c r="E3520" s="245">
        <f t="shared" si="163"/>
        <v>14</v>
      </c>
      <c r="F3520" s="306" t="s">
        <v>176</v>
      </c>
      <c r="G3520" s="241">
        <v>56.6</v>
      </c>
      <c r="H3520" s="244">
        <f t="shared" si="164"/>
        <v>792.4</v>
      </c>
      <c r="I3520" s="246"/>
      <c r="J3520" s="247"/>
      <c r="K3520" s="240"/>
      <c r="L3520" s="245"/>
    </row>
    <row r="3521" spans="1:12">
      <c r="A3521" s="243">
        <v>45054</v>
      </c>
      <c r="B3521" s="243">
        <v>45055</v>
      </c>
      <c r="C3521" s="244">
        <f t="shared" si="162"/>
        <v>2</v>
      </c>
      <c r="D3521" s="239">
        <v>45055</v>
      </c>
      <c r="E3521" s="245">
        <f t="shared" si="163"/>
        <v>1</v>
      </c>
      <c r="F3521" s="306" t="s">
        <v>176</v>
      </c>
      <c r="G3521" s="241">
        <v>225135.57</v>
      </c>
      <c r="H3521" s="244">
        <f t="shared" si="164"/>
        <v>225135.57</v>
      </c>
      <c r="I3521" s="246"/>
      <c r="J3521" s="247"/>
      <c r="K3521" s="240"/>
      <c r="L3521" s="245"/>
    </row>
    <row r="3522" spans="1:12">
      <c r="A3522" s="243">
        <v>45054</v>
      </c>
      <c r="B3522" s="243">
        <v>45054</v>
      </c>
      <c r="C3522" s="244">
        <f t="shared" si="162"/>
        <v>1</v>
      </c>
      <c r="D3522" s="239">
        <v>45054</v>
      </c>
      <c r="E3522" s="245">
        <f t="shared" si="163"/>
        <v>0</v>
      </c>
      <c r="F3522" s="306" t="s">
        <v>175</v>
      </c>
      <c r="G3522" s="241">
        <v>762.5</v>
      </c>
      <c r="H3522" s="244">
        <f t="shared" si="164"/>
        <v>0</v>
      </c>
      <c r="I3522" s="246"/>
      <c r="J3522" s="247"/>
      <c r="K3522" s="240"/>
      <c r="L3522" s="245"/>
    </row>
    <row r="3523" spans="1:12">
      <c r="A3523" s="243">
        <v>45054</v>
      </c>
      <c r="B3523" s="243">
        <v>45055</v>
      </c>
      <c r="C3523" s="244">
        <f t="shared" si="162"/>
        <v>2</v>
      </c>
      <c r="D3523" s="239">
        <v>45055</v>
      </c>
      <c r="E3523" s="245">
        <f t="shared" si="163"/>
        <v>1</v>
      </c>
      <c r="F3523" s="306" t="s">
        <v>175</v>
      </c>
      <c r="G3523" s="241">
        <v>213179.27</v>
      </c>
      <c r="H3523" s="244">
        <f t="shared" si="164"/>
        <v>213179.27</v>
      </c>
      <c r="I3523" s="246"/>
      <c r="J3523" s="247"/>
      <c r="K3523" s="240"/>
      <c r="L3523" s="245"/>
    </row>
    <row r="3524" spans="1:12">
      <c r="A3524" s="243">
        <v>45054</v>
      </c>
      <c r="B3524" s="243">
        <v>45069</v>
      </c>
      <c r="C3524" s="244">
        <f t="shared" si="162"/>
        <v>16</v>
      </c>
      <c r="D3524" s="239">
        <v>45069</v>
      </c>
      <c r="E3524" s="245">
        <f t="shared" si="163"/>
        <v>15</v>
      </c>
      <c r="F3524" s="306" t="s">
        <v>175</v>
      </c>
      <c r="G3524" s="241">
        <v>77.06</v>
      </c>
      <c r="H3524" s="244">
        <f t="shared" si="164"/>
        <v>1155.9000000000001</v>
      </c>
      <c r="I3524" s="246"/>
      <c r="J3524" s="247"/>
      <c r="K3524" s="240"/>
      <c r="L3524" s="245"/>
    </row>
    <row r="3525" spans="1:12">
      <c r="A3525" s="243">
        <v>45054</v>
      </c>
      <c r="B3525" s="243">
        <v>45071</v>
      </c>
      <c r="C3525" s="244">
        <f t="shared" si="162"/>
        <v>18</v>
      </c>
      <c r="D3525" s="239">
        <v>45071</v>
      </c>
      <c r="E3525" s="245">
        <f t="shared" si="163"/>
        <v>17</v>
      </c>
      <c r="F3525" s="306" t="s">
        <v>176</v>
      </c>
      <c r="G3525" s="241">
        <v>149.87</v>
      </c>
      <c r="H3525" s="244">
        <f t="shared" si="164"/>
        <v>2547.79</v>
      </c>
      <c r="I3525" s="246"/>
      <c r="J3525" s="247"/>
      <c r="K3525" s="240"/>
      <c r="L3525" s="245"/>
    </row>
    <row r="3526" spans="1:12">
      <c r="A3526" s="243">
        <v>45054</v>
      </c>
      <c r="B3526" s="243">
        <v>45056</v>
      </c>
      <c r="C3526" s="244">
        <f t="shared" si="162"/>
        <v>3</v>
      </c>
      <c r="D3526" s="239">
        <v>45056</v>
      </c>
      <c r="E3526" s="245">
        <f t="shared" si="163"/>
        <v>2</v>
      </c>
      <c r="F3526" s="306" t="s">
        <v>178</v>
      </c>
      <c r="G3526" s="241">
        <v>10132.049999999999</v>
      </c>
      <c r="H3526" s="244">
        <f t="shared" si="164"/>
        <v>20264.099999999999</v>
      </c>
      <c r="I3526" s="246"/>
      <c r="J3526" s="247"/>
      <c r="K3526" s="240"/>
      <c r="L3526" s="245"/>
    </row>
    <row r="3527" spans="1:12">
      <c r="A3527" s="243">
        <v>45054</v>
      </c>
      <c r="B3527" s="243">
        <v>45135</v>
      </c>
      <c r="C3527" s="244">
        <f t="shared" ref="C3527:C3590" si="165">B3527-A3527+1</f>
        <v>82</v>
      </c>
      <c r="D3527" s="239">
        <v>45135</v>
      </c>
      <c r="E3527" s="245">
        <f t="shared" ref="E3527:E3590" si="166">D3527-A3527</f>
        <v>81</v>
      </c>
      <c r="F3527" s="306" t="s">
        <v>176</v>
      </c>
      <c r="G3527" s="241">
        <v>774.39</v>
      </c>
      <c r="H3527" s="244">
        <f t="shared" ref="H3527:H3590" si="167">E3527*G3527</f>
        <v>62725.59</v>
      </c>
      <c r="I3527" s="246"/>
      <c r="J3527" s="247"/>
      <c r="K3527" s="240"/>
      <c r="L3527" s="245"/>
    </row>
    <row r="3528" spans="1:12">
      <c r="A3528" s="243">
        <v>45054</v>
      </c>
      <c r="B3528" s="243">
        <v>45054</v>
      </c>
      <c r="C3528" s="244">
        <f t="shared" si="165"/>
        <v>1</v>
      </c>
      <c r="D3528" s="239">
        <v>45054</v>
      </c>
      <c r="E3528" s="245">
        <f t="shared" si="166"/>
        <v>0</v>
      </c>
      <c r="F3528" s="306" t="s">
        <v>179</v>
      </c>
      <c r="G3528" s="241">
        <v>17.95</v>
      </c>
      <c r="H3528" s="244">
        <f t="shared" si="167"/>
        <v>0</v>
      </c>
      <c r="I3528" s="246"/>
      <c r="J3528" s="247"/>
      <c r="K3528" s="240"/>
      <c r="L3528" s="245"/>
    </row>
    <row r="3529" spans="1:12">
      <c r="A3529" s="243">
        <v>45054</v>
      </c>
      <c r="B3529" s="243">
        <v>45056</v>
      </c>
      <c r="C3529" s="244">
        <f t="shared" si="165"/>
        <v>3</v>
      </c>
      <c r="D3529" s="239">
        <v>45056</v>
      </c>
      <c r="E3529" s="245">
        <f t="shared" si="166"/>
        <v>2</v>
      </c>
      <c r="F3529" s="306" t="s">
        <v>176</v>
      </c>
      <c r="G3529" s="241">
        <v>111442.19</v>
      </c>
      <c r="H3529" s="244">
        <f t="shared" si="167"/>
        <v>222884.38</v>
      </c>
      <c r="I3529" s="246"/>
      <c r="J3529" s="247"/>
      <c r="K3529" s="240"/>
      <c r="L3529" s="245"/>
    </row>
    <row r="3530" spans="1:12">
      <c r="A3530" s="243">
        <v>45054</v>
      </c>
      <c r="B3530" s="243">
        <v>45057</v>
      </c>
      <c r="C3530" s="244">
        <f t="shared" si="165"/>
        <v>4</v>
      </c>
      <c r="D3530" s="239">
        <v>45057</v>
      </c>
      <c r="E3530" s="245">
        <f t="shared" si="166"/>
        <v>3</v>
      </c>
      <c r="F3530" s="306" t="s">
        <v>178</v>
      </c>
      <c r="G3530" s="241">
        <v>27114.11</v>
      </c>
      <c r="H3530" s="244">
        <f t="shared" si="167"/>
        <v>81342.33</v>
      </c>
      <c r="I3530" s="246"/>
      <c r="J3530" s="247"/>
      <c r="K3530" s="240"/>
      <c r="L3530" s="245"/>
    </row>
    <row r="3531" spans="1:12">
      <c r="A3531" s="243">
        <v>45054</v>
      </c>
      <c r="B3531" s="243">
        <v>45056</v>
      </c>
      <c r="C3531" s="244">
        <f t="shared" si="165"/>
        <v>3</v>
      </c>
      <c r="D3531" s="239">
        <v>45056</v>
      </c>
      <c r="E3531" s="245">
        <f t="shared" si="166"/>
        <v>2</v>
      </c>
      <c r="F3531" s="306" t="s">
        <v>175</v>
      </c>
      <c r="G3531" s="241">
        <v>4745.3599999999997</v>
      </c>
      <c r="H3531" s="244">
        <f t="shared" si="167"/>
        <v>9490.7199999999993</v>
      </c>
      <c r="I3531" s="246"/>
      <c r="J3531" s="247"/>
      <c r="K3531" s="240"/>
      <c r="L3531" s="245"/>
    </row>
    <row r="3532" spans="1:12">
      <c r="A3532" s="243">
        <v>45054</v>
      </c>
      <c r="B3532" s="243">
        <v>45057</v>
      </c>
      <c r="C3532" s="244">
        <f t="shared" si="165"/>
        <v>4</v>
      </c>
      <c r="D3532" s="239">
        <v>45057</v>
      </c>
      <c r="E3532" s="245">
        <f t="shared" si="166"/>
        <v>3</v>
      </c>
      <c r="F3532" s="306" t="s">
        <v>176</v>
      </c>
      <c r="G3532" s="241">
        <v>101849.33</v>
      </c>
      <c r="H3532" s="244">
        <f t="shared" si="167"/>
        <v>305547.99</v>
      </c>
      <c r="I3532" s="246"/>
      <c r="J3532" s="247"/>
      <c r="K3532" s="240"/>
      <c r="L3532" s="245"/>
    </row>
    <row r="3533" spans="1:12">
      <c r="A3533" s="243">
        <v>45054</v>
      </c>
      <c r="B3533" s="243">
        <v>45057</v>
      </c>
      <c r="C3533" s="244">
        <f t="shared" si="165"/>
        <v>4</v>
      </c>
      <c r="D3533" s="239">
        <v>45057</v>
      </c>
      <c r="E3533" s="245">
        <f t="shared" si="166"/>
        <v>3</v>
      </c>
      <c r="F3533" s="306" t="s">
        <v>175</v>
      </c>
      <c r="G3533" s="241">
        <v>783.79</v>
      </c>
      <c r="H3533" s="244">
        <f t="shared" si="167"/>
        <v>2351.37</v>
      </c>
      <c r="I3533" s="246"/>
      <c r="J3533" s="247"/>
      <c r="K3533" s="240"/>
      <c r="L3533" s="245"/>
    </row>
    <row r="3534" spans="1:12">
      <c r="A3534" s="243">
        <v>45054</v>
      </c>
      <c r="B3534" s="243">
        <v>45055</v>
      </c>
      <c r="C3534" s="244">
        <f t="shared" si="165"/>
        <v>2</v>
      </c>
      <c r="D3534" s="239">
        <v>45055</v>
      </c>
      <c r="E3534" s="245">
        <f t="shared" si="166"/>
        <v>1</v>
      </c>
      <c r="F3534" s="306" t="s">
        <v>177</v>
      </c>
      <c r="G3534" s="241">
        <v>32181.85</v>
      </c>
      <c r="H3534" s="244">
        <f t="shared" si="167"/>
        <v>32181.85</v>
      </c>
      <c r="I3534" s="246"/>
      <c r="J3534" s="247"/>
      <c r="K3534" s="240"/>
      <c r="L3534" s="245"/>
    </row>
    <row r="3535" spans="1:12">
      <c r="A3535" s="243">
        <v>45054</v>
      </c>
      <c r="B3535" s="243">
        <v>45058</v>
      </c>
      <c r="C3535" s="244">
        <f t="shared" si="165"/>
        <v>5</v>
      </c>
      <c r="D3535" s="239">
        <v>45058</v>
      </c>
      <c r="E3535" s="245">
        <f t="shared" si="166"/>
        <v>4</v>
      </c>
      <c r="F3535" s="306" t="s">
        <v>176</v>
      </c>
      <c r="G3535" s="241">
        <v>15748.79</v>
      </c>
      <c r="H3535" s="244">
        <f t="shared" si="167"/>
        <v>62995.16</v>
      </c>
      <c r="I3535" s="246"/>
      <c r="J3535" s="247"/>
      <c r="K3535" s="240"/>
      <c r="L3535" s="245"/>
    </row>
    <row r="3536" spans="1:12">
      <c r="A3536" s="243">
        <v>45054</v>
      </c>
      <c r="B3536" s="243">
        <v>45202</v>
      </c>
      <c r="C3536" s="244">
        <f t="shared" si="165"/>
        <v>149</v>
      </c>
      <c r="D3536" s="239">
        <v>45202</v>
      </c>
      <c r="E3536" s="245">
        <f t="shared" si="166"/>
        <v>148</v>
      </c>
      <c r="F3536" s="306" t="s">
        <v>176</v>
      </c>
      <c r="G3536" s="241">
        <v>711.5</v>
      </c>
      <c r="H3536" s="244">
        <f t="shared" si="167"/>
        <v>105302</v>
      </c>
      <c r="I3536" s="246"/>
      <c r="J3536" s="247"/>
      <c r="K3536" s="240"/>
      <c r="L3536" s="245"/>
    </row>
    <row r="3537" spans="1:12">
      <c r="A3537" s="243">
        <v>45054</v>
      </c>
      <c r="B3537" s="243">
        <v>45058</v>
      </c>
      <c r="C3537" s="244">
        <f t="shared" si="165"/>
        <v>5</v>
      </c>
      <c r="D3537" s="239">
        <v>45058</v>
      </c>
      <c r="E3537" s="245">
        <f t="shared" si="166"/>
        <v>4</v>
      </c>
      <c r="F3537" s="306" t="s">
        <v>175</v>
      </c>
      <c r="G3537" s="241">
        <v>586.17999999999995</v>
      </c>
      <c r="H3537" s="244">
        <f t="shared" si="167"/>
        <v>2344.7199999999998</v>
      </c>
      <c r="I3537" s="246"/>
      <c r="J3537" s="247"/>
      <c r="K3537" s="240"/>
      <c r="L3537" s="245"/>
    </row>
    <row r="3538" spans="1:12">
      <c r="A3538" s="243">
        <v>45054</v>
      </c>
      <c r="B3538" s="243">
        <v>45085</v>
      </c>
      <c r="C3538" s="244">
        <f t="shared" si="165"/>
        <v>32</v>
      </c>
      <c r="D3538" s="239">
        <v>45085</v>
      </c>
      <c r="E3538" s="245">
        <f t="shared" si="166"/>
        <v>31</v>
      </c>
      <c r="F3538" s="306" t="s">
        <v>175</v>
      </c>
      <c r="G3538" s="241">
        <v>79.75</v>
      </c>
      <c r="H3538" s="244">
        <f t="shared" si="167"/>
        <v>2472.25</v>
      </c>
      <c r="I3538" s="246"/>
      <c r="J3538" s="247"/>
      <c r="K3538" s="240"/>
      <c r="L3538" s="245"/>
    </row>
    <row r="3539" spans="1:12">
      <c r="A3539" s="243">
        <v>45054</v>
      </c>
      <c r="B3539" s="243">
        <v>45244</v>
      </c>
      <c r="C3539" s="244">
        <f t="shared" si="165"/>
        <v>191</v>
      </c>
      <c r="D3539" s="239">
        <v>45244</v>
      </c>
      <c r="E3539" s="245">
        <f t="shared" si="166"/>
        <v>190</v>
      </c>
      <c r="F3539" s="306" t="s">
        <v>176</v>
      </c>
      <c r="G3539" s="241">
        <v>1316.56</v>
      </c>
      <c r="H3539" s="244">
        <f t="shared" si="167"/>
        <v>250146.4</v>
      </c>
      <c r="I3539" s="246"/>
      <c r="J3539" s="247"/>
      <c r="K3539" s="240"/>
      <c r="L3539" s="245"/>
    </row>
    <row r="3540" spans="1:12">
      <c r="A3540" s="243">
        <v>45054</v>
      </c>
      <c r="B3540" s="243">
        <v>45061</v>
      </c>
      <c r="C3540" s="244">
        <f t="shared" si="165"/>
        <v>8</v>
      </c>
      <c r="D3540" s="239">
        <v>45061</v>
      </c>
      <c r="E3540" s="245">
        <f t="shared" si="166"/>
        <v>7</v>
      </c>
      <c r="F3540" s="306" t="s">
        <v>176</v>
      </c>
      <c r="G3540" s="241">
        <v>979.33</v>
      </c>
      <c r="H3540" s="244">
        <f t="shared" si="167"/>
        <v>6855.31</v>
      </c>
      <c r="I3540" s="246"/>
      <c r="J3540" s="247"/>
      <c r="K3540" s="240"/>
      <c r="L3540" s="245"/>
    </row>
    <row r="3541" spans="1:12">
      <c r="A3541" s="243">
        <v>45054</v>
      </c>
      <c r="B3541" s="243">
        <v>45056</v>
      </c>
      <c r="C3541" s="244">
        <f t="shared" si="165"/>
        <v>3</v>
      </c>
      <c r="D3541" s="239">
        <v>45056</v>
      </c>
      <c r="E3541" s="245">
        <f t="shared" si="166"/>
        <v>2</v>
      </c>
      <c r="F3541" s="306" t="s">
        <v>177</v>
      </c>
      <c r="G3541" s="241">
        <v>83477.95</v>
      </c>
      <c r="H3541" s="244">
        <f t="shared" si="167"/>
        <v>166955.9</v>
      </c>
      <c r="I3541" s="246"/>
      <c r="J3541" s="247"/>
      <c r="K3541" s="240"/>
      <c r="L3541" s="245"/>
    </row>
    <row r="3542" spans="1:12">
      <c r="A3542" s="243">
        <v>45054</v>
      </c>
      <c r="B3542" s="243">
        <v>45061</v>
      </c>
      <c r="C3542" s="244">
        <f t="shared" si="165"/>
        <v>8</v>
      </c>
      <c r="D3542" s="239">
        <v>45061</v>
      </c>
      <c r="E3542" s="245">
        <f t="shared" si="166"/>
        <v>7</v>
      </c>
      <c r="F3542" s="306" t="s">
        <v>175</v>
      </c>
      <c r="G3542" s="241">
        <v>124.93</v>
      </c>
      <c r="H3542" s="244">
        <f t="shared" si="167"/>
        <v>874.51</v>
      </c>
      <c r="I3542" s="246"/>
      <c r="J3542" s="247"/>
      <c r="K3542" s="240"/>
      <c r="L3542" s="245"/>
    </row>
    <row r="3543" spans="1:12">
      <c r="A3543" s="243">
        <v>45054</v>
      </c>
      <c r="B3543" s="243">
        <v>45057</v>
      </c>
      <c r="C3543" s="244">
        <f t="shared" si="165"/>
        <v>4</v>
      </c>
      <c r="D3543" s="239">
        <v>45057</v>
      </c>
      <c r="E3543" s="245">
        <f t="shared" si="166"/>
        <v>3</v>
      </c>
      <c r="F3543" s="306" t="s">
        <v>177</v>
      </c>
      <c r="G3543" s="241">
        <v>11892.96</v>
      </c>
      <c r="H3543" s="244">
        <f t="shared" si="167"/>
        <v>35678.879999999997</v>
      </c>
      <c r="I3543" s="246"/>
      <c r="J3543" s="247"/>
      <c r="K3543" s="240"/>
      <c r="L3543" s="245"/>
    </row>
    <row r="3544" spans="1:12">
      <c r="A3544" s="243">
        <v>45054</v>
      </c>
      <c r="B3544" s="243">
        <v>45062</v>
      </c>
      <c r="C3544" s="244">
        <f t="shared" si="165"/>
        <v>9</v>
      </c>
      <c r="D3544" s="239">
        <v>45062</v>
      </c>
      <c r="E3544" s="245">
        <f t="shared" si="166"/>
        <v>8</v>
      </c>
      <c r="F3544" s="306" t="s">
        <v>175</v>
      </c>
      <c r="G3544" s="241">
        <v>23.55</v>
      </c>
      <c r="H3544" s="244">
        <f t="shared" si="167"/>
        <v>188.4</v>
      </c>
      <c r="I3544" s="246"/>
      <c r="J3544" s="247"/>
      <c r="K3544" s="240"/>
      <c r="L3544" s="245"/>
    </row>
    <row r="3545" spans="1:12">
      <c r="A3545" s="243">
        <v>45054</v>
      </c>
      <c r="B3545" s="243">
        <v>45064</v>
      </c>
      <c r="C3545" s="244">
        <f t="shared" si="165"/>
        <v>11</v>
      </c>
      <c r="D3545" s="239">
        <v>45064</v>
      </c>
      <c r="E3545" s="245">
        <f t="shared" si="166"/>
        <v>10</v>
      </c>
      <c r="F3545" s="306" t="s">
        <v>175</v>
      </c>
      <c r="G3545" s="241">
        <v>299.64999999999998</v>
      </c>
      <c r="H3545" s="244">
        <f t="shared" si="167"/>
        <v>2996.5</v>
      </c>
      <c r="I3545" s="246"/>
      <c r="J3545" s="247"/>
      <c r="K3545" s="240"/>
      <c r="L3545" s="245"/>
    </row>
    <row r="3546" spans="1:12">
      <c r="A3546" s="243">
        <v>45054</v>
      </c>
      <c r="B3546" s="243">
        <v>45065</v>
      </c>
      <c r="C3546" s="244">
        <f t="shared" si="165"/>
        <v>12</v>
      </c>
      <c r="D3546" s="239">
        <v>45065</v>
      </c>
      <c r="E3546" s="245">
        <f t="shared" si="166"/>
        <v>11</v>
      </c>
      <c r="F3546" s="306" t="s">
        <v>176</v>
      </c>
      <c r="G3546" s="241">
        <v>1366.73</v>
      </c>
      <c r="H3546" s="244">
        <f t="shared" si="167"/>
        <v>15034.03</v>
      </c>
      <c r="I3546" s="246"/>
      <c r="J3546" s="247"/>
      <c r="K3546" s="240"/>
      <c r="L3546" s="245"/>
    </row>
    <row r="3547" spans="1:12">
      <c r="A3547" s="243">
        <v>45055</v>
      </c>
      <c r="B3547" s="243">
        <v>45061</v>
      </c>
      <c r="C3547" s="244">
        <f t="shared" si="165"/>
        <v>7</v>
      </c>
      <c r="D3547" s="239">
        <v>45061</v>
      </c>
      <c r="E3547" s="245">
        <f t="shared" si="166"/>
        <v>6</v>
      </c>
      <c r="F3547" s="306" t="s">
        <v>176</v>
      </c>
      <c r="G3547" s="241">
        <v>1678.45</v>
      </c>
      <c r="H3547" s="244">
        <f t="shared" si="167"/>
        <v>10070.700000000001</v>
      </c>
      <c r="I3547" s="246"/>
      <c r="J3547" s="247"/>
      <c r="K3547" s="240"/>
      <c r="L3547" s="245"/>
    </row>
    <row r="3548" spans="1:12">
      <c r="A3548" s="243">
        <v>45055</v>
      </c>
      <c r="B3548" s="243">
        <v>45061</v>
      </c>
      <c r="C3548" s="244">
        <f t="shared" si="165"/>
        <v>7</v>
      </c>
      <c r="D3548" s="239">
        <v>45061</v>
      </c>
      <c r="E3548" s="245">
        <f t="shared" si="166"/>
        <v>6</v>
      </c>
      <c r="F3548" s="306" t="s">
        <v>175</v>
      </c>
      <c r="G3548" s="241">
        <v>291.69</v>
      </c>
      <c r="H3548" s="244">
        <f t="shared" si="167"/>
        <v>1750.1399999999999</v>
      </c>
      <c r="I3548" s="246"/>
      <c r="J3548" s="247"/>
      <c r="K3548" s="240"/>
      <c r="L3548" s="245"/>
    </row>
    <row r="3549" spans="1:12">
      <c r="A3549" s="243">
        <v>45055</v>
      </c>
      <c r="B3549" s="243">
        <v>45056</v>
      </c>
      <c r="C3549" s="244">
        <f t="shared" si="165"/>
        <v>2</v>
      </c>
      <c r="D3549" s="239">
        <v>45056</v>
      </c>
      <c r="E3549" s="245">
        <f t="shared" si="166"/>
        <v>1</v>
      </c>
      <c r="F3549" s="306" t="s">
        <v>177</v>
      </c>
      <c r="G3549" s="241">
        <v>13914.83</v>
      </c>
      <c r="H3549" s="244">
        <f t="shared" si="167"/>
        <v>13914.83</v>
      </c>
      <c r="I3549" s="246"/>
      <c r="J3549" s="247"/>
      <c r="K3549" s="240"/>
      <c r="L3549" s="245"/>
    </row>
    <row r="3550" spans="1:12">
      <c r="A3550" s="243">
        <v>45055</v>
      </c>
      <c r="B3550" s="243">
        <v>45062</v>
      </c>
      <c r="C3550" s="244">
        <f t="shared" si="165"/>
        <v>8</v>
      </c>
      <c r="D3550" s="239">
        <v>45062</v>
      </c>
      <c r="E3550" s="245">
        <f t="shared" si="166"/>
        <v>7</v>
      </c>
      <c r="F3550" s="306" t="s">
        <v>176</v>
      </c>
      <c r="G3550" s="241">
        <v>16044.2</v>
      </c>
      <c r="H3550" s="244">
        <f t="shared" si="167"/>
        <v>112309.40000000001</v>
      </c>
      <c r="I3550" s="246"/>
      <c r="J3550" s="247"/>
      <c r="K3550" s="240"/>
      <c r="L3550" s="245"/>
    </row>
    <row r="3551" spans="1:12">
      <c r="A3551" s="243">
        <v>45055</v>
      </c>
      <c r="B3551" s="243">
        <v>45057</v>
      </c>
      <c r="C3551" s="244">
        <f t="shared" si="165"/>
        <v>3</v>
      </c>
      <c r="D3551" s="239">
        <v>45057</v>
      </c>
      <c r="E3551" s="245">
        <f t="shared" si="166"/>
        <v>2</v>
      </c>
      <c r="F3551" s="306" t="s">
        <v>177</v>
      </c>
      <c r="G3551" s="241">
        <v>8096.11</v>
      </c>
      <c r="H3551" s="244">
        <f t="shared" si="167"/>
        <v>16192.22</v>
      </c>
      <c r="I3551" s="246"/>
      <c r="J3551" s="247"/>
      <c r="K3551" s="240"/>
      <c r="L3551" s="245"/>
    </row>
    <row r="3552" spans="1:12">
      <c r="A3552" s="243">
        <v>45055</v>
      </c>
      <c r="B3552" s="243">
        <v>45062</v>
      </c>
      <c r="C3552" s="244">
        <f t="shared" si="165"/>
        <v>8</v>
      </c>
      <c r="D3552" s="239">
        <v>45062</v>
      </c>
      <c r="E3552" s="245">
        <f t="shared" si="166"/>
        <v>7</v>
      </c>
      <c r="F3552" s="306" t="s">
        <v>175</v>
      </c>
      <c r="G3552" s="241">
        <v>383.38</v>
      </c>
      <c r="H3552" s="244">
        <f t="shared" si="167"/>
        <v>2683.66</v>
      </c>
      <c r="I3552" s="246"/>
      <c r="J3552" s="247"/>
      <c r="K3552" s="240"/>
      <c r="L3552" s="245"/>
    </row>
    <row r="3553" spans="1:12">
      <c r="A3553" s="243">
        <v>45055</v>
      </c>
      <c r="B3553" s="243">
        <v>45076</v>
      </c>
      <c r="C3553" s="244">
        <f t="shared" si="165"/>
        <v>22</v>
      </c>
      <c r="D3553" s="239">
        <v>45076</v>
      </c>
      <c r="E3553" s="245">
        <f t="shared" si="166"/>
        <v>21</v>
      </c>
      <c r="F3553" s="306" t="s">
        <v>175</v>
      </c>
      <c r="G3553" s="241">
        <v>14.15</v>
      </c>
      <c r="H3553" s="244">
        <f t="shared" si="167"/>
        <v>297.15000000000003</v>
      </c>
      <c r="I3553" s="246"/>
      <c r="J3553" s="247"/>
      <c r="K3553" s="240"/>
      <c r="L3553" s="245"/>
    </row>
    <row r="3554" spans="1:12">
      <c r="A3554" s="243">
        <v>45055</v>
      </c>
      <c r="B3554" s="243">
        <v>45063</v>
      </c>
      <c r="C3554" s="244">
        <f t="shared" si="165"/>
        <v>9</v>
      </c>
      <c r="D3554" s="239">
        <v>45063</v>
      </c>
      <c r="E3554" s="245">
        <f t="shared" si="166"/>
        <v>8</v>
      </c>
      <c r="F3554" s="306" t="s">
        <v>176</v>
      </c>
      <c r="G3554" s="241">
        <v>2114.81</v>
      </c>
      <c r="H3554" s="244">
        <f t="shared" si="167"/>
        <v>16918.48</v>
      </c>
      <c r="I3554" s="246"/>
      <c r="J3554" s="247"/>
      <c r="K3554" s="240"/>
      <c r="L3554" s="245"/>
    </row>
    <row r="3555" spans="1:12">
      <c r="A3555" s="243">
        <v>45055</v>
      </c>
      <c r="B3555" s="243">
        <v>45077</v>
      </c>
      <c r="C3555" s="244">
        <f t="shared" si="165"/>
        <v>23</v>
      </c>
      <c r="D3555" s="239">
        <v>45077</v>
      </c>
      <c r="E3555" s="245">
        <f t="shared" si="166"/>
        <v>22</v>
      </c>
      <c r="F3555" s="306" t="s">
        <v>175</v>
      </c>
      <c r="G3555" s="241">
        <v>67.39</v>
      </c>
      <c r="H3555" s="244">
        <f t="shared" si="167"/>
        <v>1482.58</v>
      </c>
      <c r="I3555" s="246"/>
      <c r="J3555" s="247"/>
      <c r="K3555" s="240"/>
      <c r="L3555" s="245"/>
    </row>
    <row r="3556" spans="1:12">
      <c r="A3556" s="243">
        <v>45055</v>
      </c>
      <c r="B3556" s="243">
        <v>45063</v>
      </c>
      <c r="C3556" s="244">
        <f t="shared" si="165"/>
        <v>9</v>
      </c>
      <c r="D3556" s="239">
        <v>45063</v>
      </c>
      <c r="E3556" s="245">
        <f t="shared" si="166"/>
        <v>8</v>
      </c>
      <c r="F3556" s="306" t="s">
        <v>175</v>
      </c>
      <c r="G3556" s="241">
        <v>75.16</v>
      </c>
      <c r="H3556" s="244">
        <f t="shared" si="167"/>
        <v>601.28</v>
      </c>
      <c r="I3556" s="246"/>
      <c r="J3556" s="247"/>
      <c r="K3556" s="240"/>
      <c r="L3556" s="245"/>
    </row>
    <row r="3557" spans="1:12">
      <c r="A3557" s="243">
        <v>45055</v>
      </c>
      <c r="B3557" s="243">
        <v>45058</v>
      </c>
      <c r="C3557" s="244">
        <f t="shared" si="165"/>
        <v>4</v>
      </c>
      <c r="D3557" s="239">
        <v>45058</v>
      </c>
      <c r="E3557" s="245">
        <f t="shared" si="166"/>
        <v>3</v>
      </c>
      <c r="F3557" s="306" t="s">
        <v>177</v>
      </c>
      <c r="G3557" s="241">
        <v>19333.830000000002</v>
      </c>
      <c r="H3557" s="244">
        <f t="shared" si="167"/>
        <v>58001.490000000005</v>
      </c>
      <c r="I3557" s="246"/>
      <c r="J3557" s="247"/>
      <c r="K3557" s="240"/>
      <c r="L3557" s="245"/>
    </row>
    <row r="3558" spans="1:12">
      <c r="A3558" s="243">
        <v>45055</v>
      </c>
      <c r="B3558" s="243">
        <v>45065</v>
      </c>
      <c r="C3558" s="244">
        <f t="shared" si="165"/>
        <v>11</v>
      </c>
      <c r="D3558" s="239">
        <v>45065</v>
      </c>
      <c r="E3558" s="245">
        <f t="shared" si="166"/>
        <v>10</v>
      </c>
      <c r="F3558" s="306" t="s">
        <v>176</v>
      </c>
      <c r="G3558" s="241">
        <v>6452.63</v>
      </c>
      <c r="H3558" s="244">
        <f t="shared" si="167"/>
        <v>64526.3</v>
      </c>
      <c r="I3558" s="246"/>
      <c r="J3558" s="247"/>
      <c r="K3558" s="240"/>
      <c r="L3558" s="245"/>
    </row>
    <row r="3559" spans="1:12">
      <c r="A3559" s="243">
        <v>45055</v>
      </c>
      <c r="B3559" s="243">
        <v>45065</v>
      </c>
      <c r="C3559" s="244">
        <f t="shared" si="165"/>
        <v>11</v>
      </c>
      <c r="D3559" s="239">
        <v>45065</v>
      </c>
      <c r="E3559" s="245">
        <f t="shared" si="166"/>
        <v>10</v>
      </c>
      <c r="F3559" s="306" t="s">
        <v>175</v>
      </c>
      <c r="G3559" s="241">
        <v>55.58</v>
      </c>
      <c r="H3559" s="244">
        <f t="shared" si="167"/>
        <v>555.79999999999995</v>
      </c>
      <c r="I3559" s="246"/>
      <c r="J3559" s="247"/>
      <c r="K3559" s="240"/>
      <c r="L3559" s="245"/>
    </row>
    <row r="3560" spans="1:12">
      <c r="A3560" s="243">
        <v>45055</v>
      </c>
      <c r="B3560" s="243">
        <v>45062</v>
      </c>
      <c r="C3560" s="244">
        <f t="shared" si="165"/>
        <v>8</v>
      </c>
      <c r="D3560" s="239">
        <v>45062</v>
      </c>
      <c r="E3560" s="245">
        <f t="shared" si="166"/>
        <v>7</v>
      </c>
      <c r="F3560" s="306" t="s">
        <v>177</v>
      </c>
      <c r="G3560" s="241">
        <v>5878.87</v>
      </c>
      <c r="H3560" s="244">
        <f t="shared" si="167"/>
        <v>41152.089999999997</v>
      </c>
      <c r="I3560" s="246"/>
      <c r="J3560" s="247"/>
      <c r="K3560" s="240"/>
      <c r="L3560" s="245"/>
    </row>
    <row r="3561" spans="1:12">
      <c r="A3561" s="243">
        <v>45055</v>
      </c>
      <c r="B3561" s="243">
        <v>45089</v>
      </c>
      <c r="C3561" s="244">
        <f t="shared" si="165"/>
        <v>35</v>
      </c>
      <c r="D3561" s="239">
        <v>45089</v>
      </c>
      <c r="E3561" s="245">
        <f t="shared" si="166"/>
        <v>34</v>
      </c>
      <c r="F3561" s="306" t="s">
        <v>175</v>
      </c>
      <c r="G3561" s="241">
        <v>109.31</v>
      </c>
      <c r="H3561" s="244">
        <f t="shared" si="167"/>
        <v>3716.54</v>
      </c>
      <c r="I3561" s="246"/>
      <c r="J3561" s="247"/>
      <c r="K3561" s="240"/>
      <c r="L3561" s="245"/>
    </row>
    <row r="3562" spans="1:12">
      <c r="A3562" s="243">
        <v>45055</v>
      </c>
      <c r="B3562" s="243">
        <v>45209</v>
      </c>
      <c r="C3562" s="244">
        <f t="shared" si="165"/>
        <v>155</v>
      </c>
      <c r="D3562" s="239">
        <v>45209</v>
      </c>
      <c r="E3562" s="245">
        <f t="shared" si="166"/>
        <v>154</v>
      </c>
      <c r="F3562" s="306" t="s">
        <v>176</v>
      </c>
      <c r="G3562" s="241">
        <v>1091.23</v>
      </c>
      <c r="H3562" s="244">
        <f t="shared" si="167"/>
        <v>168049.42</v>
      </c>
      <c r="I3562" s="246"/>
      <c r="J3562" s="247"/>
      <c r="K3562" s="240"/>
      <c r="L3562" s="245"/>
    </row>
    <row r="3563" spans="1:12">
      <c r="A3563" s="243">
        <v>45055</v>
      </c>
      <c r="B3563" s="243">
        <v>45068</v>
      </c>
      <c r="C3563" s="244">
        <f t="shared" si="165"/>
        <v>14</v>
      </c>
      <c r="D3563" s="239">
        <v>45068</v>
      </c>
      <c r="E3563" s="245">
        <f t="shared" si="166"/>
        <v>13</v>
      </c>
      <c r="F3563" s="306" t="s">
        <v>176</v>
      </c>
      <c r="G3563" s="241">
        <v>5456.59</v>
      </c>
      <c r="H3563" s="244">
        <f t="shared" si="167"/>
        <v>70935.67</v>
      </c>
      <c r="I3563" s="246"/>
      <c r="J3563" s="247"/>
      <c r="K3563" s="240"/>
      <c r="L3563" s="245"/>
    </row>
    <row r="3564" spans="1:12">
      <c r="A3564" s="243">
        <v>45055</v>
      </c>
      <c r="B3564" s="243">
        <v>45068</v>
      </c>
      <c r="C3564" s="244">
        <f t="shared" si="165"/>
        <v>14</v>
      </c>
      <c r="D3564" s="239">
        <v>45068</v>
      </c>
      <c r="E3564" s="245">
        <f t="shared" si="166"/>
        <v>13</v>
      </c>
      <c r="F3564" s="306" t="s">
        <v>175</v>
      </c>
      <c r="G3564" s="241">
        <v>52.11</v>
      </c>
      <c r="H3564" s="244">
        <f t="shared" si="167"/>
        <v>677.43</v>
      </c>
      <c r="I3564" s="246"/>
      <c r="J3564" s="247"/>
      <c r="K3564" s="240"/>
      <c r="L3564" s="245"/>
    </row>
    <row r="3565" spans="1:12">
      <c r="A3565" s="243">
        <v>45055</v>
      </c>
      <c r="B3565" s="243">
        <v>45055</v>
      </c>
      <c r="C3565" s="244">
        <f t="shared" si="165"/>
        <v>1</v>
      </c>
      <c r="D3565" s="239">
        <v>45055</v>
      </c>
      <c r="E3565" s="245">
        <f t="shared" si="166"/>
        <v>0</v>
      </c>
      <c r="F3565" s="306" t="s">
        <v>176</v>
      </c>
      <c r="G3565" s="241">
        <v>152.30000000000001</v>
      </c>
      <c r="H3565" s="244">
        <f t="shared" si="167"/>
        <v>0</v>
      </c>
      <c r="I3565" s="246"/>
      <c r="J3565" s="247"/>
      <c r="K3565" s="240"/>
      <c r="L3565" s="245"/>
    </row>
    <row r="3566" spans="1:12">
      <c r="A3566" s="243">
        <v>45055</v>
      </c>
      <c r="B3566" s="243">
        <v>45055</v>
      </c>
      <c r="C3566" s="244">
        <f t="shared" si="165"/>
        <v>1</v>
      </c>
      <c r="D3566" s="239">
        <v>45055</v>
      </c>
      <c r="E3566" s="245">
        <f t="shared" si="166"/>
        <v>0</v>
      </c>
      <c r="F3566" s="306" t="s">
        <v>175</v>
      </c>
      <c r="G3566" s="241">
        <v>1719.08</v>
      </c>
      <c r="H3566" s="244">
        <f t="shared" si="167"/>
        <v>0</v>
      </c>
      <c r="I3566" s="246"/>
      <c r="J3566" s="247"/>
      <c r="K3566" s="240"/>
      <c r="L3566" s="245"/>
    </row>
    <row r="3567" spans="1:12">
      <c r="A3567" s="243">
        <v>45055</v>
      </c>
      <c r="B3567" s="243">
        <v>45069</v>
      </c>
      <c r="C3567" s="244">
        <f t="shared" si="165"/>
        <v>15</v>
      </c>
      <c r="D3567" s="239">
        <v>45069</v>
      </c>
      <c r="E3567" s="245">
        <f t="shared" si="166"/>
        <v>14</v>
      </c>
      <c r="F3567" s="306" t="s">
        <v>175</v>
      </c>
      <c r="G3567" s="241">
        <v>138.63999999999999</v>
      </c>
      <c r="H3567" s="244">
        <f t="shared" si="167"/>
        <v>1940.9599999999998</v>
      </c>
      <c r="I3567" s="246"/>
      <c r="J3567" s="247"/>
      <c r="K3567" s="240"/>
      <c r="L3567" s="245"/>
    </row>
    <row r="3568" spans="1:12">
      <c r="A3568" s="243">
        <v>45055</v>
      </c>
      <c r="B3568" s="243">
        <v>45070</v>
      </c>
      <c r="C3568" s="244">
        <f t="shared" si="165"/>
        <v>16</v>
      </c>
      <c r="D3568" s="239">
        <v>45070</v>
      </c>
      <c r="E3568" s="245">
        <f t="shared" si="166"/>
        <v>15</v>
      </c>
      <c r="F3568" s="306" t="s">
        <v>175</v>
      </c>
      <c r="G3568" s="241">
        <v>109.48</v>
      </c>
      <c r="H3568" s="244">
        <f t="shared" si="167"/>
        <v>1642.2</v>
      </c>
      <c r="I3568" s="246"/>
      <c r="J3568" s="247"/>
      <c r="K3568" s="240"/>
      <c r="L3568" s="245"/>
    </row>
    <row r="3569" spans="1:12">
      <c r="A3569" s="243">
        <v>45055</v>
      </c>
      <c r="B3569" s="243">
        <v>45056</v>
      </c>
      <c r="C3569" s="244">
        <f t="shared" si="165"/>
        <v>2</v>
      </c>
      <c r="D3569" s="239">
        <v>45056</v>
      </c>
      <c r="E3569" s="245">
        <f t="shared" si="166"/>
        <v>1</v>
      </c>
      <c r="F3569" s="306" t="s">
        <v>178</v>
      </c>
      <c r="G3569" s="241">
        <v>60343.47</v>
      </c>
      <c r="H3569" s="244">
        <f t="shared" si="167"/>
        <v>60343.47</v>
      </c>
      <c r="I3569" s="246"/>
      <c r="J3569" s="247"/>
      <c r="K3569" s="240"/>
      <c r="L3569" s="245"/>
    </row>
    <row r="3570" spans="1:12">
      <c r="A3570" s="243">
        <v>45055</v>
      </c>
      <c r="B3570" s="243">
        <v>45072</v>
      </c>
      <c r="C3570" s="244">
        <f t="shared" si="165"/>
        <v>18</v>
      </c>
      <c r="D3570" s="239">
        <v>45072</v>
      </c>
      <c r="E3570" s="245">
        <f t="shared" si="166"/>
        <v>17</v>
      </c>
      <c r="F3570" s="306" t="s">
        <v>176</v>
      </c>
      <c r="G3570" s="241">
        <v>112.45</v>
      </c>
      <c r="H3570" s="244">
        <f t="shared" si="167"/>
        <v>1911.65</v>
      </c>
      <c r="I3570" s="246"/>
      <c r="J3570" s="247"/>
      <c r="K3570" s="240"/>
      <c r="L3570" s="245"/>
    </row>
    <row r="3571" spans="1:12">
      <c r="A3571" s="243">
        <v>45055</v>
      </c>
      <c r="B3571" s="243">
        <v>45071</v>
      </c>
      <c r="C3571" s="244">
        <f t="shared" si="165"/>
        <v>17</v>
      </c>
      <c r="D3571" s="239">
        <v>45071</v>
      </c>
      <c r="E3571" s="245">
        <f t="shared" si="166"/>
        <v>16</v>
      </c>
      <c r="F3571" s="306" t="s">
        <v>175</v>
      </c>
      <c r="G3571" s="241">
        <v>126.06</v>
      </c>
      <c r="H3571" s="244">
        <f t="shared" si="167"/>
        <v>2016.96</v>
      </c>
      <c r="I3571" s="246"/>
      <c r="J3571" s="247"/>
      <c r="K3571" s="240"/>
      <c r="L3571" s="245"/>
    </row>
    <row r="3572" spans="1:12">
      <c r="A3572" s="243">
        <v>45055</v>
      </c>
      <c r="B3572" s="243">
        <v>45056</v>
      </c>
      <c r="C3572" s="244">
        <f t="shared" si="165"/>
        <v>2</v>
      </c>
      <c r="D3572" s="239">
        <v>45056</v>
      </c>
      <c r="E3572" s="245">
        <f t="shared" si="166"/>
        <v>1</v>
      </c>
      <c r="F3572" s="306" t="s">
        <v>176</v>
      </c>
      <c r="G3572" s="241">
        <v>178963.34</v>
      </c>
      <c r="H3572" s="244">
        <f t="shared" si="167"/>
        <v>178963.34</v>
      </c>
      <c r="I3572" s="246"/>
      <c r="J3572" s="247"/>
      <c r="K3572" s="240"/>
      <c r="L3572" s="245"/>
    </row>
    <row r="3573" spans="1:12">
      <c r="A3573" s="243">
        <v>45055</v>
      </c>
      <c r="B3573" s="243">
        <v>45057</v>
      </c>
      <c r="C3573" s="244">
        <f t="shared" si="165"/>
        <v>3</v>
      </c>
      <c r="D3573" s="239">
        <v>45057</v>
      </c>
      <c r="E3573" s="245">
        <f t="shared" si="166"/>
        <v>2</v>
      </c>
      <c r="F3573" s="306" t="s">
        <v>178</v>
      </c>
      <c r="G3573" s="241">
        <v>24929.21</v>
      </c>
      <c r="H3573" s="244">
        <f t="shared" si="167"/>
        <v>49858.42</v>
      </c>
      <c r="I3573" s="246"/>
      <c r="J3573" s="247"/>
      <c r="K3573" s="240"/>
      <c r="L3573" s="245"/>
    </row>
    <row r="3574" spans="1:12">
      <c r="A3574" s="243">
        <v>45055</v>
      </c>
      <c r="B3574" s="243">
        <v>45055</v>
      </c>
      <c r="C3574" s="244">
        <f t="shared" si="165"/>
        <v>1</v>
      </c>
      <c r="D3574" s="239">
        <v>45055</v>
      </c>
      <c r="E3574" s="245">
        <f t="shared" si="166"/>
        <v>0</v>
      </c>
      <c r="F3574" s="306" t="s">
        <v>179</v>
      </c>
      <c r="G3574" s="241">
        <v>49.63</v>
      </c>
      <c r="H3574" s="244">
        <f t="shared" si="167"/>
        <v>0</v>
      </c>
      <c r="I3574" s="246"/>
      <c r="J3574" s="247"/>
      <c r="K3574" s="240"/>
      <c r="L3574" s="245"/>
    </row>
    <row r="3575" spans="1:12">
      <c r="A3575" s="243">
        <v>45055</v>
      </c>
      <c r="B3575" s="243">
        <v>45056</v>
      </c>
      <c r="C3575" s="244">
        <f t="shared" si="165"/>
        <v>2</v>
      </c>
      <c r="D3575" s="239">
        <v>45056</v>
      </c>
      <c r="E3575" s="245">
        <f t="shared" si="166"/>
        <v>1</v>
      </c>
      <c r="F3575" s="306" t="s">
        <v>175</v>
      </c>
      <c r="G3575" s="241">
        <v>221442.58</v>
      </c>
      <c r="H3575" s="244">
        <f t="shared" si="167"/>
        <v>221442.58</v>
      </c>
      <c r="I3575" s="246"/>
      <c r="J3575" s="247"/>
      <c r="K3575" s="240"/>
      <c r="L3575" s="245"/>
    </row>
    <row r="3576" spans="1:12">
      <c r="A3576" s="243">
        <v>45055</v>
      </c>
      <c r="B3576" s="243">
        <v>45057</v>
      </c>
      <c r="C3576" s="244">
        <f t="shared" si="165"/>
        <v>3</v>
      </c>
      <c r="D3576" s="239">
        <v>45057</v>
      </c>
      <c r="E3576" s="245">
        <f t="shared" si="166"/>
        <v>2</v>
      </c>
      <c r="F3576" s="306" t="s">
        <v>176</v>
      </c>
      <c r="G3576" s="241">
        <v>179668.28</v>
      </c>
      <c r="H3576" s="244">
        <f t="shared" si="167"/>
        <v>359336.56</v>
      </c>
      <c r="I3576" s="246"/>
      <c r="J3576" s="247"/>
      <c r="K3576" s="240"/>
      <c r="L3576" s="245"/>
    </row>
    <row r="3577" spans="1:12">
      <c r="A3577" s="243">
        <v>45055</v>
      </c>
      <c r="B3577" s="243">
        <v>45057</v>
      </c>
      <c r="C3577" s="244">
        <f t="shared" si="165"/>
        <v>3</v>
      </c>
      <c r="D3577" s="239">
        <v>45057</v>
      </c>
      <c r="E3577" s="245">
        <f t="shared" si="166"/>
        <v>2</v>
      </c>
      <c r="F3577" s="306" t="s">
        <v>175</v>
      </c>
      <c r="G3577" s="241">
        <v>4364.3599999999997</v>
      </c>
      <c r="H3577" s="244">
        <f t="shared" si="167"/>
        <v>8728.7199999999993</v>
      </c>
      <c r="I3577" s="246"/>
      <c r="J3577" s="247"/>
      <c r="K3577" s="240"/>
      <c r="L3577" s="245"/>
    </row>
    <row r="3578" spans="1:12">
      <c r="A3578" s="243">
        <v>45055</v>
      </c>
      <c r="B3578" s="243">
        <v>45055</v>
      </c>
      <c r="C3578" s="244">
        <f t="shared" si="165"/>
        <v>1</v>
      </c>
      <c r="D3578" s="239">
        <v>45055</v>
      </c>
      <c r="E3578" s="245">
        <f t="shared" si="166"/>
        <v>0</v>
      </c>
      <c r="F3578" s="306" t="s">
        <v>177</v>
      </c>
      <c r="G3578" s="241">
        <v>208.51</v>
      </c>
      <c r="H3578" s="244">
        <f t="shared" si="167"/>
        <v>0</v>
      </c>
      <c r="I3578" s="246"/>
      <c r="J3578" s="247"/>
      <c r="K3578" s="240"/>
      <c r="L3578" s="245"/>
    </row>
    <row r="3579" spans="1:12">
      <c r="A3579" s="243">
        <v>45055</v>
      </c>
      <c r="B3579" s="243">
        <v>45058</v>
      </c>
      <c r="C3579" s="244">
        <f t="shared" si="165"/>
        <v>4</v>
      </c>
      <c r="D3579" s="239">
        <v>45058</v>
      </c>
      <c r="E3579" s="245">
        <f t="shared" si="166"/>
        <v>3</v>
      </c>
      <c r="F3579" s="306" t="s">
        <v>176</v>
      </c>
      <c r="G3579" s="241">
        <v>71814.47</v>
      </c>
      <c r="H3579" s="244">
        <f t="shared" si="167"/>
        <v>215443.41</v>
      </c>
      <c r="I3579" s="246"/>
      <c r="J3579" s="247"/>
      <c r="K3579" s="240"/>
      <c r="L3579" s="245"/>
    </row>
    <row r="3580" spans="1:12">
      <c r="A3580" s="243">
        <v>45055</v>
      </c>
      <c r="B3580" s="243">
        <v>45097</v>
      </c>
      <c r="C3580" s="244">
        <f t="shared" si="165"/>
        <v>43</v>
      </c>
      <c r="D3580" s="239">
        <v>45097</v>
      </c>
      <c r="E3580" s="245">
        <f t="shared" si="166"/>
        <v>42</v>
      </c>
      <c r="F3580" s="306" t="s">
        <v>176</v>
      </c>
      <c r="G3580" s="241">
        <v>2250.56</v>
      </c>
      <c r="H3580" s="244">
        <f t="shared" si="167"/>
        <v>94523.520000000004</v>
      </c>
      <c r="I3580" s="246"/>
      <c r="J3580" s="247"/>
      <c r="K3580" s="240"/>
      <c r="L3580" s="245"/>
    </row>
    <row r="3581" spans="1:12">
      <c r="A3581" s="243">
        <v>45055</v>
      </c>
      <c r="B3581" s="243">
        <v>45058</v>
      </c>
      <c r="C3581" s="244">
        <f t="shared" si="165"/>
        <v>4</v>
      </c>
      <c r="D3581" s="239">
        <v>45058</v>
      </c>
      <c r="E3581" s="245">
        <f t="shared" si="166"/>
        <v>3</v>
      </c>
      <c r="F3581" s="306" t="s">
        <v>175</v>
      </c>
      <c r="G3581" s="241">
        <v>140.52000000000001</v>
      </c>
      <c r="H3581" s="244">
        <f t="shared" si="167"/>
        <v>421.56000000000006</v>
      </c>
      <c r="I3581" s="246"/>
      <c r="J3581" s="247"/>
      <c r="K3581" s="240"/>
      <c r="L3581" s="245"/>
    </row>
    <row r="3582" spans="1:12">
      <c r="A3582" s="243">
        <v>45055</v>
      </c>
      <c r="B3582" s="243">
        <v>45229</v>
      </c>
      <c r="C3582" s="244">
        <f t="shared" si="165"/>
        <v>175</v>
      </c>
      <c r="D3582" s="239">
        <v>45229</v>
      </c>
      <c r="E3582" s="245">
        <f t="shared" si="166"/>
        <v>174</v>
      </c>
      <c r="F3582" s="306" t="s">
        <v>177</v>
      </c>
      <c r="G3582" s="241">
        <v>276.38</v>
      </c>
      <c r="H3582" s="244">
        <f t="shared" si="167"/>
        <v>48090.12</v>
      </c>
      <c r="I3582" s="246"/>
      <c r="J3582" s="247"/>
      <c r="K3582" s="240"/>
      <c r="L3582" s="245"/>
    </row>
    <row r="3583" spans="1:12">
      <c r="A3583" s="243">
        <v>45056</v>
      </c>
      <c r="B3583" s="243">
        <v>45057</v>
      </c>
      <c r="C3583" s="244">
        <f t="shared" si="165"/>
        <v>2</v>
      </c>
      <c r="D3583" s="239">
        <v>45057</v>
      </c>
      <c r="E3583" s="245">
        <f t="shared" si="166"/>
        <v>1</v>
      </c>
      <c r="F3583" s="306" t="s">
        <v>179</v>
      </c>
      <c r="G3583" s="241">
        <v>57263.33</v>
      </c>
      <c r="H3583" s="244">
        <f t="shared" si="167"/>
        <v>57263.33</v>
      </c>
      <c r="I3583" s="246"/>
      <c r="J3583" s="247"/>
      <c r="K3583" s="240"/>
      <c r="L3583" s="245"/>
    </row>
    <row r="3584" spans="1:12">
      <c r="A3584" s="243">
        <v>45056</v>
      </c>
      <c r="B3584" s="243">
        <v>45061</v>
      </c>
      <c r="C3584" s="244">
        <f t="shared" si="165"/>
        <v>6</v>
      </c>
      <c r="D3584" s="239">
        <v>45061</v>
      </c>
      <c r="E3584" s="245">
        <f t="shared" si="166"/>
        <v>5</v>
      </c>
      <c r="F3584" s="306" t="s">
        <v>176</v>
      </c>
      <c r="G3584" s="241">
        <v>6309.47</v>
      </c>
      <c r="H3584" s="244">
        <f t="shared" si="167"/>
        <v>31547.350000000002</v>
      </c>
      <c r="I3584" s="246"/>
      <c r="J3584" s="247"/>
      <c r="K3584" s="240"/>
      <c r="L3584" s="245"/>
    </row>
    <row r="3585" spans="1:12">
      <c r="A3585" s="243">
        <v>45056</v>
      </c>
      <c r="B3585" s="243">
        <v>45061</v>
      </c>
      <c r="C3585" s="244">
        <f t="shared" si="165"/>
        <v>6</v>
      </c>
      <c r="D3585" s="239">
        <v>45061</v>
      </c>
      <c r="E3585" s="245">
        <f t="shared" si="166"/>
        <v>5</v>
      </c>
      <c r="F3585" s="306" t="s">
        <v>175</v>
      </c>
      <c r="G3585" s="241">
        <v>1059.76</v>
      </c>
      <c r="H3585" s="244">
        <f t="shared" si="167"/>
        <v>5298.8</v>
      </c>
      <c r="I3585" s="246"/>
      <c r="J3585" s="247"/>
      <c r="K3585" s="240"/>
      <c r="L3585" s="245"/>
    </row>
    <row r="3586" spans="1:12">
      <c r="A3586" s="243">
        <v>45056</v>
      </c>
      <c r="B3586" s="243">
        <v>45056</v>
      </c>
      <c r="C3586" s="244">
        <f t="shared" si="165"/>
        <v>1</v>
      </c>
      <c r="D3586" s="239">
        <v>45056</v>
      </c>
      <c r="E3586" s="245">
        <f t="shared" si="166"/>
        <v>0</v>
      </c>
      <c r="F3586" s="306" t="s">
        <v>177</v>
      </c>
      <c r="G3586" s="241">
        <v>16.25</v>
      </c>
      <c r="H3586" s="244">
        <f t="shared" si="167"/>
        <v>0</v>
      </c>
      <c r="I3586" s="246"/>
      <c r="J3586" s="247"/>
      <c r="K3586" s="240"/>
      <c r="L3586" s="245"/>
    </row>
    <row r="3587" spans="1:12">
      <c r="A3587" s="243">
        <v>45056</v>
      </c>
      <c r="B3587" s="243">
        <v>45062</v>
      </c>
      <c r="C3587" s="244">
        <f t="shared" si="165"/>
        <v>7</v>
      </c>
      <c r="D3587" s="239">
        <v>45062</v>
      </c>
      <c r="E3587" s="245">
        <f t="shared" si="166"/>
        <v>6</v>
      </c>
      <c r="F3587" s="306" t="s">
        <v>176</v>
      </c>
      <c r="G3587" s="241">
        <v>4.45</v>
      </c>
      <c r="H3587" s="244">
        <f t="shared" si="167"/>
        <v>26.700000000000003</v>
      </c>
      <c r="I3587" s="246"/>
      <c r="J3587" s="247"/>
      <c r="K3587" s="240"/>
      <c r="L3587" s="245"/>
    </row>
    <row r="3588" spans="1:12">
      <c r="A3588" s="243">
        <v>45056</v>
      </c>
      <c r="B3588" s="243">
        <v>45245</v>
      </c>
      <c r="C3588" s="244">
        <f t="shared" si="165"/>
        <v>190</v>
      </c>
      <c r="D3588" s="239">
        <v>45245</v>
      </c>
      <c r="E3588" s="245">
        <f t="shared" si="166"/>
        <v>189</v>
      </c>
      <c r="F3588" s="306" t="s">
        <v>176</v>
      </c>
      <c r="G3588" s="241">
        <v>119.43</v>
      </c>
      <c r="H3588" s="244">
        <f t="shared" si="167"/>
        <v>22572.27</v>
      </c>
      <c r="I3588" s="246"/>
      <c r="J3588" s="247"/>
      <c r="K3588" s="240"/>
      <c r="L3588" s="245"/>
    </row>
    <row r="3589" spans="1:12">
      <c r="A3589" s="243">
        <v>45056</v>
      </c>
      <c r="B3589" s="243">
        <v>45057</v>
      </c>
      <c r="C3589" s="244">
        <f t="shared" si="165"/>
        <v>2</v>
      </c>
      <c r="D3589" s="239">
        <v>45057</v>
      </c>
      <c r="E3589" s="245">
        <f t="shared" si="166"/>
        <v>1</v>
      </c>
      <c r="F3589" s="306" t="s">
        <v>177</v>
      </c>
      <c r="G3589" s="241">
        <v>24961.95</v>
      </c>
      <c r="H3589" s="244">
        <f t="shared" si="167"/>
        <v>24961.95</v>
      </c>
      <c r="I3589" s="246"/>
      <c r="J3589" s="247"/>
      <c r="K3589" s="240"/>
      <c r="L3589" s="245"/>
    </row>
    <row r="3590" spans="1:12">
      <c r="A3590" s="243">
        <v>45056</v>
      </c>
      <c r="B3590" s="243">
        <v>45062</v>
      </c>
      <c r="C3590" s="244">
        <f t="shared" si="165"/>
        <v>7</v>
      </c>
      <c r="D3590" s="239">
        <v>45062</v>
      </c>
      <c r="E3590" s="245">
        <f t="shared" si="166"/>
        <v>6</v>
      </c>
      <c r="F3590" s="306" t="s">
        <v>175</v>
      </c>
      <c r="G3590" s="241">
        <v>221.82</v>
      </c>
      <c r="H3590" s="244">
        <f t="shared" si="167"/>
        <v>1330.92</v>
      </c>
      <c r="I3590" s="246"/>
      <c r="J3590" s="247"/>
      <c r="K3590" s="240"/>
      <c r="L3590" s="245"/>
    </row>
    <row r="3591" spans="1:12">
      <c r="A3591" s="243">
        <v>45056</v>
      </c>
      <c r="B3591" s="243">
        <v>45076</v>
      </c>
      <c r="C3591" s="244">
        <f t="shared" ref="C3591:C3654" si="168">B3591-A3591+1</f>
        <v>21</v>
      </c>
      <c r="D3591" s="239">
        <v>45076</v>
      </c>
      <c r="E3591" s="245">
        <f t="shared" ref="E3591:E3654" si="169">D3591-A3591</f>
        <v>20</v>
      </c>
      <c r="F3591" s="306" t="s">
        <v>175</v>
      </c>
      <c r="G3591" s="241">
        <v>30.88</v>
      </c>
      <c r="H3591" s="244">
        <f t="shared" ref="H3591:H3654" si="170">E3591*G3591</f>
        <v>617.6</v>
      </c>
      <c r="I3591" s="246"/>
      <c r="J3591" s="247"/>
      <c r="K3591" s="240"/>
      <c r="L3591" s="245"/>
    </row>
    <row r="3592" spans="1:12">
      <c r="A3592" s="243">
        <v>45056</v>
      </c>
      <c r="B3592" s="243">
        <v>45064</v>
      </c>
      <c r="C3592" s="244">
        <f t="shared" si="168"/>
        <v>9</v>
      </c>
      <c r="D3592" s="239">
        <v>45064</v>
      </c>
      <c r="E3592" s="245">
        <f t="shared" si="169"/>
        <v>8</v>
      </c>
      <c r="F3592" s="306" t="s">
        <v>178</v>
      </c>
      <c r="G3592" s="241">
        <v>397202.31</v>
      </c>
      <c r="H3592" s="244">
        <f t="shared" si="170"/>
        <v>3177618.48</v>
      </c>
      <c r="I3592" s="246"/>
      <c r="J3592" s="247"/>
      <c r="K3592" s="240"/>
      <c r="L3592" s="245"/>
    </row>
    <row r="3593" spans="1:12">
      <c r="A3593" s="243">
        <v>45056</v>
      </c>
      <c r="B3593" s="243">
        <v>45245</v>
      </c>
      <c r="C3593" s="244">
        <f t="shared" si="168"/>
        <v>190</v>
      </c>
      <c r="D3593" s="239">
        <v>45245</v>
      </c>
      <c r="E3593" s="245">
        <f t="shared" si="169"/>
        <v>189</v>
      </c>
      <c r="F3593" s="306" t="s">
        <v>175</v>
      </c>
      <c r="G3593" s="241">
        <v>41.42</v>
      </c>
      <c r="H3593" s="244">
        <f t="shared" si="170"/>
        <v>7828.38</v>
      </c>
      <c r="I3593" s="246"/>
      <c r="J3593" s="247"/>
      <c r="K3593" s="240"/>
      <c r="L3593" s="245"/>
    </row>
    <row r="3594" spans="1:12">
      <c r="A3594" s="243">
        <v>45056</v>
      </c>
      <c r="B3594" s="243">
        <v>45427</v>
      </c>
      <c r="C3594" s="244">
        <f t="shared" si="168"/>
        <v>372</v>
      </c>
      <c r="D3594" s="239">
        <v>45427</v>
      </c>
      <c r="E3594" s="245">
        <f t="shared" si="169"/>
        <v>371</v>
      </c>
      <c r="F3594" s="306" t="s">
        <v>175</v>
      </c>
      <c r="G3594" s="241">
        <v>72.75</v>
      </c>
      <c r="H3594" s="244">
        <f t="shared" si="170"/>
        <v>26990.25</v>
      </c>
      <c r="I3594" s="246"/>
      <c r="J3594" s="247"/>
      <c r="K3594" s="240"/>
      <c r="L3594" s="245"/>
    </row>
    <row r="3595" spans="1:12">
      <c r="A3595" s="243">
        <v>45056</v>
      </c>
      <c r="B3595" s="243">
        <v>45058</v>
      </c>
      <c r="C3595" s="244">
        <f t="shared" si="168"/>
        <v>3</v>
      </c>
      <c r="D3595" s="239">
        <v>45058</v>
      </c>
      <c r="E3595" s="245">
        <f t="shared" si="169"/>
        <v>2</v>
      </c>
      <c r="F3595" s="306" t="s">
        <v>177</v>
      </c>
      <c r="G3595" s="241">
        <v>1212.1199999999999</v>
      </c>
      <c r="H3595" s="244">
        <f t="shared" si="170"/>
        <v>2424.2399999999998</v>
      </c>
      <c r="I3595" s="246"/>
      <c r="J3595" s="247"/>
      <c r="K3595" s="240"/>
      <c r="L3595" s="245"/>
    </row>
    <row r="3596" spans="1:12">
      <c r="A3596" s="243">
        <v>45056</v>
      </c>
      <c r="B3596" s="243">
        <v>45063</v>
      </c>
      <c r="C3596" s="244">
        <f t="shared" si="168"/>
        <v>8</v>
      </c>
      <c r="D3596" s="239">
        <v>45063</v>
      </c>
      <c r="E3596" s="245">
        <f t="shared" si="169"/>
        <v>7</v>
      </c>
      <c r="F3596" s="306" t="s">
        <v>175</v>
      </c>
      <c r="G3596" s="241">
        <v>213.98</v>
      </c>
      <c r="H3596" s="244">
        <f t="shared" si="170"/>
        <v>1497.86</v>
      </c>
      <c r="I3596" s="246"/>
      <c r="J3596" s="247"/>
      <c r="K3596" s="240"/>
      <c r="L3596" s="245"/>
    </row>
    <row r="3597" spans="1:12">
      <c r="A3597" s="243">
        <v>45056</v>
      </c>
      <c r="B3597" s="243">
        <v>45064</v>
      </c>
      <c r="C3597" s="244">
        <f t="shared" si="168"/>
        <v>9</v>
      </c>
      <c r="D3597" s="239">
        <v>45064</v>
      </c>
      <c r="E3597" s="245">
        <f t="shared" si="169"/>
        <v>8</v>
      </c>
      <c r="F3597" s="306" t="s">
        <v>175</v>
      </c>
      <c r="G3597" s="241">
        <v>197.1</v>
      </c>
      <c r="H3597" s="244">
        <f t="shared" si="170"/>
        <v>1576.8</v>
      </c>
      <c r="I3597" s="246"/>
      <c r="J3597" s="247"/>
      <c r="K3597" s="240"/>
      <c r="L3597" s="245"/>
    </row>
    <row r="3598" spans="1:12">
      <c r="A3598" s="243">
        <v>45056</v>
      </c>
      <c r="B3598" s="243">
        <v>45062</v>
      </c>
      <c r="C3598" s="244">
        <f t="shared" si="168"/>
        <v>7</v>
      </c>
      <c r="D3598" s="239">
        <v>45062</v>
      </c>
      <c r="E3598" s="245">
        <f t="shared" si="169"/>
        <v>6</v>
      </c>
      <c r="F3598" s="306" t="s">
        <v>177</v>
      </c>
      <c r="G3598" s="241">
        <v>10112.030000000001</v>
      </c>
      <c r="H3598" s="244">
        <f t="shared" si="170"/>
        <v>60672.180000000008</v>
      </c>
      <c r="I3598" s="246"/>
      <c r="J3598" s="247"/>
      <c r="K3598" s="240"/>
      <c r="L3598" s="245"/>
    </row>
    <row r="3599" spans="1:12">
      <c r="A3599" s="243">
        <v>45056</v>
      </c>
      <c r="B3599" s="243">
        <v>45090</v>
      </c>
      <c r="C3599" s="244">
        <f t="shared" si="168"/>
        <v>35</v>
      </c>
      <c r="D3599" s="239">
        <v>45090</v>
      </c>
      <c r="E3599" s="245">
        <f t="shared" si="169"/>
        <v>34</v>
      </c>
      <c r="F3599" s="306" t="s">
        <v>175</v>
      </c>
      <c r="G3599" s="241">
        <v>68.150000000000006</v>
      </c>
      <c r="H3599" s="244">
        <f t="shared" si="170"/>
        <v>2317.1000000000004</v>
      </c>
      <c r="I3599" s="246"/>
      <c r="J3599" s="247"/>
      <c r="K3599" s="240"/>
      <c r="L3599" s="245"/>
    </row>
    <row r="3600" spans="1:12">
      <c r="A3600" s="243">
        <v>45056</v>
      </c>
      <c r="B3600" s="243">
        <v>45139</v>
      </c>
      <c r="C3600" s="244">
        <f t="shared" si="168"/>
        <v>84</v>
      </c>
      <c r="D3600" s="239">
        <v>45139</v>
      </c>
      <c r="E3600" s="245">
        <f t="shared" si="169"/>
        <v>83</v>
      </c>
      <c r="F3600" s="306" t="s">
        <v>176</v>
      </c>
      <c r="G3600" s="241">
        <v>63.96</v>
      </c>
      <c r="H3600" s="244">
        <f t="shared" si="170"/>
        <v>5308.68</v>
      </c>
      <c r="I3600" s="246"/>
      <c r="J3600" s="247"/>
      <c r="K3600" s="240"/>
      <c r="L3600" s="245"/>
    </row>
    <row r="3601" spans="1:12">
      <c r="A3601" s="243">
        <v>45056</v>
      </c>
      <c r="B3601" s="243">
        <v>45068</v>
      </c>
      <c r="C3601" s="244">
        <f t="shared" si="168"/>
        <v>13</v>
      </c>
      <c r="D3601" s="239">
        <v>45068</v>
      </c>
      <c r="E3601" s="245">
        <f t="shared" si="169"/>
        <v>12</v>
      </c>
      <c r="F3601" s="306" t="s">
        <v>175</v>
      </c>
      <c r="G3601" s="241">
        <v>31.09</v>
      </c>
      <c r="H3601" s="244">
        <f t="shared" si="170"/>
        <v>373.08</v>
      </c>
      <c r="I3601" s="246"/>
      <c r="J3601" s="247"/>
      <c r="K3601" s="240"/>
      <c r="L3601" s="245"/>
    </row>
    <row r="3602" spans="1:12">
      <c r="A3602" s="243">
        <v>45056</v>
      </c>
      <c r="B3602" s="243">
        <v>45078</v>
      </c>
      <c r="C3602" s="244">
        <f t="shared" si="168"/>
        <v>23</v>
      </c>
      <c r="D3602" s="239">
        <v>45078</v>
      </c>
      <c r="E3602" s="245">
        <f t="shared" si="169"/>
        <v>22</v>
      </c>
      <c r="F3602" s="306" t="s">
        <v>176</v>
      </c>
      <c r="G3602" s="241">
        <v>17.13</v>
      </c>
      <c r="H3602" s="244">
        <f t="shared" si="170"/>
        <v>376.85999999999996</v>
      </c>
      <c r="I3602" s="246"/>
      <c r="J3602" s="247"/>
      <c r="K3602" s="240"/>
      <c r="L3602" s="245"/>
    </row>
    <row r="3603" spans="1:12">
      <c r="A3603" s="243">
        <v>45056</v>
      </c>
      <c r="B3603" s="243">
        <v>45071</v>
      </c>
      <c r="C3603" s="244">
        <f t="shared" si="168"/>
        <v>16</v>
      </c>
      <c r="D3603" s="239">
        <v>45071</v>
      </c>
      <c r="E3603" s="245">
        <f t="shared" si="169"/>
        <v>15</v>
      </c>
      <c r="F3603" s="306" t="s">
        <v>175</v>
      </c>
      <c r="G3603" s="241">
        <v>79.56</v>
      </c>
      <c r="H3603" s="244">
        <f t="shared" si="170"/>
        <v>1193.4000000000001</v>
      </c>
      <c r="I3603" s="246"/>
      <c r="J3603" s="247"/>
      <c r="K3603" s="240"/>
      <c r="L3603" s="245"/>
    </row>
    <row r="3604" spans="1:12">
      <c r="A3604" s="243">
        <v>45056</v>
      </c>
      <c r="B3604" s="243">
        <v>45057</v>
      </c>
      <c r="C3604" s="244">
        <f t="shared" si="168"/>
        <v>2</v>
      </c>
      <c r="D3604" s="239">
        <v>45057</v>
      </c>
      <c r="E3604" s="245">
        <f t="shared" si="169"/>
        <v>1</v>
      </c>
      <c r="F3604" s="306" t="s">
        <v>178</v>
      </c>
      <c r="G3604" s="241">
        <v>320231.28000000003</v>
      </c>
      <c r="H3604" s="244">
        <f t="shared" si="170"/>
        <v>320231.28000000003</v>
      </c>
      <c r="I3604" s="246"/>
      <c r="J3604" s="247"/>
      <c r="K3604" s="240"/>
      <c r="L3604" s="245"/>
    </row>
    <row r="3605" spans="1:12">
      <c r="A3605" s="243">
        <v>45056</v>
      </c>
      <c r="B3605" s="243">
        <v>45056</v>
      </c>
      <c r="C3605" s="244">
        <f t="shared" si="168"/>
        <v>1</v>
      </c>
      <c r="D3605" s="239">
        <v>45056</v>
      </c>
      <c r="E3605" s="245">
        <f t="shared" si="169"/>
        <v>0</v>
      </c>
      <c r="F3605" s="306" t="s">
        <v>176</v>
      </c>
      <c r="G3605" s="241">
        <v>654.25</v>
      </c>
      <c r="H3605" s="244">
        <f t="shared" si="170"/>
        <v>0</v>
      </c>
      <c r="I3605" s="246"/>
      <c r="J3605" s="247"/>
      <c r="K3605" s="240"/>
      <c r="L3605" s="245"/>
    </row>
    <row r="3606" spans="1:12">
      <c r="A3606" s="243">
        <v>45056</v>
      </c>
      <c r="B3606" s="243">
        <v>45065</v>
      </c>
      <c r="C3606" s="244">
        <f t="shared" si="168"/>
        <v>10</v>
      </c>
      <c r="D3606" s="239">
        <v>45065</v>
      </c>
      <c r="E3606" s="245">
        <f t="shared" si="169"/>
        <v>9</v>
      </c>
      <c r="F3606" s="306" t="s">
        <v>180</v>
      </c>
      <c r="G3606" s="241">
        <v>-694.55</v>
      </c>
      <c r="H3606" s="244">
        <f t="shared" si="170"/>
        <v>-6250.95</v>
      </c>
      <c r="I3606" s="246"/>
      <c r="J3606" s="247"/>
      <c r="K3606" s="240"/>
      <c r="L3606" s="245"/>
    </row>
    <row r="3607" spans="1:12">
      <c r="A3607" s="243">
        <v>45056</v>
      </c>
      <c r="B3607" s="243">
        <v>45057</v>
      </c>
      <c r="C3607" s="244">
        <f t="shared" si="168"/>
        <v>2</v>
      </c>
      <c r="D3607" s="239">
        <v>45057</v>
      </c>
      <c r="E3607" s="245">
        <f t="shared" si="169"/>
        <v>1</v>
      </c>
      <c r="F3607" s="306" t="s">
        <v>176</v>
      </c>
      <c r="G3607" s="241">
        <v>193296.48</v>
      </c>
      <c r="H3607" s="244">
        <f t="shared" si="170"/>
        <v>193296.48</v>
      </c>
      <c r="I3607" s="246"/>
      <c r="J3607" s="247"/>
      <c r="K3607" s="240"/>
      <c r="L3607" s="245"/>
    </row>
    <row r="3608" spans="1:12">
      <c r="A3608" s="243">
        <v>45056</v>
      </c>
      <c r="B3608" s="243">
        <v>45058</v>
      </c>
      <c r="C3608" s="244">
        <f t="shared" si="168"/>
        <v>3</v>
      </c>
      <c r="D3608" s="239">
        <v>45058</v>
      </c>
      <c r="E3608" s="245">
        <f t="shared" si="169"/>
        <v>2</v>
      </c>
      <c r="F3608" s="306" t="s">
        <v>178</v>
      </c>
      <c r="G3608" s="241">
        <v>279232.71999999997</v>
      </c>
      <c r="H3608" s="244">
        <f t="shared" si="170"/>
        <v>558465.43999999994</v>
      </c>
      <c r="I3608" s="246"/>
      <c r="J3608" s="247"/>
      <c r="K3608" s="240"/>
      <c r="L3608" s="245"/>
    </row>
    <row r="3609" spans="1:12">
      <c r="A3609" s="243">
        <v>45056</v>
      </c>
      <c r="B3609" s="243">
        <v>45056</v>
      </c>
      <c r="C3609" s="244">
        <f t="shared" si="168"/>
        <v>1</v>
      </c>
      <c r="D3609" s="239">
        <v>45056</v>
      </c>
      <c r="E3609" s="245">
        <f t="shared" si="169"/>
        <v>0</v>
      </c>
      <c r="F3609" s="306" t="s">
        <v>175</v>
      </c>
      <c r="G3609" s="241">
        <v>1378.63</v>
      </c>
      <c r="H3609" s="244">
        <f t="shared" si="170"/>
        <v>0</v>
      </c>
      <c r="I3609" s="246"/>
      <c r="J3609" s="247"/>
      <c r="K3609" s="240"/>
      <c r="L3609" s="245"/>
    </row>
    <row r="3610" spans="1:12">
      <c r="A3610" s="243">
        <v>45056</v>
      </c>
      <c r="B3610" s="243">
        <v>45057</v>
      </c>
      <c r="C3610" s="244">
        <f t="shared" si="168"/>
        <v>2</v>
      </c>
      <c r="D3610" s="239">
        <v>45057</v>
      </c>
      <c r="E3610" s="245">
        <f t="shared" si="169"/>
        <v>1</v>
      </c>
      <c r="F3610" s="306" t="s">
        <v>175</v>
      </c>
      <c r="G3610" s="241">
        <v>377462.8</v>
      </c>
      <c r="H3610" s="244">
        <f t="shared" si="170"/>
        <v>377462.8</v>
      </c>
      <c r="I3610" s="246"/>
      <c r="J3610" s="247"/>
      <c r="K3610" s="240"/>
      <c r="L3610" s="245"/>
    </row>
    <row r="3611" spans="1:12">
      <c r="A3611" s="243">
        <v>45056</v>
      </c>
      <c r="B3611" s="243">
        <v>45058</v>
      </c>
      <c r="C3611" s="244">
        <f t="shared" si="168"/>
        <v>3</v>
      </c>
      <c r="D3611" s="239">
        <v>45058</v>
      </c>
      <c r="E3611" s="245">
        <f t="shared" si="169"/>
        <v>2</v>
      </c>
      <c r="F3611" s="306" t="s">
        <v>176</v>
      </c>
      <c r="G3611" s="241">
        <v>133590.75</v>
      </c>
      <c r="H3611" s="244">
        <f t="shared" si="170"/>
        <v>267181.5</v>
      </c>
      <c r="I3611" s="246"/>
      <c r="J3611" s="247"/>
      <c r="K3611" s="240"/>
      <c r="L3611" s="245"/>
    </row>
    <row r="3612" spans="1:12">
      <c r="A3612" s="243">
        <v>45056</v>
      </c>
      <c r="B3612" s="243">
        <v>45058</v>
      </c>
      <c r="C3612" s="244">
        <f t="shared" si="168"/>
        <v>3</v>
      </c>
      <c r="D3612" s="239">
        <v>45058</v>
      </c>
      <c r="E3612" s="245">
        <f t="shared" si="169"/>
        <v>2</v>
      </c>
      <c r="F3612" s="306" t="s">
        <v>175</v>
      </c>
      <c r="G3612" s="241">
        <v>11021.3</v>
      </c>
      <c r="H3612" s="244">
        <f t="shared" si="170"/>
        <v>22042.6</v>
      </c>
      <c r="I3612" s="246"/>
      <c r="J3612" s="247"/>
      <c r="K3612" s="240"/>
      <c r="L3612" s="245"/>
    </row>
    <row r="3613" spans="1:12">
      <c r="A3613" s="243">
        <v>45056</v>
      </c>
      <c r="B3613" s="243">
        <v>45056</v>
      </c>
      <c r="C3613" s="244">
        <f t="shared" si="168"/>
        <v>1</v>
      </c>
      <c r="D3613" s="239">
        <v>45056</v>
      </c>
      <c r="E3613" s="245">
        <f t="shared" si="169"/>
        <v>0</v>
      </c>
      <c r="F3613" s="306" t="s">
        <v>179</v>
      </c>
      <c r="G3613" s="241">
        <v>57055.45</v>
      </c>
      <c r="H3613" s="244">
        <f t="shared" si="170"/>
        <v>0</v>
      </c>
      <c r="I3613" s="246"/>
      <c r="J3613" s="247"/>
      <c r="K3613" s="240"/>
      <c r="L3613" s="245"/>
    </row>
    <row r="3614" spans="1:12">
      <c r="A3614" s="243">
        <v>45057</v>
      </c>
      <c r="B3614" s="243">
        <v>45072</v>
      </c>
      <c r="C3614" s="244">
        <f t="shared" si="168"/>
        <v>16</v>
      </c>
      <c r="D3614" s="239">
        <v>45072</v>
      </c>
      <c r="E3614" s="245">
        <f t="shared" si="169"/>
        <v>15</v>
      </c>
      <c r="F3614" s="306" t="s">
        <v>175</v>
      </c>
      <c r="G3614" s="241">
        <v>63.35</v>
      </c>
      <c r="H3614" s="244">
        <f t="shared" si="170"/>
        <v>950.25</v>
      </c>
      <c r="I3614" s="246"/>
      <c r="J3614" s="247"/>
      <c r="K3614" s="240"/>
      <c r="L3614" s="245"/>
    </row>
    <row r="3615" spans="1:12">
      <c r="A3615" s="243">
        <v>45057</v>
      </c>
      <c r="B3615" s="243">
        <v>45058</v>
      </c>
      <c r="C3615" s="244">
        <f t="shared" si="168"/>
        <v>2</v>
      </c>
      <c r="D3615" s="239">
        <v>45058</v>
      </c>
      <c r="E3615" s="245">
        <f t="shared" si="169"/>
        <v>1</v>
      </c>
      <c r="F3615" s="306" t="s">
        <v>178</v>
      </c>
      <c r="G3615" s="241">
        <v>465326.3</v>
      </c>
      <c r="H3615" s="244">
        <f t="shared" si="170"/>
        <v>465326.3</v>
      </c>
      <c r="I3615" s="246"/>
      <c r="J3615" s="247"/>
      <c r="K3615" s="240"/>
      <c r="L3615" s="245"/>
    </row>
    <row r="3616" spans="1:12">
      <c r="A3616" s="243">
        <v>45057</v>
      </c>
      <c r="B3616" s="243">
        <v>45057</v>
      </c>
      <c r="C3616" s="244">
        <f t="shared" si="168"/>
        <v>1</v>
      </c>
      <c r="D3616" s="239">
        <v>45057</v>
      </c>
      <c r="E3616" s="245">
        <f t="shared" si="169"/>
        <v>0</v>
      </c>
      <c r="F3616" s="306" t="s">
        <v>176</v>
      </c>
      <c r="G3616" s="241">
        <v>578.04999999999995</v>
      </c>
      <c r="H3616" s="244">
        <f t="shared" si="170"/>
        <v>0</v>
      </c>
      <c r="I3616" s="246"/>
      <c r="J3616" s="247"/>
      <c r="K3616" s="240"/>
      <c r="L3616" s="245"/>
    </row>
    <row r="3617" spans="1:12">
      <c r="A3617" s="243">
        <v>45057</v>
      </c>
      <c r="B3617" s="243">
        <v>45058</v>
      </c>
      <c r="C3617" s="244">
        <f t="shared" si="168"/>
        <v>2</v>
      </c>
      <c r="D3617" s="239">
        <v>45058</v>
      </c>
      <c r="E3617" s="245">
        <f t="shared" si="169"/>
        <v>1</v>
      </c>
      <c r="F3617" s="306" t="s">
        <v>176</v>
      </c>
      <c r="G3617" s="241">
        <v>436068.73</v>
      </c>
      <c r="H3617" s="244">
        <f t="shared" si="170"/>
        <v>436068.73</v>
      </c>
      <c r="I3617" s="246"/>
      <c r="J3617" s="247"/>
      <c r="K3617" s="240"/>
      <c r="L3617" s="245"/>
    </row>
    <row r="3618" spans="1:12">
      <c r="A3618" s="243">
        <v>45057</v>
      </c>
      <c r="B3618" s="243">
        <v>45057</v>
      </c>
      <c r="C3618" s="244">
        <f t="shared" si="168"/>
        <v>1</v>
      </c>
      <c r="D3618" s="239">
        <v>45057</v>
      </c>
      <c r="E3618" s="245">
        <f t="shared" si="169"/>
        <v>0</v>
      </c>
      <c r="F3618" s="306" t="s">
        <v>175</v>
      </c>
      <c r="G3618" s="241">
        <v>908.24</v>
      </c>
      <c r="H3618" s="244">
        <f t="shared" si="170"/>
        <v>0</v>
      </c>
      <c r="I3618" s="246"/>
      <c r="J3618" s="247"/>
      <c r="K3618" s="240"/>
      <c r="L3618" s="245"/>
    </row>
    <row r="3619" spans="1:12">
      <c r="A3619" s="243">
        <v>45057</v>
      </c>
      <c r="B3619" s="243">
        <v>45257</v>
      </c>
      <c r="C3619" s="244">
        <f t="shared" si="168"/>
        <v>201</v>
      </c>
      <c r="D3619" s="239">
        <v>45257</v>
      </c>
      <c r="E3619" s="245">
        <f t="shared" si="169"/>
        <v>200</v>
      </c>
      <c r="F3619" s="306" t="s">
        <v>175</v>
      </c>
      <c r="G3619" s="241">
        <v>467.33</v>
      </c>
      <c r="H3619" s="244">
        <f t="shared" si="170"/>
        <v>93466</v>
      </c>
      <c r="I3619" s="246"/>
      <c r="J3619" s="247"/>
      <c r="K3619" s="240"/>
      <c r="L3619" s="245"/>
    </row>
    <row r="3620" spans="1:12">
      <c r="A3620" s="243">
        <v>45057</v>
      </c>
      <c r="B3620" s="243">
        <v>45082</v>
      </c>
      <c r="C3620" s="244">
        <f t="shared" si="168"/>
        <v>26</v>
      </c>
      <c r="D3620" s="239">
        <v>45082</v>
      </c>
      <c r="E3620" s="245">
        <f t="shared" si="169"/>
        <v>25</v>
      </c>
      <c r="F3620" s="306" t="s">
        <v>175</v>
      </c>
      <c r="G3620" s="241">
        <v>463.96</v>
      </c>
      <c r="H3620" s="244">
        <f t="shared" si="170"/>
        <v>11599</v>
      </c>
      <c r="I3620" s="246"/>
      <c r="J3620" s="247"/>
      <c r="K3620" s="240"/>
      <c r="L3620" s="245"/>
    </row>
    <row r="3621" spans="1:12">
      <c r="A3621" s="243">
        <v>45057</v>
      </c>
      <c r="B3621" s="243">
        <v>45058</v>
      </c>
      <c r="C3621" s="244">
        <f t="shared" si="168"/>
        <v>2</v>
      </c>
      <c r="D3621" s="239">
        <v>45058</v>
      </c>
      <c r="E3621" s="245">
        <f t="shared" si="169"/>
        <v>1</v>
      </c>
      <c r="F3621" s="306" t="s">
        <v>175</v>
      </c>
      <c r="G3621" s="241">
        <v>561393.82999999996</v>
      </c>
      <c r="H3621" s="244">
        <f t="shared" si="170"/>
        <v>561393.82999999996</v>
      </c>
      <c r="I3621" s="246"/>
      <c r="J3621" s="247"/>
      <c r="K3621" s="240"/>
      <c r="L3621" s="245"/>
    </row>
    <row r="3622" spans="1:12">
      <c r="A3622" s="243">
        <v>45057</v>
      </c>
      <c r="B3622" s="243">
        <v>45146</v>
      </c>
      <c r="C3622" s="244">
        <f t="shared" si="168"/>
        <v>90</v>
      </c>
      <c r="D3622" s="239">
        <v>45146</v>
      </c>
      <c r="E3622" s="245">
        <f t="shared" si="169"/>
        <v>89</v>
      </c>
      <c r="F3622" s="306" t="s">
        <v>175</v>
      </c>
      <c r="G3622" s="241">
        <v>27.51</v>
      </c>
      <c r="H3622" s="244">
        <f t="shared" si="170"/>
        <v>2448.3900000000003</v>
      </c>
      <c r="I3622" s="246"/>
      <c r="J3622" s="247"/>
      <c r="K3622" s="240"/>
      <c r="L3622" s="245"/>
    </row>
    <row r="3623" spans="1:12">
      <c r="A3623" s="243">
        <v>45057</v>
      </c>
      <c r="B3623" s="243">
        <v>45061</v>
      </c>
      <c r="C3623" s="244">
        <f t="shared" si="168"/>
        <v>5</v>
      </c>
      <c r="D3623" s="239">
        <v>45061</v>
      </c>
      <c r="E3623" s="245">
        <f t="shared" si="169"/>
        <v>4</v>
      </c>
      <c r="F3623" s="306" t="s">
        <v>178</v>
      </c>
      <c r="G3623" s="241">
        <v>62027.57</v>
      </c>
      <c r="H3623" s="244">
        <f t="shared" si="170"/>
        <v>248110.28</v>
      </c>
      <c r="I3623" s="246"/>
      <c r="J3623" s="247"/>
      <c r="K3623" s="240"/>
      <c r="L3623" s="245"/>
    </row>
    <row r="3624" spans="1:12">
      <c r="A3624" s="243">
        <v>45057</v>
      </c>
      <c r="B3624" s="243">
        <v>45098</v>
      </c>
      <c r="C3624" s="244">
        <f t="shared" si="168"/>
        <v>42</v>
      </c>
      <c r="D3624" s="239">
        <v>45098</v>
      </c>
      <c r="E3624" s="245">
        <f t="shared" si="169"/>
        <v>41</v>
      </c>
      <c r="F3624" s="306" t="s">
        <v>175</v>
      </c>
      <c r="G3624" s="241">
        <v>9.2200000000000006</v>
      </c>
      <c r="H3624" s="244">
        <f t="shared" si="170"/>
        <v>378.02000000000004</v>
      </c>
      <c r="I3624" s="246"/>
      <c r="J3624" s="247"/>
      <c r="K3624" s="240"/>
      <c r="L3624" s="245"/>
    </row>
    <row r="3625" spans="1:12">
      <c r="A3625" s="243">
        <v>45057</v>
      </c>
      <c r="B3625" s="243">
        <v>45061</v>
      </c>
      <c r="C3625" s="244">
        <f t="shared" si="168"/>
        <v>5</v>
      </c>
      <c r="D3625" s="239">
        <v>45061</v>
      </c>
      <c r="E3625" s="245">
        <f t="shared" si="169"/>
        <v>4</v>
      </c>
      <c r="F3625" s="306" t="s">
        <v>176</v>
      </c>
      <c r="G3625" s="241">
        <v>56370.39</v>
      </c>
      <c r="H3625" s="244">
        <f t="shared" si="170"/>
        <v>225481.56</v>
      </c>
      <c r="I3625" s="246"/>
      <c r="J3625" s="247"/>
      <c r="K3625" s="240"/>
      <c r="L3625" s="245"/>
    </row>
    <row r="3626" spans="1:12">
      <c r="A3626" s="243">
        <v>45057</v>
      </c>
      <c r="B3626" s="243">
        <v>45062</v>
      </c>
      <c r="C3626" s="244">
        <f t="shared" si="168"/>
        <v>6</v>
      </c>
      <c r="D3626" s="239">
        <v>45062</v>
      </c>
      <c r="E3626" s="245">
        <f t="shared" si="169"/>
        <v>5</v>
      </c>
      <c r="F3626" s="306" t="s">
        <v>178</v>
      </c>
      <c r="G3626" s="241">
        <v>91050.94</v>
      </c>
      <c r="H3626" s="244">
        <f t="shared" si="170"/>
        <v>455254.7</v>
      </c>
      <c r="I3626" s="246"/>
      <c r="J3626" s="247"/>
      <c r="K3626" s="240"/>
      <c r="L3626" s="245"/>
    </row>
    <row r="3627" spans="1:12">
      <c r="A3627" s="243">
        <v>45057</v>
      </c>
      <c r="B3627" s="243">
        <v>45057</v>
      </c>
      <c r="C3627" s="244">
        <f t="shared" si="168"/>
        <v>1</v>
      </c>
      <c r="D3627" s="239">
        <v>45057</v>
      </c>
      <c r="E3627" s="245">
        <f t="shared" si="169"/>
        <v>0</v>
      </c>
      <c r="F3627" s="306" t="s">
        <v>179</v>
      </c>
      <c r="G3627" s="241">
        <v>11.7</v>
      </c>
      <c r="H3627" s="244">
        <f t="shared" si="170"/>
        <v>0</v>
      </c>
      <c r="I3627" s="246"/>
      <c r="J3627" s="247"/>
      <c r="K3627" s="240"/>
      <c r="L3627" s="245"/>
    </row>
    <row r="3628" spans="1:12">
      <c r="A3628" s="243">
        <v>45057</v>
      </c>
      <c r="B3628" s="243">
        <v>45244</v>
      </c>
      <c r="C3628" s="244">
        <f t="shared" si="168"/>
        <v>188</v>
      </c>
      <c r="D3628" s="239">
        <v>45244</v>
      </c>
      <c r="E3628" s="245">
        <f t="shared" si="169"/>
        <v>187</v>
      </c>
      <c r="F3628" s="306" t="s">
        <v>176</v>
      </c>
      <c r="G3628" s="241">
        <v>79.84</v>
      </c>
      <c r="H3628" s="244">
        <f t="shared" si="170"/>
        <v>14930.08</v>
      </c>
      <c r="I3628" s="246"/>
      <c r="J3628" s="247"/>
      <c r="K3628" s="240"/>
      <c r="L3628" s="245"/>
    </row>
    <row r="3629" spans="1:12">
      <c r="A3629" s="243">
        <v>45057</v>
      </c>
      <c r="B3629" s="243">
        <v>45061</v>
      </c>
      <c r="C3629" s="244">
        <f t="shared" si="168"/>
        <v>5</v>
      </c>
      <c r="D3629" s="239">
        <v>45061</v>
      </c>
      <c r="E3629" s="245">
        <f t="shared" si="169"/>
        <v>4</v>
      </c>
      <c r="F3629" s="306" t="s">
        <v>175</v>
      </c>
      <c r="G3629" s="241">
        <v>13917.79</v>
      </c>
      <c r="H3629" s="244">
        <f t="shared" si="170"/>
        <v>55671.16</v>
      </c>
      <c r="I3629" s="246"/>
      <c r="J3629" s="247"/>
      <c r="K3629" s="240"/>
      <c r="L3629" s="245"/>
    </row>
    <row r="3630" spans="1:12">
      <c r="A3630" s="243">
        <v>45057</v>
      </c>
      <c r="B3630" s="243">
        <v>45163</v>
      </c>
      <c r="C3630" s="244">
        <f t="shared" si="168"/>
        <v>107</v>
      </c>
      <c r="D3630" s="239">
        <v>45163</v>
      </c>
      <c r="E3630" s="245">
        <f t="shared" si="169"/>
        <v>106</v>
      </c>
      <c r="F3630" s="306" t="s">
        <v>175</v>
      </c>
      <c r="G3630" s="241">
        <v>15.78</v>
      </c>
      <c r="H3630" s="244">
        <f t="shared" si="170"/>
        <v>1672.6799999999998</v>
      </c>
      <c r="I3630" s="246"/>
      <c r="J3630" s="247"/>
      <c r="K3630" s="240"/>
      <c r="L3630" s="245"/>
    </row>
    <row r="3631" spans="1:12">
      <c r="A3631" s="243">
        <v>45057</v>
      </c>
      <c r="B3631" s="243">
        <v>45062</v>
      </c>
      <c r="C3631" s="244">
        <f t="shared" si="168"/>
        <v>6</v>
      </c>
      <c r="D3631" s="239">
        <v>45062</v>
      </c>
      <c r="E3631" s="245">
        <f t="shared" si="169"/>
        <v>5</v>
      </c>
      <c r="F3631" s="306" t="s">
        <v>176</v>
      </c>
      <c r="G3631" s="241">
        <v>169044.68</v>
      </c>
      <c r="H3631" s="244">
        <f t="shared" si="170"/>
        <v>845223.39999999991</v>
      </c>
      <c r="I3631" s="246"/>
      <c r="J3631" s="247"/>
      <c r="K3631" s="240"/>
      <c r="L3631" s="245"/>
    </row>
    <row r="3632" spans="1:12">
      <c r="A3632" s="243">
        <v>45057</v>
      </c>
      <c r="B3632" s="243">
        <v>45086</v>
      </c>
      <c r="C3632" s="244">
        <f t="shared" si="168"/>
        <v>30</v>
      </c>
      <c r="D3632" s="239">
        <v>45086</v>
      </c>
      <c r="E3632" s="245">
        <f t="shared" si="169"/>
        <v>29</v>
      </c>
      <c r="F3632" s="306" t="s">
        <v>175</v>
      </c>
      <c r="G3632" s="241">
        <v>50.73</v>
      </c>
      <c r="H3632" s="244">
        <f t="shared" si="170"/>
        <v>1471.1699999999998</v>
      </c>
      <c r="I3632" s="246"/>
      <c r="J3632" s="247"/>
      <c r="K3632" s="240"/>
      <c r="L3632" s="245"/>
    </row>
    <row r="3633" spans="1:12">
      <c r="A3633" s="243">
        <v>45057</v>
      </c>
      <c r="B3633" s="243">
        <v>45063</v>
      </c>
      <c r="C3633" s="244">
        <f t="shared" si="168"/>
        <v>7</v>
      </c>
      <c r="D3633" s="239">
        <v>45063</v>
      </c>
      <c r="E3633" s="245">
        <f t="shared" si="169"/>
        <v>6</v>
      </c>
      <c r="F3633" s="306" t="s">
        <v>176</v>
      </c>
      <c r="G3633" s="241">
        <v>16813.27</v>
      </c>
      <c r="H3633" s="244">
        <f t="shared" si="170"/>
        <v>100879.62</v>
      </c>
      <c r="I3633" s="246"/>
      <c r="J3633" s="247"/>
      <c r="K3633" s="240"/>
      <c r="L3633" s="245"/>
    </row>
    <row r="3634" spans="1:12">
      <c r="A3634" s="243">
        <v>45057</v>
      </c>
      <c r="B3634" s="243">
        <v>45062</v>
      </c>
      <c r="C3634" s="244">
        <f t="shared" si="168"/>
        <v>6</v>
      </c>
      <c r="D3634" s="239">
        <v>45062</v>
      </c>
      <c r="E3634" s="245">
        <f t="shared" si="169"/>
        <v>5</v>
      </c>
      <c r="F3634" s="306" t="s">
        <v>175</v>
      </c>
      <c r="G3634" s="241">
        <v>1592.59</v>
      </c>
      <c r="H3634" s="244">
        <f t="shared" si="170"/>
        <v>7962.95</v>
      </c>
      <c r="I3634" s="246"/>
      <c r="J3634" s="247"/>
      <c r="K3634" s="240"/>
      <c r="L3634" s="245"/>
    </row>
    <row r="3635" spans="1:12">
      <c r="A3635" s="243">
        <v>45057</v>
      </c>
      <c r="B3635" s="243">
        <v>45057</v>
      </c>
      <c r="C3635" s="244">
        <f t="shared" si="168"/>
        <v>1</v>
      </c>
      <c r="D3635" s="239">
        <v>45057</v>
      </c>
      <c r="E3635" s="245">
        <f t="shared" si="169"/>
        <v>0</v>
      </c>
      <c r="F3635" s="306" t="s">
        <v>177</v>
      </c>
      <c r="G3635" s="241">
        <v>16.25</v>
      </c>
      <c r="H3635" s="244">
        <f t="shared" si="170"/>
        <v>0</v>
      </c>
      <c r="I3635" s="246"/>
      <c r="J3635" s="247"/>
      <c r="K3635" s="240"/>
      <c r="L3635" s="245"/>
    </row>
    <row r="3636" spans="1:12">
      <c r="A3636" s="243">
        <v>45057</v>
      </c>
      <c r="B3636" s="243">
        <v>45064</v>
      </c>
      <c r="C3636" s="244">
        <f t="shared" si="168"/>
        <v>8</v>
      </c>
      <c r="D3636" s="239">
        <v>45064</v>
      </c>
      <c r="E3636" s="245">
        <f t="shared" si="169"/>
        <v>7</v>
      </c>
      <c r="F3636" s="306" t="s">
        <v>176</v>
      </c>
      <c r="G3636" s="241">
        <v>69.05</v>
      </c>
      <c r="H3636" s="244">
        <f t="shared" si="170"/>
        <v>483.34999999999997</v>
      </c>
      <c r="I3636" s="246"/>
      <c r="J3636" s="247"/>
      <c r="K3636" s="240"/>
      <c r="L3636" s="245"/>
    </row>
    <row r="3637" spans="1:12">
      <c r="A3637" s="243">
        <v>45057</v>
      </c>
      <c r="B3637" s="243">
        <v>45063</v>
      </c>
      <c r="C3637" s="244">
        <f t="shared" si="168"/>
        <v>7</v>
      </c>
      <c r="D3637" s="239">
        <v>45063</v>
      </c>
      <c r="E3637" s="245">
        <f t="shared" si="169"/>
        <v>6</v>
      </c>
      <c r="F3637" s="306" t="s">
        <v>175</v>
      </c>
      <c r="G3637" s="241">
        <v>272.95</v>
      </c>
      <c r="H3637" s="244">
        <f t="shared" si="170"/>
        <v>1637.6999999999998</v>
      </c>
      <c r="I3637" s="246"/>
      <c r="J3637" s="247"/>
      <c r="K3637" s="240"/>
      <c r="L3637" s="245"/>
    </row>
    <row r="3638" spans="1:12">
      <c r="A3638" s="243">
        <v>45057</v>
      </c>
      <c r="B3638" s="243">
        <v>45058</v>
      </c>
      <c r="C3638" s="244">
        <f t="shared" si="168"/>
        <v>2</v>
      </c>
      <c r="D3638" s="239">
        <v>45058</v>
      </c>
      <c r="E3638" s="245">
        <f t="shared" si="169"/>
        <v>1</v>
      </c>
      <c r="F3638" s="306" t="s">
        <v>177</v>
      </c>
      <c r="G3638" s="241">
        <v>1097.1500000000001</v>
      </c>
      <c r="H3638" s="244">
        <f t="shared" si="170"/>
        <v>1097.1500000000001</v>
      </c>
      <c r="I3638" s="246"/>
      <c r="J3638" s="247"/>
      <c r="K3638" s="240"/>
      <c r="L3638" s="245"/>
    </row>
    <row r="3639" spans="1:12">
      <c r="A3639" s="243">
        <v>45057</v>
      </c>
      <c r="B3639" s="243">
        <v>45064</v>
      </c>
      <c r="C3639" s="244">
        <f t="shared" si="168"/>
        <v>8</v>
      </c>
      <c r="D3639" s="239">
        <v>45064</v>
      </c>
      <c r="E3639" s="245">
        <f t="shared" si="169"/>
        <v>7</v>
      </c>
      <c r="F3639" s="306" t="s">
        <v>175</v>
      </c>
      <c r="G3639" s="241">
        <v>325.67</v>
      </c>
      <c r="H3639" s="244">
        <f t="shared" si="170"/>
        <v>2279.69</v>
      </c>
      <c r="I3639" s="246"/>
      <c r="J3639" s="247"/>
      <c r="K3639" s="240"/>
      <c r="L3639" s="245"/>
    </row>
    <row r="3640" spans="1:12">
      <c r="A3640" s="243">
        <v>45057</v>
      </c>
      <c r="B3640" s="243">
        <v>45167</v>
      </c>
      <c r="C3640" s="244">
        <f t="shared" si="168"/>
        <v>111</v>
      </c>
      <c r="D3640" s="239">
        <v>45167</v>
      </c>
      <c r="E3640" s="245">
        <f t="shared" si="169"/>
        <v>110</v>
      </c>
      <c r="F3640" s="306" t="s">
        <v>176</v>
      </c>
      <c r="G3640" s="241">
        <v>658.97</v>
      </c>
      <c r="H3640" s="244">
        <f t="shared" si="170"/>
        <v>72486.7</v>
      </c>
      <c r="I3640" s="246"/>
      <c r="J3640" s="247"/>
      <c r="K3640" s="240"/>
      <c r="L3640" s="245"/>
    </row>
    <row r="3641" spans="1:12">
      <c r="A3641" s="243">
        <v>45057</v>
      </c>
      <c r="B3641" s="243">
        <v>45065</v>
      </c>
      <c r="C3641" s="244">
        <f t="shared" si="168"/>
        <v>9</v>
      </c>
      <c r="D3641" s="239">
        <v>45065</v>
      </c>
      <c r="E3641" s="245">
        <f t="shared" si="169"/>
        <v>8</v>
      </c>
      <c r="F3641" s="306" t="s">
        <v>175</v>
      </c>
      <c r="G3641" s="241">
        <v>46.95</v>
      </c>
      <c r="H3641" s="244">
        <f t="shared" si="170"/>
        <v>375.6</v>
      </c>
      <c r="I3641" s="246"/>
      <c r="J3641" s="247"/>
      <c r="K3641" s="240"/>
      <c r="L3641" s="245"/>
    </row>
    <row r="3642" spans="1:12">
      <c r="A3642" s="243">
        <v>45057</v>
      </c>
      <c r="B3642" s="243">
        <v>45061</v>
      </c>
      <c r="C3642" s="244">
        <f t="shared" si="168"/>
        <v>5</v>
      </c>
      <c r="D3642" s="239">
        <v>45061</v>
      </c>
      <c r="E3642" s="245">
        <f t="shared" si="169"/>
        <v>4</v>
      </c>
      <c r="F3642" s="306" t="s">
        <v>177</v>
      </c>
      <c r="G3642" s="241">
        <v>30.49</v>
      </c>
      <c r="H3642" s="244">
        <f t="shared" si="170"/>
        <v>121.96</v>
      </c>
      <c r="I3642" s="246"/>
      <c r="J3642" s="247"/>
      <c r="K3642" s="240"/>
      <c r="L3642" s="245"/>
    </row>
    <row r="3643" spans="1:12">
      <c r="A3643" s="243">
        <v>45057</v>
      </c>
      <c r="B3643" s="243">
        <v>45127</v>
      </c>
      <c r="C3643" s="244">
        <f t="shared" si="168"/>
        <v>71</v>
      </c>
      <c r="D3643" s="239">
        <v>45127</v>
      </c>
      <c r="E3643" s="245">
        <f t="shared" si="169"/>
        <v>70</v>
      </c>
      <c r="F3643" s="306" t="s">
        <v>175</v>
      </c>
      <c r="G3643" s="241">
        <v>62.79</v>
      </c>
      <c r="H3643" s="244">
        <f t="shared" si="170"/>
        <v>4395.3</v>
      </c>
      <c r="I3643" s="246"/>
      <c r="J3643" s="247"/>
      <c r="K3643" s="240"/>
      <c r="L3643" s="245"/>
    </row>
    <row r="3644" spans="1:12">
      <c r="A3644" s="243">
        <v>45057</v>
      </c>
      <c r="B3644" s="243">
        <v>45114</v>
      </c>
      <c r="C3644" s="244">
        <f t="shared" si="168"/>
        <v>58</v>
      </c>
      <c r="D3644" s="239">
        <v>45114</v>
      </c>
      <c r="E3644" s="245">
        <f t="shared" si="169"/>
        <v>57</v>
      </c>
      <c r="F3644" s="306" t="s">
        <v>175</v>
      </c>
      <c r="G3644" s="241">
        <v>7.6</v>
      </c>
      <c r="H3644" s="244">
        <f t="shared" si="170"/>
        <v>433.2</v>
      </c>
      <c r="I3644" s="246"/>
      <c r="J3644" s="247"/>
      <c r="K3644" s="240"/>
      <c r="L3644" s="245"/>
    </row>
    <row r="3645" spans="1:12">
      <c r="A3645" s="243">
        <v>45057</v>
      </c>
      <c r="B3645" s="243">
        <v>45091</v>
      </c>
      <c r="C3645" s="244">
        <f t="shared" si="168"/>
        <v>35</v>
      </c>
      <c r="D3645" s="239">
        <v>45091</v>
      </c>
      <c r="E3645" s="245">
        <f t="shared" si="169"/>
        <v>34</v>
      </c>
      <c r="F3645" s="306" t="s">
        <v>175</v>
      </c>
      <c r="G3645" s="241">
        <v>62.66</v>
      </c>
      <c r="H3645" s="244">
        <f t="shared" si="170"/>
        <v>2130.44</v>
      </c>
      <c r="I3645" s="246"/>
      <c r="J3645" s="247"/>
      <c r="K3645" s="240"/>
      <c r="L3645" s="245"/>
    </row>
    <row r="3646" spans="1:12">
      <c r="A3646" s="243">
        <v>45057</v>
      </c>
      <c r="B3646" s="243">
        <v>45168</v>
      </c>
      <c r="C3646" s="244">
        <f t="shared" si="168"/>
        <v>112</v>
      </c>
      <c r="D3646" s="239">
        <v>45168</v>
      </c>
      <c r="E3646" s="245">
        <f t="shared" si="169"/>
        <v>111</v>
      </c>
      <c r="F3646" s="306" t="s">
        <v>175</v>
      </c>
      <c r="G3646" s="241">
        <v>31.73</v>
      </c>
      <c r="H3646" s="244">
        <f t="shared" si="170"/>
        <v>3522.03</v>
      </c>
      <c r="I3646" s="246"/>
      <c r="J3646" s="247"/>
      <c r="K3646" s="240"/>
      <c r="L3646" s="245"/>
    </row>
    <row r="3647" spans="1:12">
      <c r="A3647" s="243">
        <v>45057</v>
      </c>
      <c r="B3647" s="243">
        <v>45418</v>
      </c>
      <c r="C3647" s="244">
        <f t="shared" si="168"/>
        <v>362</v>
      </c>
      <c r="D3647" s="239">
        <v>45418</v>
      </c>
      <c r="E3647" s="245">
        <f t="shared" si="169"/>
        <v>361</v>
      </c>
      <c r="F3647" s="306" t="s">
        <v>175</v>
      </c>
      <c r="G3647" s="241">
        <v>28.02</v>
      </c>
      <c r="H3647" s="244">
        <f t="shared" si="170"/>
        <v>10115.219999999999</v>
      </c>
      <c r="I3647" s="246"/>
      <c r="J3647" s="247"/>
      <c r="K3647" s="240"/>
      <c r="L3647" s="245"/>
    </row>
    <row r="3648" spans="1:12">
      <c r="A3648" s="243">
        <v>45057</v>
      </c>
      <c r="B3648" s="243">
        <v>45107</v>
      </c>
      <c r="C3648" s="244">
        <f t="shared" si="168"/>
        <v>51</v>
      </c>
      <c r="D3648" s="239">
        <v>45107</v>
      </c>
      <c r="E3648" s="245">
        <f t="shared" si="169"/>
        <v>50</v>
      </c>
      <c r="F3648" s="306" t="s">
        <v>175</v>
      </c>
      <c r="G3648" s="241">
        <v>34.96</v>
      </c>
      <c r="H3648" s="244">
        <f t="shared" si="170"/>
        <v>1748</v>
      </c>
      <c r="I3648" s="246"/>
      <c r="J3648" s="247"/>
      <c r="K3648" s="240"/>
      <c r="L3648" s="245"/>
    </row>
    <row r="3649" spans="1:12">
      <c r="A3649" s="243">
        <v>45057</v>
      </c>
      <c r="B3649" s="243">
        <v>45068</v>
      </c>
      <c r="C3649" s="244">
        <f t="shared" si="168"/>
        <v>12</v>
      </c>
      <c r="D3649" s="239">
        <v>45068</v>
      </c>
      <c r="E3649" s="245">
        <f t="shared" si="169"/>
        <v>11</v>
      </c>
      <c r="F3649" s="306" t="s">
        <v>175</v>
      </c>
      <c r="G3649" s="241">
        <v>30.37</v>
      </c>
      <c r="H3649" s="244">
        <f t="shared" si="170"/>
        <v>334.07</v>
      </c>
      <c r="I3649" s="246"/>
      <c r="J3649" s="247"/>
      <c r="K3649" s="240"/>
      <c r="L3649" s="245"/>
    </row>
    <row r="3650" spans="1:12">
      <c r="A3650" s="243">
        <v>45057</v>
      </c>
      <c r="B3650" s="243">
        <v>45356</v>
      </c>
      <c r="C3650" s="244">
        <f t="shared" si="168"/>
        <v>300</v>
      </c>
      <c r="D3650" s="239">
        <v>45356</v>
      </c>
      <c r="E3650" s="245">
        <f t="shared" si="169"/>
        <v>299</v>
      </c>
      <c r="F3650" s="306" t="s">
        <v>175</v>
      </c>
      <c r="G3650" s="241">
        <v>20.260000000000002</v>
      </c>
      <c r="H3650" s="244">
        <f t="shared" si="170"/>
        <v>6057.7400000000007</v>
      </c>
      <c r="I3650" s="246"/>
      <c r="J3650" s="247"/>
      <c r="K3650" s="240"/>
      <c r="L3650" s="245"/>
    </row>
    <row r="3651" spans="1:12">
      <c r="A3651" s="243">
        <v>45057</v>
      </c>
      <c r="B3651" s="243">
        <v>45069</v>
      </c>
      <c r="C3651" s="244">
        <f t="shared" si="168"/>
        <v>13</v>
      </c>
      <c r="D3651" s="239">
        <v>45069</v>
      </c>
      <c r="E3651" s="245">
        <f t="shared" si="169"/>
        <v>12</v>
      </c>
      <c r="F3651" s="306" t="s">
        <v>175</v>
      </c>
      <c r="G3651" s="241">
        <v>114.51</v>
      </c>
      <c r="H3651" s="244">
        <f t="shared" si="170"/>
        <v>1374.1200000000001</v>
      </c>
      <c r="I3651" s="246"/>
      <c r="J3651" s="247"/>
      <c r="K3651" s="240"/>
      <c r="L3651" s="245"/>
    </row>
    <row r="3652" spans="1:12">
      <c r="A3652" s="243">
        <v>45057</v>
      </c>
      <c r="B3652" s="243">
        <v>45096</v>
      </c>
      <c r="C3652" s="244">
        <f t="shared" si="168"/>
        <v>40</v>
      </c>
      <c r="D3652" s="239">
        <v>45096</v>
      </c>
      <c r="E3652" s="245">
        <f t="shared" si="169"/>
        <v>39</v>
      </c>
      <c r="F3652" s="306" t="s">
        <v>176</v>
      </c>
      <c r="G3652" s="241">
        <v>1362.24</v>
      </c>
      <c r="H3652" s="244">
        <f t="shared" si="170"/>
        <v>53127.360000000001</v>
      </c>
      <c r="I3652" s="246"/>
      <c r="J3652" s="247"/>
      <c r="K3652" s="240"/>
      <c r="L3652" s="245"/>
    </row>
    <row r="3653" spans="1:12">
      <c r="A3653" s="243">
        <v>45057</v>
      </c>
      <c r="B3653" s="243">
        <v>45278</v>
      </c>
      <c r="C3653" s="244">
        <f t="shared" si="168"/>
        <v>222</v>
      </c>
      <c r="D3653" s="239">
        <v>45278</v>
      </c>
      <c r="E3653" s="245">
        <f t="shared" si="169"/>
        <v>221</v>
      </c>
      <c r="F3653" s="306" t="s">
        <v>176</v>
      </c>
      <c r="G3653" s="241">
        <v>595.01</v>
      </c>
      <c r="H3653" s="244">
        <f t="shared" si="170"/>
        <v>131497.21</v>
      </c>
      <c r="I3653" s="246"/>
      <c r="J3653" s="247"/>
      <c r="K3653" s="240"/>
      <c r="L3653" s="245"/>
    </row>
    <row r="3654" spans="1:12">
      <c r="A3654" s="243">
        <v>45057</v>
      </c>
      <c r="B3654" s="243">
        <v>45070</v>
      </c>
      <c r="C3654" s="244">
        <f t="shared" si="168"/>
        <v>14</v>
      </c>
      <c r="D3654" s="239">
        <v>45070</v>
      </c>
      <c r="E3654" s="245">
        <f t="shared" si="169"/>
        <v>13</v>
      </c>
      <c r="F3654" s="306" t="s">
        <v>175</v>
      </c>
      <c r="G3654" s="241">
        <v>120.88</v>
      </c>
      <c r="H3654" s="244">
        <f t="shared" si="170"/>
        <v>1571.44</v>
      </c>
      <c r="I3654" s="246"/>
      <c r="J3654" s="247"/>
      <c r="K3654" s="240"/>
      <c r="L3654" s="245"/>
    </row>
    <row r="3655" spans="1:12">
      <c r="A3655" s="243">
        <v>45058</v>
      </c>
      <c r="B3655" s="243">
        <v>45092</v>
      </c>
      <c r="C3655" s="244">
        <f t="shared" ref="C3655:C3718" si="171">B3655-A3655+1</f>
        <v>35</v>
      </c>
      <c r="D3655" s="239">
        <v>45092</v>
      </c>
      <c r="E3655" s="245">
        <f t="shared" ref="E3655:E3718" si="172">D3655-A3655</f>
        <v>34</v>
      </c>
      <c r="F3655" s="306" t="s">
        <v>175</v>
      </c>
      <c r="G3655" s="241">
        <v>14.63</v>
      </c>
      <c r="H3655" s="244">
        <f t="shared" ref="H3655:H3718" si="173">E3655*G3655</f>
        <v>497.42</v>
      </c>
      <c r="I3655" s="246"/>
      <c r="J3655" s="247"/>
      <c r="K3655" s="240"/>
      <c r="L3655" s="245"/>
    </row>
    <row r="3656" spans="1:12">
      <c r="A3656" s="243">
        <v>45058</v>
      </c>
      <c r="B3656" s="243">
        <v>45061</v>
      </c>
      <c r="C3656" s="244">
        <f t="shared" si="171"/>
        <v>4</v>
      </c>
      <c r="D3656" s="239">
        <v>45061</v>
      </c>
      <c r="E3656" s="245">
        <f t="shared" si="172"/>
        <v>3</v>
      </c>
      <c r="F3656" s="306" t="s">
        <v>180</v>
      </c>
      <c r="G3656" s="241">
        <v>0</v>
      </c>
      <c r="H3656" s="244">
        <f t="shared" si="173"/>
        <v>0</v>
      </c>
      <c r="I3656" s="246"/>
      <c r="J3656" s="247"/>
      <c r="K3656" s="240"/>
      <c r="L3656" s="245"/>
    </row>
    <row r="3657" spans="1:12">
      <c r="A3657" s="243">
        <v>45058</v>
      </c>
      <c r="B3657" s="243">
        <v>45069</v>
      </c>
      <c r="C3657" s="244">
        <f t="shared" si="171"/>
        <v>12</v>
      </c>
      <c r="D3657" s="239">
        <v>45069</v>
      </c>
      <c r="E3657" s="245">
        <f t="shared" si="172"/>
        <v>11</v>
      </c>
      <c r="F3657" s="306" t="s">
        <v>175</v>
      </c>
      <c r="G3657" s="241">
        <v>143.21</v>
      </c>
      <c r="H3657" s="244">
        <f t="shared" si="173"/>
        <v>1575.3100000000002</v>
      </c>
      <c r="I3657" s="246"/>
      <c r="J3657" s="247"/>
      <c r="K3657" s="240"/>
      <c r="L3657" s="245"/>
    </row>
    <row r="3658" spans="1:12">
      <c r="A3658" s="243">
        <v>45058</v>
      </c>
      <c r="B3658" s="243">
        <v>45079</v>
      </c>
      <c r="C3658" s="244">
        <f t="shared" si="171"/>
        <v>22</v>
      </c>
      <c r="D3658" s="239">
        <v>45079</v>
      </c>
      <c r="E3658" s="245">
        <f t="shared" si="172"/>
        <v>21</v>
      </c>
      <c r="F3658" s="306" t="s">
        <v>176</v>
      </c>
      <c r="G3658" s="241">
        <v>1709.34</v>
      </c>
      <c r="H3658" s="244">
        <f t="shared" si="173"/>
        <v>35896.14</v>
      </c>
      <c r="I3658" s="246"/>
      <c r="J3658" s="247"/>
      <c r="K3658" s="240"/>
      <c r="L3658" s="245"/>
    </row>
    <row r="3659" spans="1:12">
      <c r="A3659" s="243">
        <v>45058</v>
      </c>
      <c r="B3659" s="243">
        <v>45062</v>
      </c>
      <c r="C3659" s="244">
        <f t="shared" si="171"/>
        <v>5</v>
      </c>
      <c r="D3659" s="239">
        <v>45062</v>
      </c>
      <c r="E3659" s="245">
        <f t="shared" si="172"/>
        <v>4</v>
      </c>
      <c r="F3659" s="306" t="s">
        <v>180</v>
      </c>
      <c r="G3659" s="241">
        <v>0</v>
      </c>
      <c r="H3659" s="244">
        <f t="shared" si="173"/>
        <v>0</v>
      </c>
      <c r="I3659" s="246"/>
      <c r="J3659" s="247"/>
      <c r="K3659" s="240"/>
      <c r="L3659" s="245"/>
    </row>
    <row r="3660" spans="1:12">
      <c r="A3660" s="243">
        <v>45058</v>
      </c>
      <c r="B3660" s="243">
        <v>45229</v>
      </c>
      <c r="C3660" s="244">
        <f t="shared" si="171"/>
        <v>172</v>
      </c>
      <c r="D3660" s="239">
        <v>45229</v>
      </c>
      <c r="E3660" s="245">
        <f t="shared" si="172"/>
        <v>171</v>
      </c>
      <c r="F3660" s="306" t="s">
        <v>175</v>
      </c>
      <c r="G3660" s="241">
        <v>50.64</v>
      </c>
      <c r="H3660" s="244">
        <f t="shared" si="173"/>
        <v>8659.44</v>
      </c>
      <c r="I3660" s="246"/>
      <c r="J3660" s="247"/>
      <c r="K3660" s="240"/>
      <c r="L3660" s="245"/>
    </row>
    <row r="3661" spans="1:12">
      <c r="A3661" s="243">
        <v>45058</v>
      </c>
      <c r="B3661" s="243">
        <v>45071</v>
      </c>
      <c r="C3661" s="244">
        <f t="shared" si="171"/>
        <v>14</v>
      </c>
      <c r="D3661" s="239">
        <v>45071</v>
      </c>
      <c r="E3661" s="245">
        <f t="shared" si="172"/>
        <v>13</v>
      </c>
      <c r="F3661" s="306" t="s">
        <v>175</v>
      </c>
      <c r="G3661" s="241">
        <v>78.94</v>
      </c>
      <c r="H3661" s="244">
        <f t="shared" si="173"/>
        <v>1026.22</v>
      </c>
      <c r="I3661" s="246"/>
      <c r="J3661" s="247"/>
      <c r="K3661" s="240"/>
      <c r="L3661" s="245"/>
    </row>
    <row r="3662" spans="1:12">
      <c r="A3662" s="243">
        <v>45058</v>
      </c>
      <c r="B3662" s="243">
        <v>45079</v>
      </c>
      <c r="C3662" s="244">
        <f t="shared" si="171"/>
        <v>22</v>
      </c>
      <c r="D3662" s="239">
        <v>45079</v>
      </c>
      <c r="E3662" s="245">
        <f t="shared" si="172"/>
        <v>21</v>
      </c>
      <c r="F3662" s="306" t="s">
        <v>175</v>
      </c>
      <c r="G3662" s="241">
        <v>89.04</v>
      </c>
      <c r="H3662" s="244">
        <f t="shared" si="173"/>
        <v>1869.8400000000001</v>
      </c>
      <c r="I3662" s="246"/>
      <c r="J3662" s="247"/>
      <c r="K3662" s="240"/>
      <c r="L3662" s="245"/>
    </row>
    <row r="3663" spans="1:12">
      <c r="A3663" s="243">
        <v>45058</v>
      </c>
      <c r="B3663" s="243">
        <v>45058</v>
      </c>
      <c r="C3663" s="244">
        <f t="shared" si="171"/>
        <v>1</v>
      </c>
      <c r="D3663" s="239">
        <v>45058</v>
      </c>
      <c r="E3663" s="245">
        <f t="shared" si="172"/>
        <v>0</v>
      </c>
      <c r="F3663" s="306" t="s">
        <v>176</v>
      </c>
      <c r="G3663" s="241">
        <v>2506.9899999999998</v>
      </c>
      <c r="H3663" s="244">
        <f t="shared" si="173"/>
        <v>0</v>
      </c>
      <c r="I3663" s="246"/>
      <c r="J3663" s="247"/>
      <c r="K3663" s="240"/>
      <c r="L3663" s="245"/>
    </row>
    <row r="3664" spans="1:12">
      <c r="A3664" s="243">
        <v>45058</v>
      </c>
      <c r="B3664" s="243">
        <v>45082</v>
      </c>
      <c r="C3664" s="244">
        <f t="shared" si="171"/>
        <v>25</v>
      </c>
      <c r="D3664" s="239">
        <v>45082</v>
      </c>
      <c r="E3664" s="245">
        <f t="shared" si="172"/>
        <v>24</v>
      </c>
      <c r="F3664" s="306" t="s">
        <v>175</v>
      </c>
      <c r="G3664" s="241">
        <v>122.49</v>
      </c>
      <c r="H3664" s="244">
        <f t="shared" si="173"/>
        <v>2939.7599999999998</v>
      </c>
      <c r="I3664" s="246"/>
      <c r="J3664" s="247"/>
      <c r="K3664" s="240"/>
      <c r="L3664" s="245"/>
    </row>
    <row r="3665" spans="1:12">
      <c r="A3665" s="243">
        <v>45058</v>
      </c>
      <c r="B3665" s="243">
        <v>45058</v>
      </c>
      <c r="C3665" s="244">
        <f t="shared" si="171"/>
        <v>1</v>
      </c>
      <c r="D3665" s="239">
        <v>45058</v>
      </c>
      <c r="E3665" s="245">
        <f t="shared" si="172"/>
        <v>0</v>
      </c>
      <c r="F3665" s="306" t="s">
        <v>175</v>
      </c>
      <c r="G3665" s="241">
        <v>650.22</v>
      </c>
      <c r="H3665" s="244">
        <f t="shared" si="173"/>
        <v>0</v>
      </c>
      <c r="I3665" s="246"/>
      <c r="J3665" s="247"/>
      <c r="K3665" s="240"/>
      <c r="L3665" s="245"/>
    </row>
    <row r="3666" spans="1:12">
      <c r="A3666" s="243">
        <v>45058</v>
      </c>
      <c r="B3666" s="243">
        <v>45097</v>
      </c>
      <c r="C3666" s="244">
        <f t="shared" si="171"/>
        <v>40</v>
      </c>
      <c r="D3666" s="239">
        <v>45097</v>
      </c>
      <c r="E3666" s="245">
        <f t="shared" si="172"/>
        <v>39</v>
      </c>
      <c r="F3666" s="306" t="s">
        <v>175</v>
      </c>
      <c r="G3666" s="241">
        <v>114.54</v>
      </c>
      <c r="H3666" s="244">
        <f t="shared" si="173"/>
        <v>4467.0600000000004</v>
      </c>
      <c r="I3666" s="246"/>
      <c r="J3666" s="247"/>
      <c r="K3666" s="240"/>
      <c r="L3666" s="245"/>
    </row>
    <row r="3667" spans="1:12">
      <c r="A3667" s="243">
        <v>45058</v>
      </c>
      <c r="B3667" s="243">
        <v>45085</v>
      </c>
      <c r="C3667" s="244">
        <f t="shared" si="171"/>
        <v>28</v>
      </c>
      <c r="D3667" s="239">
        <v>45085</v>
      </c>
      <c r="E3667" s="245">
        <f t="shared" si="172"/>
        <v>27</v>
      </c>
      <c r="F3667" s="306" t="s">
        <v>176</v>
      </c>
      <c r="G3667" s="241">
        <v>315.95999999999998</v>
      </c>
      <c r="H3667" s="244">
        <f t="shared" si="173"/>
        <v>8530.92</v>
      </c>
      <c r="I3667" s="246"/>
      <c r="J3667" s="247"/>
      <c r="K3667" s="240"/>
      <c r="L3667" s="245"/>
    </row>
    <row r="3668" spans="1:12">
      <c r="A3668" s="243">
        <v>45058</v>
      </c>
      <c r="B3668" s="243">
        <v>45161</v>
      </c>
      <c r="C3668" s="244">
        <f t="shared" si="171"/>
        <v>104</v>
      </c>
      <c r="D3668" s="239">
        <v>45161</v>
      </c>
      <c r="E3668" s="245">
        <f t="shared" si="172"/>
        <v>103</v>
      </c>
      <c r="F3668" s="306" t="s">
        <v>175</v>
      </c>
      <c r="G3668" s="241">
        <v>43.39</v>
      </c>
      <c r="H3668" s="244">
        <f t="shared" si="173"/>
        <v>4469.17</v>
      </c>
      <c r="I3668" s="246"/>
      <c r="J3668" s="247"/>
      <c r="K3668" s="240"/>
      <c r="L3668" s="245"/>
    </row>
    <row r="3669" spans="1:12">
      <c r="A3669" s="243">
        <v>45058</v>
      </c>
      <c r="B3669" s="243">
        <v>45084</v>
      </c>
      <c r="C3669" s="244">
        <f t="shared" si="171"/>
        <v>27</v>
      </c>
      <c r="D3669" s="239">
        <v>45084</v>
      </c>
      <c r="E3669" s="245">
        <f t="shared" si="172"/>
        <v>26</v>
      </c>
      <c r="F3669" s="306" t="s">
        <v>175</v>
      </c>
      <c r="G3669" s="241">
        <v>21.37</v>
      </c>
      <c r="H3669" s="244">
        <f t="shared" si="173"/>
        <v>555.62</v>
      </c>
      <c r="I3669" s="246"/>
      <c r="J3669" s="247"/>
      <c r="K3669" s="240"/>
      <c r="L3669" s="245"/>
    </row>
    <row r="3670" spans="1:12">
      <c r="A3670" s="243">
        <v>45058</v>
      </c>
      <c r="B3670" s="243">
        <v>45061</v>
      </c>
      <c r="C3670" s="244">
        <f t="shared" si="171"/>
        <v>4</v>
      </c>
      <c r="D3670" s="239">
        <v>45061</v>
      </c>
      <c r="E3670" s="245">
        <f t="shared" si="172"/>
        <v>3</v>
      </c>
      <c r="F3670" s="306" t="s">
        <v>176</v>
      </c>
      <c r="G3670" s="241">
        <v>17.57</v>
      </c>
      <c r="H3670" s="244">
        <f t="shared" si="173"/>
        <v>52.71</v>
      </c>
      <c r="I3670" s="246"/>
      <c r="J3670" s="247"/>
      <c r="K3670" s="240"/>
      <c r="L3670" s="245"/>
    </row>
    <row r="3671" spans="1:12">
      <c r="A3671" s="243">
        <v>45058</v>
      </c>
      <c r="B3671" s="243">
        <v>45061</v>
      </c>
      <c r="C3671" s="244">
        <f t="shared" si="171"/>
        <v>4</v>
      </c>
      <c r="D3671" s="239">
        <v>45061</v>
      </c>
      <c r="E3671" s="245">
        <f t="shared" si="172"/>
        <v>3</v>
      </c>
      <c r="F3671" s="306" t="s">
        <v>175</v>
      </c>
      <c r="G3671" s="241">
        <v>417559.08</v>
      </c>
      <c r="H3671" s="244">
        <f t="shared" si="173"/>
        <v>1252677.24</v>
      </c>
      <c r="I3671" s="246"/>
      <c r="J3671" s="247"/>
      <c r="K3671" s="240"/>
      <c r="L3671" s="245"/>
    </row>
    <row r="3672" spans="1:12">
      <c r="A3672" s="243">
        <v>45058</v>
      </c>
      <c r="B3672" s="243">
        <v>45058</v>
      </c>
      <c r="C3672" s="244">
        <f t="shared" si="171"/>
        <v>1</v>
      </c>
      <c r="D3672" s="239">
        <v>45058</v>
      </c>
      <c r="E3672" s="245">
        <f t="shared" si="172"/>
        <v>0</v>
      </c>
      <c r="F3672" s="306" t="s">
        <v>179</v>
      </c>
      <c r="G3672" s="241">
        <v>302.52</v>
      </c>
      <c r="H3672" s="244">
        <f t="shared" si="173"/>
        <v>0</v>
      </c>
      <c r="I3672" s="246"/>
      <c r="J3672" s="247"/>
      <c r="K3672" s="240"/>
      <c r="L3672" s="245"/>
    </row>
    <row r="3673" spans="1:12">
      <c r="A3673" s="243">
        <v>45058</v>
      </c>
      <c r="B3673" s="243">
        <v>45076</v>
      </c>
      <c r="C3673" s="244">
        <f t="shared" si="171"/>
        <v>19</v>
      </c>
      <c r="D3673" s="239">
        <v>45076</v>
      </c>
      <c r="E3673" s="245">
        <f t="shared" si="172"/>
        <v>18</v>
      </c>
      <c r="F3673" s="306" t="s">
        <v>176</v>
      </c>
      <c r="G3673" s="241">
        <v>578.19000000000005</v>
      </c>
      <c r="H3673" s="244">
        <f t="shared" si="173"/>
        <v>10407.420000000002</v>
      </c>
      <c r="I3673" s="246"/>
      <c r="J3673" s="247"/>
      <c r="K3673" s="240"/>
      <c r="L3673" s="245"/>
    </row>
    <row r="3674" spans="1:12">
      <c r="A3674" s="243">
        <v>45058</v>
      </c>
      <c r="B3674" s="243">
        <v>45062</v>
      </c>
      <c r="C3674" s="244">
        <f t="shared" si="171"/>
        <v>5</v>
      </c>
      <c r="D3674" s="239">
        <v>45062</v>
      </c>
      <c r="E3674" s="245">
        <f t="shared" si="172"/>
        <v>4</v>
      </c>
      <c r="F3674" s="306" t="s">
        <v>176</v>
      </c>
      <c r="G3674" s="241">
        <v>3.41</v>
      </c>
      <c r="H3674" s="244">
        <f t="shared" si="173"/>
        <v>13.64</v>
      </c>
      <c r="I3674" s="246"/>
      <c r="J3674" s="247"/>
      <c r="K3674" s="240"/>
      <c r="L3674" s="245"/>
    </row>
    <row r="3675" spans="1:12">
      <c r="A3675" s="243">
        <v>45058</v>
      </c>
      <c r="B3675" s="243">
        <v>45245</v>
      </c>
      <c r="C3675" s="244">
        <f t="shared" si="171"/>
        <v>188</v>
      </c>
      <c r="D3675" s="239">
        <v>45245</v>
      </c>
      <c r="E3675" s="245">
        <f t="shared" si="172"/>
        <v>187</v>
      </c>
      <c r="F3675" s="306" t="s">
        <v>176</v>
      </c>
      <c r="G3675" s="241">
        <v>34.26</v>
      </c>
      <c r="H3675" s="244">
        <f t="shared" si="173"/>
        <v>6406.62</v>
      </c>
      <c r="I3675" s="246"/>
      <c r="J3675" s="247"/>
      <c r="K3675" s="240"/>
      <c r="L3675" s="245"/>
    </row>
    <row r="3676" spans="1:12">
      <c r="A3676" s="243">
        <v>45058</v>
      </c>
      <c r="B3676" s="243">
        <v>45062</v>
      </c>
      <c r="C3676" s="244">
        <f t="shared" si="171"/>
        <v>5</v>
      </c>
      <c r="D3676" s="239">
        <v>45062</v>
      </c>
      <c r="E3676" s="245">
        <f t="shared" si="172"/>
        <v>4</v>
      </c>
      <c r="F3676" s="306" t="s">
        <v>175</v>
      </c>
      <c r="G3676" s="241">
        <v>4950.9799999999996</v>
      </c>
      <c r="H3676" s="244">
        <f t="shared" si="173"/>
        <v>19803.919999999998</v>
      </c>
      <c r="I3676" s="246"/>
      <c r="J3676" s="247"/>
      <c r="K3676" s="240"/>
      <c r="L3676" s="245"/>
    </row>
    <row r="3677" spans="1:12">
      <c r="A3677" s="243">
        <v>45058</v>
      </c>
      <c r="B3677" s="243">
        <v>45063</v>
      </c>
      <c r="C3677" s="244">
        <f t="shared" si="171"/>
        <v>6</v>
      </c>
      <c r="D3677" s="239">
        <v>45063</v>
      </c>
      <c r="E3677" s="245">
        <f t="shared" si="172"/>
        <v>5</v>
      </c>
      <c r="F3677" s="306" t="s">
        <v>176</v>
      </c>
      <c r="G3677" s="241">
        <v>4873.99</v>
      </c>
      <c r="H3677" s="244">
        <f t="shared" si="173"/>
        <v>24369.949999999997</v>
      </c>
      <c r="I3677" s="246"/>
      <c r="J3677" s="247"/>
      <c r="K3677" s="240"/>
      <c r="L3677" s="245"/>
    </row>
    <row r="3678" spans="1:12">
      <c r="A3678" s="243">
        <v>45058</v>
      </c>
      <c r="B3678" s="243">
        <v>45076</v>
      </c>
      <c r="C3678" s="244">
        <f t="shared" si="171"/>
        <v>19</v>
      </c>
      <c r="D3678" s="239">
        <v>45076</v>
      </c>
      <c r="E3678" s="245">
        <f t="shared" si="172"/>
        <v>18</v>
      </c>
      <c r="F3678" s="306" t="s">
        <v>175</v>
      </c>
      <c r="G3678" s="241">
        <v>72.430000000000007</v>
      </c>
      <c r="H3678" s="244">
        <f t="shared" si="173"/>
        <v>1303.7400000000002</v>
      </c>
      <c r="I3678" s="246"/>
      <c r="J3678" s="247"/>
      <c r="K3678" s="240"/>
      <c r="L3678" s="245"/>
    </row>
    <row r="3679" spans="1:12">
      <c r="A3679" s="243">
        <v>45058</v>
      </c>
      <c r="B3679" s="243">
        <v>45063</v>
      </c>
      <c r="C3679" s="244">
        <f t="shared" si="171"/>
        <v>6</v>
      </c>
      <c r="D3679" s="239">
        <v>45063</v>
      </c>
      <c r="E3679" s="245">
        <f t="shared" si="172"/>
        <v>5</v>
      </c>
      <c r="F3679" s="306" t="s">
        <v>175</v>
      </c>
      <c r="G3679" s="241">
        <v>1700.05</v>
      </c>
      <c r="H3679" s="244">
        <f t="shared" si="173"/>
        <v>8500.25</v>
      </c>
      <c r="I3679" s="246"/>
      <c r="J3679" s="247"/>
      <c r="K3679" s="240"/>
      <c r="L3679" s="245"/>
    </row>
    <row r="3680" spans="1:12">
      <c r="A3680" s="243">
        <v>45058</v>
      </c>
      <c r="B3680" s="243">
        <v>45064</v>
      </c>
      <c r="C3680" s="244">
        <f t="shared" si="171"/>
        <v>7</v>
      </c>
      <c r="D3680" s="239">
        <v>45064</v>
      </c>
      <c r="E3680" s="245">
        <f t="shared" si="172"/>
        <v>6</v>
      </c>
      <c r="F3680" s="306" t="s">
        <v>176</v>
      </c>
      <c r="G3680" s="241">
        <v>500.84</v>
      </c>
      <c r="H3680" s="244">
        <f t="shared" si="173"/>
        <v>3005.04</v>
      </c>
      <c r="I3680" s="246"/>
      <c r="J3680" s="247"/>
      <c r="K3680" s="240"/>
      <c r="L3680" s="245"/>
    </row>
    <row r="3681" spans="1:12">
      <c r="A3681" s="243">
        <v>45058</v>
      </c>
      <c r="B3681" s="243">
        <v>45065</v>
      </c>
      <c r="C3681" s="244">
        <f t="shared" si="171"/>
        <v>8</v>
      </c>
      <c r="D3681" s="239">
        <v>45065</v>
      </c>
      <c r="E3681" s="245">
        <f t="shared" si="172"/>
        <v>7</v>
      </c>
      <c r="F3681" s="306" t="s">
        <v>176</v>
      </c>
      <c r="G3681" s="241">
        <v>12230.49</v>
      </c>
      <c r="H3681" s="244">
        <f t="shared" si="173"/>
        <v>85613.43</v>
      </c>
      <c r="I3681" s="246"/>
      <c r="J3681" s="247"/>
      <c r="K3681" s="240"/>
      <c r="L3681" s="245"/>
    </row>
    <row r="3682" spans="1:12">
      <c r="A3682" s="243">
        <v>45058</v>
      </c>
      <c r="B3682" s="243">
        <v>45064</v>
      </c>
      <c r="C3682" s="244">
        <f t="shared" si="171"/>
        <v>7</v>
      </c>
      <c r="D3682" s="239">
        <v>45064</v>
      </c>
      <c r="E3682" s="245">
        <f t="shared" si="172"/>
        <v>6</v>
      </c>
      <c r="F3682" s="306" t="s">
        <v>175</v>
      </c>
      <c r="G3682" s="241">
        <v>701.53</v>
      </c>
      <c r="H3682" s="244">
        <f t="shared" si="173"/>
        <v>4209.18</v>
      </c>
      <c r="I3682" s="246"/>
      <c r="J3682" s="247"/>
      <c r="K3682" s="240"/>
      <c r="L3682" s="245"/>
    </row>
    <row r="3683" spans="1:12">
      <c r="A3683" s="243">
        <v>45058</v>
      </c>
      <c r="B3683" s="243">
        <v>45065</v>
      </c>
      <c r="C3683" s="244">
        <f t="shared" si="171"/>
        <v>8</v>
      </c>
      <c r="D3683" s="239">
        <v>45065</v>
      </c>
      <c r="E3683" s="245">
        <f t="shared" si="172"/>
        <v>7</v>
      </c>
      <c r="F3683" s="306" t="s">
        <v>175</v>
      </c>
      <c r="G3683" s="241">
        <v>129.61000000000001</v>
      </c>
      <c r="H3683" s="244">
        <f t="shared" si="173"/>
        <v>907.2700000000001</v>
      </c>
      <c r="I3683" s="246"/>
      <c r="J3683" s="247"/>
      <c r="K3683" s="240"/>
      <c r="L3683" s="245"/>
    </row>
    <row r="3684" spans="1:12">
      <c r="A3684" s="243">
        <v>45058</v>
      </c>
      <c r="B3684" s="243">
        <v>45112</v>
      </c>
      <c r="C3684" s="244">
        <f t="shared" si="171"/>
        <v>55</v>
      </c>
      <c r="D3684" s="239">
        <v>45112</v>
      </c>
      <c r="E3684" s="245">
        <f t="shared" si="172"/>
        <v>54</v>
      </c>
      <c r="F3684" s="306" t="s">
        <v>175</v>
      </c>
      <c r="G3684" s="241">
        <v>27.51</v>
      </c>
      <c r="H3684" s="244">
        <f t="shared" si="173"/>
        <v>1485.5400000000002</v>
      </c>
      <c r="I3684" s="246"/>
      <c r="J3684" s="247"/>
      <c r="K3684" s="240"/>
      <c r="L3684" s="245"/>
    </row>
    <row r="3685" spans="1:12">
      <c r="A3685" s="243">
        <v>45058</v>
      </c>
      <c r="B3685" s="243">
        <v>45226</v>
      </c>
      <c r="C3685" s="244">
        <f t="shared" si="171"/>
        <v>169</v>
      </c>
      <c r="D3685" s="239">
        <v>45226</v>
      </c>
      <c r="E3685" s="245">
        <f t="shared" si="172"/>
        <v>168</v>
      </c>
      <c r="F3685" s="306" t="s">
        <v>175</v>
      </c>
      <c r="G3685" s="241">
        <v>115.85</v>
      </c>
      <c r="H3685" s="244">
        <f t="shared" si="173"/>
        <v>19462.8</v>
      </c>
      <c r="I3685" s="246"/>
      <c r="J3685" s="247"/>
      <c r="K3685" s="240"/>
      <c r="L3685" s="245"/>
    </row>
    <row r="3686" spans="1:12">
      <c r="A3686" s="243">
        <v>45058</v>
      </c>
      <c r="B3686" s="243">
        <v>45058</v>
      </c>
      <c r="C3686" s="244">
        <f t="shared" si="171"/>
        <v>1</v>
      </c>
      <c r="D3686" s="239">
        <v>45058</v>
      </c>
      <c r="E3686" s="245">
        <f t="shared" si="172"/>
        <v>0</v>
      </c>
      <c r="F3686" s="306" t="s">
        <v>181</v>
      </c>
      <c r="G3686" s="241">
        <v>30.84</v>
      </c>
      <c r="H3686" s="244">
        <f t="shared" si="173"/>
        <v>0</v>
      </c>
      <c r="I3686" s="246"/>
      <c r="J3686" s="247"/>
      <c r="K3686" s="240"/>
      <c r="L3686" s="245"/>
    </row>
    <row r="3687" spans="1:12">
      <c r="A3687" s="243">
        <v>45058</v>
      </c>
      <c r="B3687" s="243">
        <v>45064</v>
      </c>
      <c r="C3687" s="244">
        <f t="shared" si="171"/>
        <v>7</v>
      </c>
      <c r="D3687" s="239">
        <v>45064</v>
      </c>
      <c r="E3687" s="245">
        <f t="shared" si="172"/>
        <v>6</v>
      </c>
      <c r="F3687" s="306" t="s">
        <v>177</v>
      </c>
      <c r="G3687" s="241">
        <v>9749.7199999999993</v>
      </c>
      <c r="H3687" s="244">
        <f t="shared" si="173"/>
        <v>58498.319999999992</v>
      </c>
      <c r="I3687" s="246"/>
      <c r="J3687" s="247"/>
      <c r="K3687" s="240"/>
      <c r="L3687" s="245"/>
    </row>
    <row r="3688" spans="1:12">
      <c r="A3688" s="243">
        <v>45058</v>
      </c>
      <c r="B3688" s="243">
        <v>45058</v>
      </c>
      <c r="C3688" s="244">
        <f t="shared" si="171"/>
        <v>1</v>
      </c>
      <c r="D3688" s="239">
        <v>45058</v>
      </c>
      <c r="E3688" s="245">
        <f t="shared" si="172"/>
        <v>0</v>
      </c>
      <c r="F3688" s="306" t="s">
        <v>180</v>
      </c>
      <c r="G3688" s="241">
        <v>13.91</v>
      </c>
      <c r="H3688" s="244">
        <f t="shared" si="173"/>
        <v>0</v>
      </c>
      <c r="I3688" s="246"/>
      <c r="J3688" s="247"/>
      <c r="K3688" s="240"/>
      <c r="L3688" s="245"/>
    </row>
    <row r="3689" spans="1:12">
      <c r="A3689" s="243">
        <v>45059</v>
      </c>
      <c r="B3689" s="243">
        <v>45061</v>
      </c>
      <c r="C3689" s="244">
        <f t="shared" si="171"/>
        <v>3</v>
      </c>
      <c r="D3689" s="239">
        <v>45061</v>
      </c>
      <c r="E3689" s="245">
        <f t="shared" si="172"/>
        <v>2</v>
      </c>
      <c r="F3689" s="306" t="s">
        <v>175</v>
      </c>
      <c r="G3689" s="241">
        <v>803.37</v>
      </c>
      <c r="H3689" s="244">
        <f t="shared" si="173"/>
        <v>1606.74</v>
      </c>
      <c r="I3689" s="246"/>
      <c r="J3689" s="247"/>
      <c r="K3689" s="240"/>
      <c r="L3689" s="245"/>
    </row>
    <row r="3690" spans="1:12">
      <c r="A3690" s="243">
        <v>45059</v>
      </c>
      <c r="B3690" s="243">
        <v>45062</v>
      </c>
      <c r="C3690" s="244">
        <f t="shared" si="171"/>
        <v>4</v>
      </c>
      <c r="D3690" s="239">
        <v>45062</v>
      </c>
      <c r="E3690" s="245">
        <f t="shared" si="172"/>
        <v>3</v>
      </c>
      <c r="F3690" s="306" t="s">
        <v>175</v>
      </c>
      <c r="G3690" s="241">
        <v>13.82</v>
      </c>
      <c r="H3690" s="244">
        <f t="shared" si="173"/>
        <v>41.46</v>
      </c>
      <c r="I3690" s="246"/>
      <c r="J3690" s="247"/>
      <c r="K3690" s="240"/>
      <c r="L3690" s="245"/>
    </row>
    <row r="3691" spans="1:12">
      <c r="A3691" s="243">
        <v>45060</v>
      </c>
      <c r="B3691" s="243">
        <v>45061</v>
      </c>
      <c r="C3691" s="244">
        <f t="shared" si="171"/>
        <v>2</v>
      </c>
      <c r="D3691" s="239">
        <v>45061</v>
      </c>
      <c r="E3691" s="245">
        <f t="shared" si="172"/>
        <v>1</v>
      </c>
      <c r="F3691" s="306" t="s">
        <v>175</v>
      </c>
      <c r="G3691" s="241">
        <v>2168.85</v>
      </c>
      <c r="H3691" s="244">
        <f t="shared" si="173"/>
        <v>2168.85</v>
      </c>
      <c r="I3691" s="246"/>
      <c r="J3691" s="247"/>
      <c r="K3691" s="240"/>
      <c r="L3691" s="245"/>
    </row>
    <row r="3692" spans="1:12">
      <c r="A3692" s="243">
        <v>45060</v>
      </c>
      <c r="B3692" s="243">
        <v>45062</v>
      </c>
      <c r="C3692" s="244">
        <f t="shared" si="171"/>
        <v>3</v>
      </c>
      <c r="D3692" s="239">
        <v>45062</v>
      </c>
      <c r="E3692" s="245">
        <f t="shared" si="172"/>
        <v>2</v>
      </c>
      <c r="F3692" s="306" t="s">
        <v>175</v>
      </c>
      <c r="G3692" s="241">
        <v>211.31</v>
      </c>
      <c r="H3692" s="244">
        <f t="shared" si="173"/>
        <v>422.62</v>
      </c>
      <c r="I3692" s="246"/>
      <c r="J3692" s="247"/>
      <c r="K3692" s="240"/>
      <c r="L3692" s="245"/>
    </row>
    <row r="3693" spans="1:12">
      <c r="A3693" s="243">
        <v>45060</v>
      </c>
      <c r="B3693" s="243">
        <v>45063</v>
      </c>
      <c r="C3693" s="244">
        <f t="shared" si="171"/>
        <v>4</v>
      </c>
      <c r="D3693" s="239">
        <v>45063</v>
      </c>
      <c r="E3693" s="245">
        <f t="shared" si="172"/>
        <v>3</v>
      </c>
      <c r="F3693" s="306" t="s">
        <v>175</v>
      </c>
      <c r="G3693" s="241">
        <v>57.52</v>
      </c>
      <c r="H3693" s="244">
        <f t="shared" si="173"/>
        <v>172.56</v>
      </c>
      <c r="I3693" s="246"/>
      <c r="J3693" s="247"/>
      <c r="K3693" s="240"/>
      <c r="L3693" s="245"/>
    </row>
    <row r="3694" spans="1:12">
      <c r="A3694" s="243">
        <v>45060</v>
      </c>
      <c r="B3694" s="243">
        <v>45064</v>
      </c>
      <c r="C3694" s="244">
        <f t="shared" si="171"/>
        <v>5</v>
      </c>
      <c r="D3694" s="239">
        <v>45064</v>
      </c>
      <c r="E3694" s="245">
        <f t="shared" si="172"/>
        <v>4</v>
      </c>
      <c r="F3694" s="306" t="s">
        <v>175</v>
      </c>
      <c r="G3694" s="241">
        <v>80.83</v>
      </c>
      <c r="H3694" s="244">
        <f t="shared" si="173"/>
        <v>323.32</v>
      </c>
      <c r="I3694" s="246"/>
      <c r="J3694" s="247"/>
      <c r="K3694" s="240"/>
      <c r="L3694" s="245"/>
    </row>
    <row r="3695" spans="1:12">
      <c r="A3695" s="243">
        <v>45060</v>
      </c>
      <c r="B3695" s="243">
        <v>45065</v>
      </c>
      <c r="C3695" s="244">
        <f t="shared" si="171"/>
        <v>6</v>
      </c>
      <c r="D3695" s="239">
        <v>45065</v>
      </c>
      <c r="E3695" s="245">
        <f t="shared" si="172"/>
        <v>5</v>
      </c>
      <c r="F3695" s="306" t="s">
        <v>175</v>
      </c>
      <c r="G3695" s="241">
        <v>2.2999999999999998</v>
      </c>
      <c r="H3695" s="244">
        <f t="shared" si="173"/>
        <v>11.5</v>
      </c>
      <c r="I3695" s="246"/>
      <c r="J3695" s="247"/>
      <c r="K3695" s="240"/>
      <c r="L3695" s="245"/>
    </row>
    <row r="3696" spans="1:12">
      <c r="A3696" s="243">
        <v>45060</v>
      </c>
      <c r="B3696" s="243">
        <v>45069</v>
      </c>
      <c r="C3696" s="244">
        <f t="shared" si="171"/>
        <v>10</v>
      </c>
      <c r="D3696" s="239">
        <v>45069</v>
      </c>
      <c r="E3696" s="245">
        <f t="shared" si="172"/>
        <v>9</v>
      </c>
      <c r="F3696" s="306" t="s">
        <v>175</v>
      </c>
      <c r="G3696" s="241">
        <v>194.59</v>
      </c>
      <c r="H3696" s="244">
        <f t="shared" si="173"/>
        <v>1751.31</v>
      </c>
      <c r="I3696" s="246"/>
      <c r="J3696" s="247"/>
      <c r="K3696" s="240"/>
      <c r="L3696" s="245"/>
    </row>
    <row r="3697" spans="1:12">
      <c r="A3697" s="243">
        <v>45060</v>
      </c>
      <c r="B3697" s="243">
        <v>45078</v>
      </c>
      <c r="C3697" s="244">
        <f t="shared" si="171"/>
        <v>19</v>
      </c>
      <c r="D3697" s="239">
        <v>45078</v>
      </c>
      <c r="E3697" s="245">
        <f t="shared" si="172"/>
        <v>18</v>
      </c>
      <c r="F3697" s="306" t="s">
        <v>175</v>
      </c>
      <c r="G3697" s="241">
        <v>52.52</v>
      </c>
      <c r="H3697" s="244">
        <f t="shared" si="173"/>
        <v>945.36</v>
      </c>
      <c r="I3697" s="246"/>
      <c r="J3697" s="247"/>
      <c r="K3697" s="240"/>
      <c r="L3697" s="245"/>
    </row>
    <row r="3698" spans="1:12">
      <c r="A3698" s="243">
        <v>45060</v>
      </c>
      <c r="B3698" s="243">
        <v>45084</v>
      </c>
      <c r="C3698" s="244">
        <f t="shared" si="171"/>
        <v>25</v>
      </c>
      <c r="D3698" s="239">
        <v>45084</v>
      </c>
      <c r="E3698" s="245">
        <f t="shared" si="172"/>
        <v>24</v>
      </c>
      <c r="F3698" s="306" t="s">
        <v>175</v>
      </c>
      <c r="G3698" s="241">
        <v>54.51</v>
      </c>
      <c r="H3698" s="244">
        <f t="shared" si="173"/>
        <v>1308.24</v>
      </c>
      <c r="I3698" s="246"/>
      <c r="J3698" s="247"/>
      <c r="K3698" s="240"/>
      <c r="L3698" s="245"/>
    </row>
    <row r="3699" spans="1:12">
      <c r="A3699" s="243">
        <v>45061</v>
      </c>
      <c r="B3699" s="243">
        <v>45085</v>
      </c>
      <c r="C3699" s="244">
        <f t="shared" si="171"/>
        <v>25</v>
      </c>
      <c r="D3699" s="239">
        <v>45085</v>
      </c>
      <c r="E3699" s="245">
        <f t="shared" si="172"/>
        <v>24</v>
      </c>
      <c r="F3699" s="306" t="s">
        <v>175</v>
      </c>
      <c r="G3699" s="241">
        <v>14.01</v>
      </c>
      <c r="H3699" s="244">
        <f t="shared" si="173"/>
        <v>336.24</v>
      </c>
      <c r="I3699" s="246"/>
      <c r="J3699" s="247"/>
      <c r="K3699" s="240"/>
      <c r="L3699" s="245"/>
    </row>
    <row r="3700" spans="1:12">
      <c r="A3700" s="243">
        <v>45061</v>
      </c>
      <c r="B3700" s="243">
        <v>45062</v>
      </c>
      <c r="C3700" s="244">
        <f t="shared" si="171"/>
        <v>2</v>
      </c>
      <c r="D3700" s="239">
        <v>45062</v>
      </c>
      <c r="E3700" s="245">
        <f t="shared" si="172"/>
        <v>1</v>
      </c>
      <c r="F3700" s="306" t="s">
        <v>175</v>
      </c>
      <c r="G3700" s="241">
        <v>2441.9899999999998</v>
      </c>
      <c r="H3700" s="244">
        <f t="shared" si="173"/>
        <v>2441.9899999999998</v>
      </c>
      <c r="I3700" s="246"/>
      <c r="J3700" s="247"/>
      <c r="K3700" s="240"/>
      <c r="L3700" s="245"/>
    </row>
    <row r="3701" spans="1:12">
      <c r="A3701" s="243">
        <v>45061</v>
      </c>
      <c r="B3701" s="243">
        <v>45063</v>
      </c>
      <c r="C3701" s="244">
        <f t="shared" si="171"/>
        <v>3</v>
      </c>
      <c r="D3701" s="239">
        <v>45063</v>
      </c>
      <c r="E3701" s="245">
        <f t="shared" si="172"/>
        <v>2</v>
      </c>
      <c r="F3701" s="306" t="s">
        <v>176</v>
      </c>
      <c r="G3701" s="241">
        <v>3.82</v>
      </c>
      <c r="H3701" s="244">
        <f t="shared" si="173"/>
        <v>7.64</v>
      </c>
      <c r="I3701" s="246"/>
      <c r="J3701" s="247"/>
      <c r="K3701" s="240"/>
      <c r="L3701" s="245"/>
    </row>
    <row r="3702" spans="1:12">
      <c r="A3702" s="243">
        <v>45061</v>
      </c>
      <c r="B3702" s="243">
        <v>45063</v>
      </c>
      <c r="C3702" s="244">
        <f t="shared" si="171"/>
        <v>3</v>
      </c>
      <c r="D3702" s="239">
        <v>45063</v>
      </c>
      <c r="E3702" s="245">
        <f t="shared" si="172"/>
        <v>2</v>
      </c>
      <c r="F3702" s="306" t="s">
        <v>175</v>
      </c>
      <c r="G3702" s="241">
        <v>151.5</v>
      </c>
      <c r="H3702" s="244">
        <f t="shared" si="173"/>
        <v>303</v>
      </c>
      <c r="I3702" s="246"/>
      <c r="J3702" s="247"/>
      <c r="K3702" s="240"/>
      <c r="L3702" s="245"/>
    </row>
    <row r="3703" spans="1:12">
      <c r="A3703" s="243">
        <v>45061</v>
      </c>
      <c r="B3703" s="243">
        <v>45064</v>
      </c>
      <c r="C3703" s="244">
        <f t="shared" si="171"/>
        <v>4</v>
      </c>
      <c r="D3703" s="239">
        <v>45064</v>
      </c>
      <c r="E3703" s="245">
        <f t="shared" si="172"/>
        <v>3</v>
      </c>
      <c r="F3703" s="306" t="s">
        <v>175</v>
      </c>
      <c r="G3703" s="241">
        <v>136.26</v>
      </c>
      <c r="H3703" s="244">
        <f t="shared" si="173"/>
        <v>408.78</v>
      </c>
      <c r="I3703" s="246"/>
      <c r="J3703" s="247"/>
      <c r="K3703" s="240"/>
      <c r="L3703" s="245"/>
    </row>
    <row r="3704" spans="1:12">
      <c r="A3704" s="243">
        <v>45061</v>
      </c>
      <c r="B3704" s="243">
        <v>45065</v>
      </c>
      <c r="C3704" s="244">
        <f t="shared" si="171"/>
        <v>5</v>
      </c>
      <c r="D3704" s="239">
        <v>45065</v>
      </c>
      <c r="E3704" s="245">
        <f t="shared" si="172"/>
        <v>4</v>
      </c>
      <c r="F3704" s="306" t="s">
        <v>175</v>
      </c>
      <c r="G3704" s="241">
        <v>98.01</v>
      </c>
      <c r="H3704" s="244">
        <f t="shared" si="173"/>
        <v>392.04</v>
      </c>
      <c r="I3704" s="246"/>
      <c r="J3704" s="247"/>
      <c r="K3704" s="240"/>
      <c r="L3704" s="245"/>
    </row>
    <row r="3705" spans="1:12">
      <c r="A3705" s="243">
        <v>45061</v>
      </c>
      <c r="B3705" s="243">
        <v>45068</v>
      </c>
      <c r="C3705" s="244">
        <f t="shared" si="171"/>
        <v>8</v>
      </c>
      <c r="D3705" s="239">
        <v>45068</v>
      </c>
      <c r="E3705" s="245">
        <f t="shared" si="172"/>
        <v>7</v>
      </c>
      <c r="F3705" s="306" t="s">
        <v>175</v>
      </c>
      <c r="G3705" s="241">
        <v>30.75</v>
      </c>
      <c r="H3705" s="244">
        <f t="shared" si="173"/>
        <v>215.25</v>
      </c>
      <c r="I3705" s="246"/>
      <c r="J3705" s="247"/>
      <c r="K3705" s="240"/>
      <c r="L3705" s="245"/>
    </row>
    <row r="3706" spans="1:12">
      <c r="A3706" s="243">
        <v>45062</v>
      </c>
      <c r="B3706" s="243">
        <v>45068</v>
      </c>
      <c r="C3706" s="244">
        <f t="shared" si="171"/>
        <v>7</v>
      </c>
      <c r="D3706" s="239">
        <v>45068</v>
      </c>
      <c r="E3706" s="245">
        <f t="shared" si="172"/>
        <v>6</v>
      </c>
      <c r="F3706" s="306" t="s">
        <v>176</v>
      </c>
      <c r="G3706" s="241">
        <v>100.18</v>
      </c>
      <c r="H3706" s="244">
        <f t="shared" si="173"/>
        <v>601.08000000000004</v>
      </c>
      <c r="I3706" s="246"/>
      <c r="J3706" s="247"/>
      <c r="K3706" s="240"/>
      <c r="L3706" s="245"/>
    </row>
    <row r="3707" spans="1:12">
      <c r="A3707" s="243">
        <v>45062</v>
      </c>
      <c r="B3707" s="243">
        <v>45068</v>
      </c>
      <c r="C3707" s="244">
        <f t="shared" si="171"/>
        <v>7</v>
      </c>
      <c r="D3707" s="239">
        <v>45068</v>
      </c>
      <c r="E3707" s="245">
        <f t="shared" si="172"/>
        <v>6</v>
      </c>
      <c r="F3707" s="306" t="s">
        <v>175</v>
      </c>
      <c r="G3707" s="241">
        <v>812.59</v>
      </c>
      <c r="H3707" s="244">
        <f t="shared" si="173"/>
        <v>4875.54</v>
      </c>
      <c r="I3707" s="246"/>
      <c r="J3707" s="247"/>
      <c r="K3707" s="240"/>
      <c r="L3707" s="245"/>
    </row>
    <row r="3708" spans="1:12">
      <c r="A3708" s="243">
        <v>45062</v>
      </c>
      <c r="B3708" s="243">
        <v>45069</v>
      </c>
      <c r="C3708" s="244">
        <f t="shared" si="171"/>
        <v>8</v>
      </c>
      <c r="D3708" s="239">
        <v>45069</v>
      </c>
      <c r="E3708" s="245">
        <f t="shared" si="172"/>
        <v>7</v>
      </c>
      <c r="F3708" s="306" t="s">
        <v>175</v>
      </c>
      <c r="G3708" s="241">
        <v>243.69</v>
      </c>
      <c r="H3708" s="244">
        <f t="shared" si="173"/>
        <v>1705.83</v>
      </c>
      <c r="I3708" s="246"/>
      <c r="J3708" s="247"/>
      <c r="K3708" s="240"/>
      <c r="L3708" s="245"/>
    </row>
    <row r="3709" spans="1:12">
      <c r="A3709" s="243">
        <v>45062</v>
      </c>
      <c r="B3709" s="243">
        <v>45070</v>
      </c>
      <c r="C3709" s="244">
        <f t="shared" si="171"/>
        <v>9</v>
      </c>
      <c r="D3709" s="239">
        <v>45070</v>
      </c>
      <c r="E3709" s="245">
        <f t="shared" si="172"/>
        <v>8</v>
      </c>
      <c r="F3709" s="306" t="s">
        <v>175</v>
      </c>
      <c r="G3709" s="241">
        <v>702.99</v>
      </c>
      <c r="H3709" s="244">
        <f t="shared" si="173"/>
        <v>5623.92</v>
      </c>
      <c r="I3709" s="246"/>
      <c r="J3709" s="247"/>
      <c r="K3709" s="240"/>
      <c r="L3709" s="245"/>
    </row>
    <row r="3710" spans="1:12">
      <c r="A3710" s="243">
        <v>45062</v>
      </c>
      <c r="B3710" s="243">
        <v>45071</v>
      </c>
      <c r="C3710" s="244">
        <f t="shared" si="171"/>
        <v>10</v>
      </c>
      <c r="D3710" s="239">
        <v>45071</v>
      </c>
      <c r="E3710" s="245">
        <f t="shared" si="172"/>
        <v>9</v>
      </c>
      <c r="F3710" s="306" t="s">
        <v>175</v>
      </c>
      <c r="G3710" s="241">
        <v>48.92</v>
      </c>
      <c r="H3710" s="244">
        <f t="shared" si="173"/>
        <v>440.28000000000003</v>
      </c>
      <c r="I3710" s="246"/>
      <c r="J3710" s="247"/>
      <c r="K3710" s="240"/>
      <c r="L3710" s="245"/>
    </row>
    <row r="3711" spans="1:12">
      <c r="A3711" s="243">
        <v>45062</v>
      </c>
      <c r="B3711" s="243">
        <v>45079</v>
      </c>
      <c r="C3711" s="244">
        <f t="shared" si="171"/>
        <v>18</v>
      </c>
      <c r="D3711" s="239">
        <v>45079</v>
      </c>
      <c r="E3711" s="245">
        <f t="shared" si="172"/>
        <v>17</v>
      </c>
      <c r="F3711" s="306" t="s">
        <v>175</v>
      </c>
      <c r="G3711" s="241">
        <v>30.34</v>
      </c>
      <c r="H3711" s="244">
        <f t="shared" si="173"/>
        <v>515.78</v>
      </c>
      <c r="I3711" s="246"/>
      <c r="J3711" s="247"/>
      <c r="K3711" s="240"/>
      <c r="L3711" s="245"/>
    </row>
    <row r="3712" spans="1:12">
      <c r="A3712" s="243">
        <v>45062</v>
      </c>
      <c r="B3712" s="243">
        <v>45093</v>
      </c>
      <c r="C3712" s="244">
        <f t="shared" si="171"/>
        <v>32</v>
      </c>
      <c r="D3712" s="239">
        <v>45093</v>
      </c>
      <c r="E3712" s="245">
        <f t="shared" si="172"/>
        <v>31</v>
      </c>
      <c r="F3712" s="306" t="s">
        <v>177</v>
      </c>
      <c r="G3712" s="241">
        <v>134.43</v>
      </c>
      <c r="H3712" s="244">
        <f t="shared" si="173"/>
        <v>4167.33</v>
      </c>
      <c r="I3712" s="246"/>
      <c r="J3712" s="247"/>
      <c r="K3712" s="240"/>
      <c r="L3712" s="245"/>
    </row>
    <row r="3713" spans="1:12">
      <c r="A3713" s="243">
        <v>45062</v>
      </c>
      <c r="B3713" s="243">
        <v>45082</v>
      </c>
      <c r="C3713" s="244">
        <f t="shared" si="171"/>
        <v>21</v>
      </c>
      <c r="D3713" s="239">
        <v>45082</v>
      </c>
      <c r="E3713" s="245">
        <f t="shared" si="172"/>
        <v>20</v>
      </c>
      <c r="F3713" s="306" t="s">
        <v>175</v>
      </c>
      <c r="G3713" s="241">
        <v>31.06</v>
      </c>
      <c r="H3713" s="244">
        <f t="shared" si="173"/>
        <v>621.19999999999993</v>
      </c>
      <c r="I3713" s="246"/>
      <c r="J3713" s="247"/>
      <c r="K3713" s="240"/>
      <c r="L3713" s="245"/>
    </row>
    <row r="3714" spans="1:12">
      <c r="A3714" s="243">
        <v>45062</v>
      </c>
      <c r="B3714" s="243">
        <v>45069</v>
      </c>
      <c r="C3714" s="244">
        <f t="shared" si="171"/>
        <v>8</v>
      </c>
      <c r="D3714" s="239">
        <v>45069</v>
      </c>
      <c r="E3714" s="245">
        <f t="shared" si="172"/>
        <v>7</v>
      </c>
      <c r="F3714" s="306" t="s">
        <v>177</v>
      </c>
      <c r="G3714" s="241">
        <v>25950.46</v>
      </c>
      <c r="H3714" s="244">
        <f t="shared" si="173"/>
        <v>181653.22</v>
      </c>
      <c r="I3714" s="246"/>
      <c r="J3714" s="247"/>
      <c r="K3714" s="240"/>
      <c r="L3714" s="245"/>
    </row>
    <row r="3715" spans="1:12">
      <c r="A3715" s="243">
        <v>45062</v>
      </c>
      <c r="B3715" s="243">
        <v>45076</v>
      </c>
      <c r="C3715" s="244">
        <f t="shared" si="171"/>
        <v>15</v>
      </c>
      <c r="D3715" s="239">
        <v>45076</v>
      </c>
      <c r="E3715" s="245">
        <f t="shared" si="172"/>
        <v>14</v>
      </c>
      <c r="F3715" s="306" t="s">
        <v>176</v>
      </c>
      <c r="G3715" s="241">
        <v>1502.76</v>
      </c>
      <c r="H3715" s="244">
        <f t="shared" si="173"/>
        <v>21038.639999999999</v>
      </c>
      <c r="I3715" s="246"/>
      <c r="J3715" s="247"/>
      <c r="K3715" s="240"/>
      <c r="L3715" s="245"/>
    </row>
    <row r="3716" spans="1:12">
      <c r="A3716" s="243">
        <v>45062</v>
      </c>
      <c r="B3716" s="243">
        <v>45063</v>
      </c>
      <c r="C3716" s="244">
        <f t="shared" si="171"/>
        <v>2</v>
      </c>
      <c r="D3716" s="239">
        <v>45063</v>
      </c>
      <c r="E3716" s="245">
        <f t="shared" si="172"/>
        <v>1</v>
      </c>
      <c r="F3716" s="306" t="s">
        <v>178</v>
      </c>
      <c r="G3716" s="241">
        <v>45.75</v>
      </c>
      <c r="H3716" s="244">
        <f t="shared" si="173"/>
        <v>45.75</v>
      </c>
      <c r="I3716" s="246"/>
      <c r="J3716" s="247"/>
      <c r="K3716" s="240"/>
      <c r="L3716" s="245"/>
    </row>
    <row r="3717" spans="1:12">
      <c r="A3717" s="243">
        <v>45062</v>
      </c>
      <c r="B3717" s="243">
        <v>45063</v>
      </c>
      <c r="C3717" s="244">
        <f t="shared" si="171"/>
        <v>2</v>
      </c>
      <c r="D3717" s="239">
        <v>45063</v>
      </c>
      <c r="E3717" s="245">
        <f t="shared" si="172"/>
        <v>1</v>
      </c>
      <c r="F3717" s="306" t="s">
        <v>176</v>
      </c>
      <c r="G3717" s="241">
        <v>78186.789999999994</v>
      </c>
      <c r="H3717" s="244">
        <f t="shared" si="173"/>
        <v>78186.789999999994</v>
      </c>
      <c r="I3717" s="246"/>
      <c r="J3717" s="247"/>
      <c r="K3717" s="240"/>
      <c r="L3717" s="245"/>
    </row>
    <row r="3718" spans="1:12">
      <c r="A3718" s="243">
        <v>45062</v>
      </c>
      <c r="B3718" s="243">
        <v>45062</v>
      </c>
      <c r="C3718" s="244">
        <f t="shared" si="171"/>
        <v>1</v>
      </c>
      <c r="D3718" s="239">
        <v>45062</v>
      </c>
      <c r="E3718" s="245">
        <f t="shared" si="172"/>
        <v>0</v>
      </c>
      <c r="F3718" s="306" t="s">
        <v>175</v>
      </c>
      <c r="G3718" s="241">
        <v>824.88</v>
      </c>
      <c r="H3718" s="244">
        <f t="shared" si="173"/>
        <v>0</v>
      </c>
      <c r="I3718" s="246"/>
      <c r="J3718" s="247"/>
      <c r="K3718" s="240"/>
      <c r="L3718" s="245"/>
    </row>
    <row r="3719" spans="1:12">
      <c r="A3719" s="243">
        <v>45062</v>
      </c>
      <c r="B3719" s="243">
        <v>45064</v>
      </c>
      <c r="C3719" s="244">
        <f t="shared" ref="C3719:C3782" si="174">B3719-A3719+1</f>
        <v>3</v>
      </c>
      <c r="D3719" s="239">
        <v>45064</v>
      </c>
      <c r="E3719" s="245">
        <f t="shared" ref="E3719:E3782" si="175">D3719-A3719</f>
        <v>2</v>
      </c>
      <c r="F3719" s="306" t="s">
        <v>178</v>
      </c>
      <c r="G3719" s="241">
        <v>724.55</v>
      </c>
      <c r="H3719" s="244">
        <f t="shared" ref="H3719:H3782" si="176">E3719*G3719</f>
        <v>1449.1</v>
      </c>
      <c r="I3719" s="246"/>
      <c r="J3719" s="247"/>
      <c r="K3719" s="240"/>
      <c r="L3719" s="245"/>
    </row>
    <row r="3720" spans="1:12">
      <c r="A3720" s="243">
        <v>45062</v>
      </c>
      <c r="B3720" s="243">
        <v>45063</v>
      </c>
      <c r="C3720" s="244">
        <f t="shared" si="174"/>
        <v>2</v>
      </c>
      <c r="D3720" s="239">
        <v>45063</v>
      </c>
      <c r="E3720" s="245">
        <f t="shared" si="175"/>
        <v>1</v>
      </c>
      <c r="F3720" s="306" t="s">
        <v>175</v>
      </c>
      <c r="G3720" s="241">
        <v>427456.85</v>
      </c>
      <c r="H3720" s="244">
        <f t="shared" si="176"/>
        <v>427456.85</v>
      </c>
      <c r="I3720" s="246"/>
      <c r="J3720" s="247"/>
      <c r="K3720" s="240"/>
      <c r="L3720" s="245"/>
    </row>
    <row r="3721" spans="1:12">
      <c r="A3721" s="243">
        <v>45062</v>
      </c>
      <c r="B3721" s="243">
        <v>45064</v>
      </c>
      <c r="C3721" s="244">
        <f t="shared" si="174"/>
        <v>3</v>
      </c>
      <c r="D3721" s="239">
        <v>45064</v>
      </c>
      <c r="E3721" s="245">
        <f t="shared" si="175"/>
        <v>2</v>
      </c>
      <c r="F3721" s="306" t="s">
        <v>176</v>
      </c>
      <c r="G3721" s="241">
        <v>38517.93</v>
      </c>
      <c r="H3721" s="244">
        <f t="shared" si="176"/>
        <v>77035.86</v>
      </c>
      <c r="I3721" s="246"/>
      <c r="J3721" s="247"/>
      <c r="K3721" s="240"/>
      <c r="L3721" s="245"/>
    </row>
    <row r="3722" spans="1:12">
      <c r="A3722" s="243">
        <v>45062</v>
      </c>
      <c r="B3722" s="243">
        <v>45065</v>
      </c>
      <c r="C3722" s="244">
        <f t="shared" si="174"/>
        <v>4</v>
      </c>
      <c r="D3722" s="239">
        <v>45065</v>
      </c>
      <c r="E3722" s="245">
        <f t="shared" si="175"/>
        <v>3</v>
      </c>
      <c r="F3722" s="306" t="s">
        <v>178</v>
      </c>
      <c r="G3722" s="241">
        <v>33095.699999999997</v>
      </c>
      <c r="H3722" s="244">
        <f t="shared" si="176"/>
        <v>99287.099999999991</v>
      </c>
      <c r="I3722" s="246"/>
      <c r="J3722" s="247"/>
      <c r="K3722" s="240"/>
      <c r="L3722" s="245"/>
    </row>
    <row r="3723" spans="1:12">
      <c r="A3723" s="243">
        <v>45062</v>
      </c>
      <c r="B3723" s="243">
        <v>45064</v>
      </c>
      <c r="C3723" s="244">
        <f t="shared" si="174"/>
        <v>3</v>
      </c>
      <c r="D3723" s="239">
        <v>45064</v>
      </c>
      <c r="E3723" s="245">
        <f t="shared" si="175"/>
        <v>2</v>
      </c>
      <c r="F3723" s="306" t="s">
        <v>175</v>
      </c>
      <c r="G3723" s="241">
        <v>10874.32</v>
      </c>
      <c r="H3723" s="244">
        <f t="shared" si="176"/>
        <v>21748.639999999999</v>
      </c>
      <c r="I3723" s="246"/>
      <c r="J3723" s="247"/>
      <c r="K3723" s="240"/>
      <c r="L3723" s="245"/>
    </row>
    <row r="3724" spans="1:12">
      <c r="A3724" s="243">
        <v>45062</v>
      </c>
      <c r="B3724" s="243">
        <v>45065</v>
      </c>
      <c r="C3724" s="244">
        <f t="shared" si="174"/>
        <v>4</v>
      </c>
      <c r="D3724" s="239">
        <v>45065</v>
      </c>
      <c r="E3724" s="245">
        <f t="shared" si="175"/>
        <v>3</v>
      </c>
      <c r="F3724" s="306" t="s">
        <v>176</v>
      </c>
      <c r="G3724" s="241">
        <v>205.13</v>
      </c>
      <c r="H3724" s="244">
        <f t="shared" si="176"/>
        <v>615.39</v>
      </c>
      <c r="I3724" s="246"/>
      <c r="J3724" s="247"/>
      <c r="K3724" s="240"/>
      <c r="L3724" s="245"/>
    </row>
    <row r="3725" spans="1:12">
      <c r="A3725" s="243">
        <v>45062</v>
      </c>
      <c r="B3725" s="243">
        <v>45065</v>
      </c>
      <c r="C3725" s="244">
        <f t="shared" si="174"/>
        <v>4</v>
      </c>
      <c r="D3725" s="239">
        <v>45065</v>
      </c>
      <c r="E3725" s="245">
        <f t="shared" si="175"/>
        <v>3</v>
      </c>
      <c r="F3725" s="306" t="s">
        <v>175</v>
      </c>
      <c r="G3725" s="241">
        <v>1838.55</v>
      </c>
      <c r="H3725" s="244">
        <f t="shared" si="176"/>
        <v>5515.65</v>
      </c>
      <c r="I3725" s="246"/>
      <c r="J3725" s="247"/>
      <c r="K3725" s="240"/>
      <c r="L3725" s="245"/>
    </row>
    <row r="3726" spans="1:12">
      <c r="A3726" s="243">
        <v>45062</v>
      </c>
      <c r="B3726" s="243">
        <v>45063</v>
      </c>
      <c r="C3726" s="244">
        <f t="shared" si="174"/>
        <v>2</v>
      </c>
      <c r="D3726" s="239">
        <v>45063</v>
      </c>
      <c r="E3726" s="245">
        <f t="shared" si="175"/>
        <v>1</v>
      </c>
      <c r="F3726" s="306" t="s">
        <v>177</v>
      </c>
      <c r="G3726" s="241">
        <v>11205.84</v>
      </c>
      <c r="H3726" s="244">
        <f t="shared" si="176"/>
        <v>11205.84</v>
      </c>
      <c r="I3726" s="246"/>
      <c r="J3726" s="247"/>
      <c r="K3726" s="240"/>
      <c r="L3726" s="245"/>
    </row>
    <row r="3727" spans="1:12">
      <c r="A3727" s="243">
        <v>45062</v>
      </c>
      <c r="B3727" s="243">
        <v>45064</v>
      </c>
      <c r="C3727" s="244">
        <f t="shared" si="174"/>
        <v>3</v>
      </c>
      <c r="D3727" s="239">
        <v>45064</v>
      </c>
      <c r="E3727" s="245">
        <f t="shared" si="175"/>
        <v>2</v>
      </c>
      <c r="F3727" s="306" t="s">
        <v>177</v>
      </c>
      <c r="G3727" s="241">
        <v>1092.46</v>
      </c>
      <c r="H3727" s="244">
        <f t="shared" si="176"/>
        <v>2184.92</v>
      </c>
      <c r="I3727" s="246"/>
      <c r="J3727" s="247"/>
      <c r="K3727" s="240"/>
      <c r="L3727" s="245"/>
    </row>
    <row r="3728" spans="1:12">
      <c r="A3728" s="243">
        <v>45063</v>
      </c>
      <c r="B3728" s="243">
        <v>45065</v>
      </c>
      <c r="C3728" s="244">
        <f t="shared" si="174"/>
        <v>3</v>
      </c>
      <c r="D3728" s="239">
        <v>45065</v>
      </c>
      <c r="E3728" s="245">
        <f t="shared" si="175"/>
        <v>2</v>
      </c>
      <c r="F3728" s="306" t="s">
        <v>175</v>
      </c>
      <c r="G3728" s="241">
        <v>14310.57</v>
      </c>
      <c r="H3728" s="244">
        <f t="shared" si="176"/>
        <v>28621.14</v>
      </c>
      <c r="I3728" s="246"/>
      <c r="J3728" s="247"/>
      <c r="K3728" s="240"/>
      <c r="L3728" s="245"/>
    </row>
    <row r="3729" spans="1:12">
      <c r="A3729" s="243">
        <v>45063</v>
      </c>
      <c r="B3729" s="243">
        <v>45176</v>
      </c>
      <c r="C3729" s="244">
        <f t="shared" si="174"/>
        <v>114</v>
      </c>
      <c r="D3729" s="239">
        <v>45176</v>
      </c>
      <c r="E3729" s="245">
        <f t="shared" si="175"/>
        <v>113</v>
      </c>
      <c r="F3729" s="306" t="s">
        <v>176</v>
      </c>
      <c r="G3729" s="241">
        <v>195.35</v>
      </c>
      <c r="H3729" s="244">
        <f t="shared" si="176"/>
        <v>22074.55</v>
      </c>
      <c r="I3729" s="246"/>
      <c r="J3729" s="247"/>
      <c r="K3729" s="240"/>
      <c r="L3729" s="245"/>
    </row>
    <row r="3730" spans="1:12">
      <c r="A3730" s="243">
        <v>45063</v>
      </c>
      <c r="B3730" s="243">
        <v>45063</v>
      </c>
      <c r="C3730" s="244">
        <f t="shared" si="174"/>
        <v>1</v>
      </c>
      <c r="D3730" s="239">
        <v>45063</v>
      </c>
      <c r="E3730" s="245">
        <f t="shared" si="175"/>
        <v>0</v>
      </c>
      <c r="F3730" s="306" t="s">
        <v>179</v>
      </c>
      <c r="G3730" s="241">
        <v>132.77000000000001</v>
      </c>
      <c r="H3730" s="244">
        <f t="shared" si="176"/>
        <v>0</v>
      </c>
      <c r="I3730" s="246"/>
      <c r="J3730" s="247"/>
      <c r="K3730" s="240"/>
      <c r="L3730" s="245"/>
    </row>
    <row r="3731" spans="1:12">
      <c r="A3731" s="243">
        <v>45063</v>
      </c>
      <c r="B3731" s="243">
        <v>45063</v>
      </c>
      <c r="C3731" s="244">
        <f t="shared" si="174"/>
        <v>1</v>
      </c>
      <c r="D3731" s="239">
        <v>45063</v>
      </c>
      <c r="E3731" s="245">
        <f t="shared" si="175"/>
        <v>0</v>
      </c>
      <c r="F3731" s="306" t="s">
        <v>177</v>
      </c>
      <c r="G3731" s="241">
        <v>32.51</v>
      </c>
      <c r="H3731" s="244">
        <f t="shared" si="176"/>
        <v>0</v>
      </c>
      <c r="I3731" s="246"/>
      <c r="J3731" s="247"/>
      <c r="K3731" s="240"/>
      <c r="L3731" s="245"/>
    </row>
    <row r="3732" spans="1:12">
      <c r="A3732" s="243">
        <v>45063</v>
      </c>
      <c r="B3732" s="243">
        <v>45064</v>
      </c>
      <c r="C3732" s="244">
        <f t="shared" si="174"/>
        <v>2</v>
      </c>
      <c r="D3732" s="239">
        <v>45064</v>
      </c>
      <c r="E3732" s="245">
        <f t="shared" si="175"/>
        <v>1</v>
      </c>
      <c r="F3732" s="306" t="s">
        <v>177</v>
      </c>
      <c r="G3732" s="241">
        <v>7692.41</v>
      </c>
      <c r="H3732" s="244">
        <f t="shared" si="176"/>
        <v>7692.41</v>
      </c>
      <c r="I3732" s="246"/>
      <c r="J3732" s="247"/>
      <c r="K3732" s="240"/>
      <c r="L3732" s="245"/>
    </row>
    <row r="3733" spans="1:12">
      <c r="A3733" s="243">
        <v>45063</v>
      </c>
      <c r="B3733" s="243">
        <v>45068</v>
      </c>
      <c r="C3733" s="244">
        <f t="shared" si="174"/>
        <v>6</v>
      </c>
      <c r="D3733" s="239">
        <v>45068</v>
      </c>
      <c r="E3733" s="245">
        <f t="shared" si="175"/>
        <v>5</v>
      </c>
      <c r="F3733" s="306" t="s">
        <v>178</v>
      </c>
      <c r="G3733" s="241">
        <v>13535.7</v>
      </c>
      <c r="H3733" s="244">
        <f t="shared" si="176"/>
        <v>67678.5</v>
      </c>
      <c r="I3733" s="246"/>
      <c r="J3733" s="247"/>
      <c r="K3733" s="240"/>
      <c r="L3733" s="245"/>
    </row>
    <row r="3734" spans="1:12">
      <c r="A3734" s="243">
        <v>45063</v>
      </c>
      <c r="B3734" s="243">
        <v>45068</v>
      </c>
      <c r="C3734" s="244">
        <f t="shared" si="174"/>
        <v>6</v>
      </c>
      <c r="D3734" s="239">
        <v>45068</v>
      </c>
      <c r="E3734" s="245">
        <f t="shared" si="175"/>
        <v>5</v>
      </c>
      <c r="F3734" s="306" t="s">
        <v>176</v>
      </c>
      <c r="G3734" s="241">
        <v>1113.92</v>
      </c>
      <c r="H3734" s="244">
        <f t="shared" si="176"/>
        <v>5569.6</v>
      </c>
      <c r="I3734" s="246"/>
      <c r="J3734" s="247"/>
      <c r="K3734" s="240"/>
      <c r="L3734" s="245"/>
    </row>
    <row r="3735" spans="1:12">
      <c r="A3735" s="243">
        <v>45063</v>
      </c>
      <c r="B3735" s="243">
        <v>45065</v>
      </c>
      <c r="C3735" s="244">
        <f t="shared" si="174"/>
        <v>3</v>
      </c>
      <c r="D3735" s="239">
        <v>45065</v>
      </c>
      <c r="E3735" s="245">
        <f t="shared" si="175"/>
        <v>2</v>
      </c>
      <c r="F3735" s="306" t="s">
        <v>177</v>
      </c>
      <c r="G3735" s="241">
        <v>360.47</v>
      </c>
      <c r="H3735" s="244">
        <f t="shared" si="176"/>
        <v>720.94</v>
      </c>
      <c r="I3735" s="246"/>
      <c r="J3735" s="247"/>
      <c r="K3735" s="240"/>
      <c r="L3735" s="245"/>
    </row>
    <row r="3736" spans="1:12">
      <c r="A3736" s="243">
        <v>45063</v>
      </c>
      <c r="B3736" s="243">
        <v>45069</v>
      </c>
      <c r="C3736" s="244">
        <f t="shared" si="174"/>
        <v>7</v>
      </c>
      <c r="D3736" s="239">
        <v>45069</v>
      </c>
      <c r="E3736" s="245">
        <f t="shared" si="175"/>
        <v>6</v>
      </c>
      <c r="F3736" s="306" t="s">
        <v>178</v>
      </c>
      <c r="G3736" s="241">
        <v>40550.67</v>
      </c>
      <c r="H3736" s="244">
        <f t="shared" si="176"/>
        <v>243304.02</v>
      </c>
      <c r="I3736" s="246"/>
      <c r="J3736" s="247"/>
      <c r="K3736" s="240"/>
      <c r="L3736" s="245"/>
    </row>
    <row r="3737" spans="1:12">
      <c r="A3737" s="243">
        <v>45063</v>
      </c>
      <c r="B3737" s="243">
        <v>45068</v>
      </c>
      <c r="C3737" s="244">
        <f t="shared" si="174"/>
        <v>6</v>
      </c>
      <c r="D3737" s="239">
        <v>45068</v>
      </c>
      <c r="E3737" s="245">
        <f t="shared" si="175"/>
        <v>5</v>
      </c>
      <c r="F3737" s="306" t="s">
        <v>175</v>
      </c>
      <c r="G3737" s="241">
        <v>2051.4699999999998</v>
      </c>
      <c r="H3737" s="244">
        <f t="shared" si="176"/>
        <v>10257.349999999999</v>
      </c>
      <c r="I3737" s="246"/>
      <c r="J3737" s="247"/>
      <c r="K3737" s="240"/>
      <c r="L3737" s="245"/>
    </row>
    <row r="3738" spans="1:12">
      <c r="A3738" s="243">
        <v>45063</v>
      </c>
      <c r="B3738" s="243">
        <v>45069</v>
      </c>
      <c r="C3738" s="244">
        <f t="shared" si="174"/>
        <v>7</v>
      </c>
      <c r="D3738" s="239">
        <v>45069</v>
      </c>
      <c r="E3738" s="245">
        <f t="shared" si="175"/>
        <v>6</v>
      </c>
      <c r="F3738" s="306" t="s">
        <v>176</v>
      </c>
      <c r="G3738" s="241">
        <v>8921.9699999999993</v>
      </c>
      <c r="H3738" s="244">
        <f t="shared" si="176"/>
        <v>53531.819999999992</v>
      </c>
      <c r="I3738" s="246"/>
      <c r="J3738" s="247"/>
      <c r="K3738" s="240"/>
      <c r="L3738" s="245"/>
    </row>
    <row r="3739" spans="1:12">
      <c r="A3739" s="243">
        <v>45063</v>
      </c>
      <c r="B3739" s="243">
        <v>45069</v>
      </c>
      <c r="C3739" s="244">
        <f t="shared" si="174"/>
        <v>7</v>
      </c>
      <c r="D3739" s="239">
        <v>45069</v>
      </c>
      <c r="E3739" s="245">
        <f t="shared" si="175"/>
        <v>6</v>
      </c>
      <c r="F3739" s="306" t="s">
        <v>175</v>
      </c>
      <c r="G3739" s="241">
        <v>957.01</v>
      </c>
      <c r="H3739" s="244">
        <f t="shared" si="176"/>
        <v>5742.0599999999995</v>
      </c>
      <c r="I3739" s="246"/>
      <c r="J3739" s="247"/>
      <c r="K3739" s="240"/>
      <c r="L3739" s="245"/>
    </row>
    <row r="3740" spans="1:12">
      <c r="A3740" s="243">
        <v>45063</v>
      </c>
      <c r="B3740" s="243">
        <v>45070</v>
      </c>
      <c r="C3740" s="244">
        <f t="shared" si="174"/>
        <v>8</v>
      </c>
      <c r="D3740" s="239">
        <v>45070</v>
      </c>
      <c r="E3740" s="245">
        <f t="shared" si="175"/>
        <v>7</v>
      </c>
      <c r="F3740" s="306" t="s">
        <v>176</v>
      </c>
      <c r="G3740" s="241">
        <v>18.3</v>
      </c>
      <c r="H3740" s="244">
        <f t="shared" si="176"/>
        <v>128.1</v>
      </c>
      <c r="I3740" s="246"/>
      <c r="J3740" s="247"/>
      <c r="K3740" s="240"/>
      <c r="L3740" s="245"/>
    </row>
    <row r="3741" spans="1:12">
      <c r="A3741" s="243">
        <v>45063</v>
      </c>
      <c r="B3741" s="243">
        <v>45070</v>
      </c>
      <c r="C3741" s="244">
        <f t="shared" si="174"/>
        <v>8</v>
      </c>
      <c r="D3741" s="239">
        <v>45070</v>
      </c>
      <c r="E3741" s="245">
        <f t="shared" si="175"/>
        <v>7</v>
      </c>
      <c r="F3741" s="306" t="s">
        <v>175</v>
      </c>
      <c r="G3741" s="241">
        <v>338.3</v>
      </c>
      <c r="H3741" s="244">
        <f t="shared" si="176"/>
        <v>2368.1</v>
      </c>
      <c r="I3741" s="246"/>
      <c r="J3741" s="247"/>
      <c r="K3741" s="240"/>
      <c r="L3741" s="245"/>
    </row>
    <row r="3742" spans="1:12">
      <c r="A3742" s="243">
        <v>45063</v>
      </c>
      <c r="B3742" s="243">
        <v>45096</v>
      </c>
      <c r="C3742" s="244">
        <f t="shared" si="174"/>
        <v>34</v>
      </c>
      <c r="D3742" s="239">
        <v>45096</v>
      </c>
      <c r="E3742" s="245">
        <f t="shared" si="175"/>
        <v>33</v>
      </c>
      <c r="F3742" s="306" t="s">
        <v>175</v>
      </c>
      <c r="G3742" s="241">
        <v>63.83</v>
      </c>
      <c r="H3742" s="244">
        <f t="shared" si="176"/>
        <v>2106.39</v>
      </c>
      <c r="I3742" s="246"/>
      <c r="J3742" s="247"/>
      <c r="K3742" s="240"/>
      <c r="L3742" s="245"/>
    </row>
    <row r="3743" spans="1:12">
      <c r="A3743" s="243">
        <v>45063</v>
      </c>
      <c r="B3743" s="243">
        <v>45071</v>
      </c>
      <c r="C3743" s="244">
        <f t="shared" si="174"/>
        <v>9</v>
      </c>
      <c r="D3743" s="239">
        <v>45071</v>
      </c>
      <c r="E3743" s="245">
        <f t="shared" si="175"/>
        <v>8</v>
      </c>
      <c r="F3743" s="306" t="s">
        <v>175</v>
      </c>
      <c r="G3743" s="241">
        <v>25.16</v>
      </c>
      <c r="H3743" s="244">
        <f t="shared" si="176"/>
        <v>201.28</v>
      </c>
      <c r="I3743" s="246"/>
      <c r="J3743" s="247"/>
      <c r="K3743" s="240"/>
      <c r="L3743" s="245"/>
    </row>
    <row r="3744" spans="1:12">
      <c r="A3744" s="243">
        <v>45063</v>
      </c>
      <c r="B3744" s="243">
        <v>45072</v>
      </c>
      <c r="C3744" s="244">
        <f t="shared" si="174"/>
        <v>10</v>
      </c>
      <c r="D3744" s="239">
        <v>45072</v>
      </c>
      <c r="E3744" s="245">
        <f t="shared" si="175"/>
        <v>9</v>
      </c>
      <c r="F3744" s="306" t="s">
        <v>176</v>
      </c>
      <c r="G3744" s="241">
        <v>173.84</v>
      </c>
      <c r="H3744" s="244">
        <f t="shared" si="176"/>
        <v>1564.56</v>
      </c>
      <c r="I3744" s="246"/>
      <c r="J3744" s="247"/>
      <c r="K3744" s="240"/>
      <c r="L3744" s="245"/>
    </row>
    <row r="3745" spans="1:12">
      <c r="A3745" s="243">
        <v>45063</v>
      </c>
      <c r="B3745" s="243">
        <v>45117</v>
      </c>
      <c r="C3745" s="244">
        <f t="shared" si="174"/>
        <v>55</v>
      </c>
      <c r="D3745" s="239">
        <v>45117</v>
      </c>
      <c r="E3745" s="245">
        <f t="shared" si="175"/>
        <v>54</v>
      </c>
      <c r="F3745" s="306" t="s">
        <v>175</v>
      </c>
      <c r="G3745" s="241">
        <v>78.489999999999995</v>
      </c>
      <c r="H3745" s="244">
        <f t="shared" si="176"/>
        <v>4238.46</v>
      </c>
      <c r="I3745" s="246"/>
      <c r="J3745" s="247"/>
      <c r="K3745" s="240"/>
      <c r="L3745" s="245"/>
    </row>
    <row r="3746" spans="1:12">
      <c r="A3746" s="243">
        <v>45063</v>
      </c>
      <c r="B3746" s="243">
        <v>45072</v>
      </c>
      <c r="C3746" s="244">
        <f t="shared" si="174"/>
        <v>10</v>
      </c>
      <c r="D3746" s="239">
        <v>45072</v>
      </c>
      <c r="E3746" s="245">
        <f t="shared" si="175"/>
        <v>9</v>
      </c>
      <c r="F3746" s="306" t="s">
        <v>175</v>
      </c>
      <c r="G3746" s="241">
        <v>24.58</v>
      </c>
      <c r="H3746" s="244">
        <f t="shared" si="176"/>
        <v>221.21999999999997</v>
      </c>
      <c r="I3746" s="246"/>
      <c r="J3746" s="247"/>
      <c r="K3746" s="240"/>
      <c r="L3746" s="245"/>
    </row>
    <row r="3747" spans="1:12">
      <c r="A3747" s="243">
        <v>45063</v>
      </c>
      <c r="B3747" s="243">
        <v>45082</v>
      </c>
      <c r="C3747" s="244">
        <f t="shared" si="174"/>
        <v>20</v>
      </c>
      <c r="D3747" s="239">
        <v>45082</v>
      </c>
      <c r="E3747" s="245">
        <f t="shared" si="175"/>
        <v>19</v>
      </c>
      <c r="F3747" s="306" t="s">
        <v>175</v>
      </c>
      <c r="G3747" s="241">
        <v>27.48</v>
      </c>
      <c r="H3747" s="244">
        <f t="shared" si="176"/>
        <v>522.12</v>
      </c>
      <c r="I3747" s="246"/>
      <c r="J3747" s="247"/>
      <c r="K3747" s="240"/>
      <c r="L3747" s="245"/>
    </row>
    <row r="3748" spans="1:12">
      <c r="A3748" s="243">
        <v>45063</v>
      </c>
      <c r="B3748" s="243">
        <v>45097</v>
      </c>
      <c r="C3748" s="244">
        <f t="shared" si="174"/>
        <v>35</v>
      </c>
      <c r="D3748" s="239">
        <v>45097</v>
      </c>
      <c r="E3748" s="245">
        <f t="shared" si="175"/>
        <v>34</v>
      </c>
      <c r="F3748" s="306" t="s">
        <v>175</v>
      </c>
      <c r="G3748" s="241">
        <v>105.92</v>
      </c>
      <c r="H3748" s="244">
        <f t="shared" si="176"/>
        <v>3601.28</v>
      </c>
      <c r="I3748" s="246"/>
      <c r="J3748" s="247"/>
      <c r="K3748" s="240"/>
      <c r="L3748" s="245"/>
    </row>
    <row r="3749" spans="1:12">
      <c r="A3749" s="243">
        <v>45063</v>
      </c>
      <c r="B3749" s="243">
        <v>45099</v>
      </c>
      <c r="C3749" s="244">
        <f t="shared" si="174"/>
        <v>37</v>
      </c>
      <c r="D3749" s="239">
        <v>45099</v>
      </c>
      <c r="E3749" s="245">
        <f t="shared" si="175"/>
        <v>36</v>
      </c>
      <c r="F3749" s="306" t="s">
        <v>175</v>
      </c>
      <c r="G3749" s="241">
        <v>24.56</v>
      </c>
      <c r="H3749" s="244">
        <f t="shared" si="176"/>
        <v>884.16</v>
      </c>
      <c r="I3749" s="246"/>
      <c r="J3749" s="247"/>
      <c r="K3749" s="240"/>
      <c r="L3749" s="245"/>
    </row>
    <row r="3750" spans="1:12">
      <c r="A3750" s="243">
        <v>45063</v>
      </c>
      <c r="B3750" s="243">
        <v>45086</v>
      </c>
      <c r="C3750" s="244">
        <f t="shared" si="174"/>
        <v>24</v>
      </c>
      <c r="D3750" s="239">
        <v>45086</v>
      </c>
      <c r="E3750" s="245">
        <f t="shared" si="175"/>
        <v>23</v>
      </c>
      <c r="F3750" s="306" t="s">
        <v>175</v>
      </c>
      <c r="G3750" s="241">
        <v>86.9</v>
      </c>
      <c r="H3750" s="244">
        <f t="shared" si="176"/>
        <v>1998.7</v>
      </c>
      <c r="I3750" s="246"/>
      <c r="J3750" s="247"/>
      <c r="K3750" s="240"/>
      <c r="L3750" s="245"/>
    </row>
    <row r="3751" spans="1:12">
      <c r="A3751" s="243">
        <v>45063</v>
      </c>
      <c r="B3751" s="243">
        <v>45063</v>
      </c>
      <c r="C3751" s="244">
        <f t="shared" si="174"/>
        <v>1</v>
      </c>
      <c r="D3751" s="239">
        <v>45063</v>
      </c>
      <c r="E3751" s="245">
        <f t="shared" si="175"/>
        <v>0</v>
      </c>
      <c r="F3751" s="306" t="s">
        <v>176</v>
      </c>
      <c r="G3751" s="241">
        <v>657.76</v>
      </c>
      <c r="H3751" s="244">
        <f t="shared" si="176"/>
        <v>0</v>
      </c>
      <c r="I3751" s="246"/>
      <c r="J3751" s="247"/>
      <c r="K3751" s="240"/>
      <c r="L3751" s="245"/>
    </row>
    <row r="3752" spans="1:12">
      <c r="A3752" s="243">
        <v>45063</v>
      </c>
      <c r="B3752" s="243">
        <v>45064</v>
      </c>
      <c r="C3752" s="244">
        <f t="shared" si="174"/>
        <v>2</v>
      </c>
      <c r="D3752" s="239">
        <v>45064</v>
      </c>
      <c r="E3752" s="245">
        <f t="shared" si="175"/>
        <v>1</v>
      </c>
      <c r="F3752" s="306" t="s">
        <v>178</v>
      </c>
      <c r="G3752" s="241">
        <v>81356.98</v>
      </c>
      <c r="H3752" s="244">
        <f t="shared" si="176"/>
        <v>81356.98</v>
      </c>
      <c r="I3752" s="246"/>
      <c r="J3752" s="247"/>
      <c r="K3752" s="240"/>
      <c r="L3752" s="245"/>
    </row>
    <row r="3753" spans="1:12">
      <c r="A3753" s="243">
        <v>45063</v>
      </c>
      <c r="B3753" s="243">
        <v>45064</v>
      </c>
      <c r="C3753" s="244">
        <f t="shared" si="174"/>
        <v>2</v>
      </c>
      <c r="D3753" s="239">
        <v>45064</v>
      </c>
      <c r="E3753" s="245">
        <f t="shared" si="175"/>
        <v>1</v>
      </c>
      <c r="F3753" s="306" t="s">
        <v>176</v>
      </c>
      <c r="G3753" s="241">
        <v>208475.34</v>
      </c>
      <c r="H3753" s="244">
        <f t="shared" si="176"/>
        <v>208475.34</v>
      </c>
      <c r="I3753" s="246"/>
      <c r="J3753" s="247"/>
      <c r="K3753" s="240"/>
      <c r="L3753" s="245"/>
    </row>
    <row r="3754" spans="1:12">
      <c r="A3754" s="243">
        <v>45063</v>
      </c>
      <c r="B3754" s="243">
        <v>45063</v>
      </c>
      <c r="C3754" s="244">
        <f t="shared" si="174"/>
        <v>1</v>
      </c>
      <c r="D3754" s="239">
        <v>45063</v>
      </c>
      <c r="E3754" s="245">
        <f t="shared" si="175"/>
        <v>0</v>
      </c>
      <c r="F3754" s="306" t="s">
        <v>175</v>
      </c>
      <c r="G3754" s="241">
        <v>1907.15</v>
      </c>
      <c r="H3754" s="244">
        <f t="shared" si="176"/>
        <v>0</v>
      </c>
      <c r="I3754" s="246"/>
      <c r="J3754" s="247"/>
      <c r="K3754" s="240"/>
      <c r="L3754" s="245"/>
    </row>
    <row r="3755" spans="1:12">
      <c r="A3755" s="243">
        <v>45063</v>
      </c>
      <c r="B3755" s="243">
        <v>45065</v>
      </c>
      <c r="C3755" s="244">
        <f t="shared" si="174"/>
        <v>3</v>
      </c>
      <c r="D3755" s="239">
        <v>45065</v>
      </c>
      <c r="E3755" s="245">
        <f t="shared" si="175"/>
        <v>2</v>
      </c>
      <c r="F3755" s="306" t="s">
        <v>178</v>
      </c>
      <c r="G3755" s="241">
        <v>30705.56</v>
      </c>
      <c r="H3755" s="244">
        <f t="shared" si="176"/>
        <v>61411.12</v>
      </c>
      <c r="I3755" s="246"/>
      <c r="J3755" s="247"/>
      <c r="K3755" s="240"/>
      <c r="L3755" s="245"/>
    </row>
    <row r="3756" spans="1:12">
      <c r="A3756" s="243">
        <v>45063</v>
      </c>
      <c r="B3756" s="243">
        <v>45149</v>
      </c>
      <c r="C3756" s="244">
        <f t="shared" si="174"/>
        <v>87</v>
      </c>
      <c r="D3756" s="239">
        <v>45149</v>
      </c>
      <c r="E3756" s="245">
        <f t="shared" si="175"/>
        <v>86</v>
      </c>
      <c r="F3756" s="306" t="s">
        <v>176</v>
      </c>
      <c r="G3756" s="241">
        <v>177.7</v>
      </c>
      <c r="H3756" s="244">
        <f t="shared" si="176"/>
        <v>15282.199999999999</v>
      </c>
      <c r="I3756" s="246"/>
      <c r="J3756" s="247"/>
      <c r="K3756" s="240"/>
      <c r="L3756" s="245"/>
    </row>
    <row r="3757" spans="1:12">
      <c r="A3757" s="243">
        <v>45063</v>
      </c>
      <c r="B3757" s="243">
        <v>45126</v>
      </c>
      <c r="C3757" s="244">
        <f t="shared" si="174"/>
        <v>64</v>
      </c>
      <c r="D3757" s="239">
        <v>45126</v>
      </c>
      <c r="E3757" s="245">
        <f t="shared" si="175"/>
        <v>63</v>
      </c>
      <c r="F3757" s="306" t="s">
        <v>175</v>
      </c>
      <c r="G3757" s="241">
        <v>15.35</v>
      </c>
      <c r="H3757" s="244">
        <f t="shared" si="176"/>
        <v>967.05</v>
      </c>
      <c r="I3757" s="246"/>
      <c r="J3757" s="247"/>
      <c r="K3757" s="240"/>
      <c r="L3757" s="245"/>
    </row>
    <row r="3758" spans="1:12">
      <c r="A3758" s="243">
        <v>45063</v>
      </c>
      <c r="B3758" s="243">
        <v>45064</v>
      </c>
      <c r="C3758" s="244">
        <f t="shared" si="174"/>
        <v>2</v>
      </c>
      <c r="D3758" s="239">
        <v>45064</v>
      </c>
      <c r="E3758" s="245">
        <f t="shared" si="175"/>
        <v>1</v>
      </c>
      <c r="F3758" s="306" t="s">
        <v>175</v>
      </c>
      <c r="G3758" s="241">
        <v>632672.13</v>
      </c>
      <c r="H3758" s="244">
        <f t="shared" si="176"/>
        <v>632672.13</v>
      </c>
      <c r="I3758" s="246"/>
      <c r="J3758" s="247"/>
      <c r="K3758" s="240"/>
      <c r="L3758" s="245"/>
    </row>
    <row r="3759" spans="1:12">
      <c r="A3759" s="243">
        <v>45063</v>
      </c>
      <c r="B3759" s="243">
        <v>45065</v>
      </c>
      <c r="C3759" s="244">
        <f t="shared" si="174"/>
        <v>3</v>
      </c>
      <c r="D3759" s="239">
        <v>45065</v>
      </c>
      <c r="E3759" s="245">
        <f t="shared" si="175"/>
        <v>2</v>
      </c>
      <c r="F3759" s="306" t="s">
        <v>176</v>
      </c>
      <c r="G3759" s="241">
        <v>213119.16</v>
      </c>
      <c r="H3759" s="244">
        <f t="shared" si="176"/>
        <v>426238.32</v>
      </c>
      <c r="I3759" s="246"/>
      <c r="J3759" s="247"/>
      <c r="K3759" s="240"/>
      <c r="L3759" s="245"/>
    </row>
    <row r="3760" spans="1:12">
      <c r="A3760" s="243">
        <v>45064</v>
      </c>
      <c r="B3760" s="243">
        <v>45205</v>
      </c>
      <c r="C3760" s="244">
        <f t="shared" si="174"/>
        <v>142</v>
      </c>
      <c r="D3760" s="239">
        <v>45205</v>
      </c>
      <c r="E3760" s="245">
        <f t="shared" si="175"/>
        <v>141</v>
      </c>
      <c r="F3760" s="306" t="s">
        <v>175</v>
      </c>
      <c r="G3760" s="241">
        <v>120.34</v>
      </c>
      <c r="H3760" s="244">
        <f t="shared" si="176"/>
        <v>16967.939999999999</v>
      </c>
      <c r="I3760" s="246"/>
      <c r="J3760" s="247"/>
      <c r="K3760" s="240"/>
      <c r="L3760" s="245"/>
    </row>
    <row r="3761" spans="1:12">
      <c r="A3761" s="243">
        <v>45064</v>
      </c>
      <c r="B3761" s="243">
        <v>45065</v>
      </c>
      <c r="C3761" s="244">
        <f t="shared" si="174"/>
        <v>2</v>
      </c>
      <c r="D3761" s="239">
        <v>45065</v>
      </c>
      <c r="E3761" s="245">
        <f t="shared" si="175"/>
        <v>1</v>
      </c>
      <c r="F3761" s="306" t="s">
        <v>178</v>
      </c>
      <c r="G3761" s="241">
        <v>13083.46</v>
      </c>
      <c r="H3761" s="244">
        <f t="shared" si="176"/>
        <v>13083.46</v>
      </c>
      <c r="I3761" s="246"/>
      <c r="J3761" s="247"/>
      <c r="K3761" s="240"/>
      <c r="L3761" s="245"/>
    </row>
    <row r="3762" spans="1:12">
      <c r="A3762" s="243">
        <v>45064</v>
      </c>
      <c r="B3762" s="243">
        <v>45064</v>
      </c>
      <c r="C3762" s="244">
        <f t="shared" si="174"/>
        <v>1</v>
      </c>
      <c r="D3762" s="239">
        <v>45064</v>
      </c>
      <c r="E3762" s="245">
        <f t="shared" si="175"/>
        <v>0</v>
      </c>
      <c r="F3762" s="306" t="s">
        <v>176</v>
      </c>
      <c r="G3762" s="241">
        <v>726.33</v>
      </c>
      <c r="H3762" s="244">
        <f t="shared" si="176"/>
        <v>0</v>
      </c>
      <c r="I3762" s="246"/>
      <c r="J3762" s="247"/>
      <c r="K3762" s="240"/>
      <c r="L3762" s="245"/>
    </row>
    <row r="3763" spans="1:12">
      <c r="A3763" s="243">
        <v>45064</v>
      </c>
      <c r="B3763" s="243">
        <v>45077</v>
      </c>
      <c r="C3763" s="244">
        <f t="shared" si="174"/>
        <v>14</v>
      </c>
      <c r="D3763" s="239">
        <v>45077</v>
      </c>
      <c r="E3763" s="245">
        <f t="shared" si="175"/>
        <v>13</v>
      </c>
      <c r="F3763" s="306" t="s">
        <v>175</v>
      </c>
      <c r="G3763" s="241">
        <v>143.13999999999999</v>
      </c>
      <c r="H3763" s="244">
        <f t="shared" si="176"/>
        <v>1860.8199999999997</v>
      </c>
      <c r="I3763" s="246"/>
      <c r="J3763" s="247"/>
      <c r="K3763" s="240"/>
      <c r="L3763" s="245"/>
    </row>
    <row r="3764" spans="1:12">
      <c r="A3764" s="243">
        <v>45064</v>
      </c>
      <c r="B3764" s="243">
        <v>45149</v>
      </c>
      <c r="C3764" s="244">
        <f t="shared" si="174"/>
        <v>86</v>
      </c>
      <c r="D3764" s="239">
        <v>45149</v>
      </c>
      <c r="E3764" s="245">
        <f t="shared" si="175"/>
        <v>85</v>
      </c>
      <c r="F3764" s="306" t="s">
        <v>176</v>
      </c>
      <c r="G3764" s="241">
        <v>57.6</v>
      </c>
      <c r="H3764" s="244">
        <f t="shared" si="176"/>
        <v>4896</v>
      </c>
      <c r="I3764" s="246"/>
      <c r="J3764" s="247"/>
      <c r="K3764" s="240"/>
      <c r="L3764" s="245"/>
    </row>
    <row r="3765" spans="1:12">
      <c r="A3765" s="243">
        <v>45064</v>
      </c>
      <c r="B3765" s="243">
        <v>45065</v>
      </c>
      <c r="C3765" s="244">
        <f t="shared" si="174"/>
        <v>2</v>
      </c>
      <c r="D3765" s="239">
        <v>45065</v>
      </c>
      <c r="E3765" s="245">
        <f t="shared" si="175"/>
        <v>1</v>
      </c>
      <c r="F3765" s="306" t="s">
        <v>176</v>
      </c>
      <c r="G3765" s="241">
        <v>126125.56</v>
      </c>
      <c r="H3765" s="244">
        <f t="shared" si="176"/>
        <v>126125.56</v>
      </c>
      <c r="I3765" s="246"/>
      <c r="J3765" s="247"/>
      <c r="K3765" s="240"/>
      <c r="L3765" s="245"/>
    </row>
    <row r="3766" spans="1:12">
      <c r="A3766" s="243">
        <v>45064</v>
      </c>
      <c r="B3766" s="243">
        <v>45064</v>
      </c>
      <c r="C3766" s="244">
        <f t="shared" si="174"/>
        <v>1</v>
      </c>
      <c r="D3766" s="239">
        <v>45064</v>
      </c>
      <c r="E3766" s="245">
        <f t="shared" si="175"/>
        <v>0</v>
      </c>
      <c r="F3766" s="306" t="s">
        <v>175</v>
      </c>
      <c r="G3766" s="241">
        <v>3538.13</v>
      </c>
      <c r="H3766" s="244">
        <f t="shared" si="176"/>
        <v>0</v>
      </c>
      <c r="I3766" s="246"/>
      <c r="J3766" s="247"/>
      <c r="K3766" s="240"/>
      <c r="L3766" s="245"/>
    </row>
    <row r="3767" spans="1:12">
      <c r="A3767" s="243">
        <v>45064</v>
      </c>
      <c r="B3767" s="243">
        <v>45222</v>
      </c>
      <c r="C3767" s="244">
        <f t="shared" si="174"/>
        <v>159</v>
      </c>
      <c r="D3767" s="239">
        <v>45222</v>
      </c>
      <c r="E3767" s="245">
        <f t="shared" si="175"/>
        <v>158</v>
      </c>
      <c r="F3767" s="306" t="s">
        <v>175</v>
      </c>
      <c r="G3767" s="241">
        <v>76.53</v>
      </c>
      <c r="H3767" s="244">
        <f t="shared" si="176"/>
        <v>12091.74</v>
      </c>
      <c r="I3767" s="246"/>
      <c r="J3767" s="247"/>
      <c r="K3767" s="240"/>
      <c r="L3767" s="245"/>
    </row>
    <row r="3768" spans="1:12">
      <c r="A3768" s="243">
        <v>45064</v>
      </c>
      <c r="B3768" s="243">
        <v>45103</v>
      </c>
      <c r="C3768" s="244">
        <f t="shared" si="174"/>
        <v>40</v>
      </c>
      <c r="D3768" s="239">
        <v>45103</v>
      </c>
      <c r="E3768" s="245">
        <f t="shared" si="175"/>
        <v>39</v>
      </c>
      <c r="F3768" s="306" t="s">
        <v>175</v>
      </c>
      <c r="G3768" s="241">
        <v>45.35</v>
      </c>
      <c r="H3768" s="244">
        <f t="shared" si="176"/>
        <v>1768.65</v>
      </c>
      <c r="I3768" s="246"/>
      <c r="J3768" s="247"/>
      <c r="K3768" s="240"/>
      <c r="L3768" s="245"/>
    </row>
    <row r="3769" spans="1:12">
      <c r="A3769" s="243">
        <v>45064</v>
      </c>
      <c r="B3769" s="243">
        <v>45065</v>
      </c>
      <c r="C3769" s="244">
        <f t="shared" si="174"/>
        <v>2</v>
      </c>
      <c r="D3769" s="239">
        <v>45065</v>
      </c>
      <c r="E3769" s="245">
        <f t="shared" si="175"/>
        <v>1</v>
      </c>
      <c r="F3769" s="306" t="s">
        <v>175</v>
      </c>
      <c r="G3769" s="241">
        <v>408133.39</v>
      </c>
      <c r="H3769" s="244">
        <f t="shared" si="176"/>
        <v>408133.39</v>
      </c>
      <c r="I3769" s="246"/>
      <c r="J3769" s="247"/>
      <c r="K3769" s="240"/>
      <c r="L3769" s="245"/>
    </row>
    <row r="3770" spans="1:12">
      <c r="A3770" s="243">
        <v>45064</v>
      </c>
      <c r="B3770" s="243">
        <v>45152</v>
      </c>
      <c r="C3770" s="244">
        <f t="shared" si="174"/>
        <v>89</v>
      </c>
      <c r="D3770" s="239">
        <v>45152</v>
      </c>
      <c r="E3770" s="245">
        <f t="shared" si="175"/>
        <v>88</v>
      </c>
      <c r="F3770" s="306" t="s">
        <v>176</v>
      </c>
      <c r="G3770" s="241">
        <v>1769.73</v>
      </c>
      <c r="H3770" s="244">
        <f t="shared" si="176"/>
        <v>155736.24</v>
      </c>
      <c r="I3770" s="246"/>
      <c r="J3770" s="247"/>
      <c r="K3770" s="240"/>
      <c r="L3770" s="245"/>
    </row>
    <row r="3771" spans="1:12">
      <c r="A3771" s="243">
        <v>45064</v>
      </c>
      <c r="B3771" s="243">
        <v>45232</v>
      </c>
      <c r="C3771" s="244">
        <f t="shared" si="174"/>
        <v>169</v>
      </c>
      <c r="D3771" s="239">
        <v>45232</v>
      </c>
      <c r="E3771" s="245">
        <f t="shared" si="175"/>
        <v>168</v>
      </c>
      <c r="F3771" s="306" t="s">
        <v>175</v>
      </c>
      <c r="G3771" s="241">
        <v>13.82</v>
      </c>
      <c r="H3771" s="244">
        <f t="shared" si="176"/>
        <v>2321.7600000000002</v>
      </c>
      <c r="I3771" s="246"/>
      <c r="J3771" s="247"/>
      <c r="K3771" s="240"/>
      <c r="L3771" s="245"/>
    </row>
    <row r="3772" spans="1:12">
      <c r="A3772" s="243">
        <v>45064</v>
      </c>
      <c r="B3772" s="243">
        <v>45064</v>
      </c>
      <c r="C3772" s="244">
        <f t="shared" si="174"/>
        <v>1</v>
      </c>
      <c r="D3772" s="239">
        <v>45064</v>
      </c>
      <c r="E3772" s="245">
        <f t="shared" si="175"/>
        <v>0</v>
      </c>
      <c r="F3772" s="306" t="s">
        <v>179</v>
      </c>
      <c r="G3772" s="241">
        <v>318.41000000000003</v>
      </c>
      <c r="H3772" s="244">
        <f t="shared" si="176"/>
        <v>0</v>
      </c>
      <c r="I3772" s="246"/>
      <c r="J3772" s="247"/>
      <c r="K3772" s="240"/>
      <c r="L3772" s="245"/>
    </row>
    <row r="3773" spans="1:12">
      <c r="A3773" s="243">
        <v>45064</v>
      </c>
      <c r="B3773" s="243">
        <v>45090</v>
      </c>
      <c r="C3773" s="244">
        <f t="shared" si="174"/>
        <v>27</v>
      </c>
      <c r="D3773" s="239">
        <v>45090</v>
      </c>
      <c r="E3773" s="245">
        <f t="shared" si="175"/>
        <v>26</v>
      </c>
      <c r="F3773" s="306" t="s">
        <v>175</v>
      </c>
      <c r="G3773" s="241">
        <v>28.76</v>
      </c>
      <c r="H3773" s="244">
        <f t="shared" si="176"/>
        <v>747.76</v>
      </c>
      <c r="I3773" s="246"/>
      <c r="J3773" s="247"/>
      <c r="K3773" s="240"/>
      <c r="L3773" s="245"/>
    </row>
    <row r="3774" spans="1:12">
      <c r="A3774" s="243">
        <v>45064</v>
      </c>
      <c r="B3774" s="243">
        <v>45068</v>
      </c>
      <c r="C3774" s="244">
        <f t="shared" si="174"/>
        <v>5</v>
      </c>
      <c r="D3774" s="239">
        <v>45068</v>
      </c>
      <c r="E3774" s="245">
        <f t="shared" si="175"/>
        <v>4</v>
      </c>
      <c r="F3774" s="306" t="s">
        <v>178</v>
      </c>
      <c r="G3774" s="241">
        <v>682.35</v>
      </c>
      <c r="H3774" s="244">
        <f t="shared" si="176"/>
        <v>2729.4</v>
      </c>
      <c r="I3774" s="246"/>
      <c r="J3774" s="247"/>
      <c r="K3774" s="240"/>
      <c r="L3774" s="245"/>
    </row>
    <row r="3775" spans="1:12">
      <c r="A3775" s="243">
        <v>45064</v>
      </c>
      <c r="B3775" s="243">
        <v>45068</v>
      </c>
      <c r="C3775" s="244">
        <f t="shared" si="174"/>
        <v>5</v>
      </c>
      <c r="D3775" s="239">
        <v>45068</v>
      </c>
      <c r="E3775" s="245">
        <f t="shared" si="175"/>
        <v>4</v>
      </c>
      <c r="F3775" s="306" t="s">
        <v>176</v>
      </c>
      <c r="G3775" s="241">
        <v>85396.78</v>
      </c>
      <c r="H3775" s="244">
        <f t="shared" si="176"/>
        <v>341587.12</v>
      </c>
      <c r="I3775" s="246"/>
      <c r="J3775" s="247"/>
      <c r="K3775" s="240"/>
      <c r="L3775" s="245"/>
    </row>
    <row r="3776" spans="1:12">
      <c r="A3776" s="243">
        <v>45064</v>
      </c>
      <c r="B3776" s="243">
        <v>45065</v>
      </c>
      <c r="C3776" s="244">
        <f t="shared" si="174"/>
        <v>2</v>
      </c>
      <c r="D3776" s="239">
        <v>45065</v>
      </c>
      <c r="E3776" s="245">
        <f t="shared" si="175"/>
        <v>1</v>
      </c>
      <c r="F3776" s="306" t="s">
        <v>177</v>
      </c>
      <c r="G3776" s="241">
        <v>8605.26</v>
      </c>
      <c r="H3776" s="244">
        <f t="shared" si="176"/>
        <v>8605.26</v>
      </c>
      <c r="I3776" s="246"/>
      <c r="J3776" s="247"/>
      <c r="K3776" s="240"/>
      <c r="L3776" s="245"/>
    </row>
    <row r="3777" spans="1:12">
      <c r="A3777" s="243">
        <v>45064</v>
      </c>
      <c r="B3777" s="243">
        <v>45092</v>
      </c>
      <c r="C3777" s="244">
        <f t="shared" si="174"/>
        <v>29</v>
      </c>
      <c r="D3777" s="239">
        <v>45092</v>
      </c>
      <c r="E3777" s="245">
        <f t="shared" si="175"/>
        <v>28</v>
      </c>
      <c r="F3777" s="306" t="s">
        <v>175</v>
      </c>
      <c r="G3777" s="241">
        <v>9.76</v>
      </c>
      <c r="H3777" s="244">
        <f t="shared" si="176"/>
        <v>273.27999999999997</v>
      </c>
      <c r="I3777" s="246"/>
      <c r="J3777" s="247"/>
      <c r="K3777" s="240"/>
      <c r="L3777" s="245"/>
    </row>
    <row r="3778" spans="1:12">
      <c r="A3778" s="243">
        <v>45064</v>
      </c>
      <c r="B3778" s="243">
        <v>45069</v>
      </c>
      <c r="C3778" s="244">
        <f t="shared" si="174"/>
        <v>6</v>
      </c>
      <c r="D3778" s="239">
        <v>45069</v>
      </c>
      <c r="E3778" s="245">
        <f t="shared" si="175"/>
        <v>5</v>
      </c>
      <c r="F3778" s="306" t="s">
        <v>176</v>
      </c>
      <c r="G3778" s="241">
        <v>45158.58</v>
      </c>
      <c r="H3778" s="244">
        <f t="shared" si="176"/>
        <v>225792.90000000002</v>
      </c>
      <c r="I3778" s="246"/>
      <c r="J3778" s="247"/>
      <c r="K3778" s="240"/>
      <c r="L3778" s="245"/>
    </row>
    <row r="3779" spans="1:12">
      <c r="A3779" s="243">
        <v>45064</v>
      </c>
      <c r="B3779" s="243">
        <v>45068</v>
      </c>
      <c r="C3779" s="244">
        <f t="shared" si="174"/>
        <v>5</v>
      </c>
      <c r="D3779" s="239">
        <v>45068</v>
      </c>
      <c r="E3779" s="245">
        <f t="shared" si="175"/>
        <v>4</v>
      </c>
      <c r="F3779" s="306" t="s">
        <v>175</v>
      </c>
      <c r="G3779" s="241">
        <v>8191.9</v>
      </c>
      <c r="H3779" s="244">
        <f t="shared" si="176"/>
        <v>32767.599999999999</v>
      </c>
      <c r="I3779" s="246"/>
      <c r="J3779" s="247"/>
      <c r="K3779" s="240"/>
      <c r="L3779" s="245"/>
    </row>
    <row r="3780" spans="1:12">
      <c r="A3780" s="243">
        <v>45064</v>
      </c>
      <c r="B3780" s="243">
        <v>45070</v>
      </c>
      <c r="C3780" s="244">
        <f t="shared" si="174"/>
        <v>7</v>
      </c>
      <c r="D3780" s="239">
        <v>45070</v>
      </c>
      <c r="E3780" s="245">
        <f t="shared" si="175"/>
        <v>6</v>
      </c>
      <c r="F3780" s="306" t="s">
        <v>176</v>
      </c>
      <c r="G3780" s="241">
        <v>1184.28</v>
      </c>
      <c r="H3780" s="244">
        <f t="shared" si="176"/>
        <v>7105.68</v>
      </c>
      <c r="I3780" s="246"/>
      <c r="J3780" s="247"/>
      <c r="K3780" s="240"/>
      <c r="L3780" s="245"/>
    </row>
    <row r="3781" spans="1:12">
      <c r="A3781" s="243">
        <v>45064</v>
      </c>
      <c r="B3781" s="243">
        <v>45078</v>
      </c>
      <c r="C3781" s="244">
        <f t="shared" si="174"/>
        <v>15</v>
      </c>
      <c r="D3781" s="239">
        <v>45078</v>
      </c>
      <c r="E3781" s="245">
        <f t="shared" si="175"/>
        <v>14</v>
      </c>
      <c r="F3781" s="306" t="s">
        <v>176</v>
      </c>
      <c r="G3781" s="241">
        <v>90.66</v>
      </c>
      <c r="H3781" s="244">
        <f t="shared" si="176"/>
        <v>1269.24</v>
      </c>
      <c r="I3781" s="246"/>
      <c r="J3781" s="247"/>
      <c r="K3781" s="240"/>
      <c r="L3781" s="245"/>
    </row>
    <row r="3782" spans="1:12">
      <c r="A3782" s="243">
        <v>45064</v>
      </c>
      <c r="B3782" s="243">
        <v>45071</v>
      </c>
      <c r="C3782" s="244">
        <f t="shared" si="174"/>
        <v>8</v>
      </c>
      <c r="D3782" s="239">
        <v>45071</v>
      </c>
      <c r="E3782" s="245">
        <f t="shared" si="175"/>
        <v>7</v>
      </c>
      <c r="F3782" s="306" t="s">
        <v>178</v>
      </c>
      <c r="G3782" s="241">
        <v>2083.52</v>
      </c>
      <c r="H3782" s="244">
        <f t="shared" si="176"/>
        <v>14584.64</v>
      </c>
      <c r="I3782" s="246"/>
      <c r="J3782" s="247"/>
      <c r="K3782" s="240"/>
      <c r="L3782" s="245"/>
    </row>
    <row r="3783" spans="1:12">
      <c r="A3783" s="243">
        <v>45064</v>
      </c>
      <c r="B3783" s="243">
        <v>45069</v>
      </c>
      <c r="C3783" s="244">
        <f t="shared" ref="C3783:C3846" si="177">B3783-A3783+1</f>
        <v>6</v>
      </c>
      <c r="D3783" s="239">
        <v>45069</v>
      </c>
      <c r="E3783" s="245">
        <f t="shared" ref="E3783:E3846" si="178">D3783-A3783</f>
        <v>5</v>
      </c>
      <c r="F3783" s="306" t="s">
        <v>175</v>
      </c>
      <c r="G3783" s="241">
        <v>555.97</v>
      </c>
      <c r="H3783" s="244">
        <f t="shared" ref="H3783:H3846" si="179">E3783*G3783</f>
        <v>2779.8500000000004</v>
      </c>
      <c r="I3783" s="246"/>
      <c r="J3783" s="247"/>
      <c r="K3783" s="240"/>
      <c r="L3783" s="245"/>
    </row>
    <row r="3784" spans="1:12">
      <c r="A3784" s="243">
        <v>45064</v>
      </c>
      <c r="B3784" s="243">
        <v>45133</v>
      </c>
      <c r="C3784" s="244">
        <f t="shared" si="177"/>
        <v>70</v>
      </c>
      <c r="D3784" s="239">
        <v>45133</v>
      </c>
      <c r="E3784" s="245">
        <f t="shared" si="178"/>
        <v>69</v>
      </c>
      <c r="F3784" s="306" t="s">
        <v>176</v>
      </c>
      <c r="G3784" s="241">
        <v>30.66</v>
      </c>
      <c r="H3784" s="244">
        <f t="shared" si="179"/>
        <v>2115.54</v>
      </c>
      <c r="I3784" s="246"/>
      <c r="J3784" s="247"/>
      <c r="K3784" s="240"/>
      <c r="L3784" s="245"/>
    </row>
    <row r="3785" spans="1:12">
      <c r="A3785" s="243">
        <v>45064</v>
      </c>
      <c r="B3785" s="243">
        <v>45197</v>
      </c>
      <c r="C3785" s="244">
        <f t="shared" si="177"/>
        <v>134</v>
      </c>
      <c r="D3785" s="239">
        <v>45197</v>
      </c>
      <c r="E3785" s="245">
        <f t="shared" si="178"/>
        <v>133</v>
      </c>
      <c r="F3785" s="306" t="s">
        <v>176</v>
      </c>
      <c r="G3785" s="241">
        <v>108.43</v>
      </c>
      <c r="H3785" s="244">
        <f t="shared" si="179"/>
        <v>14421.19</v>
      </c>
      <c r="I3785" s="246"/>
      <c r="J3785" s="247"/>
      <c r="K3785" s="240"/>
      <c r="L3785" s="245"/>
    </row>
    <row r="3786" spans="1:12">
      <c r="A3786" s="243">
        <v>45064</v>
      </c>
      <c r="B3786" s="243">
        <v>45070</v>
      </c>
      <c r="C3786" s="244">
        <f t="shared" si="177"/>
        <v>7</v>
      </c>
      <c r="D3786" s="239">
        <v>45070</v>
      </c>
      <c r="E3786" s="245">
        <f t="shared" si="178"/>
        <v>6</v>
      </c>
      <c r="F3786" s="306" t="s">
        <v>175</v>
      </c>
      <c r="G3786" s="241">
        <v>680.11</v>
      </c>
      <c r="H3786" s="244">
        <f t="shared" si="179"/>
        <v>4080.66</v>
      </c>
      <c r="I3786" s="246"/>
      <c r="J3786" s="247"/>
      <c r="K3786" s="240"/>
      <c r="L3786" s="245"/>
    </row>
    <row r="3787" spans="1:12">
      <c r="A3787" s="243">
        <v>45064</v>
      </c>
      <c r="B3787" s="243">
        <v>45071</v>
      </c>
      <c r="C3787" s="244">
        <f t="shared" si="177"/>
        <v>8</v>
      </c>
      <c r="D3787" s="239">
        <v>45071</v>
      </c>
      <c r="E3787" s="245">
        <f t="shared" si="178"/>
        <v>7</v>
      </c>
      <c r="F3787" s="306" t="s">
        <v>176</v>
      </c>
      <c r="G3787" s="241">
        <v>854.38</v>
      </c>
      <c r="H3787" s="244">
        <f t="shared" si="179"/>
        <v>5980.66</v>
      </c>
      <c r="I3787" s="246"/>
      <c r="J3787" s="247"/>
      <c r="K3787" s="240"/>
      <c r="L3787" s="245"/>
    </row>
    <row r="3788" spans="1:12">
      <c r="A3788" s="243">
        <v>45064</v>
      </c>
      <c r="B3788" s="243">
        <v>45096</v>
      </c>
      <c r="C3788" s="244">
        <f t="shared" si="177"/>
        <v>33</v>
      </c>
      <c r="D3788" s="239">
        <v>45096</v>
      </c>
      <c r="E3788" s="245">
        <f t="shared" si="178"/>
        <v>32</v>
      </c>
      <c r="F3788" s="306" t="s">
        <v>176</v>
      </c>
      <c r="G3788" s="241">
        <v>30.08</v>
      </c>
      <c r="H3788" s="244">
        <f t="shared" si="179"/>
        <v>962.56</v>
      </c>
      <c r="I3788" s="246"/>
      <c r="J3788" s="247"/>
      <c r="K3788" s="240"/>
      <c r="L3788" s="245"/>
    </row>
    <row r="3789" spans="1:12">
      <c r="A3789" s="243">
        <v>45064</v>
      </c>
      <c r="B3789" s="243">
        <v>45071</v>
      </c>
      <c r="C3789" s="244">
        <f t="shared" si="177"/>
        <v>8</v>
      </c>
      <c r="D3789" s="239">
        <v>45071</v>
      </c>
      <c r="E3789" s="245">
        <f t="shared" si="178"/>
        <v>7</v>
      </c>
      <c r="F3789" s="306" t="s">
        <v>175</v>
      </c>
      <c r="G3789" s="241">
        <v>241.91</v>
      </c>
      <c r="H3789" s="244">
        <f t="shared" si="179"/>
        <v>1693.37</v>
      </c>
      <c r="I3789" s="246"/>
      <c r="J3789" s="247"/>
      <c r="K3789" s="240"/>
      <c r="L3789" s="245"/>
    </row>
    <row r="3790" spans="1:12">
      <c r="A3790" s="243">
        <v>45064</v>
      </c>
      <c r="B3790" s="243">
        <v>45079</v>
      </c>
      <c r="C3790" s="244">
        <f t="shared" si="177"/>
        <v>16</v>
      </c>
      <c r="D3790" s="239">
        <v>45079</v>
      </c>
      <c r="E3790" s="245">
        <f t="shared" si="178"/>
        <v>15</v>
      </c>
      <c r="F3790" s="306" t="s">
        <v>175</v>
      </c>
      <c r="G3790" s="241">
        <v>167.99</v>
      </c>
      <c r="H3790" s="244">
        <f t="shared" si="179"/>
        <v>2519.8500000000004</v>
      </c>
      <c r="I3790" s="246"/>
      <c r="J3790" s="247"/>
      <c r="K3790" s="240"/>
      <c r="L3790" s="245"/>
    </row>
    <row r="3791" spans="1:12">
      <c r="A3791" s="243">
        <v>45064</v>
      </c>
      <c r="B3791" s="243">
        <v>45096</v>
      </c>
      <c r="C3791" s="244">
        <f t="shared" si="177"/>
        <v>33</v>
      </c>
      <c r="D3791" s="239">
        <v>45096</v>
      </c>
      <c r="E3791" s="245">
        <f t="shared" si="178"/>
        <v>32</v>
      </c>
      <c r="F3791" s="306" t="s">
        <v>175</v>
      </c>
      <c r="G3791" s="241">
        <v>38.82</v>
      </c>
      <c r="H3791" s="244">
        <f t="shared" si="179"/>
        <v>1242.24</v>
      </c>
      <c r="I3791" s="246"/>
      <c r="J3791" s="247"/>
      <c r="K3791" s="240"/>
      <c r="L3791" s="245"/>
    </row>
    <row r="3792" spans="1:12">
      <c r="A3792" s="243">
        <v>45064</v>
      </c>
      <c r="B3792" s="243">
        <v>45072</v>
      </c>
      <c r="C3792" s="244">
        <f t="shared" si="177"/>
        <v>9</v>
      </c>
      <c r="D3792" s="239">
        <v>45072</v>
      </c>
      <c r="E3792" s="245">
        <f t="shared" si="178"/>
        <v>8</v>
      </c>
      <c r="F3792" s="306" t="s">
        <v>175</v>
      </c>
      <c r="G3792" s="241">
        <v>255.34</v>
      </c>
      <c r="H3792" s="244">
        <f t="shared" si="179"/>
        <v>2042.72</v>
      </c>
      <c r="I3792" s="246"/>
      <c r="J3792" s="247"/>
      <c r="K3792" s="240"/>
      <c r="L3792" s="245"/>
    </row>
    <row r="3793" spans="1:12">
      <c r="A3793" s="243">
        <v>45064</v>
      </c>
      <c r="B3793" s="243">
        <v>45068</v>
      </c>
      <c r="C3793" s="244">
        <f t="shared" si="177"/>
        <v>5</v>
      </c>
      <c r="D3793" s="239">
        <v>45068</v>
      </c>
      <c r="E3793" s="245">
        <f t="shared" si="178"/>
        <v>4</v>
      </c>
      <c r="F3793" s="306" t="s">
        <v>177</v>
      </c>
      <c r="G3793" s="241">
        <v>18027.21</v>
      </c>
      <c r="H3793" s="244">
        <f t="shared" si="179"/>
        <v>72108.84</v>
      </c>
      <c r="I3793" s="246"/>
      <c r="J3793" s="247"/>
      <c r="K3793" s="240"/>
      <c r="L3793" s="245"/>
    </row>
    <row r="3794" spans="1:12">
      <c r="A3794" s="243">
        <v>45064</v>
      </c>
      <c r="B3794" s="243">
        <v>45097</v>
      </c>
      <c r="C3794" s="244">
        <f t="shared" si="177"/>
        <v>34</v>
      </c>
      <c r="D3794" s="239">
        <v>45097</v>
      </c>
      <c r="E3794" s="245">
        <f t="shared" si="178"/>
        <v>33</v>
      </c>
      <c r="F3794" s="306" t="s">
        <v>175</v>
      </c>
      <c r="G3794" s="241">
        <v>3.95</v>
      </c>
      <c r="H3794" s="244">
        <f t="shared" si="179"/>
        <v>130.35</v>
      </c>
      <c r="I3794" s="246"/>
      <c r="J3794" s="247"/>
      <c r="K3794" s="240"/>
      <c r="L3794" s="245"/>
    </row>
    <row r="3795" spans="1:12">
      <c r="A3795" s="243">
        <v>45064</v>
      </c>
      <c r="B3795" s="243">
        <v>45160</v>
      </c>
      <c r="C3795" s="244">
        <f t="shared" si="177"/>
        <v>97</v>
      </c>
      <c r="D3795" s="239">
        <v>45160</v>
      </c>
      <c r="E3795" s="245">
        <f t="shared" si="178"/>
        <v>96</v>
      </c>
      <c r="F3795" s="306" t="s">
        <v>175</v>
      </c>
      <c r="G3795" s="241">
        <v>10.58</v>
      </c>
      <c r="H3795" s="244">
        <f t="shared" si="179"/>
        <v>1015.6800000000001</v>
      </c>
      <c r="I3795" s="246"/>
      <c r="J3795" s="247"/>
      <c r="K3795" s="240"/>
      <c r="L3795" s="245"/>
    </row>
    <row r="3796" spans="1:12">
      <c r="A3796" s="243">
        <v>45064</v>
      </c>
      <c r="B3796" s="243">
        <v>45098</v>
      </c>
      <c r="C3796" s="244">
        <f t="shared" si="177"/>
        <v>35</v>
      </c>
      <c r="D3796" s="239">
        <v>45098</v>
      </c>
      <c r="E3796" s="245">
        <f t="shared" si="178"/>
        <v>34</v>
      </c>
      <c r="F3796" s="306" t="s">
        <v>175</v>
      </c>
      <c r="G3796" s="241">
        <v>66.319999999999993</v>
      </c>
      <c r="H3796" s="244">
        <f t="shared" si="179"/>
        <v>2254.8799999999997</v>
      </c>
      <c r="I3796" s="246"/>
      <c r="J3796" s="247"/>
      <c r="K3796" s="240"/>
      <c r="L3796" s="245"/>
    </row>
    <row r="3797" spans="1:12">
      <c r="A3797" s="243">
        <v>45065</v>
      </c>
      <c r="B3797" s="243">
        <v>45072</v>
      </c>
      <c r="C3797" s="244">
        <f t="shared" si="177"/>
        <v>8</v>
      </c>
      <c r="D3797" s="239">
        <v>45072</v>
      </c>
      <c r="E3797" s="245">
        <f t="shared" si="178"/>
        <v>7</v>
      </c>
      <c r="F3797" s="306" t="s">
        <v>175</v>
      </c>
      <c r="G3797" s="241">
        <v>1193.6400000000001</v>
      </c>
      <c r="H3797" s="244">
        <f t="shared" si="179"/>
        <v>8355.4800000000014</v>
      </c>
      <c r="I3797" s="246"/>
      <c r="J3797" s="247"/>
      <c r="K3797" s="240"/>
      <c r="L3797" s="245"/>
    </row>
    <row r="3798" spans="1:12">
      <c r="A3798" s="243">
        <v>45065</v>
      </c>
      <c r="B3798" s="243">
        <v>45068</v>
      </c>
      <c r="C3798" s="244">
        <f t="shared" si="177"/>
        <v>4</v>
      </c>
      <c r="D3798" s="239">
        <v>45068</v>
      </c>
      <c r="E3798" s="245">
        <f t="shared" si="178"/>
        <v>3</v>
      </c>
      <c r="F3798" s="306" t="s">
        <v>177</v>
      </c>
      <c r="G3798" s="241">
        <v>12085.68</v>
      </c>
      <c r="H3798" s="244">
        <f t="shared" si="179"/>
        <v>36257.040000000001</v>
      </c>
      <c r="I3798" s="246"/>
      <c r="J3798" s="247"/>
      <c r="K3798" s="240"/>
      <c r="L3798" s="245"/>
    </row>
    <row r="3799" spans="1:12">
      <c r="A3799" s="243">
        <v>45065</v>
      </c>
      <c r="B3799" s="243">
        <v>45299</v>
      </c>
      <c r="C3799" s="244">
        <f t="shared" si="177"/>
        <v>235</v>
      </c>
      <c r="D3799" s="239">
        <v>45299</v>
      </c>
      <c r="E3799" s="245">
        <f t="shared" si="178"/>
        <v>234</v>
      </c>
      <c r="F3799" s="306" t="s">
        <v>175</v>
      </c>
      <c r="G3799" s="241">
        <v>37.32</v>
      </c>
      <c r="H3799" s="244">
        <f t="shared" si="179"/>
        <v>8732.8799999999992</v>
      </c>
      <c r="I3799" s="246"/>
      <c r="J3799" s="247"/>
      <c r="K3799" s="240"/>
      <c r="L3799" s="245"/>
    </row>
    <row r="3800" spans="1:12">
      <c r="A3800" s="243">
        <v>45065</v>
      </c>
      <c r="B3800" s="243">
        <v>45069</v>
      </c>
      <c r="C3800" s="244">
        <f t="shared" si="177"/>
        <v>5</v>
      </c>
      <c r="D3800" s="239">
        <v>45069</v>
      </c>
      <c r="E3800" s="245">
        <f t="shared" si="178"/>
        <v>4</v>
      </c>
      <c r="F3800" s="306" t="s">
        <v>177</v>
      </c>
      <c r="G3800" s="241">
        <v>30847.01</v>
      </c>
      <c r="H3800" s="244">
        <f t="shared" si="179"/>
        <v>123388.04</v>
      </c>
      <c r="I3800" s="246"/>
      <c r="J3800" s="247"/>
      <c r="K3800" s="240"/>
      <c r="L3800" s="245"/>
    </row>
    <row r="3801" spans="1:12">
      <c r="A3801" s="243">
        <v>45065</v>
      </c>
      <c r="B3801" s="243">
        <v>45097</v>
      </c>
      <c r="C3801" s="244">
        <f t="shared" si="177"/>
        <v>33</v>
      </c>
      <c r="D3801" s="239">
        <v>45097</v>
      </c>
      <c r="E3801" s="245">
        <f t="shared" si="178"/>
        <v>32</v>
      </c>
      <c r="F3801" s="306" t="s">
        <v>175</v>
      </c>
      <c r="G3801" s="241">
        <v>56.9</v>
      </c>
      <c r="H3801" s="244">
        <f t="shared" si="179"/>
        <v>1820.8</v>
      </c>
      <c r="I3801" s="246"/>
      <c r="J3801" s="247"/>
      <c r="K3801" s="240"/>
      <c r="L3801" s="245"/>
    </row>
    <row r="3802" spans="1:12">
      <c r="A3802" s="243">
        <v>45065</v>
      </c>
      <c r="B3802" s="243">
        <v>45099</v>
      </c>
      <c r="C3802" s="244">
        <f t="shared" si="177"/>
        <v>35</v>
      </c>
      <c r="D3802" s="239">
        <v>45099</v>
      </c>
      <c r="E3802" s="245">
        <f t="shared" si="178"/>
        <v>34</v>
      </c>
      <c r="F3802" s="306" t="s">
        <v>175</v>
      </c>
      <c r="G3802" s="241">
        <v>71.67</v>
      </c>
      <c r="H3802" s="244">
        <f t="shared" si="179"/>
        <v>2436.7800000000002</v>
      </c>
      <c r="I3802" s="246"/>
      <c r="J3802" s="247"/>
      <c r="K3802" s="240"/>
      <c r="L3802" s="245"/>
    </row>
    <row r="3803" spans="1:12">
      <c r="A3803" s="243">
        <v>45065</v>
      </c>
      <c r="B3803" s="243">
        <v>45076</v>
      </c>
      <c r="C3803" s="244">
        <f t="shared" si="177"/>
        <v>12</v>
      </c>
      <c r="D3803" s="239">
        <v>45076</v>
      </c>
      <c r="E3803" s="245">
        <f t="shared" si="178"/>
        <v>11</v>
      </c>
      <c r="F3803" s="306" t="s">
        <v>175</v>
      </c>
      <c r="G3803" s="241">
        <v>257.14</v>
      </c>
      <c r="H3803" s="244">
        <f t="shared" si="179"/>
        <v>2828.54</v>
      </c>
      <c r="I3803" s="246"/>
      <c r="J3803" s="247"/>
      <c r="K3803" s="240"/>
      <c r="L3803" s="245"/>
    </row>
    <row r="3804" spans="1:12">
      <c r="A3804" s="243">
        <v>45065</v>
      </c>
      <c r="B3804" s="243">
        <v>45077</v>
      </c>
      <c r="C3804" s="244">
        <f t="shared" si="177"/>
        <v>13</v>
      </c>
      <c r="D3804" s="239">
        <v>45077</v>
      </c>
      <c r="E3804" s="245">
        <f t="shared" si="178"/>
        <v>12</v>
      </c>
      <c r="F3804" s="306" t="s">
        <v>175</v>
      </c>
      <c r="G3804" s="241">
        <v>214.21</v>
      </c>
      <c r="H3804" s="244">
        <f t="shared" si="179"/>
        <v>2570.52</v>
      </c>
      <c r="I3804" s="246"/>
      <c r="J3804" s="247"/>
      <c r="K3804" s="240"/>
      <c r="L3804" s="245"/>
    </row>
    <row r="3805" spans="1:12">
      <c r="A3805" s="243">
        <v>45065</v>
      </c>
      <c r="B3805" s="243">
        <v>45065</v>
      </c>
      <c r="C3805" s="244">
        <f t="shared" si="177"/>
        <v>1</v>
      </c>
      <c r="D3805" s="239">
        <v>45065</v>
      </c>
      <c r="E3805" s="245">
        <f t="shared" si="178"/>
        <v>0</v>
      </c>
      <c r="F3805" s="306" t="s">
        <v>176</v>
      </c>
      <c r="G3805" s="241">
        <v>2039.67</v>
      </c>
      <c r="H3805" s="244">
        <f t="shared" si="179"/>
        <v>0</v>
      </c>
      <c r="I3805" s="246"/>
      <c r="J3805" s="247"/>
      <c r="K3805" s="240"/>
      <c r="L3805" s="245"/>
    </row>
    <row r="3806" spans="1:12">
      <c r="A3806" s="243">
        <v>45065</v>
      </c>
      <c r="B3806" s="243">
        <v>45065</v>
      </c>
      <c r="C3806" s="244">
        <f t="shared" si="177"/>
        <v>1</v>
      </c>
      <c r="D3806" s="239">
        <v>45065</v>
      </c>
      <c r="E3806" s="245">
        <f t="shared" si="178"/>
        <v>0</v>
      </c>
      <c r="F3806" s="306" t="s">
        <v>175</v>
      </c>
      <c r="G3806" s="241">
        <v>1579.67</v>
      </c>
      <c r="H3806" s="244">
        <f t="shared" si="179"/>
        <v>0</v>
      </c>
      <c r="I3806" s="246"/>
      <c r="J3806" s="247"/>
      <c r="K3806" s="240"/>
      <c r="L3806" s="245"/>
    </row>
    <row r="3807" spans="1:12">
      <c r="A3807" s="243">
        <v>45065</v>
      </c>
      <c r="B3807" s="243">
        <v>45127</v>
      </c>
      <c r="C3807" s="244">
        <f t="shared" si="177"/>
        <v>63</v>
      </c>
      <c r="D3807" s="239">
        <v>45127</v>
      </c>
      <c r="E3807" s="245">
        <f t="shared" si="178"/>
        <v>62</v>
      </c>
      <c r="F3807" s="306" t="s">
        <v>175</v>
      </c>
      <c r="G3807" s="241">
        <v>77.34</v>
      </c>
      <c r="H3807" s="244">
        <f t="shared" si="179"/>
        <v>4795.08</v>
      </c>
      <c r="I3807" s="246"/>
      <c r="J3807" s="247"/>
      <c r="K3807" s="240"/>
      <c r="L3807" s="245"/>
    </row>
    <row r="3808" spans="1:12">
      <c r="A3808" s="243">
        <v>45065</v>
      </c>
      <c r="B3808" s="243">
        <v>45128</v>
      </c>
      <c r="C3808" s="244">
        <f t="shared" si="177"/>
        <v>64</v>
      </c>
      <c r="D3808" s="239">
        <v>45128</v>
      </c>
      <c r="E3808" s="245">
        <f t="shared" si="178"/>
        <v>63</v>
      </c>
      <c r="F3808" s="306" t="s">
        <v>175</v>
      </c>
      <c r="G3808" s="241">
        <v>60.22</v>
      </c>
      <c r="H3808" s="244">
        <f t="shared" si="179"/>
        <v>3793.86</v>
      </c>
      <c r="I3808" s="246"/>
      <c r="J3808" s="247"/>
      <c r="K3808" s="240"/>
      <c r="L3808" s="245"/>
    </row>
    <row r="3809" spans="1:12">
      <c r="A3809" s="243">
        <v>45065</v>
      </c>
      <c r="B3809" s="243">
        <v>45090</v>
      </c>
      <c r="C3809" s="244">
        <f t="shared" si="177"/>
        <v>26</v>
      </c>
      <c r="D3809" s="239">
        <v>45090</v>
      </c>
      <c r="E3809" s="245">
        <f t="shared" si="178"/>
        <v>25</v>
      </c>
      <c r="F3809" s="306" t="s">
        <v>175</v>
      </c>
      <c r="G3809" s="241">
        <v>40.07</v>
      </c>
      <c r="H3809" s="244">
        <f t="shared" si="179"/>
        <v>1001.75</v>
      </c>
      <c r="I3809" s="246"/>
      <c r="J3809" s="247"/>
      <c r="K3809" s="240"/>
      <c r="L3809" s="245"/>
    </row>
    <row r="3810" spans="1:12">
      <c r="A3810" s="243">
        <v>45065</v>
      </c>
      <c r="B3810" s="243">
        <v>45065</v>
      </c>
      <c r="C3810" s="244">
        <f t="shared" si="177"/>
        <v>1</v>
      </c>
      <c r="D3810" s="239">
        <v>45065</v>
      </c>
      <c r="E3810" s="245">
        <f t="shared" si="178"/>
        <v>0</v>
      </c>
      <c r="F3810" s="306" t="s">
        <v>179</v>
      </c>
      <c r="G3810" s="241">
        <v>94.45</v>
      </c>
      <c r="H3810" s="244">
        <f t="shared" si="179"/>
        <v>0</v>
      </c>
      <c r="I3810" s="246"/>
      <c r="J3810" s="247"/>
      <c r="K3810" s="240"/>
      <c r="L3810" s="245"/>
    </row>
    <row r="3811" spans="1:12">
      <c r="A3811" s="243">
        <v>45065</v>
      </c>
      <c r="B3811" s="243">
        <v>45068</v>
      </c>
      <c r="C3811" s="244">
        <f t="shared" si="177"/>
        <v>4</v>
      </c>
      <c r="D3811" s="239">
        <v>45068</v>
      </c>
      <c r="E3811" s="245">
        <f t="shared" si="178"/>
        <v>3</v>
      </c>
      <c r="F3811" s="306" t="s">
        <v>178</v>
      </c>
      <c r="G3811" s="241">
        <v>6918.92</v>
      </c>
      <c r="H3811" s="244">
        <f t="shared" si="179"/>
        <v>20756.760000000002</v>
      </c>
      <c r="I3811" s="246"/>
      <c r="J3811" s="247"/>
      <c r="K3811" s="240"/>
      <c r="L3811" s="245"/>
    </row>
    <row r="3812" spans="1:12">
      <c r="A3812" s="243">
        <v>45065</v>
      </c>
      <c r="B3812" s="243">
        <v>45068</v>
      </c>
      <c r="C3812" s="244">
        <f t="shared" si="177"/>
        <v>4</v>
      </c>
      <c r="D3812" s="239">
        <v>45068</v>
      </c>
      <c r="E3812" s="245">
        <f t="shared" si="178"/>
        <v>3</v>
      </c>
      <c r="F3812" s="306" t="s">
        <v>176</v>
      </c>
      <c r="G3812" s="241">
        <v>69144.22</v>
      </c>
      <c r="H3812" s="244">
        <f t="shared" si="179"/>
        <v>207432.66</v>
      </c>
      <c r="I3812" s="246"/>
      <c r="J3812" s="247"/>
      <c r="K3812" s="240"/>
      <c r="L3812" s="245"/>
    </row>
    <row r="3813" spans="1:12">
      <c r="A3813" s="243">
        <v>45065</v>
      </c>
      <c r="B3813" s="243">
        <v>45068</v>
      </c>
      <c r="C3813" s="244">
        <f t="shared" si="177"/>
        <v>4</v>
      </c>
      <c r="D3813" s="239">
        <v>45068</v>
      </c>
      <c r="E3813" s="245">
        <f t="shared" si="178"/>
        <v>3</v>
      </c>
      <c r="F3813" s="306" t="s">
        <v>175</v>
      </c>
      <c r="G3813" s="241">
        <v>594338.73</v>
      </c>
      <c r="H3813" s="244">
        <f t="shared" si="179"/>
        <v>1783016.19</v>
      </c>
      <c r="I3813" s="246"/>
      <c r="J3813" s="247"/>
      <c r="K3813" s="240"/>
      <c r="L3813" s="245"/>
    </row>
    <row r="3814" spans="1:12">
      <c r="A3814" s="243">
        <v>45065</v>
      </c>
      <c r="B3814" s="243">
        <v>45069</v>
      </c>
      <c r="C3814" s="244">
        <f t="shared" si="177"/>
        <v>5</v>
      </c>
      <c r="D3814" s="239">
        <v>45069</v>
      </c>
      <c r="E3814" s="245">
        <f t="shared" si="178"/>
        <v>4</v>
      </c>
      <c r="F3814" s="306" t="s">
        <v>176</v>
      </c>
      <c r="G3814" s="241">
        <v>21594.18</v>
      </c>
      <c r="H3814" s="244">
        <f t="shared" si="179"/>
        <v>86376.72</v>
      </c>
      <c r="I3814" s="246"/>
      <c r="J3814" s="247"/>
      <c r="K3814" s="240"/>
      <c r="L3814" s="245"/>
    </row>
    <row r="3815" spans="1:12">
      <c r="A3815" s="243">
        <v>45065</v>
      </c>
      <c r="B3815" s="243">
        <v>45069</v>
      </c>
      <c r="C3815" s="244">
        <f t="shared" si="177"/>
        <v>5</v>
      </c>
      <c r="D3815" s="239">
        <v>45069</v>
      </c>
      <c r="E3815" s="245">
        <f t="shared" si="178"/>
        <v>4</v>
      </c>
      <c r="F3815" s="306" t="s">
        <v>175</v>
      </c>
      <c r="G3815" s="241">
        <v>6862.92</v>
      </c>
      <c r="H3815" s="244">
        <f t="shared" si="179"/>
        <v>27451.68</v>
      </c>
      <c r="I3815" s="246"/>
      <c r="J3815" s="247"/>
      <c r="K3815" s="240"/>
      <c r="L3815" s="245"/>
    </row>
    <row r="3816" spans="1:12">
      <c r="A3816" s="243">
        <v>45065</v>
      </c>
      <c r="B3816" s="243">
        <v>45070</v>
      </c>
      <c r="C3816" s="244">
        <f t="shared" si="177"/>
        <v>6</v>
      </c>
      <c r="D3816" s="239">
        <v>45070</v>
      </c>
      <c r="E3816" s="245">
        <f t="shared" si="178"/>
        <v>5</v>
      </c>
      <c r="F3816" s="306" t="s">
        <v>176</v>
      </c>
      <c r="G3816" s="241">
        <v>25639.24</v>
      </c>
      <c r="H3816" s="244">
        <f t="shared" si="179"/>
        <v>128196.20000000001</v>
      </c>
      <c r="I3816" s="246"/>
      <c r="J3816" s="247"/>
      <c r="K3816" s="240"/>
      <c r="L3816" s="245"/>
    </row>
    <row r="3817" spans="1:12">
      <c r="A3817" s="243">
        <v>45065</v>
      </c>
      <c r="B3817" s="243">
        <v>45071</v>
      </c>
      <c r="C3817" s="244">
        <f t="shared" si="177"/>
        <v>7</v>
      </c>
      <c r="D3817" s="239">
        <v>45071</v>
      </c>
      <c r="E3817" s="245">
        <f t="shared" si="178"/>
        <v>6</v>
      </c>
      <c r="F3817" s="306" t="s">
        <v>178</v>
      </c>
      <c r="G3817" s="241">
        <v>478.56</v>
      </c>
      <c r="H3817" s="244">
        <f t="shared" si="179"/>
        <v>2871.36</v>
      </c>
      <c r="I3817" s="246"/>
      <c r="J3817" s="247"/>
      <c r="K3817" s="240"/>
      <c r="L3817" s="245"/>
    </row>
    <row r="3818" spans="1:12">
      <c r="A3818" s="243">
        <v>45065</v>
      </c>
      <c r="B3818" s="243">
        <v>45070</v>
      </c>
      <c r="C3818" s="244">
        <f t="shared" si="177"/>
        <v>6</v>
      </c>
      <c r="D3818" s="239">
        <v>45070</v>
      </c>
      <c r="E3818" s="245">
        <f t="shared" si="178"/>
        <v>5</v>
      </c>
      <c r="F3818" s="306" t="s">
        <v>175</v>
      </c>
      <c r="G3818" s="241">
        <v>905.88</v>
      </c>
      <c r="H3818" s="244">
        <f t="shared" si="179"/>
        <v>4529.3999999999996</v>
      </c>
      <c r="I3818" s="246"/>
      <c r="J3818" s="247"/>
      <c r="K3818" s="240"/>
      <c r="L3818" s="245"/>
    </row>
    <row r="3819" spans="1:12">
      <c r="A3819" s="243">
        <v>45065</v>
      </c>
      <c r="B3819" s="243">
        <v>45071</v>
      </c>
      <c r="C3819" s="244">
        <f t="shared" si="177"/>
        <v>7</v>
      </c>
      <c r="D3819" s="239">
        <v>45071</v>
      </c>
      <c r="E3819" s="245">
        <f t="shared" si="178"/>
        <v>6</v>
      </c>
      <c r="F3819" s="306" t="s">
        <v>176</v>
      </c>
      <c r="G3819" s="241">
        <v>166.51</v>
      </c>
      <c r="H3819" s="244">
        <f t="shared" si="179"/>
        <v>999.06</v>
      </c>
      <c r="I3819" s="246"/>
      <c r="J3819" s="247"/>
      <c r="K3819" s="240"/>
      <c r="L3819" s="245"/>
    </row>
    <row r="3820" spans="1:12">
      <c r="A3820" s="243">
        <v>45065</v>
      </c>
      <c r="B3820" s="243">
        <v>45071</v>
      </c>
      <c r="C3820" s="244">
        <f t="shared" si="177"/>
        <v>7</v>
      </c>
      <c r="D3820" s="239">
        <v>45071</v>
      </c>
      <c r="E3820" s="245">
        <f t="shared" si="178"/>
        <v>6</v>
      </c>
      <c r="F3820" s="306" t="s">
        <v>175</v>
      </c>
      <c r="G3820" s="241">
        <v>445.24</v>
      </c>
      <c r="H3820" s="244">
        <f t="shared" si="179"/>
        <v>2671.44</v>
      </c>
      <c r="I3820" s="246"/>
      <c r="J3820" s="247"/>
      <c r="K3820" s="240"/>
      <c r="L3820" s="245"/>
    </row>
    <row r="3821" spans="1:12">
      <c r="A3821" s="243">
        <v>45065</v>
      </c>
      <c r="B3821" s="243">
        <v>45072</v>
      </c>
      <c r="C3821" s="244">
        <f t="shared" si="177"/>
        <v>8</v>
      </c>
      <c r="D3821" s="239">
        <v>45072</v>
      </c>
      <c r="E3821" s="245">
        <f t="shared" si="178"/>
        <v>7</v>
      </c>
      <c r="F3821" s="306" t="s">
        <v>176</v>
      </c>
      <c r="G3821" s="241">
        <v>590.05999999999995</v>
      </c>
      <c r="H3821" s="244">
        <f t="shared" si="179"/>
        <v>4130.42</v>
      </c>
      <c r="I3821" s="246"/>
      <c r="J3821" s="247"/>
      <c r="K3821" s="240"/>
      <c r="L3821" s="245"/>
    </row>
    <row r="3822" spans="1:12">
      <c r="A3822" s="243">
        <v>45066</v>
      </c>
      <c r="B3822" s="243">
        <v>45072</v>
      </c>
      <c r="C3822" s="244">
        <f t="shared" si="177"/>
        <v>7</v>
      </c>
      <c r="D3822" s="239">
        <v>45072</v>
      </c>
      <c r="E3822" s="245">
        <f t="shared" si="178"/>
        <v>6</v>
      </c>
      <c r="F3822" s="306" t="s">
        <v>175</v>
      </c>
      <c r="G3822" s="241">
        <v>117.37</v>
      </c>
      <c r="H3822" s="244">
        <f t="shared" si="179"/>
        <v>704.22</v>
      </c>
      <c r="I3822" s="246"/>
      <c r="J3822" s="247"/>
      <c r="K3822" s="240"/>
      <c r="L3822" s="245"/>
    </row>
    <row r="3823" spans="1:12">
      <c r="A3823" s="243">
        <v>45066</v>
      </c>
      <c r="B3823" s="243">
        <v>45068</v>
      </c>
      <c r="C3823" s="244">
        <f t="shared" si="177"/>
        <v>3</v>
      </c>
      <c r="D3823" s="239">
        <v>45068</v>
      </c>
      <c r="E3823" s="245">
        <f t="shared" si="178"/>
        <v>2</v>
      </c>
      <c r="F3823" s="306" t="s">
        <v>175</v>
      </c>
      <c r="G3823" s="241">
        <v>1253.54</v>
      </c>
      <c r="H3823" s="244">
        <f t="shared" si="179"/>
        <v>2507.08</v>
      </c>
      <c r="I3823" s="246"/>
      <c r="J3823" s="247"/>
      <c r="K3823" s="240"/>
      <c r="L3823" s="245"/>
    </row>
    <row r="3824" spans="1:12">
      <c r="A3824" s="243">
        <v>45066</v>
      </c>
      <c r="B3824" s="243">
        <v>45069</v>
      </c>
      <c r="C3824" s="244">
        <f t="shared" si="177"/>
        <v>4</v>
      </c>
      <c r="D3824" s="239">
        <v>45069</v>
      </c>
      <c r="E3824" s="245">
        <f t="shared" si="178"/>
        <v>3</v>
      </c>
      <c r="F3824" s="306" t="s">
        <v>175</v>
      </c>
      <c r="G3824" s="241">
        <v>197.93</v>
      </c>
      <c r="H3824" s="244">
        <f t="shared" si="179"/>
        <v>593.79</v>
      </c>
      <c r="I3824" s="246"/>
      <c r="J3824" s="247"/>
      <c r="K3824" s="240"/>
      <c r="L3824" s="245"/>
    </row>
    <row r="3825" spans="1:12">
      <c r="A3825" s="243">
        <v>45067</v>
      </c>
      <c r="B3825" s="243">
        <v>45068</v>
      </c>
      <c r="C3825" s="244">
        <f t="shared" si="177"/>
        <v>2</v>
      </c>
      <c r="D3825" s="239">
        <v>45068</v>
      </c>
      <c r="E3825" s="245">
        <f t="shared" si="178"/>
        <v>1</v>
      </c>
      <c r="F3825" s="306" t="s">
        <v>175</v>
      </c>
      <c r="G3825" s="241">
        <v>1666.13</v>
      </c>
      <c r="H3825" s="244">
        <f t="shared" si="179"/>
        <v>1666.13</v>
      </c>
      <c r="I3825" s="246"/>
      <c r="J3825" s="247"/>
      <c r="K3825" s="240"/>
      <c r="L3825" s="245"/>
    </row>
    <row r="3826" spans="1:12">
      <c r="A3826" s="243">
        <v>45067</v>
      </c>
      <c r="B3826" s="243">
        <v>45069</v>
      </c>
      <c r="C3826" s="244">
        <f t="shared" si="177"/>
        <v>3</v>
      </c>
      <c r="D3826" s="239">
        <v>45069</v>
      </c>
      <c r="E3826" s="245">
        <f t="shared" si="178"/>
        <v>2</v>
      </c>
      <c r="F3826" s="306" t="s">
        <v>175</v>
      </c>
      <c r="G3826" s="241">
        <v>631.04999999999995</v>
      </c>
      <c r="H3826" s="244">
        <f t="shared" si="179"/>
        <v>1262.0999999999999</v>
      </c>
      <c r="I3826" s="246"/>
      <c r="J3826" s="247"/>
      <c r="K3826" s="240"/>
      <c r="L3826" s="245"/>
    </row>
    <row r="3827" spans="1:12">
      <c r="A3827" s="243">
        <v>45067</v>
      </c>
      <c r="B3827" s="243">
        <v>45070</v>
      </c>
      <c r="C3827" s="244">
        <f t="shared" si="177"/>
        <v>4</v>
      </c>
      <c r="D3827" s="239">
        <v>45070</v>
      </c>
      <c r="E3827" s="245">
        <f t="shared" si="178"/>
        <v>3</v>
      </c>
      <c r="F3827" s="306" t="s">
        <v>175</v>
      </c>
      <c r="G3827" s="241">
        <v>17.72</v>
      </c>
      <c r="H3827" s="244">
        <f t="shared" si="179"/>
        <v>53.16</v>
      </c>
      <c r="I3827" s="246"/>
      <c r="J3827" s="247"/>
      <c r="K3827" s="240"/>
      <c r="L3827" s="245"/>
    </row>
    <row r="3828" spans="1:12">
      <c r="A3828" s="243">
        <v>45067</v>
      </c>
      <c r="B3828" s="243">
        <v>45068</v>
      </c>
      <c r="C3828" s="244">
        <f t="shared" si="177"/>
        <v>2</v>
      </c>
      <c r="D3828" s="239">
        <v>45068</v>
      </c>
      <c r="E3828" s="245">
        <f t="shared" si="178"/>
        <v>1</v>
      </c>
      <c r="F3828" s="306" t="s">
        <v>176</v>
      </c>
      <c r="G3828" s="241">
        <v>2.2799999999999998</v>
      </c>
      <c r="H3828" s="244">
        <f t="shared" si="179"/>
        <v>2.2799999999999998</v>
      </c>
      <c r="I3828" s="246"/>
      <c r="J3828" s="247"/>
      <c r="K3828" s="240"/>
      <c r="L3828" s="245"/>
    </row>
    <row r="3829" spans="1:12">
      <c r="A3829" s="243">
        <v>45067</v>
      </c>
      <c r="B3829" s="243">
        <v>45071</v>
      </c>
      <c r="C3829" s="244">
        <f t="shared" si="177"/>
        <v>5</v>
      </c>
      <c r="D3829" s="239">
        <v>45071</v>
      </c>
      <c r="E3829" s="245">
        <f t="shared" si="178"/>
        <v>4</v>
      </c>
      <c r="F3829" s="306" t="s">
        <v>175</v>
      </c>
      <c r="G3829" s="241">
        <v>2.46</v>
      </c>
      <c r="H3829" s="244">
        <f t="shared" si="179"/>
        <v>9.84</v>
      </c>
      <c r="I3829" s="246"/>
      <c r="J3829" s="247"/>
      <c r="K3829" s="240"/>
      <c r="L3829" s="245"/>
    </row>
    <row r="3830" spans="1:12">
      <c r="A3830" s="243">
        <v>45067</v>
      </c>
      <c r="B3830" s="243">
        <v>45069</v>
      </c>
      <c r="C3830" s="244">
        <f t="shared" si="177"/>
        <v>3</v>
      </c>
      <c r="D3830" s="239">
        <v>45069</v>
      </c>
      <c r="E3830" s="245">
        <f t="shared" si="178"/>
        <v>2</v>
      </c>
      <c r="F3830" s="306" t="s">
        <v>176</v>
      </c>
      <c r="G3830" s="241">
        <v>11.09</v>
      </c>
      <c r="H3830" s="244">
        <f t="shared" si="179"/>
        <v>22.18</v>
      </c>
      <c r="I3830" s="246"/>
      <c r="J3830" s="247"/>
      <c r="K3830" s="240"/>
      <c r="L3830" s="245"/>
    </row>
    <row r="3831" spans="1:12">
      <c r="A3831" s="243">
        <v>45067</v>
      </c>
      <c r="B3831" s="243">
        <v>45070</v>
      </c>
      <c r="C3831" s="244">
        <f t="shared" si="177"/>
        <v>4</v>
      </c>
      <c r="D3831" s="239">
        <v>45070</v>
      </c>
      <c r="E3831" s="245">
        <f t="shared" si="178"/>
        <v>3</v>
      </c>
      <c r="F3831" s="306" t="s">
        <v>178</v>
      </c>
      <c r="G3831" s="241">
        <v>96.65</v>
      </c>
      <c r="H3831" s="244">
        <f t="shared" si="179"/>
        <v>289.95000000000005</v>
      </c>
      <c r="I3831" s="246"/>
      <c r="J3831" s="247"/>
      <c r="K3831" s="240"/>
      <c r="L3831" s="245"/>
    </row>
    <row r="3832" spans="1:12">
      <c r="A3832" s="243">
        <v>45067</v>
      </c>
      <c r="B3832" s="243">
        <v>45090</v>
      </c>
      <c r="C3832" s="244">
        <f t="shared" si="177"/>
        <v>24</v>
      </c>
      <c r="D3832" s="239">
        <v>45090</v>
      </c>
      <c r="E3832" s="245">
        <f t="shared" si="178"/>
        <v>23</v>
      </c>
      <c r="F3832" s="306" t="s">
        <v>175</v>
      </c>
      <c r="G3832" s="241">
        <v>5.88</v>
      </c>
      <c r="H3832" s="244">
        <f t="shared" si="179"/>
        <v>135.24</v>
      </c>
      <c r="I3832" s="246"/>
      <c r="J3832" s="247"/>
      <c r="K3832" s="240"/>
      <c r="L3832" s="245"/>
    </row>
    <row r="3833" spans="1:12">
      <c r="A3833" s="243">
        <v>45068</v>
      </c>
      <c r="B3833" s="243">
        <v>45076</v>
      </c>
      <c r="C3833" s="244">
        <f t="shared" si="177"/>
        <v>9</v>
      </c>
      <c r="D3833" s="239">
        <v>45076</v>
      </c>
      <c r="E3833" s="245">
        <f t="shared" si="178"/>
        <v>8</v>
      </c>
      <c r="F3833" s="306" t="s">
        <v>176</v>
      </c>
      <c r="G3833" s="241">
        <v>434.03</v>
      </c>
      <c r="H3833" s="244">
        <f t="shared" si="179"/>
        <v>3472.24</v>
      </c>
      <c r="I3833" s="246"/>
      <c r="J3833" s="247"/>
      <c r="K3833" s="240"/>
      <c r="L3833" s="245"/>
    </row>
    <row r="3834" spans="1:12">
      <c r="A3834" s="243">
        <v>45068</v>
      </c>
      <c r="B3834" s="243">
        <v>45112</v>
      </c>
      <c r="C3834" s="244">
        <f t="shared" si="177"/>
        <v>45</v>
      </c>
      <c r="D3834" s="239">
        <v>45112</v>
      </c>
      <c r="E3834" s="245">
        <f t="shared" si="178"/>
        <v>44</v>
      </c>
      <c r="F3834" s="306" t="s">
        <v>175</v>
      </c>
      <c r="G3834" s="241">
        <v>24.83</v>
      </c>
      <c r="H3834" s="244">
        <f t="shared" si="179"/>
        <v>1092.52</v>
      </c>
      <c r="I3834" s="246"/>
      <c r="J3834" s="247"/>
      <c r="K3834" s="240"/>
      <c r="L3834" s="245"/>
    </row>
    <row r="3835" spans="1:12">
      <c r="A3835" s="243">
        <v>45068</v>
      </c>
      <c r="B3835" s="243">
        <v>45068</v>
      </c>
      <c r="C3835" s="244">
        <f t="shared" si="177"/>
        <v>1</v>
      </c>
      <c r="D3835" s="239">
        <v>45068</v>
      </c>
      <c r="E3835" s="245">
        <f t="shared" si="178"/>
        <v>0</v>
      </c>
      <c r="F3835" s="306" t="s">
        <v>175</v>
      </c>
      <c r="G3835" s="241">
        <v>3685.69</v>
      </c>
      <c r="H3835" s="244">
        <f t="shared" si="179"/>
        <v>0</v>
      </c>
      <c r="I3835" s="246"/>
      <c r="J3835" s="247"/>
      <c r="K3835" s="240"/>
      <c r="L3835" s="245"/>
    </row>
    <row r="3836" spans="1:12">
      <c r="A3836" s="243">
        <v>45068</v>
      </c>
      <c r="B3836" s="243">
        <v>45131</v>
      </c>
      <c r="C3836" s="244">
        <f t="shared" si="177"/>
        <v>64</v>
      </c>
      <c r="D3836" s="239">
        <v>45131</v>
      </c>
      <c r="E3836" s="245">
        <f t="shared" si="178"/>
        <v>63</v>
      </c>
      <c r="F3836" s="306" t="s">
        <v>175</v>
      </c>
      <c r="G3836" s="241">
        <v>24.74</v>
      </c>
      <c r="H3836" s="244">
        <f t="shared" si="179"/>
        <v>1558.62</v>
      </c>
      <c r="I3836" s="246"/>
      <c r="J3836" s="247"/>
      <c r="K3836" s="240"/>
      <c r="L3836" s="245"/>
    </row>
    <row r="3837" spans="1:12">
      <c r="A3837" s="243">
        <v>45068</v>
      </c>
      <c r="B3837" s="243">
        <v>45069</v>
      </c>
      <c r="C3837" s="244">
        <f t="shared" si="177"/>
        <v>2</v>
      </c>
      <c r="D3837" s="239">
        <v>45069</v>
      </c>
      <c r="E3837" s="245">
        <f t="shared" si="178"/>
        <v>1</v>
      </c>
      <c r="F3837" s="306" t="s">
        <v>175</v>
      </c>
      <c r="G3837" s="241">
        <v>608784.29</v>
      </c>
      <c r="H3837" s="244">
        <f t="shared" si="179"/>
        <v>608784.29</v>
      </c>
      <c r="I3837" s="246"/>
      <c r="J3837" s="247"/>
      <c r="K3837" s="240"/>
      <c r="L3837" s="245"/>
    </row>
    <row r="3838" spans="1:12">
      <c r="A3838" s="243">
        <v>45068</v>
      </c>
      <c r="B3838" s="243">
        <v>45273</v>
      </c>
      <c r="C3838" s="244">
        <f t="shared" si="177"/>
        <v>206</v>
      </c>
      <c r="D3838" s="239">
        <v>45273</v>
      </c>
      <c r="E3838" s="245">
        <f t="shared" si="178"/>
        <v>205</v>
      </c>
      <c r="F3838" s="306" t="s">
        <v>176</v>
      </c>
      <c r="G3838" s="241">
        <v>275.55</v>
      </c>
      <c r="H3838" s="244">
        <f t="shared" si="179"/>
        <v>56487.75</v>
      </c>
      <c r="I3838" s="246"/>
      <c r="J3838" s="247"/>
      <c r="K3838" s="240"/>
      <c r="L3838" s="245"/>
    </row>
    <row r="3839" spans="1:12">
      <c r="A3839" s="243">
        <v>45068</v>
      </c>
      <c r="B3839" s="243">
        <v>45070</v>
      </c>
      <c r="C3839" s="244">
        <f t="shared" si="177"/>
        <v>3</v>
      </c>
      <c r="D3839" s="239">
        <v>45070</v>
      </c>
      <c r="E3839" s="245">
        <f t="shared" si="178"/>
        <v>2</v>
      </c>
      <c r="F3839" s="306" t="s">
        <v>175</v>
      </c>
      <c r="G3839" s="241">
        <v>8445.1200000000008</v>
      </c>
      <c r="H3839" s="244">
        <f t="shared" si="179"/>
        <v>16890.240000000002</v>
      </c>
      <c r="I3839" s="246"/>
      <c r="J3839" s="247"/>
      <c r="K3839" s="240"/>
      <c r="L3839" s="245"/>
    </row>
    <row r="3840" spans="1:12">
      <c r="A3840" s="243">
        <v>45068</v>
      </c>
      <c r="B3840" s="243">
        <v>45274</v>
      </c>
      <c r="C3840" s="244">
        <f t="shared" si="177"/>
        <v>207</v>
      </c>
      <c r="D3840" s="239">
        <v>45274</v>
      </c>
      <c r="E3840" s="245">
        <f t="shared" si="178"/>
        <v>206</v>
      </c>
      <c r="F3840" s="306" t="s">
        <v>176</v>
      </c>
      <c r="G3840" s="241">
        <v>166.64</v>
      </c>
      <c r="H3840" s="244">
        <f t="shared" si="179"/>
        <v>34327.839999999997</v>
      </c>
      <c r="I3840" s="246"/>
      <c r="J3840" s="247"/>
      <c r="K3840" s="240"/>
      <c r="L3840" s="245"/>
    </row>
    <row r="3841" spans="1:12">
      <c r="A3841" s="243">
        <v>45068</v>
      </c>
      <c r="B3841" s="243">
        <v>45078</v>
      </c>
      <c r="C3841" s="244">
        <f t="shared" si="177"/>
        <v>11</v>
      </c>
      <c r="D3841" s="239">
        <v>45078</v>
      </c>
      <c r="E3841" s="245">
        <f t="shared" si="178"/>
        <v>10</v>
      </c>
      <c r="F3841" s="306" t="s">
        <v>175</v>
      </c>
      <c r="G3841" s="241">
        <v>116.56</v>
      </c>
      <c r="H3841" s="244">
        <f t="shared" si="179"/>
        <v>1165.5999999999999</v>
      </c>
      <c r="I3841" s="246"/>
      <c r="J3841" s="247"/>
      <c r="K3841" s="240"/>
      <c r="L3841" s="245"/>
    </row>
    <row r="3842" spans="1:12">
      <c r="A3842" s="243">
        <v>45068</v>
      </c>
      <c r="B3842" s="243">
        <v>45071</v>
      </c>
      <c r="C3842" s="244">
        <f t="shared" si="177"/>
        <v>4</v>
      </c>
      <c r="D3842" s="239">
        <v>45071</v>
      </c>
      <c r="E3842" s="245">
        <f t="shared" si="178"/>
        <v>3</v>
      </c>
      <c r="F3842" s="306" t="s">
        <v>175</v>
      </c>
      <c r="G3842" s="241">
        <v>4179.25</v>
      </c>
      <c r="H3842" s="244">
        <f t="shared" si="179"/>
        <v>12537.75</v>
      </c>
      <c r="I3842" s="246"/>
      <c r="J3842" s="247"/>
      <c r="K3842" s="240"/>
      <c r="L3842" s="245"/>
    </row>
    <row r="3843" spans="1:12">
      <c r="A3843" s="243">
        <v>45068</v>
      </c>
      <c r="B3843" s="243">
        <v>45068</v>
      </c>
      <c r="C3843" s="244">
        <f t="shared" si="177"/>
        <v>1</v>
      </c>
      <c r="D3843" s="239">
        <v>45068</v>
      </c>
      <c r="E3843" s="245">
        <f t="shared" si="178"/>
        <v>0</v>
      </c>
      <c r="F3843" s="306" t="s">
        <v>176</v>
      </c>
      <c r="G3843" s="241">
        <v>1877.81</v>
      </c>
      <c r="H3843" s="244">
        <f t="shared" si="179"/>
        <v>0</v>
      </c>
      <c r="I3843" s="246"/>
      <c r="J3843" s="247"/>
      <c r="K3843" s="240"/>
      <c r="L3843" s="245"/>
    </row>
    <row r="3844" spans="1:12">
      <c r="A3844" s="243">
        <v>45068</v>
      </c>
      <c r="B3844" s="243">
        <v>45069</v>
      </c>
      <c r="C3844" s="244">
        <f t="shared" si="177"/>
        <v>2</v>
      </c>
      <c r="D3844" s="239">
        <v>45069</v>
      </c>
      <c r="E3844" s="245">
        <f t="shared" si="178"/>
        <v>1</v>
      </c>
      <c r="F3844" s="306" t="s">
        <v>178</v>
      </c>
      <c r="G3844" s="241">
        <v>50202.65</v>
      </c>
      <c r="H3844" s="244">
        <f t="shared" si="179"/>
        <v>50202.65</v>
      </c>
      <c r="I3844" s="246"/>
      <c r="J3844" s="247"/>
      <c r="K3844" s="240"/>
      <c r="L3844" s="245"/>
    </row>
    <row r="3845" spans="1:12">
      <c r="A3845" s="243">
        <v>45068</v>
      </c>
      <c r="B3845" s="243">
        <v>45068</v>
      </c>
      <c r="C3845" s="244">
        <f t="shared" si="177"/>
        <v>1</v>
      </c>
      <c r="D3845" s="239">
        <v>45068</v>
      </c>
      <c r="E3845" s="245">
        <f t="shared" si="178"/>
        <v>0</v>
      </c>
      <c r="F3845" s="306" t="s">
        <v>179</v>
      </c>
      <c r="G3845" s="241">
        <v>17.760000000000002</v>
      </c>
      <c r="H3845" s="244">
        <f t="shared" si="179"/>
        <v>0</v>
      </c>
      <c r="I3845" s="246"/>
      <c r="J3845" s="247"/>
      <c r="K3845" s="240"/>
      <c r="L3845" s="245"/>
    </row>
    <row r="3846" spans="1:12">
      <c r="A3846" s="243">
        <v>45068</v>
      </c>
      <c r="B3846" s="243">
        <v>45273</v>
      </c>
      <c r="C3846" s="244">
        <f t="shared" si="177"/>
        <v>206</v>
      </c>
      <c r="D3846" s="239">
        <v>45273</v>
      </c>
      <c r="E3846" s="245">
        <f t="shared" si="178"/>
        <v>205</v>
      </c>
      <c r="F3846" s="306" t="s">
        <v>177</v>
      </c>
      <c r="G3846" s="241">
        <v>79.010000000000005</v>
      </c>
      <c r="H3846" s="244">
        <f t="shared" si="179"/>
        <v>16197.050000000001</v>
      </c>
      <c r="I3846" s="246"/>
      <c r="J3846" s="247"/>
      <c r="K3846" s="240"/>
      <c r="L3846" s="245"/>
    </row>
    <row r="3847" spans="1:12">
      <c r="A3847" s="243">
        <v>45068</v>
      </c>
      <c r="B3847" s="243">
        <v>45069</v>
      </c>
      <c r="C3847" s="244">
        <f t="shared" ref="C3847:C3910" si="180">B3847-A3847+1</f>
        <v>2</v>
      </c>
      <c r="D3847" s="239">
        <v>45069</v>
      </c>
      <c r="E3847" s="245">
        <f t="shared" ref="E3847:E3910" si="181">D3847-A3847</f>
        <v>1</v>
      </c>
      <c r="F3847" s="306" t="s">
        <v>176</v>
      </c>
      <c r="G3847" s="241">
        <v>242379.84</v>
      </c>
      <c r="H3847" s="244">
        <f t="shared" ref="H3847:H3910" si="182">E3847*G3847</f>
        <v>242379.84</v>
      </c>
      <c r="I3847" s="246"/>
      <c r="J3847" s="247"/>
      <c r="K3847" s="240"/>
      <c r="L3847" s="245"/>
    </row>
    <row r="3848" spans="1:12">
      <c r="A3848" s="243">
        <v>45068</v>
      </c>
      <c r="B3848" s="243">
        <v>45072</v>
      </c>
      <c r="C3848" s="244">
        <f t="shared" si="180"/>
        <v>5</v>
      </c>
      <c r="D3848" s="239">
        <v>45072</v>
      </c>
      <c r="E3848" s="245">
        <f t="shared" si="181"/>
        <v>4</v>
      </c>
      <c r="F3848" s="306" t="s">
        <v>175</v>
      </c>
      <c r="G3848" s="241">
        <v>583.64</v>
      </c>
      <c r="H3848" s="244">
        <f t="shared" si="182"/>
        <v>2334.56</v>
      </c>
      <c r="I3848" s="246"/>
      <c r="J3848" s="247"/>
      <c r="K3848" s="240"/>
      <c r="L3848" s="245"/>
    </row>
    <row r="3849" spans="1:12">
      <c r="A3849" s="243">
        <v>45068</v>
      </c>
      <c r="B3849" s="243">
        <v>45070</v>
      </c>
      <c r="C3849" s="244">
        <f t="shared" si="180"/>
        <v>3</v>
      </c>
      <c r="D3849" s="239">
        <v>45070</v>
      </c>
      <c r="E3849" s="245">
        <f t="shared" si="181"/>
        <v>2</v>
      </c>
      <c r="F3849" s="306" t="s">
        <v>178</v>
      </c>
      <c r="G3849" s="241">
        <v>14495.24</v>
      </c>
      <c r="H3849" s="244">
        <f t="shared" si="182"/>
        <v>28990.48</v>
      </c>
      <c r="I3849" s="246"/>
      <c r="J3849" s="247"/>
      <c r="K3849" s="240"/>
      <c r="L3849" s="245"/>
    </row>
    <row r="3850" spans="1:12">
      <c r="A3850" s="243">
        <v>45068</v>
      </c>
      <c r="B3850" s="243">
        <v>45070</v>
      </c>
      <c r="C3850" s="244">
        <f t="shared" si="180"/>
        <v>3</v>
      </c>
      <c r="D3850" s="239">
        <v>45070</v>
      </c>
      <c r="E3850" s="245">
        <f t="shared" si="181"/>
        <v>2</v>
      </c>
      <c r="F3850" s="306" t="s">
        <v>176</v>
      </c>
      <c r="G3850" s="241">
        <v>80436.11</v>
      </c>
      <c r="H3850" s="244">
        <f t="shared" si="182"/>
        <v>160872.22</v>
      </c>
      <c r="I3850" s="246"/>
      <c r="J3850" s="247"/>
      <c r="K3850" s="240"/>
      <c r="L3850" s="245"/>
    </row>
    <row r="3851" spans="1:12">
      <c r="A3851" s="243">
        <v>45068</v>
      </c>
      <c r="B3851" s="243">
        <v>45068</v>
      </c>
      <c r="C3851" s="244">
        <f t="shared" si="180"/>
        <v>1</v>
      </c>
      <c r="D3851" s="239">
        <v>45068</v>
      </c>
      <c r="E3851" s="245">
        <f t="shared" si="181"/>
        <v>0</v>
      </c>
      <c r="F3851" s="306" t="s">
        <v>177</v>
      </c>
      <c r="G3851" s="241">
        <v>299.17</v>
      </c>
      <c r="H3851" s="244">
        <f t="shared" si="182"/>
        <v>0</v>
      </c>
      <c r="I3851" s="246"/>
      <c r="J3851" s="247"/>
      <c r="K3851" s="240"/>
      <c r="L3851" s="245"/>
    </row>
    <row r="3852" spans="1:12">
      <c r="A3852" s="243">
        <v>45068</v>
      </c>
      <c r="B3852" s="243">
        <v>45071</v>
      </c>
      <c r="C3852" s="244">
        <f t="shared" si="180"/>
        <v>4</v>
      </c>
      <c r="D3852" s="239">
        <v>45071</v>
      </c>
      <c r="E3852" s="245">
        <f t="shared" si="181"/>
        <v>3</v>
      </c>
      <c r="F3852" s="306" t="s">
        <v>178</v>
      </c>
      <c r="G3852" s="241">
        <v>23337.279999999999</v>
      </c>
      <c r="H3852" s="244">
        <f t="shared" si="182"/>
        <v>70011.839999999997</v>
      </c>
      <c r="I3852" s="246"/>
      <c r="J3852" s="247"/>
      <c r="K3852" s="240"/>
      <c r="L3852" s="245"/>
    </row>
    <row r="3853" spans="1:12">
      <c r="A3853" s="243">
        <v>45068</v>
      </c>
      <c r="B3853" s="243">
        <v>45071</v>
      </c>
      <c r="C3853" s="244">
        <f t="shared" si="180"/>
        <v>4</v>
      </c>
      <c r="D3853" s="239">
        <v>45071</v>
      </c>
      <c r="E3853" s="245">
        <f t="shared" si="181"/>
        <v>3</v>
      </c>
      <c r="F3853" s="306" t="s">
        <v>176</v>
      </c>
      <c r="G3853" s="241">
        <v>30636.67</v>
      </c>
      <c r="H3853" s="244">
        <f t="shared" si="182"/>
        <v>91910.01</v>
      </c>
      <c r="I3853" s="246"/>
      <c r="J3853" s="247"/>
      <c r="K3853" s="240"/>
      <c r="L3853" s="245"/>
    </row>
    <row r="3854" spans="1:12">
      <c r="A3854" s="243">
        <v>45068</v>
      </c>
      <c r="B3854" s="243">
        <v>45069</v>
      </c>
      <c r="C3854" s="244">
        <f t="shared" si="180"/>
        <v>2</v>
      </c>
      <c r="D3854" s="239">
        <v>45069</v>
      </c>
      <c r="E3854" s="245">
        <f t="shared" si="181"/>
        <v>1</v>
      </c>
      <c r="F3854" s="306" t="s">
        <v>177</v>
      </c>
      <c r="G3854" s="241">
        <v>12331.59</v>
      </c>
      <c r="H3854" s="244">
        <f t="shared" si="182"/>
        <v>12331.59</v>
      </c>
      <c r="I3854" s="246"/>
      <c r="J3854" s="247"/>
      <c r="K3854" s="240"/>
      <c r="L3854" s="245"/>
    </row>
    <row r="3855" spans="1:12">
      <c r="A3855" s="243">
        <v>45068</v>
      </c>
      <c r="B3855" s="243">
        <v>45120</v>
      </c>
      <c r="C3855" s="244">
        <f t="shared" si="180"/>
        <v>53</v>
      </c>
      <c r="D3855" s="239">
        <v>45120</v>
      </c>
      <c r="E3855" s="245">
        <f t="shared" si="181"/>
        <v>52</v>
      </c>
      <c r="F3855" s="306" t="s">
        <v>175</v>
      </c>
      <c r="G3855" s="241">
        <v>19.920000000000002</v>
      </c>
      <c r="H3855" s="244">
        <f t="shared" si="182"/>
        <v>1035.8400000000001</v>
      </c>
      <c r="I3855" s="246"/>
      <c r="J3855" s="247"/>
      <c r="K3855" s="240"/>
      <c r="L3855" s="245"/>
    </row>
    <row r="3856" spans="1:12">
      <c r="A3856" s="243">
        <v>45068</v>
      </c>
      <c r="B3856" s="243">
        <v>45070</v>
      </c>
      <c r="C3856" s="244">
        <f t="shared" si="180"/>
        <v>3</v>
      </c>
      <c r="D3856" s="239">
        <v>45070</v>
      </c>
      <c r="E3856" s="245">
        <f t="shared" si="181"/>
        <v>2</v>
      </c>
      <c r="F3856" s="306" t="s">
        <v>177</v>
      </c>
      <c r="G3856" s="241">
        <v>7146.53</v>
      </c>
      <c r="H3856" s="244">
        <f t="shared" si="182"/>
        <v>14293.06</v>
      </c>
      <c r="I3856" s="246"/>
      <c r="J3856" s="247"/>
      <c r="K3856" s="240"/>
      <c r="L3856" s="245"/>
    </row>
    <row r="3857" spans="1:12">
      <c r="A3857" s="243">
        <v>45068</v>
      </c>
      <c r="B3857" s="243">
        <v>45072</v>
      </c>
      <c r="C3857" s="244">
        <f t="shared" si="180"/>
        <v>5</v>
      </c>
      <c r="D3857" s="239">
        <v>45072</v>
      </c>
      <c r="E3857" s="245">
        <f t="shared" si="181"/>
        <v>4</v>
      </c>
      <c r="F3857" s="306" t="s">
        <v>176</v>
      </c>
      <c r="G3857" s="241">
        <v>337.39</v>
      </c>
      <c r="H3857" s="244">
        <f t="shared" si="182"/>
        <v>1349.56</v>
      </c>
      <c r="I3857" s="246"/>
      <c r="J3857" s="247"/>
      <c r="K3857" s="240"/>
      <c r="L3857" s="245"/>
    </row>
    <row r="3858" spans="1:12">
      <c r="A3858" s="243">
        <v>45068</v>
      </c>
      <c r="B3858" s="243">
        <v>45083</v>
      </c>
      <c r="C3858" s="244">
        <f t="shared" si="180"/>
        <v>16</v>
      </c>
      <c r="D3858" s="239">
        <v>45083</v>
      </c>
      <c r="E3858" s="245">
        <f t="shared" si="181"/>
        <v>15</v>
      </c>
      <c r="F3858" s="306" t="s">
        <v>175</v>
      </c>
      <c r="G3858" s="241">
        <v>87.03</v>
      </c>
      <c r="H3858" s="244">
        <f t="shared" si="182"/>
        <v>1305.45</v>
      </c>
      <c r="I3858" s="246"/>
      <c r="J3858" s="247"/>
      <c r="K3858" s="240"/>
      <c r="L3858" s="245"/>
    </row>
    <row r="3859" spans="1:12">
      <c r="A3859" s="243">
        <v>45068</v>
      </c>
      <c r="B3859" s="243">
        <v>45072</v>
      </c>
      <c r="C3859" s="244">
        <f t="shared" si="180"/>
        <v>5</v>
      </c>
      <c r="D3859" s="239">
        <v>45072</v>
      </c>
      <c r="E3859" s="245">
        <f t="shared" si="181"/>
        <v>4</v>
      </c>
      <c r="F3859" s="306" t="s">
        <v>177</v>
      </c>
      <c r="G3859" s="241">
        <v>14028.18</v>
      </c>
      <c r="H3859" s="244">
        <f t="shared" si="182"/>
        <v>56112.72</v>
      </c>
      <c r="I3859" s="246"/>
      <c r="J3859" s="247"/>
      <c r="K3859" s="240"/>
      <c r="L3859" s="245"/>
    </row>
    <row r="3860" spans="1:12">
      <c r="A3860" s="243">
        <v>45068</v>
      </c>
      <c r="B3860" s="243">
        <v>45076</v>
      </c>
      <c r="C3860" s="244">
        <f t="shared" si="180"/>
        <v>9</v>
      </c>
      <c r="D3860" s="239">
        <v>45076</v>
      </c>
      <c r="E3860" s="245">
        <f t="shared" si="181"/>
        <v>8</v>
      </c>
      <c r="F3860" s="306" t="s">
        <v>175</v>
      </c>
      <c r="G3860" s="241">
        <v>566.15</v>
      </c>
      <c r="H3860" s="244">
        <f t="shared" si="182"/>
        <v>4529.2</v>
      </c>
      <c r="I3860" s="246"/>
      <c r="J3860" s="247"/>
      <c r="K3860" s="240"/>
      <c r="L3860" s="245"/>
    </row>
    <row r="3861" spans="1:12">
      <c r="A3861" s="243">
        <v>45068</v>
      </c>
      <c r="B3861" s="243">
        <v>45077</v>
      </c>
      <c r="C3861" s="244">
        <f t="shared" si="180"/>
        <v>10</v>
      </c>
      <c r="D3861" s="239">
        <v>45077</v>
      </c>
      <c r="E3861" s="245">
        <f t="shared" si="181"/>
        <v>9</v>
      </c>
      <c r="F3861" s="306" t="s">
        <v>175</v>
      </c>
      <c r="G3861" s="241">
        <v>345.66</v>
      </c>
      <c r="H3861" s="244">
        <f t="shared" si="182"/>
        <v>3110.94</v>
      </c>
      <c r="I3861" s="246"/>
      <c r="J3861" s="247"/>
      <c r="K3861" s="240"/>
      <c r="L3861" s="245"/>
    </row>
    <row r="3862" spans="1:12">
      <c r="A3862" s="243">
        <v>45068</v>
      </c>
      <c r="B3862" s="243">
        <v>45148</v>
      </c>
      <c r="C3862" s="244">
        <f t="shared" si="180"/>
        <v>81</v>
      </c>
      <c r="D3862" s="239">
        <v>45148</v>
      </c>
      <c r="E3862" s="245">
        <f t="shared" si="181"/>
        <v>80</v>
      </c>
      <c r="F3862" s="306" t="s">
        <v>175</v>
      </c>
      <c r="G3862" s="241">
        <v>61.74</v>
      </c>
      <c r="H3862" s="244">
        <f t="shared" si="182"/>
        <v>4939.2</v>
      </c>
      <c r="I3862" s="246"/>
      <c r="J3862" s="247"/>
      <c r="K3862" s="240"/>
      <c r="L3862" s="245"/>
    </row>
    <row r="3863" spans="1:12">
      <c r="A3863" s="243">
        <v>45069</v>
      </c>
      <c r="B3863" s="243">
        <v>45076</v>
      </c>
      <c r="C3863" s="244">
        <f t="shared" si="180"/>
        <v>8</v>
      </c>
      <c r="D3863" s="239">
        <v>45076</v>
      </c>
      <c r="E3863" s="245">
        <f t="shared" si="181"/>
        <v>7</v>
      </c>
      <c r="F3863" s="306" t="s">
        <v>175</v>
      </c>
      <c r="G3863" s="241">
        <v>1035.56</v>
      </c>
      <c r="H3863" s="244">
        <f t="shared" si="182"/>
        <v>7248.92</v>
      </c>
      <c r="I3863" s="246"/>
      <c r="J3863" s="247"/>
      <c r="K3863" s="240"/>
      <c r="L3863" s="245"/>
    </row>
    <row r="3864" spans="1:12">
      <c r="A3864" s="243">
        <v>45069</v>
      </c>
      <c r="B3864" s="243">
        <v>45077</v>
      </c>
      <c r="C3864" s="244">
        <f t="shared" si="180"/>
        <v>9</v>
      </c>
      <c r="D3864" s="239">
        <v>45077</v>
      </c>
      <c r="E3864" s="245">
        <f t="shared" si="181"/>
        <v>8</v>
      </c>
      <c r="F3864" s="306" t="s">
        <v>175</v>
      </c>
      <c r="G3864" s="241">
        <v>492.05</v>
      </c>
      <c r="H3864" s="244">
        <f t="shared" si="182"/>
        <v>3936.4</v>
      </c>
      <c r="I3864" s="246"/>
      <c r="J3864" s="247"/>
      <c r="K3864" s="240"/>
      <c r="L3864" s="245"/>
    </row>
    <row r="3865" spans="1:12">
      <c r="A3865" s="243">
        <v>45069</v>
      </c>
      <c r="B3865" s="243">
        <v>45086</v>
      </c>
      <c r="C3865" s="244">
        <f t="shared" si="180"/>
        <v>18</v>
      </c>
      <c r="D3865" s="239">
        <v>45086</v>
      </c>
      <c r="E3865" s="245">
        <f t="shared" si="181"/>
        <v>17</v>
      </c>
      <c r="F3865" s="306" t="s">
        <v>176</v>
      </c>
      <c r="G3865" s="241">
        <v>3756.52</v>
      </c>
      <c r="H3865" s="244">
        <f t="shared" si="182"/>
        <v>63860.84</v>
      </c>
      <c r="I3865" s="246"/>
      <c r="J3865" s="247"/>
      <c r="K3865" s="240"/>
      <c r="L3865" s="245"/>
    </row>
    <row r="3866" spans="1:12">
      <c r="A3866" s="243">
        <v>45069</v>
      </c>
      <c r="B3866" s="243">
        <v>45076</v>
      </c>
      <c r="C3866" s="244">
        <f t="shared" si="180"/>
        <v>8</v>
      </c>
      <c r="D3866" s="239">
        <v>45076</v>
      </c>
      <c r="E3866" s="245">
        <f t="shared" si="181"/>
        <v>7</v>
      </c>
      <c r="F3866" s="306" t="s">
        <v>178</v>
      </c>
      <c r="G3866" s="241">
        <v>13178.2</v>
      </c>
      <c r="H3866" s="244">
        <f t="shared" si="182"/>
        <v>92247.400000000009</v>
      </c>
      <c r="I3866" s="246"/>
      <c r="J3866" s="247"/>
      <c r="K3866" s="240"/>
      <c r="L3866" s="245"/>
    </row>
    <row r="3867" spans="1:12">
      <c r="A3867" s="243">
        <v>45069</v>
      </c>
      <c r="B3867" s="243">
        <v>45103</v>
      </c>
      <c r="C3867" s="244">
        <f t="shared" si="180"/>
        <v>35</v>
      </c>
      <c r="D3867" s="239">
        <v>45103</v>
      </c>
      <c r="E3867" s="245">
        <f t="shared" si="181"/>
        <v>34</v>
      </c>
      <c r="F3867" s="306" t="s">
        <v>175</v>
      </c>
      <c r="G3867" s="241">
        <v>12.86</v>
      </c>
      <c r="H3867" s="244">
        <f t="shared" si="182"/>
        <v>437.24</v>
      </c>
      <c r="I3867" s="246"/>
      <c r="J3867" s="247"/>
      <c r="K3867" s="240"/>
      <c r="L3867" s="245"/>
    </row>
    <row r="3868" spans="1:12">
      <c r="A3868" s="243">
        <v>45069</v>
      </c>
      <c r="B3868" s="243">
        <v>45076</v>
      </c>
      <c r="C3868" s="244">
        <f t="shared" si="180"/>
        <v>8</v>
      </c>
      <c r="D3868" s="239">
        <v>45076</v>
      </c>
      <c r="E3868" s="245">
        <f t="shared" si="181"/>
        <v>7</v>
      </c>
      <c r="F3868" s="306" t="s">
        <v>176</v>
      </c>
      <c r="G3868" s="241">
        <v>25191.99</v>
      </c>
      <c r="H3868" s="244">
        <f t="shared" si="182"/>
        <v>176343.93000000002</v>
      </c>
      <c r="I3868" s="246"/>
      <c r="J3868" s="247"/>
      <c r="K3868" s="240"/>
      <c r="L3868" s="245"/>
    </row>
    <row r="3869" spans="1:12">
      <c r="A3869" s="243">
        <v>45069</v>
      </c>
      <c r="B3869" s="243">
        <v>45090</v>
      </c>
      <c r="C3869" s="244">
        <f t="shared" si="180"/>
        <v>22</v>
      </c>
      <c r="D3869" s="239">
        <v>45090</v>
      </c>
      <c r="E3869" s="245">
        <f t="shared" si="181"/>
        <v>21</v>
      </c>
      <c r="F3869" s="306" t="s">
        <v>175</v>
      </c>
      <c r="G3869" s="241">
        <v>47.37</v>
      </c>
      <c r="H3869" s="244">
        <f t="shared" si="182"/>
        <v>994.77</v>
      </c>
      <c r="I3869" s="246"/>
      <c r="J3869" s="247"/>
      <c r="K3869" s="240"/>
      <c r="L3869" s="245"/>
    </row>
    <row r="3870" spans="1:12">
      <c r="A3870" s="243">
        <v>45069</v>
      </c>
      <c r="B3870" s="243">
        <v>45091</v>
      </c>
      <c r="C3870" s="244">
        <f t="shared" si="180"/>
        <v>23</v>
      </c>
      <c r="D3870" s="239">
        <v>45091</v>
      </c>
      <c r="E3870" s="245">
        <f t="shared" si="181"/>
        <v>22</v>
      </c>
      <c r="F3870" s="306" t="s">
        <v>175</v>
      </c>
      <c r="G3870" s="241">
        <v>2.42</v>
      </c>
      <c r="H3870" s="244">
        <f t="shared" si="182"/>
        <v>53.239999999999995</v>
      </c>
      <c r="I3870" s="246"/>
      <c r="J3870" s="247"/>
      <c r="K3870" s="240"/>
      <c r="L3870" s="245"/>
    </row>
    <row r="3871" spans="1:12">
      <c r="A3871" s="243">
        <v>45069</v>
      </c>
      <c r="B3871" s="243">
        <v>45356</v>
      </c>
      <c r="C3871" s="244">
        <f t="shared" si="180"/>
        <v>288</v>
      </c>
      <c r="D3871" s="239">
        <v>45356</v>
      </c>
      <c r="E3871" s="245">
        <f t="shared" si="181"/>
        <v>287</v>
      </c>
      <c r="F3871" s="306" t="s">
        <v>175</v>
      </c>
      <c r="G3871" s="241">
        <v>33.25</v>
      </c>
      <c r="H3871" s="244">
        <f t="shared" si="182"/>
        <v>9542.75</v>
      </c>
      <c r="I3871" s="246"/>
      <c r="J3871" s="247"/>
      <c r="K3871" s="240"/>
      <c r="L3871" s="245"/>
    </row>
    <row r="3872" spans="1:12">
      <c r="A3872" s="243">
        <v>45069</v>
      </c>
      <c r="B3872" s="243">
        <v>45069</v>
      </c>
      <c r="C3872" s="244">
        <f t="shared" si="180"/>
        <v>1</v>
      </c>
      <c r="D3872" s="239">
        <v>45069</v>
      </c>
      <c r="E3872" s="245">
        <f t="shared" si="181"/>
        <v>0</v>
      </c>
      <c r="F3872" s="306" t="s">
        <v>175</v>
      </c>
      <c r="G3872" s="241">
        <v>1235.01</v>
      </c>
      <c r="H3872" s="244">
        <f t="shared" si="182"/>
        <v>0</v>
      </c>
      <c r="I3872" s="246"/>
      <c r="J3872" s="247"/>
      <c r="K3872" s="240"/>
      <c r="L3872" s="245"/>
    </row>
    <row r="3873" spans="1:12">
      <c r="A3873" s="243">
        <v>45069</v>
      </c>
      <c r="B3873" s="243">
        <v>45070</v>
      </c>
      <c r="C3873" s="244">
        <f t="shared" si="180"/>
        <v>2</v>
      </c>
      <c r="D3873" s="239">
        <v>45070</v>
      </c>
      <c r="E3873" s="245">
        <f t="shared" si="181"/>
        <v>1</v>
      </c>
      <c r="F3873" s="306" t="s">
        <v>175</v>
      </c>
      <c r="G3873" s="241">
        <v>447203.41</v>
      </c>
      <c r="H3873" s="244">
        <f t="shared" si="182"/>
        <v>447203.41</v>
      </c>
      <c r="I3873" s="246"/>
      <c r="J3873" s="247"/>
      <c r="K3873" s="240"/>
      <c r="L3873" s="245"/>
    </row>
    <row r="3874" spans="1:12">
      <c r="A3874" s="243">
        <v>45069</v>
      </c>
      <c r="B3874" s="243">
        <v>45078</v>
      </c>
      <c r="C3874" s="244">
        <f t="shared" si="180"/>
        <v>10</v>
      </c>
      <c r="D3874" s="239">
        <v>45078</v>
      </c>
      <c r="E3874" s="245">
        <f t="shared" si="181"/>
        <v>9</v>
      </c>
      <c r="F3874" s="306" t="s">
        <v>175</v>
      </c>
      <c r="G3874" s="241">
        <v>40.43</v>
      </c>
      <c r="H3874" s="244">
        <f t="shared" si="182"/>
        <v>363.87</v>
      </c>
      <c r="I3874" s="246"/>
      <c r="J3874" s="247"/>
      <c r="K3874" s="240"/>
      <c r="L3874" s="245"/>
    </row>
    <row r="3875" spans="1:12">
      <c r="A3875" s="243">
        <v>45069</v>
      </c>
      <c r="B3875" s="243">
        <v>45071</v>
      </c>
      <c r="C3875" s="244">
        <f t="shared" si="180"/>
        <v>3</v>
      </c>
      <c r="D3875" s="239">
        <v>45071</v>
      </c>
      <c r="E3875" s="245">
        <f t="shared" si="181"/>
        <v>2</v>
      </c>
      <c r="F3875" s="306" t="s">
        <v>175</v>
      </c>
      <c r="G3875" s="241">
        <v>8239.81</v>
      </c>
      <c r="H3875" s="244">
        <f t="shared" si="182"/>
        <v>16479.62</v>
      </c>
      <c r="I3875" s="246"/>
      <c r="J3875" s="247"/>
      <c r="K3875" s="240"/>
      <c r="L3875" s="245"/>
    </row>
    <row r="3876" spans="1:12">
      <c r="A3876" s="243">
        <v>45069</v>
      </c>
      <c r="B3876" s="243">
        <v>45079</v>
      </c>
      <c r="C3876" s="244">
        <f t="shared" si="180"/>
        <v>11</v>
      </c>
      <c r="D3876" s="239">
        <v>45079</v>
      </c>
      <c r="E3876" s="245">
        <f t="shared" si="181"/>
        <v>10</v>
      </c>
      <c r="F3876" s="306" t="s">
        <v>175</v>
      </c>
      <c r="G3876" s="241">
        <v>68.17</v>
      </c>
      <c r="H3876" s="244">
        <f t="shared" si="182"/>
        <v>681.7</v>
      </c>
      <c r="I3876" s="246"/>
      <c r="J3876" s="247"/>
      <c r="K3876" s="240"/>
      <c r="L3876" s="245"/>
    </row>
    <row r="3877" spans="1:12">
      <c r="A3877" s="243">
        <v>45069</v>
      </c>
      <c r="B3877" s="243">
        <v>45072</v>
      </c>
      <c r="C3877" s="244">
        <f t="shared" si="180"/>
        <v>4</v>
      </c>
      <c r="D3877" s="239">
        <v>45072</v>
      </c>
      <c r="E3877" s="245">
        <f t="shared" si="181"/>
        <v>3</v>
      </c>
      <c r="F3877" s="306" t="s">
        <v>175</v>
      </c>
      <c r="G3877" s="241">
        <v>1253.57</v>
      </c>
      <c r="H3877" s="244">
        <f t="shared" si="182"/>
        <v>3760.71</v>
      </c>
      <c r="I3877" s="246"/>
      <c r="J3877" s="247"/>
      <c r="K3877" s="240"/>
      <c r="L3877" s="245"/>
    </row>
    <row r="3878" spans="1:12">
      <c r="A3878" s="243">
        <v>45069</v>
      </c>
      <c r="B3878" s="243">
        <v>45069</v>
      </c>
      <c r="C3878" s="244">
        <f t="shared" si="180"/>
        <v>1</v>
      </c>
      <c r="D3878" s="239">
        <v>45069</v>
      </c>
      <c r="E3878" s="245">
        <f t="shared" si="181"/>
        <v>0</v>
      </c>
      <c r="F3878" s="306" t="s">
        <v>176</v>
      </c>
      <c r="G3878" s="241">
        <v>874.92</v>
      </c>
      <c r="H3878" s="244">
        <f t="shared" si="182"/>
        <v>0</v>
      </c>
      <c r="I3878" s="246"/>
      <c r="J3878" s="247"/>
      <c r="K3878" s="240"/>
      <c r="L3878" s="245"/>
    </row>
    <row r="3879" spans="1:12">
      <c r="A3879" s="243">
        <v>45069</v>
      </c>
      <c r="B3879" s="243">
        <v>45070</v>
      </c>
      <c r="C3879" s="244">
        <f t="shared" si="180"/>
        <v>2</v>
      </c>
      <c r="D3879" s="239">
        <v>45070</v>
      </c>
      <c r="E3879" s="245">
        <f t="shared" si="181"/>
        <v>1</v>
      </c>
      <c r="F3879" s="306" t="s">
        <v>178</v>
      </c>
      <c r="G3879" s="241">
        <v>49632.56</v>
      </c>
      <c r="H3879" s="244">
        <f t="shared" si="182"/>
        <v>49632.56</v>
      </c>
      <c r="I3879" s="246"/>
      <c r="J3879" s="247"/>
      <c r="K3879" s="240"/>
      <c r="L3879" s="245"/>
    </row>
    <row r="3880" spans="1:12">
      <c r="A3880" s="243">
        <v>45069</v>
      </c>
      <c r="B3880" s="243">
        <v>45069</v>
      </c>
      <c r="C3880" s="244">
        <f t="shared" si="180"/>
        <v>1</v>
      </c>
      <c r="D3880" s="239">
        <v>45069</v>
      </c>
      <c r="E3880" s="245">
        <f t="shared" si="181"/>
        <v>0</v>
      </c>
      <c r="F3880" s="306" t="s">
        <v>179</v>
      </c>
      <c r="G3880" s="241">
        <v>9.4499999999999993</v>
      </c>
      <c r="H3880" s="244">
        <f t="shared" si="182"/>
        <v>0</v>
      </c>
      <c r="I3880" s="246"/>
      <c r="J3880" s="247"/>
      <c r="K3880" s="240"/>
      <c r="L3880" s="245"/>
    </row>
    <row r="3881" spans="1:12">
      <c r="A3881" s="243">
        <v>45069</v>
      </c>
      <c r="B3881" s="243">
        <v>45070</v>
      </c>
      <c r="C3881" s="244">
        <f t="shared" si="180"/>
        <v>2</v>
      </c>
      <c r="D3881" s="239">
        <v>45070</v>
      </c>
      <c r="E3881" s="245">
        <f t="shared" si="181"/>
        <v>1</v>
      </c>
      <c r="F3881" s="306" t="s">
        <v>176</v>
      </c>
      <c r="G3881" s="241">
        <v>243479.92</v>
      </c>
      <c r="H3881" s="244">
        <f t="shared" si="182"/>
        <v>243479.92</v>
      </c>
      <c r="I3881" s="246"/>
      <c r="J3881" s="247"/>
      <c r="K3881" s="240"/>
      <c r="L3881" s="245"/>
    </row>
    <row r="3882" spans="1:12">
      <c r="A3882" s="243">
        <v>45069</v>
      </c>
      <c r="B3882" s="243">
        <v>45139</v>
      </c>
      <c r="C3882" s="244">
        <f t="shared" si="180"/>
        <v>71</v>
      </c>
      <c r="D3882" s="239">
        <v>45139</v>
      </c>
      <c r="E3882" s="245">
        <f t="shared" si="181"/>
        <v>70</v>
      </c>
      <c r="F3882" s="306" t="s">
        <v>177</v>
      </c>
      <c r="G3882" s="241">
        <v>356.93</v>
      </c>
      <c r="H3882" s="244">
        <f t="shared" si="182"/>
        <v>24985.100000000002</v>
      </c>
      <c r="I3882" s="246"/>
      <c r="J3882" s="247"/>
      <c r="K3882" s="240"/>
      <c r="L3882" s="245"/>
    </row>
    <row r="3883" spans="1:12">
      <c r="A3883" s="243">
        <v>45069</v>
      </c>
      <c r="B3883" s="243">
        <v>45071</v>
      </c>
      <c r="C3883" s="244">
        <f t="shared" si="180"/>
        <v>3</v>
      </c>
      <c r="D3883" s="239">
        <v>45071</v>
      </c>
      <c r="E3883" s="245">
        <f t="shared" si="181"/>
        <v>2</v>
      </c>
      <c r="F3883" s="306" t="s">
        <v>178</v>
      </c>
      <c r="G3883" s="241">
        <v>337.26</v>
      </c>
      <c r="H3883" s="244">
        <f t="shared" si="182"/>
        <v>674.52</v>
      </c>
      <c r="I3883" s="246"/>
      <c r="J3883" s="247"/>
      <c r="K3883" s="240"/>
      <c r="L3883" s="245"/>
    </row>
    <row r="3884" spans="1:12">
      <c r="A3884" s="243">
        <v>45069</v>
      </c>
      <c r="B3884" s="243">
        <v>45119</v>
      </c>
      <c r="C3884" s="244">
        <f t="shared" si="180"/>
        <v>51</v>
      </c>
      <c r="D3884" s="239">
        <v>45119</v>
      </c>
      <c r="E3884" s="245">
        <f t="shared" si="181"/>
        <v>50</v>
      </c>
      <c r="F3884" s="306" t="s">
        <v>175</v>
      </c>
      <c r="G3884" s="241">
        <v>42.12</v>
      </c>
      <c r="H3884" s="244">
        <f t="shared" si="182"/>
        <v>2106</v>
      </c>
      <c r="I3884" s="246"/>
      <c r="J3884" s="247"/>
      <c r="K3884" s="240"/>
      <c r="L3884" s="245"/>
    </row>
    <row r="3885" spans="1:12">
      <c r="A3885" s="243">
        <v>45069</v>
      </c>
      <c r="B3885" s="243">
        <v>45071</v>
      </c>
      <c r="C3885" s="244">
        <f t="shared" si="180"/>
        <v>3</v>
      </c>
      <c r="D3885" s="239">
        <v>45071</v>
      </c>
      <c r="E3885" s="245">
        <f t="shared" si="181"/>
        <v>2</v>
      </c>
      <c r="F3885" s="306" t="s">
        <v>176</v>
      </c>
      <c r="G3885" s="241">
        <v>152689.01999999999</v>
      </c>
      <c r="H3885" s="244">
        <f t="shared" si="182"/>
        <v>305378.03999999998</v>
      </c>
      <c r="I3885" s="246"/>
      <c r="J3885" s="247"/>
      <c r="K3885" s="240"/>
      <c r="L3885" s="245"/>
    </row>
    <row r="3886" spans="1:12">
      <c r="A3886" s="243">
        <v>45069</v>
      </c>
      <c r="B3886" s="243">
        <v>45072</v>
      </c>
      <c r="C3886" s="244">
        <f t="shared" si="180"/>
        <v>4</v>
      </c>
      <c r="D3886" s="239">
        <v>45072</v>
      </c>
      <c r="E3886" s="245">
        <f t="shared" si="181"/>
        <v>3</v>
      </c>
      <c r="F3886" s="306" t="s">
        <v>178</v>
      </c>
      <c r="G3886" s="241">
        <v>19539.28</v>
      </c>
      <c r="H3886" s="244">
        <f t="shared" si="182"/>
        <v>58617.84</v>
      </c>
      <c r="I3886" s="246"/>
      <c r="J3886" s="247"/>
      <c r="K3886" s="240"/>
      <c r="L3886" s="245"/>
    </row>
    <row r="3887" spans="1:12">
      <c r="A3887" s="243">
        <v>45069</v>
      </c>
      <c r="B3887" s="243">
        <v>45079</v>
      </c>
      <c r="C3887" s="244">
        <f t="shared" si="180"/>
        <v>11</v>
      </c>
      <c r="D3887" s="239">
        <v>45079</v>
      </c>
      <c r="E3887" s="245">
        <f t="shared" si="181"/>
        <v>10</v>
      </c>
      <c r="F3887" s="306" t="s">
        <v>176</v>
      </c>
      <c r="G3887" s="241">
        <v>698.43</v>
      </c>
      <c r="H3887" s="244">
        <f t="shared" si="182"/>
        <v>6984.2999999999993</v>
      </c>
      <c r="I3887" s="246"/>
      <c r="J3887" s="247"/>
      <c r="K3887" s="240"/>
      <c r="L3887" s="245"/>
    </row>
    <row r="3888" spans="1:12">
      <c r="A3888" s="243">
        <v>45069</v>
      </c>
      <c r="B3888" s="243">
        <v>45072</v>
      </c>
      <c r="C3888" s="244">
        <f t="shared" si="180"/>
        <v>4</v>
      </c>
      <c r="D3888" s="239">
        <v>45072</v>
      </c>
      <c r="E3888" s="245">
        <f t="shared" si="181"/>
        <v>3</v>
      </c>
      <c r="F3888" s="306" t="s">
        <v>176</v>
      </c>
      <c r="G3888" s="241">
        <v>50254.86</v>
      </c>
      <c r="H3888" s="244">
        <f t="shared" si="182"/>
        <v>150764.58000000002</v>
      </c>
      <c r="I3888" s="246"/>
      <c r="J3888" s="247"/>
      <c r="K3888" s="240"/>
      <c r="L3888" s="245"/>
    </row>
    <row r="3889" spans="1:12">
      <c r="A3889" s="243">
        <v>45069</v>
      </c>
      <c r="B3889" s="243">
        <v>45070</v>
      </c>
      <c r="C3889" s="244">
        <f t="shared" si="180"/>
        <v>2</v>
      </c>
      <c r="D3889" s="239">
        <v>45070</v>
      </c>
      <c r="E3889" s="245">
        <f t="shared" si="181"/>
        <v>1</v>
      </c>
      <c r="F3889" s="306" t="s">
        <v>177</v>
      </c>
      <c r="G3889" s="241">
        <v>32643.72</v>
      </c>
      <c r="H3889" s="244">
        <f t="shared" si="182"/>
        <v>32643.72</v>
      </c>
      <c r="I3889" s="246"/>
      <c r="J3889" s="247"/>
      <c r="K3889" s="240"/>
      <c r="L3889" s="245"/>
    </row>
    <row r="3890" spans="1:12">
      <c r="A3890" s="243">
        <v>45069</v>
      </c>
      <c r="B3890" s="243">
        <v>45083</v>
      </c>
      <c r="C3890" s="244">
        <f t="shared" si="180"/>
        <v>15</v>
      </c>
      <c r="D3890" s="239">
        <v>45083</v>
      </c>
      <c r="E3890" s="245">
        <f t="shared" si="181"/>
        <v>14</v>
      </c>
      <c r="F3890" s="306" t="s">
        <v>175</v>
      </c>
      <c r="G3890" s="241">
        <v>76.12</v>
      </c>
      <c r="H3890" s="244">
        <f t="shared" si="182"/>
        <v>1065.68</v>
      </c>
      <c r="I3890" s="246"/>
      <c r="J3890" s="247"/>
      <c r="K3890" s="240"/>
      <c r="L3890" s="245"/>
    </row>
    <row r="3891" spans="1:12">
      <c r="A3891" s="243">
        <v>45069</v>
      </c>
      <c r="B3891" s="243">
        <v>45071</v>
      </c>
      <c r="C3891" s="244">
        <f t="shared" si="180"/>
        <v>3</v>
      </c>
      <c r="D3891" s="239">
        <v>45071</v>
      </c>
      <c r="E3891" s="245">
        <f t="shared" si="181"/>
        <v>2</v>
      </c>
      <c r="F3891" s="306" t="s">
        <v>177</v>
      </c>
      <c r="G3891" s="241">
        <v>1014.62</v>
      </c>
      <c r="H3891" s="244">
        <f t="shared" si="182"/>
        <v>2029.24</v>
      </c>
      <c r="I3891" s="246"/>
      <c r="J3891" s="247"/>
      <c r="K3891" s="240"/>
      <c r="L3891" s="245"/>
    </row>
    <row r="3892" spans="1:12">
      <c r="A3892" s="243">
        <v>45070</v>
      </c>
      <c r="B3892" s="243">
        <v>45072</v>
      </c>
      <c r="C3892" s="244">
        <f t="shared" si="180"/>
        <v>3</v>
      </c>
      <c r="D3892" s="239">
        <v>45072</v>
      </c>
      <c r="E3892" s="245">
        <f t="shared" si="181"/>
        <v>2</v>
      </c>
      <c r="F3892" s="306" t="s">
        <v>175</v>
      </c>
      <c r="G3892" s="241">
        <v>11278.71</v>
      </c>
      <c r="H3892" s="244">
        <f t="shared" si="182"/>
        <v>22557.42</v>
      </c>
      <c r="I3892" s="246"/>
      <c r="J3892" s="247"/>
      <c r="K3892" s="240"/>
      <c r="L3892" s="245"/>
    </row>
    <row r="3893" spans="1:12">
      <c r="A3893" s="243">
        <v>45070</v>
      </c>
      <c r="B3893" s="243">
        <v>45070</v>
      </c>
      <c r="C3893" s="244">
        <f t="shared" si="180"/>
        <v>1</v>
      </c>
      <c r="D3893" s="239">
        <v>45070</v>
      </c>
      <c r="E3893" s="245">
        <f t="shared" si="181"/>
        <v>0</v>
      </c>
      <c r="F3893" s="306" t="s">
        <v>179</v>
      </c>
      <c r="G3893" s="241">
        <v>7131.63</v>
      </c>
      <c r="H3893" s="244">
        <f t="shared" si="182"/>
        <v>0</v>
      </c>
      <c r="I3893" s="246"/>
      <c r="J3893" s="247"/>
      <c r="K3893" s="240"/>
      <c r="L3893" s="245"/>
    </row>
    <row r="3894" spans="1:12">
      <c r="A3894" s="243">
        <v>45070</v>
      </c>
      <c r="B3894" s="243">
        <v>45070</v>
      </c>
      <c r="C3894" s="244">
        <f t="shared" si="180"/>
        <v>1</v>
      </c>
      <c r="D3894" s="239">
        <v>45070</v>
      </c>
      <c r="E3894" s="245">
        <f t="shared" si="181"/>
        <v>0</v>
      </c>
      <c r="F3894" s="306" t="s">
        <v>176</v>
      </c>
      <c r="G3894" s="241">
        <v>15555.22</v>
      </c>
      <c r="H3894" s="244">
        <f t="shared" si="182"/>
        <v>0</v>
      </c>
      <c r="I3894" s="246"/>
      <c r="J3894" s="247"/>
      <c r="K3894" s="240"/>
      <c r="L3894" s="245"/>
    </row>
    <row r="3895" spans="1:12">
      <c r="A3895" s="243">
        <v>45070</v>
      </c>
      <c r="B3895" s="243">
        <v>45071</v>
      </c>
      <c r="C3895" s="244">
        <f t="shared" si="180"/>
        <v>2</v>
      </c>
      <c r="D3895" s="239">
        <v>45071</v>
      </c>
      <c r="E3895" s="245">
        <f t="shared" si="181"/>
        <v>1</v>
      </c>
      <c r="F3895" s="306" t="s">
        <v>178</v>
      </c>
      <c r="G3895" s="241">
        <v>73932.160000000003</v>
      </c>
      <c r="H3895" s="244">
        <f t="shared" si="182"/>
        <v>73932.160000000003</v>
      </c>
      <c r="I3895" s="246"/>
      <c r="J3895" s="247"/>
      <c r="K3895" s="240"/>
      <c r="L3895" s="245"/>
    </row>
    <row r="3896" spans="1:12">
      <c r="A3896" s="243">
        <v>45070</v>
      </c>
      <c r="B3896" s="243">
        <v>45139</v>
      </c>
      <c r="C3896" s="244">
        <f t="shared" si="180"/>
        <v>70</v>
      </c>
      <c r="D3896" s="239">
        <v>45139</v>
      </c>
      <c r="E3896" s="245">
        <f t="shared" si="181"/>
        <v>69</v>
      </c>
      <c r="F3896" s="306" t="s">
        <v>177</v>
      </c>
      <c r="G3896" s="241">
        <v>901.84</v>
      </c>
      <c r="H3896" s="244">
        <f t="shared" si="182"/>
        <v>62226.96</v>
      </c>
      <c r="I3896" s="246"/>
      <c r="J3896" s="247"/>
      <c r="K3896" s="240"/>
      <c r="L3896" s="245"/>
    </row>
    <row r="3897" spans="1:12">
      <c r="A3897" s="243">
        <v>45070</v>
      </c>
      <c r="B3897" s="243">
        <v>45071</v>
      </c>
      <c r="C3897" s="244">
        <f t="shared" si="180"/>
        <v>2</v>
      </c>
      <c r="D3897" s="239">
        <v>45071</v>
      </c>
      <c r="E3897" s="245">
        <f t="shared" si="181"/>
        <v>1</v>
      </c>
      <c r="F3897" s="306" t="s">
        <v>176</v>
      </c>
      <c r="G3897" s="241">
        <v>638277.75</v>
      </c>
      <c r="H3897" s="244">
        <f t="shared" si="182"/>
        <v>638277.75</v>
      </c>
      <c r="I3897" s="246"/>
      <c r="J3897" s="247"/>
      <c r="K3897" s="240"/>
      <c r="L3897" s="245"/>
    </row>
    <row r="3898" spans="1:12">
      <c r="A3898" s="243">
        <v>45070</v>
      </c>
      <c r="B3898" s="243">
        <v>45072</v>
      </c>
      <c r="C3898" s="244">
        <f t="shared" si="180"/>
        <v>3</v>
      </c>
      <c r="D3898" s="239">
        <v>45072</v>
      </c>
      <c r="E3898" s="245">
        <f t="shared" si="181"/>
        <v>2</v>
      </c>
      <c r="F3898" s="306" t="s">
        <v>178</v>
      </c>
      <c r="G3898" s="241">
        <v>823.98</v>
      </c>
      <c r="H3898" s="244">
        <f t="shared" si="182"/>
        <v>1647.96</v>
      </c>
      <c r="I3898" s="246"/>
      <c r="J3898" s="247"/>
      <c r="K3898" s="240"/>
      <c r="L3898" s="245"/>
    </row>
    <row r="3899" spans="1:12">
      <c r="A3899" s="243">
        <v>45070</v>
      </c>
      <c r="B3899" s="243">
        <v>45079</v>
      </c>
      <c r="C3899" s="244">
        <f t="shared" si="180"/>
        <v>10</v>
      </c>
      <c r="D3899" s="239">
        <v>45079</v>
      </c>
      <c r="E3899" s="245">
        <f t="shared" si="181"/>
        <v>9</v>
      </c>
      <c r="F3899" s="306" t="s">
        <v>176</v>
      </c>
      <c r="G3899" s="241">
        <v>6587.44</v>
      </c>
      <c r="H3899" s="244">
        <f t="shared" si="182"/>
        <v>59286.96</v>
      </c>
      <c r="I3899" s="246"/>
      <c r="J3899" s="247"/>
      <c r="K3899" s="240"/>
      <c r="L3899" s="245"/>
    </row>
    <row r="3900" spans="1:12">
      <c r="A3900" s="243">
        <v>45070</v>
      </c>
      <c r="B3900" s="243">
        <v>45071</v>
      </c>
      <c r="C3900" s="244">
        <f t="shared" si="180"/>
        <v>2</v>
      </c>
      <c r="D3900" s="239">
        <v>45071</v>
      </c>
      <c r="E3900" s="245">
        <f t="shared" si="181"/>
        <v>1</v>
      </c>
      <c r="F3900" s="306" t="s">
        <v>179</v>
      </c>
      <c r="G3900" s="241">
        <v>9499.35</v>
      </c>
      <c r="H3900" s="244">
        <f t="shared" si="182"/>
        <v>9499.35</v>
      </c>
      <c r="I3900" s="246"/>
      <c r="J3900" s="247"/>
      <c r="K3900" s="240"/>
      <c r="L3900" s="245"/>
    </row>
    <row r="3901" spans="1:12">
      <c r="A3901" s="243">
        <v>45070</v>
      </c>
      <c r="B3901" s="243">
        <v>45072</v>
      </c>
      <c r="C3901" s="244">
        <f t="shared" si="180"/>
        <v>3</v>
      </c>
      <c r="D3901" s="239">
        <v>45072</v>
      </c>
      <c r="E3901" s="245">
        <f t="shared" si="181"/>
        <v>2</v>
      </c>
      <c r="F3901" s="306" t="s">
        <v>176</v>
      </c>
      <c r="G3901" s="241">
        <v>235252.62</v>
      </c>
      <c r="H3901" s="244">
        <f t="shared" si="182"/>
        <v>470505.24</v>
      </c>
      <c r="I3901" s="246"/>
      <c r="J3901" s="247"/>
      <c r="K3901" s="240"/>
      <c r="L3901" s="245"/>
    </row>
    <row r="3902" spans="1:12">
      <c r="A3902" s="243">
        <v>45070</v>
      </c>
      <c r="B3902" s="243">
        <v>45070</v>
      </c>
      <c r="C3902" s="244">
        <f t="shared" si="180"/>
        <v>1</v>
      </c>
      <c r="D3902" s="239">
        <v>45070</v>
      </c>
      <c r="E3902" s="245">
        <f t="shared" si="181"/>
        <v>0</v>
      </c>
      <c r="F3902" s="306" t="s">
        <v>177</v>
      </c>
      <c r="G3902" s="241">
        <v>60.05</v>
      </c>
      <c r="H3902" s="244">
        <f t="shared" si="182"/>
        <v>0</v>
      </c>
      <c r="I3902" s="246"/>
      <c r="J3902" s="247"/>
      <c r="K3902" s="240"/>
      <c r="L3902" s="245"/>
    </row>
    <row r="3903" spans="1:12">
      <c r="A3903" s="243">
        <v>45070</v>
      </c>
      <c r="B3903" s="243">
        <v>45071</v>
      </c>
      <c r="C3903" s="244">
        <f t="shared" si="180"/>
        <v>2</v>
      </c>
      <c r="D3903" s="239">
        <v>45071</v>
      </c>
      <c r="E3903" s="245">
        <f t="shared" si="181"/>
        <v>1</v>
      </c>
      <c r="F3903" s="306" t="s">
        <v>177</v>
      </c>
      <c r="G3903" s="241">
        <v>39736.949999999997</v>
      </c>
      <c r="H3903" s="244">
        <f t="shared" si="182"/>
        <v>39736.949999999997</v>
      </c>
      <c r="I3903" s="246"/>
      <c r="J3903" s="247"/>
      <c r="K3903" s="240"/>
      <c r="L3903" s="245"/>
    </row>
    <row r="3904" spans="1:12">
      <c r="A3904" s="243">
        <v>45070</v>
      </c>
      <c r="B3904" s="243">
        <v>45072</v>
      </c>
      <c r="C3904" s="244">
        <f t="shared" si="180"/>
        <v>3</v>
      </c>
      <c r="D3904" s="239">
        <v>45072</v>
      </c>
      <c r="E3904" s="245">
        <f t="shared" si="181"/>
        <v>2</v>
      </c>
      <c r="F3904" s="306" t="s">
        <v>177</v>
      </c>
      <c r="G3904" s="241">
        <v>2361.0100000000002</v>
      </c>
      <c r="H3904" s="244">
        <f t="shared" si="182"/>
        <v>4722.0200000000004</v>
      </c>
      <c r="I3904" s="246"/>
      <c r="J3904" s="247"/>
      <c r="K3904" s="240"/>
      <c r="L3904" s="245"/>
    </row>
    <row r="3905" spans="1:12">
      <c r="A3905" s="243">
        <v>45070</v>
      </c>
      <c r="B3905" s="243">
        <v>45187</v>
      </c>
      <c r="C3905" s="244">
        <f t="shared" si="180"/>
        <v>118</v>
      </c>
      <c r="D3905" s="239">
        <v>45187</v>
      </c>
      <c r="E3905" s="245">
        <f t="shared" si="181"/>
        <v>117</v>
      </c>
      <c r="F3905" s="306" t="s">
        <v>175</v>
      </c>
      <c r="G3905" s="241">
        <v>11.07</v>
      </c>
      <c r="H3905" s="244">
        <f t="shared" si="182"/>
        <v>1295.19</v>
      </c>
      <c r="I3905" s="246"/>
      <c r="J3905" s="247"/>
      <c r="K3905" s="240"/>
      <c r="L3905" s="245"/>
    </row>
    <row r="3906" spans="1:12">
      <c r="A3906" s="243">
        <v>45070</v>
      </c>
      <c r="B3906" s="243">
        <v>45138</v>
      </c>
      <c r="C3906" s="244">
        <f t="shared" si="180"/>
        <v>69</v>
      </c>
      <c r="D3906" s="239">
        <v>45138</v>
      </c>
      <c r="E3906" s="245">
        <f t="shared" si="181"/>
        <v>68</v>
      </c>
      <c r="F3906" s="306" t="s">
        <v>175</v>
      </c>
      <c r="G3906" s="241">
        <v>30.03</v>
      </c>
      <c r="H3906" s="244">
        <f t="shared" si="182"/>
        <v>2042.04</v>
      </c>
      <c r="I3906" s="246"/>
      <c r="J3906" s="247"/>
      <c r="K3906" s="240"/>
      <c r="L3906" s="245"/>
    </row>
    <row r="3907" spans="1:12">
      <c r="A3907" s="243">
        <v>45070</v>
      </c>
      <c r="B3907" s="243">
        <v>45076</v>
      </c>
      <c r="C3907" s="244">
        <f t="shared" si="180"/>
        <v>7</v>
      </c>
      <c r="D3907" s="239">
        <v>45076</v>
      </c>
      <c r="E3907" s="245">
        <f t="shared" si="181"/>
        <v>6</v>
      </c>
      <c r="F3907" s="306" t="s">
        <v>175</v>
      </c>
      <c r="G3907" s="241">
        <v>1527.59</v>
      </c>
      <c r="H3907" s="244">
        <f t="shared" si="182"/>
        <v>9165.5399999999991</v>
      </c>
      <c r="I3907" s="246"/>
      <c r="J3907" s="247"/>
      <c r="K3907" s="240"/>
      <c r="L3907" s="245"/>
    </row>
    <row r="3908" spans="1:12">
      <c r="A3908" s="243">
        <v>45070</v>
      </c>
      <c r="B3908" s="243">
        <v>45379</v>
      </c>
      <c r="C3908" s="244">
        <f t="shared" si="180"/>
        <v>310</v>
      </c>
      <c r="D3908" s="239">
        <v>45379</v>
      </c>
      <c r="E3908" s="245">
        <f t="shared" si="181"/>
        <v>309</v>
      </c>
      <c r="F3908" s="306" t="s">
        <v>176</v>
      </c>
      <c r="G3908" s="241">
        <v>860.39</v>
      </c>
      <c r="H3908" s="244">
        <f t="shared" si="182"/>
        <v>265860.51</v>
      </c>
      <c r="I3908" s="246"/>
      <c r="J3908" s="247"/>
      <c r="K3908" s="240"/>
      <c r="L3908" s="245"/>
    </row>
    <row r="3909" spans="1:12">
      <c r="A3909" s="243">
        <v>45070</v>
      </c>
      <c r="B3909" s="243">
        <v>45077</v>
      </c>
      <c r="C3909" s="244">
        <f t="shared" si="180"/>
        <v>8</v>
      </c>
      <c r="D3909" s="239">
        <v>45077</v>
      </c>
      <c r="E3909" s="245">
        <f t="shared" si="181"/>
        <v>7</v>
      </c>
      <c r="F3909" s="306" t="s">
        <v>175</v>
      </c>
      <c r="G3909" s="241">
        <v>1018.79</v>
      </c>
      <c r="H3909" s="244">
        <f t="shared" si="182"/>
        <v>7131.53</v>
      </c>
      <c r="I3909" s="246"/>
      <c r="J3909" s="247"/>
      <c r="K3909" s="240"/>
      <c r="L3909" s="245"/>
    </row>
    <row r="3910" spans="1:12">
      <c r="A3910" s="243">
        <v>45070</v>
      </c>
      <c r="B3910" s="243">
        <v>45076</v>
      </c>
      <c r="C3910" s="244">
        <f t="shared" si="180"/>
        <v>7</v>
      </c>
      <c r="D3910" s="239">
        <v>45076</v>
      </c>
      <c r="E3910" s="245">
        <f t="shared" si="181"/>
        <v>6</v>
      </c>
      <c r="F3910" s="306" t="s">
        <v>178</v>
      </c>
      <c r="G3910" s="241">
        <v>1927.25</v>
      </c>
      <c r="H3910" s="244">
        <f t="shared" si="182"/>
        <v>11563.5</v>
      </c>
      <c r="I3910" s="246"/>
      <c r="J3910" s="247"/>
      <c r="K3910" s="240"/>
      <c r="L3910" s="245"/>
    </row>
    <row r="3911" spans="1:12">
      <c r="A3911" s="243">
        <v>45070</v>
      </c>
      <c r="B3911" s="243">
        <v>45076</v>
      </c>
      <c r="C3911" s="244">
        <f t="shared" ref="C3911:C3974" si="183">B3911-A3911+1</f>
        <v>7</v>
      </c>
      <c r="D3911" s="239">
        <v>45076</v>
      </c>
      <c r="E3911" s="245">
        <f t="shared" ref="E3911:E3974" si="184">D3911-A3911</f>
        <v>6</v>
      </c>
      <c r="F3911" s="306" t="s">
        <v>176</v>
      </c>
      <c r="G3911" s="241">
        <v>227847.76</v>
      </c>
      <c r="H3911" s="244">
        <f t="shared" ref="H3911:H3974" si="185">E3911*G3911</f>
        <v>1367086.56</v>
      </c>
      <c r="I3911" s="246"/>
      <c r="J3911" s="247"/>
      <c r="K3911" s="240"/>
      <c r="L3911" s="245"/>
    </row>
    <row r="3912" spans="1:12">
      <c r="A3912" s="243">
        <v>45070</v>
      </c>
      <c r="B3912" s="243">
        <v>45104</v>
      </c>
      <c r="C3912" s="244">
        <f t="shared" si="183"/>
        <v>35</v>
      </c>
      <c r="D3912" s="239">
        <v>45104</v>
      </c>
      <c r="E3912" s="245">
        <f t="shared" si="184"/>
        <v>34</v>
      </c>
      <c r="F3912" s="306" t="s">
        <v>175</v>
      </c>
      <c r="G3912" s="241">
        <v>22.29</v>
      </c>
      <c r="H3912" s="244">
        <f t="shared" si="185"/>
        <v>757.86</v>
      </c>
      <c r="I3912" s="246"/>
      <c r="J3912" s="247"/>
      <c r="K3912" s="240"/>
      <c r="L3912" s="245"/>
    </row>
    <row r="3913" spans="1:12">
      <c r="A3913" s="243">
        <v>45070</v>
      </c>
      <c r="B3913" s="243">
        <v>45077</v>
      </c>
      <c r="C3913" s="244">
        <f t="shared" si="183"/>
        <v>8</v>
      </c>
      <c r="D3913" s="239">
        <v>45077</v>
      </c>
      <c r="E3913" s="245">
        <f t="shared" si="184"/>
        <v>7</v>
      </c>
      <c r="F3913" s="306" t="s">
        <v>176</v>
      </c>
      <c r="G3913" s="241">
        <v>20274.8</v>
      </c>
      <c r="H3913" s="244">
        <f t="shared" si="185"/>
        <v>141923.6</v>
      </c>
      <c r="I3913" s="246"/>
      <c r="J3913" s="247"/>
      <c r="K3913" s="240"/>
      <c r="L3913" s="245"/>
    </row>
    <row r="3914" spans="1:12">
      <c r="A3914" s="243">
        <v>45070</v>
      </c>
      <c r="B3914" s="243">
        <v>45112</v>
      </c>
      <c r="C3914" s="244">
        <f t="shared" si="183"/>
        <v>43</v>
      </c>
      <c r="D3914" s="239">
        <v>45112</v>
      </c>
      <c r="E3914" s="245">
        <f t="shared" si="184"/>
        <v>42</v>
      </c>
      <c r="F3914" s="306" t="s">
        <v>175</v>
      </c>
      <c r="G3914" s="241">
        <v>17.13</v>
      </c>
      <c r="H3914" s="244">
        <f t="shared" si="185"/>
        <v>719.45999999999992</v>
      </c>
      <c r="I3914" s="246"/>
      <c r="J3914" s="247"/>
      <c r="K3914" s="240"/>
      <c r="L3914" s="245"/>
    </row>
    <row r="3915" spans="1:12">
      <c r="A3915" s="243">
        <v>45070</v>
      </c>
      <c r="B3915" s="243">
        <v>45076</v>
      </c>
      <c r="C3915" s="244">
        <f t="shared" si="183"/>
        <v>7</v>
      </c>
      <c r="D3915" s="239">
        <v>45076</v>
      </c>
      <c r="E3915" s="245">
        <f t="shared" si="184"/>
        <v>6</v>
      </c>
      <c r="F3915" s="306" t="s">
        <v>177</v>
      </c>
      <c r="G3915" s="241">
        <v>13074.52</v>
      </c>
      <c r="H3915" s="244">
        <f t="shared" si="185"/>
        <v>78447.12</v>
      </c>
      <c r="I3915" s="246"/>
      <c r="J3915" s="247"/>
      <c r="K3915" s="240"/>
      <c r="L3915" s="245"/>
    </row>
    <row r="3916" spans="1:12">
      <c r="A3916" s="243">
        <v>45070</v>
      </c>
      <c r="B3916" s="243">
        <v>45089</v>
      </c>
      <c r="C3916" s="244">
        <f t="shared" si="183"/>
        <v>20</v>
      </c>
      <c r="D3916" s="239">
        <v>45089</v>
      </c>
      <c r="E3916" s="245">
        <f t="shared" si="184"/>
        <v>19</v>
      </c>
      <c r="F3916" s="306" t="s">
        <v>175</v>
      </c>
      <c r="G3916" s="241">
        <v>25.36</v>
      </c>
      <c r="H3916" s="244">
        <f t="shared" si="185"/>
        <v>481.84</v>
      </c>
      <c r="I3916" s="246"/>
      <c r="J3916" s="247"/>
      <c r="K3916" s="240"/>
      <c r="L3916" s="245"/>
    </row>
    <row r="3917" spans="1:12">
      <c r="A3917" s="243">
        <v>45070</v>
      </c>
      <c r="B3917" s="243">
        <v>45106</v>
      </c>
      <c r="C3917" s="244">
        <f t="shared" si="183"/>
        <v>37</v>
      </c>
      <c r="D3917" s="239">
        <v>45106</v>
      </c>
      <c r="E3917" s="245">
        <f t="shared" si="184"/>
        <v>36</v>
      </c>
      <c r="F3917" s="306" t="s">
        <v>175</v>
      </c>
      <c r="G3917" s="241">
        <v>3.07</v>
      </c>
      <c r="H3917" s="244">
        <f t="shared" si="185"/>
        <v>110.52</v>
      </c>
      <c r="I3917" s="246"/>
      <c r="J3917" s="247"/>
      <c r="K3917" s="240"/>
      <c r="L3917" s="245"/>
    </row>
    <row r="3918" spans="1:12">
      <c r="A3918" s="243">
        <v>45070</v>
      </c>
      <c r="B3918" s="243">
        <v>45288</v>
      </c>
      <c r="C3918" s="244">
        <f t="shared" si="183"/>
        <v>219</v>
      </c>
      <c r="D3918" s="239">
        <v>45288</v>
      </c>
      <c r="E3918" s="245">
        <f t="shared" si="184"/>
        <v>218</v>
      </c>
      <c r="F3918" s="306" t="s">
        <v>175</v>
      </c>
      <c r="G3918" s="241">
        <v>19.45</v>
      </c>
      <c r="H3918" s="244">
        <f t="shared" si="185"/>
        <v>4240.0999999999995</v>
      </c>
      <c r="I3918" s="246"/>
      <c r="J3918" s="247"/>
      <c r="K3918" s="240"/>
      <c r="L3918" s="245"/>
    </row>
    <row r="3919" spans="1:12">
      <c r="A3919" s="243">
        <v>45070</v>
      </c>
      <c r="B3919" s="243">
        <v>45190</v>
      </c>
      <c r="C3919" s="244">
        <f t="shared" si="183"/>
        <v>121</v>
      </c>
      <c r="D3919" s="239">
        <v>45190</v>
      </c>
      <c r="E3919" s="245">
        <f t="shared" si="184"/>
        <v>120</v>
      </c>
      <c r="F3919" s="306" t="s">
        <v>176</v>
      </c>
      <c r="G3919" s="241">
        <v>40.1</v>
      </c>
      <c r="H3919" s="244">
        <f t="shared" si="185"/>
        <v>4812</v>
      </c>
      <c r="I3919" s="246"/>
      <c r="J3919" s="247"/>
      <c r="K3919" s="240"/>
      <c r="L3919" s="245"/>
    </row>
    <row r="3920" spans="1:12">
      <c r="A3920" s="243">
        <v>45070</v>
      </c>
      <c r="B3920" s="243">
        <v>45352</v>
      </c>
      <c r="C3920" s="244">
        <f t="shared" si="183"/>
        <v>283</v>
      </c>
      <c r="D3920" s="239">
        <v>45352</v>
      </c>
      <c r="E3920" s="245">
        <f t="shared" si="184"/>
        <v>282</v>
      </c>
      <c r="F3920" s="306" t="s">
        <v>176</v>
      </c>
      <c r="G3920" s="241">
        <v>429.14</v>
      </c>
      <c r="H3920" s="244">
        <f t="shared" si="185"/>
        <v>121017.48</v>
      </c>
      <c r="I3920" s="246"/>
      <c r="J3920" s="247"/>
      <c r="K3920" s="240"/>
      <c r="L3920" s="245"/>
    </row>
    <row r="3921" spans="1:12">
      <c r="A3921" s="243">
        <v>45070</v>
      </c>
      <c r="B3921" s="243">
        <v>45070</v>
      </c>
      <c r="C3921" s="244">
        <f t="shared" si="183"/>
        <v>1</v>
      </c>
      <c r="D3921" s="239">
        <v>45070</v>
      </c>
      <c r="E3921" s="245">
        <f t="shared" si="184"/>
        <v>0</v>
      </c>
      <c r="F3921" s="306" t="s">
        <v>175</v>
      </c>
      <c r="G3921" s="241">
        <v>1946.58</v>
      </c>
      <c r="H3921" s="244">
        <f t="shared" si="185"/>
        <v>0</v>
      </c>
      <c r="I3921" s="246"/>
      <c r="J3921" s="247"/>
      <c r="K3921" s="240"/>
      <c r="L3921" s="245"/>
    </row>
    <row r="3922" spans="1:12">
      <c r="A3922" s="243">
        <v>45070</v>
      </c>
      <c r="B3922" s="243">
        <v>45071</v>
      </c>
      <c r="C3922" s="244">
        <f t="shared" si="183"/>
        <v>2</v>
      </c>
      <c r="D3922" s="239">
        <v>45071</v>
      </c>
      <c r="E3922" s="245">
        <f t="shared" si="184"/>
        <v>1</v>
      </c>
      <c r="F3922" s="306" t="s">
        <v>175</v>
      </c>
      <c r="G3922" s="241">
        <v>498433.63</v>
      </c>
      <c r="H3922" s="244">
        <f t="shared" si="185"/>
        <v>498433.63</v>
      </c>
      <c r="I3922" s="246"/>
      <c r="J3922" s="247"/>
      <c r="K3922" s="240"/>
      <c r="L3922" s="245"/>
    </row>
    <row r="3923" spans="1:12">
      <c r="A3923" s="243">
        <v>45070</v>
      </c>
      <c r="B3923" s="243">
        <v>45079</v>
      </c>
      <c r="C3923" s="244">
        <f t="shared" si="183"/>
        <v>10</v>
      </c>
      <c r="D3923" s="239">
        <v>45079</v>
      </c>
      <c r="E3923" s="245">
        <f t="shared" si="184"/>
        <v>9</v>
      </c>
      <c r="F3923" s="306" t="s">
        <v>175</v>
      </c>
      <c r="G3923" s="241">
        <v>747.73</v>
      </c>
      <c r="H3923" s="244">
        <f t="shared" si="185"/>
        <v>6729.57</v>
      </c>
      <c r="I3923" s="246"/>
      <c r="J3923" s="247"/>
      <c r="K3923" s="240"/>
      <c r="L3923" s="245"/>
    </row>
    <row r="3924" spans="1:12">
      <c r="A3924" s="243">
        <v>45070</v>
      </c>
      <c r="B3924" s="243">
        <v>45273</v>
      </c>
      <c r="C3924" s="244">
        <f t="shared" si="183"/>
        <v>204</v>
      </c>
      <c r="D3924" s="239">
        <v>45273</v>
      </c>
      <c r="E3924" s="245">
        <f t="shared" si="184"/>
        <v>203</v>
      </c>
      <c r="F3924" s="306" t="s">
        <v>177</v>
      </c>
      <c r="G3924" s="241">
        <v>310.61</v>
      </c>
      <c r="H3924" s="244">
        <f t="shared" si="185"/>
        <v>63053.83</v>
      </c>
      <c r="I3924" s="246"/>
      <c r="J3924" s="247"/>
      <c r="K3924" s="240"/>
      <c r="L3924" s="245"/>
    </row>
    <row r="3925" spans="1:12">
      <c r="A3925" s="243">
        <v>45071</v>
      </c>
      <c r="B3925" s="243">
        <v>45089</v>
      </c>
      <c r="C3925" s="244">
        <f t="shared" si="183"/>
        <v>19</v>
      </c>
      <c r="D3925" s="239">
        <v>45089</v>
      </c>
      <c r="E3925" s="245">
        <f t="shared" si="184"/>
        <v>18</v>
      </c>
      <c r="F3925" s="306" t="s">
        <v>176</v>
      </c>
      <c r="G3925" s="241">
        <v>17.13</v>
      </c>
      <c r="H3925" s="244">
        <f t="shared" si="185"/>
        <v>308.33999999999997</v>
      </c>
      <c r="I3925" s="246"/>
      <c r="J3925" s="247"/>
      <c r="K3925" s="240"/>
      <c r="L3925" s="245"/>
    </row>
    <row r="3926" spans="1:12">
      <c r="A3926" s="243">
        <v>45071</v>
      </c>
      <c r="B3926" s="243">
        <v>45078</v>
      </c>
      <c r="C3926" s="244">
        <f t="shared" si="183"/>
        <v>8</v>
      </c>
      <c r="D3926" s="239">
        <v>45078</v>
      </c>
      <c r="E3926" s="245">
        <f t="shared" si="184"/>
        <v>7</v>
      </c>
      <c r="F3926" s="306" t="s">
        <v>175</v>
      </c>
      <c r="G3926" s="241">
        <v>851.46</v>
      </c>
      <c r="H3926" s="244">
        <f t="shared" si="185"/>
        <v>5960.22</v>
      </c>
      <c r="I3926" s="246"/>
      <c r="J3926" s="247"/>
      <c r="K3926" s="240"/>
      <c r="L3926" s="245"/>
    </row>
    <row r="3927" spans="1:12">
      <c r="A3927" s="243">
        <v>45071</v>
      </c>
      <c r="B3927" s="243">
        <v>45236</v>
      </c>
      <c r="C3927" s="244">
        <f t="shared" si="183"/>
        <v>166</v>
      </c>
      <c r="D3927" s="239">
        <v>45236</v>
      </c>
      <c r="E3927" s="245">
        <f t="shared" si="184"/>
        <v>165</v>
      </c>
      <c r="F3927" s="306" t="s">
        <v>176</v>
      </c>
      <c r="G3927" s="241">
        <v>39.15</v>
      </c>
      <c r="H3927" s="244">
        <f t="shared" si="185"/>
        <v>6459.75</v>
      </c>
      <c r="I3927" s="246"/>
      <c r="J3927" s="247"/>
      <c r="K3927" s="240"/>
      <c r="L3927" s="245"/>
    </row>
    <row r="3928" spans="1:12">
      <c r="A3928" s="243">
        <v>45071</v>
      </c>
      <c r="B3928" s="243">
        <v>45079</v>
      </c>
      <c r="C3928" s="244">
        <f t="shared" si="183"/>
        <v>9</v>
      </c>
      <c r="D3928" s="239">
        <v>45079</v>
      </c>
      <c r="E3928" s="245">
        <f t="shared" si="184"/>
        <v>8</v>
      </c>
      <c r="F3928" s="306" t="s">
        <v>175</v>
      </c>
      <c r="G3928" s="241">
        <v>92.57</v>
      </c>
      <c r="H3928" s="244">
        <f t="shared" si="185"/>
        <v>740.56</v>
      </c>
      <c r="I3928" s="246"/>
      <c r="J3928" s="247"/>
      <c r="K3928" s="240"/>
      <c r="L3928" s="245"/>
    </row>
    <row r="3929" spans="1:12">
      <c r="A3929" s="243">
        <v>45071</v>
      </c>
      <c r="B3929" s="243">
        <v>45273</v>
      </c>
      <c r="C3929" s="244">
        <f t="shared" si="183"/>
        <v>203</v>
      </c>
      <c r="D3929" s="239">
        <v>45273</v>
      </c>
      <c r="E3929" s="245">
        <f t="shared" si="184"/>
        <v>202</v>
      </c>
      <c r="F3929" s="306" t="s">
        <v>177</v>
      </c>
      <c r="G3929" s="241">
        <v>290.02</v>
      </c>
      <c r="H3929" s="244">
        <f t="shared" si="185"/>
        <v>58584.039999999994</v>
      </c>
      <c r="I3929" s="246"/>
      <c r="J3929" s="247"/>
      <c r="K3929" s="240"/>
      <c r="L3929" s="245"/>
    </row>
    <row r="3930" spans="1:12">
      <c r="A3930" s="243">
        <v>45071</v>
      </c>
      <c r="B3930" s="243">
        <v>45071</v>
      </c>
      <c r="C3930" s="244">
        <f t="shared" si="183"/>
        <v>1</v>
      </c>
      <c r="D3930" s="239">
        <v>45071</v>
      </c>
      <c r="E3930" s="245">
        <f t="shared" si="184"/>
        <v>0</v>
      </c>
      <c r="F3930" s="306" t="s">
        <v>175</v>
      </c>
      <c r="G3930" s="241">
        <v>888.77</v>
      </c>
      <c r="H3930" s="244">
        <f t="shared" si="185"/>
        <v>0</v>
      </c>
      <c r="I3930" s="246"/>
      <c r="J3930" s="247"/>
      <c r="K3930" s="240"/>
      <c r="L3930" s="245"/>
    </row>
    <row r="3931" spans="1:12">
      <c r="A3931" s="243">
        <v>45071</v>
      </c>
      <c r="B3931" s="243">
        <v>45096</v>
      </c>
      <c r="C3931" s="244">
        <f t="shared" si="183"/>
        <v>26</v>
      </c>
      <c r="D3931" s="239">
        <v>45096</v>
      </c>
      <c r="E3931" s="245">
        <f t="shared" si="184"/>
        <v>25</v>
      </c>
      <c r="F3931" s="306" t="s">
        <v>175</v>
      </c>
      <c r="G3931" s="241">
        <v>101.42</v>
      </c>
      <c r="H3931" s="244">
        <f t="shared" si="185"/>
        <v>2535.5</v>
      </c>
      <c r="I3931" s="246"/>
      <c r="J3931" s="247"/>
      <c r="K3931" s="240"/>
      <c r="L3931" s="245"/>
    </row>
    <row r="3932" spans="1:12">
      <c r="A3932" s="243">
        <v>45071</v>
      </c>
      <c r="B3932" s="243">
        <v>45117</v>
      </c>
      <c r="C3932" s="244">
        <f t="shared" si="183"/>
        <v>47</v>
      </c>
      <c r="D3932" s="239">
        <v>45117</v>
      </c>
      <c r="E3932" s="245">
        <f t="shared" si="184"/>
        <v>46</v>
      </c>
      <c r="F3932" s="306" t="s">
        <v>175</v>
      </c>
      <c r="G3932" s="241">
        <v>79.22</v>
      </c>
      <c r="H3932" s="244">
        <f t="shared" si="185"/>
        <v>3644.12</v>
      </c>
      <c r="I3932" s="246"/>
      <c r="J3932" s="247"/>
      <c r="K3932" s="240"/>
      <c r="L3932" s="245"/>
    </row>
    <row r="3933" spans="1:12">
      <c r="A3933" s="243">
        <v>45071</v>
      </c>
      <c r="B3933" s="243">
        <v>45072</v>
      </c>
      <c r="C3933" s="244">
        <f t="shared" si="183"/>
        <v>2</v>
      </c>
      <c r="D3933" s="239">
        <v>45072</v>
      </c>
      <c r="E3933" s="245">
        <f t="shared" si="184"/>
        <v>1</v>
      </c>
      <c r="F3933" s="306" t="s">
        <v>175</v>
      </c>
      <c r="G3933" s="241">
        <v>465461.08</v>
      </c>
      <c r="H3933" s="244">
        <f t="shared" si="185"/>
        <v>465461.08</v>
      </c>
      <c r="I3933" s="246"/>
      <c r="J3933" s="247"/>
      <c r="K3933" s="240"/>
      <c r="L3933" s="245"/>
    </row>
    <row r="3934" spans="1:12">
      <c r="A3934" s="243">
        <v>45071</v>
      </c>
      <c r="B3934" s="243">
        <v>45293</v>
      </c>
      <c r="C3934" s="244">
        <f t="shared" si="183"/>
        <v>223</v>
      </c>
      <c r="D3934" s="239">
        <v>45293</v>
      </c>
      <c r="E3934" s="245">
        <f t="shared" si="184"/>
        <v>222</v>
      </c>
      <c r="F3934" s="306" t="s">
        <v>177</v>
      </c>
      <c r="G3934" s="241">
        <v>141.71</v>
      </c>
      <c r="H3934" s="244">
        <f t="shared" si="185"/>
        <v>31459.620000000003</v>
      </c>
      <c r="I3934" s="246"/>
      <c r="J3934" s="247"/>
      <c r="K3934" s="240"/>
      <c r="L3934" s="245"/>
    </row>
    <row r="3935" spans="1:12">
      <c r="A3935" s="243">
        <v>45071</v>
      </c>
      <c r="B3935" s="243">
        <v>45078</v>
      </c>
      <c r="C3935" s="244">
        <f t="shared" si="183"/>
        <v>8</v>
      </c>
      <c r="D3935" s="239">
        <v>45078</v>
      </c>
      <c r="E3935" s="245">
        <f t="shared" si="184"/>
        <v>7</v>
      </c>
      <c r="F3935" s="306" t="s">
        <v>176</v>
      </c>
      <c r="G3935" s="241">
        <v>17424</v>
      </c>
      <c r="H3935" s="244">
        <f t="shared" si="185"/>
        <v>121968</v>
      </c>
      <c r="I3935" s="246"/>
      <c r="J3935" s="247"/>
      <c r="K3935" s="240"/>
      <c r="L3935" s="245"/>
    </row>
    <row r="3936" spans="1:12">
      <c r="A3936" s="243">
        <v>45071</v>
      </c>
      <c r="B3936" s="243">
        <v>45071</v>
      </c>
      <c r="C3936" s="244">
        <f t="shared" si="183"/>
        <v>1</v>
      </c>
      <c r="D3936" s="239">
        <v>45071</v>
      </c>
      <c r="E3936" s="245">
        <f t="shared" si="184"/>
        <v>0</v>
      </c>
      <c r="F3936" s="306" t="s">
        <v>176</v>
      </c>
      <c r="G3936" s="241">
        <v>26113.19</v>
      </c>
      <c r="H3936" s="244">
        <f t="shared" si="185"/>
        <v>0</v>
      </c>
      <c r="I3936" s="246"/>
      <c r="J3936" s="247"/>
      <c r="K3936" s="240"/>
      <c r="L3936" s="245"/>
    </row>
    <row r="3937" spans="1:12">
      <c r="A3937" s="243">
        <v>45071</v>
      </c>
      <c r="B3937" s="243">
        <v>45079</v>
      </c>
      <c r="C3937" s="244">
        <f t="shared" si="183"/>
        <v>9</v>
      </c>
      <c r="D3937" s="239">
        <v>45079</v>
      </c>
      <c r="E3937" s="245">
        <f t="shared" si="184"/>
        <v>8</v>
      </c>
      <c r="F3937" s="306" t="s">
        <v>176</v>
      </c>
      <c r="G3937" s="241">
        <v>28.35</v>
      </c>
      <c r="H3937" s="244">
        <f t="shared" si="185"/>
        <v>226.8</v>
      </c>
      <c r="I3937" s="246"/>
      <c r="J3937" s="247"/>
      <c r="K3937" s="240"/>
      <c r="L3937" s="245"/>
    </row>
    <row r="3938" spans="1:12">
      <c r="A3938" s="243">
        <v>45071</v>
      </c>
      <c r="B3938" s="243">
        <v>45071</v>
      </c>
      <c r="C3938" s="244">
        <f t="shared" si="183"/>
        <v>1</v>
      </c>
      <c r="D3938" s="239">
        <v>45071</v>
      </c>
      <c r="E3938" s="245">
        <f t="shared" si="184"/>
        <v>0</v>
      </c>
      <c r="F3938" s="306" t="s">
        <v>179</v>
      </c>
      <c r="G3938" s="241">
        <v>1580.71</v>
      </c>
      <c r="H3938" s="244">
        <f t="shared" si="185"/>
        <v>0</v>
      </c>
      <c r="I3938" s="246"/>
      <c r="J3938" s="247"/>
      <c r="K3938" s="240"/>
      <c r="L3938" s="245"/>
    </row>
    <row r="3939" spans="1:12">
      <c r="A3939" s="243">
        <v>45071</v>
      </c>
      <c r="B3939" s="243">
        <v>45082</v>
      </c>
      <c r="C3939" s="244">
        <f t="shared" si="183"/>
        <v>12</v>
      </c>
      <c r="D3939" s="239">
        <v>45082</v>
      </c>
      <c r="E3939" s="245">
        <f t="shared" si="184"/>
        <v>11</v>
      </c>
      <c r="F3939" s="306" t="s">
        <v>175</v>
      </c>
      <c r="G3939" s="241">
        <v>6.61</v>
      </c>
      <c r="H3939" s="244">
        <f t="shared" si="185"/>
        <v>72.710000000000008</v>
      </c>
      <c r="I3939" s="246"/>
      <c r="J3939" s="247"/>
      <c r="K3939" s="240"/>
      <c r="L3939" s="245"/>
    </row>
    <row r="3940" spans="1:12">
      <c r="A3940" s="243">
        <v>45071</v>
      </c>
      <c r="B3940" s="243">
        <v>45072</v>
      </c>
      <c r="C3940" s="244">
        <f t="shared" si="183"/>
        <v>2</v>
      </c>
      <c r="D3940" s="239">
        <v>45072</v>
      </c>
      <c r="E3940" s="245">
        <f t="shared" si="184"/>
        <v>1</v>
      </c>
      <c r="F3940" s="306" t="s">
        <v>178</v>
      </c>
      <c r="G3940" s="241">
        <v>163775.49</v>
      </c>
      <c r="H3940" s="244">
        <f t="shared" si="185"/>
        <v>163775.49</v>
      </c>
      <c r="I3940" s="246"/>
      <c r="J3940" s="247"/>
      <c r="K3940" s="240"/>
      <c r="L3940" s="245"/>
    </row>
    <row r="3941" spans="1:12">
      <c r="A3941" s="243">
        <v>45071</v>
      </c>
      <c r="B3941" s="243">
        <v>45072</v>
      </c>
      <c r="C3941" s="244">
        <f t="shared" si="183"/>
        <v>2</v>
      </c>
      <c r="D3941" s="239">
        <v>45072</v>
      </c>
      <c r="E3941" s="245">
        <f t="shared" si="184"/>
        <v>1</v>
      </c>
      <c r="F3941" s="306" t="s">
        <v>176</v>
      </c>
      <c r="G3941" s="241">
        <v>1041822.18</v>
      </c>
      <c r="H3941" s="244">
        <f t="shared" si="185"/>
        <v>1041822.18</v>
      </c>
      <c r="I3941" s="246"/>
      <c r="J3941" s="247"/>
      <c r="K3941" s="240"/>
      <c r="L3941" s="245"/>
    </row>
    <row r="3942" spans="1:12">
      <c r="A3942" s="243">
        <v>45071</v>
      </c>
      <c r="B3942" s="243">
        <v>45083</v>
      </c>
      <c r="C3942" s="244">
        <f t="shared" si="183"/>
        <v>13</v>
      </c>
      <c r="D3942" s="239">
        <v>45083</v>
      </c>
      <c r="E3942" s="245">
        <f t="shared" si="184"/>
        <v>12</v>
      </c>
      <c r="F3942" s="306" t="s">
        <v>175</v>
      </c>
      <c r="G3942" s="241">
        <v>35.14</v>
      </c>
      <c r="H3942" s="244">
        <f t="shared" si="185"/>
        <v>421.68</v>
      </c>
      <c r="I3942" s="246"/>
      <c r="J3942" s="247"/>
      <c r="K3942" s="240"/>
      <c r="L3942" s="245"/>
    </row>
    <row r="3943" spans="1:12">
      <c r="A3943" s="243">
        <v>45071</v>
      </c>
      <c r="B3943" s="243">
        <v>45097</v>
      </c>
      <c r="C3943" s="244">
        <f t="shared" si="183"/>
        <v>27</v>
      </c>
      <c r="D3943" s="239">
        <v>45097</v>
      </c>
      <c r="E3943" s="245">
        <f t="shared" si="184"/>
        <v>26</v>
      </c>
      <c r="F3943" s="306" t="s">
        <v>175</v>
      </c>
      <c r="G3943" s="241">
        <v>70.7</v>
      </c>
      <c r="H3943" s="244">
        <f t="shared" si="185"/>
        <v>1838.2</v>
      </c>
      <c r="I3943" s="246"/>
      <c r="J3943" s="247"/>
      <c r="K3943" s="240"/>
      <c r="L3943" s="245"/>
    </row>
    <row r="3944" spans="1:12">
      <c r="A3944" s="243">
        <v>45071</v>
      </c>
      <c r="B3944" s="243">
        <v>45077</v>
      </c>
      <c r="C3944" s="244">
        <f t="shared" si="183"/>
        <v>7</v>
      </c>
      <c r="D3944" s="239">
        <v>45077</v>
      </c>
      <c r="E3944" s="245">
        <f t="shared" si="184"/>
        <v>6</v>
      </c>
      <c r="F3944" s="306" t="s">
        <v>180</v>
      </c>
      <c r="G3944" s="241">
        <v>156.30000000000001</v>
      </c>
      <c r="H3944" s="244">
        <f t="shared" si="185"/>
        <v>937.80000000000007</v>
      </c>
      <c r="I3944" s="246"/>
      <c r="J3944" s="247"/>
      <c r="K3944" s="240"/>
      <c r="L3944" s="245"/>
    </row>
    <row r="3945" spans="1:12">
      <c r="A3945" s="243">
        <v>45071</v>
      </c>
      <c r="B3945" s="243">
        <v>45084</v>
      </c>
      <c r="C3945" s="244">
        <f t="shared" si="183"/>
        <v>14</v>
      </c>
      <c r="D3945" s="239">
        <v>45084</v>
      </c>
      <c r="E3945" s="245">
        <f t="shared" si="184"/>
        <v>13</v>
      </c>
      <c r="F3945" s="306" t="s">
        <v>175</v>
      </c>
      <c r="G3945" s="241">
        <v>101.16</v>
      </c>
      <c r="H3945" s="244">
        <f t="shared" si="185"/>
        <v>1315.08</v>
      </c>
      <c r="I3945" s="246"/>
      <c r="J3945" s="247"/>
      <c r="K3945" s="240"/>
      <c r="L3945" s="245"/>
    </row>
    <row r="3946" spans="1:12">
      <c r="A3946" s="243">
        <v>45071</v>
      </c>
      <c r="B3946" s="243">
        <v>45072</v>
      </c>
      <c r="C3946" s="244">
        <f t="shared" si="183"/>
        <v>2</v>
      </c>
      <c r="D3946" s="239">
        <v>45072</v>
      </c>
      <c r="E3946" s="245">
        <f t="shared" si="184"/>
        <v>1</v>
      </c>
      <c r="F3946" s="306" t="s">
        <v>177</v>
      </c>
      <c r="G3946" s="241">
        <v>25462.85</v>
      </c>
      <c r="H3946" s="244">
        <f t="shared" si="185"/>
        <v>25462.85</v>
      </c>
      <c r="I3946" s="246"/>
      <c r="J3946" s="247"/>
      <c r="K3946" s="240"/>
      <c r="L3946" s="245"/>
    </row>
    <row r="3947" spans="1:12">
      <c r="A3947" s="243">
        <v>45071</v>
      </c>
      <c r="B3947" s="243">
        <v>45086</v>
      </c>
      <c r="C3947" s="244">
        <f t="shared" si="183"/>
        <v>16</v>
      </c>
      <c r="D3947" s="239">
        <v>45086</v>
      </c>
      <c r="E3947" s="245">
        <f t="shared" si="184"/>
        <v>15</v>
      </c>
      <c r="F3947" s="306" t="s">
        <v>175</v>
      </c>
      <c r="G3947" s="241">
        <v>105.8</v>
      </c>
      <c r="H3947" s="244">
        <f t="shared" si="185"/>
        <v>1587</v>
      </c>
      <c r="I3947" s="246"/>
      <c r="J3947" s="247"/>
      <c r="K3947" s="240"/>
      <c r="L3947" s="245"/>
    </row>
    <row r="3948" spans="1:12">
      <c r="A3948" s="243">
        <v>45071</v>
      </c>
      <c r="B3948" s="243">
        <v>45076</v>
      </c>
      <c r="C3948" s="244">
        <f t="shared" si="183"/>
        <v>6</v>
      </c>
      <c r="D3948" s="239">
        <v>45076</v>
      </c>
      <c r="E3948" s="245">
        <f t="shared" si="184"/>
        <v>5</v>
      </c>
      <c r="F3948" s="306" t="s">
        <v>175</v>
      </c>
      <c r="G3948" s="241">
        <v>10691.96</v>
      </c>
      <c r="H3948" s="244">
        <f t="shared" si="185"/>
        <v>53459.799999999996</v>
      </c>
      <c r="I3948" s="246"/>
      <c r="J3948" s="247"/>
      <c r="K3948" s="240"/>
      <c r="L3948" s="245"/>
    </row>
    <row r="3949" spans="1:12">
      <c r="A3949" s="243">
        <v>45071</v>
      </c>
      <c r="B3949" s="243">
        <v>45125</v>
      </c>
      <c r="C3949" s="244">
        <f t="shared" si="183"/>
        <v>55</v>
      </c>
      <c r="D3949" s="239">
        <v>45125</v>
      </c>
      <c r="E3949" s="245">
        <f t="shared" si="184"/>
        <v>54</v>
      </c>
      <c r="F3949" s="306" t="s">
        <v>175</v>
      </c>
      <c r="G3949" s="241">
        <v>100.6</v>
      </c>
      <c r="H3949" s="244">
        <f t="shared" si="185"/>
        <v>5432.4</v>
      </c>
      <c r="I3949" s="246"/>
      <c r="J3949" s="247"/>
      <c r="K3949" s="240"/>
      <c r="L3949" s="245"/>
    </row>
    <row r="3950" spans="1:12">
      <c r="A3950" s="243">
        <v>45071</v>
      </c>
      <c r="B3950" s="243">
        <v>45077</v>
      </c>
      <c r="C3950" s="244">
        <f t="shared" si="183"/>
        <v>7</v>
      </c>
      <c r="D3950" s="239">
        <v>45077</v>
      </c>
      <c r="E3950" s="245">
        <f t="shared" si="184"/>
        <v>6</v>
      </c>
      <c r="F3950" s="306" t="s">
        <v>175</v>
      </c>
      <c r="G3950" s="241">
        <v>324.36</v>
      </c>
      <c r="H3950" s="244">
        <f t="shared" si="185"/>
        <v>1946.16</v>
      </c>
      <c r="I3950" s="246"/>
      <c r="J3950" s="247"/>
      <c r="K3950" s="240"/>
      <c r="L3950" s="245"/>
    </row>
    <row r="3951" spans="1:12">
      <c r="A3951" s="243">
        <v>45071</v>
      </c>
      <c r="B3951" s="243">
        <v>45085</v>
      </c>
      <c r="C3951" s="244">
        <f t="shared" si="183"/>
        <v>15</v>
      </c>
      <c r="D3951" s="239">
        <v>45085</v>
      </c>
      <c r="E3951" s="245">
        <f t="shared" si="184"/>
        <v>14</v>
      </c>
      <c r="F3951" s="306" t="s">
        <v>176</v>
      </c>
      <c r="G3951" s="241">
        <v>1980.59</v>
      </c>
      <c r="H3951" s="244">
        <f t="shared" si="185"/>
        <v>27728.26</v>
      </c>
      <c r="I3951" s="246"/>
      <c r="J3951" s="247"/>
      <c r="K3951" s="240"/>
      <c r="L3951" s="245"/>
    </row>
    <row r="3952" spans="1:12">
      <c r="A3952" s="243">
        <v>45071</v>
      </c>
      <c r="B3952" s="243">
        <v>45126</v>
      </c>
      <c r="C3952" s="244">
        <f t="shared" si="183"/>
        <v>56</v>
      </c>
      <c r="D3952" s="239">
        <v>45126</v>
      </c>
      <c r="E3952" s="245">
        <f t="shared" si="184"/>
        <v>55</v>
      </c>
      <c r="F3952" s="306" t="s">
        <v>175</v>
      </c>
      <c r="G3952" s="241">
        <v>81.25</v>
      </c>
      <c r="H3952" s="244">
        <f t="shared" si="185"/>
        <v>4468.75</v>
      </c>
      <c r="I3952" s="246"/>
      <c r="J3952" s="247"/>
      <c r="K3952" s="240"/>
      <c r="L3952" s="245"/>
    </row>
    <row r="3953" spans="1:12">
      <c r="A3953" s="243">
        <v>45071</v>
      </c>
      <c r="B3953" s="243">
        <v>45076</v>
      </c>
      <c r="C3953" s="244">
        <f t="shared" si="183"/>
        <v>6</v>
      </c>
      <c r="D3953" s="239">
        <v>45076</v>
      </c>
      <c r="E3953" s="245">
        <f t="shared" si="184"/>
        <v>5</v>
      </c>
      <c r="F3953" s="306" t="s">
        <v>178</v>
      </c>
      <c r="G3953" s="241">
        <v>320252.73</v>
      </c>
      <c r="H3953" s="244">
        <f t="shared" si="185"/>
        <v>1601263.65</v>
      </c>
      <c r="I3953" s="246"/>
      <c r="J3953" s="247"/>
      <c r="K3953" s="240"/>
      <c r="L3953" s="245"/>
    </row>
    <row r="3954" spans="1:12">
      <c r="A3954" s="243">
        <v>45071</v>
      </c>
      <c r="B3954" s="243">
        <v>45076</v>
      </c>
      <c r="C3954" s="244">
        <f t="shared" si="183"/>
        <v>6</v>
      </c>
      <c r="D3954" s="239">
        <v>45076</v>
      </c>
      <c r="E3954" s="245">
        <f t="shared" si="184"/>
        <v>5</v>
      </c>
      <c r="F3954" s="306" t="s">
        <v>176</v>
      </c>
      <c r="G3954" s="241">
        <v>206424.65</v>
      </c>
      <c r="H3954" s="244">
        <f t="shared" si="185"/>
        <v>1032123.25</v>
      </c>
      <c r="I3954" s="246"/>
      <c r="J3954" s="247"/>
      <c r="K3954" s="240"/>
      <c r="L3954" s="245"/>
    </row>
    <row r="3955" spans="1:12">
      <c r="A3955" s="243">
        <v>45071</v>
      </c>
      <c r="B3955" s="243">
        <v>45077</v>
      </c>
      <c r="C3955" s="244">
        <f t="shared" si="183"/>
        <v>7</v>
      </c>
      <c r="D3955" s="239">
        <v>45077</v>
      </c>
      <c r="E3955" s="245">
        <f t="shared" si="184"/>
        <v>6</v>
      </c>
      <c r="F3955" s="306" t="s">
        <v>178</v>
      </c>
      <c r="G3955" s="241">
        <v>19965.37</v>
      </c>
      <c r="H3955" s="244">
        <f t="shared" si="185"/>
        <v>119792.22</v>
      </c>
      <c r="I3955" s="246"/>
      <c r="J3955" s="247"/>
      <c r="K3955" s="240"/>
      <c r="L3955" s="245"/>
    </row>
    <row r="3956" spans="1:12">
      <c r="A3956" s="243">
        <v>45071</v>
      </c>
      <c r="B3956" s="243">
        <v>45077</v>
      </c>
      <c r="C3956" s="244">
        <f t="shared" si="183"/>
        <v>7</v>
      </c>
      <c r="D3956" s="239">
        <v>45077</v>
      </c>
      <c r="E3956" s="245">
        <f t="shared" si="184"/>
        <v>6</v>
      </c>
      <c r="F3956" s="306" t="s">
        <v>176</v>
      </c>
      <c r="G3956" s="241">
        <v>102547.8</v>
      </c>
      <c r="H3956" s="244">
        <f t="shared" si="185"/>
        <v>615286.80000000005</v>
      </c>
      <c r="I3956" s="246"/>
      <c r="J3956" s="247"/>
      <c r="K3956" s="240"/>
      <c r="L3956" s="245"/>
    </row>
    <row r="3957" spans="1:12">
      <c r="A3957" s="243">
        <v>45071</v>
      </c>
      <c r="B3957" s="243">
        <v>45105</v>
      </c>
      <c r="C3957" s="244">
        <f t="shared" si="183"/>
        <v>35</v>
      </c>
      <c r="D3957" s="239">
        <v>45105</v>
      </c>
      <c r="E3957" s="245">
        <f t="shared" si="184"/>
        <v>34</v>
      </c>
      <c r="F3957" s="306" t="s">
        <v>175</v>
      </c>
      <c r="G3957" s="241">
        <v>32.659999999999997</v>
      </c>
      <c r="H3957" s="244">
        <f t="shared" si="185"/>
        <v>1110.4399999999998</v>
      </c>
      <c r="I3957" s="246"/>
      <c r="J3957" s="247"/>
      <c r="K3957" s="240"/>
      <c r="L3957" s="245"/>
    </row>
    <row r="3958" spans="1:12">
      <c r="A3958" s="243">
        <v>45071</v>
      </c>
      <c r="B3958" s="243">
        <v>45076</v>
      </c>
      <c r="C3958" s="244">
        <f t="shared" si="183"/>
        <v>6</v>
      </c>
      <c r="D3958" s="239">
        <v>45076</v>
      </c>
      <c r="E3958" s="245">
        <f t="shared" si="184"/>
        <v>5</v>
      </c>
      <c r="F3958" s="306" t="s">
        <v>177</v>
      </c>
      <c r="G3958" s="241">
        <v>23193.72</v>
      </c>
      <c r="H3958" s="244">
        <f t="shared" si="185"/>
        <v>115968.6</v>
      </c>
      <c r="I3958" s="246"/>
      <c r="J3958" s="247"/>
      <c r="K3958" s="240"/>
      <c r="L3958" s="245"/>
    </row>
    <row r="3959" spans="1:12">
      <c r="A3959" s="243">
        <v>45071</v>
      </c>
      <c r="B3959" s="243">
        <v>45089</v>
      </c>
      <c r="C3959" s="244">
        <f t="shared" si="183"/>
        <v>19</v>
      </c>
      <c r="D3959" s="239">
        <v>45089</v>
      </c>
      <c r="E3959" s="245">
        <f t="shared" si="184"/>
        <v>18</v>
      </c>
      <c r="F3959" s="306" t="s">
        <v>175</v>
      </c>
      <c r="G3959" s="241">
        <v>70.790000000000006</v>
      </c>
      <c r="H3959" s="244">
        <f t="shared" si="185"/>
        <v>1274.22</v>
      </c>
      <c r="I3959" s="246"/>
      <c r="J3959" s="247"/>
      <c r="K3959" s="240"/>
      <c r="L3959" s="245"/>
    </row>
    <row r="3960" spans="1:12">
      <c r="A3960" s="243">
        <v>45071</v>
      </c>
      <c r="B3960" s="243">
        <v>45090</v>
      </c>
      <c r="C3960" s="244">
        <f t="shared" si="183"/>
        <v>20</v>
      </c>
      <c r="D3960" s="239">
        <v>45090</v>
      </c>
      <c r="E3960" s="245">
        <f t="shared" si="184"/>
        <v>19</v>
      </c>
      <c r="F3960" s="306" t="s">
        <v>175</v>
      </c>
      <c r="G3960" s="241">
        <v>23.56</v>
      </c>
      <c r="H3960" s="244">
        <f t="shared" si="185"/>
        <v>447.64</v>
      </c>
      <c r="I3960" s="246"/>
      <c r="J3960" s="247"/>
      <c r="K3960" s="240"/>
      <c r="L3960" s="245"/>
    </row>
    <row r="3961" spans="1:12">
      <c r="A3961" s="243">
        <v>45072</v>
      </c>
      <c r="B3961" s="243">
        <v>45076</v>
      </c>
      <c r="C3961" s="244">
        <f t="shared" si="183"/>
        <v>5</v>
      </c>
      <c r="D3961" s="239">
        <v>45076</v>
      </c>
      <c r="E3961" s="245">
        <f t="shared" si="184"/>
        <v>4</v>
      </c>
      <c r="F3961" s="306" t="s">
        <v>176</v>
      </c>
      <c r="G3961" s="241">
        <v>181189.17</v>
      </c>
      <c r="H3961" s="244">
        <f t="shared" si="185"/>
        <v>724756.68</v>
      </c>
      <c r="I3961" s="246"/>
      <c r="J3961" s="247"/>
      <c r="K3961" s="240"/>
      <c r="L3961" s="245"/>
    </row>
    <row r="3962" spans="1:12">
      <c r="A3962" s="243">
        <v>45072</v>
      </c>
      <c r="B3962" s="243">
        <v>45077</v>
      </c>
      <c r="C3962" s="244">
        <f t="shared" si="183"/>
        <v>6</v>
      </c>
      <c r="D3962" s="239">
        <v>45077</v>
      </c>
      <c r="E3962" s="245">
        <f t="shared" si="184"/>
        <v>5</v>
      </c>
      <c r="F3962" s="306" t="s">
        <v>178</v>
      </c>
      <c r="G3962" s="241">
        <v>2963.72</v>
      </c>
      <c r="H3962" s="244">
        <f t="shared" si="185"/>
        <v>14818.599999999999</v>
      </c>
      <c r="I3962" s="246"/>
      <c r="J3962" s="247"/>
      <c r="K3962" s="240"/>
      <c r="L3962" s="245"/>
    </row>
    <row r="3963" spans="1:12">
      <c r="A3963" s="243">
        <v>45072</v>
      </c>
      <c r="B3963" s="243">
        <v>45403</v>
      </c>
      <c r="C3963" s="244">
        <f t="shared" si="183"/>
        <v>332</v>
      </c>
      <c r="D3963" s="239">
        <v>45403</v>
      </c>
      <c r="E3963" s="245">
        <f t="shared" si="184"/>
        <v>331</v>
      </c>
      <c r="F3963" s="306" t="s">
        <v>176</v>
      </c>
      <c r="G3963" s="241">
        <v>28.33</v>
      </c>
      <c r="H3963" s="244">
        <f t="shared" si="185"/>
        <v>9377.23</v>
      </c>
      <c r="I3963" s="246"/>
      <c r="J3963" s="247"/>
      <c r="K3963" s="240"/>
      <c r="L3963" s="245"/>
    </row>
    <row r="3964" spans="1:12">
      <c r="A3964" s="243">
        <v>45072</v>
      </c>
      <c r="B3964" s="243">
        <v>45077</v>
      </c>
      <c r="C3964" s="244">
        <f t="shared" si="183"/>
        <v>6</v>
      </c>
      <c r="D3964" s="239">
        <v>45077</v>
      </c>
      <c r="E3964" s="245">
        <f t="shared" si="184"/>
        <v>5</v>
      </c>
      <c r="F3964" s="306" t="s">
        <v>176</v>
      </c>
      <c r="G3964" s="241">
        <v>56656.38</v>
      </c>
      <c r="H3964" s="244">
        <f t="shared" si="185"/>
        <v>283281.89999999997</v>
      </c>
      <c r="I3964" s="246"/>
      <c r="J3964" s="247"/>
      <c r="K3964" s="240"/>
      <c r="L3964" s="245"/>
    </row>
    <row r="3965" spans="1:12">
      <c r="A3965" s="243">
        <v>45072</v>
      </c>
      <c r="B3965" s="243">
        <v>45076</v>
      </c>
      <c r="C3965" s="244">
        <f t="shared" si="183"/>
        <v>5</v>
      </c>
      <c r="D3965" s="239">
        <v>45076</v>
      </c>
      <c r="E3965" s="245">
        <f t="shared" si="184"/>
        <v>4</v>
      </c>
      <c r="F3965" s="306" t="s">
        <v>177</v>
      </c>
      <c r="G3965" s="241">
        <v>1522.2</v>
      </c>
      <c r="H3965" s="244">
        <f t="shared" si="185"/>
        <v>6088.8</v>
      </c>
      <c r="I3965" s="246"/>
      <c r="J3965" s="247"/>
      <c r="K3965" s="240"/>
      <c r="L3965" s="245"/>
    </row>
    <row r="3966" spans="1:12">
      <c r="A3966" s="243">
        <v>45072</v>
      </c>
      <c r="B3966" s="243">
        <v>45089</v>
      </c>
      <c r="C3966" s="244">
        <f t="shared" si="183"/>
        <v>18</v>
      </c>
      <c r="D3966" s="239">
        <v>45089</v>
      </c>
      <c r="E3966" s="245">
        <f t="shared" si="184"/>
        <v>17</v>
      </c>
      <c r="F3966" s="306" t="s">
        <v>175</v>
      </c>
      <c r="G3966" s="241">
        <v>125.09</v>
      </c>
      <c r="H3966" s="244">
        <f t="shared" si="185"/>
        <v>2126.5300000000002</v>
      </c>
      <c r="I3966" s="246"/>
      <c r="J3966" s="247"/>
      <c r="K3966" s="240"/>
      <c r="L3966" s="245"/>
    </row>
    <row r="3967" spans="1:12">
      <c r="A3967" s="243">
        <v>45072</v>
      </c>
      <c r="B3967" s="243">
        <v>45106</v>
      </c>
      <c r="C3967" s="244">
        <f t="shared" si="183"/>
        <v>35</v>
      </c>
      <c r="D3967" s="239">
        <v>45106</v>
      </c>
      <c r="E3967" s="245">
        <f t="shared" si="184"/>
        <v>34</v>
      </c>
      <c r="F3967" s="306" t="s">
        <v>175</v>
      </c>
      <c r="G3967" s="241">
        <v>61.69</v>
      </c>
      <c r="H3967" s="244">
        <f t="shared" si="185"/>
        <v>2097.46</v>
      </c>
      <c r="I3967" s="246"/>
      <c r="J3967" s="247"/>
      <c r="K3967" s="240"/>
      <c r="L3967" s="245"/>
    </row>
    <row r="3968" spans="1:12">
      <c r="A3968" s="243">
        <v>45072</v>
      </c>
      <c r="B3968" s="243">
        <v>45077</v>
      </c>
      <c r="C3968" s="244">
        <f t="shared" si="183"/>
        <v>6</v>
      </c>
      <c r="D3968" s="239">
        <v>45077</v>
      </c>
      <c r="E3968" s="245">
        <f t="shared" si="184"/>
        <v>5</v>
      </c>
      <c r="F3968" s="306" t="s">
        <v>177</v>
      </c>
      <c r="G3968" s="241">
        <v>11524.34</v>
      </c>
      <c r="H3968" s="244">
        <f t="shared" si="185"/>
        <v>57621.7</v>
      </c>
      <c r="I3968" s="246"/>
      <c r="J3968" s="247"/>
      <c r="K3968" s="240"/>
      <c r="L3968" s="245"/>
    </row>
    <row r="3969" spans="1:12">
      <c r="A3969" s="243">
        <v>45072</v>
      </c>
      <c r="B3969" s="243">
        <v>45090</v>
      </c>
      <c r="C3969" s="244">
        <f t="shared" si="183"/>
        <v>19</v>
      </c>
      <c r="D3969" s="239">
        <v>45090</v>
      </c>
      <c r="E3969" s="245">
        <f t="shared" si="184"/>
        <v>18</v>
      </c>
      <c r="F3969" s="306" t="s">
        <v>175</v>
      </c>
      <c r="G3969" s="241">
        <v>39.79</v>
      </c>
      <c r="H3969" s="244">
        <f t="shared" si="185"/>
        <v>716.22</v>
      </c>
      <c r="I3969" s="246"/>
      <c r="J3969" s="247"/>
      <c r="K3969" s="240"/>
      <c r="L3969" s="245"/>
    </row>
    <row r="3970" spans="1:12">
      <c r="A3970" s="243">
        <v>45072</v>
      </c>
      <c r="B3970" s="243">
        <v>45092</v>
      </c>
      <c r="C3970" s="244">
        <f t="shared" si="183"/>
        <v>21</v>
      </c>
      <c r="D3970" s="239">
        <v>45092</v>
      </c>
      <c r="E3970" s="245">
        <f t="shared" si="184"/>
        <v>20</v>
      </c>
      <c r="F3970" s="306" t="s">
        <v>175</v>
      </c>
      <c r="G3970" s="241">
        <v>57.81</v>
      </c>
      <c r="H3970" s="244">
        <f t="shared" si="185"/>
        <v>1156.2</v>
      </c>
      <c r="I3970" s="246"/>
      <c r="J3970" s="247"/>
      <c r="K3970" s="240"/>
      <c r="L3970" s="245"/>
    </row>
    <row r="3971" spans="1:12">
      <c r="A3971" s="243">
        <v>45072</v>
      </c>
      <c r="B3971" s="243">
        <v>45107</v>
      </c>
      <c r="C3971" s="244">
        <f t="shared" si="183"/>
        <v>36</v>
      </c>
      <c r="D3971" s="239">
        <v>45107</v>
      </c>
      <c r="E3971" s="245">
        <f t="shared" si="184"/>
        <v>35</v>
      </c>
      <c r="F3971" s="306" t="s">
        <v>175</v>
      </c>
      <c r="G3971" s="241">
        <v>15.27</v>
      </c>
      <c r="H3971" s="244">
        <f t="shared" si="185"/>
        <v>534.44999999999993</v>
      </c>
      <c r="I3971" s="246"/>
      <c r="J3971" s="247"/>
      <c r="K3971" s="240"/>
      <c r="L3971" s="245"/>
    </row>
    <row r="3972" spans="1:12">
      <c r="A3972" s="243">
        <v>45072</v>
      </c>
      <c r="B3972" s="243">
        <v>45091</v>
      </c>
      <c r="C3972" s="244">
        <f t="shared" si="183"/>
        <v>20</v>
      </c>
      <c r="D3972" s="239">
        <v>45091</v>
      </c>
      <c r="E3972" s="245">
        <f t="shared" si="184"/>
        <v>19</v>
      </c>
      <c r="F3972" s="306" t="s">
        <v>176</v>
      </c>
      <c r="G3972" s="241">
        <v>667.96</v>
      </c>
      <c r="H3972" s="244">
        <f t="shared" si="185"/>
        <v>12691.240000000002</v>
      </c>
      <c r="I3972" s="246"/>
      <c r="J3972" s="247"/>
      <c r="K3972" s="240"/>
      <c r="L3972" s="245"/>
    </row>
    <row r="3973" spans="1:12">
      <c r="A3973" s="243">
        <v>45072</v>
      </c>
      <c r="B3973" s="243">
        <v>45078</v>
      </c>
      <c r="C3973" s="244">
        <f t="shared" si="183"/>
        <v>7</v>
      </c>
      <c r="D3973" s="239">
        <v>45078</v>
      </c>
      <c r="E3973" s="245">
        <f t="shared" si="184"/>
        <v>6</v>
      </c>
      <c r="F3973" s="306" t="s">
        <v>175</v>
      </c>
      <c r="G3973" s="241">
        <v>884.66</v>
      </c>
      <c r="H3973" s="244">
        <f t="shared" si="185"/>
        <v>5307.96</v>
      </c>
      <c r="I3973" s="246"/>
      <c r="J3973" s="247"/>
      <c r="K3973" s="240"/>
      <c r="L3973" s="245"/>
    </row>
    <row r="3974" spans="1:12">
      <c r="A3974" s="243">
        <v>45072</v>
      </c>
      <c r="B3974" s="243">
        <v>45079</v>
      </c>
      <c r="C3974" s="244">
        <f t="shared" si="183"/>
        <v>8</v>
      </c>
      <c r="D3974" s="239">
        <v>45079</v>
      </c>
      <c r="E3974" s="245">
        <f t="shared" si="184"/>
        <v>7</v>
      </c>
      <c r="F3974" s="306" t="s">
        <v>175</v>
      </c>
      <c r="G3974" s="241">
        <v>1155.19</v>
      </c>
      <c r="H3974" s="244">
        <f t="shared" si="185"/>
        <v>8086.33</v>
      </c>
      <c r="I3974" s="246"/>
      <c r="J3974" s="247"/>
      <c r="K3974" s="240"/>
      <c r="L3974" s="245"/>
    </row>
    <row r="3975" spans="1:12">
      <c r="A3975" s="243">
        <v>45072</v>
      </c>
      <c r="B3975" s="243">
        <v>45072</v>
      </c>
      <c r="C3975" s="244">
        <f t="shared" ref="C3975:C4038" si="186">B3975-A3975+1</f>
        <v>1</v>
      </c>
      <c r="D3975" s="239">
        <v>45072</v>
      </c>
      <c r="E3975" s="245">
        <f t="shared" ref="E3975:E4038" si="187">D3975-A3975</f>
        <v>0</v>
      </c>
      <c r="F3975" s="306" t="s">
        <v>175</v>
      </c>
      <c r="G3975" s="241">
        <v>1114.4100000000001</v>
      </c>
      <c r="H3975" s="244">
        <f t="shared" ref="H3975:H4038" si="188">E3975*G3975</f>
        <v>0</v>
      </c>
      <c r="I3975" s="246"/>
      <c r="J3975" s="247"/>
      <c r="K3975" s="240"/>
      <c r="L3975" s="245"/>
    </row>
    <row r="3976" spans="1:12">
      <c r="A3976" s="243">
        <v>45072</v>
      </c>
      <c r="B3976" s="243">
        <v>45078</v>
      </c>
      <c r="C3976" s="244">
        <f t="shared" si="186"/>
        <v>7</v>
      </c>
      <c r="D3976" s="239">
        <v>45078</v>
      </c>
      <c r="E3976" s="245">
        <f t="shared" si="187"/>
        <v>6</v>
      </c>
      <c r="F3976" s="306" t="s">
        <v>176</v>
      </c>
      <c r="G3976" s="241">
        <v>12293.73</v>
      </c>
      <c r="H3976" s="244">
        <f t="shared" si="188"/>
        <v>73762.38</v>
      </c>
      <c r="I3976" s="246"/>
      <c r="J3976" s="247"/>
      <c r="K3976" s="240"/>
      <c r="L3976" s="245"/>
    </row>
    <row r="3977" spans="1:12">
      <c r="A3977" s="243">
        <v>45072</v>
      </c>
      <c r="B3977" s="243">
        <v>45079</v>
      </c>
      <c r="C3977" s="244">
        <f t="shared" si="186"/>
        <v>8</v>
      </c>
      <c r="D3977" s="239">
        <v>45079</v>
      </c>
      <c r="E3977" s="245">
        <f t="shared" si="187"/>
        <v>7</v>
      </c>
      <c r="F3977" s="306" t="s">
        <v>176</v>
      </c>
      <c r="G3977" s="241">
        <v>17977.62</v>
      </c>
      <c r="H3977" s="244">
        <f t="shared" si="188"/>
        <v>125843.34</v>
      </c>
      <c r="I3977" s="246"/>
      <c r="J3977" s="247"/>
      <c r="K3977" s="240"/>
      <c r="L3977" s="245"/>
    </row>
    <row r="3978" spans="1:12">
      <c r="A3978" s="243">
        <v>45072</v>
      </c>
      <c r="B3978" s="243">
        <v>45072</v>
      </c>
      <c r="C3978" s="244">
        <f t="shared" si="186"/>
        <v>1</v>
      </c>
      <c r="D3978" s="239">
        <v>45072</v>
      </c>
      <c r="E3978" s="245">
        <f t="shared" si="187"/>
        <v>0</v>
      </c>
      <c r="F3978" s="306" t="s">
        <v>178</v>
      </c>
      <c r="G3978" s="241">
        <v>1954.54</v>
      </c>
      <c r="H3978" s="244">
        <f t="shared" si="188"/>
        <v>0</v>
      </c>
      <c r="I3978" s="246"/>
      <c r="J3978" s="247"/>
      <c r="K3978" s="240"/>
      <c r="L3978" s="245"/>
    </row>
    <row r="3979" spans="1:12">
      <c r="A3979" s="243">
        <v>45072</v>
      </c>
      <c r="B3979" s="243">
        <v>45082</v>
      </c>
      <c r="C3979" s="244">
        <f t="shared" si="186"/>
        <v>11</v>
      </c>
      <c r="D3979" s="239">
        <v>45082</v>
      </c>
      <c r="E3979" s="245">
        <f t="shared" si="187"/>
        <v>10</v>
      </c>
      <c r="F3979" s="306" t="s">
        <v>175</v>
      </c>
      <c r="G3979" s="241">
        <v>83.15</v>
      </c>
      <c r="H3979" s="244">
        <f t="shared" si="188"/>
        <v>831.5</v>
      </c>
      <c r="I3979" s="246"/>
      <c r="J3979" s="247"/>
      <c r="K3979" s="240"/>
      <c r="L3979" s="245"/>
    </row>
    <row r="3980" spans="1:12">
      <c r="A3980" s="243">
        <v>45072</v>
      </c>
      <c r="B3980" s="243">
        <v>45072</v>
      </c>
      <c r="C3980" s="244">
        <f t="shared" si="186"/>
        <v>1</v>
      </c>
      <c r="D3980" s="239">
        <v>45072</v>
      </c>
      <c r="E3980" s="245">
        <f t="shared" si="187"/>
        <v>0</v>
      </c>
      <c r="F3980" s="306" t="s">
        <v>176</v>
      </c>
      <c r="G3980" s="241">
        <v>547.52</v>
      </c>
      <c r="H3980" s="244">
        <f t="shared" si="188"/>
        <v>0</v>
      </c>
      <c r="I3980" s="246"/>
      <c r="J3980" s="247"/>
      <c r="K3980" s="240"/>
      <c r="L3980" s="245"/>
    </row>
    <row r="3981" spans="1:12">
      <c r="A3981" s="243">
        <v>45072</v>
      </c>
      <c r="B3981" s="243">
        <v>45072</v>
      </c>
      <c r="C3981" s="244">
        <f t="shared" si="186"/>
        <v>1</v>
      </c>
      <c r="D3981" s="239">
        <v>45072</v>
      </c>
      <c r="E3981" s="245">
        <f t="shared" si="187"/>
        <v>0</v>
      </c>
      <c r="F3981" s="306" t="s">
        <v>179</v>
      </c>
      <c r="G3981" s="241">
        <v>934.41</v>
      </c>
      <c r="H3981" s="244">
        <f t="shared" si="188"/>
        <v>0</v>
      </c>
      <c r="I3981" s="246"/>
      <c r="J3981" s="247"/>
      <c r="K3981" s="240"/>
      <c r="L3981" s="245"/>
    </row>
    <row r="3982" spans="1:12">
      <c r="A3982" s="243">
        <v>45072</v>
      </c>
      <c r="B3982" s="243">
        <v>45083</v>
      </c>
      <c r="C3982" s="244">
        <f t="shared" si="186"/>
        <v>12</v>
      </c>
      <c r="D3982" s="239">
        <v>45083</v>
      </c>
      <c r="E3982" s="245">
        <f t="shared" si="187"/>
        <v>11</v>
      </c>
      <c r="F3982" s="306" t="s">
        <v>175</v>
      </c>
      <c r="G3982" s="241">
        <v>11.13</v>
      </c>
      <c r="H3982" s="244">
        <f t="shared" si="188"/>
        <v>122.43</v>
      </c>
      <c r="I3982" s="246"/>
      <c r="J3982" s="247"/>
      <c r="K3982" s="240"/>
      <c r="L3982" s="245"/>
    </row>
    <row r="3983" spans="1:12">
      <c r="A3983" s="243">
        <v>45072</v>
      </c>
      <c r="B3983" s="243">
        <v>45084</v>
      </c>
      <c r="C3983" s="244">
        <f t="shared" si="186"/>
        <v>13</v>
      </c>
      <c r="D3983" s="239">
        <v>45084</v>
      </c>
      <c r="E3983" s="245">
        <f t="shared" si="187"/>
        <v>12</v>
      </c>
      <c r="F3983" s="306" t="s">
        <v>175</v>
      </c>
      <c r="G3983" s="241">
        <v>138.34</v>
      </c>
      <c r="H3983" s="244">
        <f t="shared" si="188"/>
        <v>1660.08</v>
      </c>
      <c r="I3983" s="246"/>
      <c r="J3983" s="247"/>
      <c r="K3983" s="240"/>
      <c r="L3983" s="245"/>
    </row>
    <row r="3984" spans="1:12">
      <c r="A3984" s="243">
        <v>45072</v>
      </c>
      <c r="B3984" s="243">
        <v>45085</v>
      </c>
      <c r="C3984" s="244">
        <f t="shared" si="186"/>
        <v>14</v>
      </c>
      <c r="D3984" s="239">
        <v>45085</v>
      </c>
      <c r="E3984" s="245">
        <f t="shared" si="187"/>
        <v>13</v>
      </c>
      <c r="F3984" s="306" t="s">
        <v>175</v>
      </c>
      <c r="G3984" s="241">
        <v>156.96</v>
      </c>
      <c r="H3984" s="244">
        <f t="shared" si="188"/>
        <v>2040.48</v>
      </c>
      <c r="I3984" s="246"/>
      <c r="J3984" s="247"/>
      <c r="K3984" s="240"/>
      <c r="L3984" s="245"/>
    </row>
    <row r="3985" spans="1:12">
      <c r="A3985" s="243">
        <v>45072</v>
      </c>
      <c r="B3985" s="243">
        <v>45082</v>
      </c>
      <c r="C3985" s="244">
        <f t="shared" si="186"/>
        <v>11</v>
      </c>
      <c r="D3985" s="239">
        <v>45082</v>
      </c>
      <c r="E3985" s="245">
        <f t="shared" si="187"/>
        <v>10</v>
      </c>
      <c r="F3985" s="306" t="s">
        <v>176</v>
      </c>
      <c r="G3985" s="241">
        <v>68.849999999999994</v>
      </c>
      <c r="H3985" s="244">
        <f t="shared" si="188"/>
        <v>688.5</v>
      </c>
      <c r="I3985" s="246"/>
      <c r="J3985" s="247"/>
      <c r="K3985" s="240"/>
      <c r="L3985" s="245"/>
    </row>
    <row r="3986" spans="1:12">
      <c r="A3986" s="243">
        <v>45072</v>
      </c>
      <c r="B3986" s="243">
        <v>45083</v>
      </c>
      <c r="C3986" s="244">
        <f t="shared" si="186"/>
        <v>12</v>
      </c>
      <c r="D3986" s="239">
        <v>45083</v>
      </c>
      <c r="E3986" s="245">
        <f t="shared" si="187"/>
        <v>11</v>
      </c>
      <c r="F3986" s="306" t="s">
        <v>176</v>
      </c>
      <c r="G3986" s="241">
        <v>3447.81</v>
      </c>
      <c r="H3986" s="244">
        <f t="shared" si="188"/>
        <v>37925.909999999996</v>
      </c>
      <c r="I3986" s="246"/>
      <c r="J3986" s="247"/>
      <c r="K3986" s="240"/>
      <c r="L3986" s="245"/>
    </row>
    <row r="3987" spans="1:12">
      <c r="A3987" s="243">
        <v>45072</v>
      </c>
      <c r="B3987" s="243">
        <v>45076</v>
      </c>
      <c r="C3987" s="244">
        <f t="shared" si="186"/>
        <v>5</v>
      </c>
      <c r="D3987" s="239">
        <v>45076</v>
      </c>
      <c r="E3987" s="245">
        <f t="shared" si="187"/>
        <v>4</v>
      </c>
      <c r="F3987" s="306" t="s">
        <v>175</v>
      </c>
      <c r="G3987" s="241">
        <v>525642</v>
      </c>
      <c r="H3987" s="244">
        <f t="shared" si="188"/>
        <v>2102568</v>
      </c>
      <c r="I3987" s="246"/>
      <c r="J3987" s="247"/>
      <c r="K3987" s="240"/>
      <c r="L3987" s="245"/>
    </row>
    <row r="3988" spans="1:12">
      <c r="A3988" s="243">
        <v>45072</v>
      </c>
      <c r="B3988" s="243">
        <v>45084</v>
      </c>
      <c r="C3988" s="244">
        <f t="shared" si="186"/>
        <v>13</v>
      </c>
      <c r="D3988" s="239">
        <v>45084</v>
      </c>
      <c r="E3988" s="245">
        <f t="shared" si="187"/>
        <v>12</v>
      </c>
      <c r="F3988" s="306" t="s">
        <v>176</v>
      </c>
      <c r="G3988" s="241">
        <v>65.56</v>
      </c>
      <c r="H3988" s="244">
        <f t="shared" si="188"/>
        <v>786.72</v>
      </c>
      <c r="I3988" s="246"/>
      <c r="J3988" s="247"/>
      <c r="K3988" s="240"/>
      <c r="L3988" s="245"/>
    </row>
    <row r="3989" spans="1:12">
      <c r="A3989" s="243">
        <v>45072</v>
      </c>
      <c r="B3989" s="243">
        <v>45077</v>
      </c>
      <c r="C3989" s="244">
        <f t="shared" si="186"/>
        <v>6</v>
      </c>
      <c r="D3989" s="239">
        <v>45077</v>
      </c>
      <c r="E3989" s="245">
        <f t="shared" si="187"/>
        <v>5</v>
      </c>
      <c r="F3989" s="306" t="s">
        <v>175</v>
      </c>
      <c r="G3989" s="241">
        <v>4545.41</v>
      </c>
      <c r="H3989" s="244">
        <f t="shared" si="188"/>
        <v>22727.05</v>
      </c>
      <c r="I3989" s="246"/>
      <c r="J3989" s="247"/>
      <c r="K3989" s="240"/>
      <c r="L3989" s="245"/>
    </row>
    <row r="3990" spans="1:12">
      <c r="A3990" s="243">
        <v>45072</v>
      </c>
      <c r="B3990" s="243">
        <v>45086</v>
      </c>
      <c r="C3990" s="244">
        <f t="shared" si="186"/>
        <v>15</v>
      </c>
      <c r="D3990" s="239">
        <v>45086</v>
      </c>
      <c r="E3990" s="245">
        <f t="shared" si="187"/>
        <v>14</v>
      </c>
      <c r="F3990" s="306" t="s">
        <v>178</v>
      </c>
      <c r="G3990" s="241">
        <v>611.16</v>
      </c>
      <c r="H3990" s="244">
        <f t="shared" si="188"/>
        <v>8556.24</v>
      </c>
      <c r="I3990" s="246"/>
      <c r="J3990" s="247"/>
      <c r="K3990" s="240"/>
      <c r="L3990" s="245"/>
    </row>
    <row r="3991" spans="1:12">
      <c r="A3991" s="243">
        <v>45072</v>
      </c>
      <c r="B3991" s="243">
        <v>45076</v>
      </c>
      <c r="C3991" s="244">
        <f t="shared" si="186"/>
        <v>5</v>
      </c>
      <c r="D3991" s="239">
        <v>45076</v>
      </c>
      <c r="E3991" s="245">
        <f t="shared" si="187"/>
        <v>4</v>
      </c>
      <c r="F3991" s="306" t="s">
        <v>178</v>
      </c>
      <c r="G3991" s="241">
        <v>366623.33</v>
      </c>
      <c r="H3991" s="244">
        <f t="shared" si="188"/>
        <v>1466493.32</v>
      </c>
      <c r="I3991" s="246"/>
      <c r="J3991" s="247"/>
      <c r="K3991" s="240"/>
      <c r="L3991" s="245"/>
    </row>
    <row r="3992" spans="1:12">
      <c r="A3992" s="243">
        <v>45073</v>
      </c>
      <c r="B3992" s="243">
        <v>45086</v>
      </c>
      <c r="C3992" s="244">
        <f t="shared" si="186"/>
        <v>14</v>
      </c>
      <c r="D3992" s="239">
        <v>45086</v>
      </c>
      <c r="E3992" s="245">
        <f t="shared" si="187"/>
        <v>13</v>
      </c>
      <c r="F3992" s="306" t="s">
        <v>175</v>
      </c>
      <c r="G3992" s="241">
        <v>49.29</v>
      </c>
      <c r="H3992" s="244">
        <f t="shared" si="188"/>
        <v>640.77</v>
      </c>
      <c r="I3992" s="246"/>
      <c r="J3992" s="247"/>
      <c r="K3992" s="240"/>
      <c r="L3992" s="245"/>
    </row>
    <row r="3993" spans="1:12">
      <c r="A3993" s="243">
        <v>45073</v>
      </c>
      <c r="B3993" s="243">
        <v>45076</v>
      </c>
      <c r="C3993" s="244">
        <f t="shared" si="186"/>
        <v>4</v>
      </c>
      <c r="D3993" s="239">
        <v>45076</v>
      </c>
      <c r="E3993" s="245">
        <f t="shared" si="187"/>
        <v>3</v>
      </c>
      <c r="F3993" s="306" t="s">
        <v>175</v>
      </c>
      <c r="G3993" s="241">
        <v>5589.99</v>
      </c>
      <c r="H3993" s="244">
        <f t="shared" si="188"/>
        <v>16769.97</v>
      </c>
      <c r="I3993" s="246"/>
      <c r="J3993" s="247"/>
      <c r="K3993" s="240"/>
      <c r="L3993" s="245"/>
    </row>
    <row r="3994" spans="1:12">
      <c r="A3994" s="243">
        <v>45073</v>
      </c>
      <c r="B3994" s="243">
        <v>45082</v>
      </c>
      <c r="C3994" s="244">
        <f t="shared" si="186"/>
        <v>10</v>
      </c>
      <c r="D3994" s="239">
        <v>45082</v>
      </c>
      <c r="E3994" s="245">
        <f t="shared" si="187"/>
        <v>9</v>
      </c>
      <c r="F3994" s="306" t="s">
        <v>175</v>
      </c>
      <c r="G3994" s="241">
        <v>6.14</v>
      </c>
      <c r="H3994" s="244">
        <f t="shared" si="188"/>
        <v>55.26</v>
      </c>
      <c r="I3994" s="246"/>
      <c r="J3994" s="247"/>
      <c r="K3994" s="240"/>
      <c r="L3994" s="245"/>
    </row>
    <row r="3995" spans="1:12">
      <c r="A3995" s="243">
        <v>45074</v>
      </c>
      <c r="B3995" s="243">
        <v>45076</v>
      </c>
      <c r="C3995" s="244">
        <f t="shared" si="186"/>
        <v>3</v>
      </c>
      <c r="D3995" s="239">
        <v>45076</v>
      </c>
      <c r="E3995" s="245">
        <f t="shared" si="187"/>
        <v>2</v>
      </c>
      <c r="F3995" s="306" t="s">
        <v>175</v>
      </c>
      <c r="G3995" s="241">
        <v>1322.24</v>
      </c>
      <c r="H3995" s="244">
        <f t="shared" si="188"/>
        <v>2644.48</v>
      </c>
      <c r="I3995" s="246"/>
      <c r="J3995" s="247"/>
      <c r="K3995" s="240"/>
      <c r="L3995" s="245"/>
    </row>
    <row r="3996" spans="1:12">
      <c r="A3996" s="243">
        <v>45074</v>
      </c>
      <c r="B3996" s="243">
        <v>45077</v>
      </c>
      <c r="C3996" s="244">
        <f t="shared" si="186"/>
        <v>4</v>
      </c>
      <c r="D3996" s="239">
        <v>45077</v>
      </c>
      <c r="E3996" s="245">
        <f t="shared" si="187"/>
        <v>3</v>
      </c>
      <c r="F3996" s="306" t="s">
        <v>175</v>
      </c>
      <c r="G3996" s="241">
        <v>13.82</v>
      </c>
      <c r="H3996" s="244">
        <f t="shared" si="188"/>
        <v>41.46</v>
      </c>
      <c r="I3996" s="246"/>
      <c r="J3996" s="247"/>
      <c r="K3996" s="240"/>
      <c r="L3996" s="245"/>
    </row>
    <row r="3997" spans="1:12">
      <c r="A3997" s="243">
        <v>45075</v>
      </c>
      <c r="B3997" s="243">
        <v>45078</v>
      </c>
      <c r="C3997" s="244">
        <f t="shared" si="186"/>
        <v>4</v>
      </c>
      <c r="D3997" s="239">
        <v>45078</v>
      </c>
      <c r="E3997" s="245">
        <f t="shared" si="187"/>
        <v>3</v>
      </c>
      <c r="F3997" s="306" t="s">
        <v>175</v>
      </c>
      <c r="G3997" s="241">
        <v>3.74</v>
      </c>
      <c r="H3997" s="244">
        <f t="shared" si="188"/>
        <v>11.22</v>
      </c>
      <c r="I3997" s="246"/>
      <c r="J3997" s="247"/>
      <c r="K3997" s="240"/>
      <c r="L3997" s="245"/>
    </row>
    <row r="3998" spans="1:12">
      <c r="A3998" s="243">
        <v>45075</v>
      </c>
      <c r="B3998" s="243">
        <v>45079</v>
      </c>
      <c r="C3998" s="244">
        <f t="shared" si="186"/>
        <v>5</v>
      </c>
      <c r="D3998" s="239">
        <v>45079</v>
      </c>
      <c r="E3998" s="245">
        <f t="shared" si="187"/>
        <v>4</v>
      </c>
      <c r="F3998" s="306" t="s">
        <v>175</v>
      </c>
      <c r="G3998" s="241">
        <v>12.23</v>
      </c>
      <c r="H3998" s="244">
        <f t="shared" si="188"/>
        <v>48.92</v>
      </c>
      <c r="I3998" s="246"/>
      <c r="J3998" s="247"/>
      <c r="K3998" s="240"/>
      <c r="L3998" s="245"/>
    </row>
    <row r="3999" spans="1:12">
      <c r="A3999" s="243">
        <v>45075</v>
      </c>
      <c r="B3999" s="243">
        <v>45079</v>
      </c>
      <c r="C3999" s="244">
        <f t="shared" si="186"/>
        <v>5</v>
      </c>
      <c r="D3999" s="239">
        <v>45079</v>
      </c>
      <c r="E3999" s="245">
        <f t="shared" si="187"/>
        <v>4</v>
      </c>
      <c r="F3999" s="306" t="s">
        <v>176</v>
      </c>
      <c r="G3999" s="241">
        <v>101.25</v>
      </c>
      <c r="H3999" s="244">
        <f t="shared" si="188"/>
        <v>405</v>
      </c>
      <c r="I3999" s="246"/>
      <c r="J3999" s="247"/>
      <c r="K3999" s="240"/>
      <c r="L3999" s="245"/>
    </row>
    <row r="4000" spans="1:12">
      <c r="A4000" s="243">
        <v>45075</v>
      </c>
      <c r="B4000" s="243">
        <v>45076</v>
      </c>
      <c r="C4000" s="244">
        <f t="shared" si="186"/>
        <v>2</v>
      </c>
      <c r="D4000" s="239">
        <v>45076</v>
      </c>
      <c r="E4000" s="245">
        <f t="shared" si="187"/>
        <v>1</v>
      </c>
      <c r="F4000" s="306" t="s">
        <v>175</v>
      </c>
      <c r="G4000" s="241">
        <v>2908.52</v>
      </c>
      <c r="H4000" s="244">
        <f t="shared" si="188"/>
        <v>2908.52</v>
      </c>
      <c r="I4000" s="246"/>
      <c r="J4000" s="247"/>
      <c r="K4000" s="240"/>
      <c r="L4000" s="245"/>
    </row>
    <row r="4001" spans="1:12">
      <c r="A4001" s="243">
        <v>45075</v>
      </c>
      <c r="B4001" s="243">
        <v>45077</v>
      </c>
      <c r="C4001" s="244">
        <f t="shared" si="186"/>
        <v>3</v>
      </c>
      <c r="D4001" s="239">
        <v>45077</v>
      </c>
      <c r="E4001" s="245">
        <f t="shared" si="187"/>
        <v>2</v>
      </c>
      <c r="F4001" s="306" t="s">
        <v>175</v>
      </c>
      <c r="G4001" s="241">
        <v>319.99</v>
      </c>
      <c r="H4001" s="244">
        <f t="shared" si="188"/>
        <v>639.98</v>
      </c>
      <c r="I4001" s="246"/>
      <c r="J4001" s="247"/>
      <c r="K4001" s="240"/>
      <c r="L4001" s="245"/>
    </row>
    <row r="4002" spans="1:12">
      <c r="A4002" s="243">
        <v>45075</v>
      </c>
      <c r="B4002" s="243">
        <v>45076</v>
      </c>
      <c r="C4002" s="244">
        <f t="shared" si="186"/>
        <v>2</v>
      </c>
      <c r="D4002" s="239">
        <v>45076</v>
      </c>
      <c r="E4002" s="245">
        <f t="shared" si="187"/>
        <v>1</v>
      </c>
      <c r="F4002" s="306" t="s">
        <v>176</v>
      </c>
      <c r="G4002" s="241">
        <v>86.92</v>
      </c>
      <c r="H4002" s="244">
        <f t="shared" si="188"/>
        <v>86.92</v>
      </c>
      <c r="I4002" s="246"/>
      <c r="J4002" s="247"/>
      <c r="K4002" s="240"/>
      <c r="L4002" s="245"/>
    </row>
    <row r="4003" spans="1:12">
      <c r="A4003" s="243">
        <v>45076</v>
      </c>
      <c r="B4003" s="243">
        <v>45089</v>
      </c>
      <c r="C4003" s="244">
        <f t="shared" si="186"/>
        <v>14</v>
      </c>
      <c r="D4003" s="239">
        <v>45089</v>
      </c>
      <c r="E4003" s="245">
        <f t="shared" si="187"/>
        <v>13</v>
      </c>
      <c r="F4003" s="306" t="s">
        <v>175</v>
      </c>
      <c r="G4003" s="241">
        <v>189.15</v>
      </c>
      <c r="H4003" s="244">
        <f t="shared" si="188"/>
        <v>2458.9500000000003</v>
      </c>
      <c r="I4003" s="246"/>
      <c r="J4003" s="247"/>
      <c r="K4003" s="240"/>
      <c r="L4003" s="245"/>
    </row>
    <row r="4004" spans="1:12">
      <c r="A4004" s="243">
        <v>45076</v>
      </c>
      <c r="B4004" s="243">
        <v>45090</v>
      </c>
      <c r="C4004" s="244">
        <f t="shared" si="186"/>
        <v>15</v>
      </c>
      <c r="D4004" s="239">
        <v>45090</v>
      </c>
      <c r="E4004" s="245">
        <f t="shared" si="187"/>
        <v>14</v>
      </c>
      <c r="F4004" s="306" t="s">
        <v>175</v>
      </c>
      <c r="G4004" s="241">
        <v>131.97</v>
      </c>
      <c r="H4004" s="244">
        <f t="shared" si="188"/>
        <v>1847.58</v>
      </c>
      <c r="I4004" s="246"/>
      <c r="J4004" s="247"/>
      <c r="K4004" s="240"/>
      <c r="L4004" s="245"/>
    </row>
    <row r="4005" spans="1:12">
      <c r="A4005" s="243">
        <v>45076</v>
      </c>
      <c r="B4005" s="243">
        <v>45091</v>
      </c>
      <c r="C4005" s="244">
        <f t="shared" si="186"/>
        <v>16</v>
      </c>
      <c r="D4005" s="239">
        <v>45091</v>
      </c>
      <c r="E4005" s="245">
        <f t="shared" si="187"/>
        <v>15</v>
      </c>
      <c r="F4005" s="306" t="s">
        <v>175</v>
      </c>
      <c r="G4005" s="241">
        <v>54.77</v>
      </c>
      <c r="H4005" s="244">
        <f t="shared" si="188"/>
        <v>821.55000000000007</v>
      </c>
      <c r="I4005" s="246"/>
      <c r="J4005" s="247"/>
      <c r="K4005" s="240"/>
      <c r="L4005" s="245"/>
    </row>
    <row r="4006" spans="1:12">
      <c r="A4006" s="243">
        <v>45076</v>
      </c>
      <c r="B4006" s="243">
        <v>45092</v>
      </c>
      <c r="C4006" s="244">
        <f t="shared" si="186"/>
        <v>17</v>
      </c>
      <c r="D4006" s="239">
        <v>45092</v>
      </c>
      <c r="E4006" s="245">
        <f t="shared" si="187"/>
        <v>16</v>
      </c>
      <c r="F4006" s="306" t="s">
        <v>175</v>
      </c>
      <c r="G4006" s="241">
        <v>132.24</v>
      </c>
      <c r="H4006" s="244">
        <f t="shared" si="188"/>
        <v>2115.84</v>
      </c>
      <c r="I4006" s="246"/>
      <c r="J4006" s="247"/>
      <c r="K4006" s="240"/>
      <c r="L4006" s="245"/>
    </row>
    <row r="4007" spans="1:12">
      <c r="A4007" s="243">
        <v>45076</v>
      </c>
      <c r="B4007" s="243">
        <v>45078</v>
      </c>
      <c r="C4007" s="244">
        <f t="shared" si="186"/>
        <v>3</v>
      </c>
      <c r="D4007" s="239">
        <v>45078</v>
      </c>
      <c r="E4007" s="245">
        <f t="shared" si="187"/>
        <v>2</v>
      </c>
      <c r="F4007" s="306" t="s">
        <v>178</v>
      </c>
      <c r="G4007" s="241">
        <v>5650.9</v>
      </c>
      <c r="H4007" s="244">
        <f t="shared" si="188"/>
        <v>11301.8</v>
      </c>
      <c r="I4007" s="246"/>
      <c r="J4007" s="247"/>
      <c r="K4007" s="240"/>
      <c r="L4007" s="245"/>
    </row>
    <row r="4008" spans="1:12">
      <c r="A4008" s="243">
        <v>45076</v>
      </c>
      <c r="B4008" s="243">
        <v>45107</v>
      </c>
      <c r="C4008" s="244">
        <f t="shared" si="186"/>
        <v>32</v>
      </c>
      <c r="D4008" s="239">
        <v>45107</v>
      </c>
      <c r="E4008" s="245">
        <f t="shared" si="187"/>
        <v>31</v>
      </c>
      <c r="F4008" s="306" t="s">
        <v>175</v>
      </c>
      <c r="G4008" s="241">
        <v>2.85</v>
      </c>
      <c r="H4008" s="244">
        <f t="shared" si="188"/>
        <v>88.350000000000009</v>
      </c>
      <c r="I4008" s="246"/>
      <c r="J4008" s="247"/>
      <c r="K4008" s="240"/>
      <c r="L4008" s="245"/>
    </row>
    <row r="4009" spans="1:12">
      <c r="A4009" s="243">
        <v>45076</v>
      </c>
      <c r="B4009" s="243">
        <v>45078</v>
      </c>
      <c r="C4009" s="244">
        <f t="shared" si="186"/>
        <v>3</v>
      </c>
      <c r="D4009" s="239">
        <v>45078</v>
      </c>
      <c r="E4009" s="245">
        <f t="shared" si="187"/>
        <v>2</v>
      </c>
      <c r="F4009" s="306" t="s">
        <v>176</v>
      </c>
      <c r="G4009" s="241">
        <v>100089.72</v>
      </c>
      <c r="H4009" s="244">
        <f t="shared" si="188"/>
        <v>200179.44</v>
      </c>
      <c r="I4009" s="246"/>
      <c r="J4009" s="247"/>
      <c r="K4009" s="240"/>
      <c r="L4009" s="245"/>
    </row>
    <row r="4010" spans="1:12">
      <c r="A4010" s="243">
        <v>45076</v>
      </c>
      <c r="B4010" s="243">
        <v>45079</v>
      </c>
      <c r="C4010" s="244">
        <f t="shared" si="186"/>
        <v>4</v>
      </c>
      <c r="D4010" s="239">
        <v>45079</v>
      </c>
      <c r="E4010" s="245">
        <f t="shared" si="187"/>
        <v>3</v>
      </c>
      <c r="F4010" s="306" t="s">
        <v>178</v>
      </c>
      <c r="G4010" s="241">
        <v>1583.03</v>
      </c>
      <c r="H4010" s="244">
        <f t="shared" si="188"/>
        <v>4749.09</v>
      </c>
      <c r="I4010" s="246"/>
      <c r="J4010" s="247"/>
      <c r="K4010" s="240"/>
      <c r="L4010" s="245"/>
    </row>
    <row r="4011" spans="1:12">
      <c r="A4011" s="243">
        <v>45076</v>
      </c>
      <c r="B4011" s="243">
        <v>45078</v>
      </c>
      <c r="C4011" s="244">
        <f t="shared" si="186"/>
        <v>3</v>
      </c>
      <c r="D4011" s="239">
        <v>45078</v>
      </c>
      <c r="E4011" s="245">
        <f t="shared" si="187"/>
        <v>2</v>
      </c>
      <c r="F4011" s="306" t="s">
        <v>175</v>
      </c>
      <c r="G4011" s="241">
        <v>1032.0999999999999</v>
      </c>
      <c r="H4011" s="244">
        <f t="shared" si="188"/>
        <v>2064.1999999999998</v>
      </c>
      <c r="I4011" s="246"/>
      <c r="J4011" s="247"/>
      <c r="K4011" s="240"/>
      <c r="L4011" s="245"/>
    </row>
    <row r="4012" spans="1:12">
      <c r="A4012" s="243">
        <v>45076</v>
      </c>
      <c r="B4012" s="243">
        <v>45079</v>
      </c>
      <c r="C4012" s="244">
        <f t="shared" si="186"/>
        <v>4</v>
      </c>
      <c r="D4012" s="239">
        <v>45079</v>
      </c>
      <c r="E4012" s="245">
        <f t="shared" si="187"/>
        <v>3</v>
      </c>
      <c r="F4012" s="306" t="s">
        <v>176</v>
      </c>
      <c r="G4012" s="241">
        <v>87410.8</v>
      </c>
      <c r="H4012" s="244">
        <f t="shared" si="188"/>
        <v>262232.40000000002</v>
      </c>
      <c r="I4012" s="246"/>
      <c r="J4012" s="247"/>
      <c r="K4012" s="240"/>
      <c r="L4012" s="245"/>
    </row>
    <row r="4013" spans="1:12">
      <c r="A4013" s="243">
        <v>45076</v>
      </c>
      <c r="B4013" s="243">
        <v>45078</v>
      </c>
      <c r="C4013" s="244">
        <f t="shared" si="186"/>
        <v>3</v>
      </c>
      <c r="D4013" s="239">
        <v>45078</v>
      </c>
      <c r="E4013" s="245">
        <f t="shared" si="187"/>
        <v>2</v>
      </c>
      <c r="F4013" s="306" t="s">
        <v>177</v>
      </c>
      <c r="G4013" s="241">
        <v>31810.2</v>
      </c>
      <c r="H4013" s="244">
        <f t="shared" si="188"/>
        <v>63620.4</v>
      </c>
      <c r="I4013" s="246"/>
      <c r="J4013" s="247"/>
      <c r="K4013" s="240"/>
      <c r="L4013" s="245"/>
    </row>
    <row r="4014" spans="1:12">
      <c r="A4014" s="243">
        <v>45076</v>
      </c>
      <c r="B4014" s="243">
        <v>45079</v>
      </c>
      <c r="C4014" s="244">
        <f t="shared" si="186"/>
        <v>4</v>
      </c>
      <c r="D4014" s="239">
        <v>45079</v>
      </c>
      <c r="E4014" s="245">
        <f t="shared" si="187"/>
        <v>3</v>
      </c>
      <c r="F4014" s="306" t="s">
        <v>175</v>
      </c>
      <c r="G4014" s="241">
        <v>6643.77</v>
      </c>
      <c r="H4014" s="244">
        <f t="shared" si="188"/>
        <v>19931.310000000001</v>
      </c>
      <c r="I4014" s="246"/>
      <c r="J4014" s="247"/>
      <c r="K4014" s="240"/>
      <c r="L4014" s="245"/>
    </row>
    <row r="4015" spans="1:12">
      <c r="A4015" s="243">
        <v>45076</v>
      </c>
      <c r="B4015" s="243">
        <v>45082</v>
      </c>
      <c r="C4015" s="244">
        <f t="shared" si="186"/>
        <v>7</v>
      </c>
      <c r="D4015" s="239">
        <v>45082</v>
      </c>
      <c r="E4015" s="245">
        <f t="shared" si="187"/>
        <v>6</v>
      </c>
      <c r="F4015" s="306" t="s">
        <v>178</v>
      </c>
      <c r="G4015" s="241">
        <v>46836.79</v>
      </c>
      <c r="H4015" s="244">
        <f t="shared" si="188"/>
        <v>281020.74</v>
      </c>
      <c r="I4015" s="246"/>
      <c r="J4015" s="247"/>
      <c r="K4015" s="240"/>
      <c r="L4015" s="245"/>
    </row>
    <row r="4016" spans="1:12">
      <c r="A4016" s="243">
        <v>45076</v>
      </c>
      <c r="B4016" s="243">
        <v>45079</v>
      </c>
      <c r="C4016" s="244">
        <f t="shared" si="186"/>
        <v>4</v>
      </c>
      <c r="D4016" s="239">
        <v>45079</v>
      </c>
      <c r="E4016" s="245">
        <f t="shared" si="187"/>
        <v>3</v>
      </c>
      <c r="F4016" s="306" t="s">
        <v>177</v>
      </c>
      <c r="G4016" s="241">
        <v>29964.240000000002</v>
      </c>
      <c r="H4016" s="244">
        <f t="shared" si="188"/>
        <v>89892.72</v>
      </c>
      <c r="I4016" s="246"/>
      <c r="J4016" s="247"/>
      <c r="K4016" s="240"/>
      <c r="L4016" s="245"/>
    </row>
    <row r="4017" spans="1:12">
      <c r="A4017" s="243">
        <v>45076</v>
      </c>
      <c r="B4017" s="243">
        <v>45082</v>
      </c>
      <c r="C4017" s="244">
        <f t="shared" si="186"/>
        <v>7</v>
      </c>
      <c r="D4017" s="239">
        <v>45082</v>
      </c>
      <c r="E4017" s="245">
        <f t="shared" si="187"/>
        <v>6</v>
      </c>
      <c r="F4017" s="306" t="s">
        <v>176</v>
      </c>
      <c r="G4017" s="241">
        <v>1867.36</v>
      </c>
      <c r="H4017" s="244">
        <f t="shared" si="188"/>
        <v>11204.16</v>
      </c>
      <c r="I4017" s="246"/>
      <c r="J4017" s="247"/>
      <c r="K4017" s="240"/>
      <c r="L4017" s="245"/>
    </row>
    <row r="4018" spans="1:12">
      <c r="A4018" s="243">
        <v>45076</v>
      </c>
      <c r="B4018" s="243">
        <v>45082</v>
      </c>
      <c r="C4018" s="244">
        <f t="shared" si="186"/>
        <v>7</v>
      </c>
      <c r="D4018" s="239">
        <v>45082</v>
      </c>
      <c r="E4018" s="245">
        <f t="shared" si="187"/>
        <v>6</v>
      </c>
      <c r="F4018" s="306" t="s">
        <v>175</v>
      </c>
      <c r="G4018" s="241">
        <v>1304.0899999999999</v>
      </c>
      <c r="H4018" s="244">
        <f t="shared" si="188"/>
        <v>7824.5399999999991</v>
      </c>
      <c r="I4018" s="246"/>
      <c r="J4018" s="247"/>
      <c r="K4018" s="240"/>
      <c r="L4018" s="245"/>
    </row>
    <row r="4019" spans="1:12">
      <c r="A4019" s="243">
        <v>45076</v>
      </c>
      <c r="B4019" s="243">
        <v>45083</v>
      </c>
      <c r="C4019" s="244">
        <f t="shared" si="186"/>
        <v>8</v>
      </c>
      <c r="D4019" s="239">
        <v>45083</v>
      </c>
      <c r="E4019" s="245">
        <f t="shared" si="187"/>
        <v>7</v>
      </c>
      <c r="F4019" s="306" t="s">
        <v>176</v>
      </c>
      <c r="G4019" s="241">
        <v>99.16</v>
      </c>
      <c r="H4019" s="244">
        <f t="shared" si="188"/>
        <v>694.12</v>
      </c>
      <c r="I4019" s="246"/>
      <c r="J4019" s="247"/>
      <c r="K4019" s="240"/>
      <c r="L4019" s="245"/>
    </row>
    <row r="4020" spans="1:12">
      <c r="A4020" s="243">
        <v>45076</v>
      </c>
      <c r="B4020" s="243">
        <v>45083</v>
      </c>
      <c r="C4020" s="244">
        <f t="shared" si="186"/>
        <v>8</v>
      </c>
      <c r="D4020" s="239">
        <v>45083</v>
      </c>
      <c r="E4020" s="245">
        <f t="shared" si="187"/>
        <v>7</v>
      </c>
      <c r="F4020" s="306" t="s">
        <v>175</v>
      </c>
      <c r="G4020" s="241">
        <v>193.72</v>
      </c>
      <c r="H4020" s="244">
        <f t="shared" si="188"/>
        <v>1356.04</v>
      </c>
      <c r="I4020" s="246"/>
      <c r="J4020" s="247"/>
      <c r="K4020" s="240"/>
      <c r="L4020" s="245"/>
    </row>
    <row r="4021" spans="1:12">
      <c r="A4021" s="243">
        <v>45076</v>
      </c>
      <c r="B4021" s="243">
        <v>45084</v>
      </c>
      <c r="C4021" s="244">
        <f t="shared" si="186"/>
        <v>9</v>
      </c>
      <c r="D4021" s="239">
        <v>45084</v>
      </c>
      <c r="E4021" s="245">
        <f t="shared" si="187"/>
        <v>8</v>
      </c>
      <c r="F4021" s="306" t="s">
        <v>176</v>
      </c>
      <c r="G4021" s="241">
        <v>290.45</v>
      </c>
      <c r="H4021" s="244">
        <f t="shared" si="188"/>
        <v>2323.6</v>
      </c>
      <c r="I4021" s="246"/>
      <c r="J4021" s="247"/>
      <c r="K4021" s="240"/>
      <c r="L4021" s="245"/>
    </row>
    <row r="4022" spans="1:12">
      <c r="A4022" s="243">
        <v>45076</v>
      </c>
      <c r="B4022" s="243">
        <v>45146</v>
      </c>
      <c r="C4022" s="244">
        <f t="shared" si="186"/>
        <v>71</v>
      </c>
      <c r="D4022" s="239">
        <v>45146</v>
      </c>
      <c r="E4022" s="245">
        <f t="shared" si="187"/>
        <v>70</v>
      </c>
      <c r="F4022" s="306" t="s">
        <v>175</v>
      </c>
      <c r="G4022" s="241">
        <v>37.979999999999997</v>
      </c>
      <c r="H4022" s="244">
        <f t="shared" si="188"/>
        <v>2658.6</v>
      </c>
      <c r="I4022" s="246"/>
      <c r="J4022" s="247"/>
      <c r="K4022" s="240"/>
      <c r="L4022" s="245"/>
    </row>
    <row r="4023" spans="1:12">
      <c r="A4023" s="243">
        <v>45076</v>
      </c>
      <c r="B4023" s="243">
        <v>45097</v>
      </c>
      <c r="C4023" s="244">
        <f t="shared" si="186"/>
        <v>22</v>
      </c>
      <c r="D4023" s="239">
        <v>45097</v>
      </c>
      <c r="E4023" s="245">
        <f t="shared" si="187"/>
        <v>21</v>
      </c>
      <c r="F4023" s="306" t="s">
        <v>175</v>
      </c>
      <c r="G4023" s="241">
        <v>123.69</v>
      </c>
      <c r="H4023" s="244">
        <f t="shared" si="188"/>
        <v>2597.4899999999998</v>
      </c>
      <c r="I4023" s="246"/>
      <c r="J4023" s="247"/>
      <c r="K4023" s="240"/>
      <c r="L4023" s="245"/>
    </row>
    <row r="4024" spans="1:12">
      <c r="A4024" s="243">
        <v>45076</v>
      </c>
      <c r="B4024" s="243">
        <v>45084</v>
      </c>
      <c r="C4024" s="244">
        <f t="shared" si="186"/>
        <v>9</v>
      </c>
      <c r="D4024" s="239">
        <v>45084</v>
      </c>
      <c r="E4024" s="245">
        <f t="shared" si="187"/>
        <v>8</v>
      </c>
      <c r="F4024" s="306" t="s">
        <v>175</v>
      </c>
      <c r="G4024" s="241">
        <v>142.41999999999999</v>
      </c>
      <c r="H4024" s="244">
        <f t="shared" si="188"/>
        <v>1139.3599999999999</v>
      </c>
      <c r="I4024" s="246"/>
      <c r="J4024" s="247"/>
      <c r="K4024" s="240"/>
      <c r="L4024" s="245"/>
    </row>
    <row r="4025" spans="1:12">
      <c r="A4025" s="243">
        <v>45076</v>
      </c>
      <c r="B4025" s="243">
        <v>45085</v>
      </c>
      <c r="C4025" s="244">
        <f t="shared" si="186"/>
        <v>10</v>
      </c>
      <c r="D4025" s="239">
        <v>45085</v>
      </c>
      <c r="E4025" s="245">
        <f t="shared" si="187"/>
        <v>9</v>
      </c>
      <c r="F4025" s="306" t="s">
        <v>175</v>
      </c>
      <c r="G4025" s="241">
        <v>179.19</v>
      </c>
      <c r="H4025" s="244">
        <f t="shared" si="188"/>
        <v>1612.71</v>
      </c>
      <c r="I4025" s="246"/>
      <c r="J4025" s="247"/>
      <c r="K4025" s="240"/>
      <c r="L4025" s="245"/>
    </row>
    <row r="4026" spans="1:12">
      <c r="A4026" s="243">
        <v>45076</v>
      </c>
      <c r="B4026" s="243">
        <v>45077</v>
      </c>
      <c r="C4026" s="244">
        <f t="shared" si="186"/>
        <v>2</v>
      </c>
      <c r="D4026" s="239">
        <v>45077</v>
      </c>
      <c r="E4026" s="245">
        <f t="shared" si="187"/>
        <v>1</v>
      </c>
      <c r="F4026" s="306" t="s">
        <v>178</v>
      </c>
      <c r="G4026" s="241">
        <v>183420.1</v>
      </c>
      <c r="H4026" s="244">
        <f t="shared" si="188"/>
        <v>183420.1</v>
      </c>
      <c r="I4026" s="246"/>
      <c r="J4026" s="247"/>
      <c r="K4026" s="240"/>
      <c r="L4026" s="245"/>
    </row>
    <row r="4027" spans="1:12">
      <c r="A4027" s="243">
        <v>45076</v>
      </c>
      <c r="B4027" s="243">
        <v>45076</v>
      </c>
      <c r="C4027" s="244">
        <f t="shared" si="186"/>
        <v>1</v>
      </c>
      <c r="D4027" s="239">
        <v>45076</v>
      </c>
      <c r="E4027" s="245">
        <f t="shared" si="187"/>
        <v>0</v>
      </c>
      <c r="F4027" s="306" t="s">
        <v>176</v>
      </c>
      <c r="G4027" s="241">
        <v>2081.21</v>
      </c>
      <c r="H4027" s="244">
        <f t="shared" si="188"/>
        <v>0</v>
      </c>
      <c r="I4027" s="246"/>
      <c r="J4027" s="247"/>
      <c r="K4027" s="240"/>
      <c r="L4027" s="245"/>
    </row>
    <row r="4028" spans="1:12">
      <c r="A4028" s="243">
        <v>45076</v>
      </c>
      <c r="B4028" s="243">
        <v>45085</v>
      </c>
      <c r="C4028" s="244">
        <f t="shared" si="186"/>
        <v>10</v>
      </c>
      <c r="D4028" s="239">
        <v>45085</v>
      </c>
      <c r="E4028" s="245">
        <f t="shared" si="187"/>
        <v>9</v>
      </c>
      <c r="F4028" s="306" t="s">
        <v>177</v>
      </c>
      <c r="G4028" s="241">
        <v>46130.26</v>
      </c>
      <c r="H4028" s="244">
        <f t="shared" si="188"/>
        <v>415172.34</v>
      </c>
      <c r="I4028" s="246"/>
      <c r="J4028" s="247"/>
      <c r="K4028" s="240"/>
      <c r="L4028" s="245"/>
    </row>
    <row r="4029" spans="1:12">
      <c r="A4029" s="243">
        <v>45076</v>
      </c>
      <c r="B4029" s="243">
        <v>45077</v>
      </c>
      <c r="C4029" s="244">
        <f t="shared" si="186"/>
        <v>2</v>
      </c>
      <c r="D4029" s="239">
        <v>45077</v>
      </c>
      <c r="E4029" s="245">
        <f t="shared" si="187"/>
        <v>1</v>
      </c>
      <c r="F4029" s="306" t="s">
        <v>176</v>
      </c>
      <c r="G4029" s="241">
        <v>321092.89</v>
      </c>
      <c r="H4029" s="244">
        <f t="shared" si="188"/>
        <v>321092.89</v>
      </c>
      <c r="I4029" s="246"/>
      <c r="J4029" s="247"/>
      <c r="K4029" s="240"/>
      <c r="L4029" s="245"/>
    </row>
    <row r="4030" spans="1:12">
      <c r="A4030" s="243">
        <v>45076</v>
      </c>
      <c r="B4030" s="243">
        <v>45076</v>
      </c>
      <c r="C4030" s="244">
        <f t="shared" si="186"/>
        <v>1</v>
      </c>
      <c r="D4030" s="239">
        <v>45076</v>
      </c>
      <c r="E4030" s="245">
        <f t="shared" si="187"/>
        <v>0</v>
      </c>
      <c r="F4030" s="306" t="s">
        <v>175</v>
      </c>
      <c r="G4030" s="241">
        <v>1727.11</v>
      </c>
      <c r="H4030" s="244">
        <f t="shared" si="188"/>
        <v>0</v>
      </c>
      <c r="I4030" s="246"/>
      <c r="J4030" s="247"/>
      <c r="K4030" s="240"/>
      <c r="L4030" s="245"/>
    </row>
    <row r="4031" spans="1:12">
      <c r="A4031" s="243">
        <v>45076</v>
      </c>
      <c r="B4031" s="243">
        <v>45077</v>
      </c>
      <c r="C4031" s="244">
        <f t="shared" si="186"/>
        <v>2</v>
      </c>
      <c r="D4031" s="239">
        <v>45077</v>
      </c>
      <c r="E4031" s="245">
        <f t="shared" si="187"/>
        <v>1</v>
      </c>
      <c r="F4031" s="306" t="s">
        <v>175</v>
      </c>
      <c r="G4031" s="241">
        <v>475151</v>
      </c>
      <c r="H4031" s="244">
        <f t="shared" si="188"/>
        <v>475151</v>
      </c>
      <c r="I4031" s="246"/>
      <c r="J4031" s="247"/>
      <c r="K4031" s="240"/>
      <c r="L4031" s="245"/>
    </row>
    <row r="4032" spans="1:12">
      <c r="A4032" s="243">
        <v>45076</v>
      </c>
      <c r="B4032" s="243">
        <v>45076</v>
      </c>
      <c r="C4032" s="244">
        <f t="shared" si="186"/>
        <v>1</v>
      </c>
      <c r="D4032" s="239">
        <v>45076</v>
      </c>
      <c r="E4032" s="245">
        <f t="shared" si="187"/>
        <v>0</v>
      </c>
      <c r="F4032" s="306" t="s">
        <v>177</v>
      </c>
      <c r="G4032" s="241">
        <v>58.2</v>
      </c>
      <c r="H4032" s="244">
        <f t="shared" si="188"/>
        <v>0</v>
      </c>
      <c r="I4032" s="246"/>
      <c r="J4032" s="247"/>
      <c r="K4032" s="240"/>
      <c r="L4032" s="245"/>
    </row>
    <row r="4033" spans="1:12">
      <c r="A4033" s="243">
        <v>45076</v>
      </c>
      <c r="B4033" s="243">
        <v>45077</v>
      </c>
      <c r="C4033" s="244">
        <f t="shared" si="186"/>
        <v>2</v>
      </c>
      <c r="D4033" s="239">
        <v>45077</v>
      </c>
      <c r="E4033" s="245">
        <f t="shared" si="187"/>
        <v>1</v>
      </c>
      <c r="F4033" s="306" t="s">
        <v>177</v>
      </c>
      <c r="G4033" s="241">
        <v>47166.3</v>
      </c>
      <c r="H4033" s="244">
        <f t="shared" si="188"/>
        <v>47166.3</v>
      </c>
      <c r="I4033" s="246"/>
      <c r="J4033" s="247"/>
      <c r="K4033" s="240"/>
      <c r="L4033" s="245"/>
    </row>
    <row r="4034" spans="1:12">
      <c r="A4034" s="243">
        <v>45076</v>
      </c>
      <c r="B4034" s="243">
        <v>45443</v>
      </c>
      <c r="C4034" s="244">
        <f t="shared" si="186"/>
        <v>368</v>
      </c>
      <c r="D4034" s="239">
        <v>45443</v>
      </c>
      <c r="E4034" s="245">
        <f t="shared" si="187"/>
        <v>367</v>
      </c>
      <c r="F4034" s="306" t="s">
        <v>175</v>
      </c>
      <c r="G4034" s="241">
        <v>81.180000000000007</v>
      </c>
      <c r="H4034" s="244">
        <f t="shared" si="188"/>
        <v>29793.06</v>
      </c>
      <c r="I4034" s="246"/>
      <c r="J4034" s="247"/>
      <c r="K4034" s="240"/>
      <c r="L4034" s="245"/>
    </row>
    <row r="4035" spans="1:12">
      <c r="A4035" s="243">
        <v>45076</v>
      </c>
      <c r="B4035" s="243">
        <v>45076</v>
      </c>
      <c r="C4035" s="244">
        <f t="shared" si="186"/>
        <v>1</v>
      </c>
      <c r="D4035" s="239">
        <v>45076</v>
      </c>
      <c r="E4035" s="245">
        <f t="shared" si="187"/>
        <v>0</v>
      </c>
      <c r="F4035" s="306" t="s">
        <v>179</v>
      </c>
      <c r="G4035" s="241">
        <v>493.34</v>
      </c>
      <c r="H4035" s="244">
        <f t="shared" si="188"/>
        <v>0</v>
      </c>
      <c r="I4035" s="246"/>
      <c r="J4035" s="247"/>
      <c r="K4035" s="240"/>
      <c r="L4035" s="245"/>
    </row>
    <row r="4036" spans="1:12">
      <c r="A4036" s="243">
        <v>45076</v>
      </c>
      <c r="B4036" s="243">
        <v>45089</v>
      </c>
      <c r="C4036" s="244">
        <f t="shared" si="186"/>
        <v>14</v>
      </c>
      <c r="D4036" s="239">
        <v>45089</v>
      </c>
      <c r="E4036" s="245">
        <f t="shared" si="187"/>
        <v>13</v>
      </c>
      <c r="F4036" s="306" t="s">
        <v>178</v>
      </c>
      <c r="G4036" s="241">
        <v>13232.12</v>
      </c>
      <c r="H4036" s="244">
        <f t="shared" si="188"/>
        <v>172017.56</v>
      </c>
      <c r="I4036" s="246"/>
      <c r="J4036" s="247"/>
      <c r="K4036" s="240"/>
      <c r="L4036" s="245"/>
    </row>
    <row r="4037" spans="1:12">
      <c r="A4037" s="243">
        <v>45076</v>
      </c>
      <c r="B4037" s="243">
        <v>45079</v>
      </c>
      <c r="C4037" s="244">
        <f t="shared" si="186"/>
        <v>4</v>
      </c>
      <c r="D4037" s="239">
        <v>45079</v>
      </c>
      <c r="E4037" s="245">
        <f t="shared" si="187"/>
        <v>3</v>
      </c>
      <c r="F4037" s="306" t="s">
        <v>180</v>
      </c>
      <c r="G4037" s="241">
        <v>0</v>
      </c>
      <c r="H4037" s="244">
        <f t="shared" si="188"/>
        <v>0</v>
      </c>
      <c r="I4037" s="246"/>
      <c r="J4037" s="247"/>
      <c r="K4037" s="240"/>
      <c r="L4037" s="245"/>
    </row>
    <row r="4038" spans="1:12">
      <c r="A4038" s="243">
        <v>45077</v>
      </c>
      <c r="B4038" s="243">
        <v>45103</v>
      </c>
      <c r="C4038" s="244">
        <f t="shared" si="186"/>
        <v>27</v>
      </c>
      <c r="D4038" s="239">
        <v>45103</v>
      </c>
      <c r="E4038" s="245">
        <f t="shared" si="187"/>
        <v>26</v>
      </c>
      <c r="F4038" s="306" t="s">
        <v>175</v>
      </c>
      <c r="G4038" s="241">
        <v>20.260000000000002</v>
      </c>
      <c r="H4038" s="244">
        <f t="shared" si="188"/>
        <v>526.76</v>
      </c>
      <c r="I4038" s="246"/>
      <c r="J4038" s="247"/>
      <c r="K4038" s="240"/>
      <c r="L4038" s="245"/>
    </row>
    <row r="4039" spans="1:12">
      <c r="A4039" s="243">
        <v>45077</v>
      </c>
      <c r="B4039" s="243">
        <v>45089</v>
      </c>
      <c r="C4039" s="244">
        <f t="shared" ref="C4039:C4102" si="189">B4039-A4039+1</f>
        <v>13</v>
      </c>
      <c r="D4039" s="239">
        <v>45089</v>
      </c>
      <c r="E4039" s="245">
        <f t="shared" ref="E4039:E4102" si="190">D4039-A4039</f>
        <v>12</v>
      </c>
      <c r="F4039" s="306" t="s">
        <v>175</v>
      </c>
      <c r="G4039" s="241">
        <v>3.92</v>
      </c>
      <c r="H4039" s="244">
        <f t="shared" ref="H4039:H4102" si="191">E4039*G4039</f>
        <v>47.04</v>
      </c>
      <c r="I4039" s="246"/>
      <c r="J4039" s="247"/>
      <c r="K4039" s="240"/>
      <c r="L4039" s="245"/>
    </row>
    <row r="4040" spans="1:12">
      <c r="A4040" s="243">
        <v>45077</v>
      </c>
      <c r="B4040" s="243">
        <v>45079</v>
      </c>
      <c r="C4040" s="244">
        <f t="shared" si="189"/>
        <v>3</v>
      </c>
      <c r="D4040" s="239">
        <v>45079</v>
      </c>
      <c r="E4040" s="245">
        <f t="shared" si="190"/>
        <v>2</v>
      </c>
      <c r="F4040" s="306" t="s">
        <v>176</v>
      </c>
      <c r="G4040" s="241">
        <v>235.94</v>
      </c>
      <c r="H4040" s="244">
        <f t="shared" si="191"/>
        <v>471.88</v>
      </c>
      <c r="I4040" s="246"/>
      <c r="J4040" s="247"/>
      <c r="K4040" s="240"/>
      <c r="L4040" s="245"/>
    </row>
    <row r="4041" spans="1:12">
      <c r="A4041" s="243">
        <v>45077</v>
      </c>
      <c r="B4041" s="243">
        <v>45079</v>
      </c>
      <c r="C4041" s="244">
        <f t="shared" si="189"/>
        <v>3</v>
      </c>
      <c r="D4041" s="239">
        <v>45079</v>
      </c>
      <c r="E4041" s="245">
        <f t="shared" si="190"/>
        <v>2</v>
      </c>
      <c r="F4041" s="306" t="s">
        <v>175</v>
      </c>
      <c r="G4041" s="241">
        <v>12688.14</v>
      </c>
      <c r="H4041" s="244">
        <f t="shared" si="191"/>
        <v>25376.28</v>
      </c>
      <c r="I4041" s="246"/>
      <c r="J4041" s="247"/>
      <c r="K4041" s="240"/>
      <c r="L4041" s="245"/>
    </row>
    <row r="4042" spans="1:12">
      <c r="A4042" s="243">
        <v>45077</v>
      </c>
      <c r="B4042" s="243">
        <v>45096</v>
      </c>
      <c r="C4042" s="244">
        <f t="shared" si="189"/>
        <v>20</v>
      </c>
      <c r="D4042" s="239">
        <v>45096</v>
      </c>
      <c r="E4042" s="245">
        <f t="shared" si="190"/>
        <v>19</v>
      </c>
      <c r="F4042" s="306" t="s">
        <v>175</v>
      </c>
      <c r="G4042" s="241">
        <v>12.34</v>
      </c>
      <c r="H4042" s="244">
        <f t="shared" si="191"/>
        <v>234.46</v>
      </c>
      <c r="I4042" s="246"/>
      <c r="J4042" s="247"/>
      <c r="K4042" s="240"/>
      <c r="L4042" s="245"/>
    </row>
    <row r="4043" spans="1:12">
      <c r="A4043" s="243">
        <v>45077</v>
      </c>
      <c r="B4043" s="243">
        <v>45118</v>
      </c>
      <c r="C4043" s="244">
        <f t="shared" si="189"/>
        <v>42</v>
      </c>
      <c r="D4043" s="239">
        <v>45118</v>
      </c>
      <c r="E4043" s="245">
        <f t="shared" si="190"/>
        <v>41</v>
      </c>
      <c r="F4043" s="306" t="s">
        <v>175</v>
      </c>
      <c r="G4043" s="241">
        <v>33.57</v>
      </c>
      <c r="H4043" s="244">
        <f t="shared" si="191"/>
        <v>1376.3700000000001</v>
      </c>
      <c r="I4043" s="246"/>
      <c r="J4043" s="247"/>
      <c r="K4043" s="240"/>
      <c r="L4043" s="245"/>
    </row>
    <row r="4044" spans="1:12">
      <c r="A4044" s="243">
        <v>45077</v>
      </c>
      <c r="B4044" s="243">
        <v>45082</v>
      </c>
      <c r="C4044" s="244">
        <f t="shared" si="189"/>
        <v>6</v>
      </c>
      <c r="D4044" s="239">
        <v>45082</v>
      </c>
      <c r="E4044" s="245">
        <f t="shared" si="190"/>
        <v>5</v>
      </c>
      <c r="F4044" s="306" t="s">
        <v>176</v>
      </c>
      <c r="G4044" s="241">
        <v>84.3</v>
      </c>
      <c r="H4044" s="244">
        <f t="shared" si="191"/>
        <v>421.5</v>
      </c>
      <c r="I4044" s="246"/>
      <c r="J4044" s="247"/>
      <c r="K4044" s="240"/>
      <c r="L4044" s="245"/>
    </row>
    <row r="4045" spans="1:12">
      <c r="A4045" s="243">
        <v>45077</v>
      </c>
      <c r="B4045" s="243">
        <v>45082</v>
      </c>
      <c r="C4045" s="244">
        <f t="shared" si="189"/>
        <v>6</v>
      </c>
      <c r="D4045" s="239">
        <v>45082</v>
      </c>
      <c r="E4045" s="245">
        <f t="shared" si="190"/>
        <v>5</v>
      </c>
      <c r="F4045" s="306" t="s">
        <v>175</v>
      </c>
      <c r="G4045" s="241">
        <v>609.83000000000004</v>
      </c>
      <c r="H4045" s="244">
        <f t="shared" si="191"/>
        <v>3049.15</v>
      </c>
      <c r="I4045" s="246"/>
      <c r="J4045" s="247"/>
      <c r="K4045" s="240"/>
      <c r="L4045" s="245"/>
    </row>
    <row r="4046" spans="1:12">
      <c r="A4046" s="243">
        <v>45077</v>
      </c>
      <c r="B4046" s="243">
        <v>45083</v>
      </c>
      <c r="C4046" s="244">
        <f t="shared" si="189"/>
        <v>7</v>
      </c>
      <c r="D4046" s="239">
        <v>45083</v>
      </c>
      <c r="E4046" s="245">
        <f t="shared" si="190"/>
        <v>6</v>
      </c>
      <c r="F4046" s="306" t="s">
        <v>175</v>
      </c>
      <c r="G4046" s="241">
        <v>84.8</v>
      </c>
      <c r="H4046" s="244">
        <f t="shared" si="191"/>
        <v>508.79999999999995</v>
      </c>
      <c r="I4046" s="246"/>
      <c r="J4046" s="247"/>
      <c r="K4046" s="240"/>
      <c r="L4046" s="245"/>
    </row>
    <row r="4047" spans="1:12">
      <c r="A4047" s="243">
        <v>45077</v>
      </c>
      <c r="B4047" s="243">
        <v>45082</v>
      </c>
      <c r="C4047" s="244">
        <f t="shared" si="189"/>
        <v>6</v>
      </c>
      <c r="D4047" s="239">
        <v>45082</v>
      </c>
      <c r="E4047" s="245">
        <f t="shared" si="190"/>
        <v>5</v>
      </c>
      <c r="F4047" s="306" t="s">
        <v>177</v>
      </c>
      <c r="G4047" s="241">
        <v>177.92</v>
      </c>
      <c r="H4047" s="244">
        <f t="shared" si="191"/>
        <v>889.59999999999991</v>
      </c>
      <c r="I4047" s="246"/>
      <c r="J4047" s="247"/>
      <c r="K4047" s="240"/>
      <c r="L4047" s="245"/>
    </row>
    <row r="4048" spans="1:12">
      <c r="A4048" s="243">
        <v>45077</v>
      </c>
      <c r="B4048" s="243">
        <v>45084</v>
      </c>
      <c r="C4048" s="244">
        <f t="shared" si="189"/>
        <v>8</v>
      </c>
      <c r="D4048" s="239">
        <v>45084</v>
      </c>
      <c r="E4048" s="245">
        <f t="shared" si="190"/>
        <v>7</v>
      </c>
      <c r="F4048" s="306" t="s">
        <v>175</v>
      </c>
      <c r="G4048" s="241">
        <v>36.56</v>
      </c>
      <c r="H4048" s="244">
        <f t="shared" si="191"/>
        <v>255.92000000000002</v>
      </c>
      <c r="I4048" s="246"/>
      <c r="J4048" s="247"/>
      <c r="K4048" s="240"/>
      <c r="L4048" s="245"/>
    </row>
    <row r="4049" spans="1:12">
      <c r="A4049" s="243">
        <v>45078</v>
      </c>
      <c r="B4049" s="243">
        <v>45083</v>
      </c>
      <c r="C4049" s="244">
        <f t="shared" si="189"/>
        <v>6</v>
      </c>
      <c r="D4049" s="239">
        <v>45083</v>
      </c>
      <c r="E4049" s="245">
        <f t="shared" si="190"/>
        <v>5</v>
      </c>
      <c r="F4049" s="306" t="s">
        <v>177</v>
      </c>
      <c r="G4049" s="241">
        <v>41073.040000000001</v>
      </c>
      <c r="H4049" s="244">
        <f t="shared" si="191"/>
        <v>205365.2</v>
      </c>
      <c r="I4049" s="246"/>
      <c r="J4049" s="247"/>
      <c r="K4049" s="240"/>
      <c r="L4049" s="245"/>
    </row>
    <row r="4050" spans="1:12">
      <c r="A4050" s="243">
        <v>45078</v>
      </c>
      <c r="B4050" s="243">
        <v>45084</v>
      </c>
      <c r="C4050" s="244">
        <f t="shared" si="189"/>
        <v>7</v>
      </c>
      <c r="D4050" s="239">
        <v>45084</v>
      </c>
      <c r="E4050" s="245">
        <f t="shared" si="190"/>
        <v>6</v>
      </c>
      <c r="F4050" s="306" t="s">
        <v>177</v>
      </c>
      <c r="G4050" s="241">
        <v>24235.02</v>
      </c>
      <c r="H4050" s="244">
        <f t="shared" si="191"/>
        <v>145410.12</v>
      </c>
      <c r="I4050" s="246"/>
      <c r="J4050" s="247"/>
      <c r="K4050" s="240"/>
      <c r="L4050" s="245"/>
    </row>
    <row r="4051" spans="1:12">
      <c r="A4051" s="243">
        <v>45078</v>
      </c>
      <c r="B4051" s="243">
        <v>45103</v>
      </c>
      <c r="C4051" s="244">
        <f t="shared" si="189"/>
        <v>26</v>
      </c>
      <c r="D4051" s="239">
        <v>45103</v>
      </c>
      <c r="E4051" s="245">
        <f t="shared" si="190"/>
        <v>25</v>
      </c>
      <c r="F4051" s="306" t="s">
        <v>175</v>
      </c>
      <c r="G4051" s="241">
        <v>8.94</v>
      </c>
      <c r="H4051" s="244">
        <f t="shared" si="191"/>
        <v>223.5</v>
      </c>
      <c r="I4051" s="246"/>
      <c r="J4051" s="247"/>
      <c r="K4051" s="240"/>
      <c r="L4051" s="245"/>
    </row>
    <row r="4052" spans="1:12">
      <c r="A4052" s="243">
        <v>45078</v>
      </c>
      <c r="B4052" s="243">
        <v>45110</v>
      </c>
      <c r="C4052" s="244">
        <f t="shared" si="189"/>
        <v>33</v>
      </c>
      <c r="D4052" s="239">
        <v>45110</v>
      </c>
      <c r="E4052" s="245">
        <f t="shared" si="190"/>
        <v>32</v>
      </c>
      <c r="F4052" s="306" t="s">
        <v>175</v>
      </c>
      <c r="G4052" s="241">
        <v>14.43</v>
      </c>
      <c r="H4052" s="244">
        <f t="shared" si="191"/>
        <v>461.76</v>
      </c>
      <c r="I4052" s="246"/>
      <c r="J4052" s="247"/>
      <c r="K4052" s="240"/>
      <c r="L4052" s="245"/>
    </row>
    <row r="4053" spans="1:12">
      <c r="A4053" s="243">
        <v>45078</v>
      </c>
      <c r="B4053" s="243">
        <v>45112</v>
      </c>
      <c r="C4053" s="244">
        <f t="shared" si="189"/>
        <v>35</v>
      </c>
      <c r="D4053" s="239">
        <v>45112</v>
      </c>
      <c r="E4053" s="245">
        <f t="shared" si="190"/>
        <v>34</v>
      </c>
      <c r="F4053" s="306" t="s">
        <v>176</v>
      </c>
      <c r="G4053" s="241">
        <v>74.010000000000005</v>
      </c>
      <c r="H4053" s="244">
        <f t="shared" si="191"/>
        <v>2516.34</v>
      </c>
      <c r="I4053" s="246"/>
      <c r="J4053" s="247"/>
      <c r="K4053" s="240"/>
      <c r="L4053" s="245"/>
    </row>
    <row r="4054" spans="1:12">
      <c r="A4054" s="243">
        <v>45078</v>
      </c>
      <c r="B4054" s="243">
        <v>45190</v>
      </c>
      <c r="C4054" s="244">
        <f t="shared" si="189"/>
        <v>113</v>
      </c>
      <c r="D4054" s="239">
        <v>45190</v>
      </c>
      <c r="E4054" s="245">
        <f t="shared" si="190"/>
        <v>112</v>
      </c>
      <c r="F4054" s="306" t="s">
        <v>176</v>
      </c>
      <c r="G4054" s="241">
        <v>393.29</v>
      </c>
      <c r="H4054" s="244">
        <f t="shared" si="191"/>
        <v>44048.480000000003</v>
      </c>
      <c r="I4054" s="246"/>
      <c r="J4054" s="247"/>
      <c r="K4054" s="240"/>
      <c r="L4054" s="245"/>
    </row>
    <row r="4055" spans="1:12">
      <c r="A4055" s="243">
        <v>45078</v>
      </c>
      <c r="B4055" s="243">
        <v>45287</v>
      </c>
      <c r="C4055" s="244">
        <f t="shared" si="189"/>
        <v>210</v>
      </c>
      <c r="D4055" s="239">
        <v>45287</v>
      </c>
      <c r="E4055" s="245">
        <f t="shared" si="190"/>
        <v>209</v>
      </c>
      <c r="F4055" s="306" t="s">
        <v>175</v>
      </c>
      <c r="G4055" s="241">
        <v>8.59</v>
      </c>
      <c r="H4055" s="244">
        <f t="shared" si="191"/>
        <v>1795.31</v>
      </c>
      <c r="I4055" s="246"/>
      <c r="J4055" s="247"/>
      <c r="K4055" s="240"/>
      <c r="L4055" s="245"/>
    </row>
    <row r="4056" spans="1:12">
      <c r="A4056" s="243">
        <v>45078</v>
      </c>
      <c r="B4056" s="243">
        <v>45105</v>
      </c>
      <c r="C4056" s="244">
        <f t="shared" si="189"/>
        <v>28</v>
      </c>
      <c r="D4056" s="239">
        <v>45105</v>
      </c>
      <c r="E4056" s="245">
        <f t="shared" si="190"/>
        <v>27</v>
      </c>
      <c r="F4056" s="306" t="s">
        <v>175</v>
      </c>
      <c r="G4056" s="241">
        <v>105.75</v>
      </c>
      <c r="H4056" s="244">
        <f t="shared" si="191"/>
        <v>2855.25</v>
      </c>
      <c r="I4056" s="246"/>
      <c r="J4056" s="247"/>
      <c r="K4056" s="240"/>
      <c r="L4056" s="245"/>
    </row>
    <row r="4057" spans="1:12">
      <c r="A4057" s="243">
        <v>45078</v>
      </c>
      <c r="B4057" s="243">
        <v>45113</v>
      </c>
      <c r="C4057" s="244">
        <f t="shared" si="189"/>
        <v>36</v>
      </c>
      <c r="D4057" s="239">
        <v>45113</v>
      </c>
      <c r="E4057" s="245">
        <f t="shared" si="190"/>
        <v>35</v>
      </c>
      <c r="F4057" s="306" t="s">
        <v>175</v>
      </c>
      <c r="G4057" s="241">
        <v>25.09</v>
      </c>
      <c r="H4057" s="244">
        <f t="shared" si="191"/>
        <v>878.15</v>
      </c>
      <c r="I4057" s="246"/>
      <c r="J4057" s="247"/>
      <c r="K4057" s="240"/>
      <c r="L4057" s="245"/>
    </row>
    <row r="4058" spans="1:12">
      <c r="A4058" s="243">
        <v>45078</v>
      </c>
      <c r="B4058" s="243">
        <v>45089</v>
      </c>
      <c r="C4058" s="244">
        <f t="shared" si="189"/>
        <v>12</v>
      </c>
      <c r="D4058" s="239">
        <v>45089</v>
      </c>
      <c r="E4058" s="245">
        <f t="shared" si="190"/>
        <v>11</v>
      </c>
      <c r="F4058" s="306" t="s">
        <v>175</v>
      </c>
      <c r="G4058" s="241">
        <v>171.32</v>
      </c>
      <c r="H4058" s="244">
        <f t="shared" si="191"/>
        <v>1884.52</v>
      </c>
      <c r="I4058" s="246"/>
      <c r="J4058" s="247"/>
      <c r="K4058" s="240"/>
      <c r="L4058" s="245"/>
    </row>
    <row r="4059" spans="1:12">
      <c r="A4059" s="243">
        <v>45078</v>
      </c>
      <c r="B4059" s="243">
        <v>45090</v>
      </c>
      <c r="C4059" s="244">
        <f t="shared" si="189"/>
        <v>13</v>
      </c>
      <c r="D4059" s="239">
        <v>45090</v>
      </c>
      <c r="E4059" s="245">
        <f t="shared" si="190"/>
        <v>12</v>
      </c>
      <c r="F4059" s="306" t="s">
        <v>175</v>
      </c>
      <c r="G4059" s="241">
        <v>218.64</v>
      </c>
      <c r="H4059" s="244">
        <f t="shared" si="191"/>
        <v>2623.68</v>
      </c>
      <c r="I4059" s="246"/>
      <c r="J4059" s="247"/>
      <c r="K4059" s="240"/>
      <c r="L4059" s="245"/>
    </row>
    <row r="4060" spans="1:12">
      <c r="A4060" s="243">
        <v>45078</v>
      </c>
      <c r="B4060" s="243">
        <v>45091</v>
      </c>
      <c r="C4060" s="244">
        <f t="shared" si="189"/>
        <v>14</v>
      </c>
      <c r="D4060" s="239">
        <v>45091</v>
      </c>
      <c r="E4060" s="245">
        <f t="shared" si="190"/>
        <v>13</v>
      </c>
      <c r="F4060" s="306" t="s">
        <v>176</v>
      </c>
      <c r="G4060" s="241">
        <v>13.33</v>
      </c>
      <c r="H4060" s="244">
        <f t="shared" si="191"/>
        <v>173.29</v>
      </c>
      <c r="I4060" s="246"/>
      <c r="J4060" s="247"/>
      <c r="K4060" s="240"/>
      <c r="L4060" s="245"/>
    </row>
    <row r="4061" spans="1:12">
      <c r="A4061" s="243">
        <v>45078</v>
      </c>
      <c r="B4061" s="243">
        <v>45091</v>
      </c>
      <c r="C4061" s="244">
        <f t="shared" si="189"/>
        <v>14</v>
      </c>
      <c r="D4061" s="239">
        <v>45091</v>
      </c>
      <c r="E4061" s="245">
        <f t="shared" si="190"/>
        <v>13</v>
      </c>
      <c r="F4061" s="306" t="s">
        <v>175</v>
      </c>
      <c r="G4061" s="241">
        <v>313.58</v>
      </c>
      <c r="H4061" s="244">
        <f t="shared" si="191"/>
        <v>4076.54</v>
      </c>
      <c r="I4061" s="246"/>
      <c r="J4061" s="247"/>
      <c r="K4061" s="240"/>
      <c r="L4061" s="245"/>
    </row>
    <row r="4062" spans="1:12">
      <c r="A4062" s="243">
        <v>45078</v>
      </c>
      <c r="B4062" s="243">
        <v>45092</v>
      </c>
      <c r="C4062" s="244">
        <f t="shared" si="189"/>
        <v>15</v>
      </c>
      <c r="D4062" s="239">
        <v>45092</v>
      </c>
      <c r="E4062" s="245">
        <f t="shared" si="190"/>
        <v>14</v>
      </c>
      <c r="F4062" s="306" t="s">
        <v>176</v>
      </c>
      <c r="G4062" s="241">
        <v>144.74</v>
      </c>
      <c r="H4062" s="244">
        <f t="shared" si="191"/>
        <v>2026.3600000000001</v>
      </c>
      <c r="I4062" s="246"/>
      <c r="J4062" s="247"/>
      <c r="K4062" s="240"/>
      <c r="L4062" s="245"/>
    </row>
    <row r="4063" spans="1:12">
      <c r="A4063" s="243">
        <v>45078</v>
      </c>
      <c r="B4063" s="243">
        <v>45195</v>
      </c>
      <c r="C4063" s="244">
        <f t="shared" si="189"/>
        <v>118</v>
      </c>
      <c r="D4063" s="239">
        <v>45195</v>
      </c>
      <c r="E4063" s="245">
        <f t="shared" si="190"/>
        <v>117</v>
      </c>
      <c r="F4063" s="306" t="s">
        <v>176</v>
      </c>
      <c r="G4063" s="241">
        <v>132.26</v>
      </c>
      <c r="H4063" s="244">
        <f t="shared" si="191"/>
        <v>15474.419999999998</v>
      </c>
      <c r="I4063" s="246"/>
      <c r="J4063" s="247"/>
      <c r="K4063" s="240"/>
      <c r="L4063" s="245"/>
    </row>
    <row r="4064" spans="1:12">
      <c r="A4064" s="243">
        <v>45078</v>
      </c>
      <c r="B4064" s="243">
        <v>45107</v>
      </c>
      <c r="C4064" s="244">
        <f t="shared" si="189"/>
        <v>30</v>
      </c>
      <c r="D4064" s="239">
        <v>45107</v>
      </c>
      <c r="E4064" s="245">
        <f t="shared" si="190"/>
        <v>29</v>
      </c>
      <c r="F4064" s="306" t="s">
        <v>175</v>
      </c>
      <c r="G4064" s="241">
        <v>45.08</v>
      </c>
      <c r="H4064" s="244">
        <f t="shared" si="191"/>
        <v>1307.32</v>
      </c>
      <c r="I4064" s="246"/>
      <c r="J4064" s="247"/>
      <c r="K4064" s="240"/>
      <c r="L4064" s="245"/>
    </row>
    <row r="4065" spans="1:12">
      <c r="A4065" s="243">
        <v>45078</v>
      </c>
      <c r="B4065" s="243">
        <v>45371</v>
      </c>
      <c r="C4065" s="244">
        <f t="shared" si="189"/>
        <v>294</v>
      </c>
      <c r="D4065" s="239">
        <v>45371</v>
      </c>
      <c r="E4065" s="245">
        <f t="shared" si="190"/>
        <v>293</v>
      </c>
      <c r="F4065" s="306" t="s">
        <v>176</v>
      </c>
      <c r="G4065" s="241">
        <v>18.559999999999999</v>
      </c>
      <c r="H4065" s="244">
        <f t="shared" si="191"/>
        <v>5438.08</v>
      </c>
      <c r="I4065" s="246"/>
      <c r="J4065" s="247"/>
      <c r="K4065" s="240"/>
      <c r="L4065" s="245"/>
    </row>
    <row r="4066" spans="1:12">
      <c r="A4066" s="243">
        <v>45078</v>
      </c>
      <c r="B4066" s="243">
        <v>45131</v>
      </c>
      <c r="C4066" s="244">
        <f t="shared" si="189"/>
        <v>54</v>
      </c>
      <c r="D4066" s="239">
        <v>45131</v>
      </c>
      <c r="E4066" s="245">
        <f t="shared" si="190"/>
        <v>53</v>
      </c>
      <c r="F4066" s="306" t="s">
        <v>175</v>
      </c>
      <c r="G4066" s="241">
        <v>41.2</v>
      </c>
      <c r="H4066" s="244">
        <f t="shared" si="191"/>
        <v>2183.6000000000004</v>
      </c>
      <c r="I4066" s="246"/>
      <c r="J4066" s="247"/>
      <c r="K4066" s="240"/>
      <c r="L4066" s="245"/>
    </row>
    <row r="4067" spans="1:12">
      <c r="A4067" s="243">
        <v>45078</v>
      </c>
      <c r="B4067" s="243">
        <v>45079</v>
      </c>
      <c r="C4067" s="244">
        <f t="shared" si="189"/>
        <v>2</v>
      </c>
      <c r="D4067" s="239">
        <v>45079</v>
      </c>
      <c r="E4067" s="245">
        <f t="shared" si="190"/>
        <v>1</v>
      </c>
      <c r="F4067" s="306" t="s">
        <v>178</v>
      </c>
      <c r="G4067" s="241">
        <v>514419.7</v>
      </c>
      <c r="H4067" s="244">
        <f t="shared" si="191"/>
        <v>514419.7</v>
      </c>
      <c r="I4067" s="246"/>
      <c r="J4067" s="247"/>
      <c r="K4067" s="240"/>
      <c r="L4067" s="245"/>
    </row>
    <row r="4068" spans="1:12">
      <c r="A4068" s="243">
        <v>45078</v>
      </c>
      <c r="B4068" s="243">
        <v>45079</v>
      </c>
      <c r="C4068" s="244">
        <f t="shared" si="189"/>
        <v>2</v>
      </c>
      <c r="D4068" s="239">
        <v>45079</v>
      </c>
      <c r="E4068" s="245">
        <f t="shared" si="190"/>
        <v>1</v>
      </c>
      <c r="F4068" s="306" t="s">
        <v>176</v>
      </c>
      <c r="G4068" s="241">
        <v>251234.12</v>
      </c>
      <c r="H4068" s="244">
        <f t="shared" si="191"/>
        <v>251234.12</v>
      </c>
      <c r="I4068" s="246"/>
      <c r="J4068" s="247"/>
      <c r="K4068" s="240"/>
      <c r="L4068" s="245"/>
    </row>
    <row r="4069" spans="1:12">
      <c r="A4069" s="243">
        <v>45078</v>
      </c>
      <c r="B4069" s="243">
        <v>45134</v>
      </c>
      <c r="C4069" s="244">
        <f t="shared" si="189"/>
        <v>57</v>
      </c>
      <c r="D4069" s="239">
        <v>45134</v>
      </c>
      <c r="E4069" s="245">
        <f t="shared" si="190"/>
        <v>56</v>
      </c>
      <c r="F4069" s="306" t="s">
        <v>176</v>
      </c>
      <c r="G4069" s="241">
        <v>47.21</v>
      </c>
      <c r="H4069" s="244">
        <f t="shared" si="191"/>
        <v>2643.76</v>
      </c>
      <c r="I4069" s="246"/>
      <c r="J4069" s="247"/>
      <c r="K4069" s="240"/>
      <c r="L4069" s="245"/>
    </row>
    <row r="4070" spans="1:12">
      <c r="A4070" s="243">
        <v>45078</v>
      </c>
      <c r="B4070" s="243">
        <v>45079</v>
      </c>
      <c r="C4070" s="244">
        <f t="shared" si="189"/>
        <v>2</v>
      </c>
      <c r="D4070" s="239">
        <v>45079</v>
      </c>
      <c r="E4070" s="245">
        <f t="shared" si="190"/>
        <v>1</v>
      </c>
      <c r="F4070" s="306" t="s">
        <v>175</v>
      </c>
      <c r="G4070" s="241">
        <v>587411.46</v>
      </c>
      <c r="H4070" s="244">
        <f t="shared" si="191"/>
        <v>587411.46</v>
      </c>
      <c r="I4070" s="246"/>
      <c r="J4070" s="247"/>
      <c r="K4070" s="240"/>
      <c r="L4070" s="245"/>
    </row>
    <row r="4071" spans="1:12">
      <c r="A4071" s="243">
        <v>45078</v>
      </c>
      <c r="B4071" s="243">
        <v>45117</v>
      </c>
      <c r="C4071" s="244">
        <f t="shared" si="189"/>
        <v>40</v>
      </c>
      <c r="D4071" s="239">
        <v>45117</v>
      </c>
      <c r="E4071" s="245">
        <f t="shared" si="190"/>
        <v>39</v>
      </c>
      <c r="F4071" s="306" t="s">
        <v>175</v>
      </c>
      <c r="G4071" s="241">
        <v>156.88999999999999</v>
      </c>
      <c r="H4071" s="244">
        <f t="shared" si="191"/>
        <v>6118.7099999999991</v>
      </c>
      <c r="I4071" s="246"/>
      <c r="J4071" s="247"/>
      <c r="K4071" s="240"/>
      <c r="L4071" s="245"/>
    </row>
    <row r="4072" spans="1:12">
      <c r="A4072" s="243">
        <v>45078</v>
      </c>
      <c r="B4072" s="243">
        <v>45096</v>
      </c>
      <c r="C4072" s="244">
        <f t="shared" si="189"/>
        <v>19</v>
      </c>
      <c r="D4072" s="239">
        <v>45096</v>
      </c>
      <c r="E4072" s="245">
        <f t="shared" si="190"/>
        <v>18</v>
      </c>
      <c r="F4072" s="306" t="s">
        <v>175</v>
      </c>
      <c r="G4072" s="241">
        <v>80.08</v>
      </c>
      <c r="H4072" s="244">
        <f t="shared" si="191"/>
        <v>1441.44</v>
      </c>
      <c r="I4072" s="246"/>
      <c r="J4072" s="247"/>
      <c r="K4072" s="240"/>
      <c r="L4072" s="245"/>
    </row>
    <row r="4073" spans="1:12">
      <c r="A4073" s="243">
        <v>45078</v>
      </c>
      <c r="B4073" s="243">
        <v>45134</v>
      </c>
      <c r="C4073" s="244">
        <f t="shared" si="189"/>
        <v>57</v>
      </c>
      <c r="D4073" s="239">
        <v>45134</v>
      </c>
      <c r="E4073" s="245">
        <f t="shared" si="190"/>
        <v>56</v>
      </c>
      <c r="F4073" s="306" t="s">
        <v>175</v>
      </c>
      <c r="G4073" s="241">
        <v>98.49</v>
      </c>
      <c r="H4073" s="244">
        <f t="shared" si="191"/>
        <v>5515.44</v>
      </c>
      <c r="I4073" s="246"/>
      <c r="J4073" s="247"/>
      <c r="K4073" s="240"/>
      <c r="L4073" s="245"/>
    </row>
    <row r="4074" spans="1:12">
      <c r="A4074" s="243">
        <v>45078</v>
      </c>
      <c r="B4074" s="243">
        <v>45082</v>
      </c>
      <c r="C4074" s="244">
        <f t="shared" si="189"/>
        <v>5</v>
      </c>
      <c r="D4074" s="239">
        <v>45082</v>
      </c>
      <c r="E4074" s="245">
        <f t="shared" si="190"/>
        <v>4</v>
      </c>
      <c r="F4074" s="306" t="s">
        <v>178</v>
      </c>
      <c r="G4074" s="241">
        <v>225575.48</v>
      </c>
      <c r="H4074" s="244">
        <f t="shared" si="191"/>
        <v>902301.92</v>
      </c>
      <c r="I4074" s="246"/>
      <c r="J4074" s="247"/>
      <c r="K4074" s="240"/>
      <c r="L4074" s="245"/>
    </row>
    <row r="4075" spans="1:12">
      <c r="A4075" s="243">
        <v>45078</v>
      </c>
      <c r="B4075" s="243">
        <v>45082</v>
      </c>
      <c r="C4075" s="244">
        <f t="shared" si="189"/>
        <v>5</v>
      </c>
      <c r="D4075" s="239">
        <v>45082</v>
      </c>
      <c r="E4075" s="245">
        <f t="shared" si="190"/>
        <v>4</v>
      </c>
      <c r="F4075" s="306" t="s">
        <v>176</v>
      </c>
      <c r="G4075" s="241">
        <v>100817.75</v>
      </c>
      <c r="H4075" s="244">
        <f t="shared" si="191"/>
        <v>403271</v>
      </c>
      <c r="I4075" s="246"/>
      <c r="J4075" s="247"/>
      <c r="K4075" s="240"/>
      <c r="L4075" s="245"/>
    </row>
    <row r="4076" spans="1:12">
      <c r="A4076" s="243">
        <v>45078</v>
      </c>
      <c r="B4076" s="243">
        <v>45083</v>
      </c>
      <c r="C4076" s="244">
        <f t="shared" si="189"/>
        <v>6</v>
      </c>
      <c r="D4076" s="239">
        <v>45083</v>
      </c>
      <c r="E4076" s="245">
        <f t="shared" si="190"/>
        <v>5</v>
      </c>
      <c r="F4076" s="306" t="s">
        <v>178</v>
      </c>
      <c r="G4076" s="241">
        <v>16694.73</v>
      </c>
      <c r="H4076" s="244">
        <f t="shared" si="191"/>
        <v>83473.649999999994</v>
      </c>
      <c r="I4076" s="246"/>
      <c r="J4076" s="247"/>
      <c r="K4076" s="240"/>
      <c r="L4076" s="245"/>
    </row>
    <row r="4077" spans="1:12">
      <c r="A4077" s="243">
        <v>45078</v>
      </c>
      <c r="B4077" s="243">
        <v>45079</v>
      </c>
      <c r="C4077" s="244">
        <f t="shared" si="189"/>
        <v>2</v>
      </c>
      <c r="D4077" s="239">
        <v>45079</v>
      </c>
      <c r="E4077" s="245">
        <f t="shared" si="190"/>
        <v>1</v>
      </c>
      <c r="F4077" s="306" t="s">
        <v>179</v>
      </c>
      <c r="G4077" s="241">
        <v>113.53</v>
      </c>
      <c r="H4077" s="244">
        <f t="shared" si="191"/>
        <v>113.53</v>
      </c>
      <c r="I4077" s="246"/>
      <c r="J4077" s="247"/>
      <c r="K4077" s="240"/>
      <c r="L4077" s="245"/>
    </row>
    <row r="4078" spans="1:12">
      <c r="A4078" s="243">
        <v>45078</v>
      </c>
      <c r="B4078" s="243">
        <v>45082</v>
      </c>
      <c r="C4078" s="244">
        <f t="shared" si="189"/>
        <v>5</v>
      </c>
      <c r="D4078" s="239">
        <v>45082</v>
      </c>
      <c r="E4078" s="245">
        <f t="shared" si="190"/>
        <v>4</v>
      </c>
      <c r="F4078" s="306" t="s">
        <v>175</v>
      </c>
      <c r="G4078" s="241">
        <v>13464.55</v>
      </c>
      <c r="H4078" s="244">
        <f t="shared" si="191"/>
        <v>53858.2</v>
      </c>
      <c r="I4078" s="246"/>
      <c r="J4078" s="247"/>
      <c r="K4078" s="240"/>
      <c r="L4078" s="245"/>
    </row>
    <row r="4079" spans="1:12">
      <c r="A4079" s="243">
        <v>45078</v>
      </c>
      <c r="B4079" s="243">
        <v>45083</v>
      </c>
      <c r="C4079" s="244">
        <f t="shared" si="189"/>
        <v>6</v>
      </c>
      <c r="D4079" s="239">
        <v>45083</v>
      </c>
      <c r="E4079" s="245">
        <f t="shared" si="190"/>
        <v>5</v>
      </c>
      <c r="F4079" s="306" t="s">
        <v>176</v>
      </c>
      <c r="G4079" s="241">
        <v>29210.93</v>
      </c>
      <c r="H4079" s="244">
        <f t="shared" si="191"/>
        <v>146054.65</v>
      </c>
      <c r="I4079" s="246"/>
      <c r="J4079" s="247"/>
      <c r="K4079" s="240"/>
      <c r="L4079" s="245"/>
    </row>
    <row r="4080" spans="1:12">
      <c r="A4080" s="243">
        <v>45078</v>
      </c>
      <c r="B4080" s="243">
        <v>45159</v>
      </c>
      <c r="C4080" s="244">
        <f t="shared" si="189"/>
        <v>82</v>
      </c>
      <c r="D4080" s="239">
        <v>45159</v>
      </c>
      <c r="E4080" s="245">
        <f t="shared" si="190"/>
        <v>81</v>
      </c>
      <c r="F4080" s="306" t="s">
        <v>175</v>
      </c>
      <c r="G4080" s="241">
        <v>59.94</v>
      </c>
      <c r="H4080" s="244">
        <f t="shared" si="191"/>
        <v>4855.1399999999994</v>
      </c>
      <c r="I4080" s="246"/>
      <c r="J4080" s="247"/>
      <c r="K4080" s="240"/>
      <c r="L4080" s="245"/>
    </row>
    <row r="4081" spans="1:12">
      <c r="A4081" s="243">
        <v>45078</v>
      </c>
      <c r="B4081" s="243">
        <v>45084</v>
      </c>
      <c r="C4081" s="244">
        <f t="shared" si="189"/>
        <v>7</v>
      </c>
      <c r="D4081" s="239">
        <v>45084</v>
      </c>
      <c r="E4081" s="245">
        <f t="shared" si="190"/>
        <v>6</v>
      </c>
      <c r="F4081" s="306" t="s">
        <v>178</v>
      </c>
      <c r="G4081" s="241">
        <v>5362.31</v>
      </c>
      <c r="H4081" s="244">
        <f t="shared" si="191"/>
        <v>32173.86</v>
      </c>
      <c r="I4081" s="246"/>
      <c r="J4081" s="247"/>
      <c r="K4081" s="240"/>
      <c r="L4081" s="245"/>
    </row>
    <row r="4082" spans="1:12">
      <c r="A4082" s="243">
        <v>45078</v>
      </c>
      <c r="B4082" s="243">
        <v>45083</v>
      </c>
      <c r="C4082" s="244">
        <f t="shared" si="189"/>
        <v>6</v>
      </c>
      <c r="D4082" s="239">
        <v>45083</v>
      </c>
      <c r="E4082" s="245">
        <f t="shared" si="190"/>
        <v>5</v>
      </c>
      <c r="F4082" s="306" t="s">
        <v>175</v>
      </c>
      <c r="G4082" s="241">
        <v>1061.28</v>
      </c>
      <c r="H4082" s="244">
        <f t="shared" si="191"/>
        <v>5306.4</v>
      </c>
      <c r="I4082" s="246"/>
      <c r="J4082" s="247"/>
      <c r="K4082" s="240"/>
      <c r="L4082" s="245"/>
    </row>
    <row r="4083" spans="1:12">
      <c r="A4083" s="243">
        <v>45078</v>
      </c>
      <c r="B4083" s="243">
        <v>45084</v>
      </c>
      <c r="C4083" s="244">
        <f t="shared" si="189"/>
        <v>7</v>
      </c>
      <c r="D4083" s="239">
        <v>45084</v>
      </c>
      <c r="E4083" s="245">
        <f t="shared" si="190"/>
        <v>6</v>
      </c>
      <c r="F4083" s="306" t="s">
        <v>176</v>
      </c>
      <c r="G4083" s="241">
        <v>30502.71</v>
      </c>
      <c r="H4083" s="244">
        <f t="shared" si="191"/>
        <v>183016.26</v>
      </c>
      <c r="I4083" s="246"/>
      <c r="J4083" s="247"/>
      <c r="K4083" s="240"/>
      <c r="L4083" s="245"/>
    </row>
    <row r="4084" spans="1:12">
      <c r="A4084" s="243">
        <v>45078</v>
      </c>
      <c r="B4084" s="243">
        <v>45121</v>
      </c>
      <c r="C4084" s="244">
        <f t="shared" si="189"/>
        <v>44</v>
      </c>
      <c r="D4084" s="239">
        <v>45121</v>
      </c>
      <c r="E4084" s="245">
        <f t="shared" si="190"/>
        <v>43</v>
      </c>
      <c r="F4084" s="306" t="s">
        <v>175</v>
      </c>
      <c r="G4084" s="241">
        <v>54.21</v>
      </c>
      <c r="H4084" s="244">
        <f t="shared" si="191"/>
        <v>2331.0300000000002</v>
      </c>
      <c r="I4084" s="246"/>
      <c r="J4084" s="247"/>
      <c r="K4084" s="240"/>
      <c r="L4084" s="245"/>
    </row>
    <row r="4085" spans="1:12">
      <c r="A4085" s="243">
        <v>45078</v>
      </c>
      <c r="B4085" s="243">
        <v>45097</v>
      </c>
      <c r="C4085" s="244">
        <f t="shared" si="189"/>
        <v>20</v>
      </c>
      <c r="D4085" s="239">
        <v>45097</v>
      </c>
      <c r="E4085" s="245">
        <f t="shared" si="190"/>
        <v>19</v>
      </c>
      <c r="F4085" s="306" t="s">
        <v>175</v>
      </c>
      <c r="G4085" s="241">
        <v>195.78</v>
      </c>
      <c r="H4085" s="244">
        <f t="shared" si="191"/>
        <v>3719.82</v>
      </c>
      <c r="I4085" s="246"/>
      <c r="J4085" s="247"/>
      <c r="K4085" s="240"/>
      <c r="L4085" s="245"/>
    </row>
    <row r="4086" spans="1:12">
      <c r="A4086" s="243">
        <v>45078</v>
      </c>
      <c r="B4086" s="243">
        <v>45079</v>
      </c>
      <c r="C4086" s="244">
        <f t="shared" si="189"/>
        <v>2</v>
      </c>
      <c r="D4086" s="239">
        <v>45079</v>
      </c>
      <c r="E4086" s="245">
        <f t="shared" si="190"/>
        <v>1</v>
      </c>
      <c r="F4086" s="306" t="s">
        <v>177</v>
      </c>
      <c r="G4086" s="241">
        <v>326274.84000000003</v>
      </c>
      <c r="H4086" s="244">
        <f t="shared" si="191"/>
        <v>326274.84000000003</v>
      </c>
      <c r="I4086" s="246"/>
      <c r="J4086" s="247"/>
      <c r="K4086" s="240"/>
      <c r="L4086" s="245"/>
    </row>
    <row r="4087" spans="1:12">
      <c r="A4087" s="243">
        <v>45078</v>
      </c>
      <c r="B4087" s="243">
        <v>45098</v>
      </c>
      <c r="C4087" s="244">
        <f t="shared" si="189"/>
        <v>21</v>
      </c>
      <c r="D4087" s="239">
        <v>45098</v>
      </c>
      <c r="E4087" s="245">
        <f t="shared" si="190"/>
        <v>20</v>
      </c>
      <c r="F4087" s="306" t="s">
        <v>175</v>
      </c>
      <c r="G4087" s="241">
        <v>328.62</v>
      </c>
      <c r="H4087" s="244">
        <f t="shared" si="191"/>
        <v>6572.4</v>
      </c>
      <c r="I4087" s="246"/>
      <c r="J4087" s="247"/>
      <c r="K4087" s="240"/>
      <c r="L4087" s="245"/>
    </row>
    <row r="4088" spans="1:12">
      <c r="A4088" s="243">
        <v>45078</v>
      </c>
      <c r="B4088" s="243">
        <v>45084</v>
      </c>
      <c r="C4088" s="244">
        <f t="shared" si="189"/>
        <v>7</v>
      </c>
      <c r="D4088" s="239">
        <v>45084</v>
      </c>
      <c r="E4088" s="245">
        <f t="shared" si="190"/>
        <v>6</v>
      </c>
      <c r="F4088" s="306" t="s">
        <v>175</v>
      </c>
      <c r="G4088" s="241">
        <v>663.05</v>
      </c>
      <c r="H4088" s="244">
        <f t="shared" si="191"/>
        <v>3978.2999999999997</v>
      </c>
      <c r="I4088" s="246"/>
      <c r="J4088" s="247"/>
      <c r="K4088" s="240"/>
      <c r="L4088" s="245"/>
    </row>
    <row r="4089" spans="1:12">
      <c r="A4089" s="243">
        <v>45078</v>
      </c>
      <c r="B4089" s="243">
        <v>45085</v>
      </c>
      <c r="C4089" s="244">
        <f t="shared" si="189"/>
        <v>8</v>
      </c>
      <c r="D4089" s="239">
        <v>45085</v>
      </c>
      <c r="E4089" s="245">
        <f t="shared" si="190"/>
        <v>7</v>
      </c>
      <c r="F4089" s="306" t="s">
        <v>176</v>
      </c>
      <c r="G4089" s="241">
        <v>787.92</v>
      </c>
      <c r="H4089" s="244">
        <f t="shared" si="191"/>
        <v>5515.44</v>
      </c>
      <c r="I4089" s="246"/>
      <c r="J4089" s="247"/>
      <c r="K4089" s="240"/>
      <c r="L4089" s="245"/>
    </row>
    <row r="4090" spans="1:12">
      <c r="A4090" s="243">
        <v>45078</v>
      </c>
      <c r="B4090" s="243">
        <v>45099</v>
      </c>
      <c r="C4090" s="244">
        <f t="shared" si="189"/>
        <v>22</v>
      </c>
      <c r="D4090" s="239">
        <v>45099</v>
      </c>
      <c r="E4090" s="245">
        <f t="shared" si="190"/>
        <v>21</v>
      </c>
      <c r="F4090" s="306" t="s">
        <v>176</v>
      </c>
      <c r="G4090" s="241">
        <v>189.92</v>
      </c>
      <c r="H4090" s="244">
        <f t="shared" si="191"/>
        <v>3988.3199999999997</v>
      </c>
      <c r="I4090" s="246"/>
      <c r="J4090" s="247"/>
      <c r="K4090" s="240"/>
      <c r="L4090" s="245"/>
    </row>
    <row r="4091" spans="1:12">
      <c r="A4091" s="243">
        <v>45078</v>
      </c>
      <c r="B4091" s="243">
        <v>45085</v>
      </c>
      <c r="C4091" s="244">
        <f t="shared" si="189"/>
        <v>8</v>
      </c>
      <c r="D4091" s="239">
        <v>45085</v>
      </c>
      <c r="E4091" s="245">
        <f t="shared" si="190"/>
        <v>7</v>
      </c>
      <c r="F4091" s="306" t="s">
        <v>175</v>
      </c>
      <c r="G4091" s="241">
        <v>202.84</v>
      </c>
      <c r="H4091" s="244">
        <f t="shared" si="191"/>
        <v>1419.88</v>
      </c>
      <c r="I4091" s="246"/>
      <c r="J4091" s="247"/>
      <c r="K4091" s="240"/>
      <c r="L4091" s="245"/>
    </row>
    <row r="4092" spans="1:12">
      <c r="A4092" s="243">
        <v>45078</v>
      </c>
      <c r="B4092" s="243">
        <v>45086</v>
      </c>
      <c r="C4092" s="244">
        <f t="shared" si="189"/>
        <v>9</v>
      </c>
      <c r="D4092" s="239">
        <v>45086</v>
      </c>
      <c r="E4092" s="245">
        <f t="shared" si="190"/>
        <v>8</v>
      </c>
      <c r="F4092" s="306" t="s">
        <v>176</v>
      </c>
      <c r="G4092" s="241">
        <v>210.84</v>
      </c>
      <c r="H4092" s="244">
        <f t="shared" si="191"/>
        <v>1686.72</v>
      </c>
      <c r="I4092" s="246"/>
      <c r="J4092" s="247"/>
      <c r="K4092" s="240"/>
      <c r="L4092" s="245"/>
    </row>
    <row r="4093" spans="1:12">
      <c r="A4093" s="243">
        <v>45078</v>
      </c>
      <c r="B4093" s="243">
        <v>45086</v>
      </c>
      <c r="C4093" s="244">
        <f t="shared" si="189"/>
        <v>9</v>
      </c>
      <c r="D4093" s="239">
        <v>45086</v>
      </c>
      <c r="E4093" s="245">
        <f t="shared" si="190"/>
        <v>8</v>
      </c>
      <c r="F4093" s="306" t="s">
        <v>175</v>
      </c>
      <c r="G4093" s="241">
        <v>1131.54</v>
      </c>
      <c r="H4093" s="244">
        <f t="shared" si="191"/>
        <v>9052.32</v>
      </c>
      <c r="I4093" s="246"/>
      <c r="J4093" s="247"/>
      <c r="K4093" s="240"/>
      <c r="L4093" s="245"/>
    </row>
    <row r="4094" spans="1:12">
      <c r="A4094" s="243">
        <v>45078</v>
      </c>
      <c r="B4094" s="243">
        <v>45100</v>
      </c>
      <c r="C4094" s="244">
        <f t="shared" si="189"/>
        <v>23</v>
      </c>
      <c r="D4094" s="239">
        <v>45100</v>
      </c>
      <c r="E4094" s="245">
        <f t="shared" si="190"/>
        <v>22</v>
      </c>
      <c r="F4094" s="306" t="s">
        <v>175</v>
      </c>
      <c r="G4094" s="241">
        <v>7.86</v>
      </c>
      <c r="H4094" s="244">
        <f t="shared" si="191"/>
        <v>172.92000000000002</v>
      </c>
      <c r="I4094" s="246"/>
      <c r="J4094" s="247"/>
      <c r="K4094" s="240"/>
      <c r="L4094" s="245"/>
    </row>
    <row r="4095" spans="1:12">
      <c r="A4095" s="243">
        <v>45078</v>
      </c>
      <c r="B4095" s="243">
        <v>45082</v>
      </c>
      <c r="C4095" s="244">
        <f t="shared" si="189"/>
        <v>5</v>
      </c>
      <c r="D4095" s="239">
        <v>45082</v>
      </c>
      <c r="E4095" s="245">
        <f t="shared" si="190"/>
        <v>4</v>
      </c>
      <c r="F4095" s="306" t="s">
        <v>177</v>
      </c>
      <c r="G4095" s="241">
        <v>9681.36</v>
      </c>
      <c r="H4095" s="244">
        <f t="shared" si="191"/>
        <v>38725.440000000002</v>
      </c>
      <c r="I4095" s="246"/>
      <c r="J4095" s="247"/>
      <c r="K4095" s="240"/>
      <c r="L4095" s="245"/>
    </row>
    <row r="4096" spans="1:12">
      <c r="A4096" s="243">
        <v>45079</v>
      </c>
      <c r="B4096" s="243">
        <v>45083</v>
      </c>
      <c r="C4096" s="244">
        <f t="shared" si="189"/>
        <v>5</v>
      </c>
      <c r="D4096" s="239">
        <v>45083</v>
      </c>
      <c r="E4096" s="245">
        <f t="shared" si="190"/>
        <v>4</v>
      </c>
      <c r="F4096" s="306" t="s">
        <v>175</v>
      </c>
      <c r="G4096" s="241">
        <v>2882.96</v>
      </c>
      <c r="H4096" s="244">
        <f t="shared" si="191"/>
        <v>11531.84</v>
      </c>
      <c r="I4096" s="246"/>
      <c r="J4096" s="247"/>
      <c r="K4096" s="240"/>
      <c r="L4096" s="245"/>
    </row>
    <row r="4097" spans="1:12">
      <c r="A4097" s="243">
        <v>45079</v>
      </c>
      <c r="B4097" s="243">
        <v>45099</v>
      </c>
      <c r="C4097" s="244">
        <f t="shared" si="189"/>
        <v>21</v>
      </c>
      <c r="D4097" s="239">
        <v>45099</v>
      </c>
      <c r="E4097" s="245">
        <f t="shared" si="190"/>
        <v>20</v>
      </c>
      <c r="F4097" s="306" t="s">
        <v>176</v>
      </c>
      <c r="G4097" s="241">
        <v>218.51</v>
      </c>
      <c r="H4097" s="244">
        <f t="shared" si="191"/>
        <v>4370.2</v>
      </c>
      <c r="I4097" s="246"/>
      <c r="J4097" s="247"/>
      <c r="K4097" s="240"/>
      <c r="L4097" s="245"/>
    </row>
    <row r="4098" spans="1:12">
      <c r="A4098" s="243">
        <v>45079</v>
      </c>
      <c r="B4098" s="243">
        <v>45084</v>
      </c>
      <c r="C4098" s="244">
        <f t="shared" si="189"/>
        <v>6</v>
      </c>
      <c r="D4098" s="239">
        <v>45084</v>
      </c>
      <c r="E4098" s="245">
        <f t="shared" si="190"/>
        <v>5</v>
      </c>
      <c r="F4098" s="306" t="s">
        <v>175</v>
      </c>
      <c r="G4098" s="241">
        <v>361.6</v>
      </c>
      <c r="H4098" s="244">
        <f t="shared" si="191"/>
        <v>1808</v>
      </c>
      <c r="I4098" s="246"/>
      <c r="J4098" s="247"/>
      <c r="K4098" s="240"/>
      <c r="L4098" s="245"/>
    </row>
    <row r="4099" spans="1:12">
      <c r="A4099" s="243">
        <v>45079</v>
      </c>
      <c r="B4099" s="243">
        <v>45085</v>
      </c>
      <c r="C4099" s="244">
        <f t="shared" si="189"/>
        <v>7</v>
      </c>
      <c r="D4099" s="239">
        <v>45085</v>
      </c>
      <c r="E4099" s="245">
        <f t="shared" si="190"/>
        <v>6</v>
      </c>
      <c r="F4099" s="306" t="s">
        <v>176</v>
      </c>
      <c r="G4099" s="241">
        <v>667.64</v>
      </c>
      <c r="H4099" s="244">
        <f t="shared" si="191"/>
        <v>4005.84</v>
      </c>
      <c r="I4099" s="246"/>
      <c r="J4099" s="247"/>
      <c r="K4099" s="240"/>
      <c r="L4099" s="245"/>
    </row>
    <row r="4100" spans="1:12">
      <c r="A4100" s="243">
        <v>45079</v>
      </c>
      <c r="B4100" s="243">
        <v>45079</v>
      </c>
      <c r="C4100" s="244">
        <f t="shared" si="189"/>
        <v>1</v>
      </c>
      <c r="D4100" s="239">
        <v>45079</v>
      </c>
      <c r="E4100" s="245">
        <f t="shared" si="190"/>
        <v>0</v>
      </c>
      <c r="F4100" s="306" t="s">
        <v>177</v>
      </c>
      <c r="G4100" s="241">
        <v>244.92</v>
      </c>
      <c r="H4100" s="244">
        <f t="shared" si="191"/>
        <v>0</v>
      </c>
      <c r="I4100" s="246"/>
      <c r="J4100" s="247"/>
      <c r="K4100" s="240"/>
      <c r="L4100" s="245"/>
    </row>
    <row r="4101" spans="1:12">
      <c r="A4101" s="243">
        <v>45079</v>
      </c>
      <c r="B4101" s="243">
        <v>45086</v>
      </c>
      <c r="C4101" s="244">
        <f t="shared" si="189"/>
        <v>8</v>
      </c>
      <c r="D4101" s="239">
        <v>45086</v>
      </c>
      <c r="E4101" s="245">
        <f t="shared" si="190"/>
        <v>7</v>
      </c>
      <c r="F4101" s="306" t="s">
        <v>178</v>
      </c>
      <c r="G4101" s="241">
        <v>7808.1</v>
      </c>
      <c r="H4101" s="244">
        <f t="shared" si="191"/>
        <v>54656.700000000004</v>
      </c>
      <c r="I4101" s="246"/>
      <c r="J4101" s="247"/>
      <c r="K4101" s="240"/>
      <c r="L4101" s="245"/>
    </row>
    <row r="4102" spans="1:12">
      <c r="A4102" s="243">
        <v>45079</v>
      </c>
      <c r="B4102" s="243">
        <v>45085</v>
      </c>
      <c r="C4102" s="244">
        <f t="shared" si="189"/>
        <v>7</v>
      </c>
      <c r="D4102" s="239">
        <v>45085</v>
      </c>
      <c r="E4102" s="245">
        <f t="shared" si="190"/>
        <v>6</v>
      </c>
      <c r="F4102" s="306" t="s">
        <v>175</v>
      </c>
      <c r="G4102" s="241">
        <v>442.68</v>
      </c>
      <c r="H4102" s="244">
        <f t="shared" si="191"/>
        <v>2656.08</v>
      </c>
      <c r="I4102" s="246"/>
      <c r="J4102" s="247"/>
      <c r="K4102" s="240"/>
      <c r="L4102" s="245"/>
    </row>
    <row r="4103" spans="1:12">
      <c r="A4103" s="243">
        <v>45079</v>
      </c>
      <c r="B4103" s="243">
        <v>45099</v>
      </c>
      <c r="C4103" s="244">
        <f t="shared" ref="C4103:C4166" si="192">B4103-A4103+1</f>
        <v>21</v>
      </c>
      <c r="D4103" s="239">
        <v>45099</v>
      </c>
      <c r="E4103" s="245">
        <f t="shared" ref="E4103:E4166" si="193">D4103-A4103</f>
        <v>20</v>
      </c>
      <c r="F4103" s="306" t="s">
        <v>175</v>
      </c>
      <c r="G4103" s="241">
        <v>130.07</v>
      </c>
      <c r="H4103" s="244">
        <f t="shared" ref="H4103:H4166" si="194">E4103*G4103</f>
        <v>2601.3999999999996</v>
      </c>
      <c r="I4103" s="246"/>
      <c r="J4103" s="247"/>
      <c r="K4103" s="240"/>
      <c r="L4103" s="245"/>
    </row>
    <row r="4104" spans="1:12">
      <c r="A4104" s="243">
        <v>45079</v>
      </c>
      <c r="B4104" s="243">
        <v>45086</v>
      </c>
      <c r="C4104" s="244">
        <f t="shared" si="192"/>
        <v>8</v>
      </c>
      <c r="D4104" s="239">
        <v>45086</v>
      </c>
      <c r="E4104" s="245">
        <f t="shared" si="193"/>
        <v>7</v>
      </c>
      <c r="F4104" s="306" t="s">
        <v>175</v>
      </c>
      <c r="G4104" s="241">
        <v>158.65</v>
      </c>
      <c r="H4104" s="244">
        <f t="shared" si="194"/>
        <v>1110.55</v>
      </c>
      <c r="I4104" s="246"/>
      <c r="J4104" s="247"/>
      <c r="K4104" s="240"/>
      <c r="L4104" s="245"/>
    </row>
    <row r="4105" spans="1:12">
      <c r="A4105" s="243">
        <v>45079</v>
      </c>
      <c r="B4105" s="243">
        <v>45082</v>
      </c>
      <c r="C4105" s="244">
        <f t="shared" si="192"/>
        <v>4</v>
      </c>
      <c r="D4105" s="239">
        <v>45082</v>
      </c>
      <c r="E4105" s="245">
        <f t="shared" si="193"/>
        <v>3</v>
      </c>
      <c r="F4105" s="306" t="s">
        <v>177</v>
      </c>
      <c r="G4105" s="241">
        <v>15291.8</v>
      </c>
      <c r="H4105" s="244">
        <f t="shared" si="194"/>
        <v>45875.399999999994</v>
      </c>
      <c r="I4105" s="246"/>
      <c r="J4105" s="247"/>
      <c r="K4105" s="240"/>
      <c r="L4105" s="245"/>
    </row>
    <row r="4106" spans="1:12">
      <c r="A4106" s="243">
        <v>45079</v>
      </c>
      <c r="B4106" s="243">
        <v>45159</v>
      </c>
      <c r="C4106" s="244">
        <f t="shared" si="192"/>
        <v>81</v>
      </c>
      <c r="D4106" s="239">
        <v>45159</v>
      </c>
      <c r="E4106" s="245">
        <f t="shared" si="193"/>
        <v>80</v>
      </c>
      <c r="F4106" s="306" t="s">
        <v>177</v>
      </c>
      <c r="G4106" s="241">
        <v>30563.14</v>
      </c>
      <c r="H4106" s="244">
        <f t="shared" si="194"/>
        <v>2445051.2000000002</v>
      </c>
      <c r="I4106" s="246"/>
      <c r="J4106" s="247"/>
      <c r="K4106" s="240"/>
      <c r="L4106" s="245"/>
    </row>
    <row r="4107" spans="1:12">
      <c r="A4107" s="243">
        <v>45079</v>
      </c>
      <c r="B4107" s="243">
        <v>45083</v>
      </c>
      <c r="C4107" s="244">
        <f t="shared" si="192"/>
        <v>5</v>
      </c>
      <c r="D4107" s="239">
        <v>45083</v>
      </c>
      <c r="E4107" s="245">
        <f t="shared" si="193"/>
        <v>4</v>
      </c>
      <c r="F4107" s="306" t="s">
        <v>177</v>
      </c>
      <c r="G4107" s="241">
        <v>2264.67</v>
      </c>
      <c r="H4107" s="244">
        <f t="shared" si="194"/>
        <v>9058.68</v>
      </c>
      <c r="I4107" s="246"/>
      <c r="J4107" s="247"/>
      <c r="K4107" s="240"/>
      <c r="L4107" s="245"/>
    </row>
    <row r="4108" spans="1:12">
      <c r="A4108" s="243">
        <v>45079</v>
      </c>
      <c r="B4108" s="243">
        <v>45106</v>
      </c>
      <c r="C4108" s="244">
        <f t="shared" si="192"/>
        <v>28</v>
      </c>
      <c r="D4108" s="239">
        <v>45106</v>
      </c>
      <c r="E4108" s="245">
        <f t="shared" si="193"/>
        <v>27</v>
      </c>
      <c r="F4108" s="306" t="s">
        <v>176</v>
      </c>
      <c r="G4108" s="241">
        <v>59.69</v>
      </c>
      <c r="H4108" s="244">
        <f t="shared" si="194"/>
        <v>1611.6299999999999</v>
      </c>
      <c r="I4108" s="246"/>
      <c r="J4108" s="247"/>
      <c r="K4108" s="240"/>
      <c r="L4108" s="245"/>
    </row>
    <row r="4109" spans="1:12">
      <c r="A4109" s="243">
        <v>45079</v>
      </c>
      <c r="B4109" s="243">
        <v>45100</v>
      </c>
      <c r="C4109" s="244">
        <f t="shared" si="192"/>
        <v>22</v>
      </c>
      <c r="D4109" s="239">
        <v>45100</v>
      </c>
      <c r="E4109" s="245">
        <f t="shared" si="193"/>
        <v>21</v>
      </c>
      <c r="F4109" s="306" t="s">
        <v>177</v>
      </c>
      <c r="G4109" s="241">
        <v>20.41</v>
      </c>
      <c r="H4109" s="244">
        <f t="shared" si="194"/>
        <v>428.61</v>
      </c>
      <c r="I4109" s="246"/>
      <c r="J4109" s="247"/>
      <c r="K4109" s="240"/>
      <c r="L4109" s="245"/>
    </row>
    <row r="4110" spans="1:12">
      <c r="A4110" s="243">
        <v>45079</v>
      </c>
      <c r="B4110" s="243">
        <v>45089</v>
      </c>
      <c r="C4110" s="244">
        <f t="shared" si="192"/>
        <v>11</v>
      </c>
      <c r="D4110" s="239">
        <v>45089</v>
      </c>
      <c r="E4110" s="245">
        <f t="shared" si="193"/>
        <v>10</v>
      </c>
      <c r="F4110" s="306" t="s">
        <v>176</v>
      </c>
      <c r="G4110" s="241">
        <v>298.87</v>
      </c>
      <c r="H4110" s="244">
        <f t="shared" si="194"/>
        <v>2988.7</v>
      </c>
      <c r="I4110" s="246"/>
      <c r="J4110" s="247"/>
      <c r="K4110" s="240"/>
      <c r="L4110" s="245"/>
    </row>
    <row r="4111" spans="1:12">
      <c r="A4111" s="243">
        <v>45079</v>
      </c>
      <c r="B4111" s="243">
        <v>45089</v>
      </c>
      <c r="C4111" s="244">
        <f t="shared" si="192"/>
        <v>11</v>
      </c>
      <c r="D4111" s="239">
        <v>45089</v>
      </c>
      <c r="E4111" s="245">
        <f t="shared" si="193"/>
        <v>10</v>
      </c>
      <c r="F4111" s="306" t="s">
        <v>175</v>
      </c>
      <c r="G4111" s="241">
        <v>306.39999999999998</v>
      </c>
      <c r="H4111" s="244">
        <f t="shared" si="194"/>
        <v>3064</v>
      </c>
      <c r="I4111" s="246"/>
      <c r="J4111" s="247"/>
      <c r="K4111" s="240"/>
      <c r="L4111" s="245"/>
    </row>
    <row r="4112" spans="1:12">
      <c r="A4112" s="243">
        <v>45079</v>
      </c>
      <c r="B4112" s="243">
        <v>45090</v>
      </c>
      <c r="C4112" s="244">
        <f t="shared" si="192"/>
        <v>12</v>
      </c>
      <c r="D4112" s="239">
        <v>45090</v>
      </c>
      <c r="E4112" s="245">
        <f t="shared" si="193"/>
        <v>11</v>
      </c>
      <c r="F4112" s="306" t="s">
        <v>175</v>
      </c>
      <c r="G4112" s="241">
        <v>206.93</v>
      </c>
      <c r="H4112" s="244">
        <f t="shared" si="194"/>
        <v>2276.23</v>
      </c>
      <c r="I4112" s="246"/>
      <c r="J4112" s="247"/>
      <c r="K4112" s="240"/>
      <c r="L4112" s="245"/>
    </row>
    <row r="4113" spans="1:12">
      <c r="A4113" s="243">
        <v>45079</v>
      </c>
      <c r="B4113" s="243">
        <v>45093</v>
      </c>
      <c r="C4113" s="244">
        <f t="shared" si="192"/>
        <v>15</v>
      </c>
      <c r="D4113" s="239">
        <v>45093</v>
      </c>
      <c r="E4113" s="245">
        <f t="shared" si="193"/>
        <v>14</v>
      </c>
      <c r="F4113" s="306" t="s">
        <v>175</v>
      </c>
      <c r="G4113" s="241">
        <v>64.03</v>
      </c>
      <c r="H4113" s="244">
        <f t="shared" si="194"/>
        <v>896.42000000000007</v>
      </c>
      <c r="I4113" s="246"/>
      <c r="J4113" s="247"/>
      <c r="K4113" s="240"/>
      <c r="L4113" s="245"/>
    </row>
    <row r="4114" spans="1:12">
      <c r="A4114" s="243">
        <v>45079</v>
      </c>
      <c r="B4114" s="243">
        <v>45079</v>
      </c>
      <c r="C4114" s="244">
        <f t="shared" si="192"/>
        <v>1</v>
      </c>
      <c r="D4114" s="239">
        <v>45079</v>
      </c>
      <c r="E4114" s="245">
        <f t="shared" si="193"/>
        <v>0</v>
      </c>
      <c r="F4114" s="306" t="s">
        <v>176</v>
      </c>
      <c r="G4114" s="241">
        <v>6737.16</v>
      </c>
      <c r="H4114" s="244">
        <f t="shared" si="194"/>
        <v>0</v>
      </c>
      <c r="I4114" s="246"/>
      <c r="J4114" s="247"/>
      <c r="K4114" s="240"/>
      <c r="L4114" s="245"/>
    </row>
    <row r="4115" spans="1:12">
      <c r="A4115" s="243">
        <v>45079</v>
      </c>
      <c r="B4115" s="243">
        <v>45079</v>
      </c>
      <c r="C4115" s="244">
        <f t="shared" si="192"/>
        <v>1</v>
      </c>
      <c r="D4115" s="239">
        <v>45079</v>
      </c>
      <c r="E4115" s="245">
        <f t="shared" si="193"/>
        <v>0</v>
      </c>
      <c r="F4115" s="306" t="s">
        <v>175</v>
      </c>
      <c r="G4115" s="241">
        <v>1189.5999999999999</v>
      </c>
      <c r="H4115" s="244">
        <f t="shared" si="194"/>
        <v>0</v>
      </c>
      <c r="I4115" s="246"/>
      <c r="J4115" s="247"/>
      <c r="K4115" s="240"/>
      <c r="L4115" s="245"/>
    </row>
    <row r="4116" spans="1:12">
      <c r="A4116" s="243">
        <v>45079</v>
      </c>
      <c r="B4116" s="243">
        <v>45082</v>
      </c>
      <c r="C4116" s="244">
        <f t="shared" si="192"/>
        <v>4</v>
      </c>
      <c r="D4116" s="239">
        <v>45082</v>
      </c>
      <c r="E4116" s="245">
        <f t="shared" si="193"/>
        <v>3</v>
      </c>
      <c r="F4116" s="306" t="s">
        <v>178</v>
      </c>
      <c r="G4116" s="241">
        <v>7922.27</v>
      </c>
      <c r="H4116" s="244">
        <f t="shared" si="194"/>
        <v>23766.81</v>
      </c>
      <c r="I4116" s="246"/>
      <c r="J4116" s="247"/>
      <c r="K4116" s="240"/>
      <c r="L4116" s="245"/>
    </row>
    <row r="4117" spans="1:12">
      <c r="A4117" s="243">
        <v>45079</v>
      </c>
      <c r="B4117" s="243">
        <v>45082</v>
      </c>
      <c r="C4117" s="244">
        <f t="shared" si="192"/>
        <v>4</v>
      </c>
      <c r="D4117" s="239">
        <v>45082</v>
      </c>
      <c r="E4117" s="245">
        <f t="shared" si="193"/>
        <v>3</v>
      </c>
      <c r="F4117" s="306" t="s">
        <v>176</v>
      </c>
      <c r="G4117" s="241">
        <v>86989.5</v>
      </c>
      <c r="H4117" s="244">
        <f t="shared" si="194"/>
        <v>260968.5</v>
      </c>
      <c r="I4117" s="246"/>
      <c r="J4117" s="247"/>
      <c r="K4117" s="240"/>
      <c r="L4117" s="245"/>
    </row>
    <row r="4118" spans="1:12">
      <c r="A4118" s="243">
        <v>45079</v>
      </c>
      <c r="B4118" s="243">
        <v>45083</v>
      </c>
      <c r="C4118" s="244">
        <f t="shared" si="192"/>
        <v>5</v>
      </c>
      <c r="D4118" s="239">
        <v>45083</v>
      </c>
      <c r="E4118" s="245">
        <f t="shared" si="193"/>
        <v>4</v>
      </c>
      <c r="F4118" s="306" t="s">
        <v>178</v>
      </c>
      <c r="G4118" s="241">
        <v>1328.84</v>
      </c>
      <c r="H4118" s="244">
        <f t="shared" si="194"/>
        <v>5315.36</v>
      </c>
      <c r="I4118" s="246"/>
      <c r="J4118" s="247"/>
      <c r="K4118" s="240"/>
      <c r="L4118" s="245"/>
    </row>
    <row r="4119" spans="1:12">
      <c r="A4119" s="243">
        <v>45079</v>
      </c>
      <c r="B4119" s="243">
        <v>45183</v>
      </c>
      <c r="C4119" s="244">
        <f t="shared" si="192"/>
        <v>105</v>
      </c>
      <c r="D4119" s="239">
        <v>45183</v>
      </c>
      <c r="E4119" s="245">
        <f t="shared" si="193"/>
        <v>104</v>
      </c>
      <c r="F4119" s="306" t="s">
        <v>175</v>
      </c>
      <c r="G4119" s="241">
        <v>47.69</v>
      </c>
      <c r="H4119" s="244">
        <f t="shared" si="194"/>
        <v>4959.76</v>
      </c>
      <c r="I4119" s="246"/>
      <c r="J4119" s="247"/>
      <c r="K4119" s="240"/>
      <c r="L4119" s="245"/>
    </row>
    <row r="4120" spans="1:12">
      <c r="A4120" s="243">
        <v>45079</v>
      </c>
      <c r="B4120" s="243">
        <v>45082</v>
      </c>
      <c r="C4120" s="244">
        <f t="shared" si="192"/>
        <v>4</v>
      </c>
      <c r="D4120" s="239">
        <v>45082</v>
      </c>
      <c r="E4120" s="245">
        <f t="shared" si="193"/>
        <v>3</v>
      </c>
      <c r="F4120" s="306" t="s">
        <v>175</v>
      </c>
      <c r="G4120" s="241">
        <v>557276.80000000005</v>
      </c>
      <c r="H4120" s="244">
        <f t="shared" si="194"/>
        <v>1671830.4000000001</v>
      </c>
      <c r="I4120" s="246"/>
      <c r="J4120" s="247"/>
      <c r="K4120" s="240"/>
      <c r="L4120" s="245"/>
    </row>
    <row r="4121" spans="1:12">
      <c r="A4121" s="243">
        <v>45079</v>
      </c>
      <c r="B4121" s="243">
        <v>45083</v>
      </c>
      <c r="C4121" s="244">
        <f t="shared" si="192"/>
        <v>5</v>
      </c>
      <c r="D4121" s="239">
        <v>45083</v>
      </c>
      <c r="E4121" s="245">
        <f t="shared" si="193"/>
        <v>4</v>
      </c>
      <c r="F4121" s="306" t="s">
        <v>176</v>
      </c>
      <c r="G4121" s="241">
        <v>31030.95</v>
      </c>
      <c r="H4121" s="244">
        <f t="shared" si="194"/>
        <v>124123.8</v>
      </c>
      <c r="I4121" s="246"/>
      <c r="J4121" s="247"/>
      <c r="K4121" s="240"/>
      <c r="L4121" s="245"/>
    </row>
    <row r="4122" spans="1:12">
      <c r="A4122" s="243">
        <v>45079</v>
      </c>
      <c r="B4122" s="243">
        <v>45120</v>
      </c>
      <c r="C4122" s="244">
        <f t="shared" si="192"/>
        <v>42</v>
      </c>
      <c r="D4122" s="239">
        <v>45120</v>
      </c>
      <c r="E4122" s="245">
        <f t="shared" si="193"/>
        <v>41</v>
      </c>
      <c r="F4122" s="306" t="s">
        <v>175</v>
      </c>
      <c r="G4122" s="241">
        <v>81.81</v>
      </c>
      <c r="H4122" s="244">
        <f t="shared" si="194"/>
        <v>3354.21</v>
      </c>
      <c r="I4122" s="246"/>
      <c r="J4122" s="247"/>
      <c r="K4122" s="240"/>
      <c r="L4122" s="245"/>
    </row>
    <row r="4123" spans="1:12">
      <c r="A4123" s="243">
        <v>45079</v>
      </c>
      <c r="B4123" s="243">
        <v>45084</v>
      </c>
      <c r="C4123" s="244">
        <f t="shared" si="192"/>
        <v>6</v>
      </c>
      <c r="D4123" s="239">
        <v>45084</v>
      </c>
      <c r="E4123" s="245">
        <f t="shared" si="193"/>
        <v>5</v>
      </c>
      <c r="F4123" s="306" t="s">
        <v>178</v>
      </c>
      <c r="G4123" s="241">
        <v>10017.950000000001</v>
      </c>
      <c r="H4123" s="244">
        <f t="shared" si="194"/>
        <v>50089.75</v>
      </c>
      <c r="I4123" s="246"/>
      <c r="J4123" s="247"/>
      <c r="K4123" s="240"/>
      <c r="L4123" s="245"/>
    </row>
    <row r="4124" spans="1:12">
      <c r="A4124" s="243">
        <v>45080</v>
      </c>
      <c r="B4124" s="243">
        <v>45082</v>
      </c>
      <c r="C4124" s="244">
        <f t="shared" si="192"/>
        <v>3</v>
      </c>
      <c r="D4124" s="239">
        <v>45082</v>
      </c>
      <c r="E4124" s="245">
        <f t="shared" si="193"/>
        <v>2</v>
      </c>
      <c r="F4124" s="306" t="s">
        <v>175</v>
      </c>
      <c r="G4124" s="241">
        <v>27226.55</v>
      </c>
      <c r="H4124" s="244">
        <f t="shared" si="194"/>
        <v>54453.1</v>
      </c>
      <c r="I4124" s="246"/>
      <c r="J4124" s="247"/>
      <c r="K4124" s="240"/>
      <c r="L4124" s="245"/>
    </row>
    <row r="4125" spans="1:12">
      <c r="A4125" s="243">
        <v>45080</v>
      </c>
      <c r="B4125" s="243">
        <v>45083</v>
      </c>
      <c r="C4125" s="244">
        <f t="shared" si="192"/>
        <v>4</v>
      </c>
      <c r="D4125" s="239">
        <v>45083</v>
      </c>
      <c r="E4125" s="245">
        <f t="shared" si="193"/>
        <v>3</v>
      </c>
      <c r="F4125" s="306" t="s">
        <v>175</v>
      </c>
      <c r="G4125" s="241">
        <v>110.74</v>
      </c>
      <c r="H4125" s="244">
        <f t="shared" si="194"/>
        <v>332.21999999999997</v>
      </c>
      <c r="I4125" s="246"/>
      <c r="J4125" s="247"/>
      <c r="K4125" s="240"/>
      <c r="L4125" s="245"/>
    </row>
    <row r="4126" spans="1:12">
      <c r="A4126" s="243">
        <v>45080</v>
      </c>
      <c r="B4126" s="243">
        <v>45086</v>
      </c>
      <c r="C4126" s="244">
        <f t="shared" si="192"/>
        <v>7</v>
      </c>
      <c r="D4126" s="239">
        <v>45086</v>
      </c>
      <c r="E4126" s="245">
        <f t="shared" si="193"/>
        <v>6</v>
      </c>
      <c r="F4126" s="306" t="s">
        <v>175</v>
      </c>
      <c r="G4126" s="241">
        <v>28.86</v>
      </c>
      <c r="H4126" s="244">
        <f t="shared" si="194"/>
        <v>173.16</v>
      </c>
      <c r="I4126" s="246"/>
      <c r="J4126" s="247"/>
      <c r="K4126" s="240"/>
      <c r="L4126" s="245"/>
    </row>
    <row r="4127" spans="1:12">
      <c r="A4127" s="243">
        <v>45080</v>
      </c>
      <c r="B4127" s="243">
        <v>45112</v>
      </c>
      <c r="C4127" s="244">
        <f t="shared" si="192"/>
        <v>33</v>
      </c>
      <c r="D4127" s="239">
        <v>45112</v>
      </c>
      <c r="E4127" s="245">
        <f t="shared" si="193"/>
        <v>32</v>
      </c>
      <c r="F4127" s="306" t="s">
        <v>175</v>
      </c>
      <c r="G4127" s="241">
        <v>6.91</v>
      </c>
      <c r="H4127" s="244">
        <f t="shared" si="194"/>
        <v>221.12</v>
      </c>
      <c r="I4127" s="246"/>
      <c r="J4127" s="247"/>
      <c r="K4127" s="240"/>
      <c r="L4127" s="245"/>
    </row>
    <row r="4128" spans="1:12">
      <c r="A4128" s="243">
        <v>45081</v>
      </c>
      <c r="B4128" s="243">
        <v>45082</v>
      </c>
      <c r="C4128" s="244">
        <f t="shared" si="192"/>
        <v>2</v>
      </c>
      <c r="D4128" s="239">
        <v>45082</v>
      </c>
      <c r="E4128" s="245">
        <f t="shared" si="193"/>
        <v>1</v>
      </c>
      <c r="F4128" s="306" t="s">
        <v>176</v>
      </c>
      <c r="G4128" s="241">
        <v>197.26</v>
      </c>
      <c r="H4128" s="244">
        <f t="shared" si="194"/>
        <v>197.26</v>
      </c>
      <c r="I4128" s="246"/>
      <c r="J4128" s="247"/>
      <c r="K4128" s="240"/>
      <c r="L4128" s="245"/>
    </row>
    <row r="4129" spans="1:12">
      <c r="A4129" s="243">
        <v>45081</v>
      </c>
      <c r="B4129" s="243">
        <v>45082</v>
      </c>
      <c r="C4129" s="244">
        <f t="shared" si="192"/>
        <v>2</v>
      </c>
      <c r="D4129" s="239">
        <v>45082</v>
      </c>
      <c r="E4129" s="245">
        <f t="shared" si="193"/>
        <v>1</v>
      </c>
      <c r="F4129" s="306" t="s">
        <v>175</v>
      </c>
      <c r="G4129" s="241">
        <v>2767.07</v>
      </c>
      <c r="H4129" s="244">
        <f t="shared" si="194"/>
        <v>2767.07</v>
      </c>
      <c r="I4129" s="246"/>
      <c r="J4129" s="247"/>
      <c r="K4129" s="240"/>
      <c r="L4129" s="245"/>
    </row>
    <row r="4130" spans="1:12">
      <c r="A4130" s="243">
        <v>45081</v>
      </c>
      <c r="B4130" s="243">
        <v>45083</v>
      </c>
      <c r="C4130" s="244">
        <f t="shared" si="192"/>
        <v>3</v>
      </c>
      <c r="D4130" s="239">
        <v>45083</v>
      </c>
      <c r="E4130" s="245">
        <f t="shared" si="193"/>
        <v>2</v>
      </c>
      <c r="F4130" s="306" t="s">
        <v>176</v>
      </c>
      <c r="G4130" s="241">
        <v>56.6</v>
      </c>
      <c r="H4130" s="244">
        <f t="shared" si="194"/>
        <v>113.2</v>
      </c>
      <c r="I4130" s="246"/>
      <c r="J4130" s="247"/>
      <c r="K4130" s="240"/>
      <c r="L4130" s="245"/>
    </row>
    <row r="4131" spans="1:12">
      <c r="A4131" s="243">
        <v>45081</v>
      </c>
      <c r="B4131" s="243">
        <v>45083</v>
      </c>
      <c r="C4131" s="244">
        <f t="shared" si="192"/>
        <v>3</v>
      </c>
      <c r="D4131" s="239">
        <v>45083</v>
      </c>
      <c r="E4131" s="245">
        <f t="shared" si="193"/>
        <v>2</v>
      </c>
      <c r="F4131" s="306" t="s">
        <v>175</v>
      </c>
      <c r="G4131" s="241">
        <v>683.09</v>
      </c>
      <c r="H4131" s="244">
        <f t="shared" si="194"/>
        <v>1366.18</v>
      </c>
      <c r="I4131" s="246"/>
      <c r="J4131" s="247"/>
      <c r="K4131" s="240"/>
      <c r="L4131" s="245"/>
    </row>
    <row r="4132" spans="1:12">
      <c r="A4132" s="243">
        <v>45081</v>
      </c>
      <c r="B4132" s="243">
        <v>45084</v>
      </c>
      <c r="C4132" s="244">
        <f t="shared" si="192"/>
        <v>4</v>
      </c>
      <c r="D4132" s="239">
        <v>45084</v>
      </c>
      <c r="E4132" s="245">
        <f t="shared" si="193"/>
        <v>3</v>
      </c>
      <c r="F4132" s="306" t="s">
        <v>175</v>
      </c>
      <c r="G4132" s="241">
        <v>12.54</v>
      </c>
      <c r="H4132" s="244">
        <f t="shared" si="194"/>
        <v>37.619999999999997</v>
      </c>
      <c r="I4132" s="246"/>
      <c r="J4132" s="247"/>
      <c r="K4132" s="240"/>
      <c r="L4132" s="245"/>
    </row>
    <row r="4133" spans="1:12">
      <c r="A4133" s="243">
        <v>45081</v>
      </c>
      <c r="B4133" s="243">
        <v>45085</v>
      </c>
      <c r="C4133" s="244">
        <f t="shared" si="192"/>
        <v>5</v>
      </c>
      <c r="D4133" s="239">
        <v>45085</v>
      </c>
      <c r="E4133" s="245">
        <f t="shared" si="193"/>
        <v>4</v>
      </c>
      <c r="F4133" s="306" t="s">
        <v>175</v>
      </c>
      <c r="G4133" s="241">
        <v>25.27</v>
      </c>
      <c r="H4133" s="244">
        <f t="shared" si="194"/>
        <v>101.08</v>
      </c>
      <c r="I4133" s="246"/>
      <c r="J4133" s="247"/>
      <c r="K4133" s="240"/>
      <c r="L4133" s="245"/>
    </row>
    <row r="4134" spans="1:12">
      <c r="A4134" s="243">
        <v>45081</v>
      </c>
      <c r="B4134" s="243">
        <v>45089</v>
      </c>
      <c r="C4134" s="244">
        <f t="shared" si="192"/>
        <v>9</v>
      </c>
      <c r="D4134" s="239">
        <v>45089</v>
      </c>
      <c r="E4134" s="245">
        <f t="shared" si="193"/>
        <v>8</v>
      </c>
      <c r="F4134" s="306" t="s">
        <v>176</v>
      </c>
      <c r="G4134" s="241">
        <v>146.04</v>
      </c>
      <c r="H4134" s="244">
        <f t="shared" si="194"/>
        <v>1168.32</v>
      </c>
      <c r="I4134" s="246"/>
      <c r="J4134" s="247"/>
      <c r="K4134" s="240"/>
      <c r="L4134" s="245"/>
    </row>
    <row r="4135" spans="1:12">
      <c r="A4135" s="243">
        <v>45082</v>
      </c>
      <c r="B4135" s="243">
        <v>45083</v>
      </c>
      <c r="C4135" s="244">
        <f t="shared" si="192"/>
        <v>2</v>
      </c>
      <c r="D4135" s="239">
        <v>45083</v>
      </c>
      <c r="E4135" s="245">
        <f t="shared" si="193"/>
        <v>1</v>
      </c>
      <c r="F4135" s="306" t="s">
        <v>177</v>
      </c>
      <c r="G4135" s="241">
        <v>46142.98</v>
      </c>
      <c r="H4135" s="244">
        <f t="shared" si="194"/>
        <v>46142.98</v>
      </c>
      <c r="I4135" s="246"/>
      <c r="J4135" s="247"/>
      <c r="K4135" s="240"/>
      <c r="L4135" s="245"/>
    </row>
    <row r="4136" spans="1:12">
      <c r="A4136" s="243">
        <v>45082</v>
      </c>
      <c r="B4136" s="243">
        <v>45084</v>
      </c>
      <c r="C4136" s="244">
        <f t="shared" si="192"/>
        <v>3</v>
      </c>
      <c r="D4136" s="239">
        <v>45084</v>
      </c>
      <c r="E4136" s="245">
        <f t="shared" si="193"/>
        <v>2</v>
      </c>
      <c r="F4136" s="306" t="s">
        <v>177</v>
      </c>
      <c r="G4136" s="241">
        <v>1043.01</v>
      </c>
      <c r="H4136" s="244">
        <f t="shared" si="194"/>
        <v>2086.02</v>
      </c>
      <c r="I4136" s="246"/>
      <c r="J4136" s="247"/>
      <c r="K4136" s="240"/>
      <c r="L4136" s="245"/>
    </row>
    <row r="4137" spans="1:12">
      <c r="A4137" s="243">
        <v>45082</v>
      </c>
      <c r="B4137" s="243">
        <v>45085</v>
      </c>
      <c r="C4137" s="244">
        <f t="shared" si="192"/>
        <v>4</v>
      </c>
      <c r="D4137" s="239">
        <v>45085</v>
      </c>
      <c r="E4137" s="245">
        <f t="shared" si="193"/>
        <v>3</v>
      </c>
      <c r="F4137" s="306" t="s">
        <v>177</v>
      </c>
      <c r="G4137" s="241">
        <v>70.05</v>
      </c>
      <c r="H4137" s="244">
        <f t="shared" si="194"/>
        <v>210.14999999999998</v>
      </c>
      <c r="I4137" s="246"/>
      <c r="J4137" s="247"/>
      <c r="K4137" s="240"/>
      <c r="L4137" s="245"/>
    </row>
    <row r="4138" spans="1:12">
      <c r="A4138" s="243">
        <v>45082</v>
      </c>
      <c r="B4138" s="243">
        <v>45089</v>
      </c>
      <c r="C4138" s="244">
        <f t="shared" si="192"/>
        <v>8</v>
      </c>
      <c r="D4138" s="239">
        <v>45089</v>
      </c>
      <c r="E4138" s="245">
        <f t="shared" si="193"/>
        <v>7</v>
      </c>
      <c r="F4138" s="306" t="s">
        <v>176</v>
      </c>
      <c r="G4138" s="241">
        <v>82414</v>
      </c>
      <c r="H4138" s="244">
        <f t="shared" si="194"/>
        <v>576898</v>
      </c>
      <c r="I4138" s="246"/>
      <c r="J4138" s="247"/>
      <c r="K4138" s="240"/>
      <c r="L4138" s="245"/>
    </row>
    <row r="4139" spans="1:12">
      <c r="A4139" s="243">
        <v>45082</v>
      </c>
      <c r="B4139" s="243">
        <v>45086</v>
      </c>
      <c r="C4139" s="244">
        <f t="shared" si="192"/>
        <v>5</v>
      </c>
      <c r="D4139" s="239">
        <v>45086</v>
      </c>
      <c r="E4139" s="245">
        <f t="shared" si="193"/>
        <v>4</v>
      </c>
      <c r="F4139" s="306" t="s">
        <v>177</v>
      </c>
      <c r="G4139" s="241">
        <v>2204.39</v>
      </c>
      <c r="H4139" s="244">
        <f t="shared" si="194"/>
        <v>8817.56</v>
      </c>
      <c r="I4139" s="246"/>
      <c r="J4139" s="247"/>
      <c r="K4139" s="240"/>
      <c r="L4139" s="245"/>
    </row>
    <row r="4140" spans="1:12">
      <c r="A4140" s="243">
        <v>45082</v>
      </c>
      <c r="B4140" s="243">
        <v>45090</v>
      </c>
      <c r="C4140" s="244">
        <f t="shared" si="192"/>
        <v>9</v>
      </c>
      <c r="D4140" s="239">
        <v>45090</v>
      </c>
      <c r="E4140" s="245">
        <f t="shared" si="193"/>
        <v>8</v>
      </c>
      <c r="F4140" s="306" t="s">
        <v>178</v>
      </c>
      <c r="G4140" s="241">
        <v>282.7</v>
      </c>
      <c r="H4140" s="244">
        <f t="shared" si="194"/>
        <v>2261.6</v>
      </c>
      <c r="I4140" s="246"/>
      <c r="J4140" s="247"/>
      <c r="K4140" s="240"/>
      <c r="L4140" s="245"/>
    </row>
    <row r="4141" spans="1:12">
      <c r="A4141" s="243">
        <v>45082</v>
      </c>
      <c r="B4141" s="243">
        <v>45112</v>
      </c>
      <c r="C4141" s="244">
        <f t="shared" si="192"/>
        <v>31</v>
      </c>
      <c r="D4141" s="239">
        <v>45112</v>
      </c>
      <c r="E4141" s="245">
        <f t="shared" si="193"/>
        <v>30</v>
      </c>
      <c r="F4141" s="306" t="s">
        <v>175</v>
      </c>
      <c r="G4141" s="241">
        <v>14.04</v>
      </c>
      <c r="H4141" s="244">
        <f t="shared" si="194"/>
        <v>421.2</v>
      </c>
      <c r="I4141" s="246"/>
      <c r="J4141" s="247"/>
      <c r="K4141" s="240"/>
      <c r="L4141" s="245"/>
    </row>
    <row r="4142" spans="1:12">
      <c r="A4142" s="243">
        <v>45082</v>
      </c>
      <c r="B4142" s="243">
        <v>45089</v>
      </c>
      <c r="C4142" s="244">
        <f t="shared" si="192"/>
        <v>8</v>
      </c>
      <c r="D4142" s="239">
        <v>45089</v>
      </c>
      <c r="E4142" s="245">
        <f t="shared" si="193"/>
        <v>7</v>
      </c>
      <c r="F4142" s="306" t="s">
        <v>175</v>
      </c>
      <c r="G4142" s="241">
        <v>108.12</v>
      </c>
      <c r="H4142" s="244">
        <f t="shared" si="194"/>
        <v>756.84</v>
      </c>
      <c r="I4142" s="246"/>
      <c r="J4142" s="247"/>
      <c r="K4142" s="240"/>
      <c r="L4142" s="245"/>
    </row>
    <row r="4143" spans="1:12">
      <c r="A4143" s="243">
        <v>45082</v>
      </c>
      <c r="B4143" s="243">
        <v>45090</v>
      </c>
      <c r="C4143" s="244">
        <f t="shared" si="192"/>
        <v>9</v>
      </c>
      <c r="D4143" s="239">
        <v>45090</v>
      </c>
      <c r="E4143" s="245">
        <f t="shared" si="193"/>
        <v>8</v>
      </c>
      <c r="F4143" s="306" t="s">
        <v>175</v>
      </c>
      <c r="G4143" s="241">
        <v>107.18</v>
      </c>
      <c r="H4143" s="244">
        <f t="shared" si="194"/>
        <v>857.44</v>
      </c>
      <c r="I4143" s="246"/>
      <c r="J4143" s="247"/>
      <c r="K4143" s="240"/>
      <c r="L4143" s="245"/>
    </row>
    <row r="4144" spans="1:12">
      <c r="A4144" s="243">
        <v>45082</v>
      </c>
      <c r="B4144" s="243">
        <v>45128</v>
      </c>
      <c r="C4144" s="244">
        <f t="shared" si="192"/>
        <v>47</v>
      </c>
      <c r="D4144" s="239">
        <v>45128</v>
      </c>
      <c r="E4144" s="245">
        <f t="shared" si="193"/>
        <v>46</v>
      </c>
      <c r="F4144" s="306" t="s">
        <v>175</v>
      </c>
      <c r="G4144" s="241">
        <v>58.41</v>
      </c>
      <c r="H4144" s="244">
        <f t="shared" si="194"/>
        <v>2686.8599999999997</v>
      </c>
      <c r="I4144" s="246"/>
      <c r="J4144" s="247"/>
      <c r="K4144" s="240"/>
      <c r="L4144" s="245"/>
    </row>
    <row r="4145" spans="1:12">
      <c r="A4145" s="243">
        <v>45082</v>
      </c>
      <c r="B4145" s="243">
        <v>45091</v>
      </c>
      <c r="C4145" s="244">
        <f t="shared" si="192"/>
        <v>10</v>
      </c>
      <c r="D4145" s="239">
        <v>45091</v>
      </c>
      <c r="E4145" s="245">
        <f t="shared" si="193"/>
        <v>9</v>
      </c>
      <c r="F4145" s="306" t="s">
        <v>175</v>
      </c>
      <c r="G4145" s="241">
        <v>519.57000000000005</v>
      </c>
      <c r="H4145" s="244">
        <f t="shared" si="194"/>
        <v>4676.13</v>
      </c>
      <c r="I4145" s="246"/>
      <c r="J4145" s="247"/>
      <c r="K4145" s="240"/>
      <c r="L4145" s="245"/>
    </row>
    <row r="4146" spans="1:12">
      <c r="A4146" s="243">
        <v>45082</v>
      </c>
      <c r="B4146" s="243">
        <v>45093</v>
      </c>
      <c r="C4146" s="244">
        <f t="shared" si="192"/>
        <v>12</v>
      </c>
      <c r="D4146" s="239">
        <v>45093</v>
      </c>
      <c r="E4146" s="245">
        <f t="shared" si="193"/>
        <v>11</v>
      </c>
      <c r="F4146" s="306" t="s">
        <v>176</v>
      </c>
      <c r="G4146" s="241">
        <v>3046.31</v>
      </c>
      <c r="H4146" s="244">
        <f t="shared" si="194"/>
        <v>33509.409999999996</v>
      </c>
      <c r="I4146" s="246"/>
      <c r="J4146" s="247"/>
      <c r="K4146" s="240"/>
      <c r="L4146" s="245"/>
    </row>
    <row r="4147" spans="1:12">
      <c r="A4147" s="243">
        <v>45082</v>
      </c>
      <c r="B4147" s="243">
        <v>45118</v>
      </c>
      <c r="C4147" s="244">
        <f t="shared" si="192"/>
        <v>37</v>
      </c>
      <c r="D4147" s="239">
        <v>45118</v>
      </c>
      <c r="E4147" s="245">
        <f t="shared" si="193"/>
        <v>36</v>
      </c>
      <c r="F4147" s="306" t="s">
        <v>175</v>
      </c>
      <c r="G4147" s="241">
        <v>164.8</v>
      </c>
      <c r="H4147" s="244">
        <f t="shared" si="194"/>
        <v>5932.8</v>
      </c>
      <c r="I4147" s="246"/>
      <c r="J4147" s="247"/>
      <c r="K4147" s="240"/>
      <c r="L4147" s="245"/>
    </row>
    <row r="4148" spans="1:12">
      <c r="A4148" s="243">
        <v>45082</v>
      </c>
      <c r="B4148" s="243">
        <v>45082</v>
      </c>
      <c r="C4148" s="244">
        <f t="shared" si="192"/>
        <v>1</v>
      </c>
      <c r="D4148" s="239">
        <v>45082</v>
      </c>
      <c r="E4148" s="245">
        <f t="shared" si="193"/>
        <v>0</v>
      </c>
      <c r="F4148" s="306" t="s">
        <v>176</v>
      </c>
      <c r="G4148" s="241">
        <v>148.24</v>
      </c>
      <c r="H4148" s="244">
        <f t="shared" si="194"/>
        <v>0</v>
      </c>
      <c r="I4148" s="246"/>
      <c r="J4148" s="247"/>
      <c r="K4148" s="240"/>
      <c r="L4148" s="245"/>
    </row>
    <row r="4149" spans="1:12">
      <c r="A4149" s="243">
        <v>45082</v>
      </c>
      <c r="B4149" s="243">
        <v>45083</v>
      </c>
      <c r="C4149" s="244">
        <f t="shared" si="192"/>
        <v>2</v>
      </c>
      <c r="D4149" s="239">
        <v>45083</v>
      </c>
      <c r="E4149" s="245">
        <f t="shared" si="193"/>
        <v>1</v>
      </c>
      <c r="F4149" s="306" t="s">
        <v>176</v>
      </c>
      <c r="G4149" s="241">
        <v>223321.22</v>
      </c>
      <c r="H4149" s="244">
        <f t="shared" si="194"/>
        <v>223321.22</v>
      </c>
      <c r="I4149" s="246"/>
      <c r="J4149" s="247"/>
      <c r="K4149" s="240"/>
      <c r="L4149" s="245"/>
    </row>
    <row r="4150" spans="1:12">
      <c r="A4150" s="243">
        <v>45082</v>
      </c>
      <c r="B4150" s="243">
        <v>45082</v>
      </c>
      <c r="C4150" s="244">
        <f t="shared" si="192"/>
        <v>1</v>
      </c>
      <c r="D4150" s="239">
        <v>45082</v>
      </c>
      <c r="E4150" s="245">
        <f t="shared" si="193"/>
        <v>0</v>
      </c>
      <c r="F4150" s="306" t="s">
        <v>175</v>
      </c>
      <c r="G4150" s="241">
        <v>64.09</v>
      </c>
      <c r="H4150" s="244">
        <f t="shared" si="194"/>
        <v>0</v>
      </c>
      <c r="I4150" s="246"/>
      <c r="J4150" s="247"/>
      <c r="K4150" s="240"/>
      <c r="L4150" s="245"/>
    </row>
    <row r="4151" spans="1:12">
      <c r="A4151" s="243">
        <v>45082</v>
      </c>
      <c r="B4151" s="243">
        <v>45084</v>
      </c>
      <c r="C4151" s="244">
        <f t="shared" si="192"/>
        <v>3</v>
      </c>
      <c r="D4151" s="239">
        <v>45084</v>
      </c>
      <c r="E4151" s="245">
        <f t="shared" si="193"/>
        <v>2</v>
      </c>
      <c r="F4151" s="306" t="s">
        <v>178</v>
      </c>
      <c r="G4151" s="241">
        <v>7278.95</v>
      </c>
      <c r="H4151" s="244">
        <f t="shared" si="194"/>
        <v>14557.9</v>
      </c>
      <c r="I4151" s="246"/>
      <c r="J4151" s="247"/>
      <c r="K4151" s="240"/>
      <c r="L4151" s="245"/>
    </row>
    <row r="4152" spans="1:12">
      <c r="A4152" s="243">
        <v>45082</v>
      </c>
      <c r="B4152" s="243">
        <v>45376</v>
      </c>
      <c r="C4152" s="244">
        <f t="shared" si="192"/>
        <v>295</v>
      </c>
      <c r="D4152" s="239">
        <v>45376</v>
      </c>
      <c r="E4152" s="245">
        <f t="shared" si="193"/>
        <v>294</v>
      </c>
      <c r="F4152" s="306" t="s">
        <v>175</v>
      </c>
      <c r="G4152" s="241">
        <v>22.98</v>
      </c>
      <c r="H4152" s="244">
        <f t="shared" si="194"/>
        <v>6756.12</v>
      </c>
      <c r="I4152" s="246"/>
      <c r="J4152" s="247"/>
      <c r="K4152" s="240"/>
      <c r="L4152" s="245"/>
    </row>
    <row r="4153" spans="1:12">
      <c r="A4153" s="243">
        <v>45082</v>
      </c>
      <c r="B4153" s="243">
        <v>45083</v>
      </c>
      <c r="C4153" s="244">
        <f t="shared" si="192"/>
        <v>2</v>
      </c>
      <c r="D4153" s="239">
        <v>45083</v>
      </c>
      <c r="E4153" s="245">
        <f t="shared" si="193"/>
        <v>1</v>
      </c>
      <c r="F4153" s="306" t="s">
        <v>175</v>
      </c>
      <c r="G4153" s="241">
        <v>667979.48</v>
      </c>
      <c r="H4153" s="244">
        <f t="shared" si="194"/>
        <v>667979.48</v>
      </c>
      <c r="I4153" s="246"/>
      <c r="J4153" s="247"/>
      <c r="K4153" s="240"/>
      <c r="L4153" s="245"/>
    </row>
    <row r="4154" spans="1:12">
      <c r="A4154" s="243">
        <v>45082</v>
      </c>
      <c r="B4154" s="243">
        <v>45084</v>
      </c>
      <c r="C4154" s="244">
        <f t="shared" si="192"/>
        <v>3</v>
      </c>
      <c r="D4154" s="239">
        <v>45084</v>
      </c>
      <c r="E4154" s="245">
        <f t="shared" si="193"/>
        <v>2</v>
      </c>
      <c r="F4154" s="306" t="s">
        <v>176</v>
      </c>
      <c r="G4154" s="241">
        <v>67726.27</v>
      </c>
      <c r="H4154" s="244">
        <f t="shared" si="194"/>
        <v>135452.54</v>
      </c>
      <c r="I4154" s="246"/>
      <c r="J4154" s="247"/>
      <c r="K4154" s="240"/>
      <c r="L4154" s="245"/>
    </row>
    <row r="4155" spans="1:12">
      <c r="A4155" s="243">
        <v>45082</v>
      </c>
      <c r="B4155" s="243">
        <v>45160</v>
      </c>
      <c r="C4155" s="244">
        <f t="shared" si="192"/>
        <v>79</v>
      </c>
      <c r="D4155" s="239">
        <v>45160</v>
      </c>
      <c r="E4155" s="245">
        <f t="shared" si="193"/>
        <v>78</v>
      </c>
      <c r="F4155" s="306" t="s">
        <v>175</v>
      </c>
      <c r="G4155" s="241">
        <v>50.57</v>
      </c>
      <c r="H4155" s="244">
        <f t="shared" si="194"/>
        <v>3944.46</v>
      </c>
      <c r="I4155" s="246"/>
      <c r="J4155" s="247"/>
      <c r="K4155" s="240"/>
      <c r="L4155" s="245"/>
    </row>
    <row r="4156" spans="1:12">
      <c r="A4156" s="243">
        <v>45082</v>
      </c>
      <c r="B4156" s="243">
        <v>45084</v>
      </c>
      <c r="C4156" s="244">
        <f t="shared" si="192"/>
        <v>3</v>
      </c>
      <c r="D4156" s="239">
        <v>45084</v>
      </c>
      <c r="E4156" s="245">
        <f t="shared" si="193"/>
        <v>2</v>
      </c>
      <c r="F4156" s="306" t="s">
        <v>175</v>
      </c>
      <c r="G4156" s="241">
        <v>10899.35</v>
      </c>
      <c r="H4156" s="244">
        <f t="shared" si="194"/>
        <v>21798.7</v>
      </c>
      <c r="I4156" s="246"/>
      <c r="J4156" s="247"/>
      <c r="K4156" s="240"/>
      <c r="L4156" s="245"/>
    </row>
    <row r="4157" spans="1:12">
      <c r="A4157" s="243">
        <v>45082</v>
      </c>
      <c r="B4157" s="243">
        <v>45085</v>
      </c>
      <c r="C4157" s="244">
        <f t="shared" si="192"/>
        <v>4</v>
      </c>
      <c r="D4157" s="239">
        <v>45085</v>
      </c>
      <c r="E4157" s="245">
        <f t="shared" si="193"/>
        <v>3</v>
      </c>
      <c r="F4157" s="306" t="s">
        <v>176</v>
      </c>
      <c r="G4157" s="241">
        <v>41711.94</v>
      </c>
      <c r="H4157" s="244">
        <f t="shared" si="194"/>
        <v>125135.82</v>
      </c>
      <c r="I4157" s="246"/>
      <c r="J4157" s="247"/>
      <c r="K4157" s="240"/>
      <c r="L4157" s="245"/>
    </row>
    <row r="4158" spans="1:12">
      <c r="A4158" s="243">
        <v>45082</v>
      </c>
      <c r="B4158" s="243">
        <v>45086</v>
      </c>
      <c r="C4158" s="244">
        <f t="shared" si="192"/>
        <v>5</v>
      </c>
      <c r="D4158" s="239">
        <v>45086</v>
      </c>
      <c r="E4158" s="245">
        <f t="shared" si="193"/>
        <v>4</v>
      </c>
      <c r="F4158" s="306" t="s">
        <v>176</v>
      </c>
      <c r="G4158" s="241">
        <v>6900.98</v>
      </c>
      <c r="H4158" s="244">
        <f t="shared" si="194"/>
        <v>27603.919999999998</v>
      </c>
      <c r="I4158" s="246"/>
      <c r="J4158" s="247"/>
      <c r="K4158" s="240"/>
      <c r="L4158" s="245"/>
    </row>
    <row r="4159" spans="1:12">
      <c r="A4159" s="243">
        <v>45082</v>
      </c>
      <c r="B4159" s="243">
        <v>45085</v>
      </c>
      <c r="C4159" s="244">
        <f t="shared" si="192"/>
        <v>4</v>
      </c>
      <c r="D4159" s="239">
        <v>45085</v>
      </c>
      <c r="E4159" s="245">
        <f t="shared" si="193"/>
        <v>3</v>
      </c>
      <c r="F4159" s="306" t="s">
        <v>175</v>
      </c>
      <c r="G4159" s="241">
        <v>144</v>
      </c>
      <c r="H4159" s="244">
        <f t="shared" si="194"/>
        <v>432</v>
      </c>
      <c r="I4159" s="246"/>
      <c r="J4159" s="247"/>
      <c r="K4159" s="240"/>
      <c r="L4159" s="245"/>
    </row>
    <row r="4160" spans="1:12">
      <c r="A4160" s="243">
        <v>45082</v>
      </c>
      <c r="B4160" s="243">
        <v>45086</v>
      </c>
      <c r="C4160" s="244">
        <f t="shared" si="192"/>
        <v>5</v>
      </c>
      <c r="D4160" s="239">
        <v>45086</v>
      </c>
      <c r="E4160" s="245">
        <f t="shared" si="193"/>
        <v>4</v>
      </c>
      <c r="F4160" s="306" t="s">
        <v>175</v>
      </c>
      <c r="G4160" s="241">
        <v>1585.33</v>
      </c>
      <c r="H4160" s="244">
        <f t="shared" si="194"/>
        <v>6341.32</v>
      </c>
      <c r="I4160" s="246"/>
      <c r="J4160" s="247"/>
      <c r="K4160" s="240"/>
      <c r="L4160" s="245"/>
    </row>
    <row r="4161" spans="1:12">
      <c r="A4161" s="243">
        <v>45082</v>
      </c>
      <c r="B4161" s="243">
        <v>45100</v>
      </c>
      <c r="C4161" s="244">
        <f t="shared" si="192"/>
        <v>19</v>
      </c>
      <c r="D4161" s="239">
        <v>45100</v>
      </c>
      <c r="E4161" s="245">
        <f t="shared" si="193"/>
        <v>18</v>
      </c>
      <c r="F4161" s="306" t="s">
        <v>175</v>
      </c>
      <c r="G4161" s="241">
        <v>106.7</v>
      </c>
      <c r="H4161" s="244">
        <f t="shared" si="194"/>
        <v>1920.6000000000001</v>
      </c>
      <c r="I4161" s="246"/>
      <c r="J4161" s="247"/>
      <c r="K4161" s="240"/>
      <c r="L4161" s="245"/>
    </row>
    <row r="4162" spans="1:12">
      <c r="A4162" s="243">
        <v>45082</v>
      </c>
      <c r="B4162" s="243">
        <v>45219</v>
      </c>
      <c r="C4162" s="244">
        <f t="shared" si="192"/>
        <v>138</v>
      </c>
      <c r="D4162" s="239">
        <v>45219</v>
      </c>
      <c r="E4162" s="245">
        <f t="shared" si="193"/>
        <v>137</v>
      </c>
      <c r="F4162" s="306" t="s">
        <v>175</v>
      </c>
      <c r="G4162" s="241">
        <v>103.82</v>
      </c>
      <c r="H4162" s="244">
        <f t="shared" si="194"/>
        <v>14223.339999999998</v>
      </c>
      <c r="I4162" s="246"/>
      <c r="J4162" s="247"/>
      <c r="K4162" s="240"/>
      <c r="L4162" s="245"/>
    </row>
    <row r="4163" spans="1:12">
      <c r="A4163" s="243">
        <v>45082</v>
      </c>
      <c r="B4163" s="243">
        <v>45082</v>
      </c>
      <c r="C4163" s="244">
        <f t="shared" si="192"/>
        <v>1</v>
      </c>
      <c r="D4163" s="239">
        <v>45082</v>
      </c>
      <c r="E4163" s="245">
        <f t="shared" si="193"/>
        <v>0</v>
      </c>
      <c r="F4163" s="306" t="s">
        <v>177</v>
      </c>
      <c r="G4163" s="241">
        <v>4618.1899999999996</v>
      </c>
      <c r="H4163" s="244">
        <f t="shared" si="194"/>
        <v>0</v>
      </c>
      <c r="I4163" s="246"/>
      <c r="J4163" s="247"/>
      <c r="K4163" s="240"/>
      <c r="L4163" s="245"/>
    </row>
    <row r="4164" spans="1:12">
      <c r="A4164" s="243">
        <v>45083</v>
      </c>
      <c r="B4164" s="243">
        <v>45084</v>
      </c>
      <c r="C4164" s="244">
        <f t="shared" si="192"/>
        <v>2</v>
      </c>
      <c r="D4164" s="239">
        <v>45084</v>
      </c>
      <c r="E4164" s="245">
        <f t="shared" si="193"/>
        <v>1</v>
      </c>
      <c r="F4164" s="306" t="s">
        <v>176</v>
      </c>
      <c r="G4164" s="241">
        <v>141359.07</v>
      </c>
      <c r="H4164" s="244">
        <f t="shared" si="194"/>
        <v>141359.07</v>
      </c>
      <c r="I4164" s="246"/>
      <c r="J4164" s="247"/>
      <c r="K4164" s="240"/>
      <c r="L4164" s="245"/>
    </row>
    <row r="4165" spans="1:12">
      <c r="A4165" s="243">
        <v>45083</v>
      </c>
      <c r="B4165" s="243">
        <v>45083</v>
      </c>
      <c r="C4165" s="244">
        <f t="shared" si="192"/>
        <v>1</v>
      </c>
      <c r="D4165" s="239">
        <v>45083</v>
      </c>
      <c r="E4165" s="245">
        <f t="shared" si="193"/>
        <v>0</v>
      </c>
      <c r="F4165" s="306" t="s">
        <v>175</v>
      </c>
      <c r="G4165" s="241">
        <v>1194.92</v>
      </c>
      <c r="H4165" s="244">
        <f t="shared" si="194"/>
        <v>0</v>
      </c>
      <c r="I4165" s="246"/>
      <c r="J4165" s="247"/>
      <c r="K4165" s="240"/>
      <c r="L4165" s="245"/>
    </row>
    <row r="4166" spans="1:12">
      <c r="A4166" s="243">
        <v>45083</v>
      </c>
      <c r="B4166" s="243">
        <v>45097</v>
      </c>
      <c r="C4166" s="244">
        <f t="shared" si="192"/>
        <v>15</v>
      </c>
      <c r="D4166" s="239">
        <v>45097</v>
      </c>
      <c r="E4166" s="245">
        <f t="shared" si="193"/>
        <v>14</v>
      </c>
      <c r="F4166" s="306" t="s">
        <v>175</v>
      </c>
      <c r="G4166" s="241">
        <v>147.41999999999999</v>
      </c>
      <c r="H4166" s="244">
        <f t="shared" si="194"/>
        <v>2063.8799999999997</v>
      </c>
      <c r="I4166" s="246"/>
      <c r="J4166" s="247"/>
      <c r="K4166" s="240"/>
      <c r="L4166" s="245"/>
    </row>
    <row r="4167" spans="1:12">
      <c r="A4167" s="243">
        <v>45083</v>
      </c>
      <c r="B4167" s="243">
        <v>45085</v>
      </c>
      <c r="C4167" s="244">
        <f t="shared" ref="C4167:C4230" si="195">B4167-A4167+1</f>
        <v>3</v>
      </c>
      <c r="D4167" s="239">
        <v>45085</v>
      </c>
      <c r="E4167" s="245">
        <f t="shared" ref="E4167:E4230" si="196">D4167-A4167</f>
        <v>2</v>
      </c>
      <c r="F4167" s="306" t="s">
        <v>178</v>
      </c>
      <c r="G4167" s="241">
        <v>464.45</v>
      </c>
      <c r="H4167" s="244">
        <f t="shared" ref="H4167:H4230" si="197">E4167*G4167</f>
        <v>928.9</v>
      </c>
      <c r="I4167" s="246"/>
      <c r="J4167" s="247"/>
      <c r="K4167" s="240"/>
      <c r="L4167" s="245"/>
    </row>
    <row r="4168" spans="1:12">
      <c r="A4168" s="243">
        <v>45083</v>
      </c>
      <c r="B4168" s="243">
        <v>45084</v>
      </c>
      <c r="C4168" s="244">
        <f t="shared" si="195"/>
        <v>2</v>
      </c>
      <c r="D4168" s="239">
        <v>45084</v>
      </c>
      <c r="E4168" s="245">
        <f t="shared" si="196"/>
        <v>1</v>
      </c>
      <c r="F4168" s="306" t="s">
        <v>175</v>
      </c>
      <c r="G4168" s="241">
        <v>1050361.93</v>
      </c>
      <c r="H4168" s="244">
        <f t="shared" si="197"/>
        <v>1050361.93</v>
      </c>
      <c r="I4168" s="246"/>
      <c r="J4168" s="247"/>
      <c r="K4168" s="240"/>
      <c r="L4168" s="245"/>
    </row>
    <row r="4169" spans="1:12">
      <c r="A4169" s="243">
        <v>45083</v>
      </c>
      <c r="B4169" s="243">
        <v>45085</v>
      </c>
      <c r="C4169" s="244">
        <f t="shared" si="195"/>
        <v>3</v>
      </c>
      <c r="D4169" s="239">
        <v>45085</v>
      </c>
      <c r="E4169" s="245">
        <f t="shared" si="196"/>
        <v>2</v>
      </c>
      <c r="F4169" s="306" t="s">
        <v>176</v>
      </c>
      <c r="G4169" s="241">
        <v>71936.820000000007</v>
      </c>
      <c r="H4169" s="244">
        <f t="shared" si="197"/>
        <v>143873.64000000001</v>
      </c>
      <c r="I4169" s="246"/>
      <c r="J4169" s="247"/>
      <c r="K4169" s="240"/>
      <c r="L4169" s="245"/>
    </row>
    <row r="4170" spans="1:12">
      <c r="A4170" s="243">
        <v>45083</v>
      </c>
      <c r="B4170" s="243">
        <v>45096</v>
      </c>
      <c r="C4170" s="244">
        <f t="shared" si="195"/>
        <v>14</v>
      </c>
      <c r="D4170" s="239">
        <v>45096</v>
      </c>
      <c r="E4170" s="245">
        <f t="shared" si="196"/>
        <v>13</v>
      </c>
      <c r="F4170" s="306" t="s">
        <v>177</v>
      </c>
      <c r="G4170" s="241">
        <v>1114.99</v>
      </c>
      <c r="H4170" s="244">
        <f t="shared" si="197"/>
        <v>14494.87</v>
      </c>
      <c r="I4170" s="246"/>
      <c r="J4170" s="247"/>
      <c r="K4170" s="240"/>
      <c r="L4170" s="245"/>
    </row>
    <row r="4171" spans="1:12">
      <c r="A4171" s="243">
        <v>45083</v>
      </c>
      <c r="B4171" s="243">
        <v>45086</v>
      </c>
      <c r="C4171" s="244">
        <f t="shared" si="195"/>
        <v>4</v>
      </c>
      <c r="D4171" s="239">
        <v>45086</v>
      </c>
      <c r="E4171" s="245">
        <f t="shared" si="196"/>
        <v>3</v>
      </c>
      <c r="F4171" s="306" t="s">
        <v>176</v>
      </c>
      <c r="G4171" s="241">
        <v>38380.120000000003</v>
      </c>
      <c r="H4171" s="244">
        <f t="shared" si="197"/>
        <v>115140.36000000002</v>
      </c>
      <c r="I4171" s="246"/>
      <c r="J4171" s="247"/>
      <c r="K4171" s="240"/>
      <c r="L4171" s="245"/>
    </row>
    <row r="4172" spans="1:12">
      <c r="A4172" s="243">
        <v>45083</v>
      </c>
      <c r="B4172" s="243">
        <v>45085</v>
      </c>
      <c r="C4172" s="244">
        <f t="shared" si="195"/>
        <v>3</v>
      </c>
      <c r="D4172" s="239">
        <v>45085</v>
      </c>
      <c r="E4172" s="245">
        <f t="shared" si="196"/>
        <v>2</v>
      </c>
      <c r="F4172" s="306" t="s">
        <v>175</v>
      </c>
      <c r="G4172" s="241">
        <v>5190.04</v>
      </c>
      <c r="H4172" s="244">
        <f t="shared" si="197"/>
        <v>10380.08</v>
      </c>
      <c r="I4172" s="246"/>
      <c r="J4172" s="247"/>
      <c r="K4172" s="240"/>
      <c r="L4172" s="245"/>
    </row>
    <row r="4173" spans="1:12">
      <c r="A4173" s="243">
        <v>45083</v>
      </c>
      <c r="B4173" s="243">
        <v>45099</v>
      </c>
      <c r="C4173" s="244">
        <f t="shared" si="195"/>
        <v>17</v>
      </c>
      <c r="D4173" s="239">
        <v>45099</v>
      </c>
      <c r="E4173" s="245">
        <f t="shared" si="196"/>
        <v>16</v>
      </c>
      <c r="F4173" s="306" t="s">
        <v>175</v>
      </c>
      <c r="G4173" s="241">
        <v>101.23</v>
      </c>
      <c r="H4173" s="244">
        <f t="shared" si="197"/>
        <v>1619.68</v>
      </c>
      <c r="I4173" s="246"/>
      <c r="J4173" s="247"/>
      <c r="K4173" s="240"/>
      <c r="L4173" s="245"/>
    </row>
    <row r="4174" spans="1:12">
      <c r="A4174" s="243">
        <v>45083</v>
      </c>
      <c r="B4174" s="243">
        <v>45086</v>
      </c>
      <c r="C4174" s="244">
        <f t="shared" si="195"/>
        <v>4</v>
      </c>
      <c r="D4174" s="239">
        <v>45086</v>
      </c>
      <c r="E4174" s="245">
        <f t="shared" si="196"/>
        <v>3</v>
      </c>
      <c r="F4174" s="306" t="s">
        <v>175</v>
      </c>
      <c r="G4174" s="241">
        <v>10623.23</v>
      </c>
      <c r="H4174" s="244">
        <f t="shared" si="197"/>
        <v>31869.69</v>
      </c>
      <c r="I4174" s="246"/>
      <c r="J4174" s="247"/>
      <c r="K4174" s="240"/>
      <c r="L4174" s="245"/>
    </row>
    <row r="4175" spans="1:12">
      <c r="A4175" s="243">
        <v>45083</v>
      </c>
      <c r="B4175" s="243">
        <v>45100</v>
      </c>
      <c r="C4175" s="244">
        <f t="shared" si="195"/>
        <v>18</v>
      </c>
      <c r="D4175" s="239">
        <v>45100</v>
      </c>
      <c r="E4175" s="245">
        <f t="shared" si="196"/>
        <v>17</v>
      </c>
      <c r="F4175" s="306" t="s">
        <v>175</v>
      </c>
      <c r="G4175" s="241">
        <v>634.23</v>
      </c>
      <c r="H4175" s="244">
        <f t="shared" si="197"/>
        <v>10781.91</v>
      </c>
      <c r="I4175" s="246"/>
      <c r="J4175" s="247"/>
      <c r="K4175" s="240"/>
      <c r="L4175" s="245"/>
    </row>
    <row r="4176" spans="1:12">
      <c r="A4176" s="243">
        <v>45083</v>
      </c>
      <c r="B4176" s="243">
        <v>45126</v>
      </c>
      <c r="C4176" s="244">
        <f t="shared" si="195"/>
        <v>44</v>
      </c>
      <c r="D4176" s="239">
        <v>45126</v>
      </c>
      <c r="E4176" s="245">
        <f t="shared" si="196"/>
        <v>43</v>
      </c>
      <c r="F4176" s="306" t="s">
        <v>176</v>
      </c>
      <c r="G4176" s="241">
        <v>44.65</v>
      </c>
      <c r="H4176" s="244">
        <f t="shared" si="197"/>
        <v>1919.95</v>
      </c>
      <c r="I4176" s="246"/>
      <c r="J4176" s="247"/>
      <c r="K4176" s="240"/>
      <c r="L4176" s="245"/>
    </row>
    <row r="4177" spans="1:12">
      <c r="A4177" s="243">
        <v>45083</v>
      </c>
      <c r="B4177" s="243">
        <v>45083</v>
      </c>
      <c r="C4177" s="244">
        <f t="shared" si="195"/>
        <v>1</v>
      </c>
      <c r="D4177" s="239">
        <v>45083</v>
      </c>
      <c r="E4177" s="245">
        <f t="shared" si="196"/>
        <v>0</v>
      </c>
      <c r="F4177" s="306" t="s">
        <v>177</v>
      </c>
      <c r="G4177" s="241">
        <v>31.7</v>
      </c>
      <c r="H4177" s="244">
        <f t="shared" si="197"/>
        <v>0</v>
      </c>
      <c r="I4177" s="246"/>
      <c r="J4177" s="247"/>
      <c r="K4177" s="240"/>
      <c r="L4177" s="245"/>
    </row>
    <row r="4178" spans="1:12">
      <c r="A4178" s="243">
        <v>45083</v>
      </c>
      <c r="B4178" s="243">
        <v>45084</v>
      </c>
      <c r="C4178" s="244">
        <f t="shared" si="195"/>
        <v>2</v>
      </c>
      <c r="D4178" s="239">
        <v>45084</v>
      </c>
      <c r="E4178" s="245">
        <f t="shared" si="196"/>
        <v>1</v>
      </c>
      <c r="F4178" s="306" t="s">
        <v>177</v>
      </c>
      <c r="G4178" s="241">
        <v>15988.61</v>
      </c>
      <c r="H4178" s="244">
        <f t="shared" si="197"/>
        <v>15988.61</v>
      </c>
      <c r="I4178" s="246"/>
      <c r="J4178" s="247"/>
      <c r="K4178" s="240"/>
      <c r="L4178" s="245"/>
    </row>
    <row r="4179" spans="1:12">
      <c r="A4179" s="243">
        <v>45083</v>
      </c>
      <c r="B4179" s="243">
        <v>45085</v>
      </c>
      <c r="C4179" s="244">
        <f t="shared" si="195"/>
        <v>3</v>
      </c>
      <c r="D4179" s="239">
        <v>45085</v>
      </c>
      <c r="E4179" s="245">
        <f t="shared" si="196"/>
        <v>2</v>
      </c>
      <c r="F4179" s="306" t="s">
        <v>177</v>
      </c>
      <c r="G4179" s="241">
        <v>2513.7399999999998</v>
      </c>
      <c r="H4179" s="244">
        <f t="shared" si="197"/>
        <v>5027.4799999999996</v>
      </c>
      <c r="I4179" s="246"/>
      <c r="J4179" s="247"/>
      <c r="K4179" s="240"/>
      <c r="L4179" s="245"/>
    </row>
    <row r="4180" spans="1:12">
      <c r="A4180" s="243">
        <v>45083</v>
      </c>
      <c r="B4180" s="243">
        <v>45089</v>
      </c>
      <c r="C4180" s="244">
        <f t="shared" si="195"/>
        <v>7</v>
      </c>
      <c r="D4180" s="239">
        <v>45089</v>
      </c>
      <c r="E4180" s="245">
        <f t="shared" si="196"/>
        <v>6</v>
      </c>
      <c r="F4180" s="306" t="s">
        <v>176</v>
      </c>
      <c r="G4180" s="241">
        <v>2225.7600000000002</v>
      </c>
      <c r="H4180" s="244">
        <f t="shared" si="197"/>
        <v>13354.560000000001</v>
      </c>
      <c r="I4180" s="246"/>
      <c r="J4180" s="247"/>
      <c r="K4180" s="240"/>
      <c r="L4180" s="245"/>
    </row>
    <row r="4181" spans="1:12">
      <c r="A4181" s="243">
        <v>45083</v>
      </c>
      <c r="B4181" s="243">
        <v>45086</v>
      </c>
      <c r="C4181" s="244">
        <f t="shared" si="195"/>
        <v>4</v>
      </c>
      <c r="D4181" s="239">
        <v>45086</v>
      </c>
      <c r="E4181" s="245">
        <f t="shared" si="196"/>
        <v>3</v>
      </c>
      <c r="F4181" s="306" t="s">
        <v>177</v>
      </c>
      <c r="G4181" s="241">
        <v>29903.1</v>
      </c>
      <c r="H4181" s="244">
        <f t="shared" si="197"/>
        <v>89709.299999999988</v>
      </c>
      <c r="I4181" s="246"/>
      <c r="J4181" s="247"/>
      <c r="K4181" s="240"/>
      <c r="L4181" s="245"/>
    </row>
    <row r="4182" spans="1:12">
      <c r="A4182" s="243">
        <v>45083</v>
      </c>
      <c r="B4182" s="243">
        <v>45152</v>
      </c>
      <c r="C4182" s="244">
        <f t="shared" si="195"/>
        <v>70</v>
      </c>
      <c r="D4182" s="239">
        <v>45152</v>
      </c>
      <c r="E4182" s="245">
        <f t="shared" si="196"/>
        <v>69</v>
      </c>
      <c r="F4182" s="306" t="s">
        <v>176</v>
      </c>
      <c r="G4182" s="241">
        <v>443.99</v>
      </c>
      <c r="H4182" s="244">
        <f t="shared" si="197"/>
        <v>30635.31</v>
      </c>
      <c r="I4182" s="246"/>
      <c r="J4182" s="247"/>
      <c r="K4182" s="240"/>
      <c r="L4182" s="245"/>
    </row>
    <row r="4183" spans="1:12">
      <c r="A4183" s="243">
        <v>45083</v>
      </c>
      <c r="B4183" s="243">
        <v>45113</v>
      </c>
      <c r="C4183" s="244">
        <f t="shared" si="195"/>
        <v>31</v>
      </c>
      <c r="D4183" s="239">
        <v>45113</v>
      </c>
      <c r="E4183" s="245">
        <f t="shared" si="196"/>
        <v>30</v>
      </c>
      <c r="F4183" s="306" t="s">
        <v>176</v>
      </c>
      <c r="G4183" s="241">
        <v>26.85</v>
      </c>
      <c r="H4183" s="244">
        <f t="shared" si="197"/>
        <v>805.5</v>
      </c>
      <c r="I4183" s="246"/>
      <c r="J4183" s="247"/>
      <c r="K4183" s="240"/>
      <c r="L4183" s="245"/>
    </row>
    <row r="4184" spans="1:12">
      <c r="A4184" s="243">
        <v>45083</v>
      </c>
      <c r="B4184" s="243">
        <v>45090</v>
      </c>
      <c r="C4184" s="244">
        <f t="shared" si="195"/>
        <v>8</v>
      </c>
      <c r="D4184" s="239">
        <v>45090</v>
      </c>
      <c r="E4184" s="245">
        <f t="shared" si="196"/>
        <v>7</v>
      </c>
      <c r="F4184" s="306" t="s">
        <v>176</v>
      </c>
      <c r="G4184" s="241">
        <v>1145.1400000000001</v>
      </c>
      <c r="H4184" s="244">
        <f t="shared" si="197"/>
        <v>8015.9800000000005</v>
      </c>
      <c r="I4184" s="246"/>
      <c r="J4184" s="247"/>
      <c r="K4184" s="240"/>
      <c r="L4184" s="245"/>
    </row>
    <row r="4185" spans="1:12">
      <c r="A4185" s="243">
        <v>45083</v>
      </c>
      <c r="B4185" s="243">
        <v>45089</v>
      </c>
      <c r="C4185" s="244">
        <f t="shared" si="195"/>
        <v>7</v>
      </c>
      <c r="D4185" s="239">
        <v>45089</v>
      </c>
      <c r="E4185" s="245">
        <f t="shared" si="196"/>
        <v>6</v>
      </c>
      <c r="F4185" s="306" t="s">
        <v>175</v>
      </c>
      <c r="G4185" s="241">
        <v>1018.48</v>
      </c>
      <c r="H4185" s="244">
        <f t="shared" si="197"/>
        <v>6110.88</v>
      </c>
      <c r="I4185" s="246"/>
      <c r="J4185" s="247"/>
      <c r="K4185" s="240"/>
      <c r="L4185" s="245"/>
    </row>
    <row r="4186" spans="1:12">
      <c r="A4186" s="243">
        <v>45083</v>
      </c>
      <c r="B4186" s="243">
        <v>45090</v>
      </c>
      <c r="C4186" s="244">
        <f t="shared" si="195"/>
        <v>8</v>
      </c>
      <c r="D4186" s="239">
        <v>45090</v>
      </c>
      <c r="E4186" s="245">
        <f t="shared" si="196"/>
        <v>7</v>
      </c>
      <c r="F4186" s="306" t="s">
        <v>175</v>
      </c>
      <c r="G4186" s="241">
        <v>582.9</v>
      </c>
      <c r="H4186" s="244">
        <f t="shared" si="197"/>
        <v>4080.2999999999997</v>
      </c>
      <c r="I4186" s="246"/>
      <c r="J4186" s="247"/>
      <c r="K4186" s="240"/>
      <c r="L4186" s="245"/>
    </row>
    <row r="4187" spans="1:12">
      <c r="A4187" s="243">
        <v>45083</v>
      </c>
      <c r="B4187" s="243">
        <v>45092</v>
      </c>
      <c r="C4187" s="244">
        <f t="shared" si="195"/>
        <v>10</v>
      </c>
      <c r="D4187" s="239">
        <v>45092</v>
      </c>
      <c r="E4187" s="245">
        <f t="shared" si="196"/>
        <v>9</v>
      </c>
      <c r="F4187" s="306" t="s">
        <v>176</v>
      </c>
      <c r="G4187" s="241">
        <v>315.20999999999998</v>
      </c>
      <c r="H4187" s="244">
        <f t="shared" si="197"/>
        <v>2836.89</v>
      </c>
      <c r="I4187" s="246"/>
      <c r="J4187" s="247"/>
      <c r="K4187" s="240"/>
      <c r="L4187" s="245"/>
    </row>
    <row r="4188" spans="1:12">
      <c r="A4188" s="243">
        <v>45083</v>
      </c>
      <c r="B4188" s="243">
        <v>45091</v>
      </c>
      <c r="C4188" s="244">
        <f t="shared" si="195"/>
        <v>9</v>
      </c>
      <c r="D4188" s="239">
        <v>45091</v>
      </c>
      <c r="E4188" s="245">
        <f t="shared" si="196"/>
        <v>8</v>
      </c>
      <c r="F4188" s="306" t="s">
        <v>175</v>
      </c>
      <c r="G4188" s="241">
        <v>1343.14</v>
      </c>
      <c r="H4188" s="244">
        <f t="shared" si="197"/>
        <v>10745.12</v>
      </c>
      <c r="I4188" s="246"/>
      <c r="J4188" s="247"/>
      <c r="K4188" s="240"/>
      <c r="L4188" s="245"/>
    </row>
    <row r="4189" spans="1:12">
      <c r="A4189" s="243">
        <v>45083</v>
      </c>
      <c r="B4189" s="243">
        <v>45236</v>
      </c>
      <c r="C4189" s="244">
        <f t="shared" si="195"/>
        <v>154</v>
      </c>
      <c r="D4189" s="239">
        <v>45236</v>
      </c>
      <c r="E4189" s="245">
        <f t="shared" si="196"/>
        <v>153</v>
      </c>
      <c r="F4189" s="306" t="s">
        <v>176</v>
      </c>
      <c r="G4189" s="241">
        <v>245.98</v>
      </c>
      <c r="H4189" s="244">
        <f t="shared" si="197"/>
        <v>37634.939999999995</v>
      </c>
      <c r="I4189" s="246"/>
      <c r="J4189" s="247"/>
      <c r="K4189" s="240"/>
      <c r="L4189" s="245"/>
    </row>
    <row r="4190" spans="1:12">
      <c r="A4190" s="243">
        <v>45083</v>
      </c>
      <c r="B4190" s="243">
        <v>45092</v>
      </c>
      <c r="C4190" s="244">
        <f t="shared" si="195"/>
        <v>10</v>
      </c>
      <c r="D4190" s="239">
        <v>45092</v>
      </c>
      <c r="E4190" s="245">
        <f t="shared" si="196"/>
        <v>9</v>
      </c>
      <c r="F4190" s="306" t="s">
        <v>175</v>
      </c>
      <c r="G4190" s="241">
        <v>28.01</v>
      </c>
      <c r="H4190" s="244">
        <f t="shared" si="197"/>
        <v>252.09</v>
      </c>
      <c r="I4190" s="246"/>
      <c r="J4190" s="247"/>
      <c r="K4190" s="240"/>
      <c r="L4190" s="245"/>
    </row>
    <row r="4191" spans="1:12">
      <c r="A4191" s="243">
        <v>45083</v>
      </c>
      <c r="B4191" s="243">
        <v>45107</v>
      </c>
      <c r="C4191" s="244">
        <f t="shared" si="195"/>
        <v>25</v>
      </c>
      <c r="D4191" s="239">
        <v>45107</v>
      </c>
      <c r="E4191" s="245">
        <f t="shared" si="196"/>
        <v>24</v>
      </c>
      <c r="F4191" s="306" t="s">
        <v>175</v>
      </c>
      <c r="G4191" s="241">
        <v>2.04</v>
      </c>
      <c r="H4191" s="244">
        <f t="shared" si="197"/>
        <v>48.96</v>
      </c>
      <c r="I4191" s="246"/>
      <c r="J4191" s="247"/>
      <c r="K4191" s="240"/>
      <c r="L4191" s="245"/>
    </row>
    <row r="4192" spans="1:12">
      <c r="A4192" s="243">
        <v>45083</v>
      </c>
      <c r="B4192" s="243">
        <v>45096</v>
      </c>
      <c r="C4192" s="244">
        <f t="shared" si="195"/>
        <v>14</v>
      </c>
      <c r="D4192" s="239">
        <v>45096</v>
      </c>
      <c r="E4192" s="245">
        <f t="shared" si="196"/>
        <v>13</v>
      </c>
      <c r="F4192" s="306" t="s">
        <v>176</v>
      </c>
      <c r="G4192" s="241">
        <v>402.28</v>
      </c>
      <c r="H4192" s="244">
        <f t="shared" si="197"/>
        <v>5229.6399999999994</v>
      </c>
      <c r="I4192" s="246"/>
      <c r="J4192" s="247"/>
      <c r="K4192" s="240"/>
      <c r="L4192" s="245"/>
    </row>
    <row r="4193" spans="1:12">
      <c r="A4193" s="243">
        <v>45083</v>
      </c>
      <c r="B4193" s="243">
        <v>45198</v>
      </c>
      <c r="C4193" s="244">
        <f t="shared" si="195"/>
        <v>116</v>
      </c>
      <c r="D4193" s="239">
        <v>45198</v>
      </c>
      <c r="E4193" s="245">
        <f t="shared" si="196"/>
        <v>115</v>
      </c>
      <c r="F4193" s="306" t="s">
        <v>175</v>
      </c>
      <c r="G4193" s="241">
        <v>126.38</v>
      </c>
      <c r="H4193" s="244">
        <f t="shared" si="197"/>
        <v>14533.699999999999</v>
      </c>
      <c r="I4193" s="246"/>
      <c r="J4193" s="247"/>
      <c r="K4193" s="240"/>
      <c r="L4193" s="245"/>
    </row>
    <row r="4194" spans="1:12">
      <c r="A4194" s="243">
        <v>45083</v>
      </c>
      <c r="B4194" s="243">
        <v>45083</v>
      </c>
      <c r="C4194" s="244">
        <f t="shared" si="195"/>
        <v>1</v>
      </c>
      <c r="D4194" s="239">
        <v>45083</v>
      </c>
      <c r="E4194" s="245">
        <f t="shared" si="196"/>
        <v>0</v>
      </c>
      <c r="F4194" s="306" t="s">
        <v>176</v>
      </c>
      <c r="G4194" s="241">
        <v>8112.08</v>
      </c>
      <c r="H4194" s="244">
        <f t="shared" si="197"/>
        <v>0</v>
      </c>
      <c r="I4194" s="246"/>
      <c r="J4194" s="247"/>
      <c r="K4194" s="240"/>
      <c r="L4194" s="245"/>
    </row>
    <row r="4195" spans="1:12">
      <c r="A4195" s="243">
        <v>45083</v>
      </c>
      <c r="B4195" s="243">
        <v>45084</v>
      </c>
      <c r="C4195" s="244">
        <f t="shared" si="195"/>
        <v>2</v>
      </c>
      <c r="D4195" s="239">
        <v>45084</v>
      </c>
      <c r="E4195" s="245">
        <f t="shared" si="196"/>
        <v>1</v>
      </c>
      <c r="F4195" s="306" t="s">
        <v>178</v>
      </c>
      <c r="G4195" s="241">
        <v>733.28</v>
      </c>
      <c r="H4195" s="244">
        <f t="shared" si="197"/>
        <v>733.28</v>
      </c>
      <c r="I4195" s="246"/>
      <c r="J4195" s="247"/>
      <c r="K4195" s="240"/>
      <c r="L4195" s="245"/>
    </row>
    <row r="4196" spans="1:12">
      <c r="A4196" s="243">
        <v>45084</v>
      </c>
      <c r="B4196" s="243">
        <v>45092</v>
      </c>
      <c r="C4196" s="244">
        <f t="shared" si="195"/>
        <v>9</v>
      </c>
      <c r="D4196" s="239">
        <v>45092</v>
      </c>
      <c r="E4196" s="245">
        <f t="shared" si="196"/>
        <v>8</v>
      </c>
      <c r="F4196" s="306" t="s">
        <v>176</v>
      </c>
      <c r="G4196" s="241">
        <v>4510.51</v>
      </c>
      <c r="H4196" s="244">
        <f t="shared" si="197"/>
        <v>36084.080000000002</v>
      </c>
      <c r="I4196" s="246"/>
      <c r="J4196" s="247"/>
      <c r="K4196" s="240"/>
      <c r="L4196" s="245"/>
    </row>
    <row r="4197" spans="1:12">
      <c r="A4197" s="243">
        <v>45084</v>
      </c>
      <c r="B4197" s="243">
        <v>45117</v>
      </c>
      <c r="C4197" s="244">
        <f t="shared" si="195"/>
        <v>34</v>
      </c>
      <c r="D4197" s="239">
        <v>45117</v>
      </c>
      <c r="E4197" s="245">
        <f t="shared" si="196"/>
        <v>33</v>
      </c>
      <c r="F4197" s="306" t="s">
        <v>175</v>
      </c>
      <c r="G4197" s="241">
        <v>27.33</v>
      </c>
      <c r="H4197" s="244">
        <f t="shared" si="197"/>
        <v>901.89</v>
      </c>
      <c r="I4197" s="246"/>
      <c r="J4197" s="247"/>
      <c r="K4197" s="240"/>
      <c r="L4197" s="245"/>
    </row>
    <row r="4198" spans="1:12">
      <c r="A4198" s="243">
        <v>45084</v>
      </c>
      <c r="B4198" s="243">
        <v>45091</v>
      </c>
      <c r="C4198" s="244">
        <f t="shared" si="195"/>
        <v>8</v>
      </c>
      <c r="D4198" s="239">
        <v>45091</v>
      </c>
      <c r="E4198" s="245">
        <f t="shared" si="196"/>
        <v>7</v>
      </c>
      <c r="F4198" s="306" t="s">
        <v>177</v>
      </c>
      <c r="G4198" s="241">
        <v>5973.5</v>
      </c>
      <c r="H4198" s="244">
        <f t="shared" si="197"/>
        <v>41814.5</v>
      </c>
      <c r="I4198" s="246"/>
      <c r="J4198" s="247"/>
      <c r="K4198" s="240"/>
      <c r="L4198" s="245"/>
    </row>
    <row r="4199" spans="1:12">
      <c r="A4199" s="243">
        <v>45084</v>
      </c>
      <c r="B4199" s="243">
        <v>45118</v>
      </c>
      <c r="C4199" s="244">
        <f t="shared" si="195"/>
        <v>35</v>
      </c>
      <c r="D4199" s="239">
        <v>45118</v>
      </c>
      <c r="E4199" s="245">
        <f t="shared" si="196"/>
        <v>34</v>
      </c>
      <c r="F4199" s="306" t="s">
        <v>175</v>
      </c>
      <c r="G4199" s="241">
        <v>143.24</v>
      </c>
      <c r="H4199" s="244">
        <f t="shared" si="197"/>
        <v>4870.16</v>
      </c>
      <c r="I4199" s="246"/>
      <c r="J4199" s="247"/>
      <c r="K4199" s="240"/>
      <c r="L4199" s="245"/>
    </row>
    <row r="4200" spans="1:12">
      <c r="A4200" s="243">
        <v>45084</v>
      </c>
      <c r="B4200" s="243">
        <v>45141</v>
      </c>
      <c r="C4200" s="244">
        <f t="shared" si="195"/>
        <v>58</v>
      </c>
      <c r="D4200" s="239">
        <v>45141</v>
      </c>
      <c r="E4200" s="245">
        <f t="shared" si="196"/>
        <v>57</v>
      </c>
      <c r="F4200" s="306" t="s">
        <v>176</v>
      </c>
      <c r="G4200" s="241">
        <v>145.84</v>
      </c>
      <c r="H4200" s="244">
        <f t="shared" si="197"/>
        <v>8312.880000000001</v>
      </c>
      <c r="I4200" s="246"/>
      <c r="J4200" s="247"/>
      <c r="K4200" s="240"/>
      <c r="L4200" s="245"/>
    </row>
    <row r="4201" spans="1:12">
      <c r="A4201" s="243">
        <v>45084</v>
      </c>
      <c r="B4201" s="243">
        <v>45218</v>
      </c>
      <c r="C4201" s="244">
        <f t="shared" si="195"/>
        <v>135</v>
      </c>
      <c r="D4201" s="239">
        <v>45218</v>
      </c>
      <c r="E4201" s="245">
        <f t="shared" si="196"/>
        <v>134</v>
      </c>
      <c r="F4201" s="306" t="s">
        <v>175</v>
      </c>
      <c r="G4201" s="241">
        <v>35.630000000000003</v>
      </c>
      <c r="H4201" s="244">
        <f t="shared" si="197"/>
        <v>4774.42</v>
      </c>
      <c r="I4201" s="246"/>
      <c r="J4201" s="247"/>
      <c r="K4201" s="240"/>
      <c r="L4201" s="245"/>
    </row>
    <row r="4202" spans="1:12">
      <c r="A4202" s="243">
        <v>45084</v>
      </c>
      <c r="B4202" s="243">
        <v>45085</v>
      </c>
      <c r="C4202" s="244">
        <f t="shared" si="195"/>
        <v>2</v>
      </c>
      <c r="D4202" s="239">
        <v>45085</v>
      </c>
      <c r="E4202" s="245">
        <f t="shared" si="196"/>
        <v>1</v>
      </c>
      <c r="F4202" s="306" t="s">
        <v>178</v>
      </c>
      <c r="G4202" s="241">
        <v>10141.98</v>
      </c>
      <c r="H4202" s="244">
        <f t="shared" si="197"/>
        <v>10141.98</v>
      </c>
      <c r="I4202" s="246"/>
      <c r="J4202" s="247"/>
      <c r="K4202" s="240"/>
      <c r="L4202" s="245"/>
    </row>
    <row r="4203" spans="1:12">
      <c r="A4203" s="243">
        <v>45084</v>
      </c>
      <c r="B4203" s="243">
        <v>45135</v>
      </c>
      <c r="C4203" s="244">
        <f t="shared" si="195"/>
        <v>52</v>
      </c>
      <c r="D4203" s="239">
        <v>45135</v>
      </c>
      <c r="E4203" s="245">
        <f t="shared" si="196"/>
        <v>51</v>
      </c>
      <c r="F4203" s="306" t="s">
        <v>176</v>
      </c>
      <c r="G4203" s="241">
        <v>889.26</v>
      </c>
      <c r="H4203" s="244">
        <f t="shared" si="197"/>
        <v>45352.26</v>
      </c>
      <c r="I4203" s="246"/>
      <c r="J4203" s="247"/>
      <c r="K4203" s="240"/>
      <c r="L4203" s="245"/>
    </row>
    <row r="4204" spans="1:12">
      <c r="A4204" s="243">
        <v>45084</v>
      </c>
      <c r="B4204" s="243">
        <v>45086</v>
      </c>
      <c r="C4204" s="244">
        <f t="shared" si="195"/>
        <v>3</v>
      </c>
      <c r="D4204" s="239">
        <v>45086</v>
      </c>
      <c r="E4204" s="245">
        <f t="shared" si="196"/>
        <v>2</v>
      </c>
      <c r="F4204" s="306" t="s">
        <v>178</v>
      </c>
      <c r="G4204" s="241">
        <v>2357.41</v>
      </c>
      <c r="H4204" s="244">
        <f t="shared" si="197"/>
        <v>4714.82</v>
      </c>
      <c r="I4204" s="246"/>
      <c r="J4204" s="247"/>
      <c r="K4204" s="240"/>
      <c r="L4204" s="245"/>
    </row>
    <row r="4205" spans="1:12">
      <c r="A4205" s="243">
        <v>45084</v>
      </c>
      <c r="B4205" s="243">
        <v>45084</v>
      </c>
      <c r="C4205" s="244">
        <f t="shared" si="195"/>
        <v>1</v>
      </c>
      <c r="D4205" s="239">
        <v>45084</v>
      </c>
      <c r="E4205" s="245">
        <f t="shared" si="196"/>
        <v>0</v>
      </c>
      <c r="F4205" s="306" t="s">
        <v>175</v>
      </c>
      <c r="G4205" s="241">
        <v>972.57</v>
      </c>
      <c r="H4205" s="244">
        <f t="shared" si="197"/>
        <v>0</v>
      </c>
      <c r="I4205" s="246"/>
      <c r="J4205" s="247"/>
      <c r="K4205" s="240"/>
      <c r="L4205" s="245"/>
    </row>
    <row r="4206" spans="1:12">
      <c r="A4206" s="243">
        <v>45084</v>
      </c>
      <c r="B4206" s="243">
        <v>45098</v>
      </c>
      <c r="C4206" s="244">
        <f t="shared" si="195"/>
        <v>15</v>
      </c>
      <c r="D4206" s="239">
        <v>45098</v>
      </c>
      <c r="E4206" s="245">
        <f t="shared" si="196"/>
        <v>14</v>
      </c>
      <c r="F4206" s="306" t="s">
        <v>175</v>
      </c>
      <c r="G4206" s="241">
        <v>16.29</v>
      </c>
      <c r="H4206" s="244">
        <f t="shared" si="197"/>
        <v>228.06</v>
      </c>
      <c r="I4206" s="246"/>
      <c r="J4206" s="247"/>
      <c r="K4206" s="240"/>
      <c r="L4206" s="245"/>
    </row>
    <row r="4207" spans="1:12">
      <c r="A4207" s="243">
        <v>45084</v>
      </c>
      <c r="B4207" s="243">
        <v>45266</v>
      </c>
      <c r="C4207" s="244">
        <f t="shared" si="195"/>
        <v>183</v>
      </c>
      <c r="D4207" s="239">
        <v>45266</v>
      </c>
      <c r="E4207" s="245">
        <f t="shared" si="196"/>
        <v>182</v>
      </c>
      <c r="F4207" s="306" t="s">
        <v>175</v>
      </c>
      <c r="G4207" s="241">
        <v>153.84</v>
      </c>
      <c r="H4207" s="244">
        <f t="shared" si="197"/>
        <v>27998.880000000001</v>
      </c>
      <c r="I4207" s="246"/>
      <c r="J4207" s="247"/>
      <c r="K4207" s="240"/>
      <c r="L4207" s="245"/>
    </row>
    <row r="4208" spans="1:12">
      <c r="A4208" s="243">
        <v>45084</v>
      </c>
      <c r="B4208" s="243">
        <v>45085</v>
      </c>
      <c r="C4208" s="244">
        <f t="shared" si="195"/>
        <v>2</v>
      </c>
      <c r="D4208" s="239">
        <v>45085</v>
      </c>
      <c r="E4208" s="245">
        <f t="shared" si="196"/>
        <v>1</v>
      </c>
      <c r="F4208" s="306" t="s">
        <v>175</v>
      </c>
      <c r="G4208" s="241">
        <v>385047.22</v>
      </c>
      <c r="H4208" s="244">
        <f t="shared" si="197"/>
        <v>385047.22</v>
      </c>
      <c r="I4208" s="246"/>
      <c r="J4208" s="247"/>
      <c r="K4208" s="240"/>
      <c r="L4208" s="245"/>
    </row>
    <row r="4209" spans="1:12">
      <c r="A4209" s="243">
        <v>45084</v>
      </c>
      <c r="B4209" s="243">
        <v>45099</v>
      </c>
      <c r="C4209" s="244">
        <f t="shared" si="195"/>
        <v>16</v>
      </c>
      <c r="D4209" s="239">
        <v>45099</v>
      </c>
      <c r="E4209" s="245">
        <f t="shared" si="196"/>
        <v>15</v>
      </c>
      <c r="F4209" s="306" t="s">
        <v>175</v>
      </c>
      <c r="G4209" s="241">
        <v>30.81</v>
      </c>
      <c r="H4209" s="244">
        <f t="shared" si="197"/>
        <v>462.15</v>
      </c>
      <c r="I4209" s="246"/>
      <c r="J4209" s="247"/>
      <c r="K4209" s="240"/>
      <c r="L4209" s="245"/>
    </row>
    <row r="4210" spans="1:12">
      <c r="A4210" s="243">
        <v>45084</v>
      </c>
      <c r="B4210" s="243">
        <v>45376</v>
      </c>
      <c r="C4210" s="244">
        <f t="shared" si="195"/>
        <v>293</v>
      </c>
      <c r="D4210" s="239">
        <v>45376</v>
      </c>
      <c r="E4210" s="245">
        <f t="shared" si="196"/>
        <v>292</v>
      </c>
      <c r="F4210" s="306" t="s">
        <v>176</v>
      </c>
      <c r="G4210" s="241">
        <v>37.11</v>
      </c>
      <c r="H4210" s="244">
        <f t="shared" si="197"/>
        <v>10836.119999999999</v>
      </c>
      <c r="I4210" s="246"/>
      <c r="J4210" s="247"/>
      <c r="K4210" s="240"/>
      <c r="L4210" s="245"/>
    </row>
    <row r="4211" spans="1:12">
      <c r="A4211" s="243">
        <v>45084</v>
      </c>
      <c r="B4211" s="243">
        <v>45086</v>
      </c>
      <c r="C4211" s="244">
        <f t="shared" si="195"/>
        <v>3</v>
      </c>
      <c r="D4211" s="239">
        <v>45086</v>
      </c>
      <c r="E4211" s="245">
        <f t="shared" si="196"/>
        <v>2</v>
      </c>
      <c r="F4211" s="306" t="s">
        <v>175</v>
      </c>
      <c r="G4211" s="241">
        <v>471827.55</v>
      </c>
      <c r="H4211" s="244">
        <f t="shared" si="197"/>
        <v>943655.1</v>
      </c>
      <c r="I4211" s="246"/>
      <c r="J4211" s="247"/>
      <c r="K4211" s="240"/>
      <c r="L4211" s="245"/>
    </row>
    <row r="4212" spans="1:12">
      <c r="A4212" s="243">
        <v>45084</v>
      </c>
      <c r="B4212" s="243">
        <v>45100</v>
      </c>
      <c r="C4212" s="244">
        <f t="shared" si="195"/>
        <v>17</v>
      </c>
      <c r="D4212" s="239">
        <v>45100</v>
      </c>
      <c r="E4212" s="245">
        <f t="shared" si="196"/>
        <v>16</v>
      </c>
      <c r="F4212" s="306" t="s">
        <v>175</v>
      </c>
      <c r="G4212" s="241">
        <v>219.96</v>
      </c>
      <c r="H4212" s="244">
        <f t="shared" si="197"/>
        <v>3519.36</v>
      </c>
      <c r="I4212" s="246"/>
      <c r="J4212" s="247"/>
      <c r="K4212" s="240"/>
      <c r="L4212" s="245"/>
    </row>
    <row r="4213" spans="1:12">
      <c r="A4213" s="243">
        <v>45084</v>
      </c>
      <c r="B4213" s="243">
        <v>45188</v>
      </c>
      <c r="C4213" s="244">
        <f t="shared" si="195"/>
        <v>105</v>
      </c>
      <c r="D4213" s="239">
        <v>45188</v>
      </c>
      <c r="E4213" s="245">
        <f t="shared" si="196"/>
        <v>104</v>
      </c>
      <c r="F4213" s="306" t="s">
        <v>175</v>
      </c>
      <c r="G4213" s="241">
        <v>139.33000000000001</v>
      </c>
      <c r="H4213" s="244">
        <f t="shared" si="197"/>
        <v>14490.320000000002</v>
      </c>
      <c r="I4213" s="246"/>
      <c r="J4213" s="247"/>
      <c r="K4213" s="240"/>
      <c r="L4213" s="245"/>
    </row>
    <row r="4214" spans="1:12">
      <c r="A4214" s="243">
        <v>45084</v>
      </c>
      <c r="B4214" s="243">
        <v>45146</v>
      </c>
      <c r="C4214" s="244">
        <f t="shared" si="195"/>
        <v>63</v>
      </c>
      <c r="D4214" s="239">
        <v>45146</v>
      </c>
      <c r="E4214" s="245">
        <f t="shared" si="196"/>
        <v>62</v>
      </c>
      <c r="F4214" s="306" t="s">
        <v>176</v>
      </c>
      <c r="G4214" s="241">
        <v>27.58</v>
      </c>
      <c r="H4214" s="244">
        <f t="shared" si="197"/>
        <v>1709.9599999999998</v>
      </c>
      <c r="I4214" s="246"/>
      <c r="J4214" s="247"/>
      <c r="K4214" s="240"/>
      <c r="L4214" s="245"/>
    </row>
    <row r="4215" spans="1:12">
      <c r="A4215" s="243">
        <v>45084</v>
      </c>
      <c r="B4215" s="243">
        <v>45084</v>
      </c>
      <c r="C4215" s="244">
        <f t="shared" si="195"/>
        <v>1</v>
      </c>
      <c r="D4215" s="239">
        <v>45084</v>
      </c>
      <c r="E4215" s="245">
        <f t="shared" si="196"/>
        <v>0</v>
      </c>
      <c r="F4215" s="306" t="s">
        <v>176</v>
      </c>
      <c r="G4215" s="241">
        <v>1910.9</v>
      </c>
      <c r="H4215" s="244">
        <f t="shared" si="197"/>
        <v>0</v>
      </c>
      <c r="I4215" s="246"/>
      <c r="J4215" s="247"/>
      <c r="K4215" s="240"/>
      <c r="L4215" s="245"/>
    </row>
    <row r="4216" spans="1:12">
      <c r="A4216" s="243">
        <v>45084</v>
      </c>
      <c r="B4216" s="243">
        <v>45084</v>
      </c>
      <c r="C4216" s="244">
        <f t="shared" si="195"/>
        <v>1</v>
      </c>
      <c r="D4216" s="239">
        <v>45084</v>
      </c>
      <c r="E4216" s="245">
        <f t="shared" si="196"/>
        <v>0</v>
      </c>
      <c r="F4216" s="306" t="s">
        <v>179</v>
      </c>
      <c r="G4216" s="241">
        <v>59.13</v>
      </c>
      <c r="H4216" s="244">
        <f t="shared" si="197"/>
        <v>0</v>
      </c>
      <c r="I4216" s="246"/>
      <c r="J4216" s="247"/>
      <c r="K4216" s="240"/>
      <c r="L4216" s="245"/>
    </row>
    <row r="4217" spans="1:12">
      <c r="A4217" s="243">
        <v>45084</v>
      </c>
      <c r="B4217" s="243">
        <v>45085</v>
      </c>
      <c r="C4217" s="244">
        <f t="shared" si="195"/>
        <v>2</v>
      </c>
      <c r="D4217" s="239">
        <v>45085</v>
      </c>
      <c r="E4217" s="245">
        <f t="shared" si="196"/>
        <v>1</v>
      </c>
      <c r="F4217" s="306" t="s">
        <v>176</v>
      </c>
      <c r="G4217" s="241">
        <v>87445.03</v>
      </c>
      <c r="H4217" s="244">
        <f t="shared" si="197"/>
        <v>87445.03</v>
      </c>
      <c r="I4217" s="246"/>
      <c r="J4217" s="247"/>
      <c r="K4217" s="240"/>
      <c r="L4217" s="245"/>
    </row>
    <row r="4218" spans="1:12">
      <c r="A4218" s="243">
        <v>45084</v>
      </c>
      <c r="B4218" s="243">
        <v>45086</v>
      </c>
      <c r="C4218" s="244">
        <f t="shared" si="195"/>
        <v>3</v>
      </c>
      <c r="D4218" s="239">
        <v>45086</v>
      </c>
      <c r="E4218" s="245">
        <f t="shared" si="196"/>
        <v>2</v>
      </c>
      <c r="F4218" s="306" t="s">
        <v>176</v>
      </c>
      <c r="G4218" s="241">
        <v>340496.88</v>
      </c>
      <c r="H4218" s="244">
        <f t="shared" si="197"/>
        <v>680993.76</v>
      </c>
      <c r="I4218" s="246"/>
      <c r="J4218" s="247"/>
      <c r="K4218" s="240"/>
      <c r="L4218" s="245"/>
    </row>
    <row r="4219" spans="1:12">
      <c r="A4219" s="243">
        <v>45084</v>
      </c>
      <c r="B4219" s="243">
        <v>45103</v>
      </c>
      <c r="C4219" s="244">
        <f t="shared" si="195"/>
        <v>20</v>
      </c>
      <c r="D4219" s="239">
        <v>45103</v>
      </c>
      <c r="E4219" s="245">
        <f t="shared" si="196"/>
        <v>19</v>
      </c>
      <c r="F4219" s="306" t="s">
        <v>175</v>
      </c>
      <c r="G4219" s="241">
        <v>100.31</v>
      </c>
      <c r="H4219" s="244">
        <f t="shared" si="197"/>
        <v>1905.89</v>
      </c>
      <c r="I4219" s="246"/>
      <c r="J4219" s="247"/>
      <c r="K4219" s="240"/>
      <c r="L4219" s="245"/>
    </row>
    <row r="4220" spans="1:12">
      <c r="A4220" s="243">
        <v>45084</v>
      </c>
      <c r="B4220" s="243">
        <v>45084</v>
      </c>
      <c r="C4220" s="244">
        <f t="shared" si="195"/>
        <v>1</v>
      </c>
      <c r="D4220" s="239">
        <v>45084</v>
      </c>
      <c r="E4220" s="245">
        <f t="shared" si="196"/>
        <v>0</v>
      </c>
      <c r="F4220" s="306" t="s">
        <v>177</v>
      </c>
      <c r="G4220" s="241">
        <v>18.8</v>
      </c>
      <c r="H4220" s="244">
        <f t="shared" si="197"/>
        <v>0</v>
      </c>
      <c r="I4220" s="246"/>
      <c r="J4220" s="247"/>
      <c r="K4220" s="240"/>
      <c r="L4220" s="245"/>
    </row>
    <row r="4221" spans="1:12">
      <c r="A4221" s="243">
        <v>45084</v>
      </c>
      <c r="B4221" s="243">
        <v>45104</v>
      </c>
      <c r="C4221" s="244">
        <f t="shared" si="195"/>
        <v>21</v>
      </c>
      <c r="D4221" s="239">
        <v>45104</v>
      </c>
      <c r="E4221" s="245">
        <f t="shared" si="196"/>
        <v>20</v>
      </c>
      <c r="F4221" s="306" t="s">
        <v>175</v>
      </c>
      <c r="G4221" s="241">
        <v>223.58</v>
      </c>
      <c r="H4221" s="244">
        <f t="shared" si="197"/>
        <v>4471.6000000000004</v>
      </c>
      <c r="I4221" s="246"/>
      <c r="J4221" s="247"/>
      <c r="K4221" s="240"/>
      <c r="L4221" s="245"/>
    </row>
    <row r="4222" spans="1:12">
      <c r="A4222" s="243">
        <v>45084</v>
      </c>
      <c r="B4222" s="243">
        <v>45089</v>
      </c>
      <c r="C4222" s="244">
        <f t="shared" si="195"/>
        <v>6</v>
      </c>
      <c r="D4222" s="239">
        <v>45089</v>
      </c>
      <c r="E4222" s="245">
        <f t="shared" si="196"/>
        <v>5</v>
      </c>
      <c r="F4222" s="306" t="s">
        <v>178</v>
      </c>
      <c r="G4222" s="241">
        <v>508.08</v>
      </c>
      <c r="H4222" s="244">
        <f t="shared" si="197"/>
        <v>2540.4</v>
      </c>
      <c r="I4222" s="246"/>
      <c r="J4222" s="247"/>
      <c r="K4222" s="240"/>
      <c r="L4222" s="245"/>
    </row>
    <row r="4223" spans="1:12">
      <c r="A4223" s="243">
        <v>45084</v>
      </c>
      <c r="B4223" s="243">
        <v>45085</v>
      </c>
      <c r="C4223" s="244">
        <f t="shared" si="195"/>
        <v>2</v>
      </c>
      <c r="D4223" s="239">
        <v>45085</v>
      </c>
      <c r="E4223" s="245">
        <f t="shared" si="196"/>
        <v>1</v>
      </c>
      <c r="F4223" s="306" t="s">
        <v>177</v>
      </c>
      <c r="G4223" s="241">
        <v>10925.82</v>
      </c>
      <c r="H4223" s="244">
        <f t="shared" si="197"/>
        <v>10925.82</v>
      </c>
      <c r="I4223" s="246"/>
      <c r="J4223" s="247"/>
      <c r="K4223" s="240"/>
      <c r="L4223" s="245"/>
    </row>
    <row r="4224" spans="1:12">
      <c r="A4224" s="243">
        <v>45084</v>
      </c>
      <c r="B4224" s="243">
        <v>45086</v>
      </c>
      <c r="C4224" s="244">
        <f t="shared" si="195"/>
        <v>3</v>
      </c>
      <c r="D4224" s="239">
        <v>45086</v>
      </c>
      <c r="E4224" s="245">
        <f t="shared" si="196"/>
        <v>2</v>
      </c>
      <c r="F4224" s="306" t="s">
        <v>177</v>
      </c>
      <c r="G4224" s="241">
        <v>12678.71</v>
      </c>
      <c r="H4224" s="244">
        <f t="shared" si="197"/>
        <v>25357.42</v>
      </c>
      <c r="I4224" s="246"/>
      <c r="J4224" s="247"/>
      <c r="K4224" s="240"/>
      <c r="L4224" s="245"/>
    </row>
    <row r="4225" spans="1:12">
      <c r="A4225" s="243">
        <v>45084</v>
      </c>
      <c r="B4225" s="243">
        <v>45089</v>
      </c>
      <c r="C4225" s="244">
        <f t="shared" si="195"/>
        <v>6</v>
      </c>
      <c r="D4225" s="239">
        <v>45089</v>
      </c>
      <c r="E4225" s="245">
        <f t="shared" si="196"/>
        <v>5</v>
      </c>
      <c r="F4225" s="306" t="s">
        <v>175</v>
      </c>
      <c r="G4225" s="241">
        <v>8064.99</v>
      </c>
      <c r="H4225" s="244">
        <f t="shared" si="197"/>
        <v>40324.949999999997</v>
      </c>
      <c r="I4225" s="246"/>
      <c r="J4225" s="247"/>
      <c r="K4225" s="240"/>
      <c r="L4225" s="245"/>
    </row>
    <row r="4226" spans="1:12">
      <c r="A4226" s="243">
        <v>45084</v>
      </c>
      <c r="B4226" s="243">
        <v>45321</v>
      </c>
      <c r="C4226" s="244">
        <f t="shared" si="195"/>
        <v>238</v>
      </c>
      <c r="D4226" s="239">
        <v>45321</v>
      </c>
      <c r="E4226" s="245">
        <f t="shared" si="196"/>
        <v>237</v>
      </c>
      <c r="F4226" s="306" t="s">
        <v>175</v>
      </c>
      <c r="G4226" s="241">
        <v>146.37</v>
      </c>
      <c r="H4226" s="244">
        <f t="shared" si="197"/>
        <v>34689.69</v>
      </c>
      <c r="I4226" s="246"/>
      <c r="J4226" s="247"/>
      <c r="K4226" s="240"/>
      <c r="L4226" s="245"/>
    </row>
    <row r="4227" spans="1:12">
      <c r="A4227" s="243">
        <v>45084</v>
      </c>
      <c r="B4227" s="243">
        <v>45106</v>
      </c>
      <c r="C4227" s="244">
        <f t="shared" si="195"/>
        <v>23</v>
      </c>
      <c r="D4227" s="239">
        <v>45106</v>
      </c>
      <c r="E4227" s="245">
        <f t="shared" si="196"/>
        <v>22</v>
      </c>
      <c r="F4227" s="306" t="s">
        <v>175</v>
      </c>
      <c r="G4227" s="241">
        <v>37.96</v>
      </c>
      <c r="H4227" s="244">
        <f t="shared" si="197"/>
        <v>835.12</v>
      </c>
      <c r="I4227" s="246"/>
      <c r="J4227" s="247"/>
      <c r="K4227" s="240"/>
      <c r="L4227" s="245"/>
    </row>
    <row r="4228" spans="1:12">
      <c r="A4228" s="243">
        <v>45084</v>
      </c>
      <c r="B4228" s="243">
        <v>45271</v>
      </c>
      <c r="C4228" s="244">
        <f t="shared" si="195"/>
        <v>188</v>
      </c>
      <c r="D4228" s="239">
        <v>45271</v>
      </c>
      <c r="E4228" s="245">
        <f t="shared" si="196"/>
        <v>187</v>
      </c>
      <c r="F4228" s="306" t="s">
        <v>175</v>
      </c>
      <c r="G4228" s="241">
        <v>22.54</v>
      </c>
      <c r="H4228" s="244">
        <f t="shared" si="197"/>
        <v>4214.9799999999996</v>
      </c>
      <c r="I4228" s="246"/>
      <c r="J4228" s="247"/>
      <c r="K4228" s="240"/>
      <c r="L4228" s="245"/>
    </row>
    <row r="4229" spans="1:12">
      <c r="A4229" s="243">
        <v>45084</v>
      </c>
      <c r="B4229" s="243">
        <v>45090</v>
      </c>
      <c r="C4229" s="244">
        <f t="shared" si="195"/>
        <v>7</v>
      </c>
      <c r="D4229" s="239">
        <v>45090</v>
      </c>
      <c r="E4229" s="245">
        <f t="shared" si="196"/>
        <v>6</v>
      </c>
      <c r="F4229" s="306" t="s">
        <v>175</v>
      </c>
      <c r="G4229" s="241">
        <v>908.18</v>
      </c>
      <c r="H4229" s="244">
        <f t="shared" si="197"/>
        <v>5449.08</v>
      </c>
      <c r="I4229" s="246"/>
      <c r="J4229" s="247"/>
      <c r="K4229" s="240"/>
      <c r="L4229" s="245"/>
    </row>
    <row r="4230" spans="1:12">
      <c r="A4230" s="243">
        <v>45084</v>
      </c>
      <c r="B4230" s="243">
        <v>45091</v>
      </c>
      <c r="C4230" s="244">
        <f t="shared" si="195"/>
        <v>8</v>
      </c>
      <c r="D4230" s="239">
        <v>45091</v>
      </c>
      <c r="E4230" s="245">
        <f t="shared" si="196"/>
        <v>7</v>
      </c>
      <c r="F4230" s="306" t="s">
        <v>175</v>
      </c>
      <c r="G4230" s="241">
        <v>1020.55</v>
      </c>
      <c r="H4230" s="244">
        <f t="shared" si="197"/>
        <v>7143.8499999999995</v>
      </c>
      <c r="I4230" s="246"/>
      <c r="J4230" s="247"/>
      <c r="K4230" s="240"/>
      <c r="L4230" s="245"/>
    </row>
    <row r="4231" spans="1:12">
      <c r="A4231" s="243">
        <v>45084</v>
      </c>
      <c r="B4231" s="243">
        <v>45112</v>
      </c>
      <c r="C4231" s="244">
        <f t="shared" ref="C4231:C4294" si="198">B4231-A4231+1</f>
        <v>29</v>
      </c>
      <c r="D4231" s="239">
        <v>45112</v>
      </c>
      <c r="E4231" s="245">
        <f t="shared" ref="E4231:E4294" si="199">D4231-A4231</f>
        <v>28</v>
      </c>
      <c r="F4231" s="306" t="s">
        <v>176</v>
      </c>
      <c r="G4231" s="241">
        <v>254.97</v>
      </c>
      <c r="H4231" s="244">
        <f t="shared" ref="H4231:H4294" si="200">E4231*G4231</f>
        <v>7139.16</v>
      </c>
      <c r="I4231" s="246"/>
      <c r="J4231" s="247"/>
      <c r="K4231" s="240"/>
      <c r="L4231" s="245"/>
    </row>
    <row r="4232" spans="1:12">
      <c r="A4232" s="243">
        <v>45084</v>
      </c>
      <c r="B4232" s="243">
        <v>45089</v>
      </c>
      <c r="C4232" s="244">
        <f t="shared" si="198"/>
        <v>6</v>
      </c>
      <c r="D4232" s="239">
        <v>45089</v>
      </c>
      <c r="E4232" s="245">
        <f t="shared" si="199"/>
        <v>5</v>
      </c>
      <c r="F4232" s="306" t="s">
        <v>176</v>
      </c>
      <c r="G4232" s="241">
        <v>85459.12</v>
      </c>
      <c r="H4232" s="244">
        <f t="shared" si="200"/>
        <v>427295.6</v>
      </c>
      <c r="I4232" s="246"/>
      <c r="J4232" s="247"/>
      <c r="K4232" s="240"/>
      <c r="L4232" s="245"/>
    </row>
    <row r="4233" spans="1:12">
      <c r="A4233" s="243">
        <v>45084</v>
      </c>
      <c r="B4233" s="243">
        <v>45092</v>
      </c>
      <c r="C4233" s="244">
        <f t="shared" si="198"/>
        <v>9</v>
      </c>
      <c r="D4233" s="239">
        <v>45092</v>
      </c>
      <c r="E4233" s="245">
        <f t="shared" si="199"/>
        <v>8</v>
      </c>
      <c r="F4233" s="306" t="s">
        <v>175</v>
      </c>
      <c r="G4233" s="241">
        <v>286.25</v>
      </c>
      <c r="H4233" s="244">
        <f t="shared" si="200"/>
        <v>2290</v>
      </c>
      <c r="I4233" s="246"/>
      <c r="J4233" s="247"/>
      <c r="K4233" s="240"/>
      <c r="L4233" s="245"/>
    </row>
    <row r="4234" spans="1:12">
      <c r="A4234" s="243">
        <v>45084</v>
      </c>
      <c r="B4234" s="243">
        <v>45152</v>
      </c>
      <c r="C4234" s="244">
        <f t="shared" si="198"/>
        <v>69</v>
      </c>
      <c r="D4234" s="239">
        <v>45152</v>
      </c>
      <c r="E4234" s="245">
        <f t="shared" si="199"/>
        <v>68</v>
      </c>
      <c r="F4234" s="306" t="s">
        <v>176</v>
      </c>
      <c r="G4234" s="241">
        <v>128.97</v>
      </c>
      <c r="H4234" s="244">
        <f t="shared" si="200"/>
        <v>8769.9599999999991</v>
      </c>
      <c r="I4234" s="246"/>
      <c r="J4234" s="247"/>
      <c r="K4234" s="240"/>
      <c r="L4234" s="245"/>
    </row>
    <row r="4235" spans="1:12">
      <c r="A4235" s="243">
        <v>45084</v>
      </c>
      <c r="B4235" s="243">
        <v>45113</v>
      </c>
      <c r="C4235" s="244">
        <f t="shared" si="198"/>
        <v>30</v>
      </c>
      <c r="D4235" s="239">
        <v>45113</v>
      </c>
      <c r="E4235" s="245">
        <f t="shared" si="199"/>
        <v>29</v>
      </c>
      <c r="F4235" s="306" t="s">
        <v>176</v>
      </c>
      <c r="G4235" s="241">
        <v>40.01</v>
      </c>
      <c r="H4235" s="244">
        <f t="shared" si="200"/>
        <v>1160.29</v>
      </c>
      <c r="I4235" s="246"/>
      <c r="J4235" s="247"/>
      <c r="K4235" s="240"/>
      <c r="L4235" s="245"/>
    </row>
    <row r="4236" spans="1:12">
      <c r="A4236" s="243">
        <v>45084</v>
      </c>
      <c r="B4236" s="243">
        <v>45090</v>
      </c>
      <c r="C4236" s="244">
        <f t="shared" si="198"/>
        <v>7</v>
      </c>
      <c r="D4236" s="239">
        <v>45090</v>
      </c>
      <c r="E4236" s="245">
        <f t="shared" si="199"/>
        <v>6</v>
      </c>
      <c r="F4236" s="306" t="s">
        <v>176</v>
      </c>
      <c r="G4236" s="241">
        <v>38821.07</v>
      </c>
      <c r="H4236" s="244">
        <f t="shared" si="200"/>
        <v>232926.41999999998</v>
      </c>
      <c r="I4236" s="246"/>
      <c r="J4236" s="247"/>
      <c r="K4236" s="240"/>
      <c r="L4236" s="245"/>
    </row>
    <row r="4237" spans="1:12">
      <c r="A4237" s="243">
        <v>45084</v>
      </c>
      <c r="B4237" s="243">
        <v>45114</v>
      </c>
      <c r="C4237" s="244">
        <f t="shared" si="198"/>
        <v>31</v>
      </c>
      <c r="D4237" s="239">
        <v>45114</v>
      </c>
      <c r="E4237" s="245">
        <f t="shared" si="199"/>
        <v>30</v>
      </c>
      <c r="F4237" s="306" t="s">
        <v>176</v>
      </c>
      <c r="G4237" s="241">
        <v>243.13</v>
      </c>
      <c r="H4237" s="244">
        <f t="shared" si="200"/>
        <v>7293.9</v>
      </c>
      <c r="I4237" s="246"/>
      <c r="J4237" s="247"/>
      <c r="K4237" s="240"/>
      <c r="L4237" s="245"/>
    </row>
    <row r="4238" spans="1:12">
      <c r="A4238" s="243">
        <v>45084</v>
      </c>
      <c r="B4238" s="243">
        <v>45093</v>
      </c>
      <c r="C4238" s="244">
        <f t="shared" si="198"/>
        <v>10</v>
      </c>
      <c r="D4238" s="239">
        <v>45093</v>
      </c>
      <c r="E4238" s="245">
        <f t="shared" si="199"/>
        <v>9</v>
      </c>
      <c r="F4238" s="306" t="s">
        <v>175</v>
      </c>
      <c r="G4238" s="241">
        <v>40.43</v>
      </c>
      <c r="H4238" s="244">
        <f t="shared" si="200"/>
        <v>363.87</v>
      </c>
      <c r="I4238" s="246"/>
      <c r="J4238" s="247"/>
      <c r="K4238" s="240"/>
      <c r="L4238" s="245"/>
    </row>
    <row r="4239" spans="1:12">
      <c r="A4239" s="243">
        <v>45084</v>
      </c>
      <c r="B4239" s="243">
        <v>45089</v>
      </c>
      <c r="C4239" s="244">
        <f t="shared" si="198"/>
        <v>6</v>
      </c>
      <c r="D4239" s="239">
        <v>45089</v>
      </c>
      <c r="E4239" s="245">
        <f t="shared" si="199"/>
        <v>5</v>
      </c>
      <c r="F4239" s="306" t="s">
        <v>177</v>
      </c>
      <c r="G4239" s="241">
        <v>1479.82</v>
      </c>
      <c r="H4239" s="244">
        <f t="shared" si="200"/>
        <v>7399.0999999999995</v>
      </c>
      <c r="I4239" s="246"/>
      <c r="J4239" s="247"/>
      <c r="K4239" s="240"/>
      <c r="L4239" s="245"/>
    </row>
    <row r="4240" spans="1:12">
      <c r="A4240" s="243">
        <v>45084</v>
      </c>
      <c r="B4240" s="243">
        <v>45091</v>
      </c>
      <c r="C4240" s="244">
        <f t="shared" si="198"/>
        <v>8</v>
      </c>
      <c r="D4240" s="239">
        <v>45091</v>
      </c>
      <c r="E4240" s="245">
        <f t="shared" si="199"/>
        <v>7</v>
      </c>
      <c r="F4240" s="306" t="s">
        <v>176</v>
      </c>
      <c r="G4240" s="241">
        <v>33293.629999999997</v>
      </c>
      <c r="H4240" s="244">
        <f t="shared" si="200"/>
        <v>233055.40999999997</v>
      </c>
      <c r="I4240" s="246"/>
      <c r="J4240" s="247"/>
      <c r="K4240" s="240"/>
      <c r="L4240" s="245"/>
    </row>
    <row r="4241" spans="1:12">
      <c r="A4241" s="243">
        <v>45084</v>
      </c>
      <c r="B4241" s="243">
        <v>45273</v>
      </c>
      <c r="C4241" s="244">
        <f t="shared" si="198"/>
        <v>190</v>
      </c>
      <c r="D4241" s="239">
        <v>45273</v>
      </c>
      <c r="E4241" s="245">
        <f t="shared" si="199"/>
        <v>189</v>
      </c>
      <c r="F4241" s="306" t="s">
        <v>176</v>
      </c>
      <c r="G4241" s="241">
        <v>43.3</v>
      </c>
      <c r="H4241" s="244">
        <f t="shared" si="200"/>
        <v>8183.7</v>
      </c>
      <c r="I4241" s="246"/>
      <c r="J4241" s="247"/>
      <c r="K4241" s="240"/>
      <c r="L4241" s="245"/>
    </row>
    <row r="4242" spans="1:12">
      <c r="A4242" s="243">
        <v>45085</v>
      </c>
      <c r="B4242" s="243">
        <v>45090</v>
      </c>
      <c r="C4242" s="244">
        <f t="shared" si="198"/>
        <v>6</v>
      </c>
      <c r="D4242" s="239">
        <v>45090</v>
      </c>
      <c r="E4242" s="245">
        <f t="shared" si="199"/>
        <v>5</v>
      </c>
      <c r="F4242" s="306" t="s">
        <v>175</v>
      </c>
      <c r="G4242" s="241">
        <v>431.95</v>
      </c>
      <c r="H4242" s="244">
        <f t="shared" si="200"/>
        <v>2159.75</v>
      </c>
      <c r="I4242" s="246"/>
      <c r="J4242" s="247"/>
      <c r="K4242" s="240"/>
      <c r="L4242" s="245"/>
    </row>
    <row r="4243" spans="1:12">
      <c r="A4243" s="243">
        <v>45085</v>
      </c>
      <c r="B4243" s="243">
        <v>45091</v>
      </c>
      <c r="C4243" s="244">
        <f t="shared" si="198"/>
        <v>7</v>
      </c>
      <c r="D4243" s="239">
        <v>45091</v>
      </c>
      <c r="E4243" s="245">
        <f t="shared" si="199"/>
        <v>6</v>
      </c>
      <c r="F4243" s="306" t="s">
        <v>175</v>
      </c>
      <c r="G4243" s="241">
        <v>425.06</v>
      </c>
      <c r="H4243" s="244">
        <f t="shared" si="200"/>
        <v>2550.36</v>
      </c>
      <c r="I4243" s="246"/>
      <c r="J4243" s="247"/>
      <c r="K4243" s="240"/>
      <c r="L4243" s="245"/>
    </row>
    <row r="4244" spans="1:12">
      <c r="A4244" s="243">
        <v>45085</v>
      </c>
      <c r="B4244" s="243">
        <v>45105</v>
      </c>
      <c r="C4244" s="244">
        <f t="shared" si="198"/>
        <v>21</v>
      </c>
      <c r="D4244" s="239">
        <v>45105</v>
      </c>
      <c r="E4244" s="245">
        <f t="shared" si="199"/>
        <v>20</v>
      </c>
      <c r="F4244" s="306" t="s">
        <v>176</v>
      </c>
      <c r="G4244" s="241">
        <v>25.36</v>
      </c>
      <c r="H4244" s="244">
        <f t="shared" si="200"/>
        <v>507.2</v>
      </c>
      <c r="I4244" s="246"/>
      <c r="J4244" s="247"/>
      <c r="K4244" s="240"/>
      <c r="L4244" s="245"/>
    </row>
    <row r="4245" spans="1:12">
      <c r="A4245" s="243">
        <v>45085</v>
      </c>
      <c r="B4245" s="243">
        <v>45089</v>
      </c>
      <c r="C4245" s="244">
        <f t="shared" si="198"/>
        <v>5</v>
      </c>
      <c r="D4245" s="239">
        <v>45089</v>
      </c>
      <c r="E4245" s="245">
        <f t="shared" si="199"/>
        <v>4</v>
      </c>
      <c r="F4245" s="306" t="s">
        <v>176</v>
      </c>
      <c r="G4245" s="241">
        <v>121104.75</v>
      </c>
      <c r="H4245" s="244">
        <f t="shared" si="200"/>
        <v>484419</v>
      </c>
      <c r="I4245" s="246"/>
      <c r="J4245" s="247"/>
      <c r="K4245" s="240"/>
      <c r="L4245" s="245"/>
    </row>
    <row r="4246" spans="1:12">
      <c r="A4246" s="243">
        <v>45085</v>
      </c>
      <c r="B4246" s="243">
        <v>45092</v>
      </c>
      <c r="C4246" s="244">
        <f t="shared" si="198"/>
        <v>8</v>
      </c>
      <c r="D4246" s="239">
        <v>45092</v>
      </c>
      <c r="E4246" s="245">
        <f t="shared" si="199"/>
        <v>7</v>
      </c>
      <c r="F4246" s="306" t="s">
        <v>175</v>
      </c>
      <c r="G4246" s="241">
        <v>233.3</v>
      </c>
      <c r="H4246" s="244">
        <f t="shared" si="200"/>
        <v>1633.1000000000001</v>
      </c>
      <c r="I4246" s="246"/>
      <c r="J4246" s="247"/>
      <c r="K4246" s="240"/>
      <c r="L4246" s="245"/>
    </row>
    <row r="4247" spans="1:12">
      <c r="A4247" s="243">
        <v>45085</v>
      </c>
      <c r="B4247" s="243">
        <v>45093</v>
      </c>
      <c r="C4247" s="244">
        <f t="shared" si="198"/>
        <v>9</v>
      </c>
      <c r="D4247" s="239">
        <v>45093</v>
      </c>
      <c r="E4247" s="245">
        <f t="shared" si="199"/>
        <v>8</v>
      </c>
      <c r="F4247" s="306" t="s">
        <v>175</v>
      </c>
      <c r="G4247" s="241">
        <v>412.38</v>
      </c>
      <c r="H4247" s="244">
        <f t="shared" si="200"/>
        <v>3299.04</v>
      </c>
      <c r="I4247" s="246"/>
      <c r="J4247" s="247"/>
      <c r="K4247" s="240"/>
      <c r="L4247" s="245"/>
    </row>
    <row r="4248" spans="1:12">
      <c r="A4248" s="243">
        <v>45085</v>
      </c>
      <c r="B4248" s="243">
        <v>45090</v>
      </c>
      <c r="C4248" s="244">
        <f t="shared" si="198"/>
        <v>6</v>
      </c>
      <c r="D4248" s="239">
        <v>45090</v>
      </c>
      <c r="E4248" s="245">
        <f t="shared" si="199"/>
        <v>5</v>
      </c>
      <c r="F4248" s="306" t="s">
        <v>176</v>
      </c>
      <c r="G4248" s="241">
        <v>219464.4</v>
      </c>
      <c r="H4248" s="244">
        <f t="shared" si="200"/>
        <v>1097322</v>
      </c>
      <c r="I4248" s="246"/>
      <c r="J4248" s="247"/>
      <c r="K4248" s="240"/>
      <c r="L4248" s="245"/>
    </row>
    <row r="4249" spans="1:12">
      <c r="A4249" s="243">
        <v>45085</v>
      </c>
      <c r="B4249" s="243">
        <v>45089</v>
      </c>
      <c r="C4249" s="244">
        <f t="shared" si="198"/>
        <v>5</v>
      </c>
      <c r="D4249" s="239">
        <v>45089</v>
      </c>
      <c r="E4249" s="245">
        <f t="shared" si="199"/>
        <v>4</v>
      </c>
      <c r="F4249" s="306" t="s">
        <v>177</v>
      </c>
      <c r="G4249" s="241">
        <v>17455.09</v>
      </c>
      <c r="H4249" s="244">
        <f t="shared" si="200"/>
        <v>69820.36</v>
      </c>
      <c r="I4249" s="246"/>
      <c r="J4249" s="247"/>
      <c r="K4249" s="240"/>
      <c r="L4249" s="245"/>
    </row>
    <row r="4250" spans="1:12">
      <c r="A4250" s="243">
        <v>45085</v>
      </c>
      <c r="B4250" s="243">
        <v>45091</v>
      </c>
      <c r="C4250" s="244">
        <f t="shared" si="198"/>
        <v>7</v>
      </c>
      <c r="D4250" s="239">
        <v>45091</v>
      </c>
      <c r="E4250" s="245">
        <f t="shared" si="199"/>
        <v>6</v>
      </c>
      <c r="F4250" s="306" t="s">
        <v>176</v>
      </c>
      <c r="G4250" s="241">
        <v>24108.62</v>
      </c>
      <c r="H4250" s="244">
        <f t="shared" si="200"/>
        <v>144651.72</v>
      </c>
      <c r="I4250" s="246"/>
      <c r="J4250" s="247"/>
      <c r="K4250" s="240"/>
      <c r="L4250" s="245"/>
    </row>
    <row r="4251" spans="1:12">
      <c r="A4251" s="243">
        <v>45085</v>
      </c>
      <c r="B4251" s="243">
        <v>45090</v>
      </c>
      <c r="C4251" s="244">
        <f t="shared" si="198"/>
        <v>6</v>
      </c>
      <c r="D4251" s="239">
        <v>45090</v>
      </c>
      <c r="E4251" s="245">
        <f t="shared" si="199"/>
        <v>5</v>
      </c>
      <c r="F4251" s="306" t="s">
        <v>177</v>
      </c>
      <c r="G4251" s="241">
        <v>99717.19</v>
      </c>
      <c r="H4251" s="244">
        <f t="shared" si="200"/>
        <v>498585.95</v>
      </c>
      <c r="I4251" s="246"/>
      <c r="J4251" s="247"/>
      <c r="K4251" s="240"/>
      <c r="L4251" s="245"/>
    </row>
    <row r="4252" spans="1:12">
      <c r="A4252" s="243">
        <v>45085</v>
      </c>
      <c r="B4252" s="243">
        <v>45180</v>
      </c>
      <c r="C4252" s="244">
        <f t="shared" si="198"/>
        <v>96</v>
      </c>
      <c r="D4252" s="239">
        <v>45180</v>
      </c>
      <c r="E4252" s="245">
        <f t="shared" si="199"/>
        <v>95</v>
      </c>
      <c r="F4252" s="306" t="s">
        <v>175</v>
      </c>
      <c r="G4252" s="241">
        <v>36.880000000000003</v>
      </c>
      <c r="H4252" s="244">
        <f t="shared" si="200"/>
        <v>3503.6000000000004</v>
      </c>
      <c r="I4252" s="246"/>
      <c r="J4252" s="247"/>
      <c r="K4252" s="240"/>
      <c r="L4252" s="245"/>
    </row>
    <row r="4253" spans="1:12">
      <c r="A4253" s="243">
        <v>45085</v>
      </c>
      <c r="B4253" s="243">
        <v>45091</v>
      </c>
      <c r="C4253" s="244">
        <f t="shared" si="198"/>
        <v>7</v>
      </c>
      <c r="D4253" s="239">
        <v>45091</v>
      </c>
      <c r="E4253" s="245">
        <f t="shared" si="199"/>
        <v>6</v>
      </c>
      <c r="F4253" s="306" t="s">
        <v>177</v>
      </c>
      <c r="G4253" s="241">
        <v>25205.49</v>
      </c>
      <c r="H4253" s="244">
        <f t="shared" si="200"/>
        <v>151232.94</v>
      </c>
      <c r="I4253" s="246"/>
      <c r="J4253" s="247"/>
      <c r="K4253" s="240"/>
      <c r="L4253" s="245"/>
    </row>
    <row r="4254" spans="1:12">
      <c r="A4254" s="243">
        <v>45085</v>
      </c>
      <c r="B4254" s="243">
        <v>45135</v>
      </c>
      <c r="C4254" s="244">
        <f t="shared" si="198"/>
        <v>51</v>
      </c>
      <c r="D4254" s="239">
        <v>45135</v>
      </c>
      <c r="E4254" s="245">
        <f t="shared" si="199"/>
        <v>50</v>
      </c>
      <c r="F4254" s="306" t="s">
        <v>176</v>
      </c>
      <c r="G4254" s="241">
        <v>1135.6199999999999</v>
      </c>
      <c r="H4254" s="244">
        <f t="shared" si="200"/>
        <v>56780.999999999993</v>
      </c>
      <c r="I4254" s="246"/>
      <c r="J4254" s="247"/>
      <c r="K4254" s="240"/>
      <c r="L4254" s="245"/>
    </row>
    <row r="4255" spans="1:12">
      <c r="A4255" s="243">
        <v>45085</v>
      </c>
      <c r="B4255" s="243">
        <v>45086</v>
      </c>
      <c r="C4255" s="244">
        <f t="shared" si="198"/>
        <v>2</v>
      </c>
      <c r="D4255" s="239">
        <v>45086</v>
      </c>
      <c r="E4255" s="245">
        <f t="shared" si="199"/>
        <v>1</v>
      </c>
      <c r="F4255" s="306" t="s">
        <v>178</v>
      </c>
      <c r="G4255" s="241">
        <v>32852.800000000003</v>
      </c>
      <c r="H4255" s="244">
        <f t="shared" si="200"/>
        <v>32852.800000000003</v>
      </c>
      <c r="I4255" s="246"/>
      <c r="J4255" s="247"/>
      <c r="K4255" s="240"/>
      <c r="L4255" s="245"/>
    </row>
    <row r="4256" spans="1:12">
      <c r="A4256" s="243">
        <v>45085</v>
      </c>
      <c r="B4256" s="243">
        <v>45085</v>
      </c>
      <c r="C4256" s="244">
        <f t="shared" si="198"/>
        <v>1</v>
      </c>
      <c r="D4256" s="239">
        <v>45085</v>
      </c>
      <c r="E4256" s="245">
        <f t="shared" si="199"/>
        <v>0</v>
      </c>
      <c r="F4256" s="306" t="s">
        <v>175</v>
      </c>
      <c r="G4256" s="241">
        <v>624.66999999999996</v>
      </c>
      <c r="H4256" s="244">
        <f t="shared" si="200"/>
        <v>0</v>
      </c>
      <c r="I4256" s="246"/>
      <c r="J4256" s="247"/>
      <c r="K4256" s="240"/>
      <c r="L4256" s="245"/>
    </row>
    <row r="4257" spans="1:12">
      <c r="A4257" s="243">
        <v>45085</v>
      </c>
      <c r="B4257" s="243">
        <v>45099</v>
      </c>
      <c r="C4257" s="244">
        <f t="shared" si="198"/>
        <v>15</v>
      </c>
      <c r="D4257" s="239">
        <v>45099</v>
      </c>
      <c r="E4257" s="245">
        <f t="shared" si="199"/>
        <v>14</v>
      </c>
      <c r="F4257" s="306" t="s">
        <v>175</v>
      </c>
      <c r="G4257" s="241">
        <v>28.78</v>
      </c>
      <c r="H4257" s="244">
        <f t="shared" si="200"/>
        <v>402.92</v>
      </c>
      <c r="I4257" s="246"/>
      <c r="J4257" s="247"/>
      <c r="K4257" s="240"/>
      <c r="L4257" s="245"/>
    </row>
    <row r="4258" spans="1:12">
      <c r="A4258" s="243">
        <v>45085</v>
      </c>
      <c r="B4258" s="243">
        <v>45086</v>
      </c>
      <c r="C4258" s="244">
        <f t="shared" si="198"/>
        <v>2</v>
      </c>
      <c r="D4258" s="239">
        <v>45086</v>
      </c>
      <c r="E4258" s="245">
        <f t="shared" si="199"/>
        <v>1</v>
      </c>
      <c r="F4258" s="306" t="s">
        <v>175</v>
      </c>
      <c r="G4258" s="241">
        <v>324101.89</v>
      </c>
      <c r="H4258" s="244">
        <f t="shared" si="200"/>
        <v>324101.89</v>
      </c>
      <c r="I4258" s="246"/>
      <c r="J4258" s="247"/>
      <c r="K4258" s="240"/>
      <c r="L4258" s="245"/>
    </row>
    <row r="4259" spans="1:12">
      <c r="A4259" s="243">
        <v>45085</v>
      </c>
      <c r="B4259" s="243">
        <v>45100</v>
      </c>
      <c r="C4259" s="244">
        <f t="shared" si="198"/>
        <v>16</v>
      </c>
      <c r="D4259" s="239">
        <v>45100</v>
      </c>
      <c r="E4259" s="245">
        <f t="shared" si="199"/>
        <v>15</v>
      </c>
      <c r="F4259" s="306" t="s">
        <v>175</v>
      </c>
      <c r="G4259" s="241">
        <v>275.75</v>
      </c>
      <c r="H4259" s="244">
        <f t="shared" si="200"/>
        <v>4136.25</v>
      </c>
      <c r="I4259" s="246"/>
      <c r="J4259" s="247"/>
      <c r="K4259" s="240"/>
      <c r="L4259" s="245"/>
    </row>
    <row r="4260" spans="1:12">
      <c r="A4260" s="243">
        <v>45085</v>
      </c>
      <c r="B4260" s="243">
        <v>45202</v>
      </c>
      <c r="C4260" s="244">
        <f t="shared" si="198"/>
        <v>118</v>
      </c>
      <c r="D4260" s="239">
        <v>45202</v>
      </c>
      <c r="E4260" s="245">
        <f t="shared" si="199"/>
        <v>117</v>
      </c>
      <c r="F4260" s="306" t="s">
        <v>176</v>
      </c>
      <c r="G4260" s="241">
        <v>720.53</v>
      </c>
      <c r="H4260" s="244">
        <f t="shared" si="200"/>
        <v>84302.01</v>
      </c>
      <c r="I4260" s="246"/>
      <c r="J4260" s="247"/>
      <c r="K4260" s="240"/>
      <c r="L4260" s="245"/>
    </row>
    <row r="4261" spans="1:12">
      <c r="A4261" s="243">
        <v>45085</v>
      </c>
      <c r="B4261" s="243">
        <v>45089</v>
      </c>
      <c r="C4261" s="244">
        <f t="shared" si="198"/>
        <v>5</v>
      </c>
      <c r="D4261" s="239">
        <v>45089</v>
      </c>
      <c r="E4261" s="245">
        <f t="shared" si="199"/>
        <v>4</v>
      </c>
      <c r="F4261" s="306" t="s">
        <v>180</v>
      </c>
      <c r="G4261" s="241">
        <v>0</v>
      </c>
      <c r="H4261" s="244">
        <f t="shared" si="200"/>
        <v>0</v>
      </c>
      <c r="I4261" s="246"/>
      <c r="J4261" s="247"/>
      <c r="K4261" s="240"/>
      <c r="L4261" s="245"/>
    </row>
    <row r="4262" spans="1:12">
      <c r="A4262" s="243">
        <v>45085</v>
      </c>
      <c r="B4262" s="243">
        <v>45098</v>
      </c>
      <c r="C4262" s="244">
        <f t="shared" si="198"/>
        <v>14</v>
      </c>
      <c r="D4262" s="239">
        <v>45098</v>
      </c>
      <c r="E4262" s="245">
        <f t="shared" si="199"/>
        <v>13</v>
      </c>
      <c r="F4262" s="306" t="s">
        <v>176</v>
      </c>
      <c r="G4262" s="241">
        <v>130.34</v>
      </c>
      <c r="H4262" s="244">
        <f t="shared" si="200"/>
        <v>1694.42</v>
      </c>
      <c r="I4262" s="246"/>
      <c r="J4262" s="247"/>
      <c r="K4262" s="240"/>
      <c r="L4262" s="245"/>
    </row>
    <row r="4263" spans="1:12">
      <c r="A4263" s="243">
        <v>45085</v>
      </c>
      <c r="B4263" s="243">
        <v>45085</v>
      </c>
      <c r="C4263" s="244">
        <f t="shared" si="198"/>
        <v>1</v>
      </c>
      <c r="D4263" s="239">
        <v>45085</v>
      </c>
      <c r="E4263" s="245">
        <f t="shared" si="199"/>
        <v>0</v>
      </c>
      <c r="F4263" s="306" t="s">
        <v>176</v>
      </c>
      <c r="G4263" s="241">
        <v>3468.88</v>
      </c>
      <c r="H4263" s="244">
        <f t="shared" si="200"/>
        <v>0</v>
      </c>
      <c r="I4263" s="246"/>
      <c r="J4263" s="247"/>
      <c r="K4263" s="240"/>
      <c r="L4263" s="245"/>
    </row>
    <row r="4264" spans="1:12">
      <c r="A4264" s="243">
        <v>45085</v>
      </c>
      <c r="B4264" s="243">
        <v>45085</v>
      </c>
      <c r="C4264" s="244">
        <f t="shared" si="198"/>
        <v>1</v>
      </c>
      <c r="D4264" s="239">
        <v>45085</v>
      </c>
      <c r="E4264" s="245">
        <f t="shared" si="199"/>
        <v>0</v>
      </c>
      <c r="F4264" s="306" t="s">
        <v>179</v>
      </c>
      <c r="G4264" s="241">
        <v>20.94</v>
      </c>
      <c r="H4264" s="244">
        <f t="shared" si="200"/>
        <v>0</v>
      </c>
      <c r="I4264" s="246"/>
      <c r="J4264" s="247"/>
      <c r="K4264" s="240"/>
      <c r="L4264" s="245"/>
    </row>
    <row r="4265" spans="1:12">
      <c r="A4265" s="243">
        <v>45085</v>
      </c>
      <c r="B4265" s="243">
        <v>45086</v>
      </c>
      <c r="C4265" s="244">
        <f t="shared" si="198"/>
        <v>2</v>
      </c>
      <c r="D4265" s="239">
        <v>45086</v>
      </c>
      <c r="E4265" s="245">
        <f t="shared" si="199"/>
        <v>1</v>
      </c>
      <c r="F4265" s="306" t="s">
        <v>176</v>
      </c>
      <c r="G4265" s="241">
        <v>265737.68</v>
      </c>
      <c r="H4265" s="244">
        <f t="shared" si="200"/>
        <v>265737.68</v>
      </c>
      <c r="I4265" s="246"/>
      <c r="J4265" s="247"/>
      <c r="K4265" s="240"/>
      <c r="L4265" s="245"/>
    </row>
    <row r="4266" spans="1:12">
      <c r="A4266" s="243">
        <v>45085</v>
      </c>
      <c r="B4266" s="243">
        <v>45110</v>
      </c>
      <c r="C4266" s="244">
        <f t="shared" si="198"/>
        <v>26</v>
      </c>
      <c r="D4266" s="239">
        <v>45110</v>
      </c>
      <c r="E4266" s="245">
        <f t="shared" si="199"/>
        <v>25</v>
      </c>
      <c r="F4266" s="306" t="s">
        <v>175</v>
      </c>
      <c r="G4266" s="241">
        <v>69.78</v>
      </c>
      <c r="H4266" s="244">
        <f t="shared" si="200"/>
        <v>1744.5</v>
      </c>
      <c r="I4266" s="246"/>
      <c r="J4266" s="247"/>
      <c r="K4266" s="240"/>
      <c r="L4266" s="245"/>
    </row>
    <row r="4267" spans="1:12">
      <c r="A4267" s="243">
        <v>45085</v>
      </c>
      <c r="B4267" s="243">
        <v>45244</v>
      </c>
      <c r="C4267" s="244">
        <f t="shared" si="198"/>
        <v>160</v>
      </c>
      <c r="D4267" s="239">
        <v>45244</v>
      </c>
      <c r="E4267" s="245">
        <f t="shared" si="199"/>
        <v>159</v>
      </c>
      <c r="F4267" s="306" t="s">
        <v>176</v>
      </c>
      <c r="G4267" s="241">
        <v>2004.88</v>
      </c>
      <c r="H4267" s="244">
        <f t="shared" si="200"/>
        <v>318775.92000000004</v>
      </c>
      <c r="I4267" s="246"/>
      <c r="J4267" s="247"/>
      <c r="K4267" s="240"/>
      <c r="L4267" s="245"/>
    </row>
    <row r="4268" spans="1:12">
      <c r="A4268" s="243">
        <v>45085</v>
      </c>
      <c r="B4268" s="243">
        <v>45089</v>
      </c>
      <c r="C4268" s="244">
        <f t="shared" si="198"/>
        <v>5</v>
      </c>
      <c r="D4268" s="239">
        <v>45089</v>
      </c>
      <c r="E4268" s="245">
        <f t="shared" si="199"/>
        <v>4</v>
      </c>
      <c r="F4268" s="306" t="s">
        <v>178</v>
      </c>
      <c r="G4268" s="241">
        <v>33108.550000000003</v>
      </c>
      <c r="H4268" s="244">
        <f t="shared" si="200"/>
        <v>132434.20000000001</v>
      </c>
      <c r="I4268" s="246"/>
      <c r="J4268" s="247"/>
      <c r="K4268" s="240"/>
      <c r="L4268" s="245"/>
    </row>
    <row r="4269" spans="1:12">
      <c r="A4269" s="243">
        <v>45085</v>
      </c>
      <c r="B4269" s="243">
        <v>45086</v>
      </c>
      <c r="C4269" s="244">
        <f t="shared" si="198"/>
        <v>2</v>
      </c>
      <c r="D4269" s="239">
        <v>45086</v>
      </c>
      <c r="E4269" s="245">
        <f t="shared" si="199"/>
        <v>1</v>
      </c>
      <c r="F4269" s="306" t="s">
        <v>177</v>
      </c>
      <c r="G4269" s="241">
        <v>27796.639999999999</v>
      </c>
      <c r="H4269" s="244">
        <f t="shared" si="200"/>
        <v>27796.639999999999</v>
      </c>
      <c r="I4269" s="246"/>
      <c r="J4269" s="247"/>
      <c r="K4269" s="240"/>
      <c r="L4269" s="245"/>
    </row>
    <row r="4270" spans="1:12">
      <c r="A4270" s="243">
        <v>45085</v>
      </c>
      <c r="B4270" s="243">
        <v>45112</v>
      </c>
      <c r="C4270" s="244">
        <f t="shared" si="198"/>
        <v>28</v>
      </c>
      <c r="D4270" s="239">
        <v>45112</v>
      </c>
      <c r="E4270" s="245">
        <f t="shared" si="199"/>
        <v>27</v>
      </c>
      <c r="F4270" s="306" t="s">
        <v>175</v>
      </c>
      <c r="G4270" s="241">
        <v>44.65</v>
      </c>
      <c r="H4270" s="244">
        <f t="shared" si="200"/>
        <v>1205.55</v>
      </c>
      <c r="I4270" s="246"/>
      <c r="J4270" s="247"/>
      <c r="K4270" s="240"/>
      <c r="L4270" s="245"/>
    </row>
    <row r="4271" spans="1:12">
      <c r="A4271" s="243">
        <v>45085</v>
      </c>
      <c r="B4271" s="243">
        <v>45089</v>
      </c>
      <c r="C4271" s="244">
        <f t="shared" si="198"/>
        <v>5</v>
      </c>
      <c r="D4271" s="239">
        <v>45089</v>
      </c>
      <c r="E4271" s="245">
        <f t="shared" si="199"/>
        <v>4</v>
      </c>
      <c r="F4271" s="306" t="s">
        <v>175</v>
      </c>
      <c r="G4271" s="241">
        <v>6844.23</v>
      </c>
      <c r="H4271" s="244">
        <f t="shared" si="200"/>
        <v>27376.92</v>
      </c>
      <c r="I4271" s="246"/>
      <c r="J4271" s="247"/>
      <c r="K4271" s="240"/>
      <c r="L4271" s="245"/>
    </row>
    <row r="4272" spans="1:12">
      <c r="A4272" s="243">
        <v>45085</v>
      </c>
      <c r="B4272" s="243">
        <v>45091</v>
      </c>
      <c r="C4272" s="244">
        <f t="shared" si="198"/>
        <v>7</v>
      </c>
      <c r="D4272" s="239">
        <v>45091</v>
      </c>
      <c r="E4272" s="245">
        <f t="shared" si="199"/>
        <v>6</v>
      </c>
      <c r="F4272" s="306" t="s">
        <v>178</v>
      </c>
      <c r="G4272" s="241">
        <v>66870.59</v>
      </c>
      <c r="H4272" s="244">
        <f t="shared" si="200"/>
        <v>401223.54</v>
      </c>
      <c r="I4272" s="246"/>
      <c r="J4272" s="247"/>
      <c r="K4272" s="240"/>
      <c r="L4272" s="245"/>
    </row>
    <row r="4273" spans="1:12">
      <c r="A4273" s="243">
        <v>45086</v>
      </c>
      <c r="B4273" s="243">
        <v>45342</v>
      </c>
      <c r="C4273" s="244">
        <f t="shared" si="198"/>
        <v>257</v>
      </c>
      <c r="D4273" s="239">
        <v>45342</v>
      </c>
      <c r="E4273" s="245">
        <f t="shared" si="199"/>
        <v>256</v>
      </c>
      <c r="F4273" s="306" t="s">
        <v>175</v>
      </c>
      <c r="G4273" s="241">
        <v>25.14</v>
      </c>
      <c r="H4273" s="244">
        <f t="shared" si="200"/>
        <v>6435.84</v>
      </c>
      <c r="I4273" s="246"/>
      <c r="J4273" s="247"/>
      <c r="K4273" s="240"/>
      <c r="L4273" s="245"/>
    </row>
    <row r="4274" spans="1:12">
      <c r="A4274" s="243">
        <v>45086</v>
      </c>
      <c r="B4274" s="243">
        <v>45086</v>
      </c>
      <c r="C4274" s="244">
        <f t="shared" si="198"/>
        <v>1</v>
      </c>
      <c r="D4274" s="239">
        <v>45086</v>
      </c>
      <c r="E4274" s="245">
        <f t="shared" si="199"/>
        <v>0</v>
      </c>
      <c r="F4274" s="306" t="s">
        <v>176</v>
      </c>
      <c r="G4274" s="241">
        <v>9607.2800000000007</v>
      </c>
      <c r="H4274" s="244">
        <f t="shared" si="200"/>
        <v>0</v>
      </c>
      <c r="I4274" s="246"/>
      <c r="J4274" s="247"/>
      <c r="K4274" s="240"/>
      <c r="L4274" s="245"/>
    </row>
    <row r="4275" spans="1:12">
      <c r="A4275" s="243">
        <v>45086</v>
      </c>
      <c r="B4275" s="243">
        <v>45103</v>
      </c>
      <c r="C4275" s="244">
        <f t="shared" si="198"/>
        <v>18</v>
      </c>
      <c r="D4275" s="239">
        <v>45103</v>
      </c>
      <c r="E4275" s="245">
        <f t="shared" si="199"/>
        <v>17</v>
      </c>
      <c r="F4275" s="306" t="s">
        <v>175</v>
      </c>
      <c r="G4275" s="241">
        <v>37.4</v>
      </c>
      <c r="H4275" s="244">
        <f t="shared" si="200"/>
        <v>635.79999999999995</v>
      </c>
      <c r="I4275" s="246"/>
      <c r="J4275" s="247"/>
      <c r="K4275" s="240"/>
      <c r="L4275" s="245"/>
    </row>
    <row r="4276" spans="1:12">
      <c r="A4276" s="243">
        <v>45086</v>
      </c>
      <c r="B4276" s="243">
        <v>45086</v>
      </c>
      <c r="C4276" s="244">
        <f t="shared" si="198"/>
        <v>1</v>
      </c>
      <c r="D4276" s="239">
        <v>45086</v>
      </c>
      <c r="E4276" s="245">
        <f t="shared" si="199"/>
        <v>0</v>
      </c>
      <c r="F4276" s="306" t="s">
        <v>179</v>
      </c>
      <c r="G4276" s="241">
        <v>56.34</v>
      </c>
      <c r="H4276" s="244">
        <f t="shared" si="200"/>
        <v>0</v>
      </c>
      <c r="I4276" s="246"/>
      <c r="J4276" s="247"/>
      <c r="K4276" s="240"/>
      <c r="L4276" s="245"/>
    </row>
    <row r="4277" spans="1:12">
      <c r="A4277" s="243">
        <v>45086</v>
      </c>
      <c r="B4277" s="243">
        <v>45089</v>
      </c>
      <c r="C4277" s="244">
        <f t="shared" si="198"/>
        <v>4</v>
      </c>
      <c r="D4277" s="239">
        <v>45089</v>
      </c>
      <c r="E4277" s="245">
        <f t="shared" si="199"/>
        <v>3</v>
      </c>
      <c r="F4277" s="306" t="s">
        <v>178</v>
      </c>
      <c r="G4277" s="241">
        <v>85631.21</v>
      </c>
      <c r="H4277" s="244">
        <f t="shared" si="200"/>
        <v>256893.63</v>
      </c>
      <c r="I4277" s="246"/>
      <c r="J4277" s="247"/>
      <c r="K4277" s="240"/>
      <c r="L4277" s="245"/>
    </row>
    <row r="4278" spans="1:12">
      <c r="A4278" s="243">
        <v>45086</v>
      </c>
      <c r="B4278" s="243">
        <v>45104</v>
      </c>
      <c r="C4278" s="244">
        <f t="shared" si="198"/>
        <v>19</v>
      </c>
      <c r="D4278" s="239">
        <v>45104</v>
      </c>
      <c r="E4278" s="245">
        <f t="shared" si="199"/>
        <v>18</v>
      </c>
      <c r="F4278" s="306" t="s">
        <v>175</v>
      </c>
      <c r="G4278" s="241">
        <v>157.32</v>
      </c>
      <c r="H4278" s="244">
        <f t="shared" si="200"/>
        <v>2831.7599999999998</v>
      </c>
      <c r="I4278" s="246"/>
      <c r="J4278" s="247"/>
      <c r="K4278" s="240"/>
      <c r="L4278" s="245"/>
    </row>
    <row r="4279" spans="1:12">
      <c r="A4279" s="243">
        <v>45086</v>
      </c>
      <c r="B4279" s="243">
        <v>45086</v>
      </c>
      <c r="C4279" s="244">
        <f t="shared" si="198"/>
        <v>1</v>
      </c>
      <c r="D4279" s="239">
        <v>45086</v>
      </c>
      <c r="E4279" s="245">
        <f t="shared" si="199"/>
        <v>0</v>
      </c>
      <c r="F4279" s="306" t="s">
        <v>177</v>
      </c>
      <c r="G4279" s="241">
        <v>237.64</v>
      </c>
      <c r="H4279" s="244">
        <f t="shared" si="200"/>
        <v>0</v>
      </c>
      <c r="I4279" s="246"/>
      <c r="J4279" s="247"/>
      <c r="K4279" s="240"/>
      <c r="L4279" s="245"/>
    </row>
    <row r="4280" spans="1:12">
      <c r="A4280" s="243">
        <v>45086</v>
      </c>
      <c r="B4280" s="243">
        <v>45090</v>
      </c>
      <c r="C4280" s="244">
        <f t="shared" si="198"/>
        <v>5</v>
      </c>
      <c r="D4280" s="239">
        <v>45090</v>
      </c>
      <c r="E4280" s="245">
        <f t="shared" si="199"/>
        <v>4</v>
      </c>
      <c r="F4280" s="306" t="s">
        <v>178</v>
      </c>
      <c r="G4280" s="241">
        <v>34999.03</v>
      </c>
      <c r="H4280" s="244">
        <f t="shared" si="200"/>
        <v>139996.12</v>
      </c>
      <c r="I4280" s="246"/>
      <c r="J4280" s="247"/>
      <c r="K4280" s="240"/>
      <c r="L4280" s="245"/>
    </row>
    <row r="4281" spans="1:12">
      <c r="A4281" s="243">
        <v>45086</v>
      </c>
      <c r="B4281" s="243">
        <v>45089</v>
      </c>
      <c r="C4281" s="244">
        <f t="shared" si="198"/>
        <v>4</v>
      </c>
      <c r="D4281" s="239">
        <v>45089</v>
      </c>
      <c r="E4281" s="245">
        <f t="shared" si="199"/>
        <v>3</v>
      </c>
      <c r="F4281" s="306" t="s">
        <v>175</v>
      </c>
      <c r="G4281" s="241">
        <v>320762.28000000003</v>
      </c>
      <c r="H4281" s="244">
        <f t="shared" si="200"/>
        <v>962286.84000000008</v>
      </c>
      <c r="I4281" s="246"/>
      <c r="J4281" s="247"/>
      <c r="K4281" s="240"/>
      <c r="L4281" s="245"/>
    </row>
    <row r="4282" spans="1:12">
      <c r="A4282" s="243">
        <v>45086</v>
      </c>
      <c r="B4282" s="243">
        <v>45090</v>
      </c>
      <c r="C4282" s="244">
        <f t="shared" si="198"/>
        <v>5</v>
      </c>
      <c r="D4282" s="239">
        <v>45090</v>
      </c>
      <c r="E4282" s="245">
        <f t="shared" si="199"/>
        <v>4</v>
      </c>
      <c r="F4282" s="306" t="s">
        <v>175</v>
      </c>
      <c r="G4282" s="241">
        <v>3592.47</v>
      </c>
      <c r="H4282" s="244">
        <f t="shared" si="200"/>
        <v>14369.88</v>
      </c>
      <c r="I4282" s="246"/>
      <c r="J4282" s="247"/>
      <c r="K4282" s="240"/>
      <c r="L4282" s="245"/>
    </row>
    <row r="4283" spans="1:12">
      <c r="A4283" s="243">
        <v>45086</v>
      </c>
      <c r="B4283" s="243">
        <v>45128</v>
      </c>
      <c r="C4283" s="244">
        <f t="shared" si="198"/>
        <v>43</v>
      </c>
      <c r="D4283" s="239">
        <v>45128</v>
      </c>
      <c r="E4283" s="245">
        <f t="shared" si="199"/>
        <v>42</v>
      </c>
      <c r="F4283" s="306" t="s">
        <v>175</v>
      </c>
      <c r="G4283" s="241">
        <v>174.01</v>
      </c>
      <c r="H4283" s="244">
        <f t="shared" si="200"/>
        <v>7308.42</v>
      </c>
      <c r="I4283" s="246"/>
      <c r="J4283" s="247"/>
      <c r="K4283" s="240"/>
      <c r="L4283" s="245"/>
    </row>
    <row r="4284" spans="1:12">
      <c r="A4284" s="243">
        <v>45086</v>
      </c>
      <c r="B4284" s="243">
        <v>45091</v>
      </c>
      <c r="C4284" s="244">
        <f t="shared" si="198"/>
        <v>6</v>
      </c>
      <c r="D4284" s="239">
        <v>45091</v>
      </c>
      <c r="E4284" s="245">
        <f t="shared" si="199"/>
        <v>5</v>
      </c>
      <c r="F4284" s="306" t="s">
        <v>175</v>
      </c>
      <c r="G4284" s="241">
        <v>1381.59</v>
      </c>
      <c r="H4284" s="244">
        <f t="shared" si="200"/>
        <v>6907.95</v>
      </c>
      <c r="I4284" s="246"/>
      <c r="J4284" s="247"/>
      <c r="K4284" s="240"/>
      <c r="L4284" s="245"/>
    </row>
    <row r="4285" spans="1:12">
      <c r="A4285" s="243">
        <v>45086</v>
      </c>
      <c r="B4285" s="243">
        <v>45089</v>
      </c>
      <c r="C4285" s="244">
        <f t="shared" si="198"/>
        <v>4</v>
      </c>
      <c r="D4285" s="239">
        <v>45089</v>
      </c>
      <c r="E4285" s="245">
        <f t="shared" si="199"/>
        <v>3</v>
      </c>
      <c r="F4285" s="306" t="s">
        <v>176</v>
      </c>
      <c r="G4285" s="241">
        <v>243310.83</v>
      </c>
      <c r="H4285" s="244">
        <f t="shared" si="200"/>
        <v>729932.49</v>
      </c>
      <c r="I4285" s="246"/>
      <c r="J4285" s="247"/>
      <c r="K4285" s="240"/>
      <c r="L4285" s="245"/>
    </row>
    <row r="4286" spans="1:12">
      <c r="A4286" s="243">
        <v>45086</v>
      </c>
      <c r="B4286" s="243">
        <v>45092</v>
      </c>
      <c r="C4286" s="244">
        <f t="shared" si="198"/>
        <v>7</v>
      </c>
      <c r="D4286" s="239">
        <v>45092</v>
      </c>
      <c r="E4286" s="245">
        <f t="shared" si="199"/>
        <v>6</v>
      </c>
      <c r="F4286" s="306" t="s">
        <v>175</v>
      </c>
      <c r="G4286" s="241">
        <v>431.3</v>
      </c>
      <c r="H4286" s="244">
        <f t="shared" si="200"/>
        <v>2587.8000000000002</v>
      </c>
      <c r="I4286" s="246"/>
      <c r="J4286" s="247"/>
      <c r="K4286" s="240"/>
      <c r="L4286" s="245"/>
    </row>
    <row r="4287" spans="1:12">
      <c r="A4287" s="243">
        <v>45086</v>
      </c>
      <c r="B4287" s="243">
        <v>45090</v>
      </c>
      <c r="C4287" s="244">
        <f t="shared" si="198"/>
        <v>5</v>
      </c>
      <c r="D4287" s="239">
        <v>45090</v>
      </c>
      <c r="E4287" s="245">
        <f t="shared" si="199"/>
        <v>4</v>
      </c>
      <c r="F4287" s="306" t="s">
        <v>176</v>
      </c>
      <c r="G4287" s="241">
        <v>173656.09</v>
      </c>
      <c r="H4287" s="244">
        <f t="shared" si="200"/>
        <v>694624.36</v>
      </c>
      <c r="I4287" s="246"/>
      <c r="J4287" s="247"/>
      <c r="K4287" s="240"/>
      <c r="L4287" s="245"/>
    </row>
    <row r="4288" spans="1:12">
      <c r="A4288" s="243">
        <v>45086</v>
      </c>
      <c r="B4288" s="243">
        <v>45093</v>
      </c>
      <c r="C4288" s="244">
        <f t="shared" si="198"/>
        <v>8</v>
      </c>
      <c r="D4288" s="239">
        <v>45093</v>
      </c>
      <c r="E4288" s="245">
        <f t="shared" si="199"/>
        <v>7</v>
      </c>
      <c r="F4288" s="306" t="s">
        <v>175</v>
      </c>
      <c r="G4288" s="241">
        <v>471.17</v>
      </c>
      <c r="H4288" s="244">
        <f t="shared" si="200"/>
        <v>3298.19</v>
      </c>
      <c r="I4288" s="246"/>
      <c r="J4288" s="247"/>
      <c r="K4288" s="240"/>
      <c r="L4288" s="245"/>
    </row>
    <row r="4289" spans="1:12">
      <c r="A4289" s="243">
        <v>45086</v>
      </c>
      <c r="B4289" s="243">
        <v>45209</v>
      </c>
      <c r="C4289" s="244">
        <f t="shared" si="198"/>
        <v>124</v>
      </c>
      <c r="D4289" s="239">
        <v>45209</v>
      </c>
      <c r="E4289" s="245">
        <f t="shared" si="199"/>
        <v>123</v>
      </c>
      <c r="F4289" s="306" t="s">
        <v>176</v>
      </c>
      <c r="G4289" s="241">
        <v>941.19</v>
      </c>
      <c r="H4289" s="244">
        <f t="shared" si="200"/>
        <v>115766.37000000001</v>
      </c>
      <c r="I4289" s="246"/>
      <c r="J4289" s="247"/>
      <c r="K4289" s="240"/>
      <c r="L4289" s="245"/>
    </row>
    <row r="4290" spans="1:12">
      <c r="A4290" s="243">
        <v>45086</v>
      </c>
      <c r="B4290" s="243">
        <v>45089</v>
      </c>
      <c r="C4290" s="244">
        <f t="shared" si="198"/>
        <v>4</v>
      </c>
      <c r="D4290" s="239">
        <v>45089</v>
      </c>
      <c r="E4290" s="245">
        <f t="shared" si="199"/>
        <v>3</v>
      </c>
      <c r="F4290" s="306" t="s">
        <v>177</v>
      </c>
      <c r="G4290" s="241">
        <v>20265.830000000002</v>
      </c>
      <c r="H4290" s="244">
        <f t="shared" si="200"/>
        <v>60797.490000000005</v>
      </c>
      <c r="I4290" s="246"/>
      <c r="J4290" s="247"/>
      <c r="K4290" s="240"/>
      <c r="L4290" s="245"/>
    </row>
    <row r="4291" spans="1:12">
      <c r="A4291" s="243">
        <v>45086</v>
      </c>
      <c r="B4291" s="243">
        <v>45091</v>
      </c>
      <c r="C4291" s="244">
        <f t="shared" si="198"/>
        <v>6</v>
      </c>
      <c r="D4291" s="239">
        <v>45091</v>
      </c>
      <c r="E4291" s="245">
        <f t="shared" si="199"/>
        <v>5</v>
      </c>
      <c r="F4291" s="306" t="s">
        <v>176</v>
      </c>
      <c r="G4291" s="241">
        <v>52204.08</v>
      </c>
      <c r="H4291" s="244">
        <f t="shared" si="200"/>
        <v>261020.40000000002</v>
      </c>
      <c r="I4291" s="246"/>
      <c r="J4291" s="247"/>
      <c r="K4291" s="240"/>
      <c r="L4291" s="245"/>
    </row>
    <row r="4292" spans="1:12">
      <c r="A4292" s="243">
        <v>45086</v>
      </c>
      <c r="B4292" s="243">
        <v>45090</v>
      </c>
      <c r="C4292" s="244">
        <f t="shared" si="198"/>
        <v>5</v>
      </c>
      <c r="D4292" s="239">
        <v>45090</v>
      </c>
      <c r="E4292" s="245">
        <f t="shared" si="199"/>
        <v>4</v>
      </c>
      <c r="F4292" s="306" t="s">
        <v>177</v>
      </c>
      <c r="G4292" s="241">
        <v>17086.3</v>
      </c>
      <c r="H4292" s="244">
        <f t="shared" si="200"/>
        <v>68345.2</v>
      </c>
      <c r="I4292" s="246"/>
      <c r="J4292" s="247"/>
      <c r="K4292" s="240"/>
      <c r="L4292" s="245"/>
    </row>
    <row r="4293" spans="1:12">
      <c r="A4293" s="243">
        <v>45086</v>
      </c>
      <c r="B4293" s="243">
        <v>45092</v>
      </c>
      <c r="C4293" s="244">
        <f t="shared" si="198"/>
        <v>7</v>
      </c>
      <c r="D4293" s="239">
        <v>45092</v>
      </c>
      <c r="E4293" s="245">
        <f t="shared" si="199"/>
        <v>6</v>
      </c>
      <c r="F4293" s="306" t="s">
        <v>176</v>
      </c>
      <c r="G4293" s="241">
        <v>24182.9</v>
      </c>
      <c r="H4293" s="244">
        <f t="shared" si="200"/>
        <v>145097.40000000002</v>
      </c>
      <c r="I4293" s="246"/>
      <c r="J4293" s="247"/>
      <c r="K4293" s="240"/>
      <c r="L4293" s="245"/>
    </row>
    <row r="4294" spans="1:12">
      <c r="A4294" s="243">
        <v>45086</v>
      </c>
      <c r="B4294" s="243">
        <v>45091</v>
      </c>
      <c r="C4294" s="244">
        <f t="shared" si="198"/>
        <v>6</v>
      </c>
      <c r="D4294" s="239">
        <v>45091</v>
      </c>
      <c r="E4294" s="245">
        <f t="shared" si="199"/>
        <v>5</v>
      </c>
      <c r="F4294" s="306" t="s">
        <v>177</v>
      </c>
      <c r="G4294" s="241">
        <v>26868.1</v>
      </c>
      <c r="H4294" s="244">
        <f t="shared" si="200"/>
        <v>134340.5</v>
      </c>
      <c r="I4294" s="246"/>
      <c r="J4294" s="247"/>
      <c r="K4294" s="240"/>
      <c r="L4294" s="245"/>
    </row>
    <row r="4295" spans="1:12">
      <c r="A4295" s="243">
        <v>45086</v>
      </c>
      <c r="B4295" s="243">
        <v>45096</v>
      </c>
      <c r="C4295" s="244">
        <f t="shared" ref="C4295:C4358" si="201">B4295-A4295+1</f>
        <v>11</v>
      </c>
      <c r="D4295" s="239">
        <v>45096</v>
      </c>
      <c r="E4295" s="245">
        <f t="shared" ref="E4295:E4358" si="202">D4295-A4295</f>
        <v>10</v>
      </c>
      <c r="F4295" s="306" t="s">
        <v>175</v>
      </c>
      <c r="G4295" s="241">
        <v>66.260000000000005</v>
      </c>
      <c r="H4295" s="244">
        <f t="shared" ref="H4295:H4358" si="203">E4295*G4295</f>
        <v>662.6</v>
      </c>
      <c r="I4295" s="246"/>
      <c r="J4295" s="247"/>
      <c r="K4295" s="240"/>
      <c r="L4295" s="245"/>
    </row>
    <row r="4296" spans="1:12">
      <c r="A4296" s="243">
        <v>45086</v>
      </c>
      <c r="B4296" s="243">
        <v>45141</v>
      </c>
      <c r="C4296" s="244">
        <f t="shared" si="201"/>
        <v>56</v>
      </c>
      <c r="D4296" s="239">
        <v>45141</v>
      </c>
      <c r="E4296" s="245">
        <f t="shared" si="202"/>
        <v>55</v>
      </c>
      <c r="F4296" s="306" t="s">
        <v>176</v>
      </c>
      <c r="G4296" s="241">
        <v>654.41</v>
      </c>
      <c r="H4296" s="244">
        <f t="shared" si="203"/>
        <v>35992.549999999996</v>
      </c>
      <c r="I4296" s="246"/>
      <c r="J4296" s="247"/>
      <c r="K4296" s="240"/>
      <c r="L4296" s="245"/>
    </row>
    <row r="4297" spans="1:12">
      <c r="A4297" s="243">
        <v>45086</v>
      </c>
      <c r="B4297" s="243">
        <v>45142</v>
      </c>
      <c r="C4297" s="244">
        <f t="shared" si="201"/>
        <v>57</v>
      </c>
      <c r="D4297" s="239">
        <v>45142</v>
      </c>
      <c r="E4297" s="245">
        <f t="shared" si="202"/>
        <v>56</v>
      </c>
      <c r="F4297" s="306" t="s">
        <v>176</v>
      </c>
      <c r="G4297" s="241">
        <v>30205.48</v>
      </c>
      <c r="H4297" s="244">
        <f t="shared" si="203"/>
        <v>1691506.88</v>
      </c>
      <c r="I4297" s="246"/>
      <c r="J4297" s="247"/>
      <c r="K4297" s="240"/>
      <c r="L4297" s="245"/>
    </row>
    <row r="4298" spans="1:12">
      <c r="A4298" s="243">
        <v>45086</v>
      </c>
      <c r="B4298" s="243">
        <v>45229</v>
      </c>
      <c r="C4298" s="244">
        <f t="shared" si="201"/>
        <v>144</v>
      </c>
      <c r="D4298" s="239">
        <v>45229</v>
      </c>
      <c r="E4298" s="245">
        <f t="shared" si="202"/>
        <v>143</v>
      </c>
      <c r="F4298" s="306" t="s">
        <v>177</v>
      </c>
      <c r="G4298" s="241">
        <v>357.18</v>
      </c>
      <c r="H4298" s="244">
        <f t="shared" si="203"/>
        <v>51076.74</v>
      </c>
      <c r="I4298" s="246"/>
      <c r="J4298" s="247"/>
      <c r="K4298" s="240"/>
      <c r="L4298" s="245"/>
    </row>
    <row r="4299" spans="1:12">
      <c r="A4299" s="243">
        <v>45086</v>
      </c>
      <c r="B4299" s="243">
        <v>45099</v>
      </c>
      <c r="C4299" s="244">
        <f t="shared" si="201"/>
        <v>14</v>
      </c>
      <c r="D4299" s="239">
        <v>45099</v>
      </c>
      <c r="E4299" s="245">
        <f t="shared" si="202"/>
        <v>13</v>
      </c>
      <c r="F4299" s="306" t="s">
        <v>175</v>
      </c>
      <c r="G4299" s="241">
        <v>79.650000000000006</v>
      </c>
      <c r="H4299" s="244">
        <f t="shared" si="203"/>
        <v>1035.45</v>
      </c>
      <c r="I4299" s="246"/>
      <c r="J4299" s="247"/>
      <c r="K4299" s="240"/>
      <c r="L4299" s="245"/>
    </row>
    <row r="4300" spans="1:12">
      <c r="A4300" s="243">
        <v>45086</v>
      </c>
      <c r="B4300" s="243">
        <v>45097</v>
      </c>
      <c r="C4300" s="244">
        <f t="shared" si="201"/>
        <v>12</v>
      </c>
      <c r="D4300" s="239">
        <v>45097</v>
      </c>
      <c r="E4300" s="245">
        <f t="shared" si="202"/>
        <v>11</v>
      </c>
      <c r="F4300" s="306" t="s">
        <v>176</v>
      </c>
      <c r="G4300" s="241">
        <v>27340.66</v>
      </c>
      <c r="H4300" s="244">
        <f t="shared" si="203"/>
        <v>300747.26</v>
      </c>
      <c r="I4300" s="246"/>
      <c r="J4300" s="247"/>
      <c r="K4300" s="240"/>
      <c r="L4300" s="245"/>
    </row>
    <row r="4301" spans="1:12">
      <c r="A4301" s="243">
        <v>45086</v>
      </c>
      <c r="B4301" s="243">
        <v>45086</v>
      </c>
      <c r="C4301" s="244">
        <f t="shared" si="201"/>
        <v>1</v>
      </c>
      <c r="D4301" s="239">
        <v>45086</v>
      </c>
      <c r="E4301" s="245">
        <f t="shared" si="202"/>
        <v>0</v>
      </c>
      <c r="F4301" s="306" t="s">
        <v>175</v>
      </c>
      <c r="G4301" s="241">
        <v>2312.81</v>
      </c>
      <c r="H4301" s="244">
        <f t="shared" si="203"/>
        <v>0</v>
      </c>
      <c r="I4301" s="246"/>
      <c r="J4301" s="247"/>
      <c r="K4301" s="240"/>
      <c r="L4301" s="245"/>
    </row>
    <row r="4302" spans="1:12">
      <c r="A4302" s="243">
        <v>45087</v>
      </c>
      <c r="B4302" s="243">
        <v>45104</v>
      </c>
      <c r="C4302" s="244">
        <f t="shared" si="201"/>
        <v>18</v>
      </c>
      <c r="D4302" s="239">
        <v>45104</v>
      </c>
      <c r="E4302" s="245">
        <f t="shared" si="202"/>
        <v>17</v>
      </c>
      <c r="F4302" s="306" t="s">
        <v>175</v>
      </c>
      <c r="G4302" s="241">
        <v>87.16</v>
      </c>
      <c r="H4302" s="244">
        <f t="shared" si="203"/>
        <v>1481.72</v>
      </c>
      <c r="I4302" s="246"/>
      <c r="J4302" s="247"/>
      <c r="K4302" s="240"/>
      <c r="L4302" s="245"/>
    </row>
    <row r="4303" spans="1:12">
      <c r="A4303" s="243">
        <v>45087</v>
      </c>
      <c r="B4303" s="243">
        <v>45089</v>
      </c>
      <c r="C4303" s="244">
        <f t="shared" si="201"/>
        <v>3</v>
      </c>
      <c r="D4303" s="239">
        <v>45089</v>
      </c>
      <c r="E4303" s="245">
        <f t="shared" si="202"/>
        <v>2</v>
      </c>
      <c r="F4303" s="306" t="s">
        <v>175</v>
      </c>
      <c r="G4303" s="241">
        <v>474.15</v>
      </c>
      <c r="H4303" s="244">
        <f t="shared" si="203"/>
        <v>948.3</v>
      </c>
      <c r="I4303" s="246"/>
      <c r="J4303" s="247"/>
      <c r="K4303" s="240"/>
      <c r="L4303" s="245"/>
    </row>
    <row r="4304" spans="1:12">
      <c r="A4304" s="243">
        <v>45087</v>
      </c>
      <c r="B4304" s="243">
        <v>45090</v>
      </c>
      <c r="C4304" s="244">
        <f t="shared" si="201"/>
        <v>4</v>
      </c>
      <c r="D4304" s="239">
        <v>45090</v>
      </c>
      <c r="E4304" s="245">
        <f t="shared" si="202"/>
        <v>3</v>
      </c>
      <c r="F4304" s="306" t="s">
        <v>175</v>
      </c>
      <c r="G4304" s="241">
        <v>12.25</v>
      </c>
      <c r="H4304" s="244">
        <f t="shared" si="203"/>
        <v>36.75</v>
      </c>
      <c r="I4304" s="246"/>
      <c r="J4304" s="247"/>
      <c r="K4304" s="240"/>
      <c r="L4304" s="245"/>
    </row>
    <row r="4305" spans="1:12">
      <c r="A4305" s="243">
        <v>45087</v>
      </c>
      <c r="B4305" s="243">
        <v>45092</v>
      </c>
      <c r="C4305" s="244">
        <f t="shared" si="201"/>
        <v>6</v>
      </c>
      <c r="D4305" s="239">
        <v>45092</v>
      </c>
      <c r="E4305" s="245">
        <f t="shared" si="202"/>
        <v>5</v>
      </c>
      <c r="F4305" s="306" t="s">
        <v>175</v>
      </c>
      <c r="G4305" s="241">
        <v>1.55</v>
      </c>
      <c r="H4305" s="244">
        <f t="shared" si="203"/>
        <v>7.75</v>
      </c>
      <c r="I4305" s="246"/>
      <c r="J4305" s="247"/>
      <c r="K4305" s="240"/>
      <c r="L4305" s="245"/>
    </row>
    <row r="4306" spans="1:12">
      <c r="A4306" s="243">
        <v>45087</v>
      </c>
      <c r="B4306" s="243">
        <v>45090</v>
      </c>
      <c r="C4306" s="244">
        <f t="shared" si="201"/>
        <v>4</v>
      </c>
      <c r="D4306" s="239">
        <v>45090</v>
      </c>
      <c r="E4306" s="245">
        <f t="shared" si="202"/>
        <v>3</v>
      </c>
      <c r="F4306" s="306" t="s">
        <v>176</v>
      </c>
      <c r="G4306" s="241">
        <v>0.02</v>
      </c>
      <c r="H4306" s="244">
        <f t="shared" si="203"/>
        <v>0.06</v>
      </c>
      <c r="I4306" s="246"/>
      <c r="J4306" s="247"/>
      <c r="K4306" s="240"/>
      <c r="L4306" s="245"/>
    </row>
    <row r="4307" spans="1:12">
      <c r="A4307" s="243">
        <v>45087</v>
      </c>
      <c r="B4307" s="243">
        <v>45097</v>
      </c>
      <c r="C4307" s="244">
        <f t="shared" si="201"/>
        <v>11</v>
      </c>
      <c r="D4307" s="239">
        <v>45097</v>
      </c>
      <c r="E4307" s="245">
        <f t="shared" si="202"/>
        <v>10</v>
      </c>
      <c r="F4307" s="306" t="s">
        <v>175</v>
      </c>
      <c r="G4307" s="241">
        <v>59.14</v>
      </c>
      <c r="H4307" s="244">
        <f t="shared" si="203"/>
        <v>591.4</v>
      </c>
      <c r="I4307" s="246"/>
      <c r="J4307" s="247"/>
      <c r="K4307" s="240"/>
      <c r="L4307" s="245"/>
    </row>
    <row r="4308" spans="1:12">
      <c r="A4308" s="243">
        <v>45088</v>
      </c>
      <c r="B4308" s="243">
        <v>45135</v>
      </c>
      <c r="C4308" s="244">
        <f t="shared" si="201"/>
        <v>48</v>
      </c>
      <c r="D4308" s="239">
        <v>45135</v>
      </c>
      <c r="E4308" s="245">
        <f t="shared" si="202"/>
        <v>47</v>
      </c>
      <c r="F4308" s="306" t="s">
        <v>176</v>
      </c>
      <c r="G4308" s="241">
        <v>288.04000000000002</v>
      </c>
      <c r="H4308" s="244">
        <f t="shared" si="203"/>
        <v>13537.880000000001</v>
      </c>
      <c r="I4308" s="246"/>
      <c r="J4308" s="247"/>
      <c r="K4308" s="240"/>
      <c r="L4308" s="245"/>
    </row>
    <row r="4309" spans="1:12">
      <c r="A4309" s="243">
        <v>45088</v>
      </c>
      <c r="B4309" s="243">
        <v>45089</v>
      </c>
      <c r="C4309" s="244">
        <f t="shared" si="201"/>
        <v>2</v>
      </c>
      <c r="D4309" s="239">
        <v>45089</v>
      </c>
      <c r="E4309" s="245">
        <f t="shared" si="202"/>
        <v>1</v>
      </c>
      <c r="F4309" s="306" t="s">
        <v>175</v>
      </c>
      <c r="G4309" s="241">
        <v>2313.34</v>
      </c>
      <c r="H4309" s="244">
        <f t="shared" si="203"/>
        <v>2313.34</v>
      </c>
      <c r="I4309" s="246"/>
      <c r="J4309" s="247"/>
      <c r="K4309" s="240"/>
      <c r="L4309" s="245"/>
    </row>
    <row r="4310" spans="1:12">
      <c r="A4310" s="243">
        <v>45088</v>
      </c>
      <c r="B4310" s="243">
        <v>45090</v>
      </c>
      <c r="C4310" s="244">
        <f t="shared" si="201"/>
        <v>3</v>
      </c>
      <c r="D4310" s="239">
        <v>45090</v>
      </c>
      <c r="E4310" s="245">
        <f t="shared" si="202"/>
        <v>2</v>
      </c>
      <c r="F4310" s="306" t="s">
        <v>175</v>
      </c>
      <c r="G4310" s="241">
        <v>291.79000000000002</v>
      </c>
      <c r="H4310" s="244">
        <f t="shared" si="203"/>
        <v>583.58000000000004</v>
      </c>
      <c r="I4310" s="246"/>
      <c r="J4310" s="247"/>
      <c r="K4310" s="240"/>
      <c r="L4310" s="245"/>
    </row>
    <row r="4311" spans="1:12">
      <c r="A4311" s="243">
        <v>45088</v>
      </c>
      <c r="B4311" s="243">
        <v>45112</v>
      </c>
      <c r="C4311" s="244">
        <f t="shared" si="201"/>
        <v>25</v>
      </c>
      <c r="D4311" s="239">
        <v>45112</v>
      </c>
      <c r="E4311" s="245">
        <f t="shared" si="202"/>
        <v>24</v>
      </c>
      <c r="F4311" s="306" t="s">
        <v>176</v>
      </c>
      <c r="G4311" s="241">
        <v>14.85</v>
      </c>
      <c r="H4311" s="244">
        <f t="shared" si="203"/>
        <v>356.4</v>
      </c>
      <c r="I4311" s="246"/>
      <c r="J4311" s="247"/>
      <c r="K4311" s="240"/>
      <c r="L4311" s="245"/>
    </row>
    <row r="4312" spans="1:12">
      <c r="A4312" s="243">
        <v>45088</v>
      </c>
      <c r="B4312" s="243">
        <v>45089</v>
      </c>
      <c r="C4312" s="244">
        <f t="shared" si="201"/>
        <v>2</v>
      </c>
      <c r="D4312" s="239">
        <v>45089</v>
      </c>
      <c r="E4312" s="245">
        <f t="shared" si="202"/>
        <v>1</v>
      </c>
      <c r="F4312" s="306" t="s">
        <v>176</v>
      </c>
      <c r="G4312" s="241">
        <v>45.68</v>
      </c>
      <c r="H4312" s="244">
        <f t="shared" si="203"/>
        <v>45.68</v>
      </c>
      <c r="I4312" s="246"/>
      <c r="J4312" s="247"/>
      <c r="K4312" s="240"/>
      <c r="L4312" s="245"/>
    </row>
    <row r="4313" spans="1:12">
      <c r="A4313" s="243">
        <v>45088</v>
      </c>
      <c r="B4313" s="243">
        <v>45092</v>
      </c>
      <c r="C4313" s="244">
        <f t="shared" si="201"/>
        <v>5</v>
      </c>
      <c r="D4313" s="239">
        <v>45092</v>
      </c>
      <c r="E4313" s="245">
        <f t="shared" si="202"/>
        <v>4</v>
      </c>
      <c r="F4313" s="306" t="s">
        <v>175</v>
      </c>
      <c r="G4313" s="241">
        <v>59.38</v>
      </c>
      <c r="H4313" s="244">
        <f t="shared" si="203"/>
        <v>237.52</v>
      </c>
      <c r="I4313" s="246"/>
      <c r="J4313" s="247"/>
      <c r="K4313" s="240"/>
      <c r="L4313" s="245"/>
    </row>
    <row r="4314" spans="1:12">
      <c r="A4314" s="243">
        <v>45088</v>
      </c>
      <c r="B4314" s="243">
        <v>45093</v>
      </c>
      <c r="C4314" s="244">
        <f t="shared" si="201"/>
        <v>6</v>
      </c>
      <c r="D4314" s="239">
        <v>45093</v>
      </c>
      <c r="E4314" s="245">
        <f t="shared" si="202"/>
        <v>5</v>
      </c>
      <c r="F4314" s="306" t="s">
        <v>175</v>
      </c>
      <c r="G4314" s="241">
        <v>198.69</v>
      </c>
      <c r="H4314" s="244">
        <f t="shared" si="203"/>
        <v>993.45</v>
      </c>
      <c r="I4314" s="246"/>
      <c r="J4314" s="247"/>
      <c r="K4314" s="240"/>
      <c r="L4314" s="245"/>
    </row>
    <row r="4315" spans="1:12">
      <c r="A4315" s="243">
        <v>45088</v>
      </c>
      <c r="B4315" s="243">
        <v>45090</v>
      </c>
      <c r="C4315" s="244">
        <f t="shared" si="201"/>
        <v>3</v>
      </c>
      <c r="D4315" s="239">
        <v>45090</v>
      </c>
      <c r="E4315" s="245">
        <f t="shared" si="202"/>
        <v>2</v>
      </c>
      <c r="F4315" s="306" t="s">
        <v>176</v>
      </c>
      <c r="G4315" s="241">
        <v>156.72999999999999</v>
      </c>
      <c r="H4315" s="244">
        <f t="shared" si="203"/>
        <v>313.45999999999998</v>
      </c>
      <c r="I4315" s="246"/>
      <c r="J4315" s="247"/>
      <c r="K4315" s="240"/>
      <c r="L4315" s="245"/>
    </row>
    <row r="4316" spans="1:12">
      <c r="A4316" s="243">
        <v>45088</v>
      </c>
      <c r="B4316" s="243">
        <v>45107</v>
      </c>
      <c r="C4316" s="244">
        <f t="shared" si="201"/>
        <v>20</v>
      </c>
      <c r="D4316" s="239">
        <v>45107</v>
      </c>
      <c r="E4316" s="245">
        <f t="shared" si="202"/>
        <v>19</v>
      </c>
      <c r="F4316" s="306" t="s">
        <v>176</v>
      </c>
      <c r="G4316" s="241">
        <v>7.42</v>
      </c>
      <c r="H4316" s="244">
        <f t="shared" si="203"/>
        <v>140.97999999999999</v>
      </c>
      <c r="I4316" s="246"/>
      <c r="J4316" s="247"/>
      <c r="K4316" s="240"/>
      <c r="L4316" s="245"/>
    </row>
    <row r="4317" spans="1:12">
      <c r="A4317" s="243">
        <v>45088</v>
      </c>
      <c r="B4317" s="243">
        <v>45096</v>
      </c>
      <c r="C4317" s="244">
        <f t="shared" si="201"/>
        <v>9</v>
      </c>
      <c r="D4317" s="239">
        <v>45096</v>
      </c>
      <c r="E4317" s="245">
        <f t="shared" si="202"/>
        <v>8</v>
      </c>
      <c r="F4317" s="306" t="s">
        <v>175</v>
      </c>
      <c r="G4317" s="241">
        <v>137.6</v>
      </c>
      <c r="H4317" s="244">
        <f t="shared" si="203"/>
        <v>1100.8</v>
      </c>
      <c r="I4317" s="246"/>
      <c r="J4317" s="247"/>
      <c r="K4317" s="240"/>
      <c r="L4317" s="245"/>
    </row>
    <row r="4318" spans="1:12">
      <c r="A4318" s="243">
        <v>45089</v>
      </c>
      <c r="B4318" s="243">
        <v>45090</v>
      </c>
      <c r="C4318" s="244">
        <f t="shared" si="201"/>
        <v>2</v>
      </c>
      <c r="D4318" s="239">
        <v>45090</v>
      </c>
      <c r="E4318" s="245">
        <f t="shared" si="202"/>
        <v>1</v>
      </c>
      <c r="F4318" s="306" t="s">
        <v>177</v>
      </c>
      <c r="G4318" s="241">
        <v>38137.230000000003</v>
      </c>
      <c r="H4318" s="244">
        <f t="shared" si="203"/>
        <v>38137.230000000003</v>
      </c>
      <c r="I4318" s="246"/>
      <c r="J4318" s="247"/>
      <c r="K4318" s="240"/>
      <c r="L4318" s="245"/>
    </row>
    <row r="4319" spans="1:12">
      <c r="A4319" s="243">
        <v>45089</v>
      </c>
      <c r="B4319" s="243">
        <v>45092</v>
      </c>
      <c r="C4319" s="244">
        <f t="shared" si="201"/>
        <v>4</v>
      </c>
      <c r="D4319" s="239">
        <v>45092</v>
      </c>
      <c r="E4319" s="245">
        <f t="shared" si="202"/>
        <v>3</v>
      </c>
      <c r="F4319" s="306" t="s">
        <v>179</v>
      </c>
      <c r="G4319" s="241">
        <v>60758.35</v>
      </c>
      <c r="H4319" s="244">
        <f t="shared" si="203"/>
        <v>182275.05</v>
      </c>
      <c r="I4319" s="246"/>
      <c r="J4319" s="247"/>
      <c r="K4319" s="240"/>
      <c r="L4319" s="245"/>
    </row>
    <row r="4320" spans="1:12">
      <c r="A4320" s="243">
        <v>45089</v>
      </c>
      <c r="B4320" s="243">
        <v>45092</v>
      </c>
      <c r="C4320" s="244">
        <f t="shared" si="201"/>
        <v>4</v>
      </c>
      <c r="D4320" s="239">
        <v>45092</v>
      </c>
      <c r="E4320" s="245">
        <f t="shared" si="202"/>
        <v>3</v>
      </c>
      <c r="F4320" s="306" t="s">
        <v>176</v>
      </c>
      <c r="G4320" s="241">
        <v>346.21</v>
      </c>
      <c r="H4320" s="244">
        <f t="shared" si="203"/>
        <v>1038.6299999999999</v>
      </c>
      <c r="I4320" s="246"/>
      <c r="J4320" s="247"/>
      <c r="K4320" s="240"/>
      <c r="L4320" s="245"/>
    </row>
    <row r="4321" spans="1:12">
      <c r="A4321" s="243">
        <v>45089</v>
      </c>
      <c r="B4321" s="243">
        <v>45096</v>
      </c>
      <c r="C4321" s="244">
        <f t="shared" si="201"/>
        <v>8</v>
      </c>
      <c r="D4321" s="239">
        <v>45096</v>
      </c>
      <c r="E4321" s="245">
        <f t="shared" si="202"/>
        <v>7</v>
      </c>
      <c r="F4321" s="306" t="s">
        <v>175</v>
      </c>
      <c r="G4321" s="241">
        <v>1991.01</v>
      </c>
      <c r="H4321" s="244">
        <f t="shared" si="203"/>
        <v>13937.07</v>
      </c>
      <c r="I4321" s="246"/>
      <c r="J4321" s="247"/>
      <c r="K4321" s="240"/>
      <c r="L4321" s="245"/>
    </row>
    <row r="4322" spans="1:12">
      <c r="A4322" s="243">
        <v>45089</v>
      </c>
      <c r="B4322" s="243">
        <v>45139</v>
      </c>
      <c r="C4322" s="244">
        <f t="shared" si="201"/>
        <v>51</v>
      </c>
      <c r="D4322" s="239">
        <v>45139</v>
      </c>
      <c r="E4322" s="245">
        <f t="shared" si="202"/>
        <v>50</v>
      </c>
      <c r="F4322" s="306" t="s">
        <v>176</v>
      </c>
      <c r="G4322" s="241">
        <v>219.82</v>
      </c>
      <c r="H4322" s="244">
        <f t="shared" si="203"/>
        <v>10991</v>
      </c>
      <c r="I4322" s="246"/>
      <c r="J4322" s="247"/>
      <c r="K4322" s="240"/>
      <c r="L4322" s="245"/>
    </row>
    <row r="4323" spans="1:12">
      <c r="A4323" s="243">
        <v>45089</v>
      </c>
      <c r="B4323" s="243">
        <v>45091</v>
      </c>
      <c r="C4323" s="244">
        <f t="shared" si="201"/>
        <v>3</v>
      </c>
      <c r="D4323" s="239">
        <v>45091</v>
      </c>
      <c r="E4323" s="245">
        <f t="shared" si="202"/>
        <v>2</v>
      </c>
      <c r="F4323" s="306" t="s">
        <v>177</v>
      </c>
      <c r="G4323" s="241">
        <v>1952.9</v>
      </c>
      <c r="H4323" s="244">
        <f t="shared" si="203"/>
        <v>3905.8</v>
      </c>
      <c r="I4323" s="246"/>
      <c r="J4323" s="247"/>
      <c r="K4323" s="240"/>
      <c r="L4323" s="245"/>
    </row>
    <row r="4324" spans="1:12">
      <c r="A4324" s="243">
        <v>45089</v>
      </c>
      <c r="B4324" s="243">
        <v>45142</v>
      </c>
      <c r="C4324" s="244">
        <f t="shared" si="201"/>
        <v>54</v>
      </c>
      <c r="D4324" s="239">
        <v>45142</v>
      </c>
      <c r="E4324" s="245">
        <f t="shared" si="202"/>
        <v>53</v>
      </c>
      <c r="F4324" s="306" t="s">
        <v>175</v>
      </c>
      <c r="G4324" s="241">
        <v>14.43</v>
      </c>
      <c r="H4324" s="244">
        <f t="shared" si="203"/>
        <v>764.79</v>
      </c>
      <c r="I4324" s="246"/>
      <c r="J4324" s="247"/>
      <c r="K4324" s="240"/>
      <c r="L4324" s="245"/>
    </row>
    <row r="4325" spans="1:12">
      <c r="A4325" s="243">
        <v>45089</v>
      </c>
      <c r="B4325" s="243">
        <v>45096</v>
      </c>
      <c r="C4325" s="244">
        <f t="shared" si="201"/>
        <v>8</v>
      </c>
      <c r="D4325" s="239">
        <v>45096</v>
      </c>
      <c r="E4325" s="245">
        <f t="shared" si="202"/>
        <v>7</v>
      </c>
      <c r="F4325" s="306" t="s">
        <v>178</v>
      </c>
      <c r="G4325" s="241">
        <v>44461.83</v>
      </c>
      <c r="H4325" s="244">
        <f t="shared" si="203"/>
        <v>311232.81</v>
      </c>
      <c r="I4325" s="246"/>
      <c r="J4325" s="247"/>
      <c r="K4325" s="240"/>
      <c r="L4325" s="245"/>
    </row>
    <row r="4326" spans="1:12">
      <c r="A4326" s="243">
        <v>45089</v>
      </c>
      <c r="B4326" s="243">
        <v>45096</v>
      </c>
      <c r="C4326" s="244">
        <f t="shared" si="201"/>
        <v>8</v>
      </c>
      <c r="D4326" s="239">
        <v>45096</v>
      </c>
      <c r="E4326" s="245">
        <f t="shared" si="202"/>
        <v>7</v>
      </c>
      <c r="F4326" s="306" t="s">
        <v>176</v>
      </c>
      <c r="G4326" s="241">
        <v>395.3</v>
      </c>
      <c r="H4326" s="244">
        <f t="shared" si="203"/>
        <v>2767.1</v>
      </c>
      <c r="I4326" s="246"/>
      <c r="J4326" s="247"/>
      <c r="K4326" s="240"/>
      <c r="L4326" s="245"/>
    </row>
    <row r="4327" spans="1:12">
      <c r="A4327" s="243">
        <v>45089</v>
      </c>
      <c r="B4327" s="243">
        <v>45142</v>
      </c>
      <c r="C4327" s="244">
        <f t="shared" si="201"/>
        <v>54</v>
      </c>
      <c r="D4327" s="239">
        <v>45142</v>
      </c>
      <c r="E4327" s="245">
        <f t="shared" si="202"/>
        <v>53</v>
      </c>
      <c r="F4327" s="306" t="s">
        <v>176</v>
      </c>
      <c r="G4327" s="241">
        <v>57094.18</v>
      </c>
      <c r="H4327" s="244">
        <f t="shared" si="203"/>
        <v>3025991.54</v>
      </c>
      <c r="I4327" s="246"/>
      <c r="J4327" s="247"/>
      <c r="K4327" s="240"/>
      <c r="L4327" s="245"/>
    </row>
    <row r="4328" spans="1:12">
      <c r="A4328" s="243">
        <v>45089</v>
      </c>
      <c r="B4328" s="243">
        <v>45097</v>
      </c>
      <c r="C4328" s="244">
        <f t="shared" si="201"/>
        <v>9</v>
      </c>
      <c r="D4328" s="239">
        <v>45097</v>
      </c>
      <c r="E4328" s="245">
        <f t="shared" si="202"/>
        <v>8</v>
      </c>
      <c r="F4328" s="306" t="s">
        <v>175</v>
      </c>
      <c r="G4328" s="241">
        <v>604.32000000000005</v>
      </c>
      <c r="H4328" s="244">
        <f t="shared" si="203"/>
        <v>4834.5600000000004</v>
      </c>
      <c r="I4328" s="246"/>
      <c r="J4328" s="247"/>
      <c r="K4328" s="240"/>
      <c r="L4328" s="245"/>
    </row>
    <row r="4329" spans="1:12">
      <c r="A4329" s="243">
        <v>45089</v>
      </c>
      <c r="B4329" s="243">
        <v>45145</v>
      </c>
      <c r="C4329" s="244">
        <f t="shared" si="201"/>
        <v>57</v>
      </c>
      <c r="D4329" s="239">
        <v>45145</v>
      </c>
      <c r="E4329" s="245">
        <f t="shared" si="202"/>
        <v>56</v>
      </c>
      <c r="F4329" s="306" t="s">
        <v>176</v>
      </c>
      <c r="G4329" s="241">
        <v>25345.18</v>
      </c>
      <c r="H4329" s="244">
        <f t="shared" si="203"/>
        <v>1419330.08</v>
      </c>
      <c r="I4329" s="246"/>
      <c r="J4329" s="247"/>
      <c r="K4329" s="240"/>
      <c r="L4329" s="245"/>
    </row>
    <row r="4330" spans="1:12">
      <c r="A4330" s="243">
        <v>45089</v>
      </c>
      <c r="B4330" s="243">
        <v>45099</v>
      </c>
      <c r="C4330" s="244">
        <f t="shared" si="201"/>
        <v>11</v>
      </c>
      <c r="D4330" s="239">
        <v>45099</v>
      </c>
      <c r="E4330" s="245">
        <f t="shared" si="202"/>
        <v>10</v>
      </c>
      <c r="F4330" s="306" t="s">
        <v>175</v>
      </c>
      <c r="G4330" s="241">
        <v>27.55</v>
      </c>
      <c r="H4330" s="244">
        <f t="shared" si="203"/>
        <v>275.5</v>
      </c>
      <c r="I4330" s="246"/>
      <c r="J4330" s="247"/>
      <c r="K4330" s="240"/>
      <c r="L4330" s="245"/>
    </row>
    <row r="4331" spans="1:12">
      <c r="A4331" s="243">
        <v>45089</v>
      </c>
      <c r="B4331" s="243">
        <v>45100</v>
      </c>
      <c r="C4331" s="244">
        <f t="shared" si="201"/>
        <v>12</v>
      </c>
      <c r="D4331" s="239">
        <v>45100</v>
      </c>
      <c r="E4331" s="245">
        <f t="shared" si="202"/>
        <v>11</v>
      </c>
      <c r="F4331" s="306" t="s">
        <v>175</v>
      </c>
      <c r="G4331" s="241">
        <v>55.12</v>
      </c>
      <c r="H4331" s="244">
        <f t="shared" si="203"/>
        <v>606.31999999999994</v>
      </c>
      <c r="I4331" s="246"/>
      <c r="J4331" s="247"/>
      <c r="K4331" s="240"/>
      <c r="L4331" s="245"/>
    </row>
    <row r="4332" spans="1:12">
      <c r="A4332" s="243">
        <v>45089</v>
      </c>
      <c r="B4332" s="243">
        <v>45245</v>
      </c>
      <c r="C4332" s="244">
        <f t="shared" si="201"/>
        <v>157</v>
      </c>
      <c r="D4332" s="239">
        <v>45245</v>
      </c>
      <c r="E4332" s="245">
        <f t="shared" si="202"/>
        <v>156</v>
      </c>
      <c r="F4332" s="306" t="s">
        <v>175</v>
      </c>
      <c r="G4332" s="241">
        <v>98.49</v>
      </c>
      <c r="H4332" s="244">
        <f t="shared" si="203"/>
        <v>15364.439999999999</v>
      </c>
      <c r="I4332" s="246"/>
      <c r="J4332" s="247"/>
      <c r="K4332" s="240"/>
      <c r="L4332" s="245"/>
    </row>
    <row r="4333" spans="1:12">
      <c r="A4333" s="243">
        <v>45089</v>
      </c>
      <c r="B4333" s="243">
        <v>45427</v>
      </c>
      <c r="C4333" s="244">
        <f t="shared" si="201"/>
        <v>339</v>
      </c>
      <c r="D4333" s="239">
        <v>45427</v>
      </c>
      <c r="E4333" s="245">
        <f t="shared" si="202"/>
        <v>338</v>
      </c>
      <c r="F4333" s="306" t="s">
        <v>175</v>
      </c>
      <c r="G4333" s="241">
        <v>78.88</v>
      </c>
      <c r="H4333" s="244">
        <f t="shared" si="203"/>
        <v>26661.439999999999</v>
      </c>
      <c r="I4333" s="246"/>
      <c r="J4333" s="247"/>
      <c r="K4333" s="240"/>
      <c r="L4333" s="245"/>
    </row>
    <row r="4334" spans="1:12">
      <c r="A4334" s="243">
        <v>45089</v>
      </c>
      <c r="B4334" s="243">
        <v>45097</v>
      </c>
      <c r="C4334" s="244">
        <f t="shared" si="201"/>
        <v>9</v>
      </c>
      <c r="D4334" s="239">
        <v>45097</v>
      </c>
      <c r="E4334" s="245">
        <f t="shared" si="202"/>
        <v>8</v>
      </c>
      <c r="F4334" s="306" t="s">
        <v>177</v>
      </c>
      <c r="G4334" s="241">
        <v>11263.29</v>
      </c>
      <c r="H4334" s="244">
        <f t="shared" si="203"/>
        <v>90106.32</v>
      </c>
      <c r="I4334" s="246"/>
      <c r="J4334" s="247"/>
      <c r="K4334" s="240"/>
      <c r="L4334" s="245"/>
    </row>
    <row r="4335" spans="1:12">
      <c r="A4335" s="243">
        <v>45089</v>
      </c>
      <c r="B4335" s="243">
        <v>45099</v>
      </c>
      <c r="C4335" s="244">
        <f t="shared" si="201"/>
        <v>11</v>
      </c>
      <c r="D4335" s="239">
        <v>45099</v>
      </c>
      <c r="E4335" s="245">
        <f t="shared" si="202"/>
        <v>10</v>
      </c>
      <c r="F4335" s="306" t="s">
        <v>176</v>
      </c>
      <c r="G4335" s="241">
        <v>162.99</v>
      </c>
      <c r="H4335" s="244">
        <f t="shared" si="203"/>
        <v>1629.9</v>
      </c>
      <c r="I4335" s="246"/>
      <c r="J4335" s="247"/>
      <c r="K4335" s="240"/>
      <c r="L4335" s="245"/>
    </row>
    <row r="4336" spans="1:12">
      <c r="A4336" s="243">
        <v>45089</v>
      </c>
      <c r="B4336" s="243">
        <v>45091</v>
      </c>
      <c r="C4336" s="244">
        <f t="shared" si="201"/>
        <v>3</v>
      </c>
      <c r="D4336" s="239">
        <v>45091</v>
      </c>
      <c r="E4336" s="245">
        <f t="shared" si="202"/>
        <v>2</v>
      </c>
      <c r="F4336" s="306" t="s">
        <v>180</v>
      </c>
      <c r="G4336" s="241">
        <v>0</v>
      </c>
      <c r="H4336" s="244">
        <f t="shared" si="203"/>
        <v>0</v>
      </c>
      <c r="I4336" s="246"/>
      <c r="J4336" s="247"/>
      <c r="K4336" s="240"/>
      <c r="L4336" s="245"/>
    </row>
    <row r="4337" spans="1:12">
      <c r="A4337" s="243">
        <v>45089</v>
      </c>
      <c r="B4337" s="243">
        <v>45205</v>
      </c>
      <c r="C4337" s="244">
        <f t="shared" si="201"/>
        <v>117</v>
      </c>
      <c r="D4337" s="239">
        <v>45205</v>
      </c>
      <c r="E4337" s="245">
        <f t="shared" si="202"/>
        <v>116</v>
      </c>
      <c r="F4337" s="306" t="s">
        <v>176</v>
      </c>
      <c r="G4337" s="241">
        <v>18.559999999999999</v>
      </c>
      <c r="H4337" s="244">
        <f t="shared" si="203"/>
        <v>2152.96</v>
      </c>
      <c r="I4337" s="246"/>
      <c r="J4337" s="247"/>
      <c r="K4337" s="240"/>
      <c r="L4337" s="245"/>
    </row>
    <row r="4338" spans="1:12">
      <c r="A4338" s="243">
        <v>45089</v>
      </c>
      <c r="B4338" s="243">
        <v>45174</v>
      </c>
      <c r="C4338" s="244">
        <f t="shared" si="201"/>
        <v>86</v>
      </c>
      <c r="D4338" s="239">
        <v>45174</v>
      </c>
      <c r="E4338" s="245">
        <f t="shared" si="202"/>
        <v>85</v>
      </c>
      <c r="F4338" s="306" t="s">
        <v>175</v>
      </c>
      <c r="G4338" s="241">
        <v>48.12</v>
      </c>
      <c r="H4338" s="244">
        <f t="shared" si="203"/>
        <v>4090.2</v>
      </c>
      <c r="I4338" s="246"/>
      <c r="J4338" s="247"/>
      <c r="K4338" s="240"/>
      <c r="L4338" s="245"/>
    </row>
    <row r="4339" spans="1:12">
      <c r="A4339" s="243">
        <v>45089</v>
      </c>
      <c r="B4339" s="243">
        <v>45245</v>
      </c>
      <c r="C4339" s="244">
        <f t="shared" si="201"/>
        <v>157</v>
      </c>
      <c r="D4339" s="239">
        <v>45245</v>
      </c>
      <c r="E4339" s="245">
        <f t="shared" si="202"/>
        <v>156</v>
      </c>
      <c r="F4339" s="306" t="s">
        <v>176</v>
      </c>
      <c r="G4339" s="241">
        <v>84.07</v>
      </c>
      <c r="H4339" s="244">
        <f t="shared" si="203"/>
        <v>13114.919999999998</v>
      </c>
      <c r="I4339" s="246"/>
      <c r="J4339" s="247"/>
      <c r="K4339" s="240"/>
      <c r="L4339" s="245"/>
    </row>
    <row r="4340" spans="1:12">
      <c r="A4340" s="243">
        <v>45089</v>
      </c>
      <c r="B4340" s="243">
        <v>45104</v>
      </c>
      <c r="C4340" s="244">
        <f t="shared" si="201"/>
        <v>16</v>
      </c>
      <c r="D4340" s="239">
        <v>45104</v>
      </c>
      <c r="E4340" s="245">
        <f t="shared" si="202"/>
        <v>15</v>
      </c>
      <c r="F4340" s="306" t="s">
        <v>175</v>
      </c>
      <c r="G4340" s="241">
        <v>137.16999999999999</v>
      </c>
      <c r="H4340" s="244">
        <f t="shared" si="203"/>
        <v>2057.5499999999997</v>
      </c>
      <c r="I4340" s="246"/>
      <c r="J4340" s="247"/>
      <c r="K4340" s="240"/>
      <c r="L4340" s="245"/>
    </row>
    <row r="4341" spans="1:12">
      <c r="A4341" s="243">
        <v>45089</v>
      </c>
      <c r="B4341" s="243">
        <v>45105</v>
      </c>
      <c r="C4341" s="244">
        <f t="shared" si="201"/>
        <v>17</v>
      </c>
      <c r="D4341" s="239">
        <v>45105</v>
      </c>
      <c r="E4341" s="245">
        <f t="shared" si="202"/>
        <v>16</v>
      </c>
      <c r="F4341" s="306" t="s">
        <v>175</v>
      </c>
      <c r="G4341" s="241">
        <v>21.48</v>
      </c>
      <c r="H4341" s="244">
        <f t="shared" si="203"/>
        <v>343.68</v>
      </c>
      <c r="I4341" s="246"/>
      <c r="J4341" s="247"/>
      <c r="K4341" s="240"/>
      <c r="L4341" s="245"/>
    </row>
    <row r="4342" spans="1:12">
      <c r="A4342" s="243">
        <v>45089</v>
      </c>
      <c r="B4342" s="243">
        <v>45089</v>
      </c>
      <c r="C4342" s="244">
        <f t="shared" si="201"/>
        <v>1</v>
      </c>
      <c r="D4342" s="239">
        <v>45089</v>
      </c>
      <c r="E4342" s="245">
        <f t="shared" si="202"/>
        <v>0</v>
      </c>
      <c r="F4342" s="306" t="s">
        <v>175</v>
      </c>
      <c r="G4342" s="241">
        <v>1975.98</v>
      </c>
      <c r="H4342" s="244">
        <f t="shared" si="203"/>
        <v>0</v>
      </c>
      <c r="I4342" s="246"/>
      <c r="J4342" s="247"/>
      <c r="K4342" s="240"/>
      <c r="L4342" s="245"/>
    </row>
    <row r="4343" spans="1:12">
      <c r="A4343" s="243">
        <v>45089</v>
      </c>
      <c r="B4343" s="243">
        <v>45090</v>
      </c>
      <c r="C4343" s="244">
        <f t="shared" si="201"/>
        <v>2</v>
      </c>
      <c r="D4343" s="239">
        <v>45090</v>
      </c>
      <c r="E4343" s="245">
        <f t="shared" si="202"/>
        <v>1</v>
      </c>
      <c r="F4343" s="306" t="s">
        <v>175</v>
      </c>
      <c r="G4343" s="241">
        <v>595576.18999999994</v>
      </c>
      <c r="H4343" s="244">
        <f t="shared" si="203"/>
        <v>595576.18999999994</v>
      </c>
      <c r="I4343" s="246"/>
      <c r="J4343" s="247"/>
      <c r="K4343" s="240"/>
      <c r="L4343" s="245"/>
    </row>
    <row r="4344" spans="1:12">
      <c r="A4344" s="243">
        <v>45089</v>
      </c>
      <c r="B4344" s="243">
        <v>45128</v>
      </c>
      <c r="C4344" s="244">
        <f t="shared" si="201"/>
        <v>40</v>
      </c>
      <c r="D4344" s="239">
        <v>45128</v>
      </c>
      <c r="E4344" s="245">
        <f t="shared" si="202"/>
        <v>39</v>
      </c>
      <c r="F4344" s="306" t="s">
        <v>175</v>
      </c>
      <c r="G4344" s="241">
        <v>138.26</v>
      </c>
      <c r="H4344" s="244">
        <f t="shared" si="203"/>
        <v>5392.1399999999994</v>
      </c>
      <c r="I4344" s="246"/>
      <c r="J4344" s="247"/>
      <c r="K4344" s="240"/>
      <c r="L4344" s="245"/>
    </row>
    <row r="4345" spans="1:12">
      <c r="A4345" s="243">
        <v>45089</v>
      </c>
      <c r="B4345" s="243">
        <v>45091</v>
      </c>
      <c r="C4345" s="244">
        <f t="shared" si="201"/>
        <v>3</v>
      </c>
      <c r="D4345" s="239">
        <v>45091</v>
      </c>
      <c r="E4345" s="245">
        <f t="shared" si="202"/>
        <v>2</v>
      </c>
      <c r="F4345" s="306" t="s">
        <v>175</v>
      </c>
      <c r="G4345" s="241">
        <v>12814.26</v>
      </c>
      <c r="H4345" s="244">
        <f t="shared" si="203"/>
        <v>25628.52</v>
      </c>
      <c r="I4345" s="246"/>
      <c r="J4345" s="247"/>
      <c r="K4345" s="240"/>
      <c r="L4345" s="245"/>
    </row>
    <row r="4346" spans="1:12">
      <c r="A4346" s="243">
        <v>45089</v>
      </c>
      <c r="B4346" s="243">
        <v>45105</v>
      </c>
      <c r="C4346" s="244">
        <f t="shared" si="201"/>
        <v>17</v>
      </c>
      <c r="D4346" s="239">
        <v>45105</v>
      </c>
      <c r="E4346" s="245">
        <f t="shared" si="202"/>
        <v>16</v>
      </c>
      <c r="F4346" s="306" t="s">
        <v>176</v>
      </c>
      <c r="G4346" s="241">
        <v>34.92</v>
      </c>
      <c r="H4346" s="244">
        <f t="shared" si="203"/>
        <v>558.72</v>
      </c>
      <c r="I4346" s="246"/>
      <c r="J4346" s="247"/>
      <c r="K4346" s="240"/>
      <c r="L4346" s="245"/>
    </row>
    <row r="4347" spans="1:12">
      <c r="A4347" s="243">
        <v>45089</v>
      </c>
      <c r="B4347" s="243">
        <v>45089</v>
      </c>
      <c r="C4347" s="244">
        <f t="shared" si="201"/>
        <v>1</v>
      </c>
      <c r="D4347" s="239">
        <v>45089</v>
      </c>
      <c r="E4347" s="245">
        <f t="shared" si="202"/>
        <v>0</v>
      </c>
      <c r="F4347" s="306" t="s">
        <v>179</v>
      </c>
      <c r="G4347" s="241">
        <v>55890.28</v>
      </c>
      <c r="H4347" s="244">
        <f t="shared" si="203"/>
        <v>0</v>
      </c>
      <c r="I4347" s="246"/>
      <c r="J4347" s="247"/>
      <c r="K4347" s="240"/>
      <c r="L4347" s="245"/>
    </row>
    <row r="4348" spans="1:12">
      <c r="A4348" s="243">
        <v>45089</v>
      </c>
      <c r="B4348" s="243">
        <v>45090</v>
      </c>
      <c r="C4348" s="244">
        <f t="shared" si="201"/>
        <v>2</v>
      </c>
      <c r="D4348" s="239">
        <v>45090</v>
      </c>
      <c r="E4348" s="245">
        <f t="shared" si="202"/>
        <v>1</v>
      </c>
      <c r="F4348" s="306" t="s">
        <v>178</v>
      </c>
      <c r="G4348" s="241">
        <v>408818.21</v>
      </c>
      <c r="H4348" s="244">
        <f t="shared" si="203"/>
        <v>408818.21</v>
      </c>
      <c r="I4348" s="246"/>
      <c r="J4348" s="247"/>
      <c r="K4348" s="240"/>
      <c r="L4348" s="245"/>
    </row>
    <row r="4349" spans="1:12">
      <c r="A4349" s="243">
        <v>45089</v>
      </c>
      <c r="B4349" s="243">
        <v>45089</v>
      </c>
      <c r="C4349" s="244">
        <f t="shared" si="201"/>
        <v>1</v>
      </c>
      <c r="D4349" s="239">
        <v>45089</v>
      </c>
      <c r="E4349" s="245">
        <f t="shared" si="202"/>
        <v>0</v>
      </c>
      <c r="F4349" s="306" t="s">
        <v>176</v>
      </c>
      <c r="G4349" s="241">
        <v>1782.35</v>
      </c>
      <c r="H4349" s="244">
        <f t="shared" si="203"/>
        <v>0</v>
      </c>
      <c r="I4349" s="246"/>
      <c r="J4349" s="247"/>
      <c r="K4349" s="240"/>
      <c r="L4349" s="245"/>
    </row>
    <row r="4350" spans="1:12">
      <c r="A4350" s="243">
        <v>45089</v>
      </c>
      <c r="B4350" s="243">
        <v>45092</v>
      </c>
      <c r="C4350" s="244">
        <f t="shared" si="201"/>
        <v>4</v>
      </c>
      <c r="D4350" s="239">
        <v>45092</v>
      </c>
      <c r="E4350" s="245">
        <f t="shared" si="202"/>
        <v>3</v>
      </c>
      <c r="F4350" s="306" t="s">
        <v>175</v>
      </c>
      <c r="G4350" s="241">
        <v>940</v>
      </c>
      <c r="H4350" s="244">
        <f t="shared" si="203"/>
        <v>2820</v>
      </c>
      <c r="I4350" s="246"/>
      <c r="J4350" s="247"/>
      <c r="K4350" s="240"/>
      <c r="L4350" s="245"/>
    </row>
    <row r="4351" spans="1:12">
      <c r="A4351" s="243">
        <v>45089</v>
      </c>
      <c r="B4351" s="243">
        <v>45169</v>
      </c>
      <c r="C4351" s="244">
        <f t="shared" si="201"/>
        <v>81</v>
      </c>
      <c r="D4351" s="239">
        <v>45169</v>
      </c>
      <c r="E4351" s="245">
        <f t="shared" si="202"/>
        <v>80</v>
      </c>
      <c r="F4351" s="306" t="s">
        <v>175</v>
      </c>
      <c r="G4351" s="241">
        <v>51.37</v>
      </c>
      <c r="H4351" s="244">
        <f t="shared" si="203"/>
        <v>4109.5999999999995</v>
      </c>
      <c r="I4351" s="246"/>
      <c r="J4351" s="247"/>
      <c r="K4351" s="240"/>
      <c r="L4351" s="245"/>
    </row>
    <row r="4352" spans="1:12">
      <c r="A4352" s="243">
        <v>45089</v>
      </c>
      <c r="B4352" s="243">
        <v>45090</v>
      </c>
      <c r="C4352" s="244">
        <f t="shared" si="201"/>
        <v>2</v>
      </c>
      <c r="D4352" s="239">
        <v>45090</v>
      </c>
      <c r="E4352" s="245">
        <f t="shared" si="202"/>
        <v>1</v>
      </c>
      <c r="F4352" s="306" t="s">
        <v>176</v>
      </c>
      <c r="G4352" s="241">
        <v>241234.67</v>
      </c>
      <c r="H4352" s="244">
        <f t="shared" si="203"/>
        <v>241234.67</v>
      </c>
      <c r="I4352" s="246"/>
      <c r="J4352" s="247"/>
      <c r="K4352" s="240"/>
      <c r="L4352" s="245"/>
    </row>
    <row r="4353" spans="1:12">
      <c r="A4353" s="243">
        <v>45089</v>
      </c>
      <c r="B4353" s="243">
        <v>45093</v>
      </c>
      <c r="C4353" s="244">
        <f t="shared" si="201"/>
        <v>5</v>
      </c>
      <c r="D4353" s="239">
        <v>45093</v>
      </c>
      <c r="E4353" s="245">
        <f t="shared" si="202"/>
        <v>4</v>
      </c>
      <c r="F4353" s="306" t="s">
        <v>175</v>
      </c>
      <c r="G4353" s="241">
        <v>789.32</v>
      </c>
      <c r="H4353" s="244">
        <f t="shared" si="203"/>
        <v>3157.28</v>
      </c>
      <c r="I4353" s="246"/>
      <c r="J4353" s="247"/>
      <c r="K4353" s="240"/>
      <c r="L4353" s="245"/>
    </row>
    <row r="4354" spans="1:12">
      <c r="A4354" s="243">
        <v>45089</v>
      </c>
      <c r="B4354" s="243">
        <v>45091</v>
      </c>
      <c r="C4354" s="244">
        <f t="shared" si="201"/>
        <v>3</v>
      </c>
      <c r="D4354" s="239">
        <v>45091</v>
      </c>
      <c r="E4354" s="245">
        <f t="shared" si="202"/>
        <v>2</v>
      </c>
      <c r="F4354" s="306" t="s">
        <v>178</v>
      </c>
      <c r="G4354" s="241">
        <v>906784.26</v>
      </c>
      <c r="H4354" s="244">
        <f t="shared" si="203"/>
        <v>1813568.52</v>
      </c>
      <c r="I4354" s="246"/>
      <c r="J4354" s="247"/>
      <c r="K4354" s="240"/>
      <c r="L4354" s="245"/>
    </row>
    <row r="4355" spans="1:12">
      <c r="A4355" s="243">
        <v>45089</v>
      </c>
      <c r="B4355" s="243">
        <v>45090</v>
      </c>
      <c r="C4355" s="244">
        <f t="shared" si="201"/>
        <v>2</v>
      </c>
      <c r="D4355" s="239">
        <v>45090</v>
      </c>
      <c r="E4355" s="245">
        <f t="shared" si="202"/>
        <v>1</v>
      </c>
      <c r="F4355" s="306" t="s">
        <v>179</v>
      </c>
      <c r="G4355" s="241">
        <v>6178.63</v>
      </c>
      <c r="H4355" s="244">
        <f t="shared" si="203"/>
        <v>6178.63</v>
      </c>
      <c r="I4355" s="246"/>
      <c r="J4355" s="247"/>
      <c r="K4355" s="240"/>
      <c r="L4355" s="245"/>
    </row>
    <row r="4356" spans="1:12">
      <c r="A4356" s="243">
        <v>45089</v>
      </c>
      <c r="B4356" s="243">
        <v>45091</v>
      </c>
      <c r="C4356" s="244">
        <f t="shared" si="201"/>
        <v>3</v>
      </c>
      <c r="D4356" s="239">
        <v>45091</v>
      </c>
      <c r="E4356" s="245">
        <f t="shared" si="202"/>
        <v>2</v>
      </c>
      <c r="F4356" s="306" t="s">
        <v>176</v>
      </c>
      <c r="G4356" s="241">
        <v>146661.57999999999</v>
      </c>
      <c r="H4356" s="244">
        <f t="shared" si="203"/>
        <v>293323.15999999997</v>
      </c>
      <c r="I4356" s="246"/>
      <c r="J4356" s="247"/>
      <c r="K4356" s="240"/>
      <c r="L4356" s="245"/>
    </row>
    <row r="4357" spans="1:12">
      <c r="A4357" s="243">
        <v>45089</v>
      </c>
      <c r="B4357" s="243">
        <v>45089</v>
      </c>
      <c r="C4357" s="244">
        <f t="shared" si="201"/>
        <v>1</v>
      </c>
      <c r="D4357" s="239">
        <v>45089</v>
      </c>
      <c r="E4357" s="245">
        <f t="shared" si="202"/>
        <v>0</v>
      </c>
      <c r="F4357" s="306" t="s">
        <v>177</v>
      </c>
      <c r="G4357" s="241">
        <v>18.8</v>
      </c>
      <c r="H4357" s="244">
        <f t="shared" si="203"/>
        <v>0</v>
      </c>
      <c r="I4357" s="246"/>
      <c r="J4357" s="247"/>
      <c r="K4357" s="240"/>
      <c r="L4357" s="245"/>
    </row>
    <row r="4358" spans="1:12">
      <c r="A4358" s="243">
        <v>45090</v>
      </c>
      <c r="B4358" s="243">
        <v>45090</v>
      </c>
      <c r="C4358" s="244">
        <f t="shared" si="201"/>
        <v>1</v>
      </c>
      <c r="D4358" s="239">
        <v>45090</v>
      </c>
      <c r="E4358" s="245">
        <f t="shared" si="202"/>
        <v>0</v>
      </c>
      <c r="F4358" s="306" t="s">
        <v>175</v>
      </c>
      <c r="G4358" s="241">
        <v>1252.4000000000001</v>
      </c>
      <c r="H4358" s="244">
        <f t="shared" si="203"/>
        <v>0</v>
      </c>
      <c r="I4358" s="246"/>
      <c r="J4358" s="247"/>
      <c r="K4358" s="240"/>
      <c r="L4358" s="245"/>
    </row>
    <row r="4359" spans="1:12">
      <c r="A4359" s="243">
        <v>45090</v>
      </c>
      <c r="B4359" s="243">
        <v>45167</v>
      </c>
      <c r="C4359" s="244">
        <f t="shared" ref="C4359:C4422" si="204">B4359-A4359+1</f>
        <v>78</v>
      </c>
      <c r="D4359" s="239">
        <v>45167</v>
      </c>
      <c r="E4359" s="245">
        <f t="shared" ref="E4359:E4422" si="205">D4359-A4359</f>
        <v>77</v>
      </c>
      <c r="F4359" s="306" t="s">
        <v>176</v>
      </c>
      <c r="G4359" s="241">
        <v>837.71</v>
      </c>
      <c r="H4359" s="244">
        <f t="shared" ref="H4359:H4422" si="206">E4359*G4359</f>
        <v>64503.670000000006</v>
      </c>
      <c r="I4359" s="246"/>
      <c r="J4359" s="247"/>
      <c r="K4359" s="240"/>
      <c r="L4359" s="245"/>
    </row>
    <row r="4360" spans="1:12">
      <c r="A4360" s="243">
        <v>45090</v>
      </c>
      <c r="B4360" s="243">
        <v>45128</v>
      </c>
      <c r="C4360" s="244">
        <f t="shared" si="204"/>
        <v>39</v>
      </c>
      <c r="D4360" s="239">
        <v>45128</v>
      </c>
      <c r="E4360" s="245">
        <f t="shared" si="205"/>
        <v>38</v>
      </c>
      <c r="F4360" s="306" t="s">
        <v>175</v>
      </c>
      <c r="G4360" s="241">
        <v>107.95</v>
      </c>
      <c r="H4360" s="244">
        <f t="shared" si="206"/>
        <v>4102.1000000000004</v>
      </c>
      <c r="I4360" s="246"/>
      <c r="J4360" s="247"/>
      <c r="K4360" s="240"/>
      <c r="L4360" s="245"/>
    </row>
    <row r="4361" spans="1:12">
      <c r="A4361" s="243">
        <v>45090</v>
      </c>
      <c r="B4361" s="243">
        <v>45114</v>
      </c>
      <c r="C4361" s="244">
        <f t="shared" si="204"/>
        <v>25</v>
      </c>
      <c r="D4361" s="239">
        <v>45114</v>
      </c>
      <c r="E4361" s="245">
        <f t="shared" si="205"/>
        <v>24</v>
      </c>
      <c r="F4361" s="306" t="s">
        <v>175</v>
      </c>
      <c r="G4361" s="241">
        <v>48.39</v>
      </c>
      <c r="H4361" s="244">
        <f t="shared" si="206"/>
        <v>1161.3600000000001</v>
      </c>
      <c r="I4361" s="246"/>
      <c r="J4361" s="247"/>
      <c r="K4361" s="240"/>
      <c r="L4361" s="245"/>
    </row>
    <row r="4362" spans="1:12">
      <c r="A4362" s="243">
        <v>45090</v>
      </c>
      <c r="B4362" s="243">
        <v>45091</v>
      </c>
      <c r="C4362" s="244">
        <f t="shared" si="204"/>
        <v>2</v>
      </c>
      <c r="D4362" s="239">
        <v>45091</v>
      </c>
      <c r="E4362" s="245">
        <f t="shared" si="205"/>
        <v>1</v>
      </c>
      <c r="F4362" s="306" t="s">
        <v>175</v>
      </c>
      <c r="G4362" s="241">
        <v>847599.47</v>
      </c>
      <c r="H4362" s="244">
        <f t="shared" si="206"/>
        <v>847599.47</v>
      </c>
      <c r="I4362" s="246"/>
      <c r="J4362" s="247"/>
      <c r="K4362" s="240"/>
      <c r="L4362" s="245"/>
    </row>
    <row r="4363" spans="1:12">
      <c r="A4363" s="243">
        <v>45090</v>
      </c>
      <c r="B4363" s="243">
        <v>45168</v>
      </c>
      <c r="C4363" s="244">
        <f t="shared" si="204"/>
        <v>79</v>
      </c>
      <c r="D4363" s="239">
        <v>45168</v>
      </c>
      <c r="E4363" s="245">
        <f t="shared" si="205"/>
        <v>78</v>
      </c>
      <c r="F4363" s="306" t="s">
        <v>175</v>
      </c>
      <c r="G4363" s="241">
        <v>79.33</v>
      </c>
      <c r="H4363" s="244">
        <f t="shared" si="206"/>
        <v>6187.74</v>
      </c>
      <c r="I4363" s="246"/>
      <c r="J4363" s="247"/>
      <c r="K4363" s="240"/>
      <c r="L4363" s="245"/>
    </row>
    <row r="4364" spans="1:12">
      <c r="A4364" s="243">
        <v>45090</v>
      </c>
      <c r="B4364" s="243">
        <v>45105</v>
      </c>
      <c r="C4364" s="244">
        <f t="shared" si="204"/>
        <v>16</v>
      </c>
      <c r="D4364" s="239">
        <v>45105</v>
      </c>
      <c r="E4364" s="245">
        <f t="shared" si="205"/>
        <v>15</v>
      </c>
      <c r="F4364" s="306" t="s">
        <v>176</v>
      </c>
      <c r="G4364" s="241">
        <v>217.32</v>
      </c>
      <c r="H4364" s="244">
        <f t="shared" si="206"/>
        <v>3259.7999999999997</v>
      </c>
      <c r="I4364" s="246"/>
      <c r="J4364" s="247"/>
      <c r="K4364" s="240"/>
      <c r="L4364" s="245"/>
    </row>
    <row r="4365" spans="1:12">
      <c r="A4365" s="243">
        <v>45090</v>
      </c>
      <c r="B4365" s="243">
        <v>45092</v>
      </c>
      <c r="C4365" s="244">
        <f t="shared" si="204"/>
        <v>3</v>
      </c>
      <c r="D4365" s="239">
        <v>45092</v>
      </c>
      <c r="E4365" s="245">
        <f t="shared" si="205"/>
        <v>2</v>
      </c>
      <c r="F4365" s="306" t="s">
        <v>175</v>
      </c>
      <c r="G4365" s="241">
        <v>10074.950000000001</v>
      </c>
      <c r="H4365" s="244">
        <f t="shared" si="206"/>
        <v>20149.900000000001</v>
      </c>
      <c r="I4365" s="246"/>
      <c r="J4365" s="247"/>
      <c r="K4365" s="240"/>
      <c r="L4365" s="245"/>
    </row>
    <row r="4366" spans="1:12">
      <c r="A4366" s="243">
        <v>45090</v>
      </c>
      <c r="B4366" s="243">
        <v>45418</v>
      </c>
      <c r="C4366" s="244">
        <f t="shared" si="204"/>
        <v>329</v>
      </c>
      <c r="D4366" s="239">
        <v>45418</v>
      </c>
      <c r="E4366" s="245">
        <f t="shared" si="205"/>
        <v>328</v>
      </c>
      <c r="F4366" s="306" t="s">
        <v>175</v>
      </c>
      <c r="G4366" s="241">
        <v>231.9</v>
      </c>
      <c r="H4366" s="244">
        <f t="shared" si="206"/>
        <v>76063.199999999997</v>
      </c>
      <c r="I4366" s="246"/>
      <c r="J4366" s="247"/>
      <c r="K4366" s="240"/>
      <c r="L4366" s="245"/>
    </row>
    <row r="4367" spans="1:12">
      <c r="A4367" s="243">
        <v>45090</v>
      </c>
      <c r="B4367" s="243">
        <v>45091</v>
      </c>
      <c r="C4367" s="244">
        <f t="shared" si="204"/>
        <v>2</v>
      </c>
      <c r="D4367" s="239">
        <v>45091</v>
      </c>
      <c r="E4367" s="245">
        <f t="shared" si="205"/>
        <v>1</v>
      </c>
      <c r="F4367" s="306" t="s">
        <v>178</v>
      </c>
      <c r="G4367" s="241">
        <v>650970.81999999995</v>
      </c>
      <c r="H4367" s="244">
        <f t="shared" si="206"/>
        <v>650970.81999999995</v>
      </c>
      <c r="I4367" s="246"/>
      <c r="J4367" s="247"/>
      <c r="K4367" s="240"/>
      <c r="L4367" s="245"/>
    </row>
    <row r="4368" spans="1:12">
      <c r="A4368" s="243">
        <v>45090</v>
      </c>
      <c r="B4368" s="243">
        <v>45093</v>
      </c>
      <c r="C4368" s="244">
        <f t="shared" si="204"/>
        <v>4</v>
      </c>
      <c r="D4368" s="239">
        <v>45093</v>
      </c>
      <c r="E4368" s="245">
        <f t="shared" si="205"/>
        <v>3</v>
      </c>
      <c r="F4368" s="306" t="s">
        <v>175</v>
      </c>
      <c r="G4368" s="241">
        <v>6389.9</v>
      </c>
      <c r="H4368" s="244">
        <f t="shared" si="206"/>
        <v>19169.699999999997</v>
      </c>
      <c r="I4368" s="246"/>
      <c r="J4368" s="247"/>
      <c r="K4368" s="240"/>
      <c r="L4368" s="245"/>
    </row>
    <row r="4369" spans="1:12">
      <c r="A4369" s="243">
        <v>45090</v>
      </c>
      <c r="B4369" s="243">
        <v>45090</v>
      </c>
      <c r="C4369" s="244">
        <f t="shared" si="204"/>
        <v>1</v>
      </c>
      <c r="D4369" s="239">
        <v>45090</v>
      </c>
      <c r="E4369" s="245">
        <f t="shared" si="205"/>
        <v>0</v>
      </c>
      <c r="F4369" s="306" t="s">
        <v>179</v>
      </c>
      <c r="G4369" s="241">
        <v>12.95</v>
      </c>
      <c r="H4369" s="244">
        <f t="shared" si="206"/>
        <v>0</v>
      </c>
      <c r="I4369" s="246"/>
      <c r="J4369" s="247"/>
      <c r="K4369" s="240"/>
      <c r="L4369" s="245"/>
    </row>
    <row r="4370" spans="1:12">
      <c r="A4370" s="243">
        <v>45090</v>
      </c>
      <c r="B4370" s="243">
        <v>45107</v>
      </c>
      <c r="C4370" s="244">
        <f t="shared" si="204"/>
        <v>18</v>
      </c>
      <c r="D4370" s="239">
        <v>45107</v>
      </c>
      <c r="E4370" s="245">
        <f t="shared" si="205"/>
        <v>17</v>
      </c>
      <c r="F4370" s="306" t="s">
        <v>175</v>
      </c>
      <c r="G4370" s="241">
        <v>48.01</v>
      </c>
      <c r="H4370" s="244">
        <f t="shared" si="206"/>
        <v>816.17</v>
      </c>
      <c r="I4370" s="246"/>
      <c r="J4370" s="247"/>
      <c r="K4370" s="240"/>
      <c r="L4370" s="245"/>
    </row>
    <row r="4371" spans="1:12">
      <c r="A4371" s="243">
        <v>45090</v>
      </c>
      <c r="B4371" s="243">
        <v>45090</v>
      </c>
      <c r="C4371" s="244">
        <f t="shared" si="204"/>
        <v>1</v>
      </c>
      <c r="D4371" s="239">
        <v>45090</v>
      </c>
      <c r="E4371" s="245">
        <f t="shared" si="205"/>
        <v>0</v>
      </c>
      <c r="F4371" s="306" t="s">
        <v>176</v>
      </c>
      <c r="G4371" s="241">
        <v>283.06</v>
      </c>
      <c r="H4371" s="244">
        <f t="shared" si="206"/>
        <v>0</v>
      </c>
      <c r="I4371" s="246"/>
      <c r="J4371" s="247"/>
      <c r="K4371" s="240"/>
      <c r="L4371" s="245"/>
    </row>
    <row r="4372" spans="1:12">
      <c r="A4372" s="243">
        <v>45090</v>
      </c>
      <c r="B4372" s="243">
        <v>45356</v>
      </c>
      <c r="C4372" s="244">
        <f t="shared" si="204"/>
        <v>267</v>
      </c>
      <c r="D4372" s="239">
        <v>45356</v>
      </c>
      <c r="E4372" s="245">
        <f t="shared" si="205"/>
        <v>266</v>
      </c>
      <c r="F4372" s="306" t="s">
        <v>175</v>
      </c>
      <c r="G4372" s="241">
        <v>23.53</v>
      </c>
      <c r="H4372" s="244">
        <f t="shared" si="206"/>
        <v>6258.9800000000005</v>
      </c>
      <c r="I4372" s="246"/>
      <c r="J4372" s="247"/>
      <c r="K4372" s="240"/>
      <c r="L4372" s="245"/>
    </row>
    <row r="4373" spans="1:12">
      <c r="A4373" s="243">
        <v>45090</v>
      </c>
      <c r="B4373" s="243">
        <v>45091</v>
      </c>
      <c r="C4373" s="244">
        <f t="shared" si="204"/>
        <v>2</v>
      </c>
      <c r="D4373" s="239">
        <v>45091</v>
      </c>
      <c r="E4373" s="245">
        <f t="shared" si="205"/>
        <v>1</v>
      </c>
      <c r="F4373" s="306" t="s">
        <v>176</v>
      </c>
      <c r="G4373" s="241">
        <v>581803.01</v>
      </c>
      <c r="H4373" s="244">
        <f t="shared" si="206"/>
        <v>581803.01</v>
      </c>
      <c r="I4373" s="246"/>
      <c r="J4373" s="247"/>
      <c r="K4373" s="240"/>
      <c r="L4373" s="245"/>
    </row>
    <row r="4374" spans="1:12">
      <c r="A4374" s="243">
        <v>45090</v>
      </c>
      <c r="B4374" s="243">
        <v>45092</v>
      </c>
      <c r="C4374" s="244">
        <f t="shared" si="204"/>
        <v>3</v>
      </c>
      <c r="D4374" s="239">
        <v>45092</v>
      </c>
      <c r="E4374" s="245">
        <f t="shared" si="205"/>
        <v>2</v>
      </c>
      <c r="F4374" s="306" t="s">
        <v>178</v>
      </c>
      <c r="G4374" s="241">
        <v>72536.78</v>
      </c>
      <c r="H4374" s="244">
        <f t="shared" si="206"/>
        <v>145073.56</v>
      </c>
      <c r="I4374" s="246"/>
      <c r="J4374" s="247"/>
      <c r="K4374" s="240"/>
      <c r="L4374" s="245"/>
    </row>
    <row r="4375" spans="1:12">
      <c r="A4375" s="243">
        <v>45090</v>
      </c>
      <c r="B4375" s="243">
        <v>45273</v>
      </c>
      <c r="C4375" s="244">
        <f t="shared" si="204"/>
        <v>184</v>
      </c>
      <c r="D4375" s="239">
        <v>45273</v>
      </c>
      <c r="E4375" s="245">
        <f t="shared" si="205"/>
        <v>183</v>
      </c>
      <c r="F4375" s="306" t="s">
        <v>176</v>
      </c>
      <c r="G4375" s="241">
        <v>37.11</v>
      </c>
      <c r="H4375" s="244">
        <f t="shared" si="206"/>
        <v>6791.13</v>
      </c>
      <c r="I4375" s="246"/>
      <c r="J4375" s="247"/>
      <c r="K4375" s="240"/>
      <c r="L4375" s="245"/>
    </row>
    <row r="4376" spans="1:12">
      <c r="A4376" s="243">
        <v>45090</v>
      </c>
      <c r="B4376" s="243">
        <v>45113</v>
      </c>
      <c r="C4376" s="244">
        <f t="shared" si="204"/>
        <v>24</v>
      </c>
      <c r="D4376" s="239">
        <v>45113</v>
      </c>
      <c r="E4376" s="245">
        <f t="shared" si="205"/>
        <v>23</v>
      </c>
      <c r="F4376" s="306" t="s">
        <v>177</v>
      </c>
      <c r="G4376" s="241">
        <v>41.28</v>
      </c>
      <c r="H4376" s="244">
        <f t="shared" si="206"/>
        <v>949.44</v>
      </c>
      <c r="I4376" s="246"/>
      <c r="J4376" s="247"/>
      <c r="K4376" s="240"/>
      <c r="L4376" s="245"/>
    </row>
    <row r="4377" spans="1:12">
      <c r="A4377" s="243">
        <v>45090</v>
      </c>
      <c r="B4377" s="243">
        <v>45092</v>
      </c>
      <c r="C4377" s="244">
        <f t="shared" si="204"/>
        <v>3</v>
      </c>
      <c r="D4377" s="239">
        <v>45092</v>
      </c>
      <c r="E4377" s="245">
        <f t="shared" si="205"/>
        <v>2</v>
      </c>
      <c r="F4377" s="306" t="s">
        <v>176</v>
      </c>
      <c r="G4377" s="241">
        <v>37938.75</v>
      </c>
      <c r="H4377" s="244">
        <f t="shared" si="206"/>
        <v>75877.5</v>
      </c>
      <c r="I4377" s="246"/>
      <c r="J4377" s="247"/>
      <c r="K4377" s="240"/>
      <c r="L4377" s="245"/>
    </row>
    <row r="4378" spans="1:12">
      <c r="A4378" s="243">
        <v>45090</v>
      </c>
      <c r="B4378" s="243">
        <v>45090</v>
      </c>
      <c r="C4378" s="244">
        <f t="shared" si="204"/>
        <v>1</v>
      </c>
      <c r="D4378" s="239">
        <v>45090</v>
      </c>
      <c r="E4378" s="245">
        <f t="shared" si="205"/>
        <v>0</v>
      </c>
      <c r="F4378" s="306" t="s">
        <v>177</v>
      </c>
      <c r="G4378" s="241">
        <v>18.8</v>
      </c>
      <c r="H4378" s="244">
        <f t="shared" si="206"/>
        <v>0</v>
      </c>
      <c r="I4378" s="246"/>
      <c r="J4378" s="247"/>
      <c r="K4378" s="240"/>
      <c r="L4378" s="245"/>
    </row>
    <row r="4379" spans="1:12">
      <c r="A4379" s="243">
        <v>45090</v>
      </c>
      <c r="B4379" s="243">
        <v>45096</v>
      </c>
      <c r="C4379" s="244">
        <f t="shared" si="204"/>
        <v>7</v>
      </c>
      <c r="D4379" s="239">
        <v>45096</v>
      </c>
      <c r="E4379" s="245">
        <f t="shared" si="205"/>
        <v>6</v>
      </c>
      <c r="F4379" s="306" t="s">
        <v>175</v>
      </c>
      <c r="G4379" s="241">
        <v>4804.63</v>
      </c>
      <c r="H4379" s="244">
        <f t="shared" si="206"/>
        <v>28827.78</v>
      </c>
      <c r="I4379" s="246"/>
      <c r="J4379" s="247"/>
      <c r="K4379" s="240"/>
      <c r="L4379" s="245"/>
    </row>
    <row r="4380" spans="1:12">
      <c r="A4380" s="243">
        <v>45090</v>
      </c>
      <c r="B4380" s="243">
        <v>45093</v>
      </c>
      <c r="C4380" s="244">
        <f t="shared" si="204"/>
        <v>4</v>
      </c>
      <c r="D4380" s="239">
        <v>45093</v>
      </c>
      <c r="E4380" s="245">
        <f t="shared" si="205"/>
        <v>3</v>
      </c>
      <c r="F4380" s="306" t="s">
        <v>176</v>
      </c>
      <c r="G4380" s="241">
        <v>209.69</v>
      </c>
      <c r="H4380" s="244">
        <f t="shared" si="206"/>
        <v>629.06999999999994</v>
      </c>
      <c r="I4380" s="246"/>
      <c r="J4380" s="247"/>
      <c r="K4380" s="240"/>
      <c r="L4380" s="245"/>
    </row>
    <row r="4381" spans="1:12">
      <c r="A4381" s="243">
        <v>45090</v>
      </c>
      <c r="B4381" s="243">
        <v>45091</v>
      </c>
      <c r="C4381" s="244">
        <f t="shared" si="204"/>
        <v>2</v>
      </c>
      <c r="D4381" s="239">
        <v>45091</v>
      </c>
      <c r="E4381" s="245">
        <f t="shared" si="205"/>
        <v>1</v>
      </c>
      <c r="F4381" s="306" t="s">
        <v>177</v>
      </c>
      <c r="G4381" s="241">
        <v>1048.47</v>
      </c>
      <c r="H4381" s="244">
        <f t="shared" si="206"/>
        <v>1048.47</v>
      </c>
      <c r="I4381" s="246"/>
      <c r="J4381" s="247"/>
      <c r="K4381" s="240"/>
      <c r="L4381" s="245"/>
    </row>
    <row r="4382" spans="1:12">
      <c r="A4382" s="243">
        <v>45090</v>
      </c>
      <c r="B4382" s="243">
        <v>45141</v>
      </c>
      <c r="C4382" s="244">
        <f t="shared" si="204"/>
        <v>52</v>
      </c>
      <c r="D4382" s="239">
        <v>45141</v>
      </c>
      <c r="E4382" s="245">
        <f t="shared" si="205"/>
        <v>51</v>
      </c>
      <c r="F4382" s="306" t="s">
        <v>176</v>
      </c>
      <c r="G4382" s="241">
        <v>230.16</v>
      </c>
      <c r="H4382" s="244">
        <f t="shared" si="206"/>
        <v>11738.16</v>
      </c>
      <c r="I4382" s="246"/>
      <c r="J4382" s="247"/>
      <c r="K4382" s="240"/>
      <c r="L4382" s="245"/>
    </row>
    <row r="4383" spans="1:12">
      <c r="A4383" s="243">
        <v>45090</v>
      </c>
      <c r="B4383" s="243">
        <v>45096</v>
      </c>
      <c r="C4383" s="244">
        <f t="shared" si="204"/>
        <v>7</v>
      </c>
      <c r="D4383" s="239">
        <v>45096</v>
      </c>
      <c r="E4383" s="245">
        <f t="shared" si="205"/>
        <v>6</v>
      </c>
      <c r="F4383" s="306" t="s">
        <v>176</v>
      </c>
      <c r="G4383" s="241">
        <v>19657.759999999998</v>
      </c>
      <c r="H4383" s="244">
        <f t="shared" si="206"/>
        <v>117946.56</v>
      </c>
      <c r="I4383" s="246"/>
      <c r="J4383" s="247"/>
      <c r="K4383" s="240"/>
      <c r="L4383" s="245"/>
    </row>
    <row r="4384" spans="1:12">
      <c r="A4384" s="243">
        <v>45090</v>
      </c>
      <c r="B4384" s="243">
        <v>45142</v>
      </c>
      <c r="C4384" s="244">
        <f t="shared" si="204"/>
        <v>53</v>
      </c>
      <c r="D4384" s="239">
        <v>45142</v>
      </c>
      <c r="E4384" s="245">
        <f t="shared" si="205"/>
        <v>52</v>
      </c>
      <c r="F4384" s="306" t="s">
        <v>176</v>
      </c>
      <c r="G4384" s="241">
        <v>8165.85</v>
      </c>
      <c r="H4384" s="244">
        <f t="shared" si="206"/>
        <v>424624.2</v>
      </c>
      <c r="I4384" s="246"/>
      <c r="J4384" s="247"/>
      <c r="K4384" s="240"/>
      <c r="L4384" s="245"/>
    </row>
    <row r="4385" spans="1:12">
      <c r="A4385" s="243">
        <v>45090</v>
      </c>
      <c r="B4385" s="243">
        <v>45257</v>
      </c>
      <c r="C4385" s="244">
        <f t="shared" si="204"/>
        <v>168</v>
      </c>
      <c r="D4385" s="239">
        <v>45257</v>
      </c>
      <c r="E4385" s="245">
        <f t="shared" si="205"/>
        <v>167</v>
      </c>
      <c r="F4385" s="306" t="s">
        <v>175</v>
      </c>
      <c r="G4385" s="241">
        <v>689.14</v>
      </c>
      <c r="H4385" s="244">
        <f t="shared" si="206"/>
        <v>115086.38</v>
      </c>
      <c r="I4385" s="246"/>
      <c r="J4385" s="247"/>
      <c r="K4385" s="240"/>
      <c r="L4385" s="245"/>
    </row>
    <row r="4386" spans="1:12">
      <c r="A4386" s="243">
        <v>45090</v>
      </c>
      <c r="B4386" s="243">
        <v>45145</v>
      </c>
      <c r="C4386" s="244">
        <f t="shared" si="204"/>
        <v>56</v>
      </c>
      <c r="D4386" s="239">
        <v>45145</v>
      </c>
      <c r="E4386" s="245">
        <f t="shared" si="205"/>
        <v>55</v>
      </c>
      <c r="F4386" s="306" t="s">
        <v>175</v>
      </c>
      <c r="G4386" s="241">
        <v>44.98</v>
      </c>
      <c r="H4386" s="244">
        <f t="shared" si="206"/>
        <v>2473.8999999999996</v>
      </c>
      <c r="I4386" s="246"/>
      <c r="J4386" s="247"/>
      <c r="K4386" s="240"/>
      <c r="L4386" s="245"/>
    </row>
    <row r="4387" spans="1:12">
      <c r="A4387" s="243">
        <v>45090</v>
      </c>
      <c r="B4387" s="243">
        <v>45278</v>
      </c>
      <c r="C4387" s="244">
        <f t="shared" si="204"/>
        <v>189</v>
      </c>
      <c r="D4387" s="239">
        <v>45278</v>
      </c>
      <c r="E4387" s="245">
        <f t="shared" si="205"/>
        <v>188</v>
      </c>
      <c r="F4387" s="306" t="s">
        <v>176</v>
      </c>
      <c r="G4387" s="241">
        <v>796.45</v>
      </c>
      <c r="H4387" s="244">
        <f t="shared" si="206"/>
        <v>149732.6</v>
      </c>
      <c r="I4387" s="246"/>
      <c r="J4387" s="247"/>
      <c r="K4387" s="240"/>
      <c r="L4387" s="245"/>
    </row>
    <row r="4388" spans="1:12">
      <c r="A4388" s="243">
        <v>45090</v>
      </c>
      <c r="B4388" s="243">
        <v>45097</v>
      </c>
      <c r="C4388" s="244">
        <f t="shared" si="204"/>
        <v>8</v>
      </c>
      <c r="D4388" s="239">
        <v>45097</v>
      </c>
      <c r="E4388" s="245">
        <f t="shared" si="205"/>
        <v>7</v>
      </c>
      <c r="F4388" s="306" t="s">
        <v>175</v>
      </c>
      <c r="G4388" s="241">
        <v>491.99</v>
      </c>
      <c r="H4388" s="244">
        <f t="shared" si="206"/>
        <v>3443.9300000000003</v>
      </c>
      <c r="I4388" s="246"/>
      <c r="J4388" s="247"/>
      <c r="K4388" s="240"/>
      <c r="L4388" s="245"/>
    </row>
    <row r="4389" spans="1:12">
      <c r="A4389" s="243">
        <v>45090</v>
      </c>
      <c r="B4389" s="243">
        <v>45146</v>
      </c>
      <c r="C4389" s="244">
        <f t="shared" si="204"/>
        <v>57</v>
      </c>
      <c r="D4389" s="239">
        <v>45146</v>
      </c>
      <c r="E4389" s="245">
        <f t="shared" si="205"/>
        <v>56</v>
      </c>
      <c r="F4389" s="306" t="s">
        <v>175</v>
      </c>
      <c r="G4389" s="241">
        <v>40.97</v>
      </c>
      <c r="H4389" s="244">
        <f t="shared" si="206"/>
        <v>2294.3199999999997</v>
      </c>
      <c r="I4389" s="246"/>
      <c r="J4389" s="247"/>
      <c r="K4389" s="240"/>
      <c r="L4389" s="245"/>
    </row>
    <row r="4390" spans="1:12">
      <c r="A4390" s="243">
        <v>45090</v>
      </c>
      <c r="B4390" s="243">
        <v>45098</v>
      </c>
      <c r="C4390" s="244">
        <f t="shared" si="204"/>
        <v>9</v>
      </c>
      <c r="D4390" s="239">
        <v>45098</v>
      </c>
      <c r="E4390" s="245">
        <f t="shared" si="205"/>
        <v>8</v>
      </c>
      <c r="F4390" s="306" t="s">
        <v>175</v>
      </c>
      <c r="G4390" s="241">
        <v>123.32</v>
      </c>
      <c r="H4390" s="244">
        <f t="shared" si="206"/>
        <v>986.56</v>
      </c>
      <c r="I4390" s="246"/>
      <c r="J4390" s="247"/>
      <c r="K4390" s="240"/>
      <c r="L4390" s="245"/>
    </row>
    <row r="4391" spans="1:12">
      <c r="A4391" s="243">
        <v>45090</v>
      </c>
      <c r="B4391" s="243">
        <v>45097</v>
      </c>
      <c r="C4391" s="244">
        <f t="shared" si="204"/>
        <v>8</v>
      </c>
      <c r="D4391" s="239">
        <v>45097</v>
      </c>
      <c r="E4391" s="245">
        <f t="shared" si="205"/>
        <v>7</v>
      </c>
      <c r="F4391" s="306" t="s">
        <v>178</v>
      </c>
      <c r="G4391" s="241">
        <v>95710.69</v>
      </c>
      <c r="H4391" s="244">
        <f t="shared" si="206"/>
        <v>669974.83000000007</v>
      </c>
      <c r="I4391" s="246"/>
      <c r="J4391" s="247"/>
      <c r="K4391" s="240"/>
      <c r="L4391" s="245"/>
    </row>
    <row r="4392" spans="1:12">
      <c r="A4392" s="243">
        <v>45090</v>
      </c>
      <c r="B4392" s="243">
        <v>45099</v>
      </c>
      <c r="C4392" s="244">
        <f t="shared" si="204"/>
        <v>10</v>
      </c>
      <c r="D4392" s="239">
        <v>45099</v>
      </c>
      <c r="E4392" s="245">
        <f t="shared" si="205"/>
        <v>9</v>
      </c>
      <c r="F4392" s="306" t="s">
        <v>175</v>
      </c>
      <c r="G4392" s="241">
        <v>180.34</v>
      </c>
      <c r="H4392" s="244">
        <f t="shared" si="206"/>
        <v>1623.06</v>
      </c>
      <c r="I4392" s="246"/>
      <c r="J4392" s="247"/>
      <c r="K4392" s="240"/>
      <c r="L4392" s="245"/>
    </row>
    <row r="4393" spans="1:12">
      <c r="A4393" s="243">
        <v>45090</v>
      </c>
      <c r="B4393" s="243">
        <v>45145</v>
      </c>
      <c r="C4393" s="244">
        <f t="shared" si="204"/>
        <v>56</v>
      </c>
      <c r="D4393" s="239">
        <v>45145</v>
      </c>
      <c r="E4393" s="245">
        <f t="shared" si="205"/>
        <v>55</v>
      </c>
      <c r="F4393" s="306" t="s">
        <v>176</v>
      </c>
      <c r="G4393" s="241">
        <v>12056.35</v>
      </c>
      <c r="H4393" s="244">
        <f t="shared" si="206"/>
        <v>663099.25</v>
      </c>
      <c r="I4393" s="246"/>
      <c r="J4393" s="247"/>
      <c r="K4393" s="240"/>
      <c r="L4393" s="245"/>
    </row>
    <row r="4394" spans="1:12">
      <c r="A4394" s="243">
        <v>45090</v>
      </c>
      <c r="B4394" s="243">
        <v>45097</v>
      </c>
      <c r="C4394" s="244">
        <f t="shared" si="204"/>
        <v>8</v>
      </c>
      <c r="D4394" s="239">
        <v>45097</v>
      </c>
      <c r="E4394" s="245">
        <f t="shared" si="205"/>
        <v>7</v>
      </c>
      <c r="F4394" s="306" t="s">
        <v>176</v>
      </c>
      <c r="G4394" s="241">
        <v>193138.51</v>
      </c>
      <c r="H4394" s="244">
        <f t="shared" si="206"/>
        <v>1351969.57</v>
      </c>
      <c r="I4394" s="246"/>
      <c r="J4394" s="247"/>
      <c r="K4394" s="240"/>
      <c r="L4394" s="245"/>
    </row>
    <row r="4395" spans="1:12">
      <c r="A4395" s="243">
        <v>45090</v>
      </c>
      <c r="B4395" s="243">
        <v>45098</v>
      </c>
      <c r="C4395" s="244">
        <f t="shared" si="204"/>
        <v>9</v>
      </c>
      <c r="D4395" s="239">
        <v>45098</v>
      </c>
      <c r="E4395" s="245">
        <f t="shared" si="205"/>
        <v>8</v>
      </c>
      <c r="F4395" s="306" t="s">
        <v>178</v>
      </c>
      <c r="G4395" s="241">
        <v>25596.35</v>
      </c>
      <c r="H4395" s="244">
        <f t="shared" si="206"/>
        <v>204770.8</v>
      </c>
      <c r="I4395" s="246"/>
      <c r="J4395" s="247"/>
      <c r="K4395" s="240"/>
      <c r="L4395" s="245"/>
    </row>
    <row r="4396" spans="1:12">
      <c r="A4396" s="243">
        <v>45090</v>
      </c>
      <c r="B4396" s="243">
        <v>45100</v>
      </c>
      <c r="C4396" s="244">
        <f t="shared" si="204"/>
        <v>11</v>
      </c>
      <c r="D4396" s="239">
        <v>45100</v>
      </c>
      <c r="E4396" s="245">
        <f t="shared" si="205"/>
        <v>10</v>
      </c>
      <c r="F4396" s="306" t="s">
        <v>175</v>
      </c>
      <c r="G4396" s="241">
        <v>145.72</v>
      </c>
      <c r="H4396" s="244">
        <f t="shared" si="206"/>
        <v>1457.2</v>
      </c>
      <c r="I4396" s="246"/>
      <c r="J4396" s="247"/>
      <c r="K4396" s="240"/>
      <c r="L4396" s="245"/>
    </row>
    <row r="4397" spans="1:12">
      <c r="A4397" s="243">
        <v>45090</v>
      </c>
      <c r="B4397" s="243">
        <v>45163</v>
      </c>
      <c r="C4397" s="244">
        <f t="shared" si="204"/>
        <v>74</v>
      </c>
      <c r="D4397" s="239">
        <v>45163</v>
      </c>
      <c r="E4397" s="245">
        <f t="shared" si="205"/>
        <v>73</v>
      </c>
      <c r="F4397" s="306" t="s">
        <v>175</v>
      </c>
      <c r="G4397" s="241">
        <v>20.93</v>
      </c>
      <c r="H4397" s="244">
        <f t="shared" si="206"/>
        <v>1527.8899999999999</v>
      </c>
      <c r="I4397" s="246"/>
      <c r="J4397" s="247"/>
      <c r="K4397" s="240"/>
      <c r="L4397" s="245"/>
    </row>
    <row r="4398" spans="1:12">
      <c r="A4398" s="243">
        <v>45090</v>
      </c>
      <c r="B4398" s="243">
        <v>45099</v>
      </c>
      <c r="C4398" s="244">
        <f t="shared" si="204"/>
        <v>10</v>
      </c>
      <c r="D4398" s="239">
        <v>45099</v>
      </c>
      <c r="E4398" s="245">
        <f t="shared" si="205"/>
        <v>9</v>
      </c>
      <c r="F4398" s="306" t="s">
        <v>178</v>
      </c>
      <c r="G4398" s="241">
        <v>7261.67</v>
      </c>
      <c r="H4398" s="244">
        <f t="shared" si="206"/>
        <v>65355.03</v>
      </c>
      <c r="I4398" s="246"/>
      <c r="J4398" s="247"/>
      <c r="K4398" s="240"/>
      <c r="L4398" s="245"/>
    </row>
    <row r="4399" spans="1:12">
      <c r="A4399" s="243">
        <v>45090</v>
      </c>
      <c r="B4399" s="243">
        <v>45098</v>
      </c>
      <c r="C4399" s="244">
        <f t="shared" si="204"/>
        <v>9</v>
      </c>
      <c r="D4399" s="239">
        <v>45098</v>
      </c>
      <c r="E4399" s="245">
        <f t="shared" si="205"/>
        <v>8</v>
      </c>
      <c r="F4399" s="306" t="s">
        <v>176</v>
      </c>
      <c r="G4399" s="241">
        <v>67543.3</v>
      </c>
      <c r="H4399" s="244">
        <f t="shared" si="206"/>
        <v>540346.4</v>
      </c>
      <c r="I4399" s="246"/>
      <c r="J4399" s="247"/>
      <c r="K4399" s="240"/>
      <c r="L4399" s="245"/>
    </row>
    <row r="4400" spans="1:12">
      <c r="A4400" s="243">
        <v>45090</v>
      </c>
      <c r="B4400" s="243">
        <v>45244</v>
      </c>
      <c r="C4400" s="244">
        <f t="shared" si="204"/>
        <v>155</v>
      </c>
      <c r="D4400" s="239">
        <v>45244</v>
      </c>
      <c r="E4400" s="245">
        <f t="shared" si="205"/>
        <v>154</v>
      </c>
      <c r="F4400" s="306" t="s">
        <v>176</v>
      </c>
      <c r="G4400" s="241">
        <v>355.85</v>
      </c>
      <c r="H4400" s="244">
        <f t="shared" si="206"/>
        <v>54800.9</v>
      </c>
      <c r="I4400" s="246"/>
      <c r="J4400" s="247"/>
      <c r="K4400" s="240"/>
      <c r="L4400" s="245"/>
    </row>
    <row r="4401" spans="1:12">
      <c r="A4401" s="243">
        <v>45090</v>
      </c>
      <c r="B4401" s="243">
        <v>45100</v>
      </c>
      <c r="C4401" s="244">
        <f t="shared" si="204"/>
        <v>11</v>
      </c>
      <c r="D4401" s="239">
        <v>45100</v>
      </c>
      <c r="E4401" s="245">
        <f t="shared" si="205"/>
        <v>10</v>
      </c>
      <c r="F4401" s="306" t="s">
        <v>176</v>
      </c>
      <c r="G4401" s="241">
        <v>8633.7800000000007</v>
      </c>
      <c r="H4401" s="244">
        <f t="shared" si="206"/>
        <v>86337.8</v>
      </c>
      <c r="I4401" s="246"/>
      <c r="J4401" s="247"/>
      <c r="K4401" s="240"/>
      <c r="L4401" s="245"/>
    </row>
    <row r="4402" spans="1:12">
      <c r="A4402" s="243">
        <v>45090</v>
      </c>
      <c r="B4402" s="243">
        <v>45149</v>
      </c>
      <c r="C4402" s="244">
        <f t="shared" si="204"/>
        <v>60</v>
      </c>
      <c r="D4402" s="239">
        <v>45149</v>
      </c>
      <c r="E4402" s="245">
        <f t="shared" si="205"/>
        <v>59</v>
      </c>
      <c r="F4402" s="306" t="s">
        <v>175</v>
      </c>
      <c r="G4402" s="241">
        <v>14.32</v>
      </c>
      <c r="H4402" s="244">
        <f t="shared" si="206"/>
        <v>844.88</v>
      </c>
      <c r="I4402" s="246"/>
      <c r="J4402" s="247"/>
      <c r="K4402" s="240"/>
      <c r="L4402" s="245"/>
    </row>
    <row r="4403" spans="1:12">
      <c r="A4403" s="243">
        <v>45090</v>
      </c>
      <c r="B4403" s="243">
        <v>45103</v>
      </c>
      <c r="C4403" s="244">
        <f t="shared" si="204"/>
        <v>14</v>
      </c>
      <c r="D4403" s="239">
        <v>45103</v>
      </c>
      <c r="E4403" s="245">
        <f t="shared" si="205"/>
        <v>13</v>
      </c>
      <c r="F4403" s="306" t="s">
        <v>175</v>
      </c>
      <c r="G4403" s="241">
        <v>172.27</v>
      </c>
      <c r="H4403" s="244">
        <f t="shared" si="206"/>
        <v>2239.5100000000002</v>
      </c>
      <c r="I4403" s="246"/>
      <c r="J4403" s="247"/>
      <c r="K4403" s="240"/>
      <c r="L4403" s="245"/>
    </row>
    <row r="4404" spans="1:12">
      <c r="A4404" s="243">
        <v>45090</v>
      </c>
      <c r="B4404" s="243">
        <v>45104</v>
      </c>
      <c r="C4404" s="244">
        <f t="shared" si="204"/>
        <v>15</v>
      </c>
      <c r="D4404" s="239">
        <v>45104</v>
      </c>
      <c r="E4404" s="245">
        <f t="shared" si="205"/>
        <v>14</v>
      </c>
      <c r="F4404" s="306" t="s">
        <v>175</v>
      </c>
      <c r="G4404" s="241">
        <v>66.44</v>
      </c>
      <c r="H4404" s="244">
        <f t="shared" si="206"/>
        <v>930.16</v>
      </c>
      <c r="I4404" s="246"/>
      <c r="J4404" s="247"/>
      <c r="K4404" s="240"/>
      <c r="L4404" s="245"/>
    </row>
    <row r="4405" spans="1:12">
      <c r="A4405" s="243">
        <v>45090</v>
      </c>
      <c r="B4405" s="243">
        <v>45105</v>
      </c>
      <c r="C4405" s="244">
        <f t="shared" si="204"/>
        <v>16</v>
      </c>
      <c r="D4405" s="239">
        <v>45105</v>
      </c>
      <c r="E4405" s="245">
        <f t="shared" si="205"/>
        <v>15</v>
      </c>
      <c r="F4405" s="306" t="s">
        <v>175</v>
      </c>
      <c r="G4405" s="241">
        <v>55.04</v>
      </c>
      <c r="H4405" s="244">
        <f t="shared" si="206"/>
        <v>825.6</v>
      </c>
      <c r="I4405" s="246"/>
      <c r="J4405" s="247"/>
      <c r="K4405" s="240"/>
      <c r="L4405" s="245"/>
    </row>
    <row r="4406" spans="1:12">
      <c r="A4406" s="243">
        <v>45090</v>
      </c>
      <c r="B4406" s="243">
        <v>45113</v>
      </c>
      <c r="C4406" s="244">
        <f t="shared" si="204"/>
        <v>24</v>
      </c>
      <c r="D4406" s="239">
        <v>45113</v>
      </c>
      <c r="E4406" s="245">
        <f t="shared" si="205"/>
        <v>23</v>
      </c>
      <c r="F4406" s="306" t="s">
        <v>175</v>
      </c>
      <c r="G4406" s="241">
        <v>1.47</v>
      </c>
      <c r="H4406" s="244">
        <f t="shared" si="206"/>
        <v>33.81</v>
      </c>
      <c r="I4406" s="246"/>
      <c r="J4406" s="247"/>
      <c r="K4406" s="240"/>
      <c r="L4406" s="245"/>
    </row>
    <row r="4407" spans="1:12">
      <c r="A4407" s="243">
        <v>45090</v>
      </c>
      <c r="B4407" s="243">
        <v>45127</v>
      </c>
      <c r="C4407" s="244">
        <f t="shared" si="204"/>
        <v>38</v>
      </c>
      <c r="D4407" s="239">
        <v>45127</v>
      </c>
      <c r="E4407" s="245">
        <f t="shared" si="205"/>
        <v>37</v>
      </c>
      <c r="F4407" s="306" t="s">
        <v>175</v>
      </c>
      <c r="G4407" s="241">
        <v>298.02999999999997</v>
      </c>
      <c r="H4407" s="244">
        <f t="shared" si="206"/>
        <v>11027.109999999999</v>
      </c>
      <c r="I4407" s="246"/>
      <c r="J4407" s="247"/>
      <c r="K4407" s="240"/>
      <c r="L4407" s="245"/>
    </row>
    <row r="4408" spans="1:12">
      <c r="A4408" s="243">
        <v>45090</v>
      </c>
      <c r="B4408" s="243">
        <v>45329</v>
      </c>
      <c r="C4408" s="244">
        <f t="shared" si="204"/>
        <v>240</v>
      </c>
      <c r="D4408" s="239">
        <v>45329</v>
      </c>
      <c r="E4408" s="245">
        <f t="shared" si="205"/>
        <v>239</v>
      </c>
      <c r="F4408" s="306" t="s">
        <v>176</v>
      </c>
      <c r="G4408" s="241">
        <v>107.13</v>
      </c>
      <c r="H4408" s="244">
        <f t="shared" si="206"/>
        <v>25604.07</v>
      </c>
      <c r="I4408" s="246"/>
      <c r="J4408" s="247"/>
      <c r="K4408" s="240"/>
      <c r="L4408" s="245"/>
    </row>
    <row r="4409" spans="1:12">
      <c r="A4409" s="243">
        <v>45090</v>
      </c>
      <c r="B4409" s="243">
        <v>45106</v>
      </c>
      <c r="C4409" s="244">
        <f t="shared" si="204"/>
        <v>17</v>
      </c>
      <c r="D4409" s="239">
        <v>45106</v>
      </c>
      <c r="E4409" s="245">
        <f t="shared" si="205"/>
        <v>16</v>
      </c>
      <c r="F4409" s="306" t="s">
        <v>175</v>
      </c>
      <c r="G4409" s="241">
        <v>22.54</v>
      </c>
      <c r="H4409" s="244">
        <f t="shared" si="206"/>
        <v>360.64</v>
      </c>
      <c r="I4409" s="246"/>
      <c r="J4409" s="247"/>
      <c r="K4409" s="240"/>
      <c r="L4409" s="245"/>
    </row>
    <row r="4410" spans="1:12">
      <c r="A4410" s="243">
        <v>45091</v>
      </c>
      <c r="B4410" s="243">
        <v>45091</v>
      </c>
      <c r="C4410" s="244">
        <f t="shared" si="204"/>
        <v>1</v>
      </c>
      <c r="D4410" s="239">
        <v>45091</v>
      </c>
      <c r="E4410" s="245">
        <f t="shared" si="205"/>
        <v>0</v>
      </c>
      <c r="F4410" s="306" t="s">
        <v>181</v>
      </c>
      <c r="G4410" s="241">
        <v>35.82</v>
      </c>
      <c r="H4410" s="244">
        <f t="shared" si="206"/>
        <v>0</v>
      </c>
      <c r="I4410" s="246"/>
      <c r="J4410" s="247"/>
      <c r="K4410" s="240"/>
      <c r="L4410" s="245"/>
    </row>
    <row r="4411" spans="1:12">
      <c r="A4411" s="243">
        <v>45091</v>
      </c>
      <c r="B4411" s="243">
        <v>45126</v>
      </c>
      <c r="C4411" s="244">
        <f t="shared" si="204"/>
        <v>36</v>
      </c>
      <c r="D4411" s="239">
        <v>45126</v>
      </c>
      <c r="E4411" s="245">
        <f t="shared" si="205"/>
        <v>35</v>
      </c>
      <c r="F4411" s="306" t="s">
        <v>175</v>
      </c>
      <c r="G4411" s="241">
        <v>18.98</v>
      </c>
      <c r="H4411" s="244">
        <f t="shared" si="206"/>
        <v>664.30000000000007</v>
      </c>
      <c r="I4411" s="246"/>
      <c r="J4411" s="247"/>
      <c r="K4411" s="240"/>
      <c r="L4411" s="245"/>
    </row>
    <row r="4412" spans="1:12">
      <c r="A4412" s="243">
        <v>45091</v>
      </c>
      <c r="B4412" s="243">
        <v>45099</v>
      </c>
      <c r="C4412" s="244">
        <f t="shared" si="204"/>
        <v>9</v>
      </c>
      <c r="D4412" s="239">
        <v>45099</v>
      </c>
      <c r="E4412" s="245">
        <f t="shared" si="205"/>
        <v>8</v>
      </c>
      <c r="F4412" s="306" t="s">
        <v>176</v>
      </c>
      <c r="G4412" s="241">
        <v>18327.48</v>
      </c>
      <c r="H4412" s="244">
        <f t="shared" si="206"/>
        <v>146619.84</v>
      </c>
      <c r="I4412" s="246"/>
      <c r="J4412" s="247"/>
      <c r="K4412" s="240"/>
      <c r="L4412" s="245"/>
    </row>
    <row r="4413" spans="1:12">
      <c r="A4413" s="243">
        <v>45091</v>
      </c>
      <c r="B4413" s="243">
        <v>45098</v>
      </c>
      <c r="C4413" s="244">
        <f t="shared" si="204"/>
        <v>8</v>
      </c>
      <c r="D4413" s="239">
        <v>45098</v>
      </c>
      <c r="E4413" s="245">
        <f t="shared" si="205"/>
        <v>7</v>
      </c>
      <c r="F4413" s="306" t="s">
        <v>177</v>
      </c>
      <c r="G4413" s="241">
        <v>14587.39</v>
      </c>
      <c r="H4413" s="244">
        <f t="shared" si="206"/>
        <v>102111.73</v>
      </c>
      <c r="I4413" s="246"/>
      <c r="J4413" s="247"/>
      <c r="K4413" s="240"/>
      <c r="L4413" s="245"/>
    </row>
    <row r="4414" spans="1:12">
      <c r="A4414" s="243">
        <v>45091</v>
      </c>
      <c r="B4414" s="243">
        <v>45091</v>
      </c>
      <c r="C4414" s="244">
        <f t="shared" si="204"/>
        <v>1</v>
      </c>
      <c r="D4414" s="239">
        <v>45091</v>
      </c>
      <c r="E4414" s="245">
        <f t="shared" si="205"/>
        <v>0</v>
      </c>
      <c r="F4414" s="306" t="s">
        <v>180</v>
      </c>
      <c r="G4414" s="241">
        <v>16.77</v>
      </c>
      <c r="H4414" s="244">
        <f t="shared" si="206"/>
        <v>0</v>
      </c>
      <c r="I4414" s="246"/>
      <c r="J4414" s="247"/>
      <c r="K4414" s="240"/>
      <c r="L4414" s="245"/>
    </row>
    <row r="4415" spans="1:12">
      <c r="A4415" s="243">
        <v>45091</v>
      </c>
      <c r="B4415" s="243">
        <v>45103</v>
      </c>
      <c r="C4415" s="244">
        <f t="shared" si="204"/>
        <v>13</v>
      </c>
      <c r="D4415" s="239">
        <v>45103</v>
      </c>
      <c r="E4415" s="245">
        <f t="shared" si="205"/>
        <v>12</v>
      </c>
      <c r="F4415" s="306" t="s">
        <v>175</v>
      </c>
      <c r="G4415" s="241">
        <v>41.12</v>
      </c>
      <c r="H4415" s="244">
        <f t="shared" si="206"/>
        <v>493.43999999999994</v>
      </c>
      <c r="I4415" s="246"/>
      <c r="J4415" s="247"/>
      <c r="K4415" s="240"/>
      <c r="L4415" s="245"/>
    </row>
    <row r="4416" spans="1:12">
      <c r="A4416" s="243">
        <v>45091</v>
      </c>
      <c r="B4416" s="243">
        <v>45110</v>
      </c>
      <c r="C4416" s="244">
        <f t="shared" si="204"/>
        <v>20</v>
      </c>
      <c r="D4416" s="239">
        <v>45110</v>
      </c>
      <c r="E4416" s="245">
        <f t="shared" si="205"/>
        <v>19</v>
      </c>
      <c r="F4416" s="306" t="s">
        <v>175</v>
      </c>
      <c r="G4416" s="241">
        <v>86.36</v>
      </c>
      <c r="H4416" s="244">
        <f t="shared" si="206"/>
        <v>1640.84</v>
      </c>
      <c r="I4416" s="246"/>
      <c r="J4416" s="247"/>
      <c r="K4416" s="240"/>
      <c r="L4416" s="245"/>
    </row>
    <row r="4417" spans="1:12">
      <c r="A4417" s="243">
        <v>45091</v>
      </c>
      <c r="B4417" s="243">
        <v>45104</v>
      </c>
      <c r="C4417" s="244">
        <f t="shared" si="204"/>
        <v>14</v>
      </c>
      <c r="D4417" s="239">
        <v>45104</v>
      </c>
      <c r="E4417" s="245">
        <f t="shared" si="205"/>
        <v>13</v>
      </c>
      <c r="F4417" s="306" t="s">
        <v>175</v>
      </c>
      <c r="G4417" s="241">
        <v>17.68</v>
      </c>
      <c r="H4417" s="244">
        <f t="shared" si="206"/>
        <v>229.84</v>
      </c>
      <c r="I4417" s="246"/>
      <c r="J4417" s="247"/>
      <c r="K4417" s="240"/>
      <c r="L4417" s="245"/>
    </row>
    <row r="4418" spans="1:12">
      <c r="A4418" s="243">
        <v>45091</v>
      </c>
      <c r="B4418" s="243">
        <v>45092</v>
      </c>
      <c r="C4418" s="244">
        <f t="shared" si="204"/>
        <v>2</v>
      </c>
      <c r="D4418" s="239">
        <v>45092</v>
      </c>
      <c r="E4418" s="245">
        <f t="shared" si="205"/>
        <v>1</v>
      </c>
      <c r="F4418" s="306" t="s">
        <v>180</v>
      </c>
      <c r="G4418" s="241">
        <v>0</v>
      </c>
      <c r="H4418" s="244">
        <f t="shared" si="206"/>
        <v>0</v>
      </c>
      <c r="I4418" s="246"/>
      <c r="J4418" s="247"/>
      <c r="K4418" s="240"/>
      <c r="L4418" s="245"/>
    </row>
    <row r="4419" spans="1:12">
      <c r="A4419" s="243">
        <v>45091</v>
      </c>
      <c r="B4419" s="243">
        <v>45105</v>
      </c>
      <c r="C4419" s="244">
        <f t="shared" si="204"/>
        <v>15</v>
      </c>
      <c r="D4419" s="239">
        <v>45105</v>
      </c>
      <c r="E4419" s="245">
        <f t="shared" si="205"/>
        <v>14</v>
      </c>
      <c r="F4419" s="306" t="s">
        <v>175</v>
      </c>
      <c r="G4419" s="241">
        <v>245.94</v>
      </c>
      <c r="H4419" s="244">
        <f t="shared" si="206"/>
        <v>3443.16</v>
      </c>
      <c r="I4419" s="246"/>
      <c r="J4419" s="247"/>
      <c r="K4419" s="240"/>
      <c r="L4419" s="245"/>
    </row>
    <row r="4420" spans="1:12">
      <c r="A4420" s="243">
        <v>45091</v>
      </c>
      <c r="B4420" s="243">
        <v>45112</v>
      </c>
      <c r="C4420" s="244">
        <f t="shared" si="204"/>
        <v>22</v>
      </c>
      <c r="D4420" s="239">
        <v>45112</v>
      </c>
      <c r="E4420" s="245">
        <f t="shared" si="205"/>
        <v>21</v>
      </c>
      <c r="F4420" s="306" t="s">
        <v>175</v>
      </c>
      <c r="G4420" s="241">
        <v>73.150000000000006</v>
      </c>
      <c r="H4420" s="244">
        <f t="shared" si="206"/>
        <v>1536.15</v>
      </c>
      <c r="I4420" s="246"/>
      <c r="J4420" s="247"/>
      <c r="K4420" s="240"/>
      <c r="L4420" s="245"/>
    </row>
    <row r="4421" spans="1:12">
      <c r="A4421" s="243">
        <v>45091</v>
      </c>
      <c r="B4421" s="243">
        <v>45113</v>
      </c>
      <c r="C4421" s="244">
        <f t="shared" si="204"/>
        <v>23</v>
      </c>
      <c r="D4421" s="239">
        <v>45113</v>
      </c>
      <c r="E4421" s="245">
        <f t="shared" si="205"/>
        <v>22</v>
      </c>
      <c r="F4421" s="306" t="s">
        <v>175</v>
      </c>
      <c r="G4421" s="241">
        <v>106.1</v>
      </c>
      <c r="H4421" s="244">
        <f t="shared" si="206"/>
        <v>2334.1999999999998</v>
      </c>
      <c r="I4421" s="246"/>
      <c r="J4421" s="247"/>
      <c r="K4421" s="240"/>
      <c r="L4421" s="245"/>
    </row>
    <row r="4422" spans="1:12">
      <c r="A4422" s="243">
        <v>45091</v>
      </c>
      <c r="B4422" s="243">
        <v>45106</v>
      </c>
      <c r="C4422" s="244">
        <f t="shared" si="204"/>
        <v>16</v>
      </c>
      <c r="D4422" s="239">
        <v>45106</v>
      </c>
      <c r="E4422" s="245">
        <f t="shared" si="205"/>
        <v>15</v>
      </c>
      <c r="F4422" s="306" t="s">
        <v>175</v>
      </c>
      <c r="G4422" s="241">
        <v>273.56</v>
      </c>
      <c r="H4422" s="244">
        <f t="shared" si="206"/>
        <v>4103.3999999999996</v>
      </c>
      <c r="I4422" s="246"/>
      <c r="J4422" s="247"/>
      <c r="K4422" s="240"/>
      <c r="L4422" s="245"/>
    </row>
    <row r="4423" spans="1:12">
      <c r="A4423" s="243">
        <v>45091</v>
      </c>
      <c r="B4423" s="243">
        <v>45103</v>
      </c>
      <c r="C4423" s="244">
        <f t="shared" ref="C4423:C4486" si="207">B4423-A4423+1</f>
        <v>13</v>
      </c>
      <c r="D4423" s="239">
        <v>45103</v>
      </c>
      <c r="E4423" s="245">
        <f t="shared" ref="E4423:E4486" si="208">D4423-A4423</f>
        <v>12</v>
      </c>
      <c r="F4423" s="306" t="s">
        <v>176</v>
      </c>
      <c r="G4423" s="241">
        <v>66.3</v>
      </c>
      <c r="H4423" s="244">
        <f t="shared" ref="H4423:H4486" si="209">E4423*G4423</f>
        <v>795.59999999999991</v>
      </c>
      <c r="I4423" s="246"/>
      <c r="J4423" s="247"/>
      <c r="K4423" s="240"/>
      <c r="L4423" s="245"/>
    </row>
    <row r="4424" spans="1:12">
      <c r="A4424" s="243">
        <v>45091</v>
      </c>
      <c r="B4424" s="243">
        <v>45226</v>
      </c>
      <c r="C4424" s="244">
        <f t="shared" si="207"/>
        <v>136</v>
      </c>
      <c r="D4424" s="239">
        <v>45226</v>
      </c>
      <c r="E4424" s="245">
        <f t="shared" si="208"/>
        <v>135</v>
      </c>
      <c r="F4424" s="306" t="s">
        <v>175</v>
      </c>
      <c r="G4424" s="241">
        <v>165.33</v>
      </c>
      <c r="H4424" s="244">
        <f t="shared" si="209"/>
        <v>22319.550000000003</v>
      </c>
      <c r="I4424" s="246"/>
      <c r="J4424" s="247"/>
      <c r="K4424" s="240"/>
      <c r="L4424" s="245"/>
    </row>
    <row r="4425" spans="1:12">
      <c r="A4425" s="243">
        <v>45091</v>
      </c>
      <c r="B4425" s="243">
        <v>45128</v>
      </c>
      <c r="C4425" s="244">
        <f t="shared" si="207"/>
        <v>38</v>
      </c>
      <c r="D4425" s="239">
        <v>45128</v>
      </c>
      <c r="E4425" s="245">
        <f t="shared" si="208"/>
        <v>37</v>
      </c>
      <c r="F4425" s="306" t="s">
        <v>175</v>
      </c>
      <c r="G4425" s="241">
        <v>102.47</v>
      </c>
      <c r="H4425" s="244">
        <f t="shared" si="209"/>
        <v>3791.39</v>
      </c>
      <c r="I4425" s="246"/>
      <c r="J4425" s="247"/>
      <c r="K4425" s="240"/>
      <c r="L4425" s="245"/>
    </row>
    <row r="4426" spans="1:12">
      <c r="A4426" s="243">
        <v>45091</v>
      </c>
      <c r="B4426" s="243">
        <v>45096</v>
      </c>
      <c r="C4426" s="244">
        <f t="shared" si="207"/>
        <v>6</v>
      </c>
      <c r="D4426" s="239">
        <v>45096</v>
      </c>
      <c r="E4426" s="245">
        <f t="shared" si="208"/>
        <v>5</v>
      </c>
      <c r="F4426" s="306" t="s">
        <v>180</v>
      </c>
      <c r="G4426" s="241">
        <v>-7393.7</v>
      </c>
      <c r="H4426" s="244">
        <f t="shared" si="209"/>
        <v>-36968.5</v>
      </c>
      <c r="I4426" s="246"/>
      <c r="J4426" s="247"/>
      <c r="K4426" s="240"/>
      <c r="L4426" s="245"/>
    </row>
    <row r="4427" spans="1:12">
      <c r="A4427" s="243">
        <v>45091</v>
      </c>
      <c r="B4427" s="243">
        <v>45091</v>
      </c>
      <c r="C4427" s="244">
        <f t="shared" si="207"/>
        <v>1</v>
      </c>
      <c r="D4427" s="239">
        <v>45091</v>
      </c>
      <c r="E4427" s="245">
        <f t="shared" si="208"/>
        <v>0</v>
      </c>
      <c r="F4427" s="306" t="s">
        <v>175</v>
      </c>
      <c r="G4427" s="241">
        <v>989.04</v>
      </c>
      <c r="H4427" s="244">
        <f t="shared" si="209"/>
        <v>0</v>
      </c>
      <c r="I4427" s="246"/>
      <c r="J4427" s="247"/>
      <c r="K4427" s="240"/>
      <c r="L4427" s="245"/>
    </row>
    <row r="4428" spans="1:12">
      <c r="A4428" s="243">
        <v>45091</v>
      </c>
      <c r="B4428" s="243">
        <v>45210</v>
      </c>
      <c r="C4428" s="244">
        <f t="shared" si="207"/>
        <v>120</v>
      </c>
      <c r="D4428" s="239">
        <v>45210</v>
      </c>
      <c r="E4428" s="245">
        <f t="shared" si="208"/>
        <v>119</v>
      </c>
      <c r="F4428" s="306" t="s">
        <v>175</v>
      </c>
      <c r="G4428" s="241">
        <v>58.88</v>
      </c>
      <c r="H4428" s="244">
        <f t="shared" si="209"/>
        <v>7006.72</v>
      </c>
      <c r="I4428" s="246"/>
      <c r="J4428" s="247"/>
      <c r="K4428" s="240"/>
      <c r="L4428" s="245"/>
    </row>
    <row r="4429" spans="1:12">
      <c r="A4429" s="243">
        <v>45091</v>
      </c>
      <c r="B4429" s="243">
        <v>45142</v>
      </c>
      <c r="C4429" s="244">
        <f t="shared" si="207"/>
        <v>52</v>
      </c>
      <c r="D4429" s="239">
        <v>45142</v>
      </c>
      <c r="E4429" s="245">
        <f t="shared" si="208"/>
        <v>51</v>
      </c>
      <c r="F4429" s="306" t="s">
        <v>180</v>
      </c>
      <c r="G4429" s="241">
        <v>63.9</v>
      </c>
      <c r="H4429" s="244">
        <f t="shared" si="209"/>
        <v>3258.9</v>
      </c>
      <c r="I4429" s="246"/>
      <c r="J4429" s="247"/>
      <c r="K4429" s="240"/>
      <c r="L4429" s="245"/>
    </row>
    <row r="4430" spans="1:12">
      <c r="A4430" s="243">
        <v>45091</v>
      </c>
      <c r="B4430" s="243">
        <v>45092</v>
      </c>
      <c r="C4430" s="244">
        <f t="shared" si="207"/>
        <v>2</v>
      </c>
      <c r="D4430" s="239">
        <v>45092</v>
      </c>
      <c r="E4430" s="245">
        <f t="shared" si="208"/>
        <v>1</v>
      </c>
      <c r="F4430" s="306" t="s">
        <v>175</v>
      </c>
      <c r="G4430" s="241">
        <v>636628.68999999994</v>
      </c>
      <c r="H4430" s="244">
        <f t="shared" si="209"/>
        <v>636628.68999999994</v>
      </c>
      <c r="I4430" s="246"/>
      <c r="J4430" s="247"/>
      <c r="K4430" s="240"/>
      <c r="L4430" s="245"/>
    </row>
    <row r="4431" spans="1:12">
      <c r="A4431" s="243">
        <v>45091</v>
      </c>
      <c r="B4431" s="243">
        <v>45093</v>
      </c>
      <c r="C4431" s="244">
        <f t="shared" si="207"/>
        <v>3</v>
      </c>
      <c r="D4431" s="239">
        <v>45093</v>
      </c>
      <c r="E4431" s="245">
        <f t="shared" si="208"/>
        <v>2</v>
      </c>
      <c r="F4431" s="306" t="s">
        <v>175</v>
      </c>
      <c r="G4431" s="241">
        <v>9477.4599999999991</v>
      </c>
      <c r="H4431" s="244">
        <f t="shared" si="209"/>
        <v>18954.919999999998</v>
      </c>
      <c r="I4431" s="246"/>
      <c r="J4431" s="247"/>
      <c r="K4431" s="240"/>
      <c r="L4431" s="245"/>
    </row>
    <row r="4432" spans="1:12">
      <c r="A4432" s="243">
        <v>45091</v>
      </c>
      <c r="B4432" s="243">
        <v>45128</v>
      </c>
      <c r="C4432" s="244">
        <f t="shared" si="207"/>
        <v>38</v>
      </c>
      <c r="D4432" s="239">
        <v>45128</v>
      </c>
      <c r="E4432" s="245">
        <f t="shared" si="208"/>
        <v>37</v>
      </c>
      <c r="F4432" s="306" t="s">
        <v>176</v>
      </c>
      <c r="G4432" s="241">
        <v>1009.45</v>
      </c>
      <c r="H4432" s="244">
        <f t="shared" si="209"/>
        <v>37349.65</v>
      </c>
      <c r="I4432" s="246"/>
      <c r="J4432" s="247"/>
      <c r="K4432" s="240"/>
      <c r="L4432" s="245"/>
    </row>
    <row r="4433" spans="1:12">
      <c r="A4433" s="243">
        <v>45091</v>
      </c>
      <c r="B4433" s="243">
        <v>45107</v>
      </c>
      <c r="C4433" s="244">
        <f t="shared" si="207"/>
        <v>17</v>
      </c>
      <c r="D4433" s="239">
        <v>45107</v>
      </c>
      <c r="E4433" s="245">
        <f t="shared" si="208"/>
        <v>16</v>
      </c>
      <c r="F4433" s="306" t="s">
        <v>175</v>
      </c>
      <c r="G4433" s="241">
        <v>71.040000000000006</v>
      </c>
      <c r="H4433" s="244">
        <f t="shared" si="209"/>
        <v>1136.6400000000001</v>
      </c>
      <c r="I4433" s="246"/>
      <c r="J4433" s="247"/>
      <c r="K4433" s="240"/>
      <c r="L4433" s="245"/>
    </row>
    <row r="4434" spans="1:12">
      <c r="A4434" s="243">
        <v>45091</v>
      </c>
      <c r="B4434" s="243">
        <v>45131</v>
      </c>
      <c r="C4434" s="244">
        <f t="shared" si="207"/>
        <v>41</v>
      </c>
      <c r="D4434" s="239">
        <v>45131</v>
      </c>
      <c r="E4434" s="245">
        <f t="shared" si="208"/>
        <v>40</v>
      </c>
      <c r="F4434" s="306" t="s">
        <v>175</v>
      </c>
      <c r="G4434" s="241">
        <v>17.399999999999999</v>
      </c>
      <c r="H4434" s="244">
        <f t="shared" si="209"/>
        <v>696</v>
      </c>
      <c r="I4434" s="246"/>
      <c r="J4434" s="247"/>
      <c r="K4434" s="240"/>
      <c r="L4434" s="245"/>
    </row>
    <row r="4435" spans="1:12">
      <c r="A4435" s="243">
        <v>45091</v>
      </c>
      <c r="B4435" s="243">
        <v>45092</v>
      </c>
      <c r="C4435" s="244">
        <f t="shared" si="207"/>
        <v>2</v>
      </c>
      <c r="D4435" s="239">
        <v>45092</v>
      </c>
      <c r="E4435" s="245">
        <f t="shared" si="208"/>
        <v>1</v>
      </c>
      <c r="F4435" s="306" t="s">
        <v>178</v>
      </c>
      <c r="G4435" s="241">
        <v>38862.36</v>
      </c>
      <c r="H4435" s="244">
        <f t="shared" si="209"/>
        <v>38862.36</v>
      </c>
      <c r="I4435" s="246"/>
      <c r="J4435" s="247"/>
      <c r="K4435" s="240"/>
      <c r="L4435" s="245"/>
    </row>
    <row r="4436" spans="1:12">
      <c r="A4436" s="243">
        <v>45091</v>
      </c>
      <c r="B4436" s="243">
        <v>45091</v>
      </c>
      <c r="C4436" s="244">
        <f t="shared" si="207"/>
        <v>1</v>
      </c>
      <c r="D4436" s="239">
        <v>45091</v>
      </c>
      <c r="E4436" s="245">
        <f t="shared" si="208"/>
        <v>0</v>
      </c>
      <c r="F4436" s="306" t="s">
        <v>176</v>
      </c>
      <c r="G4436" s="241">
        <v>4352.2</v>
      </c>
      <c r="H4436" s="244">
        <f t="shared" si="209"/>
        <v>0</v>
      </c>
      <c r="I4436" s="246"/>
      <c r="J4436" s="247"/>
      <c r="K4436" s="240"/>
      <c r="L4436" s="245"/>
    </row>
    <row r="4437" spans="1:12">
      <c r="A4437" s="243">
        <v>45091</v>
      </c>
      <c r="B4437" s="243">
        <v>45092</v>
      </c>
      <c r="C4437" s="244">
        <f t="shared" si="207"/>
        <v>2</v>
      </c>
      <c r="D4437" s="239">
        <v>45092</v>
      </c>
      <c r="E4437" s="245">
        <f t="shared" si="208"/>
        <v>1</v>
      </c>
      <c r="F4437" s="306" t="s">
        <v>176</v>
      </c>
      <c r="G4437" s="241">
        <v>429887.34</v>
      </c>
      <c r="H4437" s="244">
        <f t="shared" si="209"/>
        <v>429887.34</v>
      </c>
      <c r="I4437" s="246"/>
      <c r="J4437" s="247"/>
      <c r="K4437" s="240"/>
      <c r="L4437" s="245"/>
    </row>
    <row r="4438" spans="1:12">
      <c r="A4438" s="243">
        <v>45091</v>
      </c>
      <c r="B4438" s="243">
        <v>45097</v>
      </c>
      <c r="C4438" s="244">
        <f t="shared" si="207"/>
        <v>7</v>
      </c>
      <c r="D4438" s="239">
        <v>45097</v>
      </c>
      <c r="E4438" s="245">
        <f t="shared" si="208"/>
        <v>6</v>
      </c>
      <c r="F4438" s="306" t="s">
        <v>180</v>
      </c>
      <c r="G4438" s="241">
        <v>0</v>
      </c>
      <c r="H4438" s="244">
        <f t="shared" si="209"/>
        <v>0</v>
      </c>
      <c r="I4438" s="246"/>
      <c r="J4438" s="247"/>
      <c r="K4438" s="240"/>
      <c r="L4438" s="245"/>
    </row>
    <row r="4439" spans="1:12">
      <c r="A4439" s="243">
        <v>45091</v>
      </c>
      <c r="B4439" s="243">
        <v>45096</v>
      </c>
      <c r="C4439" s="244">
        <f t="shared" si="207"/>
        <v>6</v>
      </c>
      <c r="D4439" s="239">
        <v>45096</v>
      </c>
      <c r="E4439" s="245">
        <f t="shared" si="208"/>
        <v>5</v>
      </c>
      <c r="F4439" s="306" t="s">
        <v>175</v>
      </c>
      <c r="G4439" s="241">
        <v>1588.01</v>
      </c>
      <c r="H4439" s="244">
        <f t="shared" si="209"/>
        <v>7940.05</v>
      </c>
      <c r="I4439" s="246"/>
      <c r="J4439" s="247"/>
      <c r="K4439" s="240"/>
      <c r="L4439" s="245"/>
    </row>
    <row r="4440" spans="1:12">
      <c r="A4440" s="243">
        <v>45091</v>
      </c>
      <c r="B4440" s="243">
        <v>45093</v>
      </c>
      <c r="C4440" s="244">
        <f t="shared" si="207"/>
        <v>3</v>
      </c>
      <c r="D4440" s="239">
        <v>45093</v>
      </c>
      <c r="E4440" s="245">
        <f t="shared" si="208"/>
        <v>2</v>
      </c>
      <c r="F4440" s="306" t="s">
        <v>176</v>
      </c>
      <c r="G4440" s="241">
        <v>12.51</v>
      </c>
      <c r="H4440" s="244">
        <f t="shared" si="209"/>
        <v>25.02</v>
      </c>
      <c r="I4440" s="246"/>
      <c r="J4440" s="247"/>
      <c r="K4440" s="240"/>
      <c r="L4440" s="245"/>
    </row>
    <row r="4441" spans="1:12">
      <c r="A4441" s="243">
        <v>45091</v>
      </c>
      <c r="B4441" s="243">
        <v>45229</v>
      </c>
      <c r="C4441" s="244">
        <f t="shared" si="207"/>
        <v>139</v>
      </c>
      <c r="D4441" s="239">
        <v>45229</v>
      </c>
      <c r="E4441" s="245">
        <f t="shared" si="208"/>
        <v>138</v>
      </c>
      <c r="F4441" s="306" t="s">
        <v>175</v>
      </c>
      <c r="G4441" s="241">
        <v>78.88</v>
      </c>
      <c r="H4441" s="244">
        <f t="shared" si="209"/>
        <v>10885.439999999999</v>
      </c>
      <c r="I4441" s="246"/>
      <c r="J4441" s="247"/>
      <c r="K4441" s="240"/>
      <c r="L4441" s="245"/>
    </row>
    <row r="4442" spans="1:12">
      <c r="A4442" s="243">
        <v>45091</v>
      </c>
      <c r="B4442" s="243">
        <v>45092</v>
      </c>
      <c r="C4442" s="244">
        <f t="shared" si="207"/>
        <v>2</v>
      </c>
      <c r="D4442" s="239">
        <v>45092</v>
      </c>
      <c r="E4442" s="245">
        <f t="shared" si="208"/>
        <v>1</v>
      </c>
      <c r="F4442" s="306" t="s">
        <v>177</v>
      </c>
      <c r="G4442" s="241">
        <v>9451.43</v>
      </c>
      <c r="H4442" s="244">
        <f t="shared" si="209"/>
        <v>9451.43</v>
      </c>
      <c r="I4442" s="246"/>
      <c r="J4442" s="247"/>
      <c r="K4442" s="240"/>
      <c r="L4442" s="245"/>
    </row>
    <row r="4443" spans="1:12">
      <c r="A4443" s="243">
        <v>45091</v>
      </c>
      <c r="B4443" s="243">
        <v>45118</v>
      </c>
      <c r="C4443" s="244">
        <f t="shared" si="207"/>
        <v>28</v>
      </c>
      <c r="D4443" s="239">
        <v>45118</v>
      </c>
      <c r="E4443" s="245">
        <f t="shared" si="208"/>
        <v>27</v>
      </c>
      <c r="F4443" s="306" t="s">
        <v>175</v>
      </c>
      <c r="G4443" s="241">
        <v>23.53</v>
      </c>
      <c r="H4443" s="244">
        <f t="shared" si="209"/>
        <v>635.31000000000006</v>
      </c>
      <c r="I4443" s="246"/>
      <c r="J4443" s="247"/>
      <c r="K4443" s="240"/>
      <c r="L4443" s="245"/>
    </row>
    <row r="4444" spans="1:12">
      <c r="A4444" s="243">
        <v>45091</v>
      </c>
      <c r="B4444" s="243">
        <v>45096</v>
      </c>
      <c r="C4444" s="244">
        <f t="shared" si="207"/>
        <v>6</v>
      </c>
      <c r="D4444" s="239">
        <v>45096</v>
      </c>
      <c r="E4444" s="245">
        <f t="shared" si="208"/>
        <v>5</v>
      </c>
      <c r="F4444" s="306" t="s">
        <v>178</v>
      </c>
      <c r="G4444" s="241">
        <v>380.44</v>
      </c>
      <c r="H4444" s="244">
        <f t="shared" si="209"/>
        <v>1902.2</v>
      </c>
      <c r="I4444" s="246"/>
      <c r="J4444" s="247"/>
      <c r="K4444" s="240"/>
      <c r="L4444" s="245"/>
    </row>
    <row r="4445" spans="1:12">
      <c r="A4445" s="243">
        <v>45091</v>
      </c>
      <c r="B4445" s="243">
        <v>45142</v>
      </c>
      <c r="C4445" s="244">
        <f t="shared" si="207"/>
        <v>52</v>
      </c>
      <c r="D4445" s="239">
        <v>45142</v>
      </c>
      <c r="E4445" s="245">
        <f t="shared" si="208"/>
        <v>51</v>
      </c>
      <c r="F4445" s="306" t="s">
        <v>178</v>
      </c>
      <c r="G4445" s="241">
        <v>23342.01</v>
      </c>
      <c r="H4445" s="244">
        <f t="shared" si="209"/>
        <v>1190442.51</v>
      </c>
      <c r="I4445" s="246"/>
      <c r="J4445" s="247"/>
      <c r="K4445" s="240"/>
      <c r="L4445" s="245"/>
    </row>
    <row r="4446" spans="1:12">
      <c r="A4446" s="243">
        <v>45091</v>
      </c>
      <c r="B4446" s="243">
        <v>45091</v>
      </c>
      <c r="C4446" s="244">
        <f t="shared" si="207"/>
        <v>1</v>
      </c>
      <c r="D4446" s="239">
        <v>45091</v>
      </c>
      <c r="E4446" s="245">
        <f t="shared" si="208"/>
        <v>0</v>
      </c>
      <c r="F4446" s="306" t="s">
        <v>179</v>
      </c>
      <c r="G4446" s="241">
        <v>336.91</v>
      </c>
      <c r="H4446" s="244">
        <f t="shared" si="209"/>
        <v>0</v>
      </c>
      <c r="I4446" s="246"/>
      <c r="J4446" s="247"/>
      <c r="K4446" s="240"/>
      <c r="L4446" s="245"/>
    </row>
    <row r="4447" spans="1:12">
      <c r="A4447" s="243">
        <v>45091</v>
      </c>
      <c r="B4447" s="243">
        <v>45093</v>
      </c>
      <c r="C4447" s="244">
        <f t="shared" si="207"/>
        <v>3</v>
      </c>
      <c r="D4447" s="239">
        <v>45093</v>
      </c>
      <c r="E4447" s="245">
        <f t="shared" si="208"/>
        <v>2</v>
      </c>
      <c r="F4447" s="306" t="s">
        <v>177</v>
      </c>
      <c r="G4447" s="241">
        <v>5137.92</v>
      </c>
      <c r="H4447" s="244">
        <f t="shared" si="209"/>
        <v>10275.84</v>
      </c>
      <c r="I4447" s="246"/>
      <c r="J4447" s="247"/>
      <c r="K4447" s="240"/>
      <c r="L4447" s="245"/>
    </row>
    <row r="4448" spans="1:12">
      <c r="A4448" s="243">
        <v>45091</v>
      </c>
      <c r="B4448" s="243">
        <v>45096</v>
      </c>
      <c r="C4448" s="244">
        <f t="shared" si="207"/>
        <v>6</v>
      </c>
      <c r="D4448" s="239">
        <v>45096</v>
      </c>
      <c r="E4448" s="245">
        <f t="shared" si="208"/>
        <v>5</v>
      </c>
      <c r="F4448" s="306" t="s">
        <v>176</v>
      </c>
      <c r="G4448" s="241">
        <v>5550.07</v>
      </c>
      <c r="H4448" s="244">
        <f t="shared" si="209"/>
        <v>27750.35</v>
      </c>
      <c r="I4448" s="246"/>
      <c r="J4448" s="247"/>
      <c r="K4448" s="240"/>
      <c r="L4448" s="245"/>
    </row>
    <row r="4449" spans="1:12">
      <c r="A4449" s="243">
        <v>45091</v>
      </c>
      <c r="B4449" s="243">
        <v>45097</v>
      </c>
      <c r="C4449" s="244">
        <f t="shared" si="207"/>
        <v>7</v>
      </c>
      <c r="D4449" s="239">
        <v>45097</v>
      </c>
      <c r="E4449" s="245">
        <f t="shared" si="208"/>
        <v>6</v>
      </c>
      <c r="F4449" s="306" t="s">
        <v>175</v>
      </c>
      <c r="G4449" s="241">
        <v>1777.35</v>
      </c>
      <c r="H4449" s="244">
        <f t="shared" si="209"/>
        <v>10664.099999999999</v>
      </c>
      <c r="I4449" s="246"/>
      <c r="J4449" s="247"/>
      <c r="K4449" s="240"/>
      <c r="L4449" s="245"/>
    </row>
    <row r="4450" spans="1:12">
      <c r="A4450" s="243">
        <v>45091</v>
      </c>
      <c r="B4450" s="243">
        <v>45098</v>
      </c>
      <c r="C4450" s="244">
        <f t="shared" si="207"/>
        <v>8</v>
      </c>
      <c r="D4450" s="239">
        <v>45098</v>
      </c>
      <c r="E4450" s="245">
        <f t="shared" si="208"/>
        <v>7</v>
      </c>
      <c r="F4450" s="306" t="s">
        <v>175</v>
      </c>
      <c r="G4450" s="241">
        <v>64.680000000000007</v>
      </c>
      <c r="H4450" s="244">
        <f t="shared" si="209"/>
        <v>452.76000000000005</v>
      </c>
      <c r="I4450" s="246"/>
      <c r="J4450" s="247"/>
      <c r="K4450" s="240"/>
      <c r="L4450" s="245"/>
    </row>
    <row r="4451" spans="1:12">
      <c r="A4451" s="243">
        <v>45091</v>
      </c>
      <c r="B4451" s="243">
        <v>45096</v>
      </c>
      <c r="C4451" s="244">
        <f t="shared" si="207"/>
        <v>6</v>
      </c>
      <c r="D4451" s="239">
        <v>45096</v>
      </c>
      <c r="E4451" s="245">
        <f t="shared" si="208"/>
        <v>5</v>
      </c>
      <c r="F4451" s="306" t="s">
        <v>177</v>
      </c>
      <c r="G4451" s="241">
        <v>1.25</v>
      </c>
      <c r="H4451" s="244">
        <f t="shared" si="209"/>
        <v>6.25</v>
      </c>
      <c r="I4451" s="246"/>
      <c r="J4451" s="247"/>
      <c r="K4451" s="240"/>
      <c r="L4451" s="245"/>
    </row>
    <row r="4452" spans="1:12">
      <c r="A4452" s="243">
        <v>45091</v>
      </c>
      <c r="B4452" s="243">
        <v>45161</v>
      </c>
      <c r="C4452" s="244">
        <f t="shared" si="207"/>
        <v>71</v>
      </c>
      <c r="D4452" s="239">
        <v>45161</v>
      </c>
      <c r="E4452" s="245">
        <f t="shared" si="208"/>
        <v>70</v>
      </c>
      <c r="F4452" s="306" t="s">
        <v>175</v>
      </c>
      <c r="G4452" s="241">
        <v>24.5</v>
      </c>
      <c r="H4452" s="244">
        <f t="shared" si="209"/>
        <v>1715</v>
      </c>
      <c r="I4452" s="246"/>
      <c r="J4452" s="247"/>
      <c r="K4452" s="240"/>
      <c r="L4452" s="245"/>
    </row>
    <row r="4453" spans="1:12">
      <c r="A4453" s="243">
        <v>45091</v>
      </c>
      <c r="B4453" s="243">
        <v>45099</v>
      </c>
      <c r="C4453" s="244">
        <f t="shared" si="207"/>
        <v>9</v>
      </c>
      <c r="D4453" s="239">
        <v>45099</v>
      </c>
      <c r="E4453" s="245">
        <f t="shared" si="208"/>
        <v>8</v>
      </c>
      <c r="F4453" s="306" t="s">
        <v>175</v>
      </c>
      <c r="G4453" s="241">
        <v>67.7</v>
      </c>
      <c r="H4453" s="244">
        <f t="shared" si="209"/>
        <v>541.6</v>
      </c>
      <c r="I4453" s="246"/>
      <c r="J4453" s="247"/>
      <c r="K4453" s="240"/>
      <c r="L4453" s="245"/>
    </row>
    <row r="4454" spans="1:12">
      <c r="A4454" s="243">
        <v>45091</v>
      </c>
      <c r="B4454" s="243">
        <v>45097</v>
      </c>
      <c r="C4454" s="244">
        <f t="shared" si="207"/>
        <v>7</v>
      </c>
      <c r="D4454" s="239">
        <v>45097</v>
      </c>
      <c r="E4454" s="245">
        <f t="shared" si="208"/>
        <v>6</v>
      </c>
      <c r="F4454" s="306" t="s">
        <v>178</v>
      </c>
      <c r="G4454" s="241">
        <v>7821.95</v>
      </c>
      <c r="H4454" s="244">
        <f t="shared" si="209"/>
        <v>46931.7</v>
      </c>
      <c r="I4454" s="246"/>
      <c r="J4454" s="247"/>
      <c r="K4454" s="240"/>
      <c r="L4454" s="245"/>
    </row>
    <row r="4455" spans="1:12">
      <c r="A4455" s="243">
        <v>45091</v>
      </c>
      <c r="B4455" s="243">
        <v>45097</v>
      </c>
      <c r="C4455" s="244">
        <f t="shared" si="207"/>
        <v>7</v>
      </c>
      <c r="D4455" s="239">
        <v>45097</v>
      </c>
      <c r="E4455" s="245">
        <f t="shared" si="208"/>
        <v>6</v>
      </c>
      <c r="F4455" s="306" t="s">
        <v>176</v>
      </c>
      <c r="G4455" s="241">
        <v>120239.56</v>
      </c>
      <c r="H4455" s="244">
        <f t="shared" si="209"/>
        <v>721437.36</v>
      </c>
      <c r="I4455" s="246"/>
      <c r="J4455" s="247"/>
      <c r="K4455" s="240"/>
      <c r="L4455" s="245"/>
    </row>
    <row r="4456" spans="1:12">
      <c r="A4456" s="243">
        <v>45091</v>
      </c>
      <c r="B4456" s="243">
        <v>45098</v>
      </c>
      <c r="C4456" s="244">
        <f t="shared" si="207"/>
        <v>8</v>
      </c>
      <c r="D4456" s="239">
        <v>45098</v>
      </c>
      <c r="E4456" s="245">
        <f t="shared" si="208"/>
        <v>7</v>
      </c>
      <c r="F4456" s="306" t="s">
        <v>176</v>
      </c>
      <c r="G4456" s="241">
        <v>17746.86</v>
      </c>
      <c r="H4456" s="244">
        <f t="shared" si="209"/>
        <v>124228.02</v>
      </c>
      <c r="I4456" s="246"/>
      <c r="J4456" s="247"/>
      <c r="K4456" s="240"/>
      <c r="L4456" s="245"/>
    </row>
    <row r="4457" spans="1:12">
      <c r="A4457" s="243">
        <v>45092</v>
      </c>
      <c r="B4457" s="243">
        <v>45118</v>
      </c>
      <c r="C4457" s="244">
        <f t="shared" si="207"/>
        <v>27</v>
      </c>
      <c r="D4457" s="239">
        <v>45118</v>
      </c>
      <c r="E4457" s="245">
        <f t="shared" si="208"/>
        <v>26</v>
      </c>
      <c r="F4457" s="306" t="s">
        <v>176</v>
      </c>
      <c r="G4457" s="241">
        <v>20.329999999999998</v>
      </c>
      <c r="H4457" s="244">
        <f t="shared" si="209"/>
        <v>528.57999999999993</v>
      </c>
      <c r="I4457" s="246"/>
      <c r="J4457" s="247"/>
      <c r="K4457" s="240"/>
      <c r="L4457" s="245"/>
    </row>
    <row r="4458" spans="1:12">
      <c r="A4458" s="243">
        <v>45092</v>
      </c>
      <c r="B4458" s="243">
        <v>45097</v>
      </c>
      <c r="C4458" s="244">
        <f t="shared" si="207"/>
        <v>6</v>
      </c>
      <c r="D4458" s="239">
        <v>45097</v>
      </c>
      <c r="E4458" s="245">
        <f t="shared" si="208"/>
        <v>5</v>
      </c>
      <c r="F4458" s="306" t="s">
        <v>175</v>
      </c>
      <c r="G4458" s="241">
        <v>3348.41</v>
      </c>
      <c r="H4458" s="244">
        <f t="shared" si="209"/>
        <v>16742.05</v>
      </c>
      <c r="I4458" s="246"/>
      <c r="J4458" s="247"/>
      <c r="K4458" s="240"/>
      <c r="L4458" s="245"/>
    </row>
    <row r="4459" spans="1:12">
      <c r="A4459" s="243">
        <v>45092</v>
      </c>
      <c r="B4459" s="243">
        <v>45098</v>
      </c>
      <c r="C4459" s="244">
        <f t="shared" si="207"/>
        <v>7</v>
      </c>
      <c r="D4459" s="239">
        <v>45098</v>
      </c>
      <c r="E4459" s="245">
        <f t="shared" si="208"/>
        <v>6</v>
      </c>
      <c r="F4459" s="306" t="s">
        <v>175</v>
      </c>
      <c r="G4459" s="241">
        <v>805.18</v>
      </c>
      <c r="H4459" s="244">
        <f t="shared" si="209"/>
        <v>4831.08</v>
      </c>
      <c r="I4459" s="246"/>
      <c r="J4459" s="247"/>
      <c r="K4459" s="240"/>
      <c r="L4459" s="245"/>
    </row>
    <row r="4460" spans="1:12">
      <c r="A4460" s="243">
        <v>45092</v>
      </c>
      <c r="B4460" s="243">
        <v>45097</v>
      </c>
      <c r="C4460" s="244">
        <f t="shared" si="207"/>
        <v>6</v>
      </c>
      <c r="D4460" s="239">
        <v>45097</v>
      </c>
      <c r="E4460" s="245">
        <f t="shared" si="208"/>
        <v>5</v>
      </c>
      <c r="F4460" s="306" t="s">
        <v>178</v>
      </c>
      <c r="G4460" s="241">
        <v>45454.58</v>
      </c>
      <c r="H4460" s="244">
        <f t="shared" si="209"/>
        <v>227272.90000000002</v>
      </c>
      <c r="I4460" s="246"/>
      <c r="J4460" s="247"/>
      <c r="K4460" s="240"/>
      <c r="L4460" s="245"/>
    </row>
    <row r="4461" spans="1:12">
      <c r="A4461" s="243">
        <v>45092</v>
      </c>
      <c r="B4461" s="243">
        <v>45099</v>
      </c>
      <c r="C4461" s="244">
        <f t="shared" si="207"/>
        <v>8</v>
      </c>
      <c r="D4461" s="239">
        <v>45099</v>
      </c>
      <c r="E4461" s="245">
        <f t="shared" si="208"/>
        <v>7</v>
      </c>
      <c r="F4461" s="306" t="s">
        <v>175</v>
      </c>
      <c r="G4461" s="241">
        <v>1020.7</v>
      </c>
      <c r="H4461" s="244">
        <f t="shared" si="209"/>
        <v>7144.9000000000005</v>
      </c>
      <c r="I4461" s="246"/>
      <c r="J4461" s="247"/>
      <c r="K4461" s="240"/>
      <c r="L4461" s="245"/>
    </row>
    <row r="4462" spans="1:12">
      <c r="A4462" s="243">
        <v>45092</v>
      </c>
      <c r="B4462" s="243">
        <v>45097</v>
      </c>
      <c r="C4462" s="244">
        <f t="shared" si="207"/>
        <v>6</v>
      </c>
      <c r="D4462" s="239">
        <v>45097</v>
      </c>
      <c r="E4462" s="245">
        <f t="shared" si="208"/>
        <v>5</v>
      </c>
      <c r="F4462" s="306" t="s">
        <v>176</v>
      </c>
      <c r="G4462" s="241">
        <v>21405.73</v>
      </c>
      <c r="H4462" s="244">
        <f t="shared" si="209"/>
        <v>107028.65</v>
      </c>
      <c r="I4462" s="246"/>
      <c r="J4462" s="247"/>
      <c r="K4462" s="240"/>
      <c r="L4462" s="245"/>
    </row>
    <row r="4463" spans="1:12">
      <c r="A4463" s="243">
        <v>45092</v>
      </c>
      <c r="B4463" s="243">
        <v>45100</v>
      </c>
      <c r="C4463" s="244">
        <f t="shared" si="207"/>
        <v>9</v>
      </c>
      <c r="D4463" s="239">
        <v>45100</v>
      </c>
      <c r="E4463" s="245">
        <f t="shared" si="208"/>
        <v>8</v>
      </c>
      <c r="F4463" s="306" t="s">
        <v>175</v>
      </c>
      <c r="G4463" s="241">
        <v>15.67</v>
      </c>
      <c r="H4463" s="244">
        <f t="shared" si="209"/>
        <v>125.36</v>
      </c>
      <c r="I4463" s="246"/>
      <c r="J4463" s="247"/>
      <c r="K4463" s="240"/>
      <c r="L4463" s="245"/>
    </row>
    <row r="4464" spans="1:12">
      <c r="A4464" s="243">
        <v>45092</v>
      </c>
      <c r="B4464" s="243">
        <v>45163</v>
      </c>
      <c r="C4464" s="244">
        <f t="shared" si="207"/>
        <v>72</v>
      </c>
      <c r="D4464" s="239">
        <v>45163</v>
      </c>
      <c r="E4464" s="245">
        <f t="shared" si="208"/>
        <v>71</v>
      </c>
      <c r="F4464" s="306" t="s">
        <v>175</v>
      </c>
      <c r="G4464" s="241">
        <v>3.85</v>
      </c>
      <c r="H4464" s="244">
        <f t="shared" si="209"/>
        <v>273.35000000000002</v>
      </c>
      <c r="I4464" s="246"/>
      <c r="J4464" s="247"/>
      <c r="K4464" s="240"/>
      <c r="L4464" s="245"/>
    </row>
    <row r="4465" spans="1:12">
      <c r="A4465" s="243">
        <v>45092</v>
      </c>
      <c r="B4465" s="243">
        <v>45098</v>
      </c>
      <c r="C4465" s="244">
        <f t="shared" si="207"/>
        <v>7</v>
      </c>
      <c r="D4465" s="239">
        <v>45098</v>
      </c>
      <c r="E4465" s="245">
        <f t="shared" si="208"/>
        <v>6</v>
      </c>
      <c r="F4465" s="306" t="s">
        <v>176</v>
      </c>
      <c r="G4465" s="241">
        <v>17422.47</v>
      </c>
      <c r="H4465" s="244">
        <f t="shared" si="209"/>
        <v>104534.82</v>
      </c>
      <c r="I4465" s="246"/>
      <c r="J4465" s="247"/>
      <c r="K4465" s="240"/>
      <c r="L4465" s="245"/>
    </row>
    <row r="4466" spans="1:12">
      <c r="A4466" s="243">
        <v>45092</v>
      </c>
      <c r="B4466" s="243">
        <v>45097</v>
      </c>
      <c r="C4466" s="244">
        <f t="shared" si="207"/>
        <v>6</v>
      </c>
      <c r="D4466" s="239">
        <v>45097</v>
      </c>
      <c r="E4466" s="245">
        <f t="shared" si="208"/>
        <v>5</v>
      </c>
      <c r="F4466" s="306" t="s">
        <v>177</v>
      </c>
      <c r="G4466" s="241">
        <v>1548.67</v>
      </c>
      <c r="H4466" s="244">
        <f t="shared" si="209"/>
        <v>7743.35</v>
      </c>
      <c r="I4466" s="246"/>
      <c r="J4466" s="247"/>
      <c r="K4466" s="240"/>
      <c r="L4466" s="245"/>
    </row>
    <row r="4467" spans="1:12">
      <c r="A4467" s="243">
        <v>45092</v>
      </c>
      <c r="B4467" s="243">
        <v>45099</v>
      </c>
      <c r="C4467" s="244">
        <f t="shared" si="207"/>
        <v>8</v>
      </c>
      <c r="D4467" s="239">
        <v>45099</v>
      </c>
      <c r="E4467" s="245">
        <f t="shared" si="208"/>
        <v>7</v>
      </c>
      <c r="F4467" s="306" t="s">
        <v>176</v>
      </c>
      <c r="G4467" s="241">
        <v>14.47</v>
      </c>
      <c r="H4467" s="244">
        <f t="shared" si="209"/>
        <v>101.29</v>
      </c>
      <c r="I4467" s="246"/>
      <c r="J4467" s="247"/>
      <c r="K4467" s="240"/>
      <c r="L4467" s="245"/>
    </row>
    <row r="4468" spans="1:12">
      <c r="A4468" s="243">
        <v>45092</v>
      </c>
      <c r="B4468" s="243">
        <v>45110</v>
      </c>
      <c r="C4468" s="244">
        <f t="shared" si="207"/>
        <v>19</v>
      </c>
      <c r="D4468" s="239">
        <v>45110</v>
      </c>
      <c r="E4468" s="245">
        <f t="shared" si="208"/>
        <v>18</v>
      </c>
      <c r="F4468" s="306" t="s">
        <v>175</v>
      </c>
      <c r="G4468" s="241">
        <v>92.14</v>
      </c>
      <c r="H4468" s="244">
        <f t="shared" si="209"/>
        <v>1658.52</v>
      </c>
      <c r="I4468" s="246"/>
      <c r="J4468" s="247"/>
      <c r="K4468" s="240"/>
      <c r="L4468" s="245"/>
    </row>
    <row r="4469" spans="1:12">
      <c r="A4469" s="243">
        <v>45092</v>
      </c>
      <c r="B4469" s="243">
        <v>45104</v>
      </c>
      <c r="C4469" s="244">
        <f t="shared" si="207"/>
        <v>13</v>
      </c>
      <c r="D4469" s="239">
        <v>45104</v>
      </c>
      <c r="E4469" s="245">
        <f t="shared" si="208"/>
        <v>12</v>
      </c>
      <c r="F4469" s="306" t="s">
        <v>175</v>
      </c>
      <c r="G4469" s="241">
        <v>75.42</v>
      </c>
      <c r="H4469" s="244">
        <f t="shared" si="209"/>
        <v>905.04</v>
      </c>
      <c r="I4469" s="246"/>
      <c r="J4469" s="247"/>
      <c r="K4469" s="240"/>
      <c r="L4469" s="245"/>
    </row>
    <row r="4470" spans="1:12">
      <c r="A4470" s="243">
        <v>45092</v>
      </c>
      <c r="B4470" s="243">
        <v>45113</v>
      </c>
      <c r="C4470" s="244">
        <f t="shared" si="207"/>
        <v>22</v>
      </c>
      <c r="D4470" s="239">
        <v>45113</v>
      </c>
      <c r="E4470" s="245">
        <f t="shared" si="208"/>
        <v>21</v>
      </c>
      <c r="F4470" s="306" t="s">
        <v>175</v>
      </c>
      <c r="G4470" s="241">
        <v>4.8099999999999996</v>
      </c>
      <c r="H4470" s="244">
        <f t="shared" si="209"/>
        <v>101.00999999999999</v>
      </c>
      <c r="I4470" s="246"/>
      <c r="J4470" s="247"/>
      <c r="K4470" s="240"/>
      <c r="L4470" s="245"/>
    </row>
    <row r="4471" spans="1:12">
      <c r="A4471" s="243">
        <v>45092</v>
      </c>
      <c r="B4471" s="243">
        <v>45103</v>
      </c>
      <c r="C4471" s="244">
        <f t="shared" si="207"/>
        <v>12</v>
      </c>
      <c r="D4471" s="239">
        <v>45103</v>
      </c>
      <c r="E4471" s="245">
        <f t="shared" si="208"/>
        <v>11</v>
      </c>
      <c r="F4471" s="306" t="s">
        <v>176</v>
      </c>
      <c r="G4471" s="241">
        <v>61.03</v>
      </c>
      <c r="H4471" s="244">
        <f t="shared" si="209"/>
        <v>671.33</v>
      </c>
      <c r="I4471" s="246"/>
      <c r="J4471" s="247"/>
      <c r="K4471" s="240"/>
      <c r="L4471" s="245"/>
    </row>
    <row r="4472" spans="1:12">
      <c r="A4472" s="243">
        <v>45092</v>
      </c>
      <c r="B4472" s="243">
        <v>45128</v>
      </c>
      <c r="C4472" s="244">
        <f t="shared" si="207"/>
        <v>37</v>
      </c>
      <c r="D4472" s="239">
        <v>45128</v>
      </c>
      <c r="E4472" s="245">
        <f t="shared" si="208"/>
        <v>36</v>
      </c>
      <c r="F4472" s="306" t="s">
        <v>175</v>
      </c>
      <c r="G4472" s="241">
        <v>296.45</v>
      </c>
      <c r="H4472" s="244">
        <f t="shared" si="209"/>
        <v>10672.199999999999</v>
      </c>
      <c r="I4472" s="246"/>
      <c r="J4472" s="247"/>
      <c r="K4472" s="240"/>
      <c r="L4472" s="245"/>
    </row>
    <row r="4473" spans="1:12">
      <c r="A4473" s="243">
        <v>45092</v>
      </c>
      <c r="B4473" s="243">
        <v>45092</v>
      </c>
      <c r="C4473" s="244">
        <f t="shared" si="207"/>
        <v>1</v>
      </c>
      <c r="D4473" s="239">
        <v>45092</v>
      </c>
      <c r="E4473" s="245">
        <f t="shared" si="208"/>
        <v>0</v>
      </c>
      <c r="F4473" s="306" t="s">
        <v>175</v>
      </c>
      <c r="G4473" s="241">
        <v>1185.49</v>
      </c>
      <c r="H4473" s="244">
        <f t="shared" si="209"/>
        <v>0</v>
      </c>
      <c r="I4473" s="246"/>
      <c r="J4473" s="247"/>
      <c r="K4473" s="240"/>
      <c r="L4473" s="245"/>
    </row>
    <row r="4474" spans="1:12">
      <c r="A4474" s="243">
        <v>45092</v>
      </c>
      <c r="B4474" s="243">
        <v>45169</v>
      </c>
      <c r="C4474" s="244">
        <f t="shared" si="207"/>
        <v>78</v>
      </c>
      <c r="D4474" s="239">
        <v>45169</v>
      </c>
      <c r="E4474" s="245">
        <f t="shared" si="208"/>
        <v>77</v>
      </c>
      <c r="F4474" s="306" t="s">
        <v>175</v>
      </c>
      <c r="G4474" s="241">
        <v>2.09</v>
      </c>
      <c r="H4474" s="244">
        <f t="shared" si="209"/>
        <v>160.92999999999998</v>
      </c>
      <c r="I4474" s="246"/>
      <c r="J4474" s="247"/>
      <c r="K4474" s="240"/>
      <c r="L4474" s="245"/>
    </row>
    <row r="4475" spans="1:12">
      <c r="A4475" s="243">
        <v>45092</v>
      </c>
      <c r="B4475" s="243">
        <v>45093</v>
      </c>
      <c r="C4475" s="244">
        <f t="shared" si="207"/>
        <v>2</v>
      </c>
      <c r="D4475" s="239">
        <v>45093</v>
      </c>
      <c r="E4475" s="245">
        <f t="shared" si="208"/>
        <v>1</v>
      </c>
      <c r="F4475" s="306" t="s">
        <v>175</v>
      </c>
      <c r="G4475" s="241">
        <v>626303.22</v>
      </c>
      <c r="H4475" s="244">
        <f t="shared" si="209"/>
        <v>626303.22</v>
      </c>
      <c r="I4475" s="246"/>
      <c r="J4475" s="247"/>
      <c r="K4475" s="240"/>
      <c r="L4475" s="245"/>
    </row>
    <row r="4476" spans="1:12">
      <c r="A4476" s="243">
        <v>45092</v>
      </c>
      <c r="B4476" s="243">
        <v>45092</v>
      </c>
      <c r="C4476" s="244">
        <f t="shared" si="207"/>
        <v>1</v>
      </c>
      <c r="D4476" s="239">
        <v>45092</v>
      </c>
      <c r="E4476" s="245">
        <f t="shared" si="208"/>
        <v>0</v>
      </c>
      <c r="F4476" s="306" t="s">
        <v>176</v>
      </c>
      <c r="G4476" s="241">
        <v>1604.47</v>
      </c>
      <c r="H4476" s="244">
        <f t="shared" si="209"/>
        <v>0</v>
      </c>
      <c r="I4476" s="246"/>
      <c r="J4476" s="247"/>
      <c r="K4476" s="240"/>
      <c r="L4476" s="245"/>
    </row>
    <row r="4477" spans="1:12">
      <c r="A4477" s="243">
        <v>45092</v>
      </c>
      <c r="B4477" s="243">
        <v>45141</v>
      </c>
      <c r="C4477" s="244">
        <f t="shared" si="207"/>
        <v>50</v>
      </c>
      <c r="D4477" s="239">
        <v>45141</v>
      </c>
      <c r="E4477" s="245">
        <f t="shared" si="208"/>
        <v>49</v>
      </c>
      <c r="F4477" s="306" t="s">
        <v>175</v>
      </c>
      <c r="G4477" s="241">
        <v>64.17</v>
      </c>
      <c r="H4477" s="244">
        <f t="shared" si="209"/>
        <v>3144.33</v>
      </c>
      <c r="I4477" s="246"/>
      <c r="J4477" s="247"/>
      <c r="K4477" s="240"/>
      <c r="L4477" s="245"/>
    </row>
    <row r="4478" spans="1:12">
      <c r="A4478" s="243">
        <v>45092</v>
      </c>
      <c r="B4478" s="243">
        <v>45093</v>
      </c>
      <c r="C4478" s="244">
        <f t="shared" si="207"/>
        <v>2</v>
      </c>
      <c r="D4478" s="239">
        <v>45093</v>
      </c>
      <c r="E4478" s="245">
        <f t="shared" si="208"/>
        <v>1</v>
      </c>
      <c r="F4478" s="306" t="s">
        <v>178</v>
      </c>
      <c r="G4478" s="241">
        <v>714.45</v>
      </c>
      <c r="H4478" s="244">
        <f t="shared" si="209"/>
        <v>714.45</v>
      </c>
      <c r="I4478" s="246"/>
      <c r="J4478" s="247"/>
      <c r="K4478" s="240"/>
      <c r="L4478" s="245"/>
    </row>
    <row r="4479" spans="1:12">
      <c r="A4479" s="243">
        <v>45092</v>
      </c>
      <c r="B4479" s="243">
        <v>45093</v>
      </c>
      <c r="C4479" s="244">
        <f t="shared" si="207"/>
        <v>2</v>
      </c>
      <c r="D4479" s="239">
        <v>45093</v>
      </c>
      <c r="E4479" s="245">
        <f t="shared" si="208"/>
        <v>1</v>
      </c>
      <c r="F4479" s="306" t="s">
        <v>176</v>
      </c>
      <c r="G4479" s="241">
        <v>104032.28</v>
      </c>
      <c r="H4479" s="244">
        <f t="shared" si="209"/>
        <v>104032.28</v>
      </c>
      <c r="I4479" s="246"/>
      <c r="J4479" s="247"/>
      <c r="K4479" s="240"/>
      <c r="L4479" s="245"/>
    </row>
    <row r="4480" spans="1:12">
      <c r="A4480" s="243">
        <v>45092</v>
      </c>
      <c r="B4480" s="243">
        <v>45096</v>
      </c>
      <c r="C4480" s="244">
        <f t="shared" si="207"/>
        <v>5</v>
      </c>
      <c r="D4480" s="239">
        <v>45096</v>
      </c>
      <c r="E4480" s="245">
        <f t="shared" si="208"/>
        <v>4</v>
      </c>
      <c r="F4480" s="306" t="s">
        <v>175</v>
      </c>
      <c r="G4480" s="241">
        <v>8644.11</v>
      </c>
      <c r="H4480" s="244">
        <f t="shared" si="209"/>
        <v>34576.44</v>
      </c>
      <c r="I4480" s="246"/>
      <c r="J4480" s="247"/>
      <c r="K4480" s="240"/>
      <c r="L4480" s="245"/>
    </row>
    <row r="4481" spans="1:12">
      <c r="A4481" s="243">
        <v>45092</v>
      </c>
      <c r="B4481" s="243">
        <v>45092</v>
      </c>
      <c r="C4481" s="244">
        <f t="shared" si="207"/>
        <v>1</v>
      </c>
      <c r="D4481" s="239">
        <v>45092</v>
      </c>
      <c r="E4481" s="245">
        <f t="shared" si="208"/>
        <v>0</v>
      </c>
      <c r="F4481" s="306" t="s">
        <v>177</v>
      </c>
      <c r="G4481" s="241">
        <v>89.55</v>
      </c>
      <c r="H4481" s="244">
        <f t="shared" si="209"/>
        <v>0</v>
      </c>
      <c r="I4481" s="246"/>
      <c r="J4481" s="247"/>
      <c r="K4481" s="240"/>
      <c r="L4481" s="245"/>
    </row>
    <row r="4482" spans="1:12">
      <c r="A4482" s="243">
        <v>45092</v>
      </c>
      <c r="B4482" s="243">
        <v>45093</v>
      </c>
      <c r="C4482" s="244">
        <f t="shared" si="207"/>
        <v>2</v>
      </c>
      <c r="D4482" s="239">
        <v>45093</v>
      </c>
      <c r="E4482" s="245">
        <f t="shared" si="208"/>
        <v>1</v>
      </c>
      <c r="F4482" s="306" t="s">
        <v>177</v>
      </c>
      <c r="G4482" s="241">
        <v>17683.32</v>
      </c>
      <c r="H4482" s="244">
        <f t="shared" si="209"/>
        <v>17683.32</v>
      </c>
      <c r="I4482" s="246"/>
      <c r="J4482" s="247"/>
      <c r="K4482" s="240"/>
      <c r="L4482" s="245"/>
    </row>
    <row r="4483" spans="1:12">
      <c r="A4483" s="243">
        <v>45092</v>
      </c>
      <c r="B4483" s="243">
        <v>45107</v>
      </c>
      <c r="C4483" s="244">
        <f t="shared" si="207"/>
        <v>16</v>
      </c>
      <c r="D4483" s="239">
        <v>45107</v>
      </c>
      <c r="E4483" s="245">
        <f t="shared" si="208"/>
        <v>15</v>
      </c>
      <c r="F4483" s="306" t="s">
        <v>177</v>
      </c>
      <c r="G4483" s="241">
        <v>46366.21</v>
      </c>
      <c r="H4483" s="244">
        <f t="shared" si="209"/>
        <v>695493.15</v>
      </c>
      <c r="I4483" s="246"/>
      <c r="J4483" s="247"/>
      <c r="K4483" s="240"/>
      <c r="L4483" s="245"/>
    </row>
    <row r="4484" spans="1:12">
      <c r="A4484" s="243">
        <v>45092</v>
      </c>
      <c r="B4484" s="243">
        <v>45096</v>
      </c>
      <c r="C4484" s="244">
        <f t="shared" si="207"/>
        <v>5</v>
      </c>
      <c r="D4484" s="239">
        <v>45096</v>
      </c>
      <c r="E4484" s="245">
        <f t="shared" si="208"/>
        <v>4</v>
      </c>
      <c r="F4484" s="306" t="s">
        <v>176</v>
      </c>
      <c r="G4484" s="241">
        <v>201.65</v>
      </c>
      <c r="H4484" s="244">
        <f t="shared" si="209"/>
        <v>806.6</v>
      </c>
      <c r="I4484" s="246"/>
      <c r="J4484" s="247"/>
      <c r="K4484" s="240"/>
      <c r="L4484" s="245"/>
    </row>
    <row r="4485" spans="1:12">
      <c r="A4485" s="243">
        <v>45092</v>
      </c>
      <c r="B4485" s="243">
        <v>45092</v>
      </c>
      <c r="C4485" s="244">
        <f t="shared" si="207"/>
        <v>1</v>
      </c>
      <c r="D4485" s="239">
        <v>45092</v>
      </c>
      <c r="E4485" s="245">
        <f t="shared" si="208"/>
        <v>0</v>
      </c>
      <c r="F4485" s="306" t="s">
        <v>179</v>
      </c>
      <c r="G4485" s="241">
        <v>3.23</v>
      </c>
      <c r="H4485" s="244">
        <f t="shared" si="209"/>
        <v>0</v>
      </c>
      <c r="I4485" s="246"/>
      <c r="J4485" s="247"/>
      <c r="K4485" s="240"/>
      <c r="L4485" s="245"/>
    </row>
    <row r="4486" spans="1:12">
      <c r="A4486" s="243">
        <v>45093</v>
      </c>
      <c r="B4486" s="243">
        <v>45096</v>
      </c>
      <c r="C4486" s="244">
        <f t="shared" si="207"/>
        <v>4</v>
      </c>
      <c r="D4486" s="239">
        <v>45096</v>
      </c>
      <c r="E4486" s="245">
        <f t="shared" si="208"/>
        <v>3</v>
      </c>
      <c r="F4486" s="306" t="s">
        <v>175</v>
      </c>
      <c r="G4486" s="241">
        <v>2008.88</v>
      </c>
      <c r="H4486" s="244">
        <f t="shared" si="209"/>
        <v>6026.64</v>
      </c>
      <c r="I4486" s="246"/>
      <c r="J4486" s="247"/>
      <c r="K4486" s="240"/>
      <c r="L4486" s="245"/>
    </row>
    <row r="4487" spans="1:12">
      <c r="A4487" s="243">
        <v>45093</v>
      </c>
      <c r="B4487" s="243">
        <v>45097</v>
      </c>
      <c r="C4487" s="244">
        <f t="shared" ref="C4487:C4550" si="210">B4487-A4487+1</f>
        <v>5</v>
      </c>
      <c r="D4487" s="239">
        <v>45097</v>
      </c>
      <c r="E4487" s="245">
        <f t="shared" ref="E4487:E4550" si="211">D4487-A4487</f>
        <v>4</v>
      </c>
      <c r="F4487" s="306" t="s">
        <v>175</v>
      </c>
      <c r="G4487" s="241">
        <v>24.09</v>
      </c>
      <c r="H4487" s="244">
        <f t="shared" ref="H4487:H4550" si="212">E4487*G4487</f>
        <v>96.36</v>
      </c>
      <c r="I4487" s="246"/>
      <c r="J4487" s="247"/>
      <c r="K4487" s="240"/>
      <c r="L4487" s="245"/>
    </row>
    <row r="4488" spans="1:12">
      <c r="A4488" s="243">
        <v>45093</v>
      </c>
      <c r="B4488" s="243">
        <v>45099</v>
      </c>
      <c r="C4488" s="244">
        <f t="shared" si="210"/>
        <v>7</v>
      </c>
      <c r="D4488" s="239">
        <v>45099</v>
      </c>
      <c r="E4488" s="245">
        <f t="shared" si="211"/>
        <v>6</v>
      </c>
      <c r="F4488" s="306" t="s">
        <v>175</v>
      </c>
      <c r="G4488" s="241">
        <v>78.52</v>
      </c>
      <c r="H4488" s="244">
        <f t="shared" si="212"/>
        <v>471.12</v>
      </c>
      <c r="I4488" s="246"/>
      <c r="J4488" s="247"/>
      <c r="K4488" s="240"/>
      <c r="L4488" s="245"/>
    </row>
    <row r="4489" spans="1:12">
      <c r="A4489" s="243">
        <v>45093</v>
      </c>
      <c r="B4489" s="243">
        <v>45097</v>
      </c>
      <c r="C4489" s="244">
        <f t="shared" si="210"/>
        <v>5</v>
      </c>
      <c r="D4489" s="239">
        <v>45097</v>
      </c>
      <c r="E4489" s="245">
        <f t="shared" si="211"/>
        <v>4</v>
      </c>
      <c r="F4489" s="306" t="s">
        <v>176</v>
      </c>
      <c r="G4489" s="241">
        <v>15</v>
      </c>
      <c r="H4489" s="244">
        <f t="shared" si="212"/>
        <v>60</v>
      </c>
      <c r="I4489" s="246"/>
      <c r="J4489" s="247"/>
      <c r="K4489" s="240"/>
      <c r="L4489" s="245"/>
    </row>
    <row r="4490" spans="1:12">
      <c r="A4490" s="243">
        <v>45093</v>
      </c>
      <c r="B4490" s="243">
        <v>45103</v>
      </c>
      <c r="C4490" s="244">
        <f t="shared" si="210"/>
        <v>11</v>
      </c>
      <c r="D4490" s="239">
        <v>45103</v>
      </c>
      <c r="E4490" s="245">
        <f t="shared" si="211"/>
        <v>10</v>
      </c>
      <c r="F4490" s="306" t="s">
        <v>175</v>
      </c>
      <c r="G4490" s="241">
        <v>11.54</v>
      </c>
      <c r="H4490" s="244">
        <f t="shared" si="212"/>
        <v>115.39999999999999</v>
      </c>
      <c r="I4490" s="246"/>
      <c r="J4490" s="247"/>
      <c r="K4490" s="240"/>
      <c r="L4490" s="245"/>
    </row>
    <row r="4491" spans="1:12">
      <c r="A4491" s="243">
        <v>45094</v>
      </c>
      <c r="B4491" s="243">
        <v>45106</v>
      </c>
      <c r="C4491" s="244">
        <f t="shared" si="210"/>
        <v>13</v>
      </c>
      <c r="D4491" s="239">
        <v>45106</v>
      </c>
      <c r="E4491" s="245">
        <f t="shared" si="211"/>
        <v>12</v>
      </c>
      <c r="F4491" s="306" t="s">
        <v>175</v>
      </c>
      <c r="G4491" s="241">
        <v>6.87</v>
      </c>
      <c r="H4491" s="244">
        <f t="shared" si="212"/>
        <v>82.44</v>
      </c>
      <c r="I4491" s="246"/>
      <c r="J4491" s="247"/>
      <c r="K4491" s="240"/>
      <c r="L4491" s="245"/>
    </row>
    <row r="4492" spans="1:12">
      <c r="A4492" s="243">
        <v>45094</v>
      </c>
      <c r="B4492" s="243">
        <v>45096</v>
      </c>
      <c r="C4492" s="244">
        <f t="shared" si="210"/>
        <v>3</v>
      </c>
      <c r="D4492" s="239">
        <v>45096</v>
      </c>
      <c r="E4492" s="245">
        <f t="shared" si="211"/>
        <v>2</v>
      </c>
      <c r="F4492" s="306" t="s">
        <v>175</v>
      </c>
      <c r="G4492" s="241">
        <v>558.63</v>
      </c>
      <c r="H4492" s="244">
        <f t="shared" si="212"/>
        <v>1117.26</v>
      </c>
      <c r="I4492" s="246"/>
      <c r="J4492" s="247"/>
      <c r="K4492" s="240"/>
      <c r="L4492" s="245"/>
    </row>
    <row r="4493" spans="1:12">
      <c r="A4493" s="243">
        <v>45095</v>
      </c>
      <c r="B4493" s="243">
        <v>45099</v>
      </c>
      <c r="C4493" s="244">
        <f t="shared" si="210"/>
        <v>5</v>
      </c>
      <c r="D4493" s="239">
        <v>45099</v>
      </c>
      <c r="E4493" s="245">
        <f t="shared" si="211"/>
        <v>4</v>
      </c>
      <c r="F4493" s="306" t="s">
        <v>175</v>
      </c>
      <c r="G4493" s="241">
        <v>28.34</v>
      </c>
      <c r="H4493" s="244">
        <f t="shared" si="212"/>
        <v>113.36</v>
      </c>
      <c r="I4493" s="246"/>
      <c r="J4493" s="247"/>
      <c r="K4493" s="240"/>
      <c r="L4493" s="245"/>
    </row>
    <row r="4494" spans="1:12">
      <c r="A4494" s="243">
        <v>45095</v>
      </c>
      <c r="B4494" s="243">
        <v>45103</v>
      </c>
      <c r="C4494" s="244">
        <f t="shared" si="210"/>
        <v>9</v>
      </c>
      <c r="D4494" s="239">
        <v>45103</v>
      </c>
      <c r="E4494" s="245">
        <f t="shared" si="211"/>
        <v>8</v>
      </c>
      <c r="F4494" s="306" t="s">
        <v>175</v>
      </c>
      <c r="G4494" s="241">
        <v>3.02</v>
      </c>
      <c r="H4494" s="244">
        <f t="shared" si="212"/>
        <v>24.16</v>
      </c>
      <c r="I4494" s="246"/>
      <c r="J4494" s="247"/>
      <c r="K4494" s="240"/>
      <c r="L4494" s="245"/>
    </row>
    <row r="4495" spans="1:12">
      <c r="A4495" s="243">
        <v>45095</v>
      </c>
      <c r="B4495" s="243">
        <v>45112</v>
      </c>
      <c r="C4495" s="244">
        <f t="shared" si="210"/>
        <v>18</v>
      </c>
      <c r="D4495" s="239">
        <v>45112</v>
      </c>
      <c r="E4495" s="245">
        <f t="shared" si="211"/>
        <v>17</v>
      </c>
      <c r="F4495" s="306" t="s">
        <v>175</v>
      </c>
      <c r="G4495" s="241">
        <v>13.28</v>
      </c>
      <c r="H4495" s="244">
        <f t="shared" si="212"/>
        <v>225.76</v>
      </c>
      <c r="I4495" s="246"/>
      <c r="J4495" s="247"/>
      <c r="K4495" s="240"/>
      <c r="L4495" s="245"/>
    </row>
    <row r="4496" spans="1:12">
      <c r="A4496" s="243">
        <v>45095</v>
      </c>
      <c r="B4496" s="243">
        <v>45096</v>
      </c>
      <c r="C4496" s="244">
        <f t="shared" si="210"/>
        <v>2</v>
      </c>
      <c r="D4496" s="239">
        <v>45096</v>
      </c>
      <c r="E4496" s="245">
        <f t="shared" si="211"/>
        <v>1</v>
      </c>
      <c r="F4496" s="306" t="s">
        <v>176</v>
      </c>
      <c r="G4496" s="241">
        <v>34.86</v>
      </c>
      <c r="H4496" s="244">
        <f t="shared" si="212"/>
        <v>34.86</v>
      </c>
      <c r="I4496" s="246"/>
      <c r="J4496" s="247"/>
      <c r="K4496" s="240"/>
      <c r="L4496" s="245"/>
    </row>
    <row r="4497" spans="1:12">
      <c r="A4497" s="243">
        <v>45095</v>
      </c>
      <c r="B4497" s="243">
        <v>45096</v>
      </c>
      <c r="C4497" s="244">
        <f t="shared" si="210"/>
        <v>2</v>
      </c>
      <c r="D4497" s="239">
        <v>45096</v>
      </c>
      <c r="E4497" s="245">
        <f t="shared" si="211"/>
        <v>1</v>
      </c>
      <c r="F4497" s="306" t="s">
        <v>175</v>
      </c>
      <c r="G4497" s="241">
        <v>2322.77</v>
      </c>
      <c r="H4497" s="244">
        <f t="shared" si="212"/>
        <v>2322.77</v>
      </c>
      <c r="I4497" s="246"/>
      <c r="J4497" s="247"/>
      <c r="K4497" s="240"/>
      <c r="L4497" s="245"/>
    </row>
    <row r="4498" spans="1:12">
      <c r="A4498" s="243">
        <v>45095</v>
      </c>
      <c r="B4498" s="243">
        <v>45097</v>
      </c>
      <c r="C4498" s="244">
        <f t="shared" si="210"/>
        <v>3</v>
      </c>
      <c r="D4498" s="239">
        <v>45097</v>
      </c>
      <c r="E4498" s="245">
        <f t="shared" si="211"/>
        <v>2</v>
      </c>
      <c r="F4498" s="306" t="s">
        <v>176</v>
      </c>
      <c r="G4498" s="241">
        <v>361.6</v>
      </c>
      <c r="H4498" s="244">
        <f t="shared" si="212"/>
        <v>723.2</v>
      </c>
      <c r="I4498" s="246"/>
      <c r="J4498" s="247"/>
      <c r="K4498" s="240"/>
      <c r="L4498" s="245"/>
    </row>
    <row r="4499" spans="1:12">
      <c r="A4499" s="243">
        <v>45095</v>
      </c>
      <c r="B4499" s="243">
        <v>45097</v>
      </c>
      <c r="C4499" s="244">
        <f t="shared" si="210"/>
        <v>3</v>
      </c>
      <c r="D4499" s="239">
        <v>45097</v>
      </c>
      <c r="E4499" s="245">
        <f t="shared" si="211"/>
        <v>2</v>
      </c>
      <c r="F4499" s="306" t="s">
        <v>175</v>
      </c>
      <c r="G4499" s="241">
        <v>669.71</v>
      </c>
      <c r="H4499" s="244">
        <f t="shared" si="212"/>
        <v>1339.42</v>
      </c>
      <c r="I4499" s="246"/>
      <c r="J4499" s="247"/>
      <c r="K4499" s="240"/>
      <c r="L4499" s="245"/>
    </row>
    <row r="4500" spans="1:12">
      <c r="A4500" s="243">
        <v>45095</v>
      </c>
      <c r="B4500" s="243">
        <v>45315</v>
      </c>
      <c r="C4500" s="244">
        <f t="shared" si="210"/>
        <v>221</v>
      </c>
      <c r="D4500" s="239">
        <v>45315</v>
      </c>
      <c r="E4500" s="245">
        <f t="shared" si="211"/>
        <v>220</v>
      </c>
      <c r="F4500" s="306" t="s">
        <v>175</v>
      </c>
      <c r="G4500" s="241">
        <v>5.59</v>
      </c>
      <c r="H4500" s="244">
        <f t="shared" si="212"/>
        <v>1229.8</v>
      </c>
      <c r="I4500" s="246"/>
      <c r="J4500" s="247"/>
      <c r="K4500" s="240"/>
      <c r="L4500" s="245"/>
    </row>
    <row r="4501" spans="1:12">
      <c r="A4501" s="243">
        <v>45096</v>
      </c>
      <c r="B4501" s="243">
        <v>45096</v>
      </c>
      <c r="C4501" s="244">
        <f t="shared" si="210"/>
        <v>1</v>
      </c>
      <c r="D4501" s="239">
        <v>45096</v>
      </c>
      <c r="E4501" s="245">
        <f t="shared" si="211"/>
        <v>0</v>
      </c>
      <c r="F4501" s="306" t="s">
        <v>175</v>
      </c>
      <c r="G4501" s="241">
        <v>877.14</v>
      </c>
      <c r="H4501" s="244">
        <f t="shared" si="212"/>
        <v>0</v>
      </c>
      <c r="I4501" s="246"/>
      <c r="J4501" s="247"/>
      <c r="K4501" s="240"/>
      <c r="L4501" s="245"/>
    </row>
    <row r="4502" spans="1:12">
      <c r="A4502" s="243">
        <v>45096</v>
      </c>
      <c r="B4502" s="243">
        <v>45117</v>
      </c>
      <c r="C4502" s="244">
        <f t="shared" si="210"/>
        <v>22</v>
      </c>
      <c r="D4502" s="239">
        <v>45117</v>
      </c>
      <c r="E4502" s="245">
        <f t="shared" si="211"/>
        <v>21</v>
      </c>
      <c r="F4502" s="306" t="s">
        <v>175</v>
      </c>
      <c r="G4502" s="241">
        <v>391.31</v>
      </c>
      <c r="H4502" s="244">
        <f t="shared" si="212"/>
        <v>8217.51</v>
      </c>
      <c r="I4502" s="246"/>
      <c r="J4502" s="247"/>
      <c r="K4502" s="240"/>
      <c r="L4502" s="245"/>
    </row>
    <row r="4503" spans="1:12">
      <c r="A4503" s="243">
        <v>45096</v>
      </c>
      <c r="B4503" s="243">
        <v>45096</v>
      </c>
      <c r="C4503" s="244">
        <f t="shared" si="210"/>
        <v>1</v>
      </c>
      <c r="D4503" s="239">
        <v>45096</v>
      </c>
      <c r="E4503" s="245">
        <f t="shared" si="211"/>
        <v>0</v>
      </c>
      <c r="F4503" s="306" t="s">
        <v>177</v>
      </c>
      <c r="G4503" s="241">
        <v>37.6</v>
      </c>
      <c r="H4503" s="244">
        <f t="shared" si="212"/>
        <v>0</v>
      </c>
      <c r="I4503" s="246"/>
      <c r="J4503" s="247"/>
      <c r="K4503" s="240"/>
      <c r="L4503" s="245"/>
    </row>
    <row r="4504" spans="1:12">
      <c r="A4504" s="243">
        <v>45096</v>
      </c>
      <c r="B4504" s="243">
        <v>45118</v>
      </c>
      <c r="C4504" s="244">
        <f t="shared" si="210"/>
        <v>23</v>
      </c>
      <c r="D4504" s="239">
        <v>45118</v>
      </c>
      <c r="E4504" s="245">
        <f t="shared" si="211"/>
        <v>22</v>
      </c>
      <c r="F4504" s="306" t="s">
        <v>175</v>
      </c>
      <c r="G4504" s="241">
        <v>191.01</v>
      </c>
      <c r="H4504" s="244">
        <f t="shared" si="212"/>
        <v>4202.2199999999993</v>
      </c>
      <c r="I4504" s="246"/>
      <c r="J4504" s="247"/>
      <c r="K4504" s="240"/>
      <c r="L4504" s="245"/>
    </row>
    <row r="4505" spans="1:12">
      <c r="A4505" s="243">
        <v>45096</v>
      </c>
      <c r="B4505" s="243">
        <v>45097</v>
      </c>
      <c r="C4505" s="244">
        <f t="shared" si="210"/>
        <v>2</v>
      </c>
      <c r="D4505" s="239">
        <v>45097</v>
      </c>
      <c r="E4505" s="245">
        <f t="shared" si="211"/>
        <v>1</v>
      </c>
      <c r="F4505" s="306" t="s">
        <v>178</v>
      </c>
      <c r="G4505" s="241">
        <v>110618.5</v>
      </c>
      <c r="H4505" s="244">
        <f t="shared" si="212"/>
        <v>110618.5</v>
      </c>
      <c r="I4505" s="246"/>
      <c r="J4505" s="247"/>
      <c r="K4505" s="240"/>
      <c r="L4505" s="245"/>
    </row>
    <row r="4506" spans="1:12">
      <c r="A4506" s="243">
        <v>45096</v>
      </c>
      <c r="B4506" s="243">
        <v>45097</v>
      </c>
      <c r="C4506" s="244">
        <f t="shared" si="210"/>
        <v>2</v>
      </c>
      <c r="D4506" s="239">
        <v>45097</v>
      </c>
      <c r="E4506" s="245">
        <f t="shared" si="211"/>
        <v>1</v>
      </c>
      <c r="F4506" s="306" t="s">
        <v>176</v>
      </c>
      <c r="G4506" s="241">
        <v>261416.93</v>
      </c>
      <c r="H4506" s="244">
        <f t="shared" si="212"/>
        <v>261416.93</v>
      </c>
      <c r="I4506" s="246"/>
      <c r="J4506" s="247"/>
      <c r="K4506" s="240"/>
      <c r="L4506" s="245"/>
    </row>
    <row r="4507" spans="1:12">
      <c r="A4507" s="243">
        <v>45096</v>
      </c>
      <c r="B4507" s="243">
        <v>45096</v>
      </c>
      <c r="C4507" s="244">
        <f t="shared" si="210"/>
        <v>1</v>
      </c>
      <c r="D4507" s="239">
        <v>45096</v>
      </c>
      <c r="E4507" s="245">
        <f t="shared" si="211"/>
        <v>0</v>
      </c>
      <c r="F4507" s="306" t="s">
        <v>179</v>
      </c>
      <c r="G4507" s="241">
        <v>150.91999999999999</v>
      </c>
      <c r="H4507" s="244">
        <f t="shared" si="212"/>
        <v>0</v>
      </c>
      <c r="I4507" s="246"/>
      <c r="J4507" s="247"/>
      <c r="K4507" s="240"/>
      <c r="L4507" s="245"/>
    </row>
    <row r="4508" spans="1:12">
      <c r="A4508" s="243">
        <v>45096</v>
      </c>
      <c r="B4508" s="243">
        <v>45098</v>
      </c>
      <c r="C4508" s="244">
        <f t="shared" si="210"/>
        <v>3</v>
      </c>
      <c r="D4508" s="239">
        <v>45098</v>
      </c>
      <c r="E4508" s="245">
        <f t="shared" si="211"/>
        <v>2</v>
      </c>
      <c r="F4508" s="306" t="s">
        <v>178</v>
      </c>
      <c r="G4508" s="241">
        <v>39986.129999999997</v>
      </c>
      <c r="H4508" s="244">
        <f t="shared" si="212"/>
        <v>79972.259999999995</v>
      </c>
      <c r="I4508" s="246"/>
      <c r="J4508" s="247"/>
      <c r="K4508" s="240"/>
      <c r="L4508" s="245"/>
    </row>
    <row r="4509" spans="1:12">
      <c r="A4509" s="243">
        <v>45096</v>
      </c>
      <c r="B4509" s="243">
        <v>45097</v>
      </c>
      <c r="C4509" s="244">
        <f t="shared" si="210"/>
        <v>2</v>
      </c>
      <c r="D4509" s="239">
        <v>45097</v>
      </c>
      <c r="E4509" s="245">
        <f t="shared" si="211"/>
        <v>1</v>
      </c>
      <c r="F4509" s="306" t="s">
        <v>175</v>
      </c>
      <c r="G4509" s="241">
        <v>974984.17</v>
      </c>
      <c r="H4509" s="244">
        <f t="shared" si="212"/>
        <v>974984.17</v>
      </c>
      <c r="I4509" s="246"/>
      <c r="J4509" s="247"/>
      <c r="K4509" s="240"/>
      <c r="L4509" s="245"/>
    </row>
    <row r="4510" spans="1:12">
      <c r="A4510" s="243">
        <v>45096</v>
      </c>
      <c r="B4510" s="243">
        <v>45098</v>
      </c>
      <c r="C4510" s="244">
        <f t="shared" si="210"/>
        <v>3</v>
      </c>
      <c r="D4510" s="239">
        <v>45098</v>
      </c>
      <c r="E4510" s="245">
        <f t="shared" si="211"/>
        <v>2</v>
      </c>
      <c r="F4510" s="306" t="s">
        <v>176</v>
      </c>
      <c r="G4510" s="241">
        <v>121906.7</v>
      </c>
      <c r="H4510" s="244">
        <f t="shared" si="212"/>
        <v>243813.4</v>
      </c>
      <c r="I4510" s="246"/>
      <c r="J4510" s="247"/>
      <c r="K4510" s="240"/>
      <c r="L4510" s="245"/>
    </row>
    <row r="4511" spans="1:12">
      <c r="A4511" s="243">
        <v>45096</v>
      </c>
      <c r="B4511" s="243">
        <v>45099</v>
      </c>
      <c r="C4511" s="244">
        <f t="shared" si="210"/>
        <v>4</v>
      </c>
      <c r="D4511" s="239">
        <v>45099</v>
      </c>
      <c r="E4511" s="245">
        <f t="shared" si="211"/>
        <v>3</v>
      </c>
      <c r="F4511" s="306" t="s">
        <v>178</v>
      </c>
      <c r="G4511" s="241">
        <v>22445.25</v>
      </c>
      <c r="H4511" s="244">
        <f t="shared" si="212"/>
        <v>67335.75</v>
      </c>
      <c r="I4511" s="246"/>
      <c r="J4511" s="247"/>
      <c r="K4511" s="240"/>
      <c r="L4511" s="245"/>
    </row>
    <row r="4512" spans="1:12">
      <c r="A4512" s="243">
        <v>45096</v>
      </c>
      <c r="B4512" s="243">
        <v>45099</v>
      </c>
      <c r="C4512" s="244">
        <f t="shared" si="210"/>
        <v>4</v>
      </c>
      <c r="D4512" s="239">
        <v>45099</v>
      </c>
      <c r="E4512" s="245">
        <f t="shared" si="211"/>
        <v>3</v>
      </c>
      <c r="F4512" s="306" t="s">
        <v>176</v>
      </c>
      <c r="G4512" s="241">
        <v>67626.240000000005</v>
      </c>
      <c r="H4512" s="244">
        <f t="shared" si="212"/>
        <v>202878.72000000003</v>
      </c>
      <c r="I4512" s="246"/>
      <c r="J4512" s="247"/>
      <c r="K4512" s="240"/>
      <c r="L4512" s="245"/>
    </row>
    <row r="4513" spans="1:12">
      <c r="A4513" s="243">
        <v>45096</v>
      </c>
      <c r="B4513" s="243">
        <v>45098</v>
      </c>
      <c r="C4513" s="244">
        <f t="shared" si="210"/>
        <v>3</v>
      </c>
      <c r="D4513" s="239">
        <v>45098</v>
      </c>
      <c r="E4513" s="245">
        <f t="shared" si="211"/>
        <v>2</v>
      </c>
      <c r="F4513" s="306" t="s">
        <v>175</v>
      </c>
      <c r="G4513" s="241">
        <v>37573.29</v>
      </c>
      <c r="H4513" s="244">
        <f t="shared" si="212"/>
        <v>75146.58</v>
      </c>
      <c r="I4513" s="246"/>
      <c r="J4513" s="247"/>
      <c r="K4513" s="240"/>
      <c r="L4513" s="245"/>
    </row>
    <row r="4514" spans="1:12">
      <c r="A4514" s="243">
        <v>45096</v>
      </c>
      <c r="B4514" s="243">
        <v>45097</v>
      </c>
      <c r="C4514" s="244">
        <f t="shared" si="210"/>
        <v>2</v>
      </c>
      <c r="D4514" s="239">
        <v>45097</v>
      </c>
      <c r="E4514" s="245">
        <f t="shared" si="211"/>
        <v>1</v>
      </c>
      <c r="F4514" s="306" t="s">
        <v>177</v>
      </c>
      <c r="G4514" s="241">
        <v>7313.85</v>
      </c>
      <c r="H4514" s="244">
        <f t="shared" si="212"/>
        <v>7313.85</v>
      </c>
      <c r="I4514" s="246"/>
      <c r="J4514" s="247"/>
      <c r="K4514" s="240"/>
      <c r="L4514" s="245"/>
    </row>
    <row r="4515" spans="1:12">
      <c r="A4515" s="243">
        <v>45096</v>
      </c>
      <c r="B4515" s="243">
        <v>45100</v>
      </c>
      <c r="C4515" s="244">
        <f t="shared" si="210"/>
        <v>5</v>
      </c>
      <c r="D4515" s="239">
        <v>45100</v>
      </c>
      <c r="E4515" s="245">
        <f t="shared" si="211"/>
        <v>4</v>
      </c>
      <c r="F4515" s="306" t="s">
        <v>178</v>
      </c>
      <c r="G4515" s="241">
        <v>52082.83</v>
      </c>
      <c r="H4515" s="244">
        <f t="shared" si="212"/>
        <v>208331.32</v>
      </c>
      <c r="I4515" s="246"/>
      <c r="J4515" s="247"/>
      <c r="K4515" s="240"/>
      <c r="L4515" s="245"/>
    </row>
    <row r="4516" spans="1:12">
      <c r="A4516" s="243">
        <v>45096</v>
      </c>
      <c r="B4516" s="243">
        <v>45099</v>
      </c>
      <c r="C4516" s="244">
        <f t="shared" si="210"/>
        <v>4</v>
      </c>
      <c r="D4516" s="239">
        <v>45099</v>
      </c>
      <c r="E4516" s="245">
        <f t="shared" si="211"/>
        <v>3</v>
      </c>
      <c r="F4516" s="306" t="s">
        <v>175</v>
      </c>
      <c r="G4516" s="241">
        <v>3434.09</v>
      </c>
      <c r="H4516" s="244">
        <f t="shared" si="212"/>
        <v>10302.27</v>
      </c>
      <c r="I4516" s="246"/>
      <c r="J4516" s="247"/>
      <c r="K4516" s="240"/>
      <c r="L4516" s="245"/>
    </row>
    <row r="4517" spans="1:12">
      <c r="A4517" s="243">
        <v>45096</v>
      </c>
      <c r="B4517" s="243">
        <v>45098</v>
      </c>
      <c r="C4517" s="244">
        <f t="shared" si="210"/>
        <v>3</v>
      </c>
      <c r="D4517" s="239">
        <v>45098</v>
      </c>
      <c r="E4517" s="245">
        <f t="shared" si="211"/>
        <v>2</v>
      </c>
      <c r="F4517" s="306" t="s">
        <v>177</v>
      </c>
      <c r="G4517" s="241">
        <v>3363</v>
      </c>
      <c r="H4517" s="244">
        <f t="shared" si="212"/>
        <v>6726</v>
      </c>
      <c r="I4517" s="246"/>
      <c r="J4517" s="247"/>
      <c r="K4517" s="240"/>
      <c r="L4517" s="245"/>
    </row>
    <row r="4518" spans="1:12">
      <c r="A4518" s="243">
        <v>45096</v>
      </c>
      <c r="B4518" s="243">
        <v>45100</v>
      </c>
      <c r="C4518" s="244">
        <f t="shared" si="210"/>
        <v>5</v>
      </c>
      <c r="D4518" s="239">
        <v>45100</v>
      </c>
      <c r="E4518" s="245">
        <f t="shared" si="211"/>
        <v>4</v>
      </c>
      <c r="F4518" s="306" t="s">
        <v>175</v>
      </c>
      <c r="G4518" s="241">
        <v>218.13</v>
      </c>
      <c r="H4518" s="244">
        <f t="shared" si="212"/>
        <v>872.52</v>
      </c>
      <c r="I4518" s="246"/>
      <c r="J4518" s="247"/>
      <c r="K4518" s="240"/>
      <c r="L4518" s="245"/>
    </row>
    <row r="4519" spans="1:12">
      <c r="A4519" s="243">
        <v>45096</v>
      </c>
      <c r="B4519" s="243">
        <v>45126</v>
      </c>
      <c r="C4519" s="244">
        <f t="shared" si="210"/>
        <v>31</v>
      </c>
      <c r="D4519" s="239">
        <v>45126</v>
      </c>
      <c r="E4519" s="245">
        <f t="shared" si="211"/>
        <v>30</v>
      </c>
      <c r="F4519" s="306" t="s">
        <v>176</v>
      </c>
      <c r="G4519" s="241">
        <v>486.14</v>
      </c>
      <c r="H4519" s="244">
        <f t="shared" si="212"/>
        <v>14584.199999999999</v>
      </c>
      <c r="I4519" s="246"/>
      <c r="J4519" s="247"/>
      <c r="K4519" s="240"/>
      <c r="L4519" s="245"/>
    </row>
    <row r="4520" spans="1:12">
      <c r="A4520" s="243">
        <v>45096</v>
      </c>
      <c r="B4520" s="243">
        <v>45126</v>
      </c>
      <c r="C4520" s="244">
        <f t="shared" si="210"/>
        <v>31</v>
      </c>
      <c r="D4520" s="239">
        <v>45126</v>
      </c>
      <c r="E4520" s="245">
        <f t="shared" si="211"/>
        <v>30</v>
      </c>
      <c r="F4520" s="306" t="s">
        <v>175</v>
      </c>
      <c r="G4520" s="241">
        <v>24.95</v>
      </c>
      <c r="H4520" s="244">
        <f t="shared" si="212"/>
        <v>748.5</v>
      </c>
      <c r="I4520" s="246"/>
      <c r="J4520" s="247"/>
      <c r="K4520" s="240"/>
      <c r="L4520" s="245"/>
    </row>
    <row r="4521" spans="1:12">
      <c r="A4521" s="243">
        <v>45096</v>
      </c>
      <c r="B4521" s="243">
        <v>45103</v>
      </c>
      <c r="C4521" s="244">
        <f t="shared" si="210"/>
        <v>8</v>
      </c>
      <c r="D4521" s="239">
        <v>45103</v>
      </c>
      <c r="E4521" s="245">
        <f t="shared" si="211"/>
        <v>7</v>
      </c>
      <c r="F4521" s="306" t="s">
        <v>175</v>
      </c>
      <c r="G4521" s="241">
        <v>2002.01</v>
      </c>
      <c r="H4521" s="244">
        <f t="shared" si="212"/>
        <v>14014.07</v>
      </c>
      <c r="I4521" s="246"/>
      <c r="J4521" s="247"/>
      <c r="K4521" s="240"/>
      <c r="L4521" s="245"/>
    </row>
    <row r="4522" spans="1:12">
      <c r="A4522" s="243">
        <v>45096</v>
      </c>
      <c r="B4522" s="243">
        <v>45104</v>
      </c>
      <c r="C4522" s="244">
        <f t="shared" si="210"/>
        <v>9</v>
      </c>
      <c r="D4522" s="239">
        <v>45104</v>
      </c>
      <c r="E4522" s="245">
        <f t="shared" si="211"/>
        <v>8</v>
      </c>
      <c r="F4522" s="306" t="s">
        <v>176</v>
      </c>
      <c r="G4522" s="241">
        <v>9.2799999999999994</v>
      </c>
      <c r="H4522" s="244">
        <f t="shared" si="212"/>
        <v>74.239999999999995</v>
      </c>
      <c r="I4522" s="246"/>
      <c r="J4522" s="247"/>
      <c r="K4522" s="240"/>
      <c r="L4522" s="245"/>
    </row>
    <row r="4523" spans="1:12">
      <c r="A4523" s="243">
        <v>45096</v>
      </c>
      <c r="B4523" s="243">
        <v>45104</v>
      </c>
      <c r="C4523" s="244">
        <f t="shared" si="210"/>
        <v>9</v>
      </c>
      <c r="D4523" s="239">
        <v>45104</v>
      </c>
      <c r="E4523" s="245">
        <f t="shared" si="211"/>
        <v>8</v>
      </c>
      <c r="F4523" s="306" t="s">
        <v>175</v>
      </c>
      <c r="G4523" s="241">
        <v>947.48</v>
      </c>
      <c r="H4523" s="244">
        <f t="shared" si="212"/>
        <v>7579.84</v>
      </c>
      <c r="I4523" s="246"/>
      <c r="J4523" s="247"/>
      <c r="K4523" s="240"/>
      <c r="L4523" s="245"/>
    </row>
    <row r="4524" spans="1:12">
      <c r="A4524" s="243">
        <v>45096</v>
      </c>
      <c r="B4524" s="243">
        <v>45176</v>
      </c>
      <c r="C4524" s="244">
        <f t="shared" si="210"/>
        <v>81</v>
      </c>
      <c r="D4524" s="239">
        <v>45176</v>
      </c>
      <c r="E4524" s="245">
        <f t="shared" si="211"/>
        <v>80</v>
      </c>
      <c r="F4524" s="306" t="s">
        <v>176</v>
      </c>
      <c r="G4524" s="241">
        <v>255.43</v>
      </c>
      <c r="H4524" s="244">
        <f t="shared" si="212"/>
        <v>20434.400000000001</v>
      </c>
      <c r="I4524" s="246"/>
      <c r="J4524" s="247"/>
      <c r="K4524" s="240"/>
      <c r="L4524" s="245"/>
    </row>
    <row r="4525" spans="1:12">
      <c r="A4525" s="243">
        <v>45096</v>
      </c>
      <c r="B4525" s="243">
        <v>45105</v>
      </c>
      <c r="C4525" s="244">
        <f t="shared" si="210"/>
        <v>10</v>
      </c>
      <c r="D4525" s="239">
        <v>45105</v>
      </c>
      <c r="E4525" s="245">
        <f t="shared" si="211"/>
        <v>9</v>
      </c>
      <c r="F4525" s="306" t="s">
        <v>176</v>
      </c>
      <c r="G4525" s="241">
        <v>1069.8399999999999</v>
      </c>
      <c r="H4525" s="244">
        <f t="shared" si="212"/>
        <v>9628.56</v>
      </c>
      <c r="I4525" s="246"/>
      <c r="J4525" s="247"/>
      <c r="K4525" s="240"/>
      <c r="L4525" s="245"/>
    </row>
    <row r="4526" spans="1:12">
      <c r="A4526" s="243">
        <v>45096</v>
      </c>
      <c r="B4526" s="243">
        <v>45105</v>
      </c>
      <c r="C4526" s="244">
        <f t="shared" si="210"/>
        <v>10</v>
      </c>
      <c r="D4526" s="239">
        <v>45105</v>
      </c>
      <c r="E4526" s="245">
        <f t="shared" si="211"/>
        <v>9</v>
      </c>
      <c r="F4526" s="306" t="s">
        <v>175</v>
      </c>
      <c r="G4526" s="241">
        <v>790.05</v>
      </c>
      <c r="H4526" s="244">
        <f t="shared" si="212"/>
        <v>7110.45</v>
      </c>
      <c r="I4526" s="246"/>
      <c r="J4526" s="247"/>
      <c r="K4526" s="240"/>
      <c r="L4526" s="245"/>
    </row>
    <row r="4527" spans="1:12">
      <c r="A4527" s="243">
        <v>45096</v>
      </c>
      <c r="B4527" s="243">
        <v>45113</v>
      </c>
      <c r="C4527" s="244">
        <f t="shared" si="210"/>
        <v>18</v>
      </c>
      <c r="D4527" s="239">
        <v>45113</v>
      </c>
      <c r="E4527" s="245">
        <f t="shared" si="211"/>
        <v>17</v>
      </c>
      <c r="F4527" s="306" t="s">
        <v>175</v>
      </c>
      <c r="G4527" s="241">
        <v>19.2</v>
      </c>
      <c r="H4527" s="244">
        <f t="shared" si="212"/>
        <v>326.39999999999998</v>
      </c>
      <c r="I4527" s="246"/>
      <c r="J4527" s="247"/>
      <c r="K4527" s="240"/>
      <c r="L4527" s="245"/>
    </row>
    <row r="4528" spans="1:12">
      <c r="A4528" s="243">
        <v>45096</v>
      </c>
      <c r="B4528" s="243">
        <v>45128</v>
      </c>
      <c r="C4528" s="244">
        <f t="shared" si="210"/>
        <v>33</v>
      </c>
      <c r="D4528" s="239">
        <v>45128</v>
      </c>
      <c r="E4528" s="245">
        <f t="shared" si="211"/>
        <v>32</v>
      </c>
      <c r="F4528" s="306" t="s">
        <v>175</v>
      </c>
      <c r="G4528" s="241">
        <v>49.56</v>
      </c>
      <c r="H4528" s="244">
        <f t="shared" si="212"/>
        <v>1585.92</v>
      </c>
      <c r="I4528" s="246"/>
      <c r="J4528" s="247"/>
      <c r="K4528" s="240"/>
      <c r="L4528" s="245"/>
    </row>
    <row r="4529" spans="1:12">
      <c r="A4529" s="243">
        <v>45096</v>
      </c>
      <c r="B4529" s="243">
        <v>45107</v>
      </c>
      <c r="C4529" s="244">
        <f t="shared" si="210"/>
        <v>12</v>
      </c>
      <c r="D4529" s="239">
        <v>45107</v>
      </c>
      <c r="E4529" s="245">
        <f t="shared" si="211"/>
        <v>11</v>
      </c>
      <c r="F4529" s="306" t="s">
        <v>175</v>
      </c>
      <c r="G4529" s="241">
        <v>342.56</v>
      </c>
      <c r="H4529" s="244">
        <f t="shared" si="212"/>
        <v>3768.16</v>
      </c>
      <c r="I4529" s="246"/>
      <c r="J4529" s="247"/>
      <c r="K4529" s="240"/>
      <c r="L4529" s="245"/>
    </row>
    <row r="4530" spans="1:12">
      <c r="A4530" s="243">
        <v>45096</v>
      </c>
      <c r="B4530" s="243">
        <v>45196</v>
      </c>
      <c r="C4530" s="244">
        <f t="shared" si="210"/>
        <v>101</v>
      </c>
      <c r="D4530" s="239">
        <v>45196</v>
      </c>
      <c r="E4530" s="245">
        <f t="shared" si="211"/>
        <v>100</v>
      </c>
      <c r="F4530" s="306" t="s">
        <v>176</v>
      </c>
      <c r="G4530" s="241">
        <v>479</v>
      </c>
      <c r="H4530" s="244">
        <f t="shared" si="212"/>
        <v>47900</v>
      </c>
      <c r="I4530" s="246"/>
      <c r="J4530" s="247"/>
      <c r="K4530" s="240"/>
      <c r="L4530" s="245"/>
    </row>
    <row r="4531" spans="1:12">
      <c r="A4531" s="243">
        <v>45096</v>
      </c>
      <c r="B4531" s="243">
        <v>45141</v>
      </c>
      <c r="C4531" s="244">
        <f t="shared" si="210"/>
        <v>46</v>
      </c>
      <c r="D4531" s="239">
        <v>45141</v>
      </c>
      <c r="E4531" s="245">
        <f t="shared" si="211"/>
        <v>45</v>
      </c>
      <c r="F4531" s="306" t="s">
        <v>176</v>
      </c>
      <c r="G4531" s="241">
        <v>19.149999999999999</v>
      </c>
      <c r="H4531" s="244">
        <f t="shared" si="212"/>
        <v>861.74999999999989</v>
      </c>
      <c r="I4531" s="246"/>
      <c r="J4531" s="247"/>
      <c r="K4531" s="240"/>
      <c r="L4531" s="245"/>
    </row>
    <row r="4532" spans="1:12">
      <c r="A4532" s="243">
        <v>45096</v>
      </c>
      <c r="B4532" s="243">
        <v>45096</v>
      </c>
      <c r="C4532" s="244">
        <f t="shared" si="210"/>
        <v>1</v>
      </c>
      <c r="D4532" s="239">
        <v>45096</v>
      </c>
      <c r="E4532" s="245">
        <f t="shared" si="211"/>
        <v>0</v>
      </c>
      <c r="F4532" s="306" t="s">
        <v>176</v>
      </c>
      <c r="G4532" s="241">
        <v>11566.74</v>
      </c>
      <c r="H4532" s="244">
        <f t="shared" si="212"/>
        <v>0</v>
      </c>
      <c r="I4532" s="246"/>
      <c r="J4532" s="247"/>
      <c r="K4532" s="240"/>
      <c r="L4532" s="245"/>
    </row>
    <row r="4533" spans="1:12">
      <c r="A4533" s="243">
        <v>45096</v>
      </c>
      <c r="B4533" s="243">
        <v>45142</v>
      </c>
      <c r="C4533" s="244">
        <f t="shared" si="210"/>
        <v>47</v>
      </c>
      <c r="D4533" s="239">
        <v>45142</v>
      </c>
      <c r="E4533" s="245">
        <f t="shared" si="211"/>
        <v>46</v>
      </c>
      <c r="F4533" s="306" t="s">
        <v>176</v>
      </c>
      <c r="G4533" s="241">
        <v>131944.85999999999</v>
      </c>
      <c r="H4533" s="244">
        <f t="shared" si="212"/>
        <v>6069463.5599999996</v>
      </c>
      <c r="I4533" s="246"/>
      <c r="J4533" s="247"/>
      <c r="K4533" s="240"/>
      <c r="L4533" s="245"/>
    </row>
    <row r="4534" spans="1:12">
      <c r="A4534" s="243">
        <v>45097</v>
      </c>
      <c r="B4534" s="243">
        <v>45118</v>
      </c>
      <c r="C4534" s="244">
        <f t="shared" si="210"/>
        <v>22</v>
      </c>
      <c r="D4534" s="239">
        <v>45118</v>
      </c>
      <c r="E4534" s="245">
        <f t="shared" si="211"/>
        <v>21</v>
      </c>
      <c r="F4534" s="306" t="s">
        <v>176</v>
      </c>
      <c r="G4534" s="241">
        <v>553.89</v>
      </c>
      <c r="H4534" s="244">
        <f t="shared" si="212"/>
        <v>11631.69</v>
      </c>
      <c r="I4534" s="246"/>
      <c r="J4534" s="247"/>
      <c r="K4534" s="240"/>
      <c r="L4534" s="245"/>
    </row>
    <row r="4535" spans="1:12">
      <c r="A4535" s="243">
        <v>45097</v>
      </c>
      <c r="B4535" s="243">
        <v>45119</v>
      </c>
      <c r="C4535" s="244">
        <f t="shared" si="210"/>
        <v>23</v>
      </c>
      <c r="D4535" s="239">
        <v>45119</v>
      </c>
      <c r="E4535" s="245">
        <f t="shared" si="211"/>
        <v>22</v>
      </c>
      <c r="F4535" s="306" t="s">
        <v>176</v>
      </c>
      <c r="G4535" s="241">
        <v>8.0399999999999991</v>
      </c>
      <c r="H4535" s="244">
        <f t="shared" si="212"/>
        <v>176.88</v>
      </c>
      <c r="I4535" s="246"/>
      <c r="J4535" s="247"/>
      <c r="K4535" s="240"/>
      <c r="L4535" s="245"/>
    </row>
    <row r="4536" spans="1:12">
      <c r="A4536" s="243">
        <v>45097</v>
      </c>
      <c r="B4536" s="243">
        <v>45119</v>
      </c>
      <c r="C4536" s="244">
        <f t="shared" si="210"/>
        <v>23</v>
      </c>
      <c r="D4536" s="239">
        <v>45119</v>
      </c>
      <c r="E4536" s="245">
        <f t="shared" si="211"/>
        <v>22</v>
      </c>
      <c r="F4536" s="306" t="s">
        <v>175</v>
      </c>
      <c r="G4536" s="241">
        <v>277.27999999999997</v>
      </c>
      <c r="H4536" s="244">
        <f t="shared" si="212"/>
        <v>6100.16</v>
      </c>
      <c r="I4536" s="246"/>
      <c r="J4536" s="247"/>
      <c r="K4536" s="240"/>
      <c r="L4536" s="245"/>
    </row>
    <row r="4537" spans="1:12">
      <c r="A4537" s="243">
        <v>45097</v>
      </c>
      <c r="B4537" s="243">
        <v>45097</v>
      </c>
      <c r="C4537" s="244">
        <f t="shared" si="210"/>
        <v>1</v>
      </c>
      <c r="D4537" s="239">
        <v>45097</v>
      </c>
      <c r="E4537" s="245">
        <f t="shared" si="211"/>
        <v>0</v>
      </c>
      <c r="F4537" s="306" t="s">
        <v>176</v>
      </c>
      <c r="G4537" s="241">
        <v>1995.06</v>
      </c>
      <c r="H4537" s="244">
        <f t="shared" si="212"/>
        <v>0</v>
      </c>
      <c r="I4537" s="246"/>
      <c r="J4537" s="247"/>
      <c r="K4537" s="240"/>
      <c r="L4537" s="245"/>
    </row>
    <row r="4538" spans="1:12">
      <c r="A4538" s="243">
        <v>45097</v>
      </c>
      <c r="B4538" s="243">
        <v>45098</v>
      </c>
      <c r="C4538" s="244">
        <f t="shared" si="210"/>
        <v>2</v>
      </c>
      <c r="D4538" s="239">
        <v>45098</v>
      </c>
      <c r="E4538" s="245">
        <f t="shared" si="211"/>
        <v>1</v>
      </c>
      <c r="F4538" s="306" t="s">
        <v>178</v>
      </c>
      <c r="G4538" s="241">
        <v>16445.849999999999</v>
      </c>
      <c r="H4538" s="244">
        <f t="shared" si="212"/>
        <v>16445.849999999999</v>
      </c>
      <c r="I4538" s="246"/>
      <c r="J4538" s="247"/>
      <c r="K4538" s="240"/>
      <c r="L4538" s="245"/>
    </row>
    <row r="4539" spans="1:12">
      <c r="A4539" s="243">
        <v>45097</v>
      </c>
      <c r="B4539" s="243">
        <v>45098</v>
      </c>
      <c r="C4539" s="244">
        <f t="shared" si="210"/>
        <v>2</v>
      </c>
      <c r="D4539" s="239">
        <v>45098</v>
      </c>
      <c r="E4539" s="245">
        <f t="shared" si="211"/>
        <v>1</v>
      </c>
      <c r="F4539" s="306" t="s">
        <v>176</v>
      </c>
      <c r="G4539" s="241">
        <v>187753.02</v>
      </c>
      <c r="H4539" s="244">
        <f t="shared" si="212"/>
        <v>187753.02</v>
      </c>
      <c r="I4539" s="246"/>
      <c r="J4539" s="247"/>
      <c r="K4539" s="240"/>
      <c r="L4539" s="245"/>
    </row>
    <row r="4540" spans="1:12">
      <c r="A4540" s="243">
        <v>45097</v>
      </c>
      <c r="B4540" s="243">
        <v>45097</v>
      </c>
      <c r="C4540" s="244">
        <f t="shared" si="210"/>
        <v>1</v>
      </c>
      <c r="D4540" s="239">
        <v>45097</v>
      </c>
      <c r="E4540" s="245">
        <f t="shared" si="211"/>
        <v>0</v>
      </c>
      <c r="F4540" s="306" t="s">
        <v>175</v>
      </c>
      <c r="G4540" s="241">
        <v>2719.05</v>
      </c>
      <c r="H4540" s="244">
        <f t="shared" si="212"/>
        <v>0</v>
      </c>
      <c r="I4540" s="246"/>
      <c r="J4540" s="247"/>
      <c r="K4540" s="240"/>
      <c r="L4540" s="245"/>
    </row>
    <row r="4541" spans="1:12">
      <c r="A4541" s="243">
        <v>45097</v>
      </c>
      <c r="B4541" s="243">
        <v>45121</v>
      </c>
      <c r="C4541" s="244">
        <f t="shared" si="210"/>
        <v>25</v>
      </c>
      <c r="D4541" s="239">
        <v>45121</v>
      </c>
      <c r="E4541" s="245">
        <f t="shared" si="211"/>
        <v>24</v>
      </c>
      <c r="F4541" s="306" t="s">
        <v>175</v>
      </c>
      <c r="G4541" s="241">
        <v>4.33</v>
      </c>
      <c r="H4541" s="244">
        <f t="shared" si="212"/>
        <v>103.92</v>
      </c>
      <c r="I4541" s="246"/>
      <c r="J4541" s="247"/>
      <c r="K4541" s="240"/>
      <c r="L4541" s="245"/>
    </row>
    <row r="4542" spans="1:12">
      <c r="A4542" s="243">
        <v>45097</v>
      </c>
      <c r="B4542" s="243">
        <v>45099</v>
      </c>
      <c r="C4542" s="244">
        <f t="shared" si="210"/>
        <v>3</v>
      </c>
      <c r="D4542" s="239">
        <v>45099</v>
      </c>
      <c r="E4542" s="245">
        <f t="shared" si="211"/>
        <v>2</v>
      </c>
      <c r="F4542" s="306" t="s">
        <v>178</v>
      </c>
      <c r="G4542" s="241">
        <v>343.49</v>
      </c>
      <c r="H4542" s="244">
        <f t="shared" si="212"/>
        <v>686.98</v>
      </c>
      <c r="I4542" s="246"/>
      <c r="J4542" s="247"/>
      <c r="K4542" s="240"/>
      <c r="L4542" s="245"/>
    </row>
    <row r="4543" spans="1:12">
      <c r="A4543" s="243">
        <v>45097</v>
      </c>
      <c r="B4543" s="243">
        <v>45098</v>
      </c>
      <c r="C4543" s="244">
        <f t="shared" si="210"/>
        <v>2</v>
      </c>
      <c r="D4543" s="239">
        <v>45098</v>
      </c>
      <c r="E4543" s="245">
        <f t="shared" si="211"/>
        <v>1</v>
      </c>
      <c r="F4543" s="306" t="s">
        <v>175</v>
      </c>
      <c r="G4543" s="241">
        <v>639899.06000000006</v>
      </c>
      <c r="H4543" s="244">
        <f t="shared" si="212"/>
        <v>639899.06000000006</v>
      </c>
      <c r="I4543" s="246"/>
      <c r="J4543" s="247"/>
      <c r="K4543" s="240"/>
      <c r="L4543" s="245"/>
    </row>
    <row r="4544" spans="1:12">
      <c r="A4544" s="243">
        <v>45097</v>
      </c>
      <c r="B4544" s="243">
        <v>45099</v>
      </c>
      <c r="C4544" s="244">
        <f t="shared" si="210"/>
        <v>3</v>
      </c>
      <c r="D4544" s="239">
        <v>45099</v>
      </c>
      <c r="E4544" s="245">
        <f t="shared" si="211"/>
        <v>2</v>
      </c>
      <c r="F4544" s="306" t="s">
        <v>176</v>
      </c>
      <c r="G4544" s="241">
        <v>59381.91</v>
      </c>
      <c r="H4544" s="244">
        <f t="shared" si="212"/>
        <v>118763.82</v>
      </c>
      <c r="I4544" s="246"/>
      <c r="J4544" s="247"/>
      <c r="K4544" s="240"/>
      <c r="L4544" s="245"/>
    </row>
    <row r="4545" spans="1:12">
      <c r="A4545" s="243">
        <v>45097</v>
      </c>
      <c r="B4545" s="243">
        <v>45099</v>
      </c>
      <c r="C4545" s="244">
        <f t="shared" si="210"/>
        <v>3</v>
      </c>
      <c r="D4545" s="239">
        <v>45099</v>
      </c>
      <c r="E4545" s="245">
        <f t="shared" si="211"/>
        <v>2</v>
      </c>
      <c r="F4545" s="306" t="s">
        <v>175</v>
      </c>
      <c r="G4545" s="241">
        <v>9884.99</v>
      </c>
      <c r="H4545" s="244">
        <f t="shared" si="212"/>
        <v>19769.98</v>
      </c>
      <c r="I4545" s="246"/>
      <c r="J4545" s="247"/>
      <c r="K4545" s="240"/>
      <c r="L4545" s="245"/>
    </row>
    <row r="4546" spans="1:12">
      <c r="A4546" s="243">
        <v>45097</v>
      </c>
      <c r="B4546" s="243">
        <v>45098</v>
      </c>
      <c r="C4546" s="244">
        <f t="shared" si="210"/>
        <v>2</v>
      </c>
      <c r="D4546" s="239">
        <v>45098</v>
      </c>
      <c r="E4546" s="245">
        <f t="shared" si="211"/>
        <v>1</v>
      </c>
      <c r="F4546" s="306" t="s">
        <v>177</v>
      </c>
      <c r="G4546" s="241">
        <v>11811.81</v>
      </c>
      <c r="H4546" s="244">
        <f t="shared" si="212"/>
        <v>11811.81</v>
      </c>
      <c r="I4546" s="246"/>
      <c r="J4546" s="247"/>
      <c r="K4546" s="240"/>
      <c r="L4546" s="245"/>
    </row>
    <row r="4547" spans="1:12">
      <c r="A4547" s="243">
        <v>45097</v>
      </c>
      <c r="B4547" s="243">
        <v>45100</v>
      </c>
      <c r="C4547" s="244">
        <f t="shared" si="210"/>
        <v>4</v>
      </c>
      <c r="D4547" s="239">
        <v>45100</v>
      </c>
      <c r="E4547" s="245">
        <f t="shared" si="211"/>
        <v>3</v>
      </c>
      <c r="F4547" s="306" t="s">
        <v>176</v>
      </c>
      <c r="G4547" s="241">
        <v>111260.07</v>
      </c>
      <c r="H4547" s="244">
        <f t="shared" si="212"/>
        <v>333780.21000000002</v>
      </c>
      <c r="I4547" s="246"/>
      <c r="J4547" s="247"/>
      <c r="K4547" s="240"/>
      <c r="L4547" s="245"/>
    </row>
    <row r="4548" spans="1:12">
      <c r="A4548" s="243">
        <v>45097</v>
      </c>
      <c r="B4548" s="243">
        <v>45097</v>
      </c>
      <c r="C4548" s="244">
        <f t="shared" si="210"/>
        <v>1</v>
      </c>
      <c r="D4548" s="239">
        <v>45097</v>
      </c>
      <c r="E4548" s="245">
        <f t="shared" si="211"/>
        <v>0</v>
      </c>
      <c r="F4548" s="306" t="s">
        <v>179</v>
      </c>
      <c r="G4548" s="241">
        <v>360.03</v>
      </c>
      <c r="H4548" s="244">
        <f t="shared" si="212"/>
        <v>0</v>
      </c>
      <c r="I4548" s="246"/>
      <c r="J4548" s="247"/>
      <c r="K4548" s="240"/>
      <c r="L4548" s="245"/>
    </row>
    <row r="4549" spans="1:12">
      <c r="A4549" s="243">
        <v>45097</v>
      </c>
      <c r="B4549" s="243">
        <v>45100</v>
      </c>
      <c r="C4549" s="244">
        <f t="shared" si="210"/>
        <v>4</v>
      </c>
      <c r="D4549" s="239">
        <v>45100</v>
      </c>
      <c r="E4549" s="245">
        <f t="shared" si="211"/>
        <v>3</v>
      </c>
      <c r="F4549" s="306" t="s">
        <v>175</v>
      </c>
      <c r="G4549" s="241">
        <v>1596.23</v>
      </c>
      <c r="H4549" s="244">
        <f t="shared" si="212"/>
        <v>4788.6900000000005</v>
      </c>
      <c r="I4549" s="246"/>
      <c r="J4549" s="247"/>
      <c r="K4549" s="240"/>
      <c r="L4549" s="245"/>
    </row>
    <row r="4550" spans="1:12">
      <c r="A4550" s="243">
        <v>45097</v>
      </c>
      <c r="B4550" s="243">
        <v>45205</v>
      </c>
      <c r="C4550" s="244">
        <f t="shared" si="210"/>
        <v>109</v>
      </c>
      <c r="D4550" s="239">
        <v>45205</v>
      </c>
      <c r="E4550" s="245">
        <f t="shared" si="211"/>
        <v>108</v>
      </c>
      <c r="F4550" s="306" t="s">
        <v>175</v>
      </c>
      <c r="G4550" s="241">
        <v>162.28</v>
      </c>
      <c r="H4550" s="244">
        <f t="shared" si="212"/>
        <v>17526.240000000002</v>
      </c>
      <c r="I4550" s="246"/>
      <c r="J4550" s="247"/>
      <c r="K4550" s="240"/>
      <c r="L4550" s="245"/>
    </row>
    <row r="4551" spans="1:12">
      <c r="A4551" s="243">
        <v>45097</v>
      </c>
      <c r="B4551" s="243">
        <v>45099</v>
      </c>
      <c r="C4551" s="244">
        <f t="shared" ref="C4551:C4614" si="213">B4551-A4551+1</f>
        <v>3</v>
      </c>
      <c r="D4551" s="239">
        <v>45099</v>
      </c>
      <c r="E4551" s="245">
        <f t="shared" ref="E4551:E4614" si="214">D4551-A4551</f>
        <v>2</v>
      </c>
      <c r="F4551" s="306" t="s">
        <v>177</v>
      </c>
      <c r="G4551" s="241">
        <v>394.21</v>
      </c>
      <c r="H4551" s="244">
        <f t="shared" ref="H4551:H4614" si="215">E4551*G4551</f>
        <v>788.42</v>
      </c>
      <c r="I4551" s="246"/>
      <c r="J4551" s="247"/>
      <c r="K4551" s="240"/>
      <c r="L4551" s="245"/>
    </row>
    <row r="4552" spans="1:12">
      <c r="A4552" s="243">
        <v>45097</v>
      </c>
      <c r="B4552" s="243">
        <v>45100</v>
      </c>
      <c r="C4552" s="244">
        <f t="shared" si="213"/>
        <v>4</v>
      </c>
      <c r="D4552" s="239">
        <v>45100</v>
      </c>
      <c r="E4552" s="245">
        <f t="shared" si="214"/>
        <v>3</v>
      </c>
      <c r="F4552" s="306" t="s">
        <v>177</v>
      </c>
      <c r="G4552" s="241">
        <v>24021.84</v>
      </c>
      <c r="H4552" s="244">
        <f t="shared" si="215"/>
        <v>72065.52</v>
      </c>
      <c r="I4552" s="246"/>
      <c r="J4552" s="247"/>
      <c r="K4552" s="240"/>
      <c r="L4552" s="245"/>
    </row>
    <row r="4553" spans="1:12">
      <c r="A4553" s="243">
        <v>45097</v>
      </c>
      <c r="B4553" s="243">
        <v>45103</v>
      </c>
      <c r="C4553" s="244">
        <f t="shared" si="213"/>
        <v>7</v>
      </c>
      <c r="D4553" s="239">
        <v>45103</v>
      </c>
      <c r="E4553" s="245">
        <f t="shared" si="214"/>
        <v>6</v>
      </c>
      <c r="F4553" s="306" t="s">
        <v>176</v>
      </c>
      <c r="G4553" s="241">
        <v>16015.86</v>
      </c>
      <c r="H4553" s="244">
        <f t="shared" si="215"/>
        <v>96095.16</v>
      </c>
      <c r="I4553" s="246"/>
      <c r="J4553" s="247"/>
      <c r="K4553" s="240"/>
      <c r="L4553" s="245"/>
    </row>
    <row r="4554" spans="1:12">
      <c r="A4554" s="243">
        <v>45097</v>
      </c>
      <c r="B4554" s="243">
        <v>45104</v>
      </c>
      <c r="C4554" s="244">
        <f t="shared" si="213"/>
        <v>8</v>
      </c>
      <c r="D4554" s="239">
        <v>45104</v>
      </c>
      <c r="E4554" s="245">
        <f t="shared" si="214"/>
        <v>7</v>
      </c>
      <c r="F4554" s="306" t="s">
        <v>176</v>
      </c>
      <c r="G4554" s="241">
        <v>258.85000000000002</v>
      </c>
      <c r="H4554" s="244">
        <f t="shared" si="215"/>
        <v>1811.9500000000003</v>
      </c>
      <c r="I4554" s="246"/>
      <c r="J4554" s="247"/>
      <c r="K4554" s="240"/>
      <c r="L4554" s="245"/>
    </row>
    <row r="4555" spans="1:12">
      <c r="A4555" s="243">
        <v>45097</v>
      </c>
      <c r="B4555" s="243">
        <v>45103</v>
      </c>
      <c r="C4555" s="244">
        <f t="shared" si="213"/>
        <v>7</v>
      </c>
      <c r="D4555" s="239">
        <v>45103</v>
      </c>
      <c r="E4555" s="245">
        <f t="shared" si="214"/>
        <v>6</v>
      </c>
      <c r="F4555" s="306" t="s">
        <v>175</v>
      </c>
      <c r="G4555" s="241">
        <v>1254.73</v>
      </c>
      <c r="H4555" s="244">
        <f t="shared" si="215"/>
        <v>7528.38</v>
      </c>
      <c r="I4555" s="246"/>
      <c r="J4555" s="247"/>
      <c r="K4555" s="240"/>
      <c r="L4555" s="245"/>
    </row>
    <row r="4556" spans="1:12">
      <c r="A4556" s="243">
        <v>45097</v>
      </c>
      <c r="B4556" s="243">
        <v>45222</v>
      </c>
      <c r="C4556" s="244">
        <f t="shared" si="213"/>
        <v>126</v>
      </c>
      <c r="D4556" s="239">
        <v>45222</v>
      </c>
      <c r="E4556" s="245">
        <f t="shared" si="214"/>
        <v>125</v>
      </c>
      <c r="F4556" s="306" t="s">
        <v>175</v>
      </c>
      <c r="G4556" s="241">
        <v>140.74</v>
      </c>
      <c r="H4556" s="244">
        <f t="shared" si="215"/>
        <v>17592.5</v>
      </c>
      <c r="I4556" s="246"/>
      <c r="J4556" s="247"/>
      <c r="K4556" s="240"/>
      <c r="L4556" s="245"/>
    </row>
    <row r="4557" spans="1:12">
      <c r="A4557" s="243">
        <v>45097</v>
      </c>
      <c r="B4557" s="243">
        <v>45105</v>
      </c>
      <c r="C4557" s="244">
        <f t="shared" si="213"/>
        <v>9</v>
      </c>
      <c r="D4557" s="239">
        <v>45105</v>
      </c>
      <c r="E4557" s="245">
        <f t="shared" si="214"/>
        <v>8</v>
      </c>
      <c r="F4557" s="306" t="s">
        <v>178</v>
      </c>
      <c r="G4557" s="241">
        <v>91.78</v>
      </c>
      <c r="H4557" s="244">
        <f t="shared" si="215"/>
        <v>734.24</v>
      </c>
      <c r="I4557" s="246"/>
      <c r="J4557" s="247"/>
      <c r="K4557" s="240"/>
      <c r="L4557" s="245"/>
    </row>
    <row r="4558" spans="1:12">
      <c r="A4558" s="243">
        <v>45097</v>
      </c>
      <c r="B4558" s="243">
        <v>45110</v>
      </c>
      <c r="C4558" s="244">
        <f t="shared" si="213"/>
        <v>14</v>
      </c>
      <c r="D4558" s="239">
        <v>45110</v>
      </c>
      <c r="E4558" s="245">
        <f t="shared" si="214"/>
        <v>13</v>
      </c>
      <c r="F4558" s="306" t="s">
        <v>175</v>
      </c>
      <c r="G4558" s="241">
        <v>220.81</v>
      </c>
      <c r="H4558" s="244">
        <f t="shared" si="215"/>
        <v>2870.53</v>
      </c>
      <c r="I4558" s="246"/>
      <c r="J4558" s="247"/>
      <c r="K4558" s="240"/>
      <c r="L4558" s="245"/>
    </row>
    <row r="4559" spans="1:12">
      <c r="A4559" s="243">
        <v>45097</v>
      </c>
      <c r="B4559" s="243">
        <v>45105</v>
      </c>
      <c r="C4559" s="244">
        <f t="shared" si="213"/>
        <v>9</v>
      </c>
      <c r="D4559" s="239">
        <v>45105</v>
      </c>
      <c r="E4559" s="245">
        <f t="shared" si="214"/>
        <v>8</v>
      </c>
      <c r="F4559" s="306" t="s">
        <v>176</v>
      </c>
      <c r="G4559" s="241">
        <v>4.0199999999999996</v>
      </c>
      <c r="H4559" s="244">
        <f t="shared" si="215"/>
        <v>32.159999999999997</v>
      </c>
      <c r="I4559" s="246"/>
      <c r="J4559" s="247"/>
      <c r="K4559" s="240"/>
      <c r="L4559" s="245"/>
    </row>
    <row r="4560" spans="1:12">
      <c r="A4560" s="243">
        <v>45097</v>
      </c>
      <c r="B4560" s="243">
        <v>45104</v>
      </c>
      <c r="C4560" s="244">
        <f t="shared" si="213"/>
        <v>8</v>
      </c>
      <c r="D4560" s="239">
        <v>45104</v>
      </c>
      <c r="E4560" s="245">
        <f t="shared" si="214"/>
        <v>7</v>
      </c>
      <c r="F4560" s="306" t="s">
        <v>175</v>
      </c>
      <c r="G4560" s="241">
        <v>936.49</v>
      </c>
      <c r="H4560" s="244">
        <f t="shared" si="215"/>
        <v>6555.43</v>
      </c>
      <c r="I4560" s="246"/>
      <c r="J4560" s="247"/>
      <c r="K4560" s="240"/>
      <c r="L4560" s="245"/>
    </row>
    <row r="4561" spans="1:12">
      <c r="A4561" s="243">
        <v>45097</v>
      </c>
      <c r="B4561" s="243">
        <v>45105</v>
      </c>
      <c r="C4561" s="244">
        <f t="shared" si="213"/>
        <v>9</v>
      </c>
      <c r="D4561" s="239">
        <v>45105</v>
      </c>
      <c r="E4561" s="245">
        <f t="shared" si="214"/>
        <v>8</v>
      </c>
      <c r="F4561" s="306" t="s">
        <v>175</v>
      </c>
      <c r="G4561" s="241">
        <v>77.56</v>
      </c>
      <c r="H4561" s="244">
        <f t="shared" si="215"/>
        <v>620.48</v>
      </c>
      <c r="I4561" s="246"/>
      <c r="J4561" s="247"/>
      <c r="K4561" s="240"/>
      <c r="L4561" s="245"/>
    </row>
    <row r="4562" spans="1:12">
      <c r="A4562" s="243">
        <v>45097</v>
      </c>
      <c r="B4562" s="243">
        <v>45112</v>
      </c>
      <c r="C4562" s="244">
        <f t="shared" si="213"/>
        <v>16</v>
      </c>
      <c r="D4562" s="239">
        <v>45112</v>
      </c>
      <c r="E4562" s="245">
        <f t="shared" si="214"/>
        <v>15</v>
      </c>
      <c r="F4562" s="306" t="s">
        <v>175</v>
      </c>
      <c r="G4562" s="241">
        <v>97.85</v>
      </c>
      <c r="H4562" s="244">
        <f t="shared" si="215"/>
        <v>1467.75</v>
      </c>
      <c r="I4562" s="246"/>
      <c r="J4562" s="247"/>
      <c r="K4562" s="240"/>
      <c r="L4562" s="245"/>
    </row>
    <row r="4563" spans="1:12">
      <c r="A4563" s="243">
        <v>45097</v>
      </c>
      <c r="B4563" s="243">
        <v>45232</v>
      </c>
      <c r="C4563" s="244">
        <f t="shared" si="213"/>
        <v>136</v>
      </c>
      <c r="D4563" s="239">
        <v>45232</v>
      </c>
      <c r="E4563" s="245">
        <f t="shared" si="214"/>
        <v>135</v>
      </c>
      <c r="F4563" s="306" t="s">
        <v>175</v>
      </c>
      <c r="G4563" s="241">
        <v>14.43</v>
      </c>
      <c r="H4563" s="244">
        <f t="shared" si="215"/>
        <v>1948.05</v>
      </c>
      <c r="I4563" s="246"/>
      <c r="J4563" s="247"/>
      <c r="K4563" s="240"/>
      <c r="L4563" s="245"/>
    </row>
    <row r="4564" spans="1:12">
      <c r="A4564" s="243">
        <v>45097</v>
      </c>
      <c r="B4564" s="243">
        <v>45152</v>
      </c>
      <c r="C4564" s="244">
        <f t="shared" si="213"/>
        <v>56</v>
      </c>
      <c r="D4564" s="239">
        <v>45152</v>
      </c>
      <c r="E4564" s="245">
        <f t="shared" si="214"/>
        <v>55</v>
      </c>
      <c r="F4564" s="306" t="s">
        <v>176</v>
      </c>
      <c r="G4564" s="241">
        <v>2504.31</v>
      </c>
      <c r="H4564" s="244">
        <f t="shared" si="215"/>
        <v>137737.04999999999</v>
      </c>
      <c r="I4564" s="246"/>
      <c r="J4564" s="247"/>
      <c r="K4564" s="240"/>
      <c r="L4564" s="245"/>
    </row>
    <row r="4565" spans="1:12">
      <c r="A4565" s="243">
        <v>45097</v>
      </c>
      <c r="B4565" s="243">
        <v>45106</v>
      </c>
      <c r="C4565" s="244">
        <f t="shared" si="213"/>
        <v>10</v>
      </c>
      <c r="D4565" s="239">
        <v>45106</v>
      </c>
      <c r="E4565" s="245">
        <f t="shared" si="214"/>
        <v>9</v>
      </c>
      <c r="F4565" s="306" t="s">
        <v>175</v>
      </c>
      <c r="G4565" s="241">
        <v>650.79999999999995</v>
      </c>
      <c r="H4565" s="244">
        <f t="shared" si="215"/>
        <v>5857.2</v>
      </c>
      <c r="I4565" s="246"/>
      <c r="J4565" s="247"/>
      <c r="K4565" s="240"/>
      <c r="L4565" s="245"/>
    </row>
    <row r="4566" spans="1:12">
      <c r="A4566" s="243">
        <v>45097</v>
      </c>
      <c r="B4566" s="243">
        <v>45128</v>
      </c>
      <c r="C4566" s="244">
        <f t="shared" si="213"/>
        <v>32</v>
      </c>
      <c r="D4566" s="239">
        <v>45128</v>
      </c>
      <c r="E4566" s="245">
        <f t="shared" si="214"/>
        <v>31</v>
      </c>
      <c r="F4566" s="306" t="s">
        <v>175</v>
      </c>
      <c r="G4566" s="241">
        <v>28.95</v>
      </c>
      <c r="H4566" s="244">
        <f t="shared" si="215"/>
        <v>897.44999999999993</v>
      </c>
      <c r="I4566" s="246"/>
      <c r="J4566" s="247"/>
      <c r="K4566" s="240"/>
      <c r="L4566" s="245"/>
    </row>
    <row r="4567" spans="1:12">
      <c r="A4567" s="243">
        <v>45097</v>
      </c>
      <c r="B4567" s="243">
        <v>45114</v>
      </c>
      <c r="C4567" s="244">
        <f t="shared" si="213"/>
        <v>18</v>
      </c>
      <c r="D4567" s="239">
        <v>45114</v>
      </c>
      <c r="E4567" s="245">
        <f t="shared" si="214"/>
        <v>17</v>
      </c>
      <c r="F4567" s="306" t="s">
        <v>175</v>
      </c>
      <c r="G4567" s="241">
        <v>82.12</v>
      </c>
      <c r="H4567" s="244">
        <f t="shared" si="215"/>
        <v>1396.04</v>
      </c>
      <c r="I4567" s="246"/>
      <c r="J4567" s="247"/>
      <c r="K4567" s="240"/>
      <c r="L4567" s="245"/>
    </row>
    <row r="4568" spans="1:12">
      <c r="A4568" s="243">
        <v>45097</v>
      </c>
      <c r="B4568" s="243">
        <v>45107</v>
      </c>
      <c r="C4568" s="244">
        <f t="shared" si="213"/>
        <v>11</v>
      </c>
      <c r="D4568" s="239">
        <v>45107</v>
      </c>
      <c r="E4568" s="245">
        <f t="shared" si="214"/>
        <v>10</v>
      </c>
      <c r="F4568" s="306" t="s">
        <v>176</v>
      </c>
      <c r="G4568" s="241">
        <v>204.35</v>
      </c>
      <c r="H4568" s="244">
        <f t="shared" si="215"/>
        <v>2043.5</v>
      </c>
      <c r="I4568" s="246"/>
      <c r="J4568" s="247"/>
      <c r="K4568" s="240"/>
      <c r="L4568" s="245"/>
    </row>
    <row r="4569" spans="1:12">
      <c r="A4569" s="243">
        <v>45097</v>
      </c>
      <c r="B4569" s="243">
        <v>45107</v>
      </c>
      <c r="C4569" s="244">
        <f t="shared" si="213"/>
        <v>11</v>
      </c>
      <c r="D4569" s="239">
        <v>45107</v>
      </c>
      <c r="E4569" s="245">
        <f t="shared" si="214"/>
        <v>10</v>
      </c>
      <c r="F4569" s="306" t="s">
        <v>175</v>
      </c>
      <c r="G4569" s="241">
        <v>101.93</v>
      </c>
      <c r="H4569" s="244">
        <f t="shared" si="215"/>
        <v>1019.3000000000001</v>
      </c>
      <c r="I4569" s="246"/>
      <c r="J4569" s="247"/>
      <c r="K4569" s="240"/>
      <c r="L4569" s="245"/>
    </row>
    <row r="4570" spans="1:12">
      <c r="A4570" s="243">
        <v>45097</v>
      </c>
      <c r="B4570" s="243">
        <v>45141</v>
      </c>
      <c r="C4570" s="244">
        <f t="shared" si="213"/>
        <v>45</v>
      </c>
      <c r="D4570" s="239">
        <v>45141</v>
      </c>
      <c r="E4570" s="245">
        <f t="shared" si="214"/>
        <v>44</v>
      </c>
      <c r="F4570" s="306" t="s">
        <v>178</v>
      </c>
      <c r="G4570" s="241">
        <v>2366.0500000000002</v>
      </c>
      <c r="H4570" s="244">
        <f t="shared" si="215"/>
        <v>104106.20000000001</v>
      </c>
      <c r="I4570" s="246"/>
      <c r="J4570" s="247"/>
      <c r="K4570" s="240"/>
      <c r="L4570" s="245"/>
    </row>
    <row r="4571" spans="1:12">
      <c r="A4571" s="243">
        <v>45097</v>
      </c>
      <c r="B4571" s="243">
        <v>45197</v>
      </c>
      <c r="C4571" s="244">
        <f t="shared" si="213"/>
        <v>101</v>
      </c>
      <c r="D4571" s="239">
        <v>45197</v>
      </c>
      <c r="E4571" s="245">
        <f t="shared" si="214"/>
        <v>100</v>
      </c>
      <c r="F4571" s="306" t="s">
        <v>176</v>
      </c>
      <c r="G4571" s="241">
        <v>142.55000000000001</v>
      </c>
      <c r="H4571" s="244">
        <f t="shared" si="215"/>
        <v>14255.000000000002</v>
      </c>
      <c r="I4571" s="246"/>
      <c r="J4571" s="247"/>
      <c r="K4571" s="240"/>
      <c r="L4571" s="245"/>
    </row>
    <row r="4572" spans="1:12">
      <c r="A4572" s="243">
        <v>45097</v>
      </c>
      <c r="B4572" s="243">
        <v>45141</v>
      </c>
      <c r="C4572" s="244">
        <f t="shared" si="213"/>
        <v>45</v>
      </c>
      <c r="D4572" s="239">
        <v>45141</v>
      </c>
      <c r="E4572" s="245">
        <f t="shared" si="214"/>
        <v>44</v>
      </c>
      <c r="F4572" s="306" t="s">
        <v>176</v>
      </c>
      <c r="G4572" s="241">
        <v>1897.4</v>
      </c>
      <c r="H4572" s="244">
        <f t="shared" si="215"/>
        <v>83485.600000000006</v>
      </c>
      <c r="I4572" s="246"/>
      <c r="J4572" s="247"/>
      <c r="K4572" s="240"/>
      <c r="L4572" s="245"/>
    </row>
    <row r="4573" spans="1:12">
      <c r="A4573" s="243">
        <v>45097</v>
      </c>
      <c r="B4573" s="243">
        <v>45133</v>
      </c>
      <c r="C4573" s="244">
        <f t="shared" si="213"/>
        <v>37</v>
      </c>
      <c r="D4573" s="239">
        <v>45133</v>
      </c>
      <c r="E4573" s="245">
        <f t="shared" si="214"/>
        <v>36</v>
      </c>
      <c r="F4573" s="306" t="s">
        <v>176</v>
      </c>
      <c r="G4573" s="241">
        <v>36.85</v>
      </c>
      <c r="H4573" s="244">
        <f t="shared" si="215"/>
        <v>1326.6000000000001</v>
      </c>
      <c r="I4573" s="246"/>
      <c r="J4573" s="247"/>
      <c r="K4573" s="240"/>
      <c r="L4573" s="245"/>
    </row>
    <row r="4574" spans="1:12">
      <c r="A4574" s="243">
        <v>45097</v>
      </c>
      <c r="B4574" s="243">
        <v>45135</v>
      </c>
      <c r="C4574" s="244">
        <f t="shared" si="213"/>
        <v>39</v>
      </c>
      <c r="D4574" s="239">
        <v>45135</v>
      </c>
      <c r="E4574" s="245">
        <f t="shared" si="214"/>
        <v>38</v>
      </c>
      <c r="F4574" s="306" t="s">
        <v>178</v>
      </c>
      <c r="G4574" s="241">
        <v>2462.85</v>
      </c>
      <c r="H4574" s="244">
        <f t="shared" si="215"/>
        <v>93588.3</v>
      </c>
      <c r="I4574" s="246"/>
      <c r="J4574" s="247"/>
      <c r="K4574" s="240"/>
      <c r="L4574" s="245"/>
    </row>
    <row r="4575" spans="1:12">
      <c r="A4575" s="243">
        <v>45097</v>
      </c>
      <c r="B4575" s="243">
        <v>45134</v>
      </c>
      <c r="C4575" s="244">
        <f t="shared" si="213"/>
        <v>38</v>
      </c>
      <c r="D4575" s="239">
        <v>45134</v>
      </c>
      <c r="E4575" s="245">
        <f t="shared" si="214"/>
        <v>37</v>
      </c>
      <c r="F4575" s="306" t="s">
        <v>176</v>
      </c>
      <c r="G4575" s="241">
        <v>4.33</v>
      </c>
      <c r="H4575" s="244">
        <f t="shared" si="215"/>
        <v>160.21</v>
      </c>
      <c r="I4575" s="246"/>
      <c r="J4575" s="247"/>
      <c r="K4575" s="240"/>
      <c r="L4575" s="245"/>
    </row>
    <row r="4576" spans="1:12">
      <c r="A4576" s="243">
        <v>45098</v>
      </c>
      <c r="B4576" s="243">
        <v>45211</v>
      </c>
      <c r="C4576" s="244">
        <f t="shared" si="213"/>
        <v>114</v>
      </c>
      <c r="D4576" s="239">
        <v>45211</v>
      </c>
      <c r="E4576" s="245">
        <f t="shared" si="214"/>
        <v>113</v>
      </c>
      <c r="F4576" s="306" t="s">
        <v>175</v>
      </c>
      <c r="G4576" s="241">
        <v>338.35</v>
      </c>
      <c r="H4576" s="244">
        <f t="shared" si="215"/>
        <v>38233.550000000003</v>
      </c>
      <c r="I4576" s="246"/>
      <c r="J4576" s="247"/>
      <c r="K4576" s="240"/>
      <c r="L4576" s="245"/>
    </row>
    <row r="4577" spans="1:12">
      <c r="A4577" s="243">
        <v>45098</v>
      </c>
      <c r="B4577" s="243">
        <v>45107</v>
      </c>
      <c r="C4577" s="244">
        <f t="shared" si="213"/>
        <v>10</v>
      </c>
      <c r="D4577" s="239">
        <v>45107</v>
      </c>
      <c r="E4577" s="245">
        <f t="shared" si="214"/>
        <v>9</v>
      </c>
      <c r="F4577" s="306" t="s">
        <v>175</v>
      </c>
      <c r="G4577" s="241">
        <v>100.66</v>
      </c>
      <c r="H4577" s="244">
        <f t="shared" si="215"/>
        <v>905.93999999999994</v>
      </c>
      <c r="I4577" s="246"/>
      <c r="J4577" s="247"/>
      <c r="K4577" s="240"/>
      <c r="L4577" s="245"/>
    </row>
    <row r="4578" spans="1:12">
      <c r="A4578" s="243">
        <v>45098</v>
      </c>
      <c r="B4578" s="243">
        <v>45141</v>
      </c>
      <c r="C4578" s="244">
        <f t="shared" si="213"/>
        <v>44</v>
      </c>
      <c r="D4578" s="239">
        <v>45141</v>
      </c>
      <c r="E4578" s="245">
        <f t="shared" si="214"/>
        <v>43</v>
      </c>
      <c r="F4578" s="306" t="s">
        <v>178</v>
      </c>
      <c r="G4578" s="241">
        <v>46.56</v>
      </c>
      <c r="H4578" s="244">
        <f t="shared" si="215"/>
        <v>2002.0800000000002</v>
      </c>
      <c r="I4578" s="246"/>
      <c r="J4578" s="247"/>
      <c r="K4578" s="240"/>
      <c r="L4578" s="245"/>
    </row>
    <row r="4579" spans="1:12">
      <c r="A4579" s="243">
        <v>45098</v>
      </c>
      <c r="B4579" s="243">
        <v>45118</v>
      </c>
      <c r="C4579" s="244">
        <f t="shared" si="213"/>
        <v>21</v>
      </c>
      <c r="D4579" s="239">
        <v>45118</v>
      </c>
      <c r="E4579" s="245">
        <f t="shared" si="214"/>
        <v>20</v>
      </c>
      <c r="F4579" s="306" t="s">
        <v>176</v>
      </c>
      <c r="G4579" s="241">
        <v>191.42</v>
      </c>
      <c r="H4579" s="244">
        <f t="shared" si="215"/>
        <v>3828.3999999999996</v>
      </c>
      <c r="I4579" s="246"/>
      <c r="J4579" s="247"/>
      <c r="K4579" s="240"/>
      <c r="L4579" s="245"/>
    </row>
    <row r="4580" spans="1:12">
      <c r="A4580" s="243">
        <v>45098</v>
      </c>
      <c r="B4580" s="243">
        <v>45118</v>
      </c>
      <c r="C4580" s="244">
        <f t="shared" si="213"/>
        <v>21</v>
      </c>
      <c r="D4580" s="239">
        <v>45118</v>
      </c>
      <c r="E4580" s="245">
        <f t="shared" si="214"/>
        <v>20</v>
      </c>
      <c r="F4580" s="306" t="s">
        <v>175</v>
      </c>
      <c r="G4580" s="241">
        <v>120.61</v>
      </c>
      <c r="H4580" s="244">
        <f t="shared" si="215"/>
        <v>2412.1999999999998</v>
      </c>
      <c r="I4580" s="246"/>
      <c r="J4580" s="247"/>
      <c r="K4580" s="240"/>
      <c r="L4580" s="245"/>
    </row>
    <row r="4581" spans="1:12">
      <c r="A4581" s="243">
        <v>45098</v>
      </c>
      <c r="B4581" s="243">
        <v>45299</v>
      </c>
      <c r="C4581" s="244">
        <f t="shared" si="213"/>
        <v>202</v>
      </c>
      <c r="D4581" s="239">
        <v>45299</v>
      </c>
      <c r="E4581" s="245">
        <f t="shared" si="214"/>
        <v>201</v>
      </c>
      <c r="F4581" s="306" t="s">
        <v>175</v>
      </c>
      <c r="G4581" s="241">
        <v>78.88</v>
      </c>
      <c r="H4581" s="244">
        <f t="shared" si="215"/>
        <v>15854.88</v>
      </c>
      <c r="I4581" s="246"/>
      <c r="J4581" s="247"/>
      <c r="K4581" s="240"/>
      <c r="L4581" s="245"/>
    </row>
    <row r="4582" spans="1:12">
      <c r="A4582" s="243">
        <v>45098</v>
      </c>
      <c r="B4582" s="243">
        <v>45098</v>
      </c>
      <c r="C4582" s="244">
        <f t="shared" si="213"/>
        <v>1</v>
      </c>
      <c r="D4582" s="239">
        <v>45098</v>
      </c>
      <c r="E4582" s="245">
        <f t="shared" si="214"/>
        <v>0</v>
      </c>
      <c r="F4582" s="306" t="s">
        <v>176</v>
      </c>
      <c r="G4582" s="241">
        <v>2907.75</v>
      </c>
      <c r="H4582" s="244">
        <f t="shared" si="215"/>
        <v>0</v>
      </c>
      <c r="I4582" s="246"/>
      <c r="J4582" s="247"/>
      <c r="K4582" s="240"/>
      <c r="L4582" s="245"/>
    </row>
    <row r="4583" spans="1:12">
      <c r="A4583" s="243">
        <v>45098</v>
      </c>
      <c r="B4583" s="243">
        <v>45099</v>
      </c>
      <c r="C4583" s="244">
        <f t="shared" si="213"/>
        <v>2</v>
      </c>
      <c r="D4583" s="239">
        <v>45099</v>
      </c>
      <c r="E4583" s="245">
        <f t="shared" si="214"/>
        <v>1</v>
      </c>
      <c r="F4583" s="306" t="s">
        <v>176</v>
      </c>
      <c r="G4583" s="241">
        <v>99658.559999999998</v>
      </c>
      <c r="H4583" s="244">
        <f t="shared" si="215"/>
        <v>99658.559999999998</v>
      </c>
      <c r="I4583" s="246"/>
      <c r="J4583" s="247"/>
      <c r="K4583" s="240"/>
      <c r="L4583" s="245"/>
    </row>
    <row r="4584" spans="1:12">
      <c r="A4584" s="243">
        <v>45098</v>
      </c>
      <c r="B4584" s="243">
        <v>45098</v>
      </c>
      <c r="C4584" s="244">
        <f t="shared" si="213"/>
        <v>1</v>
      </c>
      <c r="D4584" s="239">
        <v>45098</v>
      </c>
      <c r="E4584" s="245">
        <f t="shared" si="214"/>
        <v>0</v>
      </c>
      <c r="F4584" s="306" t="s">
        <v>175</v>
      </c>
      <c r="G4584" s="241">
        <v>1871.01</v>
      </c>
      <c r="H4584" s="244">
        <f t="shared" si="215"/>
        <v>0</v>
      </c>
      <c r="I4584" s="246"/>
      <c r="J4584" s="247"/>
      <c r="K4584" s="240"/>
      <c r="L4584" s="245"/>
    </row>
    <row r="4585" spans="1:12">
      <c r="A4585" s="243">
        <v>45098</v>
      </c>
      <c r="B4585" s="243">
        <v>45100</v>
      </c>
      <c r="C4585" s="244">
        <f t="shared" si="213"/>
        <v>3</v>
      </c>
      <c r="D4585" s="239">
        <v>45100</v>
      </c>
      <c r="E4585" s="245">
        <f t="shared" si="214"/>
        <v>2</v>
      </c>
      <c r="F4585" s="306" t="s">
        <v>178</v>
      </c>
      <c r="G4585" s="241">
        <v>10483.82</v>
      </c>
      <c r="H4585" s="244">
        <f t="shared" si="215"/>
        <v>20967.64</v>
      </c>
      <c r="I4585" s="246"/>
      <c r="J4585" s="247"/>
      <c r="K4585" s="240"/>
      <c r="L4585" s="245"/>
    </row>
    <row r="4586" spans="1:12">
      <c r="A4586" s="243">
        <v>45098</v>
      </c>
      <c r="B4586" s="243">
        <v>45099</v>
      </c>
      <c r="C4586" s="244">
        <f t="shared" si="213"/>
        <v>2</v>
      </c>
      <c r="D4586" s="239">
        <v>45099</v>
      </c>
      <c r="E4586" s="245">
        <f t="shared" si="214"/>
        <v>1</v>
      </c>
      <c r="F4586" s="306" t="s">
        <v>175</v>
      </c>
      <c r="G4586" s="241">
        <v>943086.56</v>
      </c>
      <c r="H4586" s="244">
        <f t="shared" si="215"/>
        <v>943086.56</v>
      </c>
      <c r="I4586" s="246"/>
      <c r="J4586" s="247"/>
      <c r="K4586" s="240"/>
      <c r="L4586" s="245"/>
    </row>
    <row r="4587" spans="1:12">
      <c r="A4587" s="243">
        <v>45098</v>
      </c>
      <c r="B4587" s="243">
        <v>45100</v>
      </c>
      <c r="C4587" s="244">
        <f t="shared" si="213"/>
        <v>3</v>
      </c>
      <c r="D4587" s="239">
        <v>45100</v>
      </c>
      <c r="E4587" s="245">
        <f t="shared" si="214"/>
        <v>2</v>
      </c>
      <c r="F4587" s="306" t="s">
        <v>176</v>
      </c>
      <c r="G4587" s="241">
        <v>31943.37</v>
      </c>
      <c r="H4587" s="244">
        <f t="shared" si="215"/>
        <v>63886.74</v>
      </c>
      <c r="I4587" s="246"/>
      <c r="J4587" s="247"/>
      <c r="K4587" s="240"/>
      <c r="L4587" s="245"/>
    </row>
    <row r="4588" spans="1:12">
      <c r="A4588" s="243">
        <v>45098</v>
      </c>
      <c r="B4588" s="243">
        <v>45100</v>
      </c>
      <c r="C4588" s="244">
        <f t="shared" si="213"/>
        <v>3</v>
      </c>
      <c r="D4588" s="239">
        <v>45100</v>
      </c>
      <c r="E4588" s="245">
        <f t="shared" si="214"/>
        <v>2</v>
      </c>
      <c r="F4588" s="306" t="s">
        <v>175</v>
      </c>
      <c r="G4588" s="241">
        <v>22654.73</v>
      </c>
      <c r="H4588" s="244">
        <f t="shared" si="215"/>
        <v>45309.46</v>
      </c>
      <c r="I4588" s="246"/>
      <c r="J4588" s="247"/>
      <c r="K4588" s="240"/>
      <c r="L4588" s="245"/>
    </row>
    <row r="4589" spans="1:12">
      <c r="A4589" s="243">
        <v>45098</v>
      </c>
      <c r="B4589" s="243">
        <v>45099</v>
      </c>
      <c r="C4589" s="244">
        <f t="shared" si="213"/>
        <v>2</v>
      </c>
      <c r="D4589" s="239">
        <v>45099</v>
      </c>
      <c r="E4589" s="245">
        <f t="shared" si="214"/>
        <v>1</v>
      </c>
      <c r="F4589" s="306" t="s">
        <v>177</v>
      </c>
      <c r="G4589" s="241">
        <v>9597.58</v>
      </c>
      <c r="H4589" s="244">
        <f t="shared" si="215"/>
        <v>9597.58</v>
      </c>
      <c r="I4589" s="246"/>
      <c r="J4589" s="247"/>
      <c r="K4589" s="240"/>
      <c r="L4589" s="245"/>
    </row>
    <row r="4590" spans="1:12">
      <c r="A4590" s="243">
        <v>45098</v>
      </c>
      <c r="B4590" s="243">
        <v>45100</v>
      </c>
      <c r="C4590" s="244">
        <f t="shared" si="213"/>
        <v>3</v>
      </c>
      <c r="D4590" s="239">
        <v>45100</v>
      </c>
      <c r="E4590" s="245">
        <f t="shared" si="214"/>
        <v>2</v>
      </c>
      <c r="F4590" s="306" t="s">
        <v>177</v>
      </c>
      <c r="G4590" s="241">
        <v>41969.06</v>
      </c>
      <c r="H4590" s="244">
        <f t="shared" si="215"/>
        <v>83938.12</v>
      </c>
      <c r="I4590" s="246"/>
      <c r="J4590" s="247"/>
      <c r="K4590" s="240"/>
      <c r="L4590" s="245"/>
    </row>
    <row r="4591" spans="1:12">
      <c r="A4591" s="243">
        <v>45098</v>
      </c>
      <c r="B4591" s="243">
        <v>45098</v>
      </c>
      <c r="C4591" s="244">
        <f t="shared" si="213"/>
        <v>1</v>
      </c>
      <c r="D4591" s="239">
        <v>45098</v>
      </c>
      <c r="E4591" s="245">
        <f t="shared" si="214"/>
        <v>0</v>
      </c>
      <c r="F4591" s="306" t="s">
        <v>179</v>
      </c>
      <c r="G4591" s="241">
        <v>106.39</v>
      </c>
      <c r="H4591" s="244">
        <f t="shared" si="215"/>
        <v>0</v>
      </c>
      <c r="I4591" s="246"/>
      <c r="J4591" s="247"/>
      <c r="K4591" s="240"/>
      <c r="L4591" s="245"/>
    </row>
    <row r="4592" spans="1:12">
      <c r="A4592" s="243">
        <v>45098</v>
      </c>
      <c r="B4592" s="243">
        <v>45103</v>
      </c>
      <c r="C4592" s="244">
        <f t="shared" si="213"/>
        <v>6</v>
      </c>
      <c r="D4592" s="239">
        <v>45103</v>
      </c>
      <c r="E4592" s="245">
        <f t="shared" si="214"/>
        <v>5</v>
      </c>
      <c r="F4592" s="306" t="s">
        <v>176</v>
      </c>
      <c r="G4592" s="241">
        <v>36189.53</v>
      </c>
      <c r="H4592" s="244">
        <f t="shared" si="215"/>
        <v>180947.65</v>
      </c>
      <c r="I4592" s="246"/>
      <c r="J4592" s="247"/>
      <c r="K4592" s="240"/>
      <c r="L4592" s="245"/>
    </row>
    <row r="4593" spans="1:12">
      <c r="A4593" s="243">
        <v>45098</v>
      </c>
      <c r="B4593" s="243">
        <v>45103</v>
      </c>
      <c r="C4593" s="244">
        <f t="shared" si="213"/>
        <v>6</v>
      </c>
      <c r="D4593" s="239">
        <v>45103</v>
      </c>
      <c r="E4593" s="245">
        <f t="shared" si="214"/>
        <v>5</v>
      </c>
      <c r="F4593" s="306" t="s">
        <v>175</v>
      </c>
      <c r="G4593" s="241">
        <v>4256.03</v>
      </c>
      <c r="H4593" s="244">
        <f t="shared" si="215"/>
        <v>21280.149999999998</v>
      </c>
      <c r="I4593" s="246"/>
      <c r="J4593" s="247"/>
      <c r="K4593" s="240"/>
      <c r="L4593" s="245"/>
    </row>
    <row r="4594" spans="1:12">
      <c r="A4594" s="243">
        <v>45098</v>
      </c>
      <c r="B4594" s="243">
        <v>45110</v>
      </c>
      <c r="C4594" s="244">
        <f t="shared" si="213"/>
        <v>13</v>
      </c>
      <c r="D4594" s="239">
        <v>45110</v>
      </c>
      <c r="E4594" s="245">
        <f t="shared" si="214"/>
        <v>12</v>
      </c>
      <c r="F4594" s="306" t="s">
        <v>175</v>
      </c>
      <c r="G4594" s="241">
        <v>242.08</v>
      </c>
      <c r="H4594" s="244">
        <f t="shared" si="215"/>
        <v>2904.96</v>
      </c>
      <c r="I4594" s="246"/>
      <c r="J4594" s="247"/>
      <c r="K4594" s="240"/>
      <c r="L4594" s="245"/>
    </row>
    <row r="4595" spans="1:12">
      <c r="A4595" s="243">
        <v>45098</v>
      </c>
      <c r="B4595" s="243">
        <v>45104</v>
      </c>
      <c r="C4595" s="244">
        <f t="shared" si="213"/>
        <v>7</v>
      </c>
      <c r="D4595" s="239">
        <v>45104</v>
      </c>
      <c r="E4595" s="245">
        <f t="shared" si="214"/>
        <v>6</v>
      </c>
      <c r="F4595" s="306" t="s">
        <v>176</v>
      </c>
      <c r="G4595" s="241">
        <v>125.82</v>
      </c>
      <c r="H4595" s="244">
        <f t="shared" si="215"/>
        <v>754.92</v>
      </c>
      <c r="I4595" s="246"/>
      <c r="J4595" s="247"/>
      <c r="K4595" s="240"/>
      <c r="L4595" s="245"/>
    </row>
    <row r="4596" spans="1:12">
      <c r="A4596" s="243">
        <v>45098</v>
      </c>
      <c r="B4596" s="243">
        <v>45105</v>
      </c>
      <c r="C4596" s="244">
        <f t="shared" si="213"/>
        <v>8</v>
      </c>
      <c r="D4596" s="239">
        <v>45105</v>
      </c>
      <c r="E4596" s="245">
        <f t="shared" si="214"/>
        <v>7</v>
      </c>
      <c r="F4596" s="306" t="s">
        <v>176</v>
      </c>
      <c r="G4596" s="241">
        <v>62.86</v>
      </c>
      <c r="H4596" s="244">
        <f t="shared" si="215"/>
        <v>440.02</v>
      </c>
      <c r="I4596" s="246"/>
      <c r="J4596" s="247"/>
      <c r="K4596" s="240"/>
      <c r="L4596" s="245"/>
    </row>
    <row r="4597" spans="1:12">
      <c r="A4597" s="243">
        <v>45098</v>
      </c>
      <c r="B4597" s="243">
        <v>45104</v>
      </c>
      <c r="C4597" s="244">
        <f t="shared" si="213"/>
        <v>7</v>
      </c>
      <c r="D4597" s="239">
        <v>45104</v>
      </c>
      <c r="E4597" s="245">
        <f t="shared" si="214"/>
        <v>6</v>
      </c>
      <c r="F4597" s="306" t="s">
        <v>175</v>
      </c>
      <c r="G4597" s="241">
        <v>158.55000000000001</v>
      </c>
      <c r="H4597" s="244">
        <f t="shared" si="215"/>
        <v>951.30000000000007</v>
      </c>
      <c r="I4597" s="246"/>
      <c r="J4597" s="247"/>
      <c r="K4597" s="240"/>
      <c r="L4597" s="245"/>
    </row>
    <row r="4598" spans="1:12">
      <c r="A4598" s="243">
        <v>45098</v>
      </c>
      <c r="B4598" s="243">
        <v>45167</v>
      </c>
      <c r="C4598" s="244">
        <f t="shared" si="213"/>
        <v>70</v>
      </c>
      <c r="D4598" s="239">
        <v>45167</v>
      </c>
      <c r="E4598" s="245">
        <f t="shared" si="214"/>
        <v>69</v>
      </c>
      <c r="F4598" s="306" t="s">
        <v>175</v>
      </c>
      <c r="G4598" s="241">
        <v>174.22</v>
      </c>
      <c r="H4598" s="244">
        <f t="shared" si="215"/>
        <v>12021.18</v>
      </c>
      <c r="I4598" s="246"/>
      <c r="J4598" s="247"/>
      <c r="K4598" s="240"/>
      <c r="L4598" s="245"/>
    </row>
    <row r="4599" spans="1:12">
      <c r="A4599" s="243">
        <v>45098</v>
      </c>
      <c r="B4599" s="243">
        <v>45112</v>
      </c>
      <c r="C4599" s="244">
        <f t="shared" si="213"/>
        <v>15</v>
      </c>
      <c r="D4599" s="239">
        <v>45112</v>
      </c>
      <c r="E4599" s="245">
        <f t="shared" si="214"/>
        <v>14</v>
      </c>
      <c r="F4599" s="306" t="s">
        <v>176</v>
      </c>
      <c r="G4599" s="241">
        <v>83.69</v>
      </c>
      <c r="H4599" s="244">
        <f t="shared" si="215"/>
        <v>1171.6599999999999</v>
      </c>
      <c r="I4599" s="246"/>
      <c r="J4599" s="247"/>
      <c r="K4599" s="240"/>
      <c r="L4599" s="245"/>
    </row>
    <row r="4600" spans="1:12">
      <c r="A4600" s="243">
        <v>45098</v>
      </c>
      <c r="B4600" s="243">
        <v>45112</v>
      </c>
      <c r="C4600" s="244">
        <f t="shared" si="213"/>
        <v>15</v>
      </c>
      <c r="D4600" s="239">
        <v>45112</v>
      </c>
      <c r="E4600" s="245">
        <f t="shared" si="214"/>
        <v>14</v>
      </c>
      <c r="F4600" s="306" t="s">
        <v>175</v>
      </c>
      <c r="G4600" s="241">
        <v>611.05999999999995</v>
      </c>
      <c r="H4600" s="244">
        <f t="shared" si="215"/>
        <v>8554.84</v>
      </c>
      <c r="I4600" s="246"/>
      <c r="J4600" s="247"/>
      <c r="K4600" s="240"/>
      <c r="L4600" s="245"/>
    </row>
    <row r="4601" spans="1:12">
      <c r="A4601" s="243">
        <v>45098</v>
      </c>
      <c r="B4601" s="243">
        <v>45106</v>
      </c>
      <c r="C4601" s="244">
        <f t="shared" si="213"/>
        <v>9</v>
      </c>
      <c r="D4601" s="239">
        <v>45106</v>
      </c>
      <c r="E4601" s="245">
        <f t="shared" si="214"/>
        <v>8</v>
      </c>
      <c r="F4601" s="306" t="s">
        <v>176</v>
      </c>
      <c r="G4601" s="241">
        <v>13138.88</v>
      </c>
      <c r="H4601" s="244">
        <f t="shared" si="215"/>
        <v>105111.03999999999</v>
      </c>
      <c r="I4601" s="246"/>
      <c r="J4601" s="247"/>
      <c r="K4601" s="240"/>
      <c r="L4601" s="245"/>
    </row>
    <row r="4602" spans="1:12">
      <c r="A4602" s="243">
        <v>45098</v>
      </c>
      <c r="B4602" s="243">
        <v>45106</v>
      </c>
      <c r="C4602" s="244">
        <f t="shared" si="213"/>
        <v>9</v>
      </c>
      <c r="D4602" s="239">
        <v>45106</v>
      </c>
      <c r="E4602" s="245">
        <f t="shared" si="214"/>
        <v>8</v>
      </c>
      <c r="F4602" s="306" t="s">
        <v>175</v>
      </c>
      <c r="G4602" s="241">
        <v>209.33</v>
      </c>
      <c r="H4602" s="244">
        <f t="shared" si="215"/>
        <v>1674.64</v>
      </c>
      <c r="I4602" s="246"/>
      <c r="J4602" s="247"/>
      <c r="K4602" s="240"/>
      <c r="L4602" s="245"/>
    </row>
    <row r="4603" spans="1:12">
      <c r="A4603" s="243">
        <v>45098</v>
      </c>
      <c r="B4603" s="243">
        <v>45113</v>
      </c>
      <c r="C4603" s="244">
        <f t="shared" si="213"/>
        <v>16</v>
      </c>
      <c r="D4603" s="239">
        <v>45113</v>
      </c>
      <c r="E4603" s="245">
        <f t="shared" si="214"/>
        <v>15</v>
      </c>
      <c r="F4603" s="306" t="s">
        <v>175</v>
      </c>
      <c r="G4603" s="241">
        <v>241.73</v>
      </c>
      <c r="H4603" s="244">
        <f t="shared" si="215"/>
        <v>3625.95</v>
      </c>
      <c r="I4603" s="246"/>
      <c r="J4603" s="247"/>
      <c r="K4603" s="240"/>
      <c r="L4603" s="245"/>
    </row>
    <row r="4604" spans="1:12">
      <c r="A4604" s="243">
        <v>45098</v>
      </c>
      <c r="B4604" s="243">
        <v>45127</v>
      </c>
      <c r="C4604" s="244">
        <f t="shared" si="213"/>
        <v>30</v>
      </c>
      <c r="D4604" s="239">
        <v>45127</v>
      </c>
      <c r="E4604" s="245">
        <f t="shared" si="214"/>
        <v>29</v>
      </c>
      <c r="F4604" s="306" t="s">
        <v>175</v>
      </c>
      <c r="G4604" s="241">
        <v>128.83000000000001</v>
      </c>
      <c r="H4604" s="244">
        <f t="shared" si="215"/>
        <v>3736.07</v>
      </c>
      <c r="I4604" s="246"/>
      <c r="J4604" s="247"/>
      <c r="K4604" s="240"/>
      <c r="L4604" s="245"/>
    </row>
    <row r="4605" spans="1:12">
      <c r="A4605" s="243">
        <v>45098</v>
      </c>
      <c r="B4605" s="243">
        <v>45128</v>
      </c>
      <c r="C4605" s="244">
        <f t="shared" si="213"/>
        <v>31</v>
      </c>
      <c r="D4605" s="239">
        <v>45128</v>
      </c>
      <c r="E4605" s="245">
        <f t="shared" si="214"/>
        <v>30</v>
      </c>
      <c r="F4605" s="306" t="s">
        <v>175</v>
      </c>
      <c r="G4605" s="241">
        <v>163.69</v>
      </c>
      <c r="H4605" s="244">
        <f t="shared" si="215"/>
        <v>4910.7</v>
      </c>
      <c r="I4605" s="246"/>
      <c r="J4605" s="247"/>
      <c r="K4605" s="240"/>
      <c r="L4605" s="245"/>
    </row>
    <row r="4606" spans="1:12">
      <c r="A4606" s="243">
        <v>45099</v>
      </c>
      <c r="B4606" s="243">
        <v>45103</v>
      </c>
      <c r="C4606" s="244">
        <f t="shared" si="213"/>
        <v>5</v>
      </c>
      <c r="D4606" s="239">
        <v>45103</v>
      </c>
      <c r="E4606" s="245">
        <f t="shared" si="214"/>
        <v>4</v>
      </c>
      <c r="F4606" s="306" t="s">
        <v>175</v>
      </c>
      <c r="G4606" s="241">
        <v>15764.59</v>
      </c>
      <c r="H4606" s="244">
        <f t="shared" si="215"/>
        <v>63058.36</v>
      </c>
      <c r="I4606" s="246"/>
      <c r="J4606" s="247"/>
      <c r="K4606" s="240"/>
      <c r="L4606" s="245"/>
    </row>
    <row r="4607" spans="1:12">
      <c r="A4607" s="243">
        <v>45099</v>
      </c>
      <c r="B4607" s="243">
        <v>45110</v>
      </c>
      <c r="C4607" s="244">
        <f t="shared" si="213"/>
        <v>12</v>
      </c>
      <c r="D4607" s="239">
        <v>45110</v>
      </c>
      <c r="E4607" s="245">
        <f t="shared" si="214"/>
        <v>11</v>
      </c>
      <c r="F4607" s="306" t="s">
        <v>175</v>
      </c>
      <c r="G4607" s="241">
        <v>133.30000000000001</v>
      </c>
      <c r="H4607" s="244">
        <f t="shared" si="215"/>
        <v>1466.3000000000002</v>
      </c>
      <c r="I4607" s="246"/>
      <c r="J4607" s="247"/>
      <c r="K4607" s="240"/>
      <c r="L4607" s="245"/>
    </row>
    <row r="4608" spans="1:12">
      <c r="A4608" s="243">
        <v>45099</v>
      </c>
      <c r="B4608" s="243">
        <v>45104</v>
      </c>
      <c r="C4608" s="244">
        <f t="shared" si="213"/>
        <v>6</v>
      </c>
      <c r="D4608" s="239">
        <v>45104</v>
      </c>
      <c r="E4608" s="245">
        <f t="shared" si="214"/>
        <v>5</v>
      </c>
      <c r="F4608" s="306" t="s">
        <v>176</v>
      </c>
      <c r="G4608" s="241">
        <v>37730.18</v>
      </c>
      <c r="H4608" s="244">
        <f t="shared" si="215"/>
        <v>188650.9</v>
      </c>
      <c r="I4608" s="246"/>
      <c r="J4608" s="247"/>
      <c r="K4608" s="240"/>
      <c r="L4608" s="245"/>
    </row>
    <row r="4609" spans="1:12">
      <c r="A4609" s="243">
        <v>45099</v>
      </c>
      <c r="B4609" s="243">
        <v>45103</v>
      </c>
      <c r="C4609" s="244">
        <f t="shared" si="213"/>
        <v>5</v>
      </c>
      <c r="D4609" s="239">
        <v>45103</v>
      </c>
      <c r="E4609" s="245">
        <f t="shared" si="214"/>
        <v>4</v>
      </c>
      <c r="F4609" s="306" t="s">
        <v>177</v>
      </c>
      <c r="G4609" s="241">
        <v>9701.8799999999992</v>
      </c>
      <c r="H4609" s="244">
        <f t="shared" si="215"/>
        <v>38807.519999999997</v>
      </c>
      <c r="I4609" s="246"/>
      <c r="J4609" s="247"/>
      <c r="K4609" s="240"/>
      <c r="L4609" s="245"/>
    </row>
    <row r="4610" spans="1:12">
      <c r="A4610" s="243">
        <v>45099</v>
      </c>
      <c r="B4610" s="243">
        <v>45104</v>
      </c>
      <c r="C4610" s="244">
        <f t="shared" si="213"/>
        <v>6</v>
      </c>
      <c r="D4610" s="239">
        <v>45104</v>
      </c>
      <c r="E4610" s="245">
        <f t="shared" si="214"/>
        <v>5</v>
      </c>
      <c r="F4610" s="306" t="s">
        <v>175</v>
      </c>
      <c r="G4610" s="241">
        <v>524.54999999999995</v>
      </c>
      <c r="H4610" s="244">
        <f t="shared" si="215"/>
        <v>2622.75</v>
      </c>
      <c r="I4610" s="246"/>
      <c r="J4610" s="247"/>
      <c r="K4610" s="240"/>
      <c r="L4610" s="245"/>
    </row>
    <row r="4611" spans="1:12">
      <c r="A4611" s="243">
        <v>45099</v>
      </c>
      <c r="B4611" s="243">
        <v>45112</v>
      </c>
      <c r="C4611" s="244">
        <f t="shared" si="213"/>
        <v>14</v>
      </c>
      <c r="D4611" s="239">
        <v>45112</v>
      </c>
      <c r="E4611" s="245">
        <f t="shared" si="214"/>
        <v>13</v>
      </c>
      <c r="F4611" s="306" t="s">
        <v>176</v>
      </c>
      <c r="G4611" s="241">
        <v>57.02</v>
      </c>
      <c r="H4611" s="244">
        <f t="shared" si="215"/>
        <v>741.26</v>
      </c>
      <c r="I4611" s="246"/>
      <c r="J4611" s="247"/>
      <c r="K4611" s="240"/>
      <c r="L4611" s="245"/>
    </row>
    <row r="4612" spans="1:12">
      <c r="A4612" s="243">
        <v>45099</v>
      </c>
      <c r="B4612" s="243">
        <v>45110</v>
      </c>
      <c r="C4612" s="244">
        <f t="shared" si="213"/>
        <v>12</v>
      </c>
      <c r="D4612" s="239">
        <v>45110</v>
      </c>
      <c r="E4612" s="245">
        <f t="shared" si="214"/>
        <v>11</v>
      </c>
      <c r="F4612" s="306" t="s">
        <v>177</v>
      </c>
      <c r="G4612" s="241">
        <v>19401.34</v>
      </c>
      <c r="H4612" s="244">
        <f t="shared" si="215"/>
        <v>213414.74</v>
      </c>
      <c r="I4612" s="246"/>
      <c r="J4612" s="247"/>
      <c r="K4612" s="240"/>
      <c r="L4612" s="245"/>
    </row>
    <row r="4613" spans="1:12">
      <c r="A4613" s="243">
        <v>45099</v>
      </c>
      <c r="B4613" s="243">
        <v>45105</v>
      </c>
      <c r="C4613" s="244">
        <f t="shared" si="213"/>
        <v>7</v>
      </c>
      <c r="D4613" s="239">
        <v>45105</v>
      </c>
      <c r="E4613" s="245">
        <f t="shared" si="214"/>
        <v>6</v>
      </c>
      <c r="F4613" s="306" t="s">
        <v>176</v>
      </c>
      <c r="G4613" s="241">
        <v>78.03</v>
      </c>
      <c r="H4613" s="244">
        <f t="shared" si="215"/>
        <v>468.18</v>
      </c>
      <c r="I4613" s="246"/>
      <c r="J4613" s="247"/>
      <c r="K4613" s="240"/>
      <c r="L4613" s="245"/>
    </row>
    <row r="4614" spans="1:12">
      <c r="A4614" s="243">
        <v>45099</v>
      </c>
      <c r="B4614" s="243">
        <v>45104</v>
      </c>
      <c r="C4614" s="244">
        <f t="shared" si="213"/>
        <v>6</v>
      </c>
      <c r="D4614" s="239">
        <v>45104</v>
      </c>
      <c r="E4614" s="245">
        <f t="shared" si="214"/>
        <v>5</v>
      </c>
      <c r="F4614" s="306" t="s">
        <v>177</v>
      </c>
      <c r="G4614" s="241">
        <v>12656.01</v>
      </c>
      <c r="H4614" s="244">
        <f t="shared" si="215"/>
        <v>63280.05</v>
      </c>
      <c r="I4614" s="246"/>
      <c r="J4614" s="247"/>
      <c r="K4614" s="240"/>
      <c r="L4614" s="245"/>
    </row>
    <row r="4615" spans="1:12">
      <c r="A4615" s="243">
        <v>45099</v>
      </c>
      <c r="B4615" s="243">
        <v>45105</v>
      </c>
      <c r="C4615" s="244">
        <f t="shared" ref="C4615:C4678" si="216">B4615-A4615+1</f>
        <v>7</v>
      </c>
      <c r="D4615" s="239">
        <v>45105</v>
      </c>
      <c r="E4615" s="245">
        <f t="shared" ref="E4615:E4678" si="217">D4615-A4615</f>
        <v>6</v>
      </c>
      <c r="F4615" s="306" t="s">
        <v>175</v>
      </c>
      <c r="G4615" s="241">
        <v>390.72</v>
      </c>
      <c r="H4615" s="244">
        <f t="shared" ref="H4615:H4678" si="218">E4615*G4615</f>
        <v>2344.3200000000002</v>
      </c>
      <c r="I4615" s="246"/>
      <c r="J4615" s="247"/>
      <c r="K4615" s="240"/>
      <c r="L4615" s="245"/>
    </row>
    <row r="4616" spans="1:12">
      <c r="A4616" s="243">
        <v>45099</v>
      </c>
      <c r="B4616" s="243">
        <v>45106</v>
      </c>
      <c r="C4616" s="244">
        <f t="shared" si="216"/>
        <v>8</v>
      </c>
      <c r="D4616" s="239">
        <v>45106</v>
      </c>
      <c r="E4616" s="245">
        <f t="shared" si="217"/>
        <v>7</v>
      </c>
      <c r="F4616" s="306" t="s">
        <v>176</v>
      </c>
      <c r="G4616" s="241">
        <v>192.33</v>
      </c>
      <c r="H4616" s="244">
        <f t="shared" si="218"/>
        <v>1346.3100000000002</v>
      </c>
      <c r="I4616" s="246"/>
      <c r="J4616" s="247"/>
      <c r="K4616" s="240"/>
      <c r="L4616" s="245"/>
    </row>
    <row r="4617" spans="1:12">
      <c r="A4617" s="243">
        <v>45099</v>
      </c>
      <c r="B4617" s="243">
        <v>45106</v>
      </c>
      <c r="C4617" s="244">
        <f t="shared" si="216"/>
        <v>8</v>
      </c>
      <c r="D4617" s="239">
        <v>45106</v>
      </c>
      <c r="E4617" s="245">
        <f t="shared" si="217"/>
        <v>7</v>
      </c>
      <c r="F4617" s="306" t="s">
        <v>175</v>
      </c>
      <c r="G4617" s="241">
        <v>550.82000000000005</v>
      </c>
      <c r="H4617" s="244">
        <f t="shared" si="218"/>
        <v>3855.7400000000002</v>
      </c>
      <c r="I4617" s="246"/>
      <c r="J4617" s="247"/>
      <c r="K4617" s="240"/>
      <c r="L4617" s="245"/>
    </row>
    <row r="4618" spans="1:12">
      <c r="A4618" s="243">
        <v>45099</v>
      </c>
      <c r="B4618" s="243">
        <v>45114</v>
      </c>
      <c r="C4618" s="244">
        <f t="shared" si="216"/>
        <v>16</v>
      </c>
      <c r="D4618" s="239">
        <v>45114</v>
      </c>
      <c r="E4618" s="245">
        <f t="shared" si="217"/>
        <v>15</v>
      </c>
      <c r="F4618" s="306" t="s">
        <v>176</v>
      </c>
      <c r="G4618" s="241">
        <v>68.84</v>
      </c>
      <c r="H4618" s="244">
        <f t="shared" si="218"/>
        <v>1032.6000000000001</v>
      </c>
      <c r="I4618" s="246"/>
      <c r="J4618" s="247"/>
      <c r="K4618" s="240"/>
      <c r="L4618" s="245"/>
    </row>
    <row r="4619" spans="1:12">
      <c r="A4619" s="243">
        <v>45099</v>
      </c>
      <c r="B4619" s="243">
        <v>45113</v>
      </c>
      <c r="C4619" s="244">
        <f t="shared" si="216"/>
        <v>15</v>
      </c>
      <c r="D4619" s="239">
        <v>45113</v>
      </c>
      <c r="E4619" s="245">
        <f t="shared" si="217"/>
        <v>14</v>
      </c>
      <c r="F4619" s="306" t="s">
        <v>175</v>
      </c>
      <c r="G4619" s="241">
        <v>154.38999999999999</v>
      </c>
      <c r="H4619" s="244">
        <f t="shared" si="218"/>
        <v>2161.46</v>
      </c>
      <c r="I4619" s="246"/>
      <c r="J4619" s="247"/>
      <c r="K4619" s="240"/>
      <c r="L4619" s="245"/>
    </row>
    <row r="4620" spans="1:12">
      <c r="A4620" s="243">
        <v>45099</v>
      </c>
      <c r="B4620" s="243">
        <v>45128</v>
      </c>
      <c r="C4620" s="244">
        <f t="shared" si="216"/>
        <v>30</v>
      </c>
      <c r="D4620" s="239">
        <v>45128</v>
      </c>
      <c r="E4620" s="245">
        <f t="shared" si="217"/>
        <v>29</v>
      </c>
      <c r="F4620" s="306" t="s">
        <v>175</v>
      </c>
      <c r="G4620" s="241">
        <v>12.69</v>
      </c>
      <c r="H4620" s="244">
        <f t="shared" si="218"/>
        <v>368.01</v>
      </c>
      <c r="I4620" s="246"/>
      <c r="J4620" s="247"/>
      <c r="K4620" s="240"/>
      <c r="L4620" s="245"/>
    </row>
    <row r="4621" spans="1:12">
      <c r="A4621" s="243">
        <v>45099</v>
      </c>
      <c r="B4621" s="243">
        <v>45273</v>
      </c>
      <c r="C4621" s="244">
        <f t="shared" si="216"/>
        <v>175</v>
      </c>
      <c r="D4621" s="239">
        <v>45273</v>
      </c>
      <c r="E4621" s="245">
        <f t="shared" si="217"/>
        <v>174</v>
      </c>
      <c r="F4621" s="306" t="s">
        <v>176</v>
      </c>
      <c r="G4621" s="241">
        <v>373.76</v>
      </c>
      <c r="H4621" s="244">
        <f t="shared" si="218"/>
        <v>65034.239999999998</v>
      </c>
      <c r="I4621" s="246"/>
      <c r="J4621" s="247"/>
      <c r="K4621" s="240"/>
      <c r="L4621" s="245"/>
    </row>
    <row r="4622" spans="1:12">
      <c r="A4622" s="243">
        <v>45099</v>
      </c>
      <c r="B4622" s="243">
        <v>45274</v>
      </c>
      <c r="C4622" s="244">
        <f t="shared" si="216"/>
        <v>176</v>
      </c>
      <c r="D4622" s="239">
        <v>45274</v>
      </c>
      <c r="E4622" s="245">
        <f t="shared" si="217"/>
        <v>175</v>
      </c>
      <c r="F4622" s="306" t="s">
        <v>176</v>
      </c>
      <c r="G4622" s="241">
        <v>226.05</v>
      </c>
      <c r="H4622" s="244">
        <f t="shared" si="218"/>
        <v>39558.75</v>
      </c>
      <c r="I4622" s="246"/>
      <c r="J4622" s="247"/>
      <c r="K4622" s="240"/>
      <c r="L4622" s="245"/>
    </row>
    <row r="4623" spans="1:12">
      <c r="A4623" s="243">
        <v>45099</v>
      </c>
      <c r="B4623" s="243">
        <v>45273</v>
      </c>
      <c r="C4623" s="244">
        <f t="shared" si="216"/>
        <v>175</v>
      </c>
      <c r="D4623" s="239">
        <v>45273</v>
      </c>
      <c r="E4623" s="245">
        <f t="shared" si="217"/>
        <v>174</v>
      </c>
      <c r="F4623" s="306" t="s">
        <v>177</v>
      </c>
      <c r="G4623" s="241">
        <v>107.17</v>
      </c>
      <c r="H4623" s="244">
        <f t="shared" si="218"/>
        <v>18647.580000000002</v>
      </c>
      <c r="I4623" s="246"/>
      <c r="J4623" s="247"/>
      <c r="K4623" s="240"/>
      <c r="L4623" s="245"/>
    </row>
    <row r="4624" spans="1:12">
      <c r="A4624" s="243">
        <v>45099</v>
      </c>
      <c r="B4624" s="243">
        <v>45107</v>
      </c>
      <c r="C4624" s="244">
        <f t="shared" si="216"/>
        <v>9</v>
      </c>
      <c r="D4624" s="239">
        <v>45107</v>
      </c>
      <c r="E4624" s="245">
        <f t="shared" si="217"/>
        <v>8</v>
      </c>
      <c r="F4624" s="306" t="s">
        <v>175</v>
      </c>
      <c r="G4624" s="241">
        <v>390.03</v>
      </c>
      <c r="H4624" s="244">
        <f t="shared" si="218"/>
        <v>3120.24</v>
      </c>
      <c r="I4624" s="246"/>
      <c r="J4624" s="247"/>
      <c r="K4624" s="240"/>
      <c r="L4624" s="245"/>
    </row>
    <row r="4625" spans="1:12">
      <c r="A4625" s="243">
        <v>45099</v>
      </c>
      <c r="B4625" s="243">
        <v>45139</v>
      </c>
      <c r="C4625" s="244">
        <f t="shared" si="216"/>
        <v>41</v>
      </c>
      <c r="D4625" s="239">
        <v>45139</v>
      </c>
      <c r="E4625" s="245">
        <f t="shared" si="217"/>
        <v>40</v>
      </c>
      <c r="F4625" s="306" t="s">
        <v>175</v>
      </c>
      <c r="G4625" s="241">
        <v>128.33000000000001</v>
      </c>
      <c r="H4625" s="244">
        <f t="shared" si="218"/>
        <v>5133.2000000000007</v>
      </c>
      <c r="I4625" s="246"/>
      <c r="J4625" s="247"/>
      <c r="K4625" s="240"/>
      <c r="L4625" s="245"/>
    </row>
    <row r="4626" spans="1:12">
      <c r="A4626" s="243">
        <v>45099</v>
      </c>
      <c r="B4626" s="243">
        <v>45131</v>
      </c>
      <c r="C4626" s="244">
        <f t="shared" si="216"/>
        <v>33</v>
      </c>
      <c r="D4626" s="239">
        <v>45131</v>
      </c>
      <c r="E4626" s="245">
        <f t="shared" si="217"/>
        <v>32</v>
      </c>
      <c r="F4626" s="306" t="s">
        <v>175</v>
      </c>
      <c r="G4626" s="241">
        <v>14.43</v>
      </c>
      <c r="H4626" s="244">
        <f t="shared" si="218"/>
        <v>461.76</v>
      </c>
      <c r="I4626" s="246"/>
      <c r="J4626" s="247"/>
      <c r="K4626" s="240"/>
      <c r="L4626" s="245"/>
    </row>
    <row r="4627" spans="1:12">
      <c r="A4627" s="243">
        <v>45099</v>
      </c>
      <c r="B4627" s="243">
        <v>45140</v>
      </c>
      <c r="C4627" s="244">
        <f t="shared" si="216"/>
        <v>42</v>
      </c>
      <c r="D4627" s="239">
        <v>45140</v>
      </c>
      <c r="E4627" s="245">
        <f t="shared" si="217"/>
        <v>41</v>
      </c>
      <c r="F4627" s="306" t="s">
        <v>175</v>
      </c>
      <c r="G4627" s="241">
        <v>16.38</v>
      </c>
      <c r="H4627" s="244">
        <f t="shared" si="218"/>
        <v>671.57999999999993</v>
      </c>
      <c r="I4627" s="246"/>
      <c r="J4627" s="247"/>
      <c r="K4627" s="240"/>
      <c r="L4627" s="245"/>
    </row>
    <row r="4628" spans="1:12">
      <c r="A4628" s="243">
        <v>45099</v>
      </c>
      <c r="B4628" s="243">
        <v>45142</v>
      </c>
      <c r="C4628" s="244">
        <f t="shared" si="216"/>
        <v>44</v>
      </c>
      <c r="D4628" s="239">
        <v>45142</v>
      </c>
      <c r="E4628" s="245">
        <f t="shared" si="217"/>
        <v>43</v>
      </c>
      <c r="F4628" s="306" t="s">
        <v>175</v>
      </c>
      <c r="G4628" s="241">
        <v>16.05</v>
      </c>
      <c r="H4628" s="244">
        <f t="shared" si="218"/>
        <v>690.15</v>
      </c>
      <c r="I4628" s="246"/>
      <c r="J4628" s="247"/>
      <c r="K4628" s="240"/>
      <c r="L4628" s="245"/>
    </row>
    <row r="4629" spans="1:12">
      <c r="A4629" s="243">
        <v>45099</v>
      </c>
      <c r="B4629" s="243">
        <v>45120</v>
      </c>
      <c r="C4629" s="244">
        <f t="shared" si="216"/>
        <v>22</v>
      </c>
      <c r="D4629" s="239">
        <v>45120</v>
      </c>
      <c r="E4629" s="245">
        <f t="shared" si="217"/>
        <v>21</v>
      </c>
      <c r="F4629" s="306" t="s">
        <v>176</v>
      </c>
      <c r="G4629" s="241">
        <v>37.11</v>
      </c>
      <c r="H4629" s="244">
        <f t="shared" si="218"/>
        <v>779.31</v>
      </c>
      <c r="I4629" s="246"/>
      <c r="J4629" s="247"/>
      <c r="K4629" s="240"/>
      <c r="L4629" s="245"/>
    </row>
    <row r="4630" spans="1:12">
      <c r="A4630" s="243">
        <v>45099</v>
      </c>
      <c r="B4630" s="243">
        <v>45120</v>
      </c>
      <c r="C4630" s="244">
        <f t="shared" si="216"/>
        <v>22</v>
      </c>
      <c r="D4630" s="239">
        <v>45120</v>
      </c>
      <c r="E4630" s="245">
        <f t="shared" si="217"/>
        <v>21</v>
      </c>
      <c r="F4630" s="306" t="s">
        <v>175</v>
      </c>
      <c r="G4630" s="241">
        <v>21.15</v>
      </c>
      <c r="H4630" s="244">
        <f t="shared" si="218"/>
        <v>444.15</v>
      </c>
      <c r="I4630" s="246"/>
      <c r="J4630" s="247"/>
      <c r="K4630" s="240"/>
      <c r="L4630" s="245"/>
    </row>
    <row r="4631" spans="1:12">
      <c r="A4631" s="243">
        <v>45099</v>
      </c>
      <c r="B4631" s="243">
        <v>45121</v>
      </c>
      <c r="C4631" s="244">
        <f t="shared" si="216"/>
        <v>23</v>
      </c>
      <c r="D4631" s="239">
        <v>45121</v>
      </c>
      <c r="E4631" s="245">
        <f t="shared" si="217"/>
        <v>22</v>
      </c>
      <c r="F4631" s="306" t="s">
        <v>176</v>
      </c>
      <c r="G4631" s="241">
        <v>37.11</v>
      </c>
      <c r="H4631" s="244">
        <f t="shared" si="218"/>
        <v>816.42</v>
      </c>
      <c r="I4631" s="246"/>
      <c r="J4631" s="247"/>
      <c r="K4631" s="240"/>
      <c r="L4631" s="245"/>
    </row>
    <row r="4632" spans="1:12">
      <c r="A4632" s="243">
        <v>45099</v>
      </c>
      <c r="B4632" s="243">
        <v>45099</v>
      </c>
      <c r="C4632" s="244">
        <f t="shared" si="216"/>
        <v>1</v>
      </c>
      <c r="D4632" s="239">
        <v>45099</v>
      </c>
      <c r="E4632" s="245">
        <f t="shared" si="217"/>
        <v>0</v>
      </c>
      <c r="F4632" s="306" t="s">
        <v>176</v>
      </c>
      <c r="G4632" s="241">
        <v>4516.1000000000004</v>
      </c>
      <c r="H4632" s="244">
        <f t="shared" si="218"/>
        <v>0</v>
      </c>
      <c r="I4632" s="246"/>
      <c r="J4632" s="247"/>
      <c r="K4632" s="240"/>
      <c r="L4632" s="245"/>
    </row>
    <row r="4633" spans="1:12">
      <c r="A4633" s="243">
        <v>45099</v>
      </c>
      <c r="B4633" s="243">
        <v>45100</v>
      </c>
      <c r="C4633" s="244">
        <f t="shared" si="216"/>
        <v>2</v>
      </c>
      <c r="D4633" s="239">
        <v>45100</v>
      </c>
      <c r="E4633" s="245">
        <f t="shared" si="217"/>
        <v>1</v>
      </c>
      <c r="F4633" s="306" t="s">
        <v>178</v>
      </c>
      <c r="G4633" s="241">
        <v>66958.34</v>
      </c>
      <c r="H4633" s="244">
        <f t="shared" si="218"/>
        <v>66958.34</v>
      </c>
      <c r="I4633" s="246"/>
      <c r="J4633" s="247"/>
      <c r="K4633" s="240"/>
      <c r="L4633" s="245"/>
    </row>
    <row r="4634" spans="1:12">
      <c r="A4634" s="243">
        <v>45099</v>
      </c>
      <c r="B4634" s="243">
        <v>45100</v>
      </c>
      <c r="C4634" s="244">
        <f t="shared" si="216"/>
        <v>2</v>
      </c>
      <c r="D4634" s="239">
        <v>45100</v>
      </c>
      <c r="E4634" s="245">
        <f t="shared" si="217"/>
        <v>1</v>
      </c>
      <c r="F4634" s="306" t="s">
        <v>176</v>
      </c>
      <c r="G4634" s="241">
        <v>353805.61</v>
      </c>
      <c r="H4634" s="244">
        <f t="shared" si="218"/>
        <v>353805.61</v>
      </c>
      <c r="I4634" s="246"/>
      <c r="J4634" s="247"/>
      <c r="K4634" s="240"/>
      <c r="L4634" s="245"/>
    </row>
    <row r="4635" spans="1:12">
      <c r="A4635" s="243">
        <v>45099</v>
      </c>
      <c r="B4635" s="243">
        <v>45099</v>
      </c>
      <c r="C4635" s="244">
        <f t="shared" si="216"/>
        <v>1</v>
      </c>
      <c r="D4635" s="239">
        <v>45099</v>
      </c>
      <c r="E4635" s="245">
        <f t="shared" si="217"/>
        <v>0</v>
      </c>
      <c r="F4635" s="306" t="s">
        <v>175</v>
      </c>
      <c r="G4635" s="241">
        <v>3511.87</v>
      </c>
      <c r="H4635" s="244">
        <f t="shared" si="218"/>
        <v>0</v>
      </c>
      <c r="I4635" s="246"/>
      <c r="J4635" s="247"/>
      <c r="K4635" s="240"/>
      <c r="L4635" s="245"/>
    </row>
    <row r="4636" spans="1:12">
      <c r="A4636" s="243">
        <v>45099</v>
      </c>
      <c r="B4636" s="243">
        <v>45204</v>
      </c>
      <c r="C4636" s="244">
        <f t="shared" si="216"/>
        <v>106</v>
      </c>
      <c r="D4636" s="239">
        <v>45204</v>
      </c>
      <c r="E4636" s="245">
        <f t="shared" si="217"/>
        <v>105</v>
      </c>
      <c r="F4636" s="306" t="s">
        <v>175</v>
      </c>
      <c r="G4636" s="241">
        <v>215.39</v>
      </c>
      <c r="H4636" s="244">
        <f t="shared" si="218"/>
        <v>22615.949999999997</v>
      </c>
      <c r="I4636" s="246"/>
      <c r="J4636" s="247"/>
      <c r="K4636" s="240"/>
      <c r="L4636" s="245"/>
    </row>
    <row r="4637" spans="1:12">
      <c r="A4637" s="243">
        <v>45099</v>
      </c>
      <c r="B4637" s="243">
        <v>45138</v>
      </c>
      <c r="C4637" s="244">
        <f t="shared" si="216"/>
        <v>40</v>
      </c>
      <c r="D4637" s="239">
        <v>45138</v>
      </c>
      <c r="E4637" s="245">
        <f t="shared" si="217"/>
        <v>39</v>
      </c>
      <c r="F4637" s="306" t="s">
        <v>176</v>
      </c>
      <c r="G4637" s="241">
        <v>170.64</v>
      </c>
      <c r="H4637" s="244">
        <f t="shared" si="218"/>
        <v>6654.9599999999991</v>
      </c>
      <c r="I4637" s="246"/>
      <c r="J4637" s="247"/>
      <c r="K4637" s="240"/>
      <c r="L4637" s="245"/>
    </row>
    <row r="4638" spans="1:12">
      <c r="A4638" s="243">
        <v>45099</v>
      </c>
      <c r="B4638" s="243">
        <v>45243</v>
      </c>
      <c r="C4638" s="244">
        <f t="shared" si="216"/>
        <v>145</v>
      </c>
      <c r="D4638" s="239">
        <v>45243</v>
      </c>
      <c r="E4638" s="245">
        <f t="shared" si="217"/>
        <v>144</v>
      </c>
      <c r="F4638" s="306" t="s">
        <v>175</v>
      </c>
      <c r="G4638" s="241">
        <v>52.87</v>
      </c>
      <c r="H4638" s="244">
        <f t="shared" si="218"/>
        <v>7613.28</v>
      </c>
      <c r="I4638" s="246"/>
      <c r="J4638" s="247"/>
      <c r="K4638" s="240"/>
      <c r="L4638" s="245"/>
    </row>
    <row r="4639" spans="1:12">
      <c r="A4639" s="243">
        <v>45099</v>
      </c>
      <c r="B4639" s="243">
        <v>45100</v>
      </c>
      <c r="C4639" s="244">
        <f t="shared" si="216"/>
        <v>2</v>
      </c>
      <c r="D4639" s="239">
        <v>45100</v>
      </c>
      <c r="E4639" s="245">
        <f t="shared" si="217"/>
        <v>1</v>
      </c>
      <c r="F4639" s="306" t="s">
        <v>175</v>
      </c>
      <c r="G4639" s="241">
        <v>858871.85</v>
      </c>
      <c r="H4639" s="244">
        <f t="shared" si="218"/>
        <v>858871.85</v>
      </c>
      <c r="I4639" s="246"/>
      <c r="J4639" s="247"/>
      <c r="K4639" s="240"/>
      <c r="L4639" s="245"/>
    </row>
    <row r="4640" spans="1:12">
      <c r="A4640" s="243">
        <v>45099</v>
      </c>
      <c r="B4640" s="243">
        <v>45099</v>
      </c>
      <c r="C4640" s="244">
        <f t="shared" si="216"/>
        <v>1</v>
      </c>
      <c r="D4640" s="239">
        <v>45099</v>
      </c>
      <c r="E4640" s="245">
        <f t="shared" si="217"/>
        <v>0</v>
      </c>
      <c r="F4640" s="306" t="s">
        <v>177</v>
      </c>
      <c r="G4640" s="241">
        <v>8.52</v>
      </c>
      <c r="H4640" s="244">
        <f t="shared" si="218"/>
        <v>0</v>
      </c>
      <c r="I4640" s="246"/>
      <c r="J4640" s="247"/>
      <c r="K4640" s="240"/>
      <c r="L4640" s="245"/>
    </row>
    <row r="4641" spans="1:12">
      <c r="A4641" s="243">
        <v>45099</v>
      </c>
      <c r="B4641" s="243">
        <v>45100</v>
      </c>
      <c r="C4641" s="244">
        <f t="shared" si="216"/>
        <v>2</v>
      </c>
      <c r="D4641" s="239">
        <v>45100</v>
      </c>
      <c r="E4641" s="245">
        <f t="shared" si="217"/>
        <v>1</v>
      </c>
      <c r="F4641" s="306" t="s">
        <v>177</v>
      </c>
      <c r="G4641" s="241">
        <v>3984.83</v>
      </c>
      <c r="H4641" s="244">
        <f t="shared" si="218"/>
        <v>3984.83</v>
      </c>
      <c r="I4641" s="246"/>
      <c r="J4641" s="247"/>
      <c r="K4641" s="240"/>
      <c r="L4641" s="245"/>
    </row>
    <row r="4642" spans="1:12">
      <c r="A4642" s="243">
        <v>45099</v>
      </c>
      <c r="B4642" s="243">
        <v>45125</v>
      </c>
      <c r="C4642" s="244">
        <f t="shared" si="216"/>
        <v>27</v>
      </c>
      <c r="D4642" s="239">
        <v>45125</v>
      </c>
      <c r="E4642" s="245">
        <f t="shared" si="217"/>
        <v>26</v>
      </c>
      <c r="F4642" s="306" t="s">
        <v>175</v>
      </c>
      <c r="G4642" s="241">
        <v>37.29</v>
      </c>
      <c r="H4642" s="244">
        <f t="shared" si="218"/>
        <v>969.54</v>
      </c>
      <c r="I4642" s="246"/>
      <c r="J4642" s="247"/>
      <c r="K4642" s="240"/>
      <c r="L4642" s="245"/>
    </row>
    <row r="4643" spans="1:12">
      <c r="A4643" s="243">
        <v>45099</v>
      </c>
      <c r="B4643" s="243">
        <v>45103</v>
      </c>
      <c r="C4643" s="244">
        <f t="shared" si="216"/>
        <v>5</v>
      </c>
      <c r="D4643" s="239">
        <v>45103</v>
      </c>
      <c r="E4643" s="245">
        <f t="shared" si="217"/>
        <v>4</v>
      </c>
      <c r="F4643" s="306" t="s">
        <v>178</v>
      </c>
      <c r="G4643" s="241">
        <v>16198.5</v>
      </c>
      <c r="H4643" s="244">
        <f t="shared" si="218"/>
        <v>64794</v>
      </c>
      <c r="I4643" s="246"/>
      <c r="J4643" s="247"/>
      <c r="K4643" s="240"/>
      <c r="L4643" s="245"/>
    </row>
    <row r="4644" spans="1:12">
      <c r="A4644" s="243">
        <v>45099</v>
      </c>
      <c r="B4644" s="243">
        <v>45103</v>
      </c>
      <c r="C4644" s="244">
        <f t="shared" si="216"/>
        <v>5</v>
      </c>
      <c r="D4644" s="239">
        <v>45103</v>
      </c>
      <c r="E4644" s="245">
        <f t="shared" si="217"/>
        <v>4</v>
      </c>
      <c r="F4644" s="306" t="s">
        <v>176</v>
      </c>
      <c r="G4644" s="241">
        <v>53950.76</v>
      </c>
      <c r="H4644" s="244">
        <f t="shared" si="218"/>
        <v>215803.04</v>
      </c>
      <c r="I4644" s="246"/>
      <c r="J4644" s="247"/>
      <c r="K4644" s="240"/>
      <c r="L4644" s="245"/>
    </row>
    <row r="4645" spans="1:12">
      <c r="A4645" s="243">
        <v>45099</v>
      </c>
      <c r="B4645" s="243">
        <v>45110</v>
      </c>
      <c r="C4645" s="244">
        <f t="shared" si="216"/>
        <v>12</v>
      </c>
      <c r="D4645" s="239">
        <v>45110</v>
      </c>
      <c r="E4645" s="245">
        <f t="shared" si="217"/>
        <v>11</v>
      </c>
      <c r="F4645" s="306" t="s">
        <v>176</v>
      </c>
      <c r="G4645" s="241">
        <v>36913.519999999997</v>
      </c>
      <c r="H4645" s="244">
        <f t="shared" si="218"/>
        <v>406048.72</v>
      </c>
      <c r="I4645" s="246"/>
      <c r="J4645" s="247"/>
      <c r="K4645" s="240"/>
      <c r="L4645" s="245"/>
    </row>
    <row r="4646" spans="1:12">
      <c r="A4646" s="243">
        <v>45099</v>
      </c>
      <c r="B4646" s="243">
        <v>45099</v>
      </c>
      <c r="C4646" s="244">
        <f t="shared" si="216"/>
        <v>1</v>
      </c>
      <c r="D4646" s="239">
        <v>45099</v>
      </c>
      <c r="E4646" s="245">
        <f t="shared" si="217"/>
        <v>0</v>
      </c>
      <c r="F4646" s="306" t="s">
        <v>179</v>
      </c>
      <c r="G4646" s="241">
        <v>19.96</v>
      </c>
      <c r="H4646" s="244">
        <f t="shared" si="218"/>
        <v>0</v>
      </c>
      <c r="I4646" s="246"/>
      <c r="J4646" s="247"/>
      <c r="K4646" s="240"/>
      <c r="L4646" s="245"/>
    </row>
    <row r="4647" spans="1:12">
      <c r="A4647" s="243">
        <v>45099</v>
      </c>
      <c r="B4647" s="243">
        <v>45148</v>
      </c>
      <c r="C4647" s="244">
        <f t="shared" si="216"/>
        <v>50</v>
      </c>
      <c r="D4647" s="239">
        <v>45148</v>
      </c>
      <c r="E4647" s="245">
        <f t="shared" si="217"/>
        <v>49</v>
      </c>
      <c r="F4647" s="306" t="s">
        <v>175</v>
      </c>
      <c r="G4647" s="241">
        <v>159.05000000000001</v>
      </c>
      <c r="H4647" s="244">
        <f t="shared" si="218"/>
        <v>7793.4500000000007</v>
      </c>
      <c r="I4647" s="246"/>
      <c r="J4647" s="247"/>
      <c r="K4647" s="240"/>
      <c r="L4647" s="245"/>
    </row>
    <row r="4648" spans="1:12">
      <c r="A4648" s="243">
        <v>45099</v>
      </c>
      <c r="B4648" s="243">
        <v>45104</v>
      </c>
      <c r="C4648" s="244">
        <f t="shared" si="216"/>
        <v>6</v>
      </c>
      <c r="D4648" s="239">
        <v>45104</v>
      </c>
      <c r="E4648" s="245">
        <f t="shared" si="217"/>
        <v>5</v>
      </c>
      <c r="F4648" s="306" t="s">
        <v>178</v>
      </c>
      <c r="G4648" s="241">
        <v>31723.5</v>
      </c>
      <c r="H4648" s="244">
        <f t="shared" si="218"/>
        <v>158617.5</v>
      </c>
      <c r="I4648" s="246"/>
      <c r="J4648" s="247"/>
      <c r="K4648" s="240"/>
      <c r="L4648" s="245"/>
    </row>
    <row r="4649" spans="1:12">
      <c r="A4649" s="243">
        <v>45100</v>
      </c>
      <c r="B4649" s="243">
        <v>45100</v>
      </c>
      <c r="C4649" s="244">
        <f t="shared" si="216"/>
        <v>1</v>
      </c>
      <c r="D4649" s="239">
        <v>45100</v>
      </c>
      <c r="E4649" s="245">
        <f t="shared" si="217"/>
        <v>0</v>
      </c>
      <c r="F4649" s="306" t="s">
        <v>176</v>
      </c>
      <c r="G4649" s="241">
        <v>6208.94</v>
      </c>
      <c r="H4649" s="244">
        <f t="shared" si="218"/>
        <v>0</v>
      </c>
      <c r="I4649" s="246"/>
      <c r="J4649" s="247"/>
      <c r="K4649" s="240"/>
      <c r="L4649" s="245"/>
    </row>
    <row r="4650" spans="1:12">
      <c r="A4650" s="243">
        <v>45100</v>
      </c>
      <c r="B4650" s="243">
        <v>45100</v>
      </c>
      <c r="C4650" s="244">
        <f t="shared" si="216"/>
        <v>1</v>
      </c>
      <c r="D4650" s="239">
        <v>45100</v>
      </c>
      <c r="E4650" s="245">
        <f t="shared" si="217"/>
        <v>0</v>
      </c>
      <c r="F4650" s="306" t="s">
        <v>175</v>
      </c>
      <c r="G4650" s="241">
        <v>3125.37</v>
      </c>
      <c r="H4650" s="244">
        <f t="shared" si="218"/>
        <v>0</v>
      </c>
      <c r="I4650" s="246"/>
      <c r="J4650" s="247"/>
      <c r="K4650" s="240"/>
      <c r="L4650" s="245"/>
    </row>
    <row r="4651" spans="1:12">
      <c r="A4651" s="243">
        <v>45100</v>
      </c>
      <c r="B4651" s="243">
        <v>45103</v>
      </c>
      <c r="C4651" s="244">
        <f t="shared" si="216"/>
        <v>4</v>
      </c>
      <c r="D4651" s="239">
        <v>45103</v>
      </c>
      <c r="E4651" s="245">
        <f t="shared" si="217"/>
        <v>3</v>
      </c>
      <c r="F4651" s="306" t="s">
        <v>178</v>
      </c>
      <c r="G4651" s="241">
        <v>67590.17</v>
      </c>
      <c r="H4651" s="244">
        <f t="shared" si="218"/>
        <v>202770.51</v>
      </c>
      <c r="I4651" s="246"/>
      <c r="J4651" s="247"/>
      <c r="K4651" s="240"/>
      <c r="L4651" s="245"/>
    </row>
    <row r="4652" spans="1:12">
      <c r="A4652" s="243">
        <v>45100</v>
      </c>
      <c r="B4652" s="243">
        <v>45110</v>
      </c>
      <c r="C4652" s="244">
        <f t="shared" si="216"/>
        <v>11</v>
      </c>
      <c r="D4652" s="239">
        <v>45110</v>
      </c>
      <c r="E4652" s="245">
        <f t="shared" si="217"/>
        <v>10</v>
      </c>
      <c r="F4652" s="306" t="s">
        <v>178</v>
      </c>
      <c r="G4652" s="241">
        <v>10272.24</v>
      </c>
      <c r="H4652" s="244">
        <f t="shared" si="218"/>
        <v>102722.4</v>
      </c>
      <c r="I4652" s="246"/>
      <c r="J4652" s="247"/>
      <c r="K4652" s="240"/>
      <c r="L4652" s="245"/>
    </row>
    <row r="4653" spans="1:12">
      <c r="A4653" s="243">
        <v>45100</v>
      </c>
      <c r="B4653" s="243">
        <v>45103</v>
      </c>
      <c r="C4653" s="244">
        <f t="shared" si="216"/>
        <v>4</v>
      </c>
      <c r="D4653" s="239">
        <v>45103</v>
      </c>
      <c r="E4653" s="245">
        <f t="shared" si="217"/>
        <v>3</v>
      </c>
      <c r="F4653" s="306" t="s">
        <v>176</v>
      </c>
      <c r="G4653" s="241">
        <v>353282.35</v>
      </c>
      <c r="H4653" s="244">
        <f t="shared" si="218"/>
        <v>1059847.0499999998</v>
      </c>
      <c r="I4653" s="246"/>
      <c r="J4653" s="247"/>
      <c r="K4653" s="240"/>
      <c r="L4653" s="245"/>
    </row>
    <row r="4654" spans="1:12">
      <c r="A4654" s="243">
        <v>45100</v>
      </c>
      <c r="B4654" s="243">
        <v>45110</v>
      </c>
      <c r="C4654" s="244">
        <f t="shared" si="216"/>
        <v>11</v>
      </c>
      <c r="D4654" s="239">
        <v>45110</v>
      </c>
      <c r="E4654" s="245">
        <f t="shared" si="217"/>
        <v>10</v>
      </c>
      <c r="F4654" s="306" t="s">
        <v>176</v>
      </c>
      <c r="G4654" s="241">
        <v>13015.55</v>
      </c>
      <c r="H4654" s="244">
        <f t="shared" si="218"/>
        <v>130155.5</v>
      </c>
      <c r="I4654" s="246"/>
      <c r="J4654" s="247"/>
      <c r="K4654" s="240"/>
      <c r="L4654" s="245"/>
    </row>
    <row r="4655" spans="1:12">
      <c r="A4655" s="243">
        <v>45100</v>
      </c>
      <c r="B4655" s="243">
        <v>45104</v>
      </c>
      <c r="C4655" s="244">
        <f t="shared" si="216"/>
        <v>5</v>
      </c>
      <c r="D4655" s="239">
        <v>45104</v>
      </c>
      <c r="E4655" s="245">
        <f t="shared" si="217"/>
        <v>4</v>
      </c>
      <c r="F4655" s="306" t="s">
        <v>178</v>
      </c>
      <c r="G4655" s="241">
        <v>159.66999999999999</v>
      </c>
      <c r="H4655" s="244">
        <f t="shared" si="218"/>
        <v>638.67999999999995</v>
      </c>
      <c r="I4655" s="246"/>
      <c r="J4655" s="247"/>
      <c r="K4655" s="240"/>
      <c r="L4655" s="245"/>
    </row>
    <row r="4656" spans="1:12">
      <c r="A4656" s="243">
        <v>45100</v>
      </c>
      <c r="B4656" s="243">
        <v>45103</v>
      </c>
      <c r="C4656" s="244">
        <f t="shared" si="216"/>
        <v>4</v>
      </c>
      <c r="D4656" s="239">
        <v>45103</v>
      </c>
      <c r="E4656" s="245">
        <f t="shared" si="217"/>
        <v>3</v>
      </c>
      <c r="F4656" s="306" t="s">
        <v>175</v>
      </c>
      <c r="G4656" s="241">
        <v>679275.28</v>
      </c>
      <c r="H4656" s="244">
        <f t="shared" si="218"/>
        <v>2037825.84</v>
      </c>
      <c r="I4656" s="246"/>
      <c r="J4656" s="247"/>
      <c r="K4656" s="240"/>
      <c r="L4656" s="245"/>
    </row>
    <row r="4657" spans="1:12">
      <c r="A4657" s="243">
        <v>45100</v>
      </c>
      <c r="B4657" s="243">
        <v>45104</v>
      </c>
      <c r="C4657" s="244">
        <f t="shared" si="216"/>
        <v>5</v>
      </c>
      <c r="D4657" s="239">
        <v>45104</v>
      </c>
      <c r="E4657" s="245">
        <f t="shared" si="217"/>
        <v>4</v>
      </c>
      <c r="F4657" s="306" t="s">
        <v>176</v>
      </c>
      <c r="G4657" s="241">
        <v>115223.89</v>
      </c>
      <c r="H4657" s="244">
        <f t="shared" si="218"/>
        <v>460895.56</v>
      </c>
      <c r="I4657" s="246"/>
      <c r="J4657" s="247"/>
      <c r="K4657" s="240"/>
      <c r="L4657" s="245"/>
    </row>
    <row r="4658" spans="1:12">
      <c r="A4658" s="243">
        <v>45100</v>
      </c>
      <c r="B4658" s="243">
        <v>45110</v>
      </c>
      <c r="C4658" s="244">
        <f t="shared" si="216"/>
        <v>11</v>
      </c>
      <c r="D4658" s="239">
        <v>45110</v>
      </c>
      <c r="E4658" s="245">
        <f t="shared" si="217"/>
        <v>10</v>
      </c>
      <c r="F4658" s="306" t="s">
        <v>175</v>
      </c>
      <c r="G4658" s="241">
        <v>374.85</v>
      </c>
      <c r="H4658" s="244">
        <f t="shared" si="218"/>
        <v>3748.5</v>
      </c>
      <c r="I4658" s="246"/>
      <c r="J4658" s="247"/>
      <c r="K4658" s="240"/>
      <c r="L4658" s="245"/>
    </row>
    <row r="4659" spans="1:12">
      <c r="A4659" s="243">
        <v>45100</v>
      </c>
      <c r="B4659" s="243">
        <v>45105</v>
      </c>
      <c r="C4659" s="244">
        <f t="shared" si="216"/>
        <v>6</v>
      </c>
      <c r="D4659" s="239">
        <v>45105</v>
      </c>
      <c r="E4659" s="245">
        <f t="shared" si="217"/>
        <v>5</v>
      </c>
      <c r="F4659" s="306" t="s">
        <v>178</v>
      </c>
      <c r="G4659" s="241">
        <v>25572.87</v>
      </c>
      <c r="H4659" s="244">
        <f t="shared" si="218"/>
        <v>127864.34999999999</v>
      </c>
      <c r="I4659" s="246"/>
      <c r="J4659" s="247"/>
      <c r="K4659" s="240"/>
      <c r="L4659" s="245"/>
    </row>
    <row r="4660" spans="1:12">
      <c r="A4660" s="243">
        <v>45100</v>
      </c>
      <c r="B4660" s="243">
        <v>45100</v>
      </c>
      <c r="C4660" s="244">
        <f t="shared" si="216"/>
        <v>1</v>
      </c>
      <c r="D4660" s="239">
        <v>45100</v>
      </c>
      <c r="E4660" s="245">
        <f t="shared" si="217"/>
        <v>0</v>
      </c>
      <c r="F4660" s="306" t="s">
        <v>179</v>
      </c>
      <c r="G4660" s="241">
        <v>10.55</v>
      </c>
      <c r="H4660" s="244">
        <f t="shared" si="218"/>
        <v>0</v>
      </c>
      <c r="I4660" s="246"/>
      <c r="J4660" s="247"/>
      <c r="K4660" s="240"/>
      <c r="L4660" s="245"/>
    </row>
    <row r="4661" spans="1:12">
      <c r="A4661" s="243">
        <v>45100</v>
      </c>
      <c r="B4661" s="243">
        <v>45105</v>
      </c>
      <c r="C4661" s="244">
        <f t="shared" si="216"/>
        <v>6</v>
      </c>
      <c r="D4661" s="239">
        <v>45105</v>
      </c>
      <c r="E4661" s="245">
        <f t="shared" si="217"/>
        <v>5</v>
      </c>
      <c r="F4661" s="306" t="s">
        <v>176</v>
      </c>
      <c r="G4661" s="241">
        <v>101717.81</v>
      </c>
      <c r="H4661" s="244">
        <f t="shared" si="218"/>
        <v>508589.05</v>
      </c>
      <c r="I4661" s="246"/>
      <c r="J4661" s="247"/>
      <c r="K4661" s="240"/>
      <c r="L4661" s="245"/>
    </row>
    <row r="4662" spans="1:12">
      <c r="A4662" s="243">
        <v>45100</v>
      </c>
      <c r="B4662" s="243">
        <v>45104</v>
      </c>
      <c r="C4662" s="244">
        <f t="shared" si="216"/>
        <v>5</v>
      </c>
      <c r="D4662" s="239">
        <v>45104</v>
      </c>
      <c r="E4662" s="245">
        <f t="shared" si="217"/>
        <v>4</v>
      </c>
      <c r="F4662" s="306" t="s">
        <v>175</v>
      </c>
      <c r="G4662" s="241">
        <v>4355.67</v>
      </c>
      <c r="H4662" s="244">
        <f t="shared" si="218"/>
        <v>17422.68</v>
      </c>
      <c r="I4662" s="246"/>
      <c r="J4662" s="247"/>
      <c r="K4662" s="240"/>
      <c r="L4662" s="245"/>
    </row>
    <row r="4663" spans="1:12">
      <c r="A4663" s="243">
        <v>45100</v>
      </c>
      <c r="B4663" s="243">
        <v>45103</v>
      </c>
      <c r="C4663" s="244">
        <f t="shared" si="216"/>
        <v>4</v>
      </c>
      <c r="D4663" s="239">
        <v>45103</v>
      </c>
      <c r="E4663" s="245">
        <f t="shared" si="217"/>
        <v>3</v>
      </c>
      <c r="F4663" s="306" t="s">
        <v>177</v>
      </c>
      <c r="G4663" s="241">
        <v>23084.16</v>
      </c>
      <c r="H4663" s="244">
        <f t="shared" si="218"/>
        <v>69252.479999999996</v>
      </c>
      <c r="I4663" s="246"/>
      <c r="J4663" s="247"/>
      <c r="K4663" s="240"/>
      <c r="L4663" s="245"/>
    </row>
    <row r="4664" spans="1:12">
      <c r="A4664" s="243">
        <v>45100</v>
      </c>
      <c r="B4664" s="243">
        <v>45106</v>
      </c>
      <c r="C4664" s="244">
        <f t="shared" si="216"/>
        <v>7</v>
      </c>
      <c r="D4664" s="239">
        <v>45106</v>
      </c>
      <c r="E4664" s="245">
        <f t="shared" si="217"/>
        <v>6</v>
      </c>
      <c r="F4664" s="306" t="s">
        <v>178</v>
      </c>
      <c r="G4664" s="241">
        <v>29185.15</v>
      </c>
      <c r="H4664" s="244">
        <f t="shared" si="218"/>
        <v>175110.90000000002</v>
      </c>
      <c r="I4664" s="246"/>
      <c r="J4664" s="247"/>
      <c r="K4664" s="240"/>
      <c r="L4664" s="245"/>
    </row>
    <row r="4665" spans="1:12">
      <c r="A4665" s="243">
        <v>45100</v>
      </c>
      <c r="B4665" s="243">
        <v>45176</v>
      </c>
      <c r="C4665" s="244">
        <f t="shared" si="216"/>
        <v>77</v>
      </c>
      <c r="D4665" s="239">
        <v>45176</v>
      </c>
      <c r="E4665" s="245">
        <f t="shared" si="217"/>
        <v>76</v>
      </c>
      <c r="F4665" s="306" t="s">
        <v>176</v>
      </c>
      <c r="G4665" s="241">
        <v>219.88</v>
      </c>
      <c r="H4665" s="244">
        <f t="shared" si="218"/>
        <v>16710.88</v>
      </c>
      <c r="I4665" s="246"/>
      <c r="J4665" s="247"/>
      <c r="K4665" s="240"/>
      <c r="L4665" s="245"/>
    </row>
    <row r="4666" spans="1:12">
      <c r="A4666" s="243">
        <v>45100</v>
      </c>
      <c r="B4666" s="243">
        <v>45105</v>
      </c>
      <c r="C4666" s="244">
        <f t="shared" si="216"/>
        <v>6</v>
      </c>
      <c r="D4666" s="239">
        <v>45105</v>
      </c>
      <c r="E4666" s="245">
        <f t="shared" si="217"/>
        <v>5</v>
      </c>
      <c r="F4666" s="306" t="s">
        <v>175</v>
      </c>
      <c r="G4666" s="241">
        <v>381.75</v>
      </c>
      <c r="H4666" s="244">
        <f t="shared" si="218"/>
        <v>1908.75</v>
      </c>
      <c r="I4666" s="246"/>
      <c r="J4666" s="247"/>
      <c r="K4666" s="240"/>
      <c r="L4666" s="245"/>
    </row>
    <row r="4667" spans="1:12">
      <c r="A4667" s="243">
        <v>45100</v>
      </c>
      <c r="B4667" s="243">
        <v>45104</v>
      </c>
      <c r="C4667" s="244">
        <f t="shared" si="216"/>
        <v>5</v>
      </c>
      <c r="D4667" s="239">
        <v>45104</v>
      </c>
      <c r="E4667" s="245">
        <f t="shared" si="217"/>
        <v>4</v>
      </c>
      <c r="F4667" s="306" t="s">
        <v>177</v>
      </c>
      <c r="G4667" s="241">
        <v>11230.87</v>
      </c>
      <c r="H4667" s="244">
        <f t="shared" si="218"/>
        <v>44923.48</v>
      </c>
      <c r="I4667" s="246"/>
      <c r="J4667" s="247"/>
      <c r="K4667" s="240"/>
      <c r="L4667" s="245"/>
    </row>
    <row r="4668" spans="1:12">
      <c r="A4668" s="243">
        <v>45100</v>
      </c>
      <c r="B4668" s="243">
        <v>45112</v>
      </c>
      <c r="C4668" s="244">
        <f t="shared" si="216"/>
        <v>13</v>
      </c>
      <c r="D4668" s="239">
        <v>45112</v>
      </c>
      <c r="E4668" s="245">
        <f t="shared" si="217"/>
        <v>12</v>
      </c>
      <c r="F4668" s="306" t="s">
        <v>175</v>
      </c>
      <c r="G4668" s="241">
        <v>646.34</v>
      </c>
      <c r="H4668" s="244">
        <f t="shared" si="218"/>
        <v>7756.08</v>
      </c>
      <c r="I4668" s="246"/>
      <c r="J4668" s="247"/>
      <c r="K4668" s="240"/>
      <c r="L4668" s="245"/>
    </row>
    <row r="4669" spans="1:12">
      <c r="A4669" s="243">
        <v>45100</v>
      </c>
      <c r="B4669" s="243">
        <v>45106</v>
      </c>
      <c r="C4669" s="244">
        <f t="shared" si="216"/>
        <v>7</v>
      </c>
      <c r="D4669" s="239">
        <v>45106</v>
      </c>
      <c r="E4669" s="245">
        <f t="shared" si="217"/>
        <v>6</v>
      </c>
      <c r="F4669" s="306" t="s">
        <v>176</v>
      </c>
      <c r="G4669" s="241">
        <v>24807.11</v>
      </c>
      <c r="H4669" s="244">
        <f t="shared" si="218"/>
        <v>148842.66</v>
      </c>
      <c r="I4669" s="246"/>
      <c r="J4669" s="247"/>
      <c r="K4669" s="240"/>
      <c r="L4669" s="245"/>
    </row>
    <row r="4670" spans="1:12">
      <c r="A4670" s="243">
        <v>45100</v>
      </c>
      <c r="B4670" s="243">
        <v>45106</v>
      </c>
      <c r="C4670" s="244">
        <f t="shared" si="216"/>
        <v>7</v>
      </c>
      <c r="D4670" s="239">
        <v>45106</v>
      </c>
      <c r="E4670" s="245">
        <f t="shared" si="217"/>
        <v>6</v>
      </c>
      <c r="F4670" s="306" t="s">
        <v>175</v>
      </c>
      <c r="G4670" s="241">
        <v>476.61</v>
      </c>
      <c r="H4670" s="244">
        <f t="shared" si="218"/>
        <v>2859.66</v>
      </c>
      <c r="I4670" s="246"/>
      <c r="J4670" s="247"/>
      <c r="K4670" s="240"/>
      <c r="L4670" s="245"/>
    </row>
    <row r="4671" spans="1:12">
      <c r="A4671" s="243">
        <v>45100</v>
      </c>
      <c r="B4671" s="243">
        <v>45113</v>
      </c>
      <c r="C4671" s="244">
        <f t="shared" si="216"/>
        <v>14</v>
      </c>
      <c r="D4671" s="239">
        <v>45113</v>
      </c>
      <c r="E4671" s="245">
        <f t="shared" si="217"/>
        <v>13</v>
      </c>
      <c r="F4671" s="306" t="s">
        <v>175</v>
      </c>
      <c r="G4671" s="241">
        <v>58.72</v>
      </c>
      <c r="H4671" s="244">
        <f t="shared" si="218"/>
        <v>763.36</v>
      </c>
      <c r="I4671" s="246"/>
      <c r="J4671" s="247"/>
      <c r="K4671" s="240"/>
      <c r="L4671" s="245"/>
    </row>
    <row r="4672" spans="1:12">
      <c r="A4672" s="243">
        <v>45100</v>
      </c>
      <c r="B4672" s="243">
        <v>45112</v>
      </c>
      <c r="C4672" s="244">
        <f t="shared" si="216"/>
        <v>13</v>
      </c>
      <c r="D4672" s="239">
        <v>45112</v>
      </c>
      <c r="E4672" s="245">
        <f t="shared" si="217"/>
        <v>12</v>
      </c>
      <c r="F4672" s="306" t="s">
        <v>177</v>
      </c>
      <c r="G4672" s="241">
        <v>10462.18</v>
      </c>
      <c r="H4672" s="244">
        <f t="shared" si="218"/>
        <v>125546.16</v>
      </c>
      <c r="I4672" s="246"/>
      <c r="J4672" s="247"/>
      <c r="K4672" s="240"/>
      <c r="L4672" s="245"/>
    </row>
    <row r="4673" spans="1:12">
      <c r="A4673" s="243">
        <v>45100</v>
      </c>
      <c r="B4673" s="243">
        <v>45114</v>
      </c>
      <c r="C4673" s="244">
        <f t="shared" si="216"/>
        <v>15</v>
      </c>
      <c r="D4673" s="239">
        <v>45114</v>
      </c>
      <c r="E4673" s="245">
        <f t="shared" si="217"/>
        <v>14</v>
      </c>
      <c r="F4673" s="306" t="s">
        <v>175</v>
      </c>
      <c r="G4673" s="241">
        <v>0.48</v>
      </c>
      <c r="H4673" s="244">
        <f t="shared" si="218"/>
        <v>6.72</v>
      </c>
      <c r="I4673" s="246"/>
      <c r="J4673" s="247"/>
      <c r="K4673" s="240"/>
      <c r="L4673" s="245"/>
    </row>
    <row r="4674" spans="1:12">
      <c r="A4674" s="243">
        <v>45100</v>
      </c>
      <c r="B4674" s="243">
        <v>45107</v>
      </c>
      <c r="C4674" s="244">
        <f t="shared" si="216"/>
        <v>8</v>
      </c>
      <c r="D4674" s="239">
        <v>45107</v>
      </c>
      <c r="E4674" s="245">
        <f t="shared" si="217"/>
        <v>7</v>
      </c>
      <c r="F4674" s="306" t="s">
        <v>178</v>
      </c>
      <c r="G4674" s="241">
        <v>248.89</v>
      </c>
      <c r="H4674" s="244">
        <f t="shared" si="218"/>
        <v>1742.23</v>
      </c>
      <c r="I4674" s="246"/>
      <c r="J4674" s="247"/>
      <c r="K4674" s="240"/>
      <c r="L4674" s="245"/>
    </row>
    <row r="4675" spans="1:12">
      <c r="A4675" s="243">
        <v>45100</v>
      </c>
      <c r="B4675" s="243">
        <v>45107</v>
      </c>
      <c r="C4675" s="244">
        <f t="shared" si="216"/>
        <v>8</v>
      </c>
      <c r="D4675" s="239">
        <v>45107</v>
      </c>
      <c r="E4675" s="245">
        <f t="shared" si="217"/>
        <v>7</v>
      </c>
      <c r="F4675" s="306" t="s">
        <v>176</v>
      </c>
      <c r="G4675" s="241">
        <v>12988.42</v>
      </c>
      <c r="H4675" s="244">
        <f t="shared" si="218"/>
        <v>90918.94</v>
      </c>
      <c r="I4675" s="246"/>
      <c r="J4675" s="247"/>
      <c r="K4675" s="240"/>
      <c r="L4675" s="245"/>
    </row>
    <row r="4676" spans="1:12">
      <c r="A4676" s="243">
        <v>45100</v>
      </c>
      <c r="B4676" s="243">
        <v>45107</v>
      </c>
      <c r="C4676" s="244">
        <f t="shared" si="216"/>
        <v>8</v>
      </c>
      <c r="D4676" s="239">
        <v>45107</v>
      </c>
      <c r="E4676" s="245">
        <f t="shared" si="217"/>
        <v>7</v>
      </c>
      <c r="F4676" s="306" t="s">
        <v>175</v>
      </c>
      <c r="G4676" s="241">
        <v>559.16999999999996</v>
      </c>
      <c r="H4676" s="244">
        <f t="shared" si="218"/>
        <v>3914.1899999999996</v>
      </c>
      <c r="I4676" s="246"/>
      <c r="J4676" s="247"/>
      <c r="K4676" s="240"/>
      <c r="L4676" s="245"/>
    </row>
    <row r="4677" spans="1:12">
      <c r="A4677" s="243">
        <v>45100</v>
      </c>
      <c r="B4677" s="243">
        <v>45356</v>
      </c>
      <c r="C4677" s="244">
        <f t="shared" si="216"/>
        <v>257</v>
      </c>
      <c r="D4677" s="239">
        <v>45356</v>
      </c>
      <c r="E4677" s="245">
        <f t="shared" si="217"/>
        <v>256</v>
      </c>
      <c r="F4677" s="306" t="s">
        <v>175</v>
      </c>
      <c r="G4677" s="241">
        <v>45.96</v>
      </c>
      <c r="H4677" s="244">
        <f t="shared" si="218"/>
        <v>11765.76</v>
      </c>
      <c r="I4677" s="246"/>
      <c r="J4677" s="247"/>
      <c r="K4677" s="240"/>
      <c r="L4677" s="245"/>
    </row>
    <row r="4678" spans="1:12">
      <c r="A4678" s="243">
        <v>45100</v>
      </c>
      <c r="B4678" s="243">
        <v>45139</v>
      </c>
      <c r="C4678" s="244">
        <f t="shared" si="216"/>
        <v>40</v>
      </c>
      <c r="D4678" s="239">
        <v>45139</v>
      </c>
      <c r="E4678" s="245">
        <f t="shared" si="217"/>
        <v>39</v>
      </c>
      <c r="F4678" s="306" t="s">
        <v>177</v>
      </c>
      <c r="G4678" s="241">
        <v>663.64</v>
      </c>
      <c r="H4678" s="244">
        <f t="shared" si="218"/>
        <v>25881.96</v>
      </c>
      <c r="I4678" s="246"/>
      <c r="J4678" s="247"/>
      <c r="K4678" s="240"/>
      <c r="L4678" s="245"/>
    </row>
    <row r="4679" spans="1:12">
      <c r="A4679" s="243">
        <v>45100</v>
      </c>
      <c r="B4679" s="243">
        <v>45141</v>
      </c>
      <c r="C4679" s="244">
        <f t="shared" ref="C4679:C4742" si="219">B4679-A4679+1</f>
        <v>42</v>
      </c>
      <c r="D4679" s="239">
        <v>45141</v>
      </c>
      <c r="E4679" s="245">
        <f t="shared" ref="E4679:E4742" si="220">D4679-A4679</f>
        <v>41</v>
      </c>
      <c r="F4679" s="306" t="s">
        <v>176</v>
      </c>
      <c r="G4679" s="241">
        <v>21047.19</v>
      </c>
      <c r="H4679" s="244">
        <f t="shared" ref="H4679:H4742" si="221">E4679*G4679</f>
        <v>862934.78999999992</v>
      </c>
      <c r="I4679" s="246"/>
      <c r="J4679" s="247"/>
      <c r="K4679" s="240"/>
      <c r="L4679" s="245"/>
    </row>
    <row r="4680" spans="1:12">
      <c r="A4680" s="243">
        <v>45100</v>
      </c>
      <c r="B4680" s="243">
        <v>45117</v>
      </c>
      <c r="C4680" s="244">
        <f t="shared" si="219"/>
        <v>18</v>
      </c>
      <c r="D4680" s="239">
        <v>45117</v>
      </c>
      <c r="E4680" s="245">
        <f t="shared" si="220"/>
        <v>17</v>
      </c>
      <c r="F4680" s="306" t="s">
        <v>175</v>
      </c>
      <c r="G4680" s="241">
        <v>187.56</v>
      </c>
      <c r="H4680" s="244">
        <f t="shared" si="221"/>
        <v>3188.52</v>
      </c>
      <c r="I4680" s="246"/>
      <c r="J4680" s="247"/>
      <c r="K4680" s="240"/>
      <c r="L4680" s="245"/>
    </row>
    <row r="4681" spans="1:12">
      <c r="A4681" s="243">
        <v>45100</v>
      </c>
      <c r="B4681" s="243">
        <v>45119</v>
      </c>
      <c r="C4681" s="244">
        <f t="shared" si="219"/>
        <v>20</v>
      </c>
      <c r="D4681" s="239">
        <v>45119</v>
      </c>
      <c r="E4681" s="245">
        <f t="shared" si="220"/>
        <v>19</v>
      </c>
      <c r="F4681" s="306" t="s">
        <v>175</v>
      </c>
      <c r="G4681" s="241">
        <v>56.9</v>
      </c>
      <c r="H4681" s="244">
        <f t="shared" si="221"/>
        <v>1081.0999999999999</v>
      </c>
      <c r="I4681" s="246"/>
      <c r="J4681" s="247"/>
      <c r="K4681" s="240"/>
      <c r="L4681" s="245"/>
    </row>
    <row r="4682" spans="1:12">
      <c r="A4682" s="243">
        <v>45100</v>
      </c>
      <c r="B4682" s="243">
        <v>45160</v>
      </c>
      <c r="C4682" s="244">
        <f t="shared" si="219"/>
        <v>61</v>
      </c>
      <c r="D4682" s="239">
        <v>45160</v>
      </c>
      <c r="E4682" s="245">
        <f t="shared" si="220"/>
        <v>60</v>
      </c>
      <c r="F4682" s="306" t="s">
        <v>175</v>
      </c>
      <c r="G4682" s="241">
        <v>120.45</v>
      </c>
      <c r="H4682" s="244">
        <f t="shared" si="221"/>
        <v>7227</v>
      </c>
      <c r="I4682" s="246"/>
      <c r="J4682" s="247"/>
      <c r="K4682" s="240"/>
      <c r="L4682" s="245"/>
    </row>
    <row r="4683" spans="1:12">
      <c r="A4683" s="243">
        <v>45101</v>
      </c>
      <c r="B4683" s="243">
        <v>45103</v>
      </c>
      <c r="C4683" s="244">
        <f t="shared" si="219"/>
        <v>3</v>
      </c>
      <c r="D4683" s="239">
        <v>45103</v>
      </c>
      <c r="E4683" s="245">
        <f t="shared" si="220"/>
        <v>2</v>
      </c>
      <c r="F4683" s="306" t="s">
        <v>175</v>
      </c>
      <c r="G4683" s="241">
        <v>266.95</v>
      </c>
      <c r="H4683" s="244">
        <f t="shared" si="221"/>
        <v>533.9</v>
      </c>
      <c r="I4683" s="246"/>
      <c r="J4683" s="247"/>
      <c r="K4683" s="240"/>
      <c r="L4683" s="245"/>
    </row>
    <row r="4684" spans="1:12">
      <c r="A4684" s="243">
        <v>45101</v>
      </c>
      <c r="B4684" s="243">
        <v>45104</v>
      </c>
      <c r="C4684" s="244">
        <f t="shared" si="219"/>
        <v>4</v>
      </c>
      <c r="D4684" s="239">
        <v>45104</v>
      </c>
      <c r="E4684" s="245">
        <f t="shared" si="220"/>
        <v>3</v>
      </c>
      <c r="F4684" s="306" t="s">
        <v>175</v>
      </c>
      <c r="G4684" s="241">
        <v>430.21</v>
      </c>
      <c r="H4684" s="244">
        <f t="shared" si="221"/>
        <v>1290.6299999999999</v>
      </c>
      <c r="I4684" s="246"/>
      <c r="J4684" s="247"/>
      <c r="K4684" s="240"/>
      <c r="L4684" s="245"/>
    </row>
    <row r="4685" spans="1:12">
      <c r="A4685" s="243">
        <v>45102</v>
      </c>
      <c r="B4685" s="243">
        <v>45107</v>
      </c>
      <c r="C4685" s="244">
        <f t="shared" si="219"/>
        <v>6</v>
      </c>
      <c r="D4685" s="239">
        <v>45107</v>
      </c>
      <c r="E4685" s="245">
        <f t="shared" si="220"/>
        <v>5</v>
      </c>
      <c r="F4685" s="306" t="s">
        <v>175</v>
      </c>
      <c r="G4685" s="241">
        <v>6.35</v>
      </c>
      <c r="H4685" s="244">
        <f t="shared" si="221"/>
        <v>31.75</v>
      </c>
      <c r="I4685" s="246"/>
      <c r="J4685" s="247"/>
      <c r="K4685" s="240"/>
      <c r="L4685" s="245"/>
    </row>
    <row r="4686" spans="1:12">
      <c r="A4686" s="243">
        <v>45102</v>
      </c>
      <c r="B4686" s="243">
        <v>45103</v>
      </c>
      <c r="C4686" s="244">
        <f t="shared" si="219"/>
        <v>2</v>
      </c>
      <c r="D4686" s="239">
        <v>45103</v>
      </c>
      <c r="E4686" s="245">
        <f t="shared" si="220"/>
        <v>1</v>
      </c>
      <c r="F4686" s="306" t="s">
        <v>175</v>
      </c>
      <c r="G4686" s="241">
        <v>2955.77</v>
      </c>
      <c r="H4686" s="244">
        <f t="shared" si="221"/>
        <v>2955.77</v>
      </c>
      <c r="I4686" s="246"/>
      <c r="J4686" s="247"/>
      <c r="K4686" s="240"/>
      <c r="L4686" s="245"/>
    </row>
    <row r="4687" spans="1:12">
      <c r="A4687" s="243">
        <v>45102</v>
      </c>
      <c r="B4687" s="243">
        <v>45110</v>
      </c>
      <c r="C4687" s="244">
        <f t="shared" si="219"/>
        <v>9</v>
      </c>
      <c r="D4687" s="239">
        <v>45110</v>
      </c>
      <c r="E4687" s="245">
        <f t="shared" si="220"/>
        <v>8</v>
      </c>
      <c r="F4687" s="306" t="s">
        <v>175</v>
      </c>
      <c r="G4687" s="241">
        <v>28.91</v>
      </c>
      <c r="H4687" s="244">
        <f t="shared" si="221"/>
        <v>231.28</v>
      </c>
      <c r="I4687" s="246"/>
      <c r="J4687" s="247"/>
      <c r="K4687" s="240"/>
      <c r="L4687" s="245"/>
    </row>
    <row r="4688" spans="1:12">
      <c r="A4688" s="243">
        <v>45102</v>
      </c>
      <c r="B4688" s="243">
        <v>45104</v>
      </c>
      <c r="C4688" s="244">
        <f t="shared" si="219"/>
        <v>3</v>
      </c>
      <c r="D4688" s="239">
        <v>45104</v>
      </c>
      <c r="E4688" s="245">
        <f t="shared" si="220"/>
        <v>2</v>
      </c>
      <c r="F4688" s="306" t="s">
        <v>175</v>
      </c>
      <c r="G4688" s="241">
        <v>352.96</v>
      </c>
      <c r="H4688" s="244">
        <f t="shared" si="221"/>
        <v>705.92</v>
      </c>
      <c r="I4688" s="246"/>
      <c r="J4688" s="247"/>
      <c r="K4688" s="240"/>
      <c r="L4688" s="245"/>
    </row>
    <row r="4689" spans="1:12">
      <c r="A4689" s="243">
        <v>45102</v>
      </c>
      <c r="B4689" s="243">
        <v>45112</v>
      </c>
      <c r="C4689" s="244">
        <f t="shared" si="219"/>
        <v>11</v>
      </c>
      <c r="D4689" s="239">
        <v>45112</v>
      </c>
      <c r="E4689" s="245">
        <f t="shared" si="220"/>
        <v>10</v>
      </c>
      <c r="F4689" s="306" t="s">
        <v>175</v>
      </c>
      <c r="G4689" s="241">
        <v>34.880000000000003</v>
      </c>
      <c r="H4689" s="244">
        <f t="shared" si="221"/>
        <v>348.8</v>
      </c>
      <c r="I4689" s="246"/>
      <c r="J4689" s="247"/>
      <c r="K4689" s="240"/>
      <c r="L4689" s="245"/>
    </row>
    <row r="4690" spans="1:12">
      <c r="A4690" s="243">
        <v>45102</v>
      </c>
      <c r="B4690" s="243">
        <v>45106</v>
      </c>
      <c r="C4690" s="244">
        <f t="shared" si="219"/>
        <v>5</v>
      </c>
      <c r="D4690" s="239">
        <v>45106</v>
      </c>
      <c r="E4690" s="245">
        <f t="shared" si="220"/>
        <v>4</v>
      </c>
      <c r="F4690" s="306" t="s">
        <v>175</v>
      </c>
      <c r="G4690" s="241">
        <v>10.8</v>
      </c>
      <c r="H4690" s="244">
        <f t="shared" si="221"/>
        <v>43.2</v>
      </c>
      <c r="I4690" s="246"/>
      <c r="J4690" s="247"/>
      <c r="K4690" s="240"/>
      <c r="L4690" s="245"/>
    </row>
    <row r="4691" spans="1:12">
      <c r="A4691" s="243">
        <v>45102</v>
      </c>
      <c r="B4691" s="243">
        <v>45128</v>
      </c>
      <c r="C4691" s="244">
        <f t="shared" si="219"/>
        <v>27</v>
      </c>
      <c r="D4691" s="239">
        <v>45128</v>
      </c>
      <c r="E4691" s="245">
        <f t="shared" si="220"/>
        <v>26</v>
      </c>
      <c r="F4691" s="306" t="s">
        <v>175</v>
      </c>
      <c r="G4691" s="241">
        <v>35.799999999999997</v>
      </c>
      <c r="H4691" s="244">
        <f t="shared" si="221"/>
        <v>930.8</v>
      </c>
      <c r="I4691" s="246"/>
      <c r="J4691" s="247"/>
      <c r="K4691" s="240"/>
      <c r="L4691" s="245"/>
    </row>
    <row r="4692" spans="1:12">
      <c r="A4692" s="243">
        <v>45103</v>
      </c>
      <c r="B4692" s="243">
        <v>45104</v>
      </c>
      <c r="C4692" s="244">
        <f t="shared" si="219"/>
        <v>2</v>
      </c>
      <c r="D4692" s="239">
        <v>45104</v>
      </c>
      <c r="E4692" s="245">
        <f t="shared" si="220"/>
        <v>1</v>
      </c>
      <c r="F4692" s="306" t="s">
        <v>176</v>
      </c>
      <c r="G4692" s="241">
        <v>927765.79</v>
      </c>
      <c r="H4692" s="244">
        <f t="shared" si="221"/>
        <v>927765.79</v>
      </c>
      <c r="I4692" s="246"/>
      <c r="J4692" s="247"/>
      <c r="K4692" s="240"/>
      <c r="L4692" s="245"/>
    </row>
    <row r="4693" spans="1:12">
      <c r="A4693" s="243">
        <v>45103</v>
      </c>
      <c r="B4693" s="243">
        <v>45103</v>
      </c>
      <c r="C4693" s="244">
        <f t="shared" si="219"/>
        <v>1</v>
      </c>
      <c r="D4693" s="239">
        <v>45103</v>
      </c>
      <c r="E4693" s="245">
        <f t="shared" si="220"/>
        <v>0</v>
      </c>
      <c r="F4693" s="306" t="s">
        <v>175</v>
      </c>
      <c r="G4693" s="241">
        <v>2694.69</v>
      </c>
      <c r="H4693" s="244">
        <f t="shared" si="221"/>
        <v>0</v>
      </c>
      <c r="I4693" s="246"/>
      <c r="J4693" s="247"/>
      <c r="K4693" s="240"/>
      <c r="L4693" s="245"/>
    </row>
    <row r="4694" spans="1:12">
      <c r="A4694" s="243">
        <v>45103</v>
      </c>
      <c r="B4694" s="243">
        <v>45105</v>
      </c>
      <c r="C4694" s="244">
        <f t="shared" si="219"/>
        <v>3</v>
      </c>
      <c r="D4694" s="239">
        <v>45105</v>
      </c>
      <c r="E4694" s="245">
        <f t="shared" si="220"/>
        <v>2</v>
      </c>
      <c r="F4694" s="306" t="s">
        <v>178</v>
      </c>
      <c r="G4694" s="241">
        <v>351.49</v>
      </c>
      <c r="H4694" s="244">
        <f t="shared" si="221"/>
        <v>702.98</v>
      </c>
      <c r="I4694" s="246"/>
      <c r="J4694" s="247"/>
      <c r="K4694" s="240"/>
      <c r="L4694" s="245"/>
    </row>
    <row r="4695" spans="1:12">
      <c r="A4695" s="243">
        <v>45103</v>
      </c>
      <c r="B4695" s="243">
        <v>45110</v>
      </c>
      <c r="C4695" s="244">
        <f t="shared" si="219"/>
        <v>8</v>
      </c>
      <c r="D4695" s="239">
        <v>45110</v>
      </c>
      <c r="E4695" s="245">
        <f t="shared" si="220"/>
        <v>7</v>
      </c>
      <c r="F4695" s="306" t="s">
        <v>175</v>
      </c>
      <c r="G4695" s="241">
        <v>311.05</v>
      </c>
      <c r="H4695" s="244">
        <f t="shared" si="221"/>
        <v>2177.35</v>
      </c>
      <c r="I4695" s="246"/>
      <c r="J4695" s="247"/>
      <c r="K4695" s="240"/>
      <c r="L4695" s="245"/>
    </row>
    <row r="4696" spans="1:12">
      <c r="A4696" s="243">
        <v>45103</v>
      </c>
      <c r="B4696" s="243">
        <v>45126</v>
      </c>
      <c r="C4696" s="244">
        <f t="shared" si="219"/>
        <v>24</v>
      </c>
      <c r="D4696" s="239">
        <v>45126</v>
      </c>
      <c r="E4696" s="245">
        <f t="shared" si="220"/>
        <v>23</v>
      </c>
      <c r="F4696" s="306" t="s">
        <v>177</v>
      </c>
      <c r="G4696" s="241">
        <v>8</v>
      </c>
      <c r="H4696" s="244">
        <f t="shared" si="221"/>
        <v>184</v>
      </c>
      <c r="I4696" s="246"/>
      <c r="J4696" s="247"/>
      <c r="K4696" s="240"/>
      <c r="L4696" s="245"/>
    </row>
    <row r="4697" spans="1:12">
      <c r="A4697" s="243">
        <v>45103</v>
      </c>
      <c r="B4697" s="243">
        <v>45105</v>
      </c>
      <c r="C4697" s="244">
        <f t="shared" si="219"/>
        <v>3</v>
      </c>
      <c r="D4697" s="239">
        <v>45105</v>
      </c>
      <c r="E4697" s="245">
        <f t="shared" si="220"/>
        <v>2</v>
      </c>
      <c r="F4697" s="306" t="s">
        <v>176</v>
      </c>
      <c r="G4697" s="241">
        <v>296502.78999999998</v>
      </c>
      <c r="H4697" s="244">
        <f t="shared" si="221"/>
        <v>593005.57999999996</v>
      </c>
      <c r="I4697" s="246"/>
      <c r="J4697" s="247"/>
      <c r="K4697" s="240"/>
      <c r="L4697" s="245"/>
    </row>
    <row r="4698" spans="1:12">
      <c r="A4698" s="243">
        <v>45103</v>
      </c>
      <c r="B4698" s="243">
        <v>45104</v>
      </c>
      <c r="C4698" s="244">
        <f t="shared" si="219"/>
        <v>2</v>
      </c>
      <c r="D4698" s="239">
        <v>45104</v>
      </c>
      <c r="E4698" s="245">
        <f t="shared" si="220"/>
        <v>1</v>
      </c>
      <c r="F4698" s="306" t="s">
        <v>175</v>
      </c>
      <c r="G4698" s="241">
        <v>778504.3</v>
      </c>
      <c r="H4698" s="244">
        <f t="shared" si="221"/>
        <v>778504.3</v>
      </c>
      <c r="I4698" s="246"/>
      <c r="J4698" s="247"/>
      <c r="K4698" s="240"/>
      <c r="L4698" s="245"/>
    </row>
    <row r="4699" spans="1:12">
      <c r="A4699" s="243">
        <v>45103</v>
      </c>
      <c r="B4699" s="243">
        <v>45112</v>
      </c>
      <c r="C4699" s="244">
        <f t="shared" si="219"/>
        <v>10</v>
      </c>
      <c r="D4699" s="239">
        <v>45112</v>
      </c>
      <c r="E4699" s="245">
        <f t="shared" si="220"/>
        <v>9</v>
      </c>
      <c r="F4699" s="306" t="s">
        <v>176</v>
      </c>
      <c r="G4699" s="241">
        <v>307.17</v>
      </c>
      <c r="H4699" s="244">
        <f t="shared" si="221"/>
        <v>2764.53</v>
      </c>
      <c r="I4699" s="246"/>
      <c r="J4699" s="247"/>
      <c r="K4699" s="240"/>
      <c r="L4699" s="245"/>
    </row>
    <row r="4700" spans="1:12">
      <c r="A4700" s="243">
        <v>45103</v>
      </c>
      <c r="B4700" s="243">
        <v>45103</v>
      </c>
      <c r="C4700" s="244">
        <f t="shared" si="219"/>
        <v>1</v>
      </c>
      <c r="D4700" s="239">
        <v>45103</v>
      </c>
      <c r="E4700" s="245">
        <f t="shared" si="220"/>
        <v>0</v>
      </c>
      <c r="F4700" s="306" t="s">
        <v>177</v>
      </c>
      <c r="G4700" s="241">
        <v>67.27</v>
      </c>
      <c r="H4700" s="244">
        <f t="shared" si="221"/>
        <v>0</v>
      </c>
      <c r="I4700" s="246"/>
      <c r="J4700" s="247"/>
      <c r="K4700" s="240"/>
      <c r="L4700" s="245"/>
    </row>
    <row r="4701" spans="1:12">
      <c r="A4701" s="243">
        <v>45103</v>
      </c>
      <c r="B4701" s="243">
        <v>45190</v>
      </c>
      <c r="C4701" s="244">
        <f t="shared" si="219"/>
        <v>88</v>
      </c>
      <c r="D4701" s="239">
        <v>45190</v>
      </c>
      <c r="E4701" s="245">
        <f t="shared" si="220"/>
        <v>87</v>
      </c>
      <c r="F4701" s="306" t="s">
        <v>176</v>
      </c>
      <c r="G4701" s="241">
        <v>46.31</v>
      </c>
      <c r="H4701" s="244">
        <f t="shared" si="221"/>
        <v>4028.9700000000003</v>
      </c>
      <c r="I4701" s="246"/>
      <c r="J4701" s="247"/>
      <c r="K4701" s="240"/>
      <c r="L4701" s="245"/>
    </row>
    <row r="4702" spans="1:12">
      <c r="A4702" s="243">
        <v>45103</v>
      </c>
      <c r="B4702" s="243">
        <v>45106</v>
      </c>
      <c r="C4702" s="244">
        <f t="shared" si="219"/>
        <v>4</v>
      </c>
      <c r="D4702" s="239">
        <v>45106</v>
      </c>
      <c r="E4702" s="245">
        <f t="shared" si="220"/>
        <v>3</v>
      </c>
      <c r="F4702" s="306" t="s">
        <v>178</v>
      </c>
      <c r="G4702" s="241">
        <v>9657.39</v>
      </c>
      <c r="H4702" s="244">
        <f t="shared" si="221"/>
        <v>28972.17</v>
      </c>
      <c r="I4702" s="246"/>
      <c r="J4702" s="247"/>
      <c r="K4702" s="240"/>
      <c r="L4702" s="245"/>
    </row>
    <row r="4703" spans="1:12">
      <c r="A4703" s="243">
        <v>45103</v>
      </c>
      <c r="B4703" s="243">
        <v>45113</v>
      </c>
      <c r="C4703" s="244">
        <f t="shared" si="219"/>
        <v>11</v>
      </c>
      <c r="D4703" s="239">
        <v>45113</v>
      </c>
      <c r="E4703" s="245">
        <f t="shared" si="220"/>
        <v>10</v>
      </c>
      <c r="F4703" s="306" t="s">
        <v>178</v>
      </c>
      <c r="G4703" s="241">
        <v>97.37</v>
      </c>
      <c r="H4703" s="244">
        <f t="shared" si="221"/>
        <v>973.7</v>
      </c>
      <c r="I4703" s="246"/>
      <c r="J4703" s="247"/>
      <c r="K4703" s="240"/>
      <c r="L4703" s="245"/>
    </row>
    <row r="4704" spans="1:12">
      <c r="A4704" s="243">
        <v>45103</v>
      </c>
      <c r="B4704" s="243">
        <v>45105</v>
      </c>
      <c r="C4704" s="244">
        <f t="shared" si="219"/>
        <v>3</v>
      </c>
      <c r="D4704" s="239">
        <v>45105</v>
      </c>
      <c r="E4704" s="245">
        <f t="shared" si="220"/>
        <v>2</v>
      </c>
      <c r="F4704" s="306" t="s">
        <v>175</v>
      </c>
      <c r="G4704" s="241">
        <v>13849.45</v>
      </c>
      <c r="H4704" s="244">
        <f t="shared" si="221"/>
        <v>27698.9</v>
      </c>
      <c r="I4704" s="246"/>
      <c r="J4704" s="247"/>
      <c r="K4704" s="240"/>
      <c r="L4704" s="245"/>
    </row>
    <row r="4705" spans="1:12">
      <c r="A4705" s="243">
        <v>45103</v>
      </c>
      <c r="B4705" s="243">
        <v>45106</v>
      </c>
      <c r="C4705" s="244">
        <f t="shared" si="219"/>
        <v>4</v>
      </c>
      <c r="D4705" s="239">
        <v>45106</v>
      </c>
      <c r="E4705" s="245">
        <f t="shared" si="220"/>
        <v>3</v>
      </c>
      <c r="F4705" s="306" t="s">
        <v>176</v>
      </c>
      <c r="G4705" s="241">
        <v>154284.78</v>
      </c>
      <c r="H4705" s="244">
        <f t="shared" si="221"/>
        <v>462854.33999999997</v>
      </c>
      <c r="I4705" s="246"/>
      <c r="J4705" s="247"/>
      <c r="K4705" s="240"/>
      <c r="L4705" s="245"/>
    </row>
    <row r="4706" spans="1:12">
      <c r="A4706" s="243">
        <v>45103</v>
      </c>
      <c r="B4706" s="243">
        <v>45104</v>
      </c>
      <c r="C4706" s="244">
        <f t="shared" si="219"/>
        <v>2</v>
      </c>
      <c r="D4706" s="239">
        <v>45104</v>
      </c>
      <c r="E4706" s="245">
        <f t="shared" si="220"/>
        <v>1</v>
      </c>
      <c r="F4706" s="306" t="s">
        <v>177</v>
      </c>
      <c r="G4706" s="241">
        <v>48346.65</v>
      </c>
      <c r="H4706" s="244">
        <f t="shared" si="221"/>
        <v>48346.65</v>
      </c>
      <c r="I4706" s="246"/>
      <c r="J4706" s="247"/>
      <c r="K4706" s="240"/>
      <c r="L4706" s="245"/>
    </row>
    <row r="4707" spans="1:12">
      <c r="A4707" s="243">
        <v>45103</v>
      </c>
      <c r="B4707" s="243">
        <v>45113</v>
      </c>
      <c r="C4707" s="244">
        <f t="shared" si="219"/>
        <v>11</v>
      </c>
      <c r="D4707" s="239">
        <v>45113</v>
      </c>
      <c r="E4707" s="245">
        <f t="shared" si="220"/>
        <v>10</v>
      </c>
      <c r="F4707" s="306" t="s">
        <v>176</v>
      </c>
      <c r="G4707" s="241">
        <v>13072.89</v>
      </c>
      <c r="H4707" s="244">
        <f t="shared" si="221"/>
        <v>130728.9</v>
      </c>
      <c r="I4707" s="246"/>
      <c r="J4707" s="247"/>
      <c r="K4707" s="240"/>
      <c r="L4707" s="245"/>
    </row>
    <row r="4708" spans="1:12">
      <c r="A4708" s="243">
        <v>45103</v>
      </c>
      <c r="B4708" s="243">
        <v>45152</v>
      </c>
      <c r="C4708" s="244">
        <f t="shared" si="219"/>
        <v>50</v>
      </c>
      <c r="D4708" s="239">
        <v>45152</v>
      </c>
      <c r="E4708" s="245">
        <f t="shared" si="220"/>
        <v>49</v>
      </c>
      <c r="F4708" s="306" t="s">
        <v>176</v>
      </c>
      <c r="G4708" s="241">
        <v>1691.69</v>
      </c>
      <c r="H4708" s="244">
        <f t="shared" si="221"/>
        <v>82892.81</v>
      </c>
      <c r="I4708" s="246"/>
      <c r="J4708" s="247"/>
      <c r="K4708" s="240"/>
      <c r="L4708" s="245"/>
    </row>
    <row r="4709" spans="1:12">
      <c r="A4709" s="243">
        <v>45103</v>
      </c>
      <c r="B4709" s="243">
        <v>45352</v>
      </c>
      <c r="C4709" s="244">
        <f t="shared" si="219"/>
        <v>250</v>
      </c>
      <c r="D4709" s="239">
        <v>45352</v>
      </c>
      <c r="E4709" s="245">
        <f t="shared" si="220"/>
        <v>249</v>
      </c>
      <c r="F4709" s="306" t="s">
        <v>176</v>
      </c>
      <c r="G4709" s="241">
        <v>848.32</v>
      </c>
      <c r="H4709" s="244">
        <f t="shared" si="221"/>
        <v>211231.68000000002</v>
      </c>
      <c r="I4709" s="246"/>
      <c r="J4709" s="247"/>
      <c r="K4709" s="240"/>
      <c r="L4709" s="245"/>
    </row>
    <row r="4710" spans="1:12">
      <c r="A4710" s="243">
        <v>45103</v>
      </c>
      <c r="B4710" s="243">
        <v>45112</v>
      </c>
      <c r="C4710" s="244">
        <f t="shared" si="219"/>
        <v>10</v>
      </c>
      <c r="D4710" s="239">
        <v>45112</v>
      </c>
      <c r="E4710" s="245">
        <f t="shared" si="220"/>
        <v>9</v>
      </c>
      <c r="F4710" s="306" t="s">
        <v>175</v>
      </c>
      <c r="G4710" s="241">
        <v>190.91</v>
      </c>
      <c r="H4710" s="244">
        <f t="shared" si="221"/>
        <v>1718.19</v>
      </c>
      <c r="I4710" s="246"/>
      <c r="J4710" s="247"/>
      <c r="K4710" s="240"/>
      <c r="L4710" s="245"/>
    </row>
    <row r="4711" spans="1:12">
      <c r="A4711" s="243">
        <v>45103</v>
      </c>
      <c r="B4711" s="243">
        <v>45110</v>
      </c>
      <c r="C4711" s="244">
        <f t="shared" si="219"/>
        <v>8</v>
      </c>
      <c r="D4711" s="239">
        <v>45110</v>
      </c>
      <c r="E4711" s="245">
        <f t="shared" si="220"/>
        <v>7</v>
      </c>
      <c r="F4711" s="306" t="s">
        <v>179</v>
      </c>
      <c r="G4711" s="241">
        <v>6158.34</v>
      </c>
      <c r="H4711" s="244">
        <f t="shared" si="221"/>
        <v>43108.380000000005</v>
      </c>
      <c r="I4711" s="246"/>
      <c r="J4711" s="247"/>
      <c r="K4711" s="240"/>
      <c r="L4711" s="245"/>
    </row>
    <row r="4712" spans="1:12">
      <c r="A4712" s="243">
        <v>45103</v>
      </c>
      <c r="B4712" s="243">
        <v>45105</v>
      </c>
      <c r="C4712" s="244">
        <f t="shared" si="219"/>
        <v>3</v>
      </c>
      <c r="D4712" s="239">
        <v>45105</v>
      </c>
      <c r="E4712" s="245">
        <f t="shared" si="220"/>
        <v>2</v>
      </c>
      <c r="F4712" s="306" t="s">
        <v>177</v>
      </c>
      <c r="G4712" s="241">
        <v>2852.5</v>
      </c>
      <c r="H4712" s="244">
        <f t="shared" si="221"/>
        <v>5705</v>
      </c>
      <c r="I4712" s="246"/>
      <c r="J4712" s="247"/>
      <c r="K4712" s="240"/>
      <c r="L4712" s="245"/>
    </row>
    <row r="4713" spans="1:12">
      <c r="A4713" s="243">
        <v>45103</v>
      </c>
      <c r="B4713" s="243">
        <v>45103</v>
      </c>
      <c r="C4713" s="244">
        <f t="shared" si="219"/>
        <v>1</v>
      </c>
      <c r="D4713" s="239">
        <v>45103</v>
      </c>
      <c r="E4713" s="245">
        <f t="shared" si="220"/>
        <v>0</v>
      </c>
      <c r="F4713" s="306" t="s">
        <v>179</v>
      </c>
      <c r="G4713" s="241">
        <v>10157.540000000001</v>
      </c>
      <c r="H4713" s="244">
        <f t="shared" si="221"/>
        <v>0</v>
      </c>
      <c r="I4713" s="246"/>
      <c r="J4713" s="247"/>
      <c r="K4713" s="240"/>
      <c r="L4713" s="245"/>
    </row>
    <row r="4714" spans="1:12">
      <c r="A4714" s="243">
        <v>45103</v>
      </c>
      <c r="B4714" s="243">
        <v>45106</v>
      </c>
      <c r="C4714" s="244">
        <f t="shared" si="219"/>
        <v>4</v>
      </c>
      <c r="D4714" s="239">
        <v>45106</v>
      </c>
      <c r="E4714" s="245">
        <f t="shared" si="220"/>
        <v>3</v>
      </c>
      <c r="F4714" s="306" t="s">
        <v>175</v>
      </c>
      <c r="G4714" s="241">
        <v>1223.3</v>
      </c>
      <c r="H4714" s="244">
        <f t="shared" si="221"/>
        <v>3669.8999999999996</v>
      </c>
      <c r="I4714" s="246"/>
      <c r="J4714" s="247"/>
      <c r="K4714" s="240"/>
      <c r="L4714" s="245"/>
    </row>
    <row r="4715" spans="1:12">
      <c r="A4715" s="243">
        <v>45103</v>
      </c>
      <c r="B4715" s="243">
        <v>45114</v>
      </c>
      <c r="C4715" s="244">
        <f t="shared" si="219"/>
        <v>12</v>
      </c>
      <c r="D4715" s="239">
        <v>45114</v>
      </c>
      <c r="E4715" s="245">
        <f t="shared" si="220"/>
        <v>11</v>
      </c>
      <c r="F4715" s="306" t="s">
        <v>176</v>
      </c>
      <c r="G4715" s="241">
        <v>868.92</v>
      </c>
      <c r="H4715" s="244">
        <f t="shared" si="221"/>
        <v>9558.119999999999</v>
      </c>
      <c r="I4715" s="246"/>
      <c r="J4715" s="247"/>
      <c r="K4715" s="240"/>
      <c r="L4715" s="245"/>
    </row>
    <row r="4716" spans="1:12">
      <c r="A4716" s="243">
        <v>45103</v>
      </c>
      <c r="B4716" s="243">
        <v>45113</v>
      </c>
      <c r="C4716" s="244">
        <f t="shared" si="219"/>
        <v>11</v>
      </c>
      <c r="D4716" s="239">
        <v>45113</v>
      </c>
      <c r="E4716" s="245">
        <f t="shared" si="220"/>
        <v>10</v>
      </c>
      <c r="F4716" s="306" t="s">
        <v>175</v>
      </c>
      <c r="G4716" s="241">
        <v>246.96</v>
      </c>
      <c r="H4716" s="244">
        <f t="shared" si="221"/>
        <v>2469.6</v>
      </c>
      <c r="I4716" s="246"/>
      <c r="J4716" s="247"/>
      <c r="K4716" s="240"/>
      <c r="L4716" s="245"/>
    </row>
    <row r="4717" spans="1:12">
      <c r="A4717" s="243">
        <v>45103</v>
      </c>
      <c r="B4717" s="243">
        <v>45127</v>
      </c>
      <c r="C4717" s="244">
        <f t="shared" si="219"/>
        <v>25</v>
      </c>
      <c r="D4717" s="239">
        <v>45127</v>
      </c>
      <c r="E4717" s="245">
        <f t="shared" si="220"/>
        <v>24</v>
      </c>
      <c r="F4717" s="306" t="s">
        <v>175</v>
      </c>
      <c r="G4717" s="241">
        <v>52.42</v>
      </c>
      <c r="H4717" s="244">
        <f t="shared" si="221"/>
        <v>1258.08</v>
      </c>
      <c r="I4717" s="246"/>
      <c r="J4717" s="247"/>
      <c r="K4717" s="240"/>
      <c r="L4717" s="245"/>
    </row>
    <row r="4718" spans="1:12">
      <c r="A4718" s="243">
        <v>45103</v>
      </c>
      <c r="B4718" s="243">
        <v>45288</v>
      </c>
      <c r="C4718" s="244">
        <f t="shared" si="219"/>
        <v>186</v>
      </c>
      <c r="D4718" s="239">
        <v>45288</v>
      </c>
      <c r="E4718" s="245">
        <f t="shared" si="220"/>
        <v>185</v>
      </c>
      <c r="F4718" s="306" t="s">
        <v>175</v>
      </c>
      <c r="G4718" s="241">
        <v>24.61</v>
      </c>
      <c r="H4718" s="244">
        <f t="shared" si="221"/>
        <v>4552.8499999999995</v>
      </c>
      <c r="I4718" s="246"/>
      <c r="J4718" s="247"/>
      <c r="K4718" s="240"/>
      <c r="L4718" s="245"/>
    </row>
    <row r="4719" spans="1:12">
      <c r="A4719" s="243">
        <v>45103</v>
      </c>
      <c r="B4719" s="243">
        <v>45104</v>
      </c>
      <c r="C4719" s="244">
        <f t="shared" si="219"/>
        <v>2</v>
      </c>
      <c r="D4719" s="239">
        <v>45104</v>
      </c>
      <c r="E4719" s="245">
        <f t="shared" si="220"/>
        <v>1</v>
      </c>
      <c r="F4719" s="306" t="s">
        <v>179</v>
      </c>
      <c r="G4719" s="241">
        <v>2223.5100000000002</v>
      </c>
      <c r="H4719" s="244">
        <f t="shared" si="221"/>
        <v>2223.5100000000002</v>
      </c>
      <c r="I4719" s="246"/>
      <c r="J4719" s="247"/>
      <c r="K4719" s="240"/>
      <c r="L4719" s="245"/>
    </row>
    <row r="4720" spans="1:12">
      <c r="A4720" s="243">
        <v>45103</v>
      </c>
      <c r="B4720" s="243">
        <v>45106</v>
      </c>
      <c r="C4720" s="244">
        <f t="shared" si="219"/>
        <v>4</v>
      </c>
      <c r="D4720" s="239">
        <v>45106</v>
      </c>
      <c r="E4720" s="245">
        <f t="shared" si="220"/>
        <v>3</v>
      </c>
      <c r="F4720" s="306" t="s">
        <v>177</v>
      </c>
      <c r="G4720" s="241">
        <v>13531.29</v>
      </c>
      <c r="H4720" s="244">
        <f t="shared" si="221"/>
        <v>40593.870000000003</v>
      </c>
      <c r="I4720" s="246"/>
      <c r="J4720" s="247"/>
      <c r="K4720" s="240"/>
      <c r="L4720" s="245"/>
    </row>
    <row r="4721" spans="1:12">
      <c r="A4721" s="243">
        <v>45103</v>
      </c>
      <c r="B4721" s="243">
        <v>45128</v>
      </c>
      <c r="C4721" s="244">
        <f t="shared" si="219"/>
        <v>26</v>
      </c>
      <c r="D4721" s="239">
        <v>45128</v>
      </c>
      <c r="E4721" s="245">
        <f t="shared" si="220"/>
        <v>25</v>
      </c>
      <c r="F4721" s="306" t="s">
        <v>175</v>
      </c>
      <c r="G4721" s="241">
        <v>0.69</v>
      </c>
      <c r="H4721" s="244">
        <f t="shared" si="221"/>
        <v>17.25</v>
      </c>
      <c r="I4721" s="246"/>
      <c r="J4721" s="247"/>
      <c r="K4721" s="240"/>
      <c r="L4721" s="245"/>
    </row>
    <row r="4722" spans="1:12">
      <c r="A4722" s="243">
        <v>45103</v>
      </c>
      <c r="B4722" s="243">
        <v>45107</v>
      </c>
      <c r="C4722" s="244">
        <f t="shared" si="219"/>
        <v>5</v>
      </c>
      <c r="D4722" s="239">
        <v>45107</v>
      </c>
      <c r="E4722" s="245">
        <f t="shared" si="220"/>
        <v>4</v>
      </c>
      <c r="F4722" s="306" t="s">
        <v>176</v>
      </c>
      <c r="G4722" s="241">
        <v>84184.03</v>
      </c>
      <c r="H4722" s="244">
        <f t="shared" si="221"/>
        <v>336736.12</v>
      </c>
      <c r="I4722" s="246"/>
      <c r="J4722" s="247"/>
      <c r="K4722" s="240"/>
      <c r="L4722" s="245"/>
    </row>
    <row r="4723" spans="1:12">
      <c r="A4723" s="243">
        <v>45103</v>
      </c>
      <c r="B4723" s="243">
        <v>45273</v>
      </c>
      <c r="C4723" s="244">
        <f t="shared" si="219"/>
        <v>171</v>
      </c>
      <c r="D4723" s="239">
        <v>45273</v>
      </c>
      <c r="E4723" s="245">
        <f t="shared" si="220"/>
        <v>170</v>
      </c>
      <c r="F4723" s="306" t="s">
        <v>177</v>
      </c>
      <c r="G4723" s="241">
        <v>421.32</v>
      </c>
      <c r="H4723" s="244">
        <f t="shared" si="221"/>
        <v>71624.399999999994</v>
      </c>
      <c r="I4723" s="246"/>
      <c r="J4723" s="247"/>
      <c r="K4723" s="240"/>
      <c r="L4723" s="245"/>
    </row>
    <row r="4724" spans="1:12">
      <c r="A4724" s="243">
        <v>45103</v>
      </c>
      <c r="B4724" s="243">
        <v>45169</v>
      </c>
      <c r="C4724" s="244">
        <f t="shared" si="219"/>
        <v>67</v>
      </c>
      <c r="D4724" s="239">
        <v>45169</v>
      </c>
      <c r="E4724" s="245">
        <f t="shared" si="220"/>
        <v>66</v>
      </c>
      <c r="F4724" s="306" t="s">
        <v>175</v>
      </c>
      <c r="G4724" s="241">
        <v>208.35</v>
      </c>
      <c r="H4724" s="244">
        <f t="shared" si="221"/>
        <v>13751.1</v>
      </c>
      <c r="I4724" s="246"/>
      <c r="J4724" s="247"/>
      <c r="K4724" s="240"/>
      <c r="L4724" s="245"/>
    </row>
    <row r="4725" spans="1:12">
      <c r="A4725" s="243">
        <v>45103</v>
      </c>
      <c r="B4725" s="243">
        <v>45107</v>
      </c>
      <c r="C4725" s="244">
        <f t="shared" si="219"/>
        <v>5</v>
      </c>
      <c r="D4725" s="239">
        <v>45107</v>
      </c>
      <c r="E4725" s="245">
        <f t="shared" si="220"/>
        <v>4</v>
      </c>
      <c r="F4725" s="306" t="s">
        <v>175</v>
      </c>
      <c r="G4725" s="241">
        <v>1612.56</v>
      </c>
      <c r="H4725" s="244">
        <f t="shared" si="221"/>
        <v>6450.24</v>
      </c>
      <c r="I4725" s="246"/>
      <c r="J4725" s="247"/>
      <c r="K4725" s="240"/>
      <c r="L4725" s="245"/>
    </row>
    <row r="4726" spans="1:12">
      <c r="A4726" s="243">
        <v>45103</v>
      </c>
      <c r="B4726" s="243">
        <v>45139</v>
      </c>
      <c r="C4726" s="244">
        <f t="shared" si="219"/>
        <v>37</v>
      </c>
      <c r="D4726" s="239">
        <v>45139</v>
      </c>
      <c r="E4726" s="245">
        <f t="shared" si="220"/>
        <v>36</v>
      </c>
      <c r="F4726" s="306" t="s">
        <v>177</v>
      </c>
      <c r="G4726" s="241">
        <v>1164.4100000000001</v>
      </c>
      <c r="H4726" s="244">
        <f t="shared" si="221"/>
        <v>41918.76</v>
      </c>
      <c r="I4726" s="246"/>
      <c r="J4726" s="247"/>
      <c r="K4726" s="240"/>
      <c r="L4726" s="245"/>
    </row>
    <row r="4727" spans="1:12">
      <c r="A4727" s="243">
        <v>45103</v>
      </c>
      <c r="B4727" s="243">
        <v>45132</v>
      </c>
      <c r="C4727" s="244">
        <f t="shared" si="219"/>
        <v>30</v>
      </c>
      <c r="D4727" s="239">
        <v>45132</v>
      </c>
      <c r="E4727" s="245">
        <f t="shared" si="220"/>
        <v>29</v>
      </c>
      <c r="F4727" s="306" t="s">
        <v>175</v>
      </c>
      <c r="G4727" s="241">
        <v>151.68</v>
      </c>
      <c r="H4727" s="244">
        <f t="shared" si="221"/>
        <v>4398.72</v>
      </c>
      <c r="I4727" s="246"/>
      <c r="J4727" s="247"/>
      <c r="K4727" s="240"/>
      <c r="L4727" s="245"/>
    </row>
    <row r="4728" spans="1:12">
      <c r="A4728" s="243">
        <v>45103</v>
      </c>
      <c r="B4728" s="243">
        <v>45133</v>
      </c>
      <c r="C4728" s="244">
        <f t="shared" si="219"/>
        <v>31</v>
      </c>
      <c r="D4728" s="239">
        <v>45133</v>
      </c>
      <c r="E4728" s="245">
        <f t="shared" si="220"/>
        <v>30</v>
      </c>
      <c r="F4728" s="306" t="s">
        <v>175</v>
      </c>
      <c r="G4728" s="241">
        <v>123.62</v>
      </c>
      <c r="H4728" s="244">
        <f t="shared" si="221"/>
        <v>3708.6000000000004</v>
      </c>
      <c r="I4728" s="246"/>
      <c r="J4728" s="247"/>
      <c r="K4728" s="240"/>
      <c r="L4728" s="245"/>
    </row>
    <row r="4729" spans="1:12">
      <c r="A4729" s="243">
        <v>45103</v>
      </c>
      <c r="B4729" s="243">
        <v>45142</v>
      </c>
      <c r="C4729" s="244">
        <f t="shared" si="219"/>
        <v>40</v>
      </c>
      <c r="D4729" s="239">
        <v>45142</v>
      </c>
      <c r="E4729" s="245">
        <f t="shared" si="220"/>
        <v>39</v>
      </c>
      <c r="F4729" s="306" t="s">
        <v>176</v>
      </c>
      <c r="G4729" s="241">
        <v>59940.02</v>
      </c>
      <c r="H4729" s="244">
        <f t="shared" si="221"/>
        <v>2337660.7799999998</v>
      </c>
      <c r="I4729" s="246"/>
      <c r="J4729" s="247"/>
      <c r="K4729" s="240"/>
      <c r="L4729" s="245"/>
    </row>
    <row r="4730" spans="1:12">
      <c r="A4730" s="243">
        <v>45103</v>
      </c>
      <c r="B4730" s="243">
        <v>45117</v>
      </c>
      <c r="C4730" s="244">
        <f t="shared" si="219"/>
        <v>15</v>
      </c>
      <c r="D4730" s="239">
        <v>45117</v>
      </c>
      <c r="E4730" s="245">
        <f t="shared" si="220"/>
        <v>14</v>
      </c>
      <c r="F4730" s="306" t="s">
        <v>176</v>
      </c>
      <c r="G4730" s="241">
        <v>12124.25</v>
      </c>
      <c r="H4730" s="244">
        <f t="shared" si="221"/>
        <v>169739.5</v>
      </c>
      <c r="I4730" s="246"/>
      <c r="J4730" s="247"/>
      <c r="K4730" s="240"/>
      <c r="L4730" s="245"/>
    </row>
    <row r="4731" spans="1:12">
      <c r="A4731" s="243">
        <v>45103</v>
      </c>
      <c r="B4731" s="243">
        <v>45119</v>
      </c>
      <c r="C4731" s="244">
        <f t="shared" si="219"/>
        <v>17</v>
      </c>
      <c r="D4731" s="239">
        <v>45119</v>
      </c>
      <c r="E4731" s="245">
        <f t="shared" si="220"/>
        <v>16</v>
      </c>
      <c r="F4731" s="306" t="s">
        <v>176</v>
      </c>
      <c r="G4731" s="241">
        <v>8451.91</v>
      </c>
      <c r="H4731" s="244">
        <f t="shared" si="221"/>
        <v>135230.56</v>
      </c>
      <c r="I4731" s="246"/>
      <c r="J4731" s="247"/>
      <c r="K4731" s="240"/>
      <c r="L4731" s="245"/>
    </row>
    <row r="4732" spans="1:12">
      <c r="A4732" s="243">
        <v>45103</v>
      </c>
      <c r="B4732" s="243">
        <v>45118</v>
      </c>
      <c r="C4732" s="244">
        <f t="shared" si="219"/>
        <v>16</v>
      </c>
      <c r="D4732" s="239">
        <v>45118</v>
      </c>
      <c r="E4732" s="245">
        <f t="shared" si="220"/>
        <v>15</v>
      </c>
      <c r="F4732" s="306" t="s">
        <v>175</v>
      </c>
      <c r="G4732" s="241">
        <v>34.909999999999997</v>
      </c>
      <c r="H4732" s="244">
        <f t="shared" si="221"/>
        <v>523.65</v>
      </c>
      <c r="I4732" s="246"/>
      <c r="J4732" s="247"/>
      <c r="K4732" s="240"/>
      <c r="L4732" s="245"/>
    </row>
    <row r="4733" spans="1:12">
      <c r="A4733" s="243">
        <v>45103</v>
      </c>
      <c r="B4733" s="243">
        <v>45119</v>
      </c>
      <c r="C4733" s="244">
        <f t="shared" si="219"/>
        <v>17</v>
      </c>
      <c r="D4733" s="239">
        <v>45119</v>
      </c>
      <c r="E4733" s="245">
        <f t="shared" si="220"/>
        <v>16</v>
      </c>
      <c r="F4733" s="306" t="s">
        <v>175</v>
      </c>
      <c r="G4733" s="241">
        <v>152.44999999999999</v>
      </c>
      <c r="H4733" s="244">
        <f t="shared" si="221"/>
        <v>2439.1999999999998</v>
      </c>
      <c r="I4733" s="246"/>
      <c r="J4733" s="247"/>
      <c r="K4733" s="240"/>
      <c r="L4733" s="245"/>
    </row>
    <row r="4734" spans="1:12">
      <c r="A4734" s="243">
        <v>45103</v>
      </c>
      <c r="B4734" s="243">
        <v>45121</v>
      </c>
      <c r="C4734" s="244">
        <f t="shared" si="219"/>
        <v>19</v>
      </c>
      <c r="D4734" s="239">
        <v>45121</v>
      </c>
      <c r="E4734" s="245">
        <f t="shared" si="220"/>
        <v>18</v>
      </c>
      <c r="F4734" s="306" t="s">
        <v>176</v>
      </c>
      <c r="G4734" s="241">
        <v>114.86</v>
      </c>
      <c r="H4734" s="244">
        <f t="shared" si="221"/>
        <v>2067.48</v>
      </c>
      <c r="I4734" s="246"/>
      <c r="J4734" s="247"/>
      <c r="K4734" s="240"/>
      <c r="L4734" s="245"/>
    </row>
    <row r="4735" spans="1:12">
      <c r="A4735" s="243">
        <v>45103</v>
      </c>
      <c r="B4735" s="243">
        <v>45147</v>
      </c>
      <c r="C4735" s="244">
        <f t="shared" si="219"/>
        <v>45</v>
      </c>
      <c r="D4735" s="239">
        <v>45147</v>
      </c>
      <c r="E4735" s="245">
        <f t="shared" si="220"/>
        <v>44</v>
      </c>
      <c r="F4735" s="306" t="s">
        <v>175</v>
      </c>
      <c r="G4735" s="241">
        <v>96.12</v>
      </c>
      <c r="H4735" s="244">
        <f t="shared" si="221"/>
        <v>4229.2800000000007</v>
      </c>
      <c r="I4735" s="246"/>
      <c r="J4735" s="247"/>
      <c r="K4735" s="240"/>
      <c r="L4735" s="245"/>
    </row>
    <row r="4736" spans="1:12">
      <c r="A4736" s="243">
        <v>45103</v>
      </c>
      <c r="B4736" s="243">
        <v>45379</v>
      </c>
      <c r="C4736" s="244">
        <f t="shared" si="219"/>
        <v>277</v>
      </c>
      <c r="D4736" s="239">
        <v>45379</v>
      </c>
      <c r="E4736" s="245">
        <f t="shared" si="220"/>
        <v>276</v>
      </c>
      <c r="F4736" s="306" t="s">
        <v>176</v>
      </c>
      <c r="G4736" s="241">
        <v>712.1</v>
      </c>
      <c r="H4736" s="244">
        <f t="shared" si="221"/>
        <v>196539.6</v>
      </c>
      <c r="I4736" s="246"/>
      <c r="J4736" s="247"/>
      <c r="K4736" s="240"/>
      <c r="L4736" s="245"/>
    </row>
    <row r="4737" spans="1:12">
      <c r="A4737" s="243">
        <v>45103</v>
      </c>
      <c r="B4737" s="243">
        <v>45187</v>
      </c>
      <c r="C4737" s="244">
        <f t="shared" si="219"/>
        <v>85</v>
      </c>
      <c r="D4737" s="239">
        <v>45187</v>
      </c>
      <c r="E4737" s="245">
        <f t="shared" si="220"/>
        <v>84</v>
      </c>
      <c r="F4737" s="306" t="s">
        <v>175</v>
      </c>
      <c r="G4737" s="241">
        <v>47.37</v>
      </c>
      <c r="H4737" s="244">
        <f t="shared" si="221"/>
        <v>3979.08</v>
      </c>
      <c r="I4737" s="246"/>
      <c r="J4737" s="247"/>
      <c r="K4737" s="240"/>
      <c r="L4737" s="245"/>
    </row>
    <row r="4738" spans="1:12">
      <c r="A4738" s="243">
        <v>45103</v>
      </c>
      <c r="B4738" s="243">
        <v>45103</v>
      </c>
      <c r="C4738" s="244">
        <f t="shared" si="219"/>
        <v>1</v>
      </c>
      <c r="D4738" s="239">
        <v>45103</v>
      </c>
      <c r="E4738" s="245">
        <f t="shared" si="220"/>
        <v>0</v>
      </c>
      <c r="F4738" s="306" t="s">
        <v>176</v>
      </c>
      <c r="G4738" s="241">
        <v>22346.49</v>
      </c>
      <c r="H4738" s="244">
        <f t="shared" si="221"/>
        <v>0</v>
      </c>
      <c r="I4738" s="246"/>
      <c r="J4738" s="247"/>
      <c r="K4738" s="240"/>
      <c r="L4738" s="245"/>
    </row>
    <row r="4739" spans="1:12">
      <c r="A4739" s="243">
        <v>45103</v>
      </c>
      <c r="B4739" s="243">
        <v>45104</v>
      </c>
      <c r="C4739" s="244">
        <f t="shared" si="219"/>
        <v>2</v>
      </c>
      <c r="D4739" s="239">
        <v>45104</v>
      </c>
      <c r="E4739" s="245">
        <f t="shared" si="220"/>
        <v>1</v>
      </c>
      <c r="F4739" s="306" t="s">
        <v>178</v>
      </c>
      <c r="G4739" s="241">
        <v>100752.95</v>
      </c>
      <c r="H4739" s="244">
        <f t="shared" si="221"/>
        <v>100752.95</v>
      </c>
      <c r="I4739" s="246"/>
      <c r="J4739" s="247"/>
      <c r="K4739" s="240"/>
      <c r="L4739" s="245"/>
    </row>
    <row r="4740" spans="1:12">
      <c r="A4740" s="243">
        <v>45103</v>
      </c>
      <c r="B4740" s="243">
        <v>45110</v>
      </c>
      <c r="C4740" s="244">
        <f t="shared" si="219"/>
        <v>8</v>
      </c>
      <c r="D4740" s="239">
        <v>45110</v>
      </c>
      <c r="E4740" s="245">
        <f t="shared" si="220"/>
        <v>7</v>
      </c>
      <c r="F4740" s="306" t="s">
        <v>176</v>
      </c>
      <c r="G4740" s="241">
        <v>16562.47</v>
      </c>
      <c r="H4740" s="244">
        <f t="shared" si="221"/>
        <v>115937.29000000001</v>
      </c>
      <c r="I4740" s="246"/>
      <c r="J4740" s="247"/>
      <c r="K4740" s="240"/>
      <c r="L4740" s="245"/>
    </row>
    <row r="4741" spans="1:12">
      <c r="A4741" s="243">
        <v>45104</v>
      </c>
      <c r="B4741" s="243">
        <v>45119</v>
      </c>
      <c r="C4741" s="244">
        <f t="shared" si="219"/>
        <v>16</v>
      </c>
      <c r="D4741" s="239">
        <v>45119</v>
      </c>
      <c r="E4741" s="245">
        <f t="shared" si="220"/>
        <v>15</v>
      </c>
      <c r="F4741" s="306" t="s">
        <v>179</v>
      </c>
      <c r="G4741" s="241">
        <v>42.06</v>
      </c>
      <c r="H4741" s="244">
        <f t="shared" si="221"/>
        <v>630.90000000000009</v>
      </c>
      <c r="I4741" s="246"/>
      <c r="J4741" s="247"/>
      <c r="K4741" s="240"/>
      <c r="L4741" s="245"/>
    </row>
    <row r="4742" spans="1:12">
      <c r="A4742" s="243">
        <v>45104</v>
      </c>
      <c r="B4742" s="243">
        <v>45121</v>
      </c>
      <c r="C4742" s="244">
        <f t="shared" si="219"/>
        <v>18</v>
      </c>
      <c r="D4742" s="239">
        <v>45121</v>
      </c>
      <c r="E4742" s="245">
        <f t="shared" si="220"/>
        <v>17</v>
      </c>
      <c r="F4742" s="306" t="s">
        <v>177</v>
      </c>
      <c r="G4742" s="241">
        <v>1062.25</v>
      </c>
      <c r="H4742" s="244">
        <f t="shared" si="221"/>
        <v>18058.25</v>
      </c>
      <c r="I4742" s="246"/>
      <c r="J4742" s="247"/>
      <c r="K4742" s="240"/>
      <c r="L4742" s="245"/>
    </row>
    <row r="4743" spans="1:12">
      <c r="A4743" s="243">
        <v>45104</v>
      </c>
      <c r="B4743" s="243">
        <v>45138</v>
      </c>
      <c r="C4743" s="244">
        <f t="shared" ref="C4743:C4806" si="222">B4743-A4743+1</f>
        <v>35</v>
      </c>
      <c r="D4743" s="239">
        <v>45138</v>
      </c>
      <c r="E4743" s="245">
        <f t="shared" ref="E4743:E4806" si="223">D4743-A4743</f>
        <v>34</v>
      </c>
      <c r="F4743" s="306" t="s">
        <v>175</v>
      </c>
      <c r="G4743" s="241">
        <v>27.21</v>
      </c>
      <c r="H4743" s="244">
        <f t="shared" ref="H4743:H4806" si="224">E4743*G4743</f>
        <v>925.14</v>
      </c>
      <c r="I4743" s="246"/>
      <c r="J4743" s="247"/>
      <c r="K4743" s="240"/>
      <c r="L4743" s="245"/>
    </row>
    <row r="4744" spans="1:12">
      <c r="A4744" s="243">
        <v>45104</v>
      </c>
      <c r="B4744" s="243">
        <v>45125</v>
      </c>
      <c r="C4744" s="244">
        <f t="shared" si="222"/>
        <v>22</v>
      </c>
      <c r="D4744" s="239">
        <v>45125</v>
      </c>
      <c r="E4744" s="245">
        <f t="shared" si="223"/>
        <v>21</v>
      </c>
      <c r="F4744" s="306" t="s">
        <v>175</v>
      </c>
      <c r="G4744" s="241">
        <v>132.84</v>
      </c>
      <c r="H4744" s="244">
        <f t="shared" si="224"/>
        <v>2789.64</v>
      </c>
      <c r="I4744" s="246"/>
      <c r="J4744" s="247"/>
      <c r="K4744" s="240"/>
      <c r="L4744" s="245"/>
    </row>
    <row r="4745" spans="1:12">
      <c r="A4745" s="243">
        <v>45104</v>
      </c>
      <c r="B4745" s="243">
        <v>45110</v>
      </c>
      <c r="C4745" s="244">
        <f t="shared" si="222"/>
        <v>7</v>
      </c>
      <c r="D4745" s="239">
        <v>45110</v>
      </c>
      <c r="E4745" s="245">
        <f t="shared" si="223"/>
        <v>6</v>
      </c>
      <c r="F4745" s="306" t="s">
        <v>178</v>
      </c>
      <c r="G4745" s="241">
        <v>12399.29</v>
      </c>
      <c r="H4745" s="244">
        <f t="shared" si="224"/>
        <v>74395.740000000005</v>
      </c>
      <c r="I4745" s="246"/>
      <c r="J4745" s="247"/>
      <c r="K4745" s="240"/>
      <c r="L4745" s="245"/>
    </row>
    <row r="4746" spans="1:12">
      <c r="A4746" s="243">
        <v>45104</v>
      </c>
      <c r="B4746" s="243">
        <v>45107</v>
      </c>
      <c r="C4746" s="244">
        <f t="shared" si="222"/>
        <v>4</v>
      </c>
      <c r="D4746" s="239">
        <v>45107</v>
      </c>
      <c r="E4746" s="245">
        <f t="shared" si="223"/>
        <v>3</v>
      </c>
      <c r="F4746" s="306" t="s">
        <v>180</v>
      </c>
      <c r="G4746" s="241">
        <v>162.75</v>
      </c>
      <c r="H4746" s="244">
        <f t="shared" si="224"/>
        <v>488.25</v>
      </c>
      <c r="I4746" s="246"/>
      <c r="J4746" s="247"/>
      <c r="K4746" s="240"/>
      <c r="L4746" s="245"/>
    </row>
    <row r="4747" spans="1:12">
      <c r="A4747" s="243">
        <v>45104</v>
      </c>
      <c r="B4747" s="243">
        <v>45110</v>
      </c>
      <c r="C4747" s="244">
        <f t="shared" si="222"/>
        <v>7</v>
      </c>
      <c r="D4747" s="239">
        <v>45110</v>
      </c>
      <c r="E4747" s="245">
        <f t="shared" si="223"/>
        <v>6</v>
      </c>
      <c r="F4747" s="306" t="s">
        <v>176</v>
      </c>
      <c r="G4747" s="241">
        <v>10883.76</v>
      </c>
      <c r="H4747" s="244">
        <f t="shared" si="224"/>
        <v>65302.559999999998</v>
      </c>
      <c r="I4747" s="246"/>
      <c r="J4747" s="247"/>
      <c r="K4747" s="240"/>
      <c r="L4747" s="245"/>
    </row>
    <row r="4748" spans="1:12">
      <c r="A4748" s="243">
        <v>45104</v>
      </c>
      <c r="B4748" s="243">
        <v>45126</v>
      </c>
      <c r="C4748" s="244">
        <f t="shared" si="222"/>
        <v>23</v>
      </c>
      <c r="D4748" s="239">
        <v>45126</v>
      </c>
      <c r="E4748" s="245">
        <f t="shared" si="223"/>
        <v>22</v>
      </c>
      <c r="F4748" s="306" t="s">
        <v>175</v>
      </c>
      <c r="G4748" s="241">
        <v>100.73</v>
      </c>
      <c r="H4748" s="244">
        <f t="shared" si="224"/>
        <v>2216.06</v>
      </c>
      <c r="I4748" s="246"/>
      <c r="J4748" s="247"/>
      <c r="K4748" s="240"/>
      <c r="L4748" s="245"/>
    </row>
    <row r="4749" spans="1:12">
      <c r="A4749" s="243">
        <v>45104</v>
      </c>
      <c r="B4749" s="243">
        <v>45104</v>
      </c>
      <c r="C4749" s="244">
        <f t="shared" si="222"/>
        <v>1</v>
      </c>
      <c r="D4749" s="239">
        <v>45104</v>
      </c>
      <c r="E4749" s="245">
        <f t="shared" si="223"/>
        <v>0</v>
      </c>
      <c r="F4749" s="306" t="s">
        <v>176</v>
      </c>
      <c r="G4749" s="241">
        <v>53868.6</v>
      </c>
      <c r="H4749" s="244">
        <f t="shared" si="224"/>
        <v>0</v>
      </c>
      <c r="I4749" s="246"/>
      <c r="J4749" s="247"/>
      <c r="K4749" s="240"/>
      <c r="L4749" s="245"/>
    </row>
    <row r="4750" spans="1:12">
      <c r="A4750" s="243">
        <v>45104</v>
      </c>
      <c r="B4750" s="243">
        <v>45110</v>
      </c>
      <c r="C4750" s="244">
        <f t="shared" si="222"/>
        <v>7</v>
      </c>
      <c r="D4750" s="239">
        <v>45110</v>
      </c>
      <c r="E4750" s="245">
        <f t="shared" si="223"/>
        <v>6</v>
      </c>
      <c r="F4750" s="306" t="s">
        <v>175</v>
      </c>
      <c r="G4750" s="241">
        <v>1214.8900000000001</v>
      </c>
      <c r="H4750" s="244">
        <f t="shared" si="224"/>
        <v>7289.34</v>
      </c>
      <c r="I4750" s="246"/>
      <c r="J4750" s="247"/>
      <c r="K4750" s="240"/>
      <c r="L4750" s="245"/>
    </row>
    <row r="4751" spans="1:12">
      <c r="A4751" s="243">
        <v>45104</v>
      </c>
      <c r="B4751" s="243">
        <v>45105</v>
      </c>
      <c r="C4751" s="244">
        <f t="shared" si="222"/>
        <v>2</v>
      </c>
      <c r="D4751" s="239">
        <v>45105</v>
      </c>
      <c r="E4751" s="245">
        <f t="shared" si="223"/>
        <v>1</v>
      </c>
      <c r="F4751" s="306" t="s">
        <v>178</v>
      </c>
      <c r="G4751" s="241">
        <v>186213.74</v>
      </c>
      <c r="H4751" s="244">
        <f t="shared" si="224"/>
        <v>186213.74</v>
      </c>
      <c r="I4751" s="246"/>
      <c r="J4751" s="247"/>
      <c r="K4751" s="240"/>
      <c r="L4751" s="245"/>
    </row>
    <row r="4752" spans="1:12">
      <c r="A4752" s="243">
        <v>45104</v>
      </c>
      <c r="B4752" s="243">
        <v>45112</v>
      </c>
      <c r="C4752" s="244">
        <f t="shared" si="222"/>
        <v>9</v>
      </c>
      <c r="D4752" s="239">
        <v>45112</v>
      </c>
      <c r="E4752" s="245">
        <f t="shared" si="223"/>
        <v>8</v>
      </c>
      <c r="F4752" s="306" t="s">
        <v>178</v>
      </c>
      <c r="G4752" s="241">
        <v>347.54</v>
      </c>
      <c r="H4752" s="244">
        <f t="shared" si="224"/>
        <v>2780.32</v>
      </c>
      <c r="I4752" s="246"/>
      <c r="J4752" s="247"/>
      <c r="K4752" s="240"/>
      <c r="L4752" s="245"/>
    </row>
    <row r="4753" spans="1:12">
      <c r="A4753" s="243">
        <v>45104</v>
      </c>
      <c r="B4753" s="243">
        <v>45105</v>
      </c>
      <c r="C4753" s="244">
        <f t="shared" si="222"/>
        <v>2</v>
      </c>
      <c r="D4753" s="239">
        <v>45105</v>
      </c>
      <c r="E4753" s="245">
        <f t="shared" si="223"/>
        <v>1</v>
      </c>
      <c r="F4753" s="306" t="s">
        <v>176</v>
      </c>
      <c r="G4753" s="241">
        <v>959938.49</v>
      </c>
      <c r="H4753" s="244">
        <f t="shared" si="224"/>
        <v>959938.49</v>
      </c>
      <c r="I4753" s="246"/>
      <c r="J4753" s="247"/>
      <c r="K4753" s="240"/>
      <c r="L4753" s="245"/>
    </row>
    <row r="4754" spans="1:12">
      <c r="A4754" s="243">
        <v>45104</v>
      </c>
      <c r="B4754" s="243">
        <v>45104</v>
      </c>
      <c r="C4754" s="244">
        <f t="shared" si="222"/>
        <v>1</v>
      </c>
      <c r="D4754" s="239">
        <v>45104</v>
      </c>
      <c r="E4754" s="245">
        <f t="shared" si="223"/>
        <v>0</v>
      </c>
      <c r="F4754" s="306" t="s">
        <v>175</v>
      </c>
      <c r="G4754" s="241">
        <v>1250.74</v>
      </c>
      <c r="H4754" s="244">
        <f t="shared" si="224"/>
        <v>0</v>
      </c>
      <c r="I4754" s="246"/>
      <c r="J4754" s="247"/>
      <c r="K4754" s="240"/>
      <c r="L4754" s="245"/>
    </row>
    <row r="4755" spans="1:12">
      <c r="A4755" s="243">
        <v>45104</v>
      </c>
      <c r="B4755" s="243">
        <v>45112</v>
      </c>
      <c r="C4755" s="244">
        <f t="shared" si="222"/>
        <v>9</v>
      </c>
      <c r="D4755" s="239">
        <v>45112</v>
      </c>
      <c r="E4755" s="245">
        <f t="shared" si="223"/>
        <v>8</v>
      </c>
      <c r="F4755" s="306" t="s">
        <v>176</v>
      </c>
      <c r="G4755" s="241">
        <v>33440.089999999997</v>
      </c>
      <c r="H4755" s="244">
        <f t="shared" si="224"/>
        <v>267520.71999999997</v>
      </c>
      <c r="I4755" s="246"/>
      <c r="J4755" s="247"/>
      <c r="K4755" s="240"/>
      <c r="L4755" s="245"/>
    </row>
    <row r="4756" spans="1:12">
      <c r="A4756" s="243">
        <v>45104</v>
      </c>
      <c r="B4756" s="243">
        <v>45106</v>
      </c>
      <c r="C4756" s="244">
        <f t="shared" si="222"/>
        <v>3</v>
      </c>
      <c r="D4756" s="239">
        <v>45106</v>
      </c>
      <c r="E4756" s="245">
        <f t="shared" si="223"/>
        <v>2</v>
      </c>
      <c r="F4756" s="306" t="s">
        <v>178</v>
      </c>
      <c r="G4756" s="241">
        <v>468857.1</v>
      </c>
      <c r="H4756" s="244">
        <f t="shared" si="224"/>
        <v>937714.2</v>
      </c>
      <c r="I4756" s="246"/>
      <c r="J4756" s="247"/>
      <c r="K4756" s="240"/>
      <c r="L4756" s="245"/>
    </row>
    <row r="4757" spans="1:12">
      <c r="A4757" s="243">
        <v>45104</v>
      </c>
      <c r="B4757" s="243">
        <v>45231</v>
      </c>
      <c r="C4757" s="244">
        <f t="shared" si="222"/>
        <v>128</v>
      </c>
      <c r="D4757" s="239">
        <v>45231</v>
      </c>
      <c r="E4757" s="245">
        <f t="shared" si="223"/>
        <v>127</v>
      </c>
      <c r="F4757" s="306" t="s">
        <v>175</v>
      </c>
      <c r="G4757" s="241">
        <v>45.3</v>
      </c>
      <c r="H4757" s="244">
        <f t="shared" si="224"/>
        <v>5753.0999999999995</v>
      </c>
      <c r="I4757" s="246"/>
      <c r="J4757" s="247"/>
      <c r="K4757" s="240"/>
      <c r="L4757" s="245"/>
    </row>
    <row r="4758" spans="1:12">
      <c r="A4758" s="243">
        <v>45104</v>
      </c>
      <c r="B4758" s="243">
        <v>45105</v>
      </c>
      <c r="C4758" s="244">
        <f t="shared" si="222"/>
        <v>2</v>
      </c>
      <c r="D4758" s="239">
        <v>45105</v>
      </c>
      <c r="E4758" s="245">
        <f t="shared" si="223"/>
        <v>1</v>
      </c>
      <c r="F4758" s="306" t="s">
        <v>175</v>
      </c>
      <c r="G4758" s="241">
        <v>728610.41</v>
      </c>
      <c r="H4758" s="244">
        <f t="shared" si="224"/>
        <v>728610.41</v>
      </c>
      <c r="I4758" s="246"/>
      <c r="J4758" s="247"/>
      <c r="K4758" s="240"/>
      <c r="L4758" s="245"/>
    </row>
    <row r="4759" spans="1:12">
      <c r="A4759" s="243">
        <v>45104</v>
      </c>
      <c r="B4759" s="243">
        <v>45112</v>
      </c>
      <c r="C4759" s="244">
        <f t="shared" si="222"/>
        <v>9</v>
      </c>
      <c r="D4759" s="239">
        <v>45112</v>
      </c>
      <c r="E4759" s="245">
        <f t="shared" si="223"/>
        <v>8</v>
      </c>
      <c r="F4759" s="306" t="s">
        <v>175</v>
      </c>
      <c r="G4759" s="241">
        <v>1350.97</v>
      </c>
      <c r="H4759" s="244">
        <f t="shared" si="224"/>
        <v>10807.76</v>
      </c>
      <c r="I4759" s="246"/>
      <c r="J4759" s="247"/>
      <c r="K4759" s="240"/>
      <c r="L4759" s="245"/>
    </row>
    <row r="4760" spans="1:12">
      <c r="A4760" s="243">
        <v>45104</v>
      </c>
      <c r="B4760" s="243">
        <v>45106</v>
      </c>
      <c r="C4760" s="244">
        <f t="shared" si="222"/>
        <v>3</v>
      </c>
      <c r="D4760" s="239">
        <v>45106</v>
      </c>
      <c r="E4760" s="245">
        <f t="shared" si="223"/>
        <v>2</v>
      </c>
      <c r="F4760" s="306" t="s">
        <v>176</v>
      </c>
      <c r="G4760" s="241">
        <v>597732.47</v>
      </c>
      <c r="H4760" s="244">
        <f t="shared" si="224"/>
        <v>1195464.94</v>
      </c>
      <c r="I4760" s="246"/>
      <c r="J4760" s="247"/>
      <c r="K4760" s="240"/>
      <c r="L4760" s="245"/>
    </row>
    <row r="4761" spans="1:12">
      <c r="A4761" s="243">
        <v>45104</v>
      </c>
      <c r="B4761" s="243">
        <v>45113</v>
      </c>
      <c r="C4761" s="244">
        <f t="shared" si="222"/>
        <v>10</v>
      </c>
      <c r="D4761" s="239">
        <v>45113</v>
      </c>
      <c r="E4761" s="245">
        <f t="shared" si="223"/>
        <v>9</v>
      </c>
      <c r="F4761" s="306" t="s">
        <v>176</v>
      </c>
      <c r="G4761" s="241">
        <v>19729.52</v>
      </c>
      <c r="H4761" s="244">
        <f t="shared" si="224"/>
        <v>177565.68</v>
      </c>
      <c r="I4761" s="246"/>
      <c r="J4761" s="247"/>
      <c r="K4761" s="240"/>
      <c r="L4761" s="245"/>
    </row>
    <row r="4762" spans="1:12">
      <c r="A4762" s="243">
        <v>45104</v>
      </c>
      <c r="B4762" s="243">
        <v>45106</v>
      </c>
      <c r="C4762" s="244">
        <f t="shared" si="222"/>
        <v>3</v>
      </c>
      <c r="D4762" s="239">
        <v>45106</v>
      </c>
      <c r="E4762" s="245">
        <f t="shared" si="223"/>
        <v>2</v>
      </c>
      <c r="F4762" s="306" t="s">
        <v>175</v>
      </c>
      <c r="G4762" s="241">
        <v>13352.54</v>
      </c>
      <c r="H4762" s="244">
        <f t="shared" si="224"/>
        <v>26705.08</v>
      </c>
      <c r="I4762" s="246"/>
      <c r="J4762" s="247"/>
      <c r="K4762" s="240"/>
      <c r="L4762" s="245"/>
    </row>
    <row r="4763" spans="1:12">
      <c r="A4763" s="243">
        <v>45104</v>
      </c>
      <c r="B4763" s="243">
        <v>45105</v>
      </c>
      <c r="C4763" s="244">
        <f t="shared" si="222"/>
        <v>2</v>
      </c>
      <c r="D4763" s="239">
        <v>45105</v>
      </c>
      <c r="E4763" s="245">
        <f t="shared" si="223"/>
        <v>1</v>
      </c>
      <c r="F4763" s="306" t="s">
        <v>177</v>
      </c>
      <c r="G4763" s="241">
        <v>23651.54</v>
      </c>
      <c r="H4763" s="244">
        <f t="shared" si="224"/>
        <v>23651.54</v>
      </c>
      <c r="I4763" s="246"/>
      <c r="J4763" s="247"/>
      <c r="K4763" s="240"/>
      <c r="L4763" s="245"/>
    </row>
    <row r="4764" spans="1:12">
      <c r="A4764" s="243">
        <v>45104</v>
      </c>
      <c r="B4764" s="243">
        <v>45113</v>
      </c>
      <c r="C4764" s="244">
        <f t="shared" si="222"/>
        <v>10</v>
      </c>
      <c r="D4764" s="239">
        <v>45113</v>
      </c>
      <c r="E4764" s="245">
        <f t="shared" si="223"/>
        <v>9</v>
      </c>
      <c r="F4764" s="306" t="s">
        <v>175</v>
      </c>
      <c r="G4764" s="241">
        <v>697.63</v>
      </c>
      <c r="H4764" s="244">
        <f t="shared" si="224"/>
        <v>6278.67</v>
      </c>
      <c r="I4764" s="246"/>
      <c r="J4764" s="247"/>
      <c r="K4764" s="240"/>
      <c r="L4764" s="245"/>
    </row>
    <row r="4765" spans="1:12">
      <c r="A4765" s="243">
        <v>45104</v>
      </c>
      <c r="B4765" s="243">
        <v>45104</v>
      </c>
      <c r="C4765" s="244">
        <f t="shared" si="222"/>
        <v>1</v>
      </c>
      <c r="D4765" s="239">
        <v>45104</v>
      </c>
      <c r="E4765" s="245">
        <f t="shared" si="223"/>
        <v>0</v>
      </c>
      <c r="F4765" s="306" t="s">
        <v>179</v>
      </c>
      <c r="G4765" s="241">
        <v>1964.11</v>
      </c>
      <c r="H4765" s="244">
        <f t="shared" si="224"/>
        <v>0</v>
      </c>
      <c r="I4765" s="246"/>
      <c r="J4765" s="247"/>
      <c r="K4765" s="240"/>
      <c r="L4765" s="245"/>
    </row>
    <row r="4766" spans="1:12">
      <c r="A4766" s="243">
        <v>45104</v>
      </c>
      <c r="B4766" s="243">
        <v>45106</v>
      </c>
      <c r="C4766" s="244">
        <f t="shared" si="222"/>
        <v>3</v>
      </c>
      <c r="D4766" s="239">
        <v>45106</v>
      </c>
      <c r="E4766" s="245">
        <f t="shared" si="223"/>
        <v>2</v>
      </c>
      <c r="F4766" s="306" t="s">
        <v>177</v>
      </c>
      <c r="G4766" s="241">
        <v>6046.02</v>
      </c>
      <c r="H4766" s="244">
        <f t="shared" si="224"/>
        <v>12092.04</v>
      </c>
      <c r="I4766" s="246"/>
      <c r="J4766" s="247"/>
      <c r="K4766" s="240"/>
      <c r="L4766" s="245"/>
    </row>
    <row r="4767" spans="1:12">
      <c r="A4767" s="243">
        <v>45104</v>
      </c>
      <c r="B4767" s="243">
        <v>45114</v>
      </c>
      <c r="C4767" s="244">
        <f t="shared" si="222"/>
        <v>11</v>
      </c>
      <c r="D4767" s="239">
        <v>45114</v>
      </c>
      <c r="E4767" s="245">
        <f t="shared" si="223"/>
        <v>10</v>
      </c>
      <c r="F4767" s="306" t="s">
        <v>175</v>
      </c>
      <c r="G4767" s="241">
        <v>1397.94</v>
      </c>
      <c r="H4767" s="244">
        <f t="shared" si="224"/>
        <v>13979.400000000001</v>
      </c>
      <c r="I4767" s="246"/>
      <c r="J4767" s="247"/>
      <c r="K4767" s="240"/>
      <c r="L4767" s="245"/>
    </row>
    <row r="4768" spans="1:12">
      <c r="A4768" s="243">
        <v>45104</v>
      </c>
      <c r="B4768" s="243">
        <v>45113</v>
      </c>
      <c r="C4768" s="244">
        <f t="shared" si="222"/>
        <v>10</v>
      </c>
      <c r="D4768" s="239">
        <v>45113</v>
      </c>
      <c r="E4768" s="245">
        <f t="shared" si="223"/>
        <v>9</v>
      </c>
      <c r="F4768" s="306" t="s">
        <v>177</v>
      </c>
      <c r="G4768" s="241">
        <v>482.83</v>
      </c>
      <c r="H4768" s="244">
        <f t="shared" si="224"/>
        <v>4345.47</v>
      </c>
      <c r="I4768" s="246"/>
      <c r="J4768" s="247"/>
      <c r="K4768" s="240"/>
      <c r="L4768" s="245"/>
    </row>
    <row r="4769" spans="1:12">
      <c r="A4769" s="243">
        <v>45104</v>
      </c>
      <c r="B4769" s="243">
        <v>45107</v>
      </c>
      <c r="C4769" s="244">
        <f t="shared" si="222"/>
        <v>4</v>
      </c>
      <c r="D4769" s="239">
        <v>45107</v>
      </c>
      <c r="E4769" s="245">
        <f t="shared" si="223"/>
        <v>3</v>
      </c>
      <c r="F4769" s="306" t="s">
        <v>178</v>
      </c>
      <c r="G4769" s="241">
        <v>24985.94</v>
      </c>
      <c r="H4769" s="244">
        <f t="shared" si="224"/>
        <v>74957.819999999992</v>
      </c>
      <c r="I4769" s="246"/>
      <c r="J4769" s="247"/>
      <c r="K4769" s="240"/>
      <c r="L4769" s="245"/>
    </row>
    <row r="4770" spans="1:12">
      <c r="A4770" s="243">
        <v>45104</v>
      </c>
      <c r="B4770" s="243">
        <v>45236</v>
      </c>
      <c r="C4770" s="244">
        <f t="shared" si="222"/>
        <v>133</v>
      </c>
      <c r="D4770" s="239">
        <v>45236</v>
      </c>
      <c r="E4770" s="245">
        <f t="shared" si="223"/>
        <v>132</v>
      </c>
      <c r="F4770" s="306" t="s">
        <v>176</v>
      </c>
      <c r="G4770" s="241">
        <v>133.59</v>
      </c>
      <c r="H4770" s="244">
        <f t="shared" si="224"/>
        <v>17633.88</v>
      </c>
      <c r="I4770" s="246"/>
      <c r="J4770" s="247"/>
      <c r="K4770" s="240"/>
      <c r="L4770" s="245"/>
    </row>
    <row r="4771" spans="1:12">
      <c r="A4771" s="243">
        <v>45104</v>
      </c>
      <c r="B4771" s="243">
        <v>45107</v>
      </c>
      <c r="C4771" s="244">
        <f t="shared" si="222"/>
        <v>4</v>
      </c>
      <c r="D4771" s="239">
        <v>45107</v>
      </c>
      <c r="E4771" s="245">
        <f t="shared" si="223"/>
        <v>3</v>
      </c>
      <c r="F4771" s="306" t="s">
        <v>176</v>
      </c>
      <c r="G4771" s="241">
        <v>261933.85</v>
      </c>
      <c r="H4771" s="244">
        <f t="shared" si="224"/>
        <v>785801.55</v>
      </c>
      <c r="I4771" s="246"/>
      <c r="J4771" s="247"/>
      <c r="K4771" s="240"/>
      <c r="L4771" s="245"/>
    </row>
    <row r="4772" spans="1:12">
      <c r="A4772" s="243">
        <v>45104</v>
      </c>
      <c r="B4772" s="243">
        <v>45273</v>
      </c>
      <c r="C4772" s="244">
        <f t="shared" si="222"/>
        <v>170</v>
      </c>
      <c r="D4772" s="239">
        <v>45273</v>
      </c>
      <c r="E4772" s="245">
        <f t="shared" si="223"/>
        <v>169</v>
      </c>
      <c r="F4772" s="306" t="s">
        <v>177</v>
      </c>
      <c r="G4772" s="241">
        <v>393.37</v>
      </c>
      <c r="H4772" s="244">
        <f t="shared" si="224"/>
        <v>66479.53</v>
      </c>
      <c r="I4772" s="246"/>
      <c r="J4772" s="247"/>
      <c r="K4772" s="240"/>
      <c r="L4772" s="245"/>
    </row>
    <row r="4773" spans="1:12">
      <c r="A4773" s="243">
        <v>45104</v>
      </c>
      <c r="B4773" s="243">
        <v>45211</v>
      </c>
      <c r="C4773" s="244">
        <f t="shared" si="222"/>
        <v>108</v>
      </c>
      <c r="D4773" s="239">
        <v>45211</v>
      </c>
      <c r="E4773" s="245">
        <f t="shared" si="223"/>
        <v>107</v>
      </c>
      <c r="F4773" s="306" t="s">
        <v>175</v>
      </c>
      <c r="G4773" s="241">
        <v>207.15</v>
      </c>
      <c r="H4773" s="244">
        <f t="shared" si="224"/>
        <v>22165.05</v>
      </c>
      <c r="I4773" s="246"/>
      <c r="J4773" s="247"/>
      <c r="K4773" s="240"/>
      <c r="L4773" s="245"/>
    </row>
    <row r="4774" spans="1:12">
      <c r="A4774" s="243">
        <v>45104</v>
      </c>
      <c r="B4774" s="243">
        <v>45107</v>
      </c>
      <c r="C4774" s="244">
        <f t="shared" si="222"/>
        <v>4</v>
      </c>
      <c r="D4774" s="239">
        <v>45107</v>
      </c>
      <c r="E4774" s="245">
        <f t="shared" si="223"/>
        <v>3</v>
      </c>
      <c r="F4774" s="306" t="s">
        <v>175</v>
      </c>
      <c r="G4774" s="241">
        <v>1650.23</v>
      </c>
      <c r="H4774" s="244">
        <f t="shared" si="224"/>
        <v>4950.6900000000005</v>
      </c>
      <c r="I4774" s="246"/>
      <c r="J4774" s="247"/>
      <c r="K4774" s="240"/>
      <c r="L4774" s="245"/>
    </row>
    <row r="4775" spans="1:12">
      <c r="A4775" s="243">
        <v>45104</v>
      </c>
      <c r="B4775" s="243">
        <v>45131</v>
      </c>
      <c r="C4775" s="244">
        <f t="shared" si="222"/>
        <v>28</v>
      </c>
      <c r="D4775" s="239">
        <v>45131</v>
      </c>
      <c r="E4775" s="245">
        <f t="shared" si="223"/>
        <v>27</v>
      </c>
      <c r="F4775" s="306" t="s">
        <v>175</v>
      </c>
      <c r="G4775" s="241">
        <v>128.93</v>
      </c>
      <c r="H4775" s="244">
        <f t="shared" si="224"/>
        <v>3481.11</v>
      </c>
      <c r="I4775" s="246"/>
      <c r="J4775" s="247"/>
      <c r="K4775" s="240"/>
      <c r="L4775" s="245"/>
    </row>
    <row r="4776" spans="1:12">
      <c r="A4776" s="243">
        <v>45104</v>
      </c>
      <c r="B4776" s="243">
        <v>45132</v>
      </c>
      <c r="C4776" s="244">
        <f t="shared" si="222"/>
        <v>29</v>
      </c>
      <c r="D4776" s="239">
        <v>45132</v>
      </c>
      <c r="E4776" s="245">
        <f t="shared" si="223"/>
        <v>28</v>
      </c>
      <c r="F4776" s="306" t="s">
        <v>176</v>
      </c>
      <c r="G4776" s="241">
        <v>192.82</v>
      </c>
      <c r="H4776" s="244">
        <f t="shared" si="224"/>
        <v>5398.96</v>
      </c>
      <c r="I4776" s="246"/>
      <c r="J4776" s="247"/>
      <c r="K4776" s="240"/>
      <c r="L4776" s="245"/>
    </row>
    <row r="4777" spans="1:12">
      <c r="A4777" s="243">
        <v>45104</v>
      </c>
      <c r="B4777" s="243">
        <v>45293</v>
      </c>
      <c r="C4777" s="244">
        <f t="shared" si="222"/>
        <v>190</v>
      </c>
      <c r="D4777" s="239">
        <v>45293</v>
      </c>
      <c r="E4777" s="245">
        <f t="shared" si="223"/>
        <v>189</v>
      </c>
      <c r="F4777" s="306" t="s">
        <v>177</v>
      </c>
      <c r="G4777" s="241">
        <v>192.21</v>
      </c>
      <c r="H4777" s="244">
        <f t="shared" si="224"/>
        <v>36327.69</v>
      </c>
      <c r="I4777" s="246"/>
      <c r="J4777" s="247"/>
      <c r="K4777" s="240"/>
      <c r="L4777" s="245"/>
    </row>
    <row r="4778" spans="1:12">
      <c r="A4778" s="243">
        <v>45104</v>
      </c>
      <c r="B4778" s="243">
        <v>45117</v>
      </c>
      <c r="C4778" s="244">
        <f t="shared" si="222"/>
        <v>14</v>
      </c>
      <c r="D4778" s="239">
        <v>45117</v>
      </c>
      <c r="E4778" s="245">
        <f t="shared" si="223"/>
        <v>13</v>
      </c>
      <c r="F4778" s="306" t="s">
        <v>178</v>
      </c>
      <c r="G4778" s="241">
        <v>28890.15</v>
      </c>
      <c r="H4778" s="244">
        <f t="shared" si="224"/>
        <v>375571.95</v>
      </c>
      <c r="I4778" s="246"/>
      <c r="J4778" s="247"/>
      <c r="K4778" s="240"/>
      <c r="L4778" s="245"/>
    </row>
    <row r="4779" spans="1:12">
      <c r="A4779" s="243">
        <v>45104</v>
      </c>
      <c r="B4779" s="243">
        <v>45107</v>
      </c>
      <c r="C4779" s="244">
        <f t="shared" si="222"/>
        <v>4</v>
      </c>
      <c r="D4779" s="239">
        <v>45107</v>
      </c>
      <c r="E4779" s="245">
        <f t="shared" si="223"/>
        <v>3</v>
      </c>
      <c r="F4779" s="306" t="s">
        <v>177</v>
      </c>
      <c r="G4779" s="241">
        <v>33838.660000000003</v>
      </c>
      <c r="H4779" s="244">
        <f t="shared" si="224"/>
        <v>101515.98000000001</v>
      </c>
      <c r="I4779" s="246"/>
      <c r="J4779" s="247"/>
      <c r="K4779" s="240"/>
      <c r="L4779" s="245"/>
    </row>
    <row r="4780" spans="1:12">
      <c r="A4780" s="243">
        <v>45104</v>
      </c>
      <c r="B4780" s="243">
        <v>45117</v>
      </c>
      <c r="C4780" s="244">
        <f t="shared" si="222"/>
        <v>14</v>
      </c>
      <c r="D4780" s="239">
        <v>45117</v>
      </c>
      <c r="E4780" s="245">
        <f t="shared" si="223"/>
        <v>13</v>
      </c>
      <c r="F4780" s="306" t="s">
        <v>176</v>
      </c>
      <c r="G4780" s="241">
        <v>43809.22</v>
      </c>
      <c r="H4780" s="244">
        <f t="shared" si="224"/>
        <v>569519.86</v>
      </c>
      <c r="I4780" s="246"/>
      <c r="J4780" s="247"/>
      <c r="K4780" s="240"/>
      <c r="L4780" s="245"/>
    </row>
    <row r="4781" spans="1:12">
      <c r="A4781" s="243">
        <v>45104</v>
      </c>
      <c r="B4781" s="243">
        <v>45134</v>
      </c>
      <c r="C4781" s="244">
        <f t="shared" si="222"/>
        <v>31</v>
      </c>
      <c r="D4781" s="239">
        <v>45134</v>
      </c>
      <c r="E4781" s="245">
        <f t="shared" si="223"/>
        <v>30</v>
      </c>
      <c r="F4781" s="306" t="s">
        <v>176</v>
      </c>
      <c r="G4781" s="241">
        <v>80.319999999999993</v>
      </c>
      <c r="H4781" s="244">
        <f t="shared" si="224"/>
        <v>2409.6</v>
      </c>
      <c r="I4781" s="246"/>
      <c r="J4781" s="247"/>
      <c r="K4781" s="240"/>
      <c r="L4781" s="245"/>
    </row>
    <row r="4782" spans="1:12">
      <c r="A4782" s="243">
        <v>45104</v>
      </c>
      <c r="B4782" s="243">
        <v>45117</v>
      </c>
      <c r="C4782" s="244">
        <f t="shared" si="222"/>
        <v>14</v>
      </c>
      <c r="D4782" s="239">
        <v>45117</v>
      </c>
      <c r="E4782" s="245">
        <f t="shared" si="223"/>
        <v>13</v>
      </c>
      <c r="F4782" s="306" t="s">
        <v>175</v>
      </c>
      <c r="G4782" s="241">
        <v>747.78</v>
      </c>
      <c r="H4782" s="244">
        <f t="shared" si="224"/>
        <v>9721.14</v>
      </c>
      <c r="I4782" s="246"/>
      <c r="J4782" s="247"/>
      <c r="K4782" s="240"/>
      <c r="L4782" s="245"/>
    </row>
    <row r="4783" spans="1:12">
      <c r="A4783" s="243">
        <v>45104</v>
      </c>
      <c r="B4783" s="243">
        <v>45119</v>
      </c>
      <c r="C4783" s="244">
        <f t="shared" si="222"/>
        <v>16</v>
      </c>
      <c r="D4783" s="239">
        <v>45119</v>
      </c>
      <c r="E4783" s="245">
        <f t="shared" si="223"/>
        <v>15</v>
      </c>
      <c r="F4783" s="306" t="s">
        <v>176</v>
      </c>
      <c r="G4783" s="241">
        <v>1363.77</v>
      </c>
      <c r="H4783" s="244">
        <f t="shared" si="224"/>
        <v>20456.55</v>
      </c>
      <c r="I4783" s="246"/>
      <c r="J4783" s="247"/>
      <c r="K4783" s="240"/>
      <c r="L4783" s="245"/>
    </row>
    <row r="4784" spans="1:12">
      <c r="A4784" s="243">
        <v>45104</v>
      </c>
      <c r="B4784" s="243">
        <v>45135</v>
      </c>
      <c r="C4784" s="244">
        <f t="shared" si="222"/>
        <v>32</v>
      </c>
      <c r="D4784" s="239">
        <v>45135</v>
      </c>
      <c r="E4784" s="245">
        <f t="shared" si="223"/>
        <v>31</v>
      </c>
      <c r="F4784" s="306" t="s">
        <v>175</v>
      </c>
      <c r="G4784" s="241">
        <v>110.84</v>
      </c>
      <c r="H4784" s="244">
        <f t="shared" si="224"/>
        <v>3436.04</v>
      </c>
      <c r="I4784" s="246"/>
      <c r="J4784" s="247"/>
      <c r="K4784" s="240"/>
      <c r="L4784" s="245"/>
    </row>
    <row r="4785" spans="1:12">
      <c r="A4785" s="243">
        <v>45104</v>
      </c>
      <c r="B4785" s="243">
        <v>45132</v>
      </c>
      <c r="C4785" s="244">
        <f t="shared" si="222"/>
        <v>29</v>
      </c>
      <c r="D4785" s="239">
        <v>45132</v>
      </c>
      <c r="E4785" s="245">
        <f t="shared" si="223"/>
        <v>28</v>
      </c>
      <c r="F4785" s="306" t="s">
        <v>179</v>
      </c>
      <c r="G4785" s="241">
        <v>21.06</v>
      </c>
      <c r="H4785" s="244">
        <f t="shared" si="224"/>
        <v>589.67999999999995</v>
      </c>
      <c r="I4785" s="246"/>
      <c r="J4785" s="247"/>
      <c r="K4785" s="240"/>
      <c r="L4785" s="245"/>
    </row>
    <row r="4786" spans="1:12">
      <c r="A4786" s="243">
        <v>45104</v>
      </c>
      <c r="B4786" s="243">
        <v>45142</v>
      </c>
      <c r="C4786" s="244">
        <f t="shared" si="222"/>
        <v>39</v>
      </c>
      <c r="D4786" s="239">
        <v>45142</v>
      </c>
      <c r="E4786" s="245">
        <f t="shared" si="223"/>
        <v>38</v>
      </c>
      <c r="F4786" s="306" t="s">
        <v>177</v>
      </c>
      <c r="G4786" s="241">
        <v>37.11</v>
      </c>
      <c r="H4786" s="244">
        <f t="shared" si="224"/>
        <v>1410.18</v>
      </c>
      <c r="I4786" s="246"/>
      <c r="J4786" s="247"/>
      <c r="K4786" s="240"/>
      <c r="L4786" s="245"/>
    </row>
    <row r="4787" spans="1:12">
      <c r="A4787" s="243">
        <v>45104</v>
      </c>
      <c r="B4787" s="243">
        <v>45118</v>
      </c>
      <c r="C4787" s="244">
        <f t="shared" si="222"/>
        <v>15</v>
      </c>
      <c r="D4787" s="239">
        <v>45118</v>
      </c>
      <c r="E4787" s="245">
        <f t="shared" si="223"/>
        <v>14</v>
      </c>
      <c r="F4787" s="306" t="s">
        <v>175</v>
      </c>
      <c r="G4787" s="241">
        <v>219.39</v>
      </c>
      <c r="H4787" s="244">
        <f t="shared" si="224"/>
        <v>3071.46</v>
      </c>
      <c r="I4787" s="246"/>
      <c r="J4787" s="247"/>
      <c r="K4787" s="240"/>
      <c r="L4787" s="245"/>
    </row>
    <row r="4788" spans="1:12">
      <c r="A4788" s="243">
        <v>45104</v>
      </c>
      <c r="B4788" s="243">
        <v>45121</v>
      </c>
      <c r="C4788" s="244">
        <f t="shared" si="222"/>
        <v>18</v>
      </c>
      <c r="D4788" s="239">
        <v>45121</v>
      </c>
      <c r="E4788" s="245">
        <f t="shared" si="223"/>
        <v>17</v>
      </c>
      <c r="F4788" s="306" t="s">
        <v>176</v>
      </c>
      <c r="G4788" s="241">
        <v>20.14</v>
      </c>
      <c r="H4788" s="244">
        <f t="shared" si="224"/>
        <v>342.38</v>
      </c>
      <c r="I4788" s="246"/>
      <c r="J4788" s="247"/>
      <c r="K4788" s="240"/>
      <c r="L4788" s="245"/>
    </row>
    <row r="4789" spans="1:12">
      <c r="A4789" s="243">
        <v>45105</v>
      </c>
      <c r="B4789" s="243">
        <v>45117</v>
      </c>
      <c r="C4789" s="244">
        <f t="shared" si="222"/>
        <v>13</v>
      </c>
      <c r="D4789" s="239">
        <v>45117</v>
      </c>
      <c r="E4789" s="245">
        <f t="shared" si="223"/>
        <v>12</v>
      </c>
      <c r="F4789" s="306" t="s">
        <v>175</v>
      </c>
      <c r="G4789" s="241">
        <v>121.45</v>
      </c>
      <c r="H4789" s="244">
        <f t="shared" si="224"/>
        <v>1457.4</v>
      </c>
      <c r="I4789" s="246"/>
      <c r="J4789" s="247"/>
      <c r="K4789" s="240"/>
      <c r="L4789" s="245"/>
    </row>
    <row r="4790" spans="1:12">
      <c r="A4790" s="243">
        <v>45105</v>
      </c>
      <c r="B4790" s="243">
        <v>45118</v>
      </c>
      <c r="C4790" s="244">
        <f t="shared" si="222"/>
        <v>14</v>
      </c>
      <c r="D4790" s="239">
        <v>45118</v>
      </c>
      <c r="E4790" s="245">
        <f t="shared" si="223"/>
        <v>13</v>
      </c>
      <c r="F4790" s="306" t="s">
        <v>176</v>
      </c>
      <c r="G4790" s="241">
        <v>616.35</v>
      </c>
      <c r="H4790" s="244">
        <f t="shared" si="224"/>
        <v>8012.55</v>
      </c>
      <c r="I4790" s="246"/>
      <c r="J4790" s="247"/>
      <c r="K4790" s="240"/>
      <c r="L4790" s="245"/>
    </row>
    <row r="4791" spans="1:12">
      <c r="A4791" s="243">
        <v>45105</v>
      </c>
      <c r="B4791" s="243">
        <v>45119</v>
      </c>
      <c r="C4791" s="244">
        <f t="shared" si="222"/>
        <v>15</v>
      </c>
      <c r="D4791" s="239">
        <v>45119</v>
      </c>
      <c r="E4791" s="245">
        <f t="shared" si="223"/>
        <v>14</v>
      </c>
      <c r="F4791" s="306" t="s">
        <v>176</v>
      </c>
      <c r="G4791" s="241">
        <v>196.64</v>
      </c>
      <c r="H4791" s="244">
        <f t="shared" si="224"/>
        <v>2752.96</v>
      </c>
      <c r="I4791" s="246"/>
      <c r="J4791" s="247"/>
      <c r="K4791" s="240"/>
      <c r="L4791" s="245"/>
    </row>
    <row r="4792" spans="1:12">
      <c r="A4792" s="243">
        <v>45105</v>
      </c>
      <c r="B4792" s="243">
        <v>45118</v>
      </c>
      <c r="C4792" s="244">
        <f t="shared" si="222"/>
        <v>14</v>
      </c>
      <c r="D4792" s="239">
        <v>45118</v>
      </c>
      <c r="E4792" s="245">
        <f t="shared" si="223"/>
        <v>13</v>
      </c>
      <c r="F4792" s="306" t="s">
        <v>175</v>
      </c>
      <c r="G4792" s="241">
        <v>763.17</v>
      </c>
      <c r="H4792" s="244">
        <f t="shared" si="224"/>
        <v>9921.2099999999991</v>
      </c>
      <c r="I4792" s="246"/>
      <c r="J4792" s="247"/>
      <c r="K4792" s="240"/>
      <c r="L4792" s="245"/>
    </row>
    <row r="4793" spans="1:12">
      <c r="A4793" s="243">
        <v>45105</v>
      </c>
      <c r="B4793" s="243">
        <v>45182</v>
      </c>
      <c r="C4793" s="244">
        <f t="shared" si="222"/>
        <v>78</v>
      </c>
      <c r="D4793" s="239">
        <v>45182</v>
      </c>
      <c r="E4793" s="245">
        <f t="shared" si="223"/>
        <v>77</v>
      </c>
      <c r="F4793" s="306" t="s">
        <v>175</v>
      </c>
      <c r="G4793" s="241">
        <v>31.23</v>
      </c>
      <c r="H4793" s="244">
        <f t="shared" si="224"/>
        <v>2404.71</v>
      </c>
      <c r="I4793" s="246"/>
      <c r="J4793" s="247"/>
      <c r="K4793" s="240"/>
      <c r="L4793" s="245"/>
    </row>
    <row r="4794" spans="1:12">
      <c r="A4794" s="243">
        <v>45105</v>
      </c>
      <c r="B4794" s="243">
        <v>45120</v>
      </c>
      <c r="C4794" s="244">
        <f t="shared" si="222"/>
        <v>16</v>
      </c>
      <c r="D4794" s="239">
        <v>45120</v>
      </c>
      <c r="E4794" s="245">
        <f t="shared" si="223"/>
        <v>15</v>
      </c>
      <c r="F4794" s="306" t="s">
        <v>176</v>
      </c>
      <c r="G4794" s="241">
        <v>160.56</v>
      </c>
      <c r="H4794" s="244">
        <f t="shared" si="224"/>
        <v>2408.4</v>
      </c>
      <c r="I4794" s="246"/>
      <c r="J4794" s="247"/>
      <c r="K4794" s="240"/>
      <c r="L4794" s="245"/>
    </row>
    <row r="4795" spans="1:12">
      <c r="A4795" s="243">
        <v>45105</v>
      </c>
      <c r="B4795" s="243">
        <v>45121</v>
      </c>
      <c r="C4795" s="244">
        <f t="shared" si="222"/>
        <v>17</v>
      </c>
      <c r="D4795" s="239">
        <v>45121</v>
      </c>
      <c r="E4795" s="245">
        <f t="shared" si="223"/>
        <v>16</v>
      </c>
      <c r="F4795" s="306" t="s">
        <v>176</v>
      </c>
      <c r="G4795" s="241">
        <v>78.02</v>
      </c>
      <c r="H4795" s="244">
        <f t="shared" si="224"/>
        <v>1248.32</v>
      </c>
      <c r="I4795" s="246"/>
      <c r="J4795" s="247"/>
      <c r="K4795" s="240"/>
      <c r="L4795" s="245"/>
    </row>
    <row r="4796" spans="1:12">
      <c r="A4796" s="243">
        <v>45105</v>
      </c>
      <c r="B4796" s="243">
        <v>45403</v>
      </c>
      <c r="C4796" s="244">
        <f t="shared" si="222"/>
        <v>299</v>
      </c>
      <c r="D4796" s="239">
        <v>45403</v>
      </c>
      <c r="E4796" s="245">
        <f t="shared" si="223"/>
        <v>298</v>
      </c>
      <c r="F4796" s="306" t="s">
        <v>176</v>
      </c>
      <c r="G4796" s="241">
        <v>32.51</v>
      </c>
      <c r="H4796" s="244">
        <f t="shared" si="224"/>
        <v>9687.98</v>
      </c>
      <c r="I4796" s="246"/>
      <c r="J4796" s="247"/>
      <c r="K4796" s="240"/>
      <c r="L4796" s="245"/>
    </row>
    <row r="4797" spans="1:12">
      <c r="A4797" s="243">
        <v>45105</v>
      </c>
      <c r="B4797" s="243">
        <v>45110</v>
      </c>
      <c r="C4797" s="244">
        <f t="shared" si="222"/>
        <v>6</v>
      </c>
      <c r="D4797" s="239">
        <v>45110</v>
      </c>
      <c r="E4797" s="245">
        <f t="shared" si="223"/>
        <v>5</v>
      </c>
      <c r="F4797" s="306" t="s">
        <v>176</v>
      </c>
      <c r="G4797" s="241">
        <v>22344.03</v>
      </c>
      <c r="H4797" s="244">
        <f t="shared" si="224"/>
        <v>111720.15</v>
      </c>
      <c r="I4797" s="246"/>
      <c r="J4797" s="247"/>
      <c r="K4797" s="240"/>
      <c r="L4797" s="245"/>
    </row>
    <row r="4798" spans="1:12">
      <c r="A4798" s="243">
        <v>45105</v>
      </c>
      <c r="B4798" s="243">
        <v>45110</v>
      </c>
      <c r="C4798" s="244">
        <f t="shared" si="222"/>
        <v>6</v>
      </c>
      <c r="D4798" s="239">
        <v>45110</v>
      </c>
      <c r="E4798" s="245">
        <f t="shared" si="223"/>
        <v>5</v>
      </c>
      <c r="F4798" s="306" t="s">
        <v>175</v>
      </c>
      <c r="G4798" s="241">
        <v>1762.72</v>
      </c>
      <c r="H4798" s="244">
        <f t="shared" si="224"/>
        <v>8813.6</v>
      </c>
      <c r="I4798" s="246"/>
      <c r="J4798" s="247"/>
      <c r="K4798" s="240"/>
      <c r="L4798" s="245"/>
    </row>
    <row r="4799" spans="1:12">
      <c r="A4799" s="243">
        <v>45105</v>
      </c>
      <c r="B4799" s="243">
        <v>45105</v>
      </c>
      <c r="C4799" s="244">
        <f t="shared" si="222"/>
        <v>1</v>
      </c>
      <c r="D4799" s="239">
        <v>45105</v>
      </c>
      <c r="E4799" s="245">
        <f t="shared" si="223"/>
        <v>0</v>
      </c>
      <c r="F4799" s="306" t="s">
        <v>178</v>
      </c>
      <c r="G4799" s="241">
        <v>2858.65</v>
      </c>
      <c r="H4799" s="244">
        <f t="shared" si="224"/>
        <v>0</v>
      </c>
      <c r="I4799" s="246"/>
      <c r="J4799" s="247"/>
      <c r="K4799" s="240"/>
      <c r="L4799" s="245"/>
    </row>
    <row r="4800" spans="1:12">
      <c r="A4800" s="243">
        <v>45105</v>
      </c>
      <c r="B4800" s="243">
        <v>45105</v>
      </c>
      <c r="C4800" s="244">
        <f t="shared" si="222"/>
        <v>1</v>
      </c>
      <c r="D4800" s="239">
        <v>45105</v>
      </c>
      <c r="E4800" s="245">
        <f t="shared" si="223"/>
        <v>0</v>
      </c>
      <c r="F4800" s="306" t="s">
        <v>176</v>
      </c>
      <c r="G4800" s="241">
        <v>9960.99</v>
      </c>
      <c r="H4800" s="244">
        <f t="shared" si="224"/>
        <v>0</v>
      </c>
      <c r="I4800" s="246"/>
      <c r="J4800" s="247"/>
      <c r="K4800" s="240"/>
      <c r="L4800" s="245"/>
    </row>
    <row r="4801" spans="1:12">
      <c r="A4801" s="243">
        <v>45105</v>
      </c>
      <c r="B4801" s="243">
        <v>45112</v>
      </c>
      <c r="C4801" s="244">
        <f t="shared" si="222"/>
        <v>8</v>
      </c>
      <c r="D4801" s="239">
        <v>45112</v>
      </c>
      <c r="E4801" s="245">
        <f t="shared" si="223"/>
        <v>7</v>
      </c>
      <c r="F4801" s="306" t="s">
        <v>176</v>
      </c>
      <c r="G4801" s="241">
        <v>22700.06</v>
      </c>
      <c r="H4801" s="244">
        <f t="shared" si="224"/>
        <v>158900.42000000001</v>
      </c>
      <c r="I4801" s="246"/>
      <c r="J4801" s="247"/>
      <c r="K4801" s="240"/>
      <c r="L4801" s="245"/>
    </row>
    <row r="4802" spans="1:12">
      <c r="A4802" s="243">
        <v>45105</v>
      </c>
      <c r="B4802" s="243">
        <v>45106</v>
      </c>
      <c r="C4802" s="244">
        <f t="shared" si="222"/>
        <v>2</v>
      </c>
      <c r="D4802" s="239">
        <v>45106</v>
      </c>
      <c r="E4802" s="245">
        <f t="shared" si="223"/>
        <v>1</v>
      </c>
      <c r="F4802" s="306" t="s">
        <v>178</v>
      </c>
      <c r="G4802" s="241">
        <v>2158.56</v>
      </c>
      <c r="H4802" s="244">
        <f t="shared" si="224"/>
        <v>2158.56</v>
      </c>
      <c r="I4802" s="246"/>
      <c r="J4802" s="247"/>
      <c r="K4802" s="240"/>
      <c r="L4802" s="245"/>
    </row>
    <row r="4803" spans="1:12">
      <c r="A4803" s="243">
        <v>45105</v>
      </c>
      <c r="B4803" s="243">
        <v>45106</v>
      </c>
      <c r="C4803" s="244">
        <f t="shared" si="222"/>
        <v>2</v>
      </c>
      <c r="D4803" s="239">
        <v>45106</v>
      </c>
      <c r="E4803" s="245">
        <f t="shared" si="223"/>
        <v>1</v>
      </c>
      <c r="F4803" s="306" t="s">
        <v>176</v>
      </c>
      <c r="G4803" s="241">
        <v>210373.76000000001</v>
      </c>
      <c r="H4803" s="244">
        <f t="shared" si="224"/>
        <v>210373.76000000001</v>
      </c>
      <c r="I4803" s="246"/>
      <c r="J4803" s="247"/>
      <c r="K4803" s="240"/>
      <c r="L4803" s="245"/>
    </row>
    <row r="4804" spans="1:12">
      <c r="A4804" s="243">
        <v>45105</v>
      </c>
      <c r="B4804" s="243">
        <v>45105</v>
      </c>
      <c r="C4804" s="244">
        <f t="shared" si="222"/>
        <v>1</v>
      </c>
      <c r="D4804" s="239">
        <v>45105</v>
      </c>
      <c r="E4804" s="245">
        <f t="shared" si="223"/>
        <v>0</v>
      </c>
      <c r="F4804" s="306" t="s">
        <v>175</v>
      </c>
      <c r="G4804" s="241">
        <v>1796.14</v>
      </c>
      <c r="H4804" s="244">
        <f t="shared" si="224"/>
        <v>0</v>
      </c>
      <c r="I4804" s="246"/>
      <c r="J4804" s="247"/>
      <c r="K4804" s="240"/>
      <c r="L4804" s="245"/>
    </row>
    <row r="4805" spans="1:12">
      <c r="A4805" s="243">
        <v>45105</v>
      </c>
      <c r="B4805" s="243">
        <v>45112</v>
      </c>
      <c r="C4805" s="244">
        <f t="shared" si="222"/>
        <v>8</v>
      </c>
      <c r="D4805" s="239">
        <v>45112</v>
      </c>
      <c r="E4805" s="245">
        <f t="shared" si="223"/>
        <v>7</v>
      </c>
      <c r="F4805" s="306" t="s">
        <v>175</v>
      </c>
      <c r="G4805" s="241">
        <v>1853.04</v>
      </c>
      <c r="H4805" s="244">
        <f t="shared" si="224"/>
        <v>12971.279999999999</v>
      </c>
      <c r="I4805" s="246"/>
      <c r="J4805" s="247"/>
      <c r="K4805" s="240"/>
      <c r="L4805" s="245"/>
    </row>
    <row r="4806" spans="1:12">
      <c r="A4806" s="243">
        <v>45105</v>
      </c>
      <c r="B4806" s="243">
        <v>45113</v>
      </c>
      <c r="C4806" s="244">
        <f t="shared" si="222"/>
        <v>9</v>
      </c>
      <c r="D4806" s="239">
        <v>45113</v>
      </c>
      <c r="E4806" s="245">
        <f t="shared" si="223"/>
        <v>8</v>
      </c>
      <c r="F4806" s="306" t="s">
        <v>176</v>
      </c>
      <c r="G4806" s="241">
        <v>21925.52</v>
      </c>
      <c r="H4806" s="244">
        <f t="shared" si="224"/>
        <v>175404.16</v>
      </c>
      <c r="I4806" s="246"/>
      <c r="J4806" s="247"/>
      <c r="K4806" s="240"/>
      <c r="L4806" s="245"/>
    </row>
    <row r="4807" spans="1:12">
      <c r="A4807" s="243">
        <v>45105</v>
      </c>
      <c r="B4807" s="243">
        <v>45106</v>
      </c>
      <c r="C4807" s="244">
        <f t="shared" ref="C4807:C4870" si="225">B4807-A4807+1</f>
        <v>2</v>
      </c>
      <c r="D4807" s="239">
        <v>45106</v>
      </c>
      <c r="E4807" s="245">
        <f t="shared" ref="E4807:E4870" si="226">D4807-A4807</f>
        <v>1</v>
      </c>
      <c r="F4807" s="306" t="s">
        <v>175</v>
      </c>
      <c r="G4807" s="241">
        <v>829375.57</v>
      </c>
      <c r="H4807" s="244">
        <f t="shared" ref="H4807:H4870" si="227">E4807*G4807</f>
        <v>829375.57</v>
      </c>
      <c r="I4807" s="246"/>
      <c r="J4807" s="247"/>
      <c r="K4807" s="240"/>
      <c r="L4807" s="245"/>
    </row>
    <row r="4808" spans="1:12">
      <c r="A4808" s="243">
        <v>45105</v>
      </c>
      <c r="B4808" s="243">
        <v>45114</v>
      </c>
      <c r="C4808" s="244">
        <f t="shared" si="225"/>
        <v>10</v>
      </c>
      <c r="D4808" s="239">
        <v>45114</v>
      </c>
      <c r="E4808" s="245">
        <f t="shared" si="226"/>
        <v>9</v>
      </c>
      <c r="F4808" s="306" t="s">
        <v>176</v>
      </c>
      <c r="G4808" s="241">
        <v>5669.31</v>
      </c>
      <c r="H4808" s="244">
        <f t="shared" si="227"/>
        <v>51023.79</v>
      </c>
      <c r="I4808" s="246"/>
      <c r="J4808" s="247"/>
      <c r="K4808" s="240"/>
      <c r="L4808" s="245"/>
    </row>
    <row r="4809" spans="1:12">
      <c r="A4809" s="243">
        <v>45105</v>
      </c>
      <c r="B4809" s="243">
        <v>45177</v>
      </c>
      <c r="C4809" s="244">
        <f t="shared" si="225"/>
        <v>73</v>
      </c>
      <c r="D4809" s="239">
        <v>45177</v>
      </c>
      <c r="E4809" s="245">
        <f t="shared" si="226"/>
        <v>72</v>
      </c>
      <c r="F4809" s="306" t="s">
        <v>175</v>
      </c>
      <c r="G4809" s="241">
        <v>15.73</v>
      </c>
      <c r="H4809" s="244">
        <f t="shared" si="227"/>
        <v>1132.56</v>
      </c>
      <c r="I4809" s="246"/>
      <c r="J4809" s="247"/>
      <c r="K4809" s="240"/>
      <c r="L4809" s="245"/>
    </row>
    <row r="4810" spans="1:12">
      <c r="A4810" s="243">
        <v>45105</v>
      </c>
      <c r="B4810" s="243">
        <v>45113</v>
      </c>
      <c r="C4810" s="244">
        <f t="shared" si="225"/>
        <v>9</v>
      </c>
      <c r="D4810" s="239">
        <v>45113</v>
      </c>
      <c r="E4810" s="245">
        <f t="shared" si="226"/>
        <v>8</v>
      </c>
      <c r="F4810" s="306" t="s">
        <v>175</v>
      </c>
      <c r="G4810" s="241">
        <v>14.43</v>
      </c>
      <c r="H4810" s="244">
        <f t="shared" si="227"/>
        <v>115.44</v>
      </c>
      <c r="I4810" s="246"/>
      <c r="J4810" s="247"/>
      <c r="K4810" s="240"/>
      <c r="L4810" s="245"/>
    </row>
    <row r="4811" spans="1:12">
      <c r="A4811" s="243">
        <v>45105</v>
      </c>
      <c r="B4811" s="243">
        <v>45114</v>
      </c>
      <c r="C4811" s="244">
        <f t="shared" si="225"/>
        <v>10</v>
      </c>
      <c r="D4811" s="239">
        <v>45114</v>
      </c>
      <c r="E4811" s="245">
        <f t="shared" si="226"/>
        <v>9</v>
      </c>
      <c r="F4811" s="306" t="s">
        <v>175</v>
      </c>
      <c r="G4811" s="241">
        <v>1400.83</v>
      </c>
      <c r="H4811" s="244">
        <f t="shared" si="227"/>
        <v>12607.47</v>
      </c>
      <c r="I4811" s="246"/>
      <c r="J4811" s="247"/>
      <c r="K4811" s="240"/>
      <c r="L4811" s="245"/>
    </row>
    <row r="4812" spans="1:12">
      <c r="A4812" s="243">
        <v>45105</v>
      </c>
      <c r="B4812" s="243">
        <v>45106</v>
      </c>
      <c r="C4812" s="244">
        <f t="shared" si="225"/>
        <v>2</v>
      </c>
      <c r="D4812" s="239">
        <v>45106</v>
      </c>
      <c r="E4812" s="245">
        <f t="shared" si="226"/>
        <v>1</v>
      </c>
      <c r="F4812" s="306" t="s">
        <v>177</v>
      </c>
      <c r="G4812" s="241">
        <v>3528.09</v>
      </c>
      <c r="H4812" s="244">
        <f t="shared" si="227"/>
        <v>3528.09</v>
      </c>
      <c r="I4812" s="246"/>
      <c r="J4812" s="247"/>
      <c r="K4812" s="240"/>
      <c r="L4812" s="245"/>
    </row>
    <row r="4813" spans="1:12">
      <c r="A4813" s="243">
        <v>45105</v>
      </c>
      <c r="B4813" s="243">
        <v>45128</v>
      </c>
      <c r="C4813" s="244">
        <f t="shared" si="225"/>
        <v>24</v>
      </c>
      <c r="D4813" s="239">
        <v>45128</v>
      </c>
      <c r="E4813" s="245">
        <f t="shared" si="226"/>
        <v>23</v>
      </c>
      <c r="F4813" s="306" t="s">
        <v>175</v>
      </c>
      <c r="G4813" s="241">
        <v>69.010000000000005</v>
      </c>
      <c r="H4813" s="244">
        <f t="shared" si="227"/>
        <v>1587.23</v>
      </c>
      <c r="I4813" s="246"/>
      <c r="J4813" s="247"/>
      <c r="K4813" s="240"/>
      <c r="L4813" s="245"/>
    </row>
    <row r="4814" spans="1:12">
      <c r="A4814" s="243">
        <v>45105</v>
      </c>
      <c r="B4814" s="243">
        <v>45105</v>
      </c>
      <c r="C4814" s="244">
        <f t="shared" si="225"/>
        <v>1</v>
      </c>
      <c r="D4814" s="239">
        <v>45105</v>
      </c>
      <c r="E4814" s="245">
        <f t="shared" si="226"/>
        <v>0</v>
      </c>
      <c r="F4814" s="306" t="s">
        <v>179</v>
      </c>
      <c r="G4814" s="241">
        <v>1043.02</v>
      </c>
      <c r="H4814" s="244">
        <f t="shared" si="227"/>
        <v>0</v>
      </c>
      <c r="I4814" s="246"/>
      <c r="J4814" s="247"/>
      <c r="K4814" s="240"/>
      <c r="L4814" s="245"/>
    </row>
    <row r="4815" spans="1:12">
      <c r="A4815" s="243">
        <v>45105</v>
      </c>
      <c r="B4815" s="243">
        <v>45107</v>
      </c>
      <c r="C4815" s="244">
        <f t="shared" si="225"/>
        <v>3</v>
      </c>
      <c r="D4815" s="239">
        <v>45107</v>
      </c>
      <c r="E4815" s="245">
        <f t="shared" si="226"/>
        <v>2</v>
      </c>
      <c r="F4815" s="306" t="s">
        <v>178</v>
      </c>
      <c r="G4815" s="241">
        <v>2695.55</v>
      </c>
      <c r="H4815" s="244">
        <f t="shared" si="227"/>
        <v>5391.1</v>
      </c>
      <c r="I4815" s="246"/>
      <c r="J4815" s="247"/>
      <c r="K4815" s="240"/>
      <c r="L4815" s="245"/>
    </row>
    <row r="4816" spans="1:12">
      <c r="A4816" s="243">
        <v>45105</v>
      </c>
      <c r="B4816" s="243">
        <v>45107</v>
      </c>
      <c r="C4816" s="244">
        <f t="shared" si="225"/>
        <v>3</v>
      </c>
      <c r="D4816" s="239">
        <v>45107</v>
      </c>
      <c r="E4816" s="245">
        <f t="shared" si="226"/>
        <v>2</v>
      </c>
      <c r="F4816" s="306" t="s">
        <v>176</v>
      </c>
      <c r="G4816" s="241">
        <v>93149.31</v>
      </c>
      <c r="H4816" s="244">
        <f t="shared" si="227"/>
        <v>186298.62</v>
      </c>
      <c r="I4816" s="246"/>
      <c r="J4816" s="247"/>
      <c r="K4816" s="240"/>
      <c r="L4816" s="245"/>
    </row>
    <row r="4817" spans="1:12">
      <c r="A4817" s="243">
        <v>45105</v>
      </c>
      <c r="B4817" s="243">
        <v>45211</v>
      </c>
      <c r="C4817" s="244">
        <f t="shared" si="225"/>
        <v>107</v>
      </c>
      <c r="D4817" s="239">
        <v>45211</v>
      </c>
      <c r="E4817" s="245">
        <f t="shared" si="226"/>
        <v>106</v>
      </c>
      <c r="F4817" s="306" t="s">
        <v>175</v>
      </c>
      <c r="G4817" s="241">
        <v>121.68</v>
      </c>
      <c r="H4817" s="244">
        <f t="shared" si="227"/>
        <v>12898.08</v>
      </c>
      <c r="I4817" s="246"/>
      <c r="J4817" s="247"/>
      <c r="K4817" s="240"/>
      <c r="L4817" s="245"/>
    </row>
    <row r="4818" spans="1:12">
      <c r="A4818" s="243">
        <v>45105</v>
      </c>
      <c r="B4818" s="243">
        <v>45107</v>
      </c>
      <c r="C4818" s="244">
        <f t="shared" si="225"/>
        <v>3</v>
      </c>
      <c r="D4818" s="239">
        <v>45107</v>
      </c>
      <c r="E4818" s="245">
        <f t="shared" si="226"/>
        <v>2</v>
      </c>
      <c r="F4818" s="306" t="s">
        <v>175</v>
      </c>
      <c r="G4818" s="241">
        <v>17708.13</v>
      </c>
      <c r="H4818" s="244">
        <f t="shared" si="227"/>
        <v>35416.26</v>
      </c>
      <c r="I4818" s="246"/>
      <c r="J4818" s="247"/>
      <c r="K4818" s="240"/>
      <c r="L4818" s="245"/>
    </row>
    <row r="4819" spans="1:12">
      <c r="A4819" s="243">
        <v>45105</v>
      </c>
      <c r="B4819" s="243">
        <v>45131</v>
      </c>
      <c r="C4819" s="244">
        <f t="shared" si="225"/>
        <v>27</v>
      </c>
      <c r="D4819" s="239">
        <v>45131</v>
      </c>
      <c r="E4819" s="245">
        <f t="shared" si="226"/>
        <v>26</v>
      </c>
      <c r="F4819" s="306" t="s">
        <v>175</v>
      </c>
      <c r="G4819" s="241">
        <v>275.18</v>
      </c>
      <c r="H4819" s="244">
        <f t="shared" si="227"/>
        <v>7154.68</v>
      </c>
      <c r="I4819" s="246"/>
      <c r="J4819" s="247"/>
      <c r="K4819" s="240"/>
      <c r="L4819" s="245"/>
    </row>
    <row r="4820" spans="1:12">
      <c r="A4820" s="243">
        <v>45105</v>
      </c>
      <c r="B4820" s="243">
        <v>45107</v>
      </c>
      <c r="C4820" s="244">
        <f t="shared" si="225"/>
        <v>3</v>
      </c>
      <c r="D4820" s="239">
        <v>45107</v>
      </c>
      <c r="E4820" s="245">
        <f t="shared" si="226"/>
        <v>2</v>
      </c>
      <c r="F4820" s="306" t="s">
        <v>177</v>
      </c>
      <c r="G4820" s="241">
        <v>1509.63</v>
      </c>
      <c r="H4820" s="244">
        <f t="shared" si="227"/>
        <v>3019.26</v>
      </c>
      <c r="I4820" s="246"/>
      <c r="J4820" s="247"/>
      <c r="K4820" s="240"/>
      <c r="L4820" s="245"/>
    </row>
    <row r="4821" spans="1:12">
      <c r="A4821" s="243">
        <v>45105</v>
      </c>
      <c r="B4821" s="243">
        <v>45117</v>
      </c>
      <c r="C4821" s="244">
        <f t="shared" si="225"/>
        <v>13</v>
      </c>
      <c r="D4821" s="239">
        <v>45117</v>
      </c>
      <c r="E4821" s="245">
        <f t="shared" si="226"/>
        <v>12</v>
      </c>
      <c r="F4821" s="306" t="s">
        <v>178</v>
      </c>
      <c r="G4821" s="241">
        <v>254.7</v>
      </c>
      <c r="H4821" s="244">
        <f t="shared" si="227"/>
        <v>3056.3999999999996</v>
      </c>
      <c r="I4821" s="246"/>
      <c r="J4821" s="247"/>
      <c r="K4821" s="240"/>
      <c r="L4821" s="245"/>
    </row>
    <row r="4822" spans="1:12">
      <c r="A4822" s="243">
        <v>45105</v>
      </c>
      <c r="B4822" s="243">
        <v>45117</v>
      </c>
      <c r="C4822" s="244">
        <f t="shared" si="225"/>
        <v>13</v>
      </c>
      <c r="D4822" s="239">
        <v>45117</v>
      </c>
      <c r="E4822" s="245">
        <f t="shared" si="226"/>
        <v>12</v>
      </c>
      <c r="F4822" s="306" t="s">
        <v>176</v>
      </c>
      <c r="G4822" s="241">
        <v>4901.7700000000004</v>
      </c>
      <c r="H4822" s="244">
        <f t="shared" si="227"/>
        <v>58821.240000000005</v>
      </c>
      <c r="I4822" s="246"/>
      <c r="J4822" s="247"/>
      <c r="K4822" s="240"/>
      <c r="L4822" s="245"/>
    </row>
    <row r="4823" spans="1:12">
      <c r="A4823" s="243">
        <v>45105</v>
      </c>
      <c r="B4823" s="243">
        <v>45133</v>
      </c>
      <c r="C4823" s="244">
        <f t="shared" si="225"/>
        <v>29</v>
      </c>
      <c r="D4823" s="239">
        <v>45133</v>
      </c>
      <c r="E4823" s="245">
        <f t="shared" si="226"/>
        <v>28</v>
      </c>
      <c r="F4823" s="306" t="s">
        <v>175</v>
      </c>
      <c r="G4823" s="241">
        <v>18.5</v>
      </c>
      <c r="H4823" s="244">
        <f t="shared" si="227"/>
        <v>518</v>
      </c>
      <c r="I4823" s="246"/>
      <c r="J4823" s="247"/>
      <c r="K4823" s="240"/>
      <c r="L4823" s="245"/>
    </row>
    <row r="4824" spans="1:12">
      <c r="A4824" s="243">
        <v>45106</v>
      </c>
      <c r="B4824" s="243">
        <v>45110</v>
      </c>
      <c r="C4824" s="244">
        <f t="shared" si="225"/>
        <v>5</v>
      </c>
      <c r="D4824" s="239">
        <v>45110</v>
      </c>
      <c r="E4824" s="245">
        <f t="shared" si="226"/>
        <v>4</v>
      </c>
      <c r="F4824" s="306" t="s">
        <v>177</v>
      </c>
      <c r="G4824" s="241">
        <v>146914.74</v>
      </c>
      <c r="H4824" s="244">
        <f t="shared" si="227"/>
        <v>587658.96</v>
      </c>
      <c r="I4824" s="246"/>
      <c r="J4824" s="247"/>
      <c r="K4824" s="240"/>
      <c r="L4824" s="245"/>
    </row>
    <row r="4825" spans="1:12">
      <c r="A4825" s="243">
        <v>45106</v>
      </c>
      <c r="B4825" s="243">
        <v>45107</v>
      </c>
      <c r="C4825" s="244">
        <f t="shared" si="225"/>
        <v>2</v>
      </c>
      <c r="D4825" s="239">
        <v>45107</v>
      </c>
      <c r="E4825" s="245">
        <f t="shared" si="226"/>
        <v>1</v>
      </c>
      <c r="F4825" s="306" t="s">
        <v>178</v>
      </c>
      <c r="G4825" s="241">
        <v>87197.25</v>
      </c>
      <c r="H4825" s="244">
        <f t="shared" si="227"/>
        <v>87197.25</v>
      </c>
      <c r="I4825" s="246"/>
      <c r="J4825" s="247"/>
      <c r="K4825" s="240"/>
      <c r="L4825" s="245"/>
    </row>
    <row r="4826" spans="1:12">
      <c r="A4826" s="243">
        <v>45106</v>
      </c>
      <c r="B4826" s="243">
        <v>45211</v>
      </c>
      <c r="C4826" s="244">
        <f t="shared" si="225"/>
        <v>106</v>
      </c>
      <c r="D4826" s="239">
        <v>45211</v>
      </c>
      <c r="E4826" s="245">
        <f t="shared" si="226"/>
        <v>105</v>
      </c>
      <c r="F4826" s="306" t="s">
        <v>176</v>
      </c>
      <c r="G4826" s="241">
        <v>23.8</v>
      </c>
      <c r="H4826" s="244">
        <f t="shared" si="227"/>
        <v>2499</v>
      </c>
      <c r="I4826" s="246"/>
      <c r="J4826" s="247"/>
      <c r="K4826" s="240"/>
      <c r="L4826" s="245"/>
    </row>
    <row r="4827" spans="1:12">
      <c r="A4827" s="243">
        <v>45106</v>
      </c>
      <c r="B4827" s="243">
        <v>45107</v>
      </c>
      <c r="C4827" s="244">
        <f t="shared" si="225"/>
        <v>2</v>
      </c>
      <c r="D4827" s="239">
        <v>45107</v>
      </c>
      <c r="E4827" s="245">
        <f t="shared" si="226"/>
        <v>1</v>
      </c>
      <c r="F4827" s="306" t="s">
        <v>176</v>
      </c>
      <c r="G4827" s="241">
        <v>191296.85</v>
      </c>
      <c r="H4827" s="244">
        <f t="shared" si="227"/>
        <v>191296.85</v>
      </c>
      <c r="I4827" s="246"/>
      <c r="J4827" s="247"/>
      <c r="K4827" s="240"/>
      <c r="L4827" s="245"/>
    </row>
    <row r="4828" spans="1:12">
      <c r="A4828" s="243">
        <v>45106</v>
      </c>
      <c r="B4828" s="243">
        <v>45106</v>
      </c>
      <c r="C4828" s="244">
        <f t="shared" si="225"/>
        <v>1</v>
      </c>
      <c r="D4828" s="239">
        <v>45106</v>
      </c>
      <c r="E4828" s="245">
        <f t="shared" si="226"/>
        <v>0</v>
      </c>
      <c r="F4828" s="306" t="s">
        <v>179</v>
      </c>
      <c r="G4828" s="241">
        <v>545.12</v>
      </c>
      <c r="H4828" s="244">
        <f t="shared" si="227"/>
        <v>0</v>
      </c>
      <c r="I4828" s="246"/>
      <c r="J4828" s="247"/>
      <c r="K4828" s="240"/>
      <c r="L4828" s="245"/>
    </row>
    <row r="4829" spans="1:12">
      <c r="A4829" s="243">
        <v>45106</v>
      </c>
      <c r="B4829" s="243">
        <v>45107</v>
      </c>
      <c r="C4829" s="244">
        <f t="shared" si="225"/>
        <v>2</v>
      </c>
      <c r="D4829" s="239">
        <v>45107</v>
      </c>
      <c r="E4829" s="245">
        <f t="shared" si="226"/>
        <v>1</v>
      </c>
      <c r="F4829" s="306" t="s">
        <v>175</v>
      </c>
      <c r="G4829" s="241">
        <v>619029.05000000005</v>
      </c>
      <c r="H4829" s="244">
        <f t="shared" si="227"/>
        <v>619029.05000000005</v>
      </c>
      <c r="I4829" s="246"/>
      <c r="J4829" s="247"/>
      <c r="K4829" s="240"/>
      <c r="L4829" s="245"/>
    </row>
    <row r="4830" spans="1:12">
      <c r="A4830" s="243">
        <v>45106</v>
      </c>
      <c r="B4830" s="243">
        <v>45112</v>
      </c>
      <c r="C4830" s="244">
        <f t="shared" si="225"/>
        <v>7</v>
      </c>
      <c r="D4830" s="239">
        <v>45112</v>
      </c>
      <c r="E4830" s="245">
        <f t="shared" si="226"/>
        <v>6</v>
      </c>
      <c r="F4830" s="306" t="s">
        <v>177</v>
      </c>
      <c r="G4830" s="241">
        <v>15642.52</v>
      </c>
      <c r="H4830" s="244">
        <f t="shared" si="227"/>
        <v>93855.12</v>
      </c>
      <c r="I4830" s="246"/>
      <c r="J4830" s="247"/>
      <c r="K4830" s="240"/>
      <c r="L4830" s="245"/>
    </row>
    <row r="4831" spans="1:12">
      <c r="A4831" s="243">
        <v>45106</v>
      </c>
      <c r="B4831" s="243">
        <v>45117</v>
      </c>
      <c r="C4831" s="244">
        <f t="shared" si="225"/>
        <v>12</v>
      </c>
      <c r="D4831" s="239">
        <v>45117</v>
      </c>
      <c r="E4831" s="245">
        <f t="shared" si="226"/>
        <v>11</v>
      </c>
      <c r="F4831" s="306" t="s">
        <v>178</v>
      </c>
      <c r="G4831" s="241">
        <v>114431.09</v>
      </c>
      <c r="H4831" s="244">
        <f t="shared" si="227"/>
        <v>1258741.99</v>
      </c>
      <c r="I4831" s="246"/>
      <c r="J4831" s="247"/>
      <c r="K4831" s="240"/>
      <c r="L4831" s="245"/>
    </row>
    <row r="4832" spans="1:12">
      <c r="A4832" s="243">
        <v>45106</v>
      </c>
      <c r="B4832" s="243">
        <v>45106</v>
      </c>
      <c r="C4832" s="244">
        <f t="shared" si="225"/>
        <v>1</v>
      </c>
      <c r="D4832" s="239">
        <v>45106</v>
      </c>
      <c r="E4832" s="245">
        <f t="shared" si="226"/>
        <v>0</v>
      </c>
      <c r="F4832" s="306" t="s">
        <v>177</v>
      </c>
      <c r="G4832" s="241">
        <v>65.900000000000006</v>
      </c>
      <c r="H4832" s="244">
        <f t="shared" si="227"/>
        <v>0</v>
      </c>
      <c r="I4832" s="246"/>
      <c r="J4832" s="247"/>
      <c r="K4832" s="240"/>
      <c r="L4832" s="245"/>
    </row>
    <row r="4833" spans="1:12">
      <c r="A4833" s="243">
        <v>45106</v>
      </c>
      <c r="B4833" s="243">
        <v>45113</v>
      </c>
      <c r="C4833" s="244">
        <f t="shared" si="225"/>
        <v>8</v>
      </c>
      <c r="D4833" s="239">
        <v>45113</v>
      </c>
      <c r="E4833" s="245">
        <f t="shared" si="226"/>
        <v>7</v>
      </c>
      <c r="F4833" s="306" t="s">
        <v>177</v>
      </c>
      <c r="G4833" s="241">
        <v>90.2</v>
      </c>
      <c r="H4833" s="244">
        <f t="shared" si="227"/>
        <v>631.4</v>
      </c>
      <c r="I4833" s="246"/>
      <c r="J4833" s="247"/>
      <c r="K4833" s="240"/>
      <c r="L4833" s="245"/>
    </row>
    <row r="4834" spans="1:12">
      <c r="A4834" s="243">
        <v>45106</v>
      </c>
      <c r="B4834" s="243">
        <v>45117</v>
      </c>
      <c r="C4834" s="244">
        <f t="shared" si="225"/>
        <v>12</v>
      </c>
      <c r="D4834" s="239">
        <v>45117</v>
      </c>
      <c r="E4834" s="245">
        <f t="shared" si="226"/>
        <v>11</v>
      </c>
      <c r="F4834" s="306" t="s">
        <v>176</v>
      </c>
      <c r="G4834" s="241">
        <v>43541.71</v>
      </c>
      <c r="H4834" s="244">
        <f t="shared" si="227"/>
        <v>478958.81</v>
      </c>
      <c r="I4834" s="246"/>
      <c r="J4834" s="247"/>
      <c r="K4834" s="240"/>
      <c r="L4834" s="245"/>
    </row>
    <row r="4835" spans="1:12">
      <c r="A4835" s="243">
        <v>45106</v>
      </c>
      <c r="B4835" s="243">
        <v>45118</v>
      </c>
      <c r="C4835" s="244">
        <f t="shared" si="225"/>
        <v>13</v>
      </c>
      <c r="D4835" s="239">
        <v>45118</v>
      </c>
      <c r="E4835" s="245">
        <f t="shared" si="226"/>
        <v>12</v>
      </c>
      <c r="F4835" s="306" t="s">
        <v>178</v>
      </c>
      <c r="G4835" s="241">
        <v>319.36</v>
      </c>
      <c r="H4835" s="244">
        <f t="shared" si="227"/>
        <v>3832.32</v>
      </c>
      <c r="I4835" s="246"/>
      <c r="J4835" s="247"/>
      <c r="K4835" s="240"/>
      <c r="L4835" s="245"/>
    </row>
    <row r="4836" spans="1:12">
      <c r="A4836" s="243">
        <v>45106</v>
      </c>
      <c r="B4836" s="243">
        <v>45142</v>
      </c>
      <c r="C4836" s="244">
        <f t="shared" si="225"/>
        <v>37</v>
      </c>
      <c r="D4836" s="239">
        <v>45142</v>
      </c>
      <c r="E4836" s="245">
        <f t="shared" si="226"/>
        <v>36</v>
      </c>
      <c r="F4836" s="306" t="s">
        <v>176</v>
      </c>
      <c r="G4836" s="241">
        <v>21051.93</v>
      </c>
      <c r="H4836" s="244">
        <f t="shared" si="227"/>
        <v>757869.48</v>
      </c>
      <c r="I4836" s="246"/>
      <c r="J4836" s="247"/>
      <c r="K4836" s="240"/>
      <c r="L4836" s="245"/>
    </row>
    <row r="4837" spans="1:12">
      <c r="A4837" s="243">
        <v>45106</v>
      </c>
      <c r="B4837" s="243">
        <v>45117</v>
      </c>
      <c r="C4837" s="244">
        <f t="shared" si="225"/>
        <v>12</v>
      </c>
      <c r="D4837" s="239">
        <v>45117</v>
      </c>
      <c r="E4837" s="245">
        <f t="shared" si="226"/>
        <v>11</v>
      </c>
      <c r="F4837" s="306" t="s">
        <v>175</v>
      </c>
      <c r="G4837" s="241">
        <v>729.42</v>
      </c>
      <c r="H4837" s="244">
        <f t="shared" si="227"/>
        <v>8023.62</v>
      </c>
      <c r="I4837" s="246"/>
      <c r="J4837" s="247"/>
      <c r="K4837" s="240"/>
      <c r="L4837" s="245"/>
    </row>
    <row r="4838" spans="1:12">
      <c r="A4838" s="243">
        <v>45106</v>
      </c>
      <c r="B4838" s="243">
        <v>45118</v>
      </c>
      <c r="C4838" s="244">
        <f t="shared" si="225"/>
        <v>13</v>
      </c>
      <c r="D4838" s="239">
        <v>45118</v>
      </c>
      <c r="E4838" s="245">
        <f t="shared" si="226"/>
        <v>12</v>
      </c>
      <c r="F4838" s="306" t="s">
        <v>176</v>
      </c>
      <c r="G4838" s="241">
        <v>4305.37</v>
      </c>
      <c r="H4838" s="244">
        <f t="shared" si="227"/>
        <v>51664.44</v>
      </c>
      <c r="I4838" s="246"/>
      <c r="J4838" s="247"/>
      <c r="K4838" s="240"/>
      <c r="L4838" s="245"/>
    </row>
    <row r="4839" spans="1:12">
      <c r="A4839" s="243">
        <v>45106</v>
      </c>
      <c r="B4839" s="243">
        <v>45119</v>
      </c>
      <c r="C4839" s="244">
        <f t="shared" si="225"/>
        <v>14</v>
      </c>
      <c r="D4839" s="239">
        <v>45119</v>
      </c>
      <c r="E4839" s="245">
        <f t="shared" si="226"/>
        <v>13</v>
      </c>
      <c r="F4839" s="306" t="s">
        <v>178</v>
      </c>
      <c r="G4839" s="241">
        <v>475.53</v>
      </c>
      <c r="H4839" s="244">
        <f t="shared" si="227"/>
        <v>6181.8899999999994</v>
      </c>
      <c r="I4839" s="246"/>
      <c r="J4839" s="247"/>
      <c r="K4839" s="240"/>
      <c r="L4839" s="245"/>
    </row>
    <row r="4840" spans="1:12">
      <c r="A4840" s="243">
        <v>45106</v>
      </c>
      <c r="B4840" s="243">
        <v>45119</v>
      </c>
      <c r="C4840" s="244">
        <f t="shared" si="225"/>
        <v>14</v>
      </c>
      <c r="D4840" s="239">
        <v>45119</v>
      </c>
      <c r="E4840" s="245">
        <f t="shared" si="226"/>
        <v>13</v>
      </c>
      <c r="F4840" s="306" t="s">
        <v>176</v>
      </c>
      <c r="G4840" s="241">
        <v>1347.12</v>
      </c>
      <c r="H4840" s="244">
        <f t="shared" si="227"/>
        <v>17512.559999999998</v>
      </c>
      <c r="I4840" s="246"/>
      <c r="J4840" s="247"/>
      <c r="K4840" s="240"/>
      <c r="L4840" s="245"/>
    </row>
    <row r="4841" spans="1:12">
      <c r="A4841" s="243">
        <v>45106</v>
      </c>
      <c r="B4841" s="243">
        <v>45110</v>
      </c>
      <c r="C4841" s="244">
        <f t="shared" si="225"/>
        <v>5</v>
      </c>
      <c r="D4841" s="239">
        <v>45110</v>
      </c>
      <c r="E4841" s="245">
        <f t="shared" si="226"/>
        <v>4</v>
      </c>
      <c r="F4841" s="306" t="s">
        <v>180</v>
      </c>
      <c r="G4841" s="241">
        <v>0</v>
      </c>
      <c r="H4841" s="244">
        <f t="shared" si="227"/>
        <v>0</v>
      </c>
      <c r="I4841" s="246"/>
      <c r="J4841" s="247"/>
      <c r="K4841" s="240"/>
      <c r="L4841" s="245"/>
    </row>
    <row r="4842" spans="1:12">
      <c r="A4842" s="243">
        <v>45106</v>
      </c>
      <c r="B4842" s="243">
        <v>45118</v>
      </c>
      <c r="C4842" s="244">
        <f t="shared" si="225"/>
        <v>13</v>
      </c>
      <c r="D4842" s="239">
        <v>45118</v>
      </c>
      <c r="E4842" s="245">
        <f t="shared" si="226"/>
        <v>12</v>
      </c>
      <c r="F4842" s="306" t="s">
        <v>175</v>
      </c>
      <c r="G4842" s="241">
        <v>193.09</v>
      </c>
      <c r="H4842" s="244">
        <f t="shared" si="227"/>
        <v>2317.08</v>
      </c>
      <c r="I4842" s="246"/>
      <c r="J4842" s="247"/>
      <c r="K4842" s="240"/>
      <c r="L4842" s="245"/>
    </row>
    <row r="4843" spans="1:12">
      <c r="A4843" s="243">
        <v>45106</v>
      </c>
      <c r="B4843" s="243">
        <v>45119</v>
      </c>
      <c r="C4843" s="244">
        <f t="shared" si="225"/>
        <v>14</v>
      </c>
      <c r="D4843" s="239">
        <v>45119</v>
      </c>
      <c r="E4843" s="245">
        <f t="shared" si="226"/>
        <v>13</v>
      </c>
      <c r="F4843" s="306" t="s">
        <v>175</v>
      </c>
      <c r="G4843" s="241">
        <v>1374.59</v>
      </c>
      <c r="H4843" s="244">
        <f t="shared" si="227"/>
        <v>17869.669999999998</v>
      </c>
      <c r="I4843" s="246"/>
      <c r="J4843" s="247"/>
      <c r="K4843" s="240"/>
      <c r="L4843" s="245"/>
    </row>
    <row r="4844" spans="1:12">
      <c r="A4844" s="243">
        <v>45106</v>
      </c>
      <c r="B4844" s="243">
        <v>45107</v>
      </c>
      <c r="C4844" s="244">
        <f t="shared" si="225"/>
        <v>2</v>
      </c>
      <c r="D4844" s="239">
        <v>45107</v>
      </c>
      <c r="E4844" s="245">
        <f t="shared" si="226"/>
        <v>1</v>
      </c>
      <c r="F4844" s="306" t="s">
        <v>177</v>
      </c>
      <c r="G4844" s="241">
        <v>30027.59</v>
      </c>
      <c r="H4844" s="244">
        <f t="shared" si="227"/>
        <v>30027.59</v>
      </c>
      <c r="I4844" s="246"/>
      <c r="J4844" s="247"/>
      <c r="K4844" s="240"/>
      <c r="L4844" s="245"/>
    </row>
    <row r="4845" spans="1:12">
      <c r="A4845" s="243">
        <v>45106</v>
      </c>
      <c r="B4845" s="243">
        <v>45146</v>
      </c>
      <c r="C4845" s="244">
        <f t="shared" si="225"/>
        <v>41</v>
      </c>
      <c r="D4845" s="239">
        <v>45146</v>
      </c>
      <c r="E4845" s="245">
        <f t="shared" si="226"/>
        <v>40</v>
      </c>
      <c r="F4845" s="306" t="s">
        <v>175</v>
      </c>
      <c r="G4845" s="241">
        <v>112.79</v>
      </c>
      <c r="H4845" s="244">
        <f t="shared" si="227"/>
        <v>4511.6000000000004</v>
      </c>
      <c r="I4845" s="246"/>
      <c r="J4845" s="247"/>
      <c r="K4845" s="240"/>
      <c r="L4845" s="245"/>
    </row>
    <row r="4846" spans="1:12">
      <c r="A4846" s="243">
        <v>45106</v>
      </c>
      <c r="B4846" s="243">
        <v>45147</v>
      </c>
      <c r="C4846" s="244">
        <f t="shared" si="225"/>
        <v>42</v>
      </c>
      <c r="D4846" s="239">
        <v>45147</v>
      </c>
      <c r="E4846" s="245">
        <f t="shared" si="226"/>
        <v>41</v>
      </c>
      <c r="F4846" s="306" t="s">
        <v>176</v>
      </c>
      <c r="G4846" s="241">
        <v>1022.64</v>
      </c>
      <c r="H4846" s="244">
        <f t="shared" si="227"/>
        <v>41928.239999999998</v>
      </c>
      <c r="I4846" s="246"/>
      <c r="J4846" s="247"/>
      <c r="K4846" s="240"/>
      <c r="L4846" s="245"/>
    </row>
    <row r="4847" spans="1:12">
      <c r="A4847" s="243">
        <v>45106</v>
      </c>
      <c r="B4847" s="243">
        <v>45117</v>
      </c>
      <c r="C4847" s="244">
        <f t="shared" si="225"/>
        <v>12</v>
      </c>
      <c r="D4847" s="239">
        <v>45117</v>
      </c>
      <c r="E4847" s="245">
        <f t="shared" si="226"/>
        <v>11</v>
      </c>
      <c r="F4847" s="306" t="s">
        <v>177</v>
      </c>
      <c r="G4847" s="241">
        <v>18759.689999999999</v>
      </c>
      <c r="H4847" s="244">
        <f t="shared" si="227"/>
        <v>206356.59</v>
      </c>
      <c r="I4847" s="246"/>
      <c r="J4847" s="247"/>
      <c r="K4847" s="240"/>
      <c r="L4847" s="245"/>
    </row>
    <row r="4848" spans="1:12">
      <c r="A4848" s="243">
        <v>45106</v>
      </c>
      <c r="B4848" s="243">
        <v>45118</v>
      </c>
      <c r="C4848" s="244">
        <f t="shared" si="225"/>
        <v>13</v>
      </c>
      <c r="D4848" s="239">
        <v>45118</v>
      </c>
      <c r="E4848" s="245">
        <f t="shared" si="226"/>
        <v>12</v>
      </c>
      <c r="F4848" s="306" t="s">
        <v>177</v>
      </c>
      <c r="G4848" s="241">
        <v>135.19999999999999</v>
      </c>
      <c r="H4848" s="244">
        <f t="shared" si="227"/>
        <v>1622.3999999999999</v>
      </c>
      <c r="I4848" s="246"/>
      <c r="J4848" s="247"/>
      <c r="K4848" s="240"/>
      <c r="L4848" s="245"/>
    </row>
    <row r="4849" spans="1:12">
      <c r="A4849" s="243">
        <v>45106</v>
      </c>
      <c r="B4849" s="243">
        <v>45119</v>
      </c>
      <c r="C4849" s="244">
        <f t="shared" si="225"/>
        <v>14</v>
      </c>
      <c r="D4849" s="239">
        <v>45119</v>
      </c>
      <c r="E4849" s="245">
        <f t="shared" si="226"/>
        <v>13</v>
      </c>
      <c r="F4849" s="306" t="s">
        <v>177</v>
      </c>
      <c r="G4849" s="241">
        <v>619.47</v>
      </c>
      <c r="H4849" s="244">
        <f t="shared" si="227"/>
        <v>8053.1100000000006</v>
      </c>
      <c r="I4849" s="246"/>
      <c r="J4849" s="247"/>
      <c r="K4849" s="240"/>
      <c r="L4849" s="245"/>
    </row>
    <row r="4850" spans="1:12">
      <c r="A4850" s="243">
        <v>45106</v>
      </c>
      <c r="B4850" s="243">
        <v>45138</v>
      </c>
      <c r="C4850" s="244">
        <f t="shared" si="225"/>
        <v>33</v>
      </c>
      <c r="D4850" s="239">
        <v>45138</v>
      </c>
      <c r="E4850" s="245">
        <f t="shared" si="226"/>
        <v>32</v>
      </c>
      <c r="F4850" s="306" t="s">
        <v>175</v>
      </c>
      <c r="G4850" s="241">
        <v>27.39</v>
      </c>
      <c r="H4850" s="244">
        <f t="shared" si="227"/>
        <v>876.48</v>
      </c>
      <c r="I4850" s="246"/>
      <c r="J4850" s="247"/>
      <c r="K4850" s="240"/>
      <c r="L4850" s="245"/>
    </row>
    <row r="4851" spans="1:12">
      <c r="A4851" s="243">
        <v>45106</v>
      </c>
      <c r="B4851" s="243">
        <v>45145</v>
      </c>
      <c r="C4851" s="244">
        <f t="shared" si="225"/>
        <v>40</v>
      </c>
      <c r="D4851" s="239">
        <v>45145</v>
      </c>
      <c r="E4851" s="245">
        <f t="shared" si="226"/>
        <v>39</v>
      </c>
      <c r="F4851" s="306" t="s">
        <v>177</v>
      </c>
      <c r="G4851" s="241">
        <v>201.04</v>
      </c>
      <c r="H4851" s="244">
        <f t="shared" si="227"/>
        <v>7840.5599999999995</v>
      </c>
      <c r="I4851" s="246"/>
      <c r="J4851" s="247"/>
      <c r="K4851" s="240"/>
      <c r="L4851" s="245"/>
    </row>
    <row r="4852" spans="1:12">
      <c r="A4852" s="243">
        <v>45106</v>
      </c>
      <c r="B4852" s="243">
        <v>45110</v>
      </c>
      <c r="C4852" s="244">
        <f t="shared" si="225"/>
        <v>5</v>
      </c>
      <c r="D4852" s="239">
        <v>45110</v>
      </c>
      <c r="E4852" s="245">
        <f t="shared" si="226"/>
        <v>4</v>
      </c>
      <c r="F4852" s="306" t="s">
        <v>178</v>
      </c>
      <c r="G4852" s="241">
        <v>152000.45000000001</v>
      </c>
      <c r="H4852" s="244">
        <f t="shared" si="227"/>
        <v>608001.80000000005</v>
      </c>
      <c r="I4852" s="246"/>
      <c r="J4852" s="247"/>
      <c r="K4852" s="240"/>
      <c r="L4852" s="245"/>
    </row>
    <row r="4853" spans="1:12">
      <c r="A4853" s="243">
        <v>45106</v>
      </c>
      <c r="B4853" s="243">
        <v>45110</v>
      </c>
      <c r="C4853" s="244">
        <f t="shared" si="225"/>
        <v>5</v>
      </c>
      <c r="D4853" s="239">
        <v>45110</v>
      </c>
      <c r="E4853" s="245">
        <f t="shared" si="226"/>
        <v>4</v>
      </c>
      <c r="F4853" s="306" t="s">
        <v>176</v>
      </c>
      <c r="G4853" s="241">
        <v>385195.3</v>
      </c>
      <c r="H4853" s="244">
        <f t="shared" si="227"/>
        <v>1540781.2</v>
      </c>
      <c r="I4853" s="246"/>
      <c r="J4853" s="247"/>
      <c r="K4853" s="240"/>
      <c r="L4853" s="245"/>
    </row>
    <row r="4854" spans="1:12">
      <c r="A4854" s="243">
        <v>45106</v>
      </c>
      <c r="B4854" s="243">
        <v>45112</v>
      </c>
      <c r="C4854" s="244">
        <f t="shared" si="225"/>
        <v>7</v>
      </c>
      <c r="D4854" s="239">
        <v>45112</v>
      </c>
      <c r="E4854" s="245">
        <f t="shared" si="226"/>
        <v>6</v>
      </c>
      <c r="F4854" s="306" t="s">
        <v>178</v>
      </c>
      <c r="G4854" s="241">
        <v>6394.07</v>
      </c>
      <c r="H4854" s="244">
        <f t="shared" si="227"/>
        <v>38364.42</v>
      </c>
      <c r="I4854" s="246"/>
      <c r="J4854" s="247"/>
      <c r="K4854" s="240"/>
      <c r="L4854" s="245"/>
    </row>
    <row r="4855" spans="1:12">
      <c r="A4855" s="243">
        <v>45106</v>
      </c>
      <c r="B4855" s="243">
        <v>45110</v>
      </c>
      <c r="C4855" s="244">
        <f t="shared" si="225"/>
        <v>5</v>
      </c>
      <c r="D4855" s="239">
        <v>45110</v>
      </c>
      <c r="E4855" s="245">
        <f t="shared" si="226"/>
        <v>4</v>
      </c>
      <c r="F4855" s="306" t="s">
        <v>175</v>
      </c>
      <c r="G4855" s="241">
        <v>24543.05</v>
      </c>
      <c r="H4855" s="244">
        <f t="shared" si="227"/>
        <v>98172.2</v>
      </c>
      <c r="I4855" s="246"/>
      <c r="J4855" s="247"/>
      <c r="K4855" s="240"/>
      <c r="L4855" s="245"/>
    </row>
    <row r="4856" spans="1:12">
      <c r="A4856" s="243">
        <v>45106</v>
      </c>
      <c r="B4856" s="243">
        <v>45443</v>
      </c>
      <c r="C4856" s="244">
        <f t="shared" si="225"/>
        <v>338</v>
      </c>
      <c r="D4856" s="239">
        <v>45443</v>
      </c>
      <c r="E4856" s="245">
        <f t="shared" si="226"/>
        <v>337</v>
      </c>
      <c r="F4856" s="306" t="s">
        <v>175</v>
      </c>
      <c r="G4856" s="241">
        <v>90.79</v>
      </c>
      <c r="H4856" s="244">
        <f t="shared" si="227"/>
        <v>30596.230000000003</v>
      </c>
      <c r="I4856" s="246"/>
      <c r="J4856" s="247"/>
      <c r="K4856" s="240"/>
      <c r="L4856" s="245"/>
    </row>
    <row r="4857" spans="1:12">
      <c r="A4857" s="243">
        <v>45106</v>
      </c>
      <c r="B4857" s="243">
        <v>45112</v>
      </c>
      <c r="C4857" s="244">
        <f t="shared" si="225"/>
        <v>7</v>
      </c>
      <c r="D4857" s="239">
        <v>45112</v>
      </c>
      <c r="E4857" s="245">
        <f t="shared" si="226"/>
        <v>6</v>
      </c>
      <c r="F4857" s="306" t="s">
        <v>176</v>
      </c>
      <c r="G4857" s="241">
        <v>19169.3</v>
      </c>
      <c r="H4857" s="244">
        <f t="shared" si="227"/>
        <v>115015.79999999999</v>
      </c>
      <c r="I4857" s="246"/>
      <c r="J4857" s="247"/>
      <c r="K4857" s="240"/>
      <c r="L4857" s="245"/>
    </row>
    <row r="4858" spans="1:12">
      <c r="A4858" s="243">
        <v>45106</v>
      </c>
      <c r="B4858" s="243">
        <v>45113</v>
      </c>
      <c r="C4858" s="244">
        <f t="shared" si="225"/>
        <v>8</v>
      </c>
      <c r="D4858" s="239">
        <v>45113</v>
      </c>
      <c r="E4858" s="245">
        <f t="shared" si="226"/>
        <v>7</v>
      </c>
      <c r="F4858" s="306" t="s">
        <v>176</v>
      </c>
      <c r="G4858" s="241">
        <v>3911.75</v>
      </c>
      <c r="H4858" s="244">
        <f t="shared" si="227"/>
        <v>27382.25</v>
      </c>
      <c r="I4858" s="246"/>
      <c r="J4858" s="247"/>
      <c r="K4858" s="240"/>
      <c r="L4858" s="245"/>
    </row>
    <row r="4859" spans="1:12">
      <c r="A4859" s="243">
        <v>45106</v>
      </c>
      <c r="B4859" s="243">
        <v>45112</v>
      </c>
      <c r="C4859" s="244">
        <f t="shared" si="225"/>
        <v>7</v>
      </c>
      <c r="D4859" s="239">
        <v>45112</v>
      </c>
      <c r="E4859" s="245">
        <f t="shared" si="226"/>
        <v>6</v>
      </c>
      <c r="F4859" s="306" t="s">
        <v>175</v>
      </c>
      <c r="G4859" s="241">
        <v>1610.05</v>
      </c>
      <c r="H4859" s="244">
        <f t="shared" si="227"/>
        <v>9660.2999999999993</v>
      </c>
      <c r="I4859" s="246"/>
      <c r="J4859" s="247"/>
      <c r="K4859" s="240"/>
      <c r="L4859" s="245"/>
    </row>
    <row r="4860" spans="1:12">
      <c r="A4860" s="243">
        <v>45106</v>
      </c>
      <c r="B4860" s="243">
        <v>45106</v>
      </c>
      <c r="C4860" s="244">
        <f t="shared" si="225"/>
        <v>1</v>
      </c>
      <c r="D4860" s="239">
        <v>45106</v>
      </c>
      <c r="E4860" s="245">
        <f t="shared" si="226"/>
        <v>0</v>
      </c>
      <c r="F4860" s="306" t="s">
        <v>176</v>
      </c>
      <c r="G4860" s="241">
        <v>3293.9</v>
      </c>
      <c r="H4860" s="244">
        <f t="shared" si="227"/>
        <v>0</v>
      </c>
      <c r="I4860" s="246"/>
      <c r="J4860" s="247"/>
      <c r="K4860" s="240"/>
      <c r="L4860" s="245"/>
    </row>
    <row r="4861" spans="1:12">
      <c r="A4861" s="243">
        <v>45106</v>
      </c>
      <c r="B4861" s="243">
        <v>45113</v>
      </c>
      <c r="C4861" s="244">
        <f t="shared" si="225"/>
        <v>8</v>
      </c>
      <c r="D4861" s="239">
        <v>45113</v>
      </c>
      <c r="E4861" s="245">
        <f t="shared" si="226"/>
        <v>7</v>
      </c>
      <c r="F4861" s="306" t="s">
        <v>175</v>
      </c>
      <c r="G4861" s="241">
        <v>478.65</v>
      </c>
      <c r="H4861" s="244">
        <f t="shared" si="227"/>
        <v>3350.5499999999997</v>
      </c>
      <c r="I4861" s="246"/>
      <c r="J4861" s="247"/>
      <c r="K4861" s="240"/>
      <c r="L4861" s="245"/>
    </row>
    <row r="4862" spans="1:12">
      <c r="A4862" s="243">
        <v>45106</v>
      </c>
      <c r="B4862" s="243">
        <v>45114</v>
      </c>
      <c r="C4862" s="244">
        <f t="shared" si="225"/>
        <v>9</v>
      </c>
      <c r="D4862" s="239">
        <v>45114</v>
      </c>
      <c r="E4862" s="245">
        <f t="shared" si="226"/>
        <v>8</v>
      </c>
      <c r="F4862" s="306" t="s">
        <v>176</v>
      </c>
      <c r="G4862" s="241">
        <v>16550.259999999998</v>
      </c>
      <c r="H4862" s="244">
        <f t="shared" si="227"/>
        <v>132402.07999999999</v>
      </c>
      <c r="I4862" s="246"/>
      <c r="J4862" s="247"/>
      <c r="K4862" s="240"/>
      <c r="L4862" s="245"/>
    </row>
    <row r="4863" spans="1:12">
      <c r="A4863" s="243">
        <v>45106</v>
      </c>
      <c r="B4863" s="243">
        <v>45106</v>
      </c>
      <c r="C4863" s="244">
        <f t="shared" si="225"/>
        <v>1</v>
      </c>
      <c r="D4863" s="239">
        <v>45106</v>
      </c>
      <c r="E4863" s="245">
        <f t="shared" si="226"/>
        <v>0</v>
      </c>
      <c r="F4863" s="306" t="s">
        <v>175</v>
      </c>
      <c r="G4863" s="241">
        <v>1676.39</v>
      </c>
      <c r="H4863" s="244">
        <f t="shared" si="227"/>
        <v>0</v>
      </c>
      <c r="I4863" s="246"/>
      <c r="J4863" s="247"/>
      <c r="K4863" s="240"/>
      <c r="L4863" s="245"/>
    </row>
    <row r="4864" spans="1:12">
      <c r="A4864" s="243">
        <v>45106</v>
      </c>
      <c r="B4864" s="243">
        <v>45114</v>
      </c>
      <c r="C4864" s="244">
        <f t="shared" si="225"/>
        <v>9</v>
      </c>
      <c r="D4864" s="239">
        <v>45114</v>
      </c>
      <c r="E4864" s="245">
        <f t="shared" si="226"/>
        <v>8</v>
      </c>
      <c r="F4864" s="306" t="s">
        <v>175</v>
      </c>
      <c r="G4864" s="241">
        <v>292.98</v>
      </c>
      <c r="H4864" s="244">
        <f t="shared" si="227"/>
        <v>2343.84</v>
      </c>
      <c r="I4864" s="246"/>
      <c r="J4864" s="247"/>
      <c r="K4864" s="240"/>
      <c r="L4864" s="245"/>
    </row>
    <row r="4865" spans="1:12">
      <c r="A4865" s="243">
        <v>45106</v>
      </c>
      <c r="B4865" s="243">
        <v>45128</v>
      </c>
      <c r="C4865" s="244">
        <f t="shared" si="225"/>
        <v>23</v>
      </c>
      <c r="D4865" s="239">
        <v>45128</v>
      </c>
      <c r="E4865" s="245">
        <f t="shared" si="226"/>
        <v>22</v>
      </c>
      <c r="F4865" s="306" t="s">
        <v>175</v>
      </c>
      <c r="G4865" s="241">
        <v>117.94</v>
      </c>
      <c r="H4865" s="244">
        <f t="shared" si="227"/>
        <v>2594.6799999999998</v>
      </c>
      <c r="I4865" s="246"/>
      <c r="J4865" s="247"/>
      <c r="K4865" s="240"/>
      <c r="L4865" s="245"/>
    </row>
    <row r="4866" spans="1:12">
      <c r="A4866" s="243">
        <v>45107</v>
      </c>
      <c r="B4866" s="243">
        <v>45134</v>
      </c>
      <c r="C4866" s="244">
        <f t="shared" si="225"/>
        <v>28</v>
      </c>
      <c r="D4866" s="239">
        <v>45134</v>
      </c>
      <c r="E4866" s="245">
        <f t="shared" si="226"/>
        <v>27</v>
      </c>
      <c r="F4866" s="306" t="s">
        <v>175</v>
      </c>
      <c r="G4866" s="241">
        <v>2.54</v>
      </c>
      <c r="H4866" s="244">
        <f t="shared" si="227"/>
        <v>68.58</v>
      </c>
      <c r="I4866" s="246"/>
      <c r="J4866" s="247"/>
      <c r="K4866" s="240"/>
      <c r="L4866" s="245"/>
    </row>
    <row r="4867" spans="1:12">
      <c r="A4867" s="243">
        <v>45107</v>
      </c>
      <c r="B4867" s="243">
        <v>45118</v>
      </c>
      <c r="C4867" s="244">
        <f t="shared" si="225"/>
        <v>12</v>
      </c>
      <c r="D4867" s="239">
        <v>45118</v>
      </c>
      <c r="E4867" s="245">
        <f t="shared" si="226"/>
        <v>11</v>
      </c>
      <c r="F4867" s="306" t="s">
        <v>176</v>
      </c>
      <c r="G4867" s="241">
        <v>122.98</v>
      </c>
      <c r="H4867" s="244">
        <f t="shared" si="227"/>
        <v>1352.78</v>
      </c>
      <c r="I4867" s="246"/>
      <c r="J4867" s="247"/>
      <c r="K4867" s="240"/>
      <c r="L4867" s="245"/>
    </row>
    <row r="4868" spans="1:12">
      <c r="A4868" s="243">
        <v>45107</v>
      </c>
      <c r="B4868" s="243">
        <v>45117</v>
      </c>
      <c r="C4868" s="244">
        <f t="shared" si="225"/>
        <v>11</v>
      </c>
      <c r="D4868" s="239">
        <v>45117</v>
      </c>
      <c r="E4868" s="245">
        <f t="shared" si="226"/>
        <v>10</v>
      </c>
      <c r="F4868" s="306" t="s">
        <v>175</v>
      </c>
      <c r="G4868" s="241">
        <v>18.46</v>
      </c>
      <c r="H4868" s="244">
        <f t="shared" si="227"/>
        <v>184.60000000000002</v>
      </c>
      <c r="I4868" s="246"/>
      <c r="J4868" s="247"/>
      <c r="K4868" s="240"/>
      <c r="L4868" s="245"/>
    </row>
    <row r="4869" spans="1:12">
      <c r="A4869" s="243">
        <v>45107</v>
      </c>
      <c r="B4869" s="243">
        <v>45110</v>
      </c>
      <c r="C4869" s="244">
        <f t="shared" si="225"/>
        <v>4</v>
      </c>
      <c r="D4869" s="239">
        <v>45110</v>
      </c>
      <c r="E4869" s="245">
        <f t="shared" si="226"/>
        <v>3</v>
      </c>
      <c r="F4869" s="306" t="s">
        <v>176</v>
      </c>
      <c r="G4869" s="241">
        <v>2114.7800000000002</v>
      </c>
      <c r="H4869" s="244">
        <f t="shared" si="227"/>
        <v>6344.34</v>
      </c>
      <c r="I4869" s="246"/>
      <c r="J4869" s="247"/>
      <c r="K4869" s="240"/>
      <c r="L4869" s="245"/>
    </row>
    <row r="4870" spans="1:12">
      <c r="A4870" s="243">
        <v>45107</v>
      </c>
      <c r="B4870" s="243">
        <v>45110</v>
      </c>
      <c r="C4870" s="244">
        <f t="shared" si="225"/>
        <v>4</v>
      </c>
      <c r="D4870" s="239">
        <v>45110</v>
      </c>
      <c r="E4870" s="245">
        <f t="shared" si="226"/>
        <v>3</v>
      </c>
      <c r="F4870" s="306" t="s">
        <v>175</v>
      </c>
      <c r="G4870" s="241">
        <v>12247.43</v>
      </c>
      <c r="H4870" s="244">
        <f t="shared" si="227"/>
        <v>36742.29</v>
      </c>
      <c r="I4870" s="246"/>
      <c r="J4870" s="247"/>
      <c r="K4870" s="240"/>
      <c r="L4870" s="245"/>
    </row>
    <row r="4871" spans="1:12">
      <c r="A4871" s="243">
        <v>45107</v>
      </c>
      <c r="B4871" s="243">
        <v>45112</v>
      </c>
      <c r="C4871" s="244">
        <f t="shared" ref="C4871:C4934" si="228">B4871-A4871+1</f>
        <v>6</v>
      </c>
      <c r="D4871" s="239">
        <v>45112</v>
      </c>
      <c r="E4871" s="245">
        <f t="shared" ref="E4871:E4934" si="229">D4871-A4871</f>
        <v>5</v>
      </c>
      <c r="F4871" s="306" t="s">
        <v>176</v>
      </c>
      <c r="G4871" s="241">
        <v>27.18</v>
      </c>
      <c r="H4871" s="244">
        <f t="shared" ref="H4871:H4934" si="230">E4871*G4871</f>
        <v>135.9</v>
      </c>
      <c r="I4871" s="246"/>
      <c r="J4871" s="247"/>
      <c r="K4871" s="240"/>
      <c r="L4871" s="245"/>
    </row>
    <row r="4872" spans="1:12">
      <c r="A4872" s="243">
        <v>45107</v>
      </c>
      <c r="B4872" s="243">
        <v>45112</v>
      </c>
      <c r="C4872" s="244">
        <f t="shared" si="228"/>
        <v>6</v>
      </c>
      <c r="D4872" s="239">
        <v>45112</v>
      </c>
      <c r="E4872" s="245">
        <f t="shared" si="229"/>
        <v>5</v>
      </c>
      <c r="F4872" s="306" t="s">
        <v>175</v>
      </c>
      <c r="G4872" s="241">
        <v>5662.61</v>
      </c>
      <c r="H4872" s="244">
        <f t="shared" si="230"/>
        <v>28313.05</v>
      </c>
      <c r="I4872" s="246"/>
      <c r="J4872" s="247"/>
      <c r="K4872" s="240"/>
      <c r="L4872" s="245"/>
    </row>
    <row r="4873" spans="1:12">
      <c r="A4873" s="243">
        <v>45107</v>
      </c>
      <c r="B4873" s="243">
        <v>45113</v>
      </c>
      <c r="C4873" s="244">
        <f t="shared" si="228"/>
        <v>7</v>
      </c>
      <c r="D4873" s="239">
        <v>45113</v>
      </c>
      <c r="E4873" s="245">
        <f t="shared" si="229"/>
        <v>6</v>
      </c>
      <c r="F4873" s="306" t="s">
        <v>175</v>
      </c>
      <c r="G4873" s="241">
        <v>25.25</v>
      </c>
      <c r="H4873" s="244">
        <f t="shared" si="230"/>
        <v>151.5</v>
      </c>
      <c r="I4873" s="246"/>
      <c r="J4873" s="247"/>
      <c r="K4873" s="240"/>
      <c r="L4873" s="245"/>
    </row>
    <row r="4874" spans="1:12">
      <c r="A4874" s="243">
        <v>45107</v>
      </c>
      <c r="B4874" s="243">
        <v>45114</v>
      </c>
      <c r="C4874" s="244">
        <f t="shared" si="228"/>
        <v>8</v>
      </c>
      <c r="D4874" s="239">
        <v>45114</v>
      </c>
      <c r="E4874" s="245">
        <f t="shared" si="229"/>
        <v>7</v>
      </c>
      <c r="F4874" s="306" t="s">
        <v>176</v>
      </c>
      <c r="G4874" s="241">
        <v>71.86</v>
      </c>
      <c r="H4874" s="244">
        <f t="shared" si="230"/>
        <v>503.02</v>
      </c>
      <c r="I4874" s="246"/>
      <c r="J4874" s="247"/>
      <c r="K4874" s="240"/>
      <c r="L4874" s="245"/>
    </row>
    <row r="4875" spans="1:12">
      <c r="A4875" s="243">
        <v>45107</v>
      </c>
      <c r="B4875" s="243">
        <v>45114</v>
      </c>
      <c r="C4875" s="244">
        <f t="shared" si="228"/>
        <v>8</v>
      </c>
      <c r="D4875" s="239">
        <v>45114</v>
      </c>
      <c r="E4875" s="245">
        <f t="shared" si="229"/>
        <v>7</v>
      </c>
      <c r="F4875" s="306" t="s">
        <v>175</v>
      </c>
      <c r="G4875" s="241">
        <v>191.66</v>
      </c>
      <c r="H4875" s="244">
        <f t="shared" si="230"/>
        <v>1341.62</v>
      </c>
      <c r="I4875" s="246"/>
      <c r="J4875" s="247"/>
      <c r="K4875" s="240"/>
      <c r="L4875" s="245"/>
    </row>
    <row r="4876" spans="1:12">
      <c r="A4876" s="243">
        <v>45107</v>
      </c>
      <c r="B4876" s="243">
        <v>45128</v>
      </c>
      <c r="C4876" s="244">
        <f t="shared" si="228"/>
        <v>22</v>
      </c>
      <c r="D4876" s="239">
        <v>45128</v>
      </c>
      <c r="E4876" s="245">
        <f t="shared" si="229"/>
        <v>21</v>
      </c>
      <c r="F4876" s="306" t="s">
        <v>175</v>
      </c>
      <c r="G4876" s="241">
        <v>83.28</v>
      </c>
      <c r="H4876" s="244">
        <f t="shared" si="230"/>
        <v>1748.88</v>
      </c>
      <c r="I4876" s="246"/>
      <c r="J4876" s="247"/>
      <c r="K4876" s="240"/>
      <c r="L4876" s="245"/>
    </row>
    <row r="4877" spans="1:12">
      <c r="A4877" s="243">
        <v>45108</v>
      </c>
      <c r="B4877" s="243">
        <v>45112</v>
      </c>
      <c r="C4877" s="244">
        <f t="shared" si="228"/>
        <v>5</v>
      </c>
      <c r="D4877" s="239">
        <v>45112</v>
      </c>
      <c r="E4877" s="245">
        <f t="shared" si="229"/>
        <v>4</v>
      </c>
      <c r="F4877" s="306" t="s">
        <v>175</v>
      </c>
      <c r="G4877" s="241">
        <v>583552.91</v>
      </c>
      <c r="H4877" s="244">
        <f t="shared" si="230"/>
        <v>2334211.64</v>
      </c>
      <c r="I4877" s="246"/>
      <c r="J4877" s="247"/>
      <c r="K4877" s="240"/>
      <c r="L4877" s="245"/>
    </row>
    <row r="4878" spans="1:12">
      <c r="A4878" s="243">
        <v>45108</v>
      </c>
      <c r="B4878" s="243">
        <v>45287</v>
      </c>
      <c r="C4878" s="244">
        <f t="shared" si="228"/>
        <v>180</v>
      </c>
      <c r="D4878" s="239">
        <v>45287</v>
      </c>
      <c r="E4878" s="245">
        <f t="shared" si="229"/>
        <v>179</v>
      </c>
      <c r="F4878" s="306" t="s">
        <v>175</v>
      </c>
      <c r="G4878" s="241">
        <v>17.600000000000001</v>
      </c>
      <c r="H4878" s="244">
        <f t="shared" si="230"/>
        <v>3150.4</v>
      </c>
      <c r="I4878" s="246"/>
      <c r="J4878" s="247"/>
      <c r="K4878" s="240"/>
      <c r="L4878" s="245"/>
    </row>
    <row r="4879" spans="1:12">
      <c r="A4879" s="243">
        <v>45108</v>
      </c>
      <c r="B4879" s="243">
        <v>45110</v>
      </c>
      <c r="C4879" s="244">
        <f t="shared" si="228"/>
        <v>3</v>
      </c>
      <c r="D4879" s="239">
        <v>45110</v>
      </c>
      <c r="E4879" s="245">
        <f t="shared" si="229"/>
        <v>2</v>
      </c>
      <c r="F4879" s="306" t="s">
        <v>178</v>
      </c>
      <c r="G4879" s="241">
        <v>376511.07</v>
      </c>
      <c r="H4879" s="244">
        <f t="shared" si="230"/>
        <v>753022.14</v>
      </c>
      <c r="I4879" s="246"/>
      <c r="J4879" s="247"/>
      <c r="K4879" s="240"/>
      <c r="L4879" s="245"/>
    </row>
    <row r="4880" spans="1:12">
      <c r="A4880" s="243">
        <v>45108</v>
      </c>
      <c r="B4880" s="243">
        <v>45113</v>
      </c>
      <c r="C4880" s="244">
        <f t="shared" si="228"/>
        <v>6</v>
      </c>
      <c r="D4880" s="239">
        <v>45113</v>
      </c>
      <c r="E4880" s="245">
        <f t="shared" si="229"/>
        <v>5</v>
      </c>
      <c r="F4880" s="306" t="s">
        <v>175</v>
      </c>
      <c r="G4880" s="241">
        <v>3574.84</v>
      </c>
      <c r="H4880" s="244">
        <f t="shared" si="230"/>
        <v>17874.2</v>
      </c>
      <c r="I4880" s="246"/>
      <c r="J4880" s="247"/>
      <c r="K4880" s="240"/>
      <c r="L4880" s="245"/>
    </row>
    <row r="4881" spans="1:12">
      <c r="A4881" s="243">
        <v>45108</v>
      </c>
      <c r="B4881" s="243">
        <v>45110</v>
      </c>
      <c r="C4881" s="244">
        <f t="shared" si="228"/>
        <v>3</v>
      </c>
      <c r="D4881" s="239">
        <v>45110</v>
      </c>
      <c r="E4881" s="245">
        <f t="shared" si="229"/>
        <v>2</v>
      </c>
      <c r="F4881" s="306" t="s">
        <v>176</v>
      </c>
      <c r="G4881" s="241">
        <v>38835.29</v>
      </c>
      <c r="H4881" s="244">
        <f t="shared" si="230"/>
        <v>77670.58</v>
      </c>
      <c r="I4881" s="246"/>
      <c r="J4881" s="247"/>
      <c r="K4881" s="240"/>
      <c r="L4881" s="245"/>
    </row>
    <row r="4882" spans="1:12">
      <c r="A4882" s="243">
        <v>45108</v>
      </c>
      <c r="B4882" s="243">
        <v>45127</v>
      </c>
      <c r="C4882" s="244">
        <f t="shared" si="228"/>
        <v>20</v>
      </c>
      <c r="D4882" s="239">
        <v>45127</v>
      </c>
      <c r="E4882" s="245">
        <f t="shared" si="229"/>
        <v>19</v>
      </c>
      <c r="F4882" s="306" t="s">
        <v>175</v>
      </c>
      <c r="G4882" s="241">
        <v>13.88</v>
      </c>
      <c r="H4882" s="244">
        <f t="shared" si="230"/>
        <v>263.72000000000003</v>
      </c>
      <c r="I4882" s="246"/>
      <c r="J4882" s="247"/>
      <c r="K4882" s="240"/>
      <c r="L4882" s="245"/>
    </row>
    <row r="4883" spans="1:12">
      <c r="A4883" s="243">
        <v>45108</v>
      </c>
      <c r="B4883" s="243">
        <v>45208</v>
      </c>
      <c r="C4883" s="244">
        <f t="shared" si="228"/>
        <v>101</v>
      </c>
      <c r="D4883" s="239">
        <v>45208</v>
      </c>
      <c r="E4883" s="245">
        <f t="shared" si="229"/>
        <v>100</v>
      </c>
      <c r="F4883" s="306" t="s">
        <v>176</v>
      </c>
      <c r="G4883" s="241">
        <v>18.760000000000002</v>
      </c>
      <c r="H4883" s="244">
        <f t="shared" si="230"/>
        <v>1876.0000000000002</v>
      </c>
      <c r="I4883" s="246"/>
      <c r="J4883" s="247"/>
      <c r="K4883" s="240"/>
      <c r="L4883" s="245"/>
    </row>
    <row r="4884" spans="1:12">
      <c r="A4884" s="243">
        <v>45108</v>
      </c>
      <c r="B4884" s="243">
        <v>45128</v>
      </c>
      <c r="C4884" s="244">
        <f t="shared" si="228"/>
        <v>21</v>
      </c>
      <c r="D4884" s="239">
        <v>45128</v>
      </c>
      <c r="E4884" s="245">
        <f t="shared" si="229"/>
        <v>20</v>
      </c>
      <c r="F4884" s="306" t="s">
        <v>175</v>
      </c>
      <c r="G4884" s="241">
        <v>1435.54</v>
      </c>
      <c r="H4884" s="244">
        <f t="shared" si="230"/>
        <v>28710.799999999999</v>
      </c>
      <c r="I4884" s="246"/>
      <c r="J4884" s="247"/>
      <c r="K4884" s="240"/>
      <c r="L4884" s="245"/>
    </row>
    <row r="4885" spans="1:12">
      <c r="A4885" s="243">
        <v>45108</v>
      </c>
      <c r="B4885" s="243">
        <v>45114</v>
      </c>
      <c r="C4885" s="244">
        <f t="shared" si="228"/>
        <v>7</v>
      </c>
      <c r="D4885" s="239">
        <v>45114</v>
      </c>
      <c r="E4885" s="245">
        <f t="shared" si="229"/>
        <v>6</v>
      </c>
      <c r="F4885" s="306" t="s">
        <v>175</v>
      </c>
      <c r="G4885" s="241">
        <v>918.95</v>
      </c>
      <c r="H4885" s="244">
        <f t="shared" si="230"/>
        <v>5513.7000000000007</v>
      </c>
      <c r="I4885" s="246"/>
      <c r="J4885" s="247"/>
      <c r="K4885" s="240"/>
      <c r="L4885" s="245"/>
    </row>
    <row r="4886" spans="1:12">
      <c r="A4886" s="243">
        <v>45108</v>
      </c>
      <c r="B4886" s="243">
        <v>45112</v>
      </c>
      <c r="C4886" s="244">
        <f t="shared" si="228"/>
        <v>5</v>
      </c>
      <c r="D4886" s="239">
        <v>45112</v>
      </c>
      <c r="E4886" s="245">
        <f t="shared" si="229"/>
        <v>4</v>
      </c>
      <c r="F4886" s="306" t="s">
        <v>178</v>
      </c>
      <c r="G4886" s="241">
        <v>254758.26</v>
      </c>
      <c r="H4886" s="244">
        <f t="shared" si="230"/>
        <v>1019033.04</v>
      </c>
      <c r="I4886" s="246"/>
      <c r="J4886" s="247"/>
      <c r="K4886" s="240"/>
      <c r="L4886" s="245"/>
    </row>
    <row r="4887" spans="1:12">
      <c r="A4887" s="243">
        <v>45108</v>
      </c>
      <c r="B4887" s="243">
        <v>45112</v>
      </c>
      <c r="C4887" s="244">
        <f t="shared" si="228"/>
        <v>5</v>
      </c>
      <c r="D4887" s="239">
        <v>45112</v>
      </c>
      <c r="E4887" s="245">
        <f t="shared" si="229"/>
        <v>4</v>
      </c>
      <c r="F4887" s="306" t="s">
        <v>176</v>
      </c>
      <c r="G4887" s="241">
        <v>217675.64</v>
      </c>
      <c r="H4887" s="244">
        <f t="shared" si="230"/>
        <v>870702.56</v>
      </c>
      <c r="I4887" s="246"/>
      <c r="J4887" s="247"/>
      <c r="K4887" s="240"/>
      <c r="L4887" s="245"/>
    </row>
    <row r="4888" spans="1:12">
      <c r="A4888" s="243">
        <v>45108</v>
      </c>
      <c r="B4888" s="243">
        <v>45113</v>
      </c>
      <c r="C4888" s="244">
        <f t="shared" si="228"/>
        <v>6</v>
      </c>
      <c r="D4888" s="239">
        <v>45113</v>
      </c>
      <c r="E4888" s="245">
        <f t="shared" si="229"/>
        <v>5</v>
      </c>
      <c r="F4888" s="306" t="s">
        <v>178</v>
      </c>
      <c r="G4888" s="241">
        <v>1080.83</v>
      </c>
      <c r="H4888" s="244">
        <f t="shared" si="230"/>
        <v>5404.15</v>
      </c>
      <c r="I4888" s="246"/>
      <c r="J4888" s="247"/>
      <c r="K4888" s="240"/>
      <c r="L4888" s="245"/>
    </row>
    <row r="4889" spans="1:12">
      <c r="A4889" s="243">
        <v>45108</v>
      </c>
      <c r="B4889" s="243">
        <v>45110</v>
      </c>
      <c r="C4889" s="244">
        <f t="shared" si="228"/>
        <v>3</v>
      </c>
      <c r="D4889" s="239">
        <v>45110</v>
      </c>
      <c r="E4889" s="245">
        <f t="shared" si="229"/>
        <v>2</v>
      </c>
      <c r="F4889" s="306" t="s">
        <v>177</v>
      </c>
      <c r="G4889" s="241">
        <v>21701.5</v>
      </c>
      <c r="H4889" s="244">
        <f t="shared" si="230"/>
        <v>43403</v>
      </c>
      <c r="I4889" s="246"/>
      <c r="J4889" s="247"/>
      <c r="K4889" s="240"/>
      <c r="L4889" s="245"/>
    </row>
    <row r="4890" spans="1:12">
      <c r="A4890" s="243">
        <v>45108</v>
      </c>
      <c r="B4890" s="243">
        <v>45190</v>
      </c>
      <c r="C4890" s="244">
        <f t="shared" si="228"/>
        <v>83</v>
      </c>
      <c r="D4890" s="239">
        <v>45190</v>
      </c>
      <c r="E4890" s="245">
        <f t="shared" si="229"/>
        <v>82</v>
      </c>
      <c r="F4890" s="306" t="s">
        <v>176</v>
      </c>
      <c r="G4890" s="241">
        <v>379.63</v>
      </c>
      <c r="H4890" s="244">
        <f t="shared" si="230"/>
        <v>31129.66</v>
      </c>
      <c r="I4890" s="246"/>
      <c r="J4890" s="247"/>
      <c r="K4890" s="240"/>
      <c r="L4890" s="245"/>
    </row>
    <row r="4891" spans="1:12">
      <c r="A4891" s="243">
        <v>45108</v>
      </c>
      <c r="B4891" s="243">
        <v>45113</v>
      </c>
      <c r="C4891" s="244">
        <f t="shared" si="228"/>
        <v>6</v>
      </c>
      <c r="D4891" s="239">
        <v>45113</v>
      </c>
      <c r="E4891" s="245">
        <f t="shared" si="229"/>
        <v>5</v>
      </c>
      <c r="F4891" s="306" t="s">
        <v>176</v>
      </c>
      <c r="G4891" s="241">
        <v>44323.25</v>
      </c>
      <c r="H4891" s="244">
        <f t="shared" si="230"/>
        <v>221616.25</v>
      </c>
      <c r="I4891" s="246"/>
      <c r="J4891" s="247"/>
      <c r="K4891" s="240"/>
      <c r="L4891" s="245"/>
    </row>
    <row r="4892" spans="1:12">
      <c r="A4892" s="243">
        <v>45108</v>
      </c>
      <c r="B4892" s="243">
        <v>45114</v>
      </c>
      <c r="C4892" s="244">
        <f t="shared" si="228"/>
        <v>7</v>
      </c>
      <c r="D4892" s="239">
        <v>45114</v>
      </c>
      <c r="E4892" s="245">
        <f t="shared" si="229"/>
        <v>6</v>
      </c>
      <c r="F4892" s="306" t="s">
        <v>178</v>
      </c>
      <c r="G4892" s="241">
        <v>30706.49</v>
      </c>
      <c r="H4892" s="244">
        <f t="shared" si="230"/>
        <v>184238.94</v>
      </c>
      <c r="I4892" s="246"/>
      <c r="J4892" s="247"/>
      <c r="K4892" s="240"/>
      <c r="L4892" s="245"/>
    </row>
    <row r="4893" spans="1:12">
      <c r="A4893" s="243">
        <v>45108</v>
      </c>
      <c r="B4893" s="243">
        <v>45211</v>
      </c>
      <c r="C4893" s="244">
        <f t="shared" si="228"/>
        <v>104</v>
      </c>
      <c r="D4893" s="239">
        <v>45211</v>
      </c>
      <c r="E4893" s="245">
        <f t="shared" si="229"/>
        <v>103</v>
      </c>
      <c r="F4893" s="306" t="s">
        <v>175</v>
      </c>
      <c r="G4893" s="241">
        <v>24.03</v>
      </c>
      <c r="H4893" s="244">
        <f t="shared" si="230"/>
        <v>2475.09</v>
      </c>
      <c r="I4893" s="246"/>
      <c r="J4893" s="247"/>
      <c r="K4893" s="240"/>
      <c r="L4893" s="245"/>
    </row>
    <row r="4894" spans="1:12">
      <c r="A4894" s="243">
        <v>45108</v>
      </c>
      <c r="B4894" s="243">
        <v>45155</v>
      </c>
      <c r="C4894" s="244">
        <f t="shared" si="228"/>
        <v>48</v>
      </c>
      <c r="D4894" s="239">
        <v>45155</v>
      </c>
      <c r="E4894" s="245">
        <f t="shared" si="229"/>
        <v>47</v>
      </c>
      <c r="F4894" s="306" t="s">
        <v>175</v>
      </c>
      <c r="G4894" s="241">
        <v>264.54000000000002</v>
      </c>
      <c r="H4894" s="244">
        <f t="shared" si="230"/>
        <v>12433.380000000001</v>
      </c>
      <c r="I4894" s="246"/>
      <c r="J4894" s="247"/>
      <c r="K4894" s="240"/>
      <c r="L4894" s="245"/>
    </row>
    <row r="4895" spans="1:12">
      <c r="A4895" s="243">
        <v>45108</v>
      </c>
      <c r="B4895" s="243">
        <v>45110</v>
      </c>
      <c r="C4895" s="244">
        <f t="shared" si="228"/>
        <v>3</v>
      </c>
      <c r="D4895" s="239">
        <v>45110</v>
      </c>
      <c r="E4895" s="245">
        <f t="shared" si="229"/>
        <v>2</v>
      </c>
      <c r="F4895" s="306" t="s">
        <v>179</v>
      </c>
      <c r="G4895" s="241">
        <v>105.49</v>
      </c>
      <c r="H4895" s="244">
        <f t="shared" si="230"/>
        <v>210.98</v>
      </c>
      <c r="I4895" s="246"/>
      <c r="J4895" s="247"/>
      <c r="K4895" s="240"/>
      <c r="L4895" s="245"/>
    </row>
    <row r="4896" spans="1:12">
      <c r="A4896" s="243">
        <v>45108</v>
      </c>
      <c r="B4896" s="243">
        <v>45114</v>
      </c>
      <c r="C4896" s="244">
        <f t="shared" si="228"/>
        <v>7</v>
      </c>
      <c r="D4896" s="239">
        <v>45114</v>
      </c>
      <c r="E4896" s="245">
        <f t="shared" si="229"/>
        <v>6</v>
      </c>
      <c r="F4896" s="306" t="s">
        <v>176</v>
      </c>
      <c r="G4896" s="241">
        <v>21439.07</v>
      </c>
      <c r="H4896" s="244">
        <f t="shared" si="230"/>
        <v>128634.42</v>
      </c>
      <c r="I4896" s="246"/>
      <c r="J4896" s="247"/>
      <c r="K4896" s="240"/>
      <c r="L4896" s="245"/>
    </row>
    <row r="4897" spans="1:12">
      <c r="A4897" s="243">
        <v>45108</v>
      </c>
      <c r="B4897" s="243">
        <v>45112</v>
      </c>
      <c r="C4897" s="244">
        <f t="shared" si="228"/>
        <v>5</v>
      </c>
      <c r="D4897" s="239">
        <v>45112</v>
      </c>
      <c r="E4897" s="245">
        <f t="shared" si="229"/>
        <v>4</v>
      </c>
      <c r="F4897" s="306" t="s">
        <v>177</v>
      </c>
      <c r="G4897" s="241">
        <v>280455.40000000002</v>
      </c>
      <c r="H4897" s="244">
        <f t="shared" si="230"/>
        <v>1121821.6000000001</v>
      </c>
      <c r="I4897" s="246"/>
      <c r="J4897" s="247"/>
      <c r="K4897" s="240"/>
      <c r="L4897" s="245"/>
    </row>
    <row r="4898" spans="1:12">
      <c r="A4898" s="243">
        <v>45108</v>
      </c>
      <c r="B4898" s="243">
        <v>45131</v>
      </c>
      <c r="C4898" s="244">
        <f t="shared" si="228"/>
        <v>24</v>
      </c>
      <c r="D4898" s="239">
        <v>45131</v>
      </c>
      <c r="E4898" s="245">
        <f t="shared" si="229"/>
        <v>23</v>
      </c>
      <c r="F4898" s="306" t="s">
        <v>175</v>
      </c>
      <c r="G4898" s="241">
        <v>40.03</v>
      </c>
      <c r="H4898" s="244">
        <f t="shared" si="230"/>
        <v>920.69</v>
      </c>
      <c r="I4898" s="246"/>
      <c r="J4898" s="247"/>
      <c r="K4898" s="240"/>
      <c r="L4898" s="245"/>
    </row>
    <row r="4899" spans="1:12">
      <c r="A4899" s="243">
        <v>45108</v>
      </c>
      <c r="B4899" s="243">
        <v>45153</v>
      </c>
      <c r="C4899" s="244">
        <f t="shared" si="228"/>
        <v>46</v>
      </c>
      <c r="D4899" s="239">
        <v>45153</v>
      </c>
      <c r="E4899" s="245">
        <f t="shared" si="229"/>
        <v>45</v>
      </c>
      <c r="F4899" s="306" t="s">
        <v>176</v>
      </c>
      <c r="G4899" s="241">
        <v>17.739999999999998</v>
      </c>
      <c r="H4899" s="244">
        <f t="shared" si="230"/>
        <v>798.3</v>
      </c>
      <c r="I4899" s="246"/>
      <c r="J4899" s="247"/>
      <c r="K4899" s="240"/>
      <c r="L4899" s="245"/>
    </row>
    <row r="4900" spans="1:12">
      <c r="A4900" s="243">
        <v>45108</v>
      </c>
      <c r="B4900" s="243">
        <v>45113</v>
      </c>
      <c r="C4900" s="244">
        <f t="shared" si="228"/>
        <v>6</v>
      </c>
      <c r="D4900" s="239">
        <v>45113</v>
      </c>
      <c r="E4900" s="245">
        <f t="shared" si="229"/>
        <v>5</v>
      </c>
      <c r="F4900" s="306" t="s">
        <v>177</v>
      </c>
      <c r="G4900" s="241">
        <v>40114.410000000003</v>
      </c>
      <c r="H4900" s="244">
        <f t="shared" si="230"/>
        <v>200572.05000000002</v>
      </c>
      <c r="I4900" s="246"/>
      <c r="J4900" s="247"/>
      <c r="K4900" s="240"/>
      <c r="L4900" s="245"/>
    </row>
    <row r="4901" spans="1:12">
      <c r="A4901" s="243">
        <v>45108</v>
      </c>
      <c r="B4901" s="243">
        <v>45236</v>
      </c>
      <c r="C4901" s="244">
        <f t="shared" si="228"/>
        <v>129</v>
      </c>
      <c r="D4901" s="239">
        <v>45236</v>
      </c>
      <c r="E4901" s="245">
        <f t="shared" si="229"/>
        <v>128</v>
      </c>
      <c r="F4901" s="306" t="s">
        <v>178</v>
      </c>
      <c r="G4901" s="241">
        <v>558.83000000000004</v>
      </c>
      <c r="H4901" s="244">
        <f t="shared" si="230"/>
        <v>71530.240000000005</v>
      </c>
      <c r="I4901" s="246"/>
      <c r="J4901" s="247"/>
      <c r="K4901" s="240"/>
      <c r="L4901" s="245"/>
    </row>
    <row r="4902" spans="1:12">
      <c r="A4902" s="243">
        <v>45108</v>
      </c>
      <c r="B4902" s="243">
        <v>45114</v>
      </c>
      <c r="C4902" s="244">
        <f t="shared" si="228"/>
        <v>7</v>
      </c>
      <c r="D4902" s="239">
        <v>45114</v>
      </c>
      <c r="E4902" s="245">
        <f t="shared" si="229"/>
        <v>6</v>
      </c>
      <c r="F4902" s="306" t="s">
        <v>177</v>
      </c>
      <c r="G4902" s="241">
        <v>12633.14</v>
      </c>
      <c r="H4902" s="244">
        <f t="shared" si="230"/>
        <v>75798.84</v>
      </c>
      <c r="I4902" s="246"/>
      <c r="J4902" s="247"/>
      <c r="K4902" s="240"/>
      <c r="L4902" s="245"/>
    </row>
    <row r="4903" spans="1:12">
      <c r="A4903" s="243">
        <v>45108</v>
      </c>
      <c r="B4903" s="243">
        <v>45117</v>
      </c>
      <c r="C4903" s="244">
        <f t="shared" si="228"/>
        <v>10</v>
      </c>
      <c r="D4903" s="239">
        <v>45117</v>
      </c>
      <c r="E4903" s="245">
        <f t="shared" si="229"/>
        <v>9</v>
      </c>
      <c r="F4903" s="306" t="s">
        <v>175</v>
      </c>
      <c r="G4903" s="241">
        <v>540.34</v>
      </c>
      <c r="H4903" s="244">
        <f t="shared" si="230"/>
        <v>4863.0600000000004</v>
      </c>
      <c r="I4903" s="246"/>
      <c r="J4903" s="247"/>
      <c r="K4903" s="240"/>
      <c r="L4903" s="245"/>
    </row>
    <row r="4904" spans="1:12">
      <c r="A4904" s="243">
        <v>45108</v>
      </c>
      <c r="B4904" s="243">
        <v>45134</v>
      </c>
      <c r="C4904" s="244">
        <f t="shared" si="228"/>
        <v>27</v>
      </c>
      <c r="D4904" s="239">
        <v>45134</v>
      </c>
      <c r="E4904" s="245">
        <f t="shared" si="229"/>
        <v>26</v>
      </c>
      <c r="F4904" s="306" t="s">
        <v>175</v>
      </c>
      <c r="G4904" s="241">
        <v>234.66</v>
      </c>
      <c r="H4904" s="244">
        <f t="shared" si="230"/>
        <v>6101.16</v>
      </c>
      <c r="I4904" s="246"/>
      <c r="J4904" s="247"/>
      <c r="K4904" s="240"/>
      <c r="L4904" s="245"/>
    </row>
    <row r="4905" spans="1:12">
      <c r="A4905" s="243">
        <v>45108</v>
      </c>
      <c r="B4905" s="243">
        <v>45195</v>
      </c>
      <c r="C4905" s="244">
        <f t="shared" si="228"/>
        <v>88</v>
      </c>
      <c r="D4905" s="239">
        <v>45195</v>
      </c>
      <c r="E4905" s="245">
        <f t="shared" si="229"/>
        <v>87</v>
      </c>
      <c r="F4905" s="306" t="s">
        <v>176</v>
      </c>
      <c r="G4905" s="241">
        <v>1855.59</v>
      </c>
      <c r="H4905" s="244">
        <f t="shared" si="230"/>
        <v>161436.32999999999</v>
      </c>
      <c r="I4905" s="246"/>
      <c r="J4905" s="247"/>
      <c r="K4905" s="240"/>
      <c r="L4905" s="245"/>
    </row>
    <row r="4906" spans="1:12">
      <c r="A4906" s="243">
        <v>45108</v>
      </c>
      <c r="B4906" s="243">
        <v>45371</v>
      </c>
      <c r="C4906" s="244">
        <f t="shared" si="228"/>
        <v>264</v>
      </c>
      <c r="D4906" s="239">
        <v>45371</v>
      </c>
      <c r="E4906" s="245">
        <f t="shared" si="229"/>
        <v>263</v>
      </c>
      <c r="F4906" s="306" t="s">
        <v>176</v>
      </c>
      <c r="G4906" s="241">
        <v>17.239999999999998</v>
      </c>
      <c r="H4906" s="244">
        <f t="shared" si="230"/>
        <v>4534.12</v>
      </c>
      <c r="I4906" s="246"/>
      <c r="J4906" s="247"/>
      <c r="K4906" s="240"/>
      <c r="L4906" s="245"/>
    </row>
    <row r="4907" spans="1:12">
      <c r="A4907" s="243">
        <v>45108</v>
      </c>
      <c r="B4907" s="243">
        <v>45118</v>
      </c>
      <c r="C4907" s="244">
        <f t="shared" si="228"/>
        <v>11</v>
      </c>
      <c r="D4907" s="239">
        <v>45118</v>
      </c>
      <c r="E4907" s="245">
        <f t="shared" si="229"/>
        <v>10</v>
      </c>
      <c r="F4907" s="306" t="s">
        <v>175</v>
      </c>
      <c r="G4907" s="241">
        <v>280.83999999999997</v>
      </c>
      <c r="H4907" s="244">
        <f t="shared" si="230"/>
        <v>2808.3999999999996</v>
      </c>
      <c r="I4907" s="246"/>
      <c r="J4907" s="247"/>
      <c r="K4907" s="240"/>
      <c r="L4907" s="245"/>
    </row>
    <row r="4908" spans="1:12">
      <c r="A4908" s="243">
        <v>45108</v>
      </c>
      <c r="B4908" s="243">
        <v>45135</v>
      </c>
      <c r="C4908" s="244">
        <f t="shared" si="228"/>
        <v>28</v>
      </c>
      <c r="D4908" s="239">
        <v>45135</v>
      </c>
      <c r="E4908" s="245">
        <f t="shared" si="229"/>
        <v>27</v>
      </c>
      <c r="F4908" s="306" t="s">
        <v>175</v>
      </c>
      <c r="G4908" s="241">
        <v>27.94</v>
      </c>
      <c r="H4908" s="244">
        <f t="shared" si="230"/>
        <v>754.38</v>
      </c>
      <c r="I4908" s="246"/>
      <c r="J4908" s="247"/>
      <c r="K4908" s="240"/>
      <c r="L4908" s="245"/>
    </row>
    <row r="4909" spans="1:12">
      <c r="A4909" s="243">
        <v>45108</v>
      </c>
      <c r="B4909" s="243">
        <v>45119</v>
      </c>
      <c r="C4909" s="244">
        <f t="shared" si="228"/>
        <v>12</v>
      </c>
      <c r="D4909" s="239">
        <v>45119</v>
      </c>
      <c r="E4909" s="245">
        <f t="shared" si="229"/>
        <v>11</v>
      </c>
      <c r="F4909" s="306" t="s">
        <v>175</v>
      </c>
      <c r="G4909" s="241">
        <v>431.93</v>
      </c>
      <c r="H4909" s="244">
        <f t="shared" si="230"/>
        <v>4751.2300000000005</v>
      </c>
      <c r="I4909" s="246"/>
      <c r="J4909" s="247"/>
      <c r="K4909" s="240"/>
      <c r="L4909" s="245"/>
    </row>
    <row r="4910" spans="1:12">
      <c r="A4910" s="243">
        <v>45108</v>
      </c>
      <c r="B4910" s="243">
        <v>45142</v>
      </c>
      <c r="C4910" s="244">
        <f t="shared" si="228"/>
        <v>35</v>
      </c>
      <c r="D4910" s="239">
        <v>45142</v>
      </c>
      <c r="E4910" s="245">
        <f t="shared" si="229"/>
        <v>34</v>
      </c>
      <c r="F4910" s="306" t="s">
        <v>176</v>
      </c>
      <c r="G4910" s="241">
        <v>26450.66</v>
      </c>
      <c r="H4910" s="244">
        <f t="shared" si="230"/>
        <v>899322.44</v>
      </c>
      <c r="I4910" s="246"/>
      <c r="J4910" s="247"/>
      <c r="K4910" s="240"/>
      <c r="L4910" s="245"/>
    </row>
    <row r="4911" spans="1:12">
      <c r="A4911" s="243">
        <v>45108</v>
      </c>
      <c r="B4911" s="243">
        <v>45134</v>
      </c>
      <c r="C4911" s="244">
        <f t="shared" si="228"/>
        <v>27</v>
      </c>
      <c r="D4911" s="239">
        <v>45134</v>
      </c>
      <c r="E4911" s="245">
        <f t="shared" si="229"/>
        <v>26</v>
      </c>
      <c r="F4911" s="306" t="s">
        <v>176</v>
      </c>
      <c r="G4911" s="241">
        <v>50.69</v>
      </c>
      <c r="H4911" s="244">
        <f t="shared" si="230"/>
        <v>1317.94</v>
      </c>
      <c r="I4911" s="246"/>
      <c r="J4911" s="247"/>
      <c r="K4911" s="240"/>
      <c r="L4911" s="245"/>
    </row>
    <row r="4912" spans="1:12">
      <c r="A4912" s="243">
        <v>45108</v>
      </c>
      <c r="B4912" s="243">
        <v>45117</v>
      </c>
      <c r="C4912" s="244">
        <f t="shared" si="228"/>
        <v>10</v>
      </c>
      <c r="D4912" s="239">
        <v>45117</v>
      </c>
      <c r="E4912" s="245">
        <f t="shared" si="229"/>
        <v>9</v>
      </c>
      <c r="F4912" s="306" t="s">
        <v>176</v>
      </c>
      <c r="G4912" s="241">
        <v>10637.38</v>
      </c>
      <c r="H4912" s="244">
        <f t="shared" si="230"/>
        <v>95736.42</v>
      </c>
      <c r="I4912" s="246"/>
      <c r="J4912" s="247"/>
      <c r="K4912" s="240"/>
      <c r="L4912" s="245"/>
    </row>
    <row r="4913" spans="1:12">
      <c r="A4913" s="243">
        <v>45108</v>
      </c>
      <c r="B4913" s="243">
        <v>45159</v>
      </c>
      <c r="C4913" s="244">
        <f t="shared" si="228"/>
        <v>52</v>
      </c>
      <c r="D4913" s="239">
        <v>45159</v>
      </c>
      <c r="E4913" s="245">
        <f t="shared" si="229"/>
        <v>51</v>
      </c>
      <c r="F4913" s="306" t="s">
        <v>175</v>
      </c>
      <c r="G4913" s="241">
        <v>81.08</v>
      </c>
      <c r="H4913" s="244">
        <f t="shared" si="230"/>
        <v>4135.08</v>
      </c>
      <c r="I4913" s="246"/>
      <c r="J4913" s="247"/>
      <c r="K4913" s="240"/>
      <c r="L4913" s="245"/>
    </row>
    <row r="4914" spans="1:12">
      <c r="A4914" s="243">
        <v>45108</v>
      </c>
      <c r="B4914" s="243">
        <v>45119</v>
      </c>
      <c r="C4914" s="244">
        <f t="shared" si="228"/>
        <v>12</v>
      </c>
      <c r="D4914" s="239">
        <v>45119</v>
      </c>
      <c r="E4914" s="245">
        <f t="shared" si="229"/>
        <v>11</v>
      </c>
      <c r="F4914" s="306" t="s">
        <v>178</v>
      </c>
      <c r="G4914" s="241">
        <v>430.45</v>
      </c>
      <c r="H4914" s="244">
        <f t="shared" si="230"/>
        <v>4734.95</v>
      </c>
      <c r="I4914" s="246"/>
      <c r="J4914" s="247"/>
      <c r="K4914" s="240"/>
      <c r="L4914" s="245"/>
    </row>
    <row r="4915" spans="1:12">
      <c r="A4915" s="243">
        <v>45108</v>
      </c>
      <c r="B4915" s="243">
        <v>45118</v>
      </c>
      <c r="C4915" s="244">
        <f t="shared" si="228"/>
        <v>11</v>
      </c>
      <c r="D4915" s="239">
        <v>45118</v>
      </c>
      <c r="E4915" s="245">
        <f t="shared" si="229"/>
        <v>10</v>
      </c>
      <c r="F4915" s="306" t="s">
        <v>176</v>
      </c>
      <c r="G4915" s="241">
        <v>147.88</v>
      </c>
      <c r="H4915" s="244">
        <f t="shared" si="230"/>
        <v>1478.8</v>
      </c>
      <c r="I4915" s="246"/>
      <c r="J4915" s="247"/>
      <c r="K4915" s="240"/>
      <c r="L4915" s="245"/>
    </row>
    <row r="4916" spans="1:12">
      <c r="A4916" s="243">
        <v>45108</v>
      </c>
      <c r="B4916" s="243">
        <v>45121</v>
      </c>
      <c r="C4916" s="244">
        <f t="shared" si="228"/>
        <v>14</v>
      </c>
      <c r="D4916" s="239">
        <v>45121</v>
      </c>
      <c r="E4916" s="245">
        <f t="shared" si="229"/>
        <v>13</v>
      </c>
      <c r="F4916" s="306" t="s">
        <v>175</v>
      </c>
      <c r="G4916" s="241">
        <v>203.41</v>
      </c>
      <c r="H4916" s="244">
        <f t="shared" si="230"/>
        <v>2644.33</v>
      </c>
      <c r="I4916" s="246"/>
      <c r="J4916" s="247"/>
      <c r="K4916" s="240"/>
      <c r="L4916" s="245"/>
    </row>
    <row r="4917" spans="1:12">
      <c r="A4917" s="243">
        <v>45108</v>
      </c>
      <c r="B4917" s="243">
        <v>45135</v>
      </c>
      <c r="C4917" s="244">
        <f t="shared" si="228"/>
        <v>28</v>
      </c>
      <c r="D4917" s="239">
        <v>45135</v>
      </c>
      <c r="E4917" s="245">
        <f t="shared" si="229"/>
        <v>27</v>
      </c>
      <c r="F4917" s="306" t="s">
        <v>176</v>
      </c>
      <c r="G4917" s="241">
        <v>2280.4499999999998</v>
      </c>
      <c r="H4917" s="244">
        <f t="shared" si="230"/>
        <v>61572.149999999994</v>
      </c>
      <c r="I4917" s="246"/>
      <c r="J4917" s="247"/>
      <c r="K4917" s="240"/>
      <c r="L4917" s="245"/>
    </row>
    <row r="4918" spans="1:12">
      <c r="A4918" s="243">
        <v>45108</v>
      </c>
      <c r="B4918" s="243">
        <v>45119</v>
      </c>
      <c r="C4918" s="244">
        <f t="shared" si="228"/>
        <v>12</v>
      </c>
      <c r="D4918" s="239">
        <v>45119</v>
      </c>
      <c r="E4918" s="245">
        <f t="shared" si="229"/>
        <v>11</v>
      </c>
      <c r="F4918" s="306" t="s">
        <v>176</v>
      </c>
      <c r="G4918" s="241">
        <v>14993.57</v>
      </c>
      <c r="H4918" s="244">
        <f t="shared" si="230"/>
        <v>164929.26999999999</v>
      </c>
      <c r="I4918" s="246"/>
      <c r="J4918" s="247"/>
      <c r="K4918" s="240"/>
      <c r="L4918" s="245"/>
    </row>
    <row r="4919" spans="1:12">
      <c r="A4919" s="243">
        <v>45108</v>
      </c>
      <c r="B4919" s="243">
        <v>45161</v>
      </c>
      <c r="C4919" s="244">
        <f t="shared" si="228"/>
        <v>54</v>
      </c>
      <c r="D4919" s="239">
        <v>45161</v>
      </c>
      <c r="E4919" s="245">
        <f t="shared" si="229"/>
        <v>53</v>
      </c>
      <c r="F4919" s="306" t="s">
        <v>175</v>
      </c>
      <c r="G4919" s="241">
        <v>123.05</v>
      </c>
      <c r="H4919" s="244">
        <f t="shared" si="230"/>
        <v>6521.65</v>
      </c>
      <c r="I4919" s="246"/>
      <c r="J4919" s="247"/>
      <c r="K4919" s="240"/>
      <c r="L4919" s="245"/>
    </row>
    <row r="4920" spans="1:12">
      <c r="A4920" s="243">
        <v>45108</v>
      </c>
      <c r="B4920" s="243">
        <v>45267</v>
      </c>
      <c r="C4920" s="244">
        <f t="shared" si="228"/>
        <v>160</v>
      </c>
      <c r="D4920" s="239">
        <v>45267</v>
      </c>
      <c r="E4920" s="245">
        <f t="shared" si="229"/>
        <v>159</v>
      </c>
      <c r="F4920" s="306" t="s">
        <v>175</v>
      </c>
      <c r="G4920" s="241">
        <v>106.07</v>
      </c>
      <c r="H4920" s="244">
        <f t="shared" si="230"/>
        <v>16865.129999999997</v>
      </c>
      <c r="I4920" s="246"/>
      <c r="J4920" s="247"/>
      <c r="K4920" s="240"/>
      <c r="L4920" s="245"/>
    </row>
    <row r="4921" spans="1:12">
      <c r="A4921" s="243">
        <v>45108</v>
      </c>
      <c r="B4921" s="243">
        <v>45170</v>
      </c>
      <c r="C4921" s="244">
        <f t="shared" si="228"/>
        <v>63</v>
      </c>
      <c r="D4921" s="239">
        <v>45170</v>
      </c>
      <c r="E4921" s="245">
        <f t="shared" si="229"/>
        <v>62</v>
      </c>
      <c r="F4921" s="306" t="s">
        <v>175</v>
      </c>
      <c r="G4921" s="241">
        <v>27.32</v>
      </c>
      <c r="H4921" s="244">
        <f t="shared" si="230"/>
        <v>1693.84</v>
      </c>
      <c r="I4921" s="246"/>
      <c r="J4921" s="247"/>
      <c r="K4921" s="240"/>
      <c r="L4921" s="245"/>
    </row>
    <row r="4922" spans="1:12">
      <c r="A4922" s="243">
        <v>45108</v>
      </c>
      <c r="B4922" s="243">
        <v>45171</v>
      </c>
      <c r="C4922" s="244">
        <f t="shared" si="228"/>
        <v>64</v>
      </c>
      <c r="D4922" s="239">
        <v>45171</v>
      </c>
      <c r="E4922" s="245">
        <f t="shared" si="229"/>
        <v>63</v>
      </c>
      <c r="F4922" s="306" t="s">
        <v>175</v>
      </c>
      <c r="G4922" s="241">
        <v>27.66</v>
      </c>
      <c r="H4922" s="244">
        <f t="shared" si="230"/>
        <v>1742.58</v>
      </c>
      <c r="I4922" s="246"/>
      <c r="J4922" s="247"/>
      <c r="K4922" s="240"/>
      <c r="L4922" s="245"/>
    </row>
    <row r="4923" spans="1:12">
      <c r="A4923" s="243">
        <v>45108</v>
      </c>
      <c r="B4923" s="243">
        <v>45119</v>
      </c>
      <c r="C4923" s="244">
        <f t="shared" si="228"/>
        <v>12</v>
      </c>
      <c r="D4923" s="239">
        <v>45119</v>
      </c>
      <c r="E4923" s="245">
        <f t="shared" si="229"/>
        <v>11</v>
      </c>
      <c r="F4923" s="306" t="s">
        <v>177</v>
      </c>
      <c r="G4923" s="241">
        <v>235.2</v>
      </c>
      <c r="H4923" s="244">
        <f t="shared" si="230"/>
        <v>2587.1999999999998</v>
      </c>
      <c r="I4923" s="246"/>
      <c r="J4923" s="247"/>
      <c r="K4923" s="240"/>
      <c r="L4923" s="245"/>
    </row>
    <row r="4924" spans="1:12">
      <c r="A4924" s="243">
        <v>45108</v>
      </c>
      <c r="B4924" s="243">
        <v>45110</v>
      </c>
      <c r="C4924" s="244">
        <f t="shared" si="228"/>
        <v>3</v>
      </c>
      <c r="D4924" s="239">
        <v>45110</v>
      </c>
      <c r="E4924" s="245">
        <f t="shared" si="229"/>
        <v>2</v>
      </c>
      <c r="F4924" s="306" t="s">
        <v>175</v>
      </c>
      <c r="G4924" s="241">
        <v>428.74</v>
      </c>
      <c r="H4924" s="244">
        <f t="shared" si="230"/>
        <v>857.48</v>
      </c>
      <c r="I4924" s="246"/>
      <c r="J4924" s="247"/>
      <c r="K4924" s="240"/>
      <c r="L4924" s="245"/>
    </row>
    <row r="4925" spans="1:12">
      <c r="A4925" s="243">
        <v>45108</v>
      </c>
      <c r="B4925" s="243">
        <v>45124</v>
      </c>
      <c r="C4925" s="244">
        <f t="shared" si="228"/>
        <v>17</v>
      </c>
      <c r="D4925" s="239">
        <v>45124</v>
      </c>
      <c r="E4925" s="245">
        <f t="shared" si="229"/>
        <v>16</v>
      </c>
      <c r="F4925" s="306" t="s">
        <v>176</v>
      </c>
      <c r="G4925" s="241">
        <v>26484.12</v>
      </c>
      <c r="H4925" s="244">
        <f t="shared" si="230"/>
        <v>423745.92</v>
      </c>
      <c r="I4925" s="246"/>
      <c r="J4925" s="247"/>
      <c r="K4925" s="240"/>
      <c r="L4925" s="245"/>
    </row>
    <row r="4926" spans="1:12">
      <c r="A4926" s="243">
        <v>45108</v>
      </c>
      <c r="B4926" s="243">
        <v>45166</v>
      </c>
      <c r="C4926" s="244">
        <f t="shared" si="228"/>
        <v>59</v>
      </c>
      <c r="D4926" s="239">
        <v>45166</v>
      </c>
      <c r="E4926" s="245">
        <f t="shared" si="229"/>
        <v>58</v>
      </c>
      <c r="F4926" s="306" t="s">
        <v>175</v>
      </c>
      <c r="G4926" s="241">
        <v>108.32</v>
      </c>
      <c r="H4926" s="244">
        <f t="shared" si="230"/>
        <v>6282.5599999999995</v>
      </c>
      <c r="I4926" s="246"/>
      <c r="J4926" s="247"/>
      <c r="K4926" s="240"/>
      <c r="L4926" s="245"/>
    </row>
    <row r="4927" spans="1:12">
      <c r="A4927" s="243">
        <v>45108</v>
      </c>
      <c r="B4927" s="243">
        <v>45189</v>
      </c>
      <c r="C4927" s="244">
        <f t="shared" si="228"/>
        <v>82</v>
      </c>
      <c r="D4927" s="239">
        <v>45189</v>
      </c>
      <c r="E4927" s="245">
        <f t="shared" si="229"/>
        <v>81</v>
      </c>
      <c r="F4927" s="306" t="s">
        <v>175</v>
      </c>
      <c r="G4927" s="241">
        <v>17.04</v>
      </c>
      <c r="H4927" s="244">
        <f t="shared" si="230"/>
        <v>1380.24</v>
      </c>
      <c r="I4927" s="246"/>
      <c r="J4927" s="247"/>
      <c r="K4927" s="240"/>
      <c r="L4927" s="245"/>
    </row>
    <row r="4928" spans="1:12">
      <c r="A4928" s="243">
        <v>45108</v>
      </c>
      <c r="B4928" s="243">
        <v>45175</v>
      </c>
      <c r="C4928" s="244">
        <f t="shared" si="228"/>
        <v>68</v>
      </c>
      <c r="D4928" s="239">
        <v>45175</v>
      </c>
      <c r="E4928" s="245">
        <f t="shared" si="229"/>
        <v>67</v>
      </c>
      <c r="F4928" s="306" t="s">
        <v>175</v>
      </c>
      <c r="G4928" s="241">
        <v>5.65</v>
      </c>
      <c r="H4928" s="244">
        <f t="shared" si="230"/>
        <v>378.55</v>
      </c>
      <c r="I4928" s="246"/>
      <c r="J4928" s="247"/>
      <c r="K4928" s="240"/>
      <c r="L4928" s="245"/>
    </row>
    <row r="4929" spans="1:12">
      <c r="A4929" s="243">
        <v>45109</v>
      </c>
      <c r="B4929" s="243">
        <v>45125</v>
      </c>
      <c r="C4929" s="244">
        <f t="shared" si="228"/>
        <v>17</v>
      </c>
      <c r="D4929" s="239">
        <v>45125</v>
      </c>
      <c r="E4929" s="245">
        <f t="shared" si="229"/>
        <v>16</v>
      </c>
      <c r="F4929" s="306" t="s">
        <v>175</v>
      </c>
      <c r="G4929" s="241">
        <v>10.35</v>
      </c>
      <c r="H4929" s="244">
        <f t="shared" si="230"/>
        <v>165.6</v>
      </c>
      <c r="I4929" s="246"/>
      <c r="J4929" s="247"/>
      <c r="K4929" s="240"/>
      <c r="L4929" s="245"/>
    </row>
    <row r="4930" spans="1:12">
      <c r="A4930" s="243">
        <v>45109</v>
      </c>
      <c r="B4930" s="243">
        <v>45110</v>
      </c>
      <c r="C4930" s="244">
        <f t="shared" si="228"/>
        <v>2</v>
      </c>
      <c r="D4930" s="239">
        <v>45110</v>
      </c>
      <c r="E4930" s="245">
        <f t="shared" si="229"/>
        <v>1</v>
      </c>
      <c r="F4930" s="306" t="s">
        <v>175</v>
      </c>
      <c r="G4930" s="241">
        <v>2.2799999999999998</v>
      </c>
      <c r="H4930" s="244">
        <f t="shared" si="230"/>
        <v>2.2799999999999998</v>
      </c>
      <c r="I4930" s="246"/>
      <c r="J4930" s="247"/>
      <c r="K4930" s="240"/>
      <c r="L4930" s="245"/>
    </row>
    <row r="4931" spans="1:12">
      <c r="A4931" s="243">
        <v>45109</v>
      </c>
      <c r="B4931" s="243">
        <v>45112</v>
      </c>
      <c r="C4931" s="244">
        <f t="shared" si="228"/>
        <v>4</v>
      </c>
      <c r="D4931" s="239">
        <v>45112</v>
      </c>
      <c r="E4931" s="245">
        <f t="shared" si="229"/>
        <v>3</v>
      </c>
      <c r="F4931" s="306" t="s">
        <v>175</v>
      </c>
      <c r="G4931" s="241">
        <v>4063.65</v>
      </c>
      <c r="H4931" s="244">
        <f t="shared" si="230"/>
        <v>12190.95</v>
      </c>
      <c r="I4931" s="246"/>
      <c r="J4931" s="247"/>
      <c r="K4931" s="240"/>
      <c r="L4931" s="245"/>
    </row>
    <row r="4932" spans="1:12">
      <c r="A4932" s="243">
        <v>45109</v>
      </c>
      <c r="B4932" s="243">
        <v>45126</v>
      </c>
      <c r="C4932" s="244">
        <f t="shared" si="228"/>
        <v>18</v>
      </c>
      <c r="D4932" s="239">
        <v>45126</v>
      </c>
      <c r="E4932" s="245">
        <f t="shared" si="229"/>
        <v>17</v>
      </c>
      <c r="F4932" s="306" t="s">
        <v>176</v>
      </c>
      <c r="G4932" s="241">
        <v>100.23</v>
      </c>
      <c r="H4932" s="244">
        <f t="shared" si="230"/>
        <v>1703.91</v>
      </c>
      <c r="I4932" s="246"/>
      <c r="J4932" s="247"/>
      <c r="K4932" s="240"/>
      <c r="L4932" s="245"/>
    </row>
    <row r="4933" spans="1:12">
      <c r="A4933" s="243">
        <v>45109</v>
      </c>
      <c r="B4933" s="243">
        <v>45113</v>
      </c>
      <c r="C4933" s="244">
        <f t="shared" si="228"/>
        <v>5</v>
      </c>
      <c r="D4933" s="239">
        <v>45113</v>
      </c>
      <c r="E4933" s="245">
        <f t="shared" si="229"/>
        <v>4</v>
      </c>
      <c r="F4933" s="306" t="s">
        <v>175</v>
      </c>
      <c r="G4933" s="241">
        <v>157.13</v>
      </c>
      <c r="H4933" s="244">
        <f t="shared" si="230"/>
        <v>628.52</v>
      </c>
      <c r="I4933" s="246"/>
      <c r="J4933" s="247"/>
      <c r="K4933" s="240"/>
      <c r="L4933" s="245"/>
    </row>
    <row r="4934" spans="1:12">
      <c r="A4934" s="243">
        <v>45109</v>
      </c>
      <c r="B4934" s="243">
        <v>45127</v>
      </c>
      <c r="C4934" s="244">
        <f t="shared" si="228"/>
        <v>19</v>
      </c>
      <c r="D4934" s="239">
        <v>45127</v>
      </c>
      <c r="E4934" s="245">
        <f t="shared" si="229"/>
        <v>18</v>
      </c>
      <c r="F4934" s="306" t="s">
        <v>175</v>
      </c>
      <c r="G4934" s="241">
        <v>68.5</v>
      </c>
      <c r="H4934" s="244">
        <f t="shared" si="230"/>
        <v>1233</v>
      </c>
      <c r="I4934" s="246"/>
      <c r="J4934" s="247"/>
      <c r="K4934" s="240"/>
      <c r="L4934" s="245"/>
    </row>
    <row r="4935" spans="1:12">
      <c r="A4935" s="243">
        <v>45109</v>
      </c>
      <c r="B4935" s="243">
        <v>45166</v>
      </c>
      <c r="C4935" s="244">
        <f t="shared" ref="C4935:C4998" si="231">B4935-A4935+1</f>
        <v>58</v>
      </c>
      <c r="D4935" s="239">
        <v>45166</v>
      </c>
      <c r="E4935" s="245">
        <f t="shared" ref="E4935:E4998" si="232">D4935-A4935</f>
        <v>57</v>
      </c>
      <c r="F4935" s="306" t="s">
        <v>176</v>
      </c>
      <c r="G4935" s="241">
        <v>54.46</v>
      </c>
      <c r="H4935" s="244">
        <f t="shared" ref="H4935:H4998" si="233">E4935*G4935</f>
        <v>3104.2200000000003</v>
      </c>
      <c r="I4935" s="246"/>
      <c r="J4935" s="247"/>
      <c r="K4935" s="240"/>
      <c r="L4935" s="245"/>
    </row>
    <row r="4936" spans="1:12">
      <c r="A4936" s="243">
        <v>45109</v>
      </c>
      <c r="B4936" s="243">
        <v>45112</v>
      </c>
      <c r="C4936" s="244">
        <f t="shared" si="231"/>
        <v>4</v>
      </c>
      <c r="D4936" s="239">
        <v>45112</v>
      </c>
      <c r="E4936" s="245">
        <f t="shared" si="232"/>
        <v>3</v>
      </c>
      <c r="F4936" s="306" t="s">
        <v>176</v>
      </c>
      <c r="G4936" s="241">
        <v>509.28</v>
      </c>
      <c r="H4936" s="244">
        <f t="shared" si="233"/>
        <v>1527.84</v>
      </c>
      <c r="I4936" s="246"/>
      <c r="J4936" s="247"/>
      <c r="K4936" s="240"/>
      <c r="L4936" s="245"/>
    </row>
    <row r="4937" spans="1:12">
      <c r="A4937" s="243">
        <v>45109</v>
      </c>
      <c r="B4937" s="243">
        <v>45113</v>
      </c>
      <c r="C4937" s="244">
        <f t="shared" si="231"/>
        <v>5</v>
      </c>
      <c r="D4937" s="239">
        <v>45113</v>
      </c>
      <c r="E4937" s="245">
        <f t="shared" si="232"/>
        <v>4</v>
      </c>
      <c r="F4937" s="306" t="s">
        <v>176</v>
      </c>
      <c r="G4937" s="241">
        <v>37.619999999999997</v>
      </c>
      <c r="H4937" s="244">
        <f t="shared" si="233"/>
        <v>150.47999999999999</v>
      </c>
      <c r="I4937" s="246"/>
      <c r="J4937" s="247"/>
      <c r="K4937" s="240"/>
      <c r="L4937" s="245"/>
    </row>
    <row r="4938" spans="1:12">
      <c r="A4938" s="243">
        <v>45109</v>
      </c>
      <c r="B4938" s="243">
        <v>45132</v>
      </c>
      <c r="C4938" s="244">
        <f t="shared" si="231"/>
        <v>24</v>
      </c>
      <c r="D4938" s="239">
        <v>45132</v>
      </c>
      <c r="E4938" s="245">
        <f t="shared" si="232"/>
        <v>23</v>
      </c>
      <c r="F4938" s="306" t="s">
        <v>175</v>
      </c>
      <c r="G4938" s="241">
        <v>36.130000000000003</v>
      </c>
      <c r="H4938" s="244">
        <f t="shared" si="233"/>
        <v>830.99</v>
      </c>
      <c r="I4938" s="246"/>
      <c r="J4938" s="247"/>
      <c r="K4938" s="240"/>
      <c r="L4938" s="245"/>
    </row>
    <row r="4939" spans="1:12">
      <c r="A4939" s="243">
        <v>45109</v>
      </c>
      <c r="B4939" s="243">
        <v>45133</v>
      </c>
      <c r="C4939" s="244">
        <f t="shared" si="231"/>
        <v>25</v>
      </c>
      <c r="D4939" s="239">
        <v>45133</v>
      </c>
      <c r="E4939" s="245">
        <f t="shared" si="232"/>
        <v>24</v>
      </c>
      <c r="F4939" s="306" t="s">
        <v>175</v>
      </c>
      <c r="G4939" s="241">
        <v>0.56999999999999995</v>
      </c>
      <c r="H4939" s="244">
        <f t="shared" si="233"/>
        <v>13.68</v>
      </c>
      <c r="I4939" s="246"/>
      <c r="J4939" s="247"/>
      <c r="K4939" s="240"/>
      <c r="L4939" s="245"/>
    </row>
    <row r="4940" spans="1:12">
      <c r="A4940" s="243">
        <v>45109</v>
      </c>
      <c r="B4940" s="243">
        <v>45118</v>
      </c>
      <c r="C4940" s="244">
        <f t="shared" si="231"/>
        <v>10</v>
      </c>
      <c r="D4940" s="239">
        <v>45118</v>
      </c>
      <c r="E4940" s="245">
        <f t="shared" si="232"/>
        <v>9</v>
      </c>
      <c r="F4940" s="306" t="s">
        <v>175</v>
      </c>
      <c r="G4940" s="241">
        <v>26.46</v>
      </c>
      <c r="H4940" s="244">
        <f t="shared" si="233"/>
        <v>238.14000000000001</v>
      </c>
      <c r="I4940" s="246"/>
      <c r="J4940" s="247"/>
      <c r="K4940" s="240"/>
      <c r="L4940" s="245"/>
    </row>
    <row r="4941" spans="1:12">
      <c r="A4941" s="243">
        <v>45109</v>
      </c>
      <c r="B4941" s="243">
        <v>45120</v>
      </c>
      <c r="C4941" s="244">
        <f t="shared" si="231"/>
        <v>12</v>
      </c>
      <c r="D4941" s="239">
        <v>45120</v>
      </c>
      <c r="E4941" s="245">
        <f t="shared" si="232"/>
        <v>11</v>
      </c>
      <c r="F4941" s="306" t="s">
        <v>175</v>
      </c>
      <c r="G4941" s="241">
        <v>13.88</v>
      </c>
      <c r="H4941" s="244">
        <f t="shared" si="233"/>
        <v>152.68</v>
      </c>
      <c r="I4941" s="246"/>
      <c r="J4941" s="247"/>
      <c r="K4941" s="240"/>
      <c r="L4941" s="245"/>
    </row>
    <row r="4942" spans="1:12">
      <c r="A4942" s="243">
        <v>45109</v>
      </c>
      <c r="B4942" s="243">
        <v>45134</v>
      </c>
      <c r="C4942" s="244">
        <f t="shared" si="231"/>
        <v>26</v>
      </c>
      <c r="D4942" s="239">
        <v>45134</v>
      </c>
      <c r="E4942" s="245">
        <f t="shared" si="232"/>
        <v>25</v>
      </c>
      <c r="F4942" s="306" t="s">
        <v>176</v>
      </c>
      <c r="G4942" s="241">
        <v>47.29</v>
      </c>
      <c r="H4942" s="244">
        <f t="shared" si="233"/>
        <v>1182.25</v>
      </c>
      <c r="I4942" s="246"/>
      <c r="J4942" s="247"/>
      <c r="K4942" s="240"/>
      <c r="L4942" s="245"/>
    </row>
    <row r="4943" spans="1:12">
      <c r="A4943" s="243">
        <v>45110</v>
      </c>
      <c r="B4943" s="243">
        <v>45119</v>
      </c>
      <c r="C4943" s="244">
        <f t="shared" si="231"/>
        <v>10</v>
      </c>
      <c r="D4943" s="239">
        <v>45119</v>
      </c>
      <c r="E4943" s="245">
        <f t="shared" si="232"/>
        <v>9</v>
      </c>
      <c r="F4943" s="306" t="s">
        <v>175</v>
      </c>
      <c r="G4943" s="241">
        <v>1016.75</v>
      </c>
      <c r="H4943" s="244">
        <f t="shared" si="233"/>
        <v>9150.75</v>
      </c>
      <c r="I4943" s="246"/>
      <c r="J4943" s="247"/>
      <c r="K4943" s="240"/>
      <c r="L4943" s="245"/>
    </row>
    <row r="4944" spans="1:12">
      <c r="A4944" s="243">
        <v>45110</v>
      </c>
      <c r="B4944" s="243">
        <v>45183</v>
      </c>
      <c r="C4944" s="244">
        <f t="shared" si="231"/>
        <v>74</v>
      </c>
      <c r="D4944" s="239">
        <v>45183</v>
      </c>
      <c r="E4944" s="245">
        <f t="shared" si="232"/>
        <v>73</v>
      </c>
      <c r="F4944" s="306" t="s">
        <v>175</v>
      </c>
      <c r="G4944" s="241">
        <v>47.66</v>
      </c>
      <c r="H4944" s="244">
        <f t="shared" si="233"/>
        <v>3479.18</v>
      </c>
      <c r="I4944" s="246"/>
      <c r="J4944" s="247"/>
      <c r="K4944" s="240"/>
      <c r="L4944" s="245"/>
    </row>
    <row r="4945" spans="1:12">
      <c r="A4945" s="243">
        <v>45110</v>
      </c>
      <c r="B4945" s="243">
        <v>45120</v>
      </c>
      <c r="C4945" s="244">
        <f t="shared" si="231"/>
        <v>11</v>
      </c>
      <c r="D4945" s="239">
        <v>45120</v>
      </c>
      <c r="E4945" s="245">
        <f t="shared" si="232"/>
        <v>10</v>
      </c>
      <c r="F4945" s="306" t="s">
        <v>175</v>
      </c>
      <c r="G4945" s="241">
        <v>292.18</v>
      </c>
      <c r="H4945" s="244">
        <f t="shared" si="233"/>
        <v>2921.8</v>
      </c>
      <c r="I4945" s="246"/>
      <c r="J4945" s="247"/>
      <c r="K4945" s="240"/>
      <c r="L4945" s="245"/>
    </row>
    <row r="4946" spans="1:12">
      <c r="A4946" s="243">
        <v>45110</v>
      </c>
      <c r="B4946" s="243">
        <v>45117</v>
      </c>
      <c r="C4946" s="244">
        <f t="shared" si="231"/>
        <v>8</v>
      </c>
      <c r="D4946" s="239">
        <v>45117</v>
      </c>
      <c r="E4946" s="245">
        <f t="shared" si="232"/>
        <v>7</v>
      </c>
      <c r="F4946" s="306" t="s">
        <v>176</v>
      </c>
      <c r="G4946" s="241">
        <v>1558.76</v>
      </c>
      <c r="H4946" s="244">
        <f t="shared" si="233"/>
        <v>10911.32</v>
      </c>
      <c r="I4946" s="246"/>
      <c r="J4946" s="247"/>
      <c r="K4946" s="240"/>
      <c r="L4946" s="245"/>
    </row>
    <row r="4947" spans="1:12">
      <c r="A4947" s="243">
        <v>45110</v>
      </c>
      <c r="B4947" s="243">
        <v>45142</v>
      </c>
      <c r="C4947" s="244">
        <f t="shared" si="231"/>
        <v>33</v>
      </c>
      <c r="D4947" s="239">
        <v>45142</v>
      </c>
      <c r="E4947" s="245">
        <f t="shared" si="232"/>
        <v>32</v>
      </c>
      <c r="F4947" s="306" t="s">
        <v>176</v>
      </c>
      <c r="G4947" s="241">
        <v>170.35</v>
      </c>
      <c r="H4947" s="244">
        <f t="shared" si="233"/>
        <v>5451.2</v>
      </c>
      <c r="I4947" s="246"/>
      <c r="J4947" s="247"/>
      <c r="K4947" s="240"/>
      <c r="L4947" s="245"/>
    </row>
    <row r="4948" spans="1:12">
      <c r="A4948" s="243">
        <v>45110</v>
      </c>
      <c r="B4948" s="243">
        <v>45119</v>
      </c>
      <c r="C4948" s="244">
        <f t="shared" si="231"/>
        <v>10</v>
      </c>
      <c r="D4948" s="239">
        <v>45119</v>
      </c>
      <c r="E4948" s="245">
        <f t="shared" si="232"/>
        <v>9</v>
      </c>
      <c r="F4948" s="306" t="s">
        <v>176</v>
      </c>
      <c r="G4948" s="241">
        <v>2787.89</v>
      </c>
      <c r="H4948" s="244">
        <f t="shared" si="233"/>
        <v>25091.01</v>
      </c>
      <c r="I4948" s="246"/>
      <c r="J4948" s="247"/>
      <c r="K4948" s="240"/>
      <c r="L4948" s="245"/>
    </row>
    <row r="4949" spans="1:12">
      <c r="A4949" s="243">
        <v>45110</v>
      </c>
      <c r="B4949" s="243">
        <v>45119</v>
      </c>
      <c r="C4949" s="244">
        <f t="shared" si="231"/>
        <v>10</v>
      </c>
      <c r="D4949" s="239">
        <v>45119</v>
      </c>
      <c r="E4949" s="245">
        <f t="shared" si="232"/>
        <v>9</v>
      </c>
      <c r="F4949" s="306" t="s">
        <v>177</v>
      </c>
      <c r="G4949" s="241">
        <v>58.95</v>
      </c>
      <c r="H4949" s="244">
        <f t="shared" si="233"/>
        <v>530.55000000000007</v>
      </c>
      <c r="I4949" s="246"/>
      <c r="J4949" s="247"/>
      <c r="K4949" s="240"/>
      <c r="L4949" s="245"/>
    </row>
    <row r="4950" spans="1:12">
      <c r="A4950" s="243">
        <v>45110</v>
      </c>
      <c r="B4950" s="243">
        <v>45159</v>
      </c>
      <c r="C4950" s="244">
        <f t="shared" si="231"/>
        <v>50</v>
      </c>
      <c r="D4950" s="239">
        <v>45159</v>
      </c>
      <c r="E4950" s="245">
        <f t="shared" si="232"/>
        <v>49</v>
      </c>
      <c r="F4950" s="306" t="s">
        <v>177</v>
      </c>
      <c r="G4950" s="241">
        <v>26748.639999999999</v>
      </c>
      <c r="H4950" s="244">
        <f t="shared" si="233"/>
        <v>1310683.3599999999</v>
      </c>
      <c r="I4950" s="246"/>
      <c r="J4950" s="247"/>
      <c r="K4950" s="240"/>
      <c r="L4950" s="245"/>
    </row>
    <row r="4951" spans="1:12">
      <c r="A4951" s="243">
        <v>45110</v>
      </c>
      <c r="B4951" s="243">
        <v>45260</v>
      </c>
      <c r="C4951" s="244">
        <f t="shared" si="231"/>
        <v>151</v>
      </c>
      <c r="D4951" s="239">
        <v>45260</v>
      </c>
      <c r="E4951" s="245">
        <f t="shared" si="232"/>
        <v>150</v>
      </c>
      <c r="F4951" s="306" t="s">
        <v>175</v>
      </c>
      <c r="G4951" s="241">
        <v>152.93</v>
      </c>
      <c r="H4951" s="244">
        <f t="shared" si="233"/>
        <v>22939.5</v>
      </c>
      <c r="I4951" s="246"/>
      <c r="J4951" s="247"/>
      <c r="K4951" s="240"/>
      <c r="L4951" s="245"/>
    </row>
    <row r="4952" spans="1:12">
      <c r="A4952" s="243">
        <v>45110</v>
      </c>
      <c r="B4952" s="243">
        <v>45110</v>
      </c>
      <c r="C4952" s="244">
        <f t="shared" si="231"/>
        <v>1</v>
      </c>
      <c r="D4952" s="239">
        <v>45110</v>
      </c>
      <c r="E4952" s="245">
        <f t="shared" si="232"/>
        <v>0</v>
      </c>
      <c r="F4952" s="306" t="s">
        <v>175</v>
      </c>
      <c r="G4952" s="241">
        <v>44.44</v>
      </c>
      <c r="H4952" s="244">
        <f t="shared" si="233"/>
        <v>0</v>
      </c>
      <c r="I4952" s="246"/>
      <c r="J4952" s="247"/>
      <c r="K4952" s="240"/>
      <c r="L4952" s="245"/>
    </row>
    <row r="4953" spans="1:12">
      <c r="A4953" s="243">
        <v>45110</v>
      </c>
      <c r="B4953" s="243">
        <v>45112</v>
      </c>
      <c r="C4953" s="244">
        <f t="shared" si="231"/>
        <v>3</v>
      </c>
      <c r="D4953" s="239">
        <v>45112</v>
      </c>
      <c r="E4953" s="245">
        <f t="shared" si="232"/>
        <v>2</v>
      </c>
      <c r="F4953" s="306" t="s">
        <v>175</v>
      </c>
      <c r="G4953" s="241">
        <v>584568.12</v>
      </c>
      <c r="H4953" s="244">
        <f t="shared" si="233"/>
        <v>1169136.24</v>
      </c>
      <c r="I4953" s="246"/>
      <c r="J4953" s="247"/>
      <c r="K4953" s="240"/>
      <c r="L4953" s="245"/>
    </row>
    <row r="4954" spans="1:12">
      <c r="A4954" s="243">
        <v>45110</v>
      </c>
      <c r="B4954" s="243">
        <v>45110</v>
      </c>
      <c r="C4954" s="244">
        <f t="shared" si="231"/>
        <v>1</v>
      </c>
      <c r="D4954" s="239">
        <v>45110</v>
      </c>
      <c r="E4954" s="245">
        <f t="shared" si="232"/>
        <v>0</v>
      </c>
      <c r="F4954" s="306" t="s">
        <v>176</v>
      </c>
      <c r="G4954" s="241">
        <v>161.37</v>
      </c>
      <c r="H4954" s="244">
        <f t="shared" si="233"/>
        <v>0</v>
      </c>
      <c r="I4954" s="246"/>
      <c r="J4954" s="247"/>
      <c r="K4954" s="240"/>
      <c r="L4954" s="245"/>
    </row>
    <row r="4955" spans="1:12">
      <c r="A4955" s="243">
        <v>45110</v>
      </c>
      <c r="B4955" s="243">
        <v>45113</v>
      </c>
      <c r="C4955" s="244">
        <f t="shared" si="231"/>
        <v>4</v>
      </c>
      <c r="D4955" s="239">
        <v>45113</v>
      </c>
      <c r="E4955" s="245">
        <f t="shared" si="232"/>
        <v>3</v>
      </c>
      <c r="F4955" s="306" t="s">
        <v>175</v>
      </c>
      <c r="G4955" s="241">
        <v>3112.31</v>
      </c>
      <c r="H4955" s="244">
        <f t="shared" si="233"/>
        <v>9336.93</v>
      </c>
      <c r="I4955" s="246"/>
      <c r="J4955" s="247"/>
      <c r="K4955" s="240"/>
      <c r="L4955" s="245"/>
    </row>
    <row r="4956" spans="1:12">
      <c r="A4956" s="243">
        <v>45110</v>
      </c>
      <c r="B4956" s="243">
        <v>45114</v>
      </c>
      <c r="C4956" s="244">
        <f t="shared" si="231"/>
        <v>5</v>
      </c>
      <c r="D4956" s="239">
        <v>45114</v>
      </c>
      <c r="E4956" s="245">
        <f t="shared" si="232"/>
        <v>4</v>
      </c>
      <c r="F4956" s="306" t="s">
        <v>175</v>
      </c>
      <c r="G4956" s="241">
        <v>506.01</v>
      </c>
      <c r="H4956" s="244">
        <f t="shared" si="233"/>
        <v>2024.04</v>
      </c>
      <c r="I4956" s="246"/>
      <c r="J4956" s="247"/>
      <c r="K4956" s="240"/>
      <c r="L4956" s="245"/>
    </row>
    <row r="4957" spans="1:12">
      <c r="A4957" s="243">
        <v>45110</v>
      </c>
      <c r="B4957" s="243">
        <v>45112</v>
      </c>
      <c r="C4957" s="244">
        <f t="shared" si="231"/>
        <v>3</v>
      </c>
      <c r="D4957" s="239">
        <v>45112</v>
      </c>
      <c r="E4957" s="245">
        <f t="shared" si="232"/>
        <v>2</v>
      </c>
      <c r="F4957" s="306" t="s">
        <v>178</v>
      </c>
      <c r="G4957" s="241">
        <v>9643.6</v>
      </c>
      <c r="H4957" s="244">
        <f t="shared" si="233"/>
        <v>19287.2</v>
      </c>
      <c r="I4957" s="246"/>
      <c r="J4957" s="247"/>
      <c r="K4957" s="240"/>
      <c r="L4957" s="245"/>
    </row>
    <row r="4958" spans="1:12">
      <c r="A4958" s="243">
        <v>45110</v>
      </c>
      <c r="B4958" s="243">
        <v>45153</v>
      </c>
      <c r="C4958" s="244">
        <f t="shared" si="231"/>
        <v>44</v>
      </c>
      <c r="D4958" s="239">
        <v>45153</v>
      </c>
      <c r="E4958" s="245">
        <f t="shared" si="232"/>
        <v>43</v>
      </c>
      <c r="F4958" s="306" t="s">
        <v>175</v>
      </c>
      <c r="G4958" s="241">
        <v>118.59</v>
      </c>
      <c r="H4958" s="244">
        <f t="shared" si="233"/>
        <v>5099.37</v>
      </c>
      <c r="I4958" s="246"/>
      <c r="J4958" s="247"/>
      <c r="K4958" s="240"/>
      <c r="L4958" s="245"/>
    </row>
    <row r="4959" spans="1:12">
      <c r="A4959" s="243">
        <v>45110</v>
      </c>
      <c r="B4959" s="243">
        <v>45128</v>
      </c>
      <c r="C4959" s="244">
        <f t="shared" si="231"/>
        <v>19</v>
      </c>
      <c r="D4959" s="239">
        <v>45128</v>
      </c>
      <c r="E4959" s="245">
        <f t="shared" si="232"/>
        <v>18</v>
      </c>
      <c r="F4959" s="306" t="s">
        <v>175</v>
      </c>
      <c r="G4959" s="241">
        <v>153.41</v>
      </c>
      <c r="H4959" s="244">
        <f t="shared" si="233"/>
        <v>2761.38</v>
      </c>
      <c r="I4959" s="246"/>
      <c r="J4959" s="247"/>
      <c r="K4959" s="240"/>
      <c r="L4959" s="245"/>
    </row>
    <row r="4960" spans="1:12">
      <c r="A4960" s="243">
        <v>45110</v>
      </c>
      <c r="B4960" s="243">
        <v>45112</v>
      </c>
      <c r="C4960" s="244">
        <f t="shared" si="231"/>
        <v>3</v>
      </c>
      <c r="D4960" s="239">
        <v>45112</v>
      </c>
      <c r="E4960" s="245">
        <f t="shared" si="232"/>
        <v>2</v>
      </c>
      <c r="F4960" s="306" t="s">
        <v>176</v>
      </c>
      <c r="G4960" s="241">
        <v>100250.5</v>
      </c>
      <c r="H4960" s="244">
        <f t="shared" si="233"/>
        <v>200501</v>
      </c>
      <c r="I4960" s="246"/>
      <c r="J4960" s="247"/>
      <c r="K4960" s="240"/>
      <c r="L4960" s="245"/>
    </row>
    <row r="4961" spans="1:12">
      <c r="A4961" s="243">
        <v>45110</v>
      </c>
      <c r="B4961" s="243">
        <v>45113</v>
      </c>
      <c r="C4961" s="244">
        <f t="shared" si="231"/>
        <v>4</v>
      </c>
      <c r="D4961" s="239">
        <v>45113</v>
      </c>
      <c r="E4961" s="245">
        <f t="shared" si="232"/>
        <v>3</v>
      </c>
      <c r="F4961" s="306" t="s">
        <v>178</v>
      </c>
      <c r="G4961" s="241">
        <v>13951.04</v>
      </c>
      <c r="H4961" s="244">
        <f t="shared" si="233"/>
        <v>41853.120000000003</v>
      </c>
      <c r="I4961" s="246"/>
      <c r="J4961" s="247"/>
      <c r="K4961" s="240"/>
      <c r="L4961" s="245"/>
    </row>
    <row r="4962" spans="1:12">
      <c r="A4962" s="243">
        <v>45110</v>
      </c>
      <c r="B4962" s="243">
        <v>45110</v>
      </c>
      <c r="C4962" s="244">
        <f t="shared" si="231"/>
        <v>1</v>
      </c>
      <c r="D4962" s="239">
        <v>45110</v>
      </c>
      <c r="E4962" s="245">
        <f t="shared" si="232"/>
        <v>0</v>
      </c>
      <c r="F4962" s="306" t="s">
        <v>177</v>
      </c>
      <c r="G4962" s="241">
        <v>221.37</v>
      </c>
      <c r="H4962" s="244">
        <f t="shared" si="233"/>
        <v>0</v>
      </c>
      <c r="I4962" s="246"/>
      <c r="J4962" s="247"/>
      <c r="K4962" s="240"/>
      <c r="L4962" s="245"/>
    </row>
    <row r="4963" spans="1:12">
      <c r="A4963" s="243">
        <v>45110</v>
      </c>
      <c r="B4963" s="243">
        <v>45113</v>
      </c>
      <c r="C4963" s="244">
        <f t="shared" si="231"/>
        <v>4</v>
      </c>
      <c r="D4963" s="239">
        <v>45113</v>
      </c>
      <c r="E4963" s="245">
        <f t="shared" si="232"/>
        <v>3</v>
      </c>
      <c r="F4963" s="306" t="s">
        <v>176</v>
      </c>
      <c r="G4963" s="241">
        <v>29117.1</v>
      </c>
      <c r="H4963" s="244">
        <f t="shared" si="233"/>
        <v>87351.299999999988</v>
      </c>
      <c r="I4963" s="246"/>
      <c r="J4963" s="247"/>
      <c r="K4963" s="240"/>
      <c r="L4963" s="245"/>
    </row>
    <row r="4964" spans="1:12">
      <c r="A4964" s="243">
        <v>45110</v>
      </c>
      <c r="B4964" s="243">
        <v>45112</v>
      </c>
      <c r="C4964" s="244">
        <f t="shared" si="231"/>
        <v>3</v>
      </c>
      <c r="D4964" s="239">
        <v>45112</v>
      </c>
      <c r="E4964" s="245">
        <f t="shared" si="232"/>
        <v>2</v>
      </c>
      <c r="F4964" s="306" t="s">
        <v>177</v>
      </c>
      <c r="G4964" s="241">
        <v>14563.42</v>
      </c>
      <c r="H4964" s="244">
        <f t="shared" si="233"/>
        <v>29126.84</v>
      </c>
      <c r="I4964" s="246"/>
      <c r="J4964" s="247"/>
      <c r="K4964" s="240"/>
      <c r="L4964" s="245"/>
    </row>
    <row r="4965" spans="1:12">
      <c r="A4965" s="243">
        <v>45110</v>
      </c>
      <c r="B4965" s="243">
        <v>45114</v>
      </c>
      <c r="C4965" s="244">
        <f t="shared" si="231"/>
        <v>5</v>
      </c>
      <c r="D4965" s="239">
        <v>45114</v>
      </c>
      <c r="E4965" s="245">
        <f t="shared" si="232"/>
        <v>4</v>
      </c>
      <c r="F4965" s="306" t="s">
        <v>176</v>
      </c>
      <c r="G4965" s="241">
        <v>1050.45</v>
      </c>
      <c r="H4965" s="244">
        <f t="shared" si="233"/>
        <v>4201.8</v>
      </c>
      <c r="I4965" s="246"/>
      <c r="J4965" s="247"/>
      <c r="K4965" s="240"/>
      <c r="L4965" s="245"/>
    </row>
    <row r="4966" spans="1:12">
      <c r="A4966" s="243">
        <v>45110</v>
      </c>
      <c r="B4966" s="243">
        <v>45131</v>
      </c>
      <c r="C4966" s="244">
        <f t="shared" si="231"/>
        <v>22</v>
      </c>
      <c r="D4966" s="239">
        <v>45131</v>
      </c>
      <c r="E4966" s="245">
        <f t="shared" si="232"/>
        <v>21</v>
      </c>
      <c r="F4966" s="306" t="s">
        <v>175</v>
      </c>
      <c r="G4966" s="241">
        <v>393.99</v>
      </c>
      <c r="H4966" s="244">
        <f t="shared" si="233"/>
        <v>8273.7900000000009</v>
      </c>
      <c r="I4966" s="246"/>
      <c r="J4966" s="247"/>
      <c r="K4966" s="240"/>
      <c r="L4966" s="245"/>
    </row>
    <row r="4967" spans="1:12">
      <c r="A4967" s="243">
        <v>45110</v>
      </c>
      <c r="B4967" s="243">
        <v>45113</v>
      </c>
      <c r="C4967" s="244">
        <f t="shared" si="231"/>
        <v>4</v>
      </c>
      <c r="D4967" s="239">
        <v>45113</v>
      </c>
      <c r="E4967" s="245">
        <f t="shared" si="232"/>
        <v>3</v>
      </c>
      <c r="F4967" s="306" t="s">
        <v>177</v>
      </c>
      <c r="G4967" s="241">
        <v>2164.27</v>
      </c>
      <c r="H4967" s="244">
        <f t="shared" si="233"/>
        <v>6492.8099999999995</v>
      </c>
      <c r="I4967" s="246"/>
      <c r="J4967" s="247"/>
      <c r="K4967" s="240"/>
      <c r="L4967" s="245"/>
    </row>
    <row r="4968" spans="1:12">
      <c r="A4968" s="243">
        <v>45110</v>
      </c>
      <c r="B4968" s="243">
        <v>45132</v>
      </c>
      <c r="C4968" s="244">
        <f t="shared" si="231"/>
        <v>23</v>
      </c>
      <c r="D4968" s="239">
        <v>45132</v>
      </c>
      <c r="E4968" s="245">
        <f t="shared" si="232"/>
        <v>22</v>
      </c>
      <c r="F4968" s="306" t="s">
        <v>175</v>
      </c>
      <c r="G4968" s="241">
        <v>56.33</v>
      </c>
      <c r="H4968" s="244">
        <f t="shared" si="233"/>
        <v>1239.26</v>
      </c>
      <c r="I4968" s="246"/>
      <c r="J4968" s="247"/>
      <c r="K4968" s="240"/>
      <c r="L4968" s="245"/>
    </row>
    <row r="4969" spans="1:12">
      <c r="A4969" s="243">
        <v>45110</v>
      </c>
      <c r="B4969" s="243">
        <v>45117</v>
      </c>
      <c r="C4969" s="244">
        <f t="shared" si="231"/>
        <v>8</v>
      </c>
      <c r="D4969" s="239">
        <v>45117</v>
      </c>
      <c r="E4969" s="245">
        <f t="shared" si="232"/>
        <v>7</v>
      </c>
      <c r="F4969" s="306" t="s">
        <v>175</v>
      </c>
      <c r="G4969" s="241">
        <v>671.75</v>
      </c>
      <c r="H4969" s="244">
        <f t="shared" si="233"/>
        <v>4702.25</v>
      </c>
      <c r="I4969" s="246"/>
      <c r="J4969" s="247"/>
      <c r="K4969" s="240"/>
      <c r="L4969" s="245"/>
    </row>
    <row r="4970" spans="1:12">
      <c r="A4970" s="243">
        <v>45110</v>
      </c>
      <c r="B4970" s="243">
        <v>45118</v>
      </c>
      <c r="C4970" s="244">
        <f t="shared" si="231"/>
        <v>9</v>
      </c>
      <c r="D4970" s="239">
        <v>45118</v>
      </c>
      <c r="E4970" s="245">
        <f t="shared" si="232"/>
        <v>8</v>
      </c>
      <c r="F4970" s="306" t="s">
        <v>175</v>
      </c>
      <c r="G4970" s="241">
        <v>590.4</v>
      </c>
      <c r="H4970" s="244">
        <f t="shared" si="233"/>
        <v>4723.2</v>
      </c>
      <c r="I4970" s="246"/>
      <c r="J4970" s="247"/>
      <c r="K4970" s="240"/>
      <c r="L4970" s="245"/>
    </row>
    <row r="4971" spans="1:12">
      <c r="A4971" s="243">
        <v>45111</v>
      </c>
      <c r="B4971" s="243">
        <v>45113</v>
      </c>
      <c r="C4971" s="244">
        <f t="shared" si="231"/>
        <v>3</v>
      </c>
      <c r="D4971" s="239">
        <v>45113</v>
      </c>
      <c r="E4971" s="245">
        <f t="shared" si="232"/>
        <v>2</v>
      </c>
      <c r="F4971" s="306" t="s">
        <v>175</v>
      </c>
      <c r="G4971" s="241">
        <v>692.1</v>
      </c>
      <c r="H4971" s="244">
        <f t="shared" si="233"/>
        <v>1384.2</v>
      </c>
      <c r="I4971" s="246"/>
      <c r="J4971" s="247"/>
      <c r="K4971" s="240"/>
      <c r="L4971" s="245"/>
    </row>
    <row r="4972" spans="1:12">
      <c r="A4972" s="243">
        <v>45111</v>
      </c>
      <c r="B4972" s="243">
        <v>45128</v>
      </c>
      <c r="C4972" s="244">
        <f t="shared" si="231"/>
        <v>18</v>
      </c>
      <c r="D4972" s="239">
        <v>45128</v>
      </c>
      <c r="E4972" s="245">
        <f t="shared" si="232"/>
        <v>17</v>
      </c>
      <c r="F4972" s="306" t="s">
        <v>175</v>
      </c>
      <c r="G4972" s="241">
        <v>3.24</v>
      </c>
      <c r="H4972" s="244">
        <f t="shared" si="233"/>
        <v>55.080000000000005</v>
      </c>
      <c r="I4972" s="246"/>
      <c r="J4972" s="247"/>
      <c r="K4972" s="240"/>
      <c r="L4972" s="245"/>
    </row>
    <row r="4973" spans="1:12">
      <c r="A4973" s="243">
        <v>45111</v>
      </c>
      <c r="B4973" s="243">
        <v>45114</v>
      </c>
      <c r="C4973" s="244">
        <f t="shared" si="231"/>
        <v>4</v>
      </c>
      <c r="D4973" s="239">
        <v>45114</v>
      </c>
      <c r="E4973" s="245">
        <f t="shared" si="232"/>
        <v>3</v>
      </c>
      <c r="F4973" s="306" t="s">
        <v>175</v>
      </c>
      <c r="G4973" s="241">
        <v>93.64</v>
      </c>
      <c r="H4973" s="244">
        <f t="shared" si="233"/>
        <v>280.92</v>
      </c>
      <c r="I4973" s="246"/>
      <c r="J4973" s="247"/>
      <c r="K4973" s="240"/>
      <c r="L4973" s="245"/>
    </row>
    <row r="4974" spans="1:12">
      <c r="A4974" s="243">
        <v>45111</v>
      </c>
      <c r="B4974" s="243">
        <v>45117</v>
      </c>
      <c r="C4974" s="244">
        <f t="shared" si="231"/>
        <v>7</v>
      </c>
      <c r="D4974" s="239">
        <v>45117</v>
      </c>
      <c r="E4974" s="245">
        <f t="shared" si="232"/>
        <v>6</v>
      </c>
      <c r="F4974" s="306" t="s">
        <v>175</v>
      </c>
      <c r="G4974" s="241">
        <v>251.65</v>
      </c>
      <c r="H4974" s="244">
        <f t="shared" si="233"/>
        <v>1509.9</v>
      </c>
      <c r="I4974" s="246"/>
      <c r="J4974" s="247"/>
      <c r="K4974" s="240"/>
      <c r="L4974" s="245"/>
    </row>
    <row r="4975" spans="1:12">
      <c r="A4975" s="243">
        <v>45111</v>
      </c>
      <c r="B4975" s="243">
        <v>45118</v>
      </c>
      <c r="C4975" s="244">
        <f t="shared" si="231"/>
        <v>8</v>
      </c>
      <c r="D4975" s="239">
        <v>45118</v>
      </c>
      <c r="E4975" s="245">
        <f t="shared" si="232"/>
        <v>7</v>
      </c>
      <c r="F4975" s="306" t="s">
        <v>175</v>
      </c>
      <c r="G4975" s="241">
        <v>62.49</v>
      </c>
      <c r="H4975" s="244">
        <f t="shared" si="233"/>
        <v>437.43</v>
      </c>
      <c r="I4975" s="246"/>
      <c r="J4975" s="247"/>
      <c r="K4975" s="240"/>
      <c r="L4975" s="245"/>
    </row>
    <row r="4976" spans="1:12">
      <c r="A4976" s="243">
        <v>45111</v>
      </c>
      <c r="B4976" s="243">
        <v>45119</v>
      </c>
      <c r="C4976" s="244">
        <f t="shared" si="231"/>
        <v>9</v>
      </c>
      <c r="D4976" s="239">
        <v>45119</v>
      </c>
      <c r="E4976" s="245">
        <f t="shared" si="232"/>
        <v>8</v>
      </c>
      <c r="F4976" s="306" t="s">
        <v>175</v>
      </c>
      <c r="G4976" s="241">
        <v>38.21</v>
      </c>
      <c r="H4976" s="244">
        <f t="shared" si="233"/>
        <v>305.68</v>
      </c>
      <c r="I4976" s="246"/>
      <c r="J4976" s="247"/>
      <c r="K4976" s="240"/>
      <c r="L4976" s="245"/>
    </row>
    <row r="4977" spans="1:12">
      <c r="A4977" s="243">
        <v>45111</v>
      </c>
      <c r="B4977" s="243">
        <v>45112</v>
      </c>
      <c r="C4977" s="244">
        <f t="shared" si="231"/>
        <v>2</v>
      </c>
      <c r="D4977" s="239">
        <v>45112</v>
      </c>
      <c r="E4977" s="245">
        <f t="shared" si="232"/>
        <v>1</v>
      </c>
      <c r="F4977" s="306" t="s">
        <v>175</v>
      </c>
      <c r="G4977" s="241">
        <v>4818.82</v>
      </c>
      <c r="H4977" s="244">
        <f t="shared" si="233"/>
        <v>4818.82</v>
      </c>
      <c r="I4977" s="246"/>
      <c r="J4977" s="247"/>
      <c r="K4977" s="240"/>
      <c r="L4977" s="245"/>
    </row>
    <row r="4978" spans="1:12">
      <c r="A4978" s="243">
        <v>45111</v>
      </c>
      <c r="B4978" s="243">
        <v>45113</v>
      </c>
      <c r="C4978" s="244">
        <f t="shared" si="231"/>
        <v>3</v>
      </c>
      <c r="D4978" s="239">
        <v>45113</v>
      </c>
      <c r="E4978" s="245">
        <f t="shared" si="232"/>
        <v>2</v>
      </c>
      <c r="F4978" s="306" t="s">
        <v>176</v>
      </c>
      <c r="G4978" s="241">
        <v>44.52</v>
      </c>
      <c r="H4978" s="244">
        <f t="shared" si="233"/>
        <v>89.04</v>
      </c>
      <c r="I4978" s="246"/>
      <c r="J4978" s="247"/>
      <c r="K4978" s="240"/>
      <c r="L4978" s="245"/>
    </row>
    <row r="4979" spans="1:12">
      <c r="A4979" s="243">
        <v>45112</v>
      </c>
      <c r="B4979" s="243">
        <v>45125</v>
      </c>
      <c r="C4979" s="244">
        <f t="shared" si="231"/>
        <v>14</v>
      </c>
      <c r="D4979" s="239">
        <v>45125</v>
      </c>
      <c r="E4979" s="245">
        <f t="shared" si="232"/>
        <v>13</v>
      </c>
      <c r="F4979" s="306" t="s">
        <v>175</v>
      </c>
      <c r="G4979" s="241">
        <v>46.13</v>
      </c>
      <c r="H4979" s="244">
        <f t="shared" si="233"/>
        <v>599.69000000000005</v>
      </c>
      <c r="I4979" s="246"/>
      <c r="J4979" s="247"/>
      <c r="K4979" s="240"/>
      <c r="L4979" s="245"/>
    </row>
    <row r="4980" spans="1:12">
      <c r="A4980" s="243">
        <v>45112</v>
      </c>
      <c r="B4980" s="243">
        <v>45126</v>
      </c>
      <c r="C4980" s="244">
        <f t="shared" si="231"/>
        <v>15</v>
      </c>
      <c r="D4980" s="239">
        <v>45126</v>
      </c>
      <c r="E4980" s="245">
        <f t="shared" si="232"/>
        <v>14</v>
      </c>
      <c r="F4980" s="306" t="s">
        <v>175</v>
      </c>
      <c r="G4980" s="241">
        <v>129.47</v>
      </c>
      <c r="H4980" s="244">
        <f t="shared" si="233"/>
        <v>1812.58</v>
      </c>
      <c r="I4980" s="246"/>
      <c r="J4980" s="247"/>
      <c r="K4980" s="240"/>
      <c r="L4980" s="245"/>
    </row>
    <row r="4981" spans="1:12">
      <c r="A4981" s="243">
        <v>45112</v>
      </c>
      <c r="B4981" s="243">
        <v>45166</v>
      </c>
      <c r="C4981" s="244">
        <f t="shared" si="231"/>
        <v>55</v>
      </c>
      <c r="D4981" s="239">
        <v>45166</v>
      </c>
      <c r="E4981" s="245">
        <f t="shared" si="232"/>
        <v>54</v>
      </c>
      <c r="F4981" s="306" t="s">
        <v>175</v>
      </c>
      <c r="G4981" s="241">
        <v>132.53</v>
      </c>
      <c r="H4981" s="244">
        <f t="shared" si="233"/>
        <v>7156.62</v>
      </c>
      <c r="I4981" s="246"/>
      <c r="J4981" s="247"/>
      <c r="K4981" s="240"/>
      <c r="L4981" s="245"/>
    </row>
    <row r="4982" spans="1:12">
      <c r="A4982" s="243">
        <v>45112</v>
      </c>
      <c r="B4982" s="243">
        <v>45112</v>
      </c>
      <c r="C4982" s="244">
        <f t="shared" si="231"/>
        <v>1</v>
      </c>
      <c r="D4982" s="239">
        <v>45112</v>
      </c>
      <c r="E4982" s="245">
        <f t="shared" si="232"/>
        <v>0</v>
      </c>
      <c r="F4982" s="306" t="s">
        <v>176</v>
      </c>
      <c r="G4982" s="241">
        <v>121.64</v>
      </c>
      <c r="H4982" s="244">
        <f t="shared" si="233"/>
        <v>0</v>
      </c>
      <c r="I4982" s="246"/>
      <c r="J4982" s="247"/>
      <c r="K4982" s="240"/>
      <c r="L4982" s="245"/>
    </row>
    <row r="4983" spans="1:12">
      <c r="A4983" s="243">
        <v>45112</v>
      </c>
      <c r="B4983" s="243">
        <v>45113</v>
      </c>
      <c r="C4983" s="244">
        <f t="shared" si="231"/>
        <v>2</v>
      </c>
      <c r="D4983" s="239">
        <v>45113</v>
      </c>
      <c r="E4983" s="245">
        <f t="shared" si="232"/>
        <v>1</v>
      </c>
      <c r="F4983" s="306" t="s">
        <v>178</v>
      </c>
      <c r="G4983" s="241">
        <v>6992.21</v>
      </c>
      <c r="H4983" s="244">
        <f t="shared" si="233"/>
        <v>6992.21</v>
      </c>
      <c r="I4983" s="246"/>
      <c r="J4983" s="247"/>
      <c r="K4983" s="240"/>
      <c r="L4983" s="245"/>
    </row>
    <row r="4984" spans="1:12">
      <c r="A4984" s="243">
        <v>45112</v>
      </c>
      <c r="B4984" s="243">
        <v>45113</v>
      </c>
      <c r="C4984" s="244">
        <f t="shared" si="231"/>
        <v>2</v>
      </c>
      <c r="D4984" s="239">
        <v>45113</v>
      </c>
      <c r="E4984" s="245">
        <f t="shared" si="232"/>
        <v>1</v>
      </c>
      <c r="F4984" s="306" t="s">
        <v>176</v>
      </c>
      <c r="G4984" s="241">
        <v>203045.48</v>
      </c>
      <c r="H4984" s="244">
        <f t="shared" si="233"/>
        <v>203045.48</v>
      </c>
      <c r="I4984" s="246"/>
      <c r="J4984" s="247"/>
      <c r="K4984" s="240"/>
      <c r="L4984" s="245"/>
    </row>
    <row r="4985" spans="1:12">
      <c r="A4985" s="243">
        <v>45112</v>
      </c>
      <c r="B4985" s="243">
        <v>45112</v>
      </c>
      <c r="C4985" s="244">
        <f t="shared" si="231"/>
        <v>1</v>
      </c>
      <c r="D4985" s="239">
        <v>45112</v>
      </c>
      <c r="E4985" s="245">
        <f t="shared" si="232"/>
        <v>0</v>
      </c>
      <c r="F4985" s="306" t="s">
        <v>175</v>
      </c>
      <c r="G4985" s="241">
        <v>59.39</v>
      </c>
      <c r="H4985" s="244">
        <f t="shared" si="233"/>
        <v>0</v>
      </c>
      <c r="I4985" s="246"/>
      <c r="J4985" s="247"/>
      <c r="K4985" s="240"/>
      <c r="L4985" s="245"/>
    </row>
    <row r="4986" spans="1:12">
      <c r="A4986" s="243">
        <v>45112</v>
      </c>
      <c r="B4986" s="243">
        <v>45127</v>
      </c>
      <c r="C4986" s="244">
        <f t="shared" si="231"/>
        <v>16</v>
      </c>
      <c r="D4986" s="239">
        <v>45127</v>
      </c>
      <c r="E4986" s="245">
        <f t="shared" si="232"/>
        <v>15</v>
      </c>
      <c r="F4986" s="306" t="s">
        <v>176</v>
      </c>
      <c r="G4986" s="241">
        <v>27.82</v>
      </c>
      <c r="H4986" s="244">
        <f t="shared" si="233"/>
        <v>417.3</v>
      </c>
      <c r="I4986" s="246"/>
      <c r="J4986" s="247"/>
      <c r="K4986" s="240"/>
      <c r="L4986" s="245"/>
    </row>
    <row r="4987" spans="1:12">
      <c r="A4987" s="243">
        <v>45112</v>
      </c>
      <c r="B4987" s="243">
        <v>45176</v>
      </c>
      <c r="C4987" s="244">
        <f t="shared" si="231"/>
        <v>65</v>
      </c>
      <c r="D4987" s="239">
        <v>45176</v>
      </c>
      <c r="E4987" s="245">
        <f t="shared" si="232"/>
        <v>64</v>
      </c>
      <c r="F4987" s="306" t="s">
        <v>175</v>
      </c>
      <c r="G4987" s="241">
        <v>14.11</v>
      </c>
      <c r="H4987" s="244">
        <f t="shared" si="233"/>
        <v>903.04</v>
      </c>
      <c r="I4987" s="246"/>
      <c r="J4987" s="247"/>
      <c r="K4987" s="240"/>
      <c r="L4987" s="245"/>
    </row>
    <row r="4988" spans="1:12">
      <c r="A4988" s="243">
        <v>45112</v>
      </c>
      <c r="B4988" s="243">
        <v>45113</v>
      </c>
      <c r="C4988" s="244">
        <f t="shared" si="231"/>
        <v>2</v>
      </c>
      <c r="D4988" s="239">
        <v>45113</v>
      </c>
      <c r="E4988" s="245">
        <f t="shared" si="232"/>
        <v>1</v>
      </c>
      <c r="F4988" s="306" t="s">
        <v>175</v>
      </c>
      <c r="G4988" s="241">
        <v>602710.35</v>
      </c>
      <c r="H4988" s="244">
        <f t="shared" si="233"/>
        <v>602710.35</v>
      </c>
      <c r="I4988" s="246"/>
      <c r="J4988" s="247"/>
      <c r="K4988" s="240"/>
      <c r="L4988" s="245"/>
    </row>
    <row r="4989" spans="1:12">
      <c r="A4989" s="243">
        <v>45112</v>
      </c>
      <c r="B4989" s="243">
        <v>45114</v>
      </c>
      <c r="C4989" s="244">
        <f t="shared" si="231"/>
        <v>3</v>
      </c>
      <c r="D4989" s="239">
        <v>45114</v>
      </c>
      <c r="E4989" s="245">
        <f t="shared" si="232"/>
        <v>2</v>
      </c>
      <c r="F4989" s="306" t="s">
        <v>176</v>
      </c>
      <c r="G4989" s="241">
        <v>64421.94</v>
      </c>
      <c r="H4989" s="244">
        <f t="shared" si="233"/>
        <v>128843.88</v>
      </c>
      <c r="I4989" s="246"/>
      <c r="J4989" s="247"/>
      <c r="K4989" s="240"/>
      <c r="L4989" s="245"/>
    </row>
    <row r="4990" spans="1:12">
      <c r="A4990" s="243">
        <v>45112</v>
      </c>
      <c r="B4990" s="243">
        <v>45112</v>
      </c>
      <c r="C4990" s="244">
        <f t="shared" si="231"/>
        <v>1</v>
      </c>
      <c r="D4990" s="239">
        <v>45112</v>
      </c>
      <c r="E4990" s="245">
        <f t="shared" si="232"/>
        <v>0</v>
      </c>
      <c r="F4990" s="306" t="s">
        <v>177</v>
      </c>
      <c r="G4990" s="241">
        <v>4139.5200000000004</v>
      </c>
      <c r="H4990" s="244">
        <f t="shared" si="233"/>
        <v>0</v>
      </c>
      <c r="I4990" s="246"/>
      <c r="J4990" s="247"/>
      <c r="K4990" s="240"/>
      <c r="L4990" s="245"/>
    </row>
    <row r="4991" spans="1:12">
      <c r="A4991" s="243">
        <v>45112</v>
      </c>
      <c r="B4991" s="243">
        <v>45128</v>
      </c>
      <c r="C4991" s="244">
        <f t="shared" si="231"/>
        <v>17</v>
      </c>
      <c r="D4991" s="239">
        <v>45128</v>
      </c>
      <c r="E4991" s="245">
        <f t="shared" si="232"/>
        <v>16</v>
      </c>
      <c r="F4991" s="306" t="s">
        <v>176</v>
      </c>
      <c r="G4991" s="241">
        <v>302.81</v>
      </c>
      <c r="H4991" s="244">
        <f t="shared" si="233"/>
        <v>4844.96</v>
      </c>
      <c r="I4991" s="246"/>
      <c r="J4991" s="247"/>
      <c r="K4991" s="240"/>
      <c r="L4991" s="245"/>
    </row>
    <row r="4992" spans="1:12">
      <c r="A4992" s="243">
        <v>45112</v>
      </c>
      <c r="B4992" s="243">
        <v>45114</v>
      </c>
      <c r="C4992" s="244">
        <f t="shared" si="231"/>
        <v>3</v>
      </c>
      <c r="D4992" s="239">
        <v>45114</v>
      </c>
      <c r="E4992" s="245">
        <f t="shared" si="232"/>
        <v>2</v>
      </c>
      <c r="F4992" s="306" t="s">
        <v>175</v>
      </c>
      <c r="G4992" s="241">
        <v>6459.22</v>
      </c>
      <c r="H4992" s="244">
        <f t="shared" si="233"/>
        <v>12918.44</v>
      </c>
      <c r="I4992" s="246"/>
      <c r="J4992" s="247"/>
      <c r="K4992" s="240"/>
      <c r="L4992" s="245"/>
    </row>
    <row r="4993" spans="1:12">
      <c r="A4993" s="243">
        <v>45112</v>
      </c>
      <c r="B4993" s="243">
        <v>45128</v>
      </c>
      <c r="C4993" s="244">
        <f t="shared" si="231"/>
        <v>17</v>
      </c>
      <c r="D4993" s="239">
        <v>45128</v>
      </c>
      <c r="E4993" s="245">
        <f t="shared" si="232"/>
        <v>16</v>
      </c>
      <c r="F4993" s="306" t="s">
        <v>175</v>
      </c>
      <c r="G4993" s="241">
        <v>507.04</v>
      </c>
      <c r="H4993" s="244">
        <f t="shared" si="233"/>
        <v>8112.64</v>
      </c>
      <c r="I4993" s="246"/>
      <c r="J4993" s="247"/>
      <c r="K4993" s="240"/>
      <c r="L4993" s="245"/>
    </row>
    <row r="4994" spans="1:12">
      <c r="A4994" s="243">
        <v>45112</v>
      </c>
      <c r="B4994" s="243">
        <v>45113</v>
      </c>
      <c r="C4994" s="244">
        <f t="shared" si="231"/>
        <v>2</v>
      </c>
      <c r="D4994" s="239">
        <v>45113</v>
      </c>
      <c r="E4994" s="245">
        <f t="shared" si="232"/>
        <v>1</v>
      </c>
      <c r="F4994" s="306" t="s">
        <v>177</v>
      </c>
      <c r="G4994" s="241">
        <v>37239.1</v>
      </c>
      <c r="H4994" s="244">
        <f t="shared" si="233"/>
        <v>37239.1</v>
      </c>
      <c r="I4994" s="246"/>
      <c r="J4994" s="247"/>
      <c r="K4994" s="240"/>
      <c r="L4994" s="245"/>
    </row>
    <row r="4995" spans="1:12">
      <c r="A4995" s="243">
        <v>45112</v>
      </c>
      <c r="B4995" s="243">
        <v>45153</v>
      </c>
      <c r="C4995" s="244">
        <f t="shared" si="231"/>
        <v>42</v>
      </c>
      <c r="D4995" s="239">
        <v>45153</v>
      </c>
      <c r="E4995" s="245">
        <f t="shared" si="232"/>
        <v>41</v>
      </c>
      <c r="F4995" s="306" t="s">
        <v>175</v>
      </c>
      <c r="G4995" s="241">
        <v>39.270000000000003</v>
      </c>
      <c r="H4995" s="244">
        <f t="shared" si="233"/>
        <v>1610.0700000000002</v>
      </c>
      <c r="I4995" s="246"/>
      <c r="J4995" s="247"/>
      <c r="K4995" s="240"/>
      <c r="L4995" s="245"/>
    </row>
    <row r="4996" spans="1:12">
      <c r="A4996" s="243">
        <v>45112</v>
      </c>
      <c r="B4996" s="243">
        <v>45114</v>
      </c>
      <c r="C4996" s="244">
        <f t="shared" si="231"/>
        <v>3</v>
      </c>
      <c r="D4996" s="239">
        <v>45114</v>
      </c>
      <c r="E4996" s="245">
        <f t="shared" si="232"/>
        <v>2</v>
      </c>
      <c r="F4996" s="306" t="s">
        <v>177</v>
      </c>
      <c r="G4996" s="241">
        <v>2741.92</v>
      </c>
      <c r="H4996" s="244">
        <f t="shared" si="233"/>
        <v>5483.84</v>
      </c>
      <c r="I4996" s="246"/>
      <c r="J4996" s="247"/>
      <c r="K4996" s="240"/>
      <c r="L4996" s="245"/>
    </row>
    <row r="4997" spans="1:12">
      <c r="A4997" s="243">
        <v>45112</v>
      </c>
      <c r="B4997" s="243">
        <v>45117</v>
      </c>
      <c r="C4997" s="244">
        <f t="shared" si="231"/>
        <v>6</v>
      </c>
      <c r="D4997" s="239">
        <v>45117</v>
      </c>
      <c r="E4997" s="245">
        <f t="shared" si="232"/>
        <v>5</v>
      </c>
      <c r="F4997" s="306" t="s">
        <v>176</v>
      </c>
      <c r="G4997" s="241">
        <v>97101.46</v>
      </c>
      <c r="H4997" s="244">
        <f t="shared" si="233"/>
        <v>485507.30000000005</v>
      </c>
      <c r="I4997" s="246"/>
      <c r="J4997" s="247"/>
      <c r="K4997" s="240"/>
      <c r="L4997" s="245"/>
    </row>
    <row r="4998" spans="1:12">
      <c r="A4998" s="243">
        <v>45112</v>
      </c>
      <c r="B4998" s="243">
        <v>45141</v>
      </c>
      <c r="C4998" s="244">
        <f t="shared" si="231"/>
        <v>30</v>
      </c>
      <c r="D4998" s="239">
        <v>45141</v>
      </c>
      <c r="E4998" s="245">
        <f t="shared" si="232"/>
        <v>29</v>
      </c>
      <c r="F4998" s="306" t="s">
        <v>175</v>
      </c>
      <c r="G4998" s="241">
        <v>13.88</v>
      </c>
      <c r="H4998" s="244">
        <f t="shared" si="233"/>
        <v>402.52000000000004</v>
      </c>
      <c r="I4998" s="246"/>
      <c r="J4998" s="247"/>
      <c r="K4998" s="240"/>
      <c r="L4998" s="245"/>
    </row>
    <row r="4999" spans="1:12">
      <c r="A4999" s="243">
        <v>45112</v>
      </c>
      <c r="B4999" s="243">
        <v>45142</v>
      </c>
      <c r="C4999" s="244">
        <f t="shared" ref="C4999:C5062" si="234">B4999-A4999+1</f>
        <v>31</v>
      </c>
      <c r="D4999" s="239">
        <v>45142</v>
      </c>
      <c r="E4999" s="245">
        <f t="shared" ref="E4999:E5062" si="235">D4999-A4999</f>
        <v>30</v>
      </c>
      <c r="F4999" s="306" t="s">
        <v>176</v>
      </c>
      <c r="G4999" s="241">
        <v>114.23</v>
      </c>
      <c r="H4999" s="244">
        <f t="shared" ref="H4999:H5062" si="236">E4999*G4999</f>
        <v>3426.9</v>
      </c>
      <c r="I4999" s="246"/>
      <c r="J4999" s="247"/>
      <c r="K4999" s="240"/>
      <c r="L4999" s="245"/>
    </row>
    <row r="5000" spans="1:12">
      <c r="A5000" s="243">
        <v>45112</v>
      </c>
      <c r="B5000" s="243">
        <v>45118</v>
      </c>
      <c r="C5000" s="244">
        <f t="shared" si="234"/>
        <v>7</v>
      </c>
      <c r="D5000" s="239">
        <v>45118</v>
      </c>
      <c r="E5000" s="245">
        <f t="shared" si="235"/>
        <v>6</v>
      </c>
      <c r="F5000" s="306" t="s">
        <v>176</v>
      </c>
      <c r="G5000" s="241">
        <v>1854.71</v>
      </c>
      <c r="H5000" s="244">
        <f t="shared" si="236"/>
        <v>11128.26</v>
      </c>
      <c r="I5000" s="246"/>
      <c r="J5000" s="247"/>
      <c r="K5000" s="240"/>
      <c r="L5000" s="245"/>
    </row>
    <row r="5001" spans="1:12">
      <c r="A5001" s="243">
        <v>45112</v>
      </c>
      <c r="B5001" s="243">
        <v>45117</v>
      </c>
      <c r="C5001" s="244">
        <f t="shared" si="234"/>
        <v>6</v>
      </c>
      <c r="D5001" s="239">
        <v>45117</v>
      </c>
      <c r="E5001" s="245">
        <f t="shared" si="235"/>
        <v>5</v>
      </c>
      <c r="F5001" s="306" t="s">
        <v>175</v>
      </c>
      <c r="G5001" s="241">
        <v>2265.5</v>
      </c>
      <c r="H5001" s="244">
        <f t="shared" si="236"/>
        <v>11327.5</v>
      </c>
      <c r="I5001" s="246"/>
      <c r="J5001" s="247"/>
      <c r="K5001" s="240"/>
      <c r="L5001" s="245"/>
    </row>
    <row r="5002" spans="1:12">
      <c r="A5002" s="243">
        <v>45112</v>
      </c>
      <c r="B5002" s="243">
        <v>45119</v>
      </c>
      <c r="C5002" s="244">
        <f t="shared" si="234"/>
        <v>8</v>
      </c>
      <c r="D5002" s="239">
        <v>45119</v>
      </c>
      <c r="E5002" s="245">
        <f t="shared" si="235"/>
        <v>7</v>
      </c>
      <c r="F5002" s="306" t="s">
        <v>176</v>
      </c>
      <c r="G5002" s="241">
        <v>3950.43</v>
      </c>
      <c r="H5002" s="244">
        <f t="shared" si="236"/>
        <v>27653.01</v>
      </c>
      <c r="I5002" s="246"/>
      <c r="J5002" s="247"/>
      <c r="K5002" s="240"/>
      <c r="L5002" s="245"/>
    </row>
    <row r="5003" spans="1:12">
      <c r="A5003" s="243">
        <v>45112</v>
      </c>
      <c r="B5003" s="243">
        <v>45118</v>
      </c>
      <c r="C5003" s="244">
        <f t="shared" si="234"/>
        <v>7</v>
      </c>
      <c r="D5003" s="239">
        <v>45118</v>
      </c>
      <c r="E5003" s="245">
        <f t="shared" si="235"/>
        <v>6</v>
      </c>
      <c r="F5003" s="306" t="s">
        <v>175</v>
      </c>
      <c r="G5003" s="241">
        <v>404.83</v>
      </c>
      <c r="H5003" s="244">
        <f t="shared" si="236"/>
        <v>2428.98</v>
      </c>
      <c r="I5003" s="246"/>
      <c r="J5003" s="247"/>
      <c r="K5003" s="240"/>
      <c r="L5003" s="245"/>
    </row>
    <row r="5004" spans="1:12">
      <c r="A5004" s="243">
        <v>45112</v>
      </c>
      <c r="B5004" s="243">
        <v>45120</v>
      </c>
      <c r="C5004" s="244">
        <f t="shared" si="234"/>
        <v>9</v>
      </c>
      <c r="D5004" s="239">
        <v>45120</v>
      </c>
      <c r="E5004" s="245">
        <f t="shared" si="235"/>
        <v>8</v>
      </c>
      <c r="F5004" s="306" t="s">
        <v>178</v>
      </c>
      <c r="G5004" s="241">
        <v>279.97000000000003</v>
      </c>
      <c r="H5004" s="244">
        <f t="shared" si="236"/>
        <v>2239.7600000000002</v>
      </c>
      <c r="I5004" s="246"/>
      <c r="J5004" s="247"/>
      <c r="K5004" s="240"/>
      <c r="L5004" s="245"/>
    </row>
    <row r="5005" spans="1:12">
      <c r="A5005" s="243">
        <v>45112</v>
      </c>
      <c r="B5005" s="243">
        <v>45117</v>
      </c>
      <c r="C5005" s="244">
        <f t="shared" si="234"/>
        <v>6</v>
      </c>
      <c r="D5005" s="239">
        <v>45117</v>
      </c>
      <c r="E5005" s="245">
        <f t="shared" si="235"/>
        <v>5</v>
      </c>
      <c r="F5005" s="306" t="s">
        <v>177</v>
      </c>
      <c r="G5005" s="241">
        <v>49.62</v>
      </c>
      <c r="H5005" s="244">
        <f t="shared" si="236"/>
        <v>248.1</v>
      </c>
      <c r="I5005" s="246"/>
      <c r="J5005" s="247"/>
      <c r="K5005" s="240"/>
      <c r="L5005" s="245"/>
    </row>
    <row r="5006" spans="1:12">
      <c r="A5006" s="243">
        <v>45112</v>
      </c>
      <c r="B5006" s="243">
        <v>45119</v>
      </c>
      <c r="C5006" s="244">
        <f t="shared" si="234"/>
        <v>8</v>
      </c>
      <c r="D5006" s="239">
        <v>45119</v>
      </c>
      <c r="E5006" s="245">
        <f t="shared" si="235"/>
        <v>7</v>
      </c>
      <c r="F5006" s="306" t="s">
        <v>175</v>
      </c>
      <c r="G5006" s="241">
        <v>63.58</v>
      </c>
      <c r="H5006" s="244">
        <f t="shared" si="236"/>
        <v>445.06</v>
      </c>
      <c r="I5006" s="246"/>
      <c r="J5006" s="247"/>
      <c r="K5006" s="240"/>
      <c r="L5006" s="245"/>
    </row>
    <row r="5007" spans="1:12">
      <c r="A5007" s="243">
        <v>45112</v>
      </c>
      <c r="B5007" s="243">
        <v>45120</v>
      </c>
      <c r="C5007" s="244">
        <f t="shared" si="234"/>
        <v>9</v>
      </c>
      <c r="D5007" s="239">
        <v>45120</v>
      </c>
      <c r="E5007" s="245">
        <f t="shared" si="235"/>
        <v>8</v>
      </c>
      <c r="F5007" s="306" t="s">
        <v>176</v>
      </c>
      <c r="G5007" s="241">
        <v>626.98</v>
      </c>
      <c r="H5007" s="244">
        <f t="shared" si="236"/>
        <v>5015.84</v>
      </c>
      <c r="I5007" s="246"/>
      <c r="J5007" s="247"/>
      <c r="K5007" s="240"/>
      <c r="L5007" s="245"/>
    </row>
    <row r="5008" spans="1:12">
      <c r="A5008" s="243">
        <v>45112</v>
      </c>
      <c r="B5008" s="243">
        <v>45145</v>
      </c>
      <c r="C5008" s="244">
        <f t="shared" si="234"/>
        <v>34</v>
      </c>
      <c r="D5008" s="239">
        <v>45145</v>
      </c>
      <c r="E5008" s="245">
        <f t="shared" si="235"/>
        <v>33</v>
      </c>
      <c r="F5008" s="306" t="s">
        <v>175</v>
      </c>
      <c r="G5008" s="241">
        <v>10.42</v>
      </c>
      <c r="H5008" s="244">
        <f t="shared" si="236"/>
        <v>343.86</v>
      </c>
      <c r="I5008" s="246"/>
      <c r="J5008" s="247"/>
      <c r="K5008" s="240"/>
      <c r="L5008" s="245"/>
    </row>
    <row r="5009" spans="1:12">
      <c r="A5009" s="243">
        <v>45112</v>
      </c>
      <c r="B5009" s="243">
        <v>45376</v>
      </c>
      <c r="C5009" s="244">
        <f t="shared" si="234"/>
        <v>265</v>
      </c>
      <c r="D5009" s="239">
        <v>45376</v>
      </c>
      <c r="E5009" s="245">
        <f t="shared" si="235"/>
        <v>264</v>
      </c>
      <c r="F5009" s="306" t="s">
        <v>175</v>
      </c>
      <c r="G5009" s="241">
        <v>20.48</v>
      </c>
      <c r="H5009" s="244">
        <f t="shared" si="236"/>
        <v>5406.72</v>
      </c>
      <c r="I5009" s="246"/>
      <c r="J5009" s="247"/>
      <c r="K5009" s="240"/>
      <c r="L5009" s="245"/>
    </row>
    <row r="5010" spans="1:12">
      <c r="A5010" s="243">
        <v>45112</v>
      </c>
      <c r="B5010" s="243">
        <v>45120</v>
      </c>
      <c r="C5010" s="244">
        <f t="shared" si="234"/>
        <v>9</v>
      </c>
      <c r="D5010" s="239">
        <v>45120</v>
      </c>
      <c r="E5010" s="245">
        <f t="shared" si="235"/>
        <v>8</v>
      </c>
      <c r="F5010" s="306" t="s">
        <v>175</v>
      </c>
      <c r="G5010" s="241">
        <v>3.92</v>
      </c>
      <c r="H5010" s="244">
        <f t="shared" si="236"/>
        <v>31.36</v>
      </c>
      <c r="I5010" s="246"/>
      <c r="J5010" s="247"/>
      <c r="K5010" s="240"/>
      <c r="L5010" s="245"/>
    </row>
    <row r="5011" spans="1:12">
      <c r="A5011" s="243">
        <v>45112</v>
      </c>
      <c r="B5011" s="243">
        <v>45121</v>
      </c>
      <c r="C5011" s="244">
        <f t="shared" si="234"/>
        <v>10</v>
      </c>
      <c r="D5011" s="239">
        <v>45121</v>
      </c>
      <c r="E5011" s="245">
        <f t="shared" si="235"/>
        <v>9</v>
      </c>
      <c r="F5011" s="306" t="s">
        <v>175</v>
      </c>
      <c r="G5011" s="241">
        <v>441.4</v>
      </c>
      <c r="H5011" s="244">
        <f t="shared" si="236"/>
        <v>3972.6</v>
      </c>
      <c r="I5011" s="246"/>
      <c r="J5011" s="247"/>
      <c r="K5011" s="240"/>
      <c r="L5011" s="245"/>
    </row>
    <row r="5012" spans="1:12">
      <c r="A5012" s="243">
        <v>45112</v>
      </c>
      <c r="B5012" s="243">
        <v>45124</v>
      </c>
      <c r="C5012" s="244">
        <f t="shared" si="234"/>
        <v>13</v>
      </c>
      <c r="D5012" s="239">
        <v>45124</v>
      </c>
      <c r="E5012" s="245">
        <f t="shared" si="235"/>
        <v>12</v>
      </c>
      <c r="F5012" s="306" t="s">
        <v>176</v>
      </c>
      <c r="G5012" s="241">
        <v>192.3</v>
      </c>
      <c r="H5012" s="244">
        <f t="shared" si="236"/>
        <v>2307.6000000000004</v>
      </c>
      <c r="I5012" s="246"/>
      <c r="J5012" s="247"/>
      <c r="K5012" s="240"/>
      <c r="L5012" s="245"/>
    </row>
    <row r="5013" spans="1:12">
      <c r="A5013" s="243">
        <v>45112</v>
      </c>
      <c r="B5013" s="243">
        <v>45124</v>
      </c>
      <c r="C5013" s="244">
        <f t="shared" si="234"/>
        <v>13</v>
      </c>
      <c r="D5013" s="239">
        <v>45124</v>
      </c>
      <c r="E5013" s="245">
        <f t="shared" si="235"/>
        <v>12</v>
      </c>
      <c r="F5013" s="306" t="s">
        <v>175</v>
      </c>
      <c r="G5013" s="241">
        <v>101.41</v>
      </c>
      <c r="H5013" s="244">
        <f t="shared" si="236"/>
        <v>1216.92</v>
      </c>
      <c r="I5013" s="246"/>
      <c r="J5013" s="247"/>
      <c r="K5013" s="240"/>
      <c r="L5013" s="245"/>
    </row>
    <row r="5014" spans="1:12">
      <c r="A5014" s="243">
        <v>45112</v>
      </c>
      <c r="B5014" s="243">
        <v>45219</v>
      </c>
      <c r="C5014" s="244">
        <f t="shared" si="234"/>
        <v>108</v>
      </c>
      <c r="D5014" s="239">
        <v>45219</v>
      </c>
      <c r="E5014" s="245">
        <f t="shared" si="235"/>
        <v>107</v>
      </c>
      <c r="F5014" s="306" t="s">
        <v>175</v>
      </c>
      <c r="G5014" s="241">
        <v>49.61</v>
      </c>
      <c r="H5014" s="244">
        <f t="shared" si="236"/>
        <v>5308.2699999999995</v>
      </c>
      <c r="I5014" s="246"/>
      <c r="J5014" s="247"/>
      <c r="K5014" s="240"/>
      <c r="L5014" s="245"/>
    </row>
    <row r="5015" spans="1:12">
      <c r="A5015" s="243">
        <v>45113</v>
      </c>
      <c r="B5015" s="243">
        <v>45120</v>
      </c>
      <c r="C5015" s="244">
        <f t="shared" si="234"/>
        <v>8</v>
      </c>
      <c r="D5015" s="239">
        <v>45120</v>
      </c>
      <c r="E5015" s="245">
        <f t="shared" si="235"/>
        <v>7</v>
      </c>
      <c r="F5015" s="306" t="s">
        <v>175</v>
      </c>
      <c r="G5015" s="241">
        <v>211.07</v>
      </c>
      <c r="H5015" s="244">
        <f t="shared" si="236"/>
        <v>1477.49</v>
      </c>
      <c r="I5015" s="246"/>
      <c r="J5015" s="247"/>
      <c r="K5015" s="240"/>
      <c r="L5015" s="245"/>
    </row>
    <row r="5016" spans="1:12">
      <c r="A5016" s="243">
        <v>45113</v>
      </c>
      <c r="B5016" s="243">
        <v>45145</v>
      </c>
      <c r="C5016" s="244">
        <f t="shared" si="234"/>
        <v>33</v>
      </c>
      <c r="D5016" s="239">
        <v>45145</v>
      </c>
      <c r="E5016" s="245">
        <f t="shared" si="235"/>
        <v>32</v>
      </c>
      <c r="F5016" s="306" t="s">
        <v>175</v>
      </c>
      <c r="G5016" s="241">
        <v>1.85</v>
      </c>
      <c r="H5016" s="244">
        <f t="shared" si="236"/>
        <v>59.2</v>
      </c>
      <c r="I5016" s="246"/>
      <c r="J5016" s="247"/>
      <c r="K5016" s="240"/>
      <c r="L5016" s="245"/>
    </row>
    <row r="5017" spans="1:12">
      <c r="A5017" s="243">
        <v>45113</v>
      </c>
      <c r="B5017" s="243">
        <v>45121</v>
      </c>
      <c r="C5017" s="244">
        <f t="shared" si="234"/>
        <v>9</v>
      </c>
      <c r="D5017" s="239">
        <v>45121</v>
      </c>
      <c r="E5017" s="245">
        <f t="shared" si="235"/>
        <v>8</v>
      </c>
      <c r="F5017" s="306" t="s">
        <v>175</v>
      </c>
      <c r="G5017" s="241">
        <v>250.28</v>
      </c>
      <c r="H5017" s="244">
        <f t="shared" si="236"/>
        <v>2002.24</v>
      </c>
      <c r="I5017" s="246"/>
      <c r="J5017" s="247"/>
      <c r="K5017" s="240"/>
      <c r="L5017" s="245"/>
    </row>
    <row r="5018" spans="1:12">
      <c r="A5018" s="243">
        <v>45113</v>
      </c>
      <c r="B5018" s="243">
        <v>45203</v>
      </c>
      <c r="C5018" s="244">
        <f t="shared" si="234"/>
        <v>91</v>
      </c>
      <c r="D5018" s="239">
        <v>45203</v>
      </c>
      <c r="E5018" s="245">
        <f t="shared" si="235"/>
        <v>90</v>
      </c>
      <c r="F5018" s="306" t="s">
        <v>176</v>
      </c>
      <c r="G5018" s="241">
        <v>31.35</v>
      </c>
      <c r="H5018" s="244">
        <f t="shared" si="236"/>
        <v>2821.5</v>
      </c>
      <c r="I5018" s="246"/>
      <c r="J5018" s="247"/>
      <c r="K5018" s="240"/>
      <c r="L5018" s="245"/>
    </row>
    <row r="5019" spans="1:12">
      <c r="A5019" s="243">
        <v>45113</v>
      </c>
      <c r="B5019" s="243">
        <v>45121</v>
      </c>
      <c r="C5019" s="244">
        <f t="shared" si="234"/>
        <v>9</v>
      </c>
      <c r="D5019" s="239">
        <v>45121</v>
      </c>
      <c r="E5019" s="245">
        <f t="shared" si="235"/>
        <v>8</v>
      </c>
      <c r="F5019" s="306" t="s">
        <v>177</v>
      </c>
      <c r="G5019" s="241">
        <v>968.72</v>
      </c>
      <c r="H5019" s="244">
        <f t="shared" si="236"/>
        <v>7749.76</v>
      </c>
      <c r="I5019" s="246"/>
      <c r="J5019" s="247"/>
      <c r="K5019" s="240"/>
      <c r="L5019" s="245"/>
    </row>
    <row r="5020" spans="1:12">
      <c r="A5020" s="243">
        <v>45113</v>
      </c>
      <c r="B5020" s="243">
        <v>45124</v>
      </c>
      <c r="C5020" s="244">
        <f t="shared" si="234"/>
        <v>12</v>
      </c>
      <c r="D5020" s="239">
        <v>45124</v>
      </c>
      <c r="E5020" s="245">
        <f t="shared" si="235"/>
        <v>11</v>
      </c>
      <c r="F5020" s="306" t="s">
        <v>178</v>
      </c>
      <c r="G5020" s="241">
        <v>122.22</v>
      </c>
      <c r="H5020" s="244">
        <f t="shared" si="236"/>
        <v>1344.42</v>
      </c>
      <c r="I5020" s="246"/>
      <c r="J5020" s="247"/>
      <c r="K5020" s="240"/>
      <c r="L5020" s="245"/>
    </row>
    <row r="5021" spans="1:12">
      <c r="A5021" s="243">
        <v>45113</v>
      </c>
      <c r="B5021" s="243">
        <v>45124</v>
      </c>
      <c r="C5021" s="244">
        <f t="shared" si="234"/>
        <v>12</v>
      </c>
      <c r="D5021" s="239">
        <v>45124</v>
      </c>
      <c r="E5021" s="245">
        <f t="shared" si="235"/>
        <v>11</v>
      </c>
      <c r="F5021" s="306" t="s">
        <v>176</v>
      </c>
      <c r="G5021" s="241">
        <v>4756.83</v>
      </c>
      <c r="H5021" s="244">
        <f t="shared" si="236"/>
        <v>52325.13</v>
      </c>
      <c r="I5021" s="246"/>
      <c r="J5021" s="247"/>
      <c r="K5021" s="240"/>
      <c r="L5021" s="245"/>
    </row>
    <row r="5022" spans="1:12">
      <c r="A5022" s="243">
        <v>45113</v>
      </c>
      <c r="B5022" s="243">
        <v>45124</v>
      </c>
      <c r="C5022" s="244">
        <f t="shared" si="234"/>
        <v>12</v>
      </c>
      <c r="D5022" s="239">
        <v>45124</v>
      </c>
      <c r="E5022" s="245">
        <f t="shared" si="235"/>
        <v>11</v>
      </c>
      <c r="F5022" s="306" t="s">
        <v>175</v>
      </c>
      <c r="G5022" s="241">
        <v>1568.21</v>
      </c>
      <c r="H5022" s="244">
        <f t="shared" si="236"/>
        <v>17250.310000000001</v>
      </c>
      <c r="I5022" s="246"/>
      <c r="J5022" s="247"/>
      <c r="K5022" s="240"/>
      <c r="L5022" s="245"/>
    </row>
    <row r="5023" spans="1:12">
      <c r="A5023" s="243">
        <v>45113</v>
      </c>
      <c r="B5023" s="243">
        <v>45125</v>
      </c>
      <c r="C5023" s="244">
        <f t="shared" si="234"/>
        <v>13</v>
      </c>
      <c r="D5023" s="239">
        <v>45125</v>
      </c>
      <c r="E5023" s="245">
        <f t="shared" si="235"/>
        <v>12</v>
      </c>
      <c r="F5023" s="306" t="s">
        <v>176</v>
      </c>
      <c r="G5023" s="241">
        <v>13144.04</v>
      </c>
      <c r="H5023" s="244">
        <f t="shared" si="236"/>
        <v>157728.48000000001</v>
      </c>
      <c r="I5023" s="246"/>
      <c r="J5023" s="247"/>
      <c r="K5023" s="240"/>
      <c r="L5023" s="245"/>
    </row>
    <row r="5024" spans="1:12">
      <c r="A5024" s="243">
        <v>45113</v>
      </c>
      <c r="B5024" s="243">
        <v>45126</v>
      </c>
      <c r="C5024" s="244">
        <f t="shared" si="234"/>
        <v>14</v>
      </c>
      <c r="D5024" s="239">
        <v>45126</v>
      </c>
      <c r="E5024" s="245">
        <f t="shared" si="235"/>
        <v>13</v>
      </c>
      <c r="F5024" s="306" t="s">
        <v>176</v>
      </c>
      <c r="G5024" s="241">
        <v>225.18</v>
      </c>
      <c r="H5024" s="244">
        <f t="shared" si="236"/>
        <v>2927.34</v>
      </c>
      <c r="I5024" s="246"/>
      <c r="J5024" s="247"/>
      <c r="K5024" s="240"/>
      <c r="L5024" s="245"/>
    </row>
    <row r="5025" spans="1:12">
      <c r="A5025" s="243">
        <v>45113</v>
      </c>
      <c r="B5025" s="243">
        <v>45124</v>
      </c>
      <c r="C5025" s="244">
        <f t="shared" si="234"/>
        <v>12</v>
      </c>
      <c r="D5025" s="239">
        <v>45124</v>
      </c>
      <c r="E5025" s="245">
        <f t="shared" si="235"/>
        <v>11</v>
      </c>
      <c r="F5025" s="306" t="s">
        <v>177</v>
      </c>
      <c r="G5025" s="241">
        <v>15982.45</v>
      </c>
      <c r="H5025" s="244">
        <f t="shared" si="236"/>
        <v>175806.95</v>
      </c>
      <c r="I5025" s="246"/>
      <c r="J5025" s="247"/>
      <c r="K5025" s="240"/>
      <c r="L5025" s="245"/>
    </row>
    <row r="5026" spans="1:12">
      <c r="A5026" s="243">
        <v>45113</v>
      </c>
      <c r="B5026" s="243">
        <v>45125</v>
      </c>
      <c r="C5026" s="244">
        <f t="shared" si="234"/>
        <v>13</v>
      </c>
      <c r="D5026" s="239">
        <v>45125</v>
      </c>
      <c r="E5026" s="245">
        <f t="shared" si="235"/>
        <v>12</v>
      </c>
      <c r="F5026" s="306" t="s">
        <v>175</v>
      </c>
      <c r="G5026" s="241">
        <v>35.049999999999997</v>
      </c>
      <c r="H5026" s="244">
        <f t="shared" si="236"/>
        <v>420.59999999999997</v>
      </c>
      <c r="I5026" s="246"/>
      <c r="J5026" s="247"/>
      <c r="K5026" s="240"/>
      <c r="L5026" s="245"/>
    </row>
    <row r="5027" spans="1:12">
      <c r="A5027" s="243">
        <v>45113</v>
      </c>
      <c r="B5027" s="243">
        <v>45126</v>
      </c>
      <c r="C5027" s="244">
        <f t="shared" si="234"/>
        <v>14</v>
      </c>
      <c r="D5027" s="239">
        <v>45126</v>
      </c>
      <c r="E5027" s="245">
        <f t="shared" si="235"/>
        <v>13</v>
      </c>
      <c r="F5027" s="306" t="s">
        <v>175</v>
      </c>
      <c r="G5027" s="241">
        <v>68.89</v>
      </c>
      <c r="H5027" s="244">
        <f t="shared" si="236"/>
        <v>895.57</v>
      </c>
      <c r="I5027" s="246"/>
      <c r="J5027" s="247"/>
      <c r="K5027" s="240"/>
      <c r="L5027" s="245"/>
    </row>
    <row r="5028" spans="1:12">
      <c r="A5028" s="243">
        <v>45113</v>
      </c>
      <c r="B5028" s="243">
        <v>45175</v>
      </c>
      <c r="C5028" s="244">
        <f t="shared" si="234"/>
        <v>63</v>
      </c>
      <c r="D5028" s="239">
        <v>45175</v>
      </c>
      <c r="E5028" s="245">
        <f t="shared" si="235"/>
        <v>62</v>
      </c>
      <c r="F5028" s="306" t="s">
        <v>175</v>
      </c>
      <c r="G5028" s="241">
        <v>13.99</v>
      </c>
      <c r="H5028" s="244">
        <f t="shared" si="236"/>
        <v>867.38</v>
      </c>
      <c r="I5028" s="246"/>
      <c r="J5028" s="247"/>
      <c r="K5028" s="240"/>
      <c r="L5028" s="245"/>
    </row>
    <row r="5029" spans="1:12">
      <c r="A5029" s="243">
        <v>45113</v>
      </c>
      <c r="B5029" s="243">
        <v>45113</v>
      </c>
      <c r="C5029" s="244">
        <f t="shared" si="234"/>
        <v>1</v>
      </c>
      <c r="D5029" s="239">
        <v>45113</v>
      </c>
      <c r="E5029" s="245">
        <f t="shared" si="235"/>
        <v>0</v>
      </c>
      <c r="F5029" s="306" t="s">
        <v>176</v>
      </c>
      <c r="G5029" s="241">
        <v>5433.49</v>
      </c>
      <c r="H5029" s="244">
        <f t="shared" si="236"/>
        <v>0</v>
      </c>
      <c r="I5029" s="246"/>
      <c r="J5029" s="247"/>
      <c r="K5029" s="240"/>
      <c r="L5029" s="245"/>
    </row>
    <row r="5030" spans="1:12">
      <c r="A5030" s="243">
        <v>45113</v>
      </c>
      <c r="B5030" s="243">
        <v>45114</v>
      </c>
      <c r="C5030" s="244">
        <f t="shared" si="234"/>
        <v>2</v>
      </c>
      <c r="D5030" s="239">
        <v>45114</v>
      </c>
      <c r="E5030" s="245">
        <f t="shared" si="235"/>
        <v>1</v>
      </c>
      <c r="F5030" s="306" t="s">
        <v>178</v>
      </c>
      <c r="G5030" s="241">
        <v>634.94000000000005</v>
      </c>
      <c r="H5030" s="244">
        <f t="shared" si="236"/>
        <v>634.94000000000005</v>
      </c>
      <c r="I5030" s="246"/>
      <c r="J5030" s="247"/>
      <c r="K5030" s="240"/>
      <c r="L5030" s="245"/>
    </row>
    <row r="5031" spans="1:12">
      <c r="A5031" s="243">
        <v>45113</v>
      </c>
      <c r="B5031" s="243">
        <v>45152</v>
      </c>
      <c r="C5031" s="244">
        <f t="shared" si="234"/>
        <v>40</v>
      </c>
      <c r="D5031" s="239">
        <v>45152</v>
      </c>
      <c r="E5031" s="245">
        <f t="shared" si="235"/>
        <v>39</v>
      </c>
      <c r="F5031" s="306" t="s">
        <v>176</v>
      </c>
      <c r="G5031" s="241">
        <v>367.22</v>
      </c>
      <c r="H5031" s="244">
        <f t="shared" si="236"/>
        <v>14321.580000000002</v>
      </c>
      <c r="I5031" s="246"/>
      <c r="J5031" s="247"/>
      <c r="K5031" s="240"/>
      <c r="L5031" s="245"/>
    </row>
    <row r="5032" spans="1:12">
      <c r="A5032" s="243">
        <v>45113</v>
      </c>
      <c r="B5032" s="243">
        <v>45114</v>
      </c>
      <c r="C5032" s="244">
        <f t="shared" si="234"/>
        <v>2</v>
      </c>
      <c r="D5032" s="239">
        <v>45114</v>
      </c>
      <c r="E5032" s="245">
        <f t="shared" si="235"/>
        <v>1</v>
      </c>
      <c r="F5032" s="306" t="s">
        <v>176</v>
      </c>
      <c r="G5032" s="241">
        <v>164383.54999999999</v>
      </c>
      <c r="H5032" s="244">
        <f t="shared" si="236"/>
        <v>164383.54999999999</v>
      </c>
      <c r="I5032" s="246"/>
      <c r="J5032" s="247"/>
      <c r="K5032" s="240"/>
      <c r="L5032" s="245"/>
    </row>
    <row r="5033" spans="1:12">
      <c r="A5033" s="243">
        <v>45113</v>
      </c>
      <c r="B5033" s="243">
        <v>45128</v>
      </c>
      <c r="C5033" s="244">
        <f t="shared" si="234"/>
        <v>16</v>
      </c>
      <c r="D5033" s="239">
        <v>45128</v>
      </c>
      <c r="E5033" s="245">
        <f t="shared" si="235"/>
        <v>15</v>
      </c>
      <c r="F5033" s="306" t="s">
        <v>176</v>
      </c>
      <c r="G5033" s="241">
        <v>653.79999999999995</v>
      </c>
      <c r="H5033" s="244">
        <f t="shared" si="236"/>
        <v>9807</v>
      </c>
      <c r="I5033" s="246"/>
      <c r="J5033" s="247"/>
      <c r="K5033" s="240"/>
      <c r="L5033" s="245"/>
    </row>
    <row r="5034" spans="1:12">
      <c r="A5034" s="243">
        <v>45113</v>
      </c>
      <c r="B5034" s="243">
        <v>45113</v>
      </c>
      <c r="C5034" s="244">
        <f t="shared" si="234"/>
        <v>1</v>
      </c>
      <c r="D5034" s="239">
        <v>45113</v>
      </c>
      <c r="E5034" s="245">
        <f t="shared" si="235"/>
        <v>0</v>
      </c>
      <c r="F5034" s="306" t="s">
        <v>175</v>
      </c>
      <c r="G5034" s="241">
        <v>1192.75</v>
      </c>
      <c r="H5034" s="244">
        <f t="shared" si="236"/>
        <v>0</v>
      </c>
      <c r="I5034" s="246"/>
      <c r="J5034" s="247"/>
      <c r="K5034" s="240"/>
      <c r="L5034" s="245"/>
    </row>
    <row r="5035" spans="1:12">
      <c r="A5035" s="243">
        <v>45113</v>
      </c>
      <c r="B5035" s="243">
        <v>45177</v>
      </c>
      <c r="C5035" s="244">
        <f t="shared" si="234"/>
        <v>65</v>
      </c>
      <c r="D5035" s="239">
        <v>45177</v>
      </c>
      <c r="E5035" s="245">
        <f t="shared" si="235"/>
        <v>64</v>
      </c>
      <c r="F5035" s="306" t="s">
        <v>175</v>
      </c>
      <c r="G5035" s="241">
        <v>34.21</v>
      </c>
      <c r="H5035" s="244">
        <f t="shared" si="236"/>
        <v>2189.44</v>
      </c>
      <c r="I5035" s="246"/>
      <c r="J5035" s="247"/>
      <c r="K5035" s="240"/>
      <c r="L5035" s="245"/>
    </row>
    <row r="5036" spans="1:12">
      <c r="A5036" s="243">
        <v>45113</v>
      </c>
      <c r="B5036" s="243">
        <v>45114</v>
      </c>
      <c r="C5036" s="244">
        <f t="shared" si="234"/>
        <v>2</v>
      </c>
      <c r="D5036" s="239">
        <v>45114</v>
      </c>
      <c r="E5036" s="245">
        <f t="shared" si="235"/>
        <v>1</v>
      </c>
      <c r="F5036" s="306" t="s">
        <v>175</v>
      </c>
      <c r="G5036" s="241">
        <v>949502.5</v>
      </c>
      <c r="H5036" s="244">
        <f t="shared" si="236"/>
        <v>949502.5</v>
      </c>
      <c r="I5036" s="246"/>
      <c r="J5036" s="247"/>
      <c r="K5036" s="240"/>
      <c r="L5036" s="245"/>
    </row>
    <row r="5037" spans="1:12">
      <c r="A5037" s="243">
        <v>45113</v>
      </c>
      <c r="B5037" s="243">
        <v>45128</v>
      </c>
      <c r="C5037" s="244">
        <f t="shared" si="234"/>
        <v>16</v>
      </c>
      <c r="D5037" s="239">
        <v>45128</v>
      </c>
      <c r="E5037" s="245">
        <f t="shared" si="235"/>
        <v>15</v>
      </c>
      <c r="F5037" s="306" t="s">
        <v>175</v>
      </c>
      <c r="G5037" s="241">
        <v>1287.52</v>
      </c>
      <c r="H5037" s="244">
        <f t="shared" si="236"/>
        <v>19312.8</v>
      </c>
      <c r="I5037" s="246"/>
      <c r="J5037" s="247"/>
      <c r="K5037" s="240"/>
      <c r="L5037" s="245"/>
    </row>
    <row r="5038" spans="1:12">
      <c r="A5038" s="243">
        <v>45113</v>
      </c>
      <c r="B5038" s="243">
        <v>45273</v>
      </c>
      <c r="C5038" s="244">
        <f t="shared" si="234"/>
        <v>161</v>
      </c>
      <c r="D5038" s="239">
        <v>45273</v>
      </c>
      <c r="E5038" s="245">
        <f t="shared" si="235"/>
        <v>160</v>
      </c>
      <c r="F5038" s="306" t="s">
        <v>176</v>
      </c>
      <c r="G5038" s="241">
        <v>40.229999999999997</v>
      </c>
      <c r="H5038" s="244">
        <f t="shared" si="236"/>
        <v>6436.7999999999993</v>
      </c>
      <c r="I5038" s="246"/>
      <c r="J5038" s="247"/>
      <c r="K5038" s="240"/>
      <c r="L5038" s="245"/>
    </row>
    <row r="5039" spans="1:12">
      <c r="A5039" s="243">
        <v>45113</v>
      </c>
      <c r="B5039" s="243">
        <v>45153</v>
      </c>
      <c r="C5039" s="244">
        <f t="shared" si="234"/>
        <v>41</v>
      </c>
      <c r="D5039" s="239">
        <v>45153</v>
      </c>
      <c r="E5039" s="245">
        <f t="shared" si="235"/>
        <v>40</v>
      </c>
      <c r="F5039" s="306" t="s">
        <v>175</v>
      </c>
      <c r="G5039" s="241">
        <v>197.83</v>
      </c>
      <c r="H5039" s="244">
        <f t="shared" si="236"/>
        <v>7913.2000000000007</v>
      </c>
      <c r="I5039" s="246"/>
      <c r="J5039" s="247"/>
      <c r="K5039" s="240"/>
      <c r="L5039" s="245"/>
    </row>
    <row r="5040" spans="1:12">
      <c r="A5040" s="243">
        <v>45113</v>
      </c>
      <c r="B5040" s="243">
        <v>45113</v>
      </c>
      <c r="C5040" s="244">
        <f t="shared" si="234"/>
        <v>1</v>
      </c>
      <c r="D5040" s="239">
        <v>45113</v>
      </c>
      <c r="E5040" s="245">
        <f t="shared" si="235"/>
        <v>0</v>
      </c>
      <c r="F5040" s="306" t="s">
        <v>177</v>
      </c>
      <c r="G5040" s="241">
        <v>29.34</v>
      </c>
      <c r="H5040" s="244">
        <f t="shared" si="236"/>
        <v>0</v>
      </c>
      <c r="I5040" s="246"/>
      <c r="J5040" s="247"/>
      <c r="K5040" s="240"/>
      <c r="L5040" s="245"/>
    </row>
    <row r="5041" spans="1:12">
      <c r="A5041" s="243">
        <v>45113</v>
      </c>
      <c r="B5041" s="243">
        <v>45114</v>
      </c>
      <c r="C5041" s="244">
        <f t="shared" si="234"/>
        <v>2</v>
      </c>
      <c r="D5041" s="239">
        <v>45114</v>
      </c>
      <c r="E5041" s="245">
        <f t="shared" si="235"/>
        <v>1</v>
      </c>
      <c r="F5041" s="306" t="s">
        <v>177</v>
      </c>
      <c r="G5041" s="241">
        <v>24373.65</v>
      </c>
      <c r="H5041" s="244">
        <f t="shared" si="236"/>
        <v>24373.65</v>
      </c>
      <c r="I5041" s="246"/>
      <c r="J5041" s="247"/>
      <c r="K5041" s="240"/>
      <c r="L5041" s="245"/>
    </row>
    <row r="5042" spans="1:12">
      <c r="A5042" s="243">
        <v>45113</v>
      </c>
      <c r="B5042" s="243">
        <v>45236</v>
      </c>
      <c r="C5042" s="244">
        <f t="shared" si="234"/>
        <v>124</v>
      </c>
      <c r="D5042" s="239">
        <v>45236</v>
      </c>
      <c r="E5042" s="245">
        <f t="shared" si="235"/>
        <v>123</v>
      </c>
      <c r="F5042" s="306" t="s">
        <v>176</v>
      </c>
      <c r="G5042" s="241">
        <v>196.35</v>
      </c>
      <c r="H5042" s="244">
        <f t="shared" si="236"/>
        <v>24151.05</v>
      </c>
      <c r="I5042" s="246"/>
      <c r="J5042" s="247"/>
      <c r="K5042" s="240"/>
      <c r="L5042" s="245"/>
    </row>
    <row r="5043" spans="1:12">
      <c r="A5043" s="243">
        <v>45113</v>
      </c>
      <c r="B5043" s="243">
        <v>45131</v>
      </c>
      <c r="C5043" s="244">
        <f t="shared" si="234"/>
        <v>19</v>
      </c>
      <c r="D5043" s="239">
        <v>45131</v>
      </c>
      <c r="E5043" s="245">
        <f t="shared" si="235"/>
        <v>18</v>
      </c>
      <c r="F5043" s="306" t="s">
        <v>176</v>
      </c>
      <c r="G5043" s="241">
        <v>251.62</v>
      </c>
      <c r="H5043" s="244">
        <f t="shared" si="236"/>
        <v>4529.16</v>
      </c>
      <c r="I5043" s="246"/>
      <c r="J5043" s="247"/>
      <c r="K5043" s="240"/>
      <c r="L5043" s="245"/>
    </row>
    <row r="5044" spans="1:12">
      <c r="A5044" s="243">
        <v>45113</v>
      </c>
      <c r="B5044" s="243">
        <v>45211</v>
      </c>
      <c r="C5044" s="244">
        <f t="shared" si="234"/>
        <v>99</v>
      </c>
      <c r="D5044" s="239">
        <v>45211</v>
      </c>
      <c r="E5044" s="245">
        <f t="shared" si="235"/>
        <v>98</v>
      </c>
      <c r="F5044" s="306" t="s">
        <v>175</v>
      </c>
      <c r="G5044" s="241">
        <v>96.43</v>
      </c>
      <c r="H5044" s="244">
        <f t="shared" si="236"/>
        <v>9450.1400000000012</v>
      </c>
      <c r="I5044" s="246"/>
      <c r="J5044" s="247"/>
      <c r="K5044" s="240"/>
      <c r="L5044" s="245"/>
    </row>
    <row r="5045" spans="1:12">
      <c r="A5045" s="243">
        <v>45113</v>
      </c>
      <c r="B5045" s="243">
        <v>45131</v>
      </c>
      <c r="C5045" s="244">
        <f t="shared" si="234"/>
        <v>19</v>
      </c>
      <c r="D5045" s="239">
        <v>45131</v>
      </c>
      <c r="E5045" s="245">
        <f t="shared" si="235"/>
        <v>18</v>
      </c>
      <c r="F5045" s="306" t="s">
        <v>175</v>
      </c>
      <c r="G5045" s="241">
        <v>215.38</v>
      </c>
      <c r="H5045" s="244">
        <f t="shared" si="236"/>
        <v>3876.84</v>
      </c>
      <c r="I5045" s="246"/>
      <c r="J5045" s="247"/>
      <c r="K5045" s="240"/>
      <c r="L5045" s="245"/>
    </row>
    <row r="5046" spans="1:12">
      <c r="A5046" s="243">
        <v>45113</v>
      </c>
      <c r="B5046" s="243">
        <v>45117</v>
      </c>
      <c r="C5046" s="244">
        <f t="shared" si="234"/>
        <v>5</v>
      </c>
      <c r="D5046" s="239">
        <v>45117</v>
      </c>
      <c r="E5046" s="245">
        <f t="shared" si="235"/>
        <v>4</v>
      </c>
      <c r="F5046" s="306" t="s">
        <v>178</v>
      </c>
      <c r="G5046" s="241">
        <v>390.75</v>
      </c>
      <c r="H5046" s="244">
        <f t="shared" si="236"/>
        <v>1563</v>
      </c>
      <c r="I5046" s="246"/>
      <c r="J5046" s="247"/>
      <c r="K5046" s="240"/>
      <c r="L5046" s="245"/>
    </row>
    <row r="5047" spans="1:12">
      <c r="A5047" s="243">
        <v>45113</v>
      </c>
      <c r="B5047" s="243">
        <v>45117</v>
      </c>
      <c r="C5047" s="244">
        <f t="shared" si="234"/>
        <v>5</v>
      </c>
      <c r="D5047" s="239">
        <v>45117</v>
      </c>
      <c r="E5047" s="245">
        <f t="shared" si="235"/>
        <v>4</v>
      </c>
      <c r="F5047" s="306" t="s">
        <v>176</v>
      </c>
      <c r="G5047" s="241">
        <v>45636.83</v>
      </c>
      <c r="H5047" s="244">
        <f t="shared" si="236"/>
        <v>182547.32</v>
      </c>
      <c r="I5047" s="246"/>
      <c r="J5047" s="247"/>
      <c r="K5047" s="240"/>
      <c r="L5047" s="245"/>
    </row>
    <row r="5048" spans="1:12">
      <c r="A5048" s="243">
        <v>45113</v>
      </c>
      <c r="B5048" s="243">
        <v>45117</v>
      </c>
      <c r="C5048" s="244">
        <f t="shared" si="234"/>
        <v>5</v>
      </c>
      <c r="D5048" s="239">
        <v>45117</v>
      </c>
      <c r="E5048" s="245">
        <f t="shared" si="235"/>
        <v>4</v>
      </c>
      <c r="F5048" s="306" t="s">
        <v>175</v>
      </c>
      <c r="G5048" s="241">
        <v>12838.96</v>
      </c>
      <c r="H5048" s="244">
        <f t="shared" si="236"/>
        <v>51355.839999999997</v>
      </c>
      <c r="I5048" s="246"/>
      <c r="J5048" s="247"/>
      <c r="K5048" s="240"/>
      <c r="L5048" s="245"/>
    </row>
    <row r="5049" spans="1:12">
      <c r="A5049" s="243">
        <v>45113</v>
      </c>
      <c r="B5049" s="243">
        <v>45118</v>
      </c>
      <c r="C5049" s="244">
        <f t="shared" si="234"/>
        <v>6</v>
      </c>
      <c r="D5049" s="239">
        <v>45118</v>
      </c>
      <c r="E5049" s="245">
        <f t="shared" si="235"/>
        <v>5</v>
      </c>
      <c r="F5049" s="306" t="s">
        <v>176</v>
      </c>
      <c r="G5049" s="241">
        <v>12783.32</v>
      </c>
      <c r="H5049" s="244">
        <f t="shared" si="236"/>
        <v>63916.6</v>
      </c>
      <c r="I5049" s="246"/>
      <c r="J5049" s="247"/>
      <c r="K5049" s="240"/>
      <c r="L5049" s="245"/>
    </row>
    <row r="5050" spans="1:12">
      <c r="A5050" s="243">
        <v>45113</v>
      </c>
      <c r="B5050" s="243">
        <v>45198</v>
      </c>
      <c r="C5050" s="244">
        <f t="shared" si="234"/>
        <v>86</v>
      </c>
      <c r="D5050" s="239">
        <v>45198</v>
      </c>
      <c r="E5050" s="245">
        <f t="shared" si="235"/>
        <v>85</v>
      </c>
      <c r="F5050" s="306" t="s">
        <v>175</v>
      </c>
      <c r="G5050" s="241">
        <v>138.97</v>
      </c>
      <c r="H5050" s="244">
        <f t="shared" si="236"/>
        <v>11812.45</v>
      </c>
      <c r="I5050" s="246"/>
      <c r="J5050" s="247"/>
      <c r="K5050" s="240"/>
      <c r="L5050" s="245"/>
    </row>
    <row r="5051" spans="1:12">
      <c r="A5051" s="243">
        <v>45113</v>
      </c>
      <c r="B5051" s="243">
        <v>45142</v>
      </c>
      <c r="C5051" s="244">
        <f t="shared" si="234"/>
        <v>30</v>
      </c>
      <c r="D5051" s="239">
        <v>45142</v>
      </c>
      <c r="E5051" s="245">
        <f t="shared" si="235"/>
        <v>29</v>
      </c>
      <c r="F5051" s="306" t="s">
        <v>175</v>
      </c>
      <c r="G5051" s="241">
        <v>81.25</v>
      </c>
      <c r="H5051" s="244">
        <f t="shared" si="236"/>
        <v>2356.25</v>
      </c>
      <c r="I5051" s="246"/>
      <c r="J5051" s="247"/>
      <c r="K5051" s="240"/>
      <c r="L5051" s="245"/>
    </row>
    <row r="5052" spans="1:12">
      <c r="A5052" s="243">
        <v>45113</v>
      </c>
      <c r="B5052" s="243">
        <v>45117</v>
      </c>
      <c r="C5052" s="244">
        <f t="shared" si="234"/>
        <v>5</v>
      </c>
      <c r="D5052" s="239">
        <v>45117</v>
      </c>
      <c r="E5052" s="245">
        <f t="shared" si="235"/>
        <v>4</v>
      </c>
      <c r="F5052" s="306" t="s">
        <v>177</v>
      </c>
      <c r="G5052" s="241">
        <v>1814.29</v>
      </c>
      <c r="H5052" s="244">
        <f t="shared" si="236"/>
        <v>7257.16</v>
      </c>
      <c r="I5052" s="246"/>
      <c r="J5052" s="247"/>
      <c r="K5052" s="240"/>
      <c r="L5052" s="245"/>
    </row>
    <row r="5053" spans="1:12">
      <c r="A5053" s="243">
        <v>45113</v>
      </c>
      <c r="B5053" s="243">
        <v>45119</v>
      </c>
      <c r="C5053" s="244">
        <f t="shared" si="234"/>
        <v>7</v>
      </c>
      <c r="D5053" s="239">
        <v>45119</v>
      </c>
      <c r="E5053" s="245">
        <f t="shared" si="235"/>
        <v>6</v>
      </c>
      <c r="F5053" s="306" t="s">
        <v>176</v>
      </c>
      <c r="G5053" s="241">
        <v>410.95</v>
      </c>
      <c r="H5053" s="244">
        <f t="shared" si="236"/>
        <v>2465.6999999999998</v>
      </c>
      <c r="I5053" s="246"/>
      <c r="J5053" s="247"/>
      <c r="K5053" s="240"/>
      <c r="L5053" s="245"/>
    </row>
    <row r="5054" spans="1:12">
      <c r="A5054" s="243">
        <v>45113</v>
      </c>
      <c r="B5054" s="243">
        <v>45118</v>
      </c>
      <c r="C5054" s="244">
        <f t="shared" si="234"/>
        <v>6</v>
      </c>
      <c r="D5054" s="239">
        <v>45118</v>
      </c>
      <c r="E5054" s="245">
        <f t="shared" si="235"/>
        <v>5</v>
      </c>
      <c r="F5054" s="306" t="s">
        <v>175</v>
      </c>
      <c r="G5054" s="241">
        <v>287.51</v>
      </c>
      <c r="H5054" s="244">
        <f t="shared" si="236"/>
        <v>1437.55</v>
      </c>
      <c r="I5054" s="246"/>
      <c r="J5054" s="247"/>
      <c r="K5054" s="240"/>
      <c r="L5054" s="245"/>
    </row>
    <row r="5055" spans="1:12">
      <c r="A5055" s="243">
        <v>45113</v>
      </c>
      <c r="B5055" s="243">
        <v>45120</v>
      </c>
      <c r="C5055" s="244">
        <f t="shared" si="234"/>
        <v>8</v>
      </c>
      <c r="D5055" s="239">
        <v>45120</v>
      </c>
      <c r="E5055" s="245">
        <f t="shared" si="235"/>
        <v>7</v>
      </c>
      <c r="F5055" s="306" t="s">
        <v>176</v>
      </c>
      <c r="G5055" s="241">
        <v>1209.83</v>
      </c>
      <c r="H5055" s="244">
        <f t="shared" si="236"/>
        <v>8468.81</v>
      </c>
      <c r="I5055" s="246"/>
      <c r="J5055" s="247"/>
      <c r="K5055" s="240"/>
      <c r="L5055" s="245"/>
    </row>
    <row r="5056" spans="1:12">
      <c r="A5056" s="243">
        <v>45113</v>
      </c>
      <c r="B5056" s="243">
        <v>45119</v>
      </c>
      <c r="C5056" s="244">
        <f t="shared" si="234"/>
        <v>7</v>
      </c>
      <c r="D5056" s="239">
        <v>45119</v>
      </c>
      <c r="E5056" s="245">
        <f t="shared" si="235"/>
        <v>6</v>
      </c>
      <c r="F5056" s="306" t="s">
        <v>175</v>
      </c>
      <c r="G5056" s="241">
        <v>386.44</v>
      </c>
      <c r="H5056" s="244">
        <f t="shared" si="236"/>
        <v>2318.64</v>
      </c>
      <c r="I5056" s="246"/>
      <c r="J5056" s="247"/>
      <c r="K5056" s="240"/>
      <c r="L5056" s="245"/>
    </row>
    <row r="5057" spans="1:12">
      <c r="A5057" s="243">
        <v>45114</v>
      </c>
      <c r="B5057" s="243">
        <v>45132</v>
      </c>
      <c r="C5057" s="244">
        <f t="shared" si="234"/>
        <v>19</v>
      </c>
      <c r="D5057" s="239">
        <v>45132</v>
      </c>
      <c r="E5057" s="245">
        <f t="shared" si="235"/>
        <v>18</v>
      </c>
      <c r="F5057" s="306" t="s">
        <v>175</v>
      </c>
      <c r="G5057" s="241">
        <v>185.29</v>
      </c>
      <c r="H5057" s="244">
        <f t="shared" si="236"/>
        <v>3335.22</v>
      </c>
      <c r="I5057" s="246"/>
      <c r="J5057" s="247"/>
      <c r="K5057" s="240"/>
      <c r="L5057" s="245"/>
    </row>
    <row r="5058" spans="1:12">
      <c r="A5058" s="243">
        <v>45114</v>
      </c>
      <c r="B5058" s="243">
        <v>45117</v>
      </c>
      <c r="C5058" s="244">
        <f t="shared" si="234"/>
        <v>4</v>
      </c>
      <c r="D5058" s="239">
        <v>45117</v>
      </c>
      <c r="E5058" s="245">
        <f t="shared" si="235"/>
        <v>3</v>
      </c>
      <c r="F5058" s="306" t="s">
        <v>178</v>
      </c>
      <c r="G5058" s="241">
        <v>7776.45</v>
      </c>
      <c r="H5058" s="244">
        <f t="shared" si="236"/>
        <v>23329.35</v>
      </c>
      <c r="I5058" s="246"/>
      <c r="J5058" s="247"/>
      <c r="K5058" s="240"/>
      <c r="L5058" s="245"/>
    </row>
    <row r="5059" spans="1:12">
      <c r="A5059" s="243">
        <v>45114</v>
      </c>
      <c r="B5059" s="243">
        <v>45140</v>
      </c>
      <c r="C5059" s="244">
        <f t="shared" si="234"/>
        <v>27</v>
      </c>
      <c r="D5059" s="239">
        <v>45140</v>
      </c>
      <c r="E5059" s="245">
        <f t="shared" si="235"/>
        <v>26</v>
      </c>
      <c r="F5059" s="306" t="s">
        <v>175</v>
      </c>
      <c r="G5059" s="241">
        <v>59.43</v>
      </c>
      <c r="H5059" s="244">
        <f t="shared" si="236"/>
        <v>1545.18</v>
      </c>
      <c r="I5059" s="246"/>
      <c r="J5059" s="247"/>
      <c r="K5059" s="240"/>
      <c r="L5059" s="245"/>
    </row>
    <row r="5060" spans="1:12">
      <c r="A5060" s="243">
        <v>45114</v>
      </c>
      <c r="B5060" s="243">
        <v>45141</v>
      </c>
      <c r="C5060" s="244">
        <f t="shared" si="234"/>
        <v>28</v>
      </c>
      <c r="D5060" s="239">
        <v>45141</v>
      </c>
      <c r="E5060" s="245">
        <f t="shared" si="235"/>
        <v>27</v>
      </c>
      <c r="F5060" s="306" t="s">
        <v>176</v>
      </c>
      <c r="G5060" s="241">
        <v>141.82</v>
      </c>
      <c r="H5060" s="244">
        <f t="shared" si="236"/>
        <v>3829.14</v>
      </c>
      <c r="I5060" s="246"/>
      <c r="J5060" s="247"/>
      <c r="K5060" s="240"/>
      <c r="L5060" s="245"/>
    </row>
    <row r="5061" spans="1:12">
      <c r="A5061" s="243">
        <v>45114</v>
      </c>
      <c r="B5061" s="243">
        <v>45117</v>
      </c>
      <c r="C5061" s="244">
        <f t="shared" si="234"/>
        <v>4</v>
      </c>
      <c r="D5061" s="239">
        <v>45117</v>
      </c>
      <c r="E5061" s="245">
        <f t="shared" si="235"/>
        <v>3</v>
      </c>
      <c r="F5061" s="306" t="s">
        <v>176</v>
      </c>
      <c r="G5061" s="241">
        <v>372813.46</v>
      </c>
      <c r="H5061" s="244">
        <f t="shared" si="236"/>
        <v>1118440.3800000001</v>
      </c>
      <c r="I5061" s="246"/>
      <c r="J5061" s="247"/>
      <c r="K5061" s="240"/>
      <c r="L5061" s="245"/>
    </row>
    <row r="5062" spans="1:12">
      <c r="A5062" s="243">
        <v>45114</v>
      </c>
      <c r="B5062" s="243">
        <v>45118</v>
      </c>
      <c r="C5062" s="244">
        <f t="shared" si="234"/>
        <v>5</v>
      </c>
      <c r="D5062" s="239">
        <v>45118</v>
      </c>
      <c r="E5062" s="245">
        <f t="shared" si="235"/>
        <v>4</v>
      </c>
      <c r="F5062" s="306" t="s">
        <v>178</v>
      </c>
      <c r="G5062" s="241">
        <v>939.62</v>
      </c>
      <c r="H5062" s="244">
        <f t="shared" si="236"/>
        <v>3758.48</v>
      </c>
      <c r="I5062" s="246"/>
      <c r="J5062" s="247"/>
      <c r="K5062" s="240"/>
      <c r="L5062" s="245"/>
    </row>
    <row r="5063" spans="1:12">
      <c r="A5063" s="243">
        <v>45114</v>
      </c>
      <c r="B5063" s="243">
        <v>45133</v>
      </c>
      <c r="C5063" s="244">
        <f t="shared" ref="C5063:C5126" si="237">B5063-A5063+1</f>
        <v>20</v>
      </c>
      <c r="D5063" s="239">
        <v>45133</v>
      </c>
      <c r="E5063" s="245">
        <f t="shared" ref="E5063:E5126" si="238">D5063-A5063</f>
        <v>19</v>
      </c>
      <c r="F5063" s="306" t="s">
        <v>175</v>
      </c>
      <c r="G5063" s="241">
        <v>152.46</v>
      </c>
      <c r="H5063" s="244">
        <f t="shared" ref="H5063:H5126" si="239">E5063*G5063</f>
        <v>2896.7400000000002</v>
      </c>
      <c r="I5063" s="246"/>
      <c r="J5063" s="247"/>
      <c r="K5063" s="240"/>
      <c r="L5063" s="245"/>
    </row>
    <row r="5064" spans="1:12">
      <c r="A5064" s="243">
        <v>45114</v>
      </c>
      <c r="B5064" s="243">
        <v>45117</v>
      </c>
      <c r="C5064" s="244">
        <f t="shared" si="237"/>
        <v>4</v>
      </c>
      <c r="D5064" s="239">
        <v>45117</v>
      </c>
      <c r="E5064" s="245">
        <f t="shared" si="238"/>
        <v>3</v>
      </c>
      <c r="F5064" s="306" t="s">
        <v>175</v>
      </c>
      <c r="G5064" s="241">
        <v>780618.85</v>
      </c>
      <c r="H5064" s="244">
        <f t="shared" si="239"/>
        <v>2341856.5499999998</v>
      </c>
      <c r="I5064" s="246"/>
      <c r="J5064" s="247"/>
      <c r="K5064" s="240"/>
      <c r="L5064" s="245"/>
    </row>
    <row r="5065" spans="1:12">
      <c r="A5065" s="243">
        <v>45114</v>
      </c>
      <c r="B5065" s="243">
        <v>45118</v>
      </c>
      <c r="C5065" s="244">
        <f t="shared" si="237"/>
        <v>5</v>
      </c>
      <c r="D5065" s="239">
        <v>45118</v>
      </c>
      <c r="E5065" s="245">
        <f t="shared" si="238"/>
        <v>4</v>
      </c>
      <c r="F5065" s="306" t="s">
        <v>176</v>
      </c>
      <c r="G5065" s="241">
        <v>123837.31</v>
      </c>
      <c r="H5065" s="244">
        <f t="shared" si="239"/>
        <v>495349.24</v>
      </c>
      <c r="I5065" s="246"/>
      <c r="J5065" s="247"/>
      <c r="K5065" s="240"/>
      <c r="L5065" s="245"/>
    </row>
    <row r="5066" spans="1:12">
      <c r="A5066" s="243">
        <v>45114</v>
      </c>
      <c r="B5066" s="243">
        <v>45135</v>
      </c>
      <c r="C5066" s="244">
        <f t="shared" si="237"/>
        <v>22</v>
      </c>
      <c r="D5066" s="239">
        <v>45135</v>
      </c>
      <c r="E5066" s="245">
        <f t="shared" si="238"/>
        <v>21</v>
      </c>
      <c r="F5066" s="306" t="s">
        <v>176</v>
      </c>
      <c r="G5066" s="241">
        <v>697.07</v>
      </c>
      <c r="H5066" s="244">
        <f t="shared" si="239"/>
        <v>14638.470000000001</v>
      </c>
      <c r="I5066" s="246"/>
      <c r="J5066" s="247"/>
      <c r="K5066" s="240"/>
      <c r="L5066" s="245"/>
    </row>
    <row r="5067" spans="1:12">
      <c r="A5067" s="243">
        <v>45114</v>
      </c>
      <c r="B5067" s="243">
        <v>45119</v>
      </c>
      <c r="C5067" s="244">
        <f t="shared" si="237"/>
        <v>6</v>
      </c>
      <c r="D5067" s="239">
        <v>45119</v>
      </c>
      <c r="E5067" s="245">
        <f t="shared" si="238"/>
        <v>5</v>
      </c>
      <c r="F5067" s="306" t="s">
        <v>176</v>
      </c>
      <c r="G5067" s="241">
        <v>44761.75</v>
      </c>
      <c r="H5067" s="244">
        <f t="shared" si="239"/>
        <v>223808.75</v>
      </c>
      <c r="I5067" s="246"/>
      <c r="J5067" s="247"/>
      <c r="K5067" s="240"/>
      <c r="L5067" s="245"/>
    </row>
    <row r="5068" spans="1:12">
      <c r="A5068" s="243">
        <v>45114</v>
      </c>
      <c r="B5068" s="243">
        <v>45117</v>
      </c>
      <c r="C5068" s="244">
        <f t="shared" si="237"/>
        <v>4</v>
      </c>
      <c r="D5068" s="239">
        <v>45117</v>
      </c>
      <c r="E5068" s="245">
        <f t="shared" si="238"/>
        <v>3</v>
      </c>
      <c r="F5068" s="306" t="s">
        <v>177</v>
      </c>
      <c r="G5068" s="241">
        <v>17846.099999999999</v>
      </c>
      <c r="H5068" s="244">
        <f t="shared" si="239"/>
        <v>53538.299999999996</v>
      </c>
      <c r="I5068" s="246"/>
      <c r="J5068" s="247"/>
      <c r="K5068" s="240"/>
      <c r="L5068" s="245"/>
    </row>
    <row r="5069" spans="1:12">
      <c r="A5069" s="243">
        <v>45114</v>
      </c>
      <c r="B5069" s="243">
        <v>45118</v>
      </c>
      <c r="C5069" s="244">
        <f t="shared" si="237"/>
        <v>5</v>
      </c>
      <c r="D5069" s="239">
        <v>45118</v>
      </c>
      <c r="E5069" s="245">
        <f t="shared" si="238"/>
        <v>4</v>
      </c>
      <c r="F5069" s="306" t="s">
        <v>175</v>
      </c>
      <c r="G5069" s="241">
        <v>3661.43</v>
      </c>
      <c r="H5069" s="244">
        <f t="shared" si="239"/>
        <v>14645.72</v>
      </c>
      <c r="I5069" s="246"/>
      <c r="J5069" s="247"/>
      <c r="K5069" s="240"/>
      <c r="L5069" s="245"/>
    </row>
    <row r="5070" spans="1:12">
      <c r="A5070" s="243">
        <v>45114</v>
      </c>
      <c r="B5070" s="243">
        <v>45120</v>
      </c>
      <c r="C5070" s="244">
        <f t="shared" si="237"/>
        <v>7</v>
      </c>
      <c r="D5070" s="239">
        <v>45120</v>
      </c>
      <c r="E5070" s="245">
        <f t="shared" si="238"/>
        <v>6</v>
      </c>
      <c r="F5070" s="306" t="s">
        <v>176</v>
      </c>
      <c r="G5070" s="241">
        <v>12093.5</v>
      </c>
      <c r="H5070" s="244">
        <f t="shared" si="239"/>
        <v>72561</v>
      </c>
      <c r="I5070" s="246"/>
      <c r="J5070" s="247"/>
      <c r="K5070" s="240"/>
      <c r="L5070" s="245"/>
    </row>
    <row r="5071" spans="1:12">
      <c r="A5071" s="243">
        <v>45114</v>
      </c>
      <c r="B5071" s="243">
        <v>45118</v>
      </c>
      <c r="C5071" s="244">
        <f t="shared" si="237"/>
        <v>5</v>
      </c>
      <c r="D5071" s="239">
        <v>45118</v>
      </c>
      <c r="E5071" s="245">
        <f t="shared" si="238"/>
        <v>4</v>
      </c>
      <c r="F5071" s="306" t="s">
        <v>177</v>
      </c>
      <c r="G5071" s="241">
        <v>1853.08</v>
      </c>
      <c r="H5071" s="244">
        <f t="shared" si="239"/>
        <v>7412.32</v>
      </c>
      <c r="I5071" s="246"/>
      <c r="J5071" s="247"/>
      <c r="K5071" s="240"/>
      <c r="L5071" s="245"/>
    </row>
    <row r="5072" spans="1:12">
      <c r="A5072" s="243">
        <v>45114</v>
      </c>
      <c r="B5072" s="243">
        <v>45119</v>
      </c>
      <c r="C5072" s="244">
        <f t="shared" si="237"/>
        <v>6</v>
      </c>
      <c r="D5072" s="239">
        <v>45119</v>
      </c>
      <c r="E5072" s="245">
        <f t="shared" si="238"/>
        <v>5</v>
      </c>
      <c r="F5072" s="306" t="s">
        <v>175</v>
      </c>
      <c r="G5072" s="241">
        <v>3194.79</v>
      </c>
      <c r="H5072" s="244">
        <f t="shared" si="239"/>
        <v>15973.95</v>
      </c>
      <c r="I5072" s="246"/>
      <c r="J5072" s="247"/>
      <c r="K5072" s="240"/>
      <c r="L5072" s="245"/>
    </row>
    <row r="5073" spans="1:12">
      <c r="A5073" s="243">
        <v>45114</v>
      </c>
      <c r="B5073" s="243">
        <v>45376</v>
      </c>
      <c r="C5073" s="244">
        <f t="shared" si="237"/>
        <v>263</v>
      </c>
      <c r="D5073" s="239">
        <v>45376</v>
      </c>
      <c r="E5073" s="245">
        <f t="shared" si="238"/>
        <v>262</v>
      </c>
      <c r="F5073" s="306" t="s">
        <v>176</v>
      </c>
      <c r="G5073" s="241">
        <v>34.49</v>
      </c>
      <c r="H5073" s="244">
        <f t="shared" si="239"/>
        <v>9036.380000000001</v>
      </c>
      <c r="I5073" s="246"/>
      <c r="J5073" s="247"/>
      <c r="K5073" s="240"/>
      <c r="L5073" s="245"/>
    </row>
    <row r="5074" spans="1:12">
      <c r="A5074" s="243">
        <v>45114</v>
      </c>
      <c r="B5074" s="243">
        <v>45120</v>
      </c>
      <c r="C5074" s="244">
        <f t="shared" si="237"/>
        <v>7</v>
      </c>
      <c r="D5074" s="239">
        <v>45120</v>
      </c>
      <c r="E5074" s="245">
        <f t="shared" si="238"/>
        <v>6</v>
      </c>
      <c r="F5074" s="306" t="s">
        <v>175</v>
      </c>
      <c r="G5074" s="241">
        <v>1005.46</v>
      </c>
      <c r="H5074" s="244">
        <f t="shared" si="239"/>
        <v>6032.76</v>
      </c>
      <c r="I5074" s="246"/>
      <c r="J5074" s="247"/>
      <c r="K5074" s="240"/>
      <c r="L5074" s="245"/>
    </row>
    <row r="5075" spans="1:12">
      <c r="A5075" s="243">
        <v>45114</v>
      </c>
      <c r="B5075" s="243">
        <v>45218</v>
      </c>
      <c r="C5075" s="244">
        <f t="shared" si="237"/>
        <v>105</v>
      </c>
      <c r="D5075" s="239">
        <v>45218</v>
      </c>
      <c r="E5075" s="245">
        <f t="shared" si="238"/>
        <v>104</v>
      </c>
      <c r="F5075" s="306" t="s">
        <v>175</v>
      </c>
      <c r="G5075" s="241">
        <v>38.92</v>
      </c>
      <c r="H5075" s="244">
        <f t="shared" si="239"/>
        <v>4047.6800000000003</v>
      </c>
      <c r="I5075" s="246"/>
      <c r="J5075" s="247"/>
      <c r="K5075" s="240"/>
      <c r="L5075" s="245"/>
    </row>
    <row r="5076" spans="1:12">
      <c r="A5076" s="243">
        <v>45114</v>
      </c>
      <c r="B5076" s="243">
        <v>45146</v>
      </c>
      <c r="C5076" s="244">
        <f t="shared" si="237"/>
        <v>33</v>
      </c>
      <c r="D5076" s="239">
        <v>45146</v>
      </c>
      <c r="E5076" s="245">
        <f t="shared" si="238"/>
        <v>32</v>
      </c>
      <c r="F5076" s="306" t="s">
        <v>176</v>
      </c>
      <c r="G5076" s="241">
        <v>27.83</v>
      </c>
      <c r="H5076" s="244">
        <f t="shared" si="239"/>
        <v>890.56</v>
      </c>
      <c r="I5076" s="246"/>
      <c r="J5076" s="247"/>
      <c r="K5076" s="240"/>
      <c r="L5076" s="245"/>
    </row>
    <row r="5077" spans="1:12">
      <c r="A5077" s="243">
        <v>45114</v>
      </c>
      <c r="B5077" s="243">
        <v>45121</v>
      </c>
      <c r="C5077" s="244">
        <f t="shared" si="237"/>
        <v>8</v>
      </c>
      <c r="D5077" s="239">
        <v>45121</v>
      </c>
      <c r="E5077" s="245">
        <f t="shared" si="238"/>
        <v>7</v>
      </c>
      <c r="F5077" s="306" t="s">
        <v>175</v>
      </c>
      <c r="G5077" s="241">
        <v>40.590000000000003</v>
      </c>
      <c r="H5077" s="244">
        <f t="shared" si="239"/>
        <v>284.13</v>
      </c>
      <c r="I5077" s="246"/>
      <c r="J5077" s="247"/>
      <c r="K5077" s="240"/>
      <c r="L5077" s="245"/>
    </row>
    <row r="5078" spans="1:12">
      <c r="A5078" s="243">
        <v>45114</v>
      </c>
      <c r="B5078" s="243">
        <v>45120</v>
      </c>
      <c r="C5078" s="244">
        <f t="shared" si="237"/>
        <v>7</v>
      </c>
      <c r="D5078" s="239">
        <v>45120</v>
      </c>
      <c r="E5078" s="245">
        <f t="shared" si="238"/>
        <v>6</v>
      </c>
      <c r="F5078" s="306" t="s">
        <v>177</v>
      </c>
      <c r="G5078" s="241">
        <v>6843.16</v>
      </c>
      <c r="H5078" s="244">
        <f t="shared" si="239"/>
        <v>41058.959999999999</v>
      </c>
      <c r="I5078" s="246"/>
      <c r="J5078" s="247"/>
      <c r="K5078" s="240"/>
      <c r="L5078" s="245"/>
    </row>
    <row r="5079" spans="1:12">
      <c r="A5079" s="243">
        <v>45114</v>
      </c>
      <c r="B5079" s="243">
        <v>45266</v>
      </c>
      <c r="C5079" s="244">
        <f t="shared" si="237"/>
        <v>153</v>
      </c>
      <c r="D5079" s="239">
        <v>45266</v>
      </c>
      <c r="E5079" s="245">
        <f t="shared" si="238"/>
        <v>152</v>
      </c>
      <c r="F5079" s="306" t="s">
        <v>175</v>
      </c>
      <c r="G5079" s="241">
        <v>132.35</v>
      </c>
      <c r="H5079" s="244">
        <f t="shared" si="239"/>
        <v>20117.2</v>
      </c>
      <c r="I5079" s="246"/>
      <c r="J5079" s="247"/>
      <c r="K5079" s="240"/>
      <c r="L5079" s="245"/>
    </row>
    <row r="5080" spans="1:12">
      <c r="A5080" s="243">
        <v>45114</v>
      </c>
      <c r="B5080" s="243">
        <v>45161</v>
      </c>
      <c r="C5080" s="244">
        <f t="shared" si="237"/>
        <v>48</v>
      </c>
      <c r="D5080" s="239">
        <v>45161</v>
      </c>
      <c r="E5080" s="245">
        <f t="shared" si="238"/>
        <v>47</v>
      </c>
      <c r="F5080" s="306" t="s">
        <v>175</v>
      </c>
      <c r="G5080" s="241">
        <v>92.98</v>
      </c>
      <c r="H5080" s="244">
        <f t="shared" si="239"/>
        <v>4370.0600000000004</v>
      </c>
      <c r="I5080" s="246"/>
      <c r="J5080" s="247"/>
      <c r="K5080" s="240"/>
      <c r="L5080" s="245"/>
    </row>
    <row r="5081" spans="1:12">
      <c r="A5081" s="243">
        <v>45114</v>
      </c>
      <c r="B5081" s="243">
        <v>45125</v>
      </c>
      <c r="C5081" s="244">
        <f t="shared" si="237"/>
        <v>12</v>
      </c>
      <c r="D5081" s="239">
        <v>45125</v>
      </c>
      <c r="E5081" s="245">
        <f t="shared" si="238"/>
        <v>11</v>
      </c>
      <c r="F5081" s="306" t="s">
        <v>178</v>
      </c>
      <c r="G5081" s="241">
        <v>309.85000000000002</v>
      </c>
      <c r="H5081" s="244">
        <f t="shared" si="239"/>
        <v>3408.3500000000004</v>
      </c>
      <c r="I5081" s="246"/>
      <c r="J5081" s="247"/>
      <c r="K5081" s="240"/>
      <c r="L5081" s="245"/>
    </row>
    <row r="5082" spans="1:12">
      <c r="A5082" s="243">
        <v>45114</v>
      </c>
      <c r="B5082" s="243">
        <v>45125</v>
      </c>
      <c r="C5082" s="244">
        <f t="shared" si="237"/>
        <v>12</v>
      </c>
      <c r="D5082" s="239">
        <v>45125</v>
      </c>
      <c r="E5082" s="245">
        <f t="shared" si="238"/>
        <v>11</v>
      </c>
      <c r="F5082" s="306" t="s">
        <v>176</v>
      </c>
      <c r="G5082" s="241">
        <v>13007.94</v>
      </c>
      <c r="H5082" s="244">
        <f t="shared" si="239"/>
        <v>143087.34</v>
      </c>
      <c r="I5082" s="246"/>
      <c r="J5082" s="247"/>
      <c r="K5082" s="240"/>
      <c r="L5082" s="245"/>
    </row>
    <row r="5083" spans="1:12">
      <c r="A5083" s="243">
        <v>45114</v>
      </c>
      <c r="B5083" s="243">
        <v>45124</v>
      </c>
      <c r="C5083" s="244">
        <f t="shared" si="237"/>
        <v>11</v>
      </c>
      <c r="D5083" s="239">
        <v>45124</v>
      </c>
      <c r="E5083" s="245">
        <f t="shared" si="238"/>
        <v>10</v>
      </c>
      <c r="F5083" s="306" t="s">
        <v>175</v>
      </c>
      <c r="G5083" s="241">
        <v>481.14</v>
      </c>
      <c r="H5083" s="244">
        <f t="shared" si="239"/>
        <v>4811.3999999999996</v>
      </c>
      <c r="I5083" s="246"/>
      <c r="J5083" s="247"/>
      <c r="K5083" s="240"/>
      <c r="L5083" s="245"/>
    </row>
    <row r="5084" spans="1:12">
      <c r="A5084" s="243">
        <v>45114</v>
      </c>
      <c r="B5084" s="243">
        <v>45138</v>
      </c>
      <c r="C5084" s="244">
        <f t="shared" si="237"/>
        <v>25</v>
      </c>
      <c r="D5084" s="239">
        <v>45138</v>
      </c>
      <c r="E5084" s="245">
        <f t="shared" si="238"/>
        <v>24</v>
      </c>
      <c r="F5084" s="306" t="s">
        <v>175</v>
      </c>
      <c r="G5084" s="241">
        <v>139.91</v>
      </c>
      <c r="H5084" s="244">
        <f t="shared" si="239"/>
        <v>3357.84</v>
      </c>
      <c r="I5084" s="246"/>
      <c r="J5084" s="247"/>
      <c r="K5084" s="240"/>
      <c r="L5084" s="245"/>
    </row>
    <row r="5085" spans="1:12">
      <c r="A5085" s="243">
        <v>45114</v>
      </c>
      <c r="B5085" s="243">
        <v>45188</v>
      </c>
      <c r="C5085" s="244">
        <f t="shared" si="237"/>
        <v>75</v>
      </c>
      <c r="D5085" s="239">
        <v>45188</v>
      </c>
      <c r="E5085" s="245">
        <f t="shared" si="238"/>
        <v>74</v>
      </c>
      <c r="F5085" s="306" t="s">
        <v>175</v>
      </c>
      <c r="G5085" s="241">
        <v>106.76</v>
      </c>
      <c r="H5085" s="244">
        <f t="shared" si="239"/>
        <v>7900.2400000000007</v>
      </c>
      <c r="I5085" s="246"/>
      <c r="J5085" s="247"/>
      <c r="K5085" s="240"/>
      <c r="L5085" s="245"/>
    </row>
    <row r="5086" spans="1:12">
      <c r="A5086" s="243">
        <v>45114</v>
      </c>
      <c r="B5086" s="243">
        <v>45126</v>
      </c>
      <c r="C5086" s="244">
        <f t="shared" si="237"/>
        <v>13</v>
      </c>
      <c r="D5086" s="239">
        <v>45126</v>
      </c>
      <c r="E5086" s="245">
        <f t="shared" si="238"/>
        <v>12</v>
      </c>
      <c r="F5086" s="306" t="s">
        <v>176</v>
      </c>
      <c r="G5086" s="241">
        <v>9629.2199999999993</v>
      </c>
      <c r="H5086" s="244">
        <f t="shared" si="239"/>
        <v>115550.63999999998</v>
      </c>
      <c r="I5086" s="246"/>
      <c r="J5086" s="247"/>
      <c r="K5086" s="240"/>
      <c r="L5086" s="245"/>
    </row>
    <row r="5087" spans="1:12">
      <c r="A5087" s="243">
        <v>45114</v>
      </c>
      <c r="B5087" s="243">
        <v>45148</v>
      </c>
      <c r="C5087" s="244">
        <f t="shared" si="237"/>
        <v>35</v>
      </c>
      <c r="D5087" s="239">
        <v>45148</v>
      </c>
      <c r="E5087" s="245">
        <f t="shared" si="238"/>
        <v>34</v>
      </c>
      <c r="F5087" s="306" t="s">
        <v>175</v>
      </c>
      <c r="G5087" s="241">
        <v>20.98</v>
      </c>
      <c r="H5087" s="244">
        <f t="shared" si="239"/>
        <v>713.32</v>
      </c>
      <c r="I5087" s="246"/>
      <c r="J5087" s="247"/>
      <c r="K5087" s="240"/>
      <c r="L5087" s="245"/>
    </row>
    <row r="5088" spans="1:12">
      <c r="A5088" s="243">
        <v>45114</v>
      </c>
      <c r="B5088" s="243">
        <v>45208</v>
      </c>
      <c r="C5088" s="244">
        <f t="shared" si="237"/>
        <v>95</v>
      </c>
      <c r="D5088" s="239">
        <v>45208</v>
      </c>
      <c r="E5088" s="245">
        <f t="shared" si="238"/>
        <v>94</v>
      </c>
      <c r="F5088" s="306" t="s">
        <v>176</v>
      </c>
      <c r="G5088" s="241">
        <v>48.35</v>
      </c>
      <c r="H5088" s="244">
        <f t="shared" si="239"/>
        <v>4544.9000000000005</v>
      </c>
      <c r="I5088" s="246"/>
      <c r="J5088" s="247"/>
      <c r="K5088" s="240"/>
      <c r="L5088" s="245"/>
    </row>
    <row r="5089" spans="1:12">
      <c r="A5089" s="243">
        <v>45114</v>
      </c>
      <c r="B5089" s="243">
        <v>45125</v>
      </c>
      <c r="C5089" s="244">
        <f t="shared" si="237"/>
        <v>12</v>
      </c>
      <c r="D5089" s="239">
        <v>45125</v>
      </c>
      <c r="E5089" s="245">
        <f t="shared" si="238"/>
        <v>11</v>
      </c>
      <c r="F5089" s="306" t="s">
        <v>177</v>
      </c>
      <c r="G5089" s="241">
        <v>257.14999999999998</v>
      </c>
      <c r="H5089" s="244">
        <f t="shared" si="239"/>
        <v>2828.6499999999996</v>
      </c>
      <c r="I5089" s="246"/>
      <c r="J5089" s="247"/>
      <c r="K5089" s="240"/>
      <c r="L5089" s="245"/>
    </row>
    <row r="5090" spans="1:12">
      <c r="A5090" s="243">
        <v>45114</v>
      </c>
      <c r="B5090" s="243">
        <v>45149</v>
      </c>
      <c r="C5090" s="244">
        <f t="shared" si="237"/>
        <v>36</v>
      </c>
      <c r="D5090" s="239">
        <v>45149</v>
      </c>
      <c r="E5090" s="245">
        <f t="shared" si="238"/>
        <v>35</v>
      </c>
      <c r="F5090" s="306" t="s">
        <v>175</v>
      </c>
      <c r="G5090" s="241">
        <v>171.82</v>
      </c>
      <c r="H5090" s="244">
        <f t="shared" si="239"/>
        <v>6013.7</v>
      </c>
      <c r="I5090" s="246"/>
      <c r="J5090" s="247"/>
      <c r="K5090" s="240"/>
      <c r="L5090" s="245"/>
    </row>
    <row r="5091" spans="1:12">
      <c r="A5091" s="243">
        <v>45114</v>
      </c>
      <c r="B5091" s="243">
        <v>45127</v>
      </c>
      <c r="C5091" s="244">
        <f t="shared" si="237"/>
        <v>14</v>
      </c>
      <c r="D5091" s="239">
        <v>45127</v>
      </c>
      <c r="E5091" s="245">
        <f t="shared" si="238"/>
        <v>13</v>
      </c>
      <c r="F5091" s="306" t="s">
        <v>176</v>
      </c>
      <c r="G5091" s="241">
        <v>1514.41</v>
      </c>
      <c r="H5091" s="244">
        <f t="shared" si="239"/>
        <v>19687.330000000002</v>
      </c>
      <c r="I5091" s="246"/>
      <c r="J5091" s="247"/>
      <c r="K5091" s="240"/>
      <c r="L5091" s="245"/>
    </row>
    <row r="5092" spans="1:12">
      <c r="A5092" s="243">
        <v>45114</v>
      </c>
      <c r="B5092" s="243">
        <v>45152</v>
      </c>
      <c r="C5092" s="244">
        <f t="shared" si="237"/>
        <v>39</v>
      </c>
      <c r="D5092" s="239">
        <v>45152</v>
      </c>
      <c r="E5092" s="245">
        <f t="shared" si="238"/>
        <v>38</v>
      </c>
      <c r="F5092" s="306" t="s">
        <v>176</v>
      </c>
      <c r="G5092" s="241">
        <v>166.65</v>
      </c>
      <c r="H5092" s="244">
        <f t="shared" si="239"/>
        <v>6332.7</v>
      </c>
      <c r="I5092" s="246"/>
      <c r="J5092" s="247"/>
      <c r="K5092" s="240"/>
      <c r="L5092" s="245"/>
    </row>
    <row r="5093" spans="1:12">
      <c r="A5093" s="243">
        <v>45114</v>
      </c>
      <c r="B5093" s="243">
        <v>45176</v>
      </c>
      <c r="C5093" s="244">
        <f t="shared" si="237"/>
        <v>63</v>
      </c>
      <c r="D5093" s="239">
        <v>45176</v>
      </c>
      <c r="E5093" s="245">
        <f t="shared" si="238"/>
        <v>62</v>
      </c>
      <c r="F5093" s="306" t="s">
        <v>175</v>
      </c>
      <c r="G5093" s="241">
        <v>50.7</v>
      </c>
      <c r="H5093" s="244">
        <f t="shared" si="239"/>
        <v>3143.4</v>
      </c>
      <c r="I5093" s="246"/>
      <c r="J5093" s="247"/>
      <c r="K5093" s="240"/>
      <c r="L5093" s="245"/>
    </row>
    <row r="5094" spans="1:12">
      <c r="A5094" s="243">
        <v>45114</v>
      </c>
      <c r="B5094" s="243">
        <v>45128</v>
      </c>
      <c r="C5094" s="244">
        <f t="shared" si="237"/>
        <v>15</v>
      </c>
      <c r="D5094" s="239">
        <v>45128</v>
      </c>
      <c r="E5094" s="245">
        <f t="shared" si="238"/>
        <v>14</v>
      </c>
      <c r="F5094" s="306" t="s">
        <v>176</v>
      </c>
      <c r="G5094" s="241">
        <v>7585.88</v>
      </c>
      <c r="H5094" s="244">
        <f t="shared" si="239"/>
        <v>106202.32</v>
      </c>
      <c r="I5094" s="246"/>
      <c r="J5094" s="247"/>
      <c r="K5094" s="240"/>
      <c r="L5094" s="245"/>
    </row>
    <row r="5095" spans="1:12">
      <c r="A5095" s="243">
        <v>45114</v>
      </c>
      <c r="B5095" s="243">
        <v>45114</v>
      </c>
      <c r="C5095" s="244">
        <f t="shared" si="237"/>
        <v>1</v>
      </c>
      <c r="D5095" s="239">
        <v>45114</v>
      </c>
      <c r="E5095" s="245">
        <f t="shared" si="238"/>
        <v>0</v>
      </c>
      <c r="F5095" s="306" t="s">
        <v>176</v>
      </c>
      <c r="G5095" s="241">
        <v>2536.7399999999998</v>
      </c>
      <c r="H5095" s="244">
        <f t="shared" si="239"/>
        <v>0</v>
      </c>
      <c r="I5095" s="246"/>
      <c r="J5095" s="247"/>
      <c r="K5095" s="240"/>
      <c r="L5095" s="245"/>
    </row>
    <row r="5096" spans="1:12">
      <c r="A5096" s="243">
        <v>45114</v>
      </c>
      <c r="B5096" s="243">
        <v>45321</v>
      </c>
      <c r="C5096" s="244">
        <f t="shared" si="237"/>
        <v>208</v>
      </c>
      <c r="D5096" s="239">
        <v>45321</v>
      </c>
      <c r="E5096" s="245">
        <f t="shared" si="238"/>
        <v>207</v>
      </c>
      <c r="F5096" s="306" t="s">
        <v>175</v>
      </c>
      <c r="G5096" s="241">
        <v>130.03</v>
      </c>
      <c r="H5096" s="244">
        <f t="shared" si="239"/>
        <v>26916.21</v>
      </c>
      <c r="I5096" s="246"/>
      <c r="J5096" s="247"/>
      <c r="K5096" s="240"/>
      <c r="L5096" s="245"/>
    </row>
    <row r="5097" spans="1:12">
      <c r="A5097" s="243">
        <v>45114</v>
      </c>
      <c r="B5097" s="243">
        <v>45153</v>
      </c>
      <c r="C5097" s="244">
        <f t="shared" si="237"/>
        <v>40</v>
      </c>
      <c r="D5097" s="239">
        <v>45153</v>
      </c>
      <c r="E5097" s="245">
        <f t="shared" si="238"/>
        <v>39</v>
      </c>
      <c r="F5097" s="306" t="s">
        <v>176</v>
      </c>
      <c r="G5097" s="241">
        <v>248.3</v>
      </c>
      <c r="H5097" s="244">
        <f t="shared" si="239"/>
        <v>9683.7000000000007</v>
      </c>
      <c r="I5097" s="246"/>
      <c r="J5097" s="247"/>
      <c r="K5097" s="240"/>
      <c r="L5097" s="245"/>
    </row>
    <row r="5098" spans="1:12">
      <c r="A5098" s="243">
        <v>45114</v>
      </c>
      <c r="B5098" s="243">
        <v>45271</v>
      </c>
      <c r="C5098" s="244">
        <f t="shared" si="237"/>
        <v>158</v>
      </c>
      <c r="D5098" s="239">
        <v>45271</v>
      </c>
      <c r="E5098" s="245">
        <f t="shared" si="238"/>
        <v>157</v>
      </c>
      <c r="F5098" s="306" t="s">
        <v>175</v>
      </c>
      <c r="G5098" s="241">
        <v>60.97</v>
      </c>
      <c r="H5098" s="244">
        <f t="shared" si="239"/>
        <v>9572.2899999999991</v>
      </c>
      <c r="I5098" s="246"/>
      <c r="J5098" s="247"/>
      <c r="K5098" s="240"/>
      <c r="L5098" s="245"/>
    </row>
    <row r="5099" spans="1:12">
      <c r="A5099" s="243">
        <v>45114</v>
      </c>
      <c r="B5099" s="243">
        <v>45128</v>
      </c>
      <c r="C5099" s="244">
        <f t="shared" si="237"/>
        <v>15</v>
      </c>
      <c r="D5099" s="239">
        <v>45128</v>
      </c>
      <c r="E5099" s="245">
        <f t="shared" si="238"/>
        <v>14</v>
      </c>
      <c r="F5099" s="306" t="s">
        <v>175</v>
      </c>
      <c r="G5099" s="241">
        <v>1954.58</v>
      </c>
      <c r="H5099" s="244">
        <f t="shared" si="239"/>
        <v>27364.12</v>
      </c>
      <c r="I5099" s="246"/>
      <c r="J5099" s="247"/>
      <c r="K5099" s="240"/>
      <c r="L5099" s="245"/>
    </row>
    <row r="5100" spans="1:12">
      <c r="A5100" s="243">
        <v>45114</v>
      </c>
      <c r="B5100" s="243">
        <v>45114</v>
      </c>
      <c r="C5100" s="244">
        <f t="shared" si="237"/>
        <v>1</v>
      </c>
      <c r="D5100" s="239">
        <v>45114</v>
      </c>
      <c r="E5100" s="245">
        <f t="shared" si="238"/>
        <v>0</v>
      </c>
      <c r="F5100" s="306" t="s">
        <v>175</v>
      </c>
      <c r="G5100" s="241">
        <v>1105.6600000000001</v>
      </c>
      <c r="H5100" s="244">
        <f t="shared" si="239"/>
        <v>0</v>
      </c>
      <c r="I5100" s="246"/>
      <c r="J5100" s="247"/>
      <c r="K5100" s="240"/>
      <c r="L5100" s="245"/>
    </row>
    <row r="5101" spans="1:12">
      <c r="A5101" s="243">
        <v>45114</v>
      </c>
      <c r="B5101" s="243">
        <v>45226</v>
      </c>
      <c r="C5101" s="244">
        <f t="shared" si="237"/>
        <v>113</v>
      </c>
      <c r="D5101" s="239">
        <v>45226</v>
      </c>
      <c r="E5101" s="245">
        <f t="shared" si="238"/>
        <v>112</v>
      </c>
      <c r="F5101" s="306" t="s">
        <v>175</v>
      </c>
      <c r="G5101" s="241">
        <v>207.1</v>
      </c>
      <c r="H5101" s="244">
        <f t="shared" si="239"/>
        <v>23195.200000000001</v>
      </c>
      <c r="I5101" s="246"/>
      <c r="J5101" s="247"/>
      <c r="K5101" s="240"/>
      <c r="L5101" s="245"/>
    </row>
    <row r="5102" spans="1:12">
      <c r="A5102" s="243">
        <v>45114</v>
      </c>
      <c r="B5102" s="243">
        <v>45153</v>
      </c>
      <c r="C5102" s="244">
        <f t="shared" si="237"/>
        <v>40</v>
      </c>
      <c r="D5102" s="239">
        <v>45153</v>
      </c>
      <c r="E5102" s="245">
        <f t="shared" si="238"/>
        <v>39</v>
      </c>
      <c r="F5102" s="306" t="s">
        <v>175</v>
      </c>
      <c r="G5102" s="241">
        <v>227.94</v>
      </c>
      <c r="H5102" s="244">
        <f t="shared" si="239"/>
        <v>8889.66</v>
      </c>
      <c r="I5102" s="246"/>
      <c r="J5102" s="247"/>
      <c r="K5102" s="240"/>
      <c r="L5102" s="245"/>
    </row>
    <row r="5103" spans="1:12">
      <c r="A5103" s="243">
        <v>45114</v>
      </c>
      <c r="B5103" s="243">
        <v>45211</v>
      </c>
      <c r="C5103" s="244">
        <f t="shared" si="237"/>
        <v>98</v>
      </c>
      <c r="D5103" s="239">
        <v>45211</v>
      </c>
      <c r="E5103" s="245">
        <f t="shared" si="238"/>
        <v>97</v>
      </c>
      <c r="F5103" s="306" t="s">
        <v>176</v>
      </c>
      <c r="G5103" s="241">
        <v>54.92</v>
      </c>
      <c r="H5103" s="244">
        <f t="shared" si="239"/>
        <v>5327.24</v>
      </c>
      <c r="I5103" s="246"/>
      <c r="J5103" s="247"/>
      <c r="K5103" s="240"/>
      <c r="L5103" s="245"/>
    </row>
    <row r="5104" spans="1:12">
      <c r="A5104" s="243">
        <v>45114</v>
      </c>
      <c r="B5104" s="243">
        <v>45114</v>
      </c>
      <c r="C5104" s="244">
        <f t="shared" si="237"/>
        <v>1</v>
      </c>
      <c r="D5104" s="239">
        <v>45114</v>
      </c>
      <c r="E5104" s="245">
        <f t="shared" si="238"/>
        <v>0</v>
      </c>
      <c r="F5104" s="306" t="s">
        <v>177</v>
      </c>
      <c r="G5104" s="241">
        <v>17.850000000000001</v>
      </c>
      <c r="H5104" s="244">
        <f t="shared" si="239"/>
        <v>0</v>
      </c>
      <c r="I5104" s="246"/>
      <c r="J5104" s="247"/>
      <c r="K5104" s="240"/>
      <c r="L5104" s="245"/>
    </row>
    <row r="5105" spans="1:12">
      <c r="A5105" s="243">
        <v>45114</v>
      </c>
      <c r="B5105" s="243">
        <v>45114</v>
      </c>
      <c r="C5105" s="244">
        <f t="shared" si="237"/>
        <v>1</v>
      </c>
      <c r="D5105" s="239">
        <v>45114</v>
      </c>
      <c r="E5105" s="245">
        <f t="shared" si="238"/>
        <v>0</v>
      </c>
      <c r="F5105" s="306" t="s">
        <v>179</v>
      </c>
      <c r="G5105" s="241">
        <v>52.4</v>
      </c>
      <c r="H5105" s="244">
        <f t="shared" si="239"/>
        <v>0</v>
      </c>
      <c r="I5105" s="246"/>
      <c r="J5105" s="247"/>
      <c r="K5105" s="240"/>
      <c r="L5105" s="245"/>
    </row>
    <row r="5106" spans="1:12">
      <c r="A5106" s="243">
        <v>45114</v>
      </c>
      <c r="B5106" s="243">
        <v>45131</v>
      </c>
      <c r="C5106" s="244">
        <f t="shared" si="237"/>
        <v>18</v>
      </c>
      <c r="D5106" s="239">
        <v>45131</v>
      </c>
      <c r="E5106" s="245">
        <f t="shared" si="238"/>
        <v>17</v>
      </c>
      <c r="F5106" s="306" t="s">
        <v>175</v>
      </c>
      <c r="G5106" s="241">
        <v>284.45999999999998</v>
      </c>
      <c r="H5106" s="244">
        <f t="shared" si="239"/>
        <v>4835.82</v>
      </c>
      <c r="I5106" s="246"/>
      <c r="J5106" s="247"/>
      <c r="K5106" s="240"/>
      <c r="L5106" s="245"/>
    </row>
    <row r="5107" spans="1:12">
      <c r="A5107" s="243">
        <v>45114</v>
      </c>
      <c r="B5107" s="243">
        <v>45140</v>
      </c>
      <c r="C5107" s="244">
        <f t="shared" si="237"/>
        <v>27</v>
      </c>
      <c r="D5107" s="239">
        <v>45140</v>
      </c>
      <c r="E5107" s="245">
        <f t="shared" si="238"/>
        <v>26</v>
      </c>
      <c r="F5107" s="306" t="s">
        <v>176</v>
      </c>
      <c r="G5107" s="241">
        <v>1241.01</v>
      </c>
      <c r="H5107" s="244">
        <f t="shared" si="239"/>
        <v>32266.26</v>
      </c>
      <c r="I5107" s="246"/>
      <c r="J5107" s="247"/>
      <c r="K5107" s="240"/>
      <c r="L5107" s="245"/>
    </row>
    <row r="5108" spans="1:12">
      <c r="A5108" s="243">
        <v>45115</v>
      </c>
      <c r="B5108" s="243">
        <v>45117</v>
      </c>
      <c r="C5108" s="244">
        <f t="shared" si="237"/>
        <v>3</v>
      </c>
      <c r="D5108" s="239">
        <v>45117</v>
      </c>
      <c r="E5108" s="245">
        <f t="shared" si="238"/>
        <v>2</v>
      </c>
      <c r="F5108" s="306" t="s">
        <v>175</v>
      </c>
      <c r="G5108" s="241">
        <v>1460.47</v>
      </c>
      <c r="H5108" s="244">
        <f t="shared" si="239"/>
        <v>2920.94</v>
      </c>
      <c r="I5108" s="246"/>
      <c r="J5108" s="247"/>
      <c r="K5108" s="240"/>
      <c r="L5108" s="245"/>
    </row>
    <row r="5109" spans="1:12">
      <c r="A5109" s="243">
        <v>45115</v>
      </c>
      <c r="B5109" s="243">
        <v>45121</v>
      </c>
      <c r="C5109" s="244">
        <f t="shared" si="237"/>
        <v>7</v>
      </c>
      <c r="D5109" s="239">
        <v>45121</v>
      </c>
      <c r="E5109" s="245">
        <f t="shared" si="238"/>
        <v>6</v>
      </c>
      <c r="F5109" s="306" t="s">
        <v>175</v>
      </c>
      <c r="G5109" s="241">
        <v>158.36000000000001</v>
      </c>
      <c r="H5109" s="244">
        <f t="shared" si="239"/>
        <v>950.16000000000008</v>
      </c>
      <c r="I5109" s="246"/>
      <c r="J5109" s="247"/>
      <c r="K5109" s="240"/>
      <c r="L5109" s="245"/>
    </row>
    <row r="5110" spans="1:12">
      <c r="A5110" s="243">
        <v>45116</v>
      </c>
      <c r="B5110" s="243">
        <v>45128</v>
      </c>
      <c r="C5110" s="244">
        <f t="shared" si="237"/>
        <v>13</v>
      </c>
      <c r="D5110" s="239">
        <v>45128</v>
      </c>
      <c r="E5110" s="245">
        <f t="shared" si="238"/>
        <v>12</v>
      </c>
      <c r="F5110" s="306" t="s">
        <v>175</v>
      </c>
      <c r="G5110" s="241">
        <v>259.05</v>
      </c>
      <c r="H5110" s="244">
        <f t="shared" si="239"/>
        <v>3108.6000000000004</v>
      </c>
      <c r="I5110" s="246"/>
      <c r="J5110" s="247"/>
      <c r="K5110" s="240"/>
      <c r="L5110" s="245"/>
    </row>
    <row r="5111" spans="1:12">
      <c r="A5111" s="243">
        <v>45116</v>
      </c>
      <c r="B5111" s="243">
        <v>45154</v>
      </c>
      <c r="C5111" s="244">
        <f t="shared" si="237"/>
        <v>39</v>
      </c>
      <c r="D5111" s="239">
        <v>45154</v>
      </c>
      <c r="E5111" s="245">
        <f t="shared" si="238"/>
        <v>38</v>
      </c>
      <c r="F5111" s="306" t="s">
        <v>175</v>
      </c>
      <c r="G5111" s="241">
        <v>21.84</v>
      </c>
      <c r="H5111" s="244">
        <f t="shared" si="239"/>
        <v>829.92</v>
      </c>
      <c r="I5111" s="246"/>
      <c r="J5111" s="247"/>
      <c r="K5111" s="240"/>
      <c r="L5111" s="245"/>
    </row>
    <row r="5112" spans="1:12">
      <c r="A5112" s="243">
        <v>45116</v>
      </c>
      <c r="B5112" s="243">
        <v>45117</v>
      </c>
      <c r="C5112" s="244">
        <f t="shared" si="237"/>
        <v>2</v>
      </c>
      <c r="D5112" s="239">
        <v>45117</v>
      </c>
      <c r="E5112" s="245">
        <f t="shared" si="238"/>
        <v>1</v>
      </c>
      <c r="F5112" s="306" t="s">
        <v>176</v>
      </c>
      <c r="G5112" s="241">
        <v>337.63</v>
      </c>
      <c r="H5112" s="244">
        <f t="shared" si="239"/>
        <v>337.63</v>
      </c>
      <c r="I5112" s="246"/>
      <c r="J5112" s="247"/>
      <c r="K5112" s="240"/>
      <c r="L5112" s="245"/>
    </row>
    <row r="5113" spans="1:12">
      <c r="A5113" s="243">
        <v>45116</v>
      </c>
      <c r="B5113" s="243">
        <v>45117</v>
      </c>
      <c r="C5113" s="244">
        <f t="shared" si="237"/>
        <v>2</v>
      </c>
      <c r="D5113" s="239">
        <v>45117</v>
      </c>
      <c r="E5113" s="245">
        <f t="shared" si="238"/>
        <v>1</v>
      </c>
      <c r="F5113" s="306" t="s">
        <v>175</v>
      </c>
      <c r="G5113" s="241">
        <v>2832.33</v>
      </c>
      <c r="H5113" s="244">
        <f t="shared" si="239"/>
        <v>2832.33</v>
      </c>
      <c r="I5113" s="246"/>
      <c r="J5113" s="247"/>
      <c r="K5113" s="240"/>
      <c r="L5113" s="245"/>
    </row>
    <row r="5114" spans="1:12">
      <c r="A5114" s="243">
        <v>45116</v>
      </c>
      <c r="B5114" s="243">
        <v>45118</v>
      </c>
      <c r="C5114" s="244">
        <f t="shared" si="237"/>
        <v>3</v>
      </c>
      <c r="D5114" s="239">
        <v>45118</v>
      </c>
      <c r="E5114" s="245">
        <f t="shared" si="238"/>
        <v>2</v>
      </c>
      <c r="F5114" s="306" t="s">
        <v>175</v>
      </c>
      <c r="G5114" s="241">
        <v>410.93</v>
      </c>
      <c r="H5114" s="244">
        <f t="shared" si="239"/>
        <v>821.86</v>
      </c>
      <c r="I5114" s="246"/>
      <c r="J5114" s="247"/>
      <c r="K5114" s="240"/>
      <c r="L5114" s="245"/>
    </row>
    <row r="5115" spans="1:12">
      <c r="A5115" s="243">
        <v>45116</v>
      </c>
      <c r="B5115" s="243">
        <v>45119</v>
      </c>
      <c r="C5115" s="244">
        <f t="shared" si="237"/>
        <v>4</v>
      </c>
      <c r="D5115" s="239">
        <v>45119</v>
      </c>
      <c r="E5115" s="245">
        <f t="shared" si="238"/>
        <v>3</v>
      </c>
      <c r="F5115" s="306" t="s">
        <v>176</v>
      </c>
      <c r="G5115" s="241">
        <v>35.909999999999997</v>
      </c>
      <c r="H5115" s="244">
        <f t="shared" si="239"/>
        <v>107.72999999999999</v>
      </c>
      <c r="I5115" s="246"/>
      <c r="J5115" s="247"/>
      <c r="K5115" s="240"/>
      <c r="L5115" s="245"/>
    </row>
    <row r="5116" spans="1:12">
      <c r="A5116" s="243">
        <v>45116</v>
      </c>
      <c r="B5116" s="243">
        <v>45120</v>
      </c>
      <c r="C5116" s="244">
        <f t="shared" si="237"/>
        <v>5</v>
      </c>
      <c r="D5116" s="239">
        <v>45120</v>
      </c>
      <c r="E5116" s="245">
        <f t="shared" si="238"/>
        <v>4</v>
      </c>
      <c r="F5116" s="306" t="s">
        <v>176</v>
      </c>
      <c r="G5116" s="241">
        <v>95.29</v>
      </c>
      <c r="H5116" s="244">
        <f t="shared" si="239"/>
        <v>381.16</v>
      </c>
      <c r="I5116" s="246"/>
      <c r="J5116" s="247"/>
      <c r="K5116" s="240"/>
      <c r="L5116" s="245"/>
    </row>
    <row r="5117" spans="1:12">
      <c r="A5117" s="243">
        <v>45116</v>
      </c>
      <c r="B5117" s="243">
        <v>45120</v>
      </c>
      <c r="C5117" s="244">
        <f t="shared" si="237"/>
        <v>5</v>
      </c>
      <c r="D5117" s="239">
        <v>45120</v>
      </c>
      <c r="E5117" s="245">
        <f t="shared" si="238"/>
        <v>4</v>
      </c>
      <c r="F5117" s="306" t="s">
        <v>175</v>
      </c>
      <c r="G5117" s="241">
        <v>14.96</v>
      </c>
      <c r="H5117" s="244">
        <f t="shared" si="239"/>
        <v>59.84</v>
      </c>
      <c r="I5117" s="246"/>
      <c r="J5117" s="247"/>
      <c r="K5117" s="240"/>
      <c r="L5117" s="245"/>
    </row>
    <row r="5118" spans="1:12">
      <c r="A5118" s="243">
        <v>45116</v>
      </c>
      <c r="B5118" s="243">
        <v>45160</v>
      </c>
      <c r="C5118" s="244">
        <f t="shared" si="237"/>
        <v>45</v>
      </c>
      <c r="D5118" s="239">
        <v>45160</v>
      </c>
      <c r="E5118" s="245">
        <f t="shared" si="238"/>
        <v>44</v>
      </c>
      <c r="F5118" s="306" t="s">
        <v>175</v>
      </c>
      <c r="G5118" s="241">
        <v>9.7100000000000009</v>
      </c>
      <c r="H5118" s="244">
        <f t="shared" si="239"/>
        <v>427.24</v>
      </c>
      <c r="I5118" s="246"/>
      <c r="J5118" s="247"/>
      <c r="K5118" s="240"/>
      <c r="L5118" s="245"/>
    </row>
    <row r="5119" spans="1:12">
      <c r="A5119" s="243">
        <v>45116</v>
      </c>
      <c r="B5119" s="243">
        <v>45124</v>
      </c>
      <c r="C5119" s="244">
        <f t="shared" si="237"/>
        <v>9</v>
      </c>
      <c r="D5119" s="239">
        <v>45124</v>
      </c>
      <c r="E5119" s="245">
        <f t="shared" si="238"/>
        <v>8</v>
      </c>
      <c r="F5119" s="306" t="s">
        <v>175</v>
      </c>
      <c r="G5119" s="241">
        <v>144.74</v>
      </c>
      <c r="H5119" s="244">
        <f t="shared" si="239"/>
        <v>1157.92</v>
      </c>
      <c r="I5119" s="246"/>
      <c r="J5119" s="247"/>
      <c r="K5119" s="240"/>
      <c r="L5119" s="245"/>
    </row>
    <row r="5120" spans="1:12">
      <c r="A5120" s="243">
        <v>45117</v>
      </c>
      <c r="B5120" s="243">
        <v>45126</v>
      </c>
      <c r="C5120" s="244">
        <f t="shared" si="237"/>
        <v>10</v>
      </c>
      <c r="D5120" s="239">
        <v>45126</v>
      </c>
      <c r="E5120" s="245">
        <f t="shared" si="238"/>
        <v>9</v>
      </c>
      <c r="F5120" s="306" t="s">
        <v>176</v>
      </c>
      <c r="G5120" s="241">
        <v>38739.360000000001</v>
      </c>
      <c r="H5120" s="244">
        <f t="shared" si="239"/>
        <v>348654.24</v>
      </c>
      <c r="I5120" s="246"/>
      <c r="J5120" s="247"/>
      <c r="K5120" s="240"/>
      <c r="L5120" s="245"/>
    </row>
    <row r="5121" spans="1:12">
      <c r="A5121" s="243">
        <v>45117</v>
      </c>
      <c r="B5121" s="243">
        <v>45126</v>
      </c>
      <c r="C5121" s="244">
        <f t="shared" si="237"/>
        <v>10</v>
      </c>
      <c r="D5121" s="239">
        <v>45126</v>
      </c>
      <c r="E5121" s="245">
        <f t="shared" si="238"/>
        <v>9</v>
      </c>
      <c r="F5121" s="306" t="s">
        <v>175</v>
      </c>
      <c r="G5121" s="241">
        <v>657.62</v>
      </c>
      <c r="H5121" s="244">
        <f t="shared" si="239"/>
        <v>5918.58</v>
      </c>
      <c r="I5121" s="246"/>
      <c r="J5121" s="247"/>
      <c r="K5121" s="240"/>
      <c r="L5121" s="245"/>
    </row>
    <row r="5122" spans="1:12">
      <c r="A5122" s="243">
        <v>45117</v>
      </c>
      <c r="B5122" s="243">
        <v>45126</v>
      </c>
      <c r="C5122" s="244">
        <f t="shared" si="237"/>
        <v>10</v>
      </c>
      <c r="D5122" s="239">
        <v>45126</v>
      </c>
      <c r="E5122" s="245">
        <f t="shared" si="238"/>
        <v>9</v>
      </c>
      <c r="F5122" s="306" t="s">
        <v>177</v>
      </c>
      <c r="G5122" s="241">
        <v>167.41</v>
      </c>
      <c r="H5122" s="244">
        <f t="shared" si="239"/>
        <v>1506.69</v>
      </c>
      <c r="I5122" s="246"/>
      <c r="J5122" s="247"/>
      <c r="K5122" s="240"/>
      <c r="L5122" s="245"/>
    </row>
    <row r="5123" spans="1:12">
      <c r="A5123" s="243">
        <v>45117</v>
      </c>
      <c r="B5123" s="243">
        <v>45331</v>
      </c>
      <c r="C5123" s="244">
        <f t="shared" si="237"/>
        <v>215</v>
      </c>
      <c r="D5123" s="239">
        <v>45331</v>
      </c>
      <c r="E5123" s="245">
        <f t="shared" si="238"/>
        <v>214</v>
      </c>
      <c r="F5123" s="306" t="s">
        <v>176</v>
      </c>
      <c r="G5123" s="241">
        <v>40.229999999999997</v>
      </c>
      <c r="H5123" s="244">
        <f t="shared" si="239"/>
        <v>8609.2199999999993</v>
      </c>
      <c r="I5123" s="246"/>
      <c r="J5123" s="247"/>
      <c r="K5123" s="240"/>
      <c r="L5123" s="245"/>
    </row>
    <row r="5124" spans="1:12">
      <c r="A5124" s="243">
        <v>45117</v>
      </c>
      <c r="B5124" s="243">
        <v>45153</v>
      </c>
      <c r="C5124" s="244">
        <f t="shared" si="237"/>
        <v>37</v>
      </c>
      <c r="D5124" s="239">
        <v>45153</v>
      </c>
      <c r="E5124" s="245">
        <f t="shared" si="238"/>
        <v>36</v>
      </c>
      <c r="F5124" s="306" t="s">
        <v>176</v>
      </c>
      <c r="G5124" s="241">
        <v>171.77</v>
      </c>
      <c r="H5124" s="244">
        <f t="shared" si="239"/>
        <v>6183.72</v>
      </c>
      <c r="I5124" s="246"/>
      <c r="J5124" s="247"/>
      <c r="K5124" s="240"/>
      <c r="L5124" s="245"/>
    </row>
    <row r="5125" spans="1:12">
      <c r="A5125" s="243">
        <v>45117</v>
      </c>
      <c r="B5125" s="243">
        <v>45128</v>
      </c>
      <c r="C5125" s="244">
        <f t="shared" si="237"/>
        <v>12</v>
      </c>
      <c r="D5125" s="239">
        <v>45128</v>
      </c>
      <c r="E5125" s="245">
        <f t="shared" si="238"/>
        <v>11</v>
      </c>
      <c r="F5125" s="306" t="s">
        <v>176</v>
      </c>
      <c r="G5125" s="241">
        <v>1195.06</v>
      </c>
      <c r="H5125" s="244">
        <f t="shared" si="239"/>
        <v>13145.66</v>
      </c>
      <c r="I5125" s="246"/>
      <c r="J5125" s="247"/>
      <c r="K5125" s="240"/>
      <c r="L5125" s="245"/>
    </row>
    <row r="5126" spans="1:12">
      <c r="A5126" s="243">
        <v>45117</v>
      </c>
      <c r="B5126" s="243">
        <v>45119</v>
      </c>
      <c r="C5126" s="244">
        <f t="shared" si="237"/>
        <v>3</v>
      </c>
      <c r="D5126" s="239">
        <v>45119</v>
      </c>
      <c r="E5126" s="245">
        <f t="shared" si="238"/>
        <v>2</v>
      </c>
      <c r="F5126" s="306" t="s">
        <v>180</v>
      </c>
      <c r="G5126" s="241">
        <v>0</v>
      </c>
      <c r="H5126" s="244">
        <f t="shared" si="239"/>
        <v>0</v>
      </c>
      <c r="I5126" s="246"/>
      <c r="J5126" s="247"/>
      <c r="K5126" s="240"/>
      <c r="L5126" s="245"/>
    </row>
    <row r="5127" spans="1:12">
      <c r="A5127" s="243">
        <v>45117</v>
      </c>
      <c r="B5127" s="243">
        <v>45128</v>
      </c>
      <c r="C5127" s="244">
        <f t="shared" ref="C5127:C5190" si="240">B5127-A5127+1</f>
        <v>12</v>
      </c>
      <c r="D5127" s="239">
        <v>45128</v>
      </c>
      <c r="E5127" s="245">
        <f t="shared" ref="E5127:E5190" si="241">D5127-A5127</f>
        <v>11</v>
      </c>
      <c r="F5127" s="306" t="s">
        <v>175</v>
      </c>
      <c r="G5127" s="241">
        <v>7477.64</v>
      </c>
      <c r="H5127" s="244">
        <f t="shared" ref="H5127:H5190" si="242">E5127*G5127</f>
        <v>82254.040000000008</v>
      </c>
      <c r="I5127" s="246"/>
      <c r="J5127" s="247"/>
      <c r="K5127" s="240"/>
      <c r="L5127" s="245"/>
    </row>
    <row r="5128" spans="1:12">
      <c r="A5128" s="243">
        <v>45117</v>
      </c>
      <c r="B5128" s="243">
        <v>45153</v>
      </c>
      <c r="C5128" s="244">
        <f t="shared" si="240"/>
        <v>37</v>
      </c>
      <c r="D5128" s="239">
        <v>45153</v>
      </c>
      <c r="E5128" s="245">
        <f t="shared" si="241"/>
        <v>36</v>
      </c>
      <c r="F5128" s="306" t="s">
        <v>175</v>
      </c>
      <c r="G5128" s="241">
        <v>5.94</v>
      </c>
      <c r="H5128" s="244">
        <f t="shared" si="242"/>
        <v>213.84</v>
      </c>
      <c r="I5128" s="246"/>
      <c r="J5128" s="247"/>
      <c r="K5128" s="240"/>
      <c r="L5128" s="245"/>
    </row>
    <row r="5129" spans="1:12">
      <c r="A5129" s="243">
        <v>45117</v>
      </c>
      <c r="B5129" s="243">
        <v>45131</v>
      </c>
      <c r="C5129" s="244">
        <f t="shared" si="240"/>
        <v>15</v>
      </c>
      <c r="D5129" s="239">
        <v>45131</v>
      </c>
      <c r="E5129" s="245">
        <f t="shared" si="241"/>
        <v>14</v>
      </c>
      <c r="F5129" s="306" t="s">
        <v>176</v>
      </c>
      <c r="G5129" s="241">
        <v>138.72999999999999</v>
      </c>
      <c r="H5129" s="244">
        <f t="shared" si="242"/>
        <v>1942.2199999999998</v>
      </c>
      <c r="I5129" s="246"/>
      <c r="J5129" s="247"/>
      <c r="K5129" s="240"/>
      <c r="L5129" s="245"/>
    </row>
    <row r="5130" spans="1:12">
      <c r="A5130" s="243">
        <v>45117</v>
      </c>
      <c r="B5130" s="243">
        <v>45139</v>
      </c>
      <c r="C5130" s="244">
        <f t="shared" si="240"/>
        <v>23</v>
      </c>
      <c r="D5130" s="239">
        <v>45139</v>
      </c>
      <c r="E5130" s="245">
        <f t="shared" si="241"/>
        <v>22</v>
      </c>
      <c r="F5130" s="306" t="s">
        <v>176</v>
      </c>
      <c r="G5130" s="241">
        <v>106.66</v>
      </c>
      <c r="H5130" s="244">
        <f t="shared" si="242"/>
        <v>2346.52</v>
      </c>
      <c r="I5130" s="246"/>
      <c r="J5130" s="247"/>
      <c r="K5130" s="240"/>
      <c r="L5130" s="245"/>
    </row>
    <row r="5131" spans="1:12">
      <c r="A5131" s="243">
        <v>45117</v>
      </c>
      <c r="B5131" s="243">
        <v>45131</v>
      </c>
      <c r="C5131" s="244">
        <f t="shared" si="240"/>
        <v>15</v>
      </c>
      <c r="D5131" s="239">
        <v>45131</v>
      </c>
      <c r="E5131" s="245">
        <f t="shared" si="241"/>
        <v>14</v>
      </c>
      <c r="F5131" s="306" t="s">
        <v>175</v>
      </c>
      <c r="G5131" s="241">
        <v>126.96</v>
      </c>
      <c r="H5131" s="244">
        <f t="shared" si="242"/>
        <v>1777.4399999999998</v>
      </c>
      <c r="I5131" s="246"/>
      <c r="J5131" s="247"/>
      <c r="K5131" s="240"/>
      <c r="L5131" s="245"/>
    </row>
    <row r="5132" spans="1:12">
      <c r="A5132" s="243">
        <v>45117</v>
      </c>
      <c r="B5132" s="243">
        <v>45132</v>
      </c>
      <c r="C5132" s="244">
        <f t="shared" si="240"/>
        <v>16</v>
      </c>
      <c r="D5132" s="239">
        <v>45132</v>
      </c>
      <c r="E5132" s="245">
        <f t="shared" si="241"/>
        <v>15</v>
      </c>
      <c r="F5132" s="306" t="s">
        <v>175</v>
      </c>
      <c r="G5132" s="241">
        <v>122</v>
      </c>
      <c r="H5132" s="244">
        <f t="shared" si="242"/>
        <v>1830</v>
      </c>
      <c r="I5132" s="246"/>
      <c r="J5132" s="247"/>
      <c r="K5132" s="240"/>
      <c r="L5132" s="245"/>
    </row>
    <row r="5133" spans="1:12">
      <c r="A5133" s="243">
        <v>45117</v>
      </c>
      <c r="B5133" s="243">
        <v>45118</v>
      </c>
      <c r="C5133" s="244">
        <f t="shared" si="240"/>
        <v>2</v>
      </c>
      <c r="D5133" s="239">
        <v>45118</v>
      </c>
      <c r="E5133" s="245">
        <f t="shared" si="241"/>
        <v>1</v>
      </c>
      <c r="F5133" s="306" t="s">
        <v>178</v>
      </c>
      <c r="G5133" s="241">
        <v>121720.53</v>
      </c>
      <c r="H5133" s="244">
        <f t="shared" si="242"/>
        <v>121720.53</v>
      </c>
      <c r="I5133" s="246"/>
      <c r="J5133" s="247"/>
      <c r="K5133" s="240"/>
      <c r="L5133" s="245"/>
    </row>
    <row r="5134" spans="1:12">
      <c r="A5134" s="243">
        <v>45117</v>
      </c>
      <c r="B5134" s="243">
        <v>45117</v>
      </c>
      <c r="C5134" s="244">
        <f t="shared" si="240"/>
        <v>1</v>
      </c>
      <c r="D5134" s="239">
        <v>45117</v>
      </c>
      <c r="E5134" s="245">
        <f t="shared" si="241"/>
        <v>0</v>
      </c>
      <c r="F5134" s="306" t="s">
        <v>176</v>
      </c>
      <c r="G5134" s="241">
        <v>13192.83</v>
      </c>
      <c r="H5134" s="244">
        <f t="shared" si="242"/>
        <v>0</v>
      </c>
      <c r="I5134" s="246"/>
      <c r="J5134" s="247"/>
      <c r="K5134" s="240"/>
      <c r="L5134" s="245"/>
    </row>
    <row r="5135" spans="1:12">
      <c r="A5135" s="243">
        <v>45117</v>
      </c>
      <c r="B5135" s="243">
        <v>45142</v>
      </c>
      <c r="C5135" s="244">
        <f t="shared" si="240"/>
        <v>26</v>
      </c>
      <c r="D5135" s="239">
        <v>45142</v>
      </c>
      <c r="E5135" s="245">
        <f t="shared" si="241"/>
        <v>25</v>
      </c>
      <c r="F5135" s="306" t="s">
        <v>176</v>
      </c>
      <c r="G5135" s="241">
        <v>61.03</v>
      </c>
      <c r="H5135" s="244">
        <f t="shared" si="242"/>
        <v>1525.75</v>
      </c>
      <c r="I5135" s="246"/>
      <c r="J5135" s="247"/>
      <c r="K5135" s="240"/>
      <c r="L5135" s="245"/>
    </row>
    <row r="5136" spans="1:12">
      <c r="A5136" s="243">
        <v>45117</v>
      </c>
      <c r="B5136" s="243">
        <v>45180</v>
      </c>
      <c r="C5136" s="244">
        <f t="shared" si="240"/>
        <v>64</v>
      </c>
      <c r="D5136" s="239">
        <v>45180</v>
      </c>
      <c r="E5136" s="245">
        <f t="shared" si="241"/>
        <v>63</v>
      </c>
      <c r="F5136" s="306" t="s">
        <v>175</v>
      </c>
      <c r="G5136" s="241">
        <v>66.09</v>
      </c>
      <c r="H5136" s="244">
        <f t="shared" si="242"/>
        <v>4163.67</v>
      </c>
      <c r="I5136" s="246"/>
      <c r="J5136" s="247"/>
      <c r="K5136" s="240"/>
      <c r="L5136" s="245"/>
    </row>
    <row r="5137" spans="1:12">
      <c r="A5137" s="243">
        <v>45117</v>
      </c>
      <c r="B5137" s="243">
        <v>45134</v>
      </c>
      <c r="C5137" s="244">
        <f t="shared" si="240"/>
        <v>18</v>
      </c>
      <c r="D5137" s="239">
        <v>45134</v>
      </c>
      <c r="E5137" s="245">
        <f t="shared" si="241"/>
        <v>17</v>
      </c>
      <c r="F5137" s="306" t="s">
        <v>176</v>
      </c>
      <c r="G5137" s="241">
        <v>840.99</v>
      </c>
      <c r="H5137" s="244">
        <f t="shared" si="242"/>
        <v>14296.83</v>
      </c>
      <c r="I5137" s="246"/>
      <c r="J5137" s="247"/>
      <c r="K5137" s="240"/>
      <c r="L5137" s="245"/>
    </row>
    <row r="5138" spans="1:12">
      <c r="A5138" s="243">
        <v>45117</v>
      </c>
      <c r="B5138" s="243">
        <v>45118</v>
      </c>
      <c r="C5138" s="244">
        <f t="shared" si="240"/>
        <v>2</v>
      </c>
      <c r="D5138" s="239">
        <v>45118</v>
      </c>
      <c r="E5138" s="245">
        <f t="shared" si="241"/>
        <v>1</v>
      </c>
      <c r="F5138" s="306" t="s">
        <v>176</v>
      </c>
      <c r="G5138" s="241">
        <v>289380</v>
      </c>
      <c r="H5138" s="244">
        <f t="shared" si="242"/>
        <v>289380</v>
      </c>
      <c r="I5138" s="246"/>
      <c r="J5138" s="247"/>
      <c r="K5138" s="240"/>
      <c r="L5138" s="245"/>
    </row>
    <row r="5139" spans="1:12">
      <c r="A5139" s="243">
        <v>45117</v>
      </c>
      <c r="B5139" s="243">
        <v>45119</v>
      </c>
      <c r="C5139" s="244">
        <f t="shared" si="240"/>
        <v>3</v>
      </c>
      <c r="D5139" s="239">
        <v>45119</v>
      </c>
      <c r="E5139" s="245">
        <f t="shared" si="241"/>
        <v>2</v>
      </c>
      <c r="F5139" s="306" t="s">
        <v>178</v>
      </c>
      <c r="G5139" s="241">
        <v>28314.53</v>
      </c>
      <c r="H5139" s="244">
        <f t="shared" si="242"/>
        <v>56629.06</v>
      </c>
      <c r="I5139" s="246"/>
      <c r="J5139" s="247"/>
      <c r="K5139" s="240"/>
      <c r="L5139" s="245"/>
    </row>
    <row r="5140" spans="1:12">
      <c r="A5140" s="243">
        <v>45117</v>
      </c>
      <c r="B5140" s="243">
        <v>45117</v>
      </c>
      <c r="C5140" s="244">
        <f t="shared" si="240"/>
        <v>1</v>
      </c>
      <c r="D5140" s="239">
        <v>45117</v>
      </c>
      <c r="E5140" s="245">
        <f t="shared" si="241"/>
        <v>0</v>
      </c>
      <c r="F5140" s="306" t="s">
        <v>175</v>
      </c>
      <c r="G5140" s="241">
        <v>1079.3</v>
      </c>
      <c r="H5140" s="244">
        <f t="shared" si="242"/>
        <v>0</v>
      </c>
      <c r="I5140" s="246"/>
      <c r="J5140" s="247"/>
      <c r="K5140" s="240"/>
      <c r="L5140" s="245"/>
    </row>
    <row r="5141" spans="1:12">
      <c r="A5141" s="243">
        <v>45117</v>
      </c>
      <c r="B5141" s="243">
        <v>45133</v>
      </c>
      <c r="C5141" s="244">
        <f t="shared" si="240"/>
        <v>17</v>
      </c>
      <c r="D5141" s="239">
        <v>45133</v>
      </c>
      <c r="E5141" s="245">
        <f t="shared" si="241"/>
        <v>16</v>
      </c>
      <c r="F5141" s="306" t="s">
        <v>177</v>
      </c>
      <c r="G5141" s="241">
        <v>60988.639999999999</v>
      </c>
      <c r="H5141" s="244">
        <f t="shared" si="242"/>
        <v>975818.23999999999</v>
      </c>
      <c r="I5141" s="246"/>
      <c r="J5141" s="247"/>
      <c r="K5141" s="240"/>
      <c r="L5141" s="245"/>
    </row>
    <row r="5142" spans="1:12">
      <c r="A5142" s="243">
        <v>45117</v>
      </c>
      <c r="B5142" s="243">
        <v>45134</v>
      </c>
      <c r="C5142" s="244">
        <f t="shared" si="240"/>
        <v>18</v>
      </c>
      <c r="D5142" s="239">
        <v>45134</v>
      </c>
      <c r="E5142" s="245">
        <f t="shared" si="241"/>
        <v>17</v>
      </c>
      <c r="F5142" s="306" t="s">
        <v>175</v>
      </c>
      <c r="G5142" s="241">
        <v>254.01</v>
      </c>
      <c r="H5142" s="244">
        <f t="shared" si="242"/>
        <v>4318.17</v>
      </c>
      <c r="I5142" s="246"/>
      <c r="J5142" s="247"/>
      <c r="K5142" s="240"/>
      <c r="L5142" s="245"/>
    </row>
    <row r="5143" spans="1:12">
      <c r="A5143" s="243">
        <v>45117</v>
      </c>
      <c r="B5143" s="243">
        <v>45135</v>
      </c>
      <c r="C5143" s="244">
        <f t="shared" si="240"/>
        <v>19</v>
      </c>
      <c r="D5143" s="239">
        <v>45135</v>
      </c>
      <c r="E5143" s="245">
        <f t="shared" si="241"/>
        <v>18</v>
      </c>
      <c r="F5143" s="306" t="s">
        <v>176</v>
      </c>
      <c r="G5143" s="241">
        <v>996.71</v>
      </c>
      <c r="H5143" s="244">
        <f t="shared" si="242"/>
        <v>17940.78</v>
      </c>
      <c r="I5143" s="246"/>
      <c r="J5143" s="247"/>
      <c r="K5143" s="240"/>
      <c r="L5143" s="245"/>
    </row>
    <row r="5144" spans="1:12">
      <c r="A5144" s="243">
        <v>45117</v>
      </c>
      <c r="B5144" s="243">
        <v>45118</v>
      </c>
      <c r="C5144" s="244">
        <f t="shared" si="240"/>
        <v>2</v>
      </c>
      <c r="D5144" s="239">
        <v>45118</v>
      </c>
      <c r="E5144" s="245">
        <f t="shared" si="241"/>
        <v>1</v>
      </c>
      <c r="F5144" s="306" t="s">
        <v>175</v>
      </c>
      <c r="G5144" s="241">
        <v>339278.21</v>
      </c>
      <c r="H5144" s="244">
        <f t="shared" si="242"/>
        <v>339278.21</v>
      </c>
      <c r="I5144" s="246"/>
      <c r="J5144" s="247"/>
      <c r="K5144" s="240"/>
      <c r="L5144" s="245"/>
    </row>
    <row r="5145" spans="1:12">
      <c r="A5145" s="243">
        <v>45117</v>
      </c>
      <c r="B5145" s="243">
        <v>45119</v>
      </c>
      <c r="C5145" s="244">
        <f t="shared" si="240"/>
        <v>3</v>
      </c>
      <c r="D5145" s="239">
        <v>45119</v>
      </c>
      <c r="E5145" s="245">
        <f t="shared" si="241"/>
        <v>2</v>
      </c>
      <c r="F5145" s="306" t="s">
        <v>176</v>
      </c>
      <c r="G5145" s="241">
        <v>138795.91</v>
      </c>
      <c r="H5145" s="244">
        <f t="shared" si="242"/>
        <v>277591.82</v>
      </c>
      <c r="I5145" s="246"/>
      <c r="J5145" s="247"/>
      <c r="K5145" s="240"/>
      <c r="L5145" s="245"/>
    </row>
    <row r="5146" spans="1:12">
      <c r="A5146" s="243">
        <v>45117</v>
      </c>
      <c r="B5146" s="243">
        <v>45120</v>
      </c>
      <c r="C5146" s="244">
        <f t="shared" si="240"/>
        <v>4</v>
      </c>
      <c r="D5146" s="239">
        <v>45120</v>
      </c>
      <c r="E5146" s="245">
        <f t="shared" si="241"/>
        <v>3</v>
      </c>
      <c r="F5146" s="306" t="s">
        <v>178</v>
      </c>
      <c r="G5146" s="241">
        <v>10721.02</v>
      </c>
      <c r="H5146" s="244">
        <f t="shared" si="242"/>
        <v>32163.06</v>
      </c>
      <c r="I5146" s="246"/>
      <c r="J5146" s="247"/>
      <c r="K5146" s="240"/>
      <c r="L5146" s="245"/>
    </row>
    <row r="5147" spans="1:12">
      <c r="A5147" s="243">
        <v>45117</v>
      </c>
      <c r="B5147" s="243">
        <v>45121</v>
      </c>
      <c r="C5147" s="244">
        <f t="shared" si="240"/>
        <v>5</v>
      </c>
      <c r="D5147" s="239">
        <v>45121</v>
      </c>
      <c r="E5147" s="245">
        <f t="shared" si="241"/>
        <v>4</v>
      </c>
      <c r="F5147" s="306" t="s">
        <v>178</v>
      </c>
      <c r="G5147" s="241">
        <v>11505.63</v>
      </c>
      <c r="H5147" s="244">
        <f t="shared" si="242"/>
        <v>46022.52</v>
      </c>
      <c r="I5147" s="246"/>
      <c r="J5147" s="247"/>
      <c r="K5147" s="240"/>
      <c r="L5147" s="245"/>
    </row>
    <row r="5148" spans="1:12">
      <c r="A5148" s="243">
        <v>45117</v>
      </c>
      <c r="B5148" s="243">
        <v>45118</v>
      </c>
      <c r="C5148" s="244">
        <f t="shared" si="240"/>
        <v>2</v>
      </c>
      <c r="D5148" s="239">
        <v>45118</v>
      </c>
      <c r="E5148" s="245">
        <f t="shared" si="241"/>
        <v>1</v>
      </c>
      <c r="F5148" s="306" t="s">
        <v>177</v>
      </c>
      <c r="G5148" s="241">
        <v>37615.019999999997</v>
      </c>
      <c r="H5148" s="244">
        <f t="shared" si="242"/>
        <v>37615.019999999997</v>
      </c>
      <c r="I5148" s="246"/>
      <c r="J5148" s="247"/>
      <c r="K5148" s="240"/>
      <c r="L5148" s="245"/>
    </row>
    <row r="5149" spans="1:12">
      <c r="A5149" s="243">
        <v>45117</v>
      </c>
      <c r="B5149" s="243">
        <v>45120</v>
      </c>
      <c r="C5149" s="244">
        <f t="shared" si="240"/>
        <v>4</v>
      </c>
      <c r="D5149" s="239">
        <v>45120</v>
      </c>
      <c r="E5149" s="245">
        <f t="shared" si="241"/>
        <v>3</v>
      </c>
      <c r="F5149" s="306" t="s">
        <v>176</v>
      </c>
      <c r="G5149" s="241">
        <v>101270.24</v>
      </c>
      <c r="H5149" s="244">
        <f t="shared" si="242"/>
        <v>303810.72000000003</v>
      </c>
      <c r="I5149" s="246"/>
      <c r="J5149" s="247"/>
      <c r="K5149" s="240"/>
      <c r="L5149" s="245"/>
    </row>
    <row r="5150" spans="1:12">
      <c r="A5150" s="243">
        <v>45117</v>
      </c>
      <c r="B5150" s="243">
        <v>45119</v>
      </c>
      <c r="C5150" s="244">
        <f t="shared" si="240"/>
        <v>3</v>
      </c>
      <c r="D5150" s="239">
        <v>45119</v>
      </c>
      <c r="E5150" s="245">
        <f t="shared" si="241"/>
        <v>2</v>
      </c>
      <c r="F5150" s="306" t="s">
        <v>175</v>
      </c>
      <c r="G5150" s="241">
        <v>1037.45</v>
      </c>
      <c r="H5150" s="244">
        <f t="shared" si="242"/>
        <v>2074.9</v>
      </c>
      <c r="I5150" s="246"/>
      <c r="J5150" s="247"/>
      <c r="K5150" s="240"/>
      <c r="L5150" s="245"/>
    </row>
    <row r="5151" spans="1:12">
      <c r="A5151" s="243">
        <v>45117</v>
      </c>
      <c r="B5151" s="243">
        <v>45145</v>
      </c>
      <c r="C5151" s="244">
        <f t="shared" si="240"/>
        <v>29</v>
      </c>
      <c r="D5151" s="239">
        <v>45145</v>
      </c>
      <c r="E5151" s="245">
        <f t="shared" si="241"/>
        <v>28</v>
      </c>
      <c r="F5151" s="306" t="s">
        <v>176</v>
      </c>
      <c r="G5151" s="241">
        <v>39.06</v>
      </c>
      <c r="H5151" s="244">
        <f t="shared" si="242"/>
        <v>1093.68</v>
      </c>
      <c r="I5151" s="246"/>
      <c r="J5151" s="247"/>
      <c r="K5151" s="240"/>
      <c r="L5151" s="245"/>
    </row>
    <row r="5152" spans="1:12">
      <c r="A5152" s="243">
        <v>45117</v>
      </c>
      <c r="B5152" s="243">
        <v>45119</v>
      </c>
      <c r="C5152" s="244">
        <f t="shared" si="240"/>
        <v>3</v>
      </c>
      <c r="D5152" s="239">
        <v>45119</v>
      </c>
      <c r="E5152" s="245">
        <f t="shared" si="241"/>
        <v>2</v>
      </c>
      <c r="F5152" s="306" t="s">
        <v>177</v>
      </c>
      <c r="G5152" s="241">
        <v>33209.599999999999</v>
      </c>
      <c r="H5152" s="244">
        <f t="shared" si="242"/>
        <v>66419.199999999997</v>
      </c>
      <c r="I5152" s="246"/>
      <c r="J5152" s="247"/>
      <c r="K5152" s="240"/>
      <c r="L5152" s="245"/>
    </row>
    <row r="5153" spans="1:12">
      <c r="A5153" s="243">
        <v>45117</v>
      </c>
      <c r="B5153" s="243">
        <v>45121</v>
      </c>
      <c r="C5153" s="244">
        <f t="shared" si="240"/>
        <v>5</v>
      </c>
      <c r="D5153" s="239">
        <v>45121</v>
      </c>
      <c r="E5153" s="245">
        <f t="shared" si="241"/>
        <v>4</v>
      </c>
      <c r="F5153" s="306" t="s">
        <v>176</v>
      </c>
      <c r="G5153" s="241">
        <v>40762.559999999998</v>
      </c>
      <c r="H5153" s="244">
        <f t="shared" si="242"/>
        <v>163050.23999999999</v>
      </c>
      <c r="I5153" s="246"/>
      <c r="J5153" s="247"/>
      <c r="K5153" s="240"/>
      <c r="L5153" s="245"/>
    </row>
    <row r="5154" spans="1:12">
      <c r="A5154" s="243">
        <v>45117</v>
      </c>
      <c r="B5154" s="243">
        <v>45202</v>
      </c>
      <c r="C5154" s="244">
        <f t="shared" si="240"/>
        <v>86</v>
      </c>
      <c r="D5154" s="239">
        <v>45202</v>
      </c>
      <c r="E5154" s="245">
        <f t="shared" si="241"/>
        <v>85</v>
      </c>
      <c r="F5154" s="306" t="s">
        <v>176</v>
      </c>
      <c r="G5154" s="241">
        <v>831.13</v>
      </c>
      <c r="H5154" s="244">
        <f t="shared" si="242"/>
        <v>70646.05</v>
      </c>
      <c r="I5154" s="246"/>
      <c r="J5154" s="247"/>
      <c r="K5154" s="240"/>
      <c r="L5154" s="245"/>
    </row>
    <row r="5155" spans="1:12">
      <c r="A5155" s="243">
        <v>45117</v>
      </c>
      <c r="B5155" s="243">
        <v>45117</v>
      </c>
      <c r="C5155" s="244">
        <f t="shared" si="240"/>
        <v>1</v>
      </c>
      <c r="D5155" s="239">
        <v>45117</v>
      </c>
      <c r="E5155" s="245">
        <f t="shared" si="241"/>
        <v>0</v>
      </c>
      <c r="F5155" s="306" t="s">
        <v>179</v>
      </c>
      <c r="G5155" s="241">
        <v>18.690000000000001</v>
      </c>
      <c r="H5155" s="244">
        <f t="shared" si="242"/>
        <v>0</v>
      </c>
      <c r="I5155" s="246"/>
      <c r="J5155" s="247"/>
      <c r="K5155" s="240"/>
      <c r="L5155" s="245"/>
    </row>
    <row r="5156" spans="1:12">
      <c r="A5156" s="243">
        <v>45117</v>
      </c>
      <c r="B5156" s="243">
        <v>45145</v>
      </c>
      <c r="C5156" s="244">
        <f t="shared" si="240"/>
        <v>29</v>
      </c>
      <c r="D5156" s="239">
        <v>45145</v>
      </c>
      <c r="E5156" s="245">
        <f t="shared" si="241"/>
        <v>28</v>
      </c>
      <c r="F5156" s="306" t="s">
        <v>175</v>
      </c>
      <c r="G5156" s="241">
        <v>5.55</v>
      </c>
      <c r="H5156" s="244">
        <f t="shared" si="242"/>
        <v>155.4</v>
      </c>
      <c r="I5156" s="246"/>
      <c r="J5156" s="247"/>
      <c r="K5156" s="240"/>
      <c r="L5156" s="245"/>
    </row>
    <row r="5157" spans="1:12">
      <c r="A5157" s="243">
        <v>45117</v>
      </c>
      <c r="B5157" s="243">
        <v>45120</v>
      </c>
      <c r="C5157" s="244">
        <f t="shared" si="240"/>
        <v>4</v>
      </c>
      <c r="D5157" s="239">
        <v>45120</v>
      </c>
      <c r="E5157" s="245">
        <f t="shared" si="241"/>
        <v>3</v>
      </c>
      <c r="F5157" s="306" t="s">
        <v>175</v>
      </c>
      <c r="G5157" s="241">
        <v>116.25</v>
      </c>
      <c r="H5157" s="244">
        <f t="shared" si="242"/>
        <v>348.75</v>
      </c>
      <c r="I5157" s="246"/>
      <c r="J5157" s="247"/>
      <c r="K5157" s="240"/>
      <c r="L5157" s="245"/>
    </row>
    <row r="5158" spans="1:12">
      <c r="A5158" s="243">
        <v>45117</v>
      </c>
      <c r="B5158" s="243">
        <v>45120</v>
      </c>
      <c r="C5158" s="244">
        <f t="shared" si="240"/>
        <v>4</v>
      </c>
      <c r="D5158" s="239">
        <v>45120</v>
      </c>
      <c r="E5158" s="245">
        <f t="shared" si="241"/>
        <v>3</v>
      </c>
      <c r="F5158" s="306" t="s">
        <v>177</v>
      </c>
      <c r="G5158" s="241">
        <v>11590.9</v>
      </c>
      <c r="H5158" s="244">
        <f t="shared" si="242"/>
        <v>34772.699999999997</v>
      </c>
      <c r="I5158" s="246"/>
      <c r="J5158" s="247"/>
      <c r="K5158" s="240"/>
      <c r="L5158" s="245"/>
    </row>
    <row r="5159" spans="1:12">
      <c r="A5159" s="243">
        <v>45117</v>
      </c>
      <c r="B5159" s="243">
        <v>45121</v>
      </c>
      <c r="C5159" s="244">
        <f t="shared" si="240"/>
        <v>5</v>
      </c>
      <c r="D5159" s="239">
        <v>45121</v>
      </c>
      <c r="E5159" s="245">
        <f t="shared" si="241"/>
        <v>4</v>
      </c>
      <c r="F5159" s="306" t="s">
        <v>175</v>
      </c>
      <c r="G5159" s="241">
        <v>60.72</v>
      </c>
      <c r="H5159" s="244">
        <f t="shared" si="242"/>
        <v>242.88</v>
      </c>
      <c r="I5159" s="246"/>
      <c r="J5159" s="247"/>
      <c r="K5159" s="240"/>
      <c r="L5159" s="245"/>
    </row>
    <row r="5160" spans="1:12">
      <c r="A5160" s="243">
        <v>45117</v>
      </c>
      <c r="B5160" s="243">
        <v>45147</v>
      </c>
      <c r="C5160" s="244">
        <f t="shared" si="240"/>
        <v>31</v>
      </c>
      <c r="D5160" s="239">
        <v>45147</v>
      </c>
      <c r="E5160" s="245">
        <f t="shared" si="241"/>
        <v>30</v>
      </c>
      <c r="F5160" s="306" t="s">
        <v>175</v>
      </c>
      <c r="G5160" s="241">
        <v>193.12</v>
      </c>
      <c r="H5160" s="244">
        <f t="shared" si="242"/>
        <v>5793.6</v>
      </c>
      <c r="I5160" s="246"/>
      <c r="J5160" s="247"/>
      <c r="K5160" s="240"/>
      <c r="L5160" s="245"/>
    </row>
    <row r="5161" spans="1:12">
      <c r="A5161" s="243">
        <v>45117</v>
      </c>
      <c r="B5161" s="243">
        <v>45121</v>
      </c>
      <c r="C5161" s="244">
        <f t="shared" si="240"/>
        <v>5</v>
      </c>
      <c r="D5161" s="239">
        <v>45121</v>
      </c>
      <c r="E5161" s="245">
        <f t="shared" si="241"/>
        <v>4</v>
      </c>
      <c r="F5161" s="306" t="s">
        <v>177</v>
      </c>
      <c r="G5161" s="241">
        <v>918.17</v>
      </c>
      <c r="H5161" s="244">
        <f t="shared" si="242"/>
        <v>3672.68</v>
      </c>
      <c r="I5161" s="246"/>
      <c r="J5161" s="247"/>
      <c r="K5161" s="240"/>
      <c r="L5161" s="245"/>
    </row>
    <row r="5162" spans="1:12">
      <c r="A5162" s="243">
        <v>45117</v>
      </c>
      <c r="B5162" s="243">
        <v>45244</v>
      </c>
      <c r="C5162" s="244">
        <f t="shared" si="240"/>
        <v>128</v>
      </c>
      <c r="D5162" s="239">
        <v>45244</v>
      </c>
      <c r="E5162" s="245">
        <f t="shared" si="241"/>
        <v>127</v>
      </c>
      <c r="F5162" s="306" t="s">
        <v>176</v>
      </c>
      <c r="G5162" s="241">
        <v>2025.51</v>
      </c>
      <c r="H5162" s="244">
        <f t="shared" si="242"/>
        <v>257239.77</v>
      </c>
      <c r="I5162" s="246"/>
      <c r="J5162" s="247"/>
      <c r="K5162" s="240"/>
      <c r="L5162" s="245"/>
    </row>
    <row r="5163" spans="1:12">
      <c r="A5163" s="243">
        <v>45117</v>
      </c>
      <c r="B5163" s="243">
        <v>45124</v>
      </c>
      <c r="C5163" s="244">
        <f t="shared" si="240"/>
        <v>8</v>
      </c>
      <c r="D5163" s="239">
        <v>45124</v>
      </c>
      <c r="E5163" s="245">
        <f t="shared" si="241"/>
        <v>7</v>
      </c>
      <c r="F5163" s="306" t="s">
        <v>175</v>
      </c>
      <c r="G5163" s="241">
        <v>26.26</v>
      </c>
      <c r="H5163" s="244">
        <f t="shared" si="242"/>
        <v>183.82000000000002</v>
      </c>
      <c r="I5163" s="246"/>
      <c r="J5163" s="247"/>
      <c r="K5163" s="240"/>
      <c r="L5163" s="245"/>
    </row>
    <row r="5164" spans="1:12">
      <c r="A5164" s="243">
        <v>45117</v>
      </c>
      <c r="B5164" s="243">
        <v>45126</v>
      </c>
      <c r="C5164" s="244">
        <f t="shared" si="240"/>
        <v>10</v>
      </c>
      <c r="D5164" s="239">
        <v>45126</v>
      </c>
      <c r="E5164" s="245">
        <f t="shared" si="241"/>
        <v>9</v>
      </c>
      <c r="F5164" s="306" t="s">
        <v>178</v>
      </c>
      <c r="G5164" s="241">
        <v>276.38</v>
      </c>
      <c r="H5164" s="244">
        <f t="shared" si="242"/>
        <v>2487.42</v>
      </c>
      <c r="I5164" s="246"/>
      <c r="J5164" s="247"/>
      <c r="K5164" s="240"/>
      <c r="L5164" s="245"/>
    </row>
    <row r="5165" spans="1:12">
      <c r="A5165" s="243">
        <v>45117</v>
      </c>
      <c r="B5165" s="243">
        <v>45138</v>
      </c>
      <c r="C5165" s="244">
        <f t="shared" si="240"/>
        <v>22</v>
      </c>
      <c r="D5165" s="239">
        <v>45138</v>
      </c>
      <c r="E5165" s="245">
        <f t="shared" si="241"/>
        <v>21</v>
      </c>
      <c r="F5165" s="306" t="s">
        <v>175</v>
      </c>
      <c r="G5165" s="241">
        <v>20.81</v>
      </c>
      <c r="H5165" s="244">
        <f t="shared" si="242"/>
        <v>437.01</v>
      </c>
      <c r="I5165" s="246"/>
      <c r="J5165" s="247"/>
      <c r="K5165" s="240"/>
      <c r="L5165" s="245"/>
    </row>
    <row r="5166" spans="1:12">
      <c r="A5166" s="243">
        <v>45118</v>
      </c>
      <c r="B5166" s="243">
        <v>45119</v>
      </c>
      <c r="C5166" s="244">
        <f t="shared" si="240"/>
        <v>2</v>
      </c>
      <c r="D5166" s="239">
        <v>45119</v>
      </c>
      <c r="E5166" s="245">
        <f t="shared" si="241"/>
        <v>1</v>
      </c>
      <c r="F5166" s="306" t="s">
        <v>177</v>
      </c>
      <c r="G5166" s="241">
        <v>15868.02</v>
      </c>
      <c r="H5166" s="244">
        <f t="shared" si="242"/>
        <v>15868.02</v>
      </c>
      <c r="I5166" s="246"/>
      <c r="J5166" s="247"/>
      <c r="K5166" s="240"/>
      <c r="L5166" s="245"/>
    </row>
    <row r="5167" spans="1:12">
      <c r="A5167" s="243">
        <v>45118</v>
      </c>
      <c r="B5167" s="243">
        <v>45120</v>
      </c>
      <c r="C5167" s="244">
        <f t="shared" si="240"/>
        <v>3</v>
      </c>
      <c r="D5167" s="239">
        <v>45120</v>
      </c>
      <c r="E5167" s="245">
        <f t="shared" si="241"/>
        <v>2</v>
      </c>
      <c r="F5167" s="306" t="s">
        <v>175</v>
      </c>
      <c r="G5167" s="241">
        <v>445.75</v>
      </c>
      <c r="H5167" s="244">
        <f t="shared" si="242"/>
        <v>891.5</v>
      </c>
      <c r="I5167" s="246"/>
      <c r="J5167" s="247"/>
      <c r="K5167" s="240"/>
      <c r="L5167" s="245"/>
    </row>
    <row r="5168" spans="1:12">
      <c r="A5168" s="243">
        <v>45118</v>
      </c>
      <c r="B5168" s="243">
        <v>45121</v>
      </c>
      <c r="C5168" s="244">
        <f t="shared" si="240"/>
        <v>4</v>
      </c>
      <c r="D5168" s="239">
        <v>45121</v>
      </c>
      <c r="E5168" s="245">
        <f t="shared" si="241"/>
        <v>3</v>
      </c>
      <c r="F5168" s="306" t="s">
        <v>176</v>
      </c>
      <c r="G5168" s="241">
        <v>59182.95</v>
      </c>
      <c r="H5168" s="244">
        <f t="shared" si="242"/>
        <v>177548.84999999998</v>
      </c>
      <c r="I5168" s="246"/>
      <c r="J5168" s="247"/>
      <c r="K5168" s="240"/>
      <c r="L5168" s="245"/>
    </row>
    <row r="5169" spans="1:12">
      <c r="A5169" s="243">
        <v>45118</v>
      </c>
      <c r="B5169" s="243">
        <v>45146</v>
      </c>
      <c r="C5169" s="244">
        <f t="shared" si="240"/>
        <v>29</v>
      </c>
      <c r="D5169" s="239">
        <v>45146</v>
      </c>
      <c r="E5169" s="245">
        <f t="shared" si="241"/>
        <v>28</v>
      </c>
      <c r="F5169" s="306" t="s">
        <v>176</v>
      </c>
      <c r="G5169" s="241">
        <v>26211.01</v>
      </c>
      <c r="H5169" s="244">
        <f t="shared" si="242"/>
        <v>733908.27999999991</v>
      </c>
      <c r="I5169" s="246"/>
      <c r="J5169" s="247"/>
      <c r="K5169" s="240"/>
      <c r="L5169" s="245"/>
    </row>
    <row r="5170" spans="1:12">
      <c r="A5170" s="243">
        <v>45118</v>
      </c>
      <c r="B5170" s="243">
        <v>45120</v>
      </c>
      <c r="C5170" s="244">
        <f t="shared" si="240"/>
        <v>3</v>
      </c>
      <c r="D5170" s="239">
        <v>45120</v>
      </c>
      <c r="E5170" s="245">
        <f t="shared" si="241"/>
        <v>2</v>
      </c>
      <c r="F5170" s="306" t="s">
        <v>177</v>
      </c>
      <c r="G5170" s="241">
        <v>11160.33</v>
      </c>
      <c r="H5170" s="244">
        <f t="shared" si="242"/>
        <v>22320.66</v>
      </c>
      <c r="I5170" s="246"/>
      <c r="J5170" s="247"/>
      <c r="K5170" s="240"/>
      <c r="L5170" s="245"/>
    </row>
    <row r="5171" spans="1:12">
      <c r="A5171" s="243">
        <v>45118</v>
      </c>
      <c r="B5171" s="243">
        <v>45118</v>
      </c>
      <c r="C5171" s="244">
        <f t="shared" si="240"/>
        <v>1</v>
      </c>
      <c r="D5171" s="239">
        <v>45118</v>
      </c>
      <c r="E5171" s="245">
        <f t="shared" si="241"/>
        <v>0</v>
      </c>
      <c r="F5171" s="306" t="s">
        <v>179</v>
      </c>
      <c r="G5171" s="241">
        <v>50.72</v>
      </c>
      <c r="H5171" s="244">
        <f t="shared" si="242"/>
        <v>0</v>
      </c>
      <c r="I5171" s="246"/>
      <c r="J5171" s="247"/>
      <c r="K5171" s="240"/>
      <c r="L5171" s="245"/>
    </row>
    <row r="5172" spans="1:12">
      <c r="A5172" s="243">
        <v>45118</v>
      </c>
      <c r="B5172" s="243">
        <v>45121</v>
      </c>
      <c r="C5172" s="244">
        <f t="shared" si="240"/>
        <v>4</v>
      </c>
      <c r="D5172" s="239">
        <v>45121</v>
      </c>
      <c r="E5172" s="245">
        <f t="shared" si="241"/>
        <v>3</v>
      </c>
      <c r="F5172" s="306" t="s">
        <v>175</v>
      </c>
      <c r="G5172" s="241">
        <v>31.15</v>
      </c>
      <c r="H5172" s="244">
        <f t="shared" si="242"/>
        <v>93.449999999999989</v>
      </c>
      <c r="I5172" s="246"/>
      <c r="J5172" s="247"/>
      <c r="K5172" s="240"/>
      <c r="L5172" s="245"/>
    </row>
    <row r="5173" spans="1:12">
      <c r="A5173" s="243">
        <v>45118</v>
      </c>
      <c r="B5173" s="243">
        <v>45138</v>
      </c>
      <c r="C5173" s="244">
        <f t="shared" si="240"/>
        <v>21</v>
      </c>
      <c r="D5173" s="239">
        <v>45138</v>
      </c>
      <c r="E5173" s="245">
        <f t="shared" si="241"/>
        <v>20</v>
      </c>
      <c r="F5173" s="306" t="s">
        <v>176</v>
      </c>
      <c r="G5173" s="241">
        <v>27865.42</v>
      </c>
      <c r="H5173" s="244">
        <f t="shared" si="242"/>
        <v>557308.39999999991</v>
      </c>
      <c r="I5173" s="246"/>
      <c r="J5173" s="247"/>
      <c r="K5173" s="240"/>
      <c r="L5173" s="245"/>
    </row>
    <row r="5174" spans="1:12">
      <c r="A5174" s="243">
        <v>45118</v>
      </c>
      <c r="B5174" s="243">
        <v>45124</v>
      </c>
      <c r="C5174" s="244">
        <f t="shared" si="240"/>
        <v>7</v>
      </c>
      <c r="D5174" s="239">
        <v>45124</v>
      </c>
      <c r="E5174" s="245">
        <f t="shared" si="241"/>
        <v>6</v>
      </c>
      <c r="F5174" s="306" t="s">
        <v>175</v>
      </c>
      <c r="G5174" s="241">
        <v>817.75</v>
      </c>
      <c r="H5174" s="244">
        <f t="shared" si="242"/>
        <v>4906.5</v>
      </c>
      <c r="I5174" s="246"/>
      <c r="J5174" s="247"/>
      <c r="K5174" s="240"/>
      <c r="L5174" s="245"/>
    </row>
    <row r="5175" spans="1:12">
      <c r="A5175" s="243">
        <v>45118</v>
      </c>
      <c r="B5175" s="243">
        <v>45126</v>
      </c>
      <c r="C5175" s="244">
        <f t="shared" si="240"/>
        <v>9</v>
      </c>
      <c r="D5175" s="239">
        <v>45126</v>
      </c>
      <c r="E5175" s="245">
        <f t="shared" si="241"/>
        <v>8</v>
      </c>
      <c r="F5175" s="306" t="s">
        <v>178</v>
      </c>
      <c r="G5175" s="241">
        <v>119.74</v>
      </c>
      <c r="H5175" s="244">
        <f t="shared" si="242"/>
        <v>957.92</v>
      </c>
      <c r="I5175" s="246"/>
      <c r="J5175" s="247"/>
      <c r="K5175" s="240"/>
      <c r="L5175" s="245"/>
    </row>
    <row r="5176" spans="1:12">
      <c r="A5176" s="243">
        <v>45118</v>
      </c>
      <c r="B5176" s="243">
        <v>45125</v>
      </c>
      <c r="C5176" s="244">
        <f t="shared" si="240"/>
        <v>8</v>
      </c>
      <c r="D5176" s="239">
        <v>45125</v>
      </c>
      <c r="E5176" s="245">
        <f t="shared" si="241"/>
        <v>7</v>
      </c>
      <c r="F5176" s="306" t="s">
        <v>175</v>
      </c>
      <c r="G5176" s="241">
        <v>134.97</v>
      </c>
      <c r="H5176" s="244">
        <f t="shared" si="242"/>
        <v>944.79</v>
      </c>
      <c r="I5176" s="246"/>
      <c r="J5176" s="247"/>
      <c r="K5176" s="240"/>
      <c r="L5176" s="245"/>
    </row>
    <row r="5177" spans="1:12">
      <c r="A5177" s="243">
        <v>45118</v>
      </c>
      <c r="B5177" s="243">
        <v>45126</v>
      </c>
      <c r="C5177" s="244">
        <f t="shared" si="240"/>
        <v>9</v>
      </c>
      <c r="D5177" s="239">
        <v>45126</v>
      </c>
      <c r="E5177" s="245">
        <f t="shared" si="241"/>
        <v>8</v>
      </c>
      <c r="F5177" s="306" t="s">
        <v>176</v>
      </c>
      <c r="G5177" s="241">
        <v>302.36</v>
      </c>
      <c r="H5177" s="244">
        <f t="shared" si="242"/>
        <v>2418.88</v>
      </c>
      <c r="I5177" s="246"/>
      <c r="J5177" s="247"/>
      <c r="K5177" s="240"/>
      <c r="L5177" s="245"/>
    </row>
    <row r="5178" spans="1:12">
      <c r="A5178" s="243">
        <v>45118</v>
      </c>
      <c r="B5178" s="243">
        <v>45148</v>
      </c>
      <c r="C5178" s="244">
        <f t="shared" si="240"/>
        <v>31</v>
      </c>
      <c r="D5178" s="239">
        <v>45148</v>
      </c>
      <c r="E5178" s="245">
        <f t="shared" si="241"/>
        <v>30</v>
      </c>
      <c r="F5178" s="306" t="s">
        <v>175</v>
      </c>
      <c r="G5178" s="241">
        <v>48.46</v>
      </c>
      <c r="H5178" s="244">
        <f t="shared" si="242"/>
        <v>1453.8</v>
      </c>
      <c r="I5178" s="246"/>
      <c r="J5178" s="247"/>
      <c r="K5178" s="240"/>
      <c r="L5178" s="245"/>
    </row>
    <row r="5179" spans="1:12">
      <c r="A5179" s="243">
        <v>45118</v>
      </c>
      <c r="B5179" s="243">
        <v>45342</v>
      </c>
      <c r="C5179" s="244">
        <f t="shared" si="240"/>
        <v>225</v>
      </c>
      <c r="D5179" s="239">
        <v>45342</v>
      </c>
      <c r="E5179" s="245">
        <f t="shared" si="241"/>
        <v>224</v>
      </c>
      <c r="F5179" s="306" t="s">
        <v>175</v>
      </c>
      <c r="G5179" s="241">
        <v>19.79</v>
      </c>
      <c r="H5179" s="244">
        <f t="shared" si="242"/>
        <v>4432.96</v>
      </c>
      <c r="I5179" s="246"/>
      <c r="J5179" s="247"/>
      <c r="K5179" s="240"/>
      <c r="L5179" s="245"/>
    </row>
    <row r="5180" spans="1:12">
      <c r="A5180" s="243">
        <v>45118</v>
      </c>
      <c r="B5180" s="243">
        <v>45166</v>
      </c>
      <c r="C5180" s="244">
        <f t="shared" si="240"/>
        <v>49</v>
      </c>
      <c r="D5180" s="239">
        <v>45166</v>
      </c>
      <c r="E5180" s="245">
        <f t="shared" si="241"/>
        <v>48</v>
      </c>
      <c r="F5180" s="306" t="s">
        <v>175</v>
      </c>
      <c r="G5180" s="241">
        <v>44.83</v>
      </c>
      <c r="H5180" s="244">
        <f t="shared" si="242"/>
        <v>2151.84</v>
      </c>
      <c r="I5180" s="246"/>
      <c r="J5180" s="247"/>
      <c r="K5180" s="240"/>
      <c r="L5180" s="245"/>
    </row>
    <row r="5181" spans="1:12">
      <c r="A5181" s="243">
        <v>45118</v>
      </c>
      <c r="B5181" s="243">
        <v>45128</v>
      </c>
      <c r="C5181" s="244">
        <f t="shared" si="240"/>
        <v>11</v>
      </c>
      <c r="D5181" s="239">
        <v>45128</v>
      </c>
      <c r="E5181" s="245">
        <f t="shared" si="241"/>
        <v>10</v>
      </c>
      <c r="F5181" s="306" t="s">
        <v>178</v>
      </c>
      <c r="G5181" s="241">
        <v>7838.13</v>
      </c>
      <c r="H5181" s="244">
        <f t="shared" si="242"/>
        <v>78381.3</v>
      </c>
      <c r="I5181" s="246"/>
      <c r="J5181" s="247"/>
      <c r="K5181" s="240"/>
      <c r="L5181" s="245"/>
    </row>
    <row r="5182" spans="1:12">
      <c r="A5182" s="243">
        <v>45118</v>
      </c>
      <c r="B5182" s="243">
        <v>45128</v>
      </c>
      <c r="C5182" s="244">
        <f t="shared" si="240"/>
        <v>11</v>
      </c>
      <c r="D5182" s="239">
        <v>45128</v>
      </c>
      <c r="E5182" s="245">
        <f t="shared" si="241"/>
        <v>10</v>
      </c>
      <c r="F5182" s="306" t="s">
        <v>176</v>
      </c>
      <c r="G5182" s="241">
        <v>165236.16</v>
      </c>
      <c r="H5182" s="244">
        <f t="shared" si="242"/>
        <v>1652361.6</v>
      </c>
      <c r="I5182" s="246"/>
      <c r="J5182" s="247"/>
      <c r="K5182" s="240"/>
      <c r="L5182" s="245"/>
    </row>
    <row r="5183" spans="1:12">
      <c r="A5183" s="243">
        <v>45118</v>
      </c>
      <c r="B5183" s="243">
        <v>45127</v>
      </c>
      <c r="C5183" s="244">
        <f t="shared" si="240"/>
        <v>10</v>
      </c>
      <c r="D5183" s="239">
        <v>45127</v>
      </c>
      <c r="E5183" s="245">
        <f t="shared" si="241"/>
        <v>9</v>
      </c>
      <c r="F5183" s="306" t="s">
        <v>175</v>
      </c>
      <c r="G5183" s="241">
        <v>134.63</v>
      </c>
      <c r="H5183" s="244">
        <f t="shared" si="242"/>
        <v>1211.67</v>
      </c>
      <c r="I5183" s="246"/>
      <c r="J5183" s="247"/>
      <c r="K5183" s="240"/>
      <c r="L5183" s="245"/>
    </row>
    <row r="5184" spans="1:12">
      <c r="A5184" s="243">
        <v>45118</v>
      </c>
      <c r="B5184" s="243">
        <v>45209</v>
      </c>
      <c r="C5184" s="244">
        <f t="shared" si="240"/>
        <v>92</v>
      </c>
      <c r="D5184" s="239">
        <v>45209</v>
      </c>
      <c r="E5184" s="245">
        <f t="shared" si="241"/>
        <v>91</v>
      </c>
      <c r="F5184" s="306" t="s">
        <v>176</v>
      </c>
      <c r="G5184" s="241">
        <v>1062.68</v>
      </c>
      <c r="H5184" s="244">
        <f t="shared" si="242"/>
        <v>96703.88</v>
      </c>
      <c r="I5184" s="246"/>
      <c r="J5184" s="247"/>
      <c r="K5184" s="240"/>
      <c r="L5184" s="245"/>
    </row>
    <row r="5185" spans="1:12">
      <c r="A5185" s="243">
        <v>45118</v>
      </c>
      <c r="B5185" s="243">
        <v>45128</v>
      </c>
      <c r="C5185" s="244">
        <f t="shared" si="240"/>
        <v>11</v>
      </c>
      <c r="D5185" s="239">
        <v>45128</v>
      </c>
      <c r="E5185" s="245">
        <f t="shared" si="241"/>
        <v>10</v>
      </c>
      <c r="F5185" s="306" t="s">
        <v>175</v>
      </c>
      <c r="G5185" s="241">
        <v>164727.63</v>
      </c>
      <c r="H5185" s="244">
        <f t="shared" si="242"/>
        <v>1647276.3</v>
      </c>
      <c r="I5185" s="246"/>
      <c r="J5185" s="247"/>
      <c r="K5185" s="240"/>
      <c r="L5185" s="245"/>
    </row>
    <row r="5186" spans="1:12">
      <c r="A5186" s="243">
        <v>45118</v>
      </c>
      <c r="B5186" s="243">
        <v>45127</v>
      </c>
      <c r="C5186" s="244">
        <f t="shared" si="240"/>
        <v>10</v>
      </c>
      <c r="D5186" s="239">
        <v>45127</v>
      </c>
      <c r="E5186" s="245">
        <f t="shared" si="241"/>
        <v>9</v>
      </c>
      <c r="F5186" s="306" t="s">
        <v>177</v>
      </c>
      <c r="G5186" s="241">
        <v>10743.24</v>
      </c>
      <c r="H5186" s="244">
        <f t="shared" si="242"/>
        <v>96689.16</v>
      </c>
      <c r="I5186" s="246"/>
      <c r="J5186" s="247"/>
      <c r="K5186" s="240"/>
      <c r="L5186" s="245"/>
    </row>
    <row r="5187" spans="1:12">
      <c r="A5187" s="243">
        <v>45118</v>
      </c>
      <c r="B5187" s="243">
        <v>45131</v>
      </c>
      <c r="C5187" s="244">
        <f t="shared" si="240"/>
        <v>14</v>
      </c>
      <c r="D5187" s="239">
        <v>45131</v>
      </c>
      <c r="E5187" s="245">
        <f t="shared" si="241"/>
        <v>13</v>
      </c>
      <c r="F5187" s="306" t="s">
        <v>178</v>
      </c>
      <c r="G5187" s="241">
        <v>4333.3900000000003</v>
      </c>
      <c r="H5187" s="244">
        <f t="shared" si="242"/>
        <v>56334.070000000007</v>
      </c>
      <c r="I5187" s="246"/>
      <c r="J5187" s="247"/>
      <c r="K5187" s="240"/>
      <c r="L5187" s="245"/>
    </row>
    <row r="5188" spans="1:12">
      <c r="A5188" s="243">
        <v>45118</v>
      </c>
      <c r="B5188" s="243">
        <v>45128</v>
      </c>
      <c r="C5188" s="244">
        <f t="shared" si="240"/>
        <v>11</v>
      </c>
      <c r="D5188" s="239">
        <v>45128</v>
      </c>
      <c r="E5188" s="245">
        <f t="shared" si="241"/>
        <v>10</v>
      </c>
      <c r="F5188" s="306" t="s">
        <v>177</v>
      </c>
      <c r="G5188" s="241">
        <v>10008.42</v>
      </c>
      <c r="H5188" s="244">
        <f t="shared" si="242"/>
        <v>100084.2</v>
      </c>
      <c r="I5188" s="246"/>
      <c r="J5188" s="247"/>
      <c r="K5188" s="240"/>
      <c r="L5188" s="245"/>
    </row>
    <row r="5189" spans="1:12">
      <c r="A5189" s="243">
        <v>45118</v>
      </c>
      <c r="B5189" s="243">
        <v>45131</v>
      </c>
      <c r="C5189" s="244">
        <f t="shared" si="240"/>
        <v>14</v>
      </c>
      <c r="D5189" s="239">
        <v>45131</v>
      </c>
      <c r="E5189" s="245">
        <f t="shared" si="241"/>
        <v>13</v>
      </c>
      <c r="F5189" s="306" t="s">
        <v>176</v>
      </c>
      <c r="G5189" s="241">
        <v>35647.61</v>
      </c>
      <c r="H5189" s="244">
        <f t="shared" si="242"/>
        <v>463418.93</v>
      </c>
      <c r="I5189" s="246"/>
      <c r="J5189" s="247"/>
      <c r="K5189" s="240"/>
      <c r="L5189" s="245"/>
    </row>
    <row r="5190" spans="1:12">
      <c r="A5190" s="243">
        <v>45118</v>
      </c>
      <c r="B5190" s="243">
        <v>45154</v>
      </c>
      <c r="C5190" s="244">
        <f t="shared" si="240"/>
        <v>37</v>
      </c>
      <c r="D5190" s="239">
        <v>45154</v>
      </c>
      <c r="E5190" s="245">
        <f t="shared" si="241"/>
        <v>36</v>
      </c>
      <c r="F5190" s="306" t="s">
        <v>177</v>
      </c>
      <c r="G5190" s="241">
        <v>156.88</v>
      </c>
      <c r="H5190" s="244">
        <f t="shared" si="242"/>
        <v>5647.68</v>
      </c>
      <c r="I5190" s="246"/>
      <c r="J5190" s="247"/>
      <c r="K5190" s="240"/>
      <c r="L5190" s="245"/>
    </row>
    <row r="5191" spans="1:12">
      <c r="A5191" s="243">
        <v>45118</v>
      </c>
      <c r="B5191" s="243">
        <v>45131</v>
      </c>
      <c r="C5191" s="244">
        <f t="shared" ref="C5191:C5254" si="243">B5191-A5191+1</f>
        <v>14</v>
      </c>
      <c r="D5191" s="239">
        <v>45131</v>
      </c>
      <c r="E5191" s="245">
        <f t="shared" ref="E5191:E5254" si="244">D5191-A5191</f>
        <v>13</v>
      </c>
      <c r="F5191" s="306" t="s">
        <v>175</v>
      </c>
      <c r="G5191" s="241">
        <v>949.39</v>
      </c>
      <c r="H5191" s="244">
        <f t="shared" ref="H5191:H5254" si="245">E5191*G5191</f>
        <v>12342.07</v>
      </c>
      <c r="I5191" s="246"/>
      <c r="J5191" s="247"/>
      <c r="K5191" s="240"/>
      <c r="L5191" s="245"/>
    </row>
    <row r="5192" spans="1:12">
      <c r="A5192" s="243">
        <v>45118</v>
      </c>
      <c r="B5192" s="243">
        <v>45156</v>
      </c>
      <c r="C5192" s="244">
        <f t="shared" si="243"/>
        <v>39</v>
      </c>
      <c r="D5192" s="239">
        <v>45156</v>
      </c>
      <c r="E5192" s="245">
        <f t="shared" si="244"/>
        <v>38</v>
      </c>
      <c r="F5192" s="306" t="s">
        <v>175</v>
      </c>
      <c r="G5192" s="241">
        <v>275.72000000000003</v>
      </c>
      <c r="H5192" s="244">
        <f t="shared" si="245"/>
        <v>10477.36</v>
      </c>
      <c r="I5192" s="246"/>
      <c r="J5192" s="247"/>
      <c r="K5192" s="240"/>
      <c r="L5192" s="245"/>
    </row>
    <row r="5193" spans="1:12">
      <c r="A5193" s="243">
        <v>45118</v>
      </c>
      <c r="B5193" s="243">
        <v>45132</v>
      </c>
      <c r="C5193" s="244">
        <f t="shared" si="243"/>
        <v>15</v>
      </c>
      <c r="D5193" s="239">
        <v>45132</v>
      </c>
      <c r="E5193" s="245">
        <f t="shared" si="244"/>
        <v>14</v>
      </c>
      <c r="F5193" s="306" t="s">
        <v>176</v>
      </c>
      <c r="G5193" s="241">
        <v>187.53</v>
      </c>
      <c r="H5193" s="244">
        <f t="shared" si="245"/>
        <v>2625.42</v>
      </c>
      <c r="I5193" s="246"/>
      <c r="J5193" s="247"/>
      <c r="K5193" s="240"/>
      <c r="L5193" s="245"/>
    </row>
    <row r="5194" spans="1:12">
      <c r="A5194" s="243">
        <v>45118</v>
      </c>
      <c r="B5194" s="243">
        <v>45131</v>
      </c>
      <c r="C5194" s="244">
        <f t="shared" si="243"/>
        <v>14</v>
      </c>
      <c r="D5194" s="239">
        <v>45131</v>
      </c>
      <c r="E5194" s="245">
        <f t="shared" si="244"/>
        <v>13</v>
      </c>
      <c r="F5194" s="306" t="s">
        <v>177</v>
      </c>
      <c r="G5194" s="241">
        <v>756.34</v>
      </c>
      <c r="H5194" s="244">
        <f t="shared" si="245"/>
        <v>9832.42</v>
      </c>
      <c r="I5194" s="246"/>
      <c r="J5194" s="247"/>
      <c r="K5194" s="240"/>
      <c r="L5194" s="245"/>
    </row>
    <row r="5195" spans="1:12">
      <c r="A5195" s="243">
        <v>45118</v>
      </c>
      <c r="B5195" s="243">
        <v>45133</v>
      </c>
      <c r="C5195" s="244">
        <f t="shared" si="243"/>
        <v>16</v>
      </c>
      <c r="D5195" s="239">
        <v>45133</v>
      </c>
      <c r="E5195" s="245">
        <f t="shared" si="244"/>
        <v>15</v>
      </c>
      <c r="F5195" s="306" t="s">
        <v>176</v>
      </c>
      <c r="G5195" s="241">
        <v>141.72999999999999</v>
      </c>
      <c r="H5195" s="244">
        <f t="shared" si="245"/>
        <v>2125.9499999999998</v>
      </c>
      <c r="I5195" s="246"/>
      <c r="J5195" s="247"/>
      <c r="K5195" s="240"/>
      <c r="L5195" s="245"/>
    </row>
    <row r="5196" spans="1:12">
      <c r="A5196" s="243">
        <v>45118</v>
      </c>
      <c r="B5196" s="243">
        <v>45134</v>
      </c>
      <c r="C5196" s="244">
        <f t="shared" si="243"/>
        <v>17</v>
      </c>
      <c r="D5196" s="239">
        <v>45134</v>
      </c>
      <c r="E5196" s="245">
        <f t="shared" si="244"/>
        <v>16</v>
      </c>
      <c r="F5196" s="306" t="s">
        <v>178</v>
      </c>
      <c r="G5196" s="241">
        <v>25846.18</v>
      </c>
      <c r="H5196" s="244">
        <f t="shared" si="245"/>
        <v>413538.88</v>
      </c>
      <c r="I5196" s="246"/>
      <c r="J5196" s="247"/>
      <c r="K5196" s="240"/>
      <c r="L5196" s="245"/>
    </row>
    <row r="5197" spans="1:12">
      <c r="A5197" s="243">
        <v>45118</v>
      </c>
      <c r="B5197" s="243">
        <v>45141</v>
      </c>
      <c r="C5197" s="244">
        <f t="shared" si="243"/>
        <v>24</v>
      </c>
      <c r="D5197" s="239">
        <v>45141</v>
      </c>
      <c r="E5197" s="245">
        <f t="shared" si="244"/>
        <v>23</v>
      </c>
      <c r="F5197" s="306" t="s">
        <v>176</v>
      </c>
      <c r="G5197" s="241">
        <v>639.30999999999995</v>
      </c>
      <c r="H5197" s="244">
        <f t="shared" si="245"/>
        <v>14704.13</v>
      </c>
      <c r="I5197" s="246"/>
      <c r="J5197" s="247"/>
      <c r="K5197" s="240"/>
      <c r="L5197" s="245"/>
    </row>
    <row r="5198" spans="1:12">
      <c r="A5198" s="243">
        <v>45118</v>
      </c>
      <c r="B5198" s="243">
        <v>45134</v>
      </c>
      <c r="C5198" s="244">
        <f t="shared" si="243"/>
        <v>17</v>
      </c>
      <c r="D5198" s="239">
        <v>45134</v>
      </c>
      <c r="E5198" s="245">
        <f t="shared" si="244"/>
        <v>16</v>
      </c>
      <c r="F5198" s="306" t="s">
        <v>176</v>
      </c>
      <c r="G5198" s="241">
        <v>334.35</v>
      </c>
      <c r="H5198" s="244">
        <f t="shared" si="245"/>
        <v>5349.6</v>
      </c>
      <c r="I5198" s="246"/>
      <c r="J5198" s="247"/>
      <c r="K5198" s="240"/>
      <c r="L5198" s="245"/>
    </row>
    <row r="5199" spans="1:12">
      <c r="A5199" s="243">
        <v>45118</v>
      </c>
      <c r="B5199" s="243">
        <v>45133</v>
      </c>
      <c r="C5199" s="244">
        <f t="shared" si="243"/>
        <v>16</v>
      </c>
      <c r="D5199" s="239">
        <v>45133</v>
      </c>
      <c r="E5199" s="245">
        <f t="shared" si="244"/>
        <v>15</v>
      </c>
      <c r="F5199" s="306" t="s">
        <v>175</v>
      </c>
      <c r="G5199" s="241">
        <v>168.14</v>
      </c>
      <c r="H5199" s="244">
        <f t="shared" si="245"/>
        <v>2522.1</v>
      </c>
      <c r="I5199" s="246"/>
      <c r="J5199" s="247"/>
      <c r="K5199" s="240"/>
      <c r="L5199" s="245"/>
    </row>
    <row r="5200" spans="1:12">
      <c r="A5200" s="243">
        <v>45118</v>
      </c>
      <c r="B5200" s="243">
        <v>45134</v>
      </c>
      <c r="C5200" s="244">
        <f t="shared" si="243"/>
        <v>17</v>
      </c>
      <c r="D5200" s="239">
        <v>45134</v>
      </c>
      <c r="E5200" s="245">
        <f t="shared" si="244"/>
        <v>16</v>
      </c>
      <c r="F5200" s="306" t="s">
        <v>175</v>
      </c>
      <c r="G5200" s="241">
        <v>31.2</v>
      </c>
      <c r="H5200" s="244">
        <f t="shared" si="245"/>
        <v>499.2</v>
      </c>
      <c r="I5200" s="246"/>
      <c r="J5200" s="247"/>
      <c r="K5200" s="240"/>
      <c r="L5200" s="245"/>
    </row>
    <row r="5201" spans="1:12">
      <c r="A5201" s="243">
        <v>45118</v>
      </c>
      <c r="B5201" s="243">
        <v>45119</v>
      </c>
      <c r="C5201" s="244">
        <f t="shared" si="243"/>
        <v>2</v>
      </c>
      <c r="D5201" s="239">
        <v>45119</v>
      </c>
      <c r="E5201" s="245">
        <f t="shared" si="244"/>
        <v>1</v>
      </c>
      <c r="F5201" s="306" t="s">
        <v>178</v>
      </c>
      <c r="G5201" s="241">
        <v>65215.57</v>
      </c>
      <c r="H5201" s="244">
        <f t="shared" si="245"/>
        <v>65215.57</v>
      </c>
      <c r="I5201" s="246"/>
      <c r="J5201" s="247"/>
      <c r="K5201" s="240"/>
      <c r="L5201" s="245"/>
    </row>
    <row r="5202" spans="1:12">
      <c r="A5202" s="243">
        <v>45118</v>
      </c>
      <c r="B5202" s="243">
        <v>45118</v>
      </c>
      <c r="C5202" s="244">
        <f t="shared" si="243"/>
        <v>1</v>
      </c>
      <c r="D5202" s="239">
        <v>45118</v>
      </c>
      <c r="E5202" s="245">
        <f t="shared" si="244"/>
        <v>0</v>
      </c>
      <c r="F5202" s="306" t="s">
        <v>176</v>
      </c>
      <c r="G5202" s="241">
        <v>14448.32</v>
      </c>
      <c r="H5202" s="244">
        <f t="shared" si="245"/>
        <v>0</v>
      </c>
      <c r="I5202" s="246"/>
      <c r="J5202" s="247"/>
      <c r="K5202" s="240"/>
      <c r="L5202" s="245"/>
    </row>
    <row r="5203" spans="1:12">
      <c r="A5203" s="243">
        <v>45118</v>
      </c>
      <c r="B5203" s="243">
        <v>45133</v>
      </c>
      <c r="C5203" s="244">
        <f t="shared" si="243"/>
        <v>16</v>
      </c>
      <c r="D5203" s="239">
        <v>45133</v>
      </c>
      <c r="E5203" s="245">
        <f t="shared" si="244"/>
        <v>15</v>
      </c>
      <c r="F5203" s="306" t="s">
        <v>177</v>
      </c>
      <c r="G5203" s="241">
        <v>6552.73</v>
      </c>
      <c r="H5203" s="244">
        <f t="shared" si="245"/>
        <v>98290.95</v>
      </c>
      <c r="I5203" s="246"/>
      <c r="J5203" s="247"/>
      <c r="K5203" s="240"/>
      <c r="L5203" s="245"/>
    </row>
    <row r="5204" spans="1:12">
      <c r="A5204" s="243">
        <v>45118</v>
      </c>
      <c r="B5204" s="243">
        <v>45119</v>
      </c>
      <c r="C5204" s="244">
        <f t="shared" si="243"/>
        <v>2</v>
      </c>
      <c r="D5204" s="239">
        <v>45119</v>
      </c>
      <c r="E5204" s="245">
        <f t="shared" si="244"/>
        <v>1</v>
      </c>
      <c r="F5204" s="306" t="s">
        <v>176</v>
      </c>
      <c r="G5204" s="241">
        <v>181122.35</v>
      </c>
      <c r="H5204" s="244">
        <f t="shared" si="245"/>
        <v>181122.35</v>
      </c>
      <c r="I5204" s="246"/>
      <c r="J5204" s="247"/>
      <c r="K5204" s="240"/>
      <c r="L5204" s="245"/>
    </row>
    <row r="5205" spans="1:12">
      <c r="A5205" s="243">
        <v>45118</v>
      </c>
      <c r="B5205" s="243">
        <v>45118</v>
      </c>
      <c r="C5205" s="244">
        <f t="shared" si="243"/>
        <v>1</v>
      </c>
      <c r="D5205" s="239">
        <v>45118</v>
      </c>
      <c r="E5205" s="245">
        <f t="shared" si="244"/>
        <v>0</v>
      </c>
      <c r="F5205" s="306" t="s">
        <v>175</v>
      </c>
      <c r="G5205" s="241">
        <v>2437.5300000000002</v>
      </c>
      <c r="H5205" s="244">
        <f t="shared" si="245"/>
        <v>0</v>
      </c>
      <c r="I5205" s="246"/>
      <c r="J5205" s="247"/>
      <c r="K5205" s="240"/>
      <c r="L5205" s="245"/>
    </row>
    <row r="5206" spans="1:12">
      <c r="A5206" s="243">
        <v>45118</v>
      </c>
      <c r="B5206" s="243">
        <v>45120</v>
      </c>
      <c r="C5206" s="244">
        <f t="shared" si="243"/>
        <v>3</v>
      </c>
      <c r="D5206" s="239">
        <v>45120</v>
      </c>
      <c r="E5206" s="245">
        <f t="shared" si="244"/>
        <v>2</v>
      </c>
      <c r="F5206" s="306" t="s">
        <v>178</v>
      </c>
      <c r="G5206" s="241">
        <v>130.16</v>
      </c>
      <c r="H5206" s="244">
        <f t="shared" si="245"/>
        <v>260.32</v>
      </c>
      <c r="I5206" s="246"/>
      <c r="J5206" s="247"/>
      <c r="K5206" s="240"/>
      <c r="L5206" s="245"/>
    </row>
    <row r="5207" spans="1:12">
      <c r="A5207" s="243">
        <v>45118</v>
      </c>
      <c r="B5207" s="243">
        <v>45229</v>
      </c>
      <c r="C5207" s="244">
        <f t="shared" si="243"/>
        <v>112</v>
      </c>
      <c r="D5207" s="239">
        <v>45229</v>
      </c>
      <c r="E5207" s="245">
        <f t="shared" si="244"/>
        <v>111</v>
      </c>
      <c r="F5207" s="306" t="s">
        <v>177</v>
      </c>
      <c r="G5207" s="241">
        <v>299.54000000000002</v>
      </c>
      <c r="H5207" s="244">
        <f t="shared" si="245"/>
        <v>33248.94</v>
      </c>
      <c r="I5207" s="246"/>
      <c r="J5207" s="247"/>
      <c r="K5207" s="240"/>
      <c r="L5207" s="245"/>
    </row>
    <row r="5208" spans="1:12">
      <c r="A5208" s="243">
        <v>45118</v>
      </c>
      <c r="B5208" s="243">
        <v>45134</v>
      </c>
      <c r="C5208" s="244">
        <f t="shared" si="243"/>
        <v>17</v>
      </c>
      <c r="D5208" s="239">
        <v>45134</v>
      </c>
      <c r="E5208" s="245">
        <f t="shared" si="244"/>
        <v>16</v>
      </c>
      <c r="F5208" s="306" t="s">
        <v>177</v>
      </c>
      <c r="G5208" s="241">
        <v>336.26</v>
      </c>
      <c r="H5208" s="244">
        <f t="shared" si="245"/>
        <v>5380.16</v>
      </c>
      <c r="I5208" s="246"/>
      <c r="J5208" s="247"/>
      <c r="K5208" s="240"/>
      <c r="L5208" s="245"/>
    </row>
    <row r="5209" spans="1:12">
      <c r="A5209" s="243">
        <v>45118</v>
      </c>
      <c r="B5209" s="243">
        <v>45119</v>
      </c>
      <c r="C5209" s="244">
        <f t="shared" si="243"/>
        <v>2</v>
      </c>
      <c r="D5209" s="239">
        <v>45119</v>
      </c>
      <c r="E5209" s="245">
        <f t="shared" si="244"/>
        <v>1</v>
      </c>
      <c r="F5209" s="306" t="s">
        <v>175</v>
      </c>
      <c r="G5209" s="241">
        <v>177668.72</v>
      </c>
      <c r="H5209" s="244">
        <f t="shared" si="245"/>
        <v>177668.72</v>
      </c>
      <c r="I5209" s="246"/>
      <c r="J5209" s="247"/>
      <c r="K5209" s="240"/>
      <c r="L5209" s="245"/>
    </row>
    <row r="5210" spans="1:12">
      <c r="A5210" s="243">
        <v>45118</v>
      </c>
      <c r="B5210" s="243">
        <v>45120</v>
      </c>
      <c r="C5210" s="244">
        <f t="shared" si="243"/>
        <v>3</v>
      </c>
      <c r="D5210" s="239">
        <v>45120</v>
      </c>
      <c r="E5210" s="245">
        <f t="shared" si="244"/>
        <v>2</v>
      </c>
      <c r="F5210" s="306" t="s">
        <v>176</v>
      </c>
      <c r="G5210" s="241">
        <v>98683.6</v>
      </c>
      <c r="H5210" s="244">
        <f t="shared" si="245"/>
        <v>197367.2</v>
      </c>
      <c r="I5210" s="246"/>
      <c r="J5210" s="247"/>
      <c r="K5210" s="240"/>
      <c r="L5210" s="245"/>
    </row>
    <row r="5211" spans="1:12">
      <c r="A5211" s="243">
        <v>45118</v>
      </c>
      <c r="B5211" s="243">
        <v>45118</v>
      </c>
      <c r="C5211" s="244">
        <f t="shared" si="243"/>
        <v>1</v>
      </c>
      <c r="D5211" s="239">
        <v>45118</v>
      </c>
      <c r="E5211" s="245">
        <f t="shared" si="244"/>
        <v>0</v>
      </c>
      <c r="F5211" s="306" t="s">
        <v>177</v>
      </c>
      <c r="G5211" s="241">
        <v>215.67</v>
      </c>
      <c r="H5211" s="244">
        <f t="shared" si="245"/>
        <v>0</v>
      </c>
      <c r="I5211" s="246"/>
      <c r="J5211" s="247"/>
      <c r="K5211" s="240"/>
      <c r="L5211" s="245"/>
    </row>
    <row r="5212" spans="1:12">
      <c r="A5212" s="243">
        <v>45119</v>
      </c>
      <c r="B5212" s="243">
        <v>45133</v>
      </c>
      <c r="C5212" s="244">
        <f t="shared" si="243"/>
        <v>15</v>
      </c>
      <c r="D5212" s="239">
        <v>45133</v>
      </c>
      <c r="E5212" s="245">
        <f t="shared" si="244"/>
        <v>14</v>
      </c>
      <c r="F5212" s="306" t="s">
        <v>176</v>
      </c>
      <c r="G5212" s="241">
        <v>713.79</v>
      </c>
      <c r="H5212" s="244">
        <f t="shared" si="245"/>
        <v>9993.06</v>
      </c>
      <c r="I5212" s="246"/>
      <c r="J5212" s="247"/>
      <c r="K5212" s="240"/>
      <c r="L5212" s="245"/>
    </row>
    <row r="5213" spans="1:12">
      <c r="A5213" s="243">
        <v>45119</v>
      </c>
      <c r="B5213" s="243">
        <v>45132</v>
      </c>
      <c r="C5213" s="244">
        <f t="shared" si="243"/>
        <v>14</v>
      </c>
      <c r="D5213" s="239">
        <v>45132</v>
      </c>
      <c r="E5213" s="245">
        <f t="shared" si="244"/>
        <v>13</v>
      </c>
      <c r="F5213" s="306" t="s">
        <v>175</v>
      </c>
      <c r="G5213" s="241">
        <v>292.55</v>
      </c>
      <c r="H5213" s="244">
        <f t="shared" si="245"/>
        <v>3803.15</v>
      </c>
      <c r="I5213" s="246"/>
      <c r="J5213" s="247"/>
      <c r="K5213" s="240"/>
      <c r="L5213" s="245"/>
    </row>
    <row r="5214" spans="1:12">
      <c r="A5214" s="243">
        <v>45119</v>
      </c>
      <c r="B5214" s="243">
        <v>45131</v>
      </c>
      <c r="C5214" s="244">
        <f t="shared" si="243"/>
        <v>13</v>
      </c>
      <c r="D5214" s="239">
        <v>45131</v>
      </c>
      <c r="E5214" s="245">
        <f t="shared" si="244"/>
        <v>12</v>
      </c>
      <c r="F5214" s="306" t="s">
        <v>177</v>
      </c>
      <c r="G5214" s="241">
        <v>716.88</v>
      </c>
      <c r="H5214" s="244">
        <f t="shared" si="245"/>
        <v>8602.56</v>
      </c>
      <c r="I5214" s="246"/>
      <c r="J5214" s="247"/>
      <c r="K5214" s="240"/>
      <c r="L5214" s="245"/>
    </row>
    <row r="5215" spans="1:12">
      <c r="A5215" s="243">
        <v>45119</v>
      </c>
      <c r="B5215" s="243">
        <v>45134</v>
      </c>
      <c r="C5215" s="244">
        <f t="shared" si="243"/>
        <v>16</v>
      </c>
      <c r="D5215" s="239">
        <v>45134</v>
      </c>
      <c r="E5215" s="245">
        <f t="shared" si="244"/>
        <v>15</v>
      </c>
      <c r="F5215" s="306" t="s">
        <v>178</v>
      </c>
      <c r="G5215" s="241">
        <v>60.71</v>
      </c>
      <c r="H5215" s="244">
        <f t="shared" si="245"/>
        <v>910.65</v>
      </c>
      <c r="I5215" s="246"/>
      <c r="J5215" s="247"/>
      <c r="K5215" s="240"/>
      <c r="L5215" s="245"/>
    </row>
    <row r="5216" spans="1:12">
      <c r="A5216" s="243">
        <v>45119</v>
      </c>
      <c r="B5216" s="243">
        <v>45134</v>
      </c>
      <c r="C5216" s="244">
        <f t="shared" si="243"/>
        <v>16</v>
      </c>
      <c r="D5216" s="239">
        <v>45134</v>
      </c>
      <c r="E5216" s="245">
        <f t="shared" si="244"/>
        <v>15</v>
      </c>
      <c r="F5216" s="306" t="s">
        <v>176</v>
      </c>
      <c r="G5216" s="241">
        <v>1043.3399999999999</v>
      </c>
      <c r="H5216" s="244">
        <f t="shared" si="245"/>
        <v>15650.099999999999</v>
      </c>
      <c r="I5216" s="246"/>
      <c r="J5216" s="247"/>
      <c r="K5216" s="240"/>
      <c r="L5216" s="245"/>
    </row>
    <row r="5217" spans="1:12">
      <c r="A5217" s="243">
        <v>45119</v>
      </c>
      <c r="B5217" s="243">
        <v>45142</v>
      </c>
      <c r="C5217" s="244">
        <f t="shared" si="243"/>
        <v>24</v>
      </c>
      <c r="D5217" s="239">
        <v>45142</v>
      </c>
      <c r="E5217" s="245">
        <f t="shared" si="244"/>
        <v>23</v>
      </c>
      <c r="F5217" s="306" t="s">
        <v>176</v>
      </c>
      <c r="G5217" s="241">
        <v>53494</v>
      </c>
      <c r="H5217" s="244">
        <f t="shared" si="245"/>
        <v>1230362</v>
      </c>
      <c r="I5217" s="246"/>
      <c r="J5217" s="247"/>
      <c r="K5217" s="240"/>
      <c r="L5217" s="245"/>
    </row>
    <row r="5218" spans="1:12">
      <c r="A5218" s="243">
        <v>45119</v>
      </c>
      <c r="B5218" s="243">
        <v>45133</v>
      </c>
      <c r="C5218" s="244">
        <f t="shared" si="243"/>
        <v>15</v>
      </c>
      <c r="D5218" s="239">
        <v>45133</v>
      </c>
      <c r="E5218" s="245">
        <f t="shared" si="244"/>
        <v>14</v>
      </c>
      <c r="F5218" s="306" t="s">
        <v>175</v>
      </c>
      <c r="G5218" s="241">
        <v>460.29</v>
      </c>
      <c r="H5218" s="244">
        <f t="shared" si="245"/>
        <v>6444.06</v>
      </c>
      <c r="I5218" s="246"/>
      <c r="J5218" s="247"/>
      <c r="K5218" s="240"/>
      <c r="L5218" s="245"/>
    </row>
    <row r="5219" spans="1:12">
      <c r="A5219" s="243">
        <v>45119</v>
      </c>
      <c r="B5219" s="243">
        <v>45142</v>
      </c>
      <c r="C5219" s="244">
        <f t="shared" si="243"/>
        <v>24</v>
      </c>
      <c r="D5219" s="239">
        <v>45142</v>
      </c>
      <c r="E5219" s="245">
        <f t="shared" si="244"/>
        <v>23</v>
      </c>
      <c r="F5219" s="306" t="s">
        <v>175</v>
      </c>
      <c r="G5219" s="241">
        <v>13.88</v>
      </c>
      <c r="H5219" s="244">
        <f t="shared" si="245"/>
        <v>319.24</v>
      </c>
      <c r="I5219" s="246"/>
      <c r="J5219" s="247"/>
      <c r="K5219" s="240"/>
      <c r="L5219" s="245"/>
    </row>
    <row r="5220" spans="1:12">
      <c r="A5220" s="243">
        <v>45119</v>
      </c>
      <c r="B5220" s="243">
        <v>45119</v>
      </c>
      <c r="C5220" s="244">
        <f t="shared" si="243"/>
        <v>1</v>
      </c>
      <c r="D5220" s="239">
        <v>45119</v>
      </c>
      <c r="E5220" s="245">
        <f t="shared" si="244"/>
        <v>0</v>
      </c>
      <c r="F5220" s="306" t="s">
        <v>176</v>
      </c>
      <c r="G5220" s="241">
        <v>661.34</v>
      </c>
      <c r="H5220" s="244">
        <f t="shared" si="245"/>
        <v>0</v>
      </c>
      <c r="I5220" s="246"/>
      <c r="J5220" s="247"/>
      <c r="K5220" s="240"/>
      <c r="L5220" s="245"/>
    </row>
    <row r="5221" spans="1:12">
      <c r="A5221" s="243">
        <v>45119</v>
      </c>
      <c r="B5221" s="243">
        <v>45120</v>
      </c>
      <c r="C5221" s="244">
        <f t="shared" si="243"/>
        <v>2</v>
      </c>
      <c r="D5221" s="239">
        <v>45120</v>
      </c>
      <c r="E5221" s="245">
        <f t="shared" si="244"/>
        <v>1</v>
      </c>
      <c r="F5221" s="306" t="s">
        <v>178</v>
      </c>
      <c r="G5221" s="241">
        <v>279328.96000000002</v>
      </c>
      <c r="H5221" s="244">
        <f t="shared" si="245"/>
        <v>279328.96000000002</v>
      </c>
      <c r="I5221" s="246"/>
      <c r="J5221" s="247"/>
      <c r="K5221" s="240"/>
      <c r="L5221" s="245"/>
    </row>
    <row r="5222" spans="1:12">
      <c r="A5222" s="243">
        <v>45119</v>
      </c>
      <c r="B5222" s="243">
        <v>45208</v>
      </c>
      <c r="C5222" s="244">
        <f t="shared" si="243"/>
        <v>90</v>
      </c>
      <c r="D5222" s="239">
        <v>45208</v>
      </c>
      <c r="E5222" s="245">
        <f t="shared" si="244"/>
        <v>89</v>
      </c>
      <c r="F5222" s="306" t="s">
        <v>180</v>
      </c>
      <c r="G5222" s="241">
        <v>694.34</v>
      </c>
      <c r="H5222" s="244">
        <f t="shared" si="245"/>
        <v>61796.26</v>
      </c>
      <c r="I5222" s="246"/>
      <c r="J5222" s="247"/>
      <c r="K5222" s="240"/>
      <c r="L5222" s="245"/>
    </row>
    <row r="5223" spans="1:12">
      <c r="A5223" s="243">
        <v>45119</v>
      </c>
      <c r="B5223" s="243">
        <v>45182</v>
      </c>
      <c r="C5223" s="244">
        <f t="shared" si="243"/>
        <v>64</v>
      </c>
      <c r="D5223" s="239">
        <v>45182</v>
      </c>
      <c r="E5223" s="245">
        <f t="shared" si="244"/>
        <v>63</v>
      </c>
      <c r="F5223" s="306" t="s">
        <v>175</v>
      </c>
      <c r="G5223" s="241">
        <v>85.82</v>
      </c>
      <c r="H5223" s="244">
        <f t="shared" si="245"/>
        <v>5406.66</v>
      </c>
      <c r="I5223" s="246"/>
      <c r="J5223" s="247"/>
      <c r="K5223" s="240"/>
      <c r="L5223" s="245"/>
    </row>
    <row r="5224" spans="1:12">
      <c r="A5224" s="243">
        <v>45119</v>
      </c>
      <c r="B5224" s="243">
        <v>45135</v>
      </c>
      <c r="C5224" s="244">
        <f t="shared" si="243"/>
        <v>17</v>
      </c>
      <c r="D5224" s="239">
        <v>45135</v>
      </c>
      <c r="E5224" s="245">
        <f t="shared" si="244"/>
        <v>16</v>
      </c>
      <c r="F5224" s="306" t="s">
        <v>175</v>
      </c>
      <c r="G5224" s="241">
        <v>37.9</v>
      </c>
      <c r="H5224" s="244">
        <f t="shared" si="245"/>
        <v>606.4</v>
      </c>
      <c r="I5224" s="246"/>
      <c r="J5224" s="247"/>
      <c r="K5224" s="240"/>
      <c r="L5224" s="245"/>
    </row>
    <row r="5225" spans="1:12">
      <c r="A5225" s="243">
        <v>45119</v>
      </c>
      <c r="B5225" s="243">
        <v>45119</v>
      </c>
      <c r="C5225" s="244">
        <f t="shared" si="243"/>
        <v>1</v>
      </c>
      <c r="D5225" s="239">
        <v>45119</v>
      </c>
      <c r="E5225" s="245">
        <f t="shared" si="244"/>
        <v>0</v>
      </c>
      <c r="F5225" s="306" t="s">
        <v>175</v>
      </c>
      <c r="G5225" s="241">
        <v>1328.98</v>
      </c>
      <c r="H5225" s="244">
        <f t="shared" si="245"/>
        <v>0</v>
      </c>
      <c r="I5225" s="246"/>
      <c r="J5225" s="247"/>
      <c r="K5225" s="240"/>
      <c r="L5225" s="245"/>
    </row>
    <row r="5226" spans="1:12">
      <c r="A5226" s="243">
        <v>45119</v>
      </c>
      <c r="B5226" s="243">
        <v>45120</v>
      </c>
      <c r="C5226" s="244">
        <f t="shared" si="243"/>
        <v>2</v>
      </c>
      <c r="D5226" s="239">
        <v>45120</v>
      </c>
      <c r="E5226" s="245">
        <f t="shared" si="244"/>
        <v>1</v>
      </c>
      <c r="F5226" s="306" t="s">
        <v>176</v>
      </c>
      <c r="G5226" s="241">
        <v>132257.65</v>
      </c>
      <c r="H5226" s="244">
        <f t="shared" si="245"/>
        <v>132257.65</v>
      </c>
      <c r="I5226" s="246"/>
      <c r="J5226" s="247"/>
      <c r="K5226" s="240"/>
      <c r="L5226" s="245"/>
    </row>
    <row r="5227" spans="1:12">
      <c r="A5227" s="243">
        <v>45119</v>
      </c>
      <c r="B5227" s="243">
        <v>45121</v>
      </c>
      <c r="C5227" s="244">
        <f t="shared" si="243"/>
        <v>3</v>
      </c>
      <c r="D5227" s="239">
        <v>45121</v>
      </c>
      <c r="E5227" s="245">
        <f t="shared" si="244"/>
        <v>2</v>
      </c>
      <c r="F5227" s="306" t="s">
        <v>178</v>
      </c>
      <c r="G5227" s="241">
        <v>830494.36</v>
      </c>
      <c r="H5227" s="244">
        <f t="shared" si="245"/>
        <v>1660988.72</v>
      </c>
      <c r="I5227" s="246"/>
      <c r="J5227" s="247"/>
      <c r="K5227" s="240"/>
      <c r="L5227" s="245"/>
    </row>
    <row r="5228" spans="1:12">
      <c r="A5228" s="243">
        <v>45119</v>
      </c>
      <c r="B5228" s="243">
        <v>45183</v>
      </c>
      <c r="C5228" s="244">
        <f t="shared" si="243"/>
        <v>65</v>
      </c>
      <c r="D5228" s="239">
        <v>45183</v>
      </c>
      <c r="E5228" s="245">
        <f t="shared" si="244"/>
        <v>64</v>
      </c>
      <c r="F5228" s="306" t="s">
        <v>175</v>
      </c>
      <c r="G5228" s="241">
        <v>109</v>
      </c>
      <c r="H5228" s="244">
        <f t="shared" si="245"/>
        <v>6976</v>
      </c>
      <c r="I5228" s="246"/>
      <c r="J5228" s="247"/>
      <c r="K5228" s="240"/>
      <c r="L5228" s="245"/>
    </row>
    <row r="5229" spans="1:12">
      <c r="A5229" s="243">
        <v>45119</v>
      </c>
      <c r="B5229" s="243">
        <v>45145</v>
      </c>
      <c r="C5229" s="244">
        <f t="shared" si="243"/>
        <v>27</v>
      </c>
      <c r="D5229" s="239">
        <v>45145</v>
      </c>
      <c r="E5229" s="245">
        <f t="shared" si="244"/>
        <v>26</v>
      </c>
      <c r="F5229" s="306" t="s">
        <v>176</v>
      </c>
      <c r="G5229" s="241">
        <v>21902.41</v>
      </c>
      <c r="H5229" s="244">
        <f t="shared" si="245"/>
        <v>569462.66</v>
      </c>
      <c r="I5229" s="246"/>
      <c r="J5229" s="247"/>
      <c r="K5229" s="240"/>
      <c r="L5229" s="245"/>
    </row>
    <row r="5230" spans="1:12">
      <c r="A5230" s="243">
        <v>45119</v>
      </c>
      <c r="B5230" s="243">
        <v>45121</v>
      </c>
      <c r="C5230" s="244">
        <f t="shared" si="243"/>
        <v>3</v>
      </c>
      <c r="D5230" s="239">
        <v>45121</v>
      </c>
      <c r="E5230" s="245">
        <f t="shared" si="244"/>
        <v>2</v>
      </c>
      <c r="F5230" s="306" t="s">
        <v>176</v>
      </c>
      <c r="G5230" s="241">
        <v>109599.09</v>
      </c>
      <c r="H5230" s="244">
        <f t="shared" si="245"/>
        <v>219198.18</v>
      </c>
      <c r="I5230" s="246"/>
      <c r="J5230" s="247"/>
      <c r="K5230" s="240"/>
      <c r="L5230" s="245"/>
    </row>
    <row r="5231" spans="1:12">
      <c r="A5231" s="243">
        <v>45119</v>
      </c>
      <c r="B5231" s="243">
        <v>45120</v>
      </c>
      <c r="C5231" s="244">
        <f t="shared" si="243"/>
        <v>2</v>
      </c>
      <c r="D5231" s="239">
        <v>45120</v>
      </c>
      <c r="E5231" s="245">
        <f t="shared" si="244"/>
        <v>1</v>
      </c>
      <c r="F5231" s="306" t="s">
        <v>175</v>
      </c>
      <c r="G5231" s="241">
        <v>255947.16</v>
      </c>
      <c r="H5231" s="244">
        <f t="shared" si="245"/>
        <v>255947.16</v>
      </c>
      <c r="I5231" s="246"/>
      <c r="J5231" s="247"/>
      <c r="K5231" s="240"/>
      <c r="L5231" s="245"/>
    </row>
    <row r="5232" spans="1:12">
      <c r="A5232" s="243">
        <v>45119</v>
      </c>
      <c r="B5232" s="243">
        <v>45119</v>
      </c>
      <c r="C5232" s="244">
        <f t="shared" si="243"/>
        <v>1</v>
      </c>
      <c r="D5232" s="239">
        <v>45119</v>
      </c>
      <c r="E5232" s="245">
        <f t="shared" si="244"/>
        <v>0</v>
      </c>
      <c r="F5232" s="306" t="s">
        <v>177</v>
      </c>
      <c r="G5232" s="241">
        <v>16.88</v>
      </c>
      <c r="H5232" s="244">
        <f t="shared" si="245"/>
        <v>0</v>
      </c>
      <c r="I5232" s="246"/>
      <c r="J5232" s="247"/>
      <c r="K5232" s="240"/>
      <c r="L5232" s="245"/>
    </row>
    <row r="5233" spans="1:12">
      <c r="A5233" s="243">
        <v>45119</v>
      </c>
      <c r="B5233" s="243">
        <v>45121</v>
      </c>
      <c r="C5233" s="244">
        <f t="shared" si="243"/>
        <v>3</v>
      </c>
      <c r="D5233" s="239">
        <v>45121</v>
      </c>
      <c r="E5233" s="245">
        <f t="shared" si="244"/>
        <v>2</v>
      </c>
      <c r="F5233" s="306" t="s">
        <v>175</v>
      </c>
      <c r="G5233" s="241">
        <v>792.24</v>
      </c>
      <c r="H5233" s="244">
        <f t="shared" si="245"/>
        <v>1584.48</v>
      </c>
      <c r="I5233" s="246"/>
      <c r="J5233" s="247"/>
      <c r="K5233" s="240"/>
      <c r="L5233" s="245"/>
    </row>
    <row r="5234" spans="1:12">
      <c r="A5234" s="243">
        <v>45119</v>
      </c>
      <c r="B5234" s="243">
        <v>45120</v>
      </c>
      <c r="C5234" s="244">
        <f t="shared" si="243"/>
        <v>2</v>
      </c>
      <c r="D5234" s="239">
        <v>45120</v>
      </c>
      <c r="E5234" s="245">
        <f t="shared" si="244"/>
        <v>1</v>
      </c>
      <c r="F5234" s="306" t="s">
        <v>177</v>
      </c>
      <c r="G5234" s="241">
        <v>14753.28</v>
      </c>
      <c r="H5234" s="244">
        <f t="shared" si="245"/>
        <v>14753.28</v>
      </c>
      <c r="I5234" s="246"/>
      <c r="J5234" s="247"/>
      <c r="K5234" s="240"/>
      <c r="L5234" s="245"/>
    </row>
    <row r="5235" spans="1:12">
      <c r="A5235" s="243">
        <v>45119</v>
      </c>
      <c r="B5235" s="243">
        <v>45119</v>
      </c>
      <c r="C5235" s="244">
        <f t="shared" si="243"/>
        <v>1</v>
      </c>
      <c r="D5235" s="239">
        <v>45119</v>
      </c>
      <c r="E5235" s="245">
        <f t="shared" si="244"/>
        <v>0</v>
      </c>
      <c r="F5235" s="306" t="s">
        <v>179</v>
      </c>
      <c r="G5235" s="241">
        <v>30821.07</v>
      </c>
      <c r="H5235" s="244">
        <f t="shared" si="245"/>
        <v>0</v>
      </c>
      <c r="I5235" s="246"/>
      <c r="J5235" s="247"/>
      <c r="K5235" s="240"/>
      <c r="L5235" s="245"/>
    </row>
    <row r="5236" spans="1:12">
      <c r="A5236" s="243">
        <v>45119</v>
      </c>
      <c r="B5236" s="243">
        <v>45121</v>
      </c>
      <c r="C5236" s="244">
        <f t="shared" si="243"/>
        <v>3</v>
      </c>
      <c r="D5236" s="239">
        <v>45121</v>
      </c>
      <c r="E5236" s="245">
        <f t="shared" si="244"/>
        <v>2</v>
      </c>
      <c r="F5236" s="306" t="s">
        <v>177</v>
      </c>
      <c r="G5236" s="241">
        <v>889.32</v>
      </c>
      <c r="H5236" s="244">
        <f t="shared" si="245"/>
        <v>1778.64</v>
      </c>
      <c r="I5236" s="246"/>
      <c r="J5236" s="247"/>
      <c r="K5236" s="240"/>
      <c r="L5236" s="245"/>
    </row>
    <row r="5237" spans="1:12">
      <c r="A5237" s="243">
        <v>45119</v>
      </c>
      <c r="B5237" s="243">
        <v>45120</v>
      </c>
      <c r="C5237" s="244">
        <f t="shared" si="243"/>
        <v>2</v>
      </c>
      <c r="D5237" s="239">
        <v>45120</v>
      </c>
      <c r="E5237" s="245">
        <f t="shared" si="244"/>
        <v>1</v>
      </c>
      <c r="F5237" s="306" t="s">
        <v>179</v>
      </c>
      <c r="G5237" s="241">
        <v>5908.44</v>
      </c>
      <c r="H5237" s="244">
        <f t="shared" si="245"/>
        <v>5908.44</v>
      </c>
      <c r="I5237" s="246"/>
      <c r="J5237" s="247"/>
      <c r="K5237" s="240"/>
      <c r="L5237" s="245"/>
    </row>
    <row r="5238" spans="1:12">
      <c r="A5238" s="243">
        <v>45119</v>
      </c>
      <c r="B5238" s="243">
        <v>45205</v>
      </c>
      <c r="C5238" s="244">
        <f t="shared" si="243"/>
        <v>87</v>
      </c>
      <c r="D5238" s="239">
        <v>45205</v>
      </c>
      <c r="E5238" s="245">
        <f t="shared" si="244"/>
        <v>86</v>
      </c>
      <c r="F5238" s="306" t="s">
        <v>176</v>
      </c>
      <c r="G5238" s="241">
        <v>17.239999999999998</v>
      </c>
      <c r="H5238" s="244">
        <f t="shared" si="245"/>
        <v>1482.6399999999999</v>
      </c>
      <c r="I5238" s="246"/>
      <c r="J5238" s="247"/>
      <c r="K5238" s="240"/>
      <c r="L5238" s="245"/>
    </row>
    <row r="5239" spans="1:12">
      <c r="A5239" s="243">
        <v>45119</v>
      </c>
      <c r="B5239" s="243">
        <v>45138</v>
      </c>
      <c r="C5239" s="244">
        <f t="shared" si="243"/>
        <v>20</v>
      </c>
      <c r="D5239" s="239">
        <v>45138</v>
      </c>
      <c r="E5239" s="245">
        <f t="shared" si="244"/>
        <v>19</v>
      </c>
      <c r="F5239" s="306" t="s">
        <v>175</v>
      </c>
      <c r="G5239" s="241">
        <v>161.30000000000001</v>
      </c>
      <c r="H5239" s="244">
        <f t="shared" si="245"/>
        <v>3064.7000000000003</v>
      </c>
      <c r="I5239" s="246"/>
      <c r="J5239" s="247"/>
      <c r="K5239" s="240"/>
      <c r="L5239" s="245"/>
    </row>
    <row r="5240" spans="1:12">
      <c r="A5240" s="243">
        <v>45119</v>
      </c>
      <c r="B5240" s="243">
        <v>45126</v>
      </c>
      <c r="C5240" s="244">
        <f t="shared" si="243"/>
        <v>8</v>
      </c>
      <c r="D5240" s="239">
        <v>45126</v>
      </c>
      <c r="E5240" s="245">
        <f t="shared" si="244"/>
        <v>7</v>
      </c>
      <c r="F5240" s="306" t="s">
        <v>178</v>
      </c>
      <c r="G5240" s="241">
        <v>77.37</v>
      </c>
      <c r="H5240" s="244">
        <f t="shared" si="245"/>
        <v>541.59</v>
      </c>
      <c r="I5240" s="246"/>
      <c r="J5240" s="247"/>
      <c r="K5240" s="240"/>
      <c r="L5240" s="245"/>
    </row>
    <row r="5241" spans="1:12">
      <c r="A5241" s="243">
        <v>45119</v>
      </c>
      <c r="B5241" s="243">
        <v>45124</v>
      </c>
      <c r="C5241" s="244">
        <f t="shared" si="243"/>
        <v>6</v>
      </c>
      <c r="D5241" s="239">
        <v>45124</v>
      </c>
      <c r="E5241" s="245">
        <f t="shared" si="244"/>
        <v>5</v>
      </c>
      <c r="F5241" s="306" t="s">
        <v>175</v>
      </c>
      <c r="G5241" s="241">
        <v>34.020000000000003</v>
      </c>
      <c r="H5241" s="244">
        <f t="shared" si="245"/>
        <v>170.10000000000002</v>
      </c>
      <c r="I5241" s="246"/>
      <c r="J5241" s="247"/>
      <c r="K5241" s="240"/>
      <c r="L5241" s="245"/>
    </row>
    <row r="5242" spans="1:12">
      <c r="A5242" s="243">
        <v>45119</v>
      </c>
      <c r="B5242" s="243">
        <v>45245</v>
      </c>
      <c r="C5242" s="244">
        <f t="shared" si="243"/>
        <v>127</v>
      </c>
      <c r="D5242" s="239">
        <v>45245</v>
      </c>
      <c r="E5242" s="245">
        <f t="shared" si="244"/>
        <v>126</v>
      </c>
      <c r="F5242" s="306" t="s">
        <v>176</v>
      </c>
      <c r="G5242" s="241">
        <v>69.040000000000006</v>
      </c>
      <c r="H5242" s="244">
        <f t="shared" si="245"/>
        <v>8699.0400000000009</v>
      </c>
      <c r="I5242" s="246"/>
      <c r="J5242" s="247"/>
      <c r="K5242" s="240"/>
      <c r="L5242" s="245"/>
    </row>
    <row r="5243" spans="1:12">
      <c r="A5243" s="243">
        <v>45119</v>
      </c>
      <c r="B5243" s="243">
        <v>45126</v>
      </c>
      <c r="C5243" s="244">
        <f t="shared" si="243"/>
        <v>8</v>
      </c>
      <c r="D5243" s="239">
        <v>45126</v>
      </c>
      <c r="E5243" s="245">
        <f t="shared" si="244"/>
        <v>7</v>
      </c>
      <c r="F5243" s="306" t="s">
        <v>176</v>
      </c>
      <c r="G5243" s="241">
        <v>460.98</v>
      </c>
      <c r="H5243" s="244">
        <f t="shared" si="245"/>
        <v>3226.86</v>
      </c>
      <c r="I5243" s="246"/>
      <c r="J5243" s="247"/>
      <c r="K5243" s="240"/>
      <c r="L5243" s="245"/>
    </row>
    <row r="5244" spans="1:12">
      <c r="A5244" s="243">
        <v>45119</v>
      </c>
      <c r="B5244" s="243">
        <v>45245</v>
      </c>
      <c r="C5244" s="244">
        <f t="shared" si="243"/>
        <v>127</v>
      </c>
      <c r="D5244" s="239">
        <v>45245</v>
      </c>
      <c r="E5244" s="245">
        <f t="shared" si="244"/>
        <v>126</v>
      </c>
      <c r="F5244" s="306" t="s">
        <v>175</v>
      </c>
      <c r="G5244" s="241">
        <v>89.54</v>
      </c>
      <c r="H5244" s="244">
        <f t="shared" si="245"/>
        <v>11282.04</v>
      </c>
      <c r="I5244" s="246"/>
      <c r="J5244" s="247"/>
      <c r="K5244" s="240"/>
      <c r="L5244" s="245"/>
    </row>
    <row r="5245" spans="1:12">
      <c r="A5245" s="243">
        <v>45119</v>
      </c>
      <c r="B5245" s="243">
        <v>45125</v>
      </c>
      <c r="C5245" s="244">
        <f t="shared" si="243"/>
        <v>7</v>
      </c>
      <c r="D5245" s="239">
        <v>45125</v>
      </c>
      <c r="E5245" s="245">
        <f t="shared" si="244"/>
        <v>6</v>
      </c>
      <c r="F5245" s="306" t="s">
        <v>175</v>
      </c>
      <c r="G5245" s="241">
        <v>62.09</v>
      </c>
      <c r="H5245" s="244">
        <f t="shared" si="245"/>
        <v>372.54</v>
      </c>
      <c r="I5245" s="246"/>
      <c r="J5245" s="247"/>
      <c r="K5245" s="240"/>
      <c r="L5245" s="245"/>
    </row>
    <row r="5246" spans="1:12">
      <c r="A5246" s="243">
        <v>45119</v>
      </c>
      <c r="B5246" s="243">
        <v>45427</v>
      </c>
      <c r="C5246" s="244">
        <f t="shared" si="243"/>
        <v>309</v>
      </c>
      <c r="D5246" s="239">
        <v>45427</v>
      </c>
      <c r="E5246" s="245">
        <f t="shared" si="244"/>
        <v>308</v>
      </c>
      <c r="F5246" s="306" t="s">
        <v>175</v>
      </c>
      <c r="G5246" s="241">
        <v>80.239999999999995</v>
      </c>
      <c r="H5246" s="244">
        <f t="shared" si="245"/>
        <v>24713.919999999998</v>
      </c>
      <c r="I5246" s="246"/>
      <c r="J5246" s="247"/>
      <c r="K5246" s="240"/>
      <c r="L5246" s="245"/>
    </row>
    <row r="5247" spans="1:12">
      <c r="A5247" s="243">
        <v>45119</v>
      </c>
      <c r="B5247" s="243">
        <v>45126</v>
      </c>
      <c r="C5247" s="244">
        <f t="shared" si="243"/>
        <v>8</v>
      </c>
      <c r="D5247" s="239">
        <v>45126</v>
      </c>
      <c r="E5247" s="245">
        <f t="shared" si="244"/>
        <v>7</v>
      </c>
      <c r="F5247" s="306" t="s">
        <v>175</v>
      </c>
      <c r="G5247" s="241">
        <v>141.07</v>
      </c>
      <c r="H5247" s="244">
        <f t="shared" si="245"/>
        <v>987.49</v>
      </c>
      <c r="I5247" s="246"/>
      <c r="J5247" s="247"/>
      <c r="K5247" s="240"/>
      <c r="L5247" s="245"/>
    </row>
    <row r="5248" spans="1:12">
      <c r="A5248" s="243">
        <v>45119</v>
      </c>
      <c r="B5248" s="243">
        <v>45149</v>
      </c>
      <c r="C5248" s="244">
        <f t="shared" si="243"/>
        <v>31</v>
      </c>
      <c r="D5248" s="239">
        <v>45149</v>
      </c>
      <c r="E5248" s="245">
        <f t="shared" si="244"/>
        <v>30</v>
      </c>
      <c r="F5248" s="306" t="s">
        <v>175</v>
      </c>
      <c r="G5248" s="241">
        <v>111.97</v>
      </c>
      <c r="H5248" s="244">
        <f t="shared" si="245"/>
        <v>3359.1</v>
      </c>
      <c r="I5248" s="246"/>
      <c r="J5248" s="247"/>
      <c r="K5248" s="240"/>
      <c r="L5248" s="245"/>
    </row>
    <row r="5249" spans="1:12">
      <c r="A5249" s="243">
        <v>45119</v>
      </c>
      <c r="B5249" s="243">
        <v>45174</v>
      </c>
      <c r="C5249" s="244">
        <f t="shared" si="243"/>
        <v>56</v>
      </c>
      <c r="D5249" s="239">
        <v>45174</v>
      </c>
      <c r="E5249" s="245">
        <f t="shared" si="244"/>
        <v>55</v>
      </c>
      <c r="F5249" s="306" t="s">
        <v>175</v>
      </c>
      <c r="G5249" s="241">
        <v>112.15</v>
      </c>
      <c r="H5249" s="244">
        <f t="shared" si="245"/>
        <v>6168.25</v>
      </c>
      <c r="I5249" s="246"/>
      <c r="J5249" s="247"/>
      <c r="K5249" s="240"/>
      <c r="L5249" s="245"/>
    </row>
    <row r="5250" spans="1:12">
      <c r="A5250" s="243">
        <v>45119</v>
      </c>
      <c r="B5250" s="243">
        <v>45126</v>
      </c>
      <c r="C5250" s="244">
        <f t="shared" si="243"/>
        <v>8</v>
      </c>
      <c r="D5250" s="239">
        <v>45126</v>
      </c>
      <c r="E5250" s="245">
        <f t="shared" si="244"/>
        <v>7</v>
      </c>
      <c r="F5250" s="306" t="s">
        <v>179</v>
      </c>
      <c r="G5250" s="241">
        <v>3825.63</v>
      </c>
      <c r="H5250" s="244">
        <f t="shared" si="245"/>
        <v>26779.41</v>
      </c>
      <c r="I5250" s="246"/>
      <c r="J5250" s="247"/>
      <c r="K5250" s="240"/>
      <c r="L5250" s="245"/>
    </row>
    <row r="5251" spans="1:12">
      <c r="A5251" s="243">
        <v>45119</v>
      </c>
      <c r="B5251" s="243">
        <v>45128</v>
      </c>
      <c r="C5251" s="244">
        <f t="shared" si="243"/>
        <v>10</v>
      </c>
      <c r="D5251" s="239">
        <v>45128</v>
      </c>
      <c r="E5251" s="245">
        <f t="shared" si="244"/>
        <v>9</v>
      </c>
      <c r="F5251" s="306" t="s">
        <v>178</v>
      </c>
      <c r="G5251" s="241">
        <v>12634.76</v>
      </c>
      <c r="H5251" s="244">
        <f t="shared" si="245"/>
        <v>113712.84</v>
      </c>
      <c r="I5251" s="246"/>
      <c r="J5251" s="247"/>
      <c r="K5251" s="240"/>
      <c r="L5251" s="245"/>
    </row>
    <row r="5252" spans="1:12">
      <c r="A5252" s="243">
        <v>45119</v>
      </c>
      <c r="B5252" s="243">
        <v>45127</v>
      </c>
      <c r="C5252" s="244">
        <f t="shared" si="243"/>
        <v>9</v>
      </c>
      <c r="D5252" s="239">
        <v>45127</v>
      </c>
      <c r="E5252" s="245">
        <f t="shared" si="244"/>
        <v>8</v>
      </c>
      <c r="F5252" s="306" t="s">
        <v>176</v>
      </c>
      <c r="G5252" s="241">
        <v>1208.31</v>
      </c>
      <c r="H5252" s="244">
        <f t="shared" si="245"/>
        <v>9666.48</v>
      </c>
      <c r="I5252" s="246"/>
      <c r="J5252" s="247"/>
      <c r="K5252" s="240"/>
      <c r="L5252" s="245"/>
    </row>
    <row r="5253" spans="1:12">
      <c r="A5253" s="243">
        <v>45119</v>
      </c>
      <c r="B5253" s="243">
        <v>45128</v>
      </c>
      <c r="C5253" s="244">
        <f t="shared" si="243"/>
        <v>10</v>
      </c>
      <c r="D5253" s="239">
        <v>45128</v>
      </c>
      <c r="E5253" s="245">
        <f t="shared" si="244"/>
        <v>9</v>
      </c>
      <c r="F5253" s="306" t="s">
        <v>176</v>
      </c>
      <c r="G5253" s="241">
        <v>150525.46</v>
      </c>
      <c r="H5253" s="244">
        <f t="shared" si="245"/>
        <v>1354729.14</v>
      </c>
      <c r="I5253" s="246"/>
      <c r="J5253" s="247"/>
      <c r="K5253" s="240"/>
      <c r="L5253" s="245"/>
    </row>
    <row r="5254" spans="1:12">
      <c r="A5254" s="243">
        <v>45119</v>
      </c>
      <c r="B5254" s="243">
        <v>45153</v>
      </c>
      <c r="C5254" s="244">
        <f t="shared" si="243"/>
        <v>35</v>
      </c>
      <c r="D5254" s="239">
        <v>45153</v>
      </c>
      <c r="E5254" s="245">
        <f t="shared" si="244"/>
        <v>34</v>
      </c>
      <c r="F5254" s="306" t="s">
        <v>176</v>
      </c>
      <c r="G5254" s="241">
        <v>26.49</v>
      </c>
      <c r="H5254" s="244">
        <f t="shared" si="245"/>
        <v>900.66</v>
      </c>
      <c r="I5254" s="246"/>
      <c r="J5254" s="247"/>
      <c r="K5254" s="240"/>
      <c r="L5254" s="245"/>
    </row>
    <row r="5255" spans="1:12">
      <c r="A5255" s="243">
        <v>45119</v>
      </c>
      <c r="B5255" s="243">
        <v>45127</v>
      </c>
      <c r="C5255" s="244">
        <f t="shared" ref="C5255:C5318" si="246">B5255-A5255+1</f>
        <v>9</v>
      </c>
      <c r="D5255" s="239">
        <v>45127</v>
      </c>
      <c r="E5255" s="245">
        <f t="shared" ref="E5255:E5318" si="247">D5255-A5255</f>
        <v>8</v>
      </c>
      <c r="F5255" s="306" t="s">
        <v>175</v>
      </c>
      <c r="G5255" s="241">
        <v>264.39</v>
      </c>
      <c r="H5255" s="244">
        <f t="shared" ref="H5255:H5318" si="248">E5255*G5255</f>
        <v>2115.12</v>
      </c>
      <c r="I5255" s="246"/>
      <c r="J5255" s="247"/>
      <c r="K5255" s="240"/>
      <c r="L5255" s="245"/>
    </row>
    <row r="5256" spans="1:12">
      <c r="A5256" s="243">
        <v>45119</v>
      </c>
      <c r="B5256" s="243">
        <v>45128</v>
      </c>
      <c r="C5256" s="244">
        <f t="shared" si="246"/>
        <v>10</v>
      </c>
      <c r="D5256" s="239">
        <v>45128</v>
      </c>
      <c r="E5256" s="245">
        <f t="shared" si="247"/>
        <v>9</v>
      </c>
      <c r="F5256" s="306" t="s">
        <v>175</v>
      </c>
      <c r="G5256" s="241">
        <v>324958.15999999997</v>
      </c>
      <c r="H5256" s="244">
        <f t="shared" si="248"/>
        <v>2924623.44</v>
      </c>
      <c r="I5256" s="246"/>
      <c r="J5256" s="247"/>
      <c r="K5256" s="240"/>
      <c r="L5256" s="245"/>
    </row>
    <row r="5257" spans="1:12">
      <c r="A5257" s="243">
        <v>45119</v>
      </c>
      <c r="B5257" s="243">
        <v>45127</v>
      </c>
      <c r="C5257" s="244">
        <f t="shared" si="246"/>
        <v>9</v>
      </c>
      <c r="D5257" s="239">
        <v>45127</v>
      </c>
      <c r="E5257" s="245">
        <f t="shared" si="247"/>
        <v>8</v>
      </c>
      <c r="F5257" s="306" t="s">
        <v>177</v>
      </c>
      <c r="G5257" s="241">
        <v>9916.64</v>
      </c>
      <c r="H5257" s="244">
        <f t="shared" si="248"/>
        <v>79333.119999999995</v>
      </c>
      <c r="I5257" s="246"/>
      <c r="J5257" s="247"/>
      <c r="K5257" s="240"/>
      <c r="L5257" s="245"/>
    </row>
    <row r="5258" spans="1:12">
      <c r="A5258" s="243">
        <v>45119</v>
      </c>
      <c r="B5258" s="243">
        <v>45128</v>
      </c>
      <c r="C5258" s="244">
        <f t="shared" si="246"/>
        <v>10</v>
      </c>
      <c r="D5258" s="239">
        <v>45128</v>
      </c>
      <c r="E5258" s="245">
        <f t="shared" si="247"/>
        <v>9</v>
      </c>
      <c r="F5258" s="306" t="s">
        <v>177</v>
      </c>
      <c r="G5258" s="241">
        <v>17542.16</v>
      </c>
      <c r="H5258" s="244">
        <f t="shared" si="248"/>
        <v>157879.44</v>
      </c>
      <c r="I5258" s="246"/>
      <c r="J5258" s="247"/>
      <c r="K5258" s="240"/>
      <c r="L5258" s="245"/>
    </row>
    <row r="5259" spans="1:12">
      <c r="A5259" s="243">
        <v>45119</v>
      </c>
      <c r="B5259" s="243">
        <v>45131</v>
      </c>
      <c r="C5259" s="244">
        <f t="shared" si="246"/>
        <v>13</v>
      </c>
      <c r="D5259" s="239">
        <v>45131</v>
      </c>
      <c r="E5259" s="245">
        <f t="shared" si="247"/>
        <v>12</v>
      </c>
      <c r="F5259" s="306" t="s">
        <v>176</v>
      </c>
      <c r="G5259" s="241">
        <v>42578.6</v>
      </c>
      <c r="H5259" s="244">
        <f t="shared" si="248"/>
        <v>510943.19999999995</v>
      </c>
      <c r="I5259" s="246"/>
      <c r="J5259" s="247"/>
      <c r="K5259" s="240"/>
      <c r="L5259" s="245"/>
    </row>
    <row r="5260" spans="1:12">
      <c r="A5260" s="243">
        <v>45119</v>
      </c>
      <c r="B5260" s="243">
        <v>45211</v>
      </c>
      <c r="C5260" s="244">
        <f t="shared" si="246"/>
        <v>93</v>
      </c>
      <c r="D5260" s="239">
        <v>45211</v>
      </c>
      <c r="E5260" s="245">
        <f t="shared" si="247"/>
        <v>92</v>
      </c>
      <c r="F5260" s="306" t="s">
        <v>175</v>
      </c>
      <c r="G5260" s="241">
        <v>339.65</v>
      </c>
      <c r="H5260" s="244">
        <f t="shared" si="248"/>
        <v>31247.8</v>
      </c>
      <c r="I5260" s="246"/>
      <c r="J5260" s="247"/>
      <c r="K5260" s="240"/>
      <c r="L5260" s="245"/>
    </row>
    <row r="5261" spans="1:12">
      <c r="A5261" s="243">
        <v>45119</v>
      </c>
      <c r="B5261" s="243">
        <v>45127</v>
      </c>
      <c r="C5261" s="244">
        <f t="shared" si="246"/>
        <v>9</v>
      </c>
      <c r="D5261" s="239">
        <v>45127</v>
      </c>
      <c r="E5261" s="245">
        <f t="shared" si="247"/>
        <v>8</v>
      </c>
      <c r="F5261" s="306" t="s">
        <v>179</v>
      </c>
      <c r="G5261" s="241">
        <v>45674.32</v>
      </c>
      <c r="H5261" s="244">
        <f t="shared" si="248"/>
        <v>365394.56</v>
      </c>
      <c r="I5261" s="246"/>
      <c r="J5261" s="247"/>
      <c r="K5261" s="240"/>
      <c r="L5261" s="245"/>
    </row>
    <row r="5262" spans="1:12">
      <c r="A5262" s="243">
        <v>45119</v>
      </c>
      <c r="B5262" s="243">
        <v>45139</v>
      </c>
      <c r="C5262" s="244">
        <f t="shared" si="246"/>
        <v>21</v>
      </c>
      <c r="D5262" s="239">
        <v>45139</v>
      </c>
      <c r="E5262" s="245">
        <f t="shared" si="247"/>
        <v>20</v>
      </c>
      <c r="F5262" s="306" t="s">
        <v>176</v>
      </c>
      <c r="G5262" s="241">
        <v>209.3</v>
      </c>
      <c r="H5262" s="244">
        <f t="shared" si="248"/>
        <v>4186</v>
      </c>
      <c r="I5262" s="246"/>
      <c r="J5262" s="247"/>
      <c r="K5262" s="240"/>
      <c r="L5262" s="245"/>
    </row>
    <row r="5263" spans="1:12">
      <c r="A5263" s="243">
        <v>45119</v>
      </c>
      <c r="B5263" s="243">
        <v>45132</v>
      </c>
      <c r="C5263" s="244">
        <f t="shared" si="246"/>
        <v>14</v>
      </c>
      <c r="D5263" s="239">
        <v>45132</v>
      </c>
      <c r="E5263" s="245">
        <f t="shared" si="247"/>
        <v>13</v>
      </c>
      <c r="F5263" s="306" t="s">
        <v>178</v>
      </c>
      <c r="G5263" s="241">
        <v>5468.03</v>
      </c>
      <c r="H5263" s="244">
        <f t="shared" si="248"/>
        <v>71084.39</v>
      </c>
      <c r="I5263" s="246"/>
      <c r="J5263" s="247"/>
      <c r="K5263" s="240"/>
      <c r="L5263" s="245"/>
    </row>
    <row r="5264" spans="1:12">
      <c r="A5264" s="243">
        <v>45119</v>
      </c>
      <c r="B5264" s="243">
        <v>45128</v>
      </c>
      <c r="C5264" s="244">
        <f t="shared" si="246"/>
        <v>10</v>
      </c>
      <c r="D5264" s="239">
        <v>45128</v>
      </c>
      <c r="E5264" s="245">
        <f t="shared" si="247"/>
        <v>9</v>
      </c>
      <c r="F5264" s="306" t="s">
        <v>179</v>
      </c>
      <c r="G5264" s="241">
        <v>23490.19</v>
      </c>
      <c r="H5264" s="244">
        <f t="shared" si="248"/>
        <v>211411.71</v>
      </c>
      <c r="I5264" s="246"/>
      <c r="J5264" s="247"/>
      <c r="K5264" s="240"/>
      <c r="L5264" s="245"/>
    </row>
    <row r="5265" spans="1:12">
      <c r="A5265" s="243">
        <v>45119</v>
      </c>
      <c r="B5265" s="243">
        <v>45131</v>
      </c>
      <c r="C5265" s="244">
        <f t="shared" si="246"/>
        <v>13</v>
      </c>
      <c r="D5265" s="239">
        <v>45131</v>
      </c>
      <c r="E5265" s="245">
        <f t="shared" si="247"/>
        <v>12</v>
      </c>
      <c r="F5265" s="306" t="s">
        <v>175</v>
      </c>
      <c r="G5265" s="241">
        <v>1459.28</v>
      </c>
      <c r="H5265" s="244">
        <f t="shared" si="248"/>
        <v>17511.36</v>
      </c>
      <c r="I5265" s="246"/>
      <c r="J5265" s="247"/>
      <c r="K5265" s="240"/>
      <c r="L5265" s="245"/>
    </row>
    <row r="5266" spans="1:12">
      <c r="A5266" s="243">
        <v>45119</v>
      </c>
      <c r="B5266" s="243">
        <v>45133</v>
      </c>
      <c r="C5266" s="244">
        <f t="shared" si="246"/>
        <v>15</v>
      </c>
      <c r="D5266" s="239">
        <v>45133</v>
      </c>
      <c r="E5266" s="245">
        <f t="shared" si="247"/>
        <v>14</v>
      </c>
      <c r="F5266" s="306" t="s">
        <v>178</v>
      </c>
      <c r="G5266" s="241">
        <v>46500.92</v>
      </c>
      <c r="H5266" s="244">
        <f t="shared" si="248"/>
        <v>651012.88</v>
      </c>
      <c r="I5266" s="246"/>
      <c r="J5266" s="247"/>
      <c r="K5266" s="240"/>
      <c r="L5266" s="245"/>
    </row>
    <row r="5267" spans="1:12">
      <c r="A5267" s="243">
        <v>45120</v>
      </c>
      <c r="B5267" s="243">
        <v>45128</v>
      </c>
      <c r="C5267" s="244">
        <f t="shared" si="246"/>
        <v>9</v>
      </c>
      <c r="D5267" s="239">
        <v>45128</v>
      </c>
      <c r="E5267" s="245">
        <f t="shared" si="247"/>
        <v>8</v>
      </c>
      <c r="F5267" s="306" t="s">
        <v>176</v>
      </c>
      <c r="G5267" s="241">
        <v>223966.72</v>
      </c>
      <c r="H5267" s="244">
        <f t="shared" si="248"/>
        <v>1791733.76</v>
      </c>
      <c r="I5267" s="246"/>
      <c r="J5267" s="247"/>
      <c r="K5267" s="240"/>
      <c r="L5267" s="245"/>
    </row>
    <row r="5268" spans="1:12">
      <c r="A5268" s="243">
        <v>45120</v>
      </c>
      <c r="B5268" s="243">
        <v>45127</v>
      </c>
      <c r="C5268" s="244">
        <f t="shared" si="246"/>
        <v>8</v>
      </c>
      <c r="D5268" s="239">
        <v>45127</v>
      </c>
      <c r="E5268" s="245">
        <f t="shared" si="247"/>
        <v>7</v>
      </c>
      <c r="F5268" s="306" t="s">
        <v>175</v>
      </c>
      <c r="G5268" s="241">
        <v>523.4</v>
      </c>
      <c r="H5268" s="244">
        <f t="shared" si="248"/>
        <v>3663.7999999999997</v>
      </c>
      <c r="I5268" s="246"/>
      <c r="J5268" s="247"/>
      <c r="K5268" s="240"/>
      <c r="L5268" s="245"/>
    </row>
    <row r="5269" spans="1:12">
      <c r="A5269" s="243">
        <v>45120</v>
      </c>
      <c r="B5269" s="243">
        <v>45152</v>
      </c>
      <c r="C5269" s="244">
        <f t="shared" si="246"/>
        <v>33</v>
      </c>
      <c r="D5269" s="239">
        <v>45152</v>
      </c>
      <c r="E5269" s="245">
        <f t="shared" si="247"/>
        <v>32</v>
      </c>
      <c r="F5269" s="306" t="s">
        <v>175</v>
      </c>
      <c r="G5269" s="241">
        <v>22.77</v>
      </c>
      <c r="H5269" s="244">
        <f t="shared" si="248"/>
        <v>728.64</v>
      </c>
      <c r="I5269" s="246"/>
      <c r="J5269" s="247"/>
      <c r="K5269" s="240"/>
      <c r="L5269" s="245"/>
    </row>
    <row r="5270" spans="1:12">
      <c r="A5270" s="243">
        <v>45120</v>
      </c>
      <c r="B5270" s="243">
        <v>45153</v>
      </c>
      <c r="C5270" s="244">
        <f t="shared" si="246"/>
        <v>34</v>
      </c>
      <c r="D5270" s="239">
        <v>45153</v>
      </c>
      <c r="E5270" s="245">
        <f t="shared" si="247"/>
        <v>33</v>
      </c>
      <c r="F5270" s="306" t="s">
        <v>176</v>
      </c>
      <c r="G5270" s="241">
        <v>178.46</v>
      </c>
      <c r="H5270" s="244">
        <f t="shared" si="248"/>
        <v>5889.18</v>
      </c>
      <c r="I5270" s="246"/>
      <c r="J5270" s="247"/>
      <c r="K5270" s="240"/>
      <c r="L5270" s="245"/>
    </row>
    <row r="5271" spans="1:12">
      <c r="A5271" s="243">
        <v>45120</v>
      </c>
      <c r="B5271" s="243">
        <v>45128</v>
      </c>
      <c r="C5271" s="244">
        <f t="shared" si="246"/>
        <v>9</v>
      </c>
      <c r="D5271" s="239">
        <v>45128</v>
      </c>
      <c r="E5271" s="245">
        <f t="shared" si="247"/>
        <v>8</v>
      </c>
      <c r="F5271" s="306" t="s">
        <v>175</v>
      </c>
      <c r="G5271" s="241">
        <v>387797.32</v>
      </c>
      <c r="H5271" s="244">
        <f t="shared" si="248"/>
        <v>3102378.56</v>
      </c>
      <c r="I5271" s="246"/>
      <c r="J5271" s="247"/>
      <c r="K5271" s="240"/>
      <c r="L5271" s="245"/>
    </row>
    <row r="5272" spans="1:12">
      <c r="A5272" s="243">
        <v>45120</v>
      </c>
      <c r="B5272" s="243">
        <v>45273</v>
      </c>
      <c r="C5272" s="244">
        <f t="shared" si="246"/>
        <v>154</v>
      </c>
      <c r="D5272" s="239">
        <v>45273</v>
      </c>
      <c r="E5272" s="245">
        <f t="shared" si="247"/>
        <v>153</v>
      </c>
      <c r="F5272" s="306" t="s">
        <v>176</v>
      </c>
      <c r="G5272" s="241">
        <v>34.49</v>
      </c>
      <c r="H5272" s="244">
        <f t="shared" si="248"/>
        <v>5276.97</v>
      </c>
      <c r="I5272" s="246"/>
      <c r="J5272" s="247"/>
      <c r="K5272" s="240"/>
      <c r="L5272" s="245"/>
    </row>
    <row r="5273" spans="1:12">
      <c r="A5273" s="243">
        <v>45120</v>
      </c>
      <c r="B5273" s="243">
        <v>45131</v>
      </c>
      <c r="C5273" s="244">
        <f t="shared" si="246"/>
        <v>12</v>
      </c>
      <c r="D5273" s="239">
        <v>45131</v>
      </c>
      <c r="E5273" s="245">
        <f t="shared" si="247"/>
        <v>11</v>
      </c>
      <c r="F5273" s="306" t="s">
        <v>178</v>
      </c>
      <c r="G5273" s="241">
        <v>73072.34</v>
      </c>
      <c r="H5273" s="244">
        <f t="shared" si="248"/>
        <v>803795.74</v>
      </c>
      <c r="I5273" s="246"/>
      <c r="J5273" s="247"/>
      <c r="K5273" s="240"/>
      <c r="L5273" s="245"/>
    </row>
    <row r="5274" spans="1:12">
      <c r="A5274" s="243">
        <v>45120</v>
      </c>
      <c r="B5274" s="243">
        <v>45169</v>
      </c>
      <c r="C5274" s="244">
        <f t="shared" si="246"/>
        <v>50</v>
      </c>
      <c r="D5274" s="239">
        <v>45169</v>
      </c>
      <c r="E5274" s="245">
        <f t="shared" si="247"/>
        <v>49</v>
      </c>
      <c r="F5274" s="306" t="s">
        <v>176</v>
      </c>
      <c r="G5274" s="241">
        <v>6998.62</v>
      </c>
      <c r="H5274" s="244">
        <f t="shared" si="248"/>
        <v>342932.38</v>
      </c>
      <c r="I5274" s="246"/>
      <c r="J5274" s="247"/>
      <c r="K5274" s="240"/>
      <c r="L5274" s="245"/>
    </row>
    <row r="5275" spans="1:12">
      <c r="A5275" s="243">
        <v>45120</v>
      </c>
      <c r="B5275" s="243">
        <v>45168</v>
      </c>
      <c r="C5275" s="244">
        <f t="shared" si="246"/>
        <v>49</v>
      </c>
      <c r="D5275" s="239">
        <v>45168</v>
      </c>
      <c r="E5275" s="245">
        <f t="shared" si="247"/>
        <v>48</v>
      </c>
      <c r="F5275" s="306" t="s">
        <v>175</v>
      </c>
      <c r="G5275" s="241">
        <v>82.56</v>
      </c>
      <c r="H5275" s="244">
        <f t="shared" si="248"/>
        <v>3962.88</v>
      </c>
      <c r="I5275" s="246"/>
      <c r="J5275" s="247"/>
      <c r="K5275" s="240"/>
      <c r="L5275" s="245"/>
    </row>
    <row r="5276" spans="1:12">
      <c r="A5276" s="243">
        <v>45120</v>
      </c>
      <c r="B5276" s="243">
        <v>45131</v>
      </c>
      <c r="C5276" s="244">
        <f t="shared" si="246"/>
        <v>12</v>
      </c>
      <c r="D5276" s="239">
        <v>45131</v>
      </c>
      <c r="E5276" s="245">
        <f t="shared" si="247"/>
        <v>11</v>
      </c>
      <c r="F5276" s="306" t="s">
        <v>176</v>
      </c>
      <c r="G5276" s="241">
        <v>126412.32</v>
      </c>
      <c r="H5276" s="244">
        <f t="shared" si="248"/>
        <v>1390535.52</v>
      </c>
      <c r="I5276" s="246"/>
      <c r="J5276" s="247"/>
      <c r="K5276" s="240"/>
      <c r="L5276" s="245"/>
    </row>
    <row r="5277" spans="1:12">
      <c r="A5277" s="243">
        <v>45120</v>
      </c>
      <c r="B5277" s="243">
        <v>45211</v>
      </c>
      <c r="C5277" s="244">
        <f t="shared" si="246"/>
        <v>92</v>
      </c>
      <c r="D5277" s="239">
        <v>45211</v>
      </c>
      <c r="E5277" s="245">
        <f t="shared" si="247"/>
        <v>91</v>
      </c>
      <c r="F5277" s="306" t="s">
        <v>175</v>
      </c>
      <c r="G5277" s="241">
        <v>30.45</v>
      </c>
      <c r="H5277" s="244">
        <f t="shared" si="248"/>
        <v>2770.95</v>
      </c>
      <c r="I5277" s="246"/>
      <c r="J5277" s="247"/>
      <c r="K5277" s="240"/>
      <c r="L5277" s="245"/>
    </row>
    <row r="5278" spans="1:12">
      <c r="A5278" s="243">
        <v>45120</v>
      </c>
      <c r="B5278" s="243">
        <v>45155</v>
      </c>
      <c r="C5278" s="244">
        <f t="shared" si="246"/>
        <v>36</v>
      </c>
      <c r="D5278" s="239">
        <v>45155</v>
      </c>
      <c r="E5278" s="245">
        <f t="shared" si="247"/>
        <v>35</v>
      </c>
      <c r="F5278" s="306" t="s">
        <v>175</v>
      </c>
      <c r="G5278" s="241">
        <v>70.849999999999994</v>
      </c>
      <c r="H5278" s="244">
        <f t="shared" si="248"/>
        <v>2479.75</v>
      </c>
      <c r="I5278" s="246"/>
      <c r="J5278" s="247"/>
      <c r="K5278" s="240"/>
      <c r="L5278" s="245"/>
    </row>
    <row r="5279" spans="1:12">
      <c r="A5279" s="243">
        <v>45120</v>
      </c>
      <c r="B5279" s="243">
        <v>45139</v>
      </c>
      <c r="C5279" s="244">
        <f t="shared" si="246"/>
        <v>20</v>
      </c>
      <c r="D5279" s="239">
        <v>45139</v>
      </c>
      <c r="E5279" s="245">
        <f t="shared" si="247"/>
        <v>19</v>
      </c>
      <c r="F5279" s="306" t="s">
        <v>176</v>
      </c>
      <c r="G5279" s="241">
        <v>27827.17</v>
      </c>
      <c r="H5279" s="244">
        <f t="shared" si="248"/>
        <v>528716.23</v>
      </c>
      <c r="I5279" s="246"/>
      <c r="J5279" s="247"/>
      <c r="K5279" s="240"/>
      <c r="L5279" s="245"/>
    </row>
    <row r="5280" spans="1:12">
      <c r="A5280" s="243">
        <v>45120</v>
      </c>
      <c r="B5280" s="243">
        <v>45418</v>
      </c>
      <c r="C5280" s="244">
        <f t="shared" si="246"/>
        <v>299</v>
      </c>
      <c r="D5280" s="239">
        <v>45418</v>
      </c>
      <c r="E5280" s="245">
        <f t="shared" si="247"/>
        <v>298</v>
      </c>
      <c r="F5280" s="306" t="s">
        <v>175</v>
      </c>
      <c r="G5280" s="241">
        <v>213.99</v>
      </c>
      <c r="H5280" s="244">
        <f t="shared" si="248"/>
        <v>63769.020000000004</v>
      </c>
      <c r="I5280" s="246"/>
      <c r="J5280" s="247"/>
      <c r="K5280" s="240"/>
      <c r="L5280" s="245"/>
    </row>
    <row r="5281" spans="1:12">
      <c r="A5281" s="243">
        <v>45120</v>
      </c>
      <c r="B5281" s="243">
        <v>45131</v>
      </c>
      <c r="C5281" s="244">
        <f t="shared" si="246"/>
        <v>12</v>
      </c>
      <c r="D5281" s="239">
        <v>45131</v>
      </c>
      <c r="E5281" s="245">
        <f t="shared" si="247"/>
        <v>11</v>
      </c>
      <c r="F5281" s="306" t="s">
        <v>175</v>
      </c>
      <c r="G5281" s="241">
        <v>3760.08</v>
      </c>
      <c r="H5281" s="244">
        <f t="shared" si="248"/>
        <v>41360.879999999997</v>
      </c>
      <c r="I5281" s="246"/>
      <c r="J5281" s="247"/>
      <c r="K5281" s="240"/>
      <c r="L5281" s="245"/>
    </row>
    <row r="5282" spans="1:12">
      <c r="A5282" s="243">
        <v>45120</v>
      </c>
      <c r="B5282" s="243">
        <v>45356</v>
      </c>
      <c r="C5282" s="244">
        <f t="shared" si="246"/>
        <v>237</v>
      </c>
      <c r="D5282" s="239">
        <v>45356</v>
      </c>
      <c r="E5282" s="245">
        <f t="shared" si="247"/>
        <v>236</v>
      </c>
      <c r="F5282" s="306" t="s">
        <v>175</v>
      </c>
      <c r="G5282" s="241">
        <v>21.14</v>
      </c>
      <c r="H5282" s="244">
        <f t="shared" si="248"/>
        <v>4989.04</v>
      </c>
      <c r="I5282" s="246"/>
      <c r="J5282" s="247"/>
      <c r="K5282" s="240"/>
      <c r="L5282" s="245"/>
    </row>
    <row r="5283" spans="1:12">
      <c r="A5283" s="243">
        <v>45120</v>
      </c>
      <c r="B5283" s="243">
        <v>45133</v>
      </c>
      <c r="C5283" s="244">
        <f t="shared" si="246"/>
        <v>14</v>
      </c>
      <c r="D5283" s="239">
        <v>45133</v>
      </c>
      <c r="E5283" s="245">
        <f t="shared" si="247"/>
        <v>13</v>
      </c>
      <c r="F5283" s="306" t="s">
        <v>178</v>
      </c>
      <c r="G5283" s="241">
        <v>5885.15</v>
      </c>
      <c r="H5283" s="244">
        <f t="shared" si="248"/>
        <v>76506.95</v>
      </c>
      <c r="I5283" s="246"/>
      <c r="J5283" s="247"/>
      <c r="K5283" s="240"/>
      <c r="L5283" s="245"/>
    </row>
    <row r="5284" spans="1:12">
      <c r="A5284" s="243">
        <v>45120</v>
      </c>
      <c r="B5284" s="243">
        <v>45132</v>
      </c>
      <c r="C5284" s="244">
        <f t="shared" si="246"/>
        <v>13</v>
      </c>
      <c r="D5284" s="239">
        <v>45132</v>
      </c>
      <c r="E5284" s="245">
        <f t="shared" si="247"/>
        <v>12</v>
      </c>
      <c r="F5284" s="306" t="s">
        <v>175</v>
      </c>
      <c r="G5284" s="241">
        <v>615.08000000000004</v>
      </c>
      <c r="H5284" s="244">
        <f t="shared" si="248"/>
        <v>7380.9600000000009</v>
      </c>
      <c r="I5284" s="246"/>
      <c r="J5284" s="247"/>
      <c r="K5284" s="240"/>
      <c r="L5284" s="245"/>
    </row>
    <row r="5285" spans="1:12">
      <c r="A5285" s="243">
        <v>45120</v>
      </c>
      <c r="B5285" s="243">
        <v>45133</v>
      </c>
      <c r="C5285" s="244">
        <f t="shared" si="246"/>
        <v>14</v>
      </c>
      <c r="D5285" s="239">
        <v>45133</v>
      </c>
      <c r="E5285" s="245">
        <f t="shared" si="247"/>
        <v>13</v>
      </c>
      <c r="F5285" s="306" t="s">
        <v>176</v>
      </c>
      <c r="G5285" s="241">
        <v>15680.44</v>
      </c>
      <c r="H5285" s="244">
        <f t="shared" si="248"/>
        <v>203845.72</v>
      </c>
      <c r="I5285" s="246"/>
      <c r="J5285" s="247"/>
      <c r="K5285" s="240"/>
      <c r="L5285" s="245"/>
    </row>
    <row r="5286" spans="1:12">
      <c r="A5286" s="243">
        <v>45120</v>
      </c>
      <c r="B5286" s="243">
        <v>45134</v>
      </c>
      <c r="C5286" s="244">
        <f t="shared" si="246"/>
        <v>15</v>
      </c>
      <c r="D5286" s="239">
        <v>45134</v>
      </c>
      <c r="E5286" s="245">
        <f t="shared" si="247"/>
        <v>14</v>
      </c>
      <c r="F5286" s="306" t="s">
        <v>178</v>
      </c>
      <c r="G5286" s="241">
        <v>11656.75</v>
      </c>
      <c r="H5286" s="244">
        <f t="shared" si="248"/>
        <v>163194.5</v>
      </c>
      <c r="I5286" s="246"/>
      <c r="J5286" s="247"/>
      <c r="K5286" s="240"/>
      <c r="L5286" s="245"/>
    </row>
    <row r="5287" spans="1:12">
      <c r="A5287" s="243">
        <v>45120</v>
      </c>
      <c r="B5287" s="243">
        <v>45141</v>
      </c>
      <c r="C5287" s="244">
        <f t="shared" si="246"/>
        <v>22</v>
      </c>
      <c r="D5287" s="239">
        <v>45141</v>
      </c>
      <c r="E5287" s="245">
        <f t="shared" si="247"/>
        <v>21</v>
      </c>
      <c r="F5287" s="306" t="s">
        <v>176</v>
      </c>
      <c r="G5287" s="241">
        <v>228.03</v>
      </c>
      <c r="H5287" s="244">
        <f t="shared" si="248"/>
        <v>4788.63</v>
      </c>
      <c r="I5287" s="246"/>
      <c r="J5287" s="247"/>
      <c r="K5287" s="240"/>
      <c r="L5287" s="245"/>
    </row>
    <row r="5288" spans="1:12">
      <c r="A5288" s="243">
        <v>45120</v>
      </c>
      <c r="B5288" s="243">
        <v>45134</v>
      </c>
      <c r="C5288" s="244">
        <f t="shared" si="246"/>
        <v>15</v>
      </c>
      <c r="D5288" s="239">
        <v>45134</v>
      </c>
      <c r="E5288" s="245">
        <f t="shared" si="247"/>
        <v>14</v>
      </c>
      <c r="F5288" s="306" t="s">
        <v>176</v>
      </c>
      <c r="G5288" s="241">
        <v>3855.03</v>
      </c>
      <c r="H5288" s="244">
        <f t="shared" si="248"/>
        <v>53970.420000000006</v>
      </c>
      <c r="I5288" s="246"/>
      <c r="J5288" s="247"/>
      <c r="K5288" s="240"/>
      <c r="L5288" s="245"/>
    </row>
    <row r="5289" spans="1:12">
      <c r="A5289" s="243">
        <v>45120</v>
      </c>
      <c r="B5289" s="243">
        <v>45133</v>
      </c>
      <c r="C5289" s="244">
        <f t="shared" si="246"/>
        <v>14</v>
      </c>
      <c r="D5289" s="239">
        <v>45133</v>
      </c>
      <c r="E5289" s="245">
        <f t="shared" si="247"/>
        <v>13</v>
      </c>
      <c r="F5289" s="306" t="s">
        <v>175</v>
      </c>
      <c r="G5289" s="241">
        <v>700.78</v>
      </c>
      <c r="H5289" s="244">
        <f t="shared" si="248"/>
        <v>9110.14</v>
      </c>
      <c r="I5289" s="246"/>
      <c r="J5289" s="247"/>
      <c r="K5289" s="240"/>
      <c r="L5289" s="245"/>
    </row>
    <row r="5290" spans="1:12">
      <c r="A5290" s="243">
        <v>45120</v>
      </c>
      <c r="B5290" s="243">
        <v>45278</v>
      </c>
      <c r="C5290" s="244">
        <f t="shared" si="246"/>
        <v>159</v>
      </c>
      <c r="D5290" s="239">
        <v>45278</v>
      </c>
      <c r="E5290" s="245">
        <f t="shared" si="247"/>
        <v>158</v>
      </c>
      <c r="F5290" s="306" t="s">
        <v>176</v>
      </c>
      <c r="G5290" s="241">
        <v>706.36</v>
      </c>
      <c r="H5290" s="244">
        <f t="shared" si="248"/>
        <v>111604.88</v>
      </c>
      <c r="I5290" s="246"/>
      <c r="J5290" s="247"/>
      <c r="K5290" s="240"/>
      <c r="L5290" s="245"/>
    </row>
    <row r="5291" spans="1:12">
      <c r="A5291" s="243">
        <v>45120</v>
      </c>
      <c r="B5291" s="243">
        <v>45142</v>
      </c>
      <c r="C5291" s="244">
        <f t="shared" si="246"/>
        <v>23</v>
      </c>
      <c r="D5291" s="239">
        <v>45142</v>
      </c>
      <c r="E5291" s="245">
        <f t="shared" si="247"/>
        <v>22</v>
      </c>
      <c r="F5291" s="306" t="s">
        <v>176</v>
      </c>
      <c r="G5291" s="241">
        <v>61.99</v>
      </c>
      <c r="H5291" s="244">
        <f t="shared" si="248"/>
        <v>1363.78</v>
      </c>
      <c r="I5291" s="246"/>
      <c r="J5291" s="247"/>
      <c r="K5291" s="240"/>
      <c r="L5291" s="245"/>
    </row>
    <row r="5292" spans="1:12">
      <c r="A5292" s="243">
        <v>45120</v>
      </c>
      <c r="B5292" s="243">
        <v>45134</v>
      </c>
      <c r="C5292" s="244">
        <f t="shared" si="246"/>
        <v>15</v>
      </c>
      <c r="D5292" s="239">
        <v>45134</v>
      </c>
      <c r="E5292" s="245">
        <f t="shared" si="247"/>
        <v>14</v>
      </c>
      <c r="F5292" s="306" t="s">
        <v>175</v>
      </c>
      <c r="G5292" s="241">
        <v>148.55000000000001</v>
      </c>
      <c r="H5292" s="244">
        <f t="shared" si="248"/>
        <v>2079.7000000000003</v>
      </c>
      <c r="I5292" s="246"/>
      <c r="J5292" s="247"/>
      <c r="K5292" s="240"/>
      <c r="L5292" s="245"/>
    </row>
    <row r="5293" spans="1:12">
      <c r="A5293" s="243">
        <v>45120</v>
      </c>
      <c r="B5293" s="243">
        <v>45216</v>
      </c>
      <c r="C5293" s="244">
        <f t="shared" si="246"/>
        <v>97</v>
      </c>
      <c r="D5293" s="239">
        <v>45216</v>
      </c>
      <c r="E5293" s="245">
        <f t="shared" si="247"/>
        <v>96</v>
      </c>
      <c r="F5293" s="306" t="s">
        <v>176</v>
      </c>
      <c r="G5293" s="241">
        <v>14.37</v>
      </c>
      <c r="H5293" s="244">
        <f t="shared" si="248"/>
        <v>1379.52</v>
      </c>
      <c r="I5293" s="246"/>
      <c r="J5293" s="247"/>
      <c r="K5293" s="240"/>
      <c r="L5293" s="245"/>
    </row>
    <row r="5294" spans="1:12">
      <c r="A5294" s="243">
        <v>45120</v>
      </c>
      <c r="B5294" s="243">
        <v>45135</v>
      </c>
      <c r="C5294" s="244">
        <f t="shared" si="246"/>
        <v>16</v>
      </c>
      <c r="D5294" s="239">
        <v>45135</v>
      </c>
      <c r="E5294" s="245">
        <f t="shared" si="247"/>
        <v>15</v>
      </c>
      <c r="F5294" s="306" t="s">
        <v>175</v>
      </c>
      <c r="G5294" s="241">
        <v>19.37</v>
      </c>
      <c r="H5294" s="244">
        <f t="shared" si="248"/>
        <v>290.55</v>
      </c>
      <c r="I5294" s="246"/>
      <c r="J5294" s="247"/>
      <c r="K5294" s="240"/>
      <c r="L5294" s="245"/>
    </row>
    <row r="5295" spans="1:12">
      <c r="A5295" s="243">
        <v>45120</v>
      </c>
      <c r="B5295" s="243">
        <v>45120</v>
      </c>
      <c r="C5295" s="244">
        <f t="shared" si="246"/>
        <v>1</v>
      </c>
      <c r="D5295" s="239">
        <v>45120</v>
      </c>
      <c r="E5295" s="245">
        <f t="shared" si="247"/>
        <v>0</v>
      </c>
      <c r="F5295" s="306" t="s">
        <v>176</v>
      </c>
      <c r="G5295" s="241">
        <v>423.76</v>
      </c>
      <c r="H5295" s="244">
        <f t="shared" si="248"/>
        <v>0</v>
      </c>
      <c r="I5295" s="246"/>
      <c r="J5295" s="247"/>
      <c r="K5295" s="240"/>
      <c r="L5295" s="245"/>
    </row>
    <row r="5296" spans="1:12">
      <c r="A5296" s="243">
        <v>45120</v>
      </c>
      <c r="B5296" s="243">
        <v>45121</v>
      </c>
      <c r="C5296" s="244">
        <f t="shared" si="246"/>
        <v>2</v>
      </c>
      <c r="D5296" s="239">
        <v>45121</v>
      </c>
      <c r="E5296" s="245">
        <f t="shared" si="247"/>
        <v>1</v>
      </c>
      <c r="F5296" s="306" t="s">
        <v>178</v>
      </c>
      <c r="G5296" s="241">
        <v>511914.44</v>
      </c>
      <c r="H5296" s="244">
        <f t="shared" si="248"/>
        <v>511914.44</v>
      </c>
      <c r="I5296" s="246"/>
      <c r="J5296" s="247"/>
      <c r="K5296" s="240"/>
      <c r="L5296" s="245"/>
    </row>
    <row r="5297" spans="1:12">
      <c r="A5297" s="243">
        <v>45120</v>
      </c>
      <c r="B5297" s="243">
        <v>45121</v>
      </c>
      <c r="C5297" s="244">
        <f t="shared" si="246"/>
        <v>2</v>
      </c>
      <c r="D5297" s="239">
        <v>45121</v>
      </c>
      <c r="E5297" s="245">
        <f t="shared" si="247"/>
        <v>1</v>
      </c>
      <c r="F5297" s="306" t="s">
        <v>176</v>
      </c>
      <c r="G5297" s="241">
        <v>406583.44</v>
      </c>
      <c r="H5297" s="244">
        <f t="shared" si="248"/>
        <v>406583.44</v>
      </c>
      <c r="I5297" s="246"/>
      <c r="J5297" s="247"/>
      <c r="K5297" s="240"/>
      <c r="L5297" s="245"/>
    </row>
    <row r="5298" spans="1:12">
      <c r="A5298" s="243">
        <v>45120</v>
      </c>
      <c r="B5298" s="243">
        <v>45257</v>
      </c>
      <c r="C5298" s="244">
        <f t="shared" si="246"/>
        <v>138</v>
      </c>
      <c r="D5298" s="239">
        <v>45257</v>
      </c>
      <c r="E5298" s="245">
        <f t="shared" si="247"/>
        <v>137</v>
      </c>
      <c r="F5298" s="306" t="s">
        <v>175</v>
      </c>
      <c r="G5298" s="241">
        <v>625.12</v>
      </c>
      <c r="H5298" s="244">
        <f t="shared" si="248"/>
        <v>85641.44</v>
      </c>
      <c r="I5298" s="246"/>
      <c r="J5298" s="247"/>
      <c r="K5298" s="240"/>
      <c r="L5298" s="245"/>
    </row>
    <row r="5299" spans="1:12">
      <c r="A5299" s="243">
        <v>45120</v>
      </c>
      <c r="B5299" s="243">
        <v>45120</v>
      </c>
      <c r="C5299" s="244">
        <f t="shared" si="246"/>
        <v>1</v>
      </c>
      <c r="D5299" s="239">
        <v>45120</v>
      </c>
      <c r="E5299" s="245">
        <f t="shared" si="247"/>
        <v>0</v>
      </c>
      <c r="F5299" s="306" t="s">
        <v>175</v>
      </c>
      <c r="G5299" s="241">
        <v>821.62</v>
      </c>
      <c r="H5299" s="244">
        <f t="shared" si="248"/>
        <v>0</v>
      </c>
      <c r="I5299" s="246"/>
      <c r="J5299" s="247"/>
      <c r="K5299" s="240"/>
      <c r="L5299" s="245"/>
    </row>
    <row r="5300" spans="1:12">
      <c r="A5300" s="243">
        <v>45120</v>
      </c>
      <c r="B5300" s="243">
        <v>45159</v>
      </c>
      <c r="C5300" s="244">
        <f t="shared" si="246"/>
        <v>40</v>
      </c>
      <c r="D5300" s="239">
        <v>45159</v>
      </c>
      <c r="E5300" s="245">
        <f t="shared" si="247"/>
        <v>39</v>
      </c>
      <c r="F5300" s="306" t="s">
        <v>175</v>
      </c>
      <c r="G5300" s="241">
        <v>10.65</v>
      </c>
      <c r="H5300" s="244">
        <f t="shared" si="248"/>
        <v>415.35</v>
      </c>
      <c r="I5300" s="246"/>
      <c r="J5300" s="247"/>
      <c r="K5300" s="240"/>
      <c r="L5300" s="245"/>
    </row>
    <row r="5301" spans="1:12">
      <c r="A5301" s="243">
        <v>45120</v>
      </c>
      <c r="B5301" s="243">
        <v>45121</v>
      </c>
      <c r="C5301" s="244">
        <f t="shared" si="246"/>
        <v>2</v>
      </c>
      <c r="D5301" s="239">
        <v>45121</v>
      </c>
      <c r="E5301" s="245">
        <f t="shared" si="247"/>
        <v>1</v>
      </c>
      <c r="F5301" s="306" t="s">
        <v>175</v>
      </c>
      <c r="G5301" s="241">
        <v>442555.46</v>
      </c>
      <c r="H5301" s="244">
        <f t="shared" si="248"/>
        <v>442555.46</v>
      </c>
      <c r="I5301" s="246"/>
      <c r="J5301" s="247"/>
      <c r="K5301" s="240"/>
      <c r="L5301" s="245"/>
    </row>
    <row r="5302" spans="1:12">
      <c r="A5302" s="243">
        <v>45120</v>
      </c>
      <c r="B5302" s="243">
        <v>45120</v>
      </c>
      <c r="C5302" s="244">
        <f t="shared" si="246"/>
        <v>1</v>
      </c>
      <c r="D5302" s="239">
        <v>45120</v>
      </c>
      <c r="E5302" s="245">
        <f t="shared" si="247"/>
        <v>0</v>
      </c>
      <c r="F5302" s="306" t="s">
        <v>177</v>
      </c>
      <c r="G5302" s="241">
        <v>16.88</v>
      </c>
      <c r="H5302" s="244">
        <f t="shared" si="248"/>
        <v>0</v>
      </c>
      <c r="I5302" s="246"/>
      <c r="J5302" s="247"/>
      <c r="K5302" s="240"/>
      <c r="L5302" s="245"/>
    </row>
    <row r="5303" spans="1:12">
      <c r="A5303" s="243">
        <v>45120</v>
      </c>
      <c r="B5303" s="243">
        <v>45146</v>
      </c>
      <c r="C5303" s="244">
        <f t="shared" si="246"/>
        <v>27</v>
      </c>
      <c r="D5303" s="239">
        <v>45146</v>
      </c>
      <c r="E5303" s="245">
        <f t="shared" si="247"/>
        <v>26</v>
      </c>
      <c r="F5303" s="306" t="s">
        <v>175</v>
      </c>
      <c r="G5303" s="241">
        <v>30.27</v>
      </c>
      <c r="H5303" s="244">
        <f t="shared" si="248"/>
        <v>787.02</v>
      </c>
      <c r="I5303" s="246"/>
      <c r="J5303" s="247"/>
      <c r="K5303" s="240"/>
      <c r="L5303" s="245"/>
    </row>
    <row r="5304" spans="1:12">
      <c r="A5304" s="243">
        <v>45120</v>
      </c>
      <c r="B5304" s="243">
        <v>45147</v>
      </c>
      <c r="C5304" s="244">
        <f t="shared" si="246"/>
        <v>28</v>
      </c>
      <c r="D5304" s="239">
        <v>45147</v>
      </c>
      <c r="E5304" s="245">
        <f t="shared" si="247"/>
        <v>27</v>
      </c>
      <c r="F5304" s="306" t="s">
        <v>176</v>
      </c>
      <c r="G5304" s="241">
        <v>10474.92</v>
      </c>
      <c r="H5304" s="244">
        <f t="shared" si="248"/>
        <v>282822.84000000003</v>
      </c>
      <c r="I5304" s="246"/>
      <c r="J5304" s="247"/>
      <c r="K5304" s="240"/>
      <c r="L5304" s="245"/>
    </row>
    <row r="5305" spans="1:12">
      <c r="A5305" s="243">
        <v>45120</v>
      </c>
      <c r="B5305" s="243">
        <v>45124</v>
      </c>
      <c r="C5305" s="244">
        <f t="shared" si="246"/>
        <v>5</v>
      </c>
      <c r="D5305" s="239">
        <v>45124</v>
      </c>
      <c r="E5305" s="245">
        <f t="shared" si="247"/>
        <v>4</v>
      </c>
      <c r="F5305" s="306" t="s">
        <v>178</v>
      </c>
      <c r="G5305" s="241">
        <v>72781.59</v>
      </c>
      <c r="H5305" s="244">
        <f t="shared" si="248"/>
        <v>291126.36</v>
      </c>
      <c r="I5305" s="246"/>
      <c r="J5305" s="247"/>
      <c r="K5305" s="240"/>
      <c r="L5305" s="245"/>
    </row>
    <row r="5306" spans="1:12">
      <c r="A5306" s="243">
        <v>45120</v>
      </c>
      <c r="B5306" s="243">
        <v>45121</v>
      </c>
      <c r="C5306" s="244">
        <f t="shared" si="246"/>
        <v>2</v>
      </c>
      <c r="D5306" s="239">
        <v>45121</v>
      </c>
      <c r="E5306" s="245">
        <f t="shared" si="247"/>
        <v>1</v>
      </c>
      <c r="F5306" s="306" t="s">
        <v>177</v>
      </c>
      <c r="G5306" s="241">
        <v>1007.95</v>
      </c>
      <c r="H5306" s="244">
        <f t="shared" si="248"/>
        <v>1007.95</v>
      </c>
      <c r="I5306" s="246"/>
      <c r="J5306" s="247"/>
      <c r="K5306" s="240"/>
      <c r="L5306" s="245"/>
    </row>
    <row r="5307" spans="1:12">
      <c r="A5307" s="243">
        <v>45120</v>
      </c>
      <c r="B5307" s="243">
        <v>45124</v>
      </c>
      <c r="C5307" s="244">
        <f t="shared" si="246"/>
        <v>5</v>
      </c>
      <c r="D5307" s="239">
        <v>45124</v>
      </c>
      <c r="E5307" s="245">
        <f t="shared" si="247"/>
        <v>4</v>
      </c>
      <c r="F5307" s="306" t="s">
        <v>176</v>
      </c>
      <c r="G5307" s="241">
        <v>33385.79</v>
      </c>
      <c r="H5307" s="244">
        <f t="shared" si="248"/>
        <v>133543.16</v>
      </c>
      <c r="I5307" s="246"/>
      <c r="J5307" s="247"/>
      <c r="K5307" s="240"/>
      <c r="L5307" s="245"/>
    </row>
    <row r="5308" spans="1:12">
      <c r="A5308" s="243">
        <v>45120</v>
      </c>
      <c r="B5308" s="243">
        <v>45244</v>
      </c>
      <c r="C5308" s="244">
        <f t="shared" si="246"/>
        <v>125</v>
      </c>
      <c r="D5308" s="239">
        <v>45244</v>
      </c>
      <c r="E5308" s="245">
        <f t="shared" si="247"/>
        <v>124</v>
      </c>
      <c r="F5308" s="306" t="s">
        <v>176</v>
      </c>
      <c r="G5308" s="241">
        <v>384.55</v>
      </c>
      <c r="H5308" s="244">
        <f t="shared" si="248"/>
        <v>47684.200000000004</v>
      </c>
      <c r="I5308" s="246"/>
      <c r="J5308" s="247"/>
      <c r="K5308" s="240"/>
      <c r="L5308" s="245"/>
    </row>
    <row r="5309" spans="1:12">
      <c r="A5309" s="243">
        <v>45120</v>
      </c>
      <c r="B5309" s="243">
        <v>45120</v>
      </c>
      <c r="C5309" s="244">
        <f t="shared" si="246"/>
        <v>1</v>
      </c>
      <c r="D5309" s="239">
        <v>45120</v>
      </c>
      <c r="E5309" s="245">
        <f t="shared" si="247"/>
        <v>0</v>
      </c>
      <c r="F5309" s="306" t="s">
        <v>179</v>
      </c>
      <c r="G5309" s="241">
        <v>12.01</v>
      </c>
      <c r="H5309" s="244">
        <f t="shared" si="248"/>
        <v>0</v>
      </c>
      <c r="I5309" s="246"/>
      <c r="J5309" s="247"/>
      <c r="K5309" s="240"/>
      <c r="L5309" s="245"/>
    </row>
    <row r="5310" spans="1:12">
      <c r="A5310" s="243">
        <v>45120</v>
      </c>
      <c r="B5310" s="243">
        <v>45125</v>
      </c>
      <c r="C5310" s="244">
        <f t="shared" si="246"/>
        <v>6</v>
      </c>
      <c r="D5310" s="239">
        <v>45125</v>
      </c>
      <c r="E5310" s="245">
        <f t="shared" si="247"/>
        <v>5</v>
      </c>
      <c r="F5310" s="306" t="s">
        <v>178</v>
      </c>
      <c r="G5310" s="241">
        <v>16709.27</v>
      </c>
      <c r="H5310" s="244">
        <f t="shared" si="248"/>
        <v>83546.350000000006</v>
      </c>
      <c r="I5310" s="246"/>
      <c r="J5310" s="247"/>
      <c r="K5310" s="240"/>
      <c r="L5310" s="245"/>
    </row>
    <row r="5311" spans="1:12">
      <c r="A5311" s="243">
        <v>45120</v>
      </c>
      <c r="B5311" s="243">
        <v>45138</v>
      </c>
      <c r="C5311" s="244">
        <f t="shared" si="246"/>
        <v>19</v>
      </c>
      <c r="D5311" s="239">
        <v>45138</v>
      </c>
      <c r="E5311" s="245">
        <f t="shared" si="247"/>
        <v>18</v>
      </c>
      <c r="F5311" s="306" t="s">
        <v>175</v>
      </c>
      <c r="G5311" s="241">
        <v>48.64</v>
      </c>
      <c r="H5311" s="244">
        <f t="shared" si="248"/>
        <v>875.52</v>
      </c>
      <c r="I5311" s="246"/>
      <c r="J5311" s="247"/>
      <c r="K5311" s="240"/>
      <c r="L5311" s="245"/>
    </row>
    <row r="5312" spans="1:12">
      <c r="A5312" s="243">
        <v>45120</v>
      </c>
      <c r="B5312" s="243">
        <v>45163</v>
      </c>
      <c r="C5312" s="244">
        <f t="shared" si="246"/>
        <v>44</v>
      </c>
      <c r="D5312" s="239">
        <v>45163</v>
      </c>
      <c r="E5312" s="245">
        <f t="shared" si="247"/>
        <v>43</v>
      </c>
      <c r="F5312" s="306" t="s">
        <v>175</v>
      </c>
      <c r="G5312" s="241">
        <v>17.88</v>
      </c>
      <c r="H5312" s="244">
        <f t="shared" si="248"/>
        <v>768.83999999999992</v>
      </c>
      <c r="I5312" s="246"/>
      <c r="J5312" s="247"/>
      <c r="K5312" s="240"/>
      <c r="L5312" s="245"/>
    </row>
    <row r="5313" spans="1:12">
      <c r="A5313" s="243">
        <v>45120</v>
      </c>
      <c r="B5313" s="243">
        <v>45126</v>
      </c>
      <c r="C5313" s="244">
        <f t="shared" si="246"/>
        <v>7</v>
      </c>
      <c r="D5313" s="239">
        <v>45126</v>
      </c>
      <c r="E5313" s="245">
        <f t="shared" si="247"/>
        <v>6</v>
      </c>
      <c r="F5313" s="306" t="s">
        <v>178</v>
      </c>
      <c r="G5313" s="241">
        <v>42692.82</v>
      </c>
      <c r="H5313" s="244">
        <f t="shared" si="248"/>
        <v>256156.91999999998</v>
      </c>
      <c r="I5313" s="246"/>
      <c r="J5313" s="247"/>
      <c r="K5313" s="240"/>
      <c r="L5313" s="245"/>
    </row>
    <row r="5314" spans="1:12">
      <c r="A5314" s="243">
        <v>45120</v>
      </c>
      <c r="B5314" s="243">
        <v>45124</v>
      </c>
      <c r="C5314" s="244">
        <f t="shared" si="246"/>
        <v>5</v>
      </c>
      <c r="D5314" s="239">
        <v>45124</v>
      </c>
      <c r="E5314" s="245">
        <f t="shared" si="247"/>
        <v>4</v>
      </c>
      <c r="F5314" s="306" t="s">
        <v>175</v>
      </c>
      <c r="G5314" s="241">
        <v>1899.71</v>
      </c>
      <c r="H5314" s="244">
        <f t="shared" si="248"/>
        <v>7598.84</v>
      </c>
      <c r="I5314" s="246"/>
      <c r="J5314" s="247"/>
      <c r="K5314" s="240"/>
      <c r="L5314" s="245"/>
    </row>
    <row r="5315" spans="1:12">
      <c r="A5315" s="243">
        <v>45120</v>
      </c>
      <c r="B5315" s="243">
        <v>45125</v>
      </c>
      <c r="C5315" s="244">
        <f t="shared" si="246"/>
        <v>6</v>
      </c>
      <c r="D5315" s="239">
        <v>45125</v>
      </c>
      <c r="E5315" s="245">
        <f t="shared" si="247"/>
        <v>5</v>
      </c>
      <c r="F5315" s="306" t="s">
        <v>176</v>
      </c>
      <c r="G5315" s="241">
        <v>76538.880000000005</v>
      </c>
      <c r="H5315" s="244">
        <f t="shared" si="248"/>
        <v>382694.40000000002</v>
      </c>
      <c r="I5315" s="246"/>
      <c r="J5315" s="247"/>
      <c r="K5315" s="240"/>
      <c r="L5315" s="245"/>
    </row>
    <row r="5316" spans="1:12">
      <c r="A5316" s="243">
        <v>45120</v>
      </c>
      <c r="B5316" s="243">
        <v>45126</v>
      </c>
      <c r="C5316" s="244">
        <f t="shared" si="246"/>
        <v>7</v>
      </c>
      <c r="D5316" s="239">
        <v>45126</v>
      </c>
      <c r="E5316" s="245">
        <f t="shared" si="247"/>
        <v>6</v>
      </c>
      <c r="F5316" s="306" t="s">
        <v>176</v>
      </c>
      <c r="G5316" s="241">
        <v>27838.240000000002</v>
      </c>
      <c r="H5316" s="244">
        <f t="shared" si="248"/>
        <v>167029.44</v>
      </c>
      <c r="I5316" s="246"/>
      <c r="J5316" s="247"/>
      <c r="K5316" s="240"/>
      <c r="L5316" s="245"/>
    </row>
    <row r="5317" spans="1:12">
      <c r="A5317" s="243">
        <v>45120</v>
      </c>
      <c r="B5317" s="243">
        <v>45125</v>
      </c>
      <c r="C5317" s="244">
        <f t="shared" si="246"/>
        <v>6</v>
      </c>
      <c r="D5317" s="239">
        <v>45125</v>
      </c>
      <c r="E5317" s="245">
        <f t="shared" si="247"/>
        <v>5</v>
      </c>
      <c r="F5317" s="306" t="s">
        <v>175</v>
      </c>
      <c r="G5317" s="241">
        <v>151.85</v>
      </c>
      <c r="H5317" s="244">
        <f t="shared" si="248"/>
        <v>759.25</v>
      </c>
      <c r="I5317" s="246"/>
      <c r="J5317" s="247"/>
      <c r="K5317" s="240"/>
      <c r="L5317" s="245"/>
    </row>
    <row r="5318" spans="1:12">
      <c r="A5318" s="243">
        <v>45120</v>
      </c>
      <c r="B5318" s="243">
        <v>45260</v>
      </c>
      <c r="C5318" s="244">
        <f t="shared" si="246"/>
        <v>141</v>
      </c>
      <c r="D5318" s="239">
        <v>45260</v>
      </c>
      <c r="E5318" s="245">
        <f t="shared" si="247"/>
        <v>140</v>
      </c>
      <c r="F5318" s="306" t="s">
        <v>176</v>
      </c>
      <c r="G5318" s="241">
        <v>394.55</v>
      </c>
      <c r="H5318" s="244">
        <f t="shared" si="248"/>
        <v>55237</v>
      </c>
      <c r="I5318" s="246"/>
      <c r="J5318" s="247"/>
      <c r="K5318" s="240"/>
      <c r="L5318" s="245"/>
    </row>
    <row r="5319" spans="1:12">
      <c r="A5319" s="243">
        <v>45120</v>
      </c>
      <c r="B5319" s="243">
        <v>45124</v>
      </c>
      <c r="C5319" s="244">
        <f t="shared" ref="C5319:C5382" si="249">B5319-A5319+1</f>
        <v>5</v>
      </c>
      <c r="D5319" s="239">
        <v>45124</v>
      </c>
      <c r="E5319" s="245">
        <f t="shared" ref="E5319:E5382" si="250">D5319-A5319</f>
        <v>4</v>
      </c>
      <c r="F5319" s="306" t="s">
        <v>177</v>
      </c>
      <c r="G5319" s="241">
        <v>1.29</v>
      </c>
      <c r="H5319" s="244">
        <f t="shared" ref="H5319:H5382" si="251">E5319*G5319</f>
        <v>5.16</v>
      </c>
      <c r="I5319" s="246"/>
      <c r="J5319" s="247"/>
      <c r="K5319" s="240"/>
      <c r="L5319" s="245"/>
    </row>
    <row r="5320" spans="1:12">
      <c r="A5320" s="243">
        <v>45120</v>
      </c>
      <c r="B5320" s="243">
        <v>45126</v>
      </c>
      <c r="C5320" s="244">
        <f t="shared" si="249"/>
        <v>7</v>
      </c>
      <c r="D5320" s="239">
        <v>45126</v>
      </c>
      <c r="E5320" s="245">
        <f t="shared" si="250"/>
        <v>6</v>
      </c>
      <c r="F5320" s="306" t="s">
        <v>175</v>
      </c>
      <c r="G5320" s="241">
        <v>566.67999999999995</v>
      </c>
      <c r="H5320" s="244">
        <f t="shared" si="251"/>
        <v>3400.08</v>
      </c>
      <c r="I5320" s="246"/>
      <c r="J5320" s="247"/>
      <c r="K5320" s="240"/>
      <c r="L5320" s="245"/>
    </row>
    <row r="5321" spans="1:12">
      <c r="A5321" s="243">
        <v>45120</v>
      </c>
      <c r="B5321" s="243">
        <v>45329</v>
      </c>
      <c r="C5321" s="244">
        <f t="shared" si="249"/>
        <v>210</v>
      </c>
      <c r="D5321" s="239">
        <v>45329</v>
      </c>
      <c r="E5321" s="245">
        <f t="shared" si="250"/>
        <v>209</v>
      </c>
      <c r="F5321" s="306" t="s">
        <v>176</v>
      </c>
      <c r="G5321" s="241">
        <v>253.77</v>
      </c>
      <c r="H5321" s="244">
        <f t="shared" si="251"/>
        <v>53037.93</v>
      </c>
      <c r="I5321" s="246"/>
      <c r="J5321" s="247"/>
      <c r="K5321" s="240"/>
      <c r="L5321" s="245"/>
    </row>
    <row r="5322" spans="1:12">
      <c r="A5322" s="243">
        <v>45120</v>
      </c>
      <c r="B5322" s="243">
        <v>45126</v>
      </c>
      <c r="C5322" s="244">
        <f t="shared" si="249"/>
        <v>7</v>
      </c>
      <c r="D5322" s="239">
        <v>45126</v>
      </c>
      <c r="E5322" s="245">
        <f t="shared" si="250"/>
        <v>6</v>
      </c>
      <c r="F5322" s="306" t="s">
        <v>177</v>
      </c>
      <c r="G5322" s="241">
        <v>17.75</v>
      </c>
      <c r="H5322" s="244">
        <f t="shared" si="251"/>
        <v>106.5</v>
      </c>
      <c r="I5322" s="246"/>
      <c r="J5322" s="247"/>
      <c r="K5322" s="240"/>
      <c r="L5322" s="245"/>
    </row>
    <row r="5323" spans="1:12">
      <c r="A5323" s="243">
        <v>45120</v>
      </c>
      <c r="B5323" s="243">
        <v>45167</v>
      </c>
      <c r="C5323" s="244">
        <f t="shared" si="249"/>
        <v>48</v>
      </c>
      <c r="D5323" s="239">
        <v>45167</v>
      </c>
      <c r="E5323" s="245">
        <f t="shared" si="250"/>
        <v>47</v>
      </c>
      <c r="F5323" s="306" t="s">
        <v>176</v>
      </c>
      <c r="G5323" s="241">
        <v>476.41</v>
      </c>
      <c r="H5323" s="244">
        <f t="shared" si="251"/>
        <v>22391.27</v>
      </c>
      <c r="I5323" s="246"/>
      <c r="J5323" s="247"/>
      <c r="K5323" s="240"/>
      <c r="L5323" s="245"/>
    </row>
    <row r="5324" spans="1:12">
      <c r="A5324" s="243">
        <v>45120</v>
      </c>
      <c r="B5324" s="243">
        <v>45149</v>
      </c>
      <c r="C5324" s="244">
        <f t="shared" si="249"/>
        <v>30</v>
      </c>
      <c r="D5324" s="239">
        <v>45149</v>
      </c>
      <c r="E5324" s="245">
        <f t="shared" si="250"/>
        <v>29</v>
      </c>
      <c r="F5324" s="306" t="s">
        <v>175</v>
      </c>
      <c r="G5324" s="241">
        <v>34.090000000000003</v>
      </c>
      <c r="H5324" s="244">
        <f t="shared" si="251"/>
        <v>988.61000000000013</v>
      </c>
      <c r="I5324" s="246"/>
      <c r="J5324" s="247"/>
      <c r="K5324" s="240"/>
      <c r="L5324" s="245"/>
    </row>
    <row r="5325" spans="1:12">
      <c r="A5325" s="243">
        <v>45120</v>
      </c>
      <c r="B5325" s="243">
        <v>45127</v>
      </c>
      <c r="C5325" s="244">
        <f t="shared" si="249"/>
        <v>8</v>
      </c>
      <c r="D5325" s="239">
        <v>45127</v>
      </c>
      <c r="E5325" s="245">
        <f t="shared" si="250"/>
        <v>7</v>
      </c>
      <c r="F5325" s="306" t="s">
        <v>176</v>
      </c>
      <c r="G5325" s="241">
        <v>1201.1300000000001</v>
      </c>
      <c r="H5325" s="244">
        <f t="shared" si="251"/>
        <v>8407.91</v>
      </c>
      <c r="I5325" s="246"/>
      <c r="J5325" s="247"/>
      <c r="K5325" s="240"/>
      <c r="L5325" s="245"/>
    </row>
    <row r="5326" spans="1:12">
      <c r="A5326" s="243">
        <v>45120</v>
      </c>
      <c r="B5326" s="243">
        <v>45128</v>
      </c>
      <c r="C5326" s="244">
        <f t="shared" si="249"/>
        <v>9</v>
      </c>
      <c r="D5326" s="239">
        <v>45128</v>
      </c>
      <c r="E5326" s="245">
        <f t="shared" si="250"/>
        <v>8</v>
      </c>
      <c r="F5326" s="306" t="s">
        <v>178</v>
      </c>
      <c r="G5326" s="241">
        <v>33946.400000000001</v>
      </c>
      <c r="H5326" s="244">
        <f t="shared" si="251"/>
        <v>271571.20000000001</v>
      </c>
      <c r="I5326" s="246"/>
      <c r="J5326" s="247"/>
      <c r="K5326" s="240"/>
      <c r="L5326" s="245"/>
    </row>
    <row r="5327" spans="1:12">
      <c r="A5327" s="243">
        <v>45121</v>
      </c>
      <c r="B5327" s="243">
        <v>45131</v>
      </c>
      <c r="C5327" s="244">
        <f t="shared" si="249"/>
        <v>11</v>
      </c>
      <c r="D5327" s="239">
        <v>45131</v>
      </c>
      <c r="E5327" s="245">
        <f t="shared" si="250"/>
        <v>10</v>
      </c>
      <c r="F5327" s="306" t="s">
        <v>180</v>
      </c>
      <c r="G5327" s="241">
        <v>0</v>
      </c>
      <c r="H5327" s="244">
        <f t="shared" si="251"/>
        <v>0</v>
      </c>
      <c r="I5327" s="246"/>
      <c r="J5327" s="247"/>
      <c r="K5327" s="240"/>
      <c r="L5327" s="245"/>
    </row>
    <row r="5328" spans="1:12">
      <c r="A5328" s="243">
        <v>45121</v>
      </c>
      <c r="B5328" s="243">
        <v>45126</v>
      </c>
      <c r="C5328" s="244">
        <f t="shared" si="249"/>
        <v>6</v>
      </c>
      <c r="D5328" s="239">
        <v>45126</v>
      </c>
      <c r="E5328" s="245">
        <f t="shared" si="250"/>
        <v>5</v>
      </c>
      <c r="F5328" s="306" t="s">
        <v>176</v>
      </c>
      <c r="G5328" s="241">
        <v>62127.22</v>
      </c>
      <c r="H5328" s="244">
        <f t="shared" si="251"/>
        <v>310636.09999999998</v>
      </c>
      <c r="I5328" s="246"/>
      <c r="J5328" s="247"/>
      <c r="K5328" s="240"/>
      <c r="L5328" s="245"/>
    </row>
    <row r="5329" spans="1:12">
      <c r="A5329" s="243">
        <v>45121</v>
      </c>
      <c r="B5329" s="243">
        <v>45125</v>
      </c>
      <c r="C5329" s="244">
        <f t="shared" si="249"/>
        <v>5</v>
      </c>
      <c r="D5329" s="239">
        <v>45125</v>
      </c>
      <c r="E5329" s="245">
        <f t="shared" si="250"/>
        <v>4</v>
      </c>
      <c r="F5329" s="306" t="s">
        <v>175</v>
      </c>
      <c r="G5329" s="241">
        <v>757.02</v>
      </c>
      <c r="H5329" s="244">
        <f t="shared" si="251"/>
        <v>3028.08</v>
      </c>
      <c r="I5329" s="246"/>
      <c r="J5329" s="247"/>
      <c r="K5329" s="240"/>
      <c r="L5329" s="245"/>
    </row>
    <row r="5330" spans="1:12">
      <c r="A5330" s="243">
        <v>45121</v>
      </c>
      <c r="B5330" s="243">
        <v>45124</v>
      </c>
      <c r="C5330" s="244">
        <f t="shared" si="249"/>
        <v>4</v>
      </c>
      <c r="D5330" s="239">
        <v>45124</v>
      </c>
      <c r="E5330" s="245">
        <f t="shared" si="250"/>
        <v>3</v>
      </c>
      <c r="F5330" s="306" t="s">
        <v>177</v>
      </c>
      <c r="G5330" s="241">
        <v>11339.99</v>
      </c>
      <c r="H5330" s="244">
        <f t="shared" si="251"/>
        <v>34019.97</v>
      </c>
      <c r="I5330" s="246"/>
      <c r="J5330" s="247"/>
      <c r="K5330" s="240"/>
      <c r="L5330" s="245"/>
    </row>
    <row r="5331" spans="1:12">
      <c r="A5331" s="243">
        <v>45121</v>
      </c>
      <c r="B5331" s="243">
        <v>45126</v>
      </c>
      <c r="C5331" s="244">
        <f t="shared" si="249"/>
        <v>6</v>
      </c>
      <c r="D5331" s="239">
        <v>45126</v>
      </c>
      <c r="E5331" s="245">
        <f t="shared" si="250"/>
        <v>5</v>
      </c>
      <c r="F5331" s="306" t="s">
        <v>175</v>
      </c>
      <c r="G5331" s="241">
        <v>229.66</v>
      </c>
      <c r="H5331" s="244">
        <f t="shared" si="251"/>
        <v>1148.3</v>
      </c>
      <c r="I5331" s="246"/>
      <c r="J5331" s="247"/>
      <c r="K5331" s="240"/>
      <c r="L5331" s="245"/>
    </row>
    <row r="5332" spans="1:12">
      <c r="A5332" s="243">
        <v>45121</v>
      </c>
      <c r="B5332" s="243">
        <v>45125</v>
      </c>
      <c r="C5332" s="244">
        <f t="shared" si="249"/>
        <v>5</v>
      </c>
      <c r="D5332" s="239">
        <v>45125</v>
      </c>
      <c r="E5332" s="245">
        <f t="shared" si="250"/>
        <v>4</v>
      </c>
      <c r="F5332" s="306" t="s">
        <v>177</v>
      </c>
      <c r="G5332" s="241">
        <v>165.82</v>
      </c>
      <c r="H5332" s="244">
        <f t="shared" si="251"/>
        <v>663.28</v>
      </c>
      <c r="I5332" s="246"/>
      <c r="J5332" s="247"/>
      <c r="K5332" s="240"/>
      <c r="L5332" s="245"/>
    </row>
    <row r="5333" spans="1:12">
      <c r="A5333" s="243">
        <v>45121</v>
      </c>
      <c r="B5333" s="243">
        <v>45175</v>
      </c>
      <c r="C5333" s="244">
        <f t="shared" si="249"/>
        <v>55</v>
      </c>
      <c r="D5333" s="239">
        <v>45175</v>
      </c>
      <c r="E5333" s="245">
        <f t="shared" si="250"/>
        <v>54</v>
      </c>
      <c r="F5333" s="306" t="s">
        <v>175</v>
      </c>
      <c r="G5333" s="241">
        <v>110.3</v>
      </c>
      <c r="H5333" s="244">
        <f t="shared" si="251"/>
        <v>5956.2</v>
      </c>
      <c r="I5333" s="246"/>
      <c r="J5333" s="247"/>
      <c r="K5333" s="240"/>
      <c r="L5333" s="245"/>
    </row>
    <row r="5334" spans="1:12">
      <c r="A5334" s="243">
        <v>45121</v>
      </c>
      <c r="B5334" s="243">
        <v>45142</v>
      </c>
      <c r="C5334" s="244">
        <f t="shared" si="249"/>
        <v>22</v>
      </c>
      <c r="D5334" s="239">
        <v>45142</v>
      </c>
      <c r="E5334" s="245">
        <f t="shared" si="250"/>
        <v>21</v>
      </c>
      <c r="F5334" s="306" t="s">
        <v>180</v>
      </c>
      <c r="G5334" s="241">
        <v>-63.9</v>
      </c>
      <c r="H5334" s="244">
        <f t="shared" si="251"/>
        <v>-1341.8999999999999</v>
      </c>
      <c r="I5334" s="246"/>
      <c r="J5334" s="247"/>
      <c r="K5334" s="240"/>
      <c r="L5334" s="245"/>
    </row>
    <row r="5335" spans="1:12">
      <c r="A5335" s="243">
        <v>45121</v>
      </c>
      <c r="B5335" s="243">
        <v>45127</v>
      </c>
      <c r="C5335" s="244">
        <f t="shared" si="249"/>
        <v>7</v>
      </c>
      <c r="D5335" s="239">
        <v>45127</v>
      </c>
      <c r="E5335" s="245">
        <f t="shared" si="250"/>
        <v>6</v>
      </c>
      <c r="F5335" s="306" t="s">
        <v>176</v>
      </c>
      <c r="G5335" s="241">
        <v>14862.82</v>
      </c>
      <c r="H5335" s="244">
        <f t="shared" si="251"/>
        <v>89176.92</v>
      </c>
      <c r="I5335" s="246"/>
      <c r="J5335" s="247"/>
      <c r="K5335" s="240"/>
      <c r="L5335" s="245"/>
    </row>
    <row r="5336" spans="1:12">
      <c r="A5336" s="243">
        <v>45121</v>
      </c>
      <c r="B5336" s="243">
        <v>45128</v>
      </c>
      <c r="C5336" s="244">
        <f t="shared" si="249"/>
        <v>8</v>
      </c>
      <c r="D5336" s="239">
        <v>45128</v>
      </c>
      <c r="E5336" s="245">
        <f t="shared" si="250"/>
        <v>7</v>
      </c>
      <c r="F5336" s="306" t="s">
        <v>178</v>
      </c>
      <c r="G5336" s="241">
        <v>4732.6400000000003</v>
      </c>
      <c r="H5336" s="244">
        <f t="shared" si="251"/>
        <v>33128.480000000003</v>
      </c>
      <c r="I5336" s="246"/>
      <c r="J5336" s="247"/>
      <c r="K5336" s="240"/>
      <c r="L5336" s="245"/>
    </row>
    <row r="5337" spans="1:12">
      <c r="A5337" s="243">
        <v>45121</v>
      </c>
      <c r="B5337" s="243">
        <v>45128</v>
      </c>
      <c r="C5337" s="244">
        <f t="shared" si="249"/>
        <v>8</v>
      </c>
      <c r="D5337" s="239">
        <v>45128</v>
      </c>
      <c r="E5337" s="245">
        <f t="shared" si="250"/>
        <v>7</v>
      </c>
      <c r="F5337" s="306" t="s">
        <v>176</v>
      </c>
      <c r="G5337" s="241">
        <v>128786.33</v>
      </c>
      <c r="H5337" s="244">
        <f t="shared" si="251"/>
        <v>901504.31</v>
      </c>
      <c r="I5337" s="246"/>
      <c r="J5337" s="247"/>
      <c r="K5337" s="240"/>
      <c r="L5337" s="245"/>
    </row>
    <row r="5338" spans="1:12">
      <c r="A5338" s="243">
        <v>45121</v>
      </c>
      <c r="B5338" s="243">
        <v>45127</v>
      </c>
      <c r="C5338" s="244">
        <f t="shared" si="249"/>
        <v>7</v>
      </c>
      <c r="D5338" s="239">
        <v>45127</v>
      </c>
      <c r="E5338" s="245">
        <f t="shared" si="250"/>
        <v>6</v>
      </c>
      <c r="F5338" s="306" t="s">
        <v>175</v>
      </c>
      <c r="G5338" s="241">
        <v>134.34</v>
      </c>
      <c r="H5338" s="244">
        <f t="shared" si="251"/>
        <v>806.04</v>
      </c>
      <c r="I5338" s="246"/>
      <c r="J5338" s="247"/>
      <c r="K5338" s="240"/>
      <c r="L5338" s="245"/>
    </row>
    <row r="5339" spans="1:12">
      <c r="A5339" s="243">
        <v>45121</v>
      </c>
      <c r="B5339" s="243">
        <v>45128</v>
      </c>
      <c r="C5339" s="244">
        <f t="shared" si="249"/>
        <v>8</v>
      </c>
      <c r="D5339" s="239">
        <v>45128</v>
      </c>
      <c r="E5339" s="245">
        <f t="shared" si="250"/>
        <v>7</v>
      </c>
      <c r="F5339" s="306" t="s">
        <v>175</v>
      </c>
      <c r="G5339" s="241">
        <v>349229.24</v>
      </c>
      <c r="H5339" s="244">
        <f t="shared" si="251"/>
        <v>2444604.6799999997</v>
      </c>
      <c r="I5339" s="246"/>
      <c r="J5339" s="247"/>
      <c r="K5339" s="240"/>
      <c r="L5339" s="245"/>
    </row>
    <row r="5340" spans="1:12">
      <c r="A5340" s="243">
        <v>45121</v>
      </c>
      <c r="B5340" s="243">
        <v>45127</v>
      </c>
      <c r="C5340" s="244">
        <f t="shared" si="249"/>
        <v>7</v>
      </c>
      <c r="D5340" s="239">
        <v>45127</v>
      </c>
      <c r="E5340" s="245">
        <f t="shared" si="250"/>
        <v>6</v>
      </c>
      <c r="F5340" s="306" t="s">
        <v>177</v>
      </c>
      <c r="G5340" s="241">
        <v>13526.75</v>
      </c>
      <c r="H5340" s="244">
        <f t="shared" si="251"/>
        <v>81160.5</v>
      </c>
      <c r="I5340" s="246"/>
      <c r="J5340" s="247"/>
      <c r="K5340" s="240"/>
      <c r="L5340" s="245"/>
    </row>
    <row r="5341" spans="1:12">
      <c r="A5341" s="243">
        <v>45121</v>
      </c>
      <c r="B5341" s="243">
        <v>45121</v>
      </c>
      <c r="C5341" s="244">
        <f t="shared" si="249"/>
        <v>1</v>
      </c>
      <c r="D5341" s="239">
        <v>45121</v>
      </c>
      <c r="E5341" s="245">
        <f t="shared" si="250"/>
        <v>0</v>
      </c>
      <c r="F5341" s="306" t="s">
        <v>181</v>
      </c>
      <c r="G5341" s="241">
        <v>32.06</v>
      </c>
      <c r="H5341" s="244">
        <f t="shared" si="251"/>
        <v>0</v>
      </c>
      <c r="I5341" s="246"/>
      <c r="J5341" s="247"/>
      <c r="K5341" s="240"/>
      <c r="L5341" s="245"/>
    </row>
    <row r="5342" spans="1:12">
      <c r="A5342" s="243">
        <v>45121</v>
      </c>
      <c r="B5342" s="243">
        <v>45153</v>
      </c>
      <c r="C5342" s="244">
        <f t="shared" si="249"/>
        <v>33</v>
      </c>
      <c r="D5342" s="239">
        <v>45153</v>
      </c>
      <c r="E5342" s="245">
        <f t="shared" si="250"/>
        <v>32</v>
      </c>
      <c r="F5342" s="306" t="s">
        <v>175</v>
      </c>
      <c r="G5342" s="241">
        <v>69.53</v>
      </c>
      <c r="H5342" s="244">
        <f t="shared" si="251"/>
        <v>2224.96</v>
      </c>
      <c r="I5342" s="246"/>
      <c r="J5342" s="247"/>
      <c r="K5342" s="240"/>
      <c r="L5342" s="245"/>
    </row>
    <row r="5343" spans="1:12">
      <c r="A5343" s="243">
        <v>45121</v>
      </c>
      <c r="B5343" s="243">
        <v>45226</v>
      </c>
      <c r="C5343" s="244">
        <f t="shared" si="249"/>
        <v>106</v>
      </c>
      <c r="D5343" s="239">
        <v>45226</v>
      </c>
      <c r="E5343" s="245">
        <f t="shared" si="250"/>
        <v>105</v>
      </c>
      <c r="F5343" s="306" t="s">
        <v>175</v>
      </c>
      <c r="G5343" s="241">
        <v>142.51</v>
      </c>
      <c r="H5343" s="244">
        <f t="shared" si="251"/>
        <v>14963.55</v>
      </c>
      <c r="I5343" s="246"/>
      <c r="J5343" s="247"/>
      <c r="K5343" s="240"/>
      <c r="L5343" s="245"/>
    </row>
    <row r="5344" spans="1:12">
      <c r="A5344" s="243">
        <v>45121</v>
      </c>
      <c r="B5344" s="243">
        <v>45131</v>
      </c>
      <c r="C5344" s="244">
        <f t="shared" si="249"/>
        <v>11</v>
      </c>
      <c r="D5344" s="239">
        <v>45131</v>
      </c>
      <c r="E5344" s="245">
        <f t="shared" si="250"/>
        <v>10</v>
      </c>
      <c r="F5344" s="306" t="s">
        <v>178</v>
      </c>
      <c r="G5344" s="241">
        <v>7061.09</v>
      </c>
      <c r="H5344" s="244">
        <f t="shared" si="251"/>
        <v>70610.899999999994</v>
      </c>
      <c r="I5344" s="246"/>
      <c r="J5344" s="247"/>
      <c r="K5344" s="240"/>
      <c r="L5344" s="245"/>
    </row>
    <row r="5345" spans="1:12">
      <c r="A5345" s="243">
        <v>45121</v>
      </c>
      <c r="B5345" s="243">
        <v>45121</v>
      </c>
      <c r="C5345" s="244">
        <f t="shared" si="249"/>
        <v>1</v>
      </c>
      <c r="D5345" s="239">
        <v>45121</v>
      </c>
      <c r="E5345" s="245">
        <f t="shared" si="250"/>
        <v>0</v>
      </c>
      <c r="F5345" s="306" t="s">
        <v>180</v>
      </c>
      <c r="G5345" s="241">
        <v>14.69</v>
      </c>
      <c r="H5345" s="244">
        <f t="shared" si="251"/>
        <v>0</v>
      </c>
      <c r="I5345" s="246"/>
      <c r="J5345" s="247"/>
      <c r="K5345" s="240"/>
      <c r="L5345" s="245"/>
    </row>
    <row r="5346" spans="1:12">
      <c r="A5346" s="243">
        <v>45121</v>
      </c>
      <c r="B5346" s="243">
        <v>45210</v>
      </c>
      <c r="C5346" s="244">
        <f t="shared" si="249"/>
        <v>90</v>
      </c>
      <c r="D5346" s="239">
        <v>45210</v>
      </c>
      <c r="E5346" s="245">
        <f t="shared" si="250"/>
        <v>89</v>
      </c>
      <c r="F5346" s="306" t="s">
        <v>175</v>
      </c>
      <c r="G5346" s="241">
        <v>90.95</v>
      </c>
      <c r="H5346" s="244">
        <f t="shared" si="251"/>
        <v>8094.55</v>
      </c>
      <c r="I5346" s="246"/>
      <c r="J5346" s="247"/>
      <c r="K5346" s="240"/>
      <c r="L5346" s="245"/>
    </row>
    <row r="5347" spans="1:12">
      <c r="A5347" s="243">
        <v>45121</v>
      </c>
      <c r="B5347" s="243">
        <v>45128</v>
      </c>
      <c r="C5347" s="244">
        <f t="shared" si="249"/>
        <v>8</v>
      </c>
      <c r="D5347" s="239">
        <v>45128</v>
      </c>
      <c r="E5347" s="245">
        <f t="shared" si="250"/>
        <v>7</v>
      </c>
      <c r="F5347" s="306" t="s">
        <v>177</v>
      </c>
      <c r="G5347" s="241">
        <v>4104.5</v>
      </c>
      <c r="H5347" s="244">
        <f t="shared" si="251"/>
        <v>28731.5</v>
      </c>
      <c r="I5347" s="246"/>
      <c r="J5347" s="247"/>
      <c r="K5347" s="240"/>
      <c r="L5347" s="245"/>
    </row>
    <row r="5348" spans="1:12">
      <c r="A5348" s="243">
        <v>45121</v>
      </c>
      <c r="B5348" s="243">
        <v>45131</v>
      </c>
      <c r="C5348" s="244">
        <f t="shared" si="249"/>
        <v>11</v>
      </c>
      <c r="D5348" s="239">
        <v>45131</v>
      </c>
      <c r="E5348" s="245">
        <f t="shared" si="250"/>
        <v>10</v>
      </c>
      <c r="F5348" s="306" t="s">
        <v>176</v>
      </c>
      <c r="G5348" s="241">
        <v>36227.410000000003</v>
      </c>
      <c r="H5348" s="244">
        <f t="shared" si="251"/>
        <v>362274.10000000003</v>
      </c>
      <c r="I5348" s="246"/>
      <c r="J5348" s="247"/>
      <c r="K5348" s="240"/>
      <c r="L5348" s="245"/>
    </row>
    <row r="5349" spans="1:12">
      <c r="A5349" s="243">
        <v>45121</v>
      </c>
      <c r="B5349" s="243">
        <v>45139</v>
      </c>
      <c r="C5349" s="244">
        <f t="shared" si="249"/>
        <v>19</v>
      </c>
      <c r="D5349" s="239">
        <v>45139</v>
      </c>
      <c r="E5349" s="245">
        <f t="shared" si="250"/>
        <v>18</v>
      </c>
      <c r="F5349" s="306" t="s">
        <v>176</v>
      </c>
      <c r="G5349" s="241">
        <v>37674.410000000003</v>
      </c>
      <c r="H5349" s="244">
        <f t="shared" si="251"/>
        <v>678139.38000000012</v>
      </c>
      <c r="I5349" s="246"/>
      <c r="J5349" s="247"/>
      <c r="K5349" s="240"/>
      <c r="L5349" s="245"/>
    </row>
    <row r="5350" spans="1:12">
      <c r="A5350" s="243">
        <v>45121</v>
      </c>
      <c r="B5350" s="243">
        <v>45131</v>
      </c>
      <c r="C5350" s="244">
        <f t="shared" si="249"/>
        <v>11</v>
      </c>
      <c r="D5350" s="239">
        <v>45131</v>
      </c>
      <c r="E5350" s="245">
        <f t="shared" si="250"/>
        <v>10</v>
      </c>
      <c r="F5350" s="306" t="s">
        <v>175</v>
      </c>
      <c r="G5350" s="241">
        <v>881.11</v>
      </c>
      <c r="H5350" s="244">
        <f t="shared" si="251"/>
        <v>8811.1</v>
      </c>
      <c r="I5350" s="246"/>
      <c r="J5350" s="247"/>
      <c r="K5350" s="240"/>
      <c r="L5350" s="245"/>
    </row>
    <row r="5351" spans="1:12">
      <c r="A5351" s="243">
        <v>45121</v>
      </c>
      <c r="B5351" s="243">
        <v>45132</v>
      </c>
      <c r="C5351" s="244">
        <f t="shared" si="249"/>
        <v>12</v>
      </c>
      <c r="D5351" s="239">
        <v>45132</v>
      </c>
      <c r="E5351" s="245">
        <f t="shared" si="250"/>
        <v>11</v>
      </c>
      <c r="F5351" s="306" t="s">
        <v>176</v>
      </c>
      <c r="G5351" s="241">
        <v>350.87</v>
      </c>
      <c r="H5351" s="244">
        <f t="shared" si="251"/>
        <v>3859.57</v>
      </c>
      <c r="I5351" s="246"/>
      <c r="J5351" s="247"/>
      <c r="K5351" s="240"/>
      <c r="L5351" s="245"/>
    </row>
    <row r="5352" spans="1:12">
      <c r="A5352" s="243">
        <v>45121</v>
      </c>
      <c r="B5352" s="243">
        <v>45140</v>
      </c>
      <c r="C5352" s="244">
        <f t="shared" si="249"/>
        <v>20</v>
      </c>
      <c r="D5352" s="239">
        <v>45140</v>
      </c>
      <c r="E5352" s="245">
        <f t="shared" si="250"/>
        <v>19</v>
      </c>
      <c r="F5352" s="306" t="s">
        <v>176</v>
      </c>
      <c r="G5352" s="241">
        <v>220.66</v>
      </c>
      <c r="H5352" s="244">
        <f t="shared" si="251"/>
        <v>4192.54</v>
      </c>
      <c r="I5352" s="246"/>
      <c r="J5352" s="247"/>
      <c r="K5352" s="240"/>
      <c r="L5352" s="245"/>
    </row>
    <row r="5353" spans="1:12">
      <c r="A5353" s="243">
        <v>45121</v>
      </c>
      <c r="B5353" s="243">
        <v>45133</v>
      </c>
      <c r="C5353" s="244">
        <f t="shared" si="249"/>
        <v>13</v>
      </c>
      <c r="D5353" s="239">
        <v>45133</v>
      </c>
      <c r="E5353" s="245">
        <f t="shared" si="250"/>
        <v>12</v>
      </c>
      <c r="F5353" s="306" t="s">
        <v>176</v>
      </c>
      <c r="G5353" s="241">
        <v>1021.15</v>
      </c>
      <c r="H5353" s="244">
        <f t="shared" si="251"/>
        <v>12253.8</v>
      </c>
      <c r="I5353" s="246"/>
      <c r="J5353" s="247"/>
      <c r="K5353" s="240"/>
      <c r="L5353" s="245"/>
    </row>
    <row r="5354" spans="1:12">
      <c r="A5354" s="243">
        <v>45121</v>
      </c>
      <c r="B5354" s="243">
        <v>45124</v>
      </c>
      <c r="C5354" s="244">
        <f t="shared" si="249"/>
        <v>4</v>
      </c>
      <c r="D5354" s="239">
        <v>45124</v>
      </c>
      <c r="E5354" s="245">
        <f t="shared" si="250"/>
        <v>3</v>
      </c>
      <c r="F5354" s="306" t="s">
        <v>180</v>
      </c>
      <c r="G5354" s="241">
        <v>0</v>
      </c>
      <c r="H5354" s="244">
        <f t="shared" si="251"/>
        <v>0</v>
      </c>
      <c r="I5354" s="246"/>
      <c r="J5354" s="247"/>
      <c r="K5354" s="240"/>
      <c r="L5354" s="245"/>
    </row>
    <row r="5355" spans="1:12">
      <c r="A5355" s="243">
        <v>45121</v>
      </c>
      <c r="B5355" s="243">
        <v>45134</v>
      </c>
      <c r="C5355" s="244">
        <f t="shared" si="249"/>
        <v>14</v>
      </c>
      <c r="D5355" s="239">
        <v>45134</v>
      </c>
      <c r="E5355" s="245">
        <f t="shared" si="250"/>
        <v>13</v>
      </c>
      <c r="F5355" s="306" t="s">
        <v>178</v>
      </c>
      <c r="G5355" s="241">
        <v>305.89</v>
      </c>
      <c r="H5355" s="244">
        <f t="shared" si="251"/>
        <v>3976.5699999999997</v>
      </c>
      <c r="I5355" s="246"/>
      <c r="J5355" s="247"/>
      <c r="K5355" s="240"/>
      <c r="L5355" s="245"/>
    </row>
    <row r="5356" spans="1:12">
      <c r="A5356" s="243">
        <v>45121</v>
      </c>
      <c r="B5356" s="243">
        <v>45142</v>
      </c>
      <c r="C5356" s="244">
        <f t="shared" si="249"/>
        <v>22</v>
      </c>
      <c r="D5356" s="239">
        <v>45142</v>
      </c>
      <c r="E5356" s="245">
        <f t="shared" si="250"/>
        <v>21</v>
      </c>
      <c r="F5356" s="306" t="s">
        <v>178</v>
      </c>
      <c r="G5356" s="241">
        <v>18397.97</v>
      </c>
      <c r="H5356" s="244">
        <f t="shared" si="251"/>
        <v>386357.37</v>
      </c>
      <c r="I5356" s="246"/>
      <c r="J5356" s="247"/>
      <c r="K5356" s="240"/>
      <c r="L5356" s="245"/>
    </row>
    <row r="5357" spans="1:12">
      <c r="A5357" s="243">
        <v>45121</v>
      </c>
      <c r="B5357" s="243">
        <v>45125</v>
      </c>
      <c r="C5357" s="244">
        <f t="shared" si="249"/>
        <v>5</v>
      </c>
      <c r="D5357" s="239">
        <v>45125</v>
      </c>
      <c r="E5357" s="245">
        <f t="shared" si="250"/>
        <v>4</v>
      </c>
      <c r="F5357" s="306" t="s">
        <v>180</v>
      </c>
      <c r="G5357" s="241">
        <v>-5070.6499999999996</v>
      </c>
      <c r="H5357" s="244">
        <f t="shared" si="251"/>
        <v>-20282.599999999999</v>
      </c>
      <c r="I5357" s="246"/>
      <c r="J5357" s="247"/>
      <c r="K5357" s="240"/>
      <c r="L5357" s="245"/>
    </row>
    <row r="5358" spans="1:12">
      <c r="A5358" s="243">
        <v>45121</v>
      </c>
      <c r="B5358" s="243">
        <v>45134</v>
      </c>
      <c r="C5358" s="244">
        <f t="shared" si="249"/>
        <v>14</v>
      </c>
      <c r="D5358" s="239">
        <v>45134</v>
      </c>
      <c r="E5358" s="245">
        <f t="shared" si="250"/>
        <v>13</v>
      </c>
      <c r="F5358" s="306" t="s">
        <v>176</v>
      </c>
      <c r="G5358" s="241">
        <v>1106.1600000000001</v>
      </c>
      <c r="H5358" s="244">
        <f t="shared" si="251"/>
        <v>14380.080000000002</v>
      </c>
      <c r="I5358" s="246"/>
      <c r="J5358" s="247"/>
      <c r="K5358" s="240"/>
      <c r="L5358" s="245"/>
    </row>
    <row r="5359" spans="1:12">
      <c r="A5359" s="243">
        <v>45121</v>
      </c>
      <c r="B5359" s="243">
        <v>45142</v>
      </c>
      <c r="C5359" s="244">
        <f t="shared" si="249"/>
        <v>22</v>
      </c>
      <c r="D5359" s="239">
        <v>45142</v>
      </c>
      <c r="E5359" s="245">
        <f t="shared" si="250"/>
        <v>21</v>
      </c>
      <c r="F5359" s="306" t="s">
        <v>176</v>
      </c>
      <c r="G5359" s="241">
        <v>31.38</v>
      </c>
      <c r="H5359" s="244">
        <f t="shared" si="251"/>
        <v>658.98</v>
      </c>
      <c r="I5359" s="246"/>
      <c r="J5359" s="247"/>
      <c r="K5359" s="240"/>
      <c r="L5359" s="245"/>
    </row>
    <row r="5360" spans="1:12">
      <c r="A5360" s="243">
        <v>45121</v>
      </c>
      <c r="B5360" s="243">
        <v>45126</v>
      </c>
      <c r="C5360" s="244">
        <f t="shared" si="249"/>
        <v>6</v>
      </c>
      <c r="D5360" s="239">
        <v>45126</v>
      </c>
      <c r="E5360" s="245">
        <f t="shared" si="250"/>
        <v>5</v>
      </c>
      <c r="F5360" s="306" t="s">
        <v>180</v>
      </c>
      <c r="G5360" s="241">
        <v>0</v>
      </c>
      <c r="H5360" s="244">
        <f t="shared" si="251"/>
        <v>0</v>
      </c>
      <c r="I5360" s="246"/>
      <c r="J5360" s="247"/>
      <c r="K5360" s="240"/>
      <c r="L5360" s="245"/>
    </row>
    <row r="5361" spans="1:12">
      <c r="A5361" s="243">
        <v>45121</v>
      </c>
      <c r="B5361" s="243">
        <v>45134</v>
      </c>
      <c r="C5361" s="244">
        <f t="shared" si="249"/>
        <v>14</v>
      </c>
      <c r="D5361" s="239">
        <v>45134</v>
      </c>
      <c r="E5361" s="245">
        <f t="shared" si="250"/>
        <v>13</v>
      </c>
      <c r="F5361" s="306" t="s">
        <v>175</v>
      </c>
      <c r="G5361" s="241">
        <v>516.77</v>
      </c>
      <c r="H5361" s="244">
        <f t="shared" si="251"/>
        <v>6718.01</v>
      </c>
      <c r="I5361" s="246"/>
      <c r="J5361" s="247"/>
      <c r="K5361" s="240"/>
      <c r="L5361" s="245"/>
    </row>
    <row r="5362" spans="1:12">
      <c r="A5362" s="243">
        <v>45121</v>
      </c>
      <c r="B5362" s="243">
        <v>45229</v>
      </c>
      <c r="C5362" s="244">
        <f t="shared" si="249"/>
        <v>109</v>
      </c>
      <c r="D5362" s="239">
        <v>45229</v>
      </c>
      <c r="E5362" s="245">
        <f t="shared" si="250"/>
        <v>108</v>
      </c>
      <c r="F5362" s="306" t="s">
        <v>175</v>
      </c>
      <c r="G5362" s="241">
        <v>86.09</v>
      </c>
      <c r="H5362" s="244">
        <f t="shared" si="251"/>
        <v>9297.7200000000012</v>
      </c>
      <c r="I5362" s="246"/>
      <c r="J5362" s="247"/>
      <c r="K5362" s="240"/>
      <c r="L5362" s="245"/>
    </row>
    <row r="5363" spans="1:12">
      <c r="A5363" s="243">
        <v>45121</v>
      </c>
      <c r="B5363" s="243">
        <v>45135</v>
      </c>
      <c r="C5363" s="244">
        <f t="shared" si="249"/>
        <v>15</v>
      </c>
      <c r="D5363" s="239">
        <v>45135</v>
      </c>
      <c r="E5363" s="245">
        <f t="shared" si="250"/>
        <v>14</v>
      </c>
      <c r="F5363" s="306" t="s">
        <v>175</v>
      </c>
      <c r="G5363" s="241">
        <v>89.68</v>
      </c>
      <c r="H5363" s="244">
        <f t="shared" si="251"/>
        <v>1255.52</v>
      </c>
      <c r="I5363" s="246"/>
      <c r="J5363" s="247"/>
      <c r="K5363" s="240"/>
      <c r="L5363" s="245"/>
    </row>
    <row r="5364" spans="1:12">
      <c r="A5364" s="243">
        <v>45121</v>
      </c>
      <c r="B5364" s="243">
        <v>45145</v>
      </c>
      <c r="C5364" s="244">
        <f t="shared" si="249"/>
        <v>25</v>
      </c>
      <c r="D5364" s="239">
        <v>45145</v>
      </c>
      <c r="E5364" s="245">
        <f t="shared" si="250"/>
        <v>24</v>
      </c>
      <c r="F5364" s="306" t="s">
        <v>176</v>
      </c>
      <c r="G5364" s="241">
        <v>0.45</v>
      </c>
      <c r="H5364" s="244">
        <f t="shared" si="251"/>
        <v>10.8</v>
      </c>
      <c r="I5364" s="246"/>
      <c r="J5364" s="247"/>
      <c r="K5364" s="240"/>
      <c r="L5364" s="245"/>
    </row>
    <row r="5365" spans="1:12">
      <c r="A5365" s="243">
        <v>45121</v>
      </c>
      <c r="B5365" s="243">
        <v>45121</v>
      </c>
      <c r="C5365" s="244">
        <f t="shared" si="249"/>
        <v>1</v>
      </c>
      <c r="D5365" s="239">
        <v>45121</v>
      </c>
      <c r="E5365" s="245">
        <f t="shared" si="250"/>
        <v>0</v>
      </c>
      <c r="F5365" s="306" t="s">
        <v>176</v>
      </c>
      <c r="G5365" s="241">
        <v>508.68</v>
      </c>
      <c r="H5365" s="244">
        <f t="shared" si="251"/>
        <v>0</v>
      </c>
      <c r="I5365" s="246"/>
      <c r="J5365" s="247"/>
      <c r="K5365" s="240"/>
      <c r="L5365" s="245"/>
    </row>
    <row r="5366" spans="1:12">
      <c r="A5366" s="243">
        <v>45121</v>
      </c>
      <c r="B5366" s="243">
        <v>45121</v>
      </c>
      <c r="C5366" s="244">
        <f t="shared" si="249"/>
        <v>1</v>
      </c>
      <c r="D5366" s="239">
        <v>45121</v>
      </c>
      <c r="E5366" s="245">
        <f t="shared" si="250"/>
        <v>0</v>
      </c>
      <c r="F5366" s="306" t="s">
        <v>175</v>
      </c>
      <c r="G5366" s="241">
        <v>617.49</v>
      </c>
      <c r="H5366" s="244">
        <f t="shared" si="251"/>
        <v>0</v>
      </c>
      <c r="I5366" s="246"/>
      <c r="J5366" s="247"/>
      <c r="K5366" s="240"/>
      <c r="L5366" s="245"/>
    </row>
    <row r="5367" spans="1:12">
      <c r="A5367" s="243">
        <v>45121</v>
      </c>
      <c r="B5367" s="243">
        <v>45124</v>
      </c>
      <c r="C5367" s="244">
        <f t="shared" si="249"/>
        <v>4</v>
      </c>
      <c r="D5367" s="239">
        <v>45124</v>
      </c>
      <c r="E5367" s="245">
        <f t="shared" si="250"/>
        <v>3</v>
      </c>
      <c r="F5367" s="306" t="s">
        <v>178</v>
      </c>
      <c r="G5367" s="241">
        <v>27478.48</v>
      </c>
      <c r="H5367" s="244">
        <f t="shared" si="251"/>
        <v>82435.44</v>
      </c>
      <c r="I5367" s="246"/>
      <c r="J5367" s="247"/>
      <c r="K5367" s="240"/>
      <c r="L5367" s="245"/>
    </row>
    <row r="5368" spans="1:12">
      <c r="A5368" s="243">
        <v>45121</v>
      </c>
      <c r="B5368" s="243">
        <v>45161</v>
      </c>
      <c r="C5368" s="244">
        <f t="shared" si="249"/>
        <v>41</v>
      </c>
      <c r="D5368" s="239">
        <v>45161</v>
      </c>
      <c r="E5368" s="245">
        <f t="shared" si="250"/>
        <v>40</v>
      </c>
      <c r="F5368" s="306" t="s">
        <v>175</v>
      </c>
      <c r="G5368" s="241">
        <v>19.190000000000001</v>
      </c>
      <c r="H5368" s="244">
        <f t="shared" si="251"/>
        <v>767.6</v>
      </c>
      <c r="I5368" s="246"/>
      <c r="J5368" s="247"/>
      <c r="K5368" s="240"/>
      <c r="L5368" s="245"/>
    </row>
    <row r="5369" spans="1:12">
      <c r="A5369" s="243">
        <v>45121</v>
      </c>
      <c r="B5369" s="243">
        <v>45124</v>
      </c>
      <c r="C5369" s="244">
        <f t="shared" si="249"/>
        <v>4</v>
      </c>
      <c r="D5369" s="239">
        <v>45124</v>
      </c>
      <c r="E5369" s="245">
        <f t="shared" si="250"/>
        <v>3</v>
      </c>
      <c r="F5369" s="306" t="s">
        <v>176</v>
      </c>
      <c r="G5369" s="241">
        <v>308081.77</v>
      </c>
      <c r="H5369" s="244">
        <f t="shared" si="251"/>
        <v>924245.31</v>
      </c>
      <c r="I5369" s="246"/>
      <c r="J5369" s="247"/>
      <c r="K5369" s="240"/>
      <c r="L5369" s="245"/>
    </row>
    <row r="5370" spans="1:12">
      <c r="A5370" s="243">
        <v>45121</v>
      </c>
      <c r="B5370" s="243">
        <v>45125</v>
      </c>
      <c r="C5370" s="244">
        <f t="shared" si="249"/>
        <v>5</v>
      </c>
      <c r="D5370" s="239">
        <v>45125</v>
      </c>
      <c r="E5370" s="245">
        <f t="shared" si="250"/>
        <v>4</v>
      </c>
      <c r="F5370" s="306" t="s">
        <v>178</v>
      </c>
      <c r="G5370" s="241">
        <v>76.48</v>
      </c>
      <c r="H5370" s="244">
        <f t="shared" si="251"/>
        <v>305.92</v>
      </c>
      <c r="I5370" s="246"/>
      <c r="J5370" s="247"/>
      <c r="K5370" s="240"/>
      <c r="L5370" s="245"/>
    </row>
    <row r="5371" spans="1:12">
      <c r="A5371" s="243">
        <v>45121</v>
      </c>
      <c r="B5371" s="243">
        <v>45187</v>
      </c>
      <c r="C5371" s="244">
        <f t="shared" si="249"/>
        <v>67</v>
      </c>
      <c r="D5371" s="239">
        <v>45187</v>
      </c>
      <c r="E5371" s="245">
        <f t="shared" si="250"/>
        <v>66</v>
      </c>
      <c r="F5371" s="306" t="s">
        <v>175</v>
      </c>
      <c r="G5371" s="241">
        <v>128.91</v>
      </c>
      <c r="H5371" s="244">
        <f t="shared" si="251"/>
        <v>8508.06</v>
      </c>
      <c r="I5371" s="246"/>
      <c r="J5371" s="247"/>
      <c r="K5371" s="240"/>
      <c r="L5371" s="245"/>
    </row>
    <row r="5372" spans="1:12">
      <c r="A5372" s="243">
        <v>45121</v>
      </c>
      <c r="B5372" s="243">
        <v>45124</v>
      </c>
      <c r="C5372" s="244">
        <f t="shared" si="249"/>
        <v>4</v>
      </c>
      <c r="D5372" s="239">
        <v>45124</v>
      </c>
      <c r="E5372" s="245">
        <f t="shared" si="250"/>
        <v>3</v>
      </c>
      <c r="F5372" s="306" t="s">
        <v>175</v>
      </c>
      <c r="G5372" s="241">
        <v>285414.51</v>
      </c>
      <c r="H5372" s="244">
        <f t="shared" si="251"/>
        <v>856243.53</v>
      </c>
      <c r="I5372" s="246"/>
      <c r="J5372" s="247"/>
      <c r="K5372" s="240"/>
      <c r="L5372" s="245"/>
    </row>
    <row r="5373" spans="1:12">
      <c r="A5373" s="243">
        <v>45121</v>
      </c>
      <c r="B5373" s="243">
        <v>45125</v>
      </c>
      <c r="C5373" s="244">
        <f t="shared" si="249"/>
        <v>5</v>
      </c>
      <c r="D5373" s="239">
        <v>45125</v>
      </c>
      <c r="E5373" s="245">
        <f t="shared" si="250"/>
        <v>4</v>
      </c>
      <c r="F5373" s="306" t="s">
        <v>176</v>
      </c>
      <c r="G5373" s="241">
        <v>33988.230000000003</v>
      </c>
      <c r="H5373" s="244">
        <f t="shared" si="251"/>
        <v>135952.92000000001</v>
      </c>
      <c r="I5373" s="246"/>
      <c r="J5373" s="247"/>
      <c r="K5373" s="240"/>
      <c r="L5373" s="245"/>
    </row>
    <row r="5374" spans="1:12">
      <c r="A5374" s="243">
        <v>45121</v>
      </c>
      <c r="B5374" s="243">
        <v>45121</v>
      </c>
      <c r="C5374" s="244">
        <f t="shared" si="249"/>
        <v>1</v>
      </c>
      <c r="D5374" s="239">
        <v>45121</v>
      </c>
      <c r="E5374" s="245">
        <f t="shared" si="250"/>
        <v>0</v>
      </c>
      <c r="F5374" s="306" t="s">
        <v>179</v>
      </c>
      <c r="G5374" s="241">
        <v>390.53</v>
      </c>
      <c r="H5374" s="244">
        <f t="shared" si="251"/>
        <v>0</v>
      </c>
      <c r="I5374" s="246"/>
      <c r="J5374" s="247"/>
      <c r="K5374" s="240"/>
      <c r="L5374" s="245"/>
    </row>
    <row r="5375" spans="1:12">
      <c r="A5375" s="243">
        <v>45121</v>
      </c>
      <c r="B5375" s="243">
        <v>45126</v>
      </c>
      <c r="C5375" s="244">
        <f t="shared" si="249"/>
        <v>6</v>
      </c>
      <c r="D5375" s="239">
        <v>45126</v>
      </c>
      <c r="E5375" s="245">
        <f t="shared" si="250"/>
        <v>5</v>
      </c>
      <c r="F5375" s="306" t="s">
        <v>178</v>
      </c>
      <c r="G5375" s="241">
        <v>2114.98</v>
      </c>
      <c r="H5375" s="244">
        <f t="shared" si="251"/>
        <v>10574.9</v>
      </c>
      <c r="I5375" s="246"/>
      <c r="J5375" s="247"/>
      <c r="K5375" s="240"/>
      <c r="L5375" s="245"/>
    </row>
    <row r="5376" spans="1:12">
      <c r="A5376" s="243">
        <v>45122</v>
      </c>
      <c r="B5376" s="243">
        <v>45124</v>
      </c>
      <c r="C5376" s="244">
        <f t="shared" si="249"/>
        <v>3</v>
      </c>
      <c r="D5376" s="239">
        <v>45124</v>
      </c>
      <c r="E5376" s="245">
        <f t="shared" si="250"/>
        <v>2</v>
      </c>
      <c r="F5376" s="306" t="s">
        <v>175</v>
      </c>
      <c r="G5376" s="241">
        <v>769.59</v>
      </c>
      <c r="H5376" s="244">
        <f t="shared" si="251"/>
        <v>1539.18</v>
      </c>
      <c r="I5376" s="246"/>
      <c r="J5376" s="247"/>
      <c r="K5376" s="240"/>
      <c r="L5376" s="245"/>
    </row>
    <row r="5377" spans="1:12">
      <c r="A5377" s="243">
        <v>45122</v>
      </c>
      <c r="B5377" s="243">
        <v>45125</v>
      </c>
      <c r="C5377" s="244">
        <f t="shared" si="249"/>
        <v>4</v>
      </c>
      <c r="D5377" s="239">
        <v>45125</v>
      </c>
      <c r="E5377" s="245">
        <f t="shared" si="250"/>
        <v>3</v>
      </c>
      <c r="F5377" s="306" t="s">
        <v>175</v>
      </c>
      <c r="G5377" s="241">
        <v>13.88</v>
      </c>
      <c r="H5377" s="244">
        <f t="shared" si="251"/>
        <v>41.64</v>
      </c>
      <c r="I5377" s="246"/>
      <c r="J5377" s="247"/>
      <c r="K5377" s="240"/>
      <c r="L5377" s="245"/>
    </row>
    <row r="5378" spans="1:12">
      <c r="A5378" s="243">
        <v>45122</v>
      </c>
      <c r="B5378" s="243">
        <v>45128</v>
      </c>
      <c r="C5378" s="244">
        <f t="shared" si="249"/>
        <v>7</v>
      </c>
      <c r="D5378" s="239">
        <v>45128</v>
      </c>
      <c r="E5378" s="245">
        <f t="shared" si="250"/>
        <v>6</v>
      </c>
      <c r="F5378" s="306" t="s">
        <v>175</v>
      </c>
      <c r="G5378" s="241">
        <v>956.21</v>
      </c>
      <c r="H5378" s="244">
        <f t="shared" si="251"/>
        <v>5737.26</v>
      </c>
      <c r="I5378" s="246"/>
      <c r="J5378" s="247"/>
      <c r="K5378" s="240"/>
      <c r="L5378" s="245"/>
    </row>
    <row r="5379" spans="1:12">
      <c r="A5379" s="243">
        <v>45123</v>
      </c>
      <c r="B5379" s="243">
        <v>45124</v>
      </c>
      <c r="C5379" s="244">
        <f t="shared" si="249"/>
        <v>2</v>
      </c>
      <c r="D5379" s="239">
        <v>45124</v>
      </c>
      <c r="E5379" s="245">
        <f t="shared" si="250"/>
        <v>1</v>
      </c>
      <c r="F5379" s="306" t="s">
        <v>176</v>
      </c>
      <c r="G5379" s="241">
        <v>47.78</v>
      </c>
      <c r="H5379" s="244">
        <f t="shared" si="251"/>
        <v>47.78</v>
      </c>
      <c r="I5379" s="246"/>
      <c r="J5379" s="247"/>
      <c r="K5379" s="240"/>
      <c r="L5379" s="245"/>
    </row>
    <row r="5380" spans="1:12">
      <c r="A5380" s="243">
        <v>45123</v>
      </c>
      <c r="B5380" s="243">
        <v>45124</v>
      </c>
      <c r="C5380" s="244">
        <f t="shared" si="249"/>
        <v>2</v>
      </c>
      <c r="D5380" s="239">
        <v>45124</v>
      </c>
      <c r="E5380" s="245">
        <f t="shared" si="250"/>
        <v>1</v>
      </c>
      <c r="F5380" s="306" t="s">
        <v>175</v>
      </c>
      <c r="G5380" s="241">
        <v>1607.62</v>
      </c>
      <c r="H5380" s="244">
        <f t="shared" si="251"/>
        <v>1607.62</v>
      </c>
      <c r="I5380" s="246"/>
      <c r="J5380" s="247"/>
      <c r="K5380" s="240"/>
      <c r="L5380" s="245"/>
    </row>
    <row r="5381" spans="1:12">
      <c r="A5381" s="243">
        <v>45123</v>
      </c>
      <c r="B5381" s="243">
        <v>45125</v>
      </c>
      <c r="C5381" s="244">
        <f t="shared" si="249"/>
        <v>3</v>
      </c>
      <c r="D5381" s="239">
        <v>45125</v>
      </c>
      <c r="E5381" s="245">
        <f t="shared" si="250"/>
        <v>2</v>
      </c>
      <c r="F5381" s="306" t="s">
        <v>175</v>
      </c>
      <c r="G5381" s="241">
        <v>190.46</v>
      </c>
      <c r="H5381" s="244">
        <f t="shared" si="251"/>
        <v>380.92</v>
      </c>
      <c r="I5381" s="246"/>
      <c r="J5381" s="247"/>
      <c r="K5381" s="240"/>
      <c r="L5381" s="245"/>
    </row>
    <row r="5382" spans="1:12">
      <c r="A5382" s="243">
        <v>45123</v>
      </c>
      <c r="B5382" s="243">
        <v>45126</v>
      </c>
      <c r="C5382" s="244">
        <f t="shared" si="249"/>
        <v>4</v>
      </c>
      <c r="D5382" s="239">
        <v>45126</v>
      </c>
      <c r="E5382" s="245">
        <f t="shared" si="250"/>
        <v>3</v>
      </c>
      <c r="F5382" s="306" t="s">
        <v>175</v>
      </c>
      <c r="G5382" s="241">
        <v>13.88</v>
      </c>
      <c r="H5382" s="244">
        <f t="shared" si="251"/>
        <v>41.64</v>
      </c>
      <c r="I5382" s="246"/>
      <c r="J5382" s="247"/>
      <c r="K5382" s="240"/>
      <c r="L5382" s="245"/>
    </row>
    <row r="5383" spans="1:12">
      <c r="A5383" s="243">
        <v>45123</v>
      </c>
      <c r="B5383" s="243">
        <v>45128</v>
      </c>
      <c r="C5383" s="244">
        <f t="shared" ref="C5383:C5446" si="252">B5383-A5383+1</f>
        <v>6</v>
      </c>
      <c r="D5383" s="239">
        <v>45128</v>
      </c>
      <c r="E5383" s="245">
        <f t="shared" ref="E5383:E5446" si="253">D5383-A5383</f>
        <v>5</v>
      </c>
      <c r="F5383" s="306" t="s">
        <v>176</v>
      </c>
      <c r="G5383" s="241">
        <v>41.46</v>
      </c>
      <c r="H5383" s="244">
        <f t="shared" ref="H5383:H5446" si="254">E5383*G5383</f>
        <v>207.3</v>
      </c>
      <c r="I5383" s="246"/>
      <c r="J5383" s="247"/>
      <c r="K5383" s="240"/>
      <c r="L5383" s="245"/>
    </row>
    <row r="5384" spans="1:12">
      <c r="A5384" s="243">
        <v>45123</v>
      </c>
      <c r="B5384" s="243">
        <v>45127</v>
      </c>
      <c r="C5384" s="244">
        <f t="shared" si="252"/>
        <v>5</v>
      </c>
      <c r="D5384" s="239">
        <v>45127</v>
      </c>
      <c r="E5384" s="245">
        <f t="shared" si="253"/>
        <v>4</v>
      </c>
      <c r="F5384" s="306" t="s">
        <v>175</v>
      </c>
      <c r="G5384" s="241">
        <v>32.24</v>
      </c>
      <c r="H5384" s="244">
        <f t="shared" si="254"/>
        <v>128.96</v>
      </c>
      <c r="I5384" s="246"/>
      <c r="J5384" s="247"/>
      <c r="K5384" s="240"/>
      <c r="L5384" s="245"/>
    </row>
    <row r="5385" spans="1:12">
      <c r="A5385" s="243">
        <v>45123</v>
      </c>
      <c r="B5385" s="243">
        <v>45128</v>
      </c>
      <c r="C5385" s="244">
        <f t="shared" si="252"/>
        <v>6</v>
      </c>
      <c r="D5385" s="239">
        <v>45128</v>
      </c>
      <c r="E5385" s="245">
        <f t="shared" si="253"/>
        <v>5</v>
      </c>
      <c r="F5385" s="306" t="s">
        <v>175</v>
      </c>
      <c r="G5385" s="241">
        <v>2503.1799999999998</v>
      </c>
      <c r="H5385" s="244">
        <f t="shared" si="254"/>
        <v>12515.9</v>
      </c>
      <c r="I5385" s="246"/>
      <c r="J5385" s="247"/>
      <c r="K5385" s="240"/>
      <c r="L5385" s="245"/>
    </row>
    <row r="5386" spans="1:12">
      <c r="A5386" s="243">
        <v>45123</v>
      </c>
      <c r="B5386" s="243">
        <v>45131</v>
      </c>
      <c r="C5386" s="244">
        <f t="shared" si="252"/>
        <v>9</v>
      </c>
      <c r="D5386" s="239">
        <v>45131</v>
      </c>
      <c r="E5386" s="245">
        <f t="shared" si="253"/>
        <v>8</v>
      </c>
      <c r="F5386" s="306" t="s">
        <v>176</v>
      </c>
      <c r="G5386" s="241">
        <v>171.54</v>
      </c>
      <c r="H5386" s="244">
        <f t="shared" si="254"/>
        <v>1372.32</v>
      </c>
      <c r="I5386" s="246"/>
      <c r="J5386" s="247"/>
      <c r="K5386" s="240"/>
      <c r="L5386" s="245"/>
    </row>
    <row r="5387" spans="1:12">
      <c r="A5387" s="243">
        <v>45123</v>
      </c>
      <c r="B5387" s="243">
        <v>45131</v>
      </c>
      <c r="C5387" s="244">
        <f t="shared" si="252"/>
        <v>9</v>
      </c>
      <c r="D5387" s="239">
        <v>45131</v>
      </c>
      <c r="E5387" s="245">
        <f t="shared" si="253"/>
        <v>8</v>
      </c>
      <c r="F5387" s="306" t="s">
        <v>175</v>
      </c>
      <c r="G5387" s="241">
        <v>123.26</v>
      </c>
      <c r="H5387" s="244">
        <f t="shared" si="254"/>
        <v>986.08</v>
      </c>
      <c r="I5387" s="246"/>
      <c r="J5387" s="247"/>
      <c r="K5387" s="240"/>
      <c r="L5387" s="245"/>
    </row>
    <row r="5388" spans="1:12">
      <c r="A5388" s="243">
        <v>45124</v>
      </c>
      <c r="B5388" s="243">
        <v>45128</v>
      </c>
      <c r="C5388" s="244">
        <f t="shared" si="252"/>
        <v>5</v>
      </c>
      <c r="D5388" s="239">
        <v>45128</v>
      </c>
      <c r="E5388" s="245">
        <f t="shared" si="253"/>
        <v>4</v>
      </c>
      <c r="F5388" s="306" t="s">
        <v>176</v>
      </c>
      <c r="G5388" s="241">
        <v>69386.03</v>
      </c>
      <c r="H5388" s="244">
        <f t="shared" si="254"/>
        <v>277544.12</v>
      </c>
      <c r="I5388" s="246"/>
      <c r="J5388" s="247"/>
      <c r="K5388" s="240"/>
      <c r="L5388" s="245"/>
    </row>
    <row r="5389" spans="1:12">
      <c r="A5389" s="243">
        <v>45124</v>
      </c>
      <c r="B5389" s="243">
        <v>45125</v>
      </c>
      <c r="C5389" s="244">
        <f t="shared" si="252"/>
        <v>2</v>
      </c>
      <c r="D5389" s="239">
        <v>45125</v>
      </c>
      <c r="E5389" s="245">
        <f t="shared" si="253"/>
        <v>1</v>
      </c>
      <c r="F5389" s="306" t="s">
        <v>177</v>
      </c>
      <c r="G5389" s="241">
        <v>4499.8100000000004</v>
      </c>
      <c r="H5389" s="244">
        <f t="shared" si="254"/>
        <v>4499.8100000000004</v>
      </c>
      <c r="I5389" s="246"/>
      <c r="J5389" s="247"/>
      <c r="K5389" s="240"/>
      <c r="L5389" s="245"/>
    </row>
    <row r="5390" spans="1:12">
      <c r="A5390" s="243">
        <v>45124</v>
      </c>
      <c r="B5390" s="243">
        <v>45128</v>
      </c>
      <c r="C5390" s="244">
        <f t="shared" si="252"/>
        <v>5</v>
      </c>
      <c r="D5390" s="239">
        <v>45128</v>
      </c>
      <c r="E5390" s="245">
        <f t="shared" si="253"/>
        <v>4</v>
      </c>
      <c r="F5390" s="306" t="s">
        <v>175</v>
      </c>
      <c r="G5390" s="241">
        <v>532161.55000000005</v>
      </c>
      <c r="H5390" s="244">
        <f t="shared" si="254"/>
        <v>2128646.2000000002</v>
      </c>
      <c r="I5390" s="246"/>
      <c r="J5390" s="247"/>
      <c r="K5390" s="240"/>
      <c r="L5390" s="245"/>
    </row>
    <row r="5391" spans="1:12">
      <c r="A5391" s="243">
        <v>45124</v>
      </c>
      <c r="B5391" s="243">
        <v>45126</v>
      </c>
      <c r="C5391" s="244">
        <f t="shared" si="252"/>
        <v>3</v>
      </c>
      <c r="D5391" s="239">
        <v>45126</v>
      </c>
      <c r="E5391" s="245">
        <f t="shared" si="253"/>
        <v>2</v>
      </c>
      <c r="F5391" s="306" t="s">
        <v>177</v>
      </c>
      <c r="G5391" s="241">
        <v>2323.5100000000002</v>
      </c>
      <c r="H5391" s="244">
        <f t="shared" si="254"/>
        <v>4647.0200000000004</v>
      </c>
      <c r="I5391" s="246"/>
      <c r="J5391" s="247"/>
      <c r="K5391" s="240"/>
      <c r="L5391" s="245"/>
    </row>
    <row r="5392" spans="1:12">
      <c r="A5392" s="243">
        <v>45124</v>
      </c>
      <c r="B5392" s="243">
        <v>45226</v>
      </c>
      <c r="C5392" s="244">
        <f t="shared" si="252"/>
        <v>103</v>
      </c>
      <c r="D5392" s="239">
        <v>45226</v>
      </c>
      <c r="E5392" s="245">
        <f t="shared" si="253"/>
        <v>102</v>
      </c>
      <c r="F5392" s="306" t="s">
        <v>175</v>
      </c>
      <c r="G5392" s="241">
        <v>150.71</v>
      </c>
      <c r="H5392" s="244">
        <f t="shared" si="254"/>
        <v>15372.42</v>
      </c>
      <c r="I5392" s="246"/>
      <c r="J5392" s="247"/>
      <c r="K5392" s="240"/>
      <c r="L5392" s="245"/>
    </row>
    <row r="5393" spans="1:12">
      <c r="A5393" s="243">
        <v>45124</v>
      </c>
      <c r="B5393" s="243">
        <v>45131</v>
      </c>
      <c r="C5393" s="244">
        <f t="shared" si="252"/>
        <v>8</v>
      </c>
      <c r="D5393" s="239">
        <v>45131</v>
      </c>
      <c r="E5393" s="245">
        <f t="shared" si="253"/>
        <v>7</v>
      </c>
      <c r="F5393" s="306" t="s">
        <v>178</v>
      </c>
      <c r="G5393" s="241">
        <v>150.76</v>
      </c>
      <c r="H5393" s="244">
        <f t="shared" si="254"/>
        <v>1055.32</v>
      </c>
      <c r="I5393" s="246"/>
      <c r="J5393" s="247"/>
      <c r="K5393" s="240"/>
      <c r="L5393" s="245"/>
    </row>
    <row r="5394" spans="1:12">
      <c r="A5394" s="243">
        <v>45124</v>
      </c>
      <c r="B5394" s="243">
        <v>45194</v>
      </c>
      <c r="C5394" s="244">
        <f t="shared" si="252"/>
        <v>71</v>
      </c>
      <c r="D5394" s="239">
        <v>45194</v>
      </c>
      <c r="E5394" s="245">
        <f t="shared" si="253"/>
        <v>70</v>
      </c>
      <c r="F5394" s="306" t="s">
        <v>176</v>
      </c>
      <c r="G5394" s="241">
        <v>3699.98</v>
      </c>
      <c r="H5394" s="244">
        <f t="shared" si="254"/>
        <v>258998.6</v>
      </c>
      <c r="I5394" s="246"/>
      <c r="J5394" s="247"/>
      <c r="K5394" s="240"/>
      <c r="L5394" s="245"/>
    </row>
    <row r="5395" spans="1:12">
      <c r="A5395" s="243">
        <v>45124</v>
      </c>
      <c r="B5395" s="243">
        <v>45131</v>
      </c>
      <c r="C5395" s="244">
        <f t="shared" si="252"/>
        <v>8</v>
      </c>
      <c r="D5395" s="239">
        <v>45131</v>
      </c>
      <c r="E5395" s="245">
        <f t="shared" si="253"/>
        <v>7</v>
      </c>
      <c r="F5395" s="306" t="s">
        <v>176</v>
      </c>
      <c r="G5395" s="241">
        <v>25222.07</v>
      </c>
      <c r="H5395" s="244">
        <f t="shared" si="254"/>
        <v>176554.49</v>
      </c>
      <c r="I5395" s="246"/>
      <c r="J5395" s="247"/>
      <c r="K5395" s="240"/>
      <c r="L5395" s="245"/>
    </row>
    <row r="5396" spans="1:12">
      <c r="A5396" s="243">
        <v>45124</v>
      </c>
      <c r="B5396" s="243">
        <v>45139</v>
      </c>
      <c r="C5396" s="244">
        <f t="shared" si="252"/>
        <v>16</v>
      </c>
      <c r="D5396" s="239">
        <v>45139</v>
      </c>
      <c r="E5396" s="245">
        <f t="shared" si="253"/>
        <v>15</v>
      </c>
      <c r="F5396" s="306" t="s">
        <v>176</v>
      </c>
      <c r="G5396" s="241">
        <v>2184.8200000000002</v>
      </c>
      <c r="H5396" s="244">
        <f t="shared" si="254"/>
        <v>32772.300000000003</v>
      </c>
      <c r="I5396" s="246"/>
      <c r="J5396" s="247"/>
      <c r="K5396" s="240"/>
      <c r="L5396" s="245"/>
    </row>
    <row r="5397" spans="1:12">
      <c r="A5397" s="243">
        <v>45124</v>
      </c>
      <c r="B5397" s="243">
        <v>45132</v>
      </c>
      <c r="C5397" s="244">
        <f t="shared" si="252"/>
        <v>9</v>
      </c>
      <c r="D5397" s="239">
        <v>45132</v>
      </c>
      <c r="E5397" s="245">
        <f t="shared" si="253"/>
        <v>8</v>
      </c>
      <c r="F5397" s="306" t="s">
        <v>178</v>
      </c>
      <c r="G5397" s="241">
        <v>39145.17</v>
      </c>
      <c r="H5397" s="244">
        <f t="shared" si="254"/>
        <v>313161.36</v>
      </c>
      <c r="I5397" s="246"/>
      <c r="J5397" s="247"/>
      <c r="K5397" s="240"/>
      <c r="L5397" s="245"/>
    </row>
    <row r="5398" spans="1:12">
      <c r="A5398" s="243">
        <v>45124</v>
      </c>
      <c r="B5398" s="243">
        <v>45131</v>
      </c>
      <c r="C5398" s="244">
        <f t="shared" si="252"/>
        <v>8</v>
      </c>
      <c r="D5398" s="239">
        <v>45131</v>
      </c>
      <c r="E5398" s="245">
        <f t="shared" si="253"/>
        <v>7</v>
      </c>
      <c r="F5398" s="306" t="s">
        <v>175</v>
      </c>
      <c r="G5398" s="241">
        <v>3923.54</v>
      </c>
      <c r="H5398" s="244">
        <f t="shared" si="254"/>
        <v>27464.78</v>
      </c>
      <c r="I5398" s="246"/>
      <c r="J5398" s="247"/>
      <c r="K5398" s="240"/>
      <c r="L5398" s="245"/>
    </row>
    <row r="5399" spans="1:12">
      <c r="A5399" s="243">
        <v>45124</v>
      </c>
      <c r="B5399" s="243">
        <v>45140</v>
      </c>
      <c r="C5399" s="244">
        <f t="shared" si="252"/>
        <v>17</v>
      </c>
      <c r="D5399" s="239">
        <v>45140</v>
      </c>
      <c r="E5399" s="245">
        <f t="shared" si="253"/>
        <v>16</v>
      </c>
      <c r="F5399" s="306" t="s">
        <v>176</v>
      </c>
      <c r="G5399" s="241">
        <v>1114.3499999999999</v>
      </c>
      <c r="H5399" s="244">
        <f t="shared" si="254"/>
        <v>17829.599999999999</v>
      </c>
      <c r="I5399" s="246"/>
      <c r="J5399" s="247"/>
      <c r="K5399" s="240"/>
      <c r="L5399" s="245"/>
    </row>
    <row r="5400" spans="1:12">
      <c r="A5400" s="243">
        <v>45124</v>
      </c>
      <c r="B5400" s="243">
        <v>45132</v>
      </c>
      <c r="C5400" s="244">
        <f t="shared" si="252"/>
        <v>9</v>
      </c>
      <c r="D5400" s="239">
        <v>45132</v>
      </c>
      <c r="E5400" s="245">
        <f t="shared" si="253"/>
        <v>8</v>
      </c>
      <c r="F5400" s="306" t="s">
        <v>175</v>
      </c>
      <c r="G5400" s="241">
        <v>828.54</v>
      </c>
      <c r="H5400" s="244">
        <f t="shared" si="254"/>
        <v>6628.32</v>
      </c>
      <c r="I5400" s="246"/>
      <c r="J5400" s="247"/>
      <c r="K5400" s="240"/>
      <c r="L5400" s="245"/>
    </row>
    <row r="5401" spans="1:12">
      <c r="A5401" s="243">
        <v>45124</v>
      </c>
      <c r="B5401" s="243">
        <v>45133</v>
      </c>
      <c r="C5401" s="244">
        <f t="shared" si="252"/>
        <v>10</v>
      </c>
      <c r="D5401" s="239">
        <v>45133</v>
      </c>
      <c r="E5401" s="245">
        <f t="shared" si="253"/>
        <v>9</v>
      </c>
      <c r="F5401" s="306" t="s">
        <v>176</v>
      </c>
      <c r="G5401" s="241">
        <v>432.01</v>
      </c>
      <c r="H5401" s="244">
        <f t="shared" si="254"/>
        <v>3888.09</v>
      </c>
      <c r="I5401" s="246"/>
      <c r="J5401" s="247"/>
      <c r="K5401" s="240"/>
      <c r="L5401" s="245"/>
    </row>
    <row r="5402" spans="1:12">
      <c r="A5402" s="243">
        <v>45124</v>
      </c>
      <c r="B5402" s="243">
        <v>45133</v>
      </c>
      <c r="C5402" s="244">
        <f t="shared" si="252"/>
        <v>10</v>
      </c>
      <c r="D5402" s="239">
        <v>45133</v>
      </c>
      <c r="E5402" s="245">
        <f t="shared" si="253"/>
        <v>9</v>
      </c>
      <c r="F5402" s="306" t="s">
        <v>175</v>
      </c>
      <c r="G5402" s="241">
        <v>293.52999999999997</v>
      </c>
      <c r="H5402" s="244">
        <f t="shared" si="254"/>
        <v>2641.7699999999995</v>
      </c>
      <c r="I5402" s="246"/>
      <c r="J5402" s="247"/>
      <c r="K5402" s="240"/>
      <c r="L5402" s="245"/>
    </row>
    <row r="5403" spans="1:12">
      <c r="A5403" s="243">
        <v>45124</v>
      </c>
      <c r="B5403" s="243">
        <v>45134</v>
      </c>
      <c r="C5403" s="244">
        <f t="shared" si="252"/>
        <v>11</v>
      </c>
      <c r="D5403" s="239">
        <v>45134</v>
      </c>
      <c r="E5403" s="245">
        <f t="shared" si="253"/>
        <v>10</v>
      </c>
      <c r="F5403" s="306" t="s">
        <v>176</v>
      </c>
      <c r="G5403" s="241">
        <v>943.7</v>
      </c>
      <c r="H5403" s="244">
        <f t="shared" si="254"/>
        <v>9437</v>
      </c>
      <c r="I5403" s="246"/>
      <c r="J5403" s="247"/>
      <c r="K5403" s="240"/>
      <c r="L5403" s="245"/>
    </row>
    <row r="5404" spans="1:12">
      <c r="A5404" s="243">
        <v>45124</v>
      </c>
      <c r="B5404" s="243">
        <v>45128</v>
      </c>
      <c r="C5404" s="244">
        <f t="shared" si="252"/>
        <v>5</v>
      </c>
      <c r="D5404" s="239">
        <v>45128</v>
      </c>
      <c r="E5404" s="245">
        <f t="shared" si="253"/>
        <v>4</v>
      </c>
      <c r="F5404" s="306" t="s">
        <v>177</v>
      </c>
      <c r="G5404" s="241">
        <v>9952.65</v>
      </c>
      <c r="H5404" s="244">
        <f t="shared" si="254"/>
        <v>39810.6</v>
      </c>
      <c r="I5404" s="246"/>
      <c r="J5404" s="247"/>
      <c r="K5404" s="240"/>
      <c r="L5404" s="245"/>
    </row>
    <row r="5405" spans="1:12">
      <c r="A5405" s="243">
        <v>45124</v>
      </c>
      <c r="B5405" s="243">
        <v>45141</v>
      </c>
      <c r="C5405" s="244">
        <f t="shared" si="252"/>
        <v>18</v>
      </c>
      <c r="D5405" s="239">
        <v>45141</v>
      </c>
      <c r="E5405" s="245">
        <f t="shared" si="253"/>
        <v>17</v>
      </c>
      <c r="F5405" s="306" t="s">
        <v>175</v>
      </c>
      <c r="G5405" s="241">
        <v>58.93</v>
      </c>
      <c r="H5405" s="244">
        <f t="shared" si="254"/>
        <v>1001.81</v>
      </c>
      <c r="I5405" s="246"/>
      <c r="J5405" s="247"/>
      <c r="K5405" s="240"/>
      <c r="L5405" s="245"/>
    </row>
    <row r="5406" spans="1:12">
      <c r="A5406" s="243">
        <v>45124</v>
      </c>
      <c r="B5406" s="243">
        <v>45279</v>
      </c>
      <c r="C5406" s="244">
        <f t="shared" si="252"/>
        <v>156</v>
      </c>
      <c r="D5406" s="239">
        <v>45279</v>
      </c>
      <c r="E5406" s="245">
        <f t="shared" si="253"/>
        <v>155</v>
      </c>
      <c r="F5406" s="306" t="s">
        <v>176</v>
      </c>
      <c r="G5406" s="241">
        <v>20.69</v>
      </c>
      <c r="H5406" s="244">
        <f t="shared" si="254"/>
        <v>3206.9500000000003</v>
      </c>
      <c r="I5406" s="246"/>
      <c r="J5406" s="247"/>
      <c r="K5406" s="240"/>
      <c r="L5406" s="245"/>
    </row>
    <row r="5407" spans="1:12">
      <c r="A5407" s="243">
        <v>45124</v>
      </c>
      <c r="B5407" s="243">
        <v>45142</v>
      </c>
      <c r="C5407" s="244">
        <f t="shared" si="252"/>
        <v>19</v>
      </c>
      <c r="D5407" s="239">
        <v>45142</v>
      </c>
      <c r="E5407" s="245">
        <f t="shared" si="253"/>
        <v>18</v>
      </c>
      <c r="F5407" s="306" t="s">
        <v>175</v>
      </c>
      <c r="G5407" s="241">
        <v>1.5</v>
      </c>
      <c r="H5407" s="244">
        <f t="shared" si="254"/>
        <v>27</v>
      </c>
      <c r="I5407" s="246"/>
      <c r="J5407" s="247"/>
      <c r="K5407" s="240"/>
      <c r="L5407" s="245"/>
    </row>
    <row r="5408" spans="1:12">
      <c r="A5408" s="243">
        <v>45124</v>
      </c>
      <c r="B5408" s="243">
        <v>45135</v>
      </c>
      <c r="C5408" s="244">
        <f t="shared" si="252"/>
        <v>12</v>
      </c>
      <c r="D5408" s="239">
        <v>45135</v>
      </c>
      <c r="E5408" s="245">
        <f t="shared" si="253"/>
        <v>11</v>
      </c>
      <c r="F5408" s="306" t="s">
        <v>176</v>
      </c>
      <c r="G5408" s="241">
        <v>17.71</v>
      </c>
      <c r="H5408" s="244">
        <f t="shared" si="254"/>
        <v>194.81</v>
      </c>
      <c r="I5408" s="246"/>
      <c r="J5408" s="247"/>
      <c r="K5408" s="240"/>
      <c r="L5408" s="245"/>
    </row>
    <row r="5409" spans="1:12">
      <c r="A5409" s="243">
        <v>45124</v>
      </c>
      <c r="B5409" s="243">
        <v>45135</v>
      </c>
      <c r="C5409" s="244">
        <f t="shared" si="252"/>
        <v>12</v>
      </c>
      <c r="D5409" s="239">
        <v>45135</v>
      </c>
      <c r="E5409" s="245">
        <f t="shared" si="253"/>
        <v>11</v>
      </c>
      <c r="F5409" s="306" t="s">
        <v>175</v>
      </c>
      <c r="G5409" s="241">
        <v>13.88</v>
      </c>
      <c r="H5409" s="244">
        <f t="shared" si="254"/>
        <v>152.68</v>
      </c>
      <c r="I5409" s="246"/>
      <c r="J5409" s="247"/>
      <c r="K5409" s="240"/>
      <c r="L5409" s="245"/>
    </row>
    <row r="5410" spans="1:12">
      <c r="A5410" s="243">
        <v>45124</v>
      </c>
      <c r="B5410" s="243">
        <v>45131</v>
      </c>
      <c r="C5410" s="244">
        <f t="shared" si="252"/>
        <v>8</v>
      </c>
      <c r="D5410" s="239">
        <v>45131</v>
      </c>
      <c r="E5410" s="245">
        <f t="shared" si="253"/>
        <v>7</v>
      </c>
      <c r="F5410" s="306" t="s">
        <v>177</v>
      </c>
      <c r="G5410" s="241">
        <v>34387.279999999999</v>
      </c>
      <c r="H5410" s="244">
        <f t="shared" si="254"/>
        <v>240710.96</v>
      </c>
      <c r="I5410" s="246"/>
      <c r="J5410" s="247"/>
      <c r="K5410" s="240"/>
      <c r="L5410" s="245"/>
    </row>
    <row r="5411" spans="1:12">
      <c r="A5411" s="243">
        <v>45124</v>
      </c>
      <c r="B5411" s="243">
        <v>45124</v>
      </c>
      <c r="C5411" s="244">
        <f t="shared" si="252"/>
        <v>1</v>
      </c>
      <c r="D5411" s="239">
        <v>45124</v>
      </c>
      <c r="E5411" s="245">
        <f t="shared" si="253"/>
        <v>0</v>
      </c>
      <c r="F5411" s="306" t="s">
        <v>176</v>
      </c>
      <c r="G5411" s="241">
        <v>258.04000000000002</v>
      </c>
      <c r="H5411" s="244">
        <f t="shared" si="254"/>
        <v>0</v>
      </c>
      <c r="I5411" s="246"/>
      <c r="J5411" s="247"/>
      <c r="K5411" s="240"/>
      <c r="L5411" s="245"/>
    </row>
    <row r="5412" spans="1:12">
      <c r="A5412" s="243">
        <v>45124</v>
      </c>
      <c r="B5412" s="243">
        <v>45125</v>
      </c>
      <c r="C5412" s="244">
        <f t="shared" si="252"/>
        <v>2</v>
      </c>
      <c r="D5412" s="239">
        <v>45125</v>
      </c>
      <c r="E5412" s="245">
        <f t="shared" si="253"/>
        <v>1</v>
      </c>
      <c r="F5412" s="306" t="s">
        <v>176</v>
      </c>
      <c r="G5412" s="241">
        <v>34695.230000000003</v>
      </c>
      <c r="H5412" s="244">
        <f t="shared" si="254"/>
        <v>34695.230000000003</v>
      </c>
      <c r="I5412" s="246"/>
      <c r="J5412" s="247"/>
      <c r="K5412" s="240"/>
      <c r="L5412" s="245"/>
    </row>
    <row r="5413" spans="1:12">
      <c r="A5413" s="243">
        <v>45124</v>
      </c>
      <c r="B5413" s="243">
        <v>45126</v>
      </c>
      <c r="C5413" s="244">
        <f t="shared" si="252"/>
        <v>3</v>
      </c>
      <c r="D5413" s="239">
        <v>45126</v>
      </c>
      <c r="E5413" s="245">
        <f t="shared" si="253"/>
        <v>2</v>
      </c>
      <c r="F5413" s="306" t="s">
        <v>178</v>
      </c>
      <c r="G5413" s="241">
        <v>149.59</v>
      </c>
      <c r="H5413" s="244">
        <f t="shared" si="254"/>
        <v>299.18</v>
      </c>
      <c r="I5413" s="246"/>
      <c r="J5413" s="247"/>
      <c r="K5413" s="240"/>
      <c r="L5413" s="245"/>
    </row>
    <row r="5414" spans="1:12">
      <c r="A5414" s="243">
        <v>45124</v>
      </c>
      <c r="B5414" s="243">
        <v>45124</v>
      </c>
      <c r="C5414" s="244">
        <f t="shared" si="252"/>
        <v>1</v>
      </c>
      <c r="D5414" s="239">
        <v>45124</v>
      </c>
      <c r="E5414" s="245">
        <f t="shared" si="253"/>
        <v>0</v>
      </c>
      <c r="F5414" s="306" t="s">
        <v>175</v>
      </c>
      <c r="G5414" s="241">
        <v>1013.61</v>
      </c>
      <c r="H5414" s="244">
        <f t="shared" si="254"/>
        <v>0</v>
      </c>
      <c r="I5414" s="246"/>
      <c r="J5414" s="247"/>
      <c r="K5414" s="240"/>
      <c r="L5414" s="245"/>
    </row>
    <row r="5415" spans="1:12">
      <c r="A5415" s="243">
        <v>45124</v>
      </c>
      <c r="B5415" s="243">
        <v>45125</v>
      </c>
      <c r="C5415" s="244">
        <f t="shared" si="252"/>
        <v>2</v>
      </c>
      <c r="D5415" s="239">
        <v>45125</v>
      </c>
      <c r="E5415" s="245">
        <f t="shared" si="253"/>
        <v>1</v>
      </c>
      <c r="F5415" s="306" t="s">
        <v>175</v>
      </c>
      <c r="G5415" s="241">
        <v>205528.15</v>
      </c>
      <c r="H5415" s="244">
        <f t="shared" si="254"/>
        <v>205528.15</v>
      </c>
      <c r="I5415" s="246"/>
      <c r="J5415" s="247"/>
      <c r="K5415" s="240"/>
      <c r="L5415" s="245"/>
    </row>
    <row r="5416" spans="1:12">
      <c r="A5416" s="243">
        <v>45124</v>
      </c>
      <c r="B5416" s="243">
        <v>45126</v>
      </c>
      <c r="C5416" s="244">
        <f t="shared" si="252"/>
        <v>3</v>
      </c>
      <c r="D5416" s="239">
        <v>45126</v>
      </c>
      <c r="E5416" s="245">
        <f t="shared" si="253"/>
        <v>2</v>
      </c>
      <c r="F5416" s="306" t="s">
        <v>176</v>
      </c>
      <c r="G5416" s="241">
        <v>10292.77</v>
      </c>
      <c r="H5416" s="244">
        <f t="shared" si="254"/>
        <v>20585.54</v>
      </c>
      <c r="I5416" s="246"/>
      <c r="J5416" s="247"/>
      <c r="K5416" s="240"/>
      <c r="L5416" s="245"/>
    </row>
    <row r="5417" spans="1:12">
      <c r="A5417" s="243">
        <v>45124</v>
      </c>
      <c r="B5417" s="243">
        <v>45126</v>
      </c>
      <c r="C5417" s="244">
        <f t="shared" si="252"/>
        <v>3</v>
      </c>
      <c r="D5417" s="239">
        <v>45126</v>
      </c>
      <c r="E5417" s="245">
        <f t="shared" si="253"/>
        <v>2</v>
      </c>
      <c r="F5417" s="306" t="s">
        <v>175</v>
      </c>
      <c r="G5417" s="241">
        <v>622.62</v>
      </c>
      <c r="H5417" s="244">
        <f t="shared" si="254"/>
        <v>1245.24</v>
      </c>
      <c r="I5417" s="246"/>
      <c r="J5417" s="247"/>
      <c r="K5417" s="240"/>
      <c r="L5417" s="245"/>
    </row>
    <row r="5418" spans="1:12">
      <c r="A5418" s="243">
        <v>45124</v>
      </c>
      <c r="B5418" s="243">
        <v>45124</v>
      </c>
      <c r="C5418" s="244">
        <f t="shared" si="252"/>
        <v>1</v>
      </c>
      <c r="D5418" s="239">
        <v>45124</v>
      </c>
      <c r="E5418" s="245">
        <f t="shared" si="253"/>
        <v>0</v>
      </c>
      <c r="F5418" s="306" t="s">
        <v>179</v>
      </c>
      <c r="G5418" s="241">
        <v>2.95</v>
      </c>
      <c r="H5418" s="244">
        <f t="shared" si="254"/>
        <v>0</v>
      </c>
      <c r="I5418" s="246"/>
      <c r="J5418" s="247"/>
      <c r="K5418" s="240"/>
      <c r="L5418" s="245"/>
    </row>
    <row r="5419" spans="1:12">
      <c r="A5419" s="243">
        <v>45124</v>
      </c>
      <c r="B5419" s="243">
        <v>45128</v>
      </c>
      <c r="C5419" s="244">
        <f t="shared" si="252"/>
        <v>5</v>
      </c>
      <c r="D5419" s="239">
        <v>45128</v>
      </c>
      <c r="E5419" s="245">
        <f t="shared" si="253"/>
        <v>4</v>
      </c>
      <c r="F5419" s="306" t="s">
        <v>178</v>
      </c>
      <c r="G5419" s="241">
        <v>688.84</v>
      </c>
      <c r="H5419" s="244">
        <f t="shared" si="254"/>
        <v>2755.36</v>
      </c>
      <c r="I5419" s="246"/>
      <c r="J5419" s="247"/>
      <c r="K5419" s="240"/>
      <c r="L5419" s="245"/>
    </row>
    <row r="5420" spans="1:12">
      <c r="A5420" s="243">
        <v>45124</v>
      </c>
      <c r="B5420" s="243">
        <v>45176</v>
      </c>
      <c r="C5420" s="244">
        <f t="shared" si="252"/>
        <v>53</v>
      </c>
      <c r="D5420" s="239">
        <v>45176</v>
      </c>
      <c r="E5420" s="245">
        <f t="shared" si="253"/>
        <v>52</v>
      </c>
      <c r="F5420" s="306" t="s">
        <v>175</v>
      </c>
      <c r="G5420" s="241">
        <v>13.88</v>
      </c>
      <c r="H5420" s="244">
        <f t="shared" si="254"/>
        <v>721.76</v>
      </c>
      <c r="I5420" s="246"/>
      <c r="J5420" s="247"/>
      <c r="K5420" s="240"/>
      <c r="L5420" s="245"/>
    </row>
    <row r="5421" spans="1:12">
      <c r="A5421" s="243">
        <v>45124</v>
      </c>
      <c r="B5421" s="243">
        <v>45127</v>
      </c>
      <c r="C5421" s="244">
        <f t="shared" si="252"/>
        <v>4</v>
      </c>
      <c r="D5421" s="239">
        <v>45127</v>
      </c>
      <c r="E5421" s="245">
        <f t="shared" si="253"/>
        <v>3</v>
      </c>
      <c r="F5421" s="306" t="s">
        <v>176</v>
      </c>
      <c r="G5421" s="241">
        <v>414.72</v>
      </c>
      <c r="H5421" s="244">
        <f t="shared" si="254"/>
        <v>1244.1600000000001</v>
      </c>
      <c r="I5421" s="246"/>
      <c r="J5421" s="247"/>
      <c r="K5421" s="240"/>
      <c r="L5421" s="245"/>
    </row>
    <row r="5422" spans="1:12">
      <c r="A5422" s="243">
        <v>45124</v>
      </c>
      <c r="B5422" s="243">
        <v>45124</v>
      </c>
      <c r="C5422" s="244">
        <f t="shared" si="252"/>
        <v>1</v>
      </c>
      <c r="D5422" s="239">
        <v>45124</v>
      </c>
      <c r="E5422" s="245">
        <f t="shared" si="253"/>
        <v>0</v>
      </c>
      <c r="F5422" s="306" t="s">
        <v>177</v>
      </c>
      <c r="G5422" s="241">
        <v>82.72</v>
      </c>
      <c r="H5422" s="244">
        <f t="shared" si="254"/>
        <v>0</v>
      </c>
      <c r="I5422" s="246"/>
      <c r="J5422" s="247"/>
      <c r="K5422" s="240"/>
      <c r="L5422" s="245"/>
    </row>
    <row r="5423" spans="1:12">
      <c r="A5423" s="243">
        <v>45125</v>
      </c>
      <c r="B5423" s="243">
        <v>45126</v>
      </c>
      <c r="C5423" s="244">
        <f t="shared" si="252"/>
        <v>2</v>
      </c>
      <c r="D5423" s="239">
        <v>45126</v>
      </c>
      <c r="E5423" s="245">
        <f t="shared" si="253"/>
        <v>1</v>
      </c>
      <c r="F5423" s="306" t="s">
        <v>176</v>
      </c>
      <c r="G5423" s="241">
        <v>71178.98</v>
      </c>
      <c r="H5423" s="244">
        <f t="shared" si="254"/>
        <v>71178.98</v>
      </c>
      <c r="I5423" s="246"/>
      <c r="J5423" s="247"/>
      <c r="K5423" s="240"/>
      <c r="L5423" s="245"/>
    </row>
    <row r="5424" spans="1:12">
      <c r="A5424" s="243">
        <v>45125</v>
      </c>
      <c r="B5424" s="243">
        <v>45125</v>
      </c>
      <c r="C5424" s="244">
        <f t="shared" si="252"/>
        <v>1</v>
      </c>
      <c r="D5424" s="239">
        <v>45125</v>
      </c>
      <c r="E5424" s="245">
        <f t="shared" si="253"/>
        <v>0</v>
      </c>
      <c r="F5424" s="306" t="s">
        <v>175</v>
      </c>
      <c r="G5424" s="241">
        <v>237.26</v>
      </c>
      <c r="H5424" s="244">
        <f t="shared" si="254"/>
        <v>0</v>
      </c>
      <c r="I5424" s="246"/>
      <c r="J5424" s="247"/>
      <c r="K5424" s="240"/>
      <c r="L5424" s="245"/>
    </row>
    <row r="5425" spans="1:12">
      <c r="A5425" s="243">
        <v>45125</v>
      </c>
      <c r="B5425" s="243">
        <v>45126</v>
      </c>
      <c r="C5425" s="244">
        <f t="shared" si="252"/>
        <v>2</v>
      </c>
      <c r="D5425" s="239">
        <v>45126</v>
      </c>
      <c r="E5425" s="245">
        <f t="shared" si="253"/>
        <v>1</v>
      </c>
      <c r="F5425" s="306" t="s">
        <v>175</v>
      </c>
      <c r="G5425" s="241">
        <v>313865.01</v>
      </c>
      <c r="H5425" s="244">
        <f t="shared" si="254"/>
        <v>313865.01</v>
      </c>
      <c r="I5425" s="246"/>
      <c r="J5425" s="247"/>
      <c r="K5425" s="240"/>
      <c r="L5425" s="245"/>
    </row>
    <row r="5426" spans="1:12">
      <c r="A5426" s="243">
        <v>45125</v>
      </c>
      <c r="B5426" s="243">
        <v>45149</v>
      </c>
      <c r="C5426" s="244">
        <f t="shared" si="252"/>
        <v>25</v>
      </c>
      <c r="D5426" s="239">
        <v>45149</v>
      </c>
      <c r="E5426" s="245">
        <f t="shared" si="253"/>
        <v>24</v>
      </c>
      <c r="F5426" s="306" t="s">
        <v>175</v>
      </c>
      <c r="G5426" s="241">
        <v>5.0999999999999996</v>
      </c>
      <c r="H5426" s="244">
        <f t="shared" si="254"/>
        <v>122.39999999999999</v>
      </c>
      <c r="I5426" s="246"/>
      <c r="J5426" s="247"/>
      <c r="K5426" s="240"/>
      <c r="L5426" s="245"/>
    </row>
    <row r="5427" spans="1:12">
      <c r="A5427" s="243">
        <v>45125</v>
      </c>
      <c r="B5427" s="243">
        <v>45176</v>
      </c>
      <c r="C5427" s="244">
        <f t="shared" si="252"/>
        <v>52</v>
      </c>
      <c r="D5427" s="239">
        <v>45176</v>
      </c>
      <c r="E5427" s="245">
        <f t="shared" si="253"/>
        <v>51</v>
      </c>
      <c r="F5427" s="306" t="s">
        <v>176</v>
      </c>
      <c r="G5427" s="241">
        <v>92.27</v>
      </c>
      <c r="H5427" s="244">
        <f t="shared" si="254"/>
        <v>4705.7699999999995</v>
      </c>
      <c r="I5427" s="246"/>
      <c r="J5427" s="247"/>
      <c r="K5427" s="240"/>
      <c r="L5427" s="245"/>
    </row>
    <row r="5428" spans="1:12">
      <c r="A5428" s="243">
        <v>45125</v>
      </c>
      <c r="B5428" s="243">
        <v>45125</v>
      </c>
      <c r="C5428" s="244">
        <f t="shared" si="252"/>
        <v>1</v>
      </c>
      <c r="D5428" s="239">
        <v>45125</v>
      </c>
      <c r="E5428" s="245">
        <f t="shared" si="253"/>
        <v>0</v>
      </c>
      <c r="F5428" s="306" t="s">
        <v>179</v>
      </c>
      <c r="G5428" s="241">
        <v>136.5</v>
      </c>
      <c r="H5428" s="244">
        <f t="shared" si="254"/>
        <v>0</v>
      </c>
      <c r="I5428" s="246"/>
      <c r="J5428" s="247"/>
      <c r="K5428" s="240"/>
      <c r="L5428" s="245"/>
    </row>
    <row r="5429" spans="1:12">
      <c r="A5429" s="243">
        <v>45125</v>
      </c>
      <c r="B5429" s="243">
        <v>45127</v>
      </c>
      <c r="C5429" s="244">
        <f t="shared" si="252"/>
        <v>3</v>
      </c>
      <c r="D5429" s="239">
        <v>45127</v>
      </c>
      <c r="E5429" s="245">
        <f t="shared" si="253"/>
        <v>2</v>
      </c>
      <c r="F5429" s="306" t="s">
        <v>178</v>
      </c>
      <c r="G5429" s="241">
        <v>84637.68</v>
      </c>
      <c r="H5429" s="244">
        <f t="shared" si="254"/>
        <v>169275.36</v>
      </c>
      <c r="I5429" s="246"/>
      <c r="J5429" s="247"/>
      <c r="K5429" s="240"/>
      <c r="L5429" s="245"/>
    </row>
    <row r="5430" spans="1:12">
      <c r="A5430" s="243">
        <v>45125</v>
      </c>
      <c r="B5430" s="243">
        <v>45175</v>
      </c>
      <c r="C5430" s="244">
        <f t="shared" si="252"/>
        <v>51</v>
      </c>
      <c r="D5430" s="239">
        <v>45175</v>
      </c>
      <c r="E5430" s="245">
        <f t="shared" si="253"/>
        <v>50</v>
      </c>
      <c r="F5430" s="306" t="s">
        <v>175</v>
      </c>
      <c r="G5430" s="241">
        <v>78.12</v>
      </c>
      <c r="H5430" s="244">
        <f t="shared" si="254"/>
        <v>3906</v>
      </c>
      <c r="I5430" s="246"/>
      <c r="J5430" s="247"/>
      <c r="K5430" s="240"/>
      <c r="L5430" s="245"/>
    </row>
    <row r="5431" spans="1:12">
      <c r="A5431" s="243">
        <v>45125</v>
      </c>
      <c r="B5431" s="243">
        <v>45127</v>
      </c>
      <c r="C5431" s="244">
        <f t="shared" si="252"/>
        <v>3</v>
      </c>
      <c r="D5431" s="239">
        <v>45127</v>
      </c>
      <c r="E5431" s="245">
        <f t="shared" si="253"/>
        <v>2</v>
      </c>
      <c r="F5431" s="306" t="s">
        <v>176</v>
      </c>
      <c r="G5431" s="241">
        <v>108498.48</v>
      </c>
      <c r="H5431" s="244">
        <f t="shared" si="254"/>
        <v>216996.96</v>
      </c>
      <c r="I5431" s="246"/>
      <c r="J5431" s="247"/>
      <c r="K5431" s="240"/>
      <c r="L5431" s="245"/>
    </row>
    <row r="5432" spans="1:12">
      <c r="A5432" s="243">
        <v>45125</v>
      </c>
      <c r="B5432" s="243">
        <v>45128</v>
      </c>
      <c r="C5432" s="244">
        <f t="shared" si="252"/>
        <v>4</v>
      </c>
      <c r="D5432" s="239">
        <v>45128</v>
      </c>
      <c r="E5432" s="245">
        <f t="shared" si="253"/>
        <v>3</v>
      </c>
      <c r="F5432" s="306" t="s">
        <v>178</v>
      </c>
      <c r="G5432" s="241">
        <v>36718.25</v>
      </c>
      <c r="H5432" s="244">
        <f t="shared" si="254"/>
        <v>110154.75</v>
      </c>
      <c r="I5432" s="246"/>
      <c r="J5432" s="247"/>
      <c r="K5432" s="240"/>
      <c r="L5432" s="245"/>
    </row>
    <row r="5433" spans="1:12">
      <c r="A5433" s="243">
        <v>45125</v>
      </c>
      <c r="B5433" s="243">
        <v>45128</v>
      </c>
      <c r="C5433" s="244">
        <f t="shared" si="252"/>
        <v>4</v>
      </c>
      <c r="D5433" s="239">
        <v>45128</v>
      </c>
      <c r="E5433" s="245">
        <f t="shared" si="253"/>
        <v>3</v>
      </c>
      <c r="F5433" s="306" t="s">
        <v>176</v>
      </c>
      <c r="G5433" s="241">
        <v>166861.62</v>
      </c>
      <c r="H5433" s="244">
        <f t="shared" si="254"/>
        <v>500584.86</v>
      </c>
      <c r="I5433" s="246"/>
      <c r="J5433" s="247"/>
      <c r="K5433" s="240"/>
      <c r="L5433" s="245"/>
    </row>
    <row r="5434" spans="1:12">
      <c r="A5434" s="243">
        <v>45125</v>
      </c>
      <c r="B5434" s="243">
        <v>45127</v>
      </c>
      <c r="C5434" s="244">
        <f t="shared" si="252"/>
        <v>3</v>
      </c>
      <c r="D5434" s="239">
        <v>45127</v>
      </c>
      <c r="E5434" s="245">
        <f t="shared" si="253"/>
        <v>2</v>
      </c>
      <c r="F5434" s="306" t="s">
        <v>175</v>
      </c>
      <c r="G5434" s="241">
        <v>1490.69</v>
      </c>
      <c r="H5434" s="244">
        <f t="shared" si="254"/>
        <v>2981.38</v>
      </c>
      <c r="I5434" s="246"/>
      <c r="J5434" s="247"/>
      <c r="K5434" s="240"/>
      <c r="L5434" s="245"/>
    </row>
    <row r="5435" spans="1:12">
      <c r="A5435" s="243">
        <v>45125</v>
      </c>
      <c r="B5435" s="243">
        <v>45125</v>
      </c>
      <c r="C5435" s="244">
        <f t="shared" si="252"/>
        <v>1</v>
      </c>
      <c r="D5435" s="239">
        <v>45125</v>
      </c>
      <c r="E5435" s="245">
        <f t="shared" si="253"/>
        <v>0</v>
      </c>
      <c r="F5435" s="306" t="s">
        <v>177</v>
      </c>
      <c r="G5435" s="241">
        <v>33.76</v>
      </c>
      <c r="H5435" s="244">
        <f t="shared" si="254"/>
        <v>0</v>
      </c>
      <c r="I5435" s="246"/>
      <c r="J5435" s="247"/>
      <c r="K5435" s="240"/>
      <c r="L5435" s="245"/>
    </row>
    <row r="5436" spans="1:12">
      <c r="A5436" s="243">
        <v>45125</v>
      </c>
      <c r="B5436" s="243">
        <v>45128</v>
      </c>
      <c r="C5436" s="244">
        <f t="shared" si="252"/>
        <v>4</v>
      </c>
      <c r="D5436" s="239">
        <v>45128</v>
      </c>
      <c r="E5436" s="245">
        <f t="shared" si="253"/>
        <v>3</v>
      </c>
      <c r="F5436" s="306" t="s">
        <v>175</v>
      </c>
      <c r="G5436" s="241">
        <v>654623.94999999995</v>
      </c>
      <c r="H5436" s="244">
        <f t="shared" si="254"/>
        <v>1963871.8499999999</v>
      </c>
      <c r="I5436" s="246"/>
      <c r="J5436" s="247"/>
      <c r="K5436" s="240"/>
      <c r="L5436" s="245"/>
    </row>
    <row r="5437" spans="1:12">
      <c r="A5437" s="243">
        <v>45125</v>
      </c>
      <c r="B5437" s="243">
        <v>45126</v>
      </c>
      <c r="C5437" s="244">
        <f t="shared" si="252"/>
        <v>2</v>
      </c>
      <c r="D5437" s="239">
        <v>45126</v>
      </c>
      <c r="E5437" s="245">
        <f t="shared" si="253"/>
        <v>1</v>
      </c>
      <c r="F5437" s="306" t="s">
        <v>177</v>
      </c>
      <c r="G5437" s="241">
        <v>1069.58</v>
      </c>
      <c r="H5437" s="244">
        <f t="shared" si="254"/>
        <v>1069.58</v>
      </c>
      <c r="I5437" s="246"/>
      <c r="J5437" s="247"/>
      <c r="K5437" s="240"/>
      <c r="L5437" s="245"/>
    </row>
    <row r="5438" spans="1:12">
      <c r="A5438" s="243">
        <v>45125</v>
      </c>
      <c r="B5438" s="243">
        <v>45131</v>
      </c>
      <c r="C5438" s="244">
        <f t="shared" si="252"/>
        <v>7</v>
      </c>
      <c r="D5438" s="239">
        <v>45131</v>
      </c>
      <c r="E5438" s="245">
        <f t="shared" si="253"/>
        <v>6</v>
      </c>
      <c r="F5438" s="306" t="s">
        <v>178</v>
      </c>
      <c r="G5438" s="241">
        <v>49232.11</v>
      </c>
      <c r="H5438" s="244">
        <f t="shared" si="254"/>
        <v>295392.66000000003</v>
      </c>
      <c r="I5438" s="246"/>
      <c r="J5438" s="247"/>
      <c r="K5438" s="240"/>
      <c r="L5438" s="245"/>
    </row>
    <row r="5439" spans="1:12">
      <c r="A5439" s="243">
        <v>45125</v>
      </c>
      <c r="B5439" s="243">
        <v>45131</v>
      </c>
      <c r="C5439" s="244">
        <f t="shared" si="252"/>
        <v>7</v>
      </c>
      <c r="D5439" s="239">
        <v>45131</v>
      </c>
      <c r="E5439" s="245">
        <f t="shared" si="253"/>
        <v>6</v>
      </c>
      <c r="F5439" s="306" t="s">
        <v>176</v>
      </c>
      <c r="G5439" s="241">
        <v>38751.019999999997</v>
      </c>
      <c r="H5439" s="244">
        <f t="shared" si="254"/>
        <v>232506.12</v>
      </c>
      <c r="I5439" s="246"/>
      <c r="J5439" s="247"/>
      <c r="K5439" s="240"/>
      <c r="L5439" s="245"/>
    </row>
    <row r="5440" spans="1:12">
      <c r="A5440" s="243">
        <v>45125</v>
      </c>
      <c r="B5440" s="243">
        <v>45211</v>
      </c>
      <c r="C5440" s="244">
        <f t="shared" si="252"/>
        <v>87</v>
      </c>
      <c r="D5440" s="239">
        <v>45211</v>
      </c>
      <c r="E5440" s="245">
        <f t="shared" si="253"/>
        <v>86</v>
      </c>
      <c r="F5440" s="306" t="s">
        <v>175</v>
      </c>
      <c r="G5440" s="241">
        <v>390.68</v>
      </c>
      <c r="H5440" s="244">
        <f t="shared" si="254"/>
        <v>33598.480000000003</v>
      </c>
      <c r="I5440" s="246"/>
      <c r="J5440" s="247"/>
      <c r="K5440" s="240"/>
      <c r="L5440" s="245"/>
    </row>
    <row r="5441" spans="1:12">
      <c r="A5441" s="243">
        <v>45125</v>
      </c>
      <c r="B5441" s="243">
        <v>45132</v>
      </c>
      <c r="C5441" s="244">
        <f t="shared" si="252"/>
        <v>8</v>
      </c>
      <c r="D5441" s="239">
        <v>45132</v>
      </c>
      <c r="E5441" s="245">
        <f t="shared" si="253"/>
        <v>7</v>
      </c>
      <c r="F5441" s="306" t="s">
        <v>176</v>
      </c>
      <c r="G5441" s="241">
        <v>1170</v>
      </c>
      <c r="H5441" s="244">
        <f t="shared" si="254"/>
        <v>8190</v>
      </c>
      <c r="I5441" s="246"/>
      <c r="J5441" s="247"/>
      <c r="K5441" s="240"/>
      <c r="L5441" s="245"/>
    </row>
    <row r="5442" spans="1:12">
      <c r="A5442" s="243">
        <v>45125</v>
      </c>
      <c r="B5442" s="243">
        <v>45131</v>
      </c>
      <c r="C5442" s="244">
        <f t="shared" si="252"/>
        <v>7</v>
      </c>
      <c r="D5442" s="239">
        <v>45131</v>
      </c>
      <c r="E5442" s="245">
        <f t="shared" si="253"/>
        <v>6</v>
      </c>
      <c r="F5442" s="306" t="s">
        <v>175</v>
      </c>
      <c r="G5442" s="241">
        <v>3792.81</v>
      </c>
      <c r="H5442" s="244">
        <f t="shared" si="254"/>
        <v>22756.86</v>
      </c>
      <c r="I5442" s="246"/>
      <c r="J5442" s="247"/>
      <c r="K5442" s="240"/>
      <c r="L5442" s="245"/>
    </row>
    <row r="5443" spans="1:12">
      <c r="A5443" s="243">
        <v>45125</v>
      </c>
      <c r="B5443" s="243">
        <v>45139</v>
      </c>
      <c r="C5443" s="244">
        <f t="shared" si="252"/>
        <v>15</v>
      </c>
      <c r="D5443" s="239">
        <v>45139</v>
      </c>
      <c r="E5443" s="245">
        <f t="shared" si="253"/>
        <v>14</v>
      </c>
      <c r="F5443" s="306" t="s">
        <v>175</v>
      </c>
      <c r="G5443" s="241">
        <v>153.72</v>
      </c>
      <c r="H5443" s="244">
        <f t="shared" si="254"/>
        <v>2152.08</v>
      </c>
      <c r="I5443" s="246"/>
      <c r="J5443" s="247"/>
      <c r="K5443" s="240"/>
      <c r="L5443" s="245"/>
    </row>
    <row r="5444" spans="1:12">
      <c r="A5444" s="243">
        <v>45125</v>
      </c>
      <c r="B5444" s="243">
        <v>45156</v>
      </c>
      <c r="C5444" s="244">
        <f t="shared" si="252"/>
        <v>32</v>
      </c>
      <c r="D5444" s="239">
        <v>45156</v>
      </c>
      <c r="E5444" s="245">
        <f t="shared" si="253"/>
        <v>31</v>
      </c>
      <c r="F5444" s="306" t="s">
        <v>175</v>
      </c>
      <c r="G5444" s="241">
        <v>110.62</v>
      </c>
      <c r="H5444" s="244">
        <f t="shared" si="254"/>
        <v>3429.2200000000003</v>
      </c>
      <c r="I5444" s="246"/>
      <c r="J5444" s="247"/>
      <c r="K5444" s="240"/>
      <c r="L5444" s="245"/>
    </row>
    <row r="5445" spans="1:12">
      <c r="A5445" s="243">
        <v>45125</v>
      </c>
      <c r="B5445" s="243">
        <v>45133</v>
      </c>
      <c r="C5445" s="244">
        <f t="shared" si="252"/>
        <v>9</v>
      </c>
      <c r="D5445" s="239">
        <v>45133</v>
      </c>
      <c r="E5445" s="245">
        <f t="shared" si="253"/>
        <v>8</v>
      </c>
      <c r="F5445" s="306" t="s">
        <v>178</v>
      </c>
      <c r="G5445" s="241">
        <v>14005.87</v>
      </c>
      <c r="H5445" s="244">
        <f t="shared" si="254"/>
        <v>112046.96</v>
      </c>
      <c r="I5445" s="246"/>
      <c r="J5445" s="247"/>
      <c r="K5445" s="240"/>
      <c r="L5445" s="245"/>
    </row>
    <row r="5446" spans="1:12">
      <c r="A5446" s="243">
        <v>45125</v>
      </c>
      <c r="B5446" s="243">
        <v>45196</v>
      </c>
      <c r="C5446" s="244">
        <f t="shared" si="252"/>
        <v>72</v>
      </c>
      <c r="D5446" s="239">
        <v>45196</v>
      </c>
      <c r="E5446" s="245">
        <f t="shared" si="253"/>
        <v>71</v>
      </c>
      <c r="F5446" s="306" t="s">
        <v>176</v>
      </c>
      <c r="G5446" s="241">
        <v>721.35</v>
      </c>
      <c r="H5446" s="244">
        <f t="shared" si="254"/>
        <v>51215.85</v>
      </c>
      <c r="I5446" s="246"/>
      <c r="J5446" s="247"/>
      <c r="K5446" s="240"/>
      <c r="L5446" s="245"/>
    </row>
    <row r="5447" spans="1:12">
      <c r="A5447" s="243">
        <v>45125</v>
      </c>
      <c r="B5447" s="243">
        <v>45133</v>
      </c>
      <c r="C5447" s="244">
        <f t="shared" ref="C5447:C5510" si="255">B5447-A5447+1</f>
        <v>9</v>
      </c>
      <c r="D5447" s="239">
        <v>45133</v>
      </c>
      <c r="E5447" s="245">
        <f t="shared" ref="E5447:E5510" si="256">D5447-A5447</f>
        <v>8</v>
      </c>
      <c r="F5447" s="306" t="s">
        <v>176</v>
      </c>
      <c r="G5447" s="241">
        <v>860.16</v>
      </c>
      <c r="H5447" s="244">
        <f t="shared" ref="H5447:H5510" si="257">E5447*G5447</f>
        <v>6881.28</v>
      </c>
      <c r="I5447" s="246"/>
      <c r="J5447" s="247"/>
      <c r="K5447" s="240"/>
      <c r="L5447" s="245"/>
    </row>
    <row r="5448" spans="1:12">
      <c r="A5448" s="243">
        <v>45125</v>
      </c>
      <c r="B5448" s="243">
        <v>45134</v>
      </c>
      <c r="C5448" s="244">
        <f t="shared" si="255"/>
        <v>10</v>
      </c>
      <c r="D5448" s="239">
        <v>45134</v>
      </c>
      <c r="E5448" s="245">
        <f t="shared" si="256"/>
        <v>9</v>
      </c>
      <c r="F5448" s="306" t="s">
        <v>178</v>
      </c>
      <c r="G5448" s="241">
        <v>364.02</v>
      </c>
      <c r="H5448" s="244">
        <f t="shared" si="257"/>
        <v>3276.18</v>
      </c>
      <c r="I5448" s="246"/>
      <c r="J5448" s="247"/>
      <c r="K5448" s="240"/>
      <c r="L5448" s="245"/>
    </row>
    <row r="5449" spans="1:12">
      <c r="A5449" s="243">
        <v>45125</v>
      </c>
      <c r="B5449" s="243">
        <v>45132</v>
      </c>
      <c r="C5449" s="244">
        <f t="shared" si="255"/>
        <v>8</v>
      </c>
      <c r="D5449" s="239">
        <v>45132</v>
      </c>
      <c r="E5449" s="245">
        <f t="shared" si="256"/>
        <v>7</v>
      </c>
      <c r="F5449" s="306" t="s">
        <v>175</v>
      </c>
      <c r="G5449" s="241">
        <v>1609.17</v>
      </c>
      <c r="H5449" s="244">
        <f t="shared" si="257"/>
        <v>11264.19</v>
      </c>
      <c r="I5449" s="246"/>
      <c r="J5449" s="247"/>
      <c r="K5449" s="240"/>
      <c r="L5449" s="245"/>
    </row>
    <row r="5450" spans="1:12">
      <c r="A5450" s="243">
        <v>45125</v>
      </c>
      <c r="B5450" s="243">
        <v>45127</v>
      </c>
      <c r="C5450" s="244">
        <f t="shared" si="255"/>
        <v>3</v>
      </c>
      <c r="D5450" s="239">
        <v>45127</v>
      </c>
      <c r="E5450" s="245">
        <f t="shared" si="256"/>
        <v>2</v>
      </c>
      <c r="F5450" s="306" t="s">
        <v>177</v>
      </c>
      <c r="G5450" s="241">
        <v>1141.5899999999999</v>
      </c>
      <c r="H5450" s="244">
        <f t="shared" si="257"/>
        <v>2283.1799999999998</v>
      </c>
      <c r="I5450" s="246"/>
      <c r="J5450" s="247"/>
      <c r="K5450" s="240"/>
      <c r="L5450" s="245"/>
    </row>
    <row r="5451" spans="1:12">
      <c r="A5451" s="243">
        <v>45125</v>
      </c>
      <c r="B5451" s="243">
        <v>45140</v>
      </c>
      <c r="C5451" s="244">
        <f t="shared" si="255"/>
        <v>16</v>
      </c>
      <c r="D5451" s="239">
        <v>45140</v>
      </c>
      <c r="E5451" s="245">
        <f t="shared" si="256"/>
        <v>15</v>
      </c>
      <c r="F5451" s="306" t="s">
        <v>175</v>
      </c>
      <c r="G5451" s="241">
        <v>47.13</v>
      </c>
      <c r="H5451" s="244">
        <f t="shared" si="257"/>
        <v>706.95</v>
      </c>
      <c r="I5451" s="246"/>
      <c r="J5451" s="247"/>
      <c r="K5451" s="240"/>
      <c r="L5451" s="245"/>
    </row>
    <row r="5452" spans="1:12">
      <c r="A5452" s="243">
        <v>45125</v>
      </c>
      <c r="B5452" s="243">
        <v>45141</v>
      </c>
      <c r="C5452" s="244">
        <f t="shared" si="255"/>
        <v>17</v>
      </c>
      <c r="D5452" s="239">
        <v>45141</v>
      </c>
      <c r="E5452" s="245">
        <f t="shared" si="256"/>
        <v>16</v>
      </c>
      <c r="F5452" s="306" t="s">
        <v>176</v>
      </c>
      <c r="G5452" s="241">
        <v>17.75</v>
      </c>
      <c r="H5452" s="244">
        <f t="shared" si="257"/>
        <v>284</v>
      </c>
      <c r="I5452" s="246"/>
      <c r="J5452" s="247"/>
      <c r="K5452" s="240"/>
      <c r="L5452" s="245"/>
    </row>
    <row r="5453" spans="1:12">
      <c r="A5453" s="243">
        <v>45125</v>
      </c>
      <c r="B5453" s="243">
        <v>45134</v>
      </c>
      <c r="C5453" s="244">
        <f t="shared" si="255"/>
        <v>10</v>
      </c>
      <c r="D5453" s="239">
        <v>45134</v>
      </c>
      <c r="E5453" s="245">
        <f t="shared" si="256"/>
        <v>9</v>
      </c>
      <c r="F5453" s="306" t="s">
        <v>176</v>
      </c>
      <c r="G5453" s="241">
        <v>1211.94</v>
      </c>
      <c r="H5453" s="244">
        <f t="shared" si="257"/>
        <v>10907.460000000001</v>
      </c>
      <c r="I5453" s="246"/>
      <c r="J5453" s="247"/>
      <c r="K5453" s="240"/>
      <c r="L5453" s="245"/>
    </row>
    <row r="5454" spans="1:12">
      <c r="A5454" s="243">
        <v>45125</v>
      </c>
      <c r="B5454" s="243">
        <v>45133</v>
      </c>
      <c r="C5454" s="244">
        <f t="shared" si="255"/>
        <v>9</v>
      </c>
      <c r="D5454" s="239">
        <v>45133</v>
      </c>
      <c r="E5454" s="245">
        <f t="shared" si="256"/>
        <v>8</v>
      </c>
      <c r="F5454" s="306" t="s">
        <v>175</v>
      </c>
      <c r="G5454" s="241">
        <v>557.91</v>
      </c>
      <c r="H5454" s="244">
        <f t="shared" si="257"/>
        <v>4463.28</v>
      </c>
      <c r="I5454" s="246"/>
      <c r="J5454" s="247"/>
      <c r="K5454" s="240"/>
      <c r="L5454" s="245"/>
    </row>
    <row r="5455" spans="1:12">
      <c r="A5455" s="243">
        <v>45125</v>
      </c>
      <c r="B5455" s="243">
        <v>45128</v>
      </c>
      <c r="C5455" s="244">
        <f t="shared" si="255"/>
        <v>4</v>
      </c>
      <c r="D5455" s="239">
        <v>45128</v>
      </c>
      <c r="E5455" s="245">
        <f t="shared" si="256"/>
        <v>3</v>
      </c>
      <c r="F5455" s="306" t="s">
        <v>177</v>
      </c>
      <c r="G5455" s="241">
        <v>5712.02</v>
      </c>
      <c r="H5455" s="244">
        <f t="shared" si="257"/>
        <v>17136.060000000001</v>
      </c>
      <c r="I5455" s="246"/>
      <c r="J5455" s="247"/>
      <c r="K5455" s="240"/>
      <c r="L5455" s="245"/>
    </row>
    <row r="5456" spans="1:12">
      <c r="A5456" s="243">
        <v>45125</v>
      </c>
      <c r="B5456" s="243">
        <v>45142</v>
      </c>
      <c r="C5456" s="244">
        <f t="shared" si="255"/>
        <v>18</v>
      </c>
      <c r="D5456" s="239">
        <v>45142</v>
      </c>
      <c r="E5456" s="245">
        <f t="shared" si="256"/>
        <v>17</v>
      </c>
      <c r="F5456" s="306" t="s">
        <v>176</v>
      </c>
      <c r="G5456" s="241">
        <v>101234.31</v>
      </c>
      <c r="H5456" s="244">
        <f t="shared" si="257"/>
        <v>1720983.27</v>
      </c>
      <c r="I5456" s="246"/>
      <c r="J5456" s="247"/>
      <c r="K5456" s="240"/>
      <c r="L5456" s="245"/>
    </row>
    <row r="5457" spans="1:12">
      <c r="A5457" s="243">
        <v>45125</v>
      </c>
      <c r="B5457" s="243">
        <v>45134</v>
      </c>
      <c r="C5457" s="244">
        <f t="shared" si="255"/>
        <v>10</v>
      </c>
      <c r="D5457" s="239">
        <v>45134</v>
      </c>
      <c r="E5457" s="245">
        <f t="shared" si="256"/>
        <v>9</v>
      </c>
      <c r="F5457" s="306" t="s">
        <v>175</v>
      </c>
      <c r="G5457" s="241">
        <v>22.62</v>
      </c>
      <c r="H5457" s="244">
        <f t="shared" si="257"/>
        <v>203.58</v>
      </c>
      <c r="I5457" s="246"/>
      <c r="J5457" s="247"/>
      <c r="K5457" s="240"/>
      <c r="L5457" s="245"/>
    </row>
    <row r="5458" spans="1:12">
      <c r="A5458" s="243">
        <v>45125</v>
      </c>
      <c r="B5458" s="243">
        <v>45145</v>
      </c>
      <c r="C5458" s="244">
        <f t="shared" si="255"/>
        <v>21</v>
      </c>
      <c r="D5458" s="239">
        <v>45145</v>
      </c>
      <c r="E5458" s="245">
        <f t="shared" si="256"/>
        <v>20</v>
      </c>
      <c r="F5458" s="306" t="s">
        <v>176</v>
      </c>
      <c r="G5458" s="241">
        <v>10.3</v>
      </c>
      <c r="H5458" s="244">
        <f t="shared" si="257"/>
        <v>206</v>
      </c>
      <c r="I5458" s="246"/>
      <c r="J5458" s="247"/>
      <c r="K5458" s="240"/>
      <c r="L5458" s="245"/>
    </row>
    <row r="5459" spans="1:12">
      <c r="A5459" s="243">
        <v>45125</v>
      </c>
      <c r="B5459" s="243">
        <v>45125</v>
      </c>
      <c r="C5459" s="244">
        <f t="shared" si="255"/>
        <v>1</v>
      </c>
      <c r="D5459" s="239">
        <v>45125</v>
      </c>
      <c r="E5459" s="245">
        <f t="shared" si="256"/>
        <v>0</v>
      </c>
      <c r="F5459" s="306" t="s">
        <v>176</v>
      </c>
      <c r="G5459" s="241">
        <v>7747.59</v>
      </c>
      <c r="H5459" s="244">
        <f t="shared" si="257"/>
        <v>0</v>
      </c>
      <c r="I5459" s="246"/>
      <c r="J5459" s="247"/>
      <c r="K5459" s="240"/>
      <c r="L5459" s="245"/>
    </row>
    <row r="5460" spans="1:12">
      <c r="A5460" s="243">
        <v>45125</v>
      </c>
      <c r="B5460" s="243">
        <v>45138</v>
      </c>
      <c r="C5460" s="244">
        <f t="shared" si="255"/>
        <v>14</v>
      </c>
      <c r="D5460" s="239">
        <v>45138</v>
      </c>
      <c r="E5460" s="245">
        <f t="shared" si="256"/>
        <v>13</v>
      </c>
      <c r="F5460" s="306" t="s">
        <v>175</v>
      </c>
      <c r="G5460" s="241">
        <v>376.59</v>
      </c>
      <c r="H5460" s="244">
        <f t="shared" si="257"/>
        <v>4895.67</v>
      </c>
      <c r="I5460" s="246"/>
      <c r="J5460" s="247"/>
      <c r="K5460" s="240"/>
      <c r="L5460" s="245"/>
    </row>
    <row r="5461" spans="1:12">
      <c r="A5461" s="243">
        <v>45126</v>
      </c>
      <c r="B5461" s="243">
        <v>45161</v>
      </c>
      <c r="C5461" s="244">
        <f t="shared" si="255"/>
        <v>36</v>
      </c>
      <c r="D5461" s="239">
        <v>45161</v>
      </c>
      <c r="E5461" s="245">
        <f t="shared" si="256"/>
        <v>35</v>
      </c>
      <c r="F5461" s="306" t="s">
        <v>176</v>
      </c>
      <c r="G5461" s="241">
        <v>196.03</v>
      </c>
      <c r="H5461" s="244">
        <f t="shared" si="257"/>
        <v>6861.05</v>
      </c>
      <c r="I5461" s="246"/>
      <c r="J5461" s="247"/>
      <c r="K5461" s="240"/>
      <c r="L5461" s="245"/>
    </row>
    <row r="5462" spans="1:12">
      <c r="A5462" s="243">
        <v>45126</v>
      </c>
      <c r="B5462" s="243">
        <v>45146</v>
      </c>
      <c r="C5462" s="244">
        <f t="shared" si="255"/>
        <v>21</v>
      </c>
      <c r="D5462" s="239">
        <v>45146</v>
      </c>
      <c r="E5462" s="245">
        <f t="shared" si="256"/>
        <v>20</v>
      </c>
      <c r="F5462" s="306" t="s">
        <v>175</v>
      </c>
      <c r="G5462" s="241">
        <v>192.1</v>
      </c>
      <c r="H5462" s="244">
        <f t="shared" si="257"/>
        <v>3842</v>
      </c>
      <c r="I5462" s="246"/>
      <c r="J5462" s="247"/>
      <c r="K5462" s="240"/>
      <c r="L5462" s="245"/>
    </row>
    <row r="5463" spans="1:12">
      <c r="A5463" s="243">
        <v>45126</v>
      </c>
      <c r="B5463" s="243">
        <v>45205</v>
      </c>
      <c r="C5463" s="244">
        <f t="shared" si="255"/>
        <v>80</v>
      </c>
      <c r="D5463" s="239">
        <v>45205</v>
      </c>
      <c r="E5463" s="245">
        <f t="shared" si="256"/>
        <v>79</v>
      </c>
      <c r="F5463" s="306" t="s">
        <v>175</v>
      </c>
      <c r="G5463" s="241">
        <v>160.83000000000001</v>
      </c>
      <c r="H5463" s="244">
        <f t="shared" si="257"/>
        <v>12705.570000000002</v>
      </c>
      <c r="I5463" s="246"/>
      <c r="J5463" s="247"/>
      <c r="K5463" s="240"/>
      <c r="L5463" s="245"/>
    </row>
    <row r="5464" spans="1:12">
      <c r="A5464" s="243">
        <v>45126</v>
      </c>
      <c r="B5464" s="243">
        <v>45138</v>
      </c>
      <c r="C5464" s="244">
        <f t="shared" si="255"/>
        <v>13</v>
      </c>
      <c r="D5464" s="239">
        <v>45138</v>
      </c>
      <c r="E5464" s="245">
        <f t="shared" si="256"/>
        <v>12</v>
      </c>
      <c r="F5464" s="306" t="s">
        <v>175</v>
      </c>
      <c r="G5464" s="241">
        <v>104.21</v>
      </c>
      <c r="H5464" s="244">
        <f t="shared" si="257"/>
        <v>1250.52</v>
      </c>
      <c r="I5464" s="246"/>
      <c r="J5464" s="247"/>
      <c r="K5464" s="240"/>
      <c r="L5464" s="245"/>
    </row>
    <row r="5465" spans="1:12">
      <c r="A5465" s="243">
        <v>45126</v>
      </c>
      <c r="B5465" s="243">
        <v>45126</v>
      </c>
      <c r="C5465" s="244">
        <f t="shared" si="255"/>
        <v>1</v>
      </c>
      <c r="D5465" s="239">
        <v>45126</v>
      </c>
      <c r="E5465" s="245">
        <f t="shared" si="256"/>
        <v>0</v>
      </c>
      <c r="F5465" s="306" t="s">
        <v>176</v>
      </c>
      <c r="G5465" s="241">
        <v>194.79</v>
      </c>
      <c r="H5465" s="244">
        <f t="shared" si="257"/>
        <v>0</v>
      </c>
      <c r="I5465" s="246"/>
      <c r="J5465" s="247"/>
      <c r="K5465" s="240"/>
      <c r="L5465" s="245"/>
    </row>
    <row r="5466" spans="1:12">
      <c r="A5466" s="243">
        <v>45126</v>
      </c>
      <c r="B5466" s="243">
        <v>45126</v>
      </c>
      <c r="C5466" s="244">
        <f t="shared" si="255"/>
        <v>1</v>
      </c>
      <c r="D5466" s="239">
        <v>45126</v>
      </c>
      <c r="E5466" s="245">
        <f t="shared" si="256"/>
        <v>0</v>
      </c>
      <c r="F5466" s="306" t="s">
        <v>175</v>
      </c>
      <c r="G5466" s="241">
        <v>1121.06</v>
      </c>
      <c r="H5466" s="244">
        <f t="shared" si="257"/>
        <v>0</v>
      </c>
      <c r="I5466" s="246"/>
      <c r="J5466" s="247"/>
      <c r="K5466" s="240"/>
      <c r="L5466" s="245"/>
    </row>
    <row r="5467" spans="1:12">
      <c r="A5467" s="243">
        <v>45126</v>
      </c>
      <c r="B5467" s="243">
        <v>45222</v>
      </c>
      <c r="C5467" s="244">
        <f t="shared" si="255"/>
        <v>97</v>
      </c>
      <c r="D5467" s="239">
        <v>45222</v>
      </c>
      <c r="E5467" s="245">
        <f t="shared" si="256"/>
        <v>96</v>
      </c>
      <c r="F5467" s="306" t="s">
        <v>175</v>
      </c>
      <c r="G5467" s="241">
        <v>164.66</v>
      </c>
      <c r="H5467" s="244">
        <f t="shared" si="257"/>
        <v>15807.36</v>
      </c>
      <c r="I5467" s="246"/>
      <c r="J5467" s="247"/>
      <c r="K5467" s="240"/>
      <c r="L5467" s="245"/>
    </row>
    <row r="5468" spans="1:12">
      <c r="A5468" s="243">
        <v>45126</v>
      </c>
      <c r="B5468" s="243">
        <v>45127</v>
      </c>
      <c r="C5468" s="244">
        <f t="shared" si="255"/>
        <v>2</v>
      </c>
      <c r="D5468" s="239">
        <v>45127</v>
      </c>
      <c r="E5468" s="245">
        <f t="shared" si="256"/>
        <v>1</v>
      </c>
      <c r="F5468" s="306" t="s">
        <v>178</v>
      </c>
      <c r="G5468" s="241">
        <v>8054.43</v>
      </c>
      <c r="H5468" s="244">
        <f t="shared" si="257"/>
        <v>8054.43</v>
      </c>
      <c r="I5468" s="246"/>
      <c r="J5468" s="247"/>
      <c r="K5468" s="240"/>
      <c r="L5468" s="245"/>
    </row>
    <row r="5469" spans="1:12">
      <c r="A5469" s="243">
        <v>45126</v>
      </c>
      <c r="B5469" s="243">
        <v>45127</v>
      </c>
      <c r="C5469" s="244">
        <f t="shared" si="255"/>
        <v>2</v>
      </c>
      <c r="D5469" s="239">
        <v>45127</v>
      </c>
      <c r="E5469" s="245">
        <f t="shared" si="256"/>
        <v>1</v>
      </c>
      <c r="F5469" s="306" t="s">
        <v>176</v>
      </c>
      <c r="G5469" s="241">
        <v>64980.19</v>
      </c>
      <c r="H5469" s="244">
        <f t="shared" si="257"/>
        <v>64980.19</v>
      </c>
      <c r="I5469" s="246"/>
      <c r="J5469" s="247"/>
      <c r="K5469" s="240"/>
      <c r="L5469" s="245"/>
    </row>
    <row r="5470" spans="1:12">
      <c r="A5470" s="243">
        <v>45126</v>
      </c>
      <c r="B5470" s="243">
        <v>45126</v>
      </c>
      <c r="C5470" s="244">
        <f t="shared" si="255"/>
        <v>1</v>
      </c>
      <c r="D5470" s="239">
        <v>45126</v>
      </c>
      <c r="E5470" s="245">
        <f t="shared" si="256"/>
        <v>0</v>
      </c>
      <c r="F5470" s="306" t="s">
        <v>179</v>
      </c>
      <c r="G5470" s="241">
        <v>173.91</v>
      </c>
      <c r="H5470" s="244">
        <f t="shared" si="257"/>
        <v>0</v>
      </c>
      <c r="I5470" s="246"/>
      <c r="J5470" s="247"/>
      <c r="K5470" s="240"/>
      <c r="L5470" s="245"/>
    </row>
    <row r="5471" spans="1:12">
      <c r="A5471" s="243">
        <v>45126</v>
      </c>
      <c r="B5471" s="243">
        <v>45128</v>
      </c>
      <c r="C5471" s="244">
        <f t="shared" si="255"/>
        <v>3</v>
      </c>
      <c r="D5471" s="239">
        <v>45128</v>
      </c>
      <c r="E5471" s="245">
        <f t="shared" si="256"/>
        <v>2</v>
      </c>
      <c r="F5471" s="306" t="s">
        <v>178</v>
      </c>
      <c r="G5471" s="241">
        <v>6370.42</v>
      </c>
      <c r="H5471" s="244">
        <f t="shared" si="257"/>
        <v>12740.84</v>
      </c>
      <c r="I5471" s="246"/>
      <c r="J5471" s="247"/>
      <c r="K5471" s="240"/>
      <c r="L5471" s="245"/>
    </row>
    <row r="5472" spans="1:12">
      <c r="A5472" s="243">
        <v>45126</v>
      </c>
      <c r="B5472" s="243">
        <v>45152</v>
      </c>
      <c r="C5472" s="244">
        <f t="shared" si="255"/>
        <v>27</v>
      </c>
      <c r="D5472" s="239">
        <v>45152</v>
      </c>
      <c r="E5472" s="245">
        <f t="shared" si="256"/>
        <v>26</v>
      </c>
      <c r="F5472" s="306" t="s">
        <v>176</v>
      </c>
      <c r="G5472" s="241">
        <v>2285.7800000000002</v>
      </c>
      <c r="H5472" s="244">
        <f t="shared" si="257"/>
        <v>59430.280000000006</v>
      </c>
      <c r="I5472" s="246"/>
      <c r="J5472" s="247"/>
      <c r="K5472" s="240"/>
      <c r="L5472" s="245"/>
    </row>
    <row r="5473" spans="1:12">
      <c r="A5473" s="243">
        <v>45126</v>
      </c>
      <c r="B5473" s="243">
        <v>45232</v>
      </c>
      <c r="C5473" s="244">
        <f t="shared" si="255"/>
        <v>107</v>
      </c>
      <c r="D5473" s="239">
        <v>45232</v>
      </c>
      <c r="E5473" s="245">
        <f t="shared" si="256"/>
        <v>106</v>
      </c>
      <c r="F5473" s="306" t="s">
        <v>175</v>
      </c>
      <c r="G5473" s="241">
        <v>13.88</v>
      </c>
      <c r="H5473" s="244">
        <f t="shared" si="257"/>
        <v>1471.28</v>
      </c>
      <c r="I5473" s="246"/>
      <c r="J5473" s="247"/>
      <c r="K5473" s="240"/>
      <c r="L5473" s="245"/>
    </row>
    <row r="5474" spans="1:12">
      <c r="A5474" s="243">
        <v>45126</v>
      </c>
      <c r="B5474" s="243">
        <v>45127</v>
      </c>
      <c r="C5474" s="244">
        <f t="shared" si="255"/>
        <v>2</v>
      </c>
      <c r="D5474" s="239">
        <v>45127</v>
      </c>
      <c r="E5474" s="245">
        <f t="shared" si="256"/>
        <v>1</v>
      </c>
      <c r="F5474" s="306" t="s">
        <v>175</v>
      </c>
      <c r="G5474" s="241">
        <v>193386.4</v>
      </c>
      <c r="H5474" s="244">
        <f t="shared" si="257"/>
        <v>193386.4</v>
      </c>
      <c r="I5474" s="246"/>
      <c r="J5474" s="247"/>
      <c r="K5474" s="240"/>
      <c r="L5474" s="245"/>
    </row>
    <row r="5475" spans="1:12">
      <c r="A5475" s="243">
        <v>45126</v>
      </c>
      <c r="B5475" s="243">
        <v>45128</v>
      </c>
      <c r="C5475" s="244">
        <f t="shared" si="255"/>
        <v>3</v>
      </c>
      <c r="D5475" s="239">
        <v>45128</v>
      </c>
      <c r="E5475" s="245">
        <f t="shared" si="256"/>
        <v>2</v>
      </c>
      <c r="F5475" s="306" t="s">
        <v>176</v>
      </c>
      <c r="G5475" s="241">
        <v>147915.09</v>
      </c>
      <c r="H5475" s="244">
        <f t="shared" si="257"/>
        <v>295830.18</v>
      </c>
      <c r="I5475" s="246"/>
      <c r="J5475" s="247"/>
      <c r="K5475" s="240"/>
      <c r="L5475" s="245"/>
    </row>
    <row r="5476" spans="1:12">
      <c r="A5476" s="243">
        <v>45126</v>
      </c>
      <c r="B5476" s="243">
        <v>45225</v>
      </c>
      <c r="C5476" s="244">
        <f t="shared" si="255"/>
        <v>100</v>
      </c>
      <c r="D5476" s="239">
        <v>45225</v>
      </c>
      <c r="E5476" s="245">
        <f t="shared" si="256"/>
        <v>99</v>
      </c>
      <c r="F5476" s="306" t="s">
        <v>175</v>
      </c>
      <c r="G5476" s="241">
        <v>208.68</v>
      </c>
      <c r="H5476" s="244">
        <f t="shared" si="257"/>
        <v>20659.32</v>
      </c>
      <c r="I5476" s="246"/>
      <c r="J5476" s="247"/>
      <c r="K5476" s="240"/>
      <c r="L5476" s="245"/>
    </row>
    <row r="5477" spans="1:12">
      <c r="A5477" s="243">
        <v>45126</v>
      </c>
      <c r="B5477" s="243">
        <v>45128</v>
      </c>
      <c r="C5477" s="244">
        <f t="shared" si="255"/>
        <v>3</v>
      </c>
      <c r="D5477" s="239">
        <v>45128</v>
      </c>
      <c r="E5477" s="245">
        <f t="shared" si="256"/>
        <v>2</v>
      </c>
      <c r="F5477" s="306" t="s">
        <v>175</v>
      </c>
      <c r="G5477" s="241">
        <v>443466.89</v>
      </c>
      <c r="H5477" s="244">
        <f t="shared" si="257"/>
        <v>886933.78</v>
      </c>
      <c r="I5477" s="246"/>
      <c r="J5477" s="247"/>
      <c r="K5477" s="240"/>
      <c r="L5477" s="245"/>
    </row>
    <row r="5478" spans="1:12">
      <c r="A5478" s="243">
        <v>45126</v>
      </c>
      <c r="B5478" s="243">
        <v>45131</v>
      </c>
      <c r="C5478" s="244">
        <f t="shared" si="255"/>
        <v>6</v>
      </c>
      <c r="D5478" s="239">
        <v>45131</v>
      </c>
      <c r="E5478" s="245">
        <f t="shared" si="256"/>
        <v>5</v>
      </c>
      <c r="F5478" s="306" t="s">
        <v>178</v>
      </c>
      <c r="G5478" s="241">
        <v>82.18</v>
      </c>
      <c r="H5478" s="244">
        <f t="shared" si="257"/>
        <v>410.90000000000003</v>
      </c>
      <c r="I5478" s="246"/>
      <c r="J5478" s="247"/>
      <c r="K5478" s="240"/>
      <c r="L5478" s="245"/>
    </row>
    <row r="5479" spans="1:12">
      <c r="A5479" s="243">
        <v>45126</v>
      </c>
      <c r="B5479" s="243">
        <v>45131</v>
      </c>
      <c r="C5479" s="244">
        <f t="shared" si="255"/>
        <v>6</v>
      </c>
      <c r="D5479" s="239">
        <v>45131</v>
      </c>
      <c r="E5479" s="245">
        <f t="shared" si="256"/>
        <v>5</v>
      </c>
      <c r="F5479" s="306" t="s">
        <v>176</v>
      </c>
      <c r="G5479" s="241">
        <v>105870.13</v>
      </c>
      <c r="H5479" s="244">
        <f t="shared" si="257"/>
        <v>529350.65</v>
      </c>
      <c r="I5479" s="246"/>
      <c r="J5479" s="247"/>
      <c r="K5479" s="240"/>
      <c r="L5479" s="245"/>
    </row>
    <row r="5480" spans="1:12">
      <c r="A5480" s="243">
        <v>45126</v>
      </c>
      <c r="B5480" s="243">
        <v>45169</v>
      </c>
      <c r="C5480" s="244">
        <f t="shared" si="255"/>
        <v>44</v>
      </c>
      <c r="D5480" s="239">
        <v>45169</v>
      </c>
      <c r="E5480" s="245">
        <f t="shared" si="256"/>
        <v>43</v>
      </c>
      <c r="F5480" s="306" t="s">
        <v>175</v>
      </c>
      <c r="G5480" s="241">
        <v>45.99</v>
      </c>
      <c r="H5480" s="244">
        <f t="shared" si="257"/>
        <v>1977.5700000000002</v>
      </c>
      <c r="I5480" s="246"/>
      <c r="J5480" s="247"/>
      <c r="K5480" s="240"/>
      <c r="L5480" s="245"/>
    </row>
    <row r="5481" spans="1:12">
      <c r="A5481" s="243">
        <v>45126</v>
      </c>
      <c r="B5481" s="243">
        <v>45132</v>
      </c>
      <c r="C5481" s="244">
        <f t="shared" si="255"/>
        <v>7</v>
      </c>
      <c r="D5481" s="239">
        <v>45132</v>
      </c>
      <c r="E5481" s="245">
        <f t="shared" si="256"/>
        <v>6</v>
      </c>
      <c r="F5481" s="306" t="s">
        <v>176</v>
      </c>
      <c r="G5481" s="241">
        <v>662.77</v>
      </c>
      <c r="H5481" s="244">
        <f t="shared" si="257"/>
        <v>3976.62</v>
      </c>
      <c r="I5481" s="246"/>
      <c r="J5481" s="247"/>
      <c r="K5481" s="240"/>
      <c r="L5481" s="245"/>
    </row>
    <row r="5482" spans="1:12">
      <c r="A5482" s="243">
        <v>45126</v>
      </c>
      <c r="B5482" s="243">
        <v>45131</v>
      </c>
      <c r="C5482" s="244">
        <f t="shared" si="255"/>
        <v>6</v>
      </c>
      <c r="D5482" s="239">
        <v>45131</v>
      </c>
      <c r="E5482" s="245">
        <f t="shared" si="256"/>
        <v>5</v>
      </c>
      <c r="F5482" s="306" t="s">
        <v>175</v>
      </c>
      <c r="G5482" s="241">
        <v>2708.23</v>
      </c>
      <c r="H5482" s="244">
        <f t="shared" si="257"/>
        <v>13541.15</v>
      </c>
      <c r="I5482" s="246"/>
      <c r="J5482" s="247"/>
      <c r="K5482" s="240"/>
      <c r="L5482" s="245"/>
    </row>
    <row r="5483" spans="1:12">
      <c r="A5483" s="243">
        <v>45126</v>
      </c>
      <c r="B5483" s="243">
        <v>45195</v>
      </c>
      <c r="C5483" s="244">
        <f t="shared" si="255"/>
        <v>70</v>
      </c>
      <c r="D5483" s="239">
        <v>45195</v>
      </c>
      <c r="E5483" s="245">
        <f t="shared" si="256"/>
        <v>69</v>
      </c>
      <c r="F5483" s="306" t="s">
        <v>175</v>
      </c>
      <c r="G5483" s="241">
        <v>153.49</v>
      </c>
      <c r="H5483" s="244">
        <f t="shared" si="257"/>
        <v>10590.810000000001</v>
      </c>
      <c r="I5483" s="246"/>
      <c r="J5483" s="247"/>
      <c r="K5483" s="240"/>
      <c r="L5483" s="245"/>
    </row>
    <row r="5484" spans="1:12">
      <c r="A5484" s="243">
        <v>45126</v>
      </c>
      <c r="B5484" s="243">
        <v>45128</v>
      </c>
      <c r="C5484" s="244">
        <f t="shared" si="255"/>
        <v>3</v>
      </c>
      <c r="D5484" s="239">
        <v>45128</v>
      </c>
      <c r="E5484" s="245">
        <f t="shared" si="256"/>
        <v>2</v>
      </c>
      <c r="F5484" s="306" t="s">
        <v>179</v>
      </c>
      <c r="G5484" s="241">
        <v>148.99</v>
      </c>
      <c r="H5484" s="244">
        <f t="shared" si="257"/>
        <v>297.98</v>
      </c>
      <c r="I5484" s="246"/>
      <c r="J5484" s="247"/>
      <c r="K5484" s="240"/>
      <c r="L5484" s="245"/>
    </row>
    <row r="5485" spans="1:12">
      <c r="A5485" s="243">
        <v>45126</v>
      </c>
      <c r="B5485" s="243">
        <v>45141</v>
      </c>
      <c r="C5485" s="244">
        <f t="shared" si="255"/>
        <v>16</v>
      </c>
      <c r="D5485" s="239">
        <v>45141</v>
      </c>
      <c r="E5485" s="245">
        <f t="shared" si="256"/>
        <v>15</v>
      </c>
      <c r="F5485" s="306" t="s">
        <v>178</v>
      </c>
      <c r="G5485" s="241">
        <v>1763.1</v>
      </c>
      <c r="H5485" s="244">
        <f t="shared" si="257"/>
        <v>26446.5</v>
      </c>
      <c r="I5485" s="246"/>
      <c r="J5485" s="247"/>
      <c r="K5485" s="240"/>
      <c r="L5485" s="245"/>
    </row>
    <row r="5486" spans="1:12">
      <c r="A5486" s="243">
        <v>45126</v>
      </c>
      <c r="B5486" s="243">
        <v>45133</v>
      </c>
      <c r="C5486" s="244">
        <f t="shared" si="255"/>
        <v>8</v>
      </c>
      <c r="D5486" s="239">
        <v>45133</v>
      </c>
      <c r="E5486" s="245">
        <f t="shared" si="256"/>
        <v>7</v>
      </c>
      <c r="F5486" s="306" t="s">
        <v>176</v>
      </c>
      <c r="G5486" s="241">
        <v>6081.57</v>
      </c>
      <c r="H5486" s="244">
        <f t="shared" si="257"/>
        <v>42570.99</v>
      </c>
      <c r="I5486" s="246"/>
      <c r="J5486" s="247"/>
      <c r="K5486" s="240"/>
      <c r="L5486" s="245"/>
    </row>
    <row r="5487" spans="1:12">
      <c r="A5487" s="243">
        <v>45126</v>
      </c>
      <c r="B5487" s="243">
        <v>45132</v>
      </c>
      <c r="C5487" s="244">
        <f t="shared" si="255"/>
        <v>7</v>
      </c>
      <c r="D5487" s="239">
        <v>45132</v>
      </c>
      <c r="E5487" s="245">
        <f t="shared" si="256"/>
        <v>6</v>
      </c>
      <c r="F5487" s="306" t="s">
        <v>175</v>
      </c>
      <c r="G5487" s="241">
        <v>994.04</v>
      </c>
      <c r="H5487" s="244">
        <f t="shared" si="257"/>
        <v>5964.24</v>
      </c>
      <c r="I5487" s="246"/>
      <c r="J5487" s="247"/>
      <c r="K5487" s="240"/>
      <c r="L5487" s="245"/>
    </row>
    <row r="5488" spans="1:12">
      <c r="A5488" s="243">
        <v>45126</v>
      </c>
      <c r="B5488" s="243">
        <v>45141</v>
      </c>
      <c r="C5488" s="244">
        <f t="shared" si="255"/>
        <v>16</v>
      </c>
      <c r="D5488" s="239">
        <v>45141</v>
      </c>
      <c r="E5488" s="245">
        <f t="shared" si="256"/>
        <v>15</v>
      </c>
      <c r="F5488" s="306" t="s">
        <v>176</v>
      </c>
      <c r="G5488" s="241">
        <v>1716.01</v>
      </c>
      <c r="H5488" s="244">
        <f t="shared" si="257"/>
        <v>25740.15</v>
      </c>
      <c r="I5488" s="246"/>
      <c r="J5488" s="247"/>
      <c r="K5488" s="240"/>
      <c r="L5488" s="245"/>
    </row>
    <row r="5489" spans="1:12">
      <c r="A5489" s="243">
        <v>45126</v>
      </c>
      <c r="B5489" s="243">
        <v>45197</v>
      </c>
      <c r="C5489" s="244">
        <f t="shared" si="255"/>
        <v>72</v>
      </c>
      <c r="D5489" s="239">
        <v>45197</v>
      </c>
      <c r="E5489" s="245">
        <f t="shared" si="256"/>
        <v>71</v>
      </c>
      <c r="F5489" s="306" t="s">
        <v>176</v>
      </c>
      <c r="G5489" s="241">
        <v>112.37</v>
      </c>
      <c r="H5489" s="244">
        <f t="shared" si="257"/>
        <v>7978.27</v>
      </c>
      <c r="I5489" s="246"/>
      <c r="J5489" s="247"/>
      <c r="K5489" s="240"/>
      <c r="L5489" s="245"/>
    </row>
    <row r="5490" spans="1:12">
      <c r="A5490" s="243">
        <v>45126</v>
      </c>
      <c r="B5490" s="243">
        <v>45127</v>
      </c>
      <c r="C5490" s="244">
        <f t="shared" si="255"/>
        <v>2</v>
      </c>
      <c r="D5490" s="239">
        <v>45127</v>
      </c>
      <c r="E5490" s="245">
        <f t="shared" si="256"/>
        <v>1</v>
      </c>
      <c r="F5490" s="306" t="s">
        <v>177</v>
      </c>
      <c r="G5490" s="241">
        <v>5885.58</v>
      </c>
      <c r="H5490" s="244">
        <f t="shared" si="257"/>
        <v>5885.58</v>
      </c>
      <c r="I5490" s="246"/>
      <c r="J5490" s="247"/>
      <c r="K5490" s="240"/>
      <c r="L5490" s="245"/>
    </row>
    <row r="5491" spans="1:12">
      <c r="A5491" s="243">
        <v>45126</v>
      </c>
      <c r="B5491" s="243">
        <v>45128</v>
      </c>
      <c r="C5491" s="244">
        <f t="shared" si="255"/>
        <v>3</v>
      </c>
      <c r="D5491" s="239">
        <v>45128</v>
      </c>
      <c r="E5491" s="245">
        <f t="shared" si="256"/>
        <v>2</v>
      </c>
      <c r="F5491" s="306" t="s">
        <v>177</v>
      </c>
      <c r="G5491" s="241">
        <v>4089.6</v>
      </c>
      <c r="H5491" s="244">
        <f t="shared" si="257"/>
        <v>8179.2</v>
      </c>
      <c r="I5491" s="246"/>
      <c r="J5491" s="247"/>
      <c r="K5491" s="240"/>
      <c r="L5491" s="245"/>
    </row>
    <row r="5492" spans="1:12">
      <c r="A5492" s="243">
        <v>45126</v>
      </c>
      <c r="B5492" s="243">
        <v>45134</v>
      </c>
      <c r="C5492" s="244">
        <f t="shared" si="255"/>
        <v>9</v>
      </c>
      <c r="D5492" s="239">
        <v>45134</v>
      </c>
      <c r="E5492" s="245">
        <f t="shared" si="256"/>
        <v>8</v>
      </c>
      <c r="F5492" s="306" t="s">
        <v>176</v>
      </c>
      <c r="G5492" s="241">
        <v>1472.4</v>
      </c>
      <c r="H5492" s="244">
        <f t="shared" si="257"/>
        <v>11779.2</v>
      </c>
      <c r="I5492" s="246"/>
      <c r="J5492" s="247"/>
      <c r="K5492" s="240"/>
      <c r="L5492" s="245"/>
    </row>
    <row r="5493" spans="1:12">
      <c r="A5493" s="243">
        <v>45126</v>
      </c>
      <c r="B5493" s="243">
        <v>45135</v>
      </c>
      <c r="C5493" s="244">
        <f t="shared" si="255"/>
        <v>10</v>
      </c>
      <c r="D5493" s="239">
        <v>45135</v>
      </c>
      <c r="E5493" s="245">
        <f t="shared" si="256"/>
        <v>9</v>
      </c>
      <c r="F5493" s="306" t="s">
        <v>178</v>
      </c>
      <c r="G5493" s="241">
        <v>2134.4</v>
      </c>
      <c r="H5493" s="244">
        <f t="shared" si="257"/>
        <v>19209.600000000002</v>
      </c>
      <c r="I5493" s="246"/>
      <c r="J5493" s="247"/>
      <c r="K5493" s="240"/>
      <c r="L5493" s="245"/>
    </row>
    <row r="5494" spans="1:12">
      <c r="A5494" s="243">
        <v>45126</v>
      </c>
      <c r="B5494" s="243">
        <v>45133</v>
      </c>
      <c r="C5494" s="244">
        <f t="shared" si="255"/>
        <v>8</v>
      </c>
      <c r="D5494" s="239">
        <v>45133</v>
      </c>
      <c r="E5494" s="245">
        <f t="shared" si="256"/>
        <v>7</v>
      </c>
      <c r="F5494" s="306" t="s">
        <v>175</v>
      </c>
      <c r="G5494" s="241">
        <v>326.64999999999998</v>
      </c>
      <c r="H5494" s="244">
        <f t="shared" si="257"/>
        <v>2286.5499999999997</v>
      </c>
      <c r="I5494" s="246"/>
      <c r="J5494" s="247"/>
      <c r="K5494" s="240"/>
      <c r="L5494" s="245"/>
    </row>
    <row r="5495" spans="1:12">
      <c r="A5495" s="243">
        <v>45126</v>
      </c>
      <c r="B5495" s="243">
        <v>45134</v>
      </c>
      <c r="C5495" s="244">
        <f t="shared" si="255"/>
        <v>9</v>
      </c>
      <c r="D5495" s="239">
        <v>45134</v>
      </c>
      <c r="E5495" s="245">
        <f t="shared" si="256"/>
        <v>8</v>
      </c>
      <c r="F5495" s="306" t="s">
        <v>175</v>
      </c>
      <c r="G5495" s="241">
        <v>761.57</v>
      </c>
      <c r="H5495" s="244">
        <f t="shared" si="257"/>
        <v>6092.56</v>
      </c>
      <c r="I5495" s="246"/>
      <c r="J5495" s="247"/>
      <c r="K5495" s="240"/>
      <c r="L5495" s="245"/>
    </row>
    <row r="5496" spans="1:12">
      <c r="A5496" s="243">
        <v>45126</v>
      </c>
      <c r="B5496" s="243">
        <v>45135</v>
      </c>
      <c r="C5496" s="244">
        <f t="shared" si="255"/>
        <v>10</v>
      </c>
      <c r="D5496" s="239">
        <v>45135</v>
      </c>
      <c r="E5496" s="245">
        <f t="shared" si="256"/>
        <v>9</v>
      </c>
      <c r="F5496" s="306" t="s">
        <v>175</v>
      </c>
      <c r="G5496" s="241">
        <v>13.88</v>
      </c>
      <c r="H5496" s="244">
        <f t="shared" si="257"/>
        <v>124.92</v>
      </c>
      <c r="I5496" s="246"/>
      <c r="J5496" s="247"/>
      <c r="K5496" s="240"/>
      <c r="L5496" s="245"/>
    </row>
    <row r="5497" spans="1:12">
      <c r="A5497" s="243">
        <v>45126</v>
      </c>
      <c r="B5497" s="243">
        <v>45131</v>
      </c>
      <c r="C5497" s="244">
        <f t="shared" si="255"/>
        <v>6</v>
      </c>
      <c r="D5497" s="239">
        <v>45131</v>
      </c>
      <c r="E5497" s="245">
        <f t="shared" si="256"/>
        <v>5</v>
      </c>
      <c r="F5497" s="306" t="s">
        <v>177</v>
      </c>
      <c r="G5497" s="241">
        <v>20066.669999999998</v>
      </c>
      <c r="H5497" s="244">
        <f t="shared" si="257"/>
        <v>100333.34999999999</v>
      </c>
      <c r="I5497" s="246"/>
      <c r="J5497" s="247"/>
      <c r="K5497" s="240"/>
      <c r="L5497" s="245"/>
    </row>
    <row r="5498" spans="1:12">
      <c r="A5498" s="243">
        <v>45127</v>
      </c>
      <c r="B5498" s="243">
        <v>45132</v>
      </c>
      <c r="C5498" s="244">
        <f t="shared" si="255"/>
        <v>6</v>
      </c>
      <c r="D5498" s="239">
        <v>45132</v>
      </c>
      <c r="E5498" s="245">
        <f t="shared" si="256"/>
        <v>5</v>
      </c>
      <c r="F5498" s="306" t="s">
        <v>177</v>
      </c>
      <c r="G5498" s="241">
        <v>146.5</v>
      </c>
      <c r="H5498" s="244">
        <f t="shared" si="257"/>
        <v>732.5</v>
      </c>
      <c r="I5498" s="246"/>
      <c r="J5498" s="247"/>
      <c r="K5498" s="240"/>
      <c r="L5498" s="245"/>
    </row>
    <row r="5499" spans="1:12">
      <c r="A5499" s="243">
        <v>45127</v>
      </c>
      <c r="B5499" s="243">
        <v>45160</v>
      </c>
      <c r="C5499" s="244">
        <f t="shared" si="255"/>
        <v>34</v>
      </c>
      <c r="D5499" s="239">
        <v>45160</v>
      </c>
      <c r="E5499" s="245">
        <f t="shared" si="256"/>
        <v>33</v>
      </c>
      <c r="F5499" s="306" t="s">
        <v>175</v>
      </c>
      <c r="G5499" s="241">
        <v>11.22</v>
      </c>
      <c r="H5499" s="244">
        <f t="shared" si="257"/>
        <v>370.26000000000005</v>
      </c>
      <c r="I5499" s="246"/>
      <c r="J5499" s="247"/>
      <c r="K5499" s="240"/>
      <c r="L5499" s="245"/>
    </row>
    <row r="5500" spans="1:12">
      <c r="A5500" s="243">
        <v>45127</v>
      </c>
      <c r="B5500" s="243">
        <v>45231</v>
      </c>
      <c r="C5500" s="244">
        <f t="shared" si="255"/>
        <v>105</v>
      </c>
      <c r="D5500" s="239">
        <v>45231</v>
      </c>
      <c r="E5500" s="245">
        <f t="shared" si="256"/>
        <v>104</v>
      </c>
      <c r="F5500" s="306" t="s">
        <v>175</v>
      </c>
      <c r="G5500" s="241">
        <v>11.75</v>
      </c>
      <c r="H5500" s="244">
        <f t="shared" si="257"/>
        <v>1222</v>
      </c>
      <c r="I5500" s="246"/>
      <c r="J5500" s="247"/>
      <c r="K5500" s="240"/>
      <c r="L5500" s="245"/>
    </row>
    <row r="5501" spans="1:12">
      <c r="A5501" s="243">
        <v>45127</v>
      </c>
      <c r="B5501" s="243">
        <v>45167</v>
      </c>
      <c r="C5501" s="244">
        <f t="shared" si="255"/>
        <v>41</v>
      </c>
      <c r="D5501" s="239">
        <v>45167</v>
      </c>
      <c r="E5501" s="245">
        <f t="shared" si="256"/>
        <v>40</v>
      </c>
      <c r="F5501" s="306" t="s">
        <v>175</v>
      </c>
      <c r="G5501" s="241">
        <v>158.78</v>
      </c>
      <c r="H5501" s="244">
        <f t="shared" si="257"/>
        <v>6351.2</v>
      </c>
      <c r="I5501" s="246"/>
      <c r="J5501" s="247"/>
      <c r="K5501" s="240"/>
      <c r="L5501" s="245"/>
    </row>
    <row r="5502" spans="1:12">
      <c r="A5502" s="243">
        <v>45127</v>
      </c>
      <c r="B5502" s="243">
        <v>45128</v>
      </c>
      <c r="C5502" s="244">
        <f t="shared" si="255"/>
        <v>2</v>
      </c>
      <c r="D5502" s="239">
        <v>45128</v>
      </c>
      <c r="E5502" s="245">
        <f t="shared" si="256"/>
        <v>1</v>
      </c>
      <c r="F5502" s="306" t="s">
        <v>178</v>
      </c>
      <c r="G5502" s="241">
        <v>7136.34</v>
      </c>
      <c r="H5502" s="244">
        <f t="shared" si="257"/>
        <v>7136.34</v>
      </c>
      <c r="I5502" s="246"/>
      <c r="J5502" s="247"/>
      <c r="K5502" s="240"/>
      <c r="L5502" s="245"/>
    </row>
    <row r="5503" spans="1:12">
      <c r="A5503" s="243">
        <v>45127</v>
      </c>
      <c r="B5503" s="243">
        <v>45127</v>
      </c>
      <c r="C5503" s="244">
        <f t="shared" si="255"/>
        <v>1</v>
      </c>
      <c r="D5503" s="239">
        <v>45127</v>
      </c>
      <c r="E5503" s="245">
        <f t="shared" si="256"/>
        <v>0</v>
      </c>
      <c r="F5503" s="306" t="s">
        <v>176</v>
      </c>
      <c r="G5503" s="241">
        <v>40.14</v>
      </c>
      <c r="H5503" s="244">
        <f t="shared" si="257"/>
        <v>0</v>
      </c>
      <c r="I5503" s="246"/>
      <c r="J5503" s="247"/>
      <c r="K5503" s="240"/>
      <c r="L5503" s="245"/>
    </row>
    <row r="5504" spans="1:12">
      <c r="A5504" s="243">
        <v>45127</v>
      </c>
      <c r="B5504" s="243">
        <v>45128</v>
      </c>
      <c r="C5504" s="244">
        <f t="shared" si="255"/>
        <v>2</v>
      </c>
      <c r="D5504" s="239">
        <v>45128</v>
      </c>
      <c r="E5504" s="245">
        <f t="shared" si="256"/>
        <v>1</v>
      </c>
      <c r="F5504" s="306" t="s">
        <v>176</v>
      </c>
      <c r="G5504" s="241">
        <v>93968.25</v>
      </c>
      <c r="H5504" s="244">
        <f t="shared" si="257"/>
        <v>93968.25</v>
      </c>
      <c r="I5504" s="246"/>
      <c r="J5504" s="247"/>
      <c r="K5504" s="240"/>
      <c r="L5504" s="245"/>
    </row>
    <row r="5505" spans="1:12">
      <c r="A5505" s="243">
        <v>45127</v>
      </c>
      <c r="B5505" s="243">
        <v>45127</v>
      </c>
      <c r="C5505" s="244">
        <f t="shared" si="255"/>
        <v>1</v>
      </c>
      <c r="D5505" s="239">
        <v>45127</v>
      </c>
      <c r="E5505" s="245">
        <f t="shared" si="256"/>
        <v>0</v>
      </c>
      <c r="F5505" s="306" t="s">
        <v>175</v>
      </c>
      <c r="G5505" s="241">
        <v>259.81</v>
      </c>
      <c r="H5505" s="244">
        <f t="shared" si="257"/>
        <v>0</v>
      </c>
      <c r="I5505" s="246"/>
      <c r="J5505" s="247"/>
      <c r="K5505" s="240"/>
      <c r="L5505" s="245"/>
    </row>
    <row r="5506" spans="1:12">
      <c r="A5506" s="243">
        <v>45127</v>
      </c>
      <c r="B5506" s="243">
        <v>45128</v>
      </c>
      <c r="C5506" s="244">
        <f t="shared" si="255"/>
        <v>2</v>
      </c>
      <c r="D5506" s="239">
        <v>45128</v>
      </c>
      <c r="E5506" s="245">
        <f t="shared" si="256"/>
        <v>1</v>
      </c>
      <c r="F5506" s="306" t="s">
        <v>175</v>
      </c>
      <c r="G5506" s="241">
        <v>933964.47</v>
      </c>
      <c r="H5506" s="244">
        <f t="shared" si="257"/>
        <v>933964.47</v>
      </c>
      <c r="I5506" s="246"/>
      <c r="J5506" s="247"/>
      <c r="K5506" s="240"/>
      <c r="L5506" s="245"/>
    </row>
    <row r="5507" spans="1:12">
      <c r="A5507" s="243">
        <v>45127</v>
      </c>
      <c r="B5507" s="243">
        <v>45131</v>
      </c>
      <c r="C5507" s="244">
        <f t="shared" si="255"/>
        <v>5</v>
      </c>
      <c r="D5507" s="239">
        <v>45131</v>
      </c>
      <c r="E5507" s="245">
        <f t="shared" si="256"/>
        <v>4</v>
      </c>
      <c r="F5507" s="306" t="s">
        <v>176</v>
      </c>
      <c r="G5507" s="241">
        <v>32969.980000000003</v>
      </c>
      <c r="H5507" s="244">
        <f t="shared" si="257"/>
        <v>131879.92000000001</v>
      </c>
      <c r="I5507" s="246"/>
      <c r="J5507" s="247"/>
      <c r="K5507" s="240"/>
      <c r="L5507" s="245"/>
    </row>
    <row r="5508" spans="1:12">
      <c r="A5508" s="243">
        <v>45127</v>
      </c>
      <c r="B5508" s="243">
        <v>45127</v>
      </c>
      <c r="C5508" s="244">
        <f t="shared" si="255"/>
        <v>1</v>
      </c>
      <c r="D5508" s="239">
        <v>45127</v>
      </c>
      <c r="E5508" s="245">
        <f t="shared" si="256"/>
        <v>0</v>
      </c>
      <c r="F5508" s="306" t="s">
        <v>179</v>
      </c>
      <c r="G5508" s="241">
        <v>96.94</v>
      </c>
      <c r="H5508" s="244">
        <f t="shared" si="257"/>
        <v>0</v>
      </c>
      <c r="I5508" s="246"/>
      <c r="J5508" s="247"/>
      <c r="K5508" s="240"/>
      <c r="L5508" s="245"/>
    </row>
    <row r="5509" spans="1:12">
      <c r="A5509" s="243">
        <v>45127</v>
      </c>
      <c r="B5509" s="243">
        <v>45211</v>
      </c>
      <c r="C5509" s="244">
        <f t="shared" si="255"/>
        <v>85</v>
      </c>
      <c r="D5509" s="239">
        <v>45211</v>
      </c>
      <c r="E5509" s="245">
        <f t="shared" si="256"/>
        <v>84</v>
      </c>
      <c r="F5509" s="306" t="s">
        <v>175</v>
      </c>
      <c r="G5509" s="241">
        <v>347.63</v>
      </c>
      <c r="H5509" s="244">
        <f t="shared" si="257"/>
        <v>29200.92</v>
      </c>
      <c r="I5509" s="246"/>
      <c r="J5509" s="247"/>
      <c r="K5509" s="240"/>
      <c r="L5509" s="245"/>
    </row>
    <row r="5510" spans="1:12">
      <c r="A5510" s="243">
        <v>45127</v>
      </c>
      <c r="B5510" s="243">
        <v>45131</v>
      </c>
      <c r="C5510" s="244">
        <f t="shared" si="255"/>
        <v>5</v>
      </c>
      <c r="D5510" s="239">
        <v>45131</v>
      </c>
      <c r="E5510" s="245">
        <f t="shared" si="256"/>
        <v>4</v>
      </c>
      <c r="F5510" s="306" t="s">
        <v>175</v>
      </c>
      <c r="G5510" s="241">
        <v>16217.88</v>
      </c>
      <c r="H5510" s="244">
        <f t="shared" si="257"/>
        <v>64871.519999999997</v>
      </c>
      <c r="I5510" s="246"/>
      <c r="J5510" s="247"/>
      <c r="K5510" s="240"/>
      <c r="L5510" s="245"/>
    </row>
    <row r="5511" spans="1:12">
      <c r="A5511" s="243">
        <v>45127</v>
      </c>
      <c r="B5511" s="243">
        <v>45132</v>
      </c>
      <c r="C5511" s="244">
        <f t="shared" ref="C5511:C5574" si="258">B5511-A5511+1</f>
        <v>6</v>
      </c>
      <c r="D5511" s="239">
        <v>45132</v>
      </c>
      <c r="E5511" s="245">
        <f t="shared" ref="E5511:E5574" si="259">D5511-A5511</f>
        <v>5</v>
      </c>
      <c r="F5511" s="306" t="s">
        <v>176</v>
      </c>
      <c r="G5511" s="241">
        <v>32278.87</v>
      </c>
      <c r="H5511" s="244">
        <f t="shared" ref="H5511:H5574" si="260">E5511*G5511</f>
        <v>161394.35</v>
      </c>
      <c r="I5511" s="246"/>
      <c r="J5511" s="247"/>
      <c r="K5511" s="240"/>
      <c r="L5511" s="245"/>
    </row>
    <row r="5512" spans="1:12">
      <c r="A5512" s="243">
        <v>45127</v>
      </c>
      <c r="B5512" s="243">
        <v>45141</v>
      </c>
      <c r="C5512" s="244">
        <f t="shared" si="258"/>
        <v>15</v>
      </c>
      <c r="D5512" s="239">
        <v>45141</v>
      </c>
      <c r="E5512" s="245">
        <f t="shared" si="259"/>
        <v>14</v>
      </c>
      <c r="F5512" s="306" t="s">
        <v>178</v>
      </c>
      <c r="G5512" s="241">
        <v>42.67</v>
      </c>
      <c r="H5512" s="244">
        <f t="shared" si="260"/>
        <v>597.38</v>
      </c>
      <c r="I5512" s="246"/>
      <c r="J5512" s="247"/>
      <c r="K5512" s="240"/>
      <c r="L5512" s="245"/>
    </row>
    <row r="5513" spans="1:12">
      <c r="A5513" s="243">
        <v>45127</v>
      </c>
      <c r="B5513" s="243">
        <v>45133</v>
      </c>
      <c r="C5513" s="244">
        <f t="shared" si="258"/>
        <v>7</v>
      </c>
      <c r="D5513" s="239">
        <v>45133</v>
      </c>
      <c r="E5513" s="245">
        <f t="shared" si="259"/>
        <v>6</v>
      </c>
      <c r="F5513" s="306" t="s">
        <v>176</v>
      </c>
      <c r="G5513" s="241">
        <v>21633.02</v>
      </c>
      <c r="H5513" s="244">
        <f t="shared" si="260"/>
        <v>129798.12</v>
      </c>
      <c r="I5513" s="246"/>
      <c r="J5513" s="247"/>
      <c r="K5513" s="240"/>
      <c r="L5513" s="245"/>
    </row>
    <row r="5514" spans="1:12">
      <c r="A5514" s="243">
        <v>45127</v>
      </c>
      <c r="B5514" s="243">
        <v>45132</v>
      </c>
      <c r="C5514" s="244">
        <f t="shared" si="258"/>
        <v>6</v>
      </c>
      <c r="D5514" s="239">
        <v>45132</v>
      </c>
      <c r="E5514" s="245">
        <f t="shared" si="259"/>
        <v>5</v>
      </c>
      <c r="F5514" s="306" t="s">
        <v>175</v>
      </c>
      <c r="G5514" s="241">
        <v>726.32</v>
      </c>
      <c r="H5514" s="244">
        <f t="shared" si="260"/>
        <v>3631.6000000000004</v>
      </c>
      <c r="I5514" s="246"/>
      <c r="J5514" s="247"/>
      <c r="K5514" s="240"/>
      <c r="L5514" s="245"/>
    </row>
    <row r="5515" spans="1:12">
      <c r="A5515" s="243">
        <v>45127</v>
      </c>
      <c r="B5515" s="243">
        <v>45134</v>
      </c>
      <c r="C5515" s="244">
        <f t="shared" si="258"/>
        <v>8</v>
      </c>
      <c r="D5515" s="239">
        <v>45134</v>
      </c>
      <c r="E5515" s="245">
        <f t="shared" si="259"/>
        <v>7</v>
      </c>
      <c r="F5515" s="306" t="s">
        <v>176</v>
      </c>
      <c r="G5515" s="241">
        <v>569.11</v>
      </c>
      <c r="H5515" s="244">
        <f t="shared" si="260"/>
        <v>3983.77</v>
      </c>
      <c r="I5515" s="246"/>
      <c r="J5515" s="247"/>
      <c r="K5515" s="240"/>
      <c r="L5515" s="245"/>
    </row>
    <row r="5516" spans="1:12">
      <c r="A5516" s="243">
        <v>45127</v>
      </c>
      <c r="B5516" s="243">
        <v>45133</v>
      </c>
      <c r="C5516" s="244">
        <f t="shared" si="258"/>
        <v>7</v>
      </c>
      <c r="D5516" s="239">
        <v>45133</v>
      </c>
      <c r="E5516" s="245">
        <f t="shared" si="259"/>
        <v>6</v>
      </c>
      <c r="F5516" s="306" t="s">
        <v>175</v>
      </c>
      <c r="G5516" s="241">
        <v>508.89</v>
      </c>
      <c r="H5516" s="244">
        <f t="shared" si="260"/>
        <v>3053.34</v>
      </c>
      <c r="I5516" s="246"/>
      <c r="J5516" s="247"/>
      <c r="K5516" s="240"/>
      <c r="L5516" s="245"/>
    </row>
    <row r="5517" spans="1:12">
      <c r="A5517" s="243">
        <v>45127</v>
      </c>
      <c r="B5517" s="243">
        <v>45128</v>
      </c>
      <c r="C5517" s="244">
        <f t="shared" si="258"/>
        <v>2</v>
      </c>
      <c r="D5517" s="239">
        <v>45128</v>
      </c>
      <c r="E5517" s="245">
        <f t="shared" si="259"/>
        <v>1</v>
      </c>
      <c r="F5517" s="306" t="s">
        <v>177</v>
      </c>
      <c r="G5517" s="241">
        <v>8082.59</v>
      </c>
      <c r="H5517" s="244">
        <f t="shared" si="260"/>
        <v>8082.59</v>
      </c>
      <c r="I5517" s="246"/>
      <c r="J5517" s="247"/>
      <c r="K5517" s="240"/>
      <c r="L5517" s="245"/>
    </row>
    <row r="5518" spans="1:12">
      <c r="A5518" s="243">
        <v>45127</v>
      </c>
      <c r="B5518" s="243">
        <v>45134</v>
      </c>
      <c r="C5518" s="244">
        <f t="shared" si="258"/>
        <v>8</v>
      </c>
      <c r="D5518" s="239">
        <v>45134</v>
      </c>
      <c r="E5518" s="245">
        <f t="shared" si="259"/>
        <v>7</v>
      </c>
      <c r="F5518" s="306" t="s">
        <v>175</v>
      </c>
      <c r="G5518" s="241">
        <v>182.77</v>
      </c>
      <c r="H5518" s="244">
        <f t="shared" si="260"/>
        <v>1279.3900000000001</v>
      </c>
      <c r="I5518" s="246"/>
      <c r="J5518" s="247"/>
      <c r="K5518" s="240"/>
      <c r="L5518" s="245"/>
    </row>
    <row r="5519" spans="1:12">
      <c r="A5519" s="243">
        <v>45127</v>
      </c>
      <c r="B5519" s="243">
        <v>45131</v>
      </c>
      <c r="C5519" s="244">
        <f t="shared" si="258"/>
        <v>5</v>
      </c>
      <c r="D5519" s="239">
        <v>45131</v>
      </c>
      <c r="E5519" s="245">
        <f t="shared" si="259"/>
        <v>4</v>
      </c>
      <c r="F5519" s="306" t="s">
        <v>177</v>
      </c>
      <c r="G5519" s="241">
        <v>25611.86</v>
      </c>
      <c r="H5519" s="244">
        <f t="shared" si="260"/>
        <v>102447.44</v>
      </c>
      <c r="I5519" s="246"/>
      <c r="J5519" s="247"/>
      <c r="K5519" s="240"/>
      <c r="L5519" s="245"/>
    </row>
    <row r="5520" spans="1:12">
      <c r="A5520" s="243">
        <v>45127</v>
      </c>
      <c r="B5520" s="243">
        <v>45299</v>
      </c>
      <c r="C5520" s="244">
        <f t="shared" si="258"/>
        <v>173</v>
      </c>
      <c r="D5520" s="239">
        <v>45299</v>
      </c>
      <c r="E5520" s="245">
        <f t="shared" si="259"/>
        <v>172</v>
      </c>
      <c r="F5520" s="306" t="s">
        <v>175</v>
      </c>
      <c r="G5520" s="241">
        <v>62.55</v>
      </c>
      <c r="H5520" s="244">
        <f t="shared" si="260"/>
        <v>10758.6</v>
      </c>
      <c r="I5520" s="246"/>
      <c r="J5520" s="247"/>
      <c r="K5520" s="240"/>
      <c r="L5520" s="245"/>
    </row>
    <row r="5521" spans="1:12">
      <c r="A5521" s="243">
        <v>45128</v>
      </c>
      <c r="B5521" s="243">
        <v>45132</v>
      </c>
      <c r="C5521" s="244">
        <f t="shared" si="258"/>
        <v>5</v>
      </c>
      <c r="D5521" s="239">
        <v>45132</v>
      </c>
      <c r="E5521" s="245">
        <f t="shared" si="259"/>
        <v>4</v>
      </c>
      <c r="F5521" s="306" t="s">
        <v>175</v>
      </c>
      <c r="G5521" s="241">
        <v>3343.52</v>
      </c>
      <c r="H5521" s="244">
        <f t="shared" si="260"/>
        <v>13374.08</v>
      </c>
      <c r="I5521" s="246"/>
      <c r="J5521" s="247"/>
      <c r="K5521" s="240"/>
      <c r="L5521" s="245"/>
    </row>
    <row r="5522" spans="1:12">
      <c r="A5522" s="243">
        <v>45128</v>
      </c>
      <c r="B5522" s="243">
        <v>45133</v>
      </c>
      <c r="C5522" s="244">
        <f t="shared" si="258"/>
        <v>6</v>
      </c>
      <c r="D5522" s="239">
        <v>45133</v>
      </c>
      <c r="E5522" s="245">
        <f t="shared" si="259"/>
        <v>5</v>
      </c>
      <c r="F5522" s="306" t="s">
        <v>176</v>
      </c>
      <c r="G5522" s="241">
        <v>19385.78</v>
      </c>
      <c r="H5522" s="244">
        <f t="shared" si="260"/>
        <v>96928.9</v>
      </c>
      <c r="I5522" s="246"/>
      <c r="J5522" s="247"/>
      <c r="K5522" s="240"/>
      <c r="L5522" s="245"/>
    </row>
    <row r="5523" spans="1:12">
      <c r="A5523" s="243">
        <v>45128</v>
      </c>
      <c r="B5523" s="243">
        <v>45140</v>
      </c>
      <c r="C5523" s="244">
        <f t="shared" si="258"/>
        <v>13</v>
      </c>
      <c r="D5523" s="239">
        <v>45140</v>
      </c>
      <c r="E5523" s="245">
        <f t="shared" si="259"/>
        <v>12</v>
      </c>
      <c r="F5523" s="306" t="s">
        <v>175</v>
      </c>
      <c r="G5523" s="241">
        <v>90.94</v>
      </c>
      <c r="H5523" s="244">
        <f t="shared" si="260"/>
        <v>1091.28</v>
      </c>
      <c r="I5523" s="246"/>
      <c r="J5523" s="247"/>
      <c r="K5523" s="240"/>
      <c r="L5523" s="245"/>
    </row>
    <row r="5524" spans="1:12">
      <c r="A5524" s="243">
        <v>45128</v>
      </c>
      <c r="B5524" s="243">
        <v>45141</v>
      </c>
      <c r="C5524" s="244">
        <f t="shared" si="258"/>
        <v>14</v>
      </c>
      <c r="D5524" s="239">
        <v>45141</v>
      </c>
      <c r="E5524" s="245">
        <f t="shared" si="259"/>
        <v>13</v>
      </c>
      <c r="F5524" s="306" t="s">
        <v>175</v>
      </c>
      <c r="G5524" s="241">
        <v>38.96</v>
      </c>
      <c r="H5524" s="244">
        <f t="shared" si="260"/>
        <v>506.48</v>
      </c>
      <c r="I5524" s="246"/>
      <c r="J5524" s="247"/>
      <c r="K5524" s="240"/>
      <c r="L5524" s="245"/>
    </row>
    <row r="5525" spans="1:12">
      <c r="A5525" s="243">
        <v>45128</v>
      </c>
      <c r="B5525" s="243">
        <v>45133</v>
      </c>
      <c r="C5525" s="244">
        <f t="shared" si="258"/>
        <v>6</v>
      </c>
      <c r="D5525" s="239">
        <v>45133</v>
      </c>
      <c r="E5525" s="245">
        <f t="shared" si="259"/>
        <v>5</v>
      </c>
      <c r="F5525" s="306" t="s">
        <v>175</v>
      </c>
      <c r="G5525" s="241">
        <v>272.26</v>
      </c>
      <c r="H5525" s="244">
        <f t="shared" si="260"/>
        <v>1361.3</v>
      </c>
      <c r="I5525" s="246"/>
      <c r="J5525" s="247"/>
      <c r="K5525" s="240"/>
      <c r="L5525" s="245"/>
    </row>
    <row r="5526" spans="1:12">
      <c r="A5526" s="243">
        <v>45128</v>
      </c>
      <c r="B5526" s="243">
        <v>45134</v>
      </c>
      <c r="C5526" s="244">
        <f t="shared" si="258"/>
        <v>7</v>
      </c>
      <c r="D5526" s="239">
        <v>45134</v>
      </c>
      <c r="E5526" s="245">
        <f t="shared" si="259"/>
        <v>6</v>
      </c>
      <c r="F5526" s="306" t="s">
        <v>176</v>
      </c>
      <c r="G5526" s="241">
        <v>161.38999999999999</v>
      </c>
      <c r="H5526" s="244">
        <f t="shared" si="260"/>
        <v>968.33999999999992</v>
      </c>
      <c r="I5526" s="246"/>
      <c r="J5526" s="247"/>
      <c r="K5526" s="240"/>
      <c r="L5526" s="245"/>
    </row>
    <row r="5527" spans="1:12">
      <c r="A5527" s="243">
        <v>45128</v>
      </c>
      <c r="B5527" s="243">
        <v>45128</v>
      </c>
      <c r="C5527" s="244">
        <f t="shared" si="258"/>
        <v>1</v>
      </c>
      <c r="D5527" s="239">
        <v>45128</v>
      </c>
      <c r="E5527" s="245">
        <f t="shared" si="259"/>
        <v>0</v>
      </c>
      <c r="F5527" s="306" t="s">
        <v>177</v>
      </c>
      <c r="G5527" s="241">
        <v>8.0500000000000007</v>
      </c>
      <c r="H5527" s="244">
        <f t="shared" si="260"/>
        <v>0</v>
      </c>
      <c r="I5527" s="246"/>
      <c r="J5527" s="247"/>
      <c r="K5527" s="240"/>
      <c r="L5527" s="245"/>
    </row>
    <row r="5528" spans="1:12">
      <c r="A5528" s="243">
        <v>45128</v>
      </c>
      <c r="B5528" s="243">
        <v>45134</v>
      </c>
      <c r="C5528" s="244">
        <f t="shared" si="258"/>
        <v>7</v>
      </c>
      <c r="D5528" s="239">
        <v>45134</v>
      </c>
      <c r="E5528" s="245">
        <f t="shared" si="259"/>
        <v>6</v>
      </c>
      <c r="F5528" s="306" t="s">
        <v>175</v>
      </c>
      <c r="G5528" s="241">
        <v>536.16</v>
      </c>
      <c r="H5528" s="244">
        <f t="shared" si="260"/>
        <v>3216.96</v>
      </c>
      <c r="I5528" s="246"/>
      <c r="J5528" s="247"/>
      <c r="K5528" s="240"/>
      <c r="L5528" s="245"/>
    </row>
    <row r="5529" spans="1:12">
      <c r="A5529" s="243">
        <v>45128</v>
      </c>
      <c r="B5529" s="243">
        <v>45273</v>
      </c>
      <c r="C5529" s="244">
        <f t="shared" si="258"/>
        <v>146</v>
      </c>
      <c r="D5529" s="239">
        <v>45273</v>
      </c>
      <c r="E5529" s="245">
        <f t="shared" si="259"/>
        <v>145</v>
      </c>
      <c r="F5529" s="306" t="s">
        <v>177</v>
      </c>
      <c r="G5529" s="241">
        <v>85.91</v>
      </c>
      <c r="H5529" s="244">
        <f t="shared" si="260"/>
        <v>12456.949999999999</v>
      </c>
      <c r="I5529" s="246"/>
      <c r="J5529" s="247"/>
      <c r="K5529" s="240"/>
      <c r="L5529" s="245"/>
    </row>
    <row r="5530" spans="1:12">
      <c r="A5530" s="243">
        <v>45128</v>
      </c>
      <c r="B5530" s="243">
        <v>45135</v>
      </c>
      <c r="C5530" s="244">
        <f t="shared" si="258"/>
        <v>8</v>
      </c>
      <c r="D5530" s="239">
        <v>45135</v>
      </c>
      <c r="E5530" s="245">
        <f t="shared" si="259"/>
        <v>7</v>
      </c>
      <c r="F5530" s="306" t="s">
        <v>176</v>
      </c>
      <c r="G5530" s="241">
        <v>33368.720000000001</v>
      </c>
      <c r="H5530" s="244">
        <f t="shared" si="260"/>
        <v>233581.04</v>
      </c>
      <c r="I5530" s="246"/>
      <c r="J5530" s="247"/>
      <c r="K5530" s="240"/>
      <c r="L5530" s="245"/>
    </row>
    <row r="5531" spans="1:12">
      <c r="A5531" s="243">
        <v>45128</v>
      </c>
      <c r="B5531" s="243">
        <v>45142</v>
      </c>
      <c r="C5531" s="244">
        <f t="shared" si="258"/>
        <v>15</v>
      </c>
      <c r="D5531" s="239">
        <v>45142</v>
      </c>
      <c r="E5531" s="245">
        <f t="shared" si="259"/>
        <v>14</v>
      </c>
      <c r="F5531" s="306" t="s">
        <v>175</v>
      </c>
      <c r="G5531" s="241">
        <v>40.590000000000003</v>
      </c>
      <c r="H5531" s="244">
        <f t="shared" si="260"/>
        <v>568.26</v>
      </c>
      <c r="I5531" s="246"/>
      <c r="J5531" s="247"/>
      <c r="K5531" s="240"/>
      <c r="L5531" s="245"/>
    </row>
    <row r="5532" spans="1:12">
      <c r="A5532" s="243">
        <v>45128</v>
      </c>
      <c r="B5532" s="243">
        <v>45135</v>
      </c>
      <c r="C5532" s="244">
        <f t="shared" si="258"/>
        <v>8</v>
      </c>
      <c r="D5532" s="239">
        <v>45135</v>
      </c>
      <c r="E5532" s="245">
        <f t="shared" si="259"/>
        <v>7</v>
      </c>
      <c r="F5532" s="306" t="s">
        <v>175</v>
      </c>
      <c r="G5532" s="241">
        <v>504.58</v>
      </c>
      <c r="H5532" s="244">
        <f t="shared" si="260"/>
        <v>3532.06</v>
      </c>
      <c r="I5532" s="246"/>
      <c r="J5532" s="247"/>
      <c r="K5532" s="240"/>
      <c r="L5532" s="245"/>
    </row>
    <row r="5533" spans="1:12">
      <c r="A5533" s="243">
        <v>45128</v>
      </c>
      <c r="B5533" s="243">
        <v>45131</v>
      </c>
      <c r="C5533" s="244">
        <f t="shared" si="258"/>
        <v>4</v>
      </c>
      <c r="D5533" s="239">
        <v>45131</v>
      </c>
      <c r="E5533" s="245">
        <f t="shared" si="259"/>
        <v>3</v>
      </c>
      <c r="F5533" s="306" t="s">
        <v>177</v>
      </c>
      <c r="G5533" s="241">
        <v>3541.94</v>
      </c>
      <c r="H5533" s="244">
        <f t="shared" si="260"/>
        <v>10625.82</v>
      </c>
      <c r="I5533" s="246"/>
      <c r="J5533" s="247"/>
      <c r="K5533" s="240"/>
      <c r="L5533" s="245"/>
    </row>
    <row r="5534" spans="1:12">
      <c r="A5534" s="243">
        <v>45128</v>
      </c>
      <c r="B5534" s="243">
        <v>45132</v>
      </c>
      <c r="C5534" s="244">
        <f t="shared" si="258"/>
        <v>5</v>
      </c>
      <c r="D5534" s="239">
        <v>45132</v>
      </c>
      <c r="E5534" s="245">
        <f t="shared" si="259"/>
        <v>4</v>
      </c>
      <c r="F5534" s="306" t="s">
        <v>177</v>
      </c>
      <c r="G5534" s="241">
        <v>1613.79</v>
      </c>
      <c r="H5534" s="244">
        <f t="shared" si="260"/>
        <v>6455.16</v>
      </c>
      <c r="I5534" s="246"/>
      <c r="J5534" s="247"/>
      <c r="K5534" s="240"/>
      <c r="L5534" s="245"/>
    </row>
    <row r="5535" spans="1:12">
      <c r="A5535" s="243">
        <v>45128</v>
      </c>
      <c r="B5535" s="243">
        <v>45161</v>
      </c>
      <c r="C5535" s="244">
        <f t="shared" si="258"/>
        <v>34</v>
      </c>
      <c r="D5535" s="239">
        <v>45161</v>
      </c>
      <c r="E5535" s="245">
        <f t="shared" si="259"/>
        <v>33</v>
      </c>
      <c r="F5535" s="306" t="s">
        <v>176</v>
      </c>
      <c r="G5535" s="241">
        <v>25.69</v>
      </c>
      <c r="H5535" s="244">
        <f t="shared" si="260"/>
        <v>847.7700000000001</v>
      </c>
      <c r="I5535" s="246"/>
      <c r="J5535" s="247"/>
      <c r="K5535" s="240"/>
      <c r="L5535" s="245"/>
    </row>
    <row r="5536" spans="1:12">
      <c r="A5536" s="243">
        <v>45128</v>
      </c>
      <c r="B5536" s="243">
        <v>45133</v>
      </c>
      <c r="C5536" s="244">
        <f t="shared" si="258"/>
        <v>6</v>
      </c>
      <c r="D5536" s="239">
        <v>45133</v>
      </c>
      <c r="E5536" s="245">
        <f t="shared" si="259"/>
        <v>5</v>
      </c>
      <c r="F5536" s="306" t="s">
        <v>177</v>
      </c>
      <c r="G5536" s="241">
        <v>12158.84</v>
      </c>
      <c r="H5536" s="244">
        <f t="shared" si="260"/>
        <v>60794.2</v>
      </c>
      <c r="I5536" s="246"/>
      <c r="J5536" s="247"/>
      <c r="K5536" s="240"/>
      <c r="L5536" s="245"/>
    </row>
    <row r="5537" spans="1:12">
      <c r="A5537" s="243">
        <v>45128</v>
      </c>
      <c r="B5537" s="243">
        <v>45146</v>
      </c>
      <c r="C5537" s="244">
        <f t="shared" si="258"/>
        <v>19</v>
      </c>
      <c r="D5537" s="239">
        <v>45146</v>
      </c>
      <c r="E5537" s="245">
        <f t="shared" si="259"/>
        <v>18</v>
      </c>
      <c r="F5537" s="306" t="s">
        <v>175</v>
      </c>
      <c r="G5537" s="241">
        <v>147.65</v>
      </c>
      <c r="H5537" s="244">
        <f t="shared" si="260"/>
        <v>2657.7000000000003</v>
      </c>
      <c r="I5537" s="246"/>
      <c r="J5537" s="247"/>
      <c r="K5537" s="240"/>
      <c r="L5537" s="245"/>
    </row>
    <row r="5538" spans="1:12">
      <c r="A5538" s="243">
        <v>45128</v>
      </c>
      <c r="B5538" s="243">
        <v>45141</v>
      </c>
      <c r="C5538" s="244">
        <f t="shared" si="258"/>
        <v>14</v>
      </c>
      <c r="D5538" s="239">
        <v>45141</v>
      </c>
      <c r="E5538" s="245">
        <f t="shared" si="259"/>
        <v>13</v>
      </c>
      <c r="F5538" s="306" t="s">
        <v>177</v>
      </c>
      <c r="G5538" s="241">
        <v>18244.189999999999</v>
      </c>
      <c r="H5538" s="244">
        <f t="shared" si="260"/>
        <v>237174.46999999997</v>
      </c>
      <c r="I5538" s="246"/>
      <c r="J5538" s="247"/>
      <c r="K5538" s="240"/>
      <c r="L5538" s="245"/>
    </row>
    <row r="5539" spans="1:12">
      <c r="A5539" s="243">
        <v>45128</v>
      </c>
      <c r="B5539" s="243">
        <v>45134</v>
      </c>
      <c r="C5539" s="244">
        <f t="shared" si="258"/>
        <v>7</v>
      </c>
      <c r="D5539" s="239">
        <v>45134</v>
      </c>
      <c r="E5539" s="245">
        <f t="shared" si="259"/>
        <v>6</v>
      </c>
      <c r="F5539" s="306" t="s">
        <v>177</v>
      </c>
      <c r="G5539" s="241">
        <v>7138.02</v>
      </c>
      <c r="H5539" s="244">
        <f t="shared" si="260"/>
        <v>42828.12</v>
      </c>
      <c r="I5539" s="246"/>
      <c r="J5539" s="247"/>
      <c r="K5539" s="240"/>
      <c r="L5539" s="245"/>
    </row>
    <row r="5540" spans="1:12">
      <c r="A5540" s="243">
        <v>45128</v>
      </c>
      <c r="B5540" s="243">
        <v>45204</v>
      </c>
      <c r="C5540" s="244">
        <f t="shared" si="258"/>
        <v>77</v>
      </c>
      <c r="D5540" s="239">
        <v>45204</v>
      </c>
      <c r="E5540" s="245">
        <f t="shared" si="259"/>
        <v>76</v>
      </c>
      <c r="F5540" s="306" t="s">
        <v>175</v>
      </c>
      <c r="G5540" s="241">
        <v>197.05</v>
      </c>
      <c r="H5540" s="244">
        <f t="shared" si="260"/>
        <v>14975.800000000001</v>
      </c>
      <c r="I5540" s="246"/>
      <c r="J5540" s="247"/>
      <c r="K5540" s="240"/>
      <c r="L5540" s="245"/>
    </row>
    <row r="5541" spans="1:12">
      <c r="A5541" s="243">
        <v>45128</v>
      </c>
      <c r="B5541" s="243">
        <v>45138</v>
      </c>
      <c r="C5541" s="244">
        <f t="shared" si="258"/>
        <v>11</v>
      </c>
      <c r="D5541" s="239">
        <v>45138</v>
      </c>
      <c r="E5541" s="245">
        <f t="shared" si="259"/>
        <v>10</v>
      </c>
      <c r="F5541" s="306" t="s">
        <v>176</v>
      </c>
      <c r="G5541" s="241">
        <v>173.44</v>
      </c>
      <c r="H5541" s="244">
        <f t="shared" si="260"/>
        <v>1734.4</v>
      </c>
      <c r="I5541" s="246"/>
      <c r="J5541" s="247"/>
      <c r="K5541" s="240"/>
      <c r="L5541" s="245"/>
    </row>
    <row r="5542" spans="1:12">
      <c r="A5542" s="243">
        <v>45128</v>
      </c>
      <c r="B5542" s="243">
        <v>45243</v>
      </c>
      <c r="C5542" s="244">
        <f t="shared" si="258"/>
        <v>116</v>
      </c>
      <c r="D5542" s="239">
        <v>45243</v>
      </c>
      <c r="E5542" s="245">
        <f t="shared" si="259"/>
        <v>115</v>
      </c>
      <c r="F5542" s="306" t="s">
        <v>175</v>
      </c>
      <c r="G5542" s="241">
        <v>63.58</v>
      </c>
      <c r="H5542" s="244">
        <f t="shared" si="260"/>
        <v>7311.7</v>
      </c>
      <c r="I5542" s="246"/>
      <c r="J5542" s="247"/>
      <c r="K5542" s="240"/>
      <c r="L5542" s="245"/>
    </row>
    <row r="5543" spans="1:12">
      <c r="A5543" s="243">
        <v>45128</v>
      </c>
      <c r="B5543" s="243">
        <v>45138</v>
      </c>
      <c r="C5543" s="244">
        <f t="shared" si="258"/>
        <v>11</v>
      </c>
      <c r="D5543" s="239">
        <v>45138</v>
      </c>
      <c r="E5543" s="245">
        <f t="shared" si="259"/>
        <v>10</v>
      </c>
      <c r="F5543" s="306" t="s">
        <v>175</v>
      </c>
      <c r="G5543" s="241">
        <v>223.45</v>
      </c>
      <c r="H5543" s="244">
        <f t="shared" si="260"/>
        <v>2234.5</v>
      </c>
      <c r="I5543" s="246"/>
      <c r="J5543" s="247"/>
      <c r="K5543" s="240"/>
      <c r="L5543" s="245"/>
    </row>
    <row r="5544" spans="1:12">
      <c r="A5544" s="243">
        <v>45128</v>
      </c>
      <c r="B5544" s="243">
        <v>45167</v>
      </c>
      <c r="C5544" s="244">
        <f t="shared" si="258"/>
        <v>40</v>
      </c>
      <c r="D5544" s="239">
        <v>45167</v>
      </c>
      <c r="E5544" s="245">
        <f t="shared" si="259"/>
        <v>39</v>
      </c>
      <c r="F5544" s="306" t="s">
        <v>175</v>
      </c>
      <c r="G5544" s="241">
        <v>19.57</v>
      </c>
      <c r="H5544" s="244">
        <f t="shared" si="260"/>
        <v>763.23</v>
      </c>
      <c r="I5544" s="246"/>
      <c r="J5544" s="247"/>
      <c r="K5544" s="240"/>
      <c r="L5544" s="245"/>
    </row>
    <row r="5545" spans="1:12">
      <c r="A5545" s="243">
        <v>45128</v>
      </c>
      <c r="B5545" s="243">
        <v>45128</v>
      </c>
      <c r="C5545" s="244">
        <f t="shared" si="258"/>
        <v>1</v>
      </c>
      <c r="D5545" s="239">
        <v>45128</v>
      </c>
      <c r="E5545" s="245">
        <f t="shared" si="259"/>
        <v>0</v>
      </c>
      <c r="F5545" s="306" t="s">
        <v>176</v>
      </c>
      <c r="G5545" s="241">
        <v>4661.79</v>
      </c>
      <c r="H5545" s="244">
        <f t="shared" si="260"/>
        <v>0</v>
      </c>
      <c r="I5545" s="246"/>
      <c r="J5545" s="247"/>
      <c r="K5545" s="240"/>
      <c r="L5545" s="245"/>
    </row>
    <row r="5546" spans="1:12">
      <c r="A5546" s="243">
        <v>45128</v>
      </c>
      <c r="B5546" s="243">
        <v>45128</v>
      </c>
      <c r="C5546" s="244">
        <f t="shared" si="258"/>
        <v>1</v>
      </c>
      <c r="D5546" s="239">
        <v>45128</v>
      </c>
      <c r="E5546" s="245">
        <f t="shared" si="259"/>
        <v>0</v>
      </c>
      <c r="F5546" s="306" t="s">
        <v>175</v>
      </c>
      <c r="G5546" s="241">
        <v>4949.1499999999996</v>
      </c>
      <c r="H5546" s="244">
        <f t="shared" si="260"/>
        <v>0</v>
      </c>
      <c r="I5546" s="246"/>
      <c r="J5546" s="247"/>
      <c r="K5546" s="240"/>
      <c r="L5546" s="245"/>
    </row>
    <row r="5547" spans="1:12">
      <c r="A5547" s="243">
        <v>45128</v>
      </c>
      <c r="B5547" s="243">
        <v>45273</v>
      </c>
      <c r="C5547" s="244">
        <f t="shared" si="258"/>
        <v>146</v>
      </c>
      <c r="D5547" s="239">
        <v>45273</v>
      </c>
      <c r="E5547" s="245">
        <f t="shared" si="259"/>
        <v>145</v>
      </c>
      <c r="F5547" s="306" t="s">
        <v>176</v>
      </c>
      <c r="G5547" s="241">
        <v>299.63</v>
      </c>
      <c r="H5547" s="244">
        <f t="shared" si="260"/>
        <v>43446.35</v>
      </c>
      <c r="I5547" s="246"/>
      <c r="J5547" s="247"/>
      <c r="K5547" s="240"/>
      <c r="L5547" s="245"/>
    </row>
    <row r="5548" spans="1:12">
      <c r="A5548" s="243">
        <v>45128</v>
      </c>
      <c r="B5548" s="243">
        <v>45131</v>
      </c>
      <c r="C5548" s="244">
        <f t="shared" si="258"/>
        <v>4</v>
      </c>
      <c r="D5548" s="239">
        <v>45131</v>
      </c>
      <c r="E5548" s="245">
        <f t="shared" si="259"/>
        <v>3</v>
      </c>
      <c r="F5548" s="306" t="s">
        <v>178</v>
      </c>
      <c r="G5548" s="241">
        <v>74270.13</v>
      </c>
      <c r="H5548" s="244">
        <f t="shared" si="260"/>
        <v>222810.39</v>
      </c>
      <c r="I5548" s="246"/>
      <c r="J5548" s="247"/>
      <c r="K5548" s="240"/>
      <c r="L5548" s="245"/>
    </row>
    <row r="5549" spans="1:12">
      <c r="A5549" s="243">
        <v>45128</v>
      </c>
      <c r="B5549" s="243">
        <v>45274</v>
      </c>
      <c r="C5549" s="244">
        <f t="shared" si="258"/>
        <v>147</v>
      </c>
      <c r="D5549" s="239">
        <v>45274</v>
      </c>
      <c r="E5549" s="245">
        <f t="shared" si="259"/>
        <v>146</v>
      </c>
      <c r="F5549" s="306" t="s">
        <v>176</v>
      </c>
      <c r="G5549" s="241">
        <v>181.21</v>
      </c>
      <c r="H5549" s="244">
        <f t="shared" si="260"/>
        <v>26456.66</v>
      </c>
      <c r="I5549" s="246"/>
      <c r="J5549" s="247"/>
      <c r="K5549" s="240"/>
      <c r="L5549" s="245"/>
    </row>
    <row r="5550" spans="1:12">
      <c r="A5550" s="243">
        <v>45128</v>
      </c>
      <c r="B5550" s="243">
        <v>45139</v>
      </c>
      <c r="C5550" s="244">
        <f t="shared" si="258"/>
        <v>12</v>
      </c>
      <c r="D5550" s="239">
        <v>45139</v>
      </c>
      <c r="E5550" s="245">
        <f t="shared" si="259"/>
        <v>11</v>
      </c>
      <c r="F5550" s="306" t="s">
        <v>178</v>
      </c>
      <c r="G5550" s="241">
        <v>25169.32</v>
      </c>
      <c r="H5550" s="244">
        <f t="shared" si="260"/>
        <v>276862.52</v>
      </c>
      <c r="I5550" s="246"/>
      <c r="J5550" s="247"/>
      <c r="K5550" s="240"/>
      <c r="L5550" s="245"/>
    </row>
    <row r="5551" spans="1:12">
      <c r="A5551" s="243">
        <v>45128</v>
      </c>
      <c r="B5551" s="243">
        <v>45131</v>
      </c>
      <c r="C5551" s="244">
        <f t="shared" si="258"/>
        <v>4</v>
      </c>
      <c r="D5551" s="239">
        <v>45131</v>
      </c>
      <c r="E5551" s="245">
        <f t="shared" si="259"/>
        <v>3</v>
      </c>
      <c r="F5551" s="306" t="s">
        <v>176</v>
      </c>
      <c r="G5551" s="241">
        <v>317187.23</v>
      </c>
      <c r="H5551" s="244">
        <f t="shared" si="260"/>
        <v>951561.69</v>
      </c>
      <c r="I5551" s="246"/>
      <c r="J5551" s="247"/>
      <c r="K5551" s="240"/>
      <c r="L5551" s="245"/>
    </row>
    <row r="5552" spans="1:12">
      <c r="A5552" s="243">
        <v>45128</v>
      </c>
      <c r="B5552" s="243">
        <v>45132</v>
      </c>
      <c r="C5552" s="244">
        <f t="shared" si="258"/>
        <v>5</v>
      </c>
      <c r="D5552" s="239">
        <v>45132</v>
      </c>
      <c r="E5552" s="245">
        <f t="shared" si="259"/>
        <v>4</v>
      </c>
      <c r="F5552" s="306" t="s">
        <v>178</v>
      </c>
      <c r="G5552" s="241">
        <v>4082.23</v>
      </c>
      <c r="H5552" s="244">
        <f t="shared" si="260"/>
        <v>16328.92</v>
      </c>
      <c r="I5552" s="246"/>
      <c r="J5552" s="247"/>
      <c r="K5552" s="240"/>
      <c r="L5552" s="245"/>
    </row>
    <row r="5553" spans="1:12">
      <c r="A5553" s="243">
        <v>45128</v>
      </c>
      <c r="B5553" s="243">
        <v>45131</v>
      </c>
      <c r="C5553" s="244">
        <f t="shared" si="258"/>
        <v>4</v>
      </c>
      <c r="D5553" s="239">
        <v>45131</v>
      </c>
      <c r="E5553" s="245">
        <f t="shared" si="259"/>
        <v>3</v>
      </c>
      <c r="F5553" s="306" t="s">
        <v>175</v>
      </c>
      <c r="G5553" s="241">
        <v>892589.21</v>
      </c>
      <c r="H5553" s="244">
        <f t="shared" si="260"/>
        <v>2677767.63</v>
      </c>
      <c r="I5553" s="246"/>
      <c r="J5553" s="247"/>
      <c r="K5553" s="240"/>
      <c r="L5553" s="245"/>
    </row>
    <row r="5554" spans="1:12">
      <c r="A5554" s="243">
        <v>45128</v>
      </c>
      <c r="B5554" s="243">
        <v>45132</v>
      </c>
      <c r="C5554" s="244">
        <f t="shared" si="258"/>
        <v>5</v>
      </c>
      <c r="D5554" s="239">
        <v>45132</v>
      </c>
      <c r="E5554" s="245">
        <f t="shared" si="259"/>
        <v>4</v>
      </c>
      <c r="F5554" s="306" t="s">
        <v>176</v>
      </c>
      <c r="G5554" s="241">
        <v>62063.71</v>
      </c>
      <c r="H5554" s="244">
        <f t="shared" si="260"/>
        <v>248254.84</v>
      </c>
      <c r="I5554" s="246"/>
      <c r="J5554" s="247"/>
      <c r="K5554" s="240"/>
      <c r="L5554" s="245"/>
    </row>
    <row r="5555" spans="1:12">
      <c r="A5555" s="243">
        <v>45128</v>
      </c>
      <c r="B5555" s="243">
        <v>45128</v>
      </c>
      <c r="C5555" s="244">
        <f t="shared" si="258"/>
        <v>1</v>
      </c>
      <c r="D5555" s="239">
        <v>45128</v>
      </c>
      <c r="E5555" s="245">
        <f t="shared" si="259"/>
        <v>0</v>
      </c>
      <c r="F5555" s="306" t="s">
        <v>179</v>
      </c>
      <c r="G5555" s="241">
        <v>18.3</v>
      </c>
      <c r="H5555" s="244">
        <f t="shared" si="260"/>
        <v>0</v>
      </c>
      <c r="I5555" s="246"/>
      <c r="J5555" s="247"/>
      <c r="K5555" s="240"/>
      <c r="L5555" s="245"/>
    </row>
    <row r="5556" spans="1:12">
      <c r="A5556" s="243">
        <v>45128</v>
      </c>
      <c r="B5556" s="243">
        <v>45139</v>
      </c>
      <c r="C5556" s="244">
        <f t="shared" si="258"/>
        <v>12</v>
      </c>
      <c r="D5556" s="239">
        <v>45139</v>
      </c>
      <c r="E5556" s="245">
        <f t="shared" si="259"/>
        <v>11</v>
      </c>
      <c r="F5556" s="306" t="s">
        <v>175</v>
      </c>
      <c r="G5556" s="241">
        <v>168.5</v>
      </c>
      <c r="H5556" s="244">
        <f t="shared" si="260"/>
        <v>1853.5</v>
      </c>
      <c r="I5556" s="246"/>
      <c r="J5556" s="247"/>
      <c r="K5556" s="240"/>
      <c r="L5556" s="245"/>
    </row>
    <row r="5557" spans="1:12">
      <c r="A5557" s="243">
        <v>45129</v>
      </c>
      <c r="B5557" s="243">
        <v>45131</v>
      </c>
      <c r="C5557" s="244">
        <f t="shared" si="258"/>
        <v>3</v>
      </c>
      <c r="D5557" s="239">
        <v>45131</v>
      </c>
      <c r="E5557" s="245">
        <f t="shared" si="259"/>
        <v>2</v>
      </c>
      <c r="F5557" s="306" t="s">
        <v>175</v>
      </c>
      <c r="G5557" s="241">
        <v>676.78</v>
      </c>
      <c r="H5557" s="244">
        <f t="shared" si="260"/>
        <v>1353.56</v>
      </c>
      <c r="I5557" s="246"/>
      <c r="J5557" s="247"/>
      <c r="K5557" s="240"/>
      <c r="L5557" s="245"/>
    </row>
    <row r="5558" spans="1:12">
      <c r="A5558" s="243">
        <v>45129</v>
      </c>
      <c r="B5558" s="243">
        <v>45135</v>
      </c>
      <c r="C5558" s="244">
        <f t="shared" si="258"/>
        <v>7</v>
      </c>
      <c r="D5558" s="239">
        <v>45135</v>
      </c>
      <c r="E5558" s="245">
        <f t="shared" si="259"/>
        <v>6</v>
      </c>
      <c r="F5558" s="306" t="s">
        <v>175</v>
      </c>
      <c r="G5558" s="241">
        <v>317.13</v>
      </c>
      <c r="H5558" s="244">
        <f t="shared" si="260"/>
        <v>1902.78</v>
      </c>
      <c r="I5558" s="246"/>
      <c r="J5558" s="247"/>
      <c r="K5558" s="240"/>
      <c r="L5558" s="245"/>
    </row>
    <row r="5559" spans="1:12">
      <c r="A5559" s="243">
        <v>45130</v>
      </c>
      <c r="B5559" s="243">
        <v>45131</v>
      </c>
      <c r="C5559" s="244">
        <f t="shared" si="258"/>
        <v>2</v>
      </c>
      <c r="D5559" s="239">
        <v>45131</v>
      </c>
      <c r="E5559" s="245">
        <f t="shared" si="259"/>
        <v>1</v>
      </c>
      <c r="F5559" s="306" t="s">
        <v>176</v>
      </c>
      <c r="G5559" s="241">
        <v>788.32</v>
      </c>
      <c r="H5559" s="244">
        <f t="shared" si="260"/>
        <v>788.32</v>
      </c>
      <c r="I5559" s="246"/>
      <c r="J5559" s="247"/>
      <c r="K5559" s="240"/>
      <c r="L5559" s="245"/>
    </row>
    <row r="5560" spans="1:12">
      <c r="A5560" s="243">
        <v>45130</v>
      </c>
      <c r="B5560" s="243">
        <v>45131</v>
      </c>
      <c r="C5560" s="244">
        <f t="shared" si="258"/>
        <v>2</v>
      </c>
      <c r="D5560" s="239">
        <v>45131</v>
      </c>
      <c r="E5560" s="245">
        <f t="shared" si="259"/>
        <v>1</v>
      </c>
      <c r="F5560" s="306" t="s">
        <v>175</v>
      </c>
      <c r="G5560" s="241">
        <v>2446.88</v>
      </c>
      <c r="H5560" s="244">
        <f t="shared" si="260"/>
        <v>2446.88</v>
      </c>
      <c r="I5560" s="246"/>
      <c r="J5560" s="247"/>
      <c r="K5560" s="240"/>
      <c r="L5560" s="245"/>
    </row>
    <row r="5561" spans="1:12">
      <c r="A5561" s="243">
        <v>45130</v>
      </c>
      <c r="B5561" s="243">
        <v>45132</v>
      </c>
      <c r="C5561" s="244">
        <f t="shared" si="258"/>
        <v>3</v>
      </c>
      <c r="D5561" s="239">
        <v>45132</v>
      </c>
      <c r="E5561" s="245">
        <f t="shared" si="259"/>
        <v>2</v>
      </c>
      <c r="F5561" s="306" t="s">
        <v>176</v>
      </c>
      <c r="G5561" s="241">
        <v>50.87</v>
      </c>
      <c r="H5561" s="244">
        <f t="shared" si="260"/>
        <v>101.74</v>
      </c>
      <c r="I5561" s="246"/>
      <c r="J5561" s="247"/>
      <c r="K5561" s="240"/>
      <c r="L5561" s="245"/>
    </row>
    <row r="5562" spans="1:12">
      <c r="A5562" s="243">
        <v>45130</v>
      </c>
      <c r="B5562" s="243">
        <v>45132</v>
      </c>
      <c r="C5562" s="244">
        <f t="shared" si="258"/>
        <v>3</v>
      </c>
      <c r="D5562" s="239">
        <v>45132</v>
      </c>
      <c r="E5562" s="245">
        <f t="shared" si="259"/>
        <v>2</v>
      </c>
      <c r="F5562" s="306" t="s">
        <v>175</v>
      </c>
      <c r="G5562" s="241">
        <v>662.26</v>
      </c>
      <c r="H5562" s="244">
        <f t="shared" si="260"/>
        <v>1324.52</v>
      </c>
      <c r="I5562" s="246"/>
      <c r="J5562" s="247"/>
      <c r="K5562" s="240"/>
      <c r="L5562" s="245"/>
    </row>
    <row r="5563" spans="1:12">
      <c r="A5563" s="243">
        <v>45130</v>
      </c>
      <c r="B5563" s="243">
        <v>45135</v>
      </c>
      <c r="C5563" s="244">
        <f t="shared" si="258"/>
        <v>6</v>
      </c>
      <c r="D5563" s="239">
        <v>45135</v>
      </c>
      <c r="E5563" s="245">
        <f t="shared" si="259"/>
        <v>5</v>
      </c>
      <c r="F5563" s="306" t="s">
        <v>175</v>
      </c>
      <c r="G5563" s="241">
        <v>40.25</v>
      </c>
      <c r="H5563" s="244">
        <f t="shared" si="260"/>
        <v>201.25</v>
      </c>
      <c r="I5563" s="246"/>
      <c r="J5563" s="247"/>
      <c r="K5563" s="240"/>
      <c r="L5563" s="245"/>
    </row>
    <row r="5564" spans="1:12">
      <c r="A5564" s="243">
        <v>45130</v>
      </c>
      <c r="B5564" s="243">
        <v>45138</v>
      </c>
      <c r="C5564" s="244">
        <f t="shared" si="258"/>
        <v>9</v>
      </c>
      <c r="D5564" s="239">
        <v>45138</v>
      </c>
      <c r="E5564" s="245">
        <f t="shared" si="259"/>
        <v>8</v>
      </c>
      <c r="F5564" s="306" t="s">
        <v>175</v>
      </c>
      <c r="G5564" s="241">
        <v>56.61</v>
      </c>
      <c r="H5564" s="244">
        <f t="shared" si="260"/>
        <v>452.88</v>
      </c>
      <c r="I5564" s="246"/>
      <c r="J5564" s="247"/>
      <c r="K5564" s="240"/>
      <c r="L5564" s="245"/>
    </row>
    <row r="5565" spans="1:12">
      <c r="A5565" s="243">
        <v>45131</v>
      </c>
      <c r="B5565" s="243">
        <v>45132</v>
      </c>
      <c r="C5565" s="244">
        <f t="shared" si="258"/>
        <v>2</v>
      </c>
      <c r="D5565" s="239">
        <v>45132</v>
      </c>
      <c r="E5565" s="245">
        <f t="shared" si="259"/>
        <v>1</v>
      </c>
      <c r="F5565" s="306" t="s">
        <v>177</v>
      </c>
      <c r="G5565" s="241">
        <v>28528.05</v>
      </c>
      <c r="H5565" s="244">
        <f t="shared" si="260"/>
        <v>28528.05</v>
      </c>
      <c r="I5565" s="246"/>
      <c r="J5565" s="247"/>
      <c r="K5565" s="240"/>
      <c r="L5565" s="245"/>
    </row>
    <row r="5566" spans="1:12">
      <c r="A5566" s="243">
        <v>45131</v>
      </c>
      <c r="B5566" s="243">
        <v>45145</v>
      </c>
      <c r="C5566" s="244">
        <f t="shared" si="258"/>
        <v>15</v>
      </c>
      <c r="D5566" s="239">
        <v>45145</v>
      </c>
      <c r="E5566" s="245">
        <f t="shared" si="259"/>
        <v>14</v>
      </c>
      <c r="F5566" s="306" t="s">
        <v>175</v>
      </c>
      <c r="G5566" s="241">
        <v>119.84</v>
      </c>
      <c r="H5566" s="244">
        <f t="shared" si="260"/>
        <v>1677.76</v>
      </c>
      <c r="I5566" s="246"/>
      <c r="J5566" s="247"/>
      <c r="K5566" s="240"/>
      <c r="L5566" s="245"/>
    </row>
    <row r="5567" spans="1:12">
      <c r="A5567" s="243">
        <v>45131</v>
      </c>
      <c r="B5567" s="243">
        <v>45133</v>
      </c>
      <c r="C5567" s="244">
        <f t="shared" si="258"/>
        <v>3</v>
      </c>
      <c r="D5567" s="239">
        <v>45133</v>
      </c>
      <c r="E5567" s="245">
        <f t="shared" si="259"/>
        <v>2</v>
      </c>
      <c r="F5567" s="306" t="s">
        <v>177</v>
      </c>
      <c r="G5567" s="241">
        <v>1041.95</v>
      </c>
      <c r="H5567" s="244">
        <f t="shared" si="260"/>
        <v>2083.9</v>
      </c>
      <c r="I5567" s="246"/>
      <c r="J5567" s="247"/>
      <c r="K5567" s="240"/>
      <c r="L5567" s="245"/>
    </row>
    <row r="5568" spans="1:12">
      <c r="A5568" s="243">
        <v>45131</v>
      </c>
      <c r="B5568" s="243">
        <v>45202</v>
      </c>
      <c r="C5568" s="244">
        <f t="shared" si="258"/>
        <v>72</v>
      </c>
      <c r="D5568" s="239">
        <v>45202</v>
      </c>
      <c r="E5568" s="245">
        <f t="shared" si="259"/>
        <v>71</v>
      </c>
      <c r="F5568" s="306" t="s">
        <v>175</v>
      </c>
      <c r="G5568" s="241">
        <v>29.23</v>
      </c>
      <c r="H5568" s="244">
        <f t="shared" si="260"/>
        <v>2075.33</v>
      </c>
      <c r="I5568" s="246"/>
      <c r="J5568" s="247"/>
      <c r="K5568" s="240"/>
      <c r="L5568" s="245"/>
    </row>
    <row r="5569" spans="1:12">
      <c r="A5569" s="243">
        <v>45131</v>
      </c>
      <c r="B5569" s="243">
        <v>45160</v>
      </c>
      <c r="C5569" s="244">
        <f t="shared" si="258"/>
        <v>30</v>
      </c>
      <c r="D5569" s="239">
        <v>45160</v>
      </c>
      <c r="E5569" s="245">
        <f t="shared" si="259"/>
        <v>29</v>
      </c>
      <c r="F5569" s="306" t="s">
        <v>175</v>
      </c>
      <c r="G5569" s="241">
        <v>110.96</v>
      </c>
      <c r="H5569" s="244">
        <f t="shared" si="260"/>
        <v>3217.8399999999997</v>
      </c>
      <c r="I5569" s="246"/>
      <c r="J5569" s="247"/>
      <c r="K5569" s="240"/>
      <c r="L5569" s="245"/>
    </row>
    <row r="5570" spans="1:12">
      <c r="A5570" s="243">
        <v>45131</v>
      </c>
      <c r="B5570" s="243">
        <v>45161</v>
      </c>
      <c r="C5570" s="244">
        <f t="shared" si="258"/>
        <v>31</v>
      </c>
      <c r="D5570" s="239">
        <v>45161</v>
      </c>
      <c r="E5570" s="245">
        <f t="shared" si="259"/>
        <v>30</v>
      </c>
      <c r="F5570" s="306" t="s">
        <v>176</v>
      </c>
      <c r="G5570" s="241">
        <v>18.87</v>
      </c>
      <c r="H5570" s="244">
        <f t="shared" si="260"/>
        <v>566.1</v>
      </c>
      <c r="I5570" s="246"/>
      <c r="J5570" s="247"/>
      <c r="K5570" s="240"/>
      <c r="L5570" s="245"/>
    </row>
    <row r="5571" spans="1:12">
      <c r="A5571" s="243">
        <v>45131</v>
      </c>
      <c r="B5571" s="243">
        <v>45138</v>
      </c>
      <c r="C5571" s="244">
        <f t="shared" si="258"/>
        <v>8</v>
      </c>
      <c r="D5571" s="239">
        <v>45138</v>
      </c>
      <c r="E5571" s="245">
        <f t="shared" si="259"/>
        <v>7</v>
      </c>
      <c r="F5571" s="306" t="s">
        <v>176</v>
      </c>
      <c r="G5571" s="241">
        <v>11932.83</v>
      </c>
      <c r="H5571" s="244">
        <f t="shared" si="260"/>
        <v>83529.81</v>
      </c>
      <c r="I5571" s="246"/>
      <c r="J5571" s="247"/>
      <c r="K5571" s="240"/>
      <c r="L5571" s="245"/>
    </row>
    <row r="5572" spans="1:12">
      <c r="A5572" s="243">
        <v>45131</v>
      </c>
      <c r="B5572" s="243">
        <v>45135</v>
      </c>
      <c r="C5572" s="244">
        <f t="shared" si="258"/>
        <v>5</v>
      </c>
      <c r="D5572" s="239">
        <v>45135</v>
      </c>
      <c r="E5572" s="245">
        <f t="shared" si="259"/>
        <v>4</v>
      </c>
      <c r="F5572" s="306" t="s">
        <v>177</v>
      </c>
      <c r="G5572" s="241">
        <v>9425.39</v>
      </c>
      <c r="H5572" s="244">
        <f t="shared" si="260"/>
        <v>37701.56</v>
      </c>
      <c r="I5572" s="246"/>
      <c r="J5572" s="247"/>
      <c r="K5572" s="240"/>
      <c r="L5572" s="245"/>
    </row>
    <row r="5573" spans="1:12">
      <c r="A5573" s="243">
        <v>45131</v>
      </c>
      <c r="B5573" s="243">
        <v>45230</v>
      </c>
      <c r="C5573" s="244">
        <f t="shared" si="258"/>
        <v>100</v>
      </c>
      <c r="D5573" s="239">
        <v>45230</v>
      </c>
      <c r="E5573" s="245">
        <f t="shared" si="259"/>
        <v>99</v>
      </c>
      <c r="F5573" s="306" t="s">
        <v>177</v>
      </c>
      <c r="G5573" s="241">
        <v>2453.44</v>
      </c>
      <c r="H5573" s="244">
        <f t="shared" si="260"/>
        <v>242890.56</v>
      </c>
      <c r="I5573" s="246"/>
      <c r="J5573" s="247"/>
      <c r="K5573" s="240"/>
      <c r="L5573" s="245"/>
    </row>
    <row r="5574" spans="1:12">
      <c r="A5574" s="243">
        <v>45131</v>
      </c>
      <c r="B5574" s="243">
        <v>45138</v>
      </c>
      <c r="C5574" s="244">
        <f t="shared" si="258"/>
        <v>8</v>
      </c>
      <c r="D5574" s="239">
        <v>45138</v>
      </c>
      <c r="E5574" s="245">
        <f t="shared" si="259"/>
        <v>7</v>
      </c>
      <c r="F5574" s="306" t="s">
        <v>175</v>
      </c>
      <c r="G5574" s="241">
        <v>130.1</v>
      </c>
      <c r="H5574" s="244">
        <f t="shared" si="260"/>
        <v>910.69999999999993</v>
      </c>
      <c r="I5574" s="246"/>
      <c r="J5574" s="247"/>
      <c r="K5574" s="240"/>
      <c r="L5574" s="245"/>
    </row>
    <row r="5575" spans="1:12">
      <c r="A5575" s="243">
        <v>45131</v>
      </c>
      <c r="B5575" s="243">
        <v>45163</v>
      </c>
      <c r="C5575" s="244">
        <f t="shared" ref="C5575:C5638" si="261">B5575-A5575+1</f>
        <v>33</v>
      </c>
      <c r="D5575" s="239">
        <v>45163</v>
      </c>
      <c r="E5575" s="245">
        <f t="shared" ref="E5575:E5638" si="262">D5575-A5575</f>
        <v>32</v>
      </c>
      <c r="F5575" s="306" t="s">
        <v>175</v>
      </c>
      <c r="G5575" s="241">
        <v>53.94</v>
      </c>
      <c r="H5575" s="244">
        <f t="shared" ref="H5575:H5638" si="263">E5575*G5575</f>
        <v>1726.08</v>
      </c>
      <c r="I5575" s="246"/>
      <c r="J5575" s="247"/>
      <c r="K5575" s="240"/>
      <c r="L5575" s="245"/>
    </row>
    <row r="5576" spans="1:12">
      <c r="A5576" s="243">
        <v>45131</v>
      </c>
      <c r="B5576" s="243">
        <v>45244</v>
      </c>
      <c r="C5576" s="244">
        <f t="shared" si="261"/>
        <v>114</v>
      </c>
      <c r="D5576" s="239">
        <v>45244</v>
      </c>
      <c r="E5576" s="245">
        <f t="shared" si="262"/>
        <v>113</v>
      </c>
      <c r="F5576" s="306" t="s">
        <v>175</v>
      </c>
      <c r="G5576" s="241">
        <v>192.84</v>
      </c>
      <c r="H5576" s="244">
        <f t="shared" si="263"/>
        <v>21790.920000000002</v>
      </c>
      <c r="I5576" s="246"/>
      <c r="J5576" s="247"/>
      <c r="K5576" s="240"/>
      <c r="L5576" s="245"/>
    </row>
    <row r="5577" spans="1:12">
      <c r="A5577" s="243">
        <v>45131</v>
      </c>
      <c r="B5577" s="243">
        <v>45166</v>
      </c>
      <c r="C5577" s="244">
        <f t="shared" si="261"/>
        <v>36</v>
      </c>
      <c r="D5577" s="239">
        <v>45166</v>
      </c>
      <c r="E5577" s="245">
        <f t="shared" si="262"/>
        <v>35</v>
      </c>
      <c r="F5577" s="306" t="s">
        <v>176</v>
      </c>
      <c r="G5577" s="241">
        <v>199.18</v>
      </c>
      <c r="H5577" s="244">
        <f t="shared" si="263"/>
        <v>6971.3</v>
      </c>
      <c r="I5577" s="246"/>
      <c r="J5577" s="247"/>
      <c r="K5577" s="240"/>
      <c r="L5577" s="245"/>
    </row>
    <row r="5578" spans="1:12">
      <c r="A5578" s="243">
        <v>45131</v>
      </c>
      <c r="B5578" s="243">
        <v>45176</v>
      </c>
      <c r="C5578" s="244">
        <f t="shared" si="261"/>
        <v>46</v>
      </c>
      <c r="D5578" s="239">
        <v>45176</v>
      </c>
      <c r="E5578" s="245">
        <f t="shared" si="262"/>
        <v>45</v>
      </c>
      <c r="F5578" s="306" t="s">
        <v>176</v>
      </c>
      <c r="G5578" s="241">
        <v>277.27</v>
      </c>
      <c r="H5578" s="244">
        <f t="shared" si="263"/>
        <v>12477.15</v>
      </c>
      <c r="I5578" s="246"/>
      <c r="J5578" s="247"/>
      <c r="K5578" s="240"/>
      <c r="L5578" s="245"/>
    </row>
    <row r="5579" spans="1:12">
      <c r="A5579" s="243">
        <v>45131</v>
      </c>
      <c r="B5579" s="243">
        <v>45154</v>
      </c>
      <c r="C5579" s="244">
        <f t="shared" si="261"/>
        <v>24</v>
      </c>
      <c r="D5579" s="239">
        <v>45154</v>
      </c>
      <c r="E5579" s="245">
        <f t="shared" si="262"/>
        <v>23</v>
      </c>
      <c r="F5579" s="306" t="s">
        <v>176</v>
      </c>
      <c r="G5579" s="241">
        <v>7.47</v>
      </c>
      <c r="H5579" s="244">
        <f t="shared" si="263"/>
        <v>171.81</v>
      </c>
      <c r="I5579" s="246"/>
      <c r="J5579" s="247"/>
      <c r="K5579" s="240"/>
      <c r="L5579" s="245"/>
    </row>
    <row r="5580" spans="1:12">
      <c r="A5580" s="243">
        <v>45131</v>
      </c>
      <c r="B5580" s="243">
        <v>45132</v>
      </c>
      <c r="C5580" s="244">
        <f t="shared" si="261"/>
        <v>2</v>
      </c>
      <c r="D5580" s="239">
        <v>45132</v>
      </c>
      <c r="E5580" s="245">
        <f t="shared" si="262"/>
        <v>1</v>
      </c>
      <c r="F5580" s="306" t="s">
        <v>178</v>
      </c>
      <c r="G5580" s="241">
        <v>61109.02</v>
      </c>
      <c r="H5580" s="244">
        <f t="shared" si="263"/>
        <v>61109.02</v>
      </c>
      <c r="I5580" s="246"/>
      <c r="J5580" s="247"/>
      <c r="K5580" s="240"/>
      <c r="L5580" s="245"/>
    </row>
    <row r="5581" spans="1:12">
      <c r="A5581" s="243">
        <v>45131</v>
      </c>
      <c r="B5581" s="243">
        <v>45131</v>
      </c>
      <c r="C5581" s="244">
        <f t="shared" si="261"/>
        <v>1</v>
      </c>
      <c r="D5581" s="239">
        <v>45131</v>
      </c>
      <c r="E5581" s="245">
        <f t="shared" si="262"/>
        <v>0</v>
      </c>
      <c r="F5581" s="306" t="s">
        <v>176</v>
      </c>
      <c r="G5581" s="241">
        <v>5820.65</v>
      </c>
      <c r="H5581" s="244">
        <f t="shared" si="263"/>
        <v>0</v>
      </c>
      <c r="I5581" s="246"/>
      <c r="J5581" s="247"/>
      <c r="K5581" s="240"/>
      <c r="L5581" s="245"/>
    </row>
    <row r="5582" spans="1:12">
      <c r="A5582" s="243">
        <v>45131</v>
      </c>
      <c r="B5582" s="243">
        <v>45132</v>
      </c>
      <c r="C5582" s="244">
        <f t="shared" si="261"/>
        <v>2</v>
      </c>
      <c r="D5582" s="239">
        <v>45132</v>
      </c>
      <c r="E5582" s="245">
        <f t="shared" si="262"/>
        <v>1</v>
      </c>
      <c r="F5582" s="306" t="s">
        <v>176</v>
      </c>
      <c r="G5582" s="241">
        <v>336246.39</v>
      </c>
      <c r="H5582" s="244">
        <f t="shared" si="263"/>
        <v>336246.39</v>
      </c>
      <c r="I5582" s="246"/>
      <c r="J5582" s="247"/>
      <c r="K5582" s="240"/>
      <c r="L5582" s="245"/>
    </row>
    <row r="5583" spans="1:12">
      <c r="A5583" s="243">
        <v>45131</v>
      </c>
      <c r="B5583" s="243">
        <v>45131</v>
      </c>
      <c r="C5583" s="244">
        <f t="shared" si="261"/>
        <v>1</v>
      </c>
      <c r="D5583" s="239">
        <v>45131</v>
      </c>
      <c r="E5583" s="245">
        <f t="shared" si="262"/>
        <v>0</v>
      </c>
      <c r="F5583" s="306" t="s">
        <v>175</v>
      </c>
      <c r="G5583" s="241">
        <v>1827.29</v>
      </c>
      <c r="H5583" s="244">
        <f t="shared" si="263"/>
        <v>0</v>
      </c>
      <c r="I5583" s="246"/>
      <c r="J5583" s="247"/>
      <c r="K5583" s="240"/>
      <c r="L5583" s="245"/>
    </row>
    <row r="5584" spans="1:12">
      <c r="A5584" s="243">
        <v>45131</v>
      </c>
      <c r="B5584" s="243">
        <v>45133</v>
      </c>
      <c r="C5584" s="244">
        <f t="shared" si="261"/>
        <v>3</v>
      </c>
      <c r="D5584" s="239">
        <v>45133</v>
      </c>
      <c r="E5584" s="245">
        <f t="shared" si="262"/>
        <v>2</v>
      </c>
      <c r="F5584" s="306" t="s">
        <v>178</v>
      </c>
      <c r="G5584" s="241">
        <v>10090.59</v>
      </c>
      <c r="H5584" s="244">
        <f t="shared" si="263"/>
        <v>20181.18</v>
      </c>
      <c r="I5584" s="246"/>
      <c r="J5584" s="247"/>
      <c r="K5584" s="240"/>
      <c r="L5584" s="245"/>
    </row>
    <row r="5585" spans="1:12">
      <c r="A5585" s="243">
        <v>45131</v>
      </c>
      <c r="B5585" s="243">
        <v>45139</v>
      </c>
      <c r="C5585" s="244">
        <f t="shared" si="261"/>
        <v>9</v>
      </c>
      <c r="D5585" s="239">
        <v>45139</v>
      </c>
      <c r="E5585" s="245">
        <f t="shared" si="262"/>
        <v>8</v>
      </c>
      <c r="F5585" s="306" t="s">
        <v>175</v>
      </c>
      <c r="G5585" s="241">
        <v>623.44000000000005</v>
      </c>
      <c r="H5585" s="244">
        <f t="shared" si="263"/>
        <v>4987.5200000000004</v>
      </c>
      <c r="I5585" s="246"/>
      <c r="J5585" s="247"/>
      <c r="K5585" s="240"/>
      <c r="L5585" s="245"/>
    </row>
    <row r="5586" spans="1:12">
      <c r="A5586" s="243">
        <v>45131</v>
      </c>
      <c r="B5586" s="243">
        <v>45356</v>
      </c>
      <c r="C5586" s="244">
        <f t="shared" si="261"/>
        <v>226</v>
      </c>
      <c r="D5586" s="239">
        <v>45356</v>
      </c>
      <c r="E5586" s="245">
        <f t="shared" si="262"/>
        <v>225</v>
      </c>
      <c r="F5586" s="306" t="s">
        <v>175</v>
      </c>
      <c r="G5586" s="241">
        <v>52.03</v>
      </c>
      <c r="H5586" s="244">
        <f t="shared" si="263"/>
        <v>11706.75</v>
      </c>
      <c r="I5586" s="246"/>
      <c r="J5586" s="247"/>
      <c r="K5586" s="240"/>
      <c r="L5586" s="245"/>
    </row>
    <row r="5587" spans="1:12">
      <c r="A5587" s="243">
        <v>45131</v>
      </c>
      <c r="B5587" s="243">
        <v>45195</v>
      </c>
      <c r="C5587" s="244">
        <f t="shared" si="261"/>
        <v>65</v>
      </c>
      <c r="D5587" s="239">
        <v>45195</v>
      </c>
      <c r="E5587" s="245">
        <f t="shared" si="262"/>
        <v>64</v>
      </c>
      <c r="F5587" s="306" t="s">
        <v>175</v>
      </c>
      <c r="G5587" s="241">
        <v>28.19</v>
      </c>
      <c r="H5587" s="244">
        <f t="shared" si="263"/>
        <v>1804.16</v>
      </c>
      <c r="I5587" s="246"/>
      <c r="J5587" s="247"/>
      <c r="K5587" s="240"/>
      <c r="L5587" s="245"/>
    </row>
    <row r="5588" spans="1:12">
      <c r="A5588" s="243">
        <v>45131</v>
      </c>
      <c r="B5588" s="243">
        <v>45132</v>
      </c>
      <c r="C5588" s="244">
        <f t="shared" si="261"/>
        <v>2</v>
      </c>
      <c r="D5588" s="239">
        <v>45132</v>
      </c>
      <c r="E5588" s="245">
        <f t="shared" si="262"/>
        <v>1</v>
      </c>
      <c r="F5588" s="306" t="s">
        <v>175</v>
      </c>
      <c r="G5588" s="241">
        <v>745259.87</v>
      </c>
      <c r="H5588" s="244">
        <f t="shared" si="263"/>
        <v>745259.87</v>
      </c>
      <c r="I5588" s="246"/>
      <c r="J5588" s="247"/>
      <c r="K5588" s="240"/>
      <c r="L5588" s="245"/>
    </row>
    <row r="5589" spans="1:12">
      <c r="A5589" s="243">
        <v>45131</v>
      </c>
      <c r="B5589" s="243">
        <v>45133</v>
      </c>
      <c r="C5589" s="244">
        <f t="shared" si="261"/>
        <v>3</v>
      </c>
      <c r="D5589" s="239">
        <v>45133</v>
      </c>
      <c r="E5589" s="245">
        <f t="shared" si="262"/>
        <v>2</v>
      </c>
      <c r="F5589" s="306" t="s">
        <v>176</v>
      </c>
      <c r="G5589" s="241">
        <v>141966.78</v>
      </c>
      <c r="H5589" s="244">
        <f t="shared" si="263"/>
        <v>283933.56</v>
      </c>
      <c r="I5589" s="246"/>
      <c r="J5589" s="247"/>
      <c r="K5589" s="240"/>
      <c r="L5589" s="245"/>
    </row>
    <row r="5590" spans="1:12">
      <c r="A5590" s="243">
        <v>45131</v>
      </c>
      <c r="B5590" s="243">
        <v>45134</v>
      </c>
      <c r="C5590" s="244">
        <f t="shared" si="261"/>
        <v>4</v>
      </c>
      <c r="D5590" s="239">
        <v>45134</v>
      </c>
      <c r="E5590" s="245">
        <f t="shared" si="262"/>
        <v>3</v>
      </c>
      <c r="F5590" s="306" t="s">
        <v>178</v>
      </c>
      <c r="G5590" s="241">
        <v>22003.87</v>
      </c>
      <c r="H5590" s="244">
        <f t="shared" si="263"/>
        <v>66011.61</v>
      </c>
      <c r="I5590" s="246"/>
      <c r="J5590" s="247"/>
      <c r="K5590" s="240"/>
      <c r="L5590" s="245"/>
    </row>
    <row r="5591" spans="1:12">
      <c r="A5591" s="243">
        <v>45131</v>
      </c>
      <c r="B5591" s="243">
        <v>45141</v>
      </c>
      <c r="C5591" s="244">
        <f t="shared" si="261"/>
        <v>11</v>
      </c>
      <c r="D5591" s="239">
        <v>45141</v>
      </c>
      <c r="E5591" s="245">
        <f t="shared" si="262"/>
        <v>10</v>
      </c>
      <c r="F5591" s="306" t="s">
        <v>176</v>
      </c>
      <c r="G5591" s="241">
        <v>19573.98</v>
      </c>
      <c r="H5591" s="244">
        <f t="shared" si="263"/>
        <v>195739.8</v>
      </c>
      <c r="I5591" s="246"/>
      <c r="J5591" s="247"/>
      <c r="K5591" s="240"/>
      <c r="L5591" s="245"/>
    </row>
    <row r="5592" spans="1:12">
      <c r="A5592" s="243">
        <v>45131</v>
      </c>
      <c r="B5592" s="243">
        <v>45140</v>
      </c>
      <c r="C5592" s="244">
        <f t="shared" si="261"/>
        <v>10</v>
      </c>
      <c r="D5592" s="239">
        <v>45140</v>
      </c>
      <c r="E5592" s="245">
        <f t="shared" si="262"/>
        <v>9</v>
      </c>
      <c r="F5592" s="306" t="s">
        <v>175</v>
      </c>
      <c r="G5592" s="241">
        <v>113.84</v>
      </c>
      <c r="H5592" s="244">
        <f t="shared" si="263"/>
        <v>1024.56</v>
      </c>
      <c r="I5592" s="246"/>
      <c r="J5592" s="247"/>
      <c r="K5592" s="240"/>
      <c r="L5592" s="245"/>
    </row>
    <row r="5593" spans="1:12">
      <c r="A5593" s="243">
        <v>45131</v>
      </c>
      <c r="B5593" s="243">
        <v>45134</v>
      </c>
      <c r="C5593" s="244">
        <f t="shared" si="261"/>
        <v>4</v>
      </c>
      <c r="D5593" s="239">
        <v>45134</v>
      </c>
      <c r="E5593" s="245">
        <f t="shared" si="262"/>
        <v>3</v>
      </c>
      <c r="F5593" s="306" t="s">
        <v>176</v>
      </c>
      <c r="G5593" s="241">
        <v>100501.71</v>
      </c>
      <c r="H5593" s="244">
        <f t="shared" si="263"/>
        <v>301505.13</v>
      </c>
      <c r="I5593" s="246"/>
      <c r="J5593" s="247"/>
      <c r="K5593" s="240"/>
      <c r="L5593" s="245"/>
    </row>
    <row r="5594" spans="1:12">
      <c r="A5594" s="243">
        <v>45131</v>
      </c>
      <c r="B5594" s="243">
        <v>45133</v>
      </c>
      <c r="C5594" s="244">
        <f t="shared" si="261"/>
        <v>3</v>
      </c>
      <c r="D5594" s="239">
        <v>45133</v>
      </c>
      <c r="E5594" s="245">
        <f t="shared" si="262"/>
        <v>2</v>
      </c>
      <c r="F5594" s="306" t="s">
        <v>175</v>
      </c>
      <c r="G5594" s="241">
        <v>11987.8</v>
      </c>
      <c r="H5594" s="244">
        <f t="shared" si="263"/>
        <v>23975.599999999999</v>
      </c>
      <c r="I5594" s="246"/>
      <c r="J5594" s="247"/>
      <c r="K5594" s="240"/>
      <c r="L5594" s="245"/>
    </row>
    <row r="5595" spans="1:12">
      <c r="A5595" s="243">
        <v>45131</v>
      </c>
      <c r="B5595" s="243">
        <v>45142</v>
      </c>
      <c r="C5595" s="244">
        <f t="shared" si="261"/>
        <v>12</v>
      </c>
      <c r="D5595" s="239">
        <v>45142</v>
      </c>
      <c r="E5595" s="245">
        <f t="shared" si="262"/>
        <v>11</v>
      </c>
      <c r="F5595" s="306" t="s">
        <v>176</v>
      </c>
      <c r="G5595" s="241">
        <v>816</v>
      </c>
      <c r="H5595" s="244">
        <f t="shared" si="263"/>
        <v>8976</v>
      </c>
      <c r="I5595" s="246"/>
      <c r="J5595" s="247"/>
      <c r="K5595" s="240"/>
      <c r="L5595" s="245"/>
    </row>
    <row r="5596" spans="1:12">
      <c r="A5596" s="243">
        <v>45131</v>
      </c>
      <c r="B5596" s="243">
        <v>45135</v>
      </c>
      <c r="C5596" s="244">
        <f t="shared" si="261"/>
        <v>5</v>
      </c>
      <c r="D5596" s="239">
        <v>45135</v>
      </c>
      <c r="E5596" s="245">
        <f t="shared" si="262"/>
        <v>4</v>
      </c>
      <c r="F5596" s="306" t="s">
        <v>178</v>
      </c>
      <c r="G5596" s="241">
        <v>26616.14</v>
      </c>
      <c r="H5596" s="244">
        <f t="shared" si="263"/>
        <v>106464.56</v>
      </c>
      <c r="I5596" s="246"/>
      <c r="J5596" s="247"/>
      <c r="K5596" s="240"/>
      <c r="L5596" s="245"/>
    </row>
    <row r="5597" spans="1:12">
      <c r="A5597" s="243">
        <v>45131</v>
      </c>
      <c r="B5597" s="243">
        <v>45141</v>
      </c>
      <c r="C5597" s="244">
        <f t="shared" si="261"/>
        <v>11</v>
      </c>
      <c r="D5597" s="239">
        <v>45141</v>
      </c>
      <c r="E5597" s="245">
        <f t="shared" si="262"/>
        <v>10</v>
      </c>
      <c r="F5597" s="306" t="s">
        <v>175</v>
      </c>
      <c r="G5597" s="241">
        <v>152.66</v>
      </c>
      <c r="H5597" s="244">
        <f t="shared" si="263"/>
        <v>1526.6</v>
      </c>
      <c r="I5597" s="246"/>
      <c r="J5597" s="247"/>
      <c r="K5597" s="240"/>
      <c r="L5597" s="245"/>
    </row>
    <row r="5598" spans="1:12">
      <c r="A5598" s="243">
        <v>45131</v>
      </c>
      <c r="B5598" s="243">
        <v>45134</v>
      </c>
      <c r="C5598" s="244">
        <f t="shared" si="261"/>
        <v>4</v>
      </c>
      <c r="D5598" s="239">
        <v>45134</v>
      </c>
      <c r="E5598" s="245">
        <f t="shared" si="262"/>
        <v>3</v>
      </c>
      <c r="F5598" s="306" t="s">
        <v>175</v>
      </c>
      <c r="G5598" s="241">
        <v>895.51</v>
      </c>
      <c r="H5598" s="244">
        <f t="shared" si="263"/>
        <v>2686.5299999999997</v>
      </c>
      <c r="I5598" s="246"/>
      <c r="J5598" s="247"/>
      <c r="K5598" s="240"/>
      <c r="L5598" s="245"/>
    </row>
    <row r="5599" spans="1:12">
      <c r="A5599" s="243">
        <v>45131</v>
      </c>
      <c r="B5599" s="243">
        <v>45135</v>
      </c>
      <c r="C5599" s="244">
        <f t="shared" si="261"/>
        <v>5</v>
      </c>
      <c r="D5599" s="239">
        <v>45135</v>
      </c>
      <c r="E5599" s="245">
        <f t="shared" si="262"/>
        <v>4</v>
      </c>
      <c r="F5599" s="306" t="s">
        <v>176</v>
      </c>
      <c r="G5599" s="241">
        <v>10350.700000000001</v>
      </c>
      <c r="H5599" s="244">
        <f t="shared" si="263"/>
        <v>41402.800000000003</v>
      </c>
      <c r="I5599" s="246"/>
      <c r="J5599" s="247"/>
      <c r="K5599" s="240"/>
      <c r="L5599" s="245"/>
    </row>
    <row r="5600" spans="1:12">
      <c r="A5600" s="243">
        <v>45131</v>
      </c>
      <c r="B5600" s="243">
        <v>45142</v>
      </c>
      <c r="C5600" s="244">
        <f t="shared" si="261"/>
        <v>12</v>
      </c>
      <c r="D5600" s="239">
        <v>45142</v>
      </c>
      <c r="E5600" s="245">
        <f t="shared" si="262"/>
        <v>11</v>
      </c>
      <c r="F5600" s="306" t="s">
        <v>175</v>
      </c>
      <c r="G5600" s="241">
        <v>99.22</v>
      </c>
      <c r="H5600" s="244">
        <f t="shared" si="263"/>
        <v>1091.42</v>
      </c>
      <c r="I5600" s="246"/>
      <c r="J5600" s="247"/>
      <c r="K5600" s="240"/>
      <c r="L5600" s="245"/>
    </row>
    <row r="5601" spans="1:12">
      <c r="A5601" s="243">
        <v>45131</v>
      </c>
      <c r="B5601" s="243">
        <v>45131</v>
      </c>
      <c r="C5601" s="244">
        <f t="shared" si="261"/>
        <v>1</v>
      </c>
      <c r="D5601" s="239">
        <v>45131</v>
      </c>
      <c r="E5601" s="245">
        <f t="shared" si="262"/>
        <v>0</v>
      </c>
      <c r="F5601" s="306" t="s">
        <v>179</v>
      </c>
      <c r="G5601" s="241">
        <v>9.7200000000000006</v>
      </c>
      <c r="H5601" s="244">
        <f t="shared" si="263"/>
        <v>0</v>
      </c>
      <c r="I5601" s="246"/>
      <c r="J5601" s="247"/>
      <c r="K5601" s="240"/>
      <c r="L5601" s="245"/>
    </row>
    <row r="5602" spans="1:12">
      <c r="A5602" s="243">
        <v>45131</v>
      </c>
      <c r="B5602" s="243">
        <v>45135</v>
      </c>
      <c r="C5602" s="244">
        <f t="shared" si="261"/>
        <v>5</v>
      </c>
      <c r="D5602" s="239">
        <v>45135</v>
      </c>
      <c r="E5602" s="245">
        <f t="shared" si="262"/>
        <v>4</v>
      </c>
      <c r="F5602" s="306" t="s">
        <v>175</v>
      </c>
      <c r="G5602" s="241">
        <v>906.39</v>
      </c>
      <c r="H5602" s="244">
        <f t="shared" si="263"/>
        <v>3625.56</v>
      </c>
      <c r="I5602" s="246"/>
      <c r="J5602" s="247"/>
      <c r="K5602" s="240"/>
      <c r="L5602" s="245"/>
    </row>
    <row r="5603" spans="1:12">
      <c r="A5603" s="243">
        <v>45131</v>
      </c>
      <c r="B5603" s="243">
        <v>45139</v>
      </c>
      <c r="C5603" s="244">
        <f t="shared" si="261"/>
        <v>9</v>
      </c>
      <c r="D5603" s="239">
        <v>45139</v>
      </c>
      <c r="E5603" s="245">
        <f t="shared" si="262"/>
        <v>8</v>
      </c>
      <c r="F5603" s="306" t="s">
        <v>177</v>
      </c>
      <c r="G5603" s="241">
        <v>697.32</v>
      </c>
      <c r="H5603" s="244">
        <f t="shared" si="263"/>
        <v>5578.56</v>
      </c>
      <c r="I5603" s="246"/>
      <c r="J5603" s="247"/>
      <c r="K5603" s="240"/>
      <c r="L5603" s="245"/>
    </row>
    <row r="5604" spans="1:12">
      <c r="A5604" s="243">
        <v>45131</v>
      </c>
      <c r="B5604" s="243">
        <v>45145</v>
      </c>
      <c r="C5604" s="244">
        <f t="shared" si="261"/>
        <v>15</v>
      </c>
      <c r="D5604" s="239">
        <v>45145</v>
      </c>
      <c r="E5604" s="245">
        <f t="shared" si="262"/>
        <v>14</v>
      </c>
      <c r="F5604" s="306" t="s">
        <v>176</v>
      </c>
      <c r="G5604" s="241">
        <v>146.94</v>
      </c>
      <c r="H5604" s="244">
        <f t="shared" si="263"/>
        <v>2057.16</v>
      </c>
      <c r="I5604" s="246"/>
      <c r="J5604" s="247"/>
      <c r="K5604" s="240"/>
      <c r="L5604" s="245"/>
    </row>
    <row r="5605" spans="1:12">
      <c r="A5605" s="243">
        <v>45132</v>
      </c>
      <c r="B5605" s="243">
        <v>45132</v>
      </c>
      <c r="C5605" s="244">
        <f t="shared" si="261"/>
        <v>1</v>
      </c>
      <c r="D5605" s="239">
        <v>45132</v>
      </c>
      <c r="E5605" s="245">
        <f t="shared" si="262"/>
        <v>0</v>
      </c>
      <c r="F5605" s="306" t="s">
        <v>175</v>
      </c>
      <c r="G5605" s="241">
        <v>2700.3</v>
      </c>
      <c r="H5605" s="244">
        <f t="shared" si="263"/>
        <v>0</v>
      </c>
      <c r="I5605" s="246"/>
      <c r="J5605" s="247"/>
      <c r="K5605" s="240"/>
      <c r="L5605" s="245"/>
    </row>
    <row r="5606" spans="1:12">
      <c r="A5606" s="243">
        <v>45132</v>
      </c>
      <c r="B5606" s="243">
        <v>45133</v>
      </c>
      <c r="C5606" s="244">
        <f t="shared" si="261"/>
        <v>2</v>
      </c>
      <c r="D5606" s="239">
        <v>45133</v>
      </c>
      <c r="E5606" s="245">
        <f t="shared" si="262"/>
        <v>1</v>
      </c>
      <c r="F5606" s="306" t="s">
        <v>176</v>
      </c>
      <c r="G5606" s="241">
        <v>845321.16</v>
      </c>
      <c r="H5606" s="244">
        <f t="shared" si="263"/>
        <v>845321.16</v>
      </c>
      <c r="I5606" s="246"/>
      <c r="J5606" s="247"/>
      <c r="K5606" s="240"/>
      <c r="L5606" s="245"/>
    </row>
    <row r="5607" spans="1:12">
      <c r="A5607" s="243">
        <v>45132</v>
      </c>
      <c r="B5607" s="243">
        <v>45134</v>
      </c>
      <c r="C5607" s="244">
        <f t="shared" si="261"/>
        <v>3</v>
      </c>
      <c r="D5607" s="239">
        <v>45134</v>
      </c>
      <c r="E5607" s="245">
        <f t="shared" si="262"/>
        <v>2</v>
      </c>
      <c r="F5607" s="306" t="s">
        <v>178</v>
      </c>
      <c r="G5607" s="241">
        <v>710.9</v>
      </c>
      <c r="H5607" s="244">
        <f t="shared" si="263"/>
        <v>1421.8</v>
      </c>
      <c r="I5607" s="246"/>
      <c r="J5607" s="247"/>
      <c r="K5607" s="240"/>
      <c r="L5607" s="245"/>
    </row>
    <row r="5608" spans="1:12">
      <c r="A5608" s="243">
        <v>45132</v>
      </c>
      <c r="B5608" s="243">
        <v>45140</v>
      </c>
      <c r="C5608" s="244">
        <f t="shared" si="261"/>
        <v>9</v>
      </c>
      <c r="D5608" s="239">
        <v>45140</v>
      </c>
      <c r="E5608" s="245">
        <f t="shared" si="262"/>
        <v>8</v>
      </c>
      <c r="F5608" s="306" t="s">
        <v>175</v>
      </c>
      <c r="G5608" s="241">
        <v>296.47000000000003</v>
      </c>
      <c r="H5608" s="244">
        <f t="shared" si="263"/>
        <v>2371.7600000000002</v>
      </c>
      <c r="I5608" s="246"/>
      <c r="J5608" s="247"/>
      <c r="K5608" s="240"/>
      <c r="L5608" s="245"/>
    </row>
    <row r="5609" spans="1:12">
      <c r="A5609" s="243">
        <v>45132</v>
      </c>
      <c r="B5609" s="243">
        <v>45141</v>
      </c>
      <c r="C5609" s="244">
        <f t="shared" si="261"/>
        <v>10</v>
      </c>
      <c r="D5609" s="239">
        <v>45141</v>
      </c>
      <c r="E5609" s="245">
        <f t="shared" si="262"/>
        <v>9</v>
      </c>
      <c r="F5609" s="306" t="s">
        <v>176</v>
      </c>
      <c r="G5609" s="241">
        <v>8057.84</v>
      </c>
      <c r="H5609" s="244">
        <f t="shared" si="263"/>
        <v>72520.56</v>
      </c>
      <c r="I5609" s="246"/>
      <c r="J5609" s="247"/>
      <c r="K5609" s="240"/>
      <c r="L5609" s="245"/>
    </row>
    <row r="5610" spans="1:12">
      <c r="A5610" s="243">
        <v>45132</v>
      </c>
      <c r="B5610" s="243">
        <v>45133</v>
      </c>
      <c r="C5610" s="244">
        <f t="shared" si="261"/>
        <v>2</v>
      </c>
      <c r="D5610" s="239">
        <v>45133</v>
      </c>
      <c r="E5610" s="245">
        <f t="shared" si="262"/>
        <v>1</v>
      </c>
      <c r="F5610" s="306" t="s">
        <v>175</v>
      </c>
      <c r="G5610" s="241">
        <v>754619.5</v>
      </c>
      <c r="H5610" s="244">
        <f t="shared" si="263"/>
        <v>754619.5</v>
      </c>
      <c r="I5610" s="246"/>
      <c r="J5610" s="247"/>
      <c r="K5610" s="240"/>
      <c r="L5610" s="245"/>
    </row>
    <row r="5611" spans="1:12">
      <c r="A5611" s="243">
        <v>45132</v>
      </c>
      <c r="B5611" s="243">
        <v>45134</v>
      </c>
      <c r="C5611" s="244">
        <f t="shared" si="261"/>
        <v>3</v>
      </c>
      <c r="D5611" s="239">
        <v>45134</v>
      </c>
      <c r="E5611" s="245">
        <f t="shared" si="262"/>
        <v>2</v>
      </c>
      <c r="F5611" s="306" t="s">
        <v>176</v>
      </c>
      <c r="G5611" s="241">
        <v>225615.17</v>
      </c>
      <c r="H5611" s="244">
        <f t="shared" si="263"/>
        <v>451230.34</v>
      </c>
      <c r="I5611" s="246"/>
      <c r="J5611" s="247"/>
      <c r="K5611" s="240"/>
      <c r="L5611" s="245"/>
    </row>
    <row r="5612" spans="1:12">
      <c r="A5612" s="243">
        <v>45132</v>
      </c>
      <c r="B5612" s="243">
        <v>45142</v>
      </c>
      <c r="C5612" s="244">
        <f t="shared" si="261"/>
        <v>11</v>
      </c>
      <c r="D5612" s="239">
        <v>45142</v>
      </c>
      <c r="E5612" s="245">
        <f t="shared" si="262"/>
        <v>10</v>
      </c>
      <c r="F5612" s="306" t="s">
        <v>176</v>
      </c>
      <c r="G5612" s="241">
        <v>55322.35</v>
      </c>
      <c r="H5612" s="244">
        <f t="shared" si="263"/>
        <v>553223.5</v>
      </c>
      <c r="I5612" s="246"/>
      <c r="J5612" s="247"/>
      <c r="K5612" s="240"/>
      <c r="L5612" s="245"/>
    </row>
    <row r="5613" spans="1:12">
      <c r="A5613" s="243">
        <v>45132</v>
      </c>
      <c r="B5613" s="243">
        <v>45134</v>
      </c>
      <c r="C5613" s="244">
        <f t="shared" si="261"/>
        <v>3</v>
      </c>
      <c r="D5613" s="239">
        <v>45134</v>
      </c>
      <c r="E5613" s="245">
        <f t="shared" si="262"/>
        <v>2</v>
      </c>
      <c r="F5613" s="306" t="s">
        <v>175</v>
      </c>
      <c r="G5613" s="241">
        <v>12893.84</v>
      </c>
      <c r="H5613" s="244">
        <f t="shared" si="263"/>
        <v>25787.68</v>
      </c>
      <c r="I5613" s="246"/>
      <c r="J5613" s="247"/>
      <c r="K5613" s="240"/>
      <c r="L5613" s="245"/>
    </row>
    <row r="5614" spans="1:12">
      <c r="A5614" s="243">
        <v>45132</v>
      </c>
      <c r="B5614" s="243">
        <v>45135</v>
      </c>
      <c r="C5614" s="244">
        <f t="shared" si="261"/>
        <v>4</v>
      </c>
      <c r="D5614" s="239">
        <v>45135</v>
      </c>
      <c r="E5614" s="245">
        <f t="shared" si="262"/>
        <v>3</v>
      </c>
      <c r="F5614" s="306" t="s">
        <v>176</v>
      </c>
      <c r="G5614" s="241">
        <v>127420.64</v>
      </c>
      <c r="H5614" s="244">
        <f t="shared" si="263"/>
        <v>382261.92</v>
      </c>
      <c r="I5614" s="246"/>
      <c r="J5614" s="247"/>
      <c r="K5614" s="240"/>
      <c r="L5614" s="245"/>
    </row>
    <row r="5615" spans="1:12">
      <c r="A5615" s="243">
        <v>45132</v>
      </c>
      <c r="B5615" s="243">
        <v>45273</v>
      </c>
      <c r="C5615" s="244">
        <f t="shared" si="261"/>
        <v>142</v>
      </c>
      <c r="D5615" s="239">
        <v>45273</v>
      </c>
      <c r="E5615" s="245">
        <f t="shared" si="262"/>
        <v>141</v>
      </c>
      <c r="F5615" s="306" t="s">
        <v>177</v>
      </c>
      <c r="G5615" s="241">
        <v>337.77</v>
      </c>
      <c r="H5615" s="244">
        <f t="shared" si="263"/>
        <v>47625.57</v>
      </c>
      <c r="I5615" s="246"/>
      <c r="J5615" s="247"/>
      <c r="K5615" s="240"/>
      <c r="L5615" s="245"/>
    </row>
    <row r="5616" spans="1:12">
      <c r="A5616" s="243">
        <v>45132</v>
      </c>
      <c r="B5616" s="243">
        <v>45142</v>
      </c>
      <c r="C5616" s="244">
        <f t="shared" si="261"/>
        <v>11</v>
      </c>
      <c r="D5616" s="239">
        <v>45142</v>
      </c>
      <c r="E5616" s="245">
        <f t="shared" si="262"/>
        <v>10</v>
      </c>
      <c r="F5616" s="306" t="s">
        <v>175</v>
      </c>
      <c r="G5616" s="241">
        <v>136.78</v>
      </c>
      <c r="H5616" s="244">
        <f t="shared" si="263"/>
        <v>1367.8</v>
      </c>
      <c r="I5616" s="246"/>
      <c r="J5616" s="247"/>
      <c r="K5616" s="240"/>
      <c r="L5616" s="245"/>
    </row>
    <row r="5617" spans="1:12">
      <c r="A5617" s="243">
        <v>45132</v>
      </c>
      <c r="B5617" s="243">
        <v>45132</v>
      </c>
      <c r="C5617" s="244">
        <f t="shared" si="261"/>
        <v>1</v>
      </c>
      <c r="D5617" s="239">
        <v>45132</v>
      </c>
      <c r="E5617" s="245">
        <f t="shared" si="262"/>
        <v>0</v>
      </c>
      <c r="F5617" s="306" t="s">
        <v>179</v>
      </c>
      <c r="G5617" s="241">
        <v>7572.21</v>
      </c>
      <c r="H5617" s="244">
        <f t="shared" si="263"/>
        <v>0</v>
      </c>
      <c r="I5617" s="246"/>
      <c r="J5617" s="247"/>
      <c r="K5617" s="240"/>
      <c r="L5617" s="245"/>
    </row>
    <row r="5618" spans="1:12">
      <c r="A5618" s="243">
        <v>45132</v>
      </c>
      <c r="B5618" s="243">
        <v>45135</v>
      </c>
      <c r="C5618" s="244">
        <f t="shared" si="261"/>
        <v>4</v>
      </c>
      <c r="D5618" s="239">
        <v>45135</v>
      </c>
      <c r="E5618" s="245">
        <f t="shared" si="262"/>
        <v>3</v>
      </c>
      <c r="F5618" s="306" t="s">
        <v>175</v>
      </c>
      <c r="G5618" s="241">
        <v>1606.79</v>
      </c>
      <c r="H5618" s="244">
        <f t="shared" si="263"/>
        <v>4820.37</v>
      </c>
      <c r="I5618" s="246"/>
      <c r="J5618" s="247"/>
      <c r="K5618" s="240"/>
      <c r="L5618" s="245"/>
    </row>
    <row r="5619" spans="1:12">
      <c r="A5619" s="243">
        <v>45132</v>
      </c>
      <c r="B5619" s="243">
        <v>45133</v>
      </c>
      <c r="C5619" s="244">
        <f t="shared" si="261"/>
        <v>2</v>
      </c>
      <c r="D5619" s="239">
        <v>45133</v>
      </c>
      <c r="E5619" s="245">
        <f t="shared" si="262"/>
        <v>1</v>
      </c>
      <c r="F5619" s="306" t="s">
        <v>179</v>
      </c>
      <c r="G5619" s="241">
        <v>3437.1</v>
      </c>
      <c r="H5619" s="244">
        <f t="shared" si="263"/>
        <v>3437.1</v>
      </c>
      <c r="I5619" s="246"/>
      <c r="J5619" s="247"/>
      <c r="K5619" s="240"/>
      <c r="L5619" s="245"/>
    </row>
    <row r="5620" spans="1:12">
      <c r="A5620" s="243">
        <v>45132</v>
      </c>
      <c r="B5620" s="243">
        <v>45145</v>
      </c>
      <c r="C5620" s="244">
        <f t="shared" si="261"/>
        <v>14</v>
      </c>
      <c r="D5620" s="239">
        <v>45145</v>
      </c>
      <c r="E5620" s="245">
        <f t="shared" si="262"/>
        <v>13</v>
      </c>
      <c r="F5620" s="306" t="s">
        <v>176</v>
      </c>
      <c r="G5620" s="241">
        <v>58.34</v>
      </c>
      <c r="H5620" s="244">
        <f t="shared" si="263"/>
        <v>758.42000000000007</v>
      </c>
      <c r="I5620" s="246"/>
      <c r="J5620" s="247"/>
      <c r="K5620" s="240"/>
      <c r="L5620" s="245"/>
    </row>
    <row r="5621" spans="1:12">
      <c r="A5621" s="243">
        <v>45132</v>
      </c>
      <c r="B5621" s="243">
        <v>45139</v>
      </c>
      <c r="C5621" s="244">
        <f t="shared" si="261"/>
        <v>8</v>
      </c>
      <c r="D5621" s="239">
        <v>45139</v>
      </c>
      <c r="E5621" s="245">
        <f t="shared" si="262"/>
        <v>7</v>
      </c>
      <c r="F5621" s="306" t="s">
        <v>177</v>
      </c>
      <c r="G5621" s="241">
        <v>1007.34</v>
      </c>
      <c r="H5621" s="244">
        <f t="shared" si="263"/>
        <v>7051.38</v>
      </c>
      <c r="I5621" s="246"/>
      <c r="J5621" s="247"/>
      <c r="K5621" s="240"/>
      <c r="L5621" s="245"/>
    </row>
    <row r="5622" spans="1:12">
      <c r="A5622" s="243">
        <v>45132</v>
      </c>
      <c r="B5622" s="243">
        <v>45132</v>
      </c>
      <c r="C5622" s="244">
        <f t="shared" si="261"/>
        <v>1</v>
      </c>
      <c r="D5622" s="239">
        <v>45132</v>
      </c>
      <c r="E5622" s="245">
        <f t="shared" si="262"/>
        <v>0</v>
      </c>
      <c r="F5622" s="306" t="s">
        <v>177</v>
      </c>
      <c r="G5622" s="241">
        <v>61.84</v>
      </c>
      <c r="H5622" s="244">
        <f t="shared" si="263"/>
        <v>0</v>
      </c>
      <c r="I5622" s="246"/>
      <c r="J5622" s="247"/>
      <c r="K5622" s="240"/>
      <c r="L5622" s="245"/>
    </row>
    <row r="5623" spans="1:12">
      <c r="A5623" s="243">
        <v>45132</v>
      </c>
      <c r="B5623" s="243">
        <v>45145</v>
      </c>
      <c r="C5623" s="244">
        <f t="shared" si="261"/>
        <v>14</v>
      </c>
      <c r="D5623" s="239">
        <v>45145</v>
      </c>
      <c r="E5623" s="245">
        <f t="shared" si="262"/>
        <v>13</v>
      </c>
      <c r="F5623" s="306" t="s">
        <v>175</v>
      </c>
      <c r="G5623" s="241">
        <v>239.27</v>
      </c>
      <c r="H5623" s="244">
        <f t="shared" si="263"/>
        <v>3110.51</v>
      </c>
      <c r="I5623" s="246"/>
      <c r="J5623" s="247"/>
      <c r="K5623" s="240"/>
      <c r="L5623" s="245"/>
    </row>
    <row r="5624" spans="1:12">
      <c r="A5624" s="243">
        <v>45132</v>
      </c>
      <c r="B5624" s="243">
        <v>45134</v>
      </c>
      <c r="C5624" s="244">
        <f t="shared" si="261"/>
        <v>3</v>
      </c>
      <c r="D5624" s="239">
        <v>45134</v>
      </c>
      <c r="E5624" s="245">
        <f t="shared" si="262"/>
        <v>2</v>
      </c>
      <c r="F5624" s="306" t="s">
        <v>179</v>
      </c>
      <c r="G5624" s="241">
        <v>6101.32</v>
      </c>
      <c r="H5624" s="244">
        <f t="shared" si="263"/>
        <v>12202.64</v>
      </c>
      <c r="I5624" s="246"/>
      <c r="J5624" s="247"/>
      <c r="K5624" s="240"/>
      <c r="L5624" s="245"/>
    </row>
    <row r="5625" spans="1:12">
      <c r="A5625" s="243">
        <v>45132</v>
      </c>
      <c r="B5625" s="243">
        <v>45133</v>
      </c>
      <c r="C5625" s="244">
        <f t="shared" si="261"/>
        <v>2</v>
      </c>
      <c r="D5625" s="239">
        <v>45133</v>
      </c>
      <c r="E5625" s="245">
        <f t="shared" si="262"/>
        <v>1</v>
      </c>
      <c r="F5625" s="306" t="s">
        <v>177</v>
      </c>
      <c r="G5625" s="241">
        <v>49592.800000000003</v>
      </c>
      <c r="H5625" s="244">
        <f t="shared" si="263"/>
        <v>49592.800000000003</v>
      </c>
      <c r="I5625" s="246"/>
      <c r="J5625" s="247"/>
      <c r="K5625" s="240"/>
      <c r="L5625" s="245"/>
    </row>
    <row r="5626" spans="1:12">
      <c r="A5626" s="243">
        <v>45132</v>
      </c>
      <c r="B5626" s="243">
        <v>45147</v>
      </c>
      <c r="C5626" s="244">
        <f t="shared" si="261"/>
        <v>16</v>
      </c>
      <c r="D5626" s="239">
        <v>45147</v>
      </c>
      <c r="E5626" s="245">
        <f t="shared" si="262"/>
        <v>15</v>
      </c>
      <c r="F5626" s="306" t="s">
        <v>176</v>
      </c>
      <c r="G5626" s="241">
        <v>31.81</v>
      </c>
      <c r="H5626" s="244">
        <f t="shared" si="263"/>
        <v>477.15</v>
      </c>
      <c r="I5626" s="246"/>
      <c r="J5626" s="247"/>
      <c r="K5626" s="240"/>
      <c r="L5626" s="245"/>
    </row>
    <row r="5627" spans="1:12">
      <c r="A5627" s="243">
        <v>45132</v>
      </c>
      <c r="B5627" s="243">
        <v>45134</v>
      </c>
      <c r="C5627" s="244">
        <f t="shared" si="261"/>
        <v>3</v>
      </c>
      <c r="D5627" s="239">
        <v>45134</v>
      </c>
      <c r="E5627" s="245">
        <f t="shared" si="262"/>
        <v>2</v>
      </c>
      <c r="F5627" s="306" t="s">
        <v>177</v>
      </c>
      <c r="G5627" s="241">
        <v>2508.39</v>
      </c>
      <c r="H5627" s="244">
        <f t="shared" si="263"/>
        <v>5016.78</v>
      </c>
      <c r="I5627" s="246"/>
      <c r="J5627" s="247"/>
      <c r="K5627" s="240"/>
      <c r="L5627" s="245"/>
    </row>
    <row r="5628" spans="1:12">
      <c r="A5628" s="243">
        <v>45132</v>
      </c>
      <c r="B5628" s="243">
        <v>45147</v>
      </c>
      <c r="C5628" s="244">
        <f t="shared" si="261"/>
        <v>16</v>
      </c>
      <c r="D5628" s="239">
        <v>45147</v>
      </c>
      <c r="E5628" s="245">
        <f t="shared" si="262"/>
        <v>15</v>
      </c>
      <c r="F5628" s="306" t="s">
        <v>175</v>
      </c>
      <c r="G5628" s="241">
        <v>273.42</v>
      </c>
      <c r="H5628" s="244">
        <f t="shared" si="263"/>
        <v>4101.3</v>
      </c>
      <c r="I5628" s="246"/>
      <c r="J5628" s="247"/>
      <c r="K5628" s="240"/>
      <c r="L5628" s="245"/>
    </row>
    <row r="5629" spans="1:12">
      <c r="A5629" s="243">
        <v>45132</v>
      </c>
      <c r="B5629" s="243">
        <v>45138</v>
      </c>
      <c r="C5629" s="244">
        <f t="shared" si="261"/>
        <v>7</v>
      </c>
      <c r="D5629" s="239">
        <v>45138</v>
      </c>
      <c r="E5629" s="245">
        <f t="shared" si="262"/>
        <v>6</v>
      </c>
      <c r="F5629" s="306" t="s">
        <v>176</v>
      </c>
      <c r="G5629" s="241">
        <v>65980.600000000006</v>
      </c>
      <c r="H5629" s="244">
        <f t="shared" si="263"/>
        <v>395883.60000000003</v>
      </c>
      <c r="I5629" s="246"/>
      <c r="J5629" s="247"/>
      <c r="K5629" s="240"/>
      <c r="L5629" s="245"/>
    </row>
    <row r="5630" spans="1:12">
      <c r="A5630" s="243">
        <v>45132</v>
      </c>
      <c r="B5630" s="243">
        <v>45187</v>
      </c>
      <c r="C5630" s="244">
        <f t="shared" si="261"/>
        <v>56</v>
      </c>
      <c r="D5630" s="239">
        <v>45187</v>
      </c>
      <c r="E5630" s="245">
        <f t="shared" si="262"/>
        <v>55</v>
      </c>
      <c r="F5630" s="306" t="s">
        <v>175</v>
      </c>
      <c r="G5630" s="241">
        <v>90.32</v>
      </c>
      <c r="H5630" s="244">
        <f t="shared" si="263"/>
        <v>4967.5999999999995</v>
      </c>
      <c r="I5630" s="246"/>
      <c r="J5630" s="247"/>
      <c r="K5630" s="240"/>
      <c r="L5630" s="245"/>
    </row>
    <row r="5631" spans="1:12">
      <c r="A5631" s="243">
        <v>45132</v>
      </c>
      <c r="B5631" s="243">
        <v>45138</v>
      </c>
      <c r="C5631" s="244">
        <f t="shared" si="261"/>
        <v>7</v>
      </c>
      <c r="D5631" s="239">
        <v>45138</v>
      </c>
      <c r="E5631" s="245">
        <f t="shared" si="262"/>
        <v>6</v>
      </c>
      <c r="F5631" s="306" t="s">
        <v>175</v>
      </c>
      <c r="G5631" s="241">
        <v>1660.57</v>
      </c>
      <c r="H5631" s="244">
        <f t="shared" si="263"/>
        <v>9963.42</v>
      </c>
      <c r="I5631" s="246"/>
      <c r="J5631" s="247"/>
      <c r="K5631" s="240"/>
      <c r="L5631" s="245"/>
    </row>
    <row r="5632" spans="1:12">
      <c r="A5632" s="243">
        <v>45132</v>
      </c>
      <c r="B5632" s="243">
        <v>45163</v>
      </c>
      <c r="C5632" s="244">
        <f t="shared" si="261"/>
        <v>32</v>
      </c>
      <c r="D5632" s="239">
        <v>45163</v>
      </c>
      <c r="E5632" s="245">
        <f t="shared" si="262"/>
        <v>31</v>
      </c>
      <c r="F5632" s="306" t="s">
        <v>175</v>
      </c>
      <c r="G5632" s="241">
        <v>11.76</v>
      </c>
      <c r="H5632" s="244">
        <f t="shared" si="263"/>
        <v>364.56</v>
      </c>
      <c r="I5632" s="246"/>
      <c r="J5632" s="247"/>
      <c r="K5632" s="240"/>
      <c r="L5632" s="245"/>
    </row>
    <row r="5633" spans="1:12">
      <c r="A5633" s="243">
        <v>45132</v>
      </c>
      <c r="B5633" s="243">
        <v>45148</v>
      </c>
      <c r="C5633" s="244">
        <f t="shared" si="261"/>
        <v>17</v>
      </c>
      <c r="D5633" s="239">
        <v>45148</v>
      </c>
      <c r="E5633" s="245">
        <f t="shared" si="262"/>
        <v>16</v>
      </c>
      <c r="F5633" s="306" t="s">
        <v>176</v>
      </c>
      <c r="G5633" s="241">
        <v>4067.07</v>
      </c>
      <c r="H5633" s="244">
        <f t="shared" si="263"/>
        <v>65073.120000000003</v>
      </c>
      <c r="I5633" s="246"/>
      <c r="J5633" s="247"/>
      <c r="K5633" s="240"/>
      <c r="L5633" s="245"/>
    </row>
    <row r="5634" spans="1:12">
      <c r="A5634" s="243">
        <v>45132</v>
      </c>
      <c r="B5634" s="243">
        <v>45148</v>
      </c>
      <c r="C5634" s="244">
        <f t="shared" si="261"/>
        <v>17</v>
      </c>
      <c r="D5634" s="239">
        <v>45148</v>
      </c>
      <c r="E5634" s="245">
        <f t="shared" si="262"/>
        <v>16</v>
      </c>
      <c r="F5634" s="306" t="s">
        <v>175</v>
      </c>
      <c r="G5634" s="241">
        <v>106.72</v>
      </c>
      <c r="H5634" s="244">
        <f t="shared" si="263"/>
        <v>1707.52</v>
      </c>
      <c r="I5634" s="246"/>
      <c r="J5634" s="247"/>
      <c r="K5634" s="240"/>
      <c r="L5634" s="245"/>
    </row>
    <row r="5635" spans="1:12">
      <c r="A5635" s="243">
        <v>45132</v>
      </c>
      <c r="B5635" s="243">
        <v>45149</v>
      </c>
      <c r="C5635" s="244">
        <f t="shared" si="261"/>
        <v>18</v>
      </c>
      <c r="D5635" s="239">
        <v>45149</v>
      </c>
      <c r="E5635" s="245">
        <f t="shared" si="262"/>
        <v>17</v>
      </c>
      <c r="F5635" s="306" t="s">
        <v>175</v>
      </c>
      <c r="G5635" s="241">
        <v>114.11</v>
      </c>
      <c r="H5635" s="244">
        <f t="shared" si="263"/>
        <v>1939.87</v>
      </c>
      <c r="I5635" s="246"/>
      <c r="J5635" s="247"/>
      <c r="K5635" s="240"/>
      <c r="L5635" s="245"/>
    </row>
    <row r="5636" spans="1:12">
      <c r="A5636" s="243">
        <v>45132</v>
      </c>
      <c r="B5636" s="243">
        <v>45190</v>
      </c>
      <c r="C5636" s="244">
        <f t="shared" si="261"/>
        <v>59</v>
      </c>
      <c r="D5636" s="239">
        <v>45190</v>
      </c>
      <c r="E5636" s="245">
        <f t="shared" si="262"/>
        <v>58</v>
      </c>
      <c r="F5636" s="306" t="s">
        <v>176</v>
      </c>
      <c r="G5636" s="241">
        <v>36.17</v>
      </c>
      <c r="H5636" s="244">
        <f t="shared" si="263"/>
        <v>2097.86</v>
      </c>
      <c r="I5636" s="246"/>
      <c r="J5636" s="247"/>
      <c r="K5636" s="240"/>
      <c r="L5636" s="245"/>
    </row>
    <row r="5637" spans="1:12">
      <c r="A5637" s="243">
        <v>45132</v>
      </c>
      <c r="B5637" s="243">
        <v>45232</v>
      </c>
      <c r="C5637" s="244">
        <f t="shared" si="261"/>
        <v>101</v>
      </c>
      <c r="D5637" s="239">
        <v>45232</v>
      </c>
      <c r="E5637" s="245">
        <f t="shared" si="262"/>
        <v>100</v>
      </c>
      <c r="F5637" s="306" t="s">
        <v>176</v>
      </c>
      <c r="G5637" s="241">
        <v>10.57</v>
      </c>
      <c r="H5637" s="244">
        <f t="shared" si="263"/>
        <v>1057</v>
      </c>
      <c r="I5637" s="246"/>
      <c r="J5637" s="247"/>
      <c r="K5637" s="240"/>
      <c r="L5637" s="245"/>
    </row>
    <row r="5638" spans="1:12">
      <c r="A5638" s="243">
        <v>45132</v>
      </c>
      <c r="B5638" s="243">
        <v>45352</v>
      </c>
      <c r="C5638" s="244">
        <f t="shared" si="261"/>
        <v>221</v>
      </c>
      <c r="D5638" s="239">
        <v>45352</v>
      </c>
      <c r="E5638" s="245">
        <f t="shared" si="262"/>
        <v>220</v>
      </c>
      <c r="F5638" s="306" t="s">
        <v>176</v>
      </c>
      <c r="G5638" s="241">
        <v>837.58</v>
      </c>
      <c r="H5638" s="244">
        <f t="shared" si="263"/>
        <v>184267.6</v>
      </c>
      <c r="I5638" s="246"/>
      <c r="J5638" s="247"/>
      <c r="K5638" s="240"/>
      <c r="L5638" s="245"/>
    </row>
    <row r="5639" spans="1:12">
      <c r="A5639" s="243">
        <v>45132</v>
      </c>
      <c r="B5639" s="243">
        <v>45152</v>
      </c>
      <c r="C5639" s="244">
        <f t="shared" ref="C5639:C5702" si="264">B5639-A5639+1</f>
        <v>21</v>
      </c>
      <c r="D5639" s="239">
        <v>45152</v>
      </c>
      <c r="E5639" s="245">
        <f t="shared" ref="E5639:E5702" si="265">D5639-A5639</f>
        <v>20</v>
      </c>
      <c r="F5639" s="306" t="s">
        <v>176</v>
      </c>
      <c r="G5639" s="241">
        <v>2832.78</v>
      </c>
      <c r="H5639" s="244">
        <f t="shared" ref="H5639:H5702" si="266">E5639*G5639</f>
        <v>56655.600000000006</v>
      </c>
      <c r="I5639" s="246"/>
      <c r="J5639" s="247"/>
      <c r="K5639" s="240"/>
      <c r="L5639" s="245"/>
    </row>
    <row r="5640" spans="1:12">
      <c r="A5640" s="243">
        <v>45132</v>
      </c>
      <c r="B5640" s="243">
        <v>45288</v>
      </c>
      <c r="C5640" s="244">
        <f t="shared" si="264"/>
        <v>157</v>
      </c>
      <c r="D5640" s="239">
        <v>45288</v>
      </c>
      <c r="E5640" s="245">
        <f t="shared" si="265"/>
        <v>156</v>
      </c>
      <c r="F5640" s="306" t="s">
        <v>175</v>
      </c>
      <c r="G5640" s="241">
        <v>30.9</v>
      </c>
      <c r="H5640" s="244">
        <f t="shared" si="266"/>
        <v>4820.3999999999996</v>
      </c>
      <c r="I5640" s="246"/>
      <c r="J5640" s="247"/>
      <c r="K5640" s="240"/>
      <c r="L5640" s="245"/>
    </row>
    <row r="5641" spans="1:12">
      <c r="A5641" s="243">
        <v>45132</v>
      </c>
      <c r="B5641" s="243">
        <v>45156</v>
      </c>
      <c r="C5641" s="244">
        <f t="shared" si="264"/>
        <v>25</v>
      </c>
      <c r="D5641" s="239">
        <v>45156</v>
      </c>
      <c r="E5641" s="245">
        <f t="shared" si="265"/>
        <v>24</v>
      </c>
      <c r="F5641" s="306" t="s">
        <v>176</v>
      </c>
      <c r="G5641" s="241">
        <v>1432.62</v>
      </c>
      <c r="H5641" s="244">
        <f t="shared" si="266"/>
        <v>34382.879999999997</v>
      </c>
      <c r="I5641" s="246"/>
      <c r="J5641" s="247"/>
      <c r="K5641" s="240"/>
      <c r="L5641" s="245"/>
    </row>
    <row r="5642" spans="1:12">
      <c r="A5642" s="243">
        <v>45132</v>
      </c>
      <c r="B5642" s="243">
        <v>45169</v>
      </c>
      <c r="C5642" s="244">
        <f t="shared" si="264"/>
        <v>38</v>
      </c>
      <c r="D5642" s="239">
        <v>45169</v>
      </c>
      <c r="E5642" s="245">
        <f t="shared" si="265"/>
        <v>37</v>
      </c>
      <c r="F5642" s="306" t="s">
        <v>175</v>
      </c>
      <c r="G5642" s="241">
        <v>252.9</v>
      </c>
      <c r="H5642" s="244">
        <f t="shared" si="266"/>
        <v>9357.3000000000011</v>
      </c>
      <c r="I5642" s="246"/>
      <c r="J5642" s="247"/>
      <c r="K5642" s="240"/>
      <c r="L5642" s="245"/>
    </row>
    <row r="5643" spans="1:12">
      <c r="A5643" s="243">
        <v>45132</v>
      </c>
      <c r="B5643" s="243">
        <v>45139</v>
      </c>
      <c r="C5643" s="244">
        <f t="shared" si="264"/>
        <v>8</v>
      </c>
      <c r="D5643" s="239">
        <v>45139</v>
      </c>
      <c r="E5643" s="245">
        <f t="shared" si="265"/>
        <v>7</v>
      </c>
      <c r="F5643" s="306" t="s">
        <v>176</v>
      </c>
      <c r="G5643" s="241">
        <v>48146.96</v>
      </c>
      <c r="H5643" s="244">
        <f t="shared" si="266"/>
        <v>337028.72</v>
      </c>
      <c r="I5643" s="246"/>
      <c r="J5643" s="247"/>
      <c r="K5643" s="240"/>
      <c r="L5643" s="245"/>
    </row>
    <row r="5644" spans="1:12">
      <c r="A5644" s="243">
        <v>45132</v>
      </c>
      <c r="B5644" s="243">
        <v>45132</v>
      </c>
      <c r="C5644" s="244">
        <f t="shared" si="264"/>
        <v>1</v>
      </c>
      <c r="D5644" s="239">
        <v>45132</v>
      </c>
      <c r="E5644" s="245">
        <f t="shared" si="265"/>
        <v>0</v>
      </c>
      <c r="F5644" s="306" t="s">
        <v>176</v>
      </c>
      <c r="G5644" s="241">
        <v>19807.88</v>
      </c>
      <c r="H5644" s="244">
        <f t="shared" si="266"/>
        <v>0</v>
      </c>
      <c r="I5644" s="246"/>
      <c r="J5644" s="247"/>
      <c r="K5644" s="240"/>
      <c r="L5644" s="245"/>
    </row>
    <row r="5645" spans="1:12">
      <c r="A5645" s="243">
        <v>45132</v>
      </c>
      <c r="B5645" s="243">
        <v>45139</v>
      </c>
      <c r="C5645" s="244">
        <f t="shared" si="264"/>
        <v>8</v>
      </c>
      <c r="D5645" s="239">
        <v>45139</v>
      </c>
      <c r="E5645" s="245">
        <f t="shared" si="265"/>
        <v>7</v>
      </c>
      <c r="F5645" s="306" t="s">
        <v>175</v>
      </c>
      <c r="G5645" s="241">
        <v>212.49</v>
      </c>
      <c r="H5645" s="244">
        <f t="shared" si="266"/>
        <v>1487.43</v>
      </c>
      <c r="I5645" s="246"/>
      <c r="J5645" s="247"/>
      <c r="K5645" s="240"/>
      <c r="L5645" s="245"/>
    </row>
    <row r="5646" spans="1:12">
      <c r="A5646" s="243">
        <v>45132</v>
      </c>
      <c r="B5646" s="243">
        <v>45133</v>
      </c>
      <c r="C5646" s="244">
        <f t="shared" si="264"/>
        <v>2</v>
      </c>
      <c r="D5646" s="239">
        <v>45133</v>
      </c>
      <c r="E5646" s="245">
        <f t="shared" si="265"/>
        <v>1</v>
      </c>
      <c r="F5646" s="306" t="s">
        <v>178</v>
      </c>
      <c r="G5646" s="241">
        <v>97467.97</v>
      </c>
      <c r="H5646" s="244">
        <f t="shared" si="266"/>
        <v>97467.97</v>
      </c>
      <c r="I5646" s="246"/>
      <c r="J5646" s="247"/>
      <c r="K5646" s="240"/>
      <c r="L5646" s="245"/>
    </row>
    <row r="5647" spans="1:12">
      <c r="A5647" s="243">
        <v>45132</v>
      </c>
      <c r="B5647" s="243">
        <v>45140</v>
      </c>
      <c r="C5647" s="244">
        <f t="shared" si="264"/>
        <v>9</v>
      </c>
      <c r="D5647" s="239">
        <v>45140</v>
      </c>
      <c r="E5647" s="245">
        <f t="shared" si="265"/>
        <v>8</v>
      </c>
      <c r="F5647" s="306" t="s">
        <v>176</v>
      </c>
      <c r="G5647" s="241">
        <v>2329.15</v>
      </c>
      <c r="H5647" s="244">
        <f t="shared" si="266"/>
        <v>18633.2</v>
      </c>
      <c r="I5647" s="246"/>
      <c r="J5647" s="247"/>
      <c r="K5647" s="240"/>
      <c r="L5647" s="245"/>
    </row>
    <row r="5648" spans="1:12">
      <c r="A5648" s="243">
        <v>45133</v>
      </c>
      <c r="B5648" s="243">
        <v>45191</v>
      </c>
      <c r="C5648" s="244">
        <f t="shared" si="264"/>
        <v>59</v>
      </c>
      <c r="D5648" s="239">
        <v>45191</v>
      </c>
      <c r="E5648" s="245">
        <f t="shared" si="265"/>
        <v>58</v>
      </c>
      <c r="F5648" s="306" t="s">
        <v>175</v>
      </c>
      <c r="G5648" s="241">
        <v>126.41</v>
      </c>
      <c r="H5648" s="244">
        <f t="shared" si="266"/>
        <v>7331.78</v>
      </c>
      <c r="I5648" s="246"/>
      <c r="J5648" s="247"/>
      <c r="K5648" s="240"/>
      <c r="L5648" s="245"/>
    </row>
    <row r="5649" spans="1:12">
      <c r="A5649" s="243">
        <v>45133</v>
      </c>
      <c r="B5649" s="243">
        <v>45273</v>
      </c>
      <c r="C5649" s="244">
        <f t="shared" si="264"/>
        <v>141</v>
      </c>
      <c r="D5649" s="239">
        <v>45273</v>
      </c>
      <c r="E5649" s="245">
        <f t="shared" si="265"/>
        <v>140</v>
      </c>
      <c r="F5649" s="306" t="s">
        <v>176</v>
      </c>
      <c r="G5649" s="241">
        <v>26.82</v>
      </c>
      <c r="H5649" s="244">
        <f t="shared" si="266"/>
        <v>3754.8</v>
      </c>
      <c r="I5649" s="246"/>
      <c r="J5649" s="247"/>
      <c r="K5649" s="240"/>
      <c r="L5649" s="245"/>
    </row>
    <row r="5650" spans="1:12">
      <c r="A5650" s="243">
        <v>45133</v>
      </c>
      <c r="B5650" s="243">
        <v>45236</v>
      </c>
      <c r="C5650" s="244">
        <f t="shared" si="264"/>
        <v>104</v>
      </c>
      <c r="D5650" s="239">
        <v>45236</v>
      </c>
      <c r="E5650" s="245">
        <f t="shared" si="265"/>
        <v>103</v>
      </c>
      <c r="F5650" s="306" t="s">
        <v>176</v>
      </c>
      <c r="G5650" s="241">
        <v>119.77</v>
      </c>
      <c r="H5650" s="244">
        <f t="shared" si="266"/>
        <v>12336.31</v>
      </c>
      <c r="I5650" s="246"/>
      <c r="J5650" s="247"/>
      <c r="K5650" s="240"/>
      <c r="L5650" s="245"/>
    </row>
    <row r="5651" spans="1:12">
      <c r="A5651" s="243">
        <v>45133</v>
      </c>
      <c r="B5651" s="243">
        <v>45139</v>
      </c>
      <c r="C5651" s="244">
        <f t="shared" si="264"/>
        <v>7</v>
      </c>
      <c r="D5651" s="239">
        <v>45139</v>
      </c>
      <c r="E5651" s="245">
        <f t="shared" si="265"/>
        <v>6</v>
      </c>
      <c r="F5651" s="306" t="s">
        <v>176</v>
      </c>
      <c r="G5651" s="241">
        <v>1478.78</v>
      </c>
      <c r="H5651" s="244">
        <f t="shared" si="266"/>
        <v>8872.68</v>
      </c>
      <c r="I5651" s="246"/>
      <c r="J5651" s="247"/>
      <c r="K5651" s="240"/>
      <c r="L5651" s="245"/>
    </row>
    <row r="5652" spans="1:12">
      <c r="A5652" s="243">
        <v>45133</v>
      </c>
      <c r="B5652" s="243">
        <v>45211</v>
      </c>
      <c r="C5652" s="244">
        <f t="shared" si="264"/>
        <v>79</v>
      </c>
      <c r="D5652" s="239">
        <v>45211</v>
      </c>
      <c r="E5652" s="245">
        <f t="shared" si="265"/>
        <v>78</v>
      </c>
      <c r="F5652" s="306" t="s">
        <v>175</v>
      </c>
      <c r="G5652" s="241">
        <v>181.5</v>
      </c>
      <c r="H5652" s="244">
        <f t="shared" si="266"/>
        <v>14157</v>
      </c>
      <c r="I5652" s="246"/>
      <c r="J5652" s="247"/>
      <c r="K5652" s="240"/>
      <c r="L5652" s="245"/>
    </row>
    <row r="5653" spans="1:12">
      <c r="A5653" s="243">
        <v>45133</v>
      </c>
      <c r="B5653" s="243">
        <v>45140</v>
      </c>
      <c r="C5653" s="244">
        <f t="shared" si="264"/>
        <v>8</v>
      </c>
      <c r="D5653" s="239">
        <v>45140</v>
      </c>
      <c r="E5653" s="245">
        <f t="shared" si="265"/>
        <v>7</v>
      </c>
      <c r="F5653" s="306" t="s">
        <v>178</v>
      </c>
      <c r="G5653" s="241">
        <v>11712.79</v>
      </c>
      <c r="H5653" s="244">
        <f t="shared" si="266"/>
        <v>81989.53</v>
      </c>
      <c r="I5653" s="246"/>
      <c r="J5653" s="247"/>
      <c r="K5653" s="240"/>
      <c r="L5653" s="245"/>
    </row>
    <row r="5654" spans="1:12">
      <c r="A5654" s="243">
        <v>45133</v>
      </c>
      <c r="B5654" s="243">
        <v>45139</v>
      </c>
      <c r="C5654" s="244">
        <f t="shared" si="264"/>
        <v>7</v>
      </c>
      <c r="D5654" s="239">
        <v>45139</v>
      </c>
      <c r="E5654" s="245">
        <f t="shared" si="265"/>
        <v>6</v>
      </c>
      <c r="F5654" s="306" t="s">
        <v>175</v>
      </c>
      <c r="G5654" s="241">
        <v>438.06</v>
      </c>
      <c r="H5654" s="244">
        <f t="shared" si="266"/>
        <v>2628.36</v>
      </c>
      <c r="I5654" s="246"/>
      <c r="J5654" s="247"/>
      <c r="K5654" s="240"/>
      <c r="L5654" s="245"/>
    </row>
    <row r="5655" spans="1:12">
      <c r="A5655" s="243">
        <v>45133</v>
      </c>
      <c r="B5655" s="243">
        <v>45140</v>
      </c>
      <c r="C5655" s="244">
        <f t="shared" si="264"/>
        <v>8</v>
      </c>
      <c r="D5655" s="239">
        <v>45140</v>
      </c>
      <c r="E5655" s="245">
        <f t="shared" si="265"/>
        <v>7</v>
      </c>
      <c r="F5655" s="306" t="s">
        <v>176</v>
      </c>
      <c r="G5655" s="241">
        <v>165.49</v>
      </c>
      <c r="H5655" s="244">
        <f t="shared" si="266"/>
        <v>1158.43</v>
      </c>
      <c r="I5655" s="246"/>
      <c r="J5655" s="247"/>
      <c r="K5655" s="240"/>
      <c r="L5655" s="245"/>
    </row>
    <row r="5656" spans="1:12">
      <c r="A5656" s="243">
        <v>45133</v>
      </c>
      <c r="B5656" s="243">
        <v>45156</v>
      </c>
      <c r="C5656" s="244">
        <f t="shared" si="264"/>
        <v>24</v>
      </c>
      <c r="D5656" s="239">
        <v>45156</v>
      </c>
      <c r="E5656" s="245">
        <f t="shared" si="265"/>
        <v>23</v>
      </c>
      <c r="F5656" s="306" t="s">
        <v>175</v>
      </c>
      <c r="G5656" s="241">
        <v>391.3</v>
      </c>
      <c r="H5656" s="244">
        <f t="shared" si="266"/>
        <v>8999.9</v>
      </c>
      <c r="I5656" s="246"/>
      <c r="J5656" s="247"/>
      <c r="K5656" s="240"/>
      <c r="L5656" s="245"/>
    </row>
    <row r="5657" spans="1:12">
      <c r="A5657" s="243">
        <v>45133</v>
      </c>
      <c r="B5657" s="243">
        <v>45134</v>
      </c>
      <c r="C5657" s="244">
        <f t="shared" si="264"/>
        <v>2</v>
      </c>
      <c r="D5657" s="239">
        <v>45134</v>
      </c>
      <c r="E5657" s="245">
        <f t="shared" si="265"/>
        <v>1</v>
      </c>
      <c r="F5657" s="306" t="s">
        <v>178</v>
      </c>
      <c r="G5657" s="241">
        <v>170092.6</v>
      </c>
      <c r="H5657" s="244">
        <f t="shared" si="266"/>
        <v>170092.6</v>
      </c>
      <c r="I5657" s="246"/>
      <c r="J5657" s="247"/>
      <c r="K5657" s="240"/>
      <c r="L5657" s="245"/>
    </row>
    <row r="5658" spans="1:12">
      <c r="A5658" s="243">
        <v>45133</v>
      </c>
      <c r="B5658" s="243">
        <v>45133</v>
      </c>
      <c r="C5658" s="244">
        <f t="shared" si="264"/>
        <v>1</v>
      </c>
      <c r="D5658" s="239">
        <v>45133</v>
      </c>
      <c r="E5658" s="245">
        <f t="shared" si="265"/>
        <v>0</v>
      </c>
      <c r="F5658" s="306" t="s">
        <v>176</v>
      </c>
      <c r="G5658" s="241">
        <v>52081.21</v>
      </c>
      <c r="H5658" s="244">
        <f t="shared" si="266"/>
        <v>0</v>
      </c>
      <c r="I5658" s="246"/>
      <c r="J5658" s="247"/>
      <c r="K5658" s="240"/>
      <c r="L5658" s="245"/>
    </row>
    <row r="5659" spans="1:12">
      <c r="A5659" s="243">
        <v>45133</v>
      </c>
      <c r="B5659" s="243">
        <v>45140</v>
      </c>
      <c r="C5659" s="244">
        <f t="shared" si="264"/>
        <v>8</v>
      </c>
      <c r="D5659" s="239">
        <v>45140</v>
      </c>
      <c r="E5659" s="245">
        <f t="shared" si="265"/>
        <v>7</v>
      </c>
      <c r="F5659" s="306" t="s">
        <v>175</v>
      </c>
      <c r="G5659" s="241">
        <v>456.86</v>
      </c>
      <c r="H5659" s="244">
        <f t="shared" si="266"/>
        <v>3198.02</v>
      </c>
      <c r="I5659" s="246"/>
      <c r="J5659" s="247"/>
      <c r="K5659" s="240"/>
      <c r="L5659" s="245"/>
    </row>
    <row r="5660" spans="1:12">
      <c r="A5660" s="243">
        <v>45133</v>
      </c>
      <c r="B5660" s="243">
        <v>45138</v>
      </c>
      <c r="C5660" s="244">
        <f t="shared" si="264"/>
        <v>6</v>
      </c>
      <c r="D5660" s="239">
        <v>45138</v>
      </c>
      <c r="E5660" s="245">
        <f t="shared" si="265"/>
        <v>5</v>
      </c>
      <c r="F5660" s="306" t="s">
        <v>180</v>
      </c>
      <c r="G5660" s="241">
        <v>158.32</v>
      </c>
      <c r="H5660" s="244">
        <f t="shared" si="266"/>
        <v>791.59999999999991</v>
      </c>
      <c r="I5660" s="246"/>
      <c r="J5660" s="247"/>
      <c r="K5660" s="240"/>
      <c r="L5660" s="245"/>
    </row>
    <row r="5661" spans="1:12">
      <c r="A5661" s="243">
        <v>45133</v>
      </c>
      <c r="B5661" s="243">
        <v>45134</v>
      </c>
      <c r="C5661" s="244">
        <f t="shared" si="264"/>
        <v>2</v>
      </c>
      <c r="D5661" s="239">
        <v>45134</v>
      </c>
      <c r="E5661" s="245">
        <f t="shared" si="265"/>
        <v>1</v>
      </c>
      <c r="F5661" s="306" t="s">
        <v>176</v>
      </c>
      <c r="G5661" s="241">
        <v>882950.16</v>
      </c>
      <c r="H5661" s="244">
        <f t="shared" si="266"/>
        <v>882950.16</v>
      </c>
      <c r="I5661" s="246"/>
      <c r="J5661" s="247"/>
      <c r="K5661" s="240"/>
      <c r="L5661" s="245"/>
    </row>
    <row r="5662" spans="1:12">
      <c r="A5662" s="243">
        <v>45133</v>
      </c>
      <c r="B5662" s="243">
        <v>45141</v>
      </c>
      <c r="C5662" s="244">
        <f t="shared" si="264"/>
        <v>9</v>
      </c>
      <c r="D5662" s="239">
        <v>45141</v>
      </c>
      <c r="E5662" s="245">
        <f t="shared" si="265"/>
        <v>8</v>
      </c>
      <c r="F5662" s="306" t="s">
        <v>175</v>
      </c>
      <c r="G5662" s="241">
        <v>123.43</v>
      </c>
      <c r="H5662" s="244">
        <f t="shared" si="266"/>
        <v>987.44</v>
      </c>
      <c r="I5662" s="246"/>
      <c r="J5662" s="247"/>
      <c r="K5662" s="240"/>
      <c r="L5662" s="245"/>
    </row>
    <row r="5663" spans="1:12">
      <c r="A5663" s="243">
        <v>45133</v>
      </c>
      <c r="B5663" s="243">
        <v>45142</v>
      </c>
      <c r="C5663" s="244">
        <f t="shared" si="264"/>
        <v>10</v>
      </c>
      <c r="D5663" s="239">
        <v>45142</v>
      </c>
      <c r="E5663" s="245">
        <f t="shared" si="265"/>
        <v>9</v>
      </c>
      <c r="F5663" s="306" t="s">
        <v>176</v>
      </c>
      <c r="G5663" s="241">
        <v>2036.61</v>
      </c>
      <c r="H5663" s="244">
        <f t="shared" si="266"/>
        <v>18329.489999999998</v>
      </c>
      <c r="I5663" s="246"/>
      <c r="J5663" s="247"/>
      <c r="K5663" s="240"/>
      <c r="L5663" s="245"/>
    </row>
    <row r="5664" spans="1:12">
      <c r="A5664" s="243">
        <v>45133</v>
      </c>
      <c r="B5664" s="243">
        <v>45135</v>
      </c>
      <c r="C5664" s="244">
        <f t="shared" si="264"/>
        <v>3</v>
      </c>
      <c r="D5664" s="239">
        <v>45135</v>
      </c>
      <c r="E5664" s="245">
        <f t="shared" si="265"/>
        <v>2</v>
      </c>
      <c r="F5664" s="306" t="s">
        <v>178</v>
      </c>
      <c r="G5664" s="241">
        <v>395022.86</v>
      </c>
      <c r="H5664" s="244">
        <f t="shared" si="266"/>
        <v>790045.72</v>
      </c>
      <c r="I5664" s="246"/>
      <c r="J5664" s="247"/>
      <c r="K5664" s="240"/>
      <c r="L5664" s="245"/>
    </row>
    <row r="5665" spans="1:12">
      <c r="A5665" s="243">
        <v>45133</v>
      </c>
      <c r="B5665" s="243">
        <v>45133</v>
      </c>
      <c r="C5665" s="244">
        <f t="shared" si="264"/>
        <v>1</v>
      </c>
      <c r="D5665" s="239">
        <v>45133</v>
      </c>
      <c r="E5665" s="245">
        <f t="shared" si="265"/>
        <v>0</v>
      </c>
      <c r="F5665" s="306" t="s">
        <v>175</v>
      </c>
      <c r="G5665" s="241">
        <v>1263.32</v>
      </c>
      <c r="H5665" s="244">
        <f t="shared" si="266"/>
        <v>0</v>
      </c>
      <c r="I5665" s="246"/>
      <c r="J5665" s="247"/>
      <c r="K5665" s="240"/>
      <c r="L5665" s="245"/>
    </row>
    <row r="5666" spans="1:12">
      <c r="A5666" s="243">
        <v>45133</v>
      </c>
      <c r="B5666" s="243">
        <v>45134</v>
      </c>
      <c r="C5666" s="244">
        <f t="shared" si="264"/>
        <v>2</v>
      </c>
      <c r="D5666" s="239">
        <v>45134</v>
      </c>
      <c r="E5666" s="245">
        <f t="shared" si="265"/>
        <v>1</v>
      </c>
      <c r="F5666" s="306" t="s">
        <v>175</v>
      </c>
      <c r="G5666" s="241">
        <v>703512.74</v>
      </c>
      <c r="H5666" s="244">
        <f t="shared" si="266"/>
        <v>703512.74</v>
      </c>
      <c r="I5666" s="246"/>
      <c r="J5666" s="247"/>
      <c r="K5666" s="240"/>
      <c r="L5666" s="245"/>
    </row>
    <row r="5667" spans="1:12">
      <c r="A5667" s="243">
        <v>45133</v>
      </c>
      <c r="B5667" s="243">
        <v>45135</v>
      </c>
      <c r="C5667" s="244">
        <f t="shared" si="264"/>
        <v>3</v>
      </c>
      <c r="D5667" s="239">
        <v>45135</v>
      </c>
      <c r="E5667" s="245">
        <f t="shared" si="265"/>
        <v>2</v>
      </c>
      <c r="F5667" s="306" t="s">
        <v>176</v>
      </c>
      <c r="G5667" s="241">
        <v>592633.86</v>
      </c>
      <c r="H5667" s="244">
        <f t="shared" si="266"/>
        <v>1185267.72</v>
      </c>
      <c r="I5667" s="246"/>
      <c r="J5667" s="247"/>
      <c r="K5667" s="240"/>
      <c r="L5667" s="245"/>
    </row>
    <row r="5668" spans="1:12">
      <c r="A5668" s="243">
        <v>45133</v>
      </c>
      <c r="B5668" s="243">
        <v>45142</v>
      </c>
      <c r="C5668" s="244">
        <f t="shared" si="264"/>
        <v>10</v>
      </c>
      <c r="D5668" s="239">
        <v>45142</v>
      </c>
      <c r="E5668" s="245">
        <f t="shared" si="265"/>
        <v>9</v>
      </c>
      <c r="F5668" s="306" t="s">
        <v>175</v>
      </c>
      <c r="G5668" s="241">
        <v>280.85000000000002</v>
      </c>
      <c r="H5668" s="244">
        <f t="shared" si="266"/>
        <v>2527.65</v>
      </c>
      <c r="I5668" s="246"/>
      <c r="J5668" s="247"/>
      <c r="K5668" s="240"/>
      <c r="L5668" s="245"/>
    </row>
    <row r="5669" spans="1:12">
      <c r="A5669" s="243">
        <v>45133</v>
      </c>
      <c r="B5669" s="243">
        <v>45273</v>
      </c>
      <c r="C5669" s="244">
        <f t="shared" si="264"/>
        <v>141</v>
      </c>
      <c r="D5669" s="239">
        <v>45273</v>
      </c>
      <c r="E5669" s="245">
        <f t="shared" si="265"/>
        <v>140</v>
      </c>
      <c r="F5669" s="306" t="s">
        <v>177</v>
      </c>
      <c r="G5669" s="241">
        <v>315.36</v>
      </c>
      <c r="H5669" s="244">
        <f t="shared" si="266"/>
        <v>44150.400000000001</v>
      </c>
      <c r="I5669" s="246"/>
      <c r="J5669" s="247"/>
      <c r="K5669" s="240"/>
      <c r="L5669" s="245"/>
    </row>
    <row r="5670" spans="1:12">
      <c r="A5670" s="243">
        <v>45133</v>
      </c>
      <c r="B5670" s="243">
        <v>45135</v>
      </c>
      <c r="C5670" s="244">
        <f t="shared" si="264"/>
        <v>3</v>
      </c>
      <c r="D5670" s="239">
        <v>45135</v>
      </c>
      <c r="E5670" s="245">
        <f t="shared" si="265"/>
        <v>2</v>
      </c>
      <c r="F5670" s="306" t="s">
        <v>175</v>
      </c>
      <c r="G5670" s="241">
        <v>15902.55</v>
      </c>
      <c r="H5670" s="244">
        <f t="shared" si="266"/>
        <v>31805.1</v>
      </c>
      <c r="I5670" s="246"/>
      <c r="J5670" s="247"/>
      <c r="K5670" s="240"/>
      <c r="L5670" s="245"/>
    </row>
    <row r="5671" spans="1:12">
      <c r="A5671" s="243">
        <v>45133</v>
      </c>
      <c r="B5671" s="243">
        <v>45293</v>
      </c>
      <c r="C5671" s="244">
        <f t="shared" si="264"/>
        <v>161</v>
      </c>
      <c r="D5671" s="239">
        <v>45293</v>
      </c>
      <c r="E5671" s="245">
        <f t="shared" si="265"/>
        <v>160</v>
      </c>
      <c r="F5671" s="306" t="s">
        <v>177</v>
      </c>
      <c r="G5671" s="241">
        <v>154.09</v>
      </c>
      <c r="H5671" s="244">
        <f t="shared" si="266"/>
        <v>24654.400000000001</v>
      </c>
      <c r="I5671" s="246"/>
      <c r="J5671" s="247"/>
      <c r="K5671" s="240"/>
      <c r="L5671" s="245"/>
    </row>
    <row r="5672" spans="1:12">
      <c r="A5672" s="243">
        <v>45133</v>
      </c>
      <c r="B5672" s="243">
        <v>45133</v>
      </c>
      <c r="C5672" s="244">
        <f t="shared" si="264"/>
        <v>1</v>
      </c>
      <c r="D5672" s="239">
        <v>45133</v>
      </c>
      <c r="E5672" s="245">
        <f t="shared" si="265"/>
        <v>0</v>
      </c>
      <c r="F5672" s="306" t="s">
        <v>179</v>
      </c>
      <c r="G5672" s="241">
        <v>1427.28</v>
      </c>
      <c r="H5672" s="244">
        <f t="shared" si="266"/>
        <v>0</v>
      </c>
      <c r="I5672" s="246"/>
      <c r="J5672" s="247"/>
      <c r="K5672" s="240"/>
      <c r="L5672" s="245"/>
    </row>
    <row r="5673" spans="1:12">
      <c r="A5673" s="243">
        <v>45133</v>
      </c>
      <c r="B5673" s="243">
        <v>45145</v>
      </c>
      <c r="C5673" s="244">
        <f t="shared" si="264"/>
        <v>13</v>
      </c>
      <c r="D5673" s="239">
        <v>45145</v>
      </c>
      <c r="E5673" s="245">
        <f t="shared" si="265"/>
        <v>12</v>
      </c>
      <c r="F5673" s="306" t="s">
        <v>176</v>
      </c>
      <c r="G5673" s="241">
        <v>62.39</v>
      </c>
      <c r="H5673" s="244">
        <f t="shared" si="266"/>
        <v>748.68000000000006</v>
      </c>
      <c r="I5673" s="246"/>
      <c r="J5673" s="247"/>
      <c r="K5673" s="240"/>
      <c r="L5673" s="245"/>
    </row>
    <row r="5674" spans="1:12">
      <c r="A5674" s="243">
        <v>45133</v>
      </c>
      <c r="B5674" s="243">
        <v>45145</v>
      </c>
      <c r="C5674" s="244">
        <f t="shared" si="264"/>
        <v>13</v>
      </c>
      <c r="D5674" s="239">
        <v>45145</v>
      </c>
      <c r="E5674" s="245">
        <f t="shared" si="265"/>
        <v>12</v>
      </c>
      <c r="F5674" s="306" t="s">
        <v>175</v>
      </c>
      <c r="G5674" s="241">
        <v>68.41</v>
      </c>
      <c r="H5674" s="244">
        <f t="shared" si="266"/>
        <v>820.92</v>
      </c>
      <c r="I5674" s="246"/>
      <c r="J5674" s="247"/>
      <c r="K5674" s="240"/>
      <c r="L5674" s="245"/>
    </row>
    <row r="5675" spans="1:12">
      <c r="A5675" s="243">
        <v>45133</v>
      </c>
      <c r="B5675" s="243">
        <v>45161</v>
      </c>
      <c r="C5675" s="244">
        <f t="shared" si="264"/>
        <v>29</v>
      </c>
      <c r="D5675" s="239">
        <v>45161</v>
      </c>
      <c r="E5675" s="245">
        <f t="shared" si="265"/>
        <v>28</v>
      </c>
      <c r="F5675" s="306" t="s">
        <v>176</v>
      </c>
      <c r="G5675" s="241">
        <v>26.93</v>
      </c>
      <c r="H5675" s="244">
        <f t="shared" si="266"/>
        <v>754.04</v>
      </c>
      <c r="I5675" s="246"/>
      <c r="J5675" s="247"/>
      <c r="K5675" s="240"/>
      <c r="L5675" s="245"/>
    </row>
    <row r="5676" spans="1:12">
      <c r="A5676" s="243">
        <v>45133</v>
      </c>
      <c r="B5676" s="243">
        <v>45146</v>
      </c>
      <c r="C5676" s="244">
        <f t="shared" si="264"/>
        <v>14</v>
      </c>
      <c r="D5676" s="239">
        <v>45146</v>
      </c>
      <c r="E5676" s="245">
        <f t="shared" si="265"/>
        <v>13</v>
      </c>
      <c r="F5676" s="306" t="s">
        <v>175</v>
      </c>
      <c r="G5676" s="241">
        <v>30.77</v>
      </c>
      <c r="H5676" s="244">
        <f t="shared" si="266"/>
        <v>400.01</v>
      </c>
      <c r="I5676" s="246"/>
      <c r="J5676" s="247"/>
      <c r="K5676" s="240"/>
      <c r="L5676" s="245"/>
    </row>
    <row r="5677" spans="1:12">
      <c r="A5677" s="243">
        <v>45133</v>
      </c>
      <c r="B5677" s="243">
        <v>45138</v>
      </c>
      <c r="C5677" s="244">
        <f t="shared" si="264"/>
        <v>6</v>
      </c>
      <c r="D5677" s="239">
        <v>45138</v>
      </c>
      <c r="E5677" s="245">
        <f t="shared" si="265"/>
        <v>5</v>
      </c>
      <c r="F5677" s="306" t="s">
        <v>178</v>
      </c>
      <c r="G5677" s="241">
        <v>46993.98</v>
      </c>
      <c r="H5677" s="244">
        <f t="shared" si="266"/>
        <v>234969.90000000002</v>
      </c>
      <c r="I5677" s="246"/>
      <c r="J5677" s="247"/>
      <c r="K5677" s="240"/>
      <c r="L5677" s="245"/>
    </row>
    <row r="5678" spans="1:12">
      <c r="A5678" s="243">
        <v>45133</v>
      </c>
      <c r="B5678" s="243">
        <v>45134</v>
      </c>
      <c r="C5678" s="244">
        <f t="shared" si="264"/>
        <v>2</v>
      </c>
      <c r="D5678" s="239">
        <v>45134</v>
      </c>
      <c r="E5678" s="245">
        <f t="shared" si="265"/>
        <v>1</v>
      </c>
      <c r="F5678" s="306" t="s">
        <v>177</v>
      </c>
      <c r="G5678" s="241">
        <v>27319.95</v>
      </c>
      <c r="H5678" s="244">
        <f t="shared" si="266"/>
        <v>27319.95</v>
      </c>
      <c r="I5678" s="246"/>
      <c r="J5678" s="247"/>
      <c r="K5678" s="240"/>
      <c r="L5678" s="245"/>
    </row>
    <row r="5679" spans="1:12">
      <c r="A5679" s="243">
        <v>45133</v>
      </c>
      <c r="B5679" s="243">
        <v>45379</v>
      </c>
      <c r="C5679" s="244">
        <f t="shared" si="264"/>
        <v>247</v>
      </c>
      <c r="D5679" s="239">
        <v>45379</v>
      </c>
      <c r="E5679" s="245">
        <f t="shared" si="265"/>
        <v>246</v>
      </c>
      <c r="F5679" s="306" t="s">
        <v>176</v>
      </c>
      <c r="G5679" s="241">
        <v>718.26</v>
      </c>
      <c r="H5679" s="244">
        <f t="shared" si="266"/>
        <v>176691.96</v>
      </c>
      <c r="I5679" s="246"/>
      <c r="J5679" s="247"/>
      <c r="K5679" s="240"/>
      <c r="L5679" s="245"/>
    </row>
    <row r="5680" spans="1:12">
      <c r="A5680" s="243">
        <v>45133</v>
      </c>
      <c r="B5680" s="243">
        <v>45147</v>
      </c>
      <c r="C5680" s="244">
        <f t="shared" si="264"/>
        <v>15</v>
      </c>
      <c r="D5680" s="239">
        <v>45147</v>
      </c>
      <c r="E5680" s="245">
        <f t="shared" si="265"/>
        <v>14</v>
      </c>
      <c r="F5680" s="306" t="s">
        <v>175</v>
      </c>
      <c r="G5680" s="241">
        <v>105.7</v>
      </c>
      <c r="H5680" s="244">
        <f t="shared" si="266"/>
        <v>1479.8</v>
      </c>
      <c r="I5680" s="246"/>
      <c r="J5680" s="247"/>
      <c r="K5680" s="240"/>
      <c r="L5680" s="245"/>
    </row>
    <row r="5681" spans="1:12">
      <c r="A5681" s="243">
        <v>45133</v>
      </c>
      <c r="B5681" s="243">
        <v>45142</v>
      </c>
      <c r="C5681" s="244">
        <f t="shared" si="264"/>
        <v>10</v>
      </c>
      <c r="D5681" s="239">
        <v>45142</v>
      </c>
      <c r="E5681" s="245">
        <f t="shared" si="265"/>
        <v>9</v>
      </c>
      <c r="F5681" s="306" t="s">
        <v>177</v>
      </c>
      <c r="G5681" s="241">
        <v>34.49</v>
      </c>
      <c r="H5681" s="244">
        <f t="shared" si="266"/>
        <v>310.41000000000003</v>
      </c>
      <c r="I5681" s="246"/>
      <c r="J5681" s="247"/>
      <c r="K5681" s="240"/>
      <c r="L5681" s="245"/>
    </row>
    <row r="5682" spans="1:12">
      <c r="A5682" s="243">
        <v>45133</v>
      </c>
      <c r="B5682" s="243">
        <v>45135</v>
      </c>
      <c r="C5682" s="244">
        <f t="shared" si="264"/>
        <v>3</v>
      </c>
      <c r="D5682" s="239">
        <v>45135</v>
      </c>
      <c r="E5682" s="245">
        <f t="shared" si="265"/>
        <v>2</v>
      </c>
      <c r="F5682" s="306" t="s">
        <v>177</v>
      </c>
      <c r="G5682" s="241">
        <v>15211.24</v>
      </c>
      <c r="H5682" s="244">
        <f t="shared" si="266"/>
        <v>30422.48</v>
      </c>
      <c r="I5682" s="246"/>
      <c r="J5682" s="247"/>
      <c r="K5682" s="240"/>
      <c r="L5682" s="245"/>
    </row>
    <row r="5683" spans="1:12">
      <c r="A5683" s="243">
        <v>45133</v>
      </c>
      <c r="B5683" s="243">
        <v>45138</v>
      </c>
      <c r="C5683" s="244">
        <f t="shared" si="264"/>
        <v>6</v>
      </c>
      <c r="D5683" s="239">
        <v>45138</v>
      </c>
      <c r="E5683" s="245">
        <f t="shared" si="265"/>
        <v>5</v>
      </c>
      <c r="F5683" s="306" t="s">
        <v>176</v>
      </c>
      <c r="G5683" s="241">
        <v>203233.57</v>
      </c>
      <c r="H5683" s="244">
        <f t="shared" si="266"/>
        <v>1016167.8500000001</v>
      </c>
      <c r="I5683" s="246"/>
      <c r="J5683" s="247"/>
      <c r="K5683" s="240"/>
      <c r="L5683" s="245"/>
    </row>
    <row r="5684" spans="1:12">
      <c r="A5684" s="243">
        <v>45133</v>
      </c>
      <c r="B5684" s="243">
        <v>45138</v>
      </c>
      <c r="C5684" s="244">
        <f t="shared" si="264"/>
        <v>6</v>
      </c>
      <c r="D5684" s="239">
        <v>45138</v>
      </c>
      <c r="E5684" s="245">
        <f t="shared" si="265"/>
        <v>5</v>
      </c>
      <c r="F5684" s="306" t="s">
        <v>175</v>
      </c>
      <c r="G5684" s="241">
        <v>2315.2399999999998</v>
      </c>
      <c r="H5684" s="244">
        <f t="shared" si="266"/>
        <v>11576.199999999999</v>
      </c>
      <c r="I5684" s="246"/>
      <c r="J5684" s="247"/>
      <c r="K5684" s="240"/>
      <c r="L5684" s="245"/>
    </row>
    <row r="5685" spans="1:12">
      <c r="A5685" s="243">
        <v>45133</v>
      </c>
      <c r="B5685" s="243">
        <v>45166</v>
      </c>
      <c r="C5685" s="244">
        <f t="shared" si="264"/>
        <v>34</v>
      </c>
      <c r="D5685" s="239">
        <v>45166</v>
      </c>
      <c r="E5685" s="245">
        <f t="shared" si="265"/>
        <v>33</v>
      </c>
      <c r="F5685" s="306" t="s">
        <v>175</v>
      </c>
      <c r="G5685" s="241">
        <v>166.24</v>
      </c>
      <c r="H5685" s="244">
        <f t="shared" si="266"/>
        <v>5485.92</v>
      </c>
      <c r="I5685" s="246"/>
      <c r="J5685" s="247"/>
      <c r="K5685" s="240"/>
      <c r="L5685" s="245"/>
    </row>
    <row r="5686" spans="1:12">
      <c r="A5686" s="243">
        <v>45133</v>
      </c>
      <c r="B5686" s="243">
        <v>45231</v>
      </c>
      <c r="C5686" s="244">
        <f t="shared" si="264"/>
        <v>99</v>
      </c>
      <c r="D5686" s="239">
        <v>45231</v>
      </c>
      <c r="E5686" s="245">
        <f t="shared" si="265"/>
        <v>98</v>
      </c>
      <c r="F5686" s="306" t="s">
        <v>175</v>
      </c>
      <c r="G5686" s="241">
        <v>67.12</v>
      </c>
      <c r="H5686" s="244">
        <f t="shared" si="266"/>
        <v>6577.76</v>
      </c>
      <c r="I5686" s="246"/>
      <c r="J5686" s="247"/>
      <c r="K5686" s="240"/>
      <c r="L5686" s="245"/>
    </row>
    <row r="5687" spans="1:12">
      <c r="A5687" s="243">
        <v>45133</v>
      </c>
      <c r="B5687" s="243">
        <v>45167</v>
      </c>
      <c r="C5687" s="244">
        <f t="shared" si="264"/>
        <v>35</v>
      </c>
      <c r="D5687" s="239">
        <v>45167</v>
      </c>
      <c r="E5687" s="245">
        <f t="shared" si="265"/>
        <v>34</v>
      </c>
      <c r="F5687" s="306" t="s">
        <v>175</v>
      </c>
      <c r="G5687" s="241">
        <v>4.91</v>
      </c>
      <c r="H5687" s="244">
        <f t="shared" si="266"/>
        <v>166.94</v>
      </c>
      <c r="I5687" s="246"/>
      <c r="J5687" s="247"/>
      <c r="K5687" s="240"/>
      <c r="L5687" s="245"/>
    </row>
    <row r="5688" spans="1:12">
      <c r="A5688" s="243">
        <v>45133</v>
      </c>
      <c r="B5688" s="243">
        <v>45138</v>
      </c>
      <c r="C5688" s="244">
        <f t="shared" si="264"/>
        <v>6</v>
      </c>
      <c r="D5688" s="239">
        <v>45138</v>
      </c>
      <c r="E5688" s="245">
        <f t="shared" si="265"/>
        <v>5</v>
      </c>
      <c r="F5688" s="306" t="s">
        <v>177</v>
      </c>
      <c r="G5688" s="241">
        <v>11576.82</v>
      </c>
      <c r="H5688" s="244">
        <f t="shared" si="266"/>
        <v>57884.1</v>
      </c>
      <c r="I5688" s="246"/>
      <c r="J5688" s="247"/>
      <c r="K5688" s="240"/>
      <c r="L5688" s="245"/>
    </row>
    <row r="5689" spans="1:12">
      <c r="A5689" s="243">
        <v>45134</v>
      </c>
      <c r="B5689" s="243">
        <v>45148</v>
      </c>
      <c r="C5689" s="244">
        <f t="shared" si="264"/>
        <v>15</v>
      </c>
      <c r="D5689" s="239">
        <v>45148</v>
      </c>
      <c r="E5689" s="245">
        <f t="shared" si="265"/>
        <v>14</v>
      </c>
      <c r="F5689" s="306" t="s">
        <v>175</v>
      </c>
      <c r="G5689" s="241">
        <v>135.79</v>
      </c>
      <c r="H5689" s="244">
        <f t="shared" si="266"/>
        <v>1901.06</v>
      </c>
      <c r="I5689" s="246"/>
      <c r="J5689" s="247"/>
      <c r="K5689" s="240"/>
      <c r="L5689" s="245"/>
    </row>
    <row r="5690" spans="1:12">
      <c r="A5690" s="243">
        <v>45134</v>
      </c>
      <c r="B5690" s="243">
        <v>45138</v>
      </c>
      <c r="C5690" s="244">
        <f t="shared" si="264"/>
        <v>5</v>
      </c>
      <c r="D5690" s="239">
        <v>45138</v>
      </c>
      <c r="E5690" s="245">
        <f t="shared" si="265"/>
        <v>4</v>
      </c>
      <c r="F5690" s="306" t="s">
        <v>177</v>
      </c>
      <c r="G5690" s="241">
        <v>1236.75</v>
      </c>
      <c r="H5690" s="244">
        <f t="shared" si="266"/>
        <v>4947</v>
      </c>
      <c r="I5690" s="246"/>
      <c r="J5690" s="247"/>
      <c r="K5690" s="240"/>
      <c r="L5690" s="245"/>
    </row>
    <row r="5691" spans="1:12">
      <c r="A5691" s="243">
        <v>45134</v>
      </c>
      <c r="B5691" s="243">
        <v>45177</v>
      </c>
      <c r="C5691" s="244">
        <f t="shared" si="264"/>
        <v>44</v>
      </c>
      <c r="D5691" s="239">
        <v>45177</v>
      </c>
      <c r="E5691" s="245">
        <f t="shared" si="265"/>
        <v>43</v>
      </c>
      <c r="F5691" s="306" t="s">
        <v>175</v>
      </c>
      <c r="G5691" s="241">
        <v>23.45</v>
      </c>
      <c r="H5691" s="244">
        <f t="shared" si="266"/>
        <v>1008.35</v>
      </c>
      <c r="I5691" s="246"/>
      <c r="J5691" s="247"/>
      <c r="K5691" s="240"/>
      <c r="L5691" s="245"/>
    </row>
    <row r="5692" spans="1:12">
      <c r="A5692" s="243">
        <v>45134</v>
      </c>
      <c r="B5692" s="243">
        <v>45152</v>
      </c>
      <c r="C5692" s="244">
        <f t="shared" si="264"/>
        <v>19</v>
      </c>
      <c r="D5692" s="239">
        <v>45152</v>
      </c>
      <c r="E5692" s="245">
        <f t="shared" si="265"/>
        <v>18</v>
      </c>
      <c r="F5692" s="306" t="s">
        <v>175</v>
      </c>
      <c r="G5692" s="241">
        <v>40.72</v>
      </c>
      <c r="H5692" s="244">
        <f t="shared" si="266"/>
        <v>732.96</v>
      </c>
      <c r="I5692" s="246"/>
      <c r="J5692" s="247"/>
      <c r="K5692" s="240"/>
      <c r="L5692" s="245"/>
    </row>
    <row r="5693" spans="1:12">
      <c r="A5693" s="243">
        <v>45134</v>
      </c>
      <c r="B5693" s="243">
        <v>45153</v>
      </c>
      <c r="C5693" s="244">
        <f t="shared" si="264"/>
        <v>20</v>
      </c>
      <c r="D5693" s="239">
        <v>45153</v>
      </c>
      <c r="E5693" s="245">
        <f t="shared" si="265"/>
        <v>19</v>
      </c>
      <c r="F5693" s="306" t="s">
        <v>175</v>
      </c>
      <c r="G5693" s="241">
        <v>69.400000000000006</v>
      </c>
      <c r="H5693" s="244">
        <f t="shared" si="266"/>
        <v>1318.6000000000001</v>
      </c>
      <c r="I5693" s="246"/>
      <c r="J5693" s="247"/>
      <c r="K5693" s="240"/>
      <c r="L5693" s="245"/>
    </row>
    <row r="5694" spans="1:12">
      <c r="A5694" s="243">
        <v>45134</v>
      </c>
      <c r="B5694" s="243">
        <v>45139</v>
      </c>
      <c r="C5694" s="244">
        <f t="shared" si="264"/>
        <v>6</v>
      </c>
      <c r="D5694" s="239">
        <v>45139</v>
      </c>
      <c r="E5694" s="245">
        <f t="shared" si="265"/>
        <v>5</v>
      </c>
      <c r="F5694" s="306" t="s">
        <v>176</v>
      </c>
      <c r="G5694" s="241">
        <v>56208.5</v>
      </c>
      <c r="H5694" s="244">
        <f t="shared" si="266"/>
        <v>281042.5</v>
      </c>
      <c r="I5694" s="246"/>
      <c r="J5694" s="247"/>
      <c r="K5694" s="240"/>
      <c r="L5694" s="245"/>
    </row>
    <row r="5695" spans="1:12">
      <c r="A5695" s="243">
        <v>45134</v>
      </c>
      <c r="B5695" s="243">
        <v>45211</v>
      </c>
      <c r="C5695" s="244">
        <f t="shared" si="264"/>
        <v>78</v>
      </c>
      <c r="D5695" s="239">
        <v>45211</v>
      </c>
      <c r="E5695" s="245">
        <f t="shared" si="265"/>
        <v>77</v>
      </c>
      <c r="F5695" s="306" t="s">
        <v>175</v>
      </c>
      <c r="G5695" s="241">
        <v>97.93</v>
      </c>
      <c r="H5695" s="244">
        <f t="shared" si="266"/>
        <v>7540.6100000000006</v>
      </c>
      <c r="I5695" s="246"/>
      <c r="J5695" s="247"/>
      <c r="K5695" s="240"/>
      <c r="L5695" s="245"/>
    </row>
    <row r="5696" spans="1:12">
      <c r="A5696" s="243">
        <v>45134</v>
      </c>
      <c r="B5696" s="243">
        <v>45350</v>
      </c>
      <c r="C5696" s="244">
        <f t="shared" si="264"/>
        <v>217</v>
      </c>
      <c r="D5696" s="239">
        <v>45350</v>
      </c>
      <c r="E5696" s="245">
        <f t="shared" si="265"/>
        <v>216</v>
      </c>
      <c r="F5696" s="306" t="s">
        <v>176</v>
      </c>
      <c r="G5696" s="241">
        <v>2094.39</v>
      </c>
      <c r="H5696" s="244">
        <f t="shared" si="266"/>
        <v>452388.24</v>
      </c>
      <c r="I5696" s="246"/>
      <c r="J5696" s="247"/>
      <c r="K5696" s="240"/>
      <c r="L5696" s="245"/>
    </row>
    <row r="5697" spans="1:12">
      <c r="A5697" s="243">
        <v>45134</v>
      </c>
      <c r="B5697" s="243">
        <v>45139</v>
      </c>
      <c r="C5697" s="244">
        <f t="shared" si="264"/>
        <v>6</v>
      </c>
      <c r="D5697" s="239">
        <v>45139</v>
      </c>
      <c r="E5697" s="245">
        <f t="shared" si="265"/>
        <v>5</v>
      </c>
      <c r="F5697" s="306" t="s">
        <v>175</v>
      </c>
      <c r="G5697" s="241">
        <v>2498.7199999999998</v>
      </c>
      <c r="H5697" s="244">
        <f t="shared" si="266"/>
        <v>12493.599999999999</v>
      </c>
      <c r="I5697" s="246"/>
      <c r="J5697" s="247"/>
      <c r="K5697" s="240"/>
      <c r="L5697" s="245"/>
    </row>
    <row r="5698" spans="1:12">
      <c r="A5698" s="243">
        <v>45134</v>
      </c>
      <c r="B5698" s="243">
        <v>45140</v>
      </c>
      <c r="C5698" s="244">
        <f t="shared" si="264"/>
        <v>7</v>
      </c>
      <c r="D5698" s="239">
        <v>45140</v>
      </c>
      <c r="E5698" s="245">
        <f t="shared" si="265"/>
        <v>6</v>
      </c>
      <c r="F5698" s="306" t="s">
        <v>176</v>
      </c>
      <c r="G5698" s="241">
        <v>24719.98</v>
      </c>
      <c r="H5698" s="244">
        <f t="shared" si="266"/>
        <v>148319.88</v>
      </c>
      <c r="I5698" s="246"/>
      <c r="J5698" s="247"/>
      <c r="K5698" s="240"/>
      <c r="L5698" s="245"/>
    </row>
    <row r="5699" spans="1:12">
      <c r="A5699" s="243">
        <v>45134</v>
      </c>
      <c r="B5699" s="243">
        <v>45141</v>
      </c>
      <c r="C5699" s="244">
        <f t="shared" si="264"/>
        <v>8</v>
      </c>
      <c r="D5699" s="239">
        <v>45141</v>
      </c>
      <c r="E5699" s="245">
        <f t="shared" si="265"/>
        <v>7</v>
      </c>
      <c r="F5699" s="306" t="s">
        <v>176</v>
      </c>
      <c r="G5699" s="241">
        <v>2171.98</v>
      </c>
      <c r="H5699" s="244">
        <f t="shared" si="266"/>
        <v>15203.86</v>
      </c>
      <c r="I5699" s="246"/>
      <c r="J5699" s="247"/>
      <c r="K5699" s="240"/>
      <c r="L5699" s="245"/>
    </row>
    <row r="5700" spans="1:12">
      <c r="A5700" s="243">
        <v>45134</v>
      </c>
      <c r="B5700" s="243">
        <v>45140</v>
      </c>
      <c r="C5700" s="244">
        <f t="shared" si="264"/>
        <v>7</v>
      </c>
      <c r="D5700" s="239">
        <v>45140</v>
      </c>
      <c r="E5700" s="245">
        <f t="shared" si="265"/>
        <v>6</v>
      </c>
      <c r="F5700" s="306" t="s">
        <v>175</v>
      </c>
      <c r="G5700" s="241">
        <v>656.39</v>
      </c>
      <c r="H5700" s="244">
        <f t="shared" si="266"/>
        <v>3938.34</v>
      </c>
      <c r="I5700" s="246"/>
      <c r="J5700" s="247"/>
      <c r="K5700" s="240"/>
      <c r="L5700" s="245"/>
    </row>
    <row r="5701" spans="1:12">
      <c r="A5701" s="243">
        <v>45134</v>
      </c>
      <c r="B5701" s="243">
        <v>45134</v>
      </c>
      <c r="C5701" s="244">
        <f t="shared" si="264"/>
        <v>1</v>
      </c>
      <c r="D5701" s="239">
        <v>45134</v>
      </c>
      <c r="E5701" s="245">
        <f t="shared" si="265"/>
        <v>0</v>
      </c>
      <c r="F5701" s="306" t="s">
        <v>178</v>
      </c>
      <c r="G5701" s="241">
        <v>2700.84</v>
      </c>
      <c r="H5701" s="244">
        <f t="shared" si="266"/>
        <v>0</v>
      </c>
      <c r="I5701" s="246"/>
      <c r="J5701" s="247"/>
      <c r="K5701" s="240"/>
      <c r="L5701" s="245"/>
    </row>
    <row r="5702" spans="1:12">
      <c r="A5702" s="243">
        <v>45134</v>
      </c>
      <c r="B5702" s="243">
        <v>45142</v>
      </c>
      <c r="C5702" s="244">
        <f t="shared" si="264"/>
        <v>9</v>
      </c>
      <c r="D5702" s="239">
        <v>45142</v>
      </c>
      <c r="E5702" s="245">
        <f t="shared" si="265"/>
        <v>8</v>
      </c>
      <c r="F5702" s="306" t="s">
        <v>176</v>
      </c>
      <c r="G5702" s="241">
        <v>442.59</v>
      </c>
      <c r="H5702" s="244">
        <f t="shared" si="266"/>
        <v>3540.72</v>
      </c>
      <c r="I5702" s="246"/>
      <c r="J5702" s="247"/>
      <c r="K5702" s="240"/>
      <c r="L5702" s="245"/>
    </row>
    <row r="5703" spans="1:12">
      <c r="A5703" s="243">
        <v>45134</v>
      </c>
      <c r="B5703" s="243">
        <v>45134</v>
      </c>
      <c r="C5703" s="244">
        <f t="shared" ref="C5703:C5766" si="267">B5703-A5703+1</f>
        <v>1</v>
      </c>
      <c r="D5703" s="239">
        <v>45134</v>
      </c>
      <c r="E5703" s="245">
        <f t="shared" ref="E5703:E5766" si="268">D5703-A5703</f>
        <v>0</v>
      </c>
      <c r="F5703" s="306" t="s">
        <v>176</v>
      </c>
      <c r="G5703" s="241">
        <v>10662.09</v>
      </c>
      <c r="H5703" s="244">
        <f t="shared" ref="H5703:H5766" si="269">E5703*G5703</f>
        <v>0</v>
      </c>
      <c r="I5703" s="246"/>
      <c r="J5703" s="247"/>
      <c r="K5703" s="240"/>
      <c r="L5703" s="245"/>
    </row>
    <row r="5704" spans="1:12">
      <c r="A5704" s="243">
        <v>45134</v>
      </c>
      <c r="B5704" s="243">
        <v>45135</v>
      </c>
      <c r="C5704" s="244">
        <f t="shared" si="267"/>
        <v>2</v>
      </c>
      <c r="D5704" s="239">
        <v>45135</v>
      </c>
      <c r="E5704" s="245">
        <f t="shared" si="268"/>
        <v>1</v>
      </c>
      <c r="F5704" s="306" t="s">
        <v>178</v>
      </c>
      <c r="G5704" s="241">
        <v>461071.49</v>
      </c>
      <c r="H5704" s="244">
        <f t="shared" si="269"/>
        <v>461071.49</v>
      </c>
      <c r="I5704" s="246"/>
      <c r="J5704" s="247"/>
      <c r="K5704" s="240"/>
      <c r="L5704" s="245"/>
    </row>
    <row r="5705" spans="1:12">
      <c r="A5705" s="243">
        <v>45134</v>
      </c>
      <c r="B5705" s="243">
        <v>45141</v>
      </c>
      <c r="C5705" s="244">
        <f t="shared" si="267"/>
        <v>8</v>
      </c>
      <c r="D5705" s="239">
        <v>45141</v>
      </c>
      <c r="E5705" s="245">
        <f t="shared" si="268"/>
        <v>7</v>
      </c>
      <c r="F5705" s="306" t="s">
        <v>175</v>
      </c>
      <c r="G5705" s="241">
        <v>547.75</v>
      </c>
      <c r="H5705" s="244">
        <f t="shared" si="269"/>
        <v>3834.25</v>
      </c>
      <c r="I5705" s="246"/>
      <c r="J5705" s="247"/>
      <c r="K5705" s="240"/>
      <c r="L5705" s="245"/>
    </row>
    <row r="5706" spans="1:12">
      <c r="A5706" s="243">
        <v>45134</v>
      </c>
      <c r="B5706" s="243">
        <v>45135</v>
      </c>
      <c r="C5706" s="244">
        <f t="shared" si="267"/>
        <v>2</v>
      </c>
      <c r="D5706" s="239">
        <v>45135</v>
      </c>
      <c r="E5706" s="245">
        <f t="shared" si="268"/>
        <v>1</v>
      </c>
      <c r="F5706" s="306" t="s">
        <v>176</v>
      </c>
      <c r="G5706" s="241">
        <v>209377.77</v>
      </c>
      <c r="H5706" s="244">
        <f t="shared" si="269"/>
        <v>209377.77</v>
      </c>
      <c r="I5706" s="246"/>
      <c r="J5706" s="247"/>
      <c r="K5706" s="240"/>
      <c r="L5706" s="245"/>
    </row>
    <row r="5707" spans="1:12">
      <c r="A5707" s="243">
        <v>45134</v>
      </c>
      <c r="B5707" s="243">
        <v>45142</v>
      </c>
      <c r="C5707" s="244">
        <f t="shared" si="267"/>
        <v>9</v>
      </c>
      <c r="D5707" s="239">
        <v>45142</v>
      </c>
      <c r="E5707" s="245">
        <f t="shared" si="268"/>
        <v>8</v>
      </c>
      <c r="F5707" s="306" t="s">
        <v>175</v>
      </c>
      <c r="G5707" s="241">
        <v>783.27</v>
      </c>
      <c r="H5707" s="244">
        <f t="shared" si="269"/>
        <v>6266.16</v>
      </c>
      <c r="I5707" s="246"/>
      <c r="J5707" s="247"/>
      <c r="K5707" s="240"/>
      <c r="L5707" s="245"/>
    </row>
    <row r="5708" spans="1:12">
      <c r="A5708" s="243">
        <v>45134</v>
      </c>
      <c r="B5708" s="243">
        <v>45134</v>
      </c>
      <c r="C5708" s="244">
        <f t="shared" si="267"/>
        <v>1</v>
      </c>
      <c r="D5708" s="239">
        <v>45134</v>
      </c>
      <c r="E5708" s="245">
        <f t="shared" si="268"/>
        <v>0</v>
      </c>
      <c r="F5708" s="306" t="s">
        <v>175</v>
      </c>
      <c r="G5708" s="241">
        <v>1324.08</v>
      </c>
      <c r="H5708" s="244">
        <f t="shared" si="269"/>
        <v>0</v>
      </c>
      <c r="I5708" s="246"/>
      <c r="J5708" s="247"/>
      <c r="K5708" s="240"/>
      <c r="L5708" s="245"/>
    </row>
    <row r="5709" spans="1:12">
      <c r="A5709" s="243">
        <v>45134</v>
      </c>
      <c r="B5709" s="243">
        <v>45135</v>
      </c>
      <c r="C5709" s="244">
        <f t="shared" si="267"/>
        <v>2</v>
      </c>
      <c r="D5709" s="239">
        <v>45135</v>
      </c>
      <c r="E5709" s="245">
        <f t="shared" si="268"/>
        <v>1</v>
      </c>
      <c r="F5709" s="306" t="s">
        <v>175</v>
      </c>
      <c r="G5709" s="241">
        <v>812624.76</v>
      </c>
      <c r="H5709" s="244">
        <f t="shared" si="269"/>
        <v>812624.76</v>
      </c>
      <c r="I5709" s="246"/>
      <c r="J5709" s="247"/>
      <c r="K5709" s="240"/>
      <c r="L5709" s="245"/>
    </row>
    <row r="5710" spans="1:12">
      <c r="A5710" s="243">
        <v>45134</v>
      </c>
      <c r="B5710" s="243">
        <v>45182</v>
      </c>
      <c r="C5710" s="244">
        <f t="shared" si="267"/>
        <v>49</v>
      </c>
      <c r="D5710" s="239">
        <v>45182</v>
      </c>
      <c r="E5710" s="245">
        <f t="shared" si="268"/>
        <v>48</v>
      </c>
      <c r="F5710" s="306" t="s">
        <v>175</v>
      </c>
      <c r="G5710" s="241">
        <v>81.36</v>
      </c>
      <c r="H5710" s="244">
        <f t="shared" si="269"/>
        <v>3905.2799999999997</v>
      </c>
      <c r="I5710" s="246"/>
      <c r="J5710" s="247"/>
      <c r="K5710" s="240"/>
      <c r="L5710" s="245"/>
    </row>
    <row r="5711" spans="1:12">
      <c r="A5711" s="243">
        <v>45134</v>
      </c>
      <c r="B5711" s="243">
        <v>45139</v>
      </c>
      <c r="C5711" s="244">
        <f t="shared" si="267"/>
        <v>6</v>
      </c>
      <c r="D5711" s="239">
        <v>45139</v>
      </c>
      <c r="E5711" s="245">
        <f t="shared" si="268"/>
        <v>5</v>
      </c>
      <c r="F5711" s="306" t="s">
        <v>177</v>
      </c>
      <c r="G5711" s="241">
        <v>169.23</v>
      </c>
      <c r="H5711" s="244">
        <f t="shared" si="269"/>
        <v>846.15</v>
      </c>
      <c r="I5711" s="246"/>
      <c r="J5711" s="247"/>
      <c r="K5711" s="240"/>
      <c r="L5711" s="245"/>
    </row>
    <row r="5712" spans="1:12">
      <c r="A5712" s="243">
        <v>45134</v>
      </c>
      <c r="B5712" s="243">
        <v>45145</v>
      </c>
      <c r="C5712" s="244">
        <f t="shared" si="267"/>
        <v>12</v>
      </c>
      <c r="D5712" s="239">
        <v>45145</v>
      </c>
      <c r="E5712" s="245">
        <f t="shared" si="268"/>
        <v>11</v>
      </c>
      <c r="F5712" s="306" t="s">
        <v>176</v>
      </c>
      <c r="G5712" s="241">
        <v>46.25</v>
      </c>
      <c r="H5712" s="244">
        <f t="shared" si="269"/>
        <v>508.75</v>
      </c>
      <c r="I5712" s="246"/>
      <c r="J5712" s="247"/>
      <c r="K5712" s="240"/>
      <c r="L5712" s="245"/>
    </row>
    <row r="5713" spans="1:12">
      <c r="A5713" s="243">
        <v>45134</v>
      </c>
      <c r="B5713" s="243">
        <v>45134</v>
      </c>
      <c r="C5713" s="244">
        <f t="shared" si="267"/>
        <v>1</v>
      </c>
      <c r="D5713" s="239">
        <v>45134</v>
      </c>
      <c r="E5713" s="245">
        <f t="shared" si="268"/>
        <v>0</v>
      </c>
      <c r="F5713" s="306" t="s">
        <v>179</v>
      </c>
      <c r="G5713" s="241">
        <v>959.35</v>
      </c>
      <c r="H5713" s="244">
        <f t="shared" si="269"/>
        <v>0</v>
      </c>
      <c r="I5713" s="246"/>
      <c r="J5713" s="247"/>
      <c r="K5713" s="240"/>
      <c r="L5713" s="245"/>
    </row>
    <row r="5714" spans="1:12">
      <c r="A5714" s="243">
        <v>45134</v>
      </c>
      <c r="B5714" s="243">
        <v>45145</v>
      </c>
      <c r="C5714" s="244">
        <f t="shared" si="267"/>
        <v>12</v>
      </c>
      <c r="D5714" s="239">
        <v>45145</v>
      </c>
      <c r="E5714" s="245">
        <f t="shared" si="268"/>
        <v>11</v>
      </c>
      <c r="F5714" s="306" t="s">
        <v>175</v>
      </c>
      <c r="G5714" s="241">
        <v>740.29</v>
      </c>
      <c r="H5714" s="244">
        <f t="shared" si="269"/>
        <v>8143.19</v>
      </c>
      <c r="I5714" s="246"/>
      <c r="J5714" s="247"/>
      <c r="K5714" s="240"/>
      <c r="L5714" s="245"/>
    </row>
    <row r="5715" spans="1:12">
      <c r="A5715" s="243">
        <v>45134</v>
      </c>
      <c r="B5715" s="243">
        <v>45138</v>
      </c>
      <c r="C5715" s="244">
        <f t="shared" si="267"/>
        <v>5</v>
      </c>
      <c r="D5715" s="239">
        <v>45138</v>
      </c>
      <c r="E5715" s="245">
        <f t="shared" si="268"/>
        <v>4</v>
      </c>
      <c r="F5715" s="306" t="s">
        <v>178</v>
      </c>
      <c r="G5715" s="241">
        <v>2419.2600000000002</v>
      </c>
      <c r="H5715" s="244">
        <f t="shared" si="269"/>
        <v>9677.0400000000009</v>
      </c>
      <c r="I5715" s="246"/>
      <c r="J5715" s="247"/>
      <c r="K5715" s="240"/>
      <c r="L5715" s="245"/>
    </row>
    <row r="5716" spans="1:12">
      <c r="A5716" s="243">
        <v>45134</v>
      </c>
      <c r="B5716" s="243">
        <v>45138</v>
      </c>
      <c r="C5716" s="244">
        <f t="shared" si="267"/>
        <v>5</v>
      </c>
      <c r="D5716" s="239">
        <v>45138</v>
      </c>
      <c r="E5716" s="245">
        <f t="shared" si="268"/>
        <v>4</v>
      </c>
      <c r="F5716" s="306" t="s">
        <v>176</v>
      </c>
      <c r="G5716" s="241">
        <v>75783.429999999993</v>
      </c>
      <c r="H5716" s="244">
        <f t="shared" si="269"/>
        <v>303133.71999999997</v>
      </c>
      <c r="I5716" s="246"/>
      <c r="J5716" s="247"/>
      <c r="K5716" s="240"/>
      <c r="L5716" s="245"/>
    </row>
    <row r="5717" spans="1:12">
      <c r="A5717" s="243">
        <v>45134</v>
      </c>
      <c r="B5717" s="243">
        <v>45163</v>
      </c>
      <c r="C5717" s="244">
        <f t="shared" si="267"/>
        <v>30</v>
      </c>
      <c r="D5717" s="239">
        <v>45163</v>
      </c>
      <c r="E5717" s="245">
        <f t="shared" si="268"/>
        <v>29</v>
      </c>
      <c r="F5717" s="306" t="s">
        <v>176</v>
      </c>
      <c r="G5717" s="241">
        <v>70.55</v>
      </c>
      <c r="H5717" s="244">
        <f t="shared" si="269"/>
        <v>2045.9499999999998</v>
      </c>
      <c r="I5717" s="246"/>
      <c r="J5717" s="247"/>
      <c r="K5717" s="240"/>
      <c r="L5717" s="245"/>
    </row>
    <row r="5718" spans="1:12">
      <c r="A5718" s="243">
        <v>45134</v>
      </c>
      <c r="B5718" s="243">
        <v>45135</v>
      </c>
      <c r="C5718" s="244">
        <f t="shared" si="267"/>
        <v>2</v>
      </c>
      <c r="D5718" s="239">
        <v>45135</v>
      </c>
      <c r="E5718" s="245">
        <f t="shared" si="268"/>
        <v>1</v>
      </c>
      <c r="F5718" s="306" t="s">
        <v>177</v>
      </c>
      <c r="G5718" s="241">
        <v>2754</v>
      </c>
      <c r="H5718" s="244">
        <f t="shared" si="269"/>
        <v>2754</v>
      </c>
      <c r="I5718" s="246"/>
      <c r="J5718" s="247"/>
      <c r="K5718" s="240"/>
      <c r="L5718" s="245"/>
    </row>
    <row r="5719" spans="1:12">
      <c r="A5719" s="243">
        <v>45134</v>
      </c>
      <c r="B5719" s="243">
        <v>45138</v>
      </c>
      <c r="C5719" s="244">
        <f t="shared" si="267"/>
        <v>5</v>
      </c>
      <c r="D5719" s="239">
        <v>45138</v>
      </c>
      <c r="E5719" s="245">
        <f t="shared" si="268"/>
        <v>4</v>
      </c>
      <c r="F5719" s="306" t="s">
        <v>175</v>
      </c>
      <c r="G5719" s="241">
        <v>16935.32</v>
      </c>
      <c r="H5719" s="244">
        <f t="shared" si="269"/>
        <v>67741.279999999999</v>
      </c>
      <c r="I5719" s="246"/>
      <c r="J5719" s="247"/>
      <c r="K5719" s="240"/>
      <c r="L5719" s="245"/>
    </row>
    <row r="5720" spans="1:12">
      <c r="A5720" s="243">
        <v>45134</v>
      </c>
      <c r="B5720" s="243">
        <v>45403</v>
      </c>
      <c r="C5720" s="244">
        <f t="shared" si="267"/>
        <v>270</v>
      </c>
      <c r="D5720" s="239">
        <v>45403</v>
      </c>
      <c r="E5720" s="245">
        <f t="shared" si="268"/>
        <v>269</v>
      </c>
      <c r="F5720" s="306" t="s">
        <v>176</v>
      </c>
      <c r="G5720" s="241">
        <v>30.4</v>
      </c>
      <c r="H5720" s="244">
        <f t="shared" si="269"/>
        <v>8177.5999999999995</v>
      </c>
      <c r="I5720" s="246"/>
      <c r="J5720" s="247"/>
      <c r="K5720" s="240"/>
      <c r="L5720" s="245"/>
    </row>
    <row r="5721" spans="1:12">
      <c r="A5721" s="243">
        <v>45135</v>
      </c>
      <c r="B5721" s="243">
        <v>45140</v>
      </c>
      <c r="C5721" s="244">
        <f t="shared" si="267"/>
        <v>6</v>
      </c>
      <c r="D5721" s="239">
        <v>45140</v>
      </c>
      <c r="E5721" s="245">
        <f t="shared" si="268"/>
        <v>5</v>
      </c>
      <c r="F5721" s="306" t="s">
        <v>177</v>
      </c>
      <c r="G5721" s="241">
        <v>36877.360000000001</v>
      </c>
      <c r="H5721" s="244">
        <f t="shared" si="269"/>
        <v>184386.8</v>
      </c>
      <c r="I5721" s="246"/>
      <c r="J5721" s="247"/>
      <c r="K5721" s="240"/>
      <c r="L5721" s="245"/>
    </row>
    <row r="5722" spans="1:12">
      <c r="A5722" s="243">
        <v>45135</v>
      </c>
      <c r="B5722" s="243">
        <v>45184</v>
      </c>
      <c r="C5722" s="244">
        <f t="shared" si="267"/>
        <v>50</v>
      </c>
      <c r="D5722" s="239">
        <v>45184</v>
      </c>
      <c r="E5722" s="245">
        <f t="shared" si="268"/>
        <v>49</v>
      </c>
      <c r="F5722" s="306" t="s">
        <v>175</v>
      </c>
      <c r="G5722" s="241">
        <v>9.3800000000000008</v>
      </c>
      <c r="H5722" s="244">
        <f t="shared" si="269"/>
        <v>459.62000000000006</v>
      </c>
      <c r="I5722" s="246"/>
      <c r="J5722" s="247"/>
      <c r="K5722" s="240"/>
      <c r="L5722" s="245"/>
    </row>
    <row r="5723" spans="1:12">
      <c r="A5723" s="243">
        <v>45135</v>
      </c>
      <c r="B5723" s="243">
        <v>45145</v>
      </c>
      <c r="C5723" s="244">
        <f t="shared" si="267"/>
        <v>11</v>
      </c>
      <c r="D5723" s="239">
        <v>45145</v>
      </c>
      <c r="E5723" s="245">
        <f t="shared" si="268"/>
        <v>10</v>
      </c>
      <c r="F5723" s="306" t="s">
        <v>175</v>
      </c>
      <c r="G5723" s="241">
        <v>138.54</v>
      </c>
      <c r="H5723" s="244">
        <f t="shared" si="269"/>
        <v>1385.3999999999999</v>
      </c>
      <c r="I5723" s="246"/>
      <c r="J5723" s="247"/>
      <c r="K5723" s="240"/>
      <c r="L5723" s="245"/>
    </row>
    <row r="5724" spans="1:12">
      <c r="A5724" s="243">
        <v>45135</v>
      </c>
      <c r="B5724" s="243">
        <v>45147</v>
      </c>
      <c r="C5724" s="244">
        <f t="shared" si="267"/>
        <v>13</v>
      </c>
      <c r="D5724" s="239">
        <v>45147</v>
      </c>
      <c r="E5724" s="245">
        <f t="shared" si="268"/>
        <v>12</v>
      </c>
      <c r="F5724" s="306" t="s">
        <v>176</v>
      </c>
      <c r="G5724" s="241">
        <v>13269.03</v>
      </c>
      <c r="H5724" s="244">
        <f t="shared" si="269"/>
        <v>159228.36000000002</v>
      </c>
      <c r="I5724" s="246"/>
      <c r="J5724" s="247"/>
      <c r="K5724" s="240"/>
      <c r="L5724" s="245"/>
    </row>
    <row r="5725" spans="1:12">
      <c r="A5725" s="243">
        <v>45135</v>
      </c>
      <c r="B5725" s="243">
        <v>45161</v>
      </c>
      <c r="C5725" s="244">
        <f t="shared" si="267"/>
        <v>27</v>
      </c>
      <c r="D5725" s="239">
        <v>45161</v>
      </c>
      <c r="E5725" s="245">
        <f t="shared" si="268"/>
        <v>26</v>
      </c>
      <c r="F5725" s="306" t="s">
        <v>176</v>
      </c>
      <c r="G5725" s="241">
        <v>75.930000000000007</v>
      </c>
      <c r="H5725" s="244">
        <f t="shared" si="269"/>
        <v>1974.1800000000003</v>
      </c>
      <c r="I5725" s="246"/>
      <c r="J5725" s="247"/>
      <c r="K5725" s="240"/>
      <c r="L5725" s="245"/>
    </row>
    <row r="5726" spans="1:12">
      <c r="A5726" s="243">
        <v>45135</v>
      </c>
      <c r="B5726" s="243">
        <v>45135</v>
      </c>
      <c r="C5726" s="244">
        <f t="shared" si="267"/>
        <v>1</v>
      </c>
      <c r="D5726" s="239">
        <v>45135</v>
      </c>
      <c r="E5726" s="245">
        <f t="shared" si="268"/>
        <v>0</v>
      </c>
      <c r="F5726" s="306" t="s">
        <v>179</v>
      </c>
      <c r="G5726" s="241">
        <v>523.26</v>
      </c>
      <c r="H5726" s="244">
        <f t="shared" si="269"/>
        <v>0</v>
      </c>
      <c r="I5726" s="246"/>
      <c r="J5726" s="247"/>
      <c r="K5726" s="240"/>
      <c r="L5726" s="245"/>
    </row>
    <row r="5727" spans="1:12">
      <c r="A5727" s="243">
        <v>45135</v>
      </c>
      <c r="B5727" s="243">
        <v>45146</v>
      </c>
      <c r="C5727" s="244">
        <f t="shared" si="267"/>
        <v>12</v>
      </c>
      <c r="D5727" s="239">
        <v>45146</v>
      </c>
      <c r="E5727" s="245">
        <f t="shared" si="268"/>
        <v>11</v>
      </c>
      <c r="F5727" s="306" t="s">
        <v>175</v>
      </c>
      <c r="G5727" s="241">
        <v>194.05</v>
      </c>
      <c r="H5727" s="244">
        <f t="shared" si="269"/>
        <v>2134.5500000000002</v>
      </c>
      <c r="I5727" s="246"/>
      <c r="J5727" s="247"/>
      <c r="K5727" s="240"/>
      <c r="L5727" s="245"/>
    </row>
    <row r="5728" spans="1:12">
      <c r="A5728" s="243">
        <v>45135</v>
      </c>
      <c r="B5728" s="243">
        <v>45161</v>
      </c>
      <c r="C5728" s="244">
        <f t="shared" si="267"/>
        <v>27</v>
      </c>
      <c r="D5728" s="239">
        <v>45161</v>
      </c>
      <c r="E5728" s="245">
        <f t="shared" si="268"/>
        <v>26</v>
      </c>
      <c r="F5728" s="306" t="s">
        <v>175</v>
      </c>
      <c r="G5728" s="241">
        <v>132.28</v>
      </c>
      <c r="H5728" s="244">
        <f t="shared" si="269"/>
        <v>3439.28</v>
      </c>
      <c r="I5728" s="246"/>
      <c r="J5728" s="247"/>
      <c r="K5728" s="240"/>
      <c r="L5728" s="245"/>
    </row>
    <row r="5729" spans="1:12">
      <c r="A5729" s="243">
        <v>45135</v>
      </c>
      <c r="B5729" s="243">
        <v>45138</v>
      </c>
      <c r="C5729" s="244">
        <f t="shared" si="267"/>
        <v>4</v>
      </c>
      <c r="D5729" s="239">
        <v>45138</v>
      </c>
      <c r="E5729" s="245">
        <f t="shared" si="268"/>
        <v>3</v>
      </c>
      <c r="F5729" s="306" t="s">
        <v>178</v>
      </c>
      <c r="G5729" s="241">
        <v>209571.93</v>
      </c>
      <c r="H5729" s="244">
        <f t="shared" si="269"/>
        <v>628715.79</v>
      </c>
      <c r="I5729" s="246"/>
      <c r="J5729" s="247"/>
      <c r="K5729" s="240"/>
      <c r="L5729" s="245"/>
    </row>
    <row r="5730" spans="1:12">
      <c r="A5730" s="243">
        <v>45135</v>
      </c>
      <c r="B5730" s="243">
        <v>45147</v>
      </c>
      <c r="C5730" s="244">
        <f t="shared" si="267"/>
        <v>13</v>
      </c>
      <c r="D5730" s="239">
        <v>45147</v>
      </c>
      <c r="E5730" s="245">
        <f t="shared" si="268"/>
        <v>12</v>
      </c>
      <c r="F5730" s="306" t="s">
        <v>175</v>
      </c>
      <c r="G5730" s="241">
        <v>104.65</v>
      </c>
      <c r="H5730" s="244">
        <f t="shared" si="269"/>
        <v>1255.8000000000002</v>
      </c>
      <c r="I5730" s="246"/>
      <c r="J5730" s="247"/>
      <c r="K5730" s="240"/>
      <c r="L5730" s="245"/>
    </row>
    <row r="5731" spans="1:12">
      <c r="A5731" s="243">
        <v>45135</v>
      </c>
      <c r="B5731" s="243">
        <v>45138</v>
      </c>
      <c r="C5731" s="244">
        <f t="shared" si="267"/>
        <v>4</v>
      </c>
      <c r="D5731" s="239">
        <v>45138</v>
      </c>
      <c r="E5731" s="245">
        <f t="shared" si="268"/>
        <v>3</v>
      </c>
      <c r="F5731" s="306" t="s">
        <v>176</v>
      </c>
      <c r="G5731" s="241">
        <v>418506.51</v>
      </c>
      <c r="H5731" s="244">
        <f t="shared" si="269"/>
        <v>1255519.53</v>
      </c>
      <c r="I5731" s="246"/>
      <c r="J5731" s="247"/>
      <c r="K5731" s="240"/>
      <c r="L5731" s="245"/>
    </row>
    <row r="5732" spans="1:12">
      <c r="A5732" s="243">
        <v>45135</v>
      </c>
      <c r="B5732" s="243">
        <v>45135</v>
      </c>
      <c r="C5732" s="244">
        <f t="shared" si="267"/>
        <v>1</v>
      </c>
      <c r="D5732" s="239">
        <v>45135</v>
      </c>
      <c r="E5732" s="245">
        <f t="shared" si="268"/>
        <v>0</v>
      </c>
      <c r="F5732" s="306" t="s">
        <v>177</v>
      </c>
      <c r="G5732" s="241">
        <v>60.1</v>
      </c>
      <c r="H5732" s="244">
        <f t="shared" si="269"/>
        <v>0</v>
      </c>
      <c r="I5732" s="246"/>
      <c r="J5732" s="247"/>
      <c r="K5732" s="240"/>
      <c r="L5732" s="245"/>
    </row>
    <row r="5733" spans="1:12">
      <c r="A5733" s="243">
        <v>45135</v>
      </c>
      <c r="B5733" s="243">
        <v>45163</v>
      </c>
      <c r="C5733" s="244">
        <f t="shared" si="267"/>
        <v>29</v>
      </c>
      <c r="D5733" s="239">
        <v>45163</v>
      </c>
      <c r="E5733" s="245">
        <f t="shared" si="268"/>
        <v>28</v>
      </c>
      <c r="F5733" s="306" t="s">
        <v>176</v>
      </c>
      <c r="G5733" s="241">
        <v>25.27</v>
      </c>
      <c r="H5733" s="244">
        <f t="shared" si="269"/>
        <v>707.56</v>
      </c>
      <c r="I5733" s="246"/>
      <c r="J5733" s="247"/>
      <c r="K5733" s="240"/>
      <c r="L5733" s="245"/>
    </row>
    <row r="5734" spans="1:12">
      <c r="A5734" s="243">
        <v>45135</v>
      </c>
      <c r="B5734" s="243">
        <v>45138</v>
      </c>
      <c r="C5734" s="244">
        <f t="shared" si="267"/>
        <v>4</v>
      </c>
      <c r="D5734" s="239">
        <v>45138</v>
      </c>
      <c r="E5734" s="245">
        <f t="shared" si="268"/>
        <v>3</v>
      </c>
      <c r="F5734" s="306" t="s">
        <v>175</v>
      </c>
      <c r="G5734" s="241">
        <v>667653.19999999995</v>
      </c>
      <c r="H5734" s="244">
        <f t="shared" si="269"/>
        <v>2002959.5999999999</v>
      </c>
      <c r="I5734" s="246"/>
      <c r="J5734" s="247"/>
      <c r="K5734" s="240"/>
      <c r="L5734" s="245"/>
    </row>
    <row r="5735" spans="1:12">
      <c r="A5735" s="243">
        <v>45135</v>
      </c>
      <c r="B5735" s="243">
        <v>45139</v>
      </c>
      <c r="C5735" s="244">
        <f t="shared" si="267"/>
        <v>5</v>
      </c>
      <c r="D5735" s="239">
        <v>45139</v>
      </c>
      <c r="E5735" s="245">
        <f t="shared" si="268"/>
        <v>4</v>
      </c>
      <c r="F5735" s="306" t="s">
        <v>180</v>
      </c>
      <c r="G5735" s="241">
        <v>0</v>
      </c>
      <c r="H5735" s="244">
        <f t="shared" si="269"/>
        <v>0</v>
      </c>
      <c r="I5735" s="246"/>
      <c r="J5735" s="247"/>
      <c r="K5735" s="240"/>
      <c r="L5735" s="245"/>
    </row>
    <row r="5736" spans="1:12">
      <c r="A5736" s="243">
        <v>45135</v>
      </c>
      <c r="B5736" s="243">
        <v>45145</v>
      </c>
      <c r="C5736" s="244">
        <f t="shared" si="267"/>
        <v>11</v>
      </c>
      <c r="D5736" s="239">
        <v>45145</v>
      </c>
      <c r="E5736" s="245">
        <f t="shared" si="268"/>
        <v>10</v>
      </c>
      <c r="F5736" s="306" t="s">
        <v>177</v>
      </c>
      <c r="G5736" s="241">
        <v>12504</v>
      </c>
      <c r="H5736" s="244">
        <f t="shared" si="269"/>
        <v>125040</v>
      </c>
      <c r="I5736" s="246"/>
      <c r="J5736" s="247"/>
      <c r="K5736" s="240"/>
      <c r="L5736" s="245"/>
    </row>
    <row r="5737" spans="1:12">
      <c r="A5737" s="243">
        <v>45135</v>
      </c>
      <c r="B5737" s="243">
        <v>45443</v>
      </c>
      <c r="C5737" s="244">
        <f t="shared" si="267"/>
        <v>309</v>
      </c>
      <c r="D5737" s="239">
        <v>45443</v>
      </c>
      <c r="E5737" s="245">
        <f t="shared" si="268"/>
        <v>308</v>
      </c>
      <c r="F5737" s="306" t="s">
        <v>175</v>
      </c>
      <c r="G5737" s="241">
        <v>77.34</v>
      </c>
      <c r="H5737" s="244">
        <f t="shared" si="269"/>
        <v>23820.720000000001</v>
      </c>
      <c r="I5737" s="246"/>
      <c r="J5737" s="247"/>
      <c r="K5737" s="240"/>
      <c r="L5737" s="245"/>
    </row>
    <row r="5738" spans="1:12">
      <c r="A5738" s="243">
        <v>45135</v>
      </c>
      <c r="B5738" s="243">
        <v>45149</v>
      </c>
      <c r="C5738" s="244">
        <f t="shared" si="267"/>
        <v>15</v>
      </c>
      <c r="D5738" s="239">
        <v>45149</v>
      </c>
      <c r="E5738" s="245">
        <f t="shared" si="268"/>
        <v>14</v>
      </c>
      <c r="F5738" s="306" t="s">
        <v>175</v>
      </c>
      <c r="G5738" s="241">
        <v>51.79</v>
      </c>
      <c r="H5738" s="244">
        <f t="shared" si="269"/>
        <v>725.06</v>
      </c>
      <c r="I5738" s="246"/>
      <c r="J5738" s="247"/>
      <c r="K5738" s="240"/>
      <c r="L5738" s="245"/>
    </row>
    <row r="5739" spans="1:12">
      <c r="A5739" s="243">
        <v>45135</v>
      </c>
      <c r="B5739" s="243">
        <v>45138</v>
      </c>
      <c r="C5739" s="244">
        <f t="shared" si="267"/>
        <v>4</v>
      </c>
      <c r="D5739" s="239">
        <v>45138</v>
      </c>
      <c r="E5739" s="245">
        <f t="shared" si="268"/>
        <v>3</v>
      </c>
      <c r="F5739" s="306" t="s">
        <v>177</v>
      </c>
      <c r="G5739" s="241">
        <v>116541.8</v>
      </c>
      <c r="H5739" s="244">
        <f t="shared" si="269"/>
        <v>349625.4</v>
      </c>
      <c r="I5739" s="246"/>
      <c r="J5739" s="247"/>
      <c r="K5739" s="240"/>
      <c r="L5739" s="245"/>
    </row>
    <row r="5740" spans="1:12">
      <c r="A5740" s="243">
        <v>45135</v>
      </c>
      <c r="B5740" s="243">
        <v>45153</v>
      </c>
      <c r="C5740" s="244">
        <f t="shared" si="267"/>
        <v>19</v>
      </c>
      <c r="D5740" s="239">
        <v>45153</v>
      </c>
      <c r="E5740" s="245">
        <f t="shared" si="268"/>
        <v>18</v>
      </c>
      <c r="F5740" s="306" t="s">
        <v>175</v>
      </c>
      <c r="G5740" s="241">
        <v>23</v>
      </c>
      <c r="H5740" s="244">
        <f t="shared" si="269"/>
        <v>414</v>
      </c>
      <c r="I5740" s="246"/>
      <c r="J5740" s="247"/>
      <c r="K5740" s="240"/>
      <c r="L5740" s="245"/>
    </row>
    <row r="5741" spans="1:12">
      <c r="A5741" s="243">
        <v>45135</v>
      </c>
      <c r="B5741" s="243">
        <v>45154</v>
      </c>
      <c r="C5741" s="244">
        <f t="shared" si="267"/>
        <v>20</v>
      </c>
      <c r="D5741" s="239">
        <v>45154</v>
      </c>
      <c r="E5741" s="245">
        <f t="shared" si="268"/>
        <v>19</v>
      </c>
      <c r="F5741" s="306" t="s">
        <v>176</v>
      </c>
      <c r="G5741" s="241">
        <v>18302.259999999998</v>
      </c>
      <c r="H5741" s="244">
        <f t="shared" si="269"/>
        <v>347742.93999999994</v>
      </c>
      <c r="I5741" s="246"/>
      <c r="J5741" s="247"/>
      <c r="K5741" s="240"/>
      <c r="L5741" s="245"/>
    </row>
    <row r="5742" spans="1:12">
      <c r="A5742" s="243">
        <v>45135</v>
      </c>
      <c r="B5742" s="243">
        <v>45139</v>
      </c>
      <c r="C5742" s="244">
        <f t="shared" si="267"/>
        <v>5</v>
      </c>
      <c r="D5742" s="239">
        <v>45139</v>
      </c>
      <c r="E5742" s="245">
        <f t="shared" si="268"/>
        <v>4</v>
      </c>
      <c r="F5742" s="306" t="s">
        <v>178</v>
      </c>
      <c r="G5742" s="241">
        <v>244515.56</v>
      </c>
      <c r="H5742" s="244">
        <f t="shared" si="269"/>
        <v>978062.24</v>
      </c>
      <c r="I5742" s="246"/>
      <c r="J5742" s="247"/>
      <c r="K5742" s="240"/>
      <c r="L5742" s="245"/>
    </row>
    <row r="5743" spans="1:12">
      <c r="A5743" s="243">
        <v>45135</v>
      </c>
      <c r="B5743" s="243">
        <v>45169</v>
      </c>
      <c r="C5743" s="244">
        <f t="shared" si="267"/>
        <v>35</v>
      </c>
      <c r="D5743" s="239">
        <v>45169</v>
      </c>
      <c r="E5743" s="245">
        <f t="shared" si="268"/>
        <v>34</v>
      </c>
      <c r="F5743" s="306" t="s">
        <v>176</v>
      </c>
      <c r="G5743" s="241">
        <v>1003.8</v>
      </c>
      <c r="H5743" s="244">
        <f t="shared" si="269"/>
        <v>34129.199999999997</v>
      </c>
      <c r="I5743" s="246"/>
      <c r="J5743" s="247"/>
      <c r="K5743" s="240"/>
      <c r="L5743" s="245"/>
    </row>
    <row r="5744" spans="1:12">
      <c r="A5744" s="243">
        <v>45135</v>
      </c>
      <c r="B5744" s="243">
        <v>45211</v>
      </c>
      <c r="C5744" s="244">
        <f t="shared" si="267"/>
        <v>77</v>
      </c>
      <c r="D5744" s="239">
        <v>45211</v>
      </c>
      <c r="E5744" s="245">
        <f t="shared" si="268"/>
        <v>76</v>
      </c>
      <c r="F5744" s="306" t="s">
        <v>176</v>
      </c>
      <c r="G5744" s="241">
        <v>21.17</v>
      </c>
      <c r="H5744" s="244">
        <f t="shared" si="269"/>
        <v>1608.92</v>
      </c>
      <c r="I5744" s="246"/>
      <c r="J5744" s="247"/>
      <c r="K5744" s="240"/>
      <c r="L5744" s="245"/>
    </row>
    <row r="5745" spans="1:12">
      <c r="A5745" s="243">
        <v>45135</v>
      </c>
      <c r="B5745" s="243">
        <v>45139</v>
      </c>
      <c r="C5745" s="244">
        <f t="shared" si="267"/>
        <v>5</v>
      </c>
      <c r="D5745" s="239">
        <v>45139</v>
      </c>
      <c r="E5745" s="245">
        <f t="shared" si="268"/>
        <v>4</v>
      </c>
      <c r="F5745" s="306" t="s">
        <v>176</v>
      </c>
      <c r="G5745" s="241">
        <v>112539.92</v>
      </c>
      <c r="H5745" s="244">
        <f t="shared" si="269"/>
        <v>450159.68</v>
      </c>
      <c r="I5745" s="246"/>
      <c r="J5745" s="247"/>
      <c r="K5745" s="240"/>
      <c r="L5745" s="245"/>
    </row>
    <row r="5746" spans="1:12">
      <c r="A5746" s="243">
        <v>45135</v>
      </c>
      <c r="B5746" s="243">
        <v>45140</v>
      </c>
      <c r="C5746" s="244">
        <f t="shared" si="267"/>
        <v>6</v>
      </c>
      <c r="D5746" s="239">
        <v>45140</v>
      </c>
      <c r="E5746" s="245">
        <f t="shared" si="268"/>
        <v>5</v>
      </c>
      <c r="F5746" s="306" t="s">
        <v>178</v>
      </c>
      <c r="G5746" s="241">
        <v>13173.71</v>
      </c>
      <c r="H5746" s="244">
        <f t="shared" si="269"/>
        <v>65868.549999999988</v>
      </c>
      <c r="I5746" s="246"/>
      <c r="J5746" s="247"/>
      <c r="K5746" s="240"/>
      <c r="L5746" s="245"/>
    </row>
    <row r="5747" spans="1:12">
      <c r="A5747" s="243">
        <v>45135</v>
      </c>
      <c r="B5747" s="243">
        <v>45140</v>
      </c>
      <c r="C5747" s="244">
        <f t="shared" si="267"/>
        <v>6</v>
      </c>
      <c r="D5747" s="239">
        <v>45140</v>
      </c>
      <c r="E5747" s="245">
        <f t="shared" si="268"/>
        <v>5</v>
      </c>
      <c r="F5747" s="306" t="s">
        <v>176</v>
      </c>
      <c r="G5747" s="241">
        <v>60834.91</v>
      </c>
      <c r="H5747" s="244">
        <f t="shared" si="269"/>
        <v>304174.55000000005</v>
      </c>
      <c r="I5747" s="246"/>
      <c r="J5747" s="247"/>
      <c r="K5747" s="240"/>
      <c r="L5747" s="245"/>
    </row>
    <row r="5748" spans="1:12">
      <c r="A5748" s="243">
        <v>45135</v>
      </c>
      <c r="B5748" s="243">
        <v>45139</v>
      </c>
      <c r="C5748" s="244">
        <f t="shared" si="267"/>
        <v>5</v>
      </c>
      <c r="D5748" s="239">
        <v>45139</v>
      </c>
      <c r="E5748" s="245">
        <f t="shared" si="268"/>
        <v>4</v>
      </c>
      <c r="F5748" s="306" t="s">
        <v>175</v>
      </c>
      <c r="G5748" s="241">
        <v>3736.27</v>
      </c>
      <c r="H5748" s="244">
        <f t="shared" si="269"/>
        <v>14945.08</v>
      </c>
      <c r="I5748" s="246"/>
      <c r="J5748" s="247"/>
      <c r="K5748" s="240"/>
      <c r="L5748" s="245"/>
    </row>
    <row r="5749" spans="1:12">
      <c r="A5749" s="243">
        <v>45135</v>
      </c>
      <c r="B5749" s="243">
        <v>45156</v>
      </c>
      <c r="C5749" s="244">
        <f t="shared" si="267"/>
        <v>22</v>
      </c>
      <c r="D5749" s="239">
        <v>45156</v>
      </c>
      <c r="E5749" s="245">
        <f t="shared" si="268"/>
        <v>21</v>
      </c>
      <c r="F5749" s="306" t="s">
        <v>175</v>
      </c>
      <c r="G5749" s="241">
        <v>5.09</v>
      </c>
      <c r="H5749" s="244">
        <f t="shared" si="269"/>
        <v>106.89</v>
      </c>
      <c r="I5749" s="246"/>
      <c r="J5749" s="247"/>
      <c r="K5749" s="240"/>
      <c r="L5749" s="245"/>
    </row>
    <row r="5750" spans="1:12">
      <c r="A5750" s="243">
        <v>45135</v>
      </c>
      <c r="B5750" s="243">
        <v>45141</v>
      </c>
      <c r="C5750" s="244">
        <f t="shared" si="267"/>
        <v>7</v>
      </c>
      <c r="D5750" s="239">
        <v>45141</v>
      </c>
      <c r="E5750" s="245">
        <f t="shared" si="268"/>
        <v>6</v>
      </c>
      <c r="F5750" s="306" t="s">
        <v>178</v>
      </c>
      <c r="G5750" s="241">
        <v>125.2</v>
      </c>
      <c r="H5750" s="244">
        <f t="shared" si="269"/>
        <v>751.2</v>
      </c>
      <c r="I5750" s="246"/>
      <c r="J5750" s="247"/>
      <c r="K5750" s="240"/>
      <c r="L5750" s="245"/>
    </row>
    <row r="5751" spans="1:12">
      <c r="A5751" s="243">
        <v>45135</v>
      </c>
      <c r="B5751" s="243">
        <v>45141</v>
      </c>
      <c r="C5751" s="244">
        <f t="shared" si="267"/>
        <v>7</v>
      </c>
      <c r="D5751" s="239">
        <v>45141</v>
      </c>
      <c r="E5751" s="245">
        <f t="shared" si="268"/>
        <v>6</v>
      </c>
      <c r="F5751" s="306" t="s">
        <v>176</v>
      </c>
      <c r="G5751" s="241">
        <v>6275.31</v>
      </c>
      <c r="H5751" s="244">
        <f t="shared" si="269"/>
        <v>37651.86</v>
      </c>
      <c r="I5751" s="246"/>
      <c r="J5751" s="247"/>
      <c r="K5751" s="240"/>
      <c r="L5751" s="245"/>
    </row>
    <row r="5752" spans="1:12">
      <c r="A5752" s="243">
        <v>45135</v>
      </c>
      <c r="B5752" s="243">
        <v>45140</v>
      </c>
      <c r="C5752" s="244">
        <f t="shared" si="267"/>
        <v>6</v>
      </c>
      <c r="D5752" s="239">
        <v>45140</v>
      </c>
      <c r="E5752" s="245">
        <f t="shared" si="268"/>
        <v>5</v>
      </c>
      <c r="F5752" s="306" t="s">
        <v>175</v>
      </c>
      <c r="G5752" s="241">
        <v>1840.06</v>
      </c>
      <c r="H5752" s="244">
        <f t="shared" si="269"/>
        <v>9200.2999999999993</v>
      </c>
      <c r="I5752" s="246"/>
      <c r="J5752" s="247"/>
      <c r="K5752" s="240"/>
      <c r="L5752" s="245"/>
    </row>
    <row r="5753" spans="1:12">
      <c r="A5753" s="243">
        <v>45135</v>
      </c>
      <c r="B5753" s="243">
        <v>45141</v>
      </c>
      <c r="C5753" s="244">
        <f t="shared" si="267"/>
        <v>7</v>
      </c>
      <c r="D5753" s="239">
        <v>45141</v>
      </c>
      <c r="E5753" s="245">
        <f t="shared" si="268"/>
        <v>6</v>
      </c>
      <c r="F5753" s="306" t="s">
        <v>175</v>
      </c>
      <c r="G5753" s="241">
        <v>865.52</v>
      </c>
      <c r="H5753" s="244">
        <f t="shared" si="269"/>
        <v>5193.12</v>
      </c>
      <c r="I5753" s="246"/>
      <c r="J5753" s="247"/>
      <c r="K5753" s="240"/>
      <c r="L5753" s="245"/>
    </row>
    <row r="5754" spans="1:12">
      <c r="A5754" s="243">
        <v>45135</v>
      </c>
      <c r="B5754" s="243">
        <v>45142</v>
      </c>
      <c r="C5754" s="244">
        <f t="shared" si="267"/>
        <v>8</v>
      </c>
      <c r="D5754" s="239">
        <v>45142</v>
      </c>
      <c r="E5754" s="245">
        <f t="shared" si="268"/>
        <v>7</v>
      </c>
      <c r="F5754" s="306" t="s">
        <v>176</v>
      </c>
      <c r="G5754" s="241">
        <v>469.81</v>
      </c>
      <c r="H5754" s="244">
        <f t="shared" si="269"/>
        <v>3288.67</v>
      </c>
      <c r="I5754" s="246"/>
      <c r="J5754" s="247"/>
      <c r="K5754" s="240"/>
      <c r="L5754" s="245"/>
    </row>
    <row r="5755" spans="1:12">
      <c r="A5755" s="243">
        <v>45135</v>
      </c>
      <c r="B5755" s="243">
        <v>45135</v>
      </c>
      <c r="C5755" s="244">
        <f t="shared" si="267"/>
        <v>1</v>
      </c>
      <c r="D5755" s="239">
        <v>45135</v>
      </c>
      <c r="E5755" s="245">
        <f t="shared" si="268"/>
        <v>0</v>
      </c>
      <c r="F5755" s="306" t="s">
        <v>176</v>
      </c>
      <c r="G5755" s="241">
        <v>2643.61</v>
      </c>
      <c r="H5755" s="244">
        <f t="shared" si="269"/>
        <v>0</v>
      </c>
      <c r="I5755" s="246"/>
      <c r="J5755" s="247"/>
      <c r="K5755" s="240"/>
      <c r="L5755" s="245"/>
    </row>
    <row r="5756" spans="1:12">
      <c r="A5756" s="243">
        <v>45135</v>
      </c>
      <c r="B5756" s="243">
        <v>45142</v>
      </c>
      <c r="C5756" s="244">
        <f t="shared" si="267"/>
        <v>8</v>
      </c>
      <c r="D5756" s="239">
        <v>45142</v>
      </c>
      <c r="E5756" s="245">
        <f t="shared" si="268"/>
        <v>7</v>
      </c>
      <c r="F5756" s="306" t="s">
        <v>175</v>
      </c>
      <c r="G5756" s="241">
        <v>75.37</v>
      </c>
      <c r="H5756" s="244">
        <f t="shared" si="269"/>
        <v>527.59</v>
      </c>
      <c r="I5756" s="246"/>
      <c r="J5756" s="247"/>
      <c r="K5756" s="240"/>
      <c r="L5756" s="245"/>
    </row>
    <row r="5757" spans="1:12">
      <c r="A5757" s="243">
        <v>45135</v>
      </c>
      <c r="B5757" s="243">
        <v>45135</v>
      </c>
      <c r="C5757" s="244">
        <f t="shared" si="267"/>
        <v>1</v>
      </c>
      <c r="D5757" s="239">
        <v>45135</v>
      </c>
      <c r="E5757" s="245">
        <f t="shared" si="268"/>
        <v>0</v>
      </c>
      <c r="F5757" s="306" t="s">
        <v>175</v>
      </c>
      <c r="G5757" s="241">
        <v>1913.55</v>
      </c>
      <c r="H5757" s="244">
        <f t="shared" si="269"/>
        <v>0</v>
      </c>
      <c r="I5757" s="246"/>
      <c r="J5757" s="247"/>
      <c r="K5757" s="240"/>
      <c r="L5757" s="245"/>
    </row>
    <row r="5758" spans="1:12">
      <c r="A5758" s="243">
        <v>45135</v>
      </c>
      <c r="B5758" s="243">
        <v>45139</v>
      </c>
      <c r="C5758" s="244">
        <f t="shared" si="267"/>
        <v>5</v>
      </c>
      <c r="D5758" s="239">
        <v>45139</v>
      </c>
      <c r="E5758" s="245">
        <f t="shared" si="268"/>
        <v>4</v>
      </c>
      <c r="F5758" s="306" t="s">
        <v>177</v>
      </c>
      <c r="G5758" s="241">
        <v>12372.5</v>
      </c>
      <c r="H5758" s="244">
        <f t="shared" si="269"/>
        <v>49490</v>
      </c>
      <c r="I5758" s="246"/>
      <c r="J5758" s="247"/>
      <c r="K5758" s="240"/>
      <c r="L5758" s="245"/>
    </row>
    <row r="5759" spans="1:12">
      <c r="A5759" s="243">
        <v>45136</v>
      </c>
      <c r="B5759" s="243">
        <v>45138</v>
      </c>
      <c r="C5759" s="244">
        <f t="shared" si="267"/>
        <v>3</v>
      </c>
      <c r="D5759" s="239">
        <v>45138</v>
      </c>
      <c r="E5759" s="245">
        <f t="shared" si="268"/>
        <v>2</v>
      </c>
      <c r="F5759" s="306" t="s">
        <v>176</v>
      </c>
      <c r="G5759" s="241">
        <v>6.92</v>
      </c>
      <c r="H5759" s="244">
        <f t="shared" si="269"/>
        <v>13.84</v>
      </c>
      <c r="I5759" s="246"/>
      <c r="J5759" s="247"/>
      <c r="K5759" s="240"/>
      <c r="L5759" s="245"/>
    </row>
    <row r="5760" spans="1:12">
      <c r="A5760" s="243">
        <v>45136</v>
      </c>
      <c r="B5760" s="243">
        <v>45138</v>
      </c>
      <c r="C5760" s="244">
        <f t="shared" si="267"/>
        <v>3</v>
      </c>
      <c r="D5760" s="239">
        <v>45138</v>
      </c>
      <c r="E5760" s="245">
        <f t="shared" si="268"/>
        <v>2</v>
      </c>
      <c r="F5760" s="306" t="s">
        <v>175</v>
      </c>
      <c r="G5760" s="241">
        <v>6972.98</v>
      </c>
      <c r="H5760" s="244">
        <f t="shared" si="269"/>
        <v>13945.96</v>
      </c>
      <c r="I5760" s="246"/>
      <c r="J5760" s="247"/>
      <c r="K5760" s="240"/>
      <c r="L5760" s="245"/>
    </row>
    <row r="5761" spans="1:12">
      <c r="A5761" s="243">
        <v>45136</v>
      </c>
      <c r="B5761" s="243">
        <v>45139</v>
      </c>
      <c r="C5761" s="244">
        <f t="shared" si="267"/>
        <v>4</v>
      </c>
      <c r="D5761" s="239">
        <v>45139</v>
      </c>
      <c r="E5761" s="245">
        <f t="shared" si="268"/>
        <v>3</v>
      </c>
      <c r="F5761" s="306" t="s">
        <v>175</v>
      </c>
      <c r="G5761" s="241">
        <v>13.88</v>
      </c>
      <c r="H5761" s="244">
        <f t="shared" si="269"/>
        <v>41.64</v>
      </c>
      <c r="I5761" s="246"/>
      <c r="J5761" s="247"/>
      <c r="K5761" s="240"/>
      <c r="L5761" s="245"/>
    </row>
    <row r="5762" spans="1:12">
      <c r="A5762" s="243">
        <v>45137</v>
      </c>
      <c r="B5762" s="243">
        <v>45141</v>
      </c>
      <c r="C5762" s="244">
        <f t="shared" si="267"/>
        <v>5</v>
      </c>
      <c r="D5762" s="239">
        <v>45141</v>
      </c>
      <c r="E5762" s="245">
        <f t="shared" si="268"/>
        <v>4</v>
      </c>
      <c r="F5762" s="306" t="s">
        <v>176</v>
      </c>
      <c r="G5762" s="241">
        <v>153.94999999999999</v>
      </c>
      <c r="H5762" s="244">
        <f t="shared" si="269"/>
        <v>615.79999999999995</v>
      </c>
      <c r="I5762" s="246"/>
      <c r="J5762" s="247"/>
      <c r="K5762" s="240"/>
      <c r="L5762" s="245"/>
    </row>
    <row r="5763" spans="1:12">
      <c r="A5763" s="243">
        <v>45137</v>
      </c>
      <c r="B5763" s="243">
        <v>45141</v>
      </c>
      <c r="C5763" s="244">
        <f t="shared" si="267"/>
        <v>5</v>
      </c>
      <c r="D5763" s="239">
        <v>45141</v>
      </c>
      <c r="E5763" s="245">
        <f t="shared" si="268"/>
        <v>4</v>
      </c>
      <c r="F5763" s="306" t="s">
        <v>175</v>
      </c>
      <c r="G5763" s="241">
        <v>19.489999999999998</v>
      </c>
      <c r="H5763" s="244">
        <f t="shared" si="269"/>
        <v>77.959999999999994</v>
      </c>
      <c r="I5763" s="246"/>
      <c r="J5763" s="247"/>
      <c r="K5763" s="240"/>
      <c r="L5763" s="245"/>
    </row>
    <row r="5764" spans="1:12">
      <c r="A5764" s="243">
        <v>45137</v>
      </c>
      <c r="B5764" s="243">
        <v>45139</v>
      </c>
      <c r="C5764" s="244">
        <f t="shared" si="267"/>
        <v>3</v>
      </c>
      <c r="D5764" s="239">
        <v>45139</v>
      </c>
      <c r="E5764" s="245">
        <f t="shared" si="268"/>
        <v>2</v>
      </c>
      <c r="F5764" s="306" t="s">
        <v>177</v>
      </c>
      <c r="G5764" s="241">
        <v>80.53</v>
      </c>
      <c r="H5764" s="244">
        <f t="shared" si="269"/>
        <v>161.06</v>
      </c>
      <c r="I5764" s="246"/>
      <c r="J5764" s="247"/>
      <c r="K5764" s="240"/>
      <c r="L5764" s="245"/>
    </row>
    <row r="5765" spans="1:12">
      <c r="A5765" s="243">
        <v>45137</v>
      </c>
      <c r="B5765" s="243">
        <v>45146</v>
      </c>
      <c r="C5765" s="244">
        <f t="shared" si="267"/>
        <v>10</v>
      </c>
      <c r="D5765" s="239">
        <v>45146</v>
      </c>
      <c r="E5765" s="245">
        <f t="shared" si="268"/>
        <v>9</v>
      </c>
      <c r="F5765" s="306" t="s">
        <v>175</v>
      </c>
      <c r="G5765" s="241">
        <v>15.98</v>
      </c>
      <c r="H5765" s="244">
        <f t="shared" si="269"/>
        <v>143.82</v>
      </c>
      <c r="I5765" s="246"/>
      <c r="J5765" s="247"/>
      <c r="K5765" s="240"/>
      <c r="L5765" s="245"/>
    </row>
    <row r="5766" spans="1:12">
      <c r="A5766" s="243">
        <v>45137</v>
      </c>
      <c r="B5766" s="243">
        <v>45138</v>
      </c>
      <c r="C5766" s="244">
        <f t="shared" si="267"/>
        <v>2</v>
      </c>
      <c r="D5766" s="239">
        <v>45138</v>
      </c>
      <c r="E5766" s="245">
        <f t="shared" si="268"/>
        <v>1</v>
      </c>
      <c r="F5766" s="306" t="s">
        <v>178</v>
      </c>
      <c r="G5766" s="241">
        <v>88006.98</v>
      </c>
      <c r="H5766" s="244">
        <f t="shared" si="269"/>
        <v>88006.98</v>
      </c>
      <c r="I5766" s="246"/>
      <c r="J5766" s="247"/>
      <c r="K5766" s="240"/>
      <c r="L5766" s="245"/>
    </row>
    <row r="5767" spans="1:12">
      <c r="A5767" s="243">
        <v>45137</v>
      </c>
      <c r="B5767" s="243">
        <v>45138</v>
      </c>
      <c r="C5767" s="244">
        <f t="shared" ref="C5767:C5830" si="270">B5767-A5767+1</f>
        <v>2</v>
      </c>
      <c r="D5767" s="239">
        <v>45138</v>
      </c>
      <c r="E5767" s="245">
        <f t="shared" ref="E5767:E5830" si="271">D5767-A5767</f>
        <v>1</v>
      </c>
      <c r="F5767" s="306" t="s">
        <v>176</v>
      </c>
      <c r="G5767" s="241">
        <v>1182.52</v>
      </c>
      <c r="H5767" s="244">
        <f t="shared" ref="H5767:H5830" si="272">E5767*G5767</f>
        <v>1182.52</v>
      </c>
      <c r="I5767" s="246"/>
      <c r="J5767" s="247"/>
      <c r="K5767" s="240"/>
      <c r="L5767" s="245"/>
    </row>
    <row r="5768" spans="1:12">
      <c r="A5768" s="243">
        <v>45137</v>
      </c>
      <c r="B5768" s="243">
        <v>45138</v>
      </c>
      <c r="C5768" s="244">
        <f t="shared" si="270"/>
        <v>2</v>
      </c>
      <c r="D5768" s="239">
        <v>45138</v>
      </c>
      <c r="E5768" s="245">
        <f t="shared" si="271"/>
        <v>1</v>
      </c>
      <c r="F5768" s="306" t="s">
        <v>175</v>
      </c>
      <c r="G5768" s="241">
        <v>5988.61</v>
      </c>
      <c r="H5768" s="244">
        <f t="shared" si="272"/>
        <v>5988.61</v>
      </c>
      <c r="I5768" s="246"/>
      <c r="J5768" s="247"/>
      <c r="K5768" s="240"/>
      <c r="L5768" s="245"/>
    </row>
    <row r="5769" spans="1:12">
      <c r="A5769" s="243">
        <v>45137</v>
      </c>
      <c r="B5769" s="243">
        <v>45148</v>
      </c>
      <c r="C5769" s="244">
        <f t="shared" si="270"/>
        <v>12</v>
      </c>
      <c r="D5769" s="239">
        <v>45148</v>
      </c>
      <c r="E5769" s="245">
        <f t="shared" si="271"/>
        <v>11</v>
      </c>
      <c r="F5769" s="306" t="s">
        <v>175</v>
      </c>
      <c r="G5769" s="241">
        <v>55.13</v>
      </c>
      <c r="H5769" s="244">
        <f t="shared" si="272"/>
        <v>606.43000000000006</v>
      </c>
      <c r="I5769" s="246"/>
      <c r="J5769" s="247"/>
      <c r="K5769" s="240"/>
      <c r="L5769" s="245"/>
    </row>
    <row r="5770" spans="1:12">
      <c r="A5770" s="243">
        <v>45137</v>
      </c>
      <c r="B5770" s="243">
        <v>45139</v>
      </c>
      <c r="C5770" s="244">
        <f t="shared" si="270"/>
        <v>3</v>
      </c>
      <c r="D5770" s="239">
        <v>45139</v>
      </c>
      <c r="E5770" s="245">
        <f t="shared" si="271"/>
        <v>2</v>
      </c>
      <c r="F5770" s="306" t="s">
        <v>176</v>
      </c>
      <c r="G5770" s="241">
        <v>28.74</v>
      </c>
      <c r="H5770" s="244">
        <f t="shared" si="272"/>
        <v>57.48</v>
      </c>
      <c r="I5770" s="246"/>
      <c r="J5770" s="247"/>
      <c r="K5770" s="240"/>
      <c r="L5770" s="245"/>
    </row>
    <row r="5771" spans="1:12">
      <c r="A5771" s="243">
        <v>45137</v>
      </c>
      <c r="B5771" s="243">
        <v>45155</v>
      </c>
      <c r="C5771" s="244">
        <f t="shared" si="270"/>
        <v>19</v>
      </c>
      <c r="D5771" s="239">
        <v>45155</v>
      </c>
      <c r="E5771" s="245">
        <f t="shared" si="271"/>
        <v>18</v>
      </c>
      <c r="F5771" s="306" t="s">
        <v>175</v>
      </c>
      <c r="G5771" s="241">
        <v>57.74</v>
      </c>
      <c r="H5771" s="244">
        <f t="shared" si="272"/>
        <v>1039.32</v>
      </c>
      <c r="I5771" s="246"/>
      <c r="J5771" s="247"/>
      <c r="K5771" s="240"/>
      <c r="L5771" s="245"/>
    </row>
    <row r="5772" spans="1:12">
      <c r="A5772" s="243">
        <v>45137</v>
      </c>
      <c r="B5772" s="243">
        <v>45139</v>
      </c>
      <c r="C5772" s="244">
        <f t="shared" si="270"/>
        <v>3</v>
      </c>
      <c r="D5772" s="239">
        <v>45139</v>
      </c>
      <c r="E5772" s="245">
        <f t="shared" si="271"/>
        <v>2</v>
      </c>
      <c r="F5772" s="306" t="s">
        <v>175</v>
      </c>
      <c r="G5772" s="241">
        <v>409.39</v>
      </c>
      <c r="H5772" s="244">
        <f t="shared" si="272"/>
        <v>818.78</v>
      </c>
      <c r="I5772" s="246"/>
      <c r="J5772" s="247"/>
      <c r="K5772" s="240"/>
      <c r="L5772" s="245"/>
    </row>
    <row r="5773" spans="1:12">
      <c r="A5773" s="243">
        <v>45137</v>
      </c>
      <c r="B5773" s="243">
        <v>45140</v>
      </c>
      <c r="C5773" s="244">
        <f t="shared" si="270"/>
        <v>4</v>
      </c>
      <c r="D5773" s="239">
        <v>45140</v>
      </c>
      <c r="E5773" s="245">
        <f t="shared" si="271"/>
        <v>3</v>
      </c>
      <c r="F5773" s="306" t="s">
        <v>176</v>
      </c>
      <c r="G5773" s="241">
        <v>11224.32</v>
      </c>
      <c r="H5773" s="244">
        <f t="shared" si="272"/>
        <v>33672.959999999999</v>
      </c>
      <c r="I5773" s="246"/>
      <c r="J5773" s="247"/>
      <c r="K5773" s="240"/>
      <c r="L5773" s="245"/>
    </row>
    <row r="5774" spans="1:12">
      <c r="A5774" s="243">
        <v>45138</v>
      </c>
      <c r="B5774" s="243">
        <v>45153</v>
      </c>
      <c r="C5774" s="244">
        <f t="shared" si="270"/>
        <v>16</v>
      </c>
      <c r="D5774" s="239">
        <v>45153</v>
      </c>
      <c r="E5774" s="245">
        <f t="shared" si="271"/>
        <v>15</v>
      </c>
      <c r="F5774" s="306" t="s">
        <v>175</v>
      </c>
      <c r="G5774" s="241">
        <v>27.15</v>
      </c>
      <c r="H5774" s="244">
        <f t="shared" si="272"/>
        <v>407.25</v>
      </c>
      <c r="I5774" s="246"/>
      <c r="J5774" s="247"/>
      <c r="K5774" s="240"/>
      <c r="L5774" s="245"/>
    </row>
    <row r="5775" spans="1:12">
      <c r="A5775" s="243">
        <v>45138</v>
      </c>
      <c r="B5775" s="243">
        <v>45139</v>
      </c>
      <c r="C5775" s="244">
        <f t="shared" si="270"/>
        <v>2</v>
      </c>
      <c r="D5775" s="239">
        <v>45139</v>
      </c>
      <c r="E5775" s="245">
        <f t="shared" si="271"/>
        <v>1</v>
      </c>
      <c r="F5775" s="306" t="s">
        <v>178</v>
      </c>
      <c r="G5775" s="241">
        <v>38.700000000000003</v>
      </c>
      <c r="H5775" s="244">
        <f t="shared" si="272"/>
        <v>38.700000000000003</v>
      </c>
      <c r="I5775" s="246"/>
      <c r="J5775" s="247"/>
      <c r="K5775" s="240"/>
      <c r="L5775" s="245"/>
    </row>
    <row r="5776" spans="1:12">
      <c r="A5776" s="243">
        <v>45138</v>
      </c>
      <c r="B5776" s="243">
        <v>45194</v>
      </c>
      <c r="C5776" s="244">
        <f t="shared" si="270"/>
        <v>57</v>
      </c>
      <c r="D5776" s="239">
        <v>45194</v>
      </c>
      <c r="E5776" s="245">
        <f t="shared" si="271"/>
        <v>56</v>
      </c>
      <c r="F5776" s="306" t="s">
        <v>176</v>
      </c>
      <c r="G5776" s="241">
        <v>20.96</v>
      </c>
      <c r="H5776" s="244">
        <f t="shared" si="272"/>
        <v>1173.76</v>
      </c>
      <c r="I5776" s="246"/>
      <c r="J5776" s="247"/>
      <c r="K5776" s="240"/>
      <c r="L5776" s="245"/>
    </row>
    <row r="5777" spans="1:12">
      <c r="A5777" s="243">
        <v>45138</v>
      </c>
      <c r="B5777" s="243">
        <v>45139</v>
      </c>
      <c r="C5777" s="244">
        <f t="shared" si="270"/>
        <v>2</v>
      </c>
      <c r="D5777" s="239">
        <v>45139</v>
      </c>
      <c r="E5777" s="245">
        <f t="shared" si="271"/>
        <v>1</v>
      </c>
      <c r="F5777" s="306" t="s">
        <v>176</v>
      </c>
      <c r="G5777" s="241">
        <v>882.45</v>
      </c>
      <c r="H5777" s="244">
        <f t="shared" si="272"/>
        <v>882.45</v>
      </c>
      <c r="I5777" s="246"/>
      <c r="J5777" s="247"/>
      <c r="K5777" s="240"/>
      <c r="L5777" s="245"/>
    </row>
    <row r="5778" spans="1:12">
      <c r="A5778" s="243">
        <v>45138</v>
      </c>
      <c r="B5778" s="243">
        <v>45155</v>
      </c>
      <c r="C5778" s="244">
        <f t="shared" si="270"/>
        <v>18</v>
      </c>
      <c r="D5778" s="239">
        <v>45155</v>
      </c>
      <c r="E5778" s="245">
        <f t="shared" si="271"/>
        <v>17</v>
      </c>
      <c r="F5778" s="306" t="s">
        <v>175</v>
      </c>
      <c r="G5778" s="241">
        <v>7.15</v>
      </c>
      <c r="H5778" s="244">
        <f t="shared" si="272"/>
        <v>121.55000000000001</v>
      </c>
      <c r="I5778" s="246"/>
      <c r="J5778" s="247"/>
      <c r="K5778" s="240"/>
      <c r="L5778" s="245"/>
    </row>
    <row r="5779" spans="1:12">
      <c r="A5779" s="243">
        <v>45138</v>
      </c>
      <c r="B5779" s="243">
        <v>45139</v>
      </c>
      <c r="C5779" s="244">
        <f t="shared" si="270"/>
        <v>2</v>
      </c>
      <c r="D5779" s="239">
        <v>45139</v>
      </c>
      <c r="E5779" s="245">
        <f t="shared" si="271"/>
        <v>1</v>
      </c>
      <c r="F5779" s="306" t="s">
        <v>175</v>
      </c>
      <c r="G5779" s="241">
        <v>20493.16</v>
      </c>
      <c r="H5779" s="244">
        <f t="shared" si="272"/>
        <v>20493.16</v>
      </c>
      <c r="I5779" s="246"/>
      <c r="J5779" s="247"/>
      <c r="K5779" s="240"/>
      <c r="L5779" s="245"/>
    </row>
    <row r="5780" spans="1:12">
      <c r="A5780" s="243">
        <v>45138</v>
      </c>
      <c r="B5780" s="243">
        <v>45140</v>
      </c>
      <c r="C5780" s="244">
        <f t="shared" si="270"/>
        <v>3</v>
      </c>
      <c r="D5780" s="239">
        <v>45140</v>
      </c>
      <c r="E5780" s="245">
        <f t="shared" si="271"/>
        <v>2</v>
      </c>
      <c r="F5780" s="306" t="s">
        <v>176</v>
      </c>
      <c r="G5780" s="241">
        <v>8263.2099999999991</v>
      </c>
      <c r="H5780" s="244">
        <f t="shared" si="272"/>
        <v>16526.419999999998</v>
      </c>
      <c r="I5780" s="246"/>
      <c r="J5780" s="247"/>
      <c r="K5780" s="240"/>
      <c r="L5780" s="245"/>
    </row>
    <row r="5781" spans="1:12">
      <c r="A5781" s="243">
        <v>45138</v>
      </c>
      <c r="B5781" s="243">
        <v>45140</v>
      </c>
      <c r="C5781" s="244">
        <f t="shared" si="270"/>
        <v>3</v>
      </c>
      <c r="D5781" s="239">
        <v>45140</v>
      </c>
      <c r="E5781" s="245">
        <f t="shared" si="271"/>
        <v>2</v>
      </c>
      <c r="F5781" s="306" t="s">
        <v>175</v>
      </c>
      <c r="G5781" s="241">
        <v>894.72</v>
      </c>
      <c r="H5781" s="244">
        <f t="shared" si="272"/>
        <v>1789.44</v>
      </c>
      <c r="I5781" s="246"/>
      <c r="J5781" s="247"/>
      <c r="K5781" s="240"/>
      <c r="L5781" s="245"/>
    </row>
    <row r="5782" spans="1:12">
      <c r="A5782" s="243">
        <v>45138</v>
      </c>
      <c r="B5782" s="243">
        <v>45141</v>
      </c>
      <c r="C5782" s="244">
        <f t="shared" si="270"/>
        <v>4</v>
      </c>
      <c r="D5782" s="239">
        <v>45141</v>
      </c>
      <c r="E5782" s="245">
        <f t="shared" si="271"/>
        <v>3</v>
      </c>
      <c r="F5782" s="306" t="s">
        <v>175</v>
      </c>
      <c r="G5782" s="241">
        <v>93.21</v>
      </c>
      <c r="H5782" s="244">
        <f t="shared" si="272"/>
        <v>279.63</v>
      </c>
      <c r="I5782" s="246"/>
      <c r="J5782" s="247"/>
      <c r="K5782" s="240"/>
      <c r="L5782" s="245"/>
    </row>
    <row r="5783" spans="1:12">
      <c r="A5783" s="243">
        <v>45138</v>
      </c>
      <c r="B5783" s="243">
        <v>45142</v>
      </c>
      <c r="C5783" s="244">
        <f t="shared" si="270"/>
        <v>5</v>
      </c>
      <c r="D5783" s="239">
        <v>45142</v>
      </c>
      <c r="E5783" s="245">
        <f t="shared" si="271"/>
        <v>4</v>
      </c>
      <c r="F5783" s="306" t="s">
        <v>175</v>
      </c>
      <c r="G5783" s="241">
        <v>201.13</v>
      </c>
      <c r="H5783" s="244">
        <f t="shared" si="272"/>
        <v>804.52</v>
      </c>
      <c r="I5783" s="246"/>
      <c r="J5783" s="247"/>
      <c r="K5783" s="240"/>
      <c r="L5783" s="245"/>
    </row>
    <row r="5784" spans="1:12">
      <c r="A5784" s="243">
        <v>45138</v>
      </c>
      <c r="B5784" s="243">
        <v>45229</v>
      </c>
      <c r="C5784" s="244">
        <f t="shared" si="270"/>
        <v>92</v>
      </c>
      <c r="D5784" s="239">
        <v>45229</v>
      </c>
      <c r="E5784" s="245">
        <f t="shared" si="271"/>
        <v>91</v>
      </c>
      <c r="F5784" s="306" t="s">
        <v>175</v>
      </c>
      <c r="G5784" s="241">
        <v>39.71</v>
      </c>
      <c r="H5784" s="244">
        <f t="shared" si="272"/>
        <v>3613.61</v>
      </c>
      <c r="I5784" s="246"/>
      <c r="J5784" s="247"/>
      <c r="K5784" s="240"/>
      <c r="L5784" s="245"/>
    </row>
    <row r="5785" spans="1:12">
      <c r="A5785" s="243">
        <v>45138</v>
      </c>
      <c r="B5785" s="243">
        <v>45145</v>
      </c>
      <c r="C5785" s="244">
        <f t="shared" si="270"/>
        <v>8</v>
      </c>
      <c r="D5785" s="239">
        <v>45145</v>
      </c>
      <c r="E5785" s="245">
        <f t="shared" si="271"/>
        <v>7</v>
      </c>
      <c r="F5785" s="306" t="s">
        <v>175</v>
      </c>
      <c r="G5785" s="241">
        <v>60.36</v>
      </c>
      <c r="H5785" s="244">
        <f t="shared" si="272"/>
        <v>422.52</v>
      </c>
      <c r="I5785" s="246"/>
      <c r="J5785" s="247"/>
      <c r="K5785" s="240"/>
      <c r="L5785" s="245"/>
    </row>
    <row r="5786" spans="1:12">
      <c r="A5786" s="243">
        <v>45138</v>
      </c>
      <c r="B5786" s="243">
        <v>45159</v>
      </c>
      <c r="C5786" s="244">
        <f t="shared" si="270"/>
        <v>22</v>
      </c>
      <c r="D5786" s="239">
        <v>45159</v>
      </c>
      <c r="E5786" s="245">
        <f t="shared" si="271"/>
        <v>21</v>
      </c>
      <c r="F5786" s="306" t="s">
        <v>175</v>
      </c>
      <c r="G5786" s="241">
        <v>65.959999999999994</v>
      </c>
      <c r="H5786" s="244">
        <f t="shared" si="272"/>
        <v>1385.1599999999999</v>
      </c>
      <c r="I5786" s="246"/>
      <c r="J5786" s="247"/>
      <c r="K5786" s="240"/>
      <c r="L5786" s="245"/>
    </row>
    <row r="5787" spans="1:12">
      <c r="A5787" s="243">
        <v>45138</v>
      </c>
      <c r="B5787" s="243">
        <v>45146</v>
      </c>
      <c r="C5787" s="244">
        <f t="shared" si="270"/>
        <v>9</v>
      </c>
      <c r="D5787" s="239">
        <v>45146</v>
      </c>
      <c r="E5787" s="245">
        <f t="shared" si="271"/>
        <v>8</v>
      </c>
      <c r="F5787" s="306" t="s">
        <v>175</v>
      </c>
      <c r="G5787" s="241">
        <v>37.81</v>
      </c>
      <c r="H5787" s="244">
        <f t="shared" si="272"/>
        <v>302.48</v>
      </c>
      <c r="I5787" s="246"/>
      <c r="J5787" s="247"/>
      <c r="K5787" s="240"/>
      <c r="L5787" s="245"/>
    </row>
    <row r="5788" spans="1:12">
      <c r="A5788" s="243">
        <v>45138</v>
      </c>
      <c r="B5788" s="243">
        <v>45147</v>
      </c>
      <c r="C5788" s="244">
        <f t="shared" si="270"/>
        <v>10</v>
      </c>
      <c r="D5788" s="239">
        <v>45147</v>
      </c>
      <c r="E5788" s="245">
        <f t="shared" si="271"/>
        <v>9</v>
      </c>
      <c r="F5788" s="306" t="s">
        <v>175</v>
      </c>
      <c r="G5788" s="241">
        <v>9.92</v>
      </c>
      <c r="H5788" s="244">
        <f t="shared" si="272"/>
        <v>89.28</v>
      </c>
      <c r="I5788" s="246"/>
      <c r="J5788" s="247"/>
      <c r="K5788" s="240"/>
      <c r="L5788" s="245"/>
    </row>
    <row r="5789" spans="1:12">
      <c r="A5789" s="243">
        <v>45139</v>
      </c>
      <c r="B5789" s="243">
        <v>45175</v>
      </c>
      <c r="C5789" s="244">
        <f t="shared" si="270"/>
        <v>37</v>
      </c>
      <c r="D5789" s="239">
        <v>45175</v>
      </c>
      <c r="E5789" s="245">
        <f t="shared" si="271"/>
        <v>36</v>
      </c>
      <c r="F5789" s="306" t="s">
        <v>175</v>
      </c>
      <c r="G5789" s="241">
        <v>154.15</v>
      </c>
      <c r="H5789" s="244">
        <f t="shared" si="272"/>
        <v>5549.4000000000005</v>
      </c>
      <c r="I5789" s="246"/>
      <c r="J5789" s="247"/>
      <c r="K5789" s="240"/>
      <c r="L5789" s="245"/>
    </row>
    <row r="5790" spans="1:12">
      <c r="A5790" s="243">
        <v>45139</v>
      </c>
      <c r="B5790" s="243">
        <v>45189</v>
      </c>
      <c r="C5790" s="244">
        <f t="shared" si="270"/>
        <v>51</v>
      </c>
      <c r="D5790" s="239">
        <v>45189</v>
      </c>
      <c r="E5790" s="245">
        <f t="shared" si="271"/>
        <v>50</v>
      </c>
      <c r="F5790" s="306" t="s">
        <v>175</v>
      </c>
      <c r="G5790" s="241">
        <v>18.52</v>
      </c>
      <c r="H5790" s="244">
        <f t="shared" si="272"/>
        <v>926</v>
      </c>
      <c r="I5790" s="246"/>
      <c r="J5790" s="247"/>
      <c r="K5790" s="240"/>
      <c r="L5790" s="245"/>
    </row>
    <row r="5791" spans="1:12">
      <c r="A5791" s="243">
        <v>45139</v>
      </c>
      <c r="B5791" s="243">
        <v>45190</v>
      </c>
      <c r="C5791" s="244">
        <f t="shared" si="270"/>
        <v>52</v>
      </c>
      <c r="D5791" s="239">
        <v>45190</v>
      </c>
      <c r="E5791" s="245">
        <f t="shared" si="271"/>
        <v>51</v>
      </c>
      <c r="F5791" s="306" t="s">
        <v>176</v>
      </c>
      <c r="G5791" s="241">
        <v>606.37</v>
      </c>
      <c r="H5791" s="244">
        <f t="shared" si="272"/>
        <v>30924.87</v>
      </c>
      <c r="I5791" s="246"/>
      <c r="J5791" s="247"/>
      <c r="K5791" s="240"/>
      <c r="L5791" s="245"/>
    </row>
    <row r="5792" spans="1:12">
      <c r="A5792" s="243">
        <v>45139</v>
      </c>
      <c r="B5792" s="243">
        <v>45287</v>
      </c>
      <c r="C5792" s="244">
        <f t="shared" si="270"/>
        <v>149</v>
      </c>
      <c r="D5792" s="239">
        <v>45287</v>
      </c>
      <c r="E5792" s="245">
        <f t="shared" si="271"/>
        <v>148</v>
      </c>
      <c r="F5792" s="306" t="s">
        <v>175</v>
      </c>
      <c r="G5792" s="241">
        <v>17.64</v>
      </c>
      <c r="H5792" s="244">
        <f t="shared" si="272"/>
        <v>2610.7200000000003</v>
      </c>
      <c r="I5792" s="246"/>
      <c r="J5792" s="247"/>
      <c r="K5792" s="240"/>
      <c r="L5792" s="245"/>
    </row>
    <row r="5793" spans="1:12">
      <c r="A5793" s="243">
        <v>45139</v>
      </c>
      <c r="B5793" s="243">
        <v>45153</v>
      </c>
      <c r="C5793" s="244">
        <f t="shared" si="270"/>
        <v>15</v>
      </c>
      <c r="D5793" s="239">
        <v>45153</v>
      </c>
      <c r="E5793" s="245">
        <f t="shared" si="271"/>
        <v>14</v>
      </c>
      <c r="F5793" s="306" t="s">
        <v>176</v>
      </c>
      <c r="G5793" s="241">
        <v>158.38</v>
      </c>
      <c r="H5793" s="244">
        <f t="shared" si="272"/>
        <v>2217.3199999999997</v>
      </c>
      <c r="I5793" s="246"/>
      <c r="J5793" s="247"/>
      <c r="K5793" s="240"/>
      <c r="L5793" s="245"/>
    </row>
    <row r="5794" spans="1:12">
      <c r="A5794" s="243">
        <v>45139</v>
      </c>
      <c r="B5794" s="243">
        <v>45152</v>
      </c>
      <c r="C5794" s="244">
        <f t="shared" si="270"/>
        <v>14</v>
      </c>
      <c r="D5794" s="239">
        <v>45152</v>
      </c>
      <c r="E5794" s="245">
        <f t="shared" si="271"/>
        <v>13</v>
      </c>
      <c r="F5794" s="306" t="s">
        <v>175</v>
      </c>
      <c r="G5794" s="241">
        <v>368.77</v>
      </c>
      <c r="H5794" s="244">
        <f t="shared" si="272"/>
        <v>4794.01</v>
      </c>
      <c r="I5794" s="246"/>
      <c r="J5794" s="247"/>
      <c r="K5794" s="240"/>
      <c r="L5794" s="245"/>
    </row>
    <row r="5795" spans="1:12">
      <c r="A5795" s="243">
        <v>45139</v>
      </c>
      <c r="B5795" s="243">
        <v>45153</v>
      </c>
      <c r="C5795" s="244">
        <f t="shared" si="270"/>
        <v>15</v>
      </c>
      <c r="D5795" s="239">
        <v>45153</v>
      </c>
      <c r="E5795" s="245">
        <f t="shared" si="271"/>
        <v>14</v>
      </c>
      <c r="F5795" s="306" t="s">
        <v>175</v>
      </c>
      <c r="G5795" s="241">
        <v>210.19</v>
      </c>
      <c r="H5795" s="244">
        <f t="shared" si="272"/>
        <v>2942.66</v>
      </c>
      <c r="I5795" s="246"/>
      <c r="J5795" s="247"/>
      <c r="K5795" s="240"/>
      <c r="L5795" s="245"/>
    </row>
    <row r="5796" spans="1:12">
      <c r="A5796" s="243">
        <v>45139</v>
      </c>
      <c r="B5796" s="243">
        <v>45154</v>
      </c>
      <c r="C5796" s="244">
        <f t="shared" si="270"/>
        <v>16</v>
      </c>
      <c r="D5796" s="239">
        <v>45154</v>
      </c>
      <c r="E5796" s="245">
        <f t="shared" si="271"/>
        <v>15</v>
      </c>
      <c r="F5796" s="306" t="s">
        <v>176</v>
      </c>
      <c r="G5796" s="241">
        <v>458.13</v>
      </c>
      <c r="H5796" s="244">
        <f t="shared" si="272"/>
        <v>6871.95</v>
      </c>
      <c r="I5796" s="246"/>
      <c r="J5796" s="247"/>
      <c r="K5796" s="240"/>
      <c r="L5796" s="245"/>
    </row>
    <row r="5797" spans="1:12">
      <c r="A5797" s="243">
        <v>45139</v>
      </c>
      <c r="B5797" s="243">
        <v>45236</v>
      </c>
      <c r="C5797" s="244">
        <f t="shared" si="270"/>
        <v>98</v>
      </c>
      <c r="D5797" s="239">
        <v>45236</v>
      </c>
      <c r="E5797" s="245">
        <f t="shared" si="271"/>
        <v>97</v>
      </c>
      <c r="F5797" s="306" t="s">
        <v>178</v>
      </c>
      <c r="G5797" s="241">
        <v>669.96</v>
      </c>
      <c r="H5797" s="244">
        <f t="shared" si="272"/>
        <v>64986.12</v>
      </c>
      <c r="I5797" s="246"/>
      <c r="J5797" s="247"/>
      <c r="K5797" s="240"/>
      <c r="L5797" s="245"/>
    </row>
    <row r="5798" spans="1:12">
      <c r="A5798" s="243">
        <v>45139</v>
      </c>
      <c r="B5798" s="243">
        <v>45210</v>
      </c>
      <c r="C5798" s="244">
        <f t="shared" si="270"/>
        <v>72</v>
      </c>
      <c r="D5798" s="239">
        <v>45210</v>
      </c>
      <c r="E5798" s="245">
        <f t="shared" si="271"/>
        <v>71</v>
      </c>
      <c r="F5798" s="306" t="s">
        <v>175</v>
      </c>
      <c r="G5798" s="241">
        <v>10.64</v>
      </c>
      <c r="H5798" s="244">
        <f t="shared" si="272"/>
        <v>755.44</v>
      </c>
      <c r="I5798" s="246"/>
      <c r="J5798" s="247"/>
      <c r="K5798" s="240"/>
      <c r="L5798" s="245"/>
    </row>
    <row r="5799" spans="1:12">
      <c r="A5799" s="243">
        <v>45139</v>
      </c>
      <c r="B5799" s="243">
        <v>45154</v>
      </c>
      <c r="C5799" s="244">
        <f t="shared" si="270"/>
        <v>16</v>
      </c>
      <c r="D5799" s="239">
        <v>45154</v>
      </c>
      <c r="E5799" s="245">
        <f t="shared" si="271"/>
        <v>15</v>
      </c>
      <c r="F5799" s="306" t="s">
        <v>175</v>
      </c>
      <c r="G5799" s="241">
        <v>214</v>
      </c>
      <c r="H5799" s="244">
        <f t="shared" si="272"/>
        <v>3210</v>
      </c>
      <c r="I5799" s="246"/>
      <c r="J5799" s="247"/>
      <c r="K5799" s="240"/>
      <c r="L5799" s="245"/>
    </row>
    <row r="5800" spans="1:12">
      <c r="A5800" s="243">
        <v>45139</v>
      </c>
      <c r="B5800" s="243">
        <v>45139</v>
      </c>
      <c r="C5800" s="244">
        <f t="shared" si="270"/>
        <v>1</v>
      </c>
      <c r="D5800" s="239">
        <v>45139</v>
      </c>
      <c r="E5800" s="245">
        <f t="shared" si="271"/>
        <v>0</v>
      </c>
      <c r="F5800" s="306" t="s">
        <v>176</v>
      </c>
      <c r="G5800" s="241">
        <v>914.12</v>
      </c>
      <c r="H5800" s="244">
        <f t="shared" si="272"/>
        <v>0</v>
      </c>
      <c r="I5800" s="246"/>
      <c r="J5800" s="247"/>
      <c r="K5800" s="240"/>
      <c r="L5800" s="245"/>
    </row>
    <row r="5801" spans="1:12">
      <c r="A5801" s="243">
        <v>45139</v>
      </c>
      <c r="B5801" s="243">
        <v>45194</v>
      </c>
      <c r="C5801" s="244">
        <f t="shared" si="270"/>
        <v>56</v>
      </c>
      <c r="D5801" s="239">
        <v>45194</v>
      </c>
      <c r="E5801" s="245">
        <f t="shared" si="271"/>
        <v>55</v>
      </c>
      <c r="F5801" s="306" t="s">
        <v>175</v>
      </c>
      <c r="G5801" s="241">
        <v>26.91</v>
      </c>
      <c r="H5801" s="244">
        <f t="shared" si="272"/>
        <v>1480.05</v>
      </c>
      <c r="I5801" s="246"/>
      <c r="J5801" s="247"/>
      <c r="K5801" s="240"/>
      <c r="L5801" s="245"/>
    </row>
    <row r="5802" spans="1:12">
      <c r="A5802" s="243">
        <v>45139</v>
      </c>
      <c r="B5802" s="243">
        <v>45211</v>
      </c>
      <c r="C5802" s="244">
        <f t="shared" si="270"/>
        <v>73</v>
      </c>
      <c r="D5802" s="239">
        <v>45211</v>
      </c>
      <c r="E5802" s="245">
        <f t="shared" si="271"/>
        <v>72</v>
      </c>
      <c r="F5802" s="306" t="s">
        <v>175</v>
      </c>
      <c r="G5802" s="241">
        <v>26.58</v>
      </c>
      <c r="H5802" s="244">
        <f t="shared" si="272"/>
        <v>1913.7599999999998</v>
      </c>
      <c r="I5802" s="246"/>
      <c r="J5802" s="247"/>
      <c r="K5802" s="240"/>
      <c r="L5802" s="245"/>
    </row>
    <row r="5803" spans="1:12">
      <c r="A5803" s="243">
        <v>45139</v>
      </c>
      <c r="B5803" s="243">
        <v>45195</v>
      </c>
      <c r="C5803" s="244">
        <f t="shared" si="270"/>
        <v>57</v>
      </c>
      <c r="D5803" s="239">
        <v>45195</v>
      </c>
      <c r="E5803" s="245">
        <f t="shared" si="271"/>
        <v>56</v>
      </c>
      <c r="F5803" s="306" t="s">
        <v>176</v>
      </c>
      <c r="G5803" s="241">
        <v>2553.36</v>
      </c>
      <c r="H5803" s="244">
        <f t="shared" si="272"/>
        <v>142988.16</v>
      </c>
      <c r="I5803" s="246"/>
      <c r="J5803" s="247"/>
      <c r="K5803" s="240"/>
      <c r="L5803" s="245"/>
    </row>
    <row r="5804" spans="1:12">
      <c r="A5804" s="243">
        <v>45139</v>
      </c>
      <c r="B5804" s="243">
        <v>45155</v>
      </c>
      <c r="C5804" s="244">
        <f t="shared" si="270"/>
        <v>17</v>
      </c>
      <c r="D5804" s="239">
        <v>45155</v>
      </c>
      <c r="E5804" s="245">
        <f t="shared" si="271"/>
        <v>16</v>
      </c>
      <c r="F5804" s="306" t="s">
        <v>175</v>
      </c>
      <c r="G5804" s="241">
        <v>348.7</v>
      </c>
      <c r="H5804" s="244">
        <f t="shared" si="272"/>
        <v>5579.2</v>
      </c>
      <c r="I5804" s="246"/>
      <c r="J5804" s="247"/>
      <c r="K5804" s="240"/>
      <c r="L5804" s="245"/>
    </row>
    <row r="5805" spans="1:12">
      <c r="A5805" s="243">
        <v>45139</v>
      </c>
      <c r="B5805" s="243">
        <v>45141</v>
      </c>
      <c r="C5805" s="244">
        <f t="shared" si="270"/>
        <v>3</v>
      </c>
      <c r="D5805" s="239">
        <v>45141</v>
      </c>
      <c r="E5805" s="245">
        <f t="shared" si="271"/>
        <v>2</v>
      </c>
      <c r="F5805" s="306" t="s">
        <v>178</v>
      </c>
      <c r="G5805" s="241">
        <v>7958.19</v>
      </c>
      <c r="H5805" s="244">
        <f t="shared" si="272"/>
        <v>15916.38</v>
      </c>
      <c r="I5805" s="246"/>
      <c r="J5805" s="247"/>
      <c r="K5805" s="240"/>
      <c r="L5805" s="245"/>
    </row>
    <row r="5806" spans="1:12">
      <c r="A5806" s="243">
        <v>45139</v>
      </c>
      <c r="B5806" s="243">
        <v>45139</v>
      </c>
      <c r="C5806" s="244">
        <f t="shared" si="270"/>
        <v>1</v>
      </c>
      <c r="D5806" s="239">
        <v>45139</v>
      </c>
      <c r="E5806" s="245">
        <f t="shared" si="271"/>
        <v>0</v>
      </c>
      <c r="F5806" s="306" t="s">
        <v>175</v>
      </c>
      <c r="G5806" s="241">
        <v>386.15</v>
      </c>
      <c r="H5806" s="244">
        <f t="shared" si="272"/>
        <v>0</v>
      </c>
      <c r="I5806" s="246"/>
      <c r="J5806" s="247"/>
      <c r="K5806" s="240"/>
      <c r="L5806" s="245"/>
    </row>
    <row r="5807" spans="1:12">
      <c r="A5807" s="243">
        <v>45139</v>
      </c>
      <c r="B5807" s="243">
        <v>45140</v>
      </c>
      <c r="C5807" s="244">
        <f t="shared" si="270"/>
        <v>2</v>
      </c>
      <c r="D5807" s="239">
        <v>45140</v>
      </c>
      <c r="E5807" s="245">
        <f t="shared" si="271"/>
        <v>1</v>
      </c>
      <c r="F5807" s="306" t="s">
        <v>176</v>
      </c>
      <c r="G5807" s="241">
        <v>13008.5</v>
      </c>
      <c r="H5807" s="244">
        <f t="shared" si="272"/>
        <v>13008.5</v>
      </c>
      <c r="I5807" s="246"/>
      <c r="J5807" s="247"/>
      <c r="K5807" s="240"/>
      <c r="L5807" s="245"/>
    </row>
    <row r="5808" spans="1:12">
      <c r="A5808" s="243">
        <v>45139</v>
      </c>
      <c r="B5808" s="243">
        <v>45156</v>
      </c>
      <c r="C5808" s="244">
        <f t="shared" si="270"/>
        <v>18</v>
      </c>
      <c r="D5808" s="239">
        <v>45156</v>
      </c>
      <c r="E5808" s="245">
        <f t="shared" si="271"/>
        <v>17</v>
      </c>
      <c r="F5808" s="306" t="s">
        <v>175</v>
      </c>
      <c r="G5808" s="241">
        <v>688.24</v>
      </c>
      <c r="H5808" s="244">
        <f t="shared" si="272"/>
        <v>11700.08</v>
      </c>
      <c r="I5808" s="246"/>
      <c r="J5808" s="247"/>
      <c r="K5808" s="240"/>
      <c r="L5808" s="245"/>
    </row>
    <row r="5809" spans="1:12">
      <c r="A5809" s="243">
        <v>45139</v>
      </c>
      <c r="B5809" s="243">
        <v>45371</v>
      </c>
      <c r="C5809" s="244">
        <f t="shared" si="270"/>
        <v>233</v>
      </c>
      <c r="D5809" s="239">
        <v>45371</v>
      </c>
      <c r="E5809" s="245">
        <f t="shared" si="271"/>
        <v>232</v>
      </c>
      <c r="F5809" s="306" t="s">
        <v>176</v>
      </c>
      <c r="G5809" s="241">
        <v>18.010000000000002</v>
      </c>
      <c r="H5809" s="244">
        <f t="shared" si="272"/>
        <v>4178.3200000000006</v>
      </c>
      <c r="I5809" s="246"/>
      <c r="J5809" s="247"/>
      <c r="K5809" s="240"/>
      <c r="L5809" s="245"/>
    </row>
    <row r="5810" spans="1:12">
      <c r="A5810" s="243">
        <v>45139</v>
      </c>
      <c r="B5810" s="243">
        <v>45140</v>
      </c>
      <c r="C5810" s="244">
        <f t="shared" si="270"/>
        <v>2</v>
      </c>
      <c r="D5810" s="239">
        <v>45140</v>
      </c>
      <c r="E5810" s="245">
        <f t="shared" si="271"/>
        <v>1</v>
      </c>
      <c r="F5810" s="306" t="s">
        <v>175</v>
      </c>
      <c r="G5810" s="241">
        <v>8168.17</v>
      </c>
      <c r="H5810" s="244">
        <f t="shared" si="272"/>
        <v>8168.17</v>
      </c>
      <c r="I5810" s="246"/>
      <c r="J5810" s="247"/>
      <c r="K5810" s="240"/>
      <c r="L5810" s="245"/>
    </row>
    <row r="5811" spans="1:12">
      <c r="A5811" s="243">
        <v>45139</v>
      </c>
      <c r="B5811" s="243">
        <v>45141</v>
      </c>
      <c r="C5811" s="244">
        <f t="shared" si="270"/>
        <v>3</v>
      </c>
      <c r="D5811" s="239">
        <v>45141</v>
      </c>
      <c r="E5811" s="245">
        <f t="shared" si="271"/>
        <v>2</v>
      </c>
      <c r="F5811" s="306" t="s">
        <v>176</v>
      </c>
      <c r="G5811" s="241">
        <v>256412.3</v>
      </c>
      <c r="H5811" s="244">
        <f t="shared" si="272"/>
        <v>512824.6</v>
      </c>
      <c r="I5811" s="246"/>
      <c r="J5811" s="247"/>
      <c r="K5811" s="240"/>
      <c r="L5811" s="245"/>
    </row>
    <row r="5812" spans="1:12">
      <c r="A5812" s="243">
        <v>45139</v>
      </c>
      <c r="B5812" s="243">
        <v>45139</v>
      </c>
      <c r="C5812" s="244">
        <f t="shared" si="270"/>
        <v>1</v>
      </c>
      <c r="D5812" s="239">
        <v>45139</v>
      </c>
      <c r="E5812" s="245">
        <f t="shared" si="271"/>
        <v>0</v>
      </c>
      <c r="F5812" s="306" t="s">
        <v>177</v>
      </c>
      <c r="G5812" s="241">
        <v>403.23</v>
      </c>
      <c r="H5812" s="244">
        <f t="shared" si="272"/>
        <v>0</v>
      </c>
      <c r="I5812" s="246"/>
      <c r="J5812" s="247"/>
      <c r="K5812" s="240"/>
      <c r="L5812" s="245"/>
    </row>
    <row r="5813" spans="1:12">
      <c r="A5813" s="243">
        <v>45139</v>
      </c>
      <c r="B5813" s="243">
        <v>45142</v>
      </c>
      <c r="C5813" s="244">
        <f t="shared" si="270"/>
        <v>4</v>
      </c>
      <c r="D5813" s="239">
        <v>45142</v>
      </c>
      <c r="E5813" s="245">
        <f t="shared" si="271"/>
        <v>3</v>
      </c>
      <c r="F5813" s="306" t="s">
        <v>178</v>
      </c>
      <c r="G5813" s="241">
        <v>304231.24</v>
      </c>
      <c r="H5813" s="244">
        <f t="shared" si="272"/>
        <v>912693.72</v>
      </c>
      <c r="I5813" s="246"/>
      <c r="J5813" s="247"/>
      <c r="K5813" s="240"/>
      <c r="L5813" s="245"/>
    </row>
    <row r="5814" spans="1:12">
      <c r="A5814" s="243">
        <v>45139</v>
      </c>
      <c r="B5814" s="243">
        <v>45141</v>
      </c>
      <c r="C5814" s="244">
        <f t="shared" si="270"/>
        <v>3</v>
      </c>
      <c r="D5814" s="239">
        <v>45141</v>
      </c>
      <c r="E5814" s="245">
        <f t="shared" si="271"/>
        <v>2</v>
      </c>
      <c r="F5814" s="306" t="s">
        <v>175</v>
      </c>
      <c r="G5814" s="241">
        <v>784245.93</v>
      </c>
      <c r="H5814" s="244">
        <f t="shared" si="272"/>
        <v>1568491.86</v>
      </c>
      <c r="I5814" s="246"/>
      <c r="J5814" s="247"/>
      <c r="K5814" s="240"/>
      <c r="L5814" s="245"/>
    </row>
    <row r="5815" spans="1:12">
      <c r="A5815" s="243">
        <v>45139</v>
      </c>
      <c r="B5815" s="243">
        <v>45142</v>
      </c>
      <c r="C5815" s="244">
        <f t="shared" si="270"/>
        <v>4</v>
      </c>
      <c r="D5815" s="239">
        <v>45142</v>
      </c>
      <c r="E5815" s="245">
        <f t="shared" si="271"/>
        <v>3</v>
      </c>
      <c r="F5815" s="306" t="s">
        <v>176</v>
      </c>
      <c r="G5815" s="241">
        <v>149913.32999999999</v>
      </c>
      <c r="H5815" s="244">
        <f t="shared" si="272"/>
        <v>449739.99</v>
      </c>
      <c r="I5815" s="246"/>
      <c r="J5815" s="247"/>
      <c r="K5815" s="240"/>
      <c r="L5815" s="245"/>
    </row>
    <row r="5816" spans="1:12">
      <c r="A5816" s="243">
        <v>45139</v>
      </c>
      <c r="B5816" s="243">
        <v>45140</v>
      </c>
      <c r="C5816" s="244">
        <f t="shared" si="270"/>
        <v>2</v>
      </c>
      <c r="D5816" s="239">
        <v>45140</v>
      </c>
      <c r="E5816" s="245">
        <f t="shared" si="271"/>
        <v>1</v>
      </c>
      <c r="F5816" s="306" t="s">
        <v>177</v>
      </c>
      <c r="G5816" s="241">
        <v>94.09</v>
      </c>
      <c r="H5816" s="244">
        <f t="shared" si="272"/>
        <v>94.09</v>
      </c>
      <c r="I5816" s="246"/>
      <c r="J5816" s="247"/>
      <c r="K5816" s="240"/>
      <c r="L5816" s="245"/>
    </row>
    <row r="5817" spans="1:12">
      <c r="A5817" s="243">
        <v>45139</v>
      </c>
      <c r="B5817" s="243">
        <v>45142</v>
      </c>
      <c r="C5817" s="244">
        <f t="shared" si="270"/>
        <v>4</v>
      </c>
      <c r="D5817" s="239">
        <v>45142</v>
      </c>
      <c r="E5817" s="245">
        <f t="shared" si="271"/>
        <v>3</v>
      </c>
      <c r="F5817" s="306" t="s">
        <v>175</v>
      </c>
      <c r="G5817" s="241">
        <v>2650.38</v>
      </c>
      <c r="H5817" s="244">
        <f t="shared" si="272"/>
        <v>7951.14</v>
      </c>
      <c r="I5817" s="246"/>
      <c r="J5817" s="247"/>
      <c r="K5817" s="240"/>
      <c r="L5817" s="245"/>
    </row>
    <row r="5818" spans="1:12">
      <c r="A5818" s="243">
        <v>45139</v>
      </c>
      <c r="B5818" s="243">
        <v>45141</v>
      </c>
      <c r="C5818" s="244">
        <f t="shared" si="270"/>
        <v>3</v>
      </c>
      <c r="D5818" s="239">
        <v>45141</v>
      </c>
      <c r="E5818" s="245">
        <f t="shared" si="271"/>
        <v>2</v>
      </c>
      <c r="F5818" s="306" t="s">
        <v>177</v>
      </c>
      <c r="G5818" s="241">
        <v>22874.67</v>
      </c>
      <c r="H5818" s="244">
        <f t="shared" si="272"/>
        <v>45749.34</v>
      </c>
      <c r="I5818" s="246"/>
      <c r="J5818" s="247"/>
      <c r="K5818" s="240"/>
      <c r="L5818" s="245"/>
    </row>
    <row r="5819" spans="1:12">
      <c r="A5819" s="243">
        <v>45139</v>
      </c>
      <c r="B5819" s="243">
        <v>45139</v>
      </c>
      <c r="C5819" s="244">
        <f t="shared" si="270"/>
        <v>1</v>
      </c>
      <c r="D5819" s="239">
        <v>45139</v>
      </c>
      <c r="E5819" s="245">
        <f t="shared" si="271"/>
        <v>0</v>
      </c>
      <c r="F5819" s="306" t="s">
        <v>179</v>
      </c>
      <c r="G5819" s="241">
        <v>339.86</v>
      </c>
      <c r="H5819" s="244">
        <f t="shared" si="272"/>
        <v>0</v>
      </c>
      <c r="I5819" s="246"/>
      <c r="J5819" s="247"/>
      <c r="K5819" s="240"/>
      <c r="L5819" s="245"/>
    </row>
    <row r="5820" spans="1:12">
      <c r="A5820" s="243">
        <v>45139</v>
      </c>
      <c r="B5820" s="243">
        <v>45229</v>
      </c>
      <c r="C5820" s="244">
        <f t="shared" si="270"/>
        <v>91</v>
      </c>
      <c r="D5820" s="239">
        <v>45229</v>
      </c>
      <c r="E5820" s="245">
        <f t="shared" si="271"/>
        <v>90</v>
      </c>
      <c r="F5820" s="306" t="s">
        <v>175</v>
      </c>
      <c r="G5820" s="241">
        <v>23.62</v>
      </c>
      <c r="H5820" s="244">
        <f t="shared" si="272"/>
        <v>2125.8000000000002</v>
      </c>
      <c r="I5820" s="246"/>
      <c r="J5820" s="247"/>
      <c r="K5820" s="240"/>
      <c r="L5820" s="245"/>
    </row>
    <row r="5821" spans="1:12">
      <c r="A5821" s="243">
        <v>45139</v>
      </c>
      <c r="B5821" s="243">
        <v>45142</v>
      </c>
      <c r="C5821" s="244">
        <f t="shared" si="270"/>
        <v>4</v>
      </c>
      <c r="D5821" s="239">
        <v>45142</v>
      </c>
      <c r="E5821" s="245">
        <f t="shared" si="271"/>
        <v>3</v>
      </c>
      <c r="F5821" s="306" t="s">
        <v>177</v>
      </c>
      <c r="G5821" s="241">
        <v>56337.04</v>
      </c>
      <c r="H5821" s="244">
        <f t="shared" si="272"/>
        <v>169011.12</v>
      </c>
      <c r="I5821" s="246"/>
      <c r="J5821" s="247"/>
      <c r="K5821" s="240"/>
      <c r="L5821" s="245"/>
    </row>
    <row r="5822" spans="1:12">
      <c r="A5822" s="243">
        <v>45139</v>
      </c>
      <c r="B5822" s="243">
        <v>45145</v>
      </c>
      <c r="C5822" s="244">
        <f t="shared" si="270"/>
        <v>7</v>
      </c>
      <c r="D5822" s="239">
        <v>45145</v>
      </c>
      <c r="E5822" s="245">
        <f t="shared" si="271"/>
        <v>6</v>
      </c>
      <c r="F5822" s="306" t="s">
        <v>178</v>
      </c>
      <c r="G5822" s="241">
        <v>206696.46</v>
      </c>
      <c r="H5822" s="244">
        <f t="shared" si="272"/>
        <v>1240178.76</v>
      </c>
      <c r="I5822" s="246"/>
      <c r="J5822" s="247"/>
      <c r="K5822" s="240"/>
      <c r="L5822" s="245"/>
    </row>
    <row r="5823" spans="1:12">
      <c r="A5823" s="243">
        <v>45139</v>
      </c>
      <c r="B5823" s="243">
        <v>45182</v>
      </c>
      <c r="C5823" s="244">
        <f t="shared" si="270"/>
        <v>44</v>
      </c>
      <c r="D5823" s="239">
        <v>45182</v>
      </c>
      <c r="E5823" s="245">
        <f t="shared" si="271"/>
        <v>43</v>
      </c>
      <c r="F5823" s="306" t="s">
        <v>175</v>
      </c>
      <c r="G5823" s="241">
        <v>21.09</v>
      </c>
      <c r="H5823" s="244">
        <f t="shared" si="272"/>
        <v>906.87</v>
      </c>
      <c r="I5823" s="246"/>
      <c r="J5823" s="247"/>
      <c r="K5823" s="240"/>
      <c r="L5823" s="245"/>
    </row>
    <row r="5824" spans="1:12">
      <c r="A5824" s="243">
        <v>45139</v>
      </c>
      <c r="B5824" s="243">
        <v>45145</v>
      </c>
      <c r="C5824" s="244">
        <f t="shared" si="270"/>
        <v>7</v>
      </c>
      <c r="D5824" s="239">
        <v>45145</v>
      </c>
      <c r="E5824" s="245">
        <f t="shared" si="271"/>
        <v>6</v>
      </c>
      <c r="F5824" s="306" t="s">
        <v>176</v>
      </c>
      <c r="G5824" s="241">
        <v>63900.61</v>
      </c>
      <c r="H5824" s="244">
        <f t="shared" si="272"/>
        <v>383403.66000000003</v>
      </c>
      <c r="I5824" s="246"/>
      <c r="J5824" s="247"/>
      <c r="K5824" s="240"/>
      <c r="L5824" s="245"/>
    </row>
    <row r="5825" spans="1:12">
      <c r="A5825" s="243">
        <v>45139</v>
      </c>
      <c r="B5825" s="243">
        <v>45184</v>
      </c>
      <c r="C5825" s="244">
        <f t="shared" si="270"/>
        <v>46</v>
      </c>
      <c r="D5825" s="239">
        <v>45184</v>
      </c>
      <c r="E5825" s="245">
        <f t="shared" si="271"/>
        <v>45</v>
      </c>
      <c r="F5825" s="306" t="s">
        <v>176</v>
      </c>
      <c r="G5825" s="241">
        <v>45.56</v>
      </c>
      <c r="H5825" s="244">
        <f t="shared" si="272"/>
        <v>2050.2000000000003</v>
      </c>
      <c r="I5825" s="246"/>
      <c r="J5825" s="247"/>
      <c r="K5825" s="240"/>
      <c r="L5825" s="245"/>
    </row>
    <row r="5826" spans="1:12">
      <c r="A5826" s="243">
        <v>45139</v>
      </c>
      <c r="B5826" s="243">
        <v>45145</v>
      </c>
      <c r="C5826" s="244">
        <f t="shared" si="270"/>
        <v>7</v>
      </c>
      <c r="D5826" s="239">
        <v>45145</v>
      </c>
      <c r="E5826" s="245">
        <f t="shared" si="271"/>
        <v>6</v>
      </c>
      <c r="F5826" s="306" t="s">
        <v>175</v>
      </c>
      <c r="G5826" s="241">
        <v>2059.58</v>
      </c>
      <c r="H5826" s="244">
        <f t="shared" si="272"/>
        <v>12357.48</v>
      </c>
      <c r="I5826" s="246"/>
      <c r="J5826" s="247"/>
      <c r="K5826" s="240"/>
      <c r="L5826" s="245"/>
    </row>
    <row r="5827" spans="1:12">
      <c r="A5827" s="243">
        <v>45139</v>
      </c>
      <c r="B5827" s="243">
        <v>45159</v>
      </c>
      <c r="C5827" s="244">
        <f t="shared" si="270"/>
        <v>21</v>
      </c>
      <c r="D5827" s="239">
        <v>45159</v>
      </c>
      <c r="E5827" s="245">
        <f t="shared" si="271"/>
        <v>20</v>
      </c>
      <c r="F5827" s="306" t="s">
        <v>175</v>
      </c>
      <c r="G5827" s="241">
        <v>534.57000000000005</v>
      </c>
      <c r="H5827" s="244">
        <f t="shared" si="272"/>
        <v>10691.400000000001</v>
      </c>
      <c r="I5827" s="246"/>
      <c r="J5827" s="247"/>
      <c r="K5827" s="240"/>
      <c r="L5827" s="245"/>
    </row>
    <row r="5828" spans="1:12">
      <c r="A5828" s="243">
        <v>45139</v>
      </c>
      <c r="B5828" s="243">
        <v>45146</v>
      </c>
      <c r="C5828" s="244">
        <f t="shared" si="270"/>
        <v>8</v>
      </c>
      <c r="D5828" s="239">
        <v>45146</v>
      </c>
      <c r="E5828" s="245">
        <f t="shared" si="271"/>
        <v>7</v>
      </c>
      <c r="F5828" s="306" t="s">
        <v>176</v>
      </c>
      <c r="G5828" s="241">
        <v>1084.95</v>
      </c>
      <c r="H5828" s="244">
        <f t="shared" si="272"/>
        <v>7594.6500000000005</v>
      </c>
      <c r="I5828" s="246"/>
      <c r="J5828" s="247"/>
      <c r="K5828" s="240"/>
      <c r="L5828" s="245"/>
    </row>
    <row r="5829" spans="1:12">
      <c r="A5829" s="243">
        <v>45139</v>
      </c>
      <c r="B5829" s="243">
        <v>45146</v>
      </c>
      <c r="C5829" s="244">
        <f t="shared" si="270"/>
        <v>8</v>
      </c>
      <c r="D5829" s="239">
        <v>45146</v>
      </c>
      <c r="E5829" s="245">
        <f t="shared" si="271"/>
        <v>7</v>
      </c>
      <c r="F5829" s="306" t="s">
        <v>175</v>
      </c>
      <c r="G5829" s="241">
        <v>1067.97</v>
      </c>
      <c r="H5829" s="244">
        <f t="shared" si="272"/>
        <v>7475.79</v>
      </c>
      <c r="I5829" s="246"/>
      <c r="J5829" s="247"/>
      <c r="K5829" s="240"/>
      <c r="L5829" s="245"/>
    </row>
    <row r="5830" spans="1:12">
      <c r="A5830" s="243">
        <v>45139</v>
      </c>
      <c r="B5830" s="243">
        <v>45145</v>
      </c>
      <c r="C5830" s="244">
        <f t="shared" si="270"/>
        <v>7</v>
      </c>
      <c r="D5830" s="239">
        <v>45145</v>
      </c>
      <c r="E5830" s="245">
        <f t="shared" si="271"/>
        <v>6</v>
      </c>
      <c r="F5830" s="306" t="s">
        <v>177</v>
      </c>
      <c r="G5830" s="241">
        <v>37719.85</v>
      </c>
      <c r="H5830" s="244">
        <f t="shared" si="272"/>
        <v>226319.09999999998</v>
      </c>
      <c r="I5830" s="246"/>
      <c r="J5830" s="247"/>
      <c r="K5830" s="240"/>
      <c r="L5830" s="245"/>
    </row>
    <row r="5831" spans="1:12">
      <c r="A5831" s="243">
        <v>45139</v>
      </c>
      <c r="B5831" s="243">
        <v>45147</v>
      </c>
      <c r="C5831" s="244">
        <f t="shared" ref="C5831:C5894" si="273">B5831-A5831+1</f>
        <v>9</v>
      </c>
      <c r="D5831" s="239">
        <v>45147</v>
      </c>
      <c r="E5831" s="245">
        <f t="shared" ref="E5831:E5894" si="274">D5831-A5831</f>
        <v>8</v>
      </c>
      <c r="F5831" s="306" t="s">
        <v>176</v>
      </c>
      <c r="G5831" s="241">
        <v>376.62</v>
      </c>
      <c r="H5831" s="244">
        <f t="shared" ref="H5831:H5894" si="275">E5831*G5831</f>
        <v>3012.96</v>
      </c>
      <c r="I5831" s="246"/>
      <c r="J5831" s="247"/>
      <c r="K5831" s="240"/>
      <c r="L5831" s="245"/>
    </row>
    <row r="5832" spans="1:12">
      <c r="A5832" s="243">
        <v>45139</v>
      </c>
      <c r="B5832" s="243">
        <v>45161</v>
      </c>
      <c r="C5832" s="244">
        <f t="shared" si="273"/>
        <v>23</v>
      </c>
      <c r="D5832" s="239">
        <v>45161</v>
      </c>
      <c r="E5832" s="245">
        <f t="shared" si="274"/>
        <v>22</v>
      </c>
      <c r="F5832" s="306" t="s">
        <v>176</v>
      </c>
      <c r="G5832" s="241">
        <v>18.47</v>
      </c>
      <c r="H5832" s="244">
        <f t="shared" si="275"/>
        <v>406.34</v>
      </c>
      <c r="I5832" s="246"/>
      <c r="J5832" s="247"/>
      <c r="K5832" s="240"/>
      <c r="L5832" s="245"/>
    </row>
    <row r="5833" spans="1:12">
      <c r="A5833" s="243">
        <v>45139</v>
      </c>
      <c r="B5833" s="243">
        <v>45147</v>
      </c>
      <c r="C5833" s="244">
        <f t="shared" si="273"/>
        <v>9</v>
      </c>
      <c r="D5833" s="239">
        <v>45147</v>
      </c>
      <c r="E5833" s="245">
        <f t="shared" si="274"/>
        <v>8</v>
      </c>
      <c r="F5833" s="306" t="s">
        <v>175</v>
      </c>
      <c r="G5833" s="241">
        <v>56.53</v>
      </c>
      <c r="H5833" s="244">
        <f t="shared" si="275"/>
        <v>452.24</v>
      </c>
      <c r="I5833" s="246"/>
      <c r="J5833" s="247"/>
      <c r="K5833" s="240"/>
      <c r="L5833" s="245"/>
    </row>
    <row r="5834" spans="1:12">
      <c r="A5834" s="243">
        <v>45139</v>
      </c>
      <c r="B5834" s="243">
        <v>45161</v>
      </c>
      <c r="C5834" s="244">
        <f t="shared" si="273"/>
        <v>23</v>
      </c>
      <c r="D5834" s="239">
        <v>45161</v>
      </c>
      <c r="E5834" s="245">
        <f t="shared" si="274"/>
        <v>22</v>
      </c>
      <c r="F5834" s="306" t="s">
        <v>175</v>
      </c>
      <c r="G5834" s="241">
        <v>129.91</v>
      </c>
      <c r="H5834" s="244">
        <f t="shared" si="275"/>
        <v>2858.02</v>
      </c>
      <c r="I5834" s="246"/>
      <c r="J5834" s="247"/>
      <c r="K5834" s="240"/>
      <c r="L5834" s="245"/>
    </row>
    <row r="5835" spans="1:12">
      <c r="A5835" s="243">
        <v>45139</v>
      </c>
      <c r="B5835" s="243">
        <v>45267</v>
      </c>
      <c r="C5835" s="244">
        <f t="shared" si="273"/>
        <v>129</v>
      </c>
      <c r="D5835" s="239">
        <v>45267</v>
      </c>
      <c r="E5835" s="245">
        <f t="shared" si="274"/>
        <v>128</v>
      </c>
      <c r="F5835" s="306" t="s">
        <v>175</v>
      </c>
      <c r="G5835" s="241">
        <v>87.71</v>
      </c>
      <c r="H5835" s="244">
        <f t="shared" si="275"/>
        <v>11226.88</v>
      </c>
      <c r="I5835" s="246"/>
      <c r="J5835" s="247"/>
      <c r="K5835" s="240"/>
      <c r="L5835" s="245"/>
    </row>
    <row r="5836" spans="1:12">
      <c r="A5836" s="243">
        <v>45139</v>
      </c>
      <c r="B5836" s="243">
        <v>45205</v>
      </c>
      <c r="C5836" s="244">
        <f t="shared" si="273"/>
        <v>67</v>
      </c>
      <c r="D5836" s="239">
        <v>45205</v>
      </c>
      <c r="E5836" s="245">
        <f t="shared" si="274"/>
        <v>66</v>
      </c>
      <c r="F5836" s="306" t="s">
        <v>176</v>
      </c>
      <c r="G5836" s="241">
        <v>305.36</v>
      </c>
      <c r="H5836" s="244">
        <f t="shared" si="275"/>
        <v>20153.760000000002</v>
      </c>
      <c r="I5836" s="246"/>
      <c r="J5836" s="247"/>
      <c r="K5836" s="240"/>
      <c r="L5836" s="245"/>
    </row>
    <row r="5837" spans="1:12">
      <c r="A5837" s="243">
        <v>45139</v>
      </c>
      <c r="B5837" s="243">
        <v>45170</v>
      </c>
      <c r="C5837" s="244">
        <f t="shared" si="273"/>
        <v>32</v>
      </c>
      <c r="D5837" s="239">
        <v>45170</v>
      </c>
      <c r="E5837" s="245">
        <f t="shared" si="274"/>
        <v>31</v>
      </c>
      <c r="F5837" s="306" t="s">
        <v>175</v>
      </c>
      <c r="G5837" s="241">
        <v>158.99</v>
      </c>
      <c r="H5837" s="244">
        <f t="shared" si="275"/>
        <v>4928.6900000000005</v>
      </c>
      <c r="I5837" s="246"/>
      <c r="J5837" s="247"/>
      <c r="K5837" s="240"/>
      <c r="L5837" s="245"/>
    </row>
    <row r="5838" spans="1:12">
      <c r="A5838" s="243">
        <v>45139</v>
      </c>
      <c r="B5838" s="243">
        <v>45187</v>
      </c>
      <c r="C5838" s="244">
        <f t="shared" si="273"/>
        <v>49</v>
      </c>
      <c r="D5838" s="239">
        <v>45187</v>
      </c>
      <c r="E5838" s="245">
        <f t="shared" si="274"/>
        <v>48</v>
      </c>
      <c r="F5838" s="306" t="s">
        <v>175</v>
      </c>
      <c r="G5838" s="241">
        <v>142.78</v>
      </c>
      <c r="H5838" s="244">
        <f t="shared" si="275"/>
        <v>6853.4400000000005</v>
      </c>
      <c r="I5838" s="246"/>
      <c r="J5838" s="247"/>
      <c r="K5838" s="240"/>
      <c r="L5838" s="245"/>
    </row>
    <row r="5839" spans="1:12">
      <c r="A5839" s="243">
        <v>45139</v>
      </c>
      <c r="B5839" s="243">
        <v>45188</v>
      </c>
      <c r="C5839" s="244">
        <f t="shared" si="273"/>
        <v>50</v>
      </c>
      <c r="D5839" s="239">
        <v>45188</v>
      </c>
      <c r="E5839" s="245">
        <f t="shared" si="274"/>
        <v>49</v>
      </c>
      <c r="F5839" s="306" t="s">
        <v>175</v>
      </c>
      <c r="G5839" s="241">
        <v>38.82</v>
      </c>
      <c r="H5839" s="244">
        <f t="shared" si="275"/>
        <v>1902.18</v>
      </c>
      <c r="I5839" s="246"/>
      <c r="J5839" s="247"/>
      <c r="K5839" s="240"/>
      <c r="L5839" s="245"/>
    </row>
    <row r="5840" spans="1:12">
      <c r="A5840" s="243">
        <v>45139</v>
      </c>
      <c r="B5840" s="243">
        <v>45171</v>
      </c>
      <c r="C5840" s="244">
        <f t="shared" si="273"/>
        <v>33</v>
      </c>
      <c r="D5840" s="239">
        <v>45171</v>
      </c>
      <c r="E5840" s="245">
        <f t="shared" si="274"/>
        <v>32</v>
      </c>
      <c r="F5840" s="306" t="s">
        <v>175</v>
      </c>
      <c r="G5840" s="241">
        <v>74.09</v>
      </c>
      <c r="H5840" s="244">
        <f t="shared" si="275"/>
        <v>2370.88</v>
      </c>
      <c r="I5840" s="246"/>
      <c r="J5840" s="247"/>
      <c r="K5840" s="240"/>
      <c r="L5840" s="245"/>
    </row>
    <row r="5841" spans="1:12">
      <c r="A5841" s="243">
        <v>45139</v>
      </c>
      <c r="B5841" s="243">
        <v>45208</v>
      </c>
      <c r="C5841" s="244">
        <f t="shared" si="273"/>
        <v>70</v>
      </c>
      <c r="D5841" s="239">
        <v>45208</v>
      </c>
      <c r="E5841" s="245">
        <f t="shared" si="274"/>
        <v>69</v>
      </c>
      <c r="F5841" s="306" t="s">
        <v>176</v>
      </c>
      <c r="G5841" s="241">
        <v>50.53</v>
      </c>
      <c r="H5841" s="244">
        <f t="shared" si="275"/>
        <v>3486.57</v>
      </c>
      <c r="I5841" s="246"/>
      <c r="J5841" s="247"/>
      <c r="K5841" s="240"/>
      <c r="L5841" s="245"/>
    </row>
    <row r="5842" spans="1:12">
      <c r="A5842" s="243">
        <v>45139</v>
      </c>
      <c r="B5842" s="243">
        <v>45148</v>
      </c>
      <c r="C5842" s="244">
        <f t="shared" si="273"/>
        <v>10</v>
      </c>
      <c r="D5842" s="239">
        <v>45148</v>
      </c>
      <c r="E5842" s="245">
        <f t="shared" si="274"/>
        <v>9</v>
      </c>
      <c r="F5842" s="306" t="s">
        <v>175</v>
      </c>
      <c r="G5842" s="241">
        <v>110.19</v>
      </c>
      <c r="H5842" s="244">
        <f t="shared" si="275"/>
        <v>991.71</v>
      </c>
      <c r="I5842" s="246"/>
      <c r="J5842" s="247"/>
      <c r="K5842" s="240"/>
      <c r="L5842" s="245"/>
    </row>
    <row r="5843" spans="1:12">
      <c r="A5843" s="243">
        <v>45139</v>
      </c>
      <c r="B5843" s="243">
        <v>45166</v>
      </c>
      <c r="C5843" s="244">
        <f t="shared" si="273"/>
        <v>28</v>
      </c>
      <c r="D5843" s="239">
        <v>45166</v>
      </c>
      <c r="E5843" s="245">
        <f t="shared" si="274"/>
        <v>27</v>
      </c>
      <c r="F5843" s="306" t="s">
        <v>175</v>
      </c>
      <c r="G5843" s="241">
        <v>246.6</v>
      </c>
      <c r="H5843" s="244">
        <f t="shared" si="275"/>
        <v>6658.2</v>
      </c>
      <c r="I5843" s="246"/>
      <c r="J5843" s="247"/>
      <c r="K5843" s="240"/>
      <c r="L5843" s="245"/>
    </row>
    <row r="5844" spans="1:12">
      <c r="A5844" s="243">
        <v>45139</v>
      </c>
      <c r="B5844" s="243">
        <v>45175</v>
      </c>
      <c r="C5844" s="244">
        <f t="shared" si="273"/>
        <v>37</v>
      </c>
      <c r="D5844" s="239">
        <v>45175</v>
      </c>
      <c r="E5844" s="245">
        <f t="shared" si="274"/>
        <v>36</v>
      </c>
      <c r="F5844" s="306" t="s">
        <v>176</v>
      </c>
      <c r="G5844" s="241">
        <v>39.36</v>
      </c>
      <c r="H5844" s="244">
        <f t="shared" si="275"/>
        <v>1416.96</v>
      </c>
      <c r="I5844" s="246"/>
      <c r="J5844" s="247"/>
      <c r="K5844" s="240"/>
      <c r="L5844" s="245"/>
    </row>
    <row r="5845" spans="1:12">
      <c r="A5845" s="243">
        <v>45139</v>
      </c>
      <c r="B5845" s="243">
        <v>45149</v>
      </c>
      <c r="C5845" s="244">
        <f t="shared" si="273"/>
        <v>11</v>
      </c>
      <c r="D5845" s="239">
        <v>45149</v>
      </c>
      <c r="E5845" s="245">
        <f t="shared" si="274"/>
        <v>10</v>
      </c>
      <c r="F5845" s="306" t="s">
        <v>175</v>
      </c>
      <c r="G5845" s="241">
        <v>357.58</v>
      </c>
      <c r="H5845" s="244">
        <f t="shared" si="275"/>
        <v>3575.7999999999997</v>
      </c>
      <c r="I5845" s="246"/>
      <c r="J5845" s="247"/>
      <c r="K5845" s="240"/>
      <c r="L5845" s="245"/>
    </row>
    <row r="5846" spans="1:12">
      <c r="A5846" s="243">
        <v>45140</v>
      </c>
      <c r="B5846" s="243">
        <v>45148</v>
      </c>
      <c r="C5846" s="244">
        <f t="shared" si="273"/>
        <v>9</v>
      </c>
      <c r="D5846" s="239">
        <v>45148</v>
      </c>
      <c r="E5846" s="245">
        <f t="shared" si="274"/>
        <v>8</v>
      </c>
      <c r="F5846" s="306" t="s">
        <v>175</v>
      </c>
      <c r="G5846" s="241">
        <v>212.19</v>
      </c>
      <c r="H5846" s="244">
        <f t="shared" si="275"/>
        <v>1697.52</v>
      </c>
      <c r="I5846" s="246"/>
      <c r="J5846" s="247"/>
      <c r="K5846" s="240"/>
      <c r="L5846" s="245"/>
    </row>
    <row r="5847" spans="1:12">
      <c r="A5847" s="243">
        <v>45140</v>
      </c>
      <c r="B5847" s="243">
        <v>45260</v>
      </c>
      <c r="C5847" s="244">
        <f t="shared" si="273"/>
        <v>121</v>
      </c>
      <c r="D5847" s="239">
        <v>45260</v>
      </c>
      <c r="E5847" s="245">
        <f t="shared" si="274"/>
        <v>120</v>
      </c>
      <c r="F5847" s="306" t="s">
        <v>175</v>
      </c>
      <c r="G5847" s="241">
        <v>165.06</v>
      </c>
      <c r="H5847" s="244">
        <f t="shared" si="275"/>
        <v>19807.2</v>
      </c>
      <c r="I5847" s="246"/>
      <c r="J5847" s="247"/>
      <c r="K5847" s="240"/>
      <c r="L5847" s="245"/>
    </row>
    <row r="5848" spans="1:12">
      <c r="A5848" s="243">
        <v>45140</v>
      </c>
      <c r="B5848" s="243">
        <v>45175</v>
      </c>
      <c r="C5848" s="244">
        <f t="shared" si="273"/>
        <v>36</v>
      </c>
      <c r="D5848" s="239">
        <v>45175</v>
      </c>
      <c r="E5848" s="245">
        <f t="shared" si="274"/>
        <v>35</v>
      </c>
      <c r="F5848" s="306" t="s">
        <v>176</v>
      </c>
      <c r="G5848" s="241">
        <v>1322.74</v>
      </c>
      <c r="H5848" s="244">
        <f t="shared" si="275"/>
        <v>46295.9</v>
      </c>
      <c r="I5848" s="246"/>
      <c r="J5848" s="247"/>
      <c r="K5848" s="240"/>
      <c r="L5848" s="245"/>
    </row>
    <row r="5849" spans="1:12">
      <c r="A5849" s="243">
        <v>45140</v>
      </c>
      <c r="B5849" s="243">
        <v>45167</v>
      </c>
      <c r="C5849" s="244">
        <f t="shared" si="273"/>
        <v>28</v>
      </c>
      <c r="D5849" s="239">
        <v>45167</v>
      </c>
      <c r="E5849" s="245">
        <f t="shared" si="274"/>
        <v>27</v>
      </c>
      <c r="F5849" s="306" t="s">
        <v>175</v>
      </c>
      <c r="G5849" s="241">
        <v>37.96</v>
      </c>
      <c r="H5849" s="244">
        <f t="shared" si="275"/>
        <v>1024.92</v>
      </c>
      <c r="I5849" s="246"/>
      <c r="J5849" s="247"/>
      <c r="K5849" s="240"/>
      <c r="L5849" s="245"/>
    </row>
    <row r="5850" spans="1:12">
      <c r="A5850" s="243">
        <v>45140</v>
      </c>
      <c r="B5850" s="243">
        <v>45175</v>
      </c>
      <c r="C5850" s="244">
        <f t="shared" si="273"/>
        <v>36</v>
      </c>
      <c r="D5850" s="239">
        <v>45175</v>
      </c>
      <c r="E5850" s="245">
        <f t="shared" si="274"/>
        <v>35</v>
      </c>
      <c r="F5850" s="306" t="s">
        <v>175</v>
      </c>
      <c r="G5850" s="241">
        <v>61.04</v>
      </c>
      <c r="H5850" s="244">
        <f t="shared" si="275"/>
        <v>2136.4</v>
      </c>
      <c r="I5850" s="246"/>
      <c r="J5850" s="247"/>
      <c r="K5850" s="240"/>
      <c r="L5850" s="245"/>
    </row>
    <row r="5851" spans="1:12">
      <c r="A5851" s="243">
        <v>45140</v>
      </c>
      <c r="B5851" s="243">
        <v>45152</v>
      </c>
      <c r="C5851" s="244">
        <f t="shared" si="273"/>
        <v>13</v>
      </c>
      <c r="D5851" s="239">
        <v>45152</v>
      </c>
      <c r="E5851" s="245">
        <f t="shared" si="274"/>
        <v>12</v>
      </c>
      <c r="F5851" s="306" t="s">
        <v>176</v>
      </c>
      <c r="G5851" s="241">
        <v>61.93</v>
      </c>
      <c r="H5851" s="244">
        <f t="shared" si="275"/>
        <v>743.16</v>
      </c>
      <c r="I5851" s="246"/>
      <c r="J5851" s="247"/>
      <c r="K5851" s="240"/>
      <c r="L5851" s="245"/>
    </row>
    <row r="5852" spans="1:12">
      <c r="A5852" s="243">
        <v>45140</v>
      </c>
      <c r="B5852" s="243">
        <v>45152</v>
      </c>
      <c r="C5852" s="244">
        <f t="shared" si="273"/>
        <v>13</v>
      </c>
      <c r="D5852" s="239">
        <v>45152</v>
      </c>
      <c r="E5852" s="245">
        <f t="shared" si="274"/>
        <v>12</v>
      </c>
      <c r="F5852" s="306" t="s">
        <v>175</v>
      </c>
      <c r="G5852" s="241">
        <v>234.4</v>
      </c>
      <c r="H5852" s="244">
        <f t="shared" si="275"/>
        <v>2812.8</v>
      </c>
      <c r="I5852" s="246"/>
      <c r="J5852" s="247"/>
      <c r="K5852" s="240"/>
      <c r="L5852" s="245"/>
    </row>
    <row r="5853" spans="1:12">
      <c r="A5853" s="243">
        <v>45140</v>
      </c>
      <c r="B5853" s="243">
        <v>45153</v>
      </c>
      <c r="C5853" s="244">
        <f t="shared" si="273"/>
        <v>14</v>
      </c>
      <c r="D5853" s="239">
        <v>45153</v>
      </c>
      <c r="E5853" s="245">
        <f t="shared" si="274"/>
        <v>13</v>
      </c>
      <c r="F5853" s="306" t="s">
        <v>176</v>
      </c>
      <c r="G5853" s="241">
        <v>677.65</v>
      </c>
      <c r="H5853" s="244">
        <f t="shared" si="275"/>
        <v>8809.4499999999989</v>
      </c>
      <c r="I5853" s="246"/>
      <c r="J5853" s="247"/>
      <c r="K5853" s="240"/>
      <c r="L5853" s="245"/>
    </row>
    <row r="5854" spans="1:12">
      <c r="A5854" s="243">
        <v>45140</v>
      </c>
      <c r="B5854" s="243">
        <v>45153</v>
      </c>
      <c r="C5854" s="244">
        <f t="shared" si="273"/>
        <v>14</v>
      </c>
      <c r="D5854" s="239">
        <v>45153</v>
      </c>
      <c r="E5854" s="245">
        <f t="shared" si="274"/>
        <v>13</v>
      </c>
      <c r="F5854" s="306" t="s">
        <v>175</v>
      </c>
      <c r="G5854" s="241">
        <v>131.31</v>
      </c>
      <c r="H5854" s="244">
        <f t="shared" si="275"/>
        <v>1707.03</v>
      </c>
      <c r="I5854" s="246"/>
      <c r="J5854" s="247"/>
      <c r="K5854" s="240"/>
      <c r="L5854" s="245"/>
    </row>
    <row r="5855" spans="1:12">
      <c r="A5855" s="243">
        <v>45140</v>
      </c>
      <c r="B5855" s="243">
        <v>45154</v>
      </c>
      <c r="C5855" s="244">
        <f t="shared" si="273"/>
        <v>15</v>
      </c>
      <c r="D5855" s="239">
        <v>45154</v>
      </c>
      <c r="E5855" s="245">
        <f t="shared" si="274"/>
        <v>14</v>
      </c>
      <c r="F5855" s="306" t="s">
        <v>176</v>
      </c>
      <c r="G5855" s="241">
        <v>186.02</v>
      </c>
      <c r="H5855" s="244">
        <f t="shared" si="275"/>
        <v>2604.2800000000002</v>
      </c>
      <c r="I5855" s="246"/>
      <c r="J5855" s="247"/>
      <c r="K5855" s="240"/>
      <c r="L5855" s="245"/>
    </row>
    <row r="5856" spans="1:12">
      <c r="A5856" s="243">
        <v>45140</v>
      </c>
      <c r="B5856" s="243">
        <v>45154</v>
      </c>
      <c r="C5856" s="244">
        <f t="shared" si="273"/>
        <v>15</v>
      </c>
      <c r="D5856" s="239">
        <v>45154</v>
      </c>
      <c r="E5856" s="245">
        <f t="shared" si="274"/>
        <v>14</v>
      </c>
      <c r="F5856" s="306" t="s">
        <v>175</v>
      </c>
      <c r="G5856" s="241">
        <v>75.89</v>
      </c>
      <c r="H5856" s="244">
        <f t="shared" si="275"/>
        <v>1062.46</v>
      </c>
      <c r="I5856" s="246"/>
      <c r="J5856" s="247"/>
      <c r="K5856" s="240"/>
      <c r="L5856" s="245"/>
    </row>
    <row r="5857" spans="1:12">
      <c r="A5857" s="243">
        <v>45140</v>
      </c>
      <c r="B5857" s="243">
        <v>45168</v>
      </c>
      <c r="C5857" s="244">
        <f t="shared" si="273"/>
        <v>29</v>
      </c>
      <c r="D5857" s="239">
        <v>45168</v>
      </c>
      <c r="E5857" s="245">
        <f t="shared" si="274"/>
        <v>28</v>
      </c>
      <c r="F5857" s="306" t="s">
        <v>175</v>
      </c>
      <c r="G5857" s="241">
        <v>54.85</v>
      </c>
      <c r="H5857" s="244">
        <f t="shared" si="275"/>
        <v>1535.8</v>
      </c>
      <c r="I5857" s="246"/>
      <c r="J5857" s="247"/>
      <c r="K5857" s="240"/>
      <c r="L5857" s="245"/>
    </row>
    <row r="5858" spans="1:12">
      <c r="A5858" s="243">
        <v>45140</v>
      </c>
      <c r="B5858" s="243">
        <v>45154</v>
      </c>
      <c r="C5858" s="244">
        <f t="shared" si="273"/>
        <v>15</v>
      </c>
      <c r="D5858" s="239">
        <v>45154</v>
      </c>
      <c r="E5858" s="245">
        <f t="shared" si="274"/>
        <v>14</v>
      </c>
      <c r="F5858" s="306" t="s">
        <v>177</v>
      </c>
      <c r="G5858" s="241">
        <v>358.66</v>
      </c>
      <c r="H5858" s="244">
        <f t="shared" si="275"/>
        <v>5021.2400000000007</v>
      </c>
      <c r="I5858" s="246"/>
      <c r="J5858" s="247"/>
      <c r="K5858" s="240"/>
      <c r="L5858" s="245"/>
    </row>
    <row r="5859" spans="1:12">
      <c r="A5859" s="243">
        <v>45140</v>
      </c>
      <c r="B5859" s="243">
        <v>45155</v>
      </c>
      <c r="C5859" s="244">
        <f t="shared" si="273"/>
        <v>16</v>
      </c>
      <c r="D5859" s="239">
        <v>45155</v>
      </c>
      <c r="E5859" s="245">
        <f t="shared" si="274"/>
        <v>15</v>
      </c>
      <c r="F5859" s="306" t="s">
        <v>175</v>
      </c>
      <c r="G5859" s="241">
        <v>109.5</v>
      </c>
      <c r="H5859" s="244">
        <f t="shared" si="275"/>
        <v>1642.5</v>
      </c>
      <c r="I5859" s="246"/>
      <c r="J5859" s="247"/>
      <c r="K5859" s="240"/>
      <c r="L5859" s="245"/>
    </row>
    <row r="5860" spans="1:12">
      <c r="A5860" s="243">
        <v>45140</v>
      </c>
      <c r="B5860" s="243">
        <v>45141</v>
      </c>
      <c r="C5860" s="244">
        <f t="shared" si="273"/>
        <v>2</v>
      </c>
      <c r="D5860" s="239">
        <v>45141</v>
      </c>
      <c r="E5860" s="245">
        <f t="shared" si="274"/>
        <v>1</v>
      </c>
      <c r="F5860" s="306" t="s">
        <v>178</v>
      </c>
      <c r="G5860" s="241">
        <v>109.87</v>
      </c>
      <c r="H5860" s="244">
        <f t="shared" si="275"/>
        <v>109.87</v>
      </c>
      <c r="I5860" s="246"/>
      <c r="J5860" s="247"/>
      <c r="K5860" s="240"/>
      <c r="L5860" s="245"/>
    </row>
    <row r="5861" spans="1:12">
      <c r="A5861" s="243">
        <v>45140</v>
      </c>
      <c r="B5861" s="243">
        <v>45141</v>
      </c>
      <c r="C5861" s="244">
        <f t="shared" si="273"/>
        <v>2</v>
      </c>
      <c r="D5861" s="239">
        <v>45141</v>
      </c>
      <c r="E5861" s="245">
        <f t="shared" si="274"/>
        <v>1</v>
      </c>
      <c r="F5861" s="306" t="s">
        <v>176</v>
      </c>
      <c r="G5861" s="241">
        <v>97008.16</v>
      </c>
      <c r="H5861" s="244">
        <f t="shared" si="275"/>
        <v>97008.16</v>
      </c>
      <c r="I5861" s="246"/>
      <c r="J5861" s="247"/>
      <c r="K5861" s="240"/>
      <c r="L5861" s="245"/>
    </row>
    <row r="5862" spans="1:12">
      <c r="A5862" s="243">
        <v>45140</v>
      </c>
      <c r="B5862" s="243">
        <v>45142</v>
      </c>
      <c r="C5862" s="244">
        <f t="shared" si="273"/>
        <v>3</v>
      </c>
      <c r="D5862" s="239">
        <v>45142</v>
      </c>
      <c r="E5862" s="245">
        <f t="shared" si="274"/>
        <v>2</v>
      </c>
      <c r="F5862" s="306" t="s">
        <v>178</v>
      </c>
      <c r="G5862" s="241">
        <v>19706.97</v>
      </c>
      <c r="H5862" s="244">
        <f t="shared" si="275"/>
        <v>39413.94</v>
      </c>
      <c r="I5862" s="246"/>
      <c r="J5862" s="247"/>
      <c r="K5862" s="240"/>
      <c r="L5862" s="245"/>
    </row>
    <row r="5863" spans="1:12">
      <c r="A5863" s="243">
        <v>45140</v>
      </c>
      <c r="B5863" s="243">
        <v>45141</v>
      </c>
      <c r="C5863" s="244">
        <f t="shared" si="273"/>
        <v>2</v>
      </c>
      <c r="D5863" s="239">
        <v>45141</v>
      </c>
      <c r="E5863" s="245">
        <f t="shared" si="274"/>
        <v>1</v>
      </c>
      <c r="F5863" s="306" t="s">
        <v>175</v>
      </c>
      <c r="G5863" s="241">
        <v>720598.81</v>
      </c>
      <c r="H5863" s="244">
        <f t="shared" si="275"/>
        <v>720598.81</v>
      </c>
      <c r="I5863" s="246"/>
      <c r="J5863" s="247"/>
      <c r="K5863" s="240"/>
      <c r="L5863" s="245"/>
    </row>
    <row r="5864" spans="1:12">
      <c r="A5864" s="243">
        <v>45140</v>
      </c>
      <c r="B5864" s="243">
        <v>45142</v>
      </c>
      <c r="C5864" s="244">
        <f t="shared" si="273"/>
        <v>3</v>
      </c>
      <c r="D5864" s="239">
        <v>45142</v>
      </c>
      <c r="E5864" s="245">
        <f t="shared" si="274"/>
        <v>2</v>
      </c>
      <c r="F5864" s="306" t="s">
        <v>176</v>
      </c>
      <c r="G5864" s="241">
        <v>52435.5</v>
      </c>
      <c r="H5864" s="244">
        <f t="shared" si="275"/>
        <v>104871</v>
      </c>
      <c r="I5864" s="246"/>
      <c r="J5864" s="247"/>
      <c r="K5864" s="240"/>
      <c r="L5864" s="245"/>
    </row>
    <row r="5865" spans="1:12">
      <c r="A5865" s="243">
        <v>45140</v>
      </c>
      <c r="B5865" s="243">
        <v>45142</v>
      </c>
      <c r="C5865" s="244">
        <f t="shared" si="273"/>
        <v>3</v>
      </c>
      <c r="D5865" s="239">
        <v>45142</v>
      </c>
      <c r="E5865" s="245">
        <f t="shared" si="274"/>
        <v>2</v>
      </c>
      <c r="F5865" s="306" t="s">
        <v>175</v>
      </c>
      <c r="G5865" s="241">
        <v>16389.810000000001</v>
      </c>
      <c r="H5865" s="244">
        <f t="shared" si="275"/>
        <v>32779.620000000003</v>
      </c>
      <c r="I5865" s="246"/>
      <c r="J5865" s="247"/>
      <c r="K5865" s="240"/>
      <c r="L5865" s="245"/>
    </row>
    <row r="5866" spans="1:12">
      <c r="A5866" s="243">
        <v>45140</v>
      </c>
      <c r="B5866" s="243">
        <v>45141</v>
      </c>
      <c r="C5866" s="244">
        <f t="shared" si="273"/>
        <v>2</v>
      </c>
      <c r="D5866" s="239">
        <v>45141</v>
      </c>
      <c r="E5866" s="245">
        <f t="shared" si="274"/>
        <v>1</v>
      </c>
      <c r="F5866" s="306" t="s">
        <v>177</v>
      </c>
      <c r="G5866" s="241">
        <v>10789.98</v>
      </c>
      <c r="H5866" s="244">
        <f t="shared" si="275"/>
        <v>10789.98</v>
      </c>
      <c r="I5866" s="246"/>
      <c r="J5866" s="247"/>
      <c r="K5866" s="240"/>
      <c r="L5866" s="245"/>
    </row>
    <row r="5867" spans="1:12">
      <c r="A5867" s="243">
        <v>45140</v>
      </c>
      <c r="B5867" s="243">
        <v>45142</v>
      </c>
      <c r="C5867" s="244">
        <f t="shared" si="273"/>
        <v>3</v>
      </c>
      <c r="D5867" s="239">
        <v>45142</v>
      </c>
      <c r="E5867" s="245">
        <f t="shared" si="274"/>
        <v>2</v>
      </c>
      <c r="F5867" s="306" t="s">
        <v>177</v>
      </c>
      <c r="G5867" s="241">
        <v>3812.38</v>
      </c>
      <c r="H5867" s="244">
        <f t="shared" si="275"/>
        <v>7624.76</v>
      </c>
      <c r="I5867" s="246"/>
      <c r="J5867" s="247"/>
      <c r="K5867" s="240"/>
      <c r="L5867" s="245"/>
    </row>
    <row r="5868" spans="1:12">
      <c r="A5868" s="243">
        <v>45140</v>
      </c>
      <c r="B5868" s="243">
        <v>45145</v>
      </c>
      <c r="C5868" s="244">
        <f t="shared" si="273"/>
        <v>6</v>
      </c>
      <c r="D5868" s="239">
        <v>45145</v>
      </c>
      <c r="E5868" s="245">
        <f t="shared" si="274"/>
        <v>5</v>
      </c>
      <c r="F5868" s="306" t="s">
        <v>176</v>
      </c>
      <c r="G5868" s="241">
        <v>3288.34</v>
      </c>
      <c r="H5868" s="244">
        <f t="shared" si="275"/>
        <v>16441.7</v>
      </c>
      <c r="I5868" s="246"/>
      <c r="J5868" s="247"/>
      <c r="K5868" s="240"/>
      <c r="L5868" s="245"/>
    </row>
    <row r="5869" spans="1:12">
      <c r="A5869" s="243">
        <v>45140</v>
      </c>
      <c r="B5869" s="243">
        <v>45183</v>
      </c>
      <c r="C5869" s="244">
        <f t="shared" si="273"/>
        <v>44</v>
      </c>
      <c r="D5869" s="239">
        <v>45183</v>
      </c>
      <c r="E5869" s="245">
        <f t="shared" si="274"/>
        <v>43</v>
      </c>
      <c r="F5869" s="306" t="s">
        <v>175</v>
      </c>
      <c r="G5869" s="241">
        <v>62.79</v>
      </c>
      <c r="H5869" s="244">
        <f t="shared" si="275"/>
        <v>2699.97</v>
      </c>
      <c r="I5869" s="246"/>
      <c r="J5869" s="247"/>
      <c r="K5869" s="240"/>
      <c r="L5869" s="245"/>
    </row>
    <row r="5870" spans="1:12">
      <c r="A5870" s="243">
        <v>45140</v>
      </c>
      <c r="B5870" s="243">
        <v>45299</v>
      </c>
      <c r="C5870" s="244">
        <f t="shared" si="273"/>
        <v>160</v>
      </c>
      <c r="D5870" s="239">
        <v>45299</v>
      </c>
      <c r="E5870" s="245">
        <f t="shared" si="274"/>
        <v>159</v>
      </c>
      <c r="F5870" s="306" t="s">
        <v>175</v>
      </c>
      <c r="G5870" s="241">
        <v>2.63</v>
      </c>
      <c r="H5870" s="244">
        <f t="shared" si="275"/>
        <v>418.16999999999996</v>
      </c>
      <c r="I5870" s="246"/>
      <c r="J5870" s="247"/>
      <c r="K5870" s="240"/>
      <c r="L5870" s="245"/>
    </row>
    <row r="5871" spans="1:12">
      <c r="A5871" s="243">
        <v>45140</v>
      </c>
      <c r="B5871" s="243">
        <v>45145</v>
      </c>
      <c r="C5871" s="244">
        <f t="shared" si="273"/>
        <v>6</v>
      </c>
      <c r="D5871" s="239">
        <v>45145</v>
      </c>
      <c r="E5871" s="245">
        <f t="shared" si="274"/>
        <v>5</v>
      </c>
      <c r="F5871" s="306" t="s">
        <v>175</v>
      </c>
      <c r="G5871" s="241">
        <v>3690.68</v>
      </c>
      <c r="H5871" s="244">
        <f t="shared" si="275"/>
        <v>18453.399999999998</v>
      </c>
      <c r="I5871" s="246"/>
      <c r="J5871" s="247"/>
      <c r="K5871" s="240"/>
      <c r="L5871" s="245"/>
    </row>
    <row r="5872" spans="1:12">
      <c r="A5872" s="243">
        <v>45140</v>
      </c>
      <c r="B5872" s="243">
        <v>45184</v>
      </c>
      <c r="C5872" s="244">
        <f t="shared" si="273"/>
        <v>45</v>
      </c>
      <c r="D5872" s="239">
        <v>45184</v>
      </c>
      <c r="E5872" s="245">
        <f t="shared" si="274"/>
        <v>44</v>
      </c>
      <c r="F5872" s="306" t="s">
        <v>175</v>
      </c>
      <c r="G5872" s="241">
        <v>617.30999999999995</v>
      </c>
      <c r="H5872" s="244">
        <f t="shared" si="275"/>
        <v>27161.64</v>
      </c>
      <c r="I5872" s="246"/>
      <c r="J5872" s="247"/>
      <c r="K5872" s="240"/>
      <c r="L5872" s="245"/>
    </row>
    <row r="5873" spans="1:12">
      <c r="A5873" s="243">
        <v>45140</v>
      </c>
      <c r="B5873" s="243">
        <v>45146</v>
      </c>
      <c r="C5873" s="244">
        <f t="shared" si="273"/>
        <v>7</v>
      </c>
      <c r="D5873" s="239">
        <v>45146</v>
      </c>
      <c r="E5873" s="245">
        <f t="shared" si="274"/>
        <v>6</v>
      </c>
      <c r="F5873" s="306" t="s">
        <v>176</v>
      </c>
      <c r="G5873" s="241">
        <v>249.11</v>
      </c>
      <c r="H5873" s="244">
        <f t="shared" si="275"/>
        <v>1494.66</v>
      </c>
      <c r="I5873" s="246"/>
      <c r="J5873" s="247"/>
      <c r="K5873" s="240"/>
      <c r="L5873" s="245"/>
    </row>
    <row r="5874" spans="1:12">
      <c r="A5874" s="243">
        <v>45140</v>
      </c>
      <c r="B5874" s="243">
        <v>45147</v>
      </c>
      <c r="C5874" s="244">
        <f t="shared" si="273"/>
        <v>8</v>
      </c>
      <c r="D5874" s="239">
        <v>45147</v>
      </c>
      <c r="E5874" s="245">
        <f t="shared" si="274"/>
        <v>7</v>
      </c>
      <c r="F5874" s="306" t="s">
        <v>176</v>
      </c>
      <c r="G5874" s="241">
        <v>16.16</v>
      </c>
      <c r="H5874" s="244">
        <f t="shared" si="275"/>
        <v>113.12</v>
      </c>
      <c r="I5874" s="246"/>
      <c r="J5874" s="247"/>
      <c r="K5874" s="240"/>
      <c r="L5874" s="245"/>
    </row>
    <row r="5875" spans="1:12">
      <c r="A5875" s="243">
        <v>45140</v>
      </c>
      <c r="B5875" s="243">
        <v>45146</v>
      </c>
      <c r="C5875" s="244">
        <f t="shared" si="273"/>
        <v>7</v>
      </c>
      <c r="D5875" s="239">
        <v>45146</v>
      </c>
      <c r="E5875" s="245">
        <f t="shared" si="274"/>
        <v>6</v>
      </c>
      <c r="F5875" s="306" t="s">
        <v>175</v>
      </c>
      <c r="G5875" s="241">
        <v>820.27</v>
      </c>
      <c r="H5875" s="244">
        <f t="shared" si="275"/>
        <v>4921.62</v>
      </c>
      <c r="I5875" s="246"/>
      <c r="J5875" s="247"/>
      <c r="K5875" s="240"/>
      <c r="L5875" s="245"/>
    </row>
    <row r="5876" spans="1:12">
      <c r="A5876" s="243">
        <v>45140</v>
      </c>
      <c r="B5876" s="243">
        <v>45240</v>
      </c>
      <c r="C5876" s="244">
        <f t="shared" si="273"/>
        <v>101</v>
      </c>
      <c r="D5876" s="239">
        <v>45240</v>
      </c>
      <c r="E5876" s="245">
        <f t="shared" si="274"/>
        <v>100</v>
      </c>
      <c r="F5876" s="306" t="s">
        <v>177</v>
      </c>
      <c r="G5876" s="241">
        <v>4204.1400000000003</v>
      </c>
      <c r="H5876" s="244">
        <f t="shared" si="275"/>
        <v>420414.00000000006</v>
      </c>
      <c r="I5876" s="246"/>
      <c r="J5876" s="247"/>
      <c r="K5876" s="240"/>
      <c r="L5876" s="245"/>
    </row>
    <row r="5877" spans="1:12">
      <c r="A5877" s="243">
        <v>45140</v>
      </c>
      <c r="B5877" s="243">
        <v>45145</v>
      </c>
      <c r="C5877" s="244">
        <f t="shared" si="273"/>
        <v>6</v>
      </c>
      <c r="D5877" s="239">
        <v>45145</v>
      </c>
      <c r="E5877" s="245">
        <f t="shared" si="274"/>
        <v>5</v>
      </c>
      <c r="F5877" s="306" t="s">
        <v>177</v>
      </c>
      <c r="G5877" s="241">
        <v>64.12</v>
      </c>
      <c r="H5877" s="244">
        <f t="shared" si="275"/>
        <v>320.60000000000002</v>
      </c>
      <c r="I5877" s="246"/>
      <c r="J5877" s="247"/>
      <c r="K5877" s="240"/>
      <c r="L5877" s="245"/>
    </row>
    <row r="5878" spans="1:12">
      <c r="A5878" s="243">
        <v>45140</v>
      </c>
      <c r="B5878" s="243">
        <v>45159</v>
      </c>
      <c r="C5878" s="244">
        <f t="shared" si="273"/>
        <v>20</v>
      </c>
      <c r="D5878" s="239">
        <v>45159</v>
      </c>
      <c r="E5878" s="245">
        <f t="shared" si="274"/>
        <v>19</v>
      </c>
      <c r="F5878" s="306" t="s">
        <v>177</v>
      </c>
      <c r="G5878" s="241">
        <v>27625.42</v>
      </c>
      <c r="H5878" s="244">
        <f t="shared" si="275"/>
        <v>524882.98</v>
      </c>
      <c r="I5878" s="246"/>
      <c r="J5878" s="247"/>
      <c r="K5878" s="240"/>
      <c r="L5878" s="245"/>
    </row>
    <row r="5879" spans="1:12">
      <c r="A5879" s="243">
        <v>45141</v>
      </c>
      <c r="B5879" s="243">
        <v>45145</v>
      </c>
      <c r="C5879" s="244">
        <f t="shared" si="273"/>
        <v>5</v>
      </c>
      <c r="D5879" s="239">
        <v>45145</v>
      </c>
      <c r="E5879" s="245">
        <f t="shared" si="274"/>
        <v>4</v>
      </c>
      <c r="F5879" s="306" t="s">
        <v>176</v>
      </c>
      <c r="G5879" s="241">
        <v>82780.2</v>
      </c>
      <c r="H5879" s="244">
        <f t="shared" si="275"/>
        <v>331120.8</v>
      </c>
      <c r="I5879" s="246"/>
      <c r="J5879" s="247"/>
      <c r="K5879" s="240"/>
      <c r="L5879" s="245"/>
    </row>
    <row r="5880" spans="1:12">
      <c r="A5880" s="243">
        <v>45141</v>
      </c>
      <c r="B5880" s="243">
        <v>45183</v>
      </c>
      <c r="C5880" s="244">
        <f t="shared" si="273"/>
        <v>43</v>
      </c>
      <c r="D5880" s="239">
        <v>45183</v>
      </c>
      <c r="E5880" s="245">
        <f t="shared" si="274"/>
        <v>42</v>
      </c>
      <c r="F5880" s="306" t="s">
        <v>175</v>
      </c>
      <c r="G5880" s="241">
        <v>53.56</v>
      </c>
      <c r="H5880" s="244">
        <f t="shared" si="275"/>
        <v>2249.52</v>
      </c>
      <c r="I5880" s="246"/>
      <c r="J5880" s="247"/>
      <c r="K5880" s="240"/>
      <c r="L5880" s="245"/>
    </row>
    <row r="5881" spans="1:12">
      <c r="A5881" s="243">
        <v>45141</v>
      </c>
      <c r="B5881" s="243">
        <v>45146</v>
      </c>
      <c r="C5881" s="244">
        <f t="shared" si="273"/>
        <v>6</v>
      </c>
      <c r="D5881" s="239">
        <v>45146</v>
      </c>
      <c r="E5881" s="245">
        <f t="shared" si="274"/>
        <v>5</v>
      </c>
      <c r="F5881" s="306" t="s">
        <v>178</v>
      </c>
      <c r="G5881" s="241">
        <v>7957.67</v>
      </c>
      <c r="H5881" s="244">
        <f t="shared" si="275"/>
        <v>39788.35</v>
      </c>
      <c r="I5881" s="246"/>
      <c r="J5881" s="247"/>
      <c r="K5881" s="240"/>
      <c r="L5881" s="245"/>
    </row>
    <row r="5882" spans="1:12">
      <c r="A5882" s="243">
        <v>45141</v>
      </c>
      <c r="B5882" s="243">
        <v>45146</v>
      </c>
      <c r="C5882" s="244">
        <f t="shared" si="273"/>
        <v>6</v>
      </c>
      <c r="D5882" s="239">
        <v>45146</v>
      </c>
      <c r="E5882" s="245">
        <f t="shared" si="274"/>
        <v>5</v>
      </c>
      <c r="F5882" s="306" t="s">
        <v>176</v>
      </c>
      <c r="G5882" s="241">
        <v>42471.3</v>
      </c>
      <c r="H5882" s="244">
        <f t="shared" si="275"/>
        <v>212356.5</v>
      </c>
      <c r="I5882" s="246"/>
      <c r="J5882" s="247"/>
      <c r="K5882" s="240"/>
      <c r="L5882" s="245"/>
    </row>
    <row r="5883" spans="1:12">
      <c r="A5883" s="243">
        <v>45141</v>
      </c>
      <c r="B5883" s="243">
        <v>45145</v>
      </c>
      <c r="C5883" s="244">
        <f t="shared" si="273"/>
        <v>5</v>
      </c>
      <c r="D5883" s="239">
        <v>45145</v>
      </c>
      <c r="E5883" s="245">
        <f t="shared" si="274"/>
        <v>4</v>
      </c>
      <c r="F5883" s="306" t="s">
        <v>175</v>
      </c>
      <c r="G5883" s="241">
        <v>10052.92</v>
      </c>
      <c r="H5883" s="244">
        <f t="shared" si="275"/>
        <v>40211.68</v>
      </c>
      <c r="I5883" s="246"/>
      <c r="J5883" s="247"/>
      <c r="K5883" s="240"/>
      <c r="L5883" s="245"/>
    </row>
    <row r="5884" spans="1:12">
      <c r="A5884" s="243">
        <v>45141</v>
      </c>
      <c r="B5884" s="243">
        <v>45376</v>
      </c>
      <c r="C5884" s="244">
        <f t="shared" si="273"/>
        <v>236</v>
      </c>
      <c r="D5884" s="239">
        <v>45376</v>
      </c>
      <c r="E5884" s="245">
        <f t="shared" si="274"/>
        <v>235</v>
      </c>
      <c r="F5884" s="306" t="s">
        <v>175</v>
      </c>
      <c r="G5884" s="241">
        <v>21.09</v>
      </c>
      <c r="H5884" s="244">
        <f t="shared" si="275"/>
        <v>4956.1499999999996</v>
      </c>
      <c r="I5884" s="246"/>
      <c r="J5884" s="247"/>
      <c r="K5884" s="240"/>
      <c r="L5884" s="245"/>
    </row>
    <row r="5885" spans="1:12">
      <c r="A5885" s="243">
        <v>45141</v>
      </c>
      <c r="B5885" s="243">
        <v>45147</v>
      </c>
      <c r="C5885" s="244">
        <f t="shared" si="273"/>
        <v>7</v>
      </c>
      <c r="D5885" s="239">
        <v>45147</v>
      </c>
      <c r="E5885" s="245">
        <f t="shared" si="274"/>
        <v>6</v>
      </c>
      <c r="F5885" s="306" t="s">
        <v>176</v>
      </c>
      <c r="G5885" s="241">
        <v>655.20000000000005</v>
      </c>
      <c r="H5885" s="244">
        <f t="shared" si="275"/>
        <v>3931.2000000000003</v>
      </c>
      <c r="I5885" s="246"/>
      <c r="J5885" s="247"/>
      <c r="K5885" s="240"/>
      <c r="L5885" s="245"/>
    </row>
    <row r="5886" spans="1:12">
      <c r="A5886" s="243">
        <v>45141</v>
      </c>
      <c r="B5886" s="243">
        <v>45146</v>
      </c>
      <c r="C5886" s="244">
        <f t="shared" si="273"/>
        <v>6</v>
      </c>
      <c r="D5886" s="239">
        <v>45146</v>
      </c>
      <c r="E5886" s="245">
        <f t="shared" si="274"/>
        <v>5</v>
      </c>
      <c r="F5886" s="306" t="s">
        <v>175</v>
      </c>
      <c r="G5886" s="241">
        <v>1645.71</v>
      </c>
      <c r="H5886" s="244">
        <f t="shared" si="275"/>
        <v>8228.5499999999993</v>
      </c>
      <c r="I5886" s="246"/>
      <c r="J5886" s="247"/>
      <c r="K5886" s="240"/>
      <c r="L5886" s="245"/>
    </row>
    <row r="5887" spans="1:12">
      <c r="A5887" s="243">
        <v>45141</v>
      </c>
      <c r="B5887" s="243">
        <v>45161</v>
      </c>
      <c r="C5887" s="244">
        <f t="shared" si="273"/>
        <v>21</v>
      </c>
      <c r="D5887" s="239">
        <v>45161</v>
      </c>
      <c r="E5887" s="245">
        <f t="shared" si="274"/>
        <v>20</v>
      </c>
      <c r="F5887" s="306" t="s">
        <v>176</v>
      </c>
      <c r="G5887" s="241">
        <v>180.17</v>
      </c>
      <c r="H5887" s="244">
        <f t="shared" si="275"/>
        <v>3603.3999999999996</v>
      </c>
      <c r="I5887" s="246"/>
      <c r="J5887" s="247"/>
      <c r="K5887" s="240"/>
      <c r="L5887" s="245"/>
    </row>
    <row r="5888" spans="1:12">
      <c r="A5888" s="243">
        <v>45141</v>
      </c>
      <c r="B5888" s="243">
        <v>45141</v>
      </c>
      <c r="C5888" s="244">
        <f t="shared" si="273"/>
        <v>1</v>
      </c>
      <c r="D5888" s="239">
        <v>45141</v>
      </c>
      <c r="E5888" s="245">
        <f t="shared" si="274"/>
        <v>0</v>
      </c>
      <c r="F5888" s="306" t="s">
        <v>177</v>
      </c>
      <c r="G5888" s="241">
        <v>2820.93</v>
      </c>
      <c r="H5888" s="244">
        <f t="shared" si="275"/>
        <v>0</v>
      </c>
      <c r="I5888" s="246"/>
      <c r="J5888" s="247"/>
      <c r="K5888" s="240"/>
      <c r="L5888" s="245"/>
    </row>
    <row r="5889" spans="1:12">
      <c r="A5889" s="243">
        <v>45141</v>
      </c>
      <c r="B5889" s="243">
        <v>45142</v>
      </c>
      <c r="C5889" s="244">
        <f t="shared" si="273"/>
        <v>2</v>
      </c>
      <c r="D5889" s="239">
        <v>45142</v>
      </c>
      <c r="E5889" s="245">
        <f t="shared" si="274"/>
        <v>1</v>
      </c>
      <c r="F5889" s="306" t="s">
        <v>177</v>
      </c>
      <c r="G5889" s="241">
        <v>23822.84</v>
      </c>
      <c r="H5889" s="244">
        <f t="shared" si="275"/>
        <v>23822.84</v>
      </c>
      <c r="I5889" s="246"/>
      <c r="J5889" s="247"/>
      <c r="K5889" s="240"/>
      <c r="L5889" s="245"/>
    </row>
    <row r="5890" spans="1:12">
      <c r="A5890" s="243">
        <v>45141</v>
      </c>
      <c r="B5890" s="243">
        <v>45162</v>
      </c>
      <c r="C5890" s="244">
        <f t="shared" si="273"/>
        <v>22</v>
      </c>
      <c r="D5890" s="239">
        <v>45162</v>
      </c>
      <c r="E5890" s="245">
        <f t="shared" si="274"/>
        <v>21</v>
      </c>
      <c r="F5890" s="306" t="s">
        <v>176</v>
      </c>
      <c r="G5890" s="241">
        <v>84720.48</v>
      </c>
      <c r="H5890" s="244">
        <f t="shared" si="275"/>
        <v>1779130.0799999998</v>
      </c>
      <c r="I5890" s="246"/>
      <c r="J5890" s="247"/>
      <c r="K5890" s="240"/>
      <c r="L5890" s="245"/>
    </row>
    <row r="5891" spans="1:12">
      <c r="A5891" s="243">
        <v>45141</v>
      </c>
      <c r="B5891" s="243">
        <v>45147</v>
      </c>
      <c r="C5891" s="244">
        <f t="shared" si="273"/>
        <v>7</v>
      </c>
      <c r="D5891" s="239">
        <v>45147</v>
      </c>
      <c r="E5891" s="245">
        <f t="shared" si="274"/>
        <v>6</v>
      </c>
      <c r="F5891" s="306" t="s">
        <v>175</v>
      </c>
      <c r="G5891" s="241">
        <v>536.77</v>
      </c>
      <c r="H5891" s="244">
        <f t="shared" si="275"/>
        <v>3220.62</v>
      </c>
      <c r="I5891" s="246"/>
      <c r="J5891" s="247"/>
      <c r="K5891" s="240"/>
      <c r="L5891" s="245"/>
    </row>
    <row r="5892" spans="1:12">
      <c r="A5892" s="243">
        <v>45141</v>
      </c>
      <c r="B5892" s="243">
        <v>45219</v>
      </c>
      <c r="C5892" s="244">
        <f t="shared" si="273"/>
        <v>79</v>
      </c>
      <c r="D5892" s="239">
        <v>45219</v>
      </c>
      <c r="E5892" s="245">
        <f t="shared" si="274"/>
        <v>78</v>
      </c>
      <c r="F5892" s="306" t="s">
        <v>175</v>
      </c>
      <c r="G5892" s="241">
        <v>105.11</v>
      </c>
      <c r="H5892" s="244">
        <f t="shared" si="275"/>
        <v>8198.58</v>
      </c>
      <c r="I5892" s="246"/>
      <c r="J5892" s="247"/>
      <c r="K5892" s="240"/>
      <c r="L5892" s="245"/>
    </row>
    <row r="5893" spans="1:12">
      <c r="A5893" s="243">
        <v>45141</v>
      </c>
      <c r="B5893" s="243">
        <v>45145</v>
      </c>
      <c r="C5893" s="244">
        <f t="shared" si="273"/>
        <v>5</v>
      </c>
      <c r="D5893" s="239">
        <v>45145</v>
      </c>
      <c r="E5893" s="245">
        <f t="shared" si="274"/>
        <v>4</v>
      </c>
      <c r="F5893" s="306" t="s">
        <v>177</v>
      </c>
      <c r="G5893" s="241">
        <v>22650.84</v>
      </c>
      <c r="H5893" s="244">
        <f t="shared" si="275"/>
        <v>90603.36</v>
      </c>
      <c r="I5893" s="246"/>
      <c r="J5893" s="247"/>
      <c r="K5893" s="240"/>
      <c r="L5893" s="245"/>
    </row>
    <row r="5894" spans="1:12">
      <c r="A5894" s="243">
        <v>45141</v>
      </c>
      <c r="B5894" s="243">
        <v>45148</v>
      </c>
      <c r="C5894" s="244">
        <f t="shared" si="273"/>
        <v>8</v>
      </c>
      <c r="D5894" s="239">
        <v>45148</v>
      </c>
      <c r="E5894" s="245">
        <f t="shared" si="274"/>
        <v>7</v>
      </c>
      <c r="F5894" s="306" t="s">
        <v>176</v>
      </c>
      <c r="G5894" s="241">
        <v>322.97000000000003</v>
      </c>
      <c r="H5894" s="244">
        <f t="shared" si="275"/>
        <v>2260.79</v>
      </c>
      <c r="I5894" s="246"/>
      <c r="J5894" s="247"/>
      <c r="K5894" s="240"/>
      <c r="L5894" s="245"/>
    </row>
    <row r="5895" spans="1:12">
      <c r="A5895" s="243">
        <v>45141</v>
      </c>
      <c r="B5895" s="243">
        <v>45146</v>
      </c>
      <c r="C5895" s="244">
        <f t="shared" ref="C5895:C5958" si="276">B5895-A5895+1</f>
        <v>6</v>
      </c>
      <c r="D5895" s="239">
        <v>45146</v>
      </c>
      <c r="E5895" s="245">
        <f t="shared" ref="E5895:E5958" si="277">D5895-A5895</f>
        <v>5</v>
      </c>
      <c r="F5895" s="306" t="s">
        <v>177</v>
      </c>
      <c r="G5895" s="241">
        <v>73.62</v>
      </c>
      <c r="H5895" s="244">
        <f t="shared" ref="H5895:H5958" si="278">E5895*G5895</f>
        <v>368.1</v>
      </c>
      <c r="I5895" s="246"/>
      <c r="J5895" s="247"/>
      <c r="K5895" s="240"/>
      <c r="L5895" s="245"/>
    </row>
    <row r="5896" spans="1:12">
      <c r="A5896" s="243">
        <v>45141</v>
      </c>
      <c r="B5896" s="243">
        <v>45148</v>
      </c>
      <c r="C5896" s="244">
        <f t="shared" si="276"/>
        <v>8</v>
      </c>
      <c r="D5896" s="239">
        <v>45148</v>
      </c>
      <c r="E5896" s="245">
        <f t="shared" si="277"/>
        <v>7</v>
      </c>
      <c r="F5896" s="306" t="s">
        <v>175</v>
      </c>
      <c r="G5896" s="241">
        <v>16.239999999999998</v>
      </c>
      <c r="H5896" s="244">
        <f t="shared" si="278"/>
        <v>113.67999999999999</v>
      </c>
      <c r="I5896" s="246"/>
      <c r="J5896" s="247"/>
      <c r="K5896" s="240"/>
      <c r="L5896" s="245"/>
    </row>
    <row r="5897" spans="1:12">
      <c r="A5897" s="243">
        <v>45141</v>
      </c>
      <c r="B5897" s="243">
        <v>45166</v>
      </c>
      <c r="C5897" s="244">
        <f t="shared" si="276"/>
        <v>26</v>
      </c>
      <c r="D5897" s="239">
        <v>45166</v>
      </c>
      <c r="E5897" s="245">
        <f t="shared" si="277"/>
        <v>25</v>
      </c>
      <c r="F5897" s="306" t="s">
        <v>175</v>
      </c>
      <c r="G5897" s="241">
        <v>148.18</v>
      </c>
      <c r="H5897" s="244">
        <f t="shared" si="278"/>
        <v>3704.5</v>
      </c>
      <c r="I5897" s="246"/>
      <c r="J5897" s="247"/>
      <c r="K5897" s="240"/>
      <c r="L5897" s="245"/>
    </row>
    <row r="5898" spans="1:12">
      <c r="A5898" s="243">
        <v>45141</v>
      </c>
      <c r="B5898" s="243">
        <v>45149</v>
      </c>
      <c r="C5898" s="244">
        <f t="shared" si="276"/>
        <v>9</v>
      </c>
      <c r="D5898" s="239">
        <v>45149</v>
      </c>
      <c r="E5898" s="245">
        <f t="shared" si="277"/>
        <v>8</v>
      </c>
      <c r="F5898" s="306" t="s">
        <v>175</v>
      </c>
      <c r="G5898" s="241">
        <v>40.630000000000003</v>
      </c>
      <c r="H5898" s="244">
        <f t="shared" si="278"/>
        <v>325.04000000000002</v>
      </c>
      <c r="I5898" s="246"/>
      <c r="J5898" s="247"/>
      <c r="K5898" s="240"/>
      <c r="L5898" s="245"/>
    </row>
    <row r="5899" spans="1:12">
      <c r="A5899" s="243">
        <v>45141</v>
      </c>
      <c r="B5899" s="243">
        <v>45152</v>
      </c>
      <c r="C5899" s="244">
        <f t="shared" si="276"/>
        <v>12</v>
      </c>
      <c r="D5899" s="239">
        <v>45152</v>
      </c>
      <c r="E5899" s="245">
        <f t="shared" si="277"/>
        <v>11</v>
      </c>
      <c r="F5899" s="306" t="s">
        <v>178</v>
      </c>
      <c r="G5899" s="241">
        <v>295.13</v>
      </c>
      <c r="H5899" s="244">
        <f t="shared" si="278"/>
        <v>3246.43</v>
      </c>
      <c r="I5899" s="246"/>
      <c r="J5899" s="247"/>
      <c r="K5899" s="240"/>
      <c r="L5899" s="245"/>
    </row>
    <row r="5900" spans="1:12">
      <c r="A5900" s="243">
        <v>45141</v>
      </c>
      <c r="B5900" s="243">
        <v>45176</v>
      </c>
      <c r="C5900" s="244">
        <f t="shared" si="276"/>
        <v>36</v>
      </c>
      <c r="D5900" s="239">
        <v>45176</v>
      </c>
      <c r="E5900" s="245">
        <f t="shared" si="277"/>
        <v>35</v>
      </c>
      <c r="F5900" s="306" t="s">
        <v>175</v>
      </c>
      <c r="G5900" s="241">
        <v>105.11</v>
      </c>
      <c r="H5900" s="244">
        <f t="shared" si="278"/>
        <v>3678.85</v>
      </c>
      <c r="I5900" s="246"/>
      <c r="J5900" s="247"/>
      <c r="K5900" s="240"/>
      <c r="L5900" s="245"/>
    </row>
    <row r="5901" spans="1:12">
      <c r="A5901" s="243">
        <v>45141</v>
      </c>
      <c r="B5901" s="243">
        <v>45152</v>
      </c>
      <c r="C5901" s="244">
        <f t="shared" si="276"/>
        <v>12</v>
      </c>
      <c r="D5901" s="239">
        <v>45152</v>
      </c>
      <c r="E5901" s="245">
        <f t="shared" si="277"/>
        <v>11</v>
      </c>
      <c r="F5901" s="306" t="s">
        <v>175</v>
      </c>
      <c r="G5901" s="241">
        <v>71.28</v>
      </c>
      <c r="H5901" s="244">
        <f t="shared" si="278"/>
        <v>784.08</v>
      </c>
      <c r="I5901" s="246"/>
      <c r="J5901" s="247"/>
      <c r="K5901" s="240"/>
      <c r="L5901" s="245"/>
    </row>
    <row r="5902" spans="1:12">
      <c r="A5902" s="243">
        <v>45141</v>
      </c>
      <c r="B5902" s="243">
        <v>45153</v>
      </c>
      <c r="C5902" s="244">
        <f t="shared" si="276"/>
        <v>13</v>
      </c>
      <c r="D5902" s="239">
        <v>45153</v>
      </c>
      <c r="E5902" s="245">
        <f t="shared" si="277"/>
        <v>12</v>
      </c>
      <c r="F5902" s="306" t="s">
        <v>176</v>
      </c>
      <c r="G5902" s="241">
        <v>949.82</v>
      </c>
      <c r="H5902" s="244">
        <f t="shared" si="278"/>
        <v>11397.84</v>
      </c>
      <c r="I5902" s="246"/>
      <c r="J5902" s="247"/>
      <c r="K5902" s="240"/>
      <c r="L5902" s="245"/>
    </row>
    <row r="5903" spans="1:12">
      <c r="A5903" s="243">
        <v>45141</v>
      </c>
      <c r="B5903" s="243">
        <v>45153</v>
      </c>
      <c r="C5903" s="244">
        <f t="shared" si="276"/>
        <v>13</v>
      </c>
      <c r="D5903" s="239">
        <v>45153</v>
      </c>
      <c r="E5903" s="245">
        <f t="shared" si="277"/>
        <v>12</v>
      </c>
      <c r="F5903" s="306" t="s">
        <v>175</v>
      </c>
      <c r="G5903" s="241">
        <v>134.32</v>
      </c>
      <c r="H5903" s="244">
        <f t="shared" si="278"/>
        <v>1611.84</v>
      </c>
      <c r="I5903" s="246"/>
      <c r="J5903" s="247"/>
      <c r="K5903" s="240"/>
      <c r="L5903" s="245"/>
    </row>
    <row r="5904" spans="1:12">
      <c r="A5904" s="243">
        <v>45141</v>
      </c>
      <c r="B5904" s="243">
        <v>45148</v>
      </c>
      <c r="C5904" s="244">
        <f t="shared" si="276"/>
        <v>8</v>
      </c>
      <c r="D5904" s="239">
        <v>45148</v>
      </c>
      <c r="E5904" s="245">
        <f t="shared" si="277"/>
        <v>7</v>
      </c>
      <c r="F5904" s="306" t="s">
        <v>177</v>
      </c>
      <c r="G5904" s="241">
        <v>1711.33</v>
      </c>
      <c r="H5904" s="244">
        <f t="shared" si="278"/>
        <v>11979.31</v>
      </c>
      <c r="I5904" s="246"/>
      <c r="J5904" s="247"/>
      <c r="K5904" s="240"/>
      <c r="L5904" s="245"/>
    </row>
    <row r="5905" spans="1:12">
      <c r="A5905" s="243">
        <v>45141</v>
      </c>
      <c r="B5905" s="243">
        <v>45154</v>
      </c>
      <c r="C5905" s="244">
        <f t="shared" si="276"/>
        <v>14</v>
      </c>
      <c r="D5905" s="239">
        <v>45154</v>
      </c>
      <c r="E5905" s="245">
        <f t="shared" si="277"/>
        <v>13</v>
      </c>
      <c r="F5905" s="306" t="s">
        <v>176</v>
      </c>
      <c r="G5905" s="241">
        <v>18.68</v>
      </c>
      <c r="H5905" s="244">
        <f t="shared" si="278"/>
        <v>242.84</v>
      </c>
      <c r="I5905" s="246"/>
      <c r="J5905" s="247"/>
      <c r="K5905" s="240"/>
      <c r="L5905" s="245"/>
    </row>
    <row r="5906" spans="1:12">
      <c r="A5906" s="243">
        <v>45141</v>
      </c>
      <c r="B5906" s="243">
        <v>45156</v>
      </c>
      <c r="C5906" s="244">
        <f t="shared" si="276"/>
        <v>16</v>
      </c>
      <c r="D5906" s="239">
        <v>45156</v>
      </c>
      <c r="E5906" s="245">
        <f t="shared" si="277"/>
        <v>15</v>
      </c>
      <c r="F5906" s="306" t="s">
        <v>176</v>
      </c>
      <c r="G5906" s="241">
        <v>8.18</v>
      </c>
      <c r="H5906" s="244">
        <f t="shared" si="278"/>
        <v>122.69999999999999</v>
      </c>
      <c r="I5906" s="246"/>
      <c r="J5906" s="247"/>
      <c r="K5906" s="240"/>
      <c r="L5906" s="245"/>
    </row>
    <row r="5907" spans="1:12">
      <c r="A5907" s="243">
        <v>45141</v>
      </c>
      <c r="B5907" s="243">
        <v>45142</v>
      </c>
      <c r="C5907" s="244">
        <f t="shared" si="276"/>
        <v>2</v>
      </c>
      <c r="D5907" s="239">
        <v>45142</v>
      </c>
      <c r="E5907" s="245">
        <f t="shared" si="277"/>
        <v>1</v>
      </c>
      <c r="F5907" s="306" t="s">
        <v>176</v>
      </c>
      <c r="G5907" s="241">
        <v>210520.27</v>
      </c>
      <c r="H5907" s="244">
        <f t="shared" si="278"/>
        <v>210520.27</v>
      </c>
      <c r="I5907" s="246"/>
      <c r="J5907" s="247"/>
      <c r="K5907" s="240"/>
      <c r="L5907" s="245"/>
    </row>
    <row r="5908" spans="1:12">
      <c r="A5908" s="243">
        <v>45141</v>
      </c>
      <c r="B5908" s="243">
        <v>45141</v>
      </c>
      <c r="C5908" s="244">
        <f t="shared" si="276"/>
        <v>1</v>
      </c>
      <c r="D5908" s="239">
        <v>45141</v>
      </c>
      <c r="E5908" s="245">
        <f t="shared" si="277"/>
        <v>0</v>
      </c>
      <c r="F5908" s="306" t="s">
        <v>175</v>
      </c>
      <c r="G5908" s="241">
        <v>101.59</v>
      </c>
      <c r="H5908" s="244">
        <f t="shared" si="278"/>
        <v>0</v>
      </c>
      <c r="I5908" s="246"/>
      <c r="J5908" s="247"/>
      <c r="K5908" s="240"/>
      <c r="L5908" s="245"/>
    </row>
    <row r="5909" spans="1:12">
      <c r="A5909" s="243">
        <v>45141</v>
      </c>
      <c r="B5909" s="243">
        <v>45155</v>
      </c>
      <c r="C5909" s="244">
        <f t="shared" si="276"/>
        <v>15</v>
      </c>
      <c r="D5909" s="239">
        <v>45155</v>
      </c>
      <c r="E5909" s="245">
        <f t="shared" si="277"/>
        <v>14</v>
      </c>
      <c r="F5909" s="306" t="s">
        <v>179</v>
      </c>
      <c r="G5909" s="241">
        <v>1997.3</v>
      </c>
      <c r="H5909" s="244">
        <f t="shared" si="278"/>
        <v>27962.2</v>
      </c>
      <c r="I5909" s="246"/>
      <c r="J5909" s="247"/>
      <c r="K5909" s="240"/>
      <c r="L5909" s="245"/>
    </row>
    <row r="5910" spans="1:12">
      <c r="A5910" s="243">
        <v>45141</v>
      </c>
      <c r="B5910" s="243">
        <v>45142</v>
      </c>
      <c r="C5910" s="244">
        <f t="shared" si="276"/>
        <v>2</v>
      </c>
      <c r="D5910" s="239">
        <v>45142</v>
      </c>
      <c r="E5910" s="245">
        <f t="shared" si="277"/>
        <v>1</v>
      </c>
      <c r="F5910" s="306" t="s">
        <v>175</v>
      </c>
      <c r="G5910" s="241">
        <v>756789.64</v>
      </c>
      <c r="H5910" s="244">
        <f t="shared" si="278"/>
        <v>756789.64</v>
      </c>
      <c r="I5910" s="246"/>
      <c r="J5910" s="247"/>
      <c r="K5910" s="240"/>
      <c r="L5910" s="245"/>
    </row>
    <row r="5911" spans="1:12">
      <c r="A5911" s="243">
        <v>45142</v>
      </c>
      <c r="B5911" s="243">
        <v>45155</v>
      </c>
      <c r="C5911" s="244">
        <f t="shared" si="276"/>
        <v>14</v>
      </c>
      <c r="D5911" s="239">
        <v>45155</v>
      </c>
      <c r="E5911" s="245">
        <f t="shared" si="277"/>
        <v>13</v>
      </c>
      <c r="F5911" s="306" t="s">
        <v>175</v>
      </c>
      <c r="G5911" s="241">
        <v>55.53</v>
      </c>
      <c r="H5911" s="244">
        <f t="shared" si="278"/>
        <v>721.89</v>
      </c>
      <c r="I5911" s="246"/>
      <c r="J5911" s="247"/>
      <c r="K5911" s="240"/>
      <c r="L5911" s="245"/>
    </row>
    <row r="5912" spans="1:12">
      <c r="A5912" s="243">
        <v>45142</v>
      </c>
      <c r="B5912" s="243">
        <v>45156</v>
      </c>
      <c r="C5912" s="244">
        <f t="shared" si="276"/>
        <v>15</v>
      </c>
      <c r="D5912" s="239">
        <v>45156</v>
      </c>
      <c r="E5912" s="245">
        <f t="shared" si="277"/>
        <v>14</v>
      </c>
      <c r="F5912" s="306" t="s">
        <v>176</v>
      </c>
      <c r="G5912" s="241">
        <v>553.86</v>
      </c>
      <c r="H5912" s="244">
        <f t="shared" si="278"/>
        <v>7754.04</v>
      </c>
      <c r="I5912" s="246"/>
      <c r="J5912" s="247"/>
      <c r="K5912" s="240"/>
      <c r="L5912" s="245"/>
    </row>
    <row r="5913" spans="1:12">
      <c r="A5913" s="243">
        <v>45142</v>
      </c>
      <c r="B5913" s="243">
        <v>45211</v>
      </c>
      <c r="C5913" s="244">
        <f t="shared" si="276"/>
        <v>70</v>
      </c>
      <c r="D5913" s="239">
        <v>45211</v>
      </c>
      <c r="E5913" s="245">
        <f t="shared" si="277"/>
        <v>69</v>
      </c>
      <c r="F5913" s="306" t="s">
        <v>175</v>
      </c>
      <c r="G5913" s="241">
        <v>126.59</v>
      </c>
      <c r="H5913" s="244">
        <f t="shared" si="278"/>
        <v>8734.7100000000009</v>
      </c>
      <c r="I5913" s="246"/>
      <c r="J5913" s="247"/>
      <c r="K5913" s="240"/>
      <c r="L5913" s="245"/>
    </row>
    <row r="5914" spans="1:12">
      <c r="A5914" s="243">
        <v>45142</v>
      </c>
      <c r="B5914" s="243">
        <v>45212</v>
      </c>
      <c r="C5914" s="244">
        <f t="shared" si="276"/>
        <v>71</v>
      </c>
      <c r="D5914" s="239">
        <v>45212</v>
      </c>
      <c r="E5914" s="245">
        <f t="shared" si="277"/>
        <v>70</v>
      </c>
      <c r="F5914" s="306" t="s">
        <v>175</v>
      </c>
      <c r="G5914" s="241">
        <v>100.97</v>
      </c>
      <c r="H5914" s="244">
        <f t="shared" si="278"/>
        <v>7067.9</v>
      </c>
      <c r="I5914" s="246"/>
      <c r="J5914" s="247"/>
      <c r="K5914" s="240"/>
      <c r="L5914" s="245"/>
    </row>
    <row r="5915" spans="1:12">
      <c r="A5915" s="243">
        <v>45142</v>
      </c>
      <c r="B5915" s="243">
        <v>45142</v>
      </c>
      <c r="C5915" s="244">
        <f t="shared" si="276"/>
        <v>1</v>
      </c>
      <c r="D5915" s="239">
        <v>45142</v>
      </c>
      <c r="E5915" s="245">
        <f t="shared" si="277"/>
        <v>0</v>
      </c>
      <c r="F5915" s="306" t="s">
        <v>176</v>
      </c>
      <c r="G5915" s="241">
        <v>4097.18</v>
      </c>
      <c r="H5915" s="244">
        <f t="shared" si="278"/>
        <v>0</v>
      </c>
      <c r="I5915" s="246"/>
      <c r="J5915" s="247"/>
      <c r="K5915" s="240"/>
      <c r="L5915" s="245"/>
    </row>
    <row r="5916" spans="1:12">
      <c r="A5916" s="243">
        <v>45142</v>
      </c>
      <c r="B5916" s="243">
        <v>45142</v>
      </c>
      <c r="C5916" s="244">
        <f t="shared" si="276"/>
        <v>1</v>
      </c>
      <c r="D5916" s="239">
        <v>45142</v>
      </c>
      <c r="E5916" s="245">
        <f t="shared" si="277"/>
        <v>0</v>
      </c>
      <c r="F5916" s="306" t="s">
        <v>175</v>
      </c>
      <c r="G5916" s="241">
        <v>1475.88</v>
      </c>
      <c r="H5916" s="244">
        <f t="shared" si="278"/>
        <v>0</v>
      </c>
      <c r="I5916" s="246"/>
      <c r="J5916" s="247"/>
      <c r="K5916" s="240"/>
      <c r="L5916" s="245"/>
    </row>
    <row r="5917" spans="1:12">
      <c r="A5917" s="243">
        <v>45142</v>
      </c>
      <c r="B5917" s="243">
        <v>45198</v>
      </c>
      <c r="C5917" s="244">
        <f t="shared" si="276"/>
        <v>57</v>
      </c>
      <c r="D5917" s="239">
        <v>45198</v>
      </c>
      <c r="E5917" s="245">
        <f t="shared" si="277"/>
        <v>56</v>
      </c>
      <c r="F5917" s="306" t="s">
        <v>175</v>
      </c>
      <c r="G5917" s="241">
        <v>210.72</v>
      </c>
      <c r="H5917" s="244">
        <f t="shared" si="278"/>
        <v>11800.32</v>
      </c>
      <c r="I5917" s="246"/>
      <c r="J5917" s="247"/>
      <c r="K5917" s="240"/>
      <c r="L5917" s="245"/>
    </row>
    <row r="5918" spans="1:12">
      <c r="A5918" s="243">
        <v>45142</v>
      </c>
      <c r="B5918" s="243">
        <v>45145</v>
      </c>
      <c r="C5918" s="244">
        <f t="shared" si="276"/>
        <v>4</v>
      </c>
      <c r="D5918" s="239">
        <v>45145</v>
      </c>
      <c r="E5918" s="245">
        <f t="shared" si="277"/>
        <v>3</v>
      </c>
      <c r="F5918" s="306" t="s">
        <v>178</v>
      </c>
      <c r="G5918" s="241">
        <v>802.63</v>
      </c>
      <c r="H5918" s="244">
        <f t="shared" si="278"/>
        <v>2407.89</v>
      </c>
      <c r="I5918" s="246"/>
      <c r="J5918" s="247"/>
      <c r="K5918" s="240"/>
      <c r="L5918" s="245"/>
    </row>
    <row r="5919" spans="1:12">
      <c r="A5919" s="243">
        <v>45142</v>
      </c>
      <c r="B5919" s="243">
        <v>45145</v>
      </c>
      <c r="C5919" s="244">
        <f t="shared" si="276"/>
        <v>4</v>
      </c>
      <c r="D5919" s="239">
        <v>45145</v>
      </c>
      <c r="E5919" s="245">
        <f t="shared" si="277"/>
        <v>3</v>
      </c>
      <c r="F5919" s="306" t="s">
        <v>176</v>
      </c>
      <c r="G5919" s="241">
        <v>175661.23</v>
      </c>
      <c r="H5919" s="244">
        <f t="shared" si="278"/>
        <v>526983.69000000006</v>
      </c>
      <c r="I5919" s="246"/>
      <c r="J5919" s="247"/>
      <c r="K5919" s="240"/>
      <c r="L5919" s="245"/>
    </row>
    <row r="5920" spans="1:12">
      <c r="A5920" s="243">
        <v>45142</v>
      </c>
      <c r="B5920" s="243">
        <v>45146</v>
      </c>
      <c r="C5920" s="244">
        <f t="shared" si="276"/>
        <v>5</v>
      </c>
      <c r="D5920" s="239">
        <v>45146</v>
      </c>
      <c r="E5920" s="245">
        <f t="shared" si="277"/>
        <v>4</v>
      </c>
      <c r="F5920" s="306" t="s">
        <v>178</v>
      </c>
      <c r="G5920" s="241">
        <v>869.37</v>
      </c>
      <c r="H5920" s="244">
        <f t="shared" si="278"/>
        <v>3477.48</v>
      </c>
      <c r="I5920" s="246"/>
      <c r="J5920" s="247"/>
      <c r="K5920" s="240"/>
      <c r="L5920" s="245"/>
    </row>
    <row r="5921" spans="1:12">
      <c r="A5921" s="243">
        <v>45142</v>
      </c>
      <c r="B5921" s="243">
        <v>45145</v>
      </c>
      <c r="C5921" s="244">
        <f t="shared" si="276"/>
        <v>4</v>
      </c>
      <c r="D5921" s="239">
        <v>45145</v>
      </c>
      <c r="E5921" s="245">
        <f t="shared" si="277"/>
        <v>3</v>
      </c>
      <c r="F5921" s="306" t="s">
        <v>175</v>
      </c>
      <c r="G5921" s="241">
        <v>1179311.28</v>
      </c>
      <c r="H5921" s="244">
        <f t="shared" si="278"/>
        <v>3537933.84</v>
      </c>
      <c r="I5921" s="246"/>
      <c r="J5921" s="247"/>
      <c r="K5921" s="240"/>
      <c r="L5921" s="245"/>
    </row>
    <row r="5922" spans="1:12">
      <c r="A5922" s="243">
        <v>45142</v>
      </c>
      <c r="B5922" s="243">
        <v>45146</v>
      </c>
      <c r="C5922" s="244">
        <f t="shared" si="276"/>
        <v>5</v>
      </c>
      <c r="D5922" s="239">
        <v>45146</v>
      </c>
      <c r="E5922" s="245">
        <f t="shared" si="277"/>
        <v>4</v>
      </c>
      <c r="F5922" s="306" t="s">
        <v>176</v>
      </c>
      <c r="G5922" s="241">
        <v>68358.259999999995</v>
      </c>
      <c r="H5922" s="244">
        <f t="shared" si="278"/>
        <v>273433.03999999998</v>
      </c>
      <c r="I5922" s="246"/>
      <c r="J5922" s="247"/>
      <c r="K5922" s="240"/>
      <c r="L5922" s="245"/>
    </row>
    <row r="5923" spans="1:12">
      <c r="A5923" s="243">
        <v>45142</v>
      </c>
      <c r="B5923" s="243">
        <v>45159</v>
      </c>
      <c r="C5923" s="244">
        <f t="shared" si="276"/>
        <v>18</v>
      </c>
      <c r="D5923" s="239">
        <v>45159</v>
      </c>
      <c r="E5923" s="245">
        <f t="shared" si="277"/>
        <v>17</v>
      </c>
      <c r="F5923" s="306" t="s">
        <v>175</v>
      </c>
      <c r="G5923" s="241">
        <v>80.38</v>
      </c>
      <c r="H5923" s="244">
        <f t="shared" si="278"/>
        <v>1366.46</v>
      </c>
      <c r="I5923" s="246"/>
      <c r="J5923" s="247"/>
      <c r="K5923" s="240"/>
      <c r="L5923" s="245"/>
    </row>
    <row r="5924" spans="1:12">
      <c r="A5924" s="243">
        <v>45142</v>
      </c>
      <c r="B5924" s="243">
        <v>45147</v>
      </c>
      <c r="C5924" s="244">
        <f t="shared" si="276"/>
        <v>6</v>
      </c>
      <c r="D5924" s="239">
        <v>45147</v>
      </c>
      <c r="E5924" s="245">
        <f t="shared" si="277"/>
        <v>5</v>
      </c>
      <c r="F5924" s="306" t="s">
        <v>176</v>
      </c>
      <c r="G5924" s="241">
        <v>42306.47</v>
      </c>
      <c r="H5924" s="244">
        <f t="shared" si="278"/>
        <v>211532.35</v>
      </c>
      <c r="I5924" s="246"/>
      <c r="J5924" s="247"/>
      <c r="K5924" s="240"/>
      <c r="L5924" s="245"/>
    </row>
    <row r="5925" spans="1:12">
      <c r="A5925" s="243">
        <v>45142</v>
      </c>
      <c r="B5925" s="243">
        <v>45146</v>
      </c>
      <c r="C5925" s="244">
        <f t="shared" si="276"/>
        <v>5</v>
      </c>
      <c r="D5925" s="239">
        <v>45146</v>
      </c>
      <c r="E5925" s="245">
        <f t="shared" si="277"/>
        <v>4</v>
      </c>
      <c r="F5925" s="306" t="s">
        <v>175</v>
      </c>
      <c r="G5925" s="241">
        <v>5037.8</v>
      </c>
      <c r="H5925" s="244">
        <f t="shared" si="278"/>
        <v>20151.2</v>
      </c>
      <c r="I5925" s="246"/>
      <c r="J5925" s="247"/>
      <c r="K5925" s="240"/>
      <c r="L5925" s="245"/>
    </row>
    <row r="5926" spans="1:12">
      <c r="A5926" s="243">
        <v>45142</v>
      </c>
      <c r="B5926" s="243">
        <v>45160</v>
      </c>
      <c r="C5926" s="244">
        <f t="shared" si="276"/>
        <v>19</v>
      </c>
      <c r="D5926" s="239">
        <v>45160</v>
      </c>
      <c r="E5926" s="245">
        <f t="shared" si="277"/>
        <v>18</v>
      </c>
      <c r="F5926" s="306" t="s">
        <v>175</v>
      </c>
      <c r="G5926" s="241">
        <v>38.729999999999997</v>
      </c>
      <c r="H5926" s="244">
        <f t="shared" si="278"/>
        <v>697.14</v>
      </c>
      <c r="I5926" s="246"/>
      <c r="J5926" s="247"/>
      <c r="K5926" s="240"/>
      <c r="L5926" s="245"/>
    </row>
    <row r="5927" spans="1:12">
      <c r="A5927" s="243">
        <v>45142</v>
      </c>
      <c r="B5927" s="243">
        <v>45203</v>
      </c>
      <c r="C5927" s="244">
        <f t="shared" si="276"/>
        <v>62</v>
      </c>
      <c r="D5927" s="239">
        <v>45203</v>
      </c>
      <c r="E5927" s="245">
        <f t="shared" si="277"/>
        <v>61</v>
      </c>
      <c r="F5927" s="306" t="s">
        <v>176</v>
      </c>
      <c r="G5927" s="241">
        <v>35.340000000000003</v>
      </c>
      <c r="H5927" s="244">
        <f t="shared" si="278"/>
        <v>2155.7400000000002</v>
      </c>
      <c r="I5927" s="246"/>
      <c r="J5927" s="247"/>
      <c r="K5927" s="240"/>
      <c r="L5927" s="245"/>
    </row>
    <row r="5928" spans="1:12">
      <c r="A5928" s="243">
        <v>45142</v>
      </c>
      <c r="B5928" s="243">
        <v>45147</v>
      </c>
      <c r="C5928" s="244">
        <f t="shared" si="276"/>
        <v>6</v>
      </c>
      <c r="D5928" s="239">
        <v>45147</v>
      </c>
      <c r="E5928" s="245">
        <f t="shared" si="277"/>
        <v>5</v>
      </c>
      <c r="F5928" s="306" t="s">
        <v>175</v>
      </c>
      <c r="G5928" s="241">
        <v>793.03</v>
      </c>
      <c r="H5928" s="244">
        <f t="shared" si="278"/>
        <v>3965.1499999999996</v>
      </c>
      <c r="I5928" s="246"/>
      <c r="J5928" s="247"/>
      <c r="K5928" s="240"/>
      <c r="L5928" s="245"/>
    </row>
    <row r="5929" spans="1:12">
      <c r="A5929" s="243">
        <v>45142</v>
      </c>
      <c r="B5929" s="243">
        <v>45161</v>
      </c>
      <c r="C5929" s="244">
        <f t="shared" si="276"/>
        <v>20</v>
      </c>
      <c r="D5929" s="239">
        <v>45161</v>
      </c>
      <c r="E5929" s="245">
        <f t="shared" si="277"/>
        <v>19</v>
      </c>
      <c r="F5929" s="306" t="s">
        <v>175</v>
      </c>
      <c r="G5929" s="241">
        <v>268.13</v>
      </c>
      <c r="H5929" s="244">
        <f t="shared" si="278"/>
        <v>5094.47</v>
      </c>
      <c r="I5929" s="246"/>
      <c r="J5929" s="247"/>
      <c r="K5929" s="240"/>
      <c r="L5929" s="245"/>
    </row>
    <row r="5930" spans="1:12">
      <c r="A5930" s="243">
        <v>45142</v>
      </c>
      <c r="B5930" s="243">
        <v>45142</v>
      </c>
      <c r="C5930" s="244">
        <f t="shared" si="276"/>
        <v>1</v>
      </c>
      <c r="D5930" s="239">
        <v>45142</v>
      </c>
      <c r="E5930" s="245">
        <f t="shared" si="277"/>
        <v>0</v>
      </c>
      <c r="F5930" s="306" t="s">
        <v>177</v>
      </c>
      <c r="G5930" s="241">
        <v>8.18</v>
      </c>
      <c r="H5930" s="244">
        <f t="shared" si="278"/>
        <v>0</v>
      </c>
      <c r="I5930" s="246"/>
      <c r="J5930" s="247"/>
      <c r="K5930" s="240"/>
      <c r="L5930" s="245"/>
    </row>
    <row r="5931" spans="1:12">
      <c r="A5931" s="243">
        <v>45142</v>
      </c>
      <c r="B5931" s="243">
        <v>45171</v>
      </c>
      <c r="C5931" s="244">
        <f t="shared" si="276"/>
        <v>30</v>
      </c>
      <c r="D5931" s="239">
        <v>45171</v>
      </c>
      <c r="E5931" s="245">
        <f t="shared" si="277"/>
        <v>29</v>
      </c>
      <c r="F5931" s="306" t="s">
        <v>176</v>
      </c>
      <c r="G5931" s="241">
        <v>325.11</v>
      </c>
      <c r="H5931" s="244">
        <f t="shared" si="278"/>
        <v>9428.19</v>
      </c>
      <c r="I5931" s="246"/>
      <c r="J5931" s="247"/>
      <c r="K5931" s="240"/>
      <c r="L5931" s="245"/>
    </row>
    <row r="5932" spans="1:12">
      <c r="A5932" s="243">
        <v>45142</v>
      </c>
      <c r="B5932" s="243">
        <v>45145</v>
      </c>
      <c r="C5932" s="244">
        <f t="shared" si="276"/>
        <v>4</v>
      </c>
      <c r="D5932" s="239">
        <v>45145</v>
      </c>
      <c r="E5932" s="245">
        <f t="shared" si="277"/>
        <v>3</v>
      </c>
      <c r="F5932" s="306" t="s">
        <v>177</v>
      </c>
      <c r="G5932" s="241">
        <v>11983.76</v>
      </c>
      <c r="H5932" s="244">
        <f t="shared" si="278"/>
        <v>35951.279999999999</v>
      </c>
      <c r="I5932" s="246"/>
      <c r="J5932" s="247"/>
      <c r="K5932" s="240"/>
      <c r="L5932" s="245"/>
    </row>
    <row r="5933" spans="1:12">
      <c r="A5933" s="243">
        <v>45142</v>
      </c>
      <c r="B5933" s="243">
        <v>45148</v>
      </c>
      <c r="C5933" s="244">
        <f t="shared" si="276"/>
        <v>7</v>
      </c>
      <c r="D5933" s="239">
        <v>45148</v>
      </c>
      <c r="E5933" s="245">
        <f t="shared" si="277"/>
        <v>6</v>
      </c>
      <c r="F5933" s="306" t="s">
        <v>176</v>
      </c>
      <c r="G5933" s="241">
        <v>2566.83</v>
      </c>
      <c r="H5933" s="244">
        <f t="shared" si="278"/>
        <v>15400.98</v>
      </c>
      <c r="I5933" s="246"/>
      <c r="J5933" s="247"/>
      <c r="K5933" s="240"/>
      <c r="L5933" s="245"/>
    </row>
    <row r="5934" spans="1:12">
      <c r="A5934" s="243">
        <v>45142</v>
      </c>
      <c r="B5934" s="243">
        <v>45148</v>
      </c>
      <c r="C5934" s="244">
        <f t="shared" si="276"/>
        <v>7</v>
      </c>
      <c r="D5934" s="239">
        <v>45148</v>
      </c>
      <c r="E5934" s="245">
        <f t="shared" si="277"/>
        <v>6</v>
      </c>
      <c r="F5934" s="306" t="s">
        <v>175</v>
      </c>
      <c r="G5934" s="241">
        <v>791.21</v>
      </c>
      <c r="H5934" s="244">
        <f t="shared" si="278"/>
        <v>4747.26</v>
      </c>
      <c r="I5934" s="246"/>
      <c r="J5934" s="247"/>
      <c r="K5934" s="240"/>
      <c r="L5934" s="245"/>
    </row>
    <row r="5935" spans="1:12">
      <c r="A5935" s="243">
        <v>45142</v>
      </c>
      <c r="B5935" s="243">
        <v>45146</v>
      </c>
      <c r="C5935" s="244">
        <f t="shared" si="276"/>
        <v>5</v>
      </c>
      <c r="D5935" s="239">
        <v>45146</v>
      </c>
      <c r="E5935" s="245">
        <f t="shared" si="277"/>
        <v>4</v>
      </c>
      <c r="F5935" s="306" t="s">
        <v>177</v>
      </c>
      <c r="G5935" s="241">
        <v>25402.28</v>
      </c>
      <c r="H5935" s="244">
        <f t="shared" si="278"/>
        <v>101609.12</v>
      </c>
      <c r="I5935" s="246"/>
      <c r="J5935" s="247"/>
      <c r="K5935" s="240"/>
      <c r="L5935" s="245"/>
    </row>
    <row r="5936" spans="1:12">
      <c r="A5936" s="243">
        <v>45142</v>
      </c>
      <c r="B5936" s="243">
        <v>45149</v>
      </c>
      <c r="C5936" s="244">
        <f t="shared" si="276"/>
        <v>8</v>
      </c>
      <c r="D5936" s="239">
        <v>45149</v>
      </c>
      <c r="E5936" s="245">
        <f t="shared" si="277"/>
        <v>7</v>
      </c>
      <c r="F5936" s="306" t="s">
        <v>175</v>
      </c>
      <c r="G5936" s="241">
        <v>30.8</v>
      </c>
      <c r="H5936" s="244">
        <f t="shared" si="278"/>
        <v>215.6</v>
      </c>
      <c r="I5936" s="246"/>
      <c r="J5936" s="247"/>
      <c r="K5936" s="240"/>
      <c r="L5936" s="245"/>
    </row>
    <row r="5937" spans="1:12">
      <c r="A5937" s="243">
        <v>45142</v>
      </c>
      <c r="B5937" s="243">
        <v>45147</v>
      </c>
      <c r="C5937" s="244">
        <f t="shared" si="276"/>
        <v>6</v>
      </c>
      <c r="D5937" s="239">
        <v>45147</v>
      </c>
      <c r="E5937" s="245">
        <f t="shared" si="277"/>
        <v>5</v>
      </c>
      <c r="F5937" s="306" t="s">
        <v>177</v>
      </c>
      <c r="G5937" s="241">
        <v>27508.58</v>
      </c>
      <c r="H5937" s="244">
        <f t="shared" si="278"/>
        <v>137542.90000000002</v>
      </c>
      <c r="I5937" s="246"/>
      <c r="J5937" s="247"/>
      <c r="K5937" s="240"/>
      <c r="L5937" s="245"/>
    </row>
    <row r="5938" spans="1:12">
      <c r="A5938" s="243">
        <v>45142</v>
      </c>
      <c r="B5938" s="243">
        <v>45175</v>
      </c>
      <c r="C5938" s="244">
        <f t="shared" si="276"/>
        <v>34</v>
      </c>
      <c r="D5938" s="239">
        <v>45175</v>
      </c>
      <c r="E5938" s="245">
        <f t="shared" si="277"/>
        <v>33</v>
      </c>
      <c r="F5938" s="306" t="s">
        <v>176</v>
      </c>
      <c r="G5938" s="241">
        <v>2601.25</v>
      </c>
      <c r="H5938" s="244">
        <f t="shared" si="278"/>
        <v>85841.25</v>
      </c>
      <c r="I5938" s="246"/>
      <c r="J5938" s="247"/>
      <c r="K5938" s="240"/>
      <c r="L5938" s="245"/>
    </row>
    <row r="5939" spans="1:12">
      <c r="A5939" s="243">
        <v>45142</v>
      </c>
      <c r="B5939" s="243">
        <v>45175</v>
      </c>
      <c r="C5939" s="244">
        <f t="shared" si="276"/>
        <v>34</v>
      </c>
      <c r="D5939" s="239">
        <v>45175</v>
      </c>
      <c r="E5939" s="245">
        <f t="shared" si="277"/>
        <v>33</v>
      </c>
      <c r="F5939" s="306" t="s">
        <v>175</v>
      </c>
      <c r="G5939" s="241">
        <v>21.47</v>
      </c>
      <c r="H5939" s="244">
        <f t="shared" si="278"/>
        <v>708.51</v>
      </c>
      <c r="I5939" s="246"/>
      <c r="J5939" s="247"/>
      <c r="K5939" s="240"/>
      <c r="L5939" s="245"/>
    </row>
    <row r="5940" spans="1:12">
      <c r="A5940" s="243">
        <v>45142</v>
      </c>
      <c r="B5940" s="243">
        <v>45167</v>
      </c>
      <c r="C5940" s="244">
        <f t="shared" si="276"/>
        <v>26</v>
      </c>
      <c r="D5940" s="239">
        <v>45167</v>
      </c>
      <c r="E5940" s="245">
        <f t="shared" si="277"/>
        <v>25</v>
      </c>
      <c r="F5940" s="306" t="s">
        <v>175</v>
      </c>
      <c r="G5940" s="241">
        <v>8.15</v>
      </c>
      <c r="H5940" s="244">
        <f t="shared" si="278"/>
        <v>203.75</v>
      </c>
      <c r="I5940" s="246"/>
      <c r="J5940" s="247"/>
      <c r="K5940" s="240"/>
      <c r="L5940" s="245"/>
    </row>
    <row r="5941" spans="1:12">
      <c r="A5941" s="243">
        <v>45142</v>
      </c>
      <c r="B5941" s="243">
        <v>45176</v>
      </c>
      <c r="C5941" s="244">
        <f t="shared" si="276"/>
        <v>35</v>
      </c>
      <c r="D5941" s="239">
        <v>45176</v>
      </c>
      <c r="E5941" s="245">
        <f t="shared" si="277"/>
        <v>34</v>
      </c>
      <c r="F5941" s="306" t="s">
        <v>175</v>
      </c>
      <c r="G5941" s="241">
        <v>101.96</v>
      </c>
      <c r="H5941" s="244">
        <f t="shared" si="278"/>
        <v>3466.64</v>
      </c>
      <c r="I5941" s="246"/>
      <c r="J5941" s="247"/>
      <c r="K5941" s="240"/>
      <c r="L5941" s="245"/>
    </row>
    <row r="5942" spans="1:12">
      <c r="A5942" s="243">
        <v>45142</v>
      </c>
      <c r="B5942" s="243">
        <v>45152</v>
      </c>
      <c r="C5942" s="244">
        <f t="shared" si="276"/>
        <v>11</v>
      </c>
      <c r="D5942" s="239">
        <v>45152</v>
      </c>
      <c r="E5942" s="245">
        <f t="shared" si="277"/>
        <v>10</v>
      </c>
      <c r="F5942" s="306" t="s">
        <v>176</v>
      </c>
      <c r="G5942" s="241">
        <v>378.6</v>
      </c>
      <c r="H5942" s="244">
        <f t="shared" si="278"/>
        <v>3786</v>
      </c>
      <c r="I5942" s="246"/>
      <c r="J5942" s="247"/>
      <c r="K5942" s="240"/>
      <c r="L5942" s="245"/>
    </row>
    <row r="5943" spans="1:12">
      <c r="A5943" s="243">
        <v>45142</v>
      </c>
      <c r="B5943" s="243">
        <v>45190</v>
      </c>
      <c r="C5943" s="244">
        <f t="shared" si="276"/>
        <v>49</v>
      </c>
      <c r="D5943" s="239">
        <v>45190</v>
      </c>
      <c r="E5943" s="245">
        <f t="shared" si="277"/>
        <v>48</v>
      </c>
      <c r="F5943" s="306" t="s">
        <v>175</v>
      </c>
      <c r="G5943" s="241">
        <v>90.17</v>
      </c>
      <c r="H5943" s="244">
        <f t="shared" si="278"/>
        <v>4328.16</v>
      </c>
      <c r="I5943" s="246"/>
      <c r="J5943" s="247"/>
      <c r="K5943" s="240"/>
      <c r="L5943" s="245"/>
    </row>
    <row r="5944" spans="1:12">
      <c r="A5944" s="243">
        <v>45142</v>
      </c>
      <c r="B5944" s="243">
        <v>45177</v>
      </c>
      <c r="C5944" s="244">
        <f t="shared" si="276"/>
        <v>36</v>
      </c>
      <c r="D5944" s="239">
        <v>45177</v>
      </c>
      <c r="E5944" s="245">
        <f t="shared" si="277"/>
        <v>35</v>
      </c>
      <c r="F5944" s="306" t="s">
        <v>175</v>
      </c>
      <c r="G5944" s="241">
        <v>157.02000000000001</v>
      </c>
      <c r="H5944" s="244">
        <f t="shared" si="278"/>
        <v>5495.7000000000007</v>
      </c>
      <c r="I5944" s="246"/>
      <c r="J5944" s="247"/>
      <c r="K5944" s="240"/>
      <c r="L5944" s="245"/>
    </row>
    <row r="5945" spans="1:12">
      <c r="A5945" s="243">
        <v>45142</v>
      </c>
      <c r="B5945" s="243">
        <v>45154</v>
      </c>
      <c r="C5945" s="244">
        <f t="shared" si="276"/>
        <v>13</v>
      </c>
      <c r="D5945" s="239">
        <v>45154</v>
      </c>
      <c r="E5945" s="245">
        <f t="shared" si="277"/>
        <v>12</v>
      </c>
      <c r="F5945" s="306" t="s">
        <v>176</v>
      </c>
      <c r="G5945" s="241">
        <v>416.41</v>
      </c>
      <c r="H5945" s="244">
        <f t="shared" si="278"/>
        <v>4996.92</v>
      </c>
      <c r="I5945" s="246"/>
      <c r="J5945" s="247"/>
      <c r="K5945" s="240"/>
      <c r="L5945" s="245"/>
    </row>
    <row r="5946" spans="1:12">
      <c r="A5946" s="243">
        <v>45142</v>
      </c>
      <c r="B5946" s="243">
        <v>45153</v>
      </c>
      <c r="C5946" s="244">
        <f t="shared" si="276"/>
        <v>12</v>
      </c>
      <c r="D5946" s="239">
        <v>45153</v>
      </c>
      <c r="E5946" s="245">
        <f t="shared" si="277"/>
        <v>11</v>
      </c>
      <c r="F5946" s="306" t="s">
        <v>175</v>
      </c>
      <c r="G5946" s="241">
        <v>429.05</v>
      </c>
      <c r="H5946" s="244">
        <f t="shared" si="278"/>
        <v>4719.55</v>
      </c>
      <c r="I5946" s="246"/>
      <c r="J5946" s="247"/>
      <c r="K5946" s="240"/>
      <c r="L5946" s="245"/>
    </row>
    <row r="5947" spans="1:12">
      <c r="A5947" s="243">
        <v>45142</v>
      </c>
      <c r="B5947" s="243">
        <v>45236</v>
      </c>
      <c r="C5947" s="244">
        <f t="shared" si="276"/>
        <v>95</v>
      </c>
      <c r="D5947" s="239">
        <v>45236</v>
      </c>
      <c r="E5947" s="245">
        <f t="shared" si="277"/>
        <v>94</v>
      </c>
      <c r="F5947" s="306" t="s">
        <v>176</v>
      </c>
      <c r="G5947" s="241">
        <v>197.02</v>
      </c>
      <c r="H5947" s="244">
        <f t="shared" si="278"/>
        <v>18519.88</v>
      </c>
      <c r="I5947" s="246"/>
      <c r="J5947" s="247"/>
      <c r="K5947" s="240"/>
      <c r="L5947" s="245"/>
    </row>
    <row r="5948" spans="1:12">
      <c r="A5948" s="243">
        <v>45143</v>
      </c>
      <c r="B5948" s="243">
        <v>45154</v>
      </c>
      <c r="C5948" s="244">
        <f t="shared" si="276"/>
        <v>12</v>
      </c>
      <c r="D5948" s="239">
        <v>45154</v>
      </c>
      <c r="E5948" s="245">
        <f t="shared" si="277"/>
        <v>11</v>
      </c>
      <c r="F5948" s="306" t="s">
        <v>175</v>
      </c>
      <c r="G5948" s="241">
        <v>27.84</v>
      </c>
      <c r="H5948" s="244">
        <f t="shared" si="278"/>
        <v>306.24</v>
      </c>
      <c r="I5948" s="246"/>
      <c r="J5948" s="247"/>
      <c r="K5948" s="240"/>
      <c r="L5948" s="245"/>
    </row>
    <row r="5949" spans="1:12">
      <c r="A5949" s="243">
        <v>45143</v>
      </c>
      <c r="B5949" s="243">
        <v>45145</v>
      </c>
      <c r="C5949" s="244">
        <f t="shared" si="276"/>
        <v>3</v>
      </c>
      <c r="D5949" s="239">
        <v>45145</v>
      </c>
      <c r="E5949" s="245">
        <f t="shared" si="277"/>
        <v>2</v>
      </c>
      <c r="F5949" s="306" t="s">
        <v>175</v>
      </c>
      <c r="G5949" s="241">
        <v>890.11</v>
      </c>
      <c r="H5949" s="244">
        <f t="shared" si="278"/>
        <v>1780.22</v>
      </c>
      <c r="I5949" s="246"/>
      <c r="J5949" s="247"/>
      <c r="K5949" s="240"/>
      <c r="L5949" s="245"/>
    </row>
    <row r="5950" spans="1:12">
      <c r="A5950" s="243">
        <v>45144</v>
      </c>
      <c r="B5950" s="243">
        <v>45145</v>
      </c>
      <c r="C5950" s="244">
        <f t="shared" si="276"/>
        <v>2</v>
      </c>
      <c r="D5950" s="239">
        <v>45145</v>
      </c>
      <c r="E5950" s="245">
        <f t="shared" si="277"/>
        <v>1</v>
      </c>
      <c r="F5950" s="306" t="s">
        <v>179</v>
      </c>
      <c r="G5950" s="241">
        <v>10.43</v>
      </c>
      <c r="H5950" s="244">
        <f t="shared" si="278"/>
        <v>10.43</v>
      </c>
      <c r="I5950" s="246"/>
      <c r="J5950" s="247"/>
      <c r="K5950" s="240"/>
      <c r="L5950" s="245"/>
    </row>
    <row r="5951" spans="1:12">
      <c r="A5951" s="243">
        <v>45144</v>
      </c>
      <c r="B5951" s="243">
        <v>45148</v>
      </c>
      <c r="C5951" s="244">
        <f t="shared" si="276"/>
        <v>5</v>
      </c>
      <c r="D5951" s="239">
        <v>45148</v>
      </c>
      <c r="E5951" s="245">
        <f t="shared" si="277"/>
        <v>4</v>
      </c>
      <c r="F5951" s="306" t="s">
        <v>175</v>
      </c>
      <c r="G5951" s="241">
        <v>201.58</v>
      </c>
      <c r="H5951" s="244">
        <f t="shared" si="278"/>
        <v>806.32</v>
      </c>
      <c r="I5951" s="246"/>
      <c r="J5951" s="247"/>
      <c r="K5951" s="240"/>
      <c r="L5951" s="245"/>
    </row>
    <row r="5952" spans="1:12">
      <c r="A5952" s="243">
        <v>45144</v>
      </c>
      <c r="B5952" s="243">
        <v>45152</v>
      </c>
      <c r="C5952" s="244">
        <f t="shared" si="276"/>
        <v>9</v>
      </c>
      <c r="D5952" s="239">
        <v>45152</v>
      </c>
      <c r="E5952" s="245">
        <f t="shared" si="277"/>
        <v>8</v>
      </c>
      <c r="F5952" s="306" t="s">
        <v>175</v>
      </c>
      <c r="G5952" s="241">
        <v>91.33</v>
      </c>
      <c r="H5952" s="244">
        <f t="shared" si="278"/>
        <v>730.64</v>
      </c>
      <c r="I5952" s="246"/>
      <c r="J5952" s="247"/>
      <c r="K5952" s="240"/>
      <c r="L5952" s="245"/>
    </row>
    <row r="5953" spans="1:12">
      <c r="A5953" s="243">
        <v>45144</v>
      </c>
      <c r="B5953" s="243">
        <v>45155</v>
      </c>
      <c r="C5953" s="244">
        <f t="shared" si="276"/>
        <v>12</v>
      </c>
      <c r="D5953" s="239">
        <v>45155</v>
      </c>
      <c r="E5953" s="245">
        <f t="shared" si="277"/>
        <v>11</v>
      </c>
      <c r="F5953" s="306" t="s">
        <v>175</v>
      </c>
      <c r="G5953" s="241">
        <v>71.239999999999995</v>
      </c>
      <c r="H5953" s="244">
        <f t="shared" si="278"/>
        <v>783.64</v>
      </c>
      <c r="I5953" s="246"/>
      <c r="J5953" s="247"/>
      <c r="K5953" s="240"/>
      <c r="L5953" s="245"/>
    </row>
    <row r="5954" spans="1:12">
      <c r="A5954" s="243">
        <v>45144</v>
      </c>
      <c r="B5954" s="243">
        <v>45145</v>
      </c>
      <c r="C5954" s="244">
        <f t="shared" si="276"/>
        <v>2</v>
      </c>
      <c r="D5954" s="239">
        <v>45145</v>
      </c>
      <c r="E5954" s="245">
        <f t="shared" si="277"/>
        <v>1</v>
      </c>
      <c r="F5954" s="306" t="s">
        <v>176</v>
      </c>
      <c r="G5954" s="241">
        <v>22.89</v>
      </c>
      <c r="H5954" s="244">
        <f t="shared" si="278"/>
        <v>22.89</v>
      </c>
      <c r="I5954" s="246"/>
      <c r="J5954" s="247"/>
      <c r="K5954" s="240"/>
      <c r="L5954" s="245"/>
    </row>
    <row r="5955" spans="1:12">
      <c r="A5955" s="243">
        <v>45144</v>
      </c>
      <c r="B5955" s="243">
        <v>45146</v>
      </c>
      <c r="C5955" s="244">
        <f t="shared" si="276"/>
        <v>3</v>
      </c>
      <c r="D5955" s="239">
        <v>45146</v>
      </c>
      <c r="E5955" s="245">
        <f t="shared" si="277"/>
        <v>2</v>
      </c>
      <c r="F5955" s="306" t="s">
        <v>178</v>
      </c>
      <c r="G5955" s="241">
        <v>163.56</v>
      </c>
      <c r="H5955" s="244">
        <f t="shared" si="278"/>
        <v>327.12</v>
      </c>
      <c r="I5955" s="246"/>
      <c r="J5955" s="247"/>
      <c r="K5955" s="240"/>
      <c r="L5955" s="245"/>
    </row>
    <row r="5956" spans="1:12">
      <c r="A5956" s="243">
        <v>45144</v>
      </c>
      <c r="B5956" s="243">
        <v>45145</v>
      </c>
      <c r="C5956" s="244">
        <f t="shared" si="276"/>
        <v>2</v>
      </c>
      <c r="D5956" s="239">
        <v>45145</v>
      </c>
      <c r="E5956" s="245">
        <f t="shared" si="277"/>
        <v>1</v>
      </c>
      <c r="F5956" s="306" t="s">
        <v>175</v>
      </c>
      <c r="G5956" s="241">
        <v>3357.12</v>
      </c>
      <c r="H5956" s="244">
        <f t="shared" si="278"/>
        <v>3357.12</v>
      </c>
      <c r="I5956" s="246"/>
      <c r="J5956" s="247"/>
      <c r="K5956" s="240"/>
      <c r="L5956" s="245"/>
    </row>
    <row r="5957" spans="1:12">
      <c r="A5957" s="243">
        <v>45144</v>
      </c>
      <c r="B5957" s="243">
        <v>45146</v>
      </c>
      <c r="C5957" s="244">
        <f t="shared" si="276"/>
        <v>3</v>
      </c>
      <c r="D5957" s="239">
        <v>45146</v>
      </c>
      <c r="E5957" s="245">
        <f t="shared" si="277"/>
        <v>2</v>
      </c>
      <c r="F5957" s="306" t="s">
        <v>175</v>
      </c>
      <c r="G5957" s="241">
        <v>554.35</v>
      </c>
      <c r="H5957" s="244">
        <f t="shared" si="278"/>
        <v>1108.7</v>
      </c>
      <c r="I5957" s="246"/>
      <c r="J5957" s="247"/>
      <c r="K5957" s="240"/>
      <c r="L5957" s="245"/>
    </row>
    <row r="5958" spans="1:12">
      <c r="A5958" s="243">
        <v>45145</v>
      </c>
      <c r="B5958" s="243">
        <v>45182</v>
      </c>
      <c r="C5958" s="244">
        <f t="shared" si="276"/>
        <v>38</v>
      </c>
      <c r="D5958" s="239">
        <v>45182</v>
      </c>
      <c r="E5958" s="245">
        <f t="shared" si="277"/>
        <v>37</v>
      </c>
      <c r="F5958" s="306" t="s">
        <v>175</v>
      </c>
      <c r="G5958" s="241">
        <v>7.23</v>
      </c>
      <c r="H5958" s="244">
        <f t="shared" si="278"/>
        <v>267.51</v>
      </c>
      <c r="I5958" s="246"/>
      <c r="J5958" s="247"/>
      <c r="K5958" s="240"/>
      <c r="L5958" s="245"/>
    </row>
    <row r="5959" spans="1:12">
      <c r="A5959" s="243">
        <v>45145</v>
      </c>
      <c r="B5959" s="243">
        <v>45145</v>
      </c>
      <c r="C5959" s="244">
        <f t="shared" ref="C5959:C6022" si="279">B5959-A5959+1</f>
        <v>1</v>
      </c>
      <c r="D5959" s="239">
        <v>45145</v>
      </c>
      <c r="E5959" s="245">
        <f t="shared" ref="E5959:E6022" si="280">D5959-A5959</f>
        <v>0</v>
      </c>
      <c r="F5959" s="306" t="s">
        <v>176</v>
      </c>
      <c r="G5959" s="241">
        <v>1566.25</v>
      </c>
      <c r="H5959" s="244">
        <f t="shared" ref="H5959:H6022" si="281">E5959*G5959</f>
        <v>0</v>
      </c>
      <c r="I5959" s="246"/>
      <c r="J5959" s="247"/>
      <c r="K5959" s="240"/>
      <c r="L5959" s="245"/>
    </row>
    <row r="5960" spans="1:12">
      <c r="A5960" s="243">
        <v>45145</v>
      </c>
      <c r="B5960" s="243">
        <v>45146</v>
      </c>
      <c r="C5960" s="244">
        <f t="shared" si="279"/>
        <v>2</v>
      </c>
      <c r="D5960" s="239">
        <v>45146</v>
      </c>
      <c r="E5960" s="245">
        <f t="shared" si="280"/>
        <v>1</v>
      </c>
      <c r="F5960" s="306" t="s">
        <v>178</v>
      </c>
      <c r="G5960" s="241">
        <v>14288.37</v>
      </c>
      <c r="H5960" s="244">
        <f t="shared" si="281"/>
        <v>14288.37</v>
      </c>
      <c r="I5960" s="246"/>
      <c r="J5960" s="247"/>
      <c r="K5960" s="240"/>
      <c r="L5960" s="245"/>
    </row>
    <row r="5961" spans="1:12">
      <c r="A5961" s="243">
        <v>45145</v>
      </c>
      <c r="B5961" s="243">
        <v>45376</v>
      </c>
      <c r="C5961" s="244">
        <f t="shared" si="279"/>
        <v>232</v>
      </c>
      <c r="D5961" s="239">
        <v>45376</v>
      </c>
      <c r="E5961" s="245">
        <f t="shared" si="280"/>
        <v>231</v>
      </c>
      <c r="F5961" s="306" t="s">
        <v>176</v>
      </c>
      <c r="G5961" s="241">
        <v>36.020000000000003</v>
      </c>
      <c r="H5961" s="244">
        <f t="shared" si="281"/>
        <v>8320.6200000000008</v>
      </c>
      <c r="I5961" s="246"/>
      <c r="J5961" s="247"/>
      <c r="K5961" s="240"/>
      <c r="L5961" s="245"/>
    </row>
    <row r="5962" spans="1:12">
      <c r="A5962" s="243">
        <v>45145</v>
      </c>
      <c r="B5962" s="243">
        <v>45146</v>
      </c>
      <c r="C5962" s="244">
        <f t="shared" si="279"/>
        <v>2</v>
      </c>
      <c r="D5962" s="239">
        <v>45146</v>
      </c>
      <c r="E5962" s="245">
        <f t="shared" si="280"/>
        <v>1</v>
      </c>
      <c r="F5962" s="306" t="s">
        <v>176</v>
      </c>
      <c r="G5962" s="241">
        <v>462960.45</v>
      </c>
      <c r="H5962" s="244">
        <f t="shared" si="281"/>
        <v>462960.45</v>
      </c>
      <c r="I5962" s="246"/>
      <c r="J5962" s="247"/>
      <c r="K5962" s="240"/>
      <c r="L5962" s="245"/>
    </row>
    <row r="5963" spans="1:12">
      <c r="A5963" s="243">
        <v>45145</v>
      </c>
      <c r="B5963" s="243">
        <v>45147</v>
      </c>
      <c r="C5963" s="244">
        <f t="shared" si="279"/>
        <v>3</v>
      </c>
      <c r="D5963" s="239">
        <v>45147</v>
      </c>
      <c r="E5963" s="245">
        <f t="shared" si="280"/>
        <v>2</v>
      </c>
      <c r="F5963" s="306" t="s">
        <v>178</v>
      </c>
      <c r="G5963" s="241">
        <v>1133.93</v>
      </c>
      <c r="H5963" s="244">
        <f t="shared" si="281"/>
        <v>2267.86</v>
      </c>
      <c r="I5963" s="246"/>
      <c r="J5963" s="247"/>
      <c r="K5963" s="240"/>
      <c r="L5963" s="245"/>
    </row>
    <row r="5964" spans="1:12">
      <c r="A5964" s="243">
        <v>45145</v>
      </c>
      <c r="B5964" s="243">
        <v>45145</v>
      </c>
      <c r="C5964" s="244">
        <f t="shared" si="279"/>
        <v>1</v>
      </c>
      <c r="D5964" s="239">
        <v>45145</v>
      </c>
      <c r="E5964" s="245">
        <f t="shared" si="280"/>
        <v>0</v>
      </c>
      <c r="F5964" s="306" t="s">
        <v>175</v>
      </c>
      <c r="G5964" s="241">
        <v>1517.44</v>
      </c>
      <c r="H5964" s="244">
        <f t="shared" si="281"/>
        <v>0</v>
      </c>
      <c r="I5964" s="246"/>
      <c r="J5964" s="247"/>
      <c r="K5964" s="240"/>
      <c r="L5964" s="245"/>
    </row>
    <row r="5965" spans="1:12">
      <c r="A5965" s="243">
        <v>45145</v>
      </c>
      <c r="B5965" s="243">
        <v>45159</v>
      </c>
      <c r="C5965" s="244">
        <f t="shared" si="279"/>
        <v>15</v>
      </c>
      <c r="D5965" s="239">
        <v>45159</v>
      </c>
      <c r="E5965" s="245">
        <f t="shared" si="280"/>
        <v>14</v>
      </c>
      <c r="F5965" s="306" t="s">
        <v>175</v>
      </c>
      <c r="G5965" s="241">
        <v>72.09</v>
      </c>
      <c r="H5965" s="244">
        <f t="shared" si="281"/>
        <v>1009.26</v>
      </c>
      <c r="I5965" s="246"/>
      <c r="J5965" s="247"/>
      <c r="K5965" s="240"/>
      <c r="L5965" s="245"/>
    </row>
    <row r="5966" spans="1:12">
      <c r="A5966" s="243">
        <v>45145</v>
      </c>
      <c r="B5966" s="243">
        <v>45218</v>
      </c>
      <c r="C5966" s="244">
        <f t="shared" si="279"/>
        <v>74</v>
      </c>
      <c r="D5966" s="239">
        <v>45218</v>
      </c>
      <c r="E5966" s="245">
        <f t="shared" si="280"/>
        <v>73</v>
      </c>
      <c r="F5966" s="306" t="s">
        <v>175</v>
      </c>
      <c r="G5966" s="241">
        <v>60.36</v>
      </c>
      <c r="H5966" s="244">
        <f t="shared" si="281"/>
        <v>4406.28</v>
      </c>
      <c r="I5966" s="246"/>
      <c r="J5966" s="247"/>
      <c r="K5966" s="240"/>
      <c r="L5966" s="245"/>
    </row>
    <row r="5967" spans="1:12">
      <c r="A5967" s="243">
        <v>45145</v>
      </c>
      <c r="B5967" s="243">
        <v>45146</v>
      </c>
      <c r="C5967" s="244">
        <f t="shared" si="279"/>
        <v>2</v>
      </c>
      <c r="D5967" s="239">
        <v>45146</v>
      </c>
      <c r="E5967" s="245">
        <f t="shared" si="280"/>
        <v>1</v>
      </c>
      <c r="F5967" s="306" t="s">
        <v>175</v>
      </c>
      <c r="G5967" s="241">
        <v>1008728.25</v>
      </c>
      <c r="H5967" s="244">
        <f t="shared" si="281"/>
        <v>1008728.25</v>
      </c>
      <c r="I5967" s="246"/>
      <c r="J5967" s="247"/>
      <c r="K5967" s="240"/>
      <c r="L5967" s="245"/>
    </row>
    <row r="5968" spans="1:12">
      <c r="A5968" s="243">
        <v>45145</v>
      </c>
      <c r="B5968" s="243">
        <v>45147</v>
      </c>
      <c r="C5968" s="244">
        <f t="shared" si="279"/>
        <v>3</v>
      </c>
      <c r="D5968" s="239">
        <v>45147</v>
      </c>
      <c r="E5968" s="245">
        <f t="shared" si="280"/>
        <v>2</v>
      </c>
      <c r="F5968" s="306" t="s">
        <v>176</v>
      </c>
      <c r="G5968" s="241">
        <v>174241.57</v>
      </c>
      <c r="H5968" s="244">
        <f t="shared" si="281"/>
        <v>348483.14</v>
      </c>
      <c r="I5968" s="246"/>
      <c r="J5968" s="247"/>
      <c r="K5968" s="240"/>
      <c r="L5968" s="245"/>
    </row>
    <row r="5969" spans="1:12">
      <c r="A5969" s="243">
        <v>45145</v>
      </c>
      <c r="B5969" s="243">
        <v>45160</v>
      </c>
      <c r="C5969" s="244">
        <f t="shared" si="279"/>
        <v>16</v>
      </c>
      <c r="D5969" s="239">
        <v>45160</v>
      </c>
      <c r="E5969" s="245">
        <f t="shared" si="280"/>
        <v>15</v>
      </c>
      <c r="F5969" s="306" t="s">
        <v>175</v>
      </c>
      <c r="G5969" s="241">
        <v>47.48</v>
      </c>
      <c r="H5969" s="244">
        <f t="shared" si="281"/>
        <v>712.19999999999993</v>
      </c>
      <c r="I5969" s="246"/>
      <c r="J5969" s="247"/>
      <c r="K5969" s="240"/>
      <c r="L5969" s="245"/>
    </row>
    <row r="5970" spans="1:12">
      <c r="A5970" s="243">
        <v>45145</v>
      </c>
      <c r="B5970" s="243">
        <v>45147</v>
      </c>
      <c r="C5970" s="244">
        <f t="shared" si="279"/>
        <v>3</v>
      </c>
      <c r="D5970" s="239">
        <v>45147</v>
      </c>
      <c r="E5970" s="245">
        <f t="shared" si="280"/>
        <v>2</v>
      </c>
      <c r="F5970" s="306" t="s">
        <v>175</v>
      </c>
      <c r="G5970" s="241">
        <v>16132.51</v>
      </c>
      <c r="H5970" s="244">
        <f t="shared" si="281"/>
        <v>32265.02</v>
      </c>
      <c r="I5970" s="246"/>
      <c r="J5970" s="247"/>
      <c r="K5970" s="240"/>
      <c r="L5970" s="245"/>
    </row>
    <row r="5971" spans="1:12">
      <c r="A5971" s="243">
        <v>45145</v>
      </c>
      <c r="B5971" s="243">
        <v>45203</v>
      </c>
      <c r="C5971" s="244">
        <f t="shared" si="279"/>
        <v>59</v>
      </c>
      <c r="D5971" s="239">
        <v>45203</v>
      </c>
      <c r="E5971" s="245">
        <f t="shared" si="280"/>
        <v>58</v>
      </c>
      <c r="F5971" s="306" t="s">
        <v>175</v>
      </c>
      <c r="G5971" s="241">
        <v>2.84</v>
      </c>
      <c r="H5971" s="244">
        <f t="shared" si="281"/>
        <v>164.72</v>
      </c>
      <c r="I5971" s="246"/>
      <c r="J5971" s="247"/>
      <c r="K5971" s="240"/>
      <c r="L5971" s="245"/>
    </row>
    <row r="5972" spans="1:12">
      <c r="A5972" s="243">
        <v>45145</v>
      </c>
      <c r="B5972" s="243">
        <v>45266</v>
      </c>
      <c r="C5972" s="244">
        <f t="shared" si="279"/>
        <v>122</v>
      </c>
      <c r="D5972" s="239">
        <v>45266</v>
      </c>
      <c r="E5972" s="245">
        <f t="shared" si="280"/>
        <v>121</v>
      </c>
      <c r="F5972" s="306" t="s">
        <v>175</v>
      </c>
      <c r="G5972" s="241">
        <v>164.56</v>
      </c>
      <c r="H5972" s="244">
        <f t="shared" si="281"/>
        <v>19911.760000000002</v>
      </c>
      <c r="I5972" s="246"/>
      <c r="J5972" s="247"/>
      <c r="K5972" s="240"/>
      <c r="L5972" s="245"/>
    </row>
    <row r="5973" spans="1:12">
      <c r="A5973" s="243">
        <v>45145</v>
      </c>
      <c r="B5973" s="243">
        <v>45161</v>
      </c>
      <c r="C5973" s="244">
        <f t="shared" si="279"/>
        <v>17</v>
      </c>
      <c r="D5973" s="239">
        <v>45161</v>
      </c>
      <c r="E5973" s="245">
        <f t="shared" si="280"/>
        <v>16</v>
      </c>
      <c r="F5973" s="306" t="s">
        <v>175</v>
      </c>
      <c r="G5973" s="241">
        <v>430.6</v>
      </c>
      <c r="H5973" s="244">
        <f t="shared" si="281"/>
        <v>6889.6</v>
      </c>
      <c r="I5973" s="246"/>
      <c r="J5973" s="247"/>
      <c r="K5973" s="240"/>
      <c r="L5973" s="245"/>
    </row>
    <row r="5974" spans="1:12">
      <c r="A5974" s="243">
        <v>45145</v>
      </c>
      <c r="B5974" s="243">
        <v>45188</v>
      </c>
      <c r="C5974" s="244">
        <f t="shared" si="279"/>
        <v>44</v>
      </c>
      <c r="D5974" s="239">
        <v>45188</v>
      </c>
      <c r="E5974" s="245">
        <f t="shared" si="280"/>
        <v>43</v>
      </c>
      <c r="F5974" s="306" t="s">
        <v>175</v>
      </c>
      <c r="G5974" s="241">
        <v>134.74</v>
      </c>
      <c r="H5974" s="244">
        <f t="shared" si="281"/>
        <v>5793.8200000000006</v>
      </c>
      <c r="I5974" s="246"/>
      <c r="J5974" s="247"/>
      <c r="K5974" s="240"/>
      <c r="L5974" s="245"/>
    </row>
    <row r="5975" spans="1:12">
      <c r="A5975" s="243">
        <v>45145</v>
      </c>
      <c r="B5975" s="243">
        <v>45145</v>
      </c>
      <c r="C5975" s="244">
        <f t="shared" si="279"/>
        <v>1</v>
      </c>
      <c r="D5975" s="239">
        <v>45145</v>
      </c>
      <c r="E5975" s="245">
        <f t="shared" si="280"/>
        <v>0</v>
      </c>
      <c r="F5975" s="306" t="s">
        <v>177</v>
      </c>
      <c r="G5975" s="241">
        <v>17.420000000000002</v>
      </c>
      <c r="H5975" s="244">
        <f t="shared" si="281"/>
        <v>0</v>
      </c>
      <c r="I5975" s="246"/>
      <c r="J5975" s="247"/>
      <c r="K5975" s="240"/>
      <c r="L5975" s="245"/>
    </row>
    <row r="5976" spans="1:12">
      <c r="A5976" s="243">
        <v>45145</v>
      </c>
      <c r="B5976" s="243">
        <v>45148</v>
      </c>
      <c r="C5976" s="244">
        <f t="shared" si="279"/>
        <v>4</v>
      </c>
      <c r="D5976" s="239">
        <v>45148</v>
      </c>
      <c r="E5976" s="245">
        <f t="shared" si="280"/>
        <v>3</v>
      </c>
      <c r="F5976" s="306" t="s">
        <v>176</v>
      </c>
      <c r="G5976" s="241">
        <v>64099.13</v>
      </c>
      <c r="H5976" s="244">
        <f t="shared" si="281"/>
        <v>192297.38999999998</v>
      </c>
      <c r="I5976" s="246"/>
      <c r="J5976" s="247"/>
      <c r="K5976" s="240"/>
      <c r="L5976" s="245"/>
    </row>
    <row r="5977" spans="1:12">
      <c r="A5977" s="243">
        <v>45145</v>
      </c>
      <c r="B5977" s="243">
        <v>45245</v>
      </c>
      <c r="C5977" s="244">
        <f t="shared" si="279"/>
        <v>101</v>
      </c>
      <c r="D5977" s="239">
        <v>45245</v>
      </c>
      <c r="E5977" s="245">
        <f t="shared" si="280"/>
        <v>100</v>
      </c>
      <c r="F5977" s="306" t="s">
        <v>175</v>
      </c>
      <c r="G5977" s="241">
        <v>109.03</v>
      </c>
      <c r="H5977" s="244">
        <f t="shared" si="281"/>
        <v>10903</v>
      </c>
      <c r="I5977" s="246"/>
      <c r="J5977" s="247"/>
      <c r="K5977" s="240"/>
      <c r="L5977" s="245"/>
    </row>
    <row r="5978" spans="1:12">
      <c r="A5978" s="243">
        <v>45145</v>
      </c>
      <c r="B5978" s="243">
        <v>45148</v>
      </c>
      <c r="C5978" s="244">
        <f t="shared" si="279"/>
        <v>4</v>
      </c>
      <c r="D5978" s="239">
        <v>45148</v>
      </c>
      <c r="E5978" s="245">
        <f t="shared" si="280"/>
        <v>3</v>
      </c>
      <c r="F5978" s="306" t="s">
        <v>175</v>
      </c>
      <c r="G5978" s="241">
        <v>6919.75</v>
      </c>
      <c r="H5978" s="244">
        <f t="shared" si="281"/>
        <v>20759.25</v>
      </c>
      <c r="I5978" s="246"/>
      <c r="J5978" s="247"/>
      <c r="K5978" s="240"/>
      <c r="L5978" s="245"/>
    </row>
    <row r="5979" spans="1:12">
      <c r="A5979" s="243">
        <v>45145</v>
      </c>
      <c r="B5979" s="243">
        <v>45146</v>
      </c>
      <c r="C5979" s="244">
        <f t="shared" si="279"/>
        <v>2</v>
      </c>
      <c r="D5979" s="239">
        <v>45146</v>
      </c>
      <c r="E5979" s="245">
        <f t="shared" si="280"/>
        <v>1</v>
      </c>
      <c r="F5979" s="306" t="s">
        <v>177</v>
      </c>
      <c r="G5979" s="241">
        <v>34270.239999999998</v>
      </c>
      <c r="H5979" s="244">
        <f t="shared" si="281"/>
        <v>34270.239999999998</v>
      </c>
      <c r="I5979" s="246"/>
      <c r="J5979" s="247"/>
      <c r="K5979" s="240"/>
      <c r="L5979" s="245"/>
    </row>
    <row r="5980" spans="1:12">
      <c r="A5980" s="243">
        <v>45145</v>
      </c>
      <c r="B5980" s="243">
        <v>45149</v>
      </c>
      <c r="C5980" s="244">
        <f t="shared" si="279"/>
        <v>5</v>
      </c>
      <c r="D5980" s="239">
        <v>45149</v>
      </c>
      <c r="E5980" s="245">
        <f t="shared" si="280"/>
        <v>4</v>
      </c>
      <c r="F5980" s="306" t="s">
        <v>176</v>
      </c>
      <c r="G5980" s="241">
        <v>11873.68</v>
      </c>
      <c r="H5980" s="244">
        <f t="shared" si="281"/>
        <v>47494.720000000001</v>
      </c>
      <c r="I5980" s="246"/>
      <c r="J5980" s="247"/>
      <c r="K5980" s="240"/>
      <c r="L5980" s="245"/>
    </row>
    <row r="5981" spans="1:12">
      <c r="A5981" s="243">
        <v>45145</v>
      </c>
      <c r="B5981" s="243">
        <v>45166</v>
      </c>
      <c r="C5981" s="244">
        <f t="shared" si="279"/>
        <v>22</v>
      </c>
      <c r="D5981" s="239">
        <v>45166</v>
      </c>
      <c r="E5981" s="245">
        <f t="shared" si="280"/>
        <v>21</v>
      </c>
      <c r="F5981" s="306" t="s">
        <v>176</v>
      </c>
      <c r="G5981" s="241">
        <v>3209.98</v>
      </c>
      <c r="H5981" s="244">
        <f t="shared" si="281"/>
        <v>67409.58</v>
      </c>
      <c r="I5981" s="246"/>
      <c r="J5981" s="247"/>
      <c r="K5981" s="240"/>
      <c r="L5981" s="245"/>
    </row>
    <row r="5982" spans="1:12">
      <c r="A5982" s="243">
        <v>45145</v>
      </c>
      <c r="B5982" s="243">
        <v>45208</v>
      </c>
      <c r="C5982" s="244">
        <f t="shared" si="279"/>
        <v>64</v>
      </c>
      <c r="D5982" s="239">
        <v>45208</v>
      </c>
      <c r="E5982" s="245">
        <f t="shared" si="280"/>
        <v>63</v>
      </c>
      <c r="F5982" s="306" t="s">
        <v>176</v>
      </c>
      <c r="G5982" s="241">
        <v>57.05</v>
      </c>
      <c r="H5982" s="244">
        <f t="shared" si="281"/>
        <v>3594.1499999999996</v>
      </c>
      <c r="I5982" s="246"/>
      <c r="J5982" s="247"/>
      <c r="K5982" s="240"/>
      <c r="L5982" s="245"/>
    </row>
    <row r="5983" spans="1:12">
      <c r="A5983" s="243">
        <v>45145</v>
      </c>
      <c r="B5983" s="243">
        <v>45147</v>
      </c>
      <c r="C5983" s="244">
        <f t="shared" si="279"/>
        <v>3</v>
      </c>
      <c r="D5983" s="239">
        <v>45147</v>
      </c>
      <c r="E5983" s="245">
        <f t="shared" si="280"/>
        <v>2</v>
      </c>
      <c r="F5983" s="306" t="s">
        <v>177</v>
      </c>
      <c r="G5983" s="241">
        <v>1832.97</v>
      </c>
      <c r="H5983" s="244">
        <f t="shared" si="281"/>
        <v>3665.94</v>
      </c>
      <c r="I5983" s="246"/>
      <c r="J5983" s="247"/>
      <c r="K5983" s="240"/>
      <c r="L5983" s="245"/>
    </row>
    <row r="5984" spans="1:12">
      <c r="A5984" s="243">
        <v>45145</v>
      </c>
      <c r="B5984" s="243">
        <v>45149</v>
      </c>
      <c r="C5984" s="244">
        <f t="shared" si="279"/>
        <v>5</v>
      </c>
      <c r="D5984" s="239">
        <v>45149</v>
      </c>
      <c r="E5984" s="245">
        <f t="shared" si="280"/>
        <v>4</v>
      </c>
      <c r="F5984" s="306" t="s">
        <v>175</v>
      </c>
      <c r="G5984" s="241">
        <v>1343.27</v>
      </c>
      <c r="H5984" s="244">
        <f t="shared" si="281"/>
        <v>5373.08</v>
      </c>
      <c r="I5984" s="246"/>
      <c r="J5984" s="247"/>
      <c r="K5984" s="240"/>
      <c r="L5984" s="245"/>
    </row>
    <row r="5985" spans="1:12">
      <c r="A5985" s="243">
        <v>45145</v>
      </c>
      <c r="B5985" s="243">
        <v>45166</v>
      </c>
      <c r="C5985" s="244">
        <f t="shared" si="279"/>
        <v>22</v>
      </c>
      <c r="D5985" s="239">
        <v>45166</v>
      </c>
      <c r="E5985" s="245">
        <f t="shared" si="280"/>
        <v>21</v>
      </c>
      <c r="F5985" s="306" t="s">
        <v>175</v>
      </c>
      <c r="G5985" s="241">
        <v>388</v>
      </c>
      <c r="H5985" s="244">
        <f t="shared" si="281"/>
        <v>8148</v>
      </c>
      <c r="I5985" s="246"/>
      <c r="J5985" s="247"/>
      <c r="K5985" s="240"/>
      <c r="L5985" s="245"/>
    </row>
    <row r="5986" spans="1:12">
      <c r="A5986" s="243">
        <v>45145</v>
      </c>
      <c r="B5986" s="243">
        <v>45223</v>
      </c>
      <c r="C5986" s="244">
        <f t="shared" si="279"/>
        <v>79</v>
      </c>
      <c r="D5986" s="239">
        <v>45223</v>
      </c>
      <c r="E5986" s="245">
        <f t="shared" si="280"/>
        <v>78</v>
      </c>
      <c r="F5986" s="306" t="s">
        <v>175</v>
      </c>
      <c r="G5986" s="241">
        <v>15.32</v>
      </c>
      <c r="H5986" s="244">
        <f t="shared" si="281"/>
        <v>1194.96</v>
      </c>
      <c r="I5986" s="246"/>
      <c r="J5986" s="247"/>
      <c r="K5986" s="240"/>
      <c r="L5986" s="245"/>
    </row>
    <row r="5987" spans="1:12">
      <c r="A5987" s="243">
        <v>45145</v>
      </c>
      <c r="B5987" s="243">
        <v>45152</v>
      </c>
      <c r="C5987" s="244">
        <f t="shared" si="279"/>
        <v>8</v>
      </c>
      <c r="D5987" s="239">
        <v>45152</v>
      </c>
      <c r="E5987" s="245">
        <f t="shared" si="280"/>
        <v>7</v>
      </c>
      <c r="F5987" s="306" t="s">
        <v>176</v>
      </c>
      <c r="G5987" s="241">
        <v>2822.13</v>
      </c>
      <c r="H5987" s="244">
        <f t="shared" si="281"/>
        <v>19754.91</v>
      </c>
      <c r="I5987" s="246"/>
      <c r="J5987" s="247"/>
      <c r="K5987" s="240"/>
      <c r="L5987" s="245"/>
    </row>
    <row r="5988" spans="1:12">
      <c r="A5988" s="243">
        <v>45145</v>
      </c>
      <c r="B5988" s="243">
        <v>45176</v>
      </c>
      <c r="C5988" s="244">
        <f t="shared" si="279"/>
        <v>32</v>
      </c>
      <c r="D5988" s="239">
        <v>45176</v>
      </c>
      <c r="E5988" s="245">
        <f t="shared" si="280"/>
        <v>31</v>
      </c>
      <c r="F5988" s="306" t="s">
        <v>175</v>
      </c>
      <c r="G5988" s="241">
        <v>144.94999999999999</v>
      </c>
      <c r="H5988" s="244">
        <f t="shared" si="281"/>
        <v>4493.45</v>
      </c>
      <c r="I5988" s="246"/>
      <c r="J5988" s="247"/>
      <c r="K5988" s="240"/>
      <c r="L5988" s="245"/>
    </row>
    <row r="5989" spans="1:12">
      <c r="A5989" s="243">
        <v>45145</v>
      </c>
      <c r="B5989" s="243">
        <v>45152</v>
      </c>
      <c r="C5989" s="244">
        <f t="shared" si="279"/>
        <v>8</v>
      </c>
      <c r="D5989" s="239">
        <v>45152</v>
      </c>
      <c r="E5989" s="245">
        <f t="shared" si="280"/>
        <v>7</v>
      </c>
      <c r="F5989" s="306" t="s">
        <v>175</v>
      </c>
      <c r="G5989" s="241">
        <v>1075.1400000000001</v>
      </c>
      <c r="H5989" s="244">
        <f t="shared" si="281"/>
        <v>7525.9800000000005</v>
      </c>
      <c r="I5989" s="246"/>
      <c r="J5989" s="247"/>
      <c r="K5989" s="240"/>
      <c r="L5989" s="245"/>
    </row>
    <row r="5990" spans="1:12">
      <c r="A5990" s="243">
        <v>45145</v>
      </c>
      <c r="B5990" s="243">
        <v>45321</v>
      </c>
      <c r="C5990" s="244">
        <f t="shared" si="279"/>
        <v>177</v>
      </c>
      <c r="D5990" s="239">
        <v>45321</v>
      </c>
      <c r="E5990" s="245">
        <f t="shared" si="280"/>
        <v>176</v>
      </c>
      <c r="F5990" s="306" t="s">
        <v>175</v>
      </c>
      <c r="G5990" s="241">
        <v>152.4</v>
      </c>
      <c r="H5990" s="244">
        <f t="shared" si="281"/>
        <v>26822.400000000001</v>
      </c>
      <c r="I5990" s="246"/>
      <c r="J5990" s="247"/>
      <c r="K5990" s="240"/>
      <c r="L5990" s="245"/>
    </row>
    <row r="5991" spans="1:12">
      <c r="A5991" s="243">
        <v>45145</v>
      </c>
      <c r="B5991" s="243">
        <v>45153</v>
      </c>
      <c r="C5991" s="244">
        <f t="shared" si="279"/>
        <v>9</v>
      </c>
      <c r="D5991" s="239">
        <v>45153</v>
      </c>
      <c r="E5991" s="245">
        <f t="shared" si="280"/>
        <v>8</v>
      </c>
      <c r="F5991" s="306" t="s">
        <v>176</v>
      </c>
      <c r="G5991" s="241">
        <v>1383.9</v>
      </c>
      <c r="H5991" s="244">
        <f t="shared" si="281"/>
        <v>11071.2</v>
      </c>
      <c r="I5991" s="246"/>
      <c r="J5991" s="247"/>
      <c r="K5991" s="240"/>
      <c r="L5991" s="245"/>
    </row>
    <row r="5992" spans="1:12">
      <c r="A5992" s="243">
        <v>45145</v>
      </c>
      <c r="B5992" s="243">
        <v>45191</v>
      </c>
      <c r="C5992" s="244">
        <f t="shared" si="279"/>
        <v>47</v>
      </c>
      <c r="D5992" s="239">
        <v>45191</v>
      </c>
      <c r="E5992" s="245">
        <f t="shared" si="280"/>
        <v>46</v>
      </c>
      <c r="F5992" s="306" t="s">
        <v>175</v>
      </c>
      <c r="G5992" s="241">
        <v>63.12</v>
      </c>
      <c r="H5992" s="244">
        <f t="shared" si="281"/>
        <v>2903.52</v>
      </c>
      <c r="I5992" s="246"/>
      <c r="J5992" s="247"/>
      <c r="K5992" s="240"/>
      <c r="L5992" s="245"/>
    </row>
    <row r="5993" spans="1:12">
      <c r="A5993" s="243">
        <v>45145</v>
      </c>
      <c r="B5993" s="243">
        <v>45271</v>
      </c>
      <c r="C5993" s="244">
        <f t="shared" si="279"/>
        <v>127</v>
      </c>
      <c r="D5993" s="239">
        <v>45271</v>
      </c>
      <c r="E5993" s="245">
        <f t="shared" si="280"/>
        <v>126</v>
      </c>
      <c r="F5993" s="306" t="s">
        <v>175</v>
      </c>
      <c r="G5993" s="241">
        <v>132.77000000000001</v>
      </c>
      <c r="H5993" s="244">
        <f t="shared" si="281"/>
        <v>16729.02</v>
      </c>
      <c r="I5993" s="246"/>
      <c r="J5993" s="247"/>
      <c r="K5993" s="240"/>
      <c r="L5993" s="245"/>
    </row>
    <row r="5994" spans="1:12">
      <c r="A5994" s="243">
        <v>45145</v>
      </c>
      <c r="B5994" s="243">
        <v>45154</v>
      </c>
      <c r="C5994" s="244">
        <f t="shared" si="279"/>
        <v>10</v>
      </c>
      <c r="D5994" s="239">
        <v>45154</v>
      </c>
      <c r="E5994" s="245">
        <f t="shared" si="280"/>
        <v>9</v>
      </c>
      <c r="F5994" s="306" t="s">
        <v>176</v>
      </c>
      <c r="G5994" s="241">
        <v>191.41</v>
      </c>
      <c r="H5994" s="244">
        <f t="shared" si="281"/>
        <v>1722.69</v>
      </c>
      <c r="I5994" s="246"/>
      <c r="J5994" s="247"/>
      <c r="K5994" s="240"/>
      <c r="L5994" s="245"/>
    </row>
    <row r="5995" spans="1:12">
      <c r="A5995" s="243">
        <v>45145</v>
      </c>
      <c r="B5995" s="243">
        <v>45148</v>
      </c>
      <c r="C5995" s="244">
        <f t="shared" si="279"/>
        <v>4</v>
      </c>
      <c r="D5995" s="239">
        <v>45148</v>
      </c>
      <c r="E5995" s="245">
        <f t="shared" si="280"/>
        <v>3</v>
      </c>
      <c r="F5995" s="306" t="s">
        <v>177</v>
      </c>
      <c r="G5995" s="241">
        <v>7921.87</v>
      </c>
      <c r="H5995" s="244">
        <f t="shared" si="281"/>
        <v>23765.61</v>
      </c>
      <c r="I5995" s="246"/>
      <c r="J5995" s="247"/>
      <c r="K5995" s="240"/>
      <c r="L5995" s="245"/>
    </row>
    <row r="5996" spans="1:12">
      <c r="A5996" s="243">
        <v>45145</v>
      </c>
      <c r="B5996" s="243">
        <v>45153</v>
      </c>
      <c r="C5996" s="244">
        <f t="shared" si="279"/>
        <v>9</v>
      </c>
      <c r="D5996" s="239">
        <v>45153</v>
      </c>
      <c r="E5996" s="245">
        <f t="shared" si="280"/>
        <v>8</v>
      </c>
      <c r="F5996" s="306" t="s">
        <v>175</v>
      </c>
      <c r="G5996" s="241">
        <v>1109.47</v>
      </c>
      <c r="H5996" s="244">
        <f t="shared" si="281"/>
        <v>8875.76</v>
      </c>
      <c r="I5996" s="246"/>
      <c r="J5996" s="247"/>
      <c r="K5996" s="240"/>
      <c r="L5996" s="245"/>
    </row>
    <row r="5997" spans="1:12">
      <c r="A5997" s="243">
        <v>45145</v>
      </c>
      <c r="B5997" s="243">
        <v>45273</v>
      </c>
      <c r="C5997" s="244">
        <f t="shared" si="279"/>
        <v>129</v>
      </c>
      <c r="D5997" s="239">
        <v>45273</v>
      </c>
      <c r="E5997" s="245">
        <f t="shared" si="280"/>
        <v>128</v>
      </c>
      <c r="F5997" s="306" t="s">
        <v>176</v>
      </c>
      <c r="G5997" s="241">
        <v>16.809999999999999</v>
      </c>
      <c r="H5997" s="244">
        <f t="shared" si="281"/>
        <v>2151.6799999999998</v>
      </c>
      <c r="I5997" s="246"/>
      <c r="J5997" s="247"/>
      <c r="K5997" s="240"/>
      <c r="L5997" s="245"/>
    </row>
    <row r="5998" spans="1:12">
      <c r="A5998" s="243">
        <v>45145</v>
      </c>
      <c r="B5998" s="243">
        <v>45226</v>
      </c>
      <c r="C5998" s="244">
        <f t="shared" si="279"/>
        <v>82</v>
      </c>
      <c r="D5998" s="239">
        <v>45226</v>
      </c>
      <c r="E5998" s="245">
        <f t="shared" si="280"/>
        <v>81</v>
      </c>
      <c r="F5998" s="306" t="s">
        <v>175</v>
      </c>
      <c r="G5998" s="241">
        <v>289.72000000000003</v>
      </c>
      <c r="H5998" s="244">
        <f t="shared" si="281"/>
        <v>23467.320000000003</v>
      </c>
      <c r="I5998" s="246"/>
      <c r="J5998" s="247"/>
      <c r="K5998" s="240"/>
      <c r="L5998" s="245"/>
    </row>
    <row r="5999" spans="1:12">
      <c r="A5999" s="243">
        <v>45145</v>
      </c>
      <c r="B5999" s="243">
        <v>45154</v>
      </c>
      <c r="C5999" s="244">
        <f t="shared" si="279"/>
        <v>10</v>
      </c>
      <c r="D5999" s="239">
        <v>45154</v>
      </c>
      <c r="E5999" s="245">
        <f t="shared" si="280"/>
        <v>9</v>
      </c>
      <c r="F5999" s="306" t="s">
        <v>175</v>
      </c>
      <c r="G5999" s="241">
        <v>432.15</v>
      </c>
      <c r="H5999" s="244">
        <f t="shared" si="281"/>
        <v>3889.35</v>
      </c>
      <c r="I5999" s="246"/>
      <c r="J5999" s="247"/>
      <c r="K5999" s="240"/>
      <c r="L5999" s="245"/>
    </row>
    <row r="6000" spans="1:12">
      <c r="A6000" s="243">
        <v>45145</v>
      </c>
      <c r="B6000" s="243">
        <v>45169</v>
      </c>
      <c r="C6000" s="244">
        <f t="shared" si="279"/>
        <v>25</v>
      </c>
      <c r="D6000" s="239">
        <v>45169</v>
      </c>
      <c r="E6000" s="245">
        <f t="shared" si="280"/>
        <v>24</v>
      </c>
      <c r="F6000" s="306" t="s">
        <v>176</v>
      </c>
      <c r="G6000" s="241">
        <v>707.41</v>
      </c>
      <c r="H6000" s="244">
        <f t="shared" si="281"/>
        <v>16977.84</v>
      </c>
      <c r="I6000" s="246"/>
      <c r="J6000" s="247"/>
      <c r="K6000" s="240"/>
      <c r="L6000" s="245"/>
    </row>
    <row r="6001" spans="1:12">
      <c r="A6001" s="243">
        <v>45145</v>
      </c>
      <c r="B6001" s="243">
        <v>45211</v>
      </c>
      <c r="C6001" s="244">
        <f t="shared" si="279"/>
        <v>67</v>
      </c>
      <c r="D6001" s="239">
        <v>45211</v>
      </c>
      <c r="E6001" s="245">
        <f t="shared" si="280"/>
        <v>66</v>
      </c>
      <c r="F6001" s="306" t="s">
        <v>176</v>
      </c>
      <c r="G6001" s="241">
        <v>67.56</v>
      </c>
      <c r="H6001" s="244">
        <f t="shared" si="281"/>
        <v>4458.96</v>
      </c>
      <c r="I6001" s="246"/>
      <c r="J6001" s="247"/>
      <c r="K6001" s="240"/>
      <c r="L6001" s="245"/>
    </row>
    <row r="6002" spans="1:12">
      <c r="A6002" s="243">
        <v>45145</v>
      </c>
      <c r="B6002" s="243">
        <v>45195</v>
      </c>
      <c r="C6002" s="244">
        <f t="shared" si="279"/>
        <v>51</v>
      </c>
      <c r="D6002" s="239">
        <v>45195</v>
      </c>
      <c r="E6002" s="245">
        <f t="shared" si="280"/>
        <v>50</v>
      </c>
      <c r="F6002" s="306" t="s">
        <v>176</v>
      </c>
      <c r="G6002" s="241">
        <v>11347.63</v>
      </c>
      <c r="H6002" s="244">
        <f t="shared" si="281"/>
        <v>567381.5</v>
      </c>
      <c r="I6002" s="246"/>
      <c r="J6002" s="247"/>
      <c r="K6002" s="240"/>
      <c r="L6002" s="245"/>
    </row>
    <row r="6003" spans="1:12">
      <c r="A6003" s="243">
        <v>45145</v>
      </c>
      <c r="B6003" s="243">
        <v>45194</v>
      </c>
      <c r="C6003" s="244">
        <f t="shared" si="279"/>
        <v>50</v>
      </c>
      <c r="D6003" s="239">
        <v>45194</v>
      </c>
      <c r="E6003" s="245">
        <f t="shared" si="280"/>
        <v>49</v>
      </c>
      <c r="F6003" s="306" t="s">
        <v>175</v>
      </c>
      <c r="G6003" s="241">
        <v>48.9</v>
      </c>
      <c r="H6003" s="244">
        <f t="shared" si="281"/>
        <v>2396.1</v>
      </c>
      <c r="I6003" s="246"/>
      <c r="J6003" s="247"/>
      <c r="K6003" s="240"/>
      <c r="L6003" s="245"/>
    </row>
    <row r="6004" spans="1:12">
      <c r="A6004" s="243">
        <v>45145</v>
      </c>
      <c r="B6004" s="243">
        <v>45155</v>
      </c>
      <c r="C6004" s="244">
        <f t="shared" si="279"/>
        <v>11</v>
      </c>
      <c r="D6004" s="239">
        <v>45155</v>
      </c>
      <c r="E6004" s="245">
        <f t="shared" si="280"/>
        <v>10</v>
      </c>
      <c r="F6004" s="306" t="s">
        <v>175</v>
      </c>
      <c r="G6004" s="241">
        <v>206.58</v>
      </c>
      <c r="H6004" s="244">
        <f t="shared" si="281"/>
        <v>2065.8000000000002</v>
      </c>
      <c r="I6004" s="246"/>
      <c r="J6004" s="247"/>
      <c r="K6004" s="240"/>
      <c r="L6004" s="245"/>
    </row>
    <row r="6005" spans="1:12">
      <c r="A6005" s="243">
        <v>45145</v>
      </c>
      <c r="B6005" s="243">
        <v>45155</v>
      </c>
      <c r="C6005" s="244">
        <f t="shared" si="279"/>
        <v>11</v>
      </c>
      <c r="D6005" s="239">
        <v>45155</v>
      </c>
      <c r="E6005" s="245">
        <f t="shared" si="280"/>
        <v>10</v>
      </c>
      <c r="F6005" s="306" t="s">
        <v>179</v>
      </c>
      <c r="G6005" s="241">
        <v>57.81</v>
      </c>
      <c r="H6005" s="244">
        <f t="shared" si="281"/>
        <v>578.1</v>
      </c>
      <c r="I6005" s="246"/>
      <c r="J6005" s="247"/>
      <c r="K6005" s="240"/>
      <c r="L6005" s="245"/>
    </row>
    <row r="6006" spans="1:12">
      <c r="A6006" s="243">
        <v>45145</v>
      </c>
      <c r="B6006" s="243">
        <v>45180</v>
      </c>
      <c r="C6006" s="244">
        <f t="shared" si="279"/>
        <v>36</v>
      </c>
      <c r="D6006" s="239">
        <v>45180</v>
      </c>
      <c r="E6006" s="245">
        <f t="shared" si="280"/>
        <v>35</v>
      </c>
      <c r="F6006" s="306" t="s">
        <v>175</v>
      </c>
      <c r="G6006" s="241">
        <v>15.63</v>
      </c>
      <c r="H6006" s="244">
        <f t="shared" si="281"/>
        <v>547.05000000000007</v>
      </c>
      <c r="I6006" s="246"/>
      <c r="J6006" s="247"/>
      <c r="K6006" s="240"/>
      <c r="L6006" s="245"/>
    </row>
    <row r="6007" spans="1:12">
      <c r="A6007" s="243">
        <v>45146</v>
      </c>
      <c r="B6007" s="243">
        <v>45155</v>
      </c>
      <c r="C6007" s="244">
        <f t="shared" si="279"/>
        <v>10</v>
      </c>
      <c r="D6007" s="239">
        <v>45155</v>
      </c>
      <c r="E6007" s="245">
        <f t="shared" si="280"/>
        <v>9</v>
      </c>
      <c r="F6007" s="306" t="s">
        <v>175</v>
      </c>
      <c r="G6007" s="241">
        <v>288.73</v>
      </c>
      <c r="H6007" s="244">
        <f t="shared" si="281"/>
        <v>2598.5700000000002</v>
      </c>
      <c r="I6007" s="246"/>
      <c r="J6007" s="247"/>
      <c r="K6007" s="240"/>
      <c r="L6007" s="245"/>
    </row>
    <row r="6008" spans="1:12">
      <c r="A6008" s="243">
        <v>45146</v>
      </c>
      <c r="B6008" s="243">
        <v>45152</v>
      </c>
      <c r="C6008" s="244">
        <f t="shared" si="279"/>
        <v>7</v>
      </c>
      <c r="D6008" s="239">
        <v>45152</v>
      </c>
      <c r="E6008" s="245">
        <f t="shared" si="280"/>
        <v>6</v>
      </c>
      <c r="F6008" s="306" t="s">
        <v>177</v>
      </c>
      <c r="G6008" s="241">
        <v>10072.39</v>
      </c>
      <c r="H6008" s="244">
        <f t="shared" si="281"/>
        <v>60434.34</v>
      </c>
      <c r="I6008" s="246"/>
      <c r="J6008" s="247"/>
      <c r="K6008" s="240"/>
      <c r="L6008" s="245"/>
    </row>
    <row r="6009" spans="1:12">
      <c r="A6009" s="243">
        <v>45146</v>
      </c>
      <c r="B6009" s="243">
        <v>45180</v>
      </c>
      <c r="C6009" s="244">
        <f t="shared" si="279"/>
        <v>35</v>
      </c>
      <c r="D6009" s="239">
        <v>45180</v>
      </c>
      <c r="E6009" s="245">
        <f t="shared" si="280"/>
        <v>34</v>
      </c>
      <c r="F6009" s="306" t="s">
        <v>175</v>
      </c>
      <c r="G6009" s="241">
        <v>124.31</v>
      </c>
      <c r="H6009" s="244">
        <f t="shared" si="281"/>
        <v>4226.54</v>
      </c>
      <c r="I6009" s="246"/>
      <c r="J6009" s="247"/>
      <c r="K6009" s="240"/>
      <c r="L6009" s="245"/>
    </row>
    <row r="6010" spans="1:12">
      <c r="A6010" s="243">
        <v>45146</v>
      </c>
      <c r="B6010" s="243">
        <v>45168</v>
      </c>
      <c r="C6010" s="244">
        <f t="shared" si="279"/>
        <v>23</v>
      </c>
      <c r="D6010" s="239">
        <v>45168</v>
      </c>
      <c r="E6010" s="245">
        <f t="shared" si="280"/>
        <v>22</v>
      </c>
      <c r="F6010" s="306" t="s">
        <v>177</v>
      </c>
      <c r="G6010" s="241">
        <v>61156.32</v>
      </c>
      <c r="H6010" s="244">
        <f t="shared" si="281"/>
        <v>1345439.04</v>
      </c>
      <c r="I6010" s="246"/>
      <c r="J6010" s="247"/>
      <c r="K6010" s="240"/>
      <c r="L6010" s="245"/>
    </row>
    <row r="6011" spans="1:12">
      <c r="A6011" s="243">
        <v>45146</v>
      </c>
      <c r="B6011" s="243">
        <v>45148</v>
      </c>
      <c r="C6011" s="244">
        <f t="shared" si="279"/>
        <v>3</v>
      </c>
      <c r="D6011" s="239">
        <v>45148</v>
      </c>
      <c r="E6011" s="245">
        <f t="shared" si="280"/>
        <v>2</v>
      </c>
      <c r="F6011" s="306" t="s">
        <v>180</v>
      </c>
      <c r="G6011" s="241">
        <v>0</v>
      </c>
      <c r="H6011" s="244">
        <f t="shared" si="281"/>
        <v>0</v>
      </c>
      <c r="I6011" s="246"/>
      <c r="J6011" s="247"/>
      <c r="K6011" s="240"/>
      <c r="L6011" s="245"/>
    </row>
    <row r="6012" spans="1:12">
      <c r="A6012" s="243">
        <v>45146</v>
      </c>
      <c r="B6012" s="243">
        <v>45146</v>
      </c>
      <c r="C6012" s="244">
        <f t="shared" si="279"/>
        <v>1</v>
      </c>
      <c r="D6012" s="239">
        <v>45146</v>
      </c>
      <c r="E6012" s="245">
        <f t="shared" si="280"/>
        <v>0</v>
      </c>
      <c r="F6012" s="306" t="s">
        <v>176</v>
      </c>
      <c r="G6012" s="241">
        <v>454.44</v>
      </c>
      <c r="H6012" s="244">
        <f t="shared" si="281"/>
        <v>0</v>
      </c>
      <c r="I6012" s="246"/>
      <c r="J6012" s="247"/>
      <c r="K6012" s="240"/>
      <c r="L6012" s="245"/>
    </row>
    <row r="6013" spans="1:12">
      <c r="A6013" s="243">
        <v>45146</v>
      </c>
      <c r="B6013" s="243">
        <v>45147</v>
      </c>
      <c r="C6013" s="244">
        <f t="shared" si="279"/>
        <v>2</v>
      </c>
      <c r="D6013" s="239">
        <v>45147</v>
      </c>
      <c r="E6013" s="245">
        <f t="shared" si="280"/>
        <v>1</v>
      </c>
      <c r="F6013" s="306" t="s">
        <v>178</v>
      </c>
      <c r="G6013" s="241">
        <v>43744.42</v>
      </c>
      <c r="H6013" s="244">
        <f t="shared" si="281"/>
        <v>43744.42</v>
      </c>
      <c r="I6013" s="246"/>
      <c r="J6013" s="247"/>
      <c r="K6013" s="240"/>
      <c r="L6013" s="245"/>
    </row>
    <row r="6014" spans="1:12">
      <c r="A6014" s="243">
        <v>45146</v>
      </c>
      <c r="B6014" s="243">
        <v>45202</v>
      </c>
      <c r="C6014" s="244">
        <f t="shared" si="279"/>
        <v>57</v>
      </c>
      <c r="D6014" s="239">
        <v>45202</v>
      </c>
      <c r="E6014" s="245">
        <f t="shared" si="280"/>
        <v>56</v>
      </c>
      <c r="F6014" s="306" t="s">
        <v>176</v>
      </c>
      <c r="G6014" s="241">
        <v>968.49</v>
      </c>
      <c r="H6014" s="244">
        <f t="shared" si="281"/>
        <v>54235.44</v>
      </c>
      <c r="I6014" s="246"/>
      <c r="J6014" s="247"/>
      <c r="K6014" s="240"/>
      <c r="L6014" s="245"/>
    </row>
    <row r="6015" spans="1:12">
      <c r="A6015" s="243">
        <v>45146</v>
      </c>
      <c r="B6015" s="243">
        <v>45147</v>
      </c>
      <c r="C6015" s="244">
        <f t="shared" si="279"/>
        <v>2</v>
      </c>
      <c r="D6015" s="239">
        <v>45147</v>
      </c>
      <c r="E6015" s="245">
        <f t="shared" si="280"/>
        <v>1</v>
      </c>
      <c r="F6015" s="306" t="s">
        <v>176</v>
      </c>
      <c r="G6015" s="241">
        <v>315204.40999999997</v>
      </c>
      <c r="H6015" s="244">
        <f t="shared" si="281"/>
        <v>315204.40999999997</v>
      </c>
      <c r="I6015" s="246"/>
      <c r="J6015" s="247"/>
      <c r="K6015" s="240"/>
      <c r="L6015" s="245"/>
    </row>
    <row r="6016" spans="1:12">
      <c r="A6016" s="243">
        <v>45146</v>
      </c>
      <c r="B6016" s="243">
        <v>45146</v>
      </c>
      <c r="C6016" s="244">
        <f t="shared" si="279"/>
        <v>1</v>
      </c>
      <c r="D6016" s="239">
        <v>45146</v>
      </c>
      <c r="E6016" s="245">
        <f t="shared" si="280"/>
        <v>0</v>
      </c>
      <c r="F6016" s="306" t="s">
        <v>175</v>
      </c>
      <c r="G6016" s="241">
        <v>992.12</v>
      </c>
      <c r="H6016" s="244">
        <f t="shared" si="281"/>
        <v>0</v>
      </c>
      <c r="I6016" s="246"/>
      <c r="J6016" s="247"/>
      <c r="K6016" s="240"/>
      <c r="L6016" s="245"/>
    </row>
    <row r="6017" spans="1:12">
      <c r="A6017" s="243">
        <v>45146</v>
      </c>
      <c r="B6017" s="243">
        <v>45147</v>
      </c>
      <c r="C6017" s="244">
        <f t="shared" si="279"/>
        <v>2</v>
      </c>
      <c r="D6017" s="239">
        <v>45147</v>
      </c>
      <c r="E6017" s="245">
        <f t="shared" si="280"/>
        <v>1</v>
      </c>
      <c r="F6017" s="306" t="s">
        <v>175</v>
      </c>
      <c r="G6017" s="241">
        <v>404971.75</v>
      </c>
      <c r="H6017" s="244">
        <f t="shared" si="281"/>
        <v>404971.75</v>
      </c>
      <c r="I6017" s="246"/>
      <c r="J6017" s="247"/>
      <c r="K6017" s="240"/>
      <c r="L6017" s="245"/>
    </row>
    <row r="6018" spans="1:12">
      <c r="A6018" s="243">
        <v>45146</v>
      </c>
      <c r="B6018" s="243">
        <v>45161</v>
      </c>
      <c r="C6018" s="244">
        <f t="shared" si="279"/>
        <v>16</v>
      </c>
      <c r="D6018" s="239">
        <v>45161</v>
      </c>
      <c r="E6018" s="245">
        <f t="shared" si="280"/>
        <v>15</v>
      </c>
      <c r="F6018" s="306" t="s">
        <v>175</v>
      </c>
      <c r="G6018" s="241">
        <v>110.19</v>
      </c>
      <c r="H6018" s="244">
        <f t="shared" si="281"/>
        <v>1652.85</v>
      </c>
      <c r="I6018" s="246"/>
      <c r="J6018" s="247"/>
      <c r="K6018" s="240"/>
      <c r="L6018" s="245"/>
    </row>
    <row r="6019" spans="1:12">
      <c r="A6019" s="243">
        <v>45146</v>
      </c>
      <c r="B6019" s="243">
        <v>45244</v>
      </c>
      <c r="C6019" s="244">
        <f t="shared" si="279"/>
        <v>99</v>
      </c>
      <c r="D6019" s="239">
        <v>45244</v>
      </c>
      <c r="E6019" s="245">
        <f t="shared" si="280"/>
        <v>98</v>
      </c>
      <c r="F6019" s="306" t="s">
        <v>176</v>
      </c>
      <c r="G6019" s="241">
        <v>2160.7199999999998</v>
      </c>
      <c r="H6019" s="244">
        <f t="shared" si="281"/>
        <v>211750.55999999997</v>
      </c>
      <c r="I6019" s="246"/>
      <c r="J6019" s="247"/>
      <c r="K6019" s="240"/>
      <c r="L6019" s="245"/>
    </row>
    <row r="6020" spans="1:12">
      <c r="A6020" s="243">
        <v>45146</v>
      </c>
      <c r="B6020" s="243">
        <v>45148</v>
      </c>
      <c r="C6020" s="244">
        <f t="shared" si="279"/>
        <v>3</v>
      </c>
      <c r="D6020" s="239">
        <v>45148</v>
      </c>
      <c r="E6020" s="245">
        <f t="shared" si="280"/>
        <v>2</v>
      </c>
      <c r="F6020" s="306" t="s">
        <v>178</v>
      </c>
      <c r="G6020" s="241">
        <v>27815.45</v>
      </c>
      <c r="H6020" s="244">
        <f t="shared" si="281"/>
        <v>55630.9</v>
      </c>
      <c r="I6020" s="246"/>
      <c r="J6020" s="247"/>
      <c r="K6020" s="240"/>
      <c r="L6020" s="245"/>
    </row>
    <row r="6021" spans="1:12">
      <c r="A6021" s="243">
        <v>45146</v>
      </c>
      <c r="B6021" s="243">
        <v>45146</v>
      </c>
      <c r="C6021" s="244">
        <f t="shared" si="279"/>
        <v>1</v>
      </c>
      <c r="D6021" s="239">
        <v>45146</v>
      </c>
      <c r="E6021" s="245">
        <f t="shared" si="280"/>
        <v>0</v>
      </c>
      <c r="F6021" s="306" t="s">
        <v>179</v>
      </c>
      <c r="G6021" s="241">
        <v>19.32</v>
      </c>
      <c r="H6021" s="244">
        <f t="shared" si="281"/>
        <v>0</v>
      </c>
      <c r="I6021" s="246"/>
      <c r="J6021" s="247"/>
      <c r="K6021" s="240"/>
      <c r="L6021" s="245"/>
    </row>
    <row r="6022" spans="1:12">
      <c r="A6022" s="243">
        <v>45146</v>
      </c>
      <c r="B6022" s="243">
        <v>45148</v>
      </c>
      <c r="C6022" s="244">
        <f t="shared" si="279"/>
        <v>3</v>
      </c>
      <c r="D6022" s="239">
        <v>45148</v>
      </c>
      <c r="E6022" s="245">
        <f t="shared" si="280"/>
        <v>2</v>
      </c>
      <c r="F6022" s="306" t="s">
        <v>176</v>
      </c>
      <c r="G6022" s="241">
        <v>109049.55</v>
      </c>
      <c r="H6022" s="244">
        <f t="shared" si="281"/>
        <v>218099.1</v>
      </c>
      <c r="I6022" s="246"/>
      <c r="J6022" s="247"/>
      <c r="K6022" s="240"/>
      <c r="L6022" s="245"/>
    </row>
    <row r="6023" spans="1:12">
      <c r="A6023" s="243">
        <v>45146</v>
      </c>
      <c r="B6023" s="243">
        <v>45149</v>
      </c>
      <c r="C6023" s="244">
        <f t="shared" ref="C6023:C6086" si="282">B6023-A6023+1</f>
        <v>4</v>
      </c>
      <c r="D6023" s="239">
        <v>45149</v>
      </c>
      <c r="E6023" s="245">
        <f t="shared" ref="E6023:E6086" si="283">D6023-A6023</f>
        <v>3</v>
      </c>
      <c r="F6023" s="306" t="s">
        <v>178</v>
      </c>
      <c r="G6023" s="241">
        <v>11476.91</v>
      </c>
      <c r="H6023" s="244">
        <f t="shared" ref="H6023:H6086" si="284">E6023*G6023</f>
        <v>34430.729999999996</v>
      </c>
      <c r="I6023" s="246"/>
      <c r="J6023" s="247"/>
      <c r="K6023" s="240"/>
      <c r="L6023" s="245"/>
    </row>
    <row r="6024" spans="1:12">
      <c r="A6024" s="243">
        <v>45146</v>
      </c>
      <c r="B6024" s="243">
        <v>45148</v>
      </c>
      <c r="C6024" s="244">
        <f t="shared" si="282"/>
        <v>3</v>
      </c>
      <c r="D6024" s="239">
        <v>45148</v>
      </c>
      <c r="E6024" s="245">
        <f t="shared" si="283"/>
        <v>2</v>
      </c>
      <c r="F6024" s="306" t="s">
        <v>175</v>
      </c>
      <c r="G6024" s="241">
        <v>6881.88</v>
      </c>
      <c r="H6024" s="244">
        <f t="shared" si="284"/>
        <v>13763.76</v>
      </c>
      <c r="I6024" s="246"/>
      <c r="J6024" s="247"/>
      <c r="K6024" s="240"/>
      <c r="L6024" s="245"/>
    </row>
    <row r="6025" spans="1:12">
      <c r="A6025" s="243">
        <v>45146</v>
      </c>
      <c r="B6025" s="243">
        <v>45149</v>
      </c>
      <c r="C6025" s="244">
        <f t="shared" si="282"/>
        <v>4</v>
      </c>
      <c r="D6025" s="239">
        <v>45149</v>
      </c>
      <c r="E6025" s="245">
        <f t="shared" si="283"/>
        <v>3</v>
      </c>
      <c r="F6025" s="306" t="s">
        <v>176</v>
      </c>
      <c r="G6025" s="241">
        <v>179637.13</v>
      </c>
      <c r="H6025" s="244">
        <f t="shared" si="284"/>
        <v>538911.39</v>
      </c>
      <c r="I6025" s="246"/>
      <c r="J6025" s="247"/>
      <c r="K6025" s="240"/>
      <c r="L6025" s="245"/>
    </row>
    <row r="6026" spans="1:12">
      <c r="A6026" s="243">
        <v>45146</v>
      </c>
      <c r="B6026" s="243">
        <v>45147</v>
      </c>
      <c r="C6026" s="244">
        <f t="shared" si="282"/>
        <v>2</v>
      </c>
      <c r="D6026" s="239">
        <v>45147</v>
      </c>
      <c r="E6026" s="245">
        <f t="shared" si="283"/>
        <v>1</v>
      </c>
      <c r="F6026" s="306" t="s">
        <v>177</v>
      </c>
      <c r="G6026" s="241">
        <v>41178.68</v>
      </c>
      <c r="H6026" s="244">
        <f t="shared" si="284"/>
        <v>41178.68</v>
      </c>
      <c r="I6026" s="246"/>
      <c r="J6026" s="247"/>
      <c r="K6026" s="240"/>
      <c r="L6026" s="245"/>
    </row>
    <row r="6027" spans="1:12">
      <c r="A6027" s="243">
        <v>45146</v>
      </c>
      <c r="B6027" s="243">
        <v>45149</v>
      </c>
      <c r="C6027" s="244">
        <f t="shared" si="282"/>
        <v>4</v>
      </c>
      <c r="D6027" s="239">
        <v>45149</v>
      </c>
      <c r="E6027" s="245">
        <f t="shared" si="283"/>
        <v>3</v>
      </c>
      <c r="F6027" s="306" t="s">
        <v>175</v>
      </c>
      <c r="G6027" s="241">
        <v>734.23</v>
      </c>
      <c r="H6027" s="244">
        <f t="shared" si="284"/>
        <v>2202.69</v>
      </c>
      <c r="I6027" s="246"/>
      <c r="J6027" s="247"/>
      <c r="K6027" s="240"/>
      <c r="L6027" s="245"/>
    </row>
    <row r="6028" spans="1:12">
      <c r="A6028" s="243">
        <v>45146</v>
      </c>
      <c r="B6028" s="243">
        <v>45175</v>
      </c>
      <c r="C6028" s="244">
        <f t="shared" si="282"/>
        <v>30</v>
      </c>
      <c r="D6028" s="239">
        <v>45175</v>
      </c>
      <c r="E6028" s="245">
        <f t="shared" si="283"/>
        <v>29</v>
      </c>
      <c r="F6028" s="306" t="s">
        <v>176</v>
      </c>
      <c r="G6028" s="241">
        <v>3424.33</v>
      </c>
      <c r="H6028" s="244">
        <f t="shared" si="284"/>
        <v>99305.569999999992</v>
      </c>
      <c r="I6028" s="246"/>
      <c r="J6028" s="247"/>
      <c r="K6028" s="240"/>
      <c r="L6028" s="245"/>
    </row>
    <row r="6029" spans="1:12">
      <c r="A6029" s="243">
        <v>45146</v>
      </c>
      <c r="B6029" s="243">
        <v>45176</v>
      </c>
      <c r="C6029" s="244">
        <f t="shared" si="282"/>
        <v>31</v>
      </c>
      <c r="D6029" s="239">
        <v>45176</v>
      </c>
      <c r="E6029" s="245">
        <f t="shared" si="283"/>
        <v>30</v>
      </c>
      <c r="F6029" s="306" t="s">
        <v>176</v>
      </c>
      <c r="G6029" s="241">
        <v>8.18</v>
      </c>
      <c r="H6029" s="244">
        <f t="shared" si="284"/>
        <v>245.39999999999998</v>
      </c>
      <c r="I6029" s="246"/>
      <c r="J6029" s="247"/>
      <c r="K6029" s="240"/>
      <c r="L6029" s="245"/>
    </row>
    <row r="6030" spans="1:12">
      <c r="A6030" s="243">
        <v>45146</v>
      </c>
      <c r="B6030" s="243">
        <v>45152</v>
      </c>
      <c r="C6030" s="244">
        <f t="shared" si="282"/>
        <v>7</v>
      </c>
      <c r="D6030" s="239">
        <v>45152</v>
      </c>
      <c r="E6030" s="245">
        <f t="shared" si="283"/>
        <v>6</v>
      </c>
      <c r="F6030" s="306" t="s">
        <v>178</v>
      </c>
      <c r="G6030" s="241">
        <v>13052.46</v>
      </c>
      <c r="H6030" s="244">
        <f t="shared" si="284"/>
        <v>78314.759999999995</v>
      </c>
      <c r="I6030" s="246"/>
      <c r="J6030" s="247"/>
      <c r="K6030" s="240"/>
      <c r="L6030" s="245"/>
    </row>
    <row r="6031" spans="1:12">
      <c r="A6031" s="243">
        <v>45146</v>
      </c>
      <c r="B6031" s="243">
        <v>45331</v>
      </c>
      <c r="C6031" s="244">
        <f t="shared" si="282"/>
        <v>186</v>
      </c>
      <c r="D6031" s="239">
        <v>45331</v>
      </c>
      <c r="E6031" s="245">
        <f t="shared" si="283"/>
        <v>185</v>
      </c>
      <c r="F6031" s="306" t="s">
        <v>176</v>
      </c>
      <c r="G6031" s="241">
        <v>42.03</v>
      </c>
      <c r="H6031" s="244">
        <f t="shared" si="284"/>
        <v>7775.55</v>
      </c>
      <c r="I6031" s="246"/>
      <c r="J6031" s="247"/>
      <c r="K6031" s="240"/>
      <c r="L6031" s="245"/>
    </row>
    <row r="6032" spans="1:12">
      <c r="A6032" s="243">
        <v>45146</v>
      </c>
      <c r="B6032" s="243">
        <v>45152</v>
      </c>
      <c r="C6032" s="244">
        <f t="shared" si="282"/>
        <v>7</v>
      </c>
      <c r="D6032" s="239">
        <v>45152</v>
      </c>
      <c r="E6032" s="245">
        <f t="shared" si="283"/>
        <v>6</v>
      </c>
      <c r="F6032" s="306" t="s">
        <v>176</v>
      </c>
      <c r="G6032" s="241">
        <v>45230.21</v>
      </c>
      <c r="H6032" s="244">
        <f t="shared" si="284"/>
        <v>271381.26</v>
      </c>
      <c r="I6032" s="246"/>
      <c r="J6032" s="247"/>
      <c r="K6032" s="240"/>
      <c r="L6032" s="245"/>
    </row>
    <row r="6033" spans="1:12">
      <c r="A6033" s="243">
        <v>45146</v>
      </c>
      <c r="B6033" s="243">
        <v>45153</v>
      </c>
      <c r="C6033" s="244">
        <f t="shared" si="282"/>
        <v>8</v>
      </c>
      <c r="D6033" s="239">
        <v>45153</v>
      </c>
      <c r="E6033" s="245">
        <f t="shared" si="283"/>
        <v>7</v>
      </c>
      <c r="F6033" s="306" t="s">
        <v>178</v>
      </c>
      <c r="G6033" s="241">
        <v>89534.7</v>
      </c>
      <c r="H6033" s="244">
        <f t="shared" si="284"/>
        <v>626742.9</v>
      </c>
      <c r="I6033" s="246"/>
      <c r="J6033" s="247"/>
      <c r="K6033" s="240"/>
      <c r="L6033" s="245"/>
    </row>
    <row r="6034" spans="1:12">
      <c r="A6034" s="243">
        <v>45146</v>
      </c>
      <c r="B6034" s="243">
        <v>45152</v>
      </c>
      <c r="C6034" s="244">
        <f t="shared" si="282"/>
        <v>7</v>
      </c>
      <c r="D6034" s="239">
        <v>45152</v>
      </c>
      <c r="E6034" s="245">
        <f t="shared" si="283"/>
        <v>6</v>
      </c>
      <c r="F6034" s="306" t="s">
        <v>175</v>
      </c>
      <c r="G6034" s="241">
        <v>469.01</v>
      </c>
      <c r="H6034" s="244">
        <f t="shared" si="284"/>
        <v>2814.06</v>
      </c>
      <c r="I6034" s="246"/>
      <c r="J6034" s="247"/>
      <c r="K6034" s="240"/>
      <c r="L6034" s="245"/>
    </row>
    <row r="6035" spans="1:12">
      <c r="A6035" s="243">
        <v>45146</v>
      </c>
      <c r="B6035" s="243">
        <v>45153</v>
      </c>
      <c r="C6035" s="244">
        <f t="shared" si="282"/>
        <v>8</v>
      </c>
      <c r="D6035" s="239">
        <v>45153</v>
      </c>
      <c r="E6035" s="245">
        <f t="shared" si="283"/>
        <v>7</v>
      </c>
      <c r="F6035" s="306" t="s">
        <v>176</v>
      </c>
      <c r="G6035" s="241">
        <v>10915.66</v>
      </c>
      <c r="H6035" s="244">
        <f t="shared" si="284"/>
        <v>76409.62</v>
      </c>
      <c r="I6035" s="246"/>
      <c r="J6035" s="247"/>
      <c r="K6035" s="240"/>
      <c r="L6035" s="245"/>
    </row>
    <row r="6036" spans="1:12">
      <c r="A6036" s="243">
        <v>45146</v>
      </c>
      <c r="B6036" s="243">
        <v>45148</v>
      </c>
      <c r="C6036" s="244">
        <f t="shared" si="282"/>
        <v>3</v>
      </c>
      <c r="D6036" s="239">
        <v>45148</v>
      </c>
      <c r="E6036" s="245">
        <f t="shared" si="283"/>
        <v>2</v>
      </c>
      <c r="F6036" s="306" t="s">
        <v>177</v>
      </c>
      <c r="G6036" s="241">
        <v>24983.11</v>
      </c>
      <c r="H6036" s="244">
        <f t="shared" si="284"/>
        <v>49966.22</v>
      </c>
      <c r="I6036" s="246"/>
      <c r="J6036" s="247"/>
      <c r="K6036" s="240"/>
      <c r="L6036" s="245"/>
    </row>
    <row r="6037" spans="1:12">
      <c r="A6037" s="243">
        <v>45146</v>
      </c>
      <c r="B6037" s="243">
        <v>45154</v>
      </c>
      <c r="C6037" s="244">
        <f t="shared" si="282"/>
        <v>9</v>
      </c>
      <c r="D6037" s="239">
        <v>45154</v>
      </c>
      <c r="E6037" s="245">
        <f t="shared" si="283"/>
        <v>8</v>
      </c>
      <c r="F6037" s="306" t="s">
        <v>176</v>
      </c>
      <c r="G6037" s="241">
        <v>62.72</v>
      </c>
      <c r="H6037" s="244">
        <f t="shared" si="284"/>
        <v>501.76</v>
      </c>
      <c r="I6037" s="246"/>
      <c r="J6037" s="247"/>
      <c r="K6037" s="240"/>
      <c r="L6037" s="245"/>
    </row>
    <row r="6038" spans="1:12">
      <c r="A6038" s="243">
        <v>45146</v>
      </c>
      <c r="B6038" s="243">
        <v>45153</v>
      </c>
      <c r="C6038" s="244">
        <f t="shared" si="282"/>
        <v>8</v>
      </c>
      <c r="D6038" s="239">
        <v>45153</v>
      </c>
      <c r="E6038" s="245">
        <f t="shared" si="283"/>
        <v>7</v>
      </c>
      <c r="F6038" s="306" t="s">
        <v>175</v>
      </c>
      <c r="G6038" s="241">
        <v>91.46</v>
      </c>
      <c r="H6038" s="244">
        <f t="shared" si="284"/>
        <v>640.21999999999991</v>
      </c>
      <c r="I6038" s="246"/>
      <c r="J6038" s="247"/>
      <c r="K6038" s="240"/>
      <c r="L6038" s="245"/>
    </row>
    <row r="6039" spans="1:12">
      <c r="A6039" s="243">
        <v>45146</v>
      </c>
      <c r="B6039" s="243">
        <v>45154</v>
      </c>
      <c r="C6039" s="244">
        <f t="shared" si="282"/>
        <v>9</v>
      </c>
      <c r="D6039" s="239">
        <v>45154</v>
      </c>
      <c r="E6039" s="245">
        <f t="shared" si="283"/>
        <v>8</v>
      </c>
      <c r="F6039" s="306" t="s">
        <v>175</v>
      </c>
      <c r="G6039" s="241">
        <v>536.91</v>
      </c>
      <c r="H6039" s="244">
        <f t="shared" si="284"/>
        <v>4295.28</v>
      </c>
      <c r="I6039" s="246"/>
      <c r="J6039" s="247"/>
      <c r="K6039" s="240"/>
      <c r="L6039" s="245"/>
    </row>
    <row r="6040" spans="1:12">
      <c r="A6040" s="243">
        <v>45146</v>
      </c>
      <c r="B6040" s="243">
        <v>45149</v>
      </c>
      <c r="C6040" s="244">
        <f t="shared" si="282"/>
        <v>4</v>
      </c>
      <c r="D6040" s="239">
        <v>45149</v>
      </c>
      <c r="E6040" s="245">
        <f t="shared" si="283"/>
        <v>3</v>
      </c>
      <c r="F6040" s="306" t="s">
        <v>177</v>
      </c>
      <c r="G6040" s="241">
        <v>25214.21</v>
      </c>
      <c r="H6040" s="244">
        <f t="shared" si="284"/>
        <v>75642.63</v>
      </c>
      <c r="I6040" s="246"/>
      <c r="J6040" s="247"/>
      <c r="K6040" s="240"/>
      <c r="L6040" s="245"/>
    </row>
    <row r="6041" spans="1:12">
      <c r="A6041" s="243">
        <v>45146</v>
      </c>
      <c r="B6041" s="243">
        <v>45169</v>
      </c>
      <c r="C6041" s="244">
        <f t="shared" si="282"/>
        <v>24</v>
      </c>
      <c r="D6041" s="239">
        <v>45169</v>
      </c>
      <c r="E6041" s="245">
        <f t="shared" si="283"/>
        <v>23</v>
      </c>
      <c r="F6041" s="306" t="s">
        <v>176</v>
      </c>
      <c r="G6041" s="241">
        <v>963.15</v>
      </c>
      <c r="H6041" s="244">
        <f t="shared" si="284"/>
        <v>22152.45</v>
      </c>
      <c r="I6041" s="246"/>
      <c r="J6041" s="247"/>
      <c r="K6041" s="240"/>
      <c r="L6041" s="245"/>
    </row>
    <row r="6042" spans="1:12">
      <c r="A6042" s="243">
        <v>45147</v>
      </c>
      <c r="B6042" s="243">
        <v>45176</v>
      </c>
      <c r="C6042" s="244">
        <f t="shared" si="282"/>
        <v>30</v>
      </c>
      <c r="D6042" s="239">
        <v>45176</v>
      </c>
      <c r="E6042" s="245">
        <f t="shared" si="283"/>
        <v>29</v>
      </c>
      <c r="F6042" s="306" t="s">
        <v>176</v>
      </c>
      <c r="G6042" s="241">
        <v>298.25</v>
      </c>
      <c r="H6042" s="244">
        <f t="shared" si="284"/>
        <v>8649.25</v>
      </c>
      <c r="I6042" s="246"/>
      <c r="J6042" s="247"/>
      <c r="K6042" s="240"/>
      <c r="L6042" s="245"/>
    </row>
    <row r="6043" spans="1:12">
      <c r="A6043" s="243">
        <v>45147</v>
      </c>
      <c r="B6043" s="243">
        <v>45152</v>
      </c>
      <c r="C6043" s="244">
        <f t="shared" si="282"/>
        <v>6</v>
      </c>
      <c r="D6043" s="239">
        <v>45152</v>
      </c>
      <c r="E6043" s="245">
        <f t="shared" si="283"/>
        <v>5</v>
      </c>
      <c r="F6043" s="306" t="s">
        <v>176</v>
      </c>
      <c r="G6043" s="241">
        <v>90471.65</v>
      </c>
      <c r="H6043" s="244">
        <f t="shared" si="284"/>
        <v>452358.25</v>
      </c>
      <c r="I6043" s="246"/>
      <c r="J6043" s="247"/>
      <c r="K6043" s="240"/>
      <c r="L6043" s="245"/>
    </row>
    <row r="6044" spans="1:12">
      <c r="A6044" s="243">
        <v>45147</v>
      </c>
      <c r="B6044" s="243">
        <v>45153</v>
      </c>
      <c r="C6044" s="244">
        <f t="shared" si="282"/>
        <v>7</v>
      </c>
      <c r="D6044" s="239">
        <v>45153</v>
      </c>
      <c r="E6044" s="245">
        <f t="shared" si="283"/>
        <v>6</v>
      </c>
      <c r="F6044" s="306" t="s">
        <v>176</v>
      </c>
      <c r="G6044" s="241">
        <v>52570.93</v>
      </c>
      <c r="H6044" s="244">
        <f t="shared" si="284"/>
        <v>315425.58</v>
      </c>
      <c r="I6044" s="246"/>
      <c r="J6044" s="247"/>
      <c r="K6044" s="240"/>
      <c r="L6044" s="245"/>
    </row>
    <row r="6045" spans="1:12">
      <c r="A6045" s="243">
        <v>45147</v>
      </c>
      <c r="B6045" s="243">
        <v>45152</v>
      </c>
      <c r="C6045" s="244">
        <f t="shared" si="282"/>
        <v>6</v>
      </c>
      <c r="D6045" s="239">
        <v>45152</v>
      </c>
      <c r="E6045" s="245">
        <f t="shared" si="283"/>
        <v>5</v>
      </c>
      <c r="F6045" s="306" t="s">
        <v>175</v>
      </c>
      <c r="G6045" s="241">
        <v>515.08000000000004</v>
      </c>
      <c r="H6045" s="244">
        <f t="shared" si="284"/>
        <v>2575.4</v>
      </c>
      <c r="I6045" s="246"/>
      <c r="J6045" s="247"/>
      <c r="K6045" s="240"/>
      <c r="L6045" s="245"/>
    </row>
    <row r="6046" spans="1:12">
      <c r="A6046" s="243">
        <v>45147</v>
      </c>
      <c r="B6046" s="243">
        <v>45209</v>
      </c>
      <c r="C6046" s="244">
        <f t="shared" si="282"/>
        <v>63</v>
      </c>
      <c r="D6046" s="239">
        <v>45209</v>
      </c>
      <c r="E6046" s="245">
        <f t="shared" si="283"/>
        <v>62</v>
      </c>
      <c r="F6046" s="306" t="s">
        <v>176</v>
      </c>
      <c r="G6046" s="241">
        <v>1630.63</v>
      </c>
      <c r="H6046" s="244">
        <f t="shared" si="284"/>
        <v>101099.06000000001</v>
      </c>
      <c r="I6046" s="246"/>
      <c r="J6046" s="247"/>
      <c r="K6046" s="240"/>
      <c r="L6046" s="245"/>
    </row>
    <row r="6047" spans="1:12">
      <c r="A6047" s="243">
        <v>45147</v>
      </c>
      <c r="B6047" s="243">
        <v>45148</v>
      </c>
      <c r="C6047" s="244">
        <f t="shared" si="282"/>
        <v>2</v>
      </c>
      <c r="D6047" s="239">
        <v>45148</v>
      </c>
      <c r="E6047" s="245">
        <f t="shared" si="283"/>
        <v>1</v>
      </c>
      <c r="F6047" s="306" t="s">
        <v>177</v>
      </c>
      <c r="G6047" s="241">
        <v>38082.75</v>
      </c>
      <c r="H6047" s="244">
        <f t="shared" si="284"/>
        <v>38082.75</v>
      </c>
      <c r="I6047" s="246"/>
      <c r="J6047" s="247"/>
      <c r="K6047" s="240"/>
      <c r="L6047" s="245"/>
    </row>
    <row r="6048" spans="1:12">
      <c r="A6048" s="243">
        <v>45147</v>
      </c>
      <c r="B6048" s="243">
        <v>45153</v>
      </c>
      <c r="C6048" s="244">
        <f t="shared" si="282"/>
        <v>7</v>
      </c>
      <c r="D6048" s="239">
        <v>45153</v>
      </c>
      <c r="E6048" s="245">
        <f t="shared" si="283"/>
        <v>6</v>
      </c>
      <c r="F6048" s="306" t="s">
        <v>175</v>
      </c>
      <c r="G6048" s="241">
        <v>499.79</v>
      </c>
      <c r="H6048" s="244">
        <f t="shared" si="284"/>
        <v>2998.7400000000002</v>
      </c>
      <c r="I6048" s="246"/>
      <c r="J6048" s="247"/>
      <c r="K6048" s="240"/>
      <c r="L6048" s="245"/>
    </row>
    <row r="6049" spans="1:12">
      <c r="A6049" s="243">
        <v>45147</v>
      </c>
      <c r="B6049" s="243">
        <v>45154</v>
      </c>
      <c r="C6049" s="244">
        <f t="shared" si="282"/>
        <v>8</v>
      </c>
      <c r="D6049" s="239">
        <v>45154</v>
      </c>
      <c r="E6049" s="245">
        <f t="shared" si="283"/>
        <v>7</v>
      </c>
      <c r="F6049" s="306" t="s">
        <v>176</v>
      </c>
      <c r="G6049" s="241">
        <v>8028.4</v>
      </c>
      <c r="H6049" s="244">
        <f t="shared" si="284"/>
        <v>56198.799999999996</v>
      </c>
      <c r="I6049" s="246"/>
      <c r="J6049" s="247"/>
      <c r="K6049" s="240"/>
      <c r="L6049" s="245"/>
    </row>
    <row r="6050" spans="1:12">
      <c r="A6050" s="243">
        <v>45147</v>
      </c>
      <c r="B6050" s="243">
        <v>45149</v>
      </c>
      <c r="C6050" s="244">
        <f t="shared" si="282"/>
        <v>3</v>
      </c>
      <c r="D6050" s="239">
        <v>45149</v>
      </c>
      <c r="E6050" s="245">
        <f t="shared" si="283"/>
        <v>2</v>
      </c>
      <c r="F6050" s="306" t="s">
        <v>177</v>
      </c>
      <c r="G6050" s="241">
        <v>8941.06</v>
      </c>
      <c r="H6050" s="244">
        <f t="shared" si="284"/>
        <v>17882.12</v>
      </c>
      <c r="I6050" s="246"/>
      <c r="J6050" s="247"/>
      <c r="K6050" s="240"/>
      <c r="L6050" s="245"/>
    </row>
    <row r="6051" spans="1:12">
      <c r="A6051" s="243">
        <v>45147</v>
      </c>
      <c r="B6051" s="243">
        <v>45154</v>
      </c>
      <c r="C6051" s="244">
        <f t="shared" si="282"/>
        <v>8</v>
      </c>
      <c r="D6051" s="239">
        <v>45154</v>
      </c>
      <c r="E6051" s="245">
        <f t="shared" si="283"/>
        <v>7</v>
      </c>
      <c r="F6051" s="306" t="s">
        <v>175</v>
      </c>
      <c r="G6051" s="241">
        <v>405.31</v>
      </c>
      <c r="H6051" s="244">
        <f t="shared" si="284"/>
        <v>2837.17</v>
      </c>
      <c r="I6051" s="246"/>
      <c r="J6051" s="247"/>
      <c r="K6051" s="240"/>
      <c r="L6051" s="245"/>
    </row>
    <row r="6052" spans="1:12">
      <c r="A6052" s="243">
        <v>45147</v>
      </c>
      <c r="B6052" s="243">
        <v>45168</v>
      </c>
      <c r="C6052" s="244">
        <f t="shared" si="282"/>
        <v>22</v>
      </c>
      <c r="D6052" s="239">
        <v>45168</v>
      </c>
      <c r="E6052" s="245">
        <f t="shared" si="283"/>
        <v>21</v>
      </c>
      <c r="F6052" s="306" t="s">
        <v>175</v>
      </c>
      <c r="G6052" s="241">
        <v>93.5</v>
      </c>
      <c r="H6052" s="244">
        <f t="shared" si="284"/>
        <v>1963.5</v>
      </c>
      <c r="I6052" s="246"/>
      <c r="J6052" s="247"/>
      <c r="K6052" s="240"/>
      <c r="L6052" s="245"/>
    </row>
    <row r="6053" spans="1:12">
      <c r="A6053" s="243">
        <v>45147</v>
      </c>
      <c r="B6053" s="243">
        <v>45156</v>
      </c>
      <c r="C6053" s="244">
        <f t="shared" si="282"/>
        <v>10</v>
      </c>
      <c r="D6053" s="239">
        <v>45156</v>
      </c>
      <c r="E6053" s="245">
        <f t="shared" si="283"/>
        <v>9</v>
      </c>
      <c r="F6053" s="306" t="s">
        <v>178</v>
      </c>
      <c r="G6053" s="241">
        <v>223.42</v>
      </c>
      <c r="H6053" s="244">
        <f t="shared" si="284"/>
        <v>2010.78</v>
      </c>
      <c r="I6053" s="246"/>
      <c r="J6053" s="247"/>
      <c r="K6053" s="240"/>
      <c r="L6053" s="245"/>
    </row>
    <row r="6054" spans="1:12">
      <c r="A6054" s="243">
        <v>45147</v>
      </c>
      <c r="B6054" s="243">
        <v>45156</v>
      </c>
      <c r="C6054" s="244">
        <f t="shared" si="282"/>
        <v>10</v>
      </c>
      <c r="D6054" s="239">
        <v>45156</v>
      </c>
      <c r="E6054" s="245">
        <f t="shared" si="283"/>
        <v>9</v>
      </c>
      <c r="F6054" s="306" t="s">
        <v>176</v>
      </c>
      <c r="G6054" s="241">
        <v>13517.93</v>
      </c>
      <c r="H6054" s="244">
        <f t="shared" si="284"/>
        <v>121661.37</v>
      </c>
      <c r="I6054" s="246"/>
      <c r="J6054" s="247"/>
      <c r="K6054" s="240"/>
      <c r="L6054" s="245"/>
    </row>
    <row r="6055" spans="1:12">
      <c r="A6055" s="243">
        <v>45147</v>
      </c>
      <c r="B6055" s="243">
        <v>45155</v>
      </c>
      <c r="C6055" s="244">
        <f t="shared" si="282"/>
        <v>9</v>
      </c>
      <c r="D6055" s="239">
        <v>45155</v>
      </c>
      <c r="E6055" s="245">
        <f t="shared" si="283"/>
        <v>8</v>
      </c>
      <c r="F6055" s="306" t="s">
        <v>175</v>
      </c>
      <c r="G6055" s="241">
        <v>106.22</v>
      </c>
      <c r="H6055" s="244">
        <f t="shared" si="284"/>
        <v>849.76</v>
      </c>
      <c r="I6055" s="246"/>
      <c r="J6055" s="247"/>
      <c r="K6055" s="240"/>
      <c r="L6055" s="245"/>
    </row>
    <row r="6056" spans="1:12">
      <c r="A6056" s="243">
        <v>45147</v>
      </c>
      <c r="B6056" s="243">
        <v>45152</v>
      </c>
      <c r="C6056" s="244">
        <f t="shared" si="282"/>
        <v>6</v>
      </c>
      <c r="D6056" s="239">
        <v>45152</v>
      </c>
      <c r="E6056" s="245">
        <f t="shared" si="283"/>
        <v>5</v>
      </c>
      <c r="F6056" s="306" t="s">
        <v>179</v>
      </c>
      <c r="G6056" s="241">
        <v>53.23</v>
      </c>
      <c r="H6056" s="244">
        <f t="shared" si="284"/>
        <v>266.14999999999998</v>
      </c>
      <c r="I6056" s="246"/>
      <c r="J6056" s="247"/>
      <c r="K6056" s="240"/>
      <c r="L6056" s="245"/>
    </row>
    <row r="6057" spans="1:12">
      <c r="A6057" s="243">
        <v>45147</v>
      </c>
      <c r="B6057" s="243">
        <v>45156</v>
      </c>
      <c r="C6057" s="244">
        <f t="shared" si="282"/>
        <v>10</v>
      </c>
      <c r="D6057" s="239">
        <v>45156</v>
      </c>
      <c r="E6057" s="245">
        <f t="shared" si="283"/>
        <v>9</v>
      </c>
      <c r="F6057" s="306" t="s">
        <v>175</v>
      </c>
      <c r="G6057" s="241">
        <v>343.6</v>
      </c>
      <c r="H6057" s="244">
        <f t="shared" si="284"/>
        <v>3092.4</v>
      </c>
      <c r="I6057" s="246"/>
      <c r="J6057" s="247"/>
      <c r="K6057" s="240"/>
      <c r="L6057" s="245"/>
    </row>
    <row r="6058" spans="1:12">
      <c r="A6058" s="243">
        <v>45147</v>
      </c>
      <c r="B6058" s="243">
        <v>45152</v>
      </c>
      <c r="C6058" s="244">
        <f t="shared" si="282"/>
        <v>6</v>
      </c>
      <c r="D6058" s="239">
        <v>45152</v>
      </c>
      <c r="E6058" s="245">
        <f t="shared" si="283"/>
        <v>5</v>
      </c>
      <c r="F6058" s="306" t="s">
        <v>177</v>
      </c>
      <c r="G6058" s="241">
        <v>22552.78</v>
      </c>
      <c r="H6058" s="244">
        <f t="shared" si="284"/>
        <v>112763.9</v>
      </c>
      <c r="I6058" s="246"/>
      <c r="J6058" s="247"/>
      <c r="K6058" s="240"/>
      <c r="L6058" s="245"/>
    </row>
    <row r="6059" spans="1:12">
      <c r="A6059" s="243">
        <v>45147</v>
      </c>
      <c r="B6059" s="243">
        <v>45154</v>
      </c>
      <c r="C6059" s="244">
        <f t="shared" si="282"/>
        <v>8</v>
      </c>
      <c r="D6059" s="239">
        <v>45154</v>
      </c>
      <c r="E6059" s="245">
        <f t="shared" si="283"/>
        <v>7</v>
      </c>
      <c r="F6059" s="306" t="s">
        <v>177</v>
      </c>
      <c r="G6059" s="241">
        <v>145.47999999999999</v>
      </c>
      <c r="H6059" s="244">
        <f t="shared" si="284"/>
        <v>1018.3599999999999</v>
      </c>
      <c r="I6059" s="246"/>
      <c r="J6059" s="247"/>
      <c r="K6059" s="240"/>
      <c r="L6059" s="245"/>
    </row>
    <row r="6060" spans="1:12">
      <c r="A6060" s="243">
        <v>45147</v>
      </c>
      <c r="B6060" s="243">
        <v>45160</v>
      </c>
      <c r="C6060" s="244">
        <f t="shared" si="282"/>
        <v>14</v>
      </c>
      <c r="D6060" s="239">
        <v>45160</v>
      </c>
      <c r="E6060" s="245">
        <f t="shared" si="283"/>
        <v>13</v>
      </c>
      <c r="F6060" s="306" t="s">
        <v>176</v>
      </c>
      <c r="G6060" s="241">
        <v>12.61</v>
      </c>
      <c r="H6060" s="244">
        <f t="shared" si="284"/>
        <v>163.93</v>
      </c>
      <c r="I6060" s="246"/>
      <c r="J6060" s="247"/>
      <c r="K6060" s="240"/>
      <c r="L6060" s="245"/>
    </row>
    <row r="6061" spans="1:12">
      <c r="A6061" s="243">
        <v>45147</v>
      </c>
      <c r="B6061" s="243">
        <v>45159</v>
      </c>
      <c r="C6061" s="244">
        <f t="shared" si="282"/>
        <v>13</v>
      </c>
      <c r="D6061" s="239">
        <v>45159</v>
      </c>
      <c r="E6061" s="245">
        <f t="shared" si="283"/>
        <v>12</v>
      </c>
      <c r="F6061" s="306" t="s">
        <v>175</v>
      </c>
      <c r="G6061" s="241">
        <v>300.44</v>
      </c>
      <c r="H6061" s="244">
        <f t="shared" si="284"/>
        <v>3605.2799999999997</v>
      </c>
      <c r="I6061" s="246"/>
      <c r="J6061" s="247"/>
      <c r="K6061" s="240"/>
      <c r="L6061" s="245"/>
    </row>
    <row r="6062" spans="1:12">
      <c r="A6062" s="243">
        <v>45147</v>
      </c>
      <c r="B6062" s="243">
        <v>45147</v>
      </c>
      <c r="C6062" s="244">
        <f t="shared" si="282"/>
        <v>1</v>
      </c>
      <c r="D6062" s="239">
        <v>45147</v>
      </c>
      <c r="E6062" s="245">
        <f t="shared" si="283"/>
        <v>0</v>
      </c>
      <c r="F6062" s="306" t="s">
        <v>176</v>
      </c>
      <c r="G6062" s="241">
        <v>939.86</v>
      </c>
      <c r="H6062" s="244">
        <f t="shared" si="284"/>
        <v>0</v>
      </c>
      <c r="I6062" s="246"/>
      <c r="J6062" s="247"/>
      <c r="K6062" s="240"/>
      <c r="L6062" s="245"/>
    </row>
    <row r="6063" spans="1:12">
      <c r="A6063" s="243">
        <v>45147</v>
      </c>
      <c r="B6063" s="243">
        <v>45160</v>
      </c>
      <c r="C6063" s="244">
        <f t="shared" si="282"/>
        <v>14</v>
      </c>
      <c r="D6063" s="239">
        <v>45160</v>
      </c>
      <c r="E6063" s="245">
        <f t="shared" si="283"/>
        <v>13</v>
      </c>
      <c r="F6063" s="306" t="s">
        <v>175</v>
      </c>
      <c r="G6063" s="241">
        <v>397.37</v>
      </c>
      <c r="H6063" s="244">
        <f t="shared" si="284"/>
        <v>5165.8100000000004</v>
      </c>
      <c r="I6063" s="246"/>
      <c r="J6063" s="247"/>
      <c r="K6063" s="240"/>
      <c r="L6063" s="245"/>
    </row>
    <row r="6064" spans="1:12">
      <c r="A6064" s="243">
        <v>45147</v>
      </c>
      <c r="B6064" s="243">
        <v>45161</v>
      </c>
      <c r="C6064" s="244">
        <f t="shared" si="282"/>
        <v>15</v>
      </c>
      <c r="D6064" s="239">
        <v>45161</v>
      </c>
      <c r="E6064" s="245">
        <f t="shared" si="283"/>
        <v>14</v>
      </c>
      <c r="F6064" s="306" t="s">
        <v>175</v>
      </c>
      <c r="G6064" s="241">
        <v>102.26</v>
      </c>
      <c r="H6064" s="244">
        <f t="shared" si="284"/>
        <v>1431.64</v>
      </c>
      <c r="I6064" s="246"/>
      <c r="J6064" s="247"/>
      <c r="K6064" s="240"/>
      <c r="L6064" s="245"/>
    </row>
    <row r="6065" spans="1:12">
      <c r="A6065" s="243">
        <v>45147</v>
      </c>
      <c r="B6065" s="243">
        <v>45229</v>
      </c>
      <c r="C6065" s="244">
        <f t="shared" si="282"/>
        <v>83</v>
      </c>
      <c r="D6065" s="239">
        <v>45229</v>
      </c>
      <c r="E6065" s="245">
        <f t="shared" si="283"/>
        <v>82</v>
      </c>
      <c r="F6065" s="306" t="s">
        <v>177</v>
      </c>
      <c r="G6065" s="241">
        <v>292.5</v>
      </c>
      <c r="H6065" s="244">
        <f t="shared" si="284"/>
        <v>23985</v>
      </c>
      <c r="I6065" s="246"/>
      <c r="J6065" s="247"/>
      <c r="K6065" s="240"/>
      <c r="L6065" s="245"/>
    </row>
    <row r="6066" spans="1:12">
      <c r="A6066" s="243">
        <v>45147</v>
      </c>
      <c r="B6066" s="243">
        <v>45147</v>
      </c>
      <c r="C6066" s="244">
        <f t="shared" si="282"/>
        <v>1</v>
      </c>
      <c r="D6066" s="239">
        <v>45147</v>
      </c>
      <c r="E6066" s="245">
        <f t="shared" si="283"/>
        <v>0</v>
      </c>
      <c r="F6066" s="306" t="s">
        <v>175</v>
      </c>
      <c r="G6066" s="241">
        <v>2612.4</v>
      </c>
      <c r="H6066" s="244">
        <f t="shared" si="284"/>
        <v>0</v>
      </c>
      <c r="I6066" s="246"/>
      <c r="J6066" s="247"/>
      <c r="K6066" s="240"/>
      <c r="L6066" s="245"/>
    </row>
    <row r="6067" spans="1:12">
      <c r="A6067" s="243">
        <v>45147</v>
      </c>
      <c r="B6067" s="243">
        <v>45162</v>
      </c>
      <c r="C6067" s="244">
        <f t="shared" si="282"/>
        <v>16</v>
      </c>
      <c r="D6067" s="239">
        <v>45162</v>
      </c>
      <c r="E6067" s="245">
        <f t="shared" si="283"/>
        <v>15</v>
      </c>
      <c r="F6067" s="306" t="s">
        <v>175</v>
      </c>
      <c r="G6067" s="241">
        <v>21.54</v>
      </c>
      <c r="H6067" s="244">
        <f t="shared" si="284"/>
        <v>323.09999999999997</v>
      </c>
      <c r="I6067" s="246"/>
      <c r="J6067" s="247"/>
      <c r="K6067" s="240"/>
      <c r="L6067" s="245"/>
    </row>
    <row r="6068" spans="1:12">
      <c r="A6068" s="243">
        <v>45147</v>
      </c>
      <c r="B6068" s="243">
        <v>45148</v>
      </c>
      <c r="C6068" s="244">
        <f t="shared" si="282"/>
        <v>2</v>
      </c>
      <c r="D6068" s="239">
        <v>45148</v>
      </c>
      <c r="E6068" s="245">
        <f t="shared" si="283"/>
        <v>1</v>
      </c>
      <c r="F6068" s="306" t="s">
        <v>178</v>
      </c>
      <c r="G6068" s="241">
        <v>72235.83</v>
      </c>
      <c r="H6068" s="244">
        <f t="shared" si="284"/>
        <v>72235.83</v>
      </c>
      <c r="I6068" s="246"/>
      <c r="J6068" s="247"/>
      <c r="K6068" s="240"/>
      <c r="L6068" s="245"/>
    </row>
    <row r="6069" spans="1:12">
      <c r="A6069" s="243">
        <v>45147</v>
      </c>
      <c r="B6069" s="243">
        <v>45163</v>
      </c>
      <c r="C6069" s="244">
        <f t="shared" si="282"/>
        <v>17</v>
      </c>
      <c r="D6069" s="239">
        <v>45163</v>
      </c>
      <c r="E6069" s="245">
        <f t="shared" si="283"/>
        <v>16</v>
      </c>
      <c r="F6069" s="306" t="s">
        <v>175</v>
      </c>
      <c r="G6069" s="241">
        <v>99.9</v>
      </c>
      <c r="H6069" s="244">
        <f t="shared" si="284"/>
        <v>1598.4</v>
      </c>
      <c r="I6069" s="246"/>
      <c r="J6069" s="247"/>
      <c r="K6069" s="240"/>
      <c r="L6069" s="245"/>
    </row>
    <row r="6070" spans="1:12">
      <c r="A6070" s="243">
        <v>45147</v>
      </c>
      <c r="B6070" s="243">
        <v>45148</v>
      </c>
      <c r="C6070" s="244">
        <f t="shared" si="282"/>
        <v>2</v>
      </c>
      <c r="D6070" s="239">
        <v>45148</v>
      </c>
      <c r="E6070" s="245">
        <f t="shared" si="283"/>
        <v>1</v>
      </c>
      <c r="F6070" s="306" t="s">
        <v>176</v>
      </c>
      <c r="G6070" s="241">
        <v>345687.75</v>
      </c>
      <c r="H6070" s="244">
        <f t="shared" si="284"/>
        <v>345687.75</v>
      </c>
      <c r="I6070" s="246"/>
      <c r="J6070" s="247"/>
      <c r="K6070" s="240"/>
      <c r="L6070" s="245"/>
    </row>
    <row r="6071" spans="1:12">
      <c r="A6071" s="243">
        <v>45147</v>
      </c>
      <c r="B6071" s="243">
        <v>45149</v>
      </c>
      <c r="C6071" s="244">
        <f t="shared" si="282"/>
        <v>3</v>
      </c>
      <c r="D6071" s="239">
        <v>45149</v>
      </c>
      <c r="E6071" s="245">
        <f t="shared" si="283"/>
        <v>2</v>
      </c>
      <c r="F6071" s="306" t="s">
        <v>178</v>
      </c>
      <c r="G6071" s="241">
        <v>38934.870000000003</v>
      </c>
      <c r="H6071" s="244">
        <f t="shared" si="284"/>
        <v>77869.740000000005</v>
      </c>
      <c r="I6071" s="246"/>
      <c r="J6071" s="247"/>
      <c r="K6071" s="240"/>
      <c r="L6071" s="245"/>
    </row>
    <row r="6072" spans="1:12">
      <c r="A6072" s="243">
        <v>45147</v>
      </c>
      <c r="B6072" s="243">
        <v>45148</v>
      </c>
      <c r="C6072" s="244">
        <f t="shared" si="282"/>
        <v>2</v>
      </c>
      <c r="D6072" s="239">
        <v>45148</v>
      </c>
      <c r="E6072" s="245">
        <f t="shared" si="283"/>
        <v>1</v>
      </c>
      <c r="F6072" s="306" t="s">
        <v>175</v>
      </c>
      <c r="G6072" s="241">
        <v>376469.78</v>
      </c>
      <c r="H6072" s="244">
        <f t="shared" si="284"/>
        <v>376469.78</v>
      </c>
      <c r="I6072" s="246"/>
      <c r="J6072" s="247"/>
      <c r="K6072" s="240"/>
      <c r="L6072" s="245"/>
    </row>
    <row r="6073" spans="1:12">
      <c r="A6073" s="243">
        <v>45147</v>
      </c>
      <c r="B6073" s="243">
        <v>45149</v>
      </c>
      <c r="C6073" s="244">
        <f t="shared" si="282"/>
        <v>3</v>
      </c>
      <c r="D6073" s="239">
        <v>45149</v>
      </c>
      <c r="E6073" s="245">
        <f t="shared" si="283"/>
        <v>2</v>
      </c>
      <c r="F6073" s="306" t="s">
        <v>176</v>
      </c>
      <c r="G6073" s="241">
        <v>207787.82</v>
      </c>
      <c r="H6073" s="244">
        <f t="shared" si="284"/>
        <v>415575.64</v>
      </c>
      <c r="I6073" s="246"/>
      <c r="J6073" s="247"/>
      <c r="K6073" s="240"/>
      <c r="L6073" s="245"/>
    </row>
    <row r="6074" spans="1:12">
      <c r="A6074" s="243">
        <v>45147</v>
      </c>
      <c r="B6074" s="243">
        <v>45342</v>
      </c>
      <c r="C6074" s="244">
        <f t="shared" si="282"/>
        <v>196</v>
      </c>
      <c r="D6074" s="239">
        <v>45342</v>
      </c>
      <c r="E6074" s="245">
        <f t="shared" si="283"/>
        <v>195</v>
      </c>
      <c r="F6074" s="306" t="s">
        <v>175</v>
      </c>
      <c r="G6074" s="241">
        <v>23.08</v>
      </c>
      <c r="H6074" s="244">
        <f t="shared" si="284"/>
        <v>4500.5999999999995</v>
      </c>
      <c r="I6074" s="246"/>
      <c r="J6074" s="247"/>
      <c r="K6074" s="240"/>
      <c r="L6074" s="245"/>
    </row>
    <row r="6075" spans="1:12">
      <c r="A6075" s="243">
        <v>45147</v>
      </c>
      <c r="B6075" s="243">
        <v>45149</v>
      </c>
      <c r="C6075" s="244">
        <f t="shared" si="282"/>
        <v>3</v>
      </c>
      <c r="D6075" s="239">
        <v>45149</v>
      </c>
      <c r="E6075" s="245">
        <f t="shared" si="283"/>
        <v>2</v>
      </c>
      <c r="F6075" s="306" t="s">
        <v>175</v>
      </c>
      <c r="G6075" s="241">
        <v>6384.48</v>
      </c>
      <c r="H6075" s="244">
        <f t="shared" si="284"/>
        <v>12768.96</v>
      </c>
      <c r="I6075" s="246"/>
      <c r="J6075" s="247"/>
      <c r="K6075" s="240"/>
      <c r="L6075" s="245"/>
    </row>
    <row r="6076" spans="1:12">
      <c r="A6076" s="243">
        <v>45147</v>
      </c>
      <c r="B6076" s="243">
        <v>45166</v>
      </c>
      <c r="C6076" s="244">
        <f t="shared" si="282"/>
        <v>20</v>
      </c>
      <c r="D6076" s="239">
        <v>45166</v>
      </c>
      <c r="E6076" s="245">
        <f t="shared" si="283"/>
        <v>19</v>
      </c>
      <c r="F6076" s="306" t="s">
        <v>175</v>
      </c>
      <c r="G6076" s="241">
        <v>208.93</v>
      </c>
      <c r="H6076" s="244">
        <f t="shared" si="284"/>
        <v>3969.67</v>
      </c>
      <c r="I6076" s="246"/>
      <c r="J6076" s="247"/>
      <c r="K6076" s="240"/>
      <c r="L6076" s="245"/>
    </row>
    <row r="6077" spans="1:12">
      <c r="A6077" s="243">
        <v>45147</v>
      </c>
      <c r="B6077" s="243">
        <v>45147</v>
      </c>
      <c r="C6077" s="244">
        <f t="shared" si="282"/>
        <v>1</v>
      </c>
      <c r="D6077" s="239">
        <v>45147</v>
      </c>
      <c r="E6077" s="245">
        <f t="shared" si="283"/>
        <v>0</v>
      </c>
      <c r="F6077" s="306" t="s">
        <v>177</v>
      </c>
      <c r="G6077" s="241">
        <v>221.74</v>
      </c>
      <c r="H6077" s="244">
        <f t="shared" si="284"/>
        <v>0</v>
      </c>
      <c r="I6077" s="246"/>
      <c r="J6077" s="247"/>
      <c r="K6077" s="240"/>
      <c r="L6077" s="245"/>
    </row>
    <row r="6078" spans="1:12">
      <c r="A6078" s="243">
        <v>45147</v>
      </c>
      <c r="B6078" s="243">
        <v>45175</v>
      </c>
      <c r="C6078" s="244">
        <f t="shared" si="282"/>
        <v>29</v>
      </c>
      <c r="D6078" s="239">
        <v>45175</v>
      </c>
      <c r="E6078" s="245">
        <f t="shared" si="283"/>
        <v>28</v>
      </c>
      <c r="F6078" s="306" t="s">
        <v>176</v>
      </c>
      <c r="G6078" s="241">
        <v>1803.86</v>
      </c>
      <c r="H6078" s="244">
        <f t="shared" si="284"/>
        <v>50508.079999999994</v>
      </c>
      <c r="I6078" s="246"/>
      <c r="J6078" s="247"/>
      <c r="K6078" s="240"/>
      <c r="L6078" s="245"/>
    </row>
    <row r="6079" spans="1:12">
      <c r="A6079" s="243">
        <v>45148</v>
      </c>
      <c r="B6079" s="243">
        <v>45152</v>
      </c>
      <c r="C6079" s="244">
        <f t="shared" si="282"/>
        <v>5</v>
      </c>
      <c r="D6079" s="239">
        <v>45152</v>
      </c>
      <c r="E6079" s="245">
        <f t="shared" si="283"/>
        <v>4</v>
      </c>
      <c r="F6079" s="306" t="s">
        <v>178</v>
      </c>
      <c r="G6079" s="241">
        <v>315765.49</v>
      </c>
      <c r="H6079" s="244">
        <f t="shared" si="284"/>
        <v>1263061.96</v>
      </c>
      <c r="I6079" s="246"/>
      <c r="J6079" s="247"/>
      <c r="K6079" s="240"/>
      <c r="L6079" s="245"/>
    </row>
    <row r="6080" spans="1:12">
      <c r="A6080" s="243">
        <v>45148</v>
      </c>
      <c r="B6080" s="243">
        <v>45152</v>
      </c>
      <c r="C6080" s="244">
        <f t="shared" si="282"/>
        <v>5</v>
      </c>
      <c r="D6080" s="239">
        <v>45152</v>
      </c>
      <c r="E6080" s="245">
        <f t="shared" si="283"/>
        <v>4</v>
      </c>
      <c r="F6080" s="306" t="s">
        <v>176</v>
      </c>
      <c r="G6080" s="241">
        <v>121808.93</v>
      </c>
      <c r="H6080" s="244">
        <f t="shared" si="284"/>
        <v>487235.72</v>
      </c>
      <c r="I6080" s="246"/>
      <c r="J6080" s="247"/>
      <c r="K6080" s="240"/>
      <c r="L6080" s="245"/>
    </row>
    <row r="6081" spans="1:12">
      <c r="A6081" s="243">
        <v>45148</v>
      </c>
      <c r="B6081" s="243">
        <v>45148</v>
      </c>
      <c r="C6081" s="244">
        <f t="shared" si="282"/>
        <v>1</v>
      </c>
      <c r="D6081" s="239">
        <v>45148</v>
      </c>
      <c r="E6081" s="245">
        <f t="shared" si="283"/>
        <v>0</v>
      </c>
      <c r="F6081" s="306" t="s">
        <v>179</v>
      </c>
      <c r="G6081" s="241">
        <v>241.58</v>
      </c>
      <c r="H6081" s="244">
        <f t="shared" si="284"/>
        <v>0</v>
      </c>
      <c r="I6081" s="246"/>
      <c r="J6081" s="247"/>
      <c r="K6081" s="240"/>
      <c r="L6081" s="245"/>
    </row>
    <row r="6082" spans="1:12">
      <c r="A6082" s="243">
        <v>45148</v>
      </c>
      <c r="B6082" s="243">
        <v>45153</v>
      </c>
      <c r="C6082" s="244">
        <f t="shared" si="282"/>
        <v>6</v>
      </c>
      <c r="D6082" s="239">
        <v>45153</v>
      </c>
      <c r="E6082" s="245">
        <f t="shared" si="283"/>
        <v>5</v>
      </c>
      <c r="F6082" s="306" t="s">
        <v>178</v>
      </c>
      <c r="G6082" s="241">
        <v>237484.82</v>
      </c>
      <c r="H6082" s="244">
        <f t="shared" si="284"/>
        <v>1187424.1000000001</v>
      </c>
      <c r="I6082" s="246"/>
      <c r="J6082" s="247"/>
      <c r="K6082" s="240"/>
      <c r="L6082" s="245"/>
    </row>
    <row r="6083" spans="1:12">
      <c r="A6083" s="243">
        <v>45148</v>
      </c>
      <c r="B6083" s="243">
        <v>45152</v>
      </c>
      <c r="C6083" s="244">
        <f t="shared" si="282"/>
        <v>5</v>
      </c>
      <c r="D6083" s="239">
        <v>45152</v>
      </c>
      <c r="E6083" s="245">
        <f t="shared" si="283"/>
        <v>4</v>
      </c>
      <c r="F6083" s="306" t="s">
        <v>175</v>
      </c>
      <c r="G6083" s="241">
        <v>11940.17</v>
      </c>
      <c r="H6083" s="244">
        <f t="shared" si="284"/>
        <v>47760.68</v>
      </c>
      <c r="I6083" s="246"/>
      <c r="J6083" s="247"/>
      <c r="K6083" s="240"/>
      <c r="L6083" s="245"/>
    </row>
    <row r="6084" spans="1:12">
      <c r="A6084" s="243">
        <v>45148</v>
      </c>
      <c r="B6084" s="243">
        <v>45153</v>
      </c>
      <c r="C6084" s="244">
        <f t="shared" si="282"/>
        <v>6</v>
      </c>
      <c r="D6084" s="239">
        <v>45153</v>
      </c>
      <c r="E6084" s="245">
        <f t="shared" si="283"/>
        <v>5</v>
      </c>
      <c r="F6084" s="306" t="s">
        <v>176</v>
      </c>
      <c r="G6084" s="241">
        <v>205319.78</v>
      </c>
      <c r="H6084" s="244">
        <f t="shared" si="284"/>
        <v>1026598.9</v>
      </c>
      <c r="I6084" s="246"/>
      <c r="J6084" s="247"/>
      <c r="K6084" s="240"/>
      <c r="L6084" s="245"/>
    </row>
    <row r="6085" spans="1:12">
      <c r="A6085" s="243">
        <v>45148</v>
      </c>
      <c r="B6085" s="243">
        <v>45154</v>
      </c>
      <c r="C6085" s="244">
        <f t="shared" si="282"/>
        <v>7</v>
      </c>
      <c r="D6085" s="239">
        <v>45154</v>
      </c>
      <c r="E6085" s="245">
        <f t="shared" si="283"/>
        <v>6</v>
      </c>
      <c r="F6085" s="306" t="s">
        <v>178</v>
      </c>
      <c r="G6085" s="241">
        <v>11574.32</v>
      </c>
      <c r="H6085" s="244">
        <f t="shared" si="284"/>
        <v>69445.919999999998</v>
      </c>
      <c r="I6085" s="246"/>
      <c r="J6085" s="247"/>
      <c r="K6085" s="240"/>
      <c r="L6085" s="245"/>
    </row>
    <row r="6086" spans="1:12">
      <c r="A6086" s="243">
        <v>45148</v>
      </c>
      <c r="B6086" s="243">
        <v>45225</v>
      </c>
      <c r="C6086" s="244">
        <f t="shared" si="282"/>
        <v>78</v>
      </c>
      <c r="D6086" s="239">
        <v>45225</v>
      </c>
      <c r="E6086" s="245">
        <f t="shared" si="283"/>
        <v>77</v>
      </c>
      <c r="F6086" s="306" t="s">
        <v>175</v>
      </c>
      <c r="G6086" s="241">
        <v>30.98</v>
      </c>
      <c r="H6086" s="244">
        <f t="shared" si="284"/>
        <v>2385.46</v>
      </c>
      <c r="I6086" s="246"/>
      <c r="J6086" s="247"/>
      <c r="K6086" s="240"/>
      <c r="L6086" s="245"/>
    </row>
    <row r="6087" spans="1:12">
      <c r="A6087" s="243">
        <v>45148</v>
      </c>
      <c r="B6087" s="243">
        <v>45149</v>
      </c>
      <c r="C6087" s="244">
        <f t="shared" ref="C6087:C6150" si="285">B6087-A6087+1</f>
        <v>2</v>
      </c>
      <c r="D6087" s="239">
        <v>45149</v>
      </c>
      <c r="E6087" s="245">
        <f t="shared" ref="E6087:E6150" si="286">D6087-A6087</f>
        <v>1</v>
      </c>
      <c r="F6087" s="306" t="s">
        <v>179</v>
      </c>
      <c r="G6087" s="241">
        <v>54.04</v>
      </c>
      <c r="H6087" s="244">
        <f t="shared" ref="H6087:H6150" si="287">E6087*G6087</f>
        <v>54.04</v>
      </c>
      <c r="I6087" s="246"/>
      <c r="J6087" s="247"/>
      <c r="K6087" s="240"/>
      <c r="L6087" s="245"/>
    </row>
    <row r="6088" spans="1:12">
      <c r="A6088" s="243">
        <v>45148</v>
      </c>
      <c r="B6088" s="243">
        <v>45153</v>
      </c>
      <c r="C6088" s="244">
        <f t="shared" si="285"/>
        <v>6</v>
      </c>
      <c r="D6088" s="239">
        <v>45153</v>
      </c>
      <c r="E6088" s="245">
        <f t="shared" si="286"/>
        <v>5</v>
      </c>
      <c r="F6088" s="306" t="s">
        <v>175</v>
      </c>
      <c r="G6088" s="241">
        <v>754.17</v>
      </c>
      <c r="H6088" s="244">
        <f t="shared" si="287"/>
        <v>3770.85</v>
      </c>
      <c r="I6088" s="246"/>
      <c r="J6088" s="247"/>
      <c r="K6088" s="240"/>
      <c r="L6088" s="245"/>
    </row>
    <row r="6089" spans="1:12">
      <c r="A6089" s="243">
        <v>45148</v>
      </c>
      <c r="B6089" s="243">
        <v>45154</v>
      </c>
      <c r="C6089" s="244">
        <f t="shared" si="285"/>
        <v>7</v>
      </c>
      <c r="D6089" s="239">
        <v>45154</v>
      </c>
      <c r="E6089" s="245">
        <f t="shared" si="286"/>
        <v>6</v>
      </c>
      <c r="F6089" s="306" t="s">
        <v>176</v>
      </c>
      <c r="G6089" s="241">
        <v>371.49</v>
      </c>
      <c r="H6089" s="244">
        <f t="shared" si="287"/>
        <v>2228.94</v>
      </c>
      <c r="I6089" s="246"/>
      <c r="J6089" s="247"/>
      <c r="K6089" s="240"/>
      <c r="L6089" s="245"/>
    </row>
    <row r="6090" spans="1:12">
      <c r="A6090" s="243">
        <v>45148</v>
      </c>
      <c r="B6090" s="243">
        <v>45148</v>
      </c>
      <c r="C6090" s="244">
        <f t="shared" si="285"/>
        <v>1</v>
      </c>
      <c r="D6090" s="239">
        <v>45148</v>
      </c>
      <c r="E6090" s="245">
        <f t="shared" si="286"/>
        <v>0</v>
      </c>
      <c r="F6090" s="306" t="s">
        <v>177</v>
      </c>
      <c r="G6090" s="241">
        <v>17.420000000000002</v>
      </c>
      <c r="H6090" s="244">
        <f t="shared" si="287"/>
        <v>0</v>
      </c>
      <c r="I6090" s="246"/>
      <c r="J6090" s="247"/>
      <c r="K6090" s="240"/>
      <c r="L6090" s="245"/>
    </row>
    <row r="6091" spans="1:12">
      <c r="A6091" s="243">
        <v>45148</v>
      </c>
      <c r="B6091" s="243">
        <v>45154</v>
      </c>
      <c r="C6091" s="244">
        <f t="shared" si="285"/>
        <v>7</v>
      </c>
      <c r="D6091" s="239">
        <v>45154</v>
      </c>
      <c r="E6091" s="245">
        <f t="shared" si="286"/>
        <v>6</v>
      </c>
      <c r="F6091" s="306" t="s">
        <v>175</v>
      </c>
      <c r="G6091" s="241">
        <v>699.28</v>
      </c>
      <c r="H6091" s="244">
        <f t="shared" si="287"/>
        <v>4195.68</v>
      </c>
      <c r="I6091" s="246"/>
      <c r="J6091" s="247"/>
      <c r="K6091" s="240"/>
      <c r="L6091" s="245"/>
    </row>
    <row r="6092" spans="1:12">
      <c r="A6092" s="243">
        <v>45148</v>
      </c>
      <c r="B6092" s="243">
        <v>45149</v>
      </c>
      <c r="C6092" s="244">
        <f t="shared" si="285"/>
        <v>2</v>
      </c>
      <c r="D6092" s="239">
        <v>45149</v>
      </c>
      <c r="E6092" s="245">
        <f t="shared" si="286"/>
        <v>1</v>
      </c>
      <c r="F6092" s="306" t="s">
        <v>177</v>
      </c>
      <c r="G6092" s="241">
        <v>29399.8</v>
      </c>
      <c r="H6092" s="244">
        <f t="shared" si="287"/>
        <v>29399.8</v>
      </c>
      <c r="I6092" s="246"/>
      <c r="J6092" s="247"/>
      <c r="K6092" s="240"/>
      <c r="L6092" s="245"/>
    </row>
    <row r="6093" spans="1:12">
      <c r="A6093" s="243">
        <v>45148</v>
      </c>
      <c r="B6093" s="243">
        <v>45168</v>
      </c>
      <c r="C6093" s="244">
        <f t="shared" si="285"/>
        <v>21</v>
      </c>
      <c r="D6093" s="239">
        <v>45168</v>
      </c>
      <c r="E6093" s="245">
        <f t="shared" si="286"/>
        <v>20</v>
      </c>
      <c r="F6093" s="306" t="s">
        <v>175</v>
      </c>
      <c r="G6093" s="241">
        <v>82.02</v>
      </c>
      <c r="H6093" s="244">
        <f t="shared" si="287"/>
        <v>1640.3999999999999</v>
      </c>
      <c r="I6093" s="246"/>
      <c r="J6093" s="247"/>
      <c r="K6093" s="240"/>
      <c r="L6093" s="245"/>
    </row>
    <row r="6094" spans="1:12">
      <c r="A6094" s="243">
        <v>45148</v>
      </c>
      <c r="B6094" s="243">
        <v>45155</v>
      </c>
      <c r="C6094" s="244">
        <f t="shared" si="285"/>
        <v>8</v>
      </c>
      <c r="D6094" s="239">
        <v>45155</v>
      </c>
      <c r="E6094" s="245">
        <f t="shared" si="286"/>
        <v>7</v>
      </c>
      <c r="F6094" s="306" t="s">
        <v>175</v>
      </c>
      <c r="G6094" s="241">
        <v>69.88</v>
      </c>
      <c r="H6094" s="244">
        <f t="shared" si="287"/>
        <v>489.15999999999997</v>
      </c>
      <c r="I6094" s="246"/>
      <c r="J6094" s="247"/>
      <c r="K6094" s="240"/>
      <c r="L6094" s="245"/>
    </row>
    <row r="6095" spans="1:12">
      <c r="A6095" s="243">
        <v>45148</v>
      </c>
      <c r="B6095" s="243">
        <v>45152</v>
      </c>
      <c r="C6095" s="244">
        <f t="shared" si="285"/>
        <v>5</v>
      </c>
      <c r="D6095" s="239">
        <v>45152</v>
      </c>
      <c r="E6095" s="245">
        <f t="shared" si="286"/>
        <v>4</v>
      </c>
      <c r="F6095" s="306" t="s">
        <v>179</v>
      </c>
      <c r="G6095" s="241">
        <v>143.44</v>
      </c>
      <c r="H6095" s="244">
        <f t="shared" si="287"/>
        <v>573.76</v>
      </c>
      <c r="I6095" s="246"/>
      <c r="J6095" s="247"/>
      <c r="K6095" s="240"/>
      <c r="L6095" s="245"/>
    </row>
    <row r="6096" spans="1:12">
      <c r="A6096" s="243">
        <v>45148</v>
      </c>
      <c r="B6096" s="243">
        <v>45211</v>
      </c>
      <c r="C6096" s="244">
        <f t="shared" si="285"/>
        <v>64</v>
      </c>
      <c r="D6096" s="239">
        <v>45211</v>
      </c>
      <c r="E6096" s="245">
        <f t="shared" si="286"/>
        <v>63</v>
      </c>
      <c r="F6096" s="306" t="s">
        <v>175</v>
      </c>
      <c r="G6096" s="241">
        <v>233.86</v>
      </c>
      <c r="H6096" s="244">
        <f t="shared" si="287"/>
        <v>14733.18</v>
      </c>
      <c r="I6096" s="246"/>
      <c r="J6096" s="247"/>
      <c r="K6096" s="240"/>
      <c r="L6096" s="245"/>
    </row>
    <row r="6097" spans="1:12">
      <c r="A6097" s="243">
        <v>45148</v>
      </c>
      <c r="B6097" s="243">
        <v>45156</v>
      </c>
      <c r="C6097" s="244">
        <f t="shared" si="285"/>
        <v>9</v>
      </c>
      <c r="D6097" s="239">
        <v>45156</v>
      </c>
      <c r="E6097" s="245">
        <f t="shared" si="286"/>
        <v>8</v>
      </c>
      <c r="F6097" s="306" t="s">
        <v>175</v>
      </c>
      <c r="G6097" s="241">
        <v>221.44</v>
      </c>
      <c r="H6097" s="244">
        <f t="shared" si="287"/>
        <v>1771.52</v>
      </c>
      <c r="I6097" s="246"/>
      <c r="J6097" s="247"/>
      <c r="K6097" s="240"/>
      <c r="L6097" s="245"/>
    </row>
    <row r="6098" spans="1:12">
      <c r="A6098" s="243">
        <v>45148</v>
      </c>
      <c r="B6098" s="243">
        <v>45152</v>
      </c>
      <c r="C6098" s="244">
        <f t="shared" si="285"/>
        <v>5</v>
      </c>
      <c r="D6098" s="239">
        <v>45152</v>
      </c>
      <c r="E6098" s="245">
        <f t="shared" si="286"/>
        <v>4</v>
      </c>
      <c r="F6098" s="306" t="s">
        <v>177</v>
      </c>
      <c r="G6098" s="241">
        <v>8426.89</v>
      </c>
      <c r="H6098" s="244">
        <f t="shared" si="287"/>
        <v>33707.56</v>
      </c>
      <c r="I6098" s="246"/>
      <c r="J6098" s="247"/>
      <c r="K6098" s="240"/>
      <c r="L6098" s="245"/>
    </row>
    <row r="6099" spans="1:12">
      <c r="A6099" s="243">
        <v>45148</v>
      </c>
      <c r="B6099" s="243">
        <v>45155</v>
      </c>
      <c r="C6099" s="244">
        <f t="shared" si="285"/>
        <v>8</v>
      </c>
      <c r="D6099" s="239">
        <v>45155</v>
      </c>
      <c r="E6099" s="245">
        <f t="shared" si="286"/>
        <v>7</v>
      </c>
      <c r="F6099" s="306" t="s">
        <v>179</v>
      </c>
      <c r="G6099" s="241">
        <v>54855.12</v>
      </c>
      <c r="H6099" s="244">
        <f t="shared" si="287"/>
        <v>383985.84</v>
      </c>
      <c r="I6099" s="246"/>
      <c r="J6099" s="247"/>
      <c r="K6099" s="240"/>
      <c r="L6099" s="245"/>
    </row>
    <row r="6100" spans="1:12">
      <c r="A6100" s="243">
        <v>45148</v>
      </c>
      <c r="B6100" s="243">
        <v>45180</v>
      </c>
      <c r="C6100" s="244">
        <f t="shared" si="285"/>
        <v>33</v>
      </c>
      <c r="D6100" s="239">
        <v>45180</v>
      </c>
      <c r="E6100" s="245">
        <f t="shared" si="286"/>
        <v>32</v>
      </c>
      <c r="F6100" s="306" t="s">
        <v>175</v>
      </c>
      <c r="G6100" s="241">
        <v>79.55</v>
      </c>
      <c r="H6100" s="244">
        <f t="shared" si="287"/>
        <v>2545.6</v>
      </c>
      <c r="I6100" s="246"/>
      <c r="J6100" s="247"/>
      <c r="K6100" s="240"/>
      <c r="L6100" s="245"/>
    </row>
    <row r="6101" spans="1:12">
      <c r="A6101" s="243">
        <v>45148</v>
      </c>
      <c r="B6101" s="243">
        <v>45156</v>
      </c>
      <c r="C6101" s="244">
        <f t="shared" si="285"/>
        <v>9</v>
      </c>
      <c r="D6101" s="239">
        <v>45156</v>
      </c>
      <c r="E6101" s="245">
        <f t="shared" si="286"/>
        <v>8</v>
      </c>
      <c r="F6101" s="306" t="s">
        <v>179</v>
      </c>
      <c r="G6101" s="241">
        <v>18052.55</v>
      </c>
      <c r="H6101" s="244">
        <f t="shared" si="287"/>
        <v>144420.4</v>
      </c>
      <c r="I6101" s="246"/>
      <c r="J6101" s="247"/>
      <c r="K6101" s="240"/>
      <c r="L6101" s="245"/>
    </row>
    <row r="6102" spans="1:12">
      <c r="A6102" s="243">
        <v>45148</v>
      </c>
      <c r="B6102" s="243">
        <v>45159</v>
      </c>
      <c r="C6102" s="244">
        <f t="shared" si="285"/>
        <v>12</v>
      </c>
      <c r="D6102" s="239">
        <v>45159</v>
      </c>
      <c r="E6102" s="245">
        <f t="shared" si="286"/>
        <v>11</v>
      </c>
      <c r="F6102" s="306" t="s">
        <v>178</v>
      </c>
      <c r="G6102" s="241">
        <v>87773.73</v>
      </c>
      <c r="H6102" s="244">
        <f t="shared" si="287"/>
        <v>965511.02999999991</v>
      </c>
      <c r="I6102" s="246"/>
      <c r="J6102" s="247"/>
      <c r="K6102" s="240"/>
      <c r="L6102" s="245"/>
    </row>
    <row r="6103" spans="1:12">
      <c r="A6103" s="243">
        <v>45148</v>
      </c>
      <c r="B6103" s="243">
        <v>45182</v>
      </c>
      <c r="C6103" s="244">
        <f t="shared" si="285"/>
        <v>35</v>
      </c>
      <c r="D6103" s="239">
        <v>45182</v>
      </c>
      <c r="E6103" s="245">
        <f t="shared" si="286"/>
        <v>34</v>
      </c>
      <c r="F6103" s="306" t="s">
        <v>175</v>
      </c>
      <c r="G6103" s="241">
        <v>101.17</v>
      </c>
      <c r="H6103" s="244">
        <f t="shared" si="287"/>
        <v>3439.78</v>
      </c>
      <c r="I6103" s="246"/>
      <c r="J6103" s="247"/>
      <c r="K6103" s="240"/>
      <c r="L6103" s="245"/>
    </row>
    <row r="6104" spans="1:12">
      <c r="A6104" s="243">
        <v>45148</v>
      </c>
      <c r="B6104" s="243">
        <v>45208</v>
      </c>
      <c r="C6104" s="244">
        <f t="shared" si="285"/>
        <v>61</v>
      </c>
      <c r="D6104" s="239">
        <v>45208</v>
      </c>
      <c r="E6104" s="245">
        <f t="shared" si="286"/>
        <v>60</v>
      </c>
      <c r="F6104" s="306" t="s">
        <v>180</v>
      </c>
      <c r="G6104" s="241">
        <v>-694.34</v>
      </c>
      <c r="H6104" s="244">
        <f t="shared" si="287"/>
        <v>-41660.400000000001</v>
      </c>
      <c r="I6104" s="246"/>
      <c r="J6104" s="247"/>
      <c r="K6104" s="240"/>
      <c r="L6104" s="245"/>
    </row>
    <row r="6105" spans="1:12">
      <c r="A6105" s="243">
        <v>45148</v>
      </c>
      <c r="B6105" s="243">
        <v>45183</v>
      </c>
      <c r="C6105" s="244">
        <f t="shared" si="285"/>
        <v>36</v>
      </c>
      <c r="D6105" s="239">
        <v>45183</v>
      </c>
      <c r="E6105" s="245">
        <f t="shared" si="286"/>
        <v>35</v>
      </c>
      <c r="F6105" s="306" t="s">
        <v>175</v>
      </c>
      <c r="G6105" s="241">
        <v>130.02000000000001</v>
      </c>
      <c r="H6105" s="244">
        <f t="shared" si="287"/>
        <v>4550.7000000000007</v>
      </c>
      <c r="I6105" s="246"/>
      <c r="J6105" s="247"/>
      <c r="K6105" s="240"/>
      <c r="L6105" s="245"/>
    </row>
    <row r="6106" spans="1:12">
      <c r="A6106" s="243">
        <v>45148</v>
      </c>
      <c r="B6106" s="243">
        <v>45160</v>
      </c>
      <c r="C6106" s="244">
        <f t="shared" si="285"/>
        <v>13</v>
      </c>
      <c r="D6106" s="239">
        <v>45160</v>
      </c>
      <c r="E6106" s="245">
        <f t="shared" si="286"/>
        <v>12</v>
      </c>
      <c r="F6106" s="306" t="s">
        <v>176</v>
      </c>
      <c r="G6106" s="241">
        <v>3441.93</v>
      </c>
      <c r="H6106" s="244">
        <f t="shared" si="287"/>
        <v>41303.159999999996</v>
      </c>
      <c r="I6106" s="246"/>
      <c r="J6106" s="247"/>
      <c r="K6106" s="240"/>
      <c r="L6106" s="245"/>
    </row>
    <row r="6107" spans="1:12">
      <c r="A6107" s="243">
        <v>45148</v>
      </c>
      <c r="B6107" s="243">
        <v>45162</v>
      </c>
      <c r="C6107" s="244">
        <f t="shared" si="285"/>
        <v>15</v>
      </c>
      <c r="D6107" s="239">
        <v>45162</v>
      </c>
      <c r="E6107" s="245">
        <f t="shared" si="286"/>
        <v>14</v>
      </c>
      <c r="F6107" s="306" t="s">
        <v>178</v>
      </c>
      <c r="G6107" s="241">
        <v>502775.84</v>
      </c>
      <c r="H6107" s="244">
        <f t="shared" si="287"/>
        <v>7038861.7600000007</v>
      </c>
      <c r="I6107" s="246"/>
      <c r="J6107" s="247"/>
      <c r="K6107" s="240"/>
      <c r="L6107" s="245"/>
    </row>
    <row r="6108" spans="1:12">
      <c r="A6108" s="243">
        <v>45148</v>
      </c>
      <c r="B6108" s="243">
        <v>45160</v>
      </c>
      <c r="C6108" s="244">
        <f t="shared" si="285"/>
        <v>13</v>
      </c>
      <c r="D6108" s="239">
        <v>45160</v>
      </c>
      <c r="E6108" s="245">
        <f t="shared" si="286"/>
        <v>12</v>
      </c>
      <c r="F6108" s="306" t="s">
        <v>175</v>
      </c>
      <c r="G6108" s="241">
        <v>25.11</v>
      </c>
      <c r="H6108" s="244">
        <f t="shared" si="287"/>
        <v>301.32</v>
      </c>
      <c r="I6108" s="246"/>
      <c r="J6108" s="247"/>
      <c r="K6108" s="240"/>
      <c r="L6108" s="245"/>
    </row>
    <row r="6109" spans="1:12">
      <c r="A6109" s="243">
        <v>45148</v>
      </c>
      <c r="B6109" s="243">
        <v>45187</v>
      </c>
      <c r="C6109" s="244">
        <f t="shared" si="285"/>
        <v>40</v>
      </c>
      <c r="D6109" s="239">
        <v>45187</v>
      </c>
      <c r="E6109" s="245">
        <f t="shared" si="286"/>
        <v>39</v>
      </c>
      <c r="F6109" s="306" t="s">
        <v>178</v>
      </c>
      <c r="G6109" s="241">
        <v>38892.339999999997</v>
      </c>
      <c r="H6109" s="244">
        <f t="shared" si="287"/>
        <v>1516801.2599999998</v>
      </c>
      <c r="I6109" s="246"/>
      <c r="J6109" s="247"/>
      <c r="K6109" s="240"/>
      <c r="L6109" s="245"/>
    </row>
    <row r="6110" spans="1:12">
      <c r="A6110" s="243">
        <v>45148</v>
      </c>
      <c r="B6110" s="243">
        <v>45188</v>
      </c>
      <c r="C6110" s="244">
        <f t="shared" si="285"/>
        <v>41</v>
      </c>
      <c r="D6110" s="239">
        <v>45188</v>
      </c>
      <c r="E6110" s="245">
        <f t="shared" si="286"/>
        <v>40</v>
      </c>
      <c r="F6110" s="306" t="s">
        <v>176</v>
      </c>
      <c r="G6110" s="241">
        <v>1160.0999999999999</v>
      </c>
      <c r="H6110" s="244">
        <f t="shared" si="287"/>
        <v>46404</v>
      </c>
      <c r="I6110" s="246"/>
      <c r="J6110" s="247"/>
      <c r="K6110" s="240"/>
      <c r="L6110" s="245"/>
    </row>
    <row r="6111" spans="1:12">
      <c r="A6111" s="243">
        <v>45148</v>
      </c>
      <c r="B6111" s="243">
        <v>45205</v>
      </c>
      <c r="C6111" s="244">
        <f t="shared" si="285"/>
        <v>58</v>
      </c>
      <c r="D6111" s="239">
        <v>45205</v>
      </c>
      <c r="E6111" s="245">
        <f t="shared" si="286"/>
        <v>57</v>
      </c>
      <c r="F6111" s="306" t="s">
        <v>176</v>
      </c>
      <c r="G6111" s="241">
        <v>18.010000000000002</v>
      </c>
      <c r="H6111" s="244">
        <f t="shared" si="287"/>
        <v>1026.5700000000002</v>
      </c>
      <c r="I6111" s="246"/>
      <c r="J6111" s="247"/>
      <c r="K6111" s="240"/>
      <c r="L6111" s="245"/>
    </row>
    <row r="6112" spans="1:12">
      <c r="A6112" s="243">
        <v>45148</v>
      </c>
      <c r="B6112" s="243">
        <v>45160</v>
      </c>
      <c r="C6112" s="244">
        <f t="shared" si="285"/>
        <v>13</v>
      </c>
      <c r="D6112" s="239">
        <v>45160</v>
      </c>
      <c r="E6112" s="245">
        <f t="shared" si="286"/>
        <v>12</v>
      </c>
      <c r="F6112" s="306" t="s">
        <v>179</v>
      </c>
      <c r="G6112" s="241">
        <v>9660.4</v>
      </c>
      <c r="H6112" s="244">
        <f t="shared" si="287"/>
        <v>115924.79999999999</v>
      </c>
      <c r="I6112" s="246"/>
      <c r="J6112" s="247"/>
      <c r="K6112" s="240"/>
      <c r="L6112" s="245"/>
    </row>
    <row r="6113" spans="1:12">
      <c r="A6113" s="243">
        <v>45148</v>
      </c>
      <c r="B6113" s="243">
        <v>45245</v>
      </c>
      <c r="C6113" s="244">
        <f t="shared" si="285"/>
        <v>98</v>
      </c>
      <c r="D6113" s="239">
        <v>45245</v>
      </c>
      <c r="E6113" s="245">
        <f t="shared" si="286"/>
        <v>97</v>
      </c>
      <c r="F6113" s="306" t="s">
        <v>176</v>
      </c>
      <c r="G6113" s="241">
        <v>100.24</v>
      </c>
      <c r="H6113" s="244">
        <f t="shared" si="287"/>
        <v>9723.2799999999988</v>
      </c>
      <c r="I6113" s="246"/>
      <c r="J6113" s="247"/>
      <c r="K6113" s="240"/>
      <c r="L6113" s="245"/>
    </row>
    <row r="6114" spans="1:12">
      <c r="A6114" s="243">
        <v>45148</v>
      </c>
      <c r="B6114" s="243">
        <v>45163</v>
      </c>
      <c r="C6114" s="244">
        <f t="shared" si="285"/>
        <v>16</v>
      </c>
      <c r="D6114" s="239">
        <v>45163</v>
      </c>
      <c r="E6114" s="245">
        <f t="shared" si="286"/>
        <v>15</v>
      </c>
      <c r="F6114" s="306" t="s">
        <v>175</v>
      </c>
      <c r="G6114" s="241">
        <v>110.63</v>
      </c>
      <c r="H6114" s="244">
        <f t="shared" si="287"/>
        <v>1659.4499999999998</v>
      </c>
      <c r="I6114" s="246"/>
      <c r="J6114" s="247"/>
      <c r="K6114" s="240"/>
      <c r="L6114" s="245"/>
    </row>
    <row r="6115" spans="1:12">
      <c r="A6115" s="243">
        <v>45148</v>
      </c>
      <c r="B6115" s="243">
        <v>45244</v>
      </c>
      <c r="C6115" s="244">
        <f t="shared" si="285"/>
        <v>97</v>
      </c>
      <c r="D6115" s="239">
        <v>45244</v>
      </c>
      <c r="E6115" s="245">
        <f t="shared" si="286"/>
        <v>96</v>
      </c>
      <c r="F6115" s="306" t="s">
        <v>175</v>
      </c>
      <c r="G6115" s="241">
        <v>336.78</v>
      </c>
      <c r="H6115" s="244">
        <f t="shared" si="287"/>
        <v>32330.879999999997</v>
      </c>
      <c r="I6115" s="246"/>
      <c r="J6115" s="247"/>
      <c r="K6115" s="240"/>
      <c r="L6115" s="245"/>
    </row>
    <row r="6116" spans="1:12">
      <c r="A6116" s="243">
        <v>45148</v>
      </c>
      <c r="B6116" s="243">
        <v>45148</v>
      </c>
      <c r="C6116" s="244">
        <f t="shared" si="285"/>
        <v>1</v>
      </c>
      <c r="D6116" s="239">
        <v>45148</v>
      </c>
      <c r="E6116" s="245">
        <f t="shared" si="286"/>
        <v>0</v>
      </c>
      <c r="F6116" s="306" t="s">
        <v>176</v>
      </c>
      <c r="G6116" s="241">
        <v>2208.19</v>
      </c>
      <c r="H6116" s="244">
        <f t="shared" si="287"/>
        <v>0</v>
      </c>
      <c r="I6116" s="246"/>
      <c r="J6116" s="247"/>
      <c r="K6116" s="240"/>
      <c r="L6116" s="245"/>
    </row>
    <row r="6117" spans="1:12">
      <c r="A6117" s="243">
        <v>45148</v>
      </c>
      <c r="B6117" s="243">
        <v>45149</v>
      </c>
      <c r="C6117" s="244">
        <f t="shared" si="285"/>
        <v>2</v>
      </c>
      <c r="D6117" s="239">
        <v>45149</v>
      </c>
      <c r="E6117" s="245">
        <f t="shared" si="286"/>
        <v>1</v>
      </c>
      <c r="F6117" s="306" t="s">
        <v>178</v>
      </c>
      <c r="G6117" s="241">
        <v>127824.24</v>
      </c>
      <c r="H6117" s="244">
        <f t="shared" si="287"/>
        <v>127824.24</v>
      </c>
      <c r="I6117" s="246"/>
      <c r="J6117" s="247"/>
      <c r="K6117" s="240"/>
      <c r="L6117" s="245"/>
    </row>
    <row r="6118" spans="1:12">
      <c r="A6118" s="243">
        <v>45148</v>
      </c>
      <c r="B6118" s="243">
        <v>45245</v>
      </c>
      <c r="C6118" s="244">
        <f t="shared" si="285"/>
        <v>98</v>
      </c>
      <c r="D6118" s="239">
        <v>45245</v>
      </c>
      <c r="E6118" s="245">
        <f t="shared" si="286"/>
        <v>97</v>
      </c>
      <c r="F6118" s="306" t="s">
        <v>175</v>
      </c>
      <c r="G6118" s="241">
        <v>144.75</v>
      </c>
      <c r="H6118" s="244">
        <f t="shared" si="287"/>
        <v>14040.75</v>
      </c>
      <c r="I6118" s="246"/>
      <c r="J6118" s="247"/>
      <c r="K6118" s="240"/>
      <c r="L6118" s="245"/>
    </row>
    <row r="6119" spans="1:12">
      <c r="A6119" s="243">
        <v>45148</v>
      </c>
      <c r="B6119" s="243">
        <v>45160</v>
      </c>
      <c r="C6119" s="244">
        <f t="shared" si="285"/>
        <v>13</v>
      </c>
      <c r="D6119" s="239">
        <v>45160</v>
      </c>
      <c r="E6119" s="245">
        <f t="shared" si="286"/>
        <v>12</v>
      </c>
      <c r="F6119" s="306" t="s">
        <v>177</v>
      </c>
      <c r="G6119" s="241">
        <v>11342.65</v>
      </c>
      <c r="H6119" s="244">
        <f t="shared" si="287"/>
        <v>136111.79999999999</v>
      </c>
      <c r="I6119" s="246"/>
      <c r="J6119" s="247"/>
      <c r="K6119" s="240"/>
      <c r="L6119" s="245"/>
    </row>
    <row r="6120" spans="1:12">
      <c r="A6120" s="243">
        <v>45148</v>
      </c>
      <c r="B6120" s="243">
        <v>45149</v>
      </c>
      <c r="C6120" s="244">
        <f t="shared" si="285"/>
        <v>2</v>
      </c>
      <c r="D6120" s="239">
        <v>45149</v>
      </c>
      <c r="E6120" s="245">
        <f t="shared" si="286"/>
        <v>1</v>
      </c>
      <c r="F6120" s="306" t="s">
        <v>176</v>
      </c>
      <c r="G6120" s="241">
        <v>267447.74</v>
      </c>
      <c r="H6120" s="244">
        <f t="shared" si="287"/>
        <v>267447.74</v>
      </c>
      <c r="I6120" s="246"/>
      <c r="J6120" s="247"/>
      <c r="K6120" s="240"/>
      <c r="L6120" s="245"/>
    </row>
    <row r="6121" spans="1:12">
      <c r="A6121" s="243">
        <v>45148</v>
      </c>
      <c r="B6121" s="243">
        <v>45148</v>
      </c>
      <c r="C6121" s="244">
        <f t="shared" si="285"/>
        <v>1</v>
      </c>
      <c r="D6121" s="239">
        <v>45148</v>
      </c>
      <c r="E6121" s="245">
        <f t="shared" si="286"/>
        <v>0</v>
      </c>
      <c r="F6121" s="306" t="s">
        <v>175</v>
      </c>
      <c r="G6121" s="241">
        <v>2269.63</v>
      </c>
      <c r="H6121" s="244">
        <f t="shared" si="287"/>
        <v>0</v>
      </c>
      <c r="I6121" s="246"/>
      <c r="J6121" s="247"/>
      <c r="K6121" s="240"/>
      <c r="L6121" s="245"/>
    </row>
    <row r="6122" spans="1:12">
      <c r="A6122" s="243">
        <v>45148</v>
      </c>
      <c r="B6122" s="243">
        <v>45149</v>
      </c>
      <c r="C6122" s="244">
        <f t="shared" si="285"/>
        <v>2</v>
      </c>
      <c r="D6122" s="239">
        <v>45149</v>
      </c>
      <c r="E6122" s="245">
        <f t="shared" si="286"/>
        <v>1</v>
      </c>
      <c r="F6122" s="306" t="s">
        <v>175</v>
      </c>
      <c r="G6122" s="241">
        <v>668596.94999999995</v>
      </c>
      <c r="H6122" s="244">
        <f t="shared" si="287"/>
        <v>668596.94999999995</v>
      </c>
      <c r="I6122" s="246"/>
      <c r="J6122" s="247"/>
      <c r="K6122" s="240"/>
      <c r="L6122" s="245"/>
    </row>
    <row r="6123" spans="1:12">
      <c r="A6123" s="243">
        <v>45148</v>
      </c>
      <c r="B6123" s="243">
        <v>45166</v>
      </c>
      <c r="C6123" s="244">
        <f t="shared" si="285"/>
        <v>19</v>
      </c>
      <c r="D6123" s="239">
        <v>45166</v>
      </c>
      <c r="E6123" s="245">
        <f t="shared" si="286"/>
        <v>18</v>
      </c>
      <c r="F6123" s="306" t="s">
        <v>175</v>
      </c>
      <c r="G6123" s="241">
        <v>182.83</v>
      </c>
      <c r="H6123" s="244">
        <f t="shared" si="287"/>
        <v>3290.94</v>
      </c>
      <c r="I6123" s="246"/>
      <c r="J6123" s="247"/>
      <c r="K6123" s="240"/>
      <c r="L6123" s="245"/>
    </row>
    <row r="6124" spans="1:12">
      <c r="A6124" s="243">
        <v>45148</v>
      </c>
      <c r="B6124" s="243">
        <v>45174</v>
      </c>
      <c r="C6124" s="244">
        <f t="shared" si="285"/>
        <v>27</v>
      </c>
      <c r="D6124" s="239">
        <v>45174</v>
      </c>
      <c r="E6124" s="245">
        <f t="shared" si="286"/>
        <v>26</v>
      </c>
      <c r="F6124" s="306" t="s">
        <v>175</v>
      </c>
      <c r="G6124" s="241">
        <v>177.42</v>
      </c>
      <c r="H6124" s="244">
        <f t="shared" si="287"/>
        <v>4612.92</v>
      </c>
      <c r="I6124" s="246"/>
      <c r="J6124" s="247"/>
      <c r="K6124" s="240"/>
      <c r="L6124" s="245"/>
    </row>
    <row r="6125" spans="1:12">
      <c r="A6125" s="243">
        <v>45149</v>
      </c>
      <c r="B6125" s="243">
        <v>45244</v>
      </c>
      <c r="C6125" s="244">
        <f t="shared" si="285"/>
        <v>96</v>
      </c>
      <c r="D6125" s="239">
        <v>45244</v>
      </c>
      <c r="E6125" s="245">
        <f t="shared" si="286"/>
        <v>95</v>
      </c>
      <c r="F6125" s="306" t="s">
        <v>176</v>
      </c>
      <c r="G6125" s="241">
        <v>528.79</v>
      </c>
      <c r="H6125" s="244">
        <f t="shared" si="287"/>
        <v>50235.049999999996</v>
      </c>
      <c r="I6125" s="246"/>
      <c r="J6125" s="247"/>
      <c r="K6125" s="240"/>
      <c r="L6125" s="245"/>
    </row>
    <row r="6126" spans="1:12">
      <c r="A6126" s="243">
        <v>45149</v>
      </c>
      <c r="B6126" s="243">
        <v>45163</v>
      </c>
      <c r="C6126" s="244">
        <f t="shared" si="285"/>
        <v>15</v>
      </c>
      <c r="D6126" s="239">
        <v>45163</v>
      </c>
      <c r="E6126" s="245">
        <f t="shared" si="286"/>
        <v>14</v>
      </c>
      <c r="F6126" s="306" t="s">
        <v>175</v>
      </c>
      <c r="G6126" s="241">
        <v>213.81</v>
      </c>
      <c r="H6126" s="244">
        <f t="shared" si="287"/>
        <v>2993.34</v>
      </c>
      <c r="I6126" s="246"/>
      <c r="J6126" s="247"/>
      <c r="K6126" s="240"/>
      <c r="L6126" s="245"/>
    </row>
    <row r="6127" spans="1:12">
      <c r="A6127" s="243">
        <v>45149</v>
      </c>
      <c r="B6127" s="243">
        <v>45260</v>
      </c>
      <c r="C6127" s="244">
        <f t="shared" si="285"/>
        <v>112</v>
      </c>
      <c r="D6127" s="239">
        <v>45260</v>
      </c>
      <c r="E6127" s="245">
        <f t="shared" si="286"/>
        <v>111</v>
      </c>
      <c r="F6127" s="306" t="s">
        <v>176</v>
      </c>
      <c r="G6127" s="241">
        <v>414.31</v>
      </c>
      <c r="H6127" s="244">
        <f t="shared" si="287"/>
        <v>45988.41</v>
      </c>
      <c r="I6127" s="246"/>
      <c r="J6127" s="247"/>
      <c r="K6127" s="240"/>
      <c r="L6127" s="245"/>
    </row>
    <row r="6128" spans="1:12">
      <c r="A6128" s="243">
        <v>45149</v>
      </c>
      <c r="B6128" s="243">
        <v>45149</v>
      </c>
      <c r="C6128" s="244">
        <f t="shared" si="285"/>
        <v>1</v>
      </c>
      <c r="D6128" s="239">
        <v>45149</v>
      </c>
      <c r="E6128" s="245">
        <f t="shared" si="286"/>
        <v>0</v>
      </c>
      <c r="F6128" s="306" t="s">
        <v>176</v>
      </c>
      <c r="G6128" s="241">
        <v>477.85</v>
      </c>
      <c r="H6128" s="244">
        <f t="shared" si="287"/>
        <v>0</v>
      </c>
      <c r="I6128" s="246"/>
      <c r="J6128" s="247"/>
      <c r="K6128" s="240"/>
      <c r="L6128" s="245"/>
    </row>
    <row r="6129" spans="1:12">
      <c r="A6129" s="243">
        <v>45149</v>
      </c>
      <c r="B6129" s="243">
        <v>45166</v>
      </c>
      <c r="C6129" s="244">
        <f t="shared" si="285"/>
        <v>18</v>
      </c>
      <c r="D6129" s="239">
        <v>45166</v>
      </c>
      <c r="E6129" s="245">
        <f t="shared" si="286"/>
        <v>17</v>
      </c>
      <c r="F6129" s="306" t="s">
        <v>176</v>
      </c>
      <c r="G6129" s="241">
        <v>11457.59</v>
      </c>
      <c r="H6129" s="244">
        <f t="shared" si="287"/>
        <v>194779.03</v>
      </c>
      <c r="I6129" s="246"/>
      <c r="J6129" s="247"/>
      <c r="K6129" s="240"/>
      <c r="L6129" s="245"/>
    </row>
    <row r="6130" spans="1:12">
      <c r="A6130" s="243">
        <v>45149</v>
      </c>
      <c r="B6130" s="243">
        <v>45174</v>
      </c>
      <c r="C6130" s="244">
        <f t="shared" si="285"/>
        <v>26</v>
      </c>
      <c r="D6130" s="239">
        <v>45174</v>
      </c>
      <c r="E6130" s="245">
        <f t="shared" si="286"/>
        <v>25</v>
      </c>
      <c r="F6130" s="306" t="s">
        <v>176</v>
      </c>
      <c r="G6130" s="241">
        <v>436.99</v>
      </c>
      <c r="H6130" s="244">
        <f t="shared" si="287"/>
        <v>10924.75</v>
      </c>
      <c r="I6130" s="246"/>
      <c r="J6130" s="247"/>
      <c r="K6130" s="240"/>
      <c r="L6130" s="245"/>
    </row>
    <row r="6131" spans="1:12">
      <c r="A6131" s="243">
        <v>45149</v>
      </c>
      <c r="B6131" s="243">
        <v>45329</v>
      </c>
      <c r="C6131" s="244">
        <f t="shared" si="285"/>
        <v>181</v>
      </c>
      <c r="D6131" s="239">
        <v>45329</v>
      </c>
      <c r="E6131" s="245">
        <f t="shared" si="286"/>
        <v>180</v>
      </c>
      <c r="F6131" s="306" t="s">
        <v>176</v>
      </c>
      <c r="G6131" s="241">
        <v>280.51</v>
      </c>
      <c r="H6131" s="244">
        <f t="shared" si="287"/>
        <v>50491.799999999996</v>
      </c>
      <c r="I6131" s="246"/>
      <c r="J6131" s="247"/>
      <c r="K6131" s="240"/>
      <c r="L6131" s="245"/>
    </row>
    <row r="6132" spans="1:12">
      <c r="A6132" s="243">
        <v>45149</v>
      </c>
      <c r="B6132" s="243">
        <v>45166</v>
      </c>
      <c r="C6132" s="244">
        <f t="shared" si="285"/>
        <v>18</v>
      </c>
      <c r="D6132" s="239">
        <v>45166</v>
      </c>
      <c r="E6132" s="245">
        <f t="shared" si="286"/>
        <v>17</v>
      </c>
      <c r="F6132" s="306" t="s">
        <v>175</v>
      </c>
      <c r="G6132" s="241">
        <v>34.090000000000003</v>
      </c>
      <c r="H6132" s="244">
        <f t="shared" si="287"/>
        <v>579.53000000000009</v>
      </c>
      <c r="I6132" s="246"/>
      <c r="J6132" s="247"/>
      <c r="K6132" s="240"/>
      <c r="L6132" s="245"/>
    </row>
    <row r="6133" spans="1:12">
      <c r="A6133" s="243">
        <v>45149</v>
      </c>
      <c r="B6133" s="243">
        <v>45149</v>
      </c>
      <c r="C6133" s="244">
        <f t="shared" si="285"/>
        <v>1</v>
      </c>
      <c r="D6133" s="239">
        <v>45149</v>
      </c>
      <c r="E6133" s="245">
        <f t="shared" si="286"/>
        <v>0</v>
      </c>
      <c r="F6133" s="306" t="s">
        <v>175</v>
      </c>
      <c r="G6133" s="241">
        <v>755.83</v>
      </c>
      <c r="H6133" s="244">
        <f t="shared" si="287"/>
        <v>0</v>
      </c>
      <c r="I6133" s="246"/>
      <c r="J6133" s="247"/>
      <c r="K6133" s="240"/>
      <c r="L6133" s="245"/>
    </row>
    <row r="6134" spans="1:12">
      <c r="A6134" s="243">
        <v>45149</v>
      </c>
      <c r="B6134" s="243">
        <v>45167</v>
      </c>
      <c r="C6134" s="244">
        <f t="shared" si="285"/>
        <v>19</v>
      </c>
      <c r="D6134" s="239">
        <v>45167</v>
      </c>
      <c r="E6134" s="245">
        <f t="shared" si="286"/>
        <v>18</v>
      </c>
      <c r="F6134" s="306" t="s">
        <v>176</v>
      </c>
      <c r="G6134" s="241">
        <v>1274.32</v>
      </c>
      <c r="H6134" s="244">
        <f t="shared" si="287"/>
        <v>22937.759999999998</v>
      </c>
      <c r="I6134" s="246"/>
      <c r="J6134" s="247"/>
      <c r="K6134" s="240"/>
      <c r="L6134" s="245"/>
    </row>
    <row r="6135" spans="1:12">
      <c r="A6135" s="243">
        <v>45149</v>
      </c>
      <c r="B6135" s="243">
        <v>45176</v>
      </c>
      <c r="C6135" s="244">
        <f t="shared" si="285"/>
        <v>28</v>
      </c>
      <c r="D6135" s="239">
        <v>45176</v>
      </c>
      <c r="E6135" s="245">
        <f t="shared" si="286"/>
        <v>27</v>
      </c>
      <c r="F6135" s="306" t="s">
        <v>178</v>
      </c>
      <c r="G6135" s="241">
        <v>37883.800000000003</v>
      </c>
      <c r="H6135" s="244">
        <f t="shared" si="287"/>
        <v>1022862.6000000001</v>
      </c>
      <c r="I6135" s="246"/>
      <c r="J6135" s="247"/>
      <c r="K6135" s="240"/>
      <c r="L6135" s="245"/>
    </row>
    <row r="6136" spans="1:12">
      <c r="A6136" s="243">
        <v>45149</v>
      </c>
      <c r="B6136" s="243">
        <v>45152</v>
      </c>
      <c r="C6136" s="244">
        <f t="shared" si="285"/>
        <v>4</v>
      </c>
      <c r="D6136" s="239">
        <v>45152</v>
      </c>
      <c r="E6136" s="245">
        <f t="shared" si="286"/>
        <v>3</v>
      </c>
      <c r="F6136" s="306" t="s">
        <v>178</v>
      </c>
      <c r="G6136" s="241">
        <v>592190.02</v>
      </c>
      <c r="H6136" s="244">
        <f t="shared" si="287"/>
        <v>1776570.06</v>
      </c>
      <c r="I6136" s="246"/>
      <c r="J6136" s="247"/>
      <c r="K6136" s="240"/>
      <c r="L6136" s="245"/>
    </row>
    <row r="6137" spans="1:12">
      <c r="A6137" s="243">
        <v>45149</v>
      </c>
      <c r="B6137" s="243">
        <v>45152</v>
      </c>
      <c r="C6137" s="244">
        <f t="shared" si="285"/>
        <v>4</v>
      </c>
      <c r="D6137" s="239">
        <v>45152</v>
      </c>
      <c r="E6137" s="245">
        <f t="shared" si="286"/>
        <v>3</v>
      </c>
      <c r="F6137" s="306" t="s">
        <v>176</v>
      </c>
      <c r="G6137" s="241">
        <v>674841.26</v>
      </c>
      <c r="H6137" s="244">
        <f t="shared" si="287"/>
        <v>2024523.78</v>
      </c>
      <c r="I6137" s="246"/>
      <c r="J6137" s="247"/>
      <c r="K6137" s="240"/>
      <c r="L6137" s="245"/>
    </row>
    <row r="6138" spans="1:12">
      <c r="A6138" s="243">
        <v>45149</v>
      </c>
      <c r="B6138" s="243">
        <v>45153</v>
      </c>
      <c r="C6138" s="244">
        <f t="shared" si="285"/>
        <v>5</v>
      </c>
      <c r="D6138" s="239">
        <v>45153</v>
      </c>
      <c r="E6138" s="245">
        <f t="shared" si="286"/>
        <v>4</v>
      </c>
      <c r="F6138" s="306" t="s">
        <v>178</v>
      </c>
      <c r="G6138" s="241">
        <v>206137.84</v>
      </c>
      <c r="H6138" s="244">
        <f t="shared" si="287"/>
        <v>824551.36</v>
      </c>
      <c r="I6138" s="246"/>
      <c r="J6138" s="247"/>
      <c r="K6138" s="240"/>
      <c r="L6138" s="245"/>
    </row>
    <row r="6139" spans="1:12">
      <c r="A6139" s="243">
        <v>45149</v>
      </c>
      <c r="B6139" s="243">
        <v>45153</v>
      </c>
      <c r="C6139" s="244">
        <f t="shared" si="285"/>
        <v>5</v>
      </c>
      <c r="D6139" s="239">
        <v>45153</v>
      </c>
      <c r="E6139" s="245">
        <f t="shared" si="286"/>
        <v>4</v>
      </c>
      <c r="F6139" s="306" t="s">
        <v>176</v>
      </c>
      <c r="G6139" s="241">
        <v>156695.15</v>
      </c>
      <c r="H6139" s="244">
        <f t="shared" si="287"/>
        <v>626780.6</v>
      </c>
      <c r="I6139" s="246"/>
      <c r="J6139" s="247"/>
      <c r="K6139" s="240"/>
      <c r="L6139" s="245"/>
    </row>
    <row r="6140" spans="1:12">
      <c r="A6140" s="243">
        <v>45149</v>
      </c>
      <c r="B6140" s="243">
        <v>45152</v>
      </c>
      <c r="C6140" s="244">
        <f t="shared" si="285"/>
        <v>4</v>
      </c>
      <c r="D6140" s="239">
        <v>45152</v>
      </c>
      <c r="E6140" s="245">
        <f t="shared" si="286"/>
        <v>3</v>
      </c>
      <c r="F6140" s="306" t="s">
        <v>175</v>
      </c>
      <c r="G6140" s="241">
        <v>936239.85</v>
      </c>
      <c r="H6140" s="244">
        <f t="shared" si="287"/>
        <v>2808719.55</v>
      </c>
      <c r="I6140" s="246"/>
      <c r="J6140" s="247"/>
      <c r="K6140" s="240"/>
      <c r="L6140" s="245"/>
    </row>
    <row r="6141" spans="1:12">
      <c r="A6141" s="243">
        <v>45149</v>
      </c>
      <c r="B6141" s="243">
        <v>45154</v>
      </c>
      <c r="C6141" s="244">
        <f t="shared" si="285"/>
        <v>6</v>
      </c>
      <c r="D6141" s="239">
        <v>45154</v>
      </c>
      <c r="E6141" s="245">
        <f t="shared" si="286"/>
        <v>5</v>
      </c>
      <c r="F6141" s="306" t="s">
        <v>178</v>
      </c>
      <c r="G6141" s="241">
        <v>64844.73</v>
      </c>
      <c r="H6141" s="244">
        <f t="shared" si="287"/>
        <v>324223.65000000002</v>
      </c>
      <c r="I6141" s="246"/>
      <c r="J6141" s="247"/>
      <c r="K6141" s="240"/>
      <c r="L6141" s="245"/>
    </row>
    <row r="6142" spans="1:12">
      <c r="A6142" s="243">
        <v>45149</v>
      </c>
      <c r="B6142" s="243">
        <v>45153</v>
      </c>
      <c r="C6142" s="244">
        <f t="shared" si="285"/>
        <v>5</v>
      </c>
      <c r="D6142" s="239">
        <v>45153</v>
      </c>
      <c r="E6142" s="245">
        <f t="shared" si="286"/>
        <v>4</v>
      </c>
      <c r="F6142" s="306" t="s">
        <v>175</v>
      </c>
      <c r="G6142" s="241">
        <v>7649.13</v>
      </c>
      <c r="H6142" s="244">
        <f t="shared" si="287"/>
        <v>30596.52</v>
      </c>
      <c r="I6142" s="246"/>
      <c r="J6142" s="247"/>
      <c r="K6142" s="240"/>
      <c r="L6142" s="245"/>
    </row>
    <row r="6143" spans="1:12">
      <c r="A6143" s="243">
        <v>45149</v>
      </c>
      <c r="B6143" s="243">
        <v>45154</v>
      </c>
      <c r="C6143" s="244">
        <f t="shared" si="285"/>
        <v>6</v>
      </c>
      <c r="D6143" s="239">
        <v>45154</v>
      </c>
      <c r="E6143" s="245">
        <f t="shared" si="286"/>
        <v>5</v>
      </c>
      <c r="F6143" s="306" t="s">
        <v>176</v>
      </c>
      <c r="G6143" s="241">
        <v>143479.54999999999</v>
      </c>
      <c r="H6143" s="244">
        <f t="shared" si="287"/>
        <v>717397.75</v>
      </c>
      <c r="I6143" s="246"/>
      <c r="J6143" s="247"/>
      <c r="K6143" s="240"/>
      <c r="L6143" s="245"/>
    </row>
    <row r="6144" spans="1:12">
      <c r="A6144" s="243">
        <v>45149</v>
      </c>
      <c r="B6144" s="243">
        <v>45273</v>
      </c>
      <c r="C6144" s="244">
        <f t="shared" si="285"/>
        <v>125</v>
      </c>
      <c r="D6144" s="239">
        <v>45273</v>
      </c>
      <c r="E6144" s="245">
        <f t="shared" si="286"/>
        <v>124</v>
      </c>
      <c r="F6144" s="306" t="s">
        <v>176</v>
      </c>
      <c r="G6144" s="241">
        <v>36.020000000000003</v>
      </c>
      <c r="H6144" s="244">
        <f t="shared" si="287"/>
        <v>4466.4800000000005</v>
      </c>
      <c r="I6144" s="246"/>
      <c r="J6144" s="247"/>
      <c r="K6144" s="240"/>
      <c r="L6144" s="245"/>
    </row>
    <row r="6145" spans="1:12">
      <c r="A6145" s="243">
        <v>45149</v>
      </c>
      <c r="B6145" s="243">
        <v>45154</v>
      </c>
      <c r="C6145" s="244">
        <f t="shared" si="285"/>
        <v>6</v>
      </c>
      <c r="D6145" s="239">
        <v>45154</v>
      </c>
      <c r="E6145" s="245">
        <f t="shared" si="286"/>
        <v>5</v>
      </c>
      <c r="F6145" s="306" t="s">
        <v>175</v>
      </c>
      <c r="G6145" s="241">
        <v>2482.42</v>
      </c>
      <c r="H6145" s="244">
        <f t="shared" si="287"/>
        <v>12412.1</v>
      </c>
      <c r="I6145" s="246"/>
      <c r="J6145" s="247"/>
      <c r="K6145" s="240"/>
      <c r="L6145" s="245"/>
    </row>
    <row r="6146" spans="1:12">
      <c r="A6146" s="243">
        <v>45149</v>
      </c>
      <c r="B6146" s="243">
        <v>45155</v>
      </c>
      <c r="C6146" s="244">
        <f t="shared" si="285"/>
        <v>7</v>
      </c>
      <c r="D6146" s="239">
        <v>45155</v>
      </c>
      <c r="E6146" s="245">
        <f t="shared" si="286"/>
        <v>6</v>
      </c>
      <c r="F6146" s="306" t="s">
        <v>176</v>
      </c>
      <c r="G6146" s="241">
        <v>53428.92</v>
      </c>
      <c r="H6146" s="244">
        <f t="shared" si="287"/>
        <v>320573.52</v>
      </c>
      <c r="I6146" s="246"/>
      <c r="J6146" s="247"/>
      <c r="K6146" s="240"/>
      <c r="L6146" s="245"/>
    </row>
    <row r="6147" spans="1:12">
      <c r="A6147" s="243">
        <v>45149</v>
      </c>
      <c r="B6147" s="243">
        <v>45274</v>
      </c>
      <c r="C6147" s="244">
        <f t="shared" si="285"/>
        <v>126</v>
      </c>
      <c r="D6147" s="239">
        <v>45274</v>
      </c>
      <c r="E6147" s="245">
        <f t="shared" si="286"/>
        <v>125</v>
      </c>
      <c r="F6147" s="306" t="s">
        <v>176</v>
      </c>
      <c r="G6147" s="241">
        <v>2096.73</v>
      </c>
      <c r="H6147" s="244">
        <f t="shared" si="287"/>
        <v>262091.25</v>
      </c>
      <c r="I6147" s="246"/>
      <c r="J6147" s="247"/>
      <c r="K6147" s="240"/>
      <c r="L6147" s="245"/>
    </row>
    <row r="6148" spans="1:12">
      <c r="A6148" s="243">
        <v>45149</v>
      </c>
      <c r="B6148" s="243">
        <v>45168</v>
      </c>
      <c r="C6148" s="244">
        <f t="shared" si="285"/>
        <v>20</v>
      </c>
      <c r="D6148" s="239">
        <v>45168</v>
      </c>
      <c r="E6148" s="245">
        <f t="shared" si="286"/>
        <v>19</v>
      </c>
      <c r="F6148" s="306" t="s">
        <v>175</v>
      </c>
      <c r="G6148" s="241">
        <v>193.64</v>
      </c>
      <c r="H6148" s="244">
        <f t="shared" si="287"/>
        <v>3679.16</v>
      </c>
      <c r="I6148" s="246"/>
      <c r="J6148" s="247"/>
      <c r="K6148" s="240"/>
      <c r="L6148" s="245"/>
    </row>
    <row r="6149" spans="1:12">
      <c r="A6149" s="243">
        <v>45149</v>
      </c>
      <c r="B6149" s="243">
        <v>45169</v>
      </c>
      <c r="C6149" s="244">
        <f t="shared" si="285"/>
        <v>21</v>
      </c>
      <c r="D6149" s="239">
        <v>45169</v>
      </c>
      <c r="E6149" s="245">
        <f t="shared" si="286"/>
        <v>20</v>
      </c>
      <c r="F6149" s="306" t="s">
        <v>176</v>
      </c>
      <c r="G6149" s="241">
        <v>7460.96</v>
      </c>
      <c r="H6149" s="244">
        <f t="shared" si="287"/>
        <v>149219.20000000001</v>
      </c>
      <c r="I6149" s="246"/>
      <c r="J6149" s="247"/>
      <c r="K6149" s="240"/>
      <c r="L6149" s="245"/>
    </row>
    <row r="6150" spans="1:12">
      <c r="A6150" s="243">
        <v>45149</v>
      </c>
      <c r="B6150" s="243">
        <v>45149</v>
      </c>
      <c r="C6150" s="244">
        <f t="shared" si="285"/>
        <v>1</v>
      </c>
      <c r="D6150" s="239">
        <v>45149</v>
      </c>
      <c r="E6150" s="245">
        <f t="shared" si="286"/>
        <v>0</v>
      </c>
      <c r="F6150" s="306" t="s">
        <v>177</v>
      </c>
      <c r="G6150" s="241">
        <v>17.420000000000002</v>
      </c>
      <c r="H6150" s="244">
        <f t="shared" si="287"/>
        <v>0</v>
      </c>
      <c r="I6150" s="246"/>
      <c r="J6150" s="247"/>
      <c r="K6150" s="240"/>
      <c r="L6150" s="245"/>
    </row>
    <row r="6151" spans="1:12">
      <c r="A6151" s="243">
        <v>45149</v>
      </c>
      <c r="B6151" s="243">
        <v>45155</v>
      </c>
      <c r="C6151" s="244">
        <f t="shared" ref="C6151:C6214" si="288">B6151-A6151+1</f>
        <v>7</v>
      </c>
      <c r="D6151" s="239">
        <v>45155</v>
      </c>
      <c r="E6151" s="245">
        <f t="shared" ref="E6151:E6214" si="289">D6151-A6151</f>
        <v>6</v>
      </c>
      <c r="F6151" s="306" t="s">
        <v>175</v>
      </c>
      <c r="G6151" s="241">
        <v>2577.9299999999998</v>
      </c>
      <c r="H6151" s="244">
        <f t="shared" ref="H6151:H6214" si="290">E6151*G6151</f>
        <v>15467.579999999998</v>
      </c>
      <c r="I6151" s="246"/>
      <c r="J6151" s="247"/>
      <c r="K6151" s="240"/>
      <c r="L6151" s="245"/>
    </row>
    <row r="6152" spans="1:12">
      <c r="A6152" s="243">
        <v>45149</v>
      </c>
      <c r="B6152" s="243">
        <v>45156</v>
      </c>
      <c r="C6152" s="244">
        <f t="shared" si="288"/>
        <v>8</v>
      </c>
      <c r="D6152" s="239">
        <v>45156</v>
      </c>
      <c r="E6152" s="245">
        <f t="shared" si="289"/>
        <v>7</v>
      </c>
      <c r="F6152" s="306" t="s">
        <v>176</v>
      </c>
      <c r="G6152" s="241">
        <v>634.54999999999995</v>
      </c>
      <c r="H6152" s="244">
        <f t="shared" si="290"/>
        <v>4441.8499999999995</v>
      </c>
      <c r="I6152" s="246"/>
      <c r="J6152" s="247"/>
      <c r="K6152" s="240"/>
      <c r="L6152" s="245"/>
    </row>
    <row r="6153" spans="1:12">
      <c r="A6153" s="243">
        <v>45149</v>
      </c>
      <c r="B6153" s="243">
        <v>45293</v>
      </c>
      <c r="C6153" s="244">
        <f t="shared" si="288"/>
        <v>145</v>
      </c>
      <c r="D6153" s="239">
        <v>45293</v>
      </c>
      <c r="E6153" s="245">
        <f t="shared" si="289"/>
        <v>144</v>
      </c>
      <c r="F6153" s="306" t="s">
        <v>175</v>
      </c>
      <c r="G6153" s="241">
        <v>52.67</v>
      </c>
      <c r="H6153" s="244">
        <f t="shared" si="290"/>
        <v>7584.4800000000005</v>
      </c>
      <c r="I6153" s="246"/>
      <c r="J6153" s="247"/>
      <c r="K6153" s="240"/>
      <c r="L6153" s="245"/>
    </row>
    <row r="6154" spans="1:12">
      <c r="A6154" s="243">
        <v>45149</v>
      </c>
      <c r="B6154" s="243">
        <v>45169</v>
      </c>
      <c r="C6154" s="244">
        <f t="shared" si="288"/>
        <v>21</v>
      </c>
      <c r="D6154" s="239">
        <v>45169</v>
      </c>
      <c r="E6154" s="245">
        <f t="shared" si="289"/>
        <v>20</v>
      </c>
      <c r="F6154" s="306" t="s">
        <v>175</v>
      </c>
      <c r="G6154" s="241">
        <v>15.39</v>
      </c>
      <c r="H6154" s="244">
        <f t="shared" si="290"/>
        <v>307.8</v>
      </c>
      <c r="I6154" s="246"/>
      <c r="J6154" s="247"/>
      <c r="K6154" s="240"/>
      <c r="L6154" s="245"/>
    </row>
    <row r="6155" spans="1:12">
      <c r="A6155" s="243">
        <v>45149</v>
      </c>
      <c r="B6155" s="243">
        <v>45152</v>
      </c>
      <c r="C6155" s="244">
        <f t="shared" si="288"/>
        <v>4</v>
      </c>
      <c r="D6155" s="239">
        <v>45152</v>
      </c>
      <c r="E6155" s="245">
        <f t="shared" si="289"/>
        <v>3</v>
      </c>
      <c r="F6155" s="306" t="s">
        <v>179</v>
      </c>
      <c r="G6155" s="241">
        <v>3.25</v>
      </c>
      <c r="H6155" s="244">
        <f t="shared" si="290"/>
        <v>9.75</v>
      </c>
      <c r="I6155" s="246"/>
      <c r="J6155" s="247"/>
      <c r="K6155" s="240"/>
      <c r="L6155" s="245"/>
    </row>
    <row r="6156" spans="1:12">
      <c r="A6156" s="243">
        <v>45149</v>
      </c>
      <c r="B6156" s="243">
        <v>45418</v>
      </c>
      <c r="C6156" s="244">
        <f t="shared" si="288"/>
        <v>270</v>
      </c>
      <c r="D6156" s="239">
        <v>45418</v>
      </c>
      <c r="E6156" s="245">
        <f t="shared" si="289"/>
        <v>269</v>
      </c>
      <c r="F6156" s="306" t="s">
        <v>175</v>
      </c>
      <c r="G6156" s="241">
        <v>242.09</v>
      </c>
      <c r="H6156" s="244">
        <f t="shared" si="290"/>
        <v>65122.21</v>
      </c>
      <c r="I6156" s="246"/>
      <c r="J6156" s="247"/>
      <c r="K6156" s="240"/>
      <c r="L6156" s="245"/>
    </row>
    <row r="6157" spans="1:12">
      <c r="A6157" s="243">
        <v>45149</v>
      </c>
      <c r="B6157" s="243">
        <v>45290</v>
      </c>
      <c r="C6157" s="244">
        <f t="shared" si="288"/>
        <v>142</v>
      </c>
      <c r="D6157" s="239">
        <v>45290</v>
      </c>
      <c r="E6157" s="245">
        <f t="shared" si="289"/>
        <v>141</v>
      </c>
      <c r="F6157" s="306" t="s">
        <v>176</v>
      </c>
      <c r="G6157" s="241">
        <v>284.54000000000002</v>
      </c>
      <c r="H6157" s="244">
        <f t="shared" si="290"/>
        <v>40120.14</v>
      </c>
      <c r="I6157" s="246"/>
      <c r="J6157" s="247"/>
      <c r="K6157" s="240"/>
      <c r="L6157" s="245"/>
    </row>
    <row r="6158" spans="1:12">
      <c r="A6158" s="243">
        <v>45149</v>
      </c>
      <c r="B6158" s="243">
        <v>45356</v>
      </c>
      <c r="C6158" s="244">
        <f t="shared" si="288"/>
        <v>208</v>
      </c>
      <c r="D6158" s="239">
        <v>45356</v>
      </c>
      <c r="E6158" s="245">
        <f t="shared" si="289"/>
        <v>207</v>
      </c>
      <c r="F6158" s="306" t="s">
        <v>175</v>
      </c>
      <c r="G6158" s="241">
        <v>21.39</v>
      </c>
      <c r="H6158" s="244">
        <f t="shared" si="290"/>
        <v>4427.7300000000005</v>
      </c>
      <c r="I6158" s="246"/>
      <c r="J6158" s="247"/>
      <c r="K6158" s="240"/>
      <c r="L6158" s="245"/>
    </row>
    <row r="6159" spans="1:12">
      <c r="A6159" s="243">
        <v>45149</v>
      </c>
      <c r="B6159" s="243">
        <v>45156</v>
      </c>
      <c r="C6159" s="244">
        <f t="shared" si="288"/>
        <v>8</v>
      </c>
      <c r="D6159" s="239">
        <v>45156</v>
      </c>
      <c r="E6159" s="245">
        <f t="shared" si="289"/>
        <v>7</v>
      </c>
      <c r="F6159" s="306" t="s">
        <v>175</v>
      </c>
      <c r="G6159" s="241">
        <v>457.4</v>
      </c>
      <c r="H6159" s="244">
        <f t="shared" si="290"/>
        <v>3201.7999999999997</v>
      </c>
      <c r="I6159" s="246"/>
      <c r="J6159" s="247"/>
      <c r="K6159" s="240"/>
      <c r="L6159" s="245"/>
    </row>
    <row r="6160" spans="1:12">
      <c r="A6160" s="243">
        <v>45149</v>
      </c>
      <c r="B6160" s="243">
        <v>45152</v>
      </c>
      <c r="C6160" s="244">
        <f t="shared" si="288"/>
        <v>4</v>
      </c>
      <c r="D6160" s="239">
        <v>45152</v>
      </c>
      <c r="E6160" s="245">
        <f t="shared" si="289"/>
        <v>3</v>
      </c>
      <c r="F6160" s="306" t="s">
        <v>177</v>
      </c>
      <c r="G6160" s="241">
        <v>1488.5</v>
      </c>
      <c r="H6160" s="244">
        <f t="shared" si="290"/>
        <v>4465.5</v>
      </c>
      <c r="I6160" s="246"/>
      <c r="J6160" s="247"/>
      <c r="K6160" s="240"/>
      <c r="L6160" s="245"/>
    </row>
    <row r="6161" spans="1:12">
      <c r="A6161" s="243">
        <v>45149</v>
      </c>
      <c r="B6161" s="243">
        <v>45153</v>
      </c>
      <c r="C6161" s="244">
        <f t="shared" si="288"/>
        <v>5</v>
      </c>
      <c r="D6161" s="239">
        <v>45153</v>
      </c>
      <c r="E6161" s="245">
        <f t="shared" si="289"/>
        <v>4</v>
      </c>
      <c r="F6161" s="306" t="s">
        <v>177</v>
      </c>
      <c r="G6161" s="241">
        <v>806.89</v>
      </c>
      <c r="H6161" s="244">
        <f t="shared" si="290"/>
        <v>3227.56</v>
      </c>
      <c r="I6161" s="246"/>
      <c r="J6161" s="247"/>
      <c r="K6161" s="240"/>
      <c r="L6161" s="245"/>
    </row>
    <row r="6162" spans="1:12">
      <c r="A6162" s="243">
        <v>45149</v>
      </c>
      <c r="B6162" s="243">
        <v>45155</v>
      </c>
      <c r="C6162" s="244">
        <f t="shared" si="288"/>
        <v>7</v>
      </c>
      <c r="D6162" s="239">
        <v>45155</v>
      </c>
      <c r="E6162" s="245">
        <f t="shared" si="289"/>
        <v>6</v>
      </c>
      <c r="F6162" s="306" t="s">
        <v>179</v>
      </c>
      <c r="G6162" s="241">
        <v>9.02</v>
      </c>
      <c r="H6162" s="244">
        <f t="shared" si="290"/>
        <v>54.12</v>
      </c>
      <c r="I6162" s="246"/>
      <c r="J6162" s="247"/>
      <c r="K6162" s="240"/>
      <c r="L6162" s="245"/>
    </row>
    <row r="6163" spans="1:12">
      <c r="A6163" s="243">
        <v>45149</v>
      </c>
      <c r="B6163" s="243">
        <v>45278</v>
      </c>
      <c r="C6163" s="244">
        <f t="shared" si="288"/>
        <v>130</v>
      </c>
      <c r="D6163" s="239">
        <v>45278</v>
      </c>
      <c r="E6163" s="245">
        <f t="shared" si="289"/>
        <v>129</v>
      </c>
      <c r="F6163" s="306" t="s">
        <v>176</v>
      </c>
      <c r="G6163" s="241">
        <v>762.84</v>
      </c>
      <c r="H6163" s="244">
        <f t="shared" si="290"/>
        <v>98406.36</v>
      </c>
      <c r="I6163" s="246"/>
      <c r="J6163" s="247"/>
      <c r="K6163" s="240"/>
      <c r="L6163" s="245"/>
    </row>
    <row r="6164" spans="1:12">
      <c r="A6164" s="243">
        <v>45149</v>
      </c>
      <c r="B6164" s="243">
        <v>45180</v>
      </c>
      <c r="C6164" s="244">
        <f t="shared" si="288"/>
        <v>32</v>
      </c>
      <c r="D6164" s="239">
        <v>45180</v>
      </c>
      <c r="E6164" s="245">
        <f t="shared" si="289"/>
        <v>31</v>
      </c>
      <c r="F6164" s="306" t="s">
        <v>175</v>
      </c>
      <c r="G6164" s="241">
        <v>77.13</v>
      </c>
      <c r="H6164" s="244">
        <f t="shared" si="290"/>
        <v>2391.0299999999997</v>
      </c>
      <c r="I6164" s="246"/>
      <c r="J6164" s="247"/>
      <c r="K6164" s="240"/>
      <c r="L6164" s="245"/>
    </row>
    <row r="6165" spans="1:12">
      <c r="A6165" s="243">
        <v>45149</v>
      </c>
      <c r="B6165" s="243">
        <v>45183</v>
      </c>
      <c r="C6165" s="244">
        <f t="shared" si="288"/>
        <v>35</v>
      </c>
      <c r="D6165" s="239">
        <v>45183</v>
      </c>
      <c r="E6165" s="245">
        <f t="shared" si="289"/>
        <v>34</v>
      </c>
      <c r="F6165" s="306" t="s">
        <v>175</v>
      </c>
      <c r="G6165" s="241">
        <v>243.75</v>
      </c>
      <c r="H6165" s="244">
        <f t="shared" si="290"/>
        <v>8287.5</v>
      </c>
      <c r="I6165" s="246"/>
      <c r="J6165" s="247"/>
      <c r="K6165" s="240"/>
      <c r="L6165" s="245"/>
    </row>
    <row r="6166" spans="1:12">
      <c r="A6166" s="243">
        <v>45149</v>
      </c>
      <c r="B6166" s="243">
        <v>45159</v>
      </c>
      <c r="C6166" s="244">
        <f t="shared" si="288"/>
        <v>11</v>
      </c>
      <c r="D6166" s="239">
        <v>45159</v>
      </c>
      <c r="E6166" s="245">
        <f t="shared" si="289"/>
        <v>10</v>
      </c>
      <c r="F6166" s="306" t="s">
        <v>176</v>
      </c>
      <c r="G6166" s="241">
        <v>14002.83</v>
      </c>
      <c r="H6166" s="244">
        <f t="shared" si="290"/>
        <v>140028.29999999999</v>
      </c>
      <c r="I6166" s="246"/>
      <c r="J6166" s="247"/>
      <c r="K6166" s="240"/>
      <c r="L6166" s="245"/>
    </row>
    <row r="6167" spans="1:12">
      <c r="A6167" s="243">
        <v>45149</v>
      </c>
      <c r="B6167" s="243">
        <v>45160</v>
      </c>
      <c r="C6167" s="244">
        <f t="shared" si="288"/>
        <v>12</v>
      </c>
      <c r="D6167" s="239">
        <v>45160</v>
      </c>
      <c r="E6167" s="245">
        <f t="shared" si="289"/>
        <v>11</v>
      </c>
      <c r="F6167" s="306" t="s">
        <v>178</v>
      </c>
      <c r="G6167" s="241">
        <v>6553.2</v>
      </c>
      <c r="H6167" s="244">
        <f t="shared" si="290"/>
        <v>72085.2</v>
      </c>
      <c r="I6167" s="246"/>
      <c r="J6167" s="247"/>
      <c r="K6167" s="240"/>
      <c r="L6167" s="245"/>
    </row>
    <row r="6168" spans="1:12">
      <c r="A6168" s="243">
        <v>45149</v>
      </c>
      <c r="B6168" s="243">
        <v>45160</v>
      </c>
      <c r="C6168" s="244">
        <f t="shared" si="288"/>
        <v>12</v>
      </c>
      <c r="D6168" s="239">
        <v>45160</v>
      </c>
      <c r="E6168" s="245">
        <f t="shared" si="289"/>
        <v>11</v>
      </c>
      <c r="F6168" s="306" t="s">
        <v>176</v>
      </c>
      <c r="G6168" s="241">
        <v>3011.17</v>
      </c>
      <c r="H6168" s="244">
        <f t="shared" si="290"/>
        <v>33122.870000000003</v>
      </c>
      <c r="I6168" s="246"/>
      <c r="J6168" s="247"/>
      <c r="K6168" s="240"/>
      <c r="L6168" s="245"/>
    </row>
    <row r="6169" spans="1:12">
      <c r="A6169" s="243">
        <v>45149</v>
      </c>
      <c r="B6169" s="243">
        <v>45257</v>
      </c>
      <c r="C6169" s="244">
        <f t="shared" si="288"/>
        <v>109</v>
      </c>
      <c r="D6169" s="239">
        <v>45257</v>
      </c>
      <c r="E6169" s="245">
        <f t="shared" si="289"/>
        <v>108</v>
      </c>
      <c r="F6169" s="306" t="s">
        <v>175</v>
      </c>
      <c r="G6169" s="241">
        <v>682.72</v>
      </c>
      <c r="H6169" s="244">
        <f t="shared" si="290"/>
        <v>73733.760000000009</v>
      </c>
      <c r="I6169" s="246"/>
      <c r="J6169" s="247"/>
      <c r="K6169" s="240"/>
      <c r="L6169" s="245"/>
    </row>
    <row r="6170" spans="1:12">
      <c r="A6170" s="243">
        <v>45149</v>
      </c>
      <c r="B6170" s="243">
        <v>45159</v>
      </c>
      <c r="C6170" s="244">
        <f t="shared" si="288"/>
        <v>11</v>
      </c>
      <c r="D6170" s="239">
        <v>45159</v>
      </c>
      <c r="E6170" s="245">
        <f t="shared" si="289"/>
        <v>10</v>
      </c>
      <c r="F6170" s="306" t="s">
        <v>175</v>
      </c>
      <c r="G6170" s="241">
        <v>402.12</v>
      </c>
      <c r="H6170" s="244">
        <f t="shared" si="290"/>
        <v>4021.2</v>
      </c>
      <c r="I6170" s="246"/>
      <c r="J6170" s="247"/>
      <c r="K6170" s="240"/>
      <c r="L6170" s="245"/>
    </row>
    <row r="6171" spans="1:12">
      <c r="A6171" s="243">
        <v>45149</v>
      </c>
      <c r="B6171" s="243">
        <v>45161</v>
      </c>
      <c r="C6171" s="244">
        <f t="shared" si="288"/>
        <v>13</v>
      </c>
      <c r="D6171" s="239">
        <v>45161</v>
      </c>
      <c r="E6171" s="245">
        <f t="shared" si="289"/>
        <v>12</v>
      </c>
      <c r="F6171" s="306" t="s">
        <v>176</v>
      </c>
      <c r="G6171" s="241">
        <v>18043.72</v>
      </c>
      <c r="H6171" s="244">
        <f t="shared" si="290"/>
        <v>216524.64</v>
      </c>
      <c r="I6171" s="246"/>
      <c r="J6171" s="247"/>
      <c r="K6171" s="240"/>
      <c r="L6171" s="245"/>
    </row>
    <row r="6172" spans="1:12">
      <c r="A6172" s="243">
        <v>45149</v>
      </c>
      <c r="B6172" s="243">
        <v>45162</v>
      </c>
      <c r="C6172" s="244">
        <f t="shared" si="288"/>
        <v>14</v>
      </c>
      <c r="D6172" s="239">
        <v>45162</v>
      </c>
      <c r="E6172" s="245">
        <f t="shared" si="289"/>
        <v>13</v>
      </c>
      <c r="F6172" s="306" t="s">
        <v>178</v>
      </c>
      <c r="G6172" s="241">
        <v>7922.87</v>
      </c>
      <c r="H6172" s="244">
        <f t="shared" si="290"/>
        <v>102997.31</v>
      </c>
      <c r="I6172" s="246"/>
      <c r="J6172" s="247"/>
      <c r="K6172" s="240"/>
      <c r="L6172" s="245"/>
    </row>
    <row r="6173" spans="1:12">
      <c r="A6173" s="243">
        <v>45149</v>
      </c>
      <c r="B6173" s="243">
        <v>45160</v>
      </c>
      <c r="C6173" s="244">
        <f t="shared" si="288"/>
        <v>12</v>
      </c>
      <c r="D6173" s="239">
        <v>45160</v>
      </c>
      <c r="E6173" s="245">
        <f t="shared" si="289"/>
        <v>11</v>
      </c>
      <c r="F6173" s="306" t="s">
        <v>175</v>
      </c>
      <c r="G6173" s="241">
        <v>350.64</v>
      </c>
      <c r="H6173" s="244">
        <f t="shared" si="290"/>
        <v>3857.04</v>
      </c>
      <c r="I6173" s="246"/>
      <c r="J6173" s="247"/>
      <c r="K6173" s="240"/>
      <c r="L6173" s="245"/>
    </row>
    <row r="6174" spans="1:12">
      <c r="A6174" s="243">
        <v>45149</v>
      </c>
      <c r="B6174" s="243">
        <v>45161</v>
      </c>
      <c r="C6174" s="244">
        <f t="shared" si="288"/>
        <v>13</v>
      </c>
      <c r="D6174" s="239">
        <v>45161</v>
      </c>
      <c r="E6174" s="245">
        <f t="shared" si="289"/>
        <v>12</v>
      </c>
      <c r="F6174" s="306" t="s">
        <v>175</v>
      </c>
      <c r="G6174" s="241">
        <v>71.84</v>
      </c>
      <c r="H6174" s="244">
        <f t="shared" si="290"/>
        <v>862.08</v>
      </c>
      <c r="I6174" s="246"/>
      <c r="J6174" s="247"/>
      <c r="K6174" s="240"/>
      <c r="L6174" s="245"/>
    </row>
    <row r="6175" spans="1:12">
      <c r="A6175" s="243">
        <v>45150</v>
      </c>
      <c r="B6175" s="243">
        <v>45152</v>
      </c>
      <c r="C6175" s="244">
        <f t="shared" si="288"/>
        <v>3</v>
      </c>
      <c r="D6175" s="239">
        <v>45152</v>
      </c>
      <c r="E6175" s="245">
        <f t="shared" si="289"/>
        <v>2</v>
      </c>
      <c r="F6175" s="306" t="s">
        <v>176</v>
      </c>
      <c r="G6175" s="241">
        <v>91.6</v>
      </c>
      <c r="H6175" s="244">
        <f t="shared" si="290"/>
        <v>183.2</v>
      </c>
      <c r="I6175" s="246"/>
      <c r="J6175" s="247"/>
      <c r="K6175" s="240"/>
      <c r="L6175" s="245"/>
    </row>
    <row r="6176" spans="1:12">
      <c r="A6176" s="243">
        <v>45150</v>
      </c>
      <c r="B6176" s="243">
        <v>45152</v>
      </c>
      <c r="C6176" s="244">
        <f t="shared" si="288"/>
        <v>3</v>
      </c>
      <c r="D6176" s="239">
        <v>45152</v>
      </c>
      <c r="E6176" s="245">
        <f t="shared" si="289"/>
        <v>2</v>
      </c>
      <c r="F6176" s="306" t="s">
        <v>175</v>
      </c>
      <c r="G6176" s="241">
        <v>7485.27</v>
      </c>
      <c r="H6176" s="244">
        <f t="shared" si="290"/>
        <v>14970.54</v>
      </c>
      <c r="I6176" s="246"/>
      <c r="J6176" s="247"/>
      <c r="K6176" s="240"/>
      <c r="L6176" s="245"/>
    </row>
    <row r="6177" spans="1:12">
      <c r="A6177" s="243">
        <v>45150</v>
      </c>
      <c r="B6177" s="243">
        <v>45153</v>
      </c>
      <c r="C6177" s="244">
        <f t="shared" si="288"/>
        <v>4</v>
      </c>
      <c r="D6177" s="239">
        <v>45153</v>
      </c>
      <c r="E6177" s="245">
        <f t="shared" si="289"/>
        <v>3</v>
      </c>
      <c r="F6177" s="306" t="s">
        <v>175</v>
      </c>
      <c r="G6177" s="241">
        <v>14.21</v>
      </c>
      <c r="H6177" s="244">
        <f t="shared" si="290"/>
        <v>42.63</v>
      </c>
      <c r="I6177" s="246"/>
      <c r="J6177" s="247"/>
      <c r="K6177" s="240"/>
      <c r="L6177" s="245"/>
    </row>
    <row r="6178" spans="1:12">
      <c r="A6178" s="243">
        <v>45150</v>
      </c>
      <c r="B6178" s="243">
        <v>45211</v>
      </c>
      <c r="C6178" s="244">
        <f t="shared" si="288"/>
        <v>62</v>
      </c>
      <c r="D6178" s="239">
        <v>45211</v>
      </c>
      <c r="E6178" s="245">
        <f t="shared" si="289"/>
        <v>61</v>
      </c>
      <c r="F6178" s="306" t="s">
        <v>175</v>
      </c>
      <c r="G6178" s="241">
        <v>36.89</v>
      </c>
      <c r="H6178" s="244">
        <f t="shared" si="290"/>
        <v>2250.29</v>
      </c>
      <c r="I6178" s="246"/>
      <c r="J6178" s="247"/>
      <c r="K6178" s="240"/>
      <c r="L6178" s="245"/>
    </row>
    <row r="6179" spans="1:12">
      <c r="A6179" s="243">
        <v>45151</v>
      </c>
      <c r="B6179" s="243">
        <v>45155</v>
      </c>
      <c r="C6179" s="244">
        <f t="shared" si="288"/>
        <v>5</v>
      </c>
      <c r="D6179" s="239">
        <v>45155</v>
      </c>
      <c r="E6179" s="245">
        <f t="shared" si="289"/>
        <v>4</v>
      </c>
      <c r="F6179" s="306" t="s">
        <v>175</v>
      </c>
      <c r="G6179" s="241">
        <v>78.09</v>
      </c>
      <c r="H6179" s="244">
        <f t="shared" si="290"/>
        <v>312.36</v>
      </c>
      <c r="I6179" s="246"/>
      <c r="J6179" s="247"/>
      <c r="K6179" s="240"/>
      <c r="L6179" s="245"/>
    </row>
    <row r="6180" spans="1:12">
      <c r="A6180" s="243">
        <v>45151</v>
      </c>
      <c r="B6180" s="243">
        <v>45169</v>
      </c>
      <c r="C6180" s="244">
        <f t="shared" si="288"/>
        <v>19</v>
      </c>
      <c r="D6180" s="239">
        <v>45169</v>
      </c>
      <c r="E6180" s="245">
        <f t="shared" si="289"/>
        <v>18</v>
      </c>
      <c r="F6180" s="306" t="s">
        <v>175</v>
      </c>
      <c r="G6180" s="241">
        <v>97.17</v>
      </c>
      <c r="H6180" s="244">
        <f t="shared" si="290"/>
        <v>1749.06</v>
      </c>
      <c r="I6180" s="246"/>
      <c r="J6180" s="247"/>
      <c r="K6180" s="240"/>
      <c r="L6180" s="245"/>
    </row>
    <row r="6181" spans="1:12">
      <c r="A6181" s="243">
        <v>45151</v>
      </c>
      <c r="B6181" s="243">
        <v>45183</v>
      </c>
      <c r="C6181" s="244">
        <f t="shared" si="288"/>
        <v>33</v>
      </c>
      <c r="D6181" s="239">
        <v>45183</v>
      </c>
      <c r="E6181" s="245">
        <f t="shared" si="289"/>
        <v>32</v>
      </c>
      <c r="F6181" s="306" t="s">
        <v>175</v>
      </c>
      <c r="G6181" s="241">
        <v>68.56</v>
      </c>
      <c r="H6181" s="244">
        <f t="shared" si="290"/>
        <v>2193.92</v>
      </c>
      <c r="I6181" s="246"/>
      <c r="J6181" s="247"/>
      <c r="K6181" s="240"/>
      <c r="L6181" s="245"/>
    </row>
    <row r="6182" spans="1:12">
      <c r="A6182" s="243">
        <v>45151</v>
      </c>
      <c r="B6182" s="243">
        <v>45159</v>
      </c>
      <c r="C6182" s="244">
        <f t="shared" si="288"/>
        <v>9</v>
      </c>
      <c r="D6182" s="239">
        <v>45159</v>
      </c>
      <c r="E6182" s="245">
        <f t="shared" si="289"/>
        <v>8</v>
      </c>
      <c r="F6182" s="306" t="s">
        <v>175</v>
      </c>
      <c r="G6182" s="241">
        <v>44.69</v>
      </c>
      <c r="H6182" s="244">
        <f t="shared" si="290"/>
        <v>357.52</v>
      </c>
      <c r="I6182" s="246"/>
      <c r="J6182" s="247"/>
      <c r="K6182" s="240"/>
      <c r="L6182" s="245"/>
    </row>
    <row r="6183" spans="1:12">
      <c r="A6183" s="243">
        <v>45151</v>
      </c>
      <c r="B6183" s="243">
        <v>45160</v>
      </c>
      <c r="C6183" s="244">
        <f t="shared" si="288"/>
        <v>10</v>
      </c>
      <c r="D6183" s="239">
        <v>45160</v>
      </c>
      <c r="E6183" s="245">
        <f t="shared" si="289"/>
        <v>9</v>
      </c>
      <c r="F6183" s="306" t="s">
        <v>175</v>
      </c>
      <c r="G6183" s="241">
        <v>14.41</v>
      </c>
      <c r="H6183" s="244">
        <f t="shared" si="290"/>
        <v>129.69</v>
      </c>
      <c r="I6183" s="246"/>
      <c r="J6183" s="247"/>
      <c r="K6183" s="240"/>
      <c r="L6183" s="245"/>
    </row>
    <row r="6184" spans="1:12">
      <c r="A6184" s="243">
        <v>45151</v>
      </c>
      <c r="B6184" s="243">
        <v>45162</v>
      </c>
      <c r="C6184" s="244">
        <f t="shared" si="288"/>
        <v>12</v>
      </c>
      <c r="D6184" s="239">
        <v>45162</v>
      </c>
      <c r="E6184" s="245">
        <f t="shared" si="289"/>
        <v>11</v>
      </c>
      <c r="F6184" s="306" t="s">
        <v>175</v>
      </c>
      <c r="G6184" s="241">
        <v>87.71</v>
      </c>
      <c r="H6184" s="244">
        <f t="shared" si="290"/>
        <v>964.81</v>
      </c>
      <c r="I6184" s="246"/>
      <c r="J6184" s="247"/>
      <c r="K6184" s="240"/>
      <c r="L6184" s="245"/>
    </row>
    <row r="6185" spans="1:12">
      <c r="A6185" s="243">
        <v>45151</v>
      </c>
      <c r="B6185" s="243">
        <v>45152</v>
      </c>
      <c r="C6185" s="244">
        <f t="shared" si="288"/>
        <v>2</v>
      </c>
      <c r="D6185" s="239">
        <v>45152</v>
      </c>
      <c r="E6185" s="245">
        <f t="shared" si="289"/>
        <v>1</v>
      </c>
      <c r="F6185" s="306" t="s">
        <v>176</v>
      </c>
      <c r="G6185" s="241">
        <v>311.68</v>
      </c>
      <c r="H6185" s="244">
        <f t="shared" si="290"/>
        <v>311.68</v>
      </c>
      <c r="I6185" s="246"/>
      <c r="J6185" s="247"/>
      <c r="K6185" s="240"/>
      <c r="L6185" s="245"/>
    </row>
    <row r="6186" spans="1:12">
      <c r="A6186" s="243">
        <v>45151</v>
      </c>
      <c r="B6186" s="243">
        <v>45152</v>
      </c>
      <c r="C6186" s="244">
        <f t="shared" si="288"/>
        <v>2</v>
      </c>
      <c r="D6186" s="239">
        <v>45152</v>
      </c>
      <c r="E6186" s="245">
        <f t="shared" si="289"/>
        <v>1</v>
      </c>
      <c r="F6186" s="306" t="s">
        <v>175</v>
      </c>
      <c r="G6186" s="241">
        <v>3997.69</v>
      </c>
      <c r="H6186" s="244">
        <f t="shared" si="290"/>
        <v>3997.69</v>
      </c>
      <c r="I6186" s="246"/>
      <c r="J6186" s="247"/>
      <c r="K6186" s="240"/>
      <c r="L6186" s="245"/>
    </row>
    <row r="6187" spans="1:12">
      <c r="A6187" s="243">
        <v>45151</v>
      </c>
      <c r="B6187" s="243">
        <v>45153</v>
      </c>
      <c r="C6187" s="244">
        <f t="shared" si="288"/>
        <v>3</v>
      </c>
      <c r="D6187" s="239">
        <v>45153</v>
      </c>
      <c r="E6187" s="245">
        <f t="shared" si="289"/>
        <v>2</v>
      </c>
      <c r="F6187" s="306" t="s">
        <v>176</v>
      </c>
      <c r="G6187" s="241">
        <v>13.81</v>
      </c>
      <c r="H6187" s="244">
        <f t="shared" si="290"/>
        <v>27.62</v>
      </c>
      <c r="I6187" s="246"/>
      <c r="J6187" s="247"/>
      <c r="K6187" s="240"/>
      <c r="L6187" s="245"/>
    </row>
    <row r="6188" spans="1:12">
      <c r="A6188" s="243">
        <v>45151</v>
      </c>
      <c r="B6188" s="243">
        <v>45154</v>
      </c>
      <c r="C6188" s="244">
        <f t="shared" si="288"/>
        <v>4</v>
      </c>
      <c r="D6188" s="239">
        <v>45154</v>
      </c>
      <c r="E6188" s="245">
        <f t="shared" si="289"/>
        <v>3</v>
      </c>
      <c r="F6188" s="306" t="s">
        <v>176</v>
      </c>
      <c r="G6188" s="241">
        <v>36.020000000000003</v>
      </c>
      <c r="H6188" s="244">
        <f t="shared" si="290"/>
        <v>108.06</v>
      </c>
      <c r="I6188" s="246"/>
      <c r="J6188" s="247"/>
      <c r="K6188" s="240"/>
      <c r="L6188" s="245"/>
    </row>
    <row r="6189" spans="1:12">
      <c r="A6189" s="243">
        <v>45151</v>
      </c>
      <c r="B6189" s="243">
        <v>45153</v>
      </c>
      <c r="C6189" s="244">
        <f t="shared" si="288"/>
        <v>3</v>
      </c>
      <c r="D6189" s="239">
        <v>45153</v>
      </c>
      <c r="E6189" s="245">
        <f t="shared" si="289"/>
        <v>2</v>
      </c>
      <c r="F6189" s="306" t="s">
        <v>175</v>
      </c>
      <c r="G6189" s="241">
        <v>305.02999999999997</v>
      </c>
      <c r="H6189" s="244">
        <f t="shared" si="290"/>
        <v>610.05999999999995</v>
      </c>
      <c r="I6189" s="246"/>
      <c r="J6189" s="247"/>
      <c r="K6189" s="240"/>
      <c r="L6189" s="245"/>
    </row>
    <row r="6190" spans="1:12">
      <c r="A6190" s="243">
        <v>45151</v>
      </c>
      <c r="B6190" s="243">
        <v>45154</v>
      </c>
      <c r="C6190" s="244">
        <f t="shared" si="288"/>
        <v>4</v>
      </c>
      <c r="D6190" s="239">
        <v>45154</v>
      </c>
      <c r="E6190" s="245">
        <f t="shared" si="289"/>
        <v>3</v>
      </c>
      <c r="F6190" s="306" t="s">
        <v>175</v>
      </c>
      <c r="G6190" s="241">
        <v>87.8</v>
      </c>
      <c r="H6190" s="244">
        <f t="shared" si="290"/>
        <v>263.39999999999998</v>
      </c>
      <c r="I6190" s="246"/>
      <c r="J6190" s="247"/>
      <c r="K6190" s="240"/>
      <c r="L6190" s="245"/>
    </row>
    <row r="6191" spans="1:12">
      <c r="A6191" s="243">
        <v>45152</v>
      </c>
      <c r="B6191" s="243">
        <v>45167</v>
      </c>
      <c r="C6191" s="244">
        <f t="shared" si="288"/>
        <v>16</v>
      </c>
      <c r="D6191" s="239">
        <v>45167</v>
      </c>
      <c r="E6191" s="245">
        <f t="shared" si="289"/>
        <v>15</v>
      </c>
      <c r="F6191" s="306" t="s">
        <v>175</v>
      </c>
      <c r="G6191" s="241">
        <v>26.55</v>
      </c>
      <c r="H6191" s="244">
        <f t="shared" si="290"/>
        <v>398.25</v>
      </c>
      <c r="I6191" s="246"/>
      <c r="J6191" s="247"/>
      <c r="K6191" s="240"/>
      <c r="L6191" s="245"/>
    </row>
    <row r="6192" spans="1:12">
      <c r="A6192" s="243">
        <v>45152</v>
      </c>
      <c r="B6192" s="243">
        <v>45175</v>
      </c>
      <c r="C6192" s="244">
        <f t="shared" si="288"/>
        <v>24</v>
      </c>
      <c r="D6192" s="239">
        <v>45175</v>
      </c>
      <c r="E6192" s="245">
        <f t="shared" si="289"/>
        <v>23</v>
      </c>
      <c r="F6192" s="306" t="s">
        <v>175</v>
      </c>
      <c r="G6192" s="241">
        <v>145.62</v>
      </c>
      <c r="H6192" s="244">
        <f t="shared" si="290"/>
        <v>3349.26</v>
      </c>
      <c r="I6192" s="246"/>
      <c r="J6192" s="247"/>
      <c r="K6192" s="240"/>
      <c r="L6192" s="245"/>
    </row>
    <row r="6193" spans="1:12">
      <c r="A6193" s="243">
        <v>45152</v>
      </c>
      <c r="B6193" s="243">
        <v>45153</v>
      </c>
      <c r="C6193" s="244">
        <f t="shared" si="288"/>
        <v>2</v>
      </c>
      <c r="D6193" s="239">
        <v>45153</v>
      </c>
      <c r="E6193" s="245">
        <f t="shared" si="289"/>
        <v>1</v>
      </c>
      <c r="F6193" s="306" t="s">
        <v>178</v>
      </c>
      <c r="G6193" s="241">
        <v>35961.449999999997</v>
      </c>
      <c r="H6193" s="244">
        <f t="shared" si="290"/>
        <v>35961.449999999997</v>
      </c>
      <c r="I6193" s="246"/>
      <c r="J6193" s="247"/>
      <c r="K6193" s="240"/>
      <c r="L6193" s="245"/>
    </row>
    <row r="6194" spans="1:12">
      <c r="A6194" s="243">
        <v>45152</v>
      </c>
      <c r="B6194" s="243">
        <v>45152</v>
      </c>
      <c r="C6194" s="244">
        <f t="shared" si="288"/>
        <v>1</v>
      </c>
      <c r="D6194" s="239">
        <v>45152</v>
      </c>
      <c r="E6194" s="245">
        <f t="shared" si="289"/>
        <v>0</v>
      </c>
      <c r="F6194" s="306" t="s">
        <v>176</v>
      </c>
      <c r="G6194" s="241">
        <v>4157.17</v>
      </c>
      <c r="H6194" s="244">
        <f t="shared" si="290"/>
        <v>0</v>
      </c>
      <c r="I6194" s="246"/>
      <c r="J6194" s="247"/>
      <c r="K6194" s="240"/>
      <c r="L6194" s="245"/>
    </row>
    <row r="6195" spans="1:12">
      <c r="A6195" s="243">
        <v>45152</v>
      </c>
      <c r="B6195" s="243">
        <v>45153</v>
      </c>
      <c r="C6195" s="244">
        <f t="shared" si="288"/>
        <v>2</v>
      </c>
      <c r="D6195" s="239">
        <v>45153</v>
      </c>
      <c r="E6195" s="245">
        <f t="shared" si="289"/>
        <v>1</v>
      </c>
      <c r="F6195" s="306" t="s">
        <v>176</v>
      </c>
      <c r="G6195" s="241">
        <v>458443.04</v>
      </c>
      <c r="H6195" s="244">
        <f t="shared" si="290"/>
        <v>458443.04</v>
      </c>
      <c r="I6195" s="246"/>
      <c r="J6195" s="247"/>
      <c r="K6195" s="240"/>
      <c r="L6195" s="245"/>
    </row>
    <row r="6196" spans="1:12">
      <c r="A6196" s="243">
        <v>45152</v>
      </c>
      <c r="B6196" s="243">
        <v>45152</v>
      </c>
      <c r="C6196" s="244">
        <f t="shared" si="288"/>
        <v>1</v>
      </c>
      <c r="D6196" s="239">
        <v>45152</v>
      </c>
      <c r="E6196" s="245">
        <f t="shared" si="289"/>
        <v>0</v>
      </c>
      <c r="F6196" s="306" t="s">
        <v>175</v>
      </c>
      <c r="G6196" s="241">
        <v>917.21</v>
      </c>
      <c r="H6196" s="244">
        <f t="shared" si="290"/>
        <v>0</v>
      </c>
      <c r="I6196" s="246"/>
      <c r="J6196" s="247"/>
      <c r="K6196" s="240"/>
      <c r="L6196" s="245"/>
    </row>
    <row r="6197" spans="1:12">
      <c r="A6197" s="243">
        <v>45152</v>
      </c>
      <c r="B6197" s="243">
        <v>45154</v>
      </c>
      <c r="C6197" s="244">
        <f t="shared" si="288"/>
        <v>3</v>
      </c>
      <c r="D6197" s="239">
        <v>45154</v>
      </c>
      <c r="E6197" s="245">
        <f t="shared" si="289"/>
        <v>2</v>
      </c>
      <c r="F6197" s="306" t="s">
        <v>178</v>
      </c>
      <c r="G6197" s="241">
        <v>19748.78</v>
      </c>
      <c r="H6197" s="244">
        <f t="shared" si="290"/>
        <v>39497.56</v>
      </c>
      <c r="I6197" s="246"/>
      <c r="J6197" s="247"/>
      <c r="K6197" s="240"/>
      <c r="L6197" s="245"/>
    </row>
    <row r="6198" spans="1:12">
      <c r="A6198" s="243">
        <v>45152</v>
      </c>
      <c r="B6198" s="243">
        <v>45153</v>
      </c>
      <c r="C6198" s="244">
        <f t="shared" si="288"/>
        <v>2</v>
      </c>
      <c r="D6198" s="239">
        <v>45153</v>
      </c>
      <c r="E6198" s="245">
        <f t="shared" si="289"/>
        <v>1</v>
      </c>
      <c r="F6198" s="306" t="s">
        <v>175</v>
      </c>
      <c r="G6198" s="241">
        <v>748661.16</v>
      </c>
      <c r="H6198" s="244">
        <f t="shared" si="290"/>
        <v>748661.16</v>
      </c>
      <c r="I6198" s="246"/>
      <c r="J6198" s="247"/>
      <c r="K6198" s="240"/>
      <c r="L6198" s="245"/>
    </row>
    <row r="6199" spans="1:12">
      <c r="A6199" s="243">
        <v>45152</v>
      </c>
      <c r="B6199" s="243">
        <v>45154</v>
      </c>
      <c r="C6199" s="244">
        <f t="shared" si="288"/>
        <v>3</v>
      </c>
      <c r="D6199" s="239">
        <v>45154</v>
      </c>
      <c r="E6199" s="245">
        <f t="shared" si="289"/>
        <v>2</v>
      </c>
      <c r="F6199" s="306" t="s">
        <v>176</v>
      </c>
      <c r="G6199" s="241">
        <v>48020.9</v>
      </c>
      <c r="H6199" s="244">
        <f t="shared" si="290"/>
        <v>96041.8</v>
      </c>
      <c r="I6199" s="246"/>
      <c r="J6199" s="247"/>
      <c r="K6199" s="240"/>
      <c r="L6199" s="245"/>
    </row>
    <row r="6200" spans="1:12">
      <c r="A6200" s="243">
        <v>45152</v>
      </c>
      <c r="B6200" s="243">
        <v>45155</v>
      </c>
      <c r="C6200" s="244">
        <f t="shared" si="288"/>
        <v>4</v>
      </c>
      <c r="D6200" s="239">
        <v>45155</v>
      </c>
      <c r="E6200" s="245">
        <f t="shared" si="289"/>
        <v>3</v>
      </c>
      <c r="F6200" s="306" t="s">
        <v>178</v>
      </c>
      <c r="G6200" s="241">
        <v>7121.56</v>
      </c>
      <c r="H6200" s="244">
        <f t="shared" si="290"/>
        <v>21364.68</v>
      </c>
      <c r="I6200" s="246"/>
      <c r="J6200" s="247"/>
      <c r="K6200" s="240"/>
      <c r="L6200" s="245"/>
    </row>
    <row r="6201" spans="1:12">
      <c r="A6201" s="243">
        <v>45152</v>
      </c>
      <c r="B6201" s="243">
        <v>45226</v>
      </c>
      <c r="C6201" s="244">
        <f t="shared" si="288"/>
        <v>75</v>
      </c>
      <c r="D6201" s="239">
        <v>45226</v>
      </c>
      <c r="E6201" s="245">
        <f t="shared" si="289"/>
        <v>74</v>
      </c>
      <c r="F6201" s="306" t="s">
        <v>175</v>
      </c>
      <c r="G6201" s="241">
        <v>189.01</v>
      </c>
      <c r="H6201" s="244">
        <f t="shared" si="290"/>
        <v>13986.74</v>
      </c>
      <c r="I6201" s="246"/>
      <c r="J6201" s="247"/>
      <c r="K6201" s="240"/>
      <c r="L6201" s="245"/>
    </row>
    <row r="6202" spans="1:12">
      <c r="A6202" s="243">
        <v>45152</v>
      </c>
      <c r="B6202" s="243">
        <v>45154</v>
      </c>
      <c r="C6202" s="244">
        <f t="shared" si="288"/>
        <v>3</v>
      </c>
      <c r="D6202" s="239">
        <v>45154</v>
      </c>
      <c r="E6202" s="245">
        <f t="shared" si="289"/>
        <v>2</v>
      </c>
      <c r="F6202" s="306" t="s">
        <v>175</v>
      </c>
      <c r="G6202" s="241">
        <v>11336.84</v>
      </c>
      <c r="H6202" s="244">
        <f t="shared" si="290"/>
        <v>22673.68</v>
      </c>
      <c r="I6202" s="246"/>
      <c r="J6202" s="247"/>
      <c r="K6202" s="240"/>
      <c r="L6202" s="245"/>
    </row>
    <row r="6203" spans="1:12">
      <c r="A6203" s="243">
        <v>45152</v>
      </c>
      <c r="B6203" s="243">
        <v>45155</v>
      </c>
      <c r="C6203" s="244">
        <f t="shared" si="288"/>
        <v>4</v>
      </c>
      <c r="D6203" s="239">
        <v>45155</v>
      </c>
      <c r="E6203" s="245">
        <f t="shared" si="289"/>
        <v>3</v>
      </c>
      <c r="F6203" s="306" t="s">
        <v>176</v>
      </c>
      <c r="G6203" s="241">
        <v>104655.93</v>
      </c>
      <c r="H6203" s="244">
        <f t="shared" si="290"/>
        <v>313967.78999999998</v>
      </c>
      <c r="I6203" s="246"/>
      <c r="J6203" s="247"/>
      <c r="K6203" s="240"/>
      <c r="L6203" s="245"/>
    </row>
    <row r="6204" spans="1:12">
      <c r="A6204" s="243">
        <v>45152</v>
      </c>
      <c r="B6204" s="243">
        <v>45210</v>
      </c>
      <c r="C6204" s="244">
        <f t="shared" si="288"/>
        <v>59</v>
      </c>
      <c r="D6204" s="239">
        <v>45210</v>
      </c>
      <c r="E6204" s="245">
        <f t="shared" si="289"/>
        <v>58</v>
      </c>
      <c r="F6204" s="306" t="s">
        <v>175</v>
      </c>
      <c r="G6204" s="241">
        <v>126.98</v>
      </c>
      <c r="H6204" s="244">
        <f t="shared" si="290"/>
        <v>7364.84</v>
      </c>
      <c r="I6204" s="246"/>
      <c r="J6204" s="247"/>
      <c r="K6204" s="240"/>
      <c r="L6204" s="245"/>
    </row>
    <row r="6205" spans="1:12">
      <c r="A6205" s="243">
        <v>45152</v>
      </c>
      <c r="B6205" s="243">
        <v>45156</v>
      </c>
      <c r="C6205" s="244">
        <f t="shared" si="288"/>
        <v>5</v>
      </c>
      <c r="D6205" s="239">
        <v>45156</v>
      </c>
      <c r="E6205" s="245">
        <f t="shared" si="289"/>
        <v>4</v>
      </c>
      <c r="F6205" s="306" t="s">
        <v>178</v>
      </c>
      <c r="G6205" s="241">
        <v>1891.05</v>
      </c>
      <c r="H6205" s="244">
        <f t="shared" si="290"/>
        <v>7564.2</v>
      </c>
      <c r="I6205" s="246"/>
      <c r="J6205" s="247"/>
      <c r="K6205" s="240"/>
      <c r="L6205" s="245"/>
    </row>
    <row r="6206" spans="1:12">
      <c r="A6206" s="243">
        <v>45152</v>
      </c>
      <c r="B6206" s="243">
        <v>45155</v>
      </c>
      <c r="C6206" s="244">
        <f t="shared" si="288"/>
        <v>4</v>
      </c>
      <c r="D6206" s="239">
        <v>45155</v>
      </c>
      <c r="E6206" s="245">
        <f t="shared" si="289"/>
        <v>3</v>
      </c>
      <c r="F6206" s="306" t="s">
        <v>175</v>
      </c>
      <c r="G6206" s="241">
        <v>776.2</v>
      </c>
      <c r="H6206" s="244">
        <f t="shared" si="290"/>
        <v>2328.6000000000004</v>
      </c>
      <c r="I6206" s="246"/>
      <c r="J6206" s="247"/>
      <c r="K6206" s="240"/>
      <c r="L6206" s="245"/>
    </row>
    <row r="6207" spans="1:12">
      <c r="A6207" s="243">
        <v>45152</v>
      </c>
      <c r="B6207" s="243">
        <v>45156</v>
      </c>
      <c r="C6207" s="244">
        <f t="shared" si="288"/>
        <v>5</v>
      </c>
      <c r="D6207" s="239">
        <v>45156</v>
      </c>
      <c r="E6207" s="245">
        <f t="shared" si="289"/>
        <v>4</v>
      </c>
      <c r="F6207" s="306" t="s">
        <v>176</v>
      </c>
      <c r="G6207" s="241">
        <v>16875.21</v>
      </c>
      <c r="H6207" s="244">
        <f t="shared" si="290"/>
        <v>67500.84</v>
      </c>
      <c r="I6207" s="246"/>
      <c r="J6207" s="247"/>
      <c r="K6207" s="240"/>
      <c r="L6207" s="245"/>
    </row>
    <row r="6208" spans="1:12">
      <c r="A6208" s="243">
        <v>45152</v>
      </c>
      <c r="B6208" s="243">
        <v>45156</v>
      </c>
      <c r="C6208" s="244">
        <f t="shared" si="288"/>
        <v>5</v>
      </c>
      <c r="D6208" s="239">
        <v>45156</v>
      </c>
      <c r="E6208" s="245">
        <f t="shared" si="289"/>
        <v>4</v>
      </c>
      <c r="F6208" s="306" t="s">
        <v>175</v>
      </c>
      <c r="G6208" s="241">
        <v>945.36</v>
      </c>
      <c r="H6208" s="244">
        <f t="shared" si="290"/>
        <v>3781.44</v>
      </c>
      <c r="I6208" s="246"/>
      <c r="J6208" s="247"/>
      <c r="K6208" s="240"/>
      <c r="L6208" s="245"/>
    </row>
    <row r="6209" spans="1:12">
      <c r="A6209" s="243">
        <v>45152</v>
      </c>
      <c r="B6209" s="243">
        <v>45153</v>
      </c>
      <c r="C6209" s="244">
        <f t="shared" si="288"/>
        <v>2</v>
      </c>
      <c r="D6209" s="239">
        <v>45153</v>
      </c>
      <c r="E6209" s="245">
        <f t="shared" si="289"/>
        <v>1</v>
      </c>
      <c r="F6209" s="306" t="s">
        <v>177</v>
      </c>
      <c r="G6209" s="241">
        <v>15388.2</v>
      </c>
      <c r="H6209" s="244">
        <f t="shared" si="290"/>
        <v>15388.2</v>
      </c>
      <c r="I6209" s="246"/>
      <c r="J6209" s="247"/>
      <c r="K6209" s="240"/>
      <c r="L6209" s="245"/>
    </row>
    <row r="6210" spans="1:12">
      <c r="A6210" s="243">
        <v>45152</v>
      </c>
      <c r="B6210" s="243">
        <v>45155</v>
      </c>
      <c r="C6210" s="244">
        <f t="shared" si="288"/>
        <v>4</v>
      </c>
      <c r="D6210" s="239">
        <v>45155</v>
      </c>
      <c r="E6210" s="245">
        <f t="shared" si="289"/>
        <v>3</v>
      </c>
      <c r="F6210" s="306" t="s">
        <v>179</v>
      </c>
      <c r="G6210" s="241">
        <v>397.35</v>
      </c>
      <c r="H6210" s="244">
        <f t="shared" si="290"/>
        <v>1192.0500000000002</v>
      </c>
      <c r="I6210" s="246"/>
      <c r="J6210" s="247"/>
      <c r="K6210" s="240"/>
      <c r="L6210" s="245"/>
    </row>
    <row r="6211" spans="1:12">
      <c r="A6211" s="243">
        <v>45152</v>
      </c>
      <c r="B6211" s="243">
        <v>45229</v>
      </c>
      <c r="C6211" s="244">
        <f t="shared" si="288"/>
        <v>78</v>
      </c>
      <c r="D6211" s="239">
        <v>45229</v>
      </c>
      <c r="E6211" s="245">
        <f t="shared" si="289"/>
        <v>77</v>
      </c>
      <c r="F6211" s="306" t="s">
        <v>175</v>
      </c>
      <c r="G6211" s="241">
        <v>75.739999999999995</v>
      </c>
      <c r="H6211" s="244">
        <f t="shared" si="290"/>
        <v>5831.98</v>
      </c>
      <c r="I6211" s="246"/>
      <c r="J6211" s="247"/>
      <c r="K6211" s="240"/>
      <c r="L6211" s="245"/>
    </row>
    <row r="6212" spans="1:12">
      <c r="A6212" s="243">
        <v>45152</v>
      </c>
      <c r="B6212" s="243">
        <v>45154</v>
      </c>
      <c r="C6212" s="244">
        <f t="shared" si="288"/>
        <v>3</v>
      </c>
      <c r="D6212" s="239">
        <v>45154</v>
      </c>
      <c r="E6212" s="245">
        <f t="shared" si="289"/>
        <v>2</v>
      </c>
      <c r="F6212" s="306" t="s">
        <v>177</v>
      </c>
      <c r="G6212" s="241">
        <v>3811.09</v>
      </c>
      <c r="H6212" s="244">
        <f t="shared" si="290"/>
        <v>7622.18</v>
      </c>
      <c r="I6212" s="246"/>
      <c r="J6212" s="247"/>
      <c r="K6212" s="240"/>
      <c r="L6212" s="245"/>
    </row>
    <row r="6213" spans="1:12">
      <c r="A6213" s="243">
        <v>45152</v>
      </c>
      <c r="B6213" s="243">
        <v>45183</v>
      </c>
      <c r="C6213" s="244">
        <f t="shared" si="288"/>
        <v>32</v>
      </c>
      <c r="D6213" s="239">
        <v>45183</v>
      </c>
      <c r="E6213" s="245">
        <f t="shared" si="289"/>
        <v>31</v>
      </c>
      <c r="F6213" s="306" t="s">
        <v>176</v>
      </c>
      <c r="G6213" s="241">
        <v>10694.7</v>
      </c>
      <c r="H6213" s="244">
        <f t="shared" si="290"/>
        <v>331535.7</v>
      </c>
      <c r="I6213" s="246"/>
      <c r="J6213" s="247"/>
      <c r="K6213" s="240"/>
      <c r="L6213" s="245"/>
    </row>
    <row r="6214" spans="1:12">
      <c r="A6214" s="243">
        <v>45152</v>
      </c>
      <c r="B6214" s="243">
        <v>45159</v>
      </c>
      <c r="C6214" s="244">
        <f t="shared" si="288"/>
        <v>8</v>
      </c>
      <c r="D6214" s="239">
        <v>45159</v>
      </c>
      <c r="E6214" s="245">
        <f t="shared" si="289"/>
        <v>7</v>
      </c>
      <c r="F6214" s="306" t="s">
        <v>176</v>
      </c>
      <c r="G6214" s="241">
        <v>341.39</v>
      </c>
      <c r="H6214" s="244">
        <f t="shared" si="290"/>
        <v>2389.73</v>
      </c>
      <c r="I6214" s="246"/>
      <c r="J6214" s="247"/>
      <c r="K6214" s="240"/>
      <c r="L6214" s="245"/>
    </row>
    <row r="6215" spans="1:12">
      <c r="A6215" s="243">
        <v>45152</v>
      </c>
      <c r="B6215" s="243">
        <v>45156</v>
      </c>
      <c r="C6215" s="244">
        <f t="shared" ref="C6215:C6278" si="291">B6215-A6215+1</f>
        <v>5</v>
      </c>
      <c r="D6215" s="239">
        <v>45156</v>
      </c>
      <c r="E6215" s="245">
        <f t="shared" ref="E6215:E6278" si="292">D6215-A6215</f>
        <v>4</v>
      </c>
      <c r="F6215" s="306" t="s">
        <v>177</v>
      </c>
      <c r="G6215" s="241">
        <v>15799.66</v>
      </c>
      <c r="H6215" s="244">
        <f t="shared" ref="H6215:H6278" si="293">E6215*G6215</f>
        <v>63198.64</v>
      </c>
      <c r="I6215" s="246"/>
      <c r="J6215" s="247"/>
      <c r="K6215" s="240"/>
      <c r="L6215" s="245"/>
    </row>
    <row r="6216" spans="1:12">
      <c r="A6216" s="243">
        <v>45152</v>
      </c>
      <c r="B6216" s="243">
        <v>45159</v>
      </c>
      <c r="C6216" s="244">
        <f t="shared" si="291"/>
        <v>8</v>
      </c>
      <c r="D6216" s="239">
        <v>45159</v>
      </c>
      <c r="E6216" s="245">
        <f t="shared" si="292"/>
        <v>7</v>
      </c>
      <c r="F6216" s="306" t="s">
        <v>175</v>
      </c>
      <c r="G6216" s="241">
        <v>742.78</v>
      </c>
      <c r="H6216" s="244">
        <f t="shared" si="293"/>
        <v>5199.46</v>
      </c>
      <c r="I6216" s="246"/>
      <c r="J6216" s="247"/>
      <c r="K6216" s="240"/>
      <c r="L6216" s="245"/>
    </row>
    <row r="6217" spans="1:12">
      <c r="A6217" s="243">
        <v>45152</v>
      </c>
      <c r="B6217" s="243">
        <v>45160</v>
      </c>
      <c r="C6217" s="244">
        <f t="shared" si="291"/>
        <v>9</v>
      </c>
      <c r="D6217" s="239">
        <v>45160</v>
      </c>
      <c r="E6217" s="245">
        <f t="shared" si="292"/>
        <v>8</v>
      </c>
      <c r="F6217" s="306" t="s">
        <v>176</v>
      </c>
      <c r="G6217" s="241">
        <v>10078.44</v>
      </c>
      <c r="H6217" s="244">
        <f t="shared" si="293"/>
        <v>80627.520000000004</v>
      </c>
      <c r="I6217" s="246"/>
      <c r="J6217" s="247"/>
      <c r="K6217" s="240"/>
      <c r="L6217" s="245"/>
    </row>
    <row r="6218" spans="1:12">
      <c r="A6218" s="243">
        <v>45152</v>
      </c>
      <c r="B6218" s="243">
        <v>45152</v>
      </c>
      <c r="C6218" s="244">
        <f t="shared" si="291"/>
        <v>1</v>
      </c>
      <c r="D6218" s="239">
        <v>45152</v>
      </c>
      <c r="E6218" s="245">
        <f t="shared" si="292"/>
        <v>0</v>
      </c>
      <c r="F6218" s="306" t="s">
        <v>181</v>
      </c>
      <c r="G6218" s="241">
        <v>33.1</v>
      </c>
      <c r="H6218" s="244">
        <f t="shared" si="293"/>
        <v>0</v>
      </c>
      <c r="I6218" s="246"/>
      <c r="J6218" s="247"/>
      <c r="K6218" s="240"/>
      <c r="L6218" s="245"/>
    </row>
    <row r="6219" spans="1:12">
      <c r="A6219" s="243">
        <v>45152</v>
      </c>
      <c r="B6219" s="243">
        <v>45184</v>
      </c>
      <c r="C6219" s="244">
        <f t="shared" si="291"/>
        <v>33</v>
      </c>
      <c r="D6219" s="239">
        <v>45184</v>
      </c>
      <c r="E6219" s="245">
        <f t="shared" si="292"/>
        <v>32</v>
      </c>
      <c r="F6219" s="306" t="s">
        <v>175</v>
      </c>
      <c r="G6219" s="241">
        <v>296.37</v>
      </c>
      <c r="H6219" s="244">
        <f t="shared" si="293"/>
        <v>9483.84</v>
      </c>
      <c r="I6219" s="246"/>
      <c r="J6219" s="247"/>
      <c r="K6219" s="240"/>
      <c r="L6219" s="245"/>
    </row>
    <row r="6220" spans="1:12">
      <c r="A6220" s="243">
        <v>45152</v>
      </c>
      <c r="B6220" s="243">
        <v>45160</v>
      </c>
      <c r="C6220" s="244">
        <f t="shared" si="291"/>
        <v>9</v>
      </c>
      <c r="D6220" s="239">
        <v>45160</v>
      </c>
      <c r="E6220" s="245">
        <f t="shared" si="292"/>
        <v>8</v>
      </c>
      <c r="F6220" s="306" t="s">
        <v>175</v>
      </c>
      <c r="G6220" s="241">
        <v>1061.8499999999999</v>
      </c>
      <c r="H6220" s="244">
        <f t="shared" si="293"/>
        <v>8494.7999999999993</v>
      </c>
      <c r="I6220" s="246"/>
      <c r="J6220" s="247"/>
      <c r="K6220" s="240"/>
      <c r="L6220" s="245"/>
    </row>
    <row r="6221" spans="1:12">
      <c r="A6221" s="243">
        <v>45152</v>
      </c>
      <c r="B6221" s="243">
        <v>45161</v>
      </c>
      <c r="C6221" s="244">
        <f t="shared" si="291"/>
        <v>10</v>
      </c>
      <c r="D6221" s="239">
        <v>45161</v>
      </c>
      <c r="E6221" s="245">
        <f t="shared" si="292"/>
        <v>9</v>
      </c>
      <c r="F6221" s="306" t="s">
        <v>176</v>
      </c>
      <c r="G6221" s="241">
        <v>42147.82</v>
      </c>
      <c r="H6221" s="244">
        <f t="shared" si="293"/>
        <v>379330.38</v>
      </c>
      <c r="I6221" s="246"/>
      <c r="J6221" s="247"/>
      <c r="K6221" s="240"/>
      <c r="L6221" s="245"/>
    </row>
    <row r="6222" spans="1:12">
      <c r="A6222" s="243">
        <v>45152</v>
      </c>
      <c r="B6222" s="243">
        <v>45153</v>
      </c>
      <c r="C6222" s="244">
        <f t="shared" si="291"/>
        <v>2</v>
      </c>
      <c r="D6222" s="239">
        <v>45153</v>
      </c>
      <c r="E6222" s="245">
        <f t="shared" si="292"/>
        <v>1</v>
      </c>
      <c r="F6222" s="306" t="s">
        <v>180</v>
      </c>
      <c r="G6222" s="241">
        <v>0</v>
      </c>
      <c r="H6222" s="244">
        <f t="shared" si="293"/>
        <v>0</v>
      </c>
      <c r="I6222" s="246"/>
      <c r="J6222" s="247"/>
      <c r="K6222" s="240"/>
      <c r="L6222" s="245"/>
    </row>
    <row r="6223" spans="1:12">
      <c r="A6223" s="243">
        <v>45152</v>
      </c>
      <c r="B6223" s="243">
        <v>45204</v>
      </c>
      <c r="C6223" s="244">
        <f t="shared" si="291"/>
        <v>53</v>
      </c>
      <c r="D6223" s="239">
        <v>45204</v>
      </c>
      <c r="E6223" s="245">
        <f t="shared" si="292"/>
        <v>52</v>
      </c>
      <c r="F6223" s="306" t="s">
        <v>176</v>
      </c>
      <c r="G6223" s="241">
        <v>1060.6600000000001</v>
      </c>
      <c r="H6223" s="244">
        <f t="shared" si="293"/>
        <v>55154.320000000007</v>
      </c>
      <c r="I6223" s="246"/>
      <c r="J6223" s="247"/>
      <c r="K6223" s="240"/>
      <c r="L6223" s="245"/>
    </row>
    <row r="6224" spans="1:12">
      <c r="A6224" s="243">
        <v>45152</v>
      </c>
      <c r="B6224" s="243">
        <v>45161</v>
      </c>
      <c r="C6224" s="244">
        <f t="shared" si="291"/>
        <v>10</v>
      </c>
      <c r="D6224" s="239">
        <v>45161</v>
      </c>
      <c r="E6224" s="245">
        <f t="shared" si="292"/>
        <v>9</v>
      </c>
      <c r="F6224" s="306" t="s">
        <v>175</v>
      </c>
      <c r="G6224" s="241">
        <v>44.27</v>
      </c>
      <c r="H6224" s="244">
        <f t="shared" si="293"/>
        <v>398.43</v>
      </c>
      <c r="I6224" s="246"/>
      <c r="J6224" s="247"/>
      <c r="K6224" s="240"/>
      <c r="L6224" s="245"/>
    </row>
    <row r="6225" spans="1:12">
      <c r="A6225" s="243">
        <v>45152</v>
      </c>
      <c r="B6225" s="243">
        <v>45154</v>
      </c>
      <c r="C6225" s="244">
        <f t="shared" si="291"/>
        <v>3</v>
      </c>
      <c r="D6225" s="239">
        <v>45154</v>
      </c>
      <c r="E6225" s="245">
        <f t="shared" si="292"/>
        <v>2</v>
      </c>
      <c r="F6225" s="306" t="s">
        <v>180</v>
      </c>
      <c r="G6225" s="241">
        <v>-8521.59</v>
      </c>
      <c r="H6225" s="244">
        <f t="shared" si="293"/>
        <v>-17043.18</v>
      </c>
      <c r="I6225" s="246"/>
      <c r="J6225" s="247"/>
      <c r="K6225" s="240"/>
      <c r="L6225" s="245"/>
    </row>
    <row r="6226" spans="1:12">
      <c r="A6226" s="243">
        <v>45152</v>
      </c>
      <c r="B6226" s="243">
        <v>45187</v>
      </c>
      <c r="C6226" s="244">
        <f t="shared" si="291"/>
        <v>36</v>
      </c>
      <c r="D6226" s="239">
        <v>45187</v>
      </c>
      <c r="E6226" s="245">
        <f t="shared" si="292"/>
        <v>35</v>
      </c>
      <c r="F6226" s="306" t="s">
        <v>175</v>
      </c>
      <c r="G6226" s="241">
        <v>160.36000000000001</v>
      </c>
      <c r="H6226" s="244">
        <f t="shared" si="293"/>
        <v>5612.6</v>
      </c>
      <c r="I6226" s="246"/>
      <c r="J6226" s="247"/>
      <c r="K6226" s="240"/>
      <c r="L6226" s="245"/>
    </row>
    <row r="6227" spans="1:12">
      <c r="A6227" s="243">
        <v>45152</v>
      </c>
      <c r="B6227" s="243">
        <v>45155</v>
      </c>
      <c r="C6227" s="244">
        <f t="shared" si="291"/>
        <v>4</v>
      </c>
      <c r="D6227" s="239">
        <v>45155</v>
      </c>
      <c r="E6227" s="245">
        <f t="shared" si="292"/>
        <v>3</v>
      </c>
      <c r="F6227" s="306" t="s">
        <v>180</v>
      </c>
      <c r="G6227" s="241">
        <v>2490.94</v>
      </c>
      <c r="H6227" s="244">
        <f t="shared" si="293"/>
        <v>7472.82</v>
      </c>
      <c r="I6227" s="246"/>
      <c r="J6227" s="247"/>
      <c r="K6227" s="240"/>
      <c r="L6227" s="245"/>
    </row>
    <row r="6228" spans="1:12">
      <c r="A6228" s="243">
        <v>45152</v>
      </c>
      <c r="B6228" s="243">
        <v>45427</v>
      </c>
      <c r="C6228" s="244">
        <f t="shared" si="291"/>
        <v>276</v>
      </c>
      <c r="D6228" s="239">
        <v>45427</v>
      </c>
      <c r="E6228" s="245">
        <f t="shared" si="292"/>
        <v>275</v>
      </c>
      <c r="F6228" s="306" t="s">
        <v>175</v>
      </c>
      <c r="G6228" s="241">
        <v>63.29</v>
      </c>
      <c r="H6228" s="244">
        <f t="shared" si="293"/>
        <v>17404.75</v>
      </c>
      <c r="I6228" s="246"/>
      <c r="J6228" s="247"/>
      <c r="K6228" s="240"/>
      <c r="L6228" s="245"/>
    </row>
    <row r="6229" spans="1:12">
      <c r="A6229" s="243">
        <v>45152</v>
      </c>
      <c r="B6229" s="243">
        <v>45175</v>
      </c>
      <c r="C6229" s="244">
        <f t="shared" si="291"/>
        <v>24</v>
      </c>
      <c r="D6229" s="239">
        <v>45175</v>
      </c>
      <c r="E6229" s="245">
        <f t="shared" si="292"/>
        <v>23</v>
      </c>
      <c r="F6229" s="306" t="s">
        <v>176</v>
      </c>
      <c r="G6229" s="241">
        <v>7216.1</v>
      </c>
      <c r="H6229" s="244">
        <f t="shared" si="293"/>
        <v>165970.30000000002</v>
      </c>
      <c r="I6229" s="246"/>
      <c r="J6229" s="247"/>
      <c r="K6229" s="240"/>
      <c r="L6229" s="245"/>
    </row>
    <row r="6230" spans="1:12">
      <c r="A6230" s="243">
        <v>45152</v>
      </c>
      <c r="B6230" s="243">
        <v>45176</v>
      </c>
      <c r="C6230" s="244">
        <f t="shared" si="291"/>
        <v>25</v>
      </c>
      <c r="D6230" s="239">
        <v>45176</v>
      </c>
      <c r="E6230" s="245">
        <f t="shared" si="292"/>
        <v>24</v>
      </c>
      <c r="F6230" s="306" t="s">
        <v>178</v>
      </c>
      <c r="G6230" s="241">
        <v>2451.0700000000002</v>
      </c>
      <c r="H6230" s="244">
        <f t="shared" si="293"/>
        <v>58825.680000000008</v>
      </c>
      <c r="I6230" s="246"/>
      <c r="J6230" s="247"/>
      <c r="K6230" s="240"/>
      <c r="L6230" s="245"/>
    </row>
    <row r="6231" spans="1:12">
      <c r="A6231" s="243">
        <v>45153</v>
      </c>
      <c r="B6231" s="243">
        <v>45163</v>
      </c>
      <c r="C6231" s="244">
        <f t="shared" si="291"/>
        <v>11</v>
      </c>
      <c r="D6231" s="239">
        <v>45163</v>
      </c>
      <c r="E6231" s="245">
        <f t="shared" si="292"/>
        <v>10</v>
      </c>
      <c r="F6231" s="306" t="s">
        <v>175</v>
      </c>
      <c r="G6231" s="241">
        <v>33.729999999999997</v>
      </c>
      <c r="H6231" s="244">
        <f t="shared" si="293"/>
        <v>337.29999999999995</v>
      </c>
      <c r="I6231" s="246"/>
      <c r="J6231" s="247"/>
      <c r="K6231" s="240"/>
      <c r="L6231" s="245"/>
    </row>
    <row r="6232" spans="1:12">
      <c r="A6232" s="243">
        <v>45153</v>
      </c>
      <c r="B6232" s="243">
        <v>45155</v>
      </c>
      <c r="C6232" s="244">
        <f t="shared" si="291"/>
        <v>3</v>
      </c>
      <c r="D6232" s="239">
        <v>45155</v>
      </c>
      <c r="E6232" s="245">
        <f t="shared" si="292"/>
        <v>2</v>
      </c>
      <c r="F6232" s="306" t="s">
        <v>180</v>
      </c>
      <c r="G6232" s="241">
        <v>-2475.59</v>
      </c>
      <c r="H6232" s="244">
        <f t="shared" si="293"/>
        <v>-4951.18</v>
      </c>
      <c r="I6232" s="246"/>
      <c r="J6232" s="247"/>
      <c r="K6232" s="240"/>
      <c r="L6232" s="245"/>
    </row>
    <row r="6233" spans="1:12">
      <c r="A6233" s="243">
        <v>45153</v>
      </c>
      <c r="B6233" s="243">
        <v>45188</v>
      </c>
      <c r="C6233" s="244">
        <f t="shared" si="291"/>
        <v>36</v>
      </c>
      <c r="D6233" s="239">
        <v>45188</v>
      </c>
      <c r="E6233" s="245">
        <f t="shared" si="292"/>
        <v>35</v>
      </c>
      <c r="F6233" s="306" t="s">
        <v>175</v>
      </c>
      <c r="G6233" s="241">
        <v>41.98</v>
      </c>
      <c r="H6233" s="244">
        <f t="shared" si="293"/>
        <v>1469.3</v>
      </c>
      <c r="I6233" s="246"/>
      <c r="J6233" s="247"/>
      <c r="K6233" s="240"/>
      <c r="L6233" s="245"/>
    </row>
    <row r="6234" spans="1:12">
      <c r="A6234" s="243">
        <v>45153</v>
      </c>
      <c r="B6234" s="243">
        <v>45160</v>
      </c>
      <c r="C6234" s="244">
        <f t="shared" si="291"/>
        <v>8</v>
      </c>
      <c r="D6234" s="239">
        <v>45160</v>
      </c>
      <c r="E6234" s="245">
        <f t="shared" si="292"/>
        <v>7</v>
      </c>
      <c r="F6234" s="306" t="s">
        <v>177</v>
      </c>
      <c r="G6234" s="241">
        <v>37447.279999999999</v>
      </c>
      <c r="H6234" s="244">
        <f t="shared" si="293"/>
        <v>262130.96</v>
      </c>
      <c r="I6234" s="246"/>
      <c r="J6234" s="247"/>
      <c r="K6234" s="240"/>
      <c r="L6234" s="245"/>
    </row>
    <row r="6235" spans="1:12">
      <c r="A6235" s="243">
        <v>45153</v>
      </c>
      <c r="B6235" s="243">
        <v>45175</v>
      </c>
      <c r="C6235" s="244">
        <f t="shared" si="291"/>
        <v>23</v>
      </c>
      <c r="D6235" s="239">
        <v>45175</v>
      </c>
      <c r="E6235" s="245">
        <f t="shared" si="292"/>
        <v>22</v>
      </c>
      <c r="F6235" s="306" t="s">
        <v>176</v>
      </c>
      <c r="G6235" s="241">
        <v>107.02</v>
      </c>
      <c r="H6235" s="244">
        <f t="shared" si="293"/>
        <v>2354.44</v>
      </c>
      <c r="I6235" s="246"/>
      <c r="J6235" s="247"/>
      <c r="K6235" s="240"/>
      <c r="L6235" s="245"/>
    </row>
    <row r="6236" spans="1:12">
      <c r="A6236" s="243">
        <v>45153</v>
      </c>
      <c r="B6236" s="243">
        <v>45166</v>
      </c>
      <c r="C6236" s="244">
        <f t="shared" si="291"/>
        <v>14</v>
      </c>
      <c r="D6236" s="239">
        <v>45166</v>
      </c>
      <c r="E6236" s="245">
        <f t="shared" si="292"/>
        <v>13</v>
      </c>
      <c r="F6236" s="306" t="s">
        <v>175</v>
      </c>
      <c r="G6236" s="241">
        <v>138.59</v>
      </c>
      <c r="H6236" s="244">
        <f t="shared" si="293"/>
        <v>1801.67</v>
      </c>
      <c r="I6236" s="246"/>
      <c r="J6236" s="247"/>
      <c r="K6236" s="240"/>
      <c r="L6236" s="245"/>
    </row>
    <row r="6237" spans="1:12">
      <c r="A6237" s="243">
        <v>45153</v>
      </c>
      <c r="B6237" s="243">
        <v>45190</v>
      </c>
      <c r="C6237" s="244">
        <f t="shared" si="291"/>
        <v>38</v>
      </c>
      <c r="D6237" s="239">
        <v>45190</v>
      </c>
      <c r="E6237" s="245">
        <f t="shared" si="292"/>
        <v>37</v>
      </c>
      <c r="F6237" s="306" t="s">
        <v>176</v>
      </c>
      <c r="G6237" s="241">
        <v>115.99</v>
      </c>
      <c r="H6237" s="244">
        <f t="shared" si="293"/>
        <v>4291.63</v>
      </c>
      <c r="I6237" s="246"/>
      <c r="J6237" s="247"/>
      <c r="K6237" s="240"/>
      <c r="L6237" s="245"/>
    </row>
    <row r="6238" spans="1:12">
      <c r="A6238" s="243">
        <v>45153</v>
      </c>
      <c r="B6238" s="243">
        <v>45167</v>
      </c>
      <c r="C6238" s="244">
        <f t="shared" si="291"/>
        <v>15</v>
      </c>
      <c r="D6238" s="239">
        <v>45167</v>
      </c>
      <c r="E6238" s="245">
        <f t="shared" si="292"/>
        <v>14</v>
      </c>
      <c r="F6238" s="306" t="s">
        <v>175</v>
      </c>
      <c r="G6238" s="241">
        <v>301.58</v>
      </c>
      <c r="H6238" s="244">
        <f t="shared" si="293"/>
        <v>4222.12</v>
      </c>
      <c r="I6238" s="246"/>
      <c r="J6238" s="247"/>
      <c r="K6238" s="240"/>
      <c r="L6238" s="245"/>
    </row>
    <row r="6239" spans="1:12">
      <c r="A6239" s="243">
        <v>45153</v>
      </c>
      <c r="B6239" s="243">
        <v>45176</v>
      </c>
      <c r="C6239" s="244">
        <f t="shared" si="291"/>
        <v>24</v>
      </c>
      <c r="D6239" s="239">
        <v>45176</v>
      </c>
      <c r="E6239" s="245">
        <f t="shared" si="292"/>
        <v>23</v>
      </c>
      <c r="F6239" s="306" t="s">
        <v>175</v>
      </c>
      <c r="G6239" s="241">
        <v>84.13</v>
      </c>
      <c r="H6239" s="244">
        <f t="shared" si="293"/>
        <v>1934.9899999999998</v>
      </c>
      <c r="I6239" s="246"/>
      <c r="J6239" s="247"/>
      <c r="K6239" s="240"/>
      <c r="L6239" s="245"/>
    </row>
    <row r="6240" spans="1:12">
      <c r="A6240" s="243">
        <v>45153</v>
      </c>
      <c r="B6240" s="243">
        <v>45153</v>
      </c>
      <c r="C6240" s="244">
        <f t="shared" si="291"/>
        <v>1</v>
      </c>
      <c r="D6240" s="239">
        <v>45153</v>
      </c>
      <c r="E6240" s="245">
        <f t="shared" si="292"/>
        <v>0</v>
      </c>
      <c r="F6240" s="306" t="s">
        <v>176</v>
      </c>
      <c r="G6240" s="241">
        <v>3006.57</v>
      </c>
      <c r="H6240" s="244">
        <f t="shared" si="293"/>
        <v>0</v>
      </c>
      <c r="I6240" s="246"/>
      <c r="J6240" s="247"/>
      <c r="K6240" s="240"/>
      <c r="L6240" s="245"/>
    </row>
    <row r="6241" spans="1:12">
      <c r="A6241" s="243">
        <v>45153</v>
      </c>
      <c r="B6241" s="243">
        <v>45191</v>
      </c>
      <c r="C6241" s="244">
        <f t="shared" si="291"/>
        <v>39</v>
      </c>
      <c r="D6241" s="239">
        <v>45191</v>
      </c>
      <c r="E6241" s="245">
        <f t="shared" si="292"/>
        <v>38</v>
      </c>
      <c r="F6241" s="306" t="s">
        <v>175</v>
      </c>
      <c r="G6241" s="241">
        <v>31.28</v>
      </c>
      <c r="H6241" s="244">
        <f t="shared" si="293"/>
        <v>1188.6400000000001</v>
      </c>
      <c r="I6241" s="246"/>
      <c r="J6241" s="247"/>
      <c r="K6241" s="240"/>
      <c r="L6241" s="245"/>
    </row>
    <row r="6242" spans="1:12">
      <c r="A6242" s="243">
        <v>45153</v>
      </c>
      <c r="B6242" s="243">
        <v>45154</v>
      </c>
      <c r="C6242" s="244">
        <f t="shared" si="291"/>
        <v>2</v>
      </c>
      <c r="D6242" s="239">
        <v>45154</v>
      </c>
      <c r="E6242" s="245">
        <f t="shared" si="292"/>
        <v>1</v>
      </c>
      <c r="F6242" s="306" t="s">
        <v>178</v>
      </c>
      <c r="G6242" s="241">
        <v>602.66999999999996</v>
      </c>
      <c r="H6242" s="244">
        <f t="shared" si="293"/>
        <v>602.66999999999996</v>
      </c>
      <c r="I6242" s="246"/>
      <c r="J6242" s="247"/>
      <c r="K6242" s="240"/>
      <c r="L6242" s="245"/>
    </row>
    <row r="6243" spans="1:12">
      <c r="A6243" s="243">
        <v>45153</v>
      </c>
      <c r="B6243" s="243">
        <v>45153</v>
      </c>
      <c r="C6243" s="244">
        <f t="shared" si="291"/>
        <v>1</v>
      </c>
      <c r="D6243" s="239">
        <v>45153</v>
      </c>
      <c r="E6243" s="245">
        <f t="shared" si="292"/>
        <v>0</v>
      </c>
      <c r="F6243" s="306" t="s">
        <v>175</v>
      </c>
      <c r="G6243" s="241">
        <v>1137.4000000000001</v>
      </c>
      <c r="H6243" s="244">
        <f t="shared" si="293"/>
        <v>0</v>
      </c>
      <c r="I6243" s="246"/>
      <c r="J6243" s="247"/>
      <c r="K6243" s="240"/>
      <c r="L6243" s="245"/>
    </row>
    <row r="6244" spans="1:12">
      <c r="A6244" s="243">
        <v>45153</v>
      </c>
      <c r="B6244" s="243">
        <v>45154</v>
      </c>
      <c r="C6244" s="244">
        <f t="shared" si="291"/>
        <v>2</v>
      </c>
      <c r="D6244" s="239">
        <v>45154</v>
      </c>
      <c r="E6244" s="245">
        <f t="shared" si="292"/>
        <v>1</v>
      </c>
      <c r="F6244" s="306" t="s">
        <v>176</v>
      </c>
      <c r="G6244" s="241">
        <v>113738.51</v>
      </c>
      <c r="H6244" s="244">
        <f t="shared" si="293"/>
        <v>113738.51</v>
      </c>
      <c r="I6244" s="246"/>
      <c r="J6244" s="247"/>
      <c r="K6244" s="240"/>
      <c r="L6244" s="245"/>
    </row>
    <row r="6245" spans="1:12">
      <c r="A6245" s="243">
        <v>45153</v>
      </c>
      <c r="B6245" s="243">
        <v>45168</v>
      </c>
      <c r="C6245" s="244">
        <f t="shared" si="291"/>
        <v>16</v>
      </c>
      <c r="D6245" s="239">
        <v>45168</v>
      </c>
      <c r="E6245" s="245">
        <f t="shared" si="292"/>
        <v>15</v>
      </c>
      <c r="F6245" s="306" t="s">
        <v>176</v>
      </c>
      <c r="G6245" s="241">
        <v>13.44</v>
      </c>
      <c r="H6245" s="244">
        <f t="shared" si="293"/>
        <v>201.6</v>
      </c>
      <c r="I6245" s="246"/>
      <c r="J6245" s="247"/>
      <c r="K6245" s="240"/>
      <c r="L6245" s="245"/>
    </row>
    <row r="6246" spans="1:12">
      <c r="A6246" s="243">
        <v>45153</v>
      </c>
      <c r="B6246" s="243">
        <v>45155</v>
      </c>
      <c r="C6246" s="244">
        <f t="shared" si="291"/>
        <v>3</v>
      </c>
      <c r="D6246" s="239">
        <v>45155</v>
      </c>
      <c r="E6246" s="245">
        <f t="shared" si="292"/>
        <v>2</v>
      </c>
      <c r="F6246" s="306" t="s">
        <v>178</v>
      </c>
      <c r="G6246" s="241">
        <v>409.74</v>
      </c>
      <c r="H6246" s="244">
        <f t="shared" si="293"/>
        <v>819.48</v>
      </c>
      <c r="I6246" s="246"/>
      <c r="J6246" s="247"/>
      <c r="K6246" s="240"/>
      <c r="L6246" s="245"/>
    </row>
    <row r="6247" spans="1:12">
      <c r="A6247" s="243">
        <v>45153</v>
      </c>
      <c r="B6247" s="243">
        <v>45226</v>
      </c>
      <c r="C6247" s="244">
        <f t="shared" si="291"/>
        <v>74</v>
      </c>
      <c r="D6247" s="239">
        <v>45226</v>
      </c>
      <c r="E6247" s="245">
        <f t="shared" si="292"/>
        <v>73</v>
      </c>
      <c r="F6247" s="306" t="s">
        <v>175</v>
      </c>
      <c r="G6247" s="241">
        <v>182.82</v>
      </c>
      <c r="H6247" s="244">
        <f t="shared" si="293"/>
        <v>13345.859999999999</v>
      </c>
      <c r="I6247" s="246"/>
      <c r="J6247" s="247"/>
      <c r="K6247" s="240"/>
      <c r="L6247" s="245"/>
    </row>
    <row r="6248" spans="1:12">
      <c r="A6248" s="243">
        <v>45153</v>
      </c>
      <c r="B6248" s="243">
        <v>45154</v>
      </c>
      <c r="C6248" s="244">
        <f t="shared" si="291"/>
        <v>2</v>
      </c>
      <c r="D6248" s="239">
        <v>45154</v>
      </c>
      <c r="E6248" s="245">
        <f t="shared" si="292"/>
        <v>1</v>
      </c>
      <c r="F6248" s="306" t="s">
        <v>175</v>
      </c>
      <c r="G6248" s="241">
        <v>778201.59999999998</v>
      </c>
      <c r="H6248" s="244">
        <f t="shared" si="293"/>
        <v>778201.59999999998</v>
      </c>
      <c r="I6248" s="246"/>
      <c r="J6248" s="247"/>
      <c r="K6248" s="240"/>
      <c r="L6248" s="245"/>
    </row>
    <row r="6249" spans="1:12">
      <c r="A6249" s="243">
        <v>45153</v>
      </c>
      <c r="B6249" s="243">
        <v>45155</v>
      </c>
      <c r="C6249" s="244">
        <f t="shared" si="291"/>
        <v>3</v>
      </c>
      <c r="D6249" s="239">
        <v>45155</v>
      </c>
      <c r="E6249" s="245">
        <f t="shared" si="292"/>
        <v>2</v>
      </c>
      <c r="F6249" s="306" t="s">
        <v>176</v>
      </c>
      <c r="G6249" s="241">
        <v>24443.4</v>
      </c>
      <c r="H6249" s="244">
        <f t="shared" si="293"/>
        <v>48886.8</v>
      </c>
      <c r="I6249" s="246"/>
      <c r="J6249" s="247"/>
      <c r="K6249" s="240"/>
      <c r="L6249" s="245"/>
    </row>
    <row r="6250" spans="1:12">
      <c r="A6250" s="243">
        <v>45153</v>
      </c>
      <c r="B6250" s="243">
        <v>45194</v>
      </c>
      <c r="C6250" s="244">
        <f t="shared" si="291"/>
        <v>42</v>
      </c>
      <c r="D6250" s="239">
        <v>45194</v>
      </c>
      <c r="E6250" s="245">
        <f t="shared" si="292"/>
        <v>41</v>
      </c>
      <c r="F6250" s="306" t="s">
        <v>176</v>
      </c>
      <c r="G6250" s="241">
        <v>4166.82</v>
      </c>
      <c r="H6250" s="244">
        <f t="shared" si="293"/>
        <v>170839.62</v>
      </c>
      <c r="I6250" s="246"/>
      <c r="J6250" s="247"/>
      <c r="K6250" s="240"/>
      <c r="L6250" s="245"/>
    </row>
    <row r="6251" spans="1:12">
      <c r="A6251" s="243">
        <v>45153</v>
      </c>
      <c r="B6251" s="243">
        <v>45155</v>
      </c>
      <c r="C6251" s="244">
        <f t="shared" si="291"/>
        <v>3</v>
      </c>
      <c r="D6251" s="239">
        <v>45155</v>
      </c>
      <c r="E6251" s="245">
        <f t="shared" si="292"/>
        <v>2</v>
      </c>
      <c r="F6251" s="306" t="s">
        <v>175</v>
      </c>
      <c r="G6251" s="241">
        <v>13737.29</v>
      </c>
      <c r="H6251" s="244">
        <f t="shared" si="293"/>
        <v>27474.58</v>
      </c>
      <c r="I6251" s="246"/>
      <c r="J6251" s="247"/>
      <c r="K6251" s="240"/>
      <c r="L6251" s="245"/>
    </row>
    <row r="6252" spans="1:12">
      <c r="A6252" s="243">
        <v>45153</v>
      </c>
      <c r="B6252" s="243">
        <v>45156</v>
      </c>
      <c r="C6252" s="244">
        <f t="shared" si="291"/>
        <v>4</v>
      </c>
      <c r="D6252" s="239">
        <v>45156</v>
      </c>
      <c r="E6252" s="245">
        <f t="shared" si="292"/>
        <v>3</v>
      </c>
      <c r="F6252" s="306" t="s">
        <v>176</v>
      </c>
      <c r="G6252" s="241">
        <v>19748.169999999998</v>
      </c>
      <c r="H6252" s="244">
        <f t="shared" si="293"/>
        <v>59244.509999999995</v>
      </c>
      <c r="I6252" s="246"/>
      <c r="J6252" s="247"/>
      <c r="K6252" s="240"/>
      <c r="L6252" s="245"/>
    </row>
    <row r="6253" spans="1:12">
      <c r="A6253" s="243">
        <v>45153</v>
      </c>
      <c r="B6253" s="243">
        <v>45156</v>
      </c>
      <c r="C6253" s="244">
        <f t="shared" si="291"/>
        <v>4</v>
      </c>
      <c r="D6253" s="239">
        <v>45156</v>
      </c>
      <c r="E6253" s="245">
        <f t="shared" si="292"/>
        <v>3</v>
      </c>
      <c r="F6253" s="306" t="s">
        <v>175</v>
      </c>
      <c r="G6253" s="241">
        <v>1379.58</v>
      </c>
      <c r="H6253" s="244">
        <f t="shared" si="293"/>
        <v>4138.74</v>
      </c>
      <c r="I6253" s="246"/>
      <c r="J6253" s="247"/>
      <c r="K6253" s="240"/>
      <c r="L6253" s="245"/>
    </row>
    <row r="6254" spans="1:12">
      <c r="A6254" s="243">
        <v>45153</v>
      </c>
      <c r="B6254" s="243">
        <v>45153</v>
      </c>
      <c r="C6254" s="244">
        <f t="shared" si="291"/>
        <v>1</v>
      </c>
      <c r="D6254" s="239">
        <v>45153</v>
      </c>
      <c r="E6254" s="245">
        <f t="shared" si="292"/>
        <v>0</v>
      </c>
      <c r="F6254" s="306" t="s">
        <v>179</v>
      </c>
      <c r="G6254" s="241">
        <v>3.03</v>
      </c>
      <c r="H6254" s="244">
        <f t="shared" si="293"/>
        <v>0</v>
      </c>
      <c r="I6254" s="246"/>
      <c r="J6254" s="247"/>
      <c r="K6254" s="240"/>
      <c r="L6254" s="245"/>
    </row>
    <row r="6255" spans="1:12">
      <c r="A6255" s="243">
        <v>45153</v>
      </c>
      <c r="B6255" s="243">
        <v>45153</v>
      </c>
      <c r="C6255" s="244">
        <f t="shared" si="291"/>
        <v>1</v>
      </c>
      <c r="D6255" s="239">
        <v>45153</v>
      </c>
      <c r="E6255" s="245">
        <f t="shared" si="292"/>
        <v>0</v>
      </c>
      <c r="F6255" s="306" t="s">
        <v>177</v>
      </c>
      <c r="G6255" s="241">
        <v>84.61</v>
      </c>
      <c r="H6255" s="244">
        <f t="shared" si="293"/>
        <v>0</v>
      </c>
      <c r="I6255" s="246"/>
      <c r="J6255" s="247"/>
      <c r="K6255" s="240"/>
      <c r="L6255" s="245"/>
    </row>
    <row r="6256" spans="1:12">
      <c r="A6256" s="243">
        <v>45153</v>
      </c>
      <c r="B6256" s="243">
        <v>45154</v>
      </c>
      <c r="C6256" s="244">
        <f t="shared" si="291"/>
        <v>2</v>
      </c>
      <c r="D6256" s="239">
        <v>45154</v>
      </c>
      <c r="E6256" s="245">
        <f t="shared" si="292"/>
        <v>1</v>
      </c>
      <c r="F6256" s="306" t="s">
        <v>177</v>
      </c>
      <c r="G6256" s="241">
        <v>16623.84</v>
      </c>
      <c r="H6256" s="244">
        <f t="shared" si="293"/>
        <v>16623.84</v>
      </c>
      <c r="I6256" s="246"/>
      <c r="J6256" s="247"/>
      <c r="K6256" s="240"/>
      <c r="L6256" s="245"/>
    </row>
    <row r="6257" spans="1:12">
      <c r="A6257" s="243">
        <v>45153</v>
      </c>
      <c r="B6257" s="243">
        <v>45279</v>
      </c>
      <c r="C6257" s="244">
        <f t="shared" si="291"/>
        <v>127</v>
      </c>
      <c r="D6257" s="239">
        <v>45279</v>
      </c>
      <c r="E6257" s="245">
        <f t="shared" si="292"/>
        <v>126</v>
      </c>
      <c r="F6257" s="306" t="s">
        <v>176</v>
      </c>
      <c r="G6257" s="241">
        <v>36.020000000000003</v>
      </c>
      <c r="H6257" s="244">
        <f t="shared" si="293"/>
        <v>4538.5200000000004</v>
      </c>
      <c r="I6257" s="246"/>
      <c r="J6257" s="247"/>
      <c r="K6257" s="240"/>
      <c r="L6257" s="245"/>
    </row>
    <row r="6258" spans="1:12">
      <c r="A6258" s="243">
        <v>45153</v>
      </c>
      <c r="B6258" s="243">
        <v>45155</v>
      </c>
      <c r="C6258" s="244">
        <f t="shared" si="291"/>
        <v>3</v>
      </c>
      <c r="D6258" s="239">
        <v>45155</v>
      </c>
      <c r="E6258" s="245">
        <f t="shared" si="292"/>
        <v>2</v>
      </c>
      <c r="F6258" s="306" t="s">
        <v>177</v>
      </c>
      <c r="G6258" s="241">
        <v>757.65</v>
      </c>
      <c r="H6258" s="244">
        <f t="shared" si="293"/>
        <v>1515.3</v>
      </c>
      <c r="I6258" s="246"/>
      <c r="J6258" s="247"/>
      <c r="K6258" s="240"/>
      <c r="L6258" s="245"/>
    </row>
    <row r="6259" spans="1:12">
      <c r="A6259" s="243">
        <v>45153</v>
      </c>
      <c r="B6259" s="243">
        <v>45160</v>
      </c>
      <c r="C6259" s="244">
        <f t="shared" si="291"/>
        <v>8</v>
      </c>
      <c r="D6259" s="239">
        <v>45160</v>
      </c>
      <c r="E6259" s="245">
        <f t="shared" si="292"/>
        <v>7</v>
      </c>
      <c r="F6259" s="306" t="s">
        <v>178</v>
      </c>
      <c r="G6259" s="241">
        <v>40190.21</v>
      </c>
      <c r="H6259" s="244">
        <f t="shared" si="293"/>
        <v>281331.46999999997</v>
      </c>
      <c r="I6259" s="246"/>
      <c r="J6259" s="247"/>
      <c r="K6259" s="240"/>
      <c r="L6259" s="245"/>
    </row>
    <row r="6260" spans="1:12">
      <c r="A6260" s="243">
        <v>45153</v>
      </c>
      <c r="B6260" s="243">
        <v>45159</v>
      </c>
      <c r="C6260" s="244">
        <f t="shared" si="291"/>
        <v>7</v>
      </c>
      <c r="D6260" s="239">
        <v>45159</v>
      </c>
      <c r="E6260" s="245">
        <f t="shared" si="292"/>
        <v>6</v>
      </c>
      <c r="F6260" s="306" t="s">
        <v>176</v>
      </c>
      <c r="G6260" s="241">
        <v>349.48</v>
      </c>
      <c r="H6260" s="244">
        <f t="shared" si="293"/>
        <v>2096.88</v>
      </c>
      <c r="I6260" s="246"/>
      <c r="J6260" s="247"/>
      <c r="K6260" s="240"/>
      <c r="L6260" s="245"/>
    </row>
    <row r="6261" spans="1:12">
      <c r="A6261" s="243">
        <v>45153</v>
      </c>
      <c r="B6261" s="243">
        <v>45183</v>
      </c>
      <c r="C6261" s="244">
        <f t="shared" si="291"/>
        <v>31</v>
      </c>
      <c r="D6261" s="239">
        <v>45183</v>
      </c>
      <c r="E6261" s="245">
        <f t="shared" si="292"/>
        <v>30</v>
      </c>
      <c r="F6261" s="306" t="s">
        <v>175</v>
      </c>
      <c r="G6261" s="241">
        <v>271.94</v>
      </c>
      <c r="H6261" s="244">
        <f t="shared" si="293"/>
        <v>8158.2</v>
      </c>
      <c r="I6261" s="246"/>
      <c r="J6261" s="247"/>
      <c r="K6261" s="240"/>
      <c r="L6261" s="245"/>
    </row>
    <row r="6262" spans="1:12">
      <c r="A6262" s="243">
        <v>45153</v>
      </c>
      <c r="B6262" s="243">
        <v>45160</v>
      </c>
      <c r="C6262" s="244">
        <f t="shared" si="291"/>
        <v>8</v>
      </c>
      <c r="D6262" s="239">
        <v>45160</v>
      </c>
      <c r="E6262" s="245">
        <f t="shared" si="292"/>
        <v>7</v>
      </c>
      <c r="F6262" s="306" t="s">
        <v>176</v>
      </c>
      <c r="G6262" s="241">
        <v>1116.42</v>
      </c>
      <c r="H6262" s="244">
        <f t="shared" si="293"/>
        <v>7814.9400000000005</v>
      </c>
      <c r="I6262" s="246"/>
      <c r="J6262" s="247"/>
      <c r="K6262" s="240"/>
      <c r="L6262" s="245"/>
    </row>
    <row r="6263" spans="1:12">
      <c r="A6263" s="243">
        <v>45153</v>
      </c>
      <c r="B6263" s="243">
        <v>45159</v>
      </c>
      <c r="C6263" s="244">
        <f t="shared" si="291"/>
        <v>7</v>
      </c>
      <c r="D6263" s="239">
        <v>45159</v>
      </c>
      <c r="E6263" s="245">
        <f t="shared" si="292"/>
        <v>6</v>
      </c>
      <c r="F6263" s="306" t="s">
        <v>175</v>
      </c>
      <c r="G6263" s="241">
        <v>1011.05</v>
      </c>
      <c r="H6263" s="244">
        <f t="shared" si="293"/>
        <v>6066.2999999999993</v>
      </c>
      <c r="I6263" s="246"/>
      <c r="J6263" s="247"/>
      <c r="K6263" s="240"/>
      <c r="L6263" s="245"/>
    </row>
    <row r="6264" spans="1:12">
      <c r="A6264" s="243">
        <v>45153</v>
      </c>
      <c r="B6264" s="243">
        <v>45160</v>
      </c>
      <c r="C6264" s="244">
        <f t="shared" si="291"/>
        <v>8</v>
      </c>
      <c r="D6264" s="239">
        <v>45160</v>
      </c>
      <c r="E6264" s="245">
        <f t="shared" si="292"/>
        <v>7</v>
      </c>
      <c r="F6264" s="306" t="s">
        <v>175</v>
      </c>
      <c r="G6264" s="241">
        <v>1919.04</v>
      </c>
      <c r="H6264" s="244">
        <f t="shared" si="293"/>
        <v>13433.279999999999</v>
      </c>
      <c r="I6264" s="246"/>
      <c r="J6264" s="247"/>
      <c r="K6264" s="240"/>
      <c r="L6264" s="245"/>
    </row>
    <row r="6265" spans="1:12">
      <c r="A6265" s="243">
        <v>45154</v>
      </c>
      <c r="B6265" s="243">
        <v>45159</v>
      </c>
      <c r="C6265" s="244">
        <f t="shared" si="291"/>
        <v>6</v>
      </c>
      <c r="D6265" s="239">
        <v>45159</v>
      </c>
      <c r="E6265" s="245">
        <f t="shared" si="292"/>
        <v>5</v>
      </c>
      <c r="F6265" s="306" t="s">
        <v>175</v>
      </c>
      <c r="G6265" s="241">
        <v>93.72</v>
      </c>
      <c r="H6265" s="244">
        <f t="shared" si="293"/>
        <v>468.6</v>
      </c>
      <c r="I6265" s="246"/>
      <c r="J6265" s="247"/>
      <c r="K6265" s="240"/>
      <c r="L6265" s="245"/>
    </row>
    <row r="6266" spans="1:12">
      <c r="A6266" s="243">
        <v>45154</v>
      </c>
      <c r="B6266" s="243">
        <v>45160</v>
      </c>
      <c r="C6266" s="244">
        <f t="shared" si="291"/>
        <v>7</v>
      </c>
      <c r="D6266" s="239">
        <v>45160</v>
      </c>
      <c r="E6266" s="245">
        <f t="shared" si="292"/>
        <v>6</v>
      </c>
      <c r="F6266" s="306" t="s">
        <v>175</v>
      </c>
      <c r="G6266" s="241">
        <v>65.05</v>
      </c>
      <c r="H6266" s="244">
        <f t="shared" si="293"/>
        <v>390.29999999999995</v>
      </c>
      <c r="I6266" s="246"/>
      <c r="J6266" s="247"/>
      <c r="K6266" s="240"/>
      <c r="L6266" s="245"/>
    </row>
    <row r="6267" spans="1:12">
      <c r="A6267" s="243">
        <v>45154</v>
      </c>
      <c r="B6267" s="243">
        <v>45162</v>
      </c>
      <c r="C6267" s="244">
        <f t="shared" si="291"/>
        <v>9</v>
      </c>
      <c r="D6267" s="239">
        <v>45162</v>
      </c>
      <c r="E6267" s="245">
        <f t="shared" si="292"/>
        <v>8</v>
      </c>
      <c r="F6267" s="306" t="s">
        <v>175</v>
      </c>
      <c r="G6267" s="241">
        <v>106.49</v>
      </c>
      <c r="H6267" s="244">
        <f t="shared" si="293"/>
        <v>851.92</v>
      </c>
      <c r="I6267" s="246"/>
      <c r="J6267" s="247"/>
      <c r="K6267" s="240"/>
      <c r="L6267" s="245"/>
    </row>
    <row r="6268" spans="1:12">
      <c r="A6268" s="243">
        <v>45154</v>
      </c>
      <c r="B6268" s="243">
        <v>45154</v>
      </c>
      <c r="C6268" s="244">
        <f t="shared" si="291"/>
        <v>1</v>
      </c>
      <c r="D6268" s="239">
        <v>45154</v>
      </c>
      <c r="E6268" s="245">
        <f t="shared" si="292"/>
        <v>0</v>
      </c>
      <c r="F6268" s="306" t="s">
        <v>175</v>
      </c>
      <c r="G6268" s="241">
        <v>5.25</v>
      </c>
      <c r="H6268" s="244">
        <f t="shared" si="293"/>
        <v>0</v>
      </c>
      <c r="I6268" s="246"/>
      <c r="J6268" s="247"/>
      <c r="K6268" s="240"/>
      <c r="L6268" s="245"/>
    </row>
    <row r="6269" spans="1:12">
      <c r="A6269" s="243">
        <v>45154</v>
      </c>
      <c r="B6269" s="243">
        <v>45155</v>
      </c>
      <c r="C6269" s="244">
        <f t="shared" si="291"/>
        <v>2</v>
      </c>
      <c r="D6269" s="239">
        <v>45155</v>
      </c>
      <c r="E6269" s="245">
        <f t="shared" si="292"/>
        <v>1</v>
      </c>
      <c r="F6269" s="306" t="s">
        <v>176</v>
      </c>
      <c r="G6269" s="241">
        <v>46.18</v>
      </c>
      <c r="H6269" s="244">
        <f t="shared" si="293"/>
        <v>46.18</v>
      </c>
      <c r="I6269" s="246"/>
      <c r="J6269" s="247"/>
      <c r="K6269" s="240"/>
      <c r="L6269" s="245"/>
    </row>
    <row r="6270" spans="1:12">
      <c r="A6270" s="243">
        <v>45154</v>
      </c>
      <c r="B6270" s="243">
        <v>45155</v>
      </c>
      <c r="C6270" s="244">
        <f t="shared" si="291"/>
        <v>2</v>
      </c>
      <c r="D6270" s="239">
        <v>45155</v>
      </c>
      <c r="E6270" s="245">
        <f t="shared" si="292"/>
        <v>1</v>
      </c>
      <c r="F6270" s="306" t="s">
        <v>175</v>
      </c>
      <c r="G6270" s="241">
        <v>3991.1</v>
      </c>
      <c r="H6270" s="244">
        <f t="shared" si="293"/>
        <v>3991.1</v>
      </c>
      <c r="I6270" s="246"/>
      <c r="J6270" s="247"/>
      <c r="K6270" s="240"/>
      <c r="L6270" s="245"/>
    </row>
    <row r="6271" spans="1:12">
      <c r="A6271" s="243">
        <v>45154</v>
      </c>
      <c r="B6271" s="243">
        <v>45156</v>
      </c>
      <c r="C6271" s="244">
        <f t="shared" si="291"/>
        <v>3</v>
      </c>
      <c r="D6271" s="239">
        <v>45156</v>
      </c>
      <c r="E6271" s="245">
        <f t="shared" si="292"/>
        <v>2</v>
      </c>
      <c r="F6271" s="306" t="s">
        <v>176</v>
      </c>
      <c r="G6271" s="241">
        <v>16.579999999999998</v>
      </c>
      <c r="H6271" s="244">
        <f t="shared" si="293"/>
        <v>33.159999999999997</v>
      </c>
      <c r="I6271" s="246"/>
      <c r="J6271" s="247"/>
      <c r="K6271" s="240"/>
      <c r="L6271" s="245"/>
    </row>
    <row r="6272" spans="1:12">
      <c r="A6272" s="243">
        <v>45154</v>
      </c>
      <c r="B6272" s="243">
        <v>45156</v>
      </c>
      <c r="C6272" s="244">
        <f t="shared" si="291"/>
        <v>3</v>
      </c>
      <c r="D6272" s="239">
        <v>45156</v>
      </c>
      <c r="E6272" s="245">
        <f t="shared" si="292"/>
        <v>2</v>
      </c>
      <c r="F6272" s="306" t="s">
        <v>175</v>
      </c>
      <c r="G6272" s="241">
        <v>199.94</v>
      </c>
      <c r="H6272" s="244">
        <f t="shared" si="293"/>
        <v>399.88</v>
      </c>
      <c r="I6272" s="246"/>
      <c r="J6272" s="247"/>
      <c r="K6272" s="240"/>
      <c r="L6272" s="245"/>
    </row>
    <row r="6273" spans="1:12">
      <c r="A6273" s="243">
        <v>45155</v>
      </c>
      <c r="B6273" s="243">
        <v>45156</v>
      </c>
      <c r="C6273" s="244">
        <f t="shared" si="291"/>
        <v>2</v>
      </c>
      <c r="D6273" s="239">
        <v>45156</v>
      </c>
      <c r="E6273" s="245">
        <f t="shared" si="292"/>
        <v>1</v>
      </c>
      <c r="F6273" s="306" t="s">
        <v>176</v>
      </c>
      <c r="G6273" s="241">
        <v>268551.33</v>
      </c>
      <c r="H6273" s="244">
        <f t="shared" si="293"/>
        <v>268551.33</v>
      </c>
      <c r="I6273" s="246"/>
      <c r="J6273" s="247"/>
      <c r="K6273" s="240"/>
      <c r="L6273" s="245"/>
    </row>
    <row r="6274" spans="1:12">
      <c r="A6274" s="243">
        <v>45155</v>
      </c>
      <c r="B6274" s="243">
        <v>45211</v>
      </c>
      <c r="C6274" s="244">
        <f t="shared" si="291"/>
        <v>57</v>
      </c>
      <c r="D6274" s="239">
        <v>45211</v>
      </c>
      <c r="E6274" s="245">
        <f t="shared" si="292"/>
        <v>56</v>
      </c>
      <c r="F6274" s="306" t="s">
        <v>175</v>
      </c>
      <c r="G6274" s="241">
        <v>527.54</v>
      </c>
      <c r="H6274" s="244">
        <f t="shared" si="293"/>
        <v>29542.239999999998</v>
      </c>
      <c r="I6274" s="246"/>
      <c r="J6274" s="247"/>
      <c r="K6274" s="240"/>
      <c r="L6274" s="245"/>
    </row>
    <row r="6275" spans="1:12">
      <c r="A6275" s="243">
        <v>45155</v>
      </c>
      <c r="B6275" s="243">
        <v>45155</v>
      </c>
      <c r="C6275" s="244">
        <f t="shared" si="291"/>
        <v>1</v>
      </c>
      <c r="D6275" s="239">
        <v>45155</v>
      </c>
      <c r="E6275" s="245">
        <f t="shared" si="292"/>
        <v>0</v>
      </c>
      <c r="F6275" s="306" t="s">
        <v>175</v>
      </c>
      <c r="G6275" s="241">
        <v>977.06</v>
      </c>
      <c r="H6275" s="244">
        <f t="shared" si="293"/>
        <v>0</v>
      </c>
      <c r="I6275" s="246"/>
      <c r="J6275" s="247"/>
      <c r="K6275" s="240"/>
      <c r="L6275" s="245"/>
    </row>
    <row r="6276" spans="1:12">
      <c r="A6276" s="243">
        <v>45155</v>
      </c>
      <c r="B6276" s="243">
        <v>45169</v>
      </c>
      <c r="C6276" s="244">
        <f t="shared" si="291"/>
        <v>15</v>
      </c>
      <c r="D6276" s="239">
        <v>45169</v>
      </c>
      <c r="E6276" s="245">
        <f t="shared" si="292"/>
        <v>14</v>
      </c>
      <c r="F6276" s="306" t="s">
        <v>175</v>
      </c>
      <c r="G6276" s="241">
        <v>26.48</v>
      </c>
      <c r="H6276" s="244">
        <f t="shared" si="293"/>
        <v>370.72</v>
      </c>
      <c r="I6276" s="246"/>
      <c r="J6276" s="247"/>
      <c r="K6276" s="240"/>
      <c r="L6276" s="245"/>
    </row>
    <row r="6277" spans="1:12">
      <c r="A6277" s="243">
        <v>45155</v>
      </c>
      <c r="B6277" s="243">
        <v>45156</v>
      </c>
      <c r="C6277" s="244">
        <f t="shared" si="291"/>
        <v>2</v>
      </c>
      <c r="D6277" s="239">
        <v>45156</v>
      </c>
      <c r="E6277" s="245">
        <f t="shared" si="292"/>
        <v>1</v>
      </c>
      <c r="F6277" s="306" t="s">
        <v>175</v>
      </c>
      <c r="G6277" s="241">
        <v>1107710.6000000001</v>
      </c>
      <c r="H6277" s="244">
        <f t="shared" si="293"/>
        <v>1107710.6000000001</v>
      </c>
      <c r="I6277" s="246"/>
      <c r="J6277" s="247"/>
      <c r="K6277" s="240"/>
      <c r="L6277" s="245"/>
    </row>
    <row r="6278" spans="1:12">
      <c r="A6278" s="243">
        <v>45155</v>
      </c>
      <c r="B6278" s="243">
        <v>45196</v>
      </c>
      <c r="C6278" s="244">
        <f t="shared" si="291"/>
        <v>42</v>
      </c>
      <c r="D6278" s="239">
        <v>45196</v>
      </c>
      <c r="E6278" s="245">
        <f t="shared" si="292"/>
        <v>41</v>
      </c>
      <c r="F6278" s="306" t="s">
        <v>176</v>
      </c>
      <c r="G6278" s="241">
        <v>772.04</v>
      </c>
      <c r="H6278" s="244">
        <f t="shared" si="293"/>
        <v>31653.64</v>
      </c>
      <c r="I6278" s="246"/>
      <c r="J6278" s="247"/>
      <c r="K6278" s="240"/>
      <c r="L6278" s="245"/>
    </row>
    <row r="6279" spans="1:12">
      <c r="A6279" s="243">
        <v>45155</v>
      </c>
      <c r="B6279" s="243">
        <v>45155</v>
      </c>
      <c r="C6279" s="244">
        <f t="shared" ref="C6279:C6342" si="294">B6279-A6279+1</f>
        <v>1</v>
      </c>
      <c r="D6279" s="239">
        <v>45155</v>
      </c>
      <c r="E6279" s="245">
        <f t="shared" ref="E6279:E6342" si="295">D6279-A6279</f>
        <v>0</v>
      </c>
      <c r="F6279" s="306" t="s">
        <v>179</v>
      </c>
      <c r="G6279" s="241">
        <v>141.72999999999999</v>
      </c>
      <c r="H6279" s="244">
        <f t="shared" ref="H6279:H6342" si="296">E6279*G6279</f>
        <v>0</v>
      </c>
      <c r="I6279" s="246"/>
      <c r="J6279" s="247"/>
      <c r="K6279" s="240"/>
      <c r="L6279" s="245"/>
    </row>
    <row r="6280" spans="1:12">
      <c r="A6280" s="243">
        <v>45155</v>
      </c>
      <c r="B6280" s="243">
        <v>45181</v>
      </c>
      <c r="C6280" s="244">
        <f t="shared" si="294"/>
        <v>27</v>
      </c>
      <c r="D6280" s="239">
        <v>45181</v>
      </c>
      <c r="E6280" s="245">
        <f t="shared" si="295"/>
        <v>26</v>
      </c>
      <c r="F6280" s="306" t="s">
        <v>175</v>
      </c>
      <c r="G6280" s="241">
        <v>4.8</v>
      </c>
      <c r="H6280" s="244">
        <f t="shared" si="296"/>
        <v>124.8</v>
      </c>
      <c r="I6280" s="246"/>
      <c r="J6280" s="247"/>
      <c r="K6280" s="240"/>
      <c r="L6280" s="245"/>
    </row>
    <row r="6281" spans="1:12">
      <c r="A6281" s="243">
        <v>45155</v>
      </c>
      <c r="B6281" s="243">
        <v>45159</v>
      </c>
      <c r="C6281" s="244">
        <f t="shared" si="294"/>
        <v>5</v>
      </c>
      <c r="D6281" s="239">
        <v>45159</v>
      </c>
      <c r="E6281" s="245">
        <f t="shared" si="295"/>
        <v>4</v>
      </c>
      <c r="F6281" s="306" t="s">
        <v>178</v>
      </c>
      <c r="G6281" s="241">
        <v>39501.47</v>
      </c>
      <c r="H6281" s="244">
        <f t="shared" si="296"/>
        <v>158005.88</v>
      </c>
      <c r="I6281" s="246"/>
      <c r="J6281" s="247"/>
      <c r="K6281" s="240"/>
      <c r="L6281" s="245"/>
    </row>
    <row r="6282" spans="1:12">
      <c r="A6282" s="243">
        <v>45155</v>
      </c>
      <c r="B6282" s="243">
        <v>45155</v>
      </c>
      <c r="C6282" s="244">
        <f t="shared" si="294"/>
        <v>1</v>
      </c>
      <c r="D6282" s="239">
        <v>45155</v>
      </c>
      <c r="E6282" s="245">
        <f t="shared" si="295"/>
        <v>0</v>
      </c>
      <c r="F6282" s="306" t="s">
        <v>177</v>
      </c>
      <c r="G6282" s="241">
        <v>34.82</v>
      </c>
      <c r="H6282" s="244">
        <f t="shared" si="296"/>
        <v>0</v>
      </c>
      <c r="I6282" s="246"/>
      <c r="J6282" s="247"/>
      <c r="K6282" s="240"/>
      <c r="L6282" s="245"/>
    </row>
    <row r="6283" spans="1:12">
      <c r="A6283" s="243">
        <v>45155</v>
      </c>
      <c r="B6283" s="243">
        <v>45159</v>
      </c>
      <c r="C6283" s="244">
        <f t="shared" si="294"/>
        <v>5</v>
      </c>
      <c r="D6283" s="239">
        <v>45159</v>
      </c>
      <c r="E6283" s="245">
        <f t="shared" si="295"/>
        <v>4</v>
      </c>
      <c r="F6283" s="306" t="s">
        <v>176</v>
      </c>
      <c r="G6283" s="241">
        <v>253347.59</v>
      </c>
      <c r="H6283" s="244">
        <f t="shared" si="296"/>
        <v>1013390.36</v>
      </c>
      <c r="I6283" s="246"/>
      <c r="J6283" s="247"/>
      <c r="K6283" s="240"/>
      <c r="L6283" s="245"/>
    </row>
    <row r="6284" spans="1:12">
      <c r="A6284" s="243">
        <v>45155</v>
      </c>
      <c r="B6284" s="243">
        <v>45160</v>
      </c>
      <c r="C6284" s="244">
        <f t="shared" si="294"/>
        <v>6</v>
      </c>
      <c r="D6284" s="239">
        <v>45160</v>
      </c>
      <c r="E6284" s="245">
        <f t="shared" si="295"/>
        <v>5</v>
      </c>
      <c r="F6284" s="306" t="s">
        <v>178</v>
      </c>
      <c r="G6284" s="241">
        <v>20729.27</v>
      </c>
      <c r="H6284" s="244">
        <f t="shared" si="296"/>
        <v>103646.35</v>
      </c>
      <c r="I6284" s="246"/>
      <c r="J6284" s="247"/>
      <c r="K6284" s="240"/>
      <c r="L6284" s="245"/>
    </row>
    <row r="6285" spans="1:12">
      <c r="A6285" s="243">
        <v>45155</v>
      </c>
      <c r="B6285" s="243">
        <v>45183</v>
      </c>
      <c r="C6285" s="244">
        <f t="shared" si="294"/>
        <v>29</v>
      </c>
      <c r="D6285" s="239">
        <v>45183</v>
      </c>
      <c r="E6285" s="245">
        <f t="shared" si="295"/>
        <v>28</v>
      </c>
      <c r="F6285" s="306" t="s">
        <v>175</v>
      </c>
      <c r="G6285" s="241">
        <v>136.4</v>
      </c>
      <c r="H6285" s="244">
        <f t="shared" si="296"/>
        <v>3819.2000000000003</v>
      </c>
      <c r="I6285" s="246"/>
      <c r="J6285" s="247"/>
      <c r="K6285" s="240"/>
      <c r="L6285" s="245"/>
    </row>
    <row r="6286" spans="1:12">
      <c r="A6286" s="243">
        <v>45155</v>
      </c>
      <c r="B6286" s="243">
        <v>45156</v>
      </c>
      <c r="C6286" s="244">
        <f t="shared" si="294"/>
        <v>2</v>
      </c>
      <c r="D6286" s="239">
        <v>45156</v>
      </c>
      <c r="E6286" s="245">
        <f t="shared" si="295"/>
        <v>1</v>
      </c>
      <c r="F6286" s="306" t="s">
        <v>177</v>
      </c>
      <c r="G6286" s="241">
        <v>8385.6299999999992</v>
      </c>
      <c r="H6286" s="244">
        <f t="shared" si="296"/>
        <v>8385.6299999999992</v>
      </c>
      <c r="I6286" s="246"/>
      <c r="J6286" s="247"/>
      <c r="K6286" s="240"/>
      <c r="L6286" s="245"/>
    </row>
    <row r="6287" spans="1:12">
      <c r="A6287" s="243">
        <v>45155</v>
      </c>
      <c r="B6287" s="243">
        <v>45159</v>
      </c>
      <c r="C6287" s="244">
        <f t="shared" si="294"/>
        <v>5</v>
      </c>
      <c r="D6287" s="239">
        <v>45159</v>
      </c>
      <c r="E6287" s="245">
        <f t="shared" si="295"/>
        <v>4</v>
      </c>
      <c r="F6287" s="306" t="s">
        <v>175</v>
      </c>
      <c r="G6287" s="241">
        <v>18783.02</v>
      </c>
      <c r="H6287" s="244">
        <f t="shared" si="296"/>
        <v>75132.08</v>
      </c>
      <c r="I6287" s="246"/>
      <c r="J6287" s="247"/>
      <c r="K6287" s="240"/>
      <c r="L6287" s="245"/>
    </row>
    <row r="6288" spans="1:12">
      <c r="A6288" s="243">
        <v>45155</v>
      </c>
      <c r="B6288" s="243">
        <v>45160</v>
      </c>
      <c r="C6288" s="244">
        <f t="shared" si="294"/>
        <v>6</v>
      </c>
      <c r="D6288" s="239">
        <v>45160</v>
      </c>
      <c r="E6288" s="245">
        <f t="shared" si="295"/>
        <v>5</v>
      </c>
      <c r="F6288" s="306" t="s">
        <v>176</v>
      </c>
      <c r="G6288" s="241">
        <v>40676.400000000001</v>
      </c>
      <c r="H6288" s="244">
        <f t="shared" si="296"/>
        <v>203382</v>
      </c>
      <c r="I6288" s="246"/>
      <c r="J6288" s="247"/>
      <c r="K6288" s="240"/>
      <c r="L6288" s="245"/>
    </row>
    <row r="6289" spans="1:12">
      <c r="A6289" s="243">
        <v>45155</v>
      </c>
      <c r="B6289" s="243">
        <v>45161</v>
      </c>
      <c r="C6289" s="244">
        <f t="shared" si="294"/>
        <v>7</v>
      </c>
      <c r="D6289" s="239">
        <v>45161</v>
      </c>
      <c r="E6289" s="245">
        <f t="shared" si="295"/>
        <v>6</v>
      </c>
      <c r="F6289" s="306" t="s">
        <v>178</v>
      </c>
      <c r="G6289" s="241">
        <v>49098.36</v>
      </c>
      <c r="H6289" s="244">
        <f t="shared" si="296"/>
        <v>294590.16000000003</v>
      </c>
      <c r="I6289" s="246"/>
      <c r="J6289" s="247"/>
      <c r="K6289" s="240"/>
      <c r="L6289" s="245"/>
    </row>
    <row r="6290" spans="1:12">
      <c r="A6290" s="243">
        <v>45155</v>
      </c>
      <c r="B6290" s="243">
        <v>45160</v>
      </c>
      <c r="C6290" s="244">
        <f t="shared" si="294"/>
        <v>6</v>
      </c>
      <c r="D6290" s="239">
        <v>45160</v>
      </c>
      <c r="E6290" s="245">
        <f t="shared" si="295"/>
        <v>5</v>
      </c>
      <c r="F6290" s="306" t="s">
        <v>175</v>
      </c>
      <c r="G6290" s="241">
        <v>2599.14</v>
      </c>
      <c r="H6290" s="244">
        <f t="shared" si="296"/>
        <v>12995.699999999999</v>
      </c>
      <c r="I6290" s="246"/>
      <c r="J6290" s="247"/>
      <c r="K6290" s="240"/>
      <c r="L6290" s="245"/>
    </row>
    <row r="6291" spans="1:12">
      <c r="A6291" s="243">
        <v>45155</v>
      </c>
      <c r="B6291" s="243">
        <v>45161</v>
      </c>
      <c r="C6291" s="244">
        <f t="shared" si="294"/>
        <v>7</v>
      </c>
      <c r="D6291" s="239">
        <v>45161</v>
      </c>
      <c r="E6291" s="245">
        <f t="shared" si="295"/>
        <v>6</v>
      </c>
      <c r="F6291" s="306" t="s">
        <v>176</v>
      </c>
      <c r="G6291" s="241">
        <v>4925.78</v>
      </c>
      <c r="H6291" s="244">
        <f t="shared" si="296"/>
        <v>29554.68</v>
      </c>
      <c r="I6291" s="246"/>
      <c r="J6291" s="247"/>
      <c r="K6291" s="240"/>
      <c r="L6291" s="245"/>
    </row>
    <row r="6292" spans="1:12">
      <c r="A6292" s="243">
        <v>45155</v>
      </c>
      <c r="B6292" s="243">
        <v>45161</v>
      </c>
      <c r="C6292" s="244">
        <f t="shared" si="294"/>
        <v>7</v>
      </c>
      <c r="D6292" s="239">
        <v>45161</v>
      </c>
      <c r="E6292" s="245">
        <f t="shared" si="295"/>
        <v>6</v>
      </c>
      <c r="F6292" s="306" t="s">
        <v>175</v>
      </c>
      <c r="G6292" s="241">
        <v>706.48</v>
      </c>
      <c r="H6292" s="244">
        <f t="shared" si="296"/>
        <v>4238.88</v>
      </c>
      <c r="I6292" s="246"/>
      <c r="J6292" s="247"/>
      <c r="K6292" s="240"/>
      <c r="L6292" s="245"/>
    </row>
    <row r="6293" spans="1:12">
      <c r="A6293" s="243">
        <v>45155</v>
      </c>
      <c r="B6293" s="243">
        <v>45162</v>
      </c>
      <c r="C6293" s="244">
        <f t="shared" si="294"/>
        <v>8</v>
      </c>
      <c r="D6293" s="239">
        <v>45162</v>
      </c>
      <c r="E6293" s="245">
        <f t="shared" si="295"/>
        <v>7</v>
      </c>
      <c r="F6293" s="306" t="s">
        <v>175</v>
      </c>
      <c r="G6293" s="241">
        <v>32.79</v>
      </c>
      <c r="H6293" s="244">
        <f t="shared" si="296"/>
        <v>229.53</v>
      </c>
      <c r="I6293" s="246"/>
      <c r="J6293" s="247"/>
      <c r="K6293" s="240"/>
      <c r="L6293" s="245"/>
    </row>
    <row r="6294" spans="1:12">
      <c r="A6294" s="243">
        <v>45155</v>
      </c>
      <c r="B6294" s="243">
        <v>45188</v>
      </c>
      <c r="C6294" s="244">
        <f t="shared" si="294"/>
        <v>34</v>
      </c>
      <c r="D6294" s="239">
        <v>45188</v>
      </c>
      <c r="E6294" s="245">
        <f t="shared" si="295"/>
        <v>33</v>
      </c>
      <c r="F6294" s="306" t="s">
        <v>176</v>
      </c>
      <c r="G6294" s="241">
        <v>20</v>
      </c>
      <c r="H6294" s="244">
        <f t="shared" si="296"/>
        <v>660</v>
      </c>
      <c r="I6294" s="246"/>
      <c r="J6294" s="247"/>
      <c r="K6294" s="240"/>
      <c r="L6294" s="245"/>
    </row>
    <row r="6295" spans="1:12">
      <c r="A6295" s="243">
        <v>45155</v>
      </c>
      <c r="B6295" s="243">
        <v>45188</v>
      </c>
      <c r="C6295" s="244">
        <f t="shared" si="294"/>
        <v>34</v>
      </c>
      <c r="D6295" s="239">
        <v>45188</v>
      </c>
      <c r="E6295" s="245">
        <f t="shared" si="295"/>
        <v>33</v>
      </c>
      <c r="F6295" s="306" t="s">
        <v>175</v>
      </c>
      <c r="G6295" s="241">
        <v>85.3</v>
      </c>
      <c r="H6295" s="244">
        <f t="shared" si="296"/>
        <v>2814.9</v>
      </c>
      <c r="I6295" s="246"/>
      <c r="J6295" s="247"/>
      <c r="K6295" s="240"/>
      <c r="L6295" s="245"/>
    </row>
    <row r="6296" spans="1:12">
      <c r="A6296" s="243">
        <v>45155</v>
      </c>
      <c r="B6296" s="243">
        <v>45163</v>
      </c>
      <c r="C6296" s="244">
        <f t="shared" si="294"/>
        <v>9</v>
      </c>
      <c r="D6296" s="239">
        <v>45163</v>
      </c>
      <c r="E6296" s="245">
        <f t="shared" si="295"/>
        <v>8</v>
      </c>
      <c r="F6296" s="306" t="s">
        <v>175</v>
      </c>
      <c r="G6296" s="241">
        <v>81.33</v>
      </c>
      <c r="H6296" s="244">
        <f t="shared" si="296"/>
        <v>650.64</v>
      </c>
      <c r="I6296" s="246"/>
      <c r="J6296" s="247"/>
      <c r="K6296" s="240"/>
      <c r="L6296" s="245"/>
    </row>
    <row r="6297" spans="1:12">
      <c r="A6297" s="243">
        <v>45155</v>
      </c>
      <c r="B6297" s="243">
        <v>45159</v>
      </c>
      <c r="C6297" s="244">
        <f t="shared" si="294"/>
        <v>5</v>
      </c>
      <c r="D6297" s="239">
        <v>45159</v>
      </c>
      <c r="E6297" s="245">
        <f t="shared" si="295"/>
        <v>4</v>
      </c>
      <c r="F6297" s="306" t="s">
        <v>177</v>
      </c>
      <c r="G6297" s="241">
        <v>460.13</v>
      </c>
      <c r="H6297" s="244">
        <f t="shared" si="296"/>
        <v>1840.52</v>
      </c>
      <c r="I6297" s="246"/>
      <c r="J6297" s="247"/>
      <c r="K6297" s="240"/>
      <c r="L6297" s="245"/>
    </row>
    <row r="6298" spans="1:12">
      <c r="A6298" s="243">
        <v>45155</v>
      </c>
      <c r="B6298" s="243">
        <v>45175</v>
      </c>
      <c r="C6298" s="244">
        <f t="shared" si="294"/>
        <v>21</v>
      </c>
      <c r="D6298" s="239">
        <v>45175</v>
      </c>
      <c r="E6298" s="245">
        <f t="shared" si="295"/>
        <v>20</v>
      </c>
      <c r="F6298" s="306" t="s">
        <v>176</v>
      </c>
      <c r="G6298" s="241">
        <v>2301.85</v>
      </c>
      <c r="H6298" s="244">
        <f t="shared" si="296"/>
        <v>46037</v>
      </c>
      <c r="I6298" s="246"/>
      <c r="J6298" s="247"/>
      <c r="K6298" s="240"/>
      <c r="L6298" s="245"/>
    </row>
    <row r="6299" spans="1:12">
      <c r="A6299" s="243">
        <v>45155</v>
      </c>
      <c r="B6299" s="243">
        <v>45167</v>
      </c>
      <c r="C6299" s="244">
        <f t="shared" si="294"/>
        <v>13</v>
      </c>
      <c r="D6299" s="239">
        <v>45167</v>
      </c>
      <c r="E6299" s="245">
        <f t="shared" si="295"/>
        <v>12</v>
      </c>
      <c r="F6299" s="306" t="s">
        <v>176</v>
      </c>
      <c r="G6299" s="241">
        <v>199.9</v>
      </c>
      <c r="H6299" s="244">
        <f t="shared" si="296"/>
        <v>2398.8000000000002</v>
      </c>
      <c r="I6299" s="246"/>
      <c r="J6299" s="247"/>
      <c r="K6299" s="240"/>
      <c r="L6299" s="245"/>
    </row>
    <row r="6300" spans="1:12">
      <c r="A6300" s="243">
        <v>45155</v>
      </c>
      <c r="B6300" s="243">
        <v>45175</v>
      </c>
      <c r="C6300" s="244">
        <f t="shared" si="294"/>
        <v>21</v>
      </c>
      <c r="D6300" s="239">
        <v>45175</v>
      </c>
      <c r="E6300" s="245">
        <f t="shared" si="295"/>
        <v>20</v>
      </c>
      <c r="F6300" s="306" t="s">
        <v>175</v>
      </c>
      <c r="G6300" s="241">
        <v>111.77</v>
      </c>
      <c r="H6300" s="244">
        <f t="shared" si="296"/>
        <v>2235.4</v>
      </c>
      <c r="I6300" s="246"/>
      <c r="J6300" s="247"/>
      <c r="K6300" s="240"/>
      <c r="L6300" s="245"/>
    </row>
    <row r="6301" spans="1:12">
      <c r="A6301" s="243">
        <v>45155</v>
      </c>
      <c r="B6301" s="243">
        <v>45190</v>
      </c>
      <c r="C6301" s="244">
        <f t="shared" si="294"/>
        <v>36</v>
      </c>
      <c r="D6301" s="239">
        <v>45190</v>
      </c>
      <c r="E6301" s="245">
        <f t="shared" si="295"/>
        <v>35</v>
      </c>
      <c r="F6301" s="306" t="s">
        <v>176</v>
      </c>
      <c r="G6301" s="241">
        <v>129.63</v>
      </c>
      <c r="H6301" s="244">
        <f t="shared" si="296"/>
        <v>4537.05</v>
      </c>
      <c r="I6301" s="246"/>
      <c r="J6301" s="247"/>
      <c r="K6301" s="240"/>
      <c r="L6301" s="245"/>
    </row>
    <row r="6302" spans="1:12">
      <c r="A6302" s="243">
        <v>45155</v>
      </c>
      <c r="B6302" s="243">
        <v>45176</v>
      </c>
      <c r="C6302" s="244">
        <f t="shared" si="294"/>
        <v>22</v>
      </c>
      <c r="D6302" s="239">
        <v>45176</v>
      </c>
      <c r="E6302" s="245">
        <f t="shared" si="295"/>
        <v>21</v>
      </c>
      <c r="F6302" s="306" t="s">
        <v>176</v>
      </c>
      <c r="G6302" s="241">
        <v>73.099999999999994</v>
      </c>
      <c r="H6302" s="244">
        <f t="shared" si="296"/>
        <v>1535.1</v>
      </c>
      <c r="I6302" s="246"/>
      <c r="J6302" s="247"/>
      <c r="K6302" s="240"/>
      <c r="L6302" s="245"/>
    </row>
    <row r="6303" spans="1:12">
      <c r="A6303" s="243">
        <v>45155</v>
      </c>
      <c r="B6303" s="243">
        <v>45190</v>
      </c>
      <c r="C6303" s="244">
        <f t="shared" si="294"/>
        <v>36</v>
      </c>
      <c r="D6303" s="239">
        <v>45190</v>
      </c>
      <c r="E6303" s="245">
        <f t="shared" si="295"/>
        <v>35</v>
      </c>
      <c r="F6303" s="306" t="s">
        <v>175</v>
      </c>
      <c r="G6303" s="241">
        <v>61.43</v>
      </c>
      <c r="H6303" s="244">
        <f t="shared" si="296"/>
        <v>2150.0500000000002</v>
      </c>
      <c r="I6303" s="246"/>
      <c r="J6303" s="247"/>
      <c r="K6303" s="240"/>
      <c r="L6303" s="245"/>
    </row>
    <row r="6304" spans="1:12">
      <c r="A6304" s="243">
        <v>45155</v>
      </c>
      <c r="B6304" s="243">
        <v>45168</v>
      </c>
      <c r="C6304" s="244">
        <f t="shared" si="294"/>
        <v>14</v>
      </c>
      <c r="D6304" s="239">
        <v>45168</v>
      </c>
      <c r="E6304" s="245">
        <f t="shared" si="295"/>
        <v>13</v>
      </c>
      <c r="F6304" s="306" t="s">
        <v>176</v>
      </c>
      <c r="G6304" s="241">
        <v>8315.51</v>
      </c>
      <c r="H6304" s="244">
        <f t="shared" si="296"/>
        <v>108101.63</v>
      </c>
      <c r="I6304" s="246"/>
      <c r="J6304" s="247"/>
      <c r="K6304" s="240"/>
      <c r="L6304" s="245"/>
    </row>
    <row r="6305" spans="1:12">
      <c r="A6305" s="243">
        <v>45155</v>
      </c>
      <c r="B6305" s="243">
        <v>45155</v>
      </c>
      <c r="C6305" s="244">
        <f t="shared" si="294"/>
        <v>1</v>
      </c>
      <c r="D6305" s="239">
        <v>45155</v>
      </c>
      <c r="E6305" s="245">
        <f t="shared" si="295"/>
        <v>0</v>
      </c>
      <c r="F6305" s="306" t="s">
        <v>176</v>
      </c>
      <c r="G6305" s="241">
        <v>687.66</v>
      </c>
      <c r="H6305" s="244">
        <f t="shared" si="296"/>
        <v>0</v>
      </c>
      <c r="I6305" s="246"/>
      <c r="J6305" s="247"/>
      <c r="K6305" s="240"/>
      <c r="L6305" s="245"/>
    </row>
    <row r="6306" spans="1:12">
      <c r="A6306" s="243">
        <v>45155</v>
      </c>
      <c r="B6306" s="243">
        <v>45156</v>
      </c>
      <c r="C6306" s="244">
        <f t="shared" si="294"/>
        <v>2</v>
      </c>
      <c r="D6306" s="239">
        <v>45156</v>
      </c>
      <c r="E6306" s="245">
        <f t="shared" si="295"/>
        <v>1</v>
      </c>
      <c r="F6306" s="306" t="s">
        <v>178</v>
      </c>
      <c r="G6306" s="241">
        <v>96338.240000000005</v>
      </c>
      <c r="H6306" s="244">
        <f t="shared" si="296"/>
        <v>96338.240000000005</v>
      </c>
      <c r="I6306" s="246"/>
      <c r="J6306" s="247"/>
      <c r="K6306" s="240"/>
      <c r="L6306" s="245"/>
    </row>
    <row r="6307" spans="1:12">
      <c r="A6307" s="243">
        <v>45155</v>
      </c>
      <c r="B6307" s="243">
        <v>45168</v>
      </c>
      <c r="C6307" s="244">
        <f t="shared" si="294"/>
        <v>14</v>
      </c>
      <c r="D6307" s="239">
        <v>45168</v>
      </c>
      <c r="E6307" s="245">
        <f t="shared" si="295"/>
        <v>13</v>
      </c>
      <c r="F6307" s="306" t="s">
        <v>175</v>
      </c>
      <c r="G6307" s="241">
        <v>35.58</v>
      </c>
      <c r="H6307" s="244">
        <f t="shared" si="296"/>
        <v>462.53999999999996</v>
      </c>
      <c r="I6307" s="246"/>
      <c r="J6307" s="247"/>
      <c r="K6307" s="240"/>
      <c r="L6307" s="245"/>
    </row>
    <row r="6308" spans="1:12">
      <c r="A6308" s="243">
        <v>45156</v>
      </c>
      <c r="B6308" s="243">
        <v>45189</v>
      </c>
      <c r="C6308" s="244">
        <f t="shared" si="294"/>
        <v>34</v>
      </c>
      <c r="D6308" s="239">
        <v>45189</v>
      </c>
      <c r="E6308" s="245">
        <f t="shared" si="295"/>
        <v>33</v>
      </c>
      <c r="F6308" s="306" t="s">
        <v>175</v>
      </c>
      <c r="G6308" s="241">
        <v>13.61</v>
      </c>
      <c r="H6308" s="244">
        <f t="shared" si="296"/>
        <v>449.13</v>
      </c>
      <c r="I6308" s="246"/>
      <c r="J6308" s="247"/>
      <c r="K6308" s="240"/>
      <c r="L6308" s="245"/>
    </row>
    <row r="6309" spans="1:12">
      <c r="A6309" s="243">
        <v>45156</v>
      </c>
      <c r="B6309" s="243">
        <v>45167</v>
      </c>
      <c r="C6309" s="244">
        <f t="shared" si="294"/>
        <v>12</v>
      </c>
      <c r="D6309" s="239">
        <v>45167</v>
      </c>
      <c r="E6309" s="245">
        <f t="shared" si="295"/>
        <v>11</v>
      </c>
      <c r="F6309" s="306" t="s">
        <v>175</v>
      </c>
      <c r="G6309" s="241">
        <v>114.03</v>
      </c>
      <c r="H6309" s="244">
        <f t="shared" si="296"/>
        <v>1254.33</v>
      </c>
      <c r="I6309" s="246"/>
      <c r="J6309" s="247"/>
      <c r="K6309" s="240"/>
      <c r="L6309" s="245"/>
    </row>
    <row r="6310" spans="1:12">
      <c r="A6310" s="243">
        <v>45156</v>
      </c>
      <c r="B6310" s="243">
        <v>45232</v>
      </c>
      <c r="C6310" s="244">
        <f t="shared" si="294"/>
        <v>77</v>
      </c>
      <c r="D6310" s="239">
        <v>45232</v>
      </c>
      <c r="E6310" s="245">
        <f t="shared" si="295"/>
        <v>76</v>
      </c>
      <c r="F6310" s="306" t="s">
        <v>175</v>
      </c>
      <c r="G6310" s="241">
        <v>14.21</v>
      </c>
      <c r="H6310" s="244">
        <f t="shared" si="296"/>
        <v>1079.96</v>
      </c>
      <c r="I6310" s="246"/>
      <c r="J6310" s="247"/>
      <c r="K6310" s="240"/>
      <c r="L6310" s="245"/>
    </row>
    <row r="6311" spans="1:12">
      <c r="A6311" s="243">
        <v>45156</v>
      </c>
      <c r="B6311" s="243">
        <v>45190</v>
      </c>
      <c r="C6311" s="244">
        <f t="shared" si="294"/>
        <v>35</v>
      </c>
      <c r="D6311" s="239">
        <v>45190</v>
      </c>
      <c r="E6311" s="245">
        <f t="shared" si="295"/>
        <v>34</v>
      </c>
      <c r="F6311" s="306" t="s">
        <v>175</v>
      </c>
      <c r="G6311" s="241">
        <v>163.58000000000001</v>
      </c>
      <c r="H6311" s="244">
        <f t="shared" si="296"/>
        <v>5561.72</v>
      </c>
      <c r="I6311" s="246"/>
      <c r="J6311" s="247"/>
      <c r="K6311" s="240"/>
      <c r="L6311" s="245"/>
    </row>
    <row r="6312" spans="1:12">
      <c r="A6312" s="243">
        <v>45156</v>
      </c>
      <c r="B6312" s="243">
        <v>45225</v>
      </c>
      <c r="C6312" s="244">
        <f t="shared" si="294"/>
        <v>70</v>
      </c>
      <c r="D6312" s="239">
        <v>45225</v>
      </c>
      <c r="E6312" s="245">
        <f t="shared" si="295"/>
        <v>69</v>
      </c>
      <c r="F6312" s="306" t="s">
        <v>175</v>
      </c>
      <c r="G6312" s="241">
        <v>208.45</v>
      </c>
      <c r="H6312" s="244">
        <f t="shared" si="296"/>
        <v>14383.05</v>
      </c>
      <c r="I6312" s="246"/>
      <c r="J6312" s="247"/>
      <c r="K6312" s="240"/>
      <c r="L6312" s="245"/>
    </row>
    <row r="6313" spans="1:12">
      <c r="A6313" s="243">
        <v>45156</v>
      </c>
      <c r="B6313" s="243">
        <v>45226</v>
      </c>
      <c r="C6313" s="244">
        <f t="shared" si="294"/>
        <v>71</v>
      </c>
      <c r="D6313" s="239">
        <v>45226</v>
      </c>
      <c r="E6313" s="245">
        <f t="shared" si="295"/>
        <v>70</v>
      </c>
      <c r="F6313" s="306" t="s">
        <v>176</v>
      </c>
      <c r="G6313" s="241">
        <v>3.19</v>
      </c>
      <c r="H6313" s="244">
        <f t="shared" si="296"/>
        <v>223.29999999999998</v>
      </c>
      <c r="I6313" s="246"/>
      <c r="J6313" s="247"/>
      <c r="K6313" s="240"/>
      <c r="L6313" s="245"/>
    </row>
    <row r="6314" spans="1:12">
      <c r="A6314" s="243">
        <v>45156</v>
      </c>
      <c r="B6314" s="243">
        <v>45169</v>
      </c>
      <c r="C6314" s="244">
        <f t="shared" si="294"/>
        <v>14</v>
      </c>
      <c r="D6314" s="239">
        <v>45169</v>
      </c>
      <c r="E6314" s="245">
        <f t="shared" si="295"/>
        <v>13</v>
      </c>
      <c r="F6314" s="306" t="s">
        <v>176</v>
      </c>
      <c r="G6314" s="241">
        <v>318.51</v>
      </c>
      <c r="H6314" s="244">
        <f t="shared" si="296"/>
        <v>4140.63</v>
      </c>
      <c r="I6314" s="246"/>
      <c r="J6314" s="247"/>
      <c r="K6314" s="240"/>
      <c r="L6314" s="245"/>
    </row>
    <row r="6315" spans="1:12">
      <c r="A6315" s="243">
        <v>45156</v>
      </c>
      <c r="B6315" s="243">
        <v>45156</v>
      </c>
      <c r="C6315" s="244">
        <f t="shared" si="294"/>
        <v>1</v>
      </c>
      <c r="D6315" s="239">
        <v>45156</v>
      </c>
      <c r="E6315" s="245">
        <f t="shared" si="295"/>
        <v>0</v>
      </c>
      <c r="F6315" s="306" t="s">
        <v>176</v>
      </c>
      <c r="G6315" s="241">
        <v>2535.16</v>
      </c>
      <c r="H6315" s="244">
        <f t="shared" si="296"/>
        <v>0</v>
      </c>
      <c r="I6315" s="246"/>
      <c r="J6315" s="247"/>
      <c r="K6315" s="240"/>
      <c r="L6315" s="245"/>
    </row>
    <row r="6316" spans="1:12">
      <c r="A6316" s="243">
        <v>45156</v>
      </c>
      <c r="B6316" s="243">
        <v>45169</v>
      </c>
      <c r="C6316" s="244">
        <f t="shared" si="294"/>
        <v>14</v>
      </c>
      <c r="D6316" s="239">
        <v>45169</v>
      </c>
      <c r="E6316" s="245">
        <f t="shared" si="295"/>
        <v>13</v>
      </c>
      <c r="F6316" s="306" t="s">
        <v>175</v>
      </c>
      <c r="G6316" s="241">
        <v>48.87</v>
      </c>
      <c r="H6316" s="244">
        <f t="shared" si="296"/>
        <v>635.30999999999995</v>
      </c>
      <c r="I6316" s="246"/>
      <c r="J6316" s="247"/>
      <c r="K6316" s="240"/>
      <c r="L6316" s="245"/>
    </row>
    <row r="6317" spans="1:12">
      <c r="A6317" s="243">
        <v>45156</v>
      </c>
      <c r="B6317" s="243">
        <v>45156</v>
      </c>
      <c r="C6317" s="244">
        <f t="shared" si="294"/>
        <v>1</v>
      </c>
      <c r="D6317" s="239">
        <v>45156</v>
      </c>
      <c r="E6317" s="245">
        <f t="shared" si="295"/>
        <v>0</v>
      </c>
      <c r="F6317" s="306" t="s">
        <v>175</v>
      </c>
      <c r="G6317" s="241">
        <v>8782.3700000000008</v>
      </c>
      <c r="H6317" s="244">
        <f t="shared" si="296"/>
        <v>0</v>
      </c>
      <c r="I6317" s="246"/>
      <c r="J6317" s="247"/>
      <c r="K6317" s="240"/>
      <c r="L6317" s="245"/>
    </row>
    <row r="6318" spans="1:12">
      <c r="A6318" s="243">
        <v>45156</v>
      </c>
      <c r="B6318" s="243">
        <v>45197</v>
      </c>
      <c r="C6318" s="244">
        <f t="shared" si="294"/>
        <v>42</v>
      </c>
      <c r="D6318" s="239">
        <v>45197</v>
      </c>
      <c r="E6318" s="245">
        <f t="shared" si="295"/>
        <v>41</v>
      </c>
      <c r="F6318" s="306" t="s">
        <v>176</v>
      </c>
      <c r="G6318" s="241">
        <v>121.65</v>
      </c>
      <c r="H6318" s="244">
        <f t="shared" si="296"/>
        <v>4987.6500000000005</v>
      </c>
      <c r="I6318" s="246"/>
      <c r="J6318" s="247"/>
      <c r="K6318" s="240"/>
      <c r="L6318" s="245"/>
    </row>
    <row r="6319" spans="1:12">
      <c r="A6319" s="243">
        <v>45156</v>
      </c>
      <c r="B6319" s="243">
        <v>45156</v>
      </c>
      <c r="C6319" s="244">
        <f t="shared" si="294"/>
        <v>1</v>
      </c>
      <c r="D6319" s="239">
        <v>45156</v>
      </c>
      <c r="E6319" s="245">
        <f t="shared" si="295"/>
        <v>0</v>
      </c>
      <c r="F6319" s="306" t="s">
        <v>179</v>
      </c>
      <c r="G6319" s="241">
        <v>338.65</v>
      </c>
      <c r="H6319" s="244">
        <f t="shared" si="296"/>
        <v>0</v>
      </c>
      <c r="I6319" s="246"/>
      <c r="J6319" s="247"/>
      <c r="K6319" s="240"/>
      <c r="L6319" s="245"/>
    </row>
    <row r="6320" spans="1:12">
      <c r="A6320" s="243">
        <v>45156</v>
      </c>
      <c r="B6320" s="243">
        <v>45159</v>
      </c>
      <c r="C6320" s="244">
        <f t="shared" si="294"/>
        <v>4</v>
      </c>
      <c r="D6320" s="239">
        <v>45159</v>
      </c>
      <c r="E6320" s="245">
        <f t="shared" si="295"/>
        <v>3</v>
      </c>
      <c r="F6320" s="306" t="s">
        <v>178</v>
      </c>
      <c r="G6320" s="241">
        <v>21713.4</v>
      </c>
      <c r="H6320" s="244">
        <f t="shared" si="296"/>
        <v>65140.200000000004</v>
      </c>
      <c r="I6320" s="246"/>
      <c r="J6320" s="247"/>
      <c r="K6320" s="240"/>
      <c r="L6320" s="245"/>
    </row>
    <row r="6321" spans="1:12">
      <c r="A6321" s="243">
        <v>45156</v>
      </c>
      <c r="B6321" s="243">
        <v>45159</v>
      </c>
      <c r="C6321" s="244">
        <f t="shared" si="294"/>
        <v>4</v>
      </c>
      <c r="D6321" s="239">
        <v>45159</v>
      </c>
      <c r="E6321" s="245">
        <f t="shared" si="295"/>
        <v>3</v>
      </c>
      <c r="F6321" s="306" t="s">
        <v>176</v>
      </c>
      <c r="G6321" s="241">
        <v>208328.07</v>
      </c>
      <c r="H6321" s="244">
        <f t="shared" si="296"/>
        <v>624984.21</v>
      </c>
      <c r="I6321" s="246"/>
      <c r="J6321" s="247"/>
      <c r="K6321" s="240"/>
      <c r="L6321" s="245"/>
    </row>
    <row r="6322" spans="1:12">
      <c r="A6322" s="243">
        <v>45156</v>
      </c>
      <c r="B6322" s="243">
        <v>45160</v>
      </c>
      <c r="C6322" s="244">
        <f t="shared" si="294"/>
        <v>5</v>
      </c>
      <c r="D6322" s="239">
        <v>45160</v>
      </c>
      <c r="E6322" s="245">
        <f t="shared" si="295"/>
        <v>4</v>
      </c>
      <c r="F6322" s="306" t="s">
        <v>178</v>
      </c>
      <c r="G6322" s="241">
        <v>422.85</v>
      </c>
      <c r="H6322" s="244">
        <f t="shared" si="296"/>
        <v>1691.4</v>
      </c>
      <c r="I6322" s="246"/>
      <c r="J6322" s="247"/>
      <c r="K6322" s="240"/>
      <c r="L6322" s="245"/>
    </row>
    <row r="6323" spans="1:12">
      <c r="A6323" s="243">
        <v>45156</v>
      </c>
      <c r="B6323" s="243">
        <v>45183</v>
      </c>
      <c r="C6323" s="244">
        <f t="shared" si="294"/>
        <v>28</v>
      </c>
      <c r="D6323" s="239">
        <v>45183</v>
      </c>
      <c r="E6323" s="245">
        <f t="shared" si="295"/>
        <v>27</v>
      </c>
      <c r="F6323" s="306" t="s">
        <v>175</v>
      </c>
      <c r="G6323" s="241">
        <v>54.65</v>
      </c>
      <c r="H6323" s="244">
        <f t="shared" si="296"/>
        <v>1475.55</v>
      </c>
      <c r="I6323" s="246"/>
      <c r="J6323" s="247"/>
      <c r="K6323" s="240"/>
      <c r="L6323" s="245"/>
    </row>
    <row r="6324" spans="1:12">
      <c r="A6324" s="243">
        <v>45156</v>
      </c>
      <c r="B6324" s="243">
        <v>45159</v>
      </c>
      <c r="C6324" s="244">
        <f t="shared" si="294"/>
        <v>4</v>
      </c>
      <c r="D6324" s="239">
        <v>45159</v>
      </c>
      <c r="E6324" s="245">
        <f t="shared" si="295"/>
        <v>3</v>
      </c>
      <c r="F6324" s="306" t="s">
        <v>175</v>
      </c>
      <c r="G6324" s="241">
        <v>711491.97</v>
      </c>
      <c r="H6324" s="244">
        <f t="shared" si="296"/>
        <v>2134475.91</v>
      </c>
      <c r="I6324" s="246"/>
      <c r="J6324" s="247"/>
      <c r="K6324" s="240"/>
      <c r="L6324" s="245"/>
    </row>
    <row r="6325" spans="1:12">
      <c r="A6325" s="243">
        <v>45156</v>
      </c>
      <c r="B6325" s="243">
        <v>45160</v>
      </c>
      <c r="C6325" s="244">
        <f t="shared" si="294"/>
        <v>5</v>
      </c>
      <c r="D6325" s="239">
        <v>45160</v>
      </c>
      <c r="E6325" s="245">
        <f t="shared" si="295"/>
        <v>4</v>
      </c>
      <c r="F6325" s="306" t="s">
        <v>176</v>
      </c>
      <c r="G6325" s="241">
        <v>50765.08</v>
      </c>
      <c r="H6325" s="244">
        <f t="shared" si="296"/>
        <v>203060.32</v>
      </c>
      <c r="I6325" s="246"/>
      <c r="J6325" s="247"/>
      <c r="K6325" s="240"/>
      <c r="L6325" s="245"/>
    </row>
    <row r="6326" spans="1:12">
      <c r="A6326" s="243">
        <v>45156</v>
      </c>
      <c r="B6326" s="243">
        <v>45184</v>
      </c>
      <c r="C6326" s="244">
        <f t="shared" si="294"/>
        <v>29</v>
      </c>
      <c r="D6326" s="239">
        <v>45184</v>
      </c>
      <c r="E6326" s="245">
        <f t="shared" si="295"/>
        <v>28</v>
      </c>
      <c r="F6326" s="306" t="s">
        <v>175</v>
      </c>
      <c r="G6326" s="241">
        <v>49.05</v>
      </c>
      <c r="H6326" s="244">
        <f t="shared" si="296"/>
        <v>1373.3999999999999</v>
      </c>
      <c r="I6326" s="246"/>
      <c r="J6326" s="247"/>
      <c r="K6326" s="240"/>
      <c r="L6326" s="245"/>
    </row>
    <row r="6327" spans="1:12">
      <c r="A6327" s="243">
        <v>45156</v>
      </c>
      <c r="B6327" s="243">
        <v>45202</v>
      </c>
      <c r="C6327" s="244">
        <f t="shared" si="294"/>
        <v>47</v>
      </c>
      <c r="D6327" s="239">
        <v>45202</v>
      </c>
      <c r="E6327" s="245">
        <f t="shared" si="295"/>
        <v>46</v>
      </c>
      <c r="F6327" s="306" t="s">
        <v>176</v>
      </c>
      <c r="G6327" s="241">
        <v>25.89</v>
      </c>
      <c r="H6327" s="244">
        <f t="shared" si="296"/>
        <v>1190.94</v>
      </c>
      <c r="I6327" s="246"/>
      <c r="J6327" s="247"/>
      <c r="K6327" s="240"/>
      <c r="L6327" s="245"/>
    </row>
    <row r="6328" spans="1:12">
      <c r="A6328" s="243">
        <v>45156</v>
      </c>
      <c r="B6328" s="243">
        <v>45161</v>
      </c>
      <c r="C6328" s="244">
        <f t="shared" si="294"/>
        <v>6</v>
      </c>
      <c r="D6328" s="239">
        <v>45161</v>
      </c>
      <c r="E6328" s="245">
        <f t="shared" si="295"/>
        <v>5</v>
      </c>
      <c r="F6328" s="306" t="s">
        <v>176</v>
      </c>
      <c r="G6328" s="241">
        <v>96244.05</v>
      </c>
      <c r="H6328" s="244">
        <f t="shared" si="296"/>
        <v>481220.25</v>
      </c>
      <c r="I6328" s="246"/>
      <c r="J6328" s="247"/>
      <c r="K6328" s="240"/>
      <c r="L6328" s="245"/>
    </row>
    <row r="6329" spans="1:12">
      <c r="A6329" s="243">
        <v>45156</v>
      </c>
      <c r="B6329" s="243">
        <v>45160</v>
      </c>
      <c r="C6329" s="244">
        <f t="shared" si="294"/>
        <v>5</v>
      </c>
      <c r="D6329" s="239">
        <v>45160</v>
      </c>
      <c r="E6329" s="245">
        <f t="shared" si="295"/>
        <v>4</v>
      </c>
      <c r="F6329" s="306" t="s">
        <v>175</v>
      </c>
      <c r="G6329" s="241">
        <v>2718.05</v>
      </c>
      <c r="H6329" s="244">
        <f t="shared" si="296"/>
        <v>10872.2</v>
      </c>
      <c r="I6329" s="246"/>
      <c r="J6329" s="247"/>
      <c r="K6329" s="240"/>
      <c r="L6329" s="245"/>
    </row>
    <row r="6330" spans="1:12">
      <c r="A6330" s="243">
        <v>45156</v>
      </c>
      <c r="B6330" s="243">
        <v>45161</v>
      </c>
      <c r="C6330" s="244">
        <f t="shared" si="294"/>
        <v>6</v>
      </c>
      <c r="D6330" s="239">
        <v>45161</v>
      </c>
      <c r="E6330" s="245">
        <f t="shared" si="295"/>
        <v>5</v>
      </c>
      <c r="F6330" s="306" t="s">
        <v>175</v>
      </c>
      <c r="G6330" s="241">
        <v>983.99</v>
      </c>
      <c r="H6330" s="244">
        <f t="shared" si="296"/>
        <v>4919.95</v>
      </c>
      <c r="I6330" s="246"/>
      <c r="J6330" s="247"/>
      <c r="K6330" s="240"/>
      <c r="L6330" s="245"/>
    </row>
    <row r="6331" spans="1:12">
      <c r="A6331" s="243">
        <v>45156</v>
      </c>
      <c r="B6331" s="243">
        <v>45162</v>
      </c>
      <c r="C6331" s="244">
        <f t="shared" si="294"/>
        <v>7</v>
      </c>
      <c r="D6331" s="239">
        <v>45162</v>
      </c>
      <c r="E6331" s="245">
        <f t="shared" si="295"/>
        <v>6</v>
      </c>
      <c r="F6331" s="306" t="s">
        <v>176</v>
      </c>
      <c r="G6331" s="241">
        <v>12998.11</v>
      </c>
      <c r="H6331" s="244">
        <f t="shared" si="296"/>
        <v>77988.66</v>
      </c>
      <c r="I6331" s="246"/>
      <c r="J6331" s="247"/>
      <c r="K6331" s="240"/>
      <c r="L6331" s="245"/>
    </row>
    <row r="6332" spans="1:12">
      <c r="A6332" s="243">
        <v>45156</v>
      </c>
      <c r="B6332" s="243">
        <v>45162</v>
      </c>
      <c r="C6332" s="244">
        <f t="shared" si="294"/>
        <v>7</v>
      </c>
      <c r="D6332" s="239">
        <v>45162</v>
      </c>
      <c r="E6332" s="245">
        <f t="shared" si="295"/>
        <v>6</v>
      </c>
      <c r="F6332" s="306" t="s">
        <v>175</v>
      </c>
      <c r="G6332" s="241">
        <v>612.45000000000005</v>
      </c>
      <c r="H6332" s="244">
        <f t="shared" si="296"/>
        <v>3674.7000000000003</v>
      </c>
      <c r="I6332" s="246"/>
      <c r="J6332" s="247"/>
      <c r="K6332" s="240"/>
      <c r="L6332" s="245"/>
    </row>
    <row r="6333" spans="1:12">
      <c r="A6333" s="243">
        <v>45156</v>
      </c>
      <c r="B6333" s="243">
        <v>45205</v>
      </c>
      <c r="C6333" s="244">
        <f t="shared" si="294"/>
        <v>50</v>
      </c>
      <c r="D6333" s="239">
        <v>45205</v>
      </c>
      <c r="E6333" s="245">
        <f t="shared" si="295"/>
        <v>49</v>
      </c>
      <c r="F6333" s="306" t="s">
        <v>176</v>
      </c>
      <c r="G6333" s="241">
        <v>2544.54</v>
      </c>
      <c r="H6333" s="244">
        <f t="shared" si="296"/>
        <v>124682.45999999999</v>
      </c>
      <c r="I6333" s="246"/>
      <c r="J6333" s="247"/>
      <c r="K6333" s="240"/>
      <c r="L6333" s="245"/>
    </row>
    <row r="6334" spans="1:12">
      <c r="A6334" s="243">
        <v>45156</v>
      </c>
      <c r="B6334" s="243">
        <v>45163</v>
      </c>
      <c r="C6334" s="244">
        <f t="shared" si="294"/>
        <v>8</v>
      </c>
      <c r="D6334" s="239">
        <v>45163</v>
      </c>
      <c r="E6334" s="245">
        <f t="shared" si="295"/>
        <v>7</v>
      </c>
      <c r="F6334" s="306" t="s">
        <v>176</v>
      </c>
      <c r="G6334" s="241">
        <v>18.149999999999999</v>
      </c>
      <c r="H6334" s="244">
        <f t="shared" si="296"/>
        <v>127.04999999999998</v>
      </c>
      <c r="I6334" s="246"/>
      <c r="J6334" s="247"/>
      <c r="K6334" s="240"/>
      <c r="L6334" s="245"/>
    </row>
    <row r="6335" spans="1:12">
      <c r="A6335" s="243">
        <v>45156</v>
      </c>
      <c r="B6335" s="243">
        <v>45205</v>
      </c>
      <c r="C6335" s="244">
        <f t="shared" si="294"/>
        <v>50</v>
      </c>
      <c r="D6335" s="239">
        <v>45205</v>
      </c>
      <c r="E6335" s="245">
        <f t="shared" si="295"/>
        <v>49</v>
      </c>
      <c r="F6335" s="306" t="s">
        <v>175</v>
      </c>
      <c r="G6335" s="241">
        <v>182.23</v>
      </c>
      <c r="H6335" s="244">
        <f t="shared" si="296"/>
        <v>8929.2699999999986</v>
      </c>
      <c r="I6335" s="246"/>
      <c r="J6335" s="247"/>
      <c r="K6335" s="240"/>
      <c r="L6335" s="245"/>
    </row>
    <row r="6336" spans="1:12">
      <c r="A6336" s="243">
        <v>45156</v>
      </c>
      <c r="B6336" s="243">
        <v>45163</v>
      </c>
      <c r="C6336" s="244">
        <f t="shared" si="294"/>
        <v>8</v>
      </c>
      <c r="D6336" s="239">
        <v>45163</v>
      </c>
      <c r="E6336" s="245">
        <f t="shared" si="295"/>
        <v>7</v>
      </c>
      <c r="F6336" s="306" t="s">
        <v>175</v>
      </c>
      <c r="G6336" s="241">
        <v>113.44</v>
      </c>
      <c r="H6336" s="244">
        <f t="shared" si="296"/>
        <v>794.07999999999993</v>
      </c>
      <c r="I6336" s="246"/>
      <c r="J6336" s="247"/>
      <c r="K6336" s="240"/>
      <c r="L6336" s="245"/>
    </row>
    <row r="6337" spans="1:12">
      <c r="A6337" s="243">
        <v>45156</v>
      </c>
      <c r="B6337" s="243">
        <v>45159</v>
      </c>
      <c r="C6337" s="244">
        <f t="shared" si="294"/>
        <v>4</v>
      </c>
      <c r="D6337" s="239">
        <v>45159</v>
      </c>
      <c r="E6337" s="245">
        <f t="shared" si="295"/>
        <v>3</v>
      </c>
      <c r="F6337" s="306" t="s">
        <v>177</v>
      </c>
      <c r="G6337" s="241">
        <v>10238.17</v>
      </c>
      <c r="H6337" s="244">
        <f t="shared" si="296"/>
        <v>30714.510000000002</v>
      </c>
      <c r="I6337" s="246"/>
      <c r="J6337" s="247"/>
      <c r="K6337" s="240"/>
      <c r="L6337" s="245"/>
    </row>
    <row r="6338" spans="1:12">
      <c r="A6338" s="243">
        <v>45156</v>
      </c>
      <c r="B6338" s="243">
        <v>45166</v>
      </c>
      <c r="C6338" s="244">
        <f t="shared" si="294"/>
        <v>11</v>
      </c>
      <c r="D6338" s="239">
        <v>45166</v>
      </c>
      <c r="E6338" s="245">
        <f t="shared" si="295"/>
        <v>10</v>
      </c>
      <c r="F6338" s="306" t="s">
        <v>178</v>
      </c>
      <c r="G6338" s="241">
        <v>89.14</v>
      </c>
      <c r="H6338" s="244">
        <f t="shared" si="296"/>
        <v>891.4</v>
      </c>
      <c r="I6338" s="246"/>
      <c r="J6338" s="247"/>
      <c r="K6338" s="240"/>
      <c r="L6338" s="245"/>
    </row>
    <row r="6339" spans="1:12">
      <c r="A6339" s="243">
        <v>45156</v>
      </c>
      <c r="B6339" s="243">
        <v>45160</v>
      </c>
      <c r="C6339" s="244">
        <f t="shared" si="294"/>
        <v>5</v>
      </c>
      <c r="D6339" s="239">
        <v>45160</v>
      </c>
      <c r="E6339" s="245">
        <f t="shared" si="295"/>
        <v>4</v>
      </c>
      <c r="F6339" s="306" t="s">
        <v>177</v>
      </c>
      <c r="G6339" s="241">
        <v>1214.67</v>
      </c>
      <c r="H6339" s="244">
        <f t="shared" si="296"/>
        <v>4858.68</v>
      </c>
      <c r="I6339" s="246"/>
      <c r="J6339" s="247"/>
      <c r="K6339" s="240"/>
      <c r="L6339" s="245"/>
    </row>
    <row r="6340" spans="1:12">
      <c r="A6340" s="243">
        <v>45156</v>
      </c>
      <c r="B6340" s="243">
        <v>45175</v>
      </c>
      <c r="C6340" s="244">
        <f t="shared" si="294"/>
        <v>20</v>
      </c>
      <c r="D6340" s="239">
        <v>45175</v>
      </c>
      <c r="E6340" s="245">
        <f t="shared" si="295"/>
        <v>19</v>
      </c>
      <c r="F6340" s="306" t="s">
        <v>176</v>
      </c>
      <c r="G6340" s="241">
        <v>2326.88</v>
      </c>
      <c r="H6340" s="244">
        <f t="shared" si="296"/>
        <v>44210.720000000001</v>
      </c>
      <c r="I6340" s="246"/>
      <c r="J6340" s="247"/>
      <c r="K6340" s="240"/>
      <c r="L6340" s="245"/>
    </row>
    <row r="6341" spans="1:12">
      <c r="A6341" s="243">
        <v>45156</v>
      </c>
      <c r="B6341" s="243">
        <v>45208</v>
      </c>
      <c r="C6341" s="244">
        <f t="shared" si="294"/>
        <v>53</v>
      </c>
      <c r="D6341" s="239">
        <v>45208</v>
      </c>
      <c r="E6341" s="245">
        <f t="shared" si="295"/>
        <v>52</v>
      </c>
      <c r="F6341" s="306" t="s">
        <v>175</v>
      </c>
      <c r="G6341" s="241">
        <v>67.08</v>
      </c>
      <c r="H6341" s="244">
        <f t="shared" si="296"/>
        <v>3488.16</v>
      </c>
      <c r="I6341" s="246"/>
      <c r="J6341" s="247"/>
      <c r="K6341" s="240"/>
      <c r="L6341" s="245"/>
    </row>
    <row r="6342" spans="1:12">
      <c r="A6342" s="243">
        <v>45156</v>
      </c>
      <c r="B6342" s="243">
        <v>45166</v>
      </c>
      <c r="C6342" s="244">
        <f t="shared" si="294"/>
        <v>11</v>
      </c>
      <c r="D6342" s="239">
        <v>45166</v>
      </c>
      <c r="E6342" s="245">
        <f t="shared" si="295"/>
        <v>10</v>
      </c>
      <c r="F6342" s="306" t="s">
        <v>175</v>
      </c>
      <c r="G6342" s="241">
        <v>53.57</v>
      </c>
      <c r="H6342" s="244">
        <f t="shared" si="296"/>
        <v>535.70000000000005</v>
      </c>
      <c r="I6342" s="246"/>
      <c r="J6342" s="247"/>
      <c r="K6342" s="240"/>
      <c r="L6342" s="245"/>
    </row>
    <row r="6343" spans="1:12">
      <c r="A6343" s="243">
        <v>45156</v>
      </c>
      <c r="B6343" s="243">
        <v>45161</v>
      </c>
      <c r="C6343" s="244">
        <f t="shared" ref="C6343:C6406" si="297">B6343-A6343+1</f>
        <v>6</v>
      </c>
      <c r="D6343" s="239">
        <v>45161</v>
      </c>
      <c r="E6343" s="245">
        <f t="shared" ref="E6343:E6406" si="298">D6343-A6343</f>
        <v>5</v>
      </c>
      <c r="F6343" s="306" t="s">
        <v>177</v>
      </c>
      <c r="G6343" s="241">
        <v>21051.52</v>
      </c>
      <c r="H6343" s="244">
        <f t="shared" ref="H6343:H6406" si="299">E6343*G6343</f>
        <v>105257.60000000001</v>
      </c>
      <c r="I6343" s="246"/>
      <c r="J6343" s="247"/>
      <c r="K6343" s="240"/>
      <c r="L6343" s="245"/>
    </row>
    <row r="6344" spans="1:12">
      <c r="A6344" s="243">
        <v>45156</v>
      </c>
      <c r="B6344" s="243">
        <v>45222</v>
      </c>
      <c r="C6344" s="244">
        <f t="shared" si="297"/>
        <v>67</v>
      </c>
      <c r="D6344" s="239">
        <v>45222</v>
      </c>
      <c r="E6344" s="245">
        <f t="shared" si="298"/>
        <v>66</v>
      </c>
      <c r="F6344" s="306" t="s">
        <v>175</v>
      </c>
      <c r="G6344" s="241">
        <v>176.17</v>
      </c>
      <c r="H6344" s="244">
        <f t="shared" si="299"/>
        <v>11627.22</v>
      </c>
      <c r="I6344" s="246"/>
      <c r="J6344" s="247"/>
      <c r="K6344" s="240"/>
      <c r="L6344" s="245"/>
    </row>
    <row r="6345" spans="1:12">
      <c r="A6345" s="243">
        <v>45157</v>
      </c>
      <c r="B6345" s="243">
        <v>45159</v>
      </c>
      <c r="C6345" s="244">
        <f t="shared" si="297"/>
        <v>3</v>
      </c>
      <c r="D6345" s="239">
        <v>45159</v>
      </c>
      <c r="E6345" s="245">
        <f t="shared" si="298"/>
        <v>2</v>
      </c>
      <c r="F6345" s="306" t="s">
        <v>175</v>
      </c>
      <c r="G6345" s="241">
        <v>502.39</v>
      </c>
      <c r="H6345" s="244">
        <f t="shared" si="299"/>
        <v>1004.78</v>
      </c>
      <c r="I6345" s="246"/>
      <c r="J6345" s="247"/>
      <c r="K6345" s="240"/>
      <c r="L6345" s="245"/>
    </row>
    <row r="6346" spans="1:12">
      <c r="A6346" s="243">
        <v>45158</v>
      </c>
      <c r="B6346" s="243">
        <v>45159</v>
      </c>
      <c r="C6346" s="244">
        <f t="shared" si="297"/>
        <v>2</v>
      </c>
      <c r="D6346" s="239">
        <v>45159</v>
      </c>
      <c r="E6346" s="245">
        <f t="shared" si="298"/>
        <v>1</v>
      </c>
      <c r="F6346" s="306" t="s">
        <v>176</v>
      </c>
      <c r="G6346" s="241">
        <v>59.97</v>
      </c>
      <c r="H6346" s="244">
        <f t="shared" si="299"/>
        <v>59.97</v>
      </c>
      <c r="I6346" s="246"/>
      <c r="J6346" s="247"/>
      <c r="K6346" s="240"/>
      <c r="L6346" s="245"/>
    </row>
    <row r="6347" spans="1:12">
      <c r="A6347" s="243">
        <v>45158</v>
      </c>
      <c r="B6347" s="243">
        <v>45162</v>
      </c>
      <c r="C6347" s="244">
        <f t="shared" si="297"/>
        <v>5</v>
      </c>
      <c r="D6347" s="239">
        <v>45162</v>
      </c>
      <c r="E6347" s="245">
        <f t="shared" si="298"/>
        <v>4</v>
      </c>
      <c r="F6347" s="306" t="s">
        <v>175</v>
      </c>
      <c r="G6347" s="241">
        <v>160.44999999999999</v>
      </c>
      <c r="H6347" s="244">
        <f t="shared" si="299"/>
        <v>641.79999999999995</v>
      </c>
      <c r="I6347" s="246"/>
      <c r="J6347" s="247"/>
      <c r="K6347" s="240"/>
      <c r="L6347" s="245"/>
    </row>
    <row r="6348" spans="1:12">
      <c r="A6348" s="243">
        <v>45158</v>
      </c>
      <c r="B6348" s="243">
        <v>45160</v>
      </c>
      <c r="C6348" s="244">
        <f t="shared" si="297"/>
        <v>3</v>
      </c>
      <c r="D6348" s="239">
        <v>45160</v>
      </c>
      <c r="E6348" s="245">
        <f t="shared" si="298"/>
        <v>2</v>
      </c>
      <c r="F6348" s="306" t="s">
        <v>176</v>
      </c>
      <c r="G6348" s="241">
        <v>31.65</v>
      </c>
      <c r="H6348" s="244">
        <f t="shared" si="299"/>
        <v>63.3</v>
      </c>
      <c r="I6348" s="246"/>
      <c r="J6348" s="247"/>
      <c r="K6348" s="240"/>
      <c r="L6348" s="245"/>
    </row>
    <row r="6349" spans="1:12">
      <c r="A6349" s="243">
        <v>45158</v>
      </c>
      <c r="B6349" s="243">
        <v>45166</v>
      </c>
      <c r="C6349" s="244">
        <f t="shared" si="297"/>
        <v>9</v>
      </c>
      <c r="D6349" s="239">
        <v>45166</v>
      </c>
      <c r="E6349" s="245">
        <f t="shared" si="298"/>
        <v>8</v>
      </c>
      <c r="F6349" s="306" t="s">
        <v>178</v>
      </c>
      <c r="G6349" s="241">
        <v>4.21</v>
      </c>
      <c r="H6349" s="244">
        <f t="shared" si="299"/>
        <v>33.68</v>
      </c>
      <c r="I6349" s="246"/>
      <c r="J6349" s="247"/>
      <c r="K6349" s="240"/>
      <c r="L6349" s="245"/>
    </row>
    <row r="6350" spans="1:12">
      <c r="A6350" s="243">
        <v>45158</v>
      </c>
      <c r="B6350" s="243">
        <v>45166</v>
      </c>
      <c r="C6350" s="244">
        <f t="shared" si="297"/>
        <v>9</v>
      </c>
      <c r="D6350" s="239">
        <v>45166</v>
      </c>
      <c r="E6350" s="245">
        <f t="shared" si="298"/>
        <v>8</v>
      </c>
      <c r="F6350" s="306" t="s">
        <v>175</v>
      </c>
      <c r="G6350" s="241">
        <v>115.82</v>
      </c>
      <c r="H6350" s="244">
        <f t="shared" si="299"/>
        <v>926.56</v>
      </c>
      <c r="I6350" s="246"/>
      <c r="J6350" s="247"/>
      <c r="K6350" s="240"/>
      <c r="L6350" s="245"/>
    </row>
    <row r="6351" spans="1:12">
      <c r="A6351" s="243">
        <v>45158</v>
      </c>
      <c r="B6351" s="243">
        <v>45167</v>
      </c>
      <c r="C6351" s="244">
        <f t="shared" si="297"/>
        <v>10</v>
      </c>
      <c r="D6351" s="239">
        <v>45167</v>
      </c>
      <c r="E6351" s="245">
        <f t="shared" si="298"/>
        <v>9</v>
      </c>
      <c r="F6351" s="306" t="s">
        <v>175</v>
      </c>
      <c r="G6351" s="241">
        <v>80.06</v>
      </c>
      <c r="H6351" s="244">
        <f t="shared" si="299"/>
        <v>720.54</v>
      </c>
      <c r="I6351" s="246"/>
      <c r="J6351" s="247"/>
      <c r="K6351" s="240"/>
      <c r="L6351" s="245"/>
    </row>
    <row r="6352" spans="1:12">
      <c r="A6352" s="243">
        <v>45158</v>
      </c>
      <c r="B6352" s="243">
        <v>45166</v>
      </c>
      <c r="C6352" s="244">
        <f t="shared" si="297"/>
        <v>9</v>
      </c>
      <c r="D6352" s="239">
        <v>45166</v>
      </c>
      <c r="E6352" s="245">
        <f t="shared" si="298"/>
        <v>8</v>
      </c>
      <c r="F6352" s="306" t="s">
        <v>176</v>
      </c>
      <c r="G6352" s="241">
        <v>10.37</v>
      </c>
      <c r="H6352" s="244">
        <f t="shared" si="299"/>
        <v>82.96</v>
      </c>
      <c r="I6352" s="246"/>
      <c r="J6352" s="247"/>
      <c r="K6352" s="240"/>
      <c r="L6352" s="245"/>
    </row>
    <row r="6353" spans="1:12">
      <c r="A6353" s="243">
        <v>45158</v>
      </c>
      <c r="B6353" s="243">
        <v>45182</v>
      </c>
      <c r="C6353" s="244">
        <f t="shared" si="297"/>
        <v>25</v>
      </c>
      <c r="D6353" s="239">
        <v>45182</v>
      </c>
      <c r="E6353" s="245">
        <f t="shared" si="298"/>
        <v>24</v>
      </c>
      <c r="F6353" s="306" t="s">
        <v>175</v>
      </c>
      <c r="G6353" s="241">
        <v>30.13</v>
      </c>
      <c r="H6353" s="244">
        <f t="shared" si="299"/>
        <v>723.12</v>
      </c>
      <c r="I6353" s="246"/>
      <c r="J6353" s="247"/>
      <c r="K6353" s="240"/>
      <c r="L6353" s="245"/>
    </row>
    <row r="6354" spans="1:12">
      <c r="A6354" s="243">
        <v>45158</v>
      </c>
      <c r="B6354" s="243">
        <v>45159</v>
      </c>
      <c r="C6354" s="244">
        <f t="shared" si="297"/>
        <v>2</v>
      </c>
      <c r="D6354" s="239">
        <v>45159</v>
      </c>
      <c r="E6354" s="245">
        <f t="shared" si="298"/>
        <v>1</v>
      </c>
      <c r="F6354" s="306" t="s">
        <v>175</v>
      </c>
      <c r="G6354" s="241">
        <v>3283.58</v>
      </c>
      <c r="H6354" s="244">
        <f t="shared" si="299"/>
        <v>3283.58</v>
      </c>
      <c r="I6354" s="246"/>
      <c r="J6354" s="247"/>
      <c r="K6354" s="240"/>
      <c r="L6354" s="245"/>
    </row>
    <row r="6355" spans="1:12">
      <c r="A6355" s="243">
        <v>45158</v>
      </c>
      <c r="B6355" s="243">
        <v>45160</v>
      </c>
      <c r="C6355" s="244">
        <f t="shared" si="297"/>
        <v>3</v>
      </c>
      <c r="D6355" s="239">
        <v>45160</v>
      </c>
      <c r="E6355" s="245">
        <f t="shared" si="298"/>
        <v>2</v>
      </c>
      <c r="F6355" s="306" t="s">
        <v>175</v>
      </c>
      <c r="G6355" s="241">
        <v>158.58000000000001</v>
      </c>
      <c r="H6355" s="244">
        <f t="shared" si="299"/>
        <v>317.16000000000003</v>
      </c>
      <c r="I6355" s="246"/>
      <c r="J6355" s="247"/>
      <c r="K6355" s="240"/>
      <c r="L6355" s="245"/>
    </row>
    <row r="6356" spans="1:12">
      <c r="A6356" s="243">
        <v>45158</v>
      </c>
      <c r="B6356" s="243">
        <v>45161</v>
      </c>
      <c r="C6356" s="244">
        <f t="shared" si="297"/>
        <v>4</v>
      </c>
      <c r="D6356" s="239">
        <v>45161</v>
      </c>
      <c r="E6356" s="245">
        <f t="shared" si="298"/>
        <v>3</v>
      </c>
      <c r="F6356" s="306" t="s">
        <v>175</v>
      </c>
      <c r="G6356" s="241">
        <v>37.47</v>
      </c>
      <c r="H6356" s="244">
        <f t="shared" si="299"/>
        <v>112.41</v>
      </c>
      <c r="I6356" s="246"/>
      <c r="J6356" s="247"/>
      <c r="K6356" s="240"/>
      <c r="L6356" s="245"/>
    </row>
    <row r="6357" spans="1:12">
      <c r="A6357" s="243">
        <v>45159</v>
      </c>
      <c r="B6357" s="243">
        <v>45182</v>
      </c>
      <c r="C6357" s="244">
        <f t="shared" si="297"/>
        <v>24</v>
      </c>
      <c r="D6357" s="239">
        <v>45182</v>
      </c>
      <c r="E6357" s="245">
        <f t="shared" si="298"/>
        <v>23</v>
      </c>
      <c r="F6357" s="306" t="s">
        <v>175</v>
      </c>
      <c r="G6357" s="241">
        <v>18.5</v>
      </c>
      <c r="H6357" s="244">
        <f t="shared" si="299"/>
        <v>425.5</v>
      </c>
      <c r="I6357" s="246"/>
      <c r="J6357" s="247"/>
      <c r="K6357" s="240"/>
      <c r="L6357" s="245"/>
    </row>
    <row r="6358" spans="1:12">
      <c r="A6358" s="243">
        <v>45159</v>
      </c>
      <c r="B6358" s="243">
        <v>45159</v>
      </c>
      <c r="C6358" s="244">
        <f t="shared" si="297"/>
        <v>1</v>
      </c>
      <c r="D6358" s="239">
        <v>45159</v>
      </c>
      <c r="E6358" s="245">
        <f t="shared" si="298"/>
        <v>0</v>
      </c>
      <c r="F6358" s="306" t="s">
        <v>178</v>
      </c>
      <c r="G6358" s="241">
        <v>36.020000000000003</v>
      </c>
      <c r="H6358" s="244">
        <f t="shared" si="299"/>
        <v>0</v>
      </c>
      <c r="I6358" s="246"/>
      <c r="J6358" s="247"/>
      <c r="K6358" s="240"/>
      <c r="L6358" s="245"/>
    </row>
    <row r="6359" spans="1:12">
      <c r="A6359" s="243">
        <v>45159</v>
      </c>
      <c r="B6359" s="243">
        <v>45299</v>
      </c>
      <c r="C6359" s="244">
        <f t="shared" si="297"/>
        <v>141</v>
      </c>
      <c r="D6359" s="239">
        <v>45299</v>
      </c>
      <c r="E6359" s="245">
        <f t="shared" si="298"/>
        <v>140</v>
      </c>
      <c r="F6359" s="306" t="s">
        <v>175</v>
      </c>
      <c r="G6359" s="241">
        <v>70.86</v>
      </c>
      <c r="H6359" s="244">
        <f t="shared" si="299"/>
        <v>9920.4</v>
      </c>
      <c r="I6359" s="246"/>
      <c r="J6359" s="247"/>
      <c r="K6359" s="240"/>
      <c r="L6359" s="245"/>
    </row>
    <row r="6360" spans="1:12">
      <c r="A6360" s="243">
        <v>45159</v>
      </c>
      <c r="B6360" s="243">
        <v>45159</v>
      </c>
      <c r="C6360" s="244">
        <f t="shared" si="297"/>
        <v>1</v>
      </c>
      <c r="D6360" s="239">
        <v>45159</v>
      </c>
      <c r="E6360" s="245">
        <f t="shared" si="298"/>
        <v>0</v>
      </c>
      <c r="F6360" s="306" t="s">
        <v>175</v>
      </c>
      <c r="G6360" s="241">
        <v>2250.41</v>
      </c>
      <c r="H6360" s="244">
        <f t="shared" si="299"/>
        <v>0</v>
      </c>
      <c r="I6360" s="246"/>
      <c r="J6360" s="247"/>
      <c r="K6360" s="240"/>
      <c r="L6360" s="245"/>
    </row>
    <row r="6361" spans="1:12">
      <c r="A6361" s="243">
        <v>45159</v>
      </c>
      <c r="B6361" s="243">
        <v>45160</v>
      </c>
      <c r="C6361" s="244">
        <f t="shared" si="297"/>
        <v>2</v>
      </c>
      <c r="D6361" s="239">
        <v>45160</v>
      </c>
      <c r="E6361" s="245">
        <f t="shared" si="298"/>
        <v>1</v>
      </c>
      <c r="F6361" s="306" t="s">
        <v>175</v>
      </c>
      <c r="G6361" s="241">
        <v>1105388.75</v>
      </c>
      <c r="H6361" s="244">
        <f t="shared" si="299"/>
        <v>1105388.75</v>
      </c>
      <c r="I6361" s="246"/>
      <c r="J6361" s="247"/>
      <c r="K6361" s="240"/>
      <c r="L6361" s="245"/>
    </row>
    <row r="6362" spans="1:12">
      <c r="A6362" s="243">
        <v>45159</v>
      </c>
      <c r="B6362" s="243">
        <v>45258</v>
      </c>
      <c r="C6362" s="244">
        <f t="shared" si="297"/>
        <v>100</v>
      </c>
      <c r="D6362" s="239">
        <v>45258</v>
      </c>
      <c r="E6362" s="245">
        <f t="shared" si="298"/>
        <v>99</v>
      </c>
      <c r="F6362" s="306" t="s">
        <v>175</v>
      </c>
      <c r="G6362" s="241">
        <v>154.81</v>
      </c>
      <c r="H6362" s="244">
        <f t="shared" si="299"/>
        <v>15326.19</v>
      </c>
      <c r="I6362" s="246"/>
      <c r="J6362" s="247"/>
      <c r="K6362" s="240"/>
      <c r="L6362" s="245"/>
    </row>
    <row r="6363" spans="1:12">
      <c r="A6363" s="243">
        <v>45159</v>
      </c>
      <c r="B6363" s="243">
        <v>45161</v>
      </c>
      <c r="C6363" s="244">
        <f t="shared" si="297"/>
        <v>3</v>
      </c>
      <c r="D6363" s="239">
        <v>45161</v>
      </c>
      <c r="E6363" s="245">
        <f t="shared" si="298"/>
        <v>2</v>
      </c>
      <c r="F6363" s="306" t="s">
        <v>175</v>
      </c>
      <c r="G6363" s="241">
        <v>34554.32</v>
      </c>
      <c r="H6363" s="244">
        <f t="shared" si="299"/>
        <v>69108.639999999999</v>
      </c>
      <c r="I6363" s="246"/>
      <c r="J6363" s="247"/>
      <c r="K6363" s="240"/>
      <c r="L6363" s="245"/>
    </row>
    <row r="6364" spans="1:12">
      <c r="A6364" s="243">
        <v>45159</v>
      </c>
      <c r="B6364" s="243">
        <v>45163</v>
      </c>
      <c r="C6364" s="244">
        <f t="shared" si="297"/>
        <v>5</v>
      </c>
      <c r="D6364" s="239">
        <v>45163</v>
      </c>
      <c r="E6364" s="245">
        <f t="shared" si="298"/>
        <v>4</v>
      </c>
      <c r="F6364" s="306" t="s">
        <v>178</v>
      </c>
      <c r="G6364" s="241">
        <v>9216.35</v>
      </c>
      <c r="H6364" s="244">
        <f t="shared" si="299"/>
        <v>36865.4</v>
      </c>
      <c r="I6364" s="246"/>
      <c r="J6364" s="247"/>
      <c r="K6364" s="240"/>
      <c r="L6364" s="245"/>
    </row>
    <row r="6365" spans="1:12">
      <c r="A6365" s="243">
        <v>45159</v>
      </c>
      <c r="B6365" s="243">
        <v>45316</v>
      </c>
      <c r="C6365" s="244">
        <f t="shared" si="297"/>
        <v>158</v>
      </c>
      <c r="D6365" s="239">
        <v>45316</v>
      </c>
      <c r="E6365" s="245">
        <f t="shared" si="298"/>
        <v>157</v>
      </c>
      <c r="F6365" s="306" t="s">
        <v>175</v>
      </c>
      <c r="G6365" s="241">
        <v>65.84</v>
      </c>
      <c r="H6365" s="244">
        <f t="shared" si="299"/>
        <v>10336.880000000001</v>
      </c>
      <c r="I6365" s="246"/>
      <c r="J6365" s="247"/>
      <c r="K6365" s="240"/>
      <c r="L6365" s="245"/>
    </row>
    <row r="6366" spans="1:12">
      <c r="A6366" s="243">
        <v>45159</v>
      </c>
      <c r="B6366" s="243">
        <v>45162</v>
      </c>
      <c r="C6366" s="244">
        <f t="shared" si="297"/>
        <v>4</v>
      </c>
      <c r="D6366" s="239">
        <v>45162</v>
      </c>
      <c r="E6366" s="245">
        <f t="shared" si="298"/>
        <v>3</v>
      </c>
      <c r="F6366" s="306" t="s">
        <v>175</v>
      </c>
      <c r="G6366" s="241">
        <v>1503.29</v>
      </c>
      <c r="H6366" s="244">
        <f t="shared" si="299"/>
        <v>4509.87</v>
      </c>
      <c r="I6366" s="246"/>
      <c r="J6366" s="247"/>
      <c r="K6366" s="240"/>
      <c r="L6366" s="245"/>
    </row>
    <row r="6367" spans="1:12">
      <c r="A6367" s="243">
        <v>45159</v>
      </c>
      <c r="B6367" s="243">
        <v>45159</v>
      </c>
      <c r="C6367" s="244">
        <f t="shared" si="297"/>
        <v>1</v>
      </c>
      <c r="D6367" s="239">
        <v>45159</v>
      </c>
      <c r="E6367" s="245">
        <f t="shared" si="298"/>
        <v>0</v>
      </c>
      <c r="F6367" s="306" t="s">
        <v>176</v>
      </c>
      <c r="G6367" s="241">
        <v>43.12</v>
      </c>
      <c r="H6367" s="244">
        <f t="shared" si="299"/>
        <v>0</v>
      </c>
      <c r="I6367" s="246"/>
      <c r="J6367" s="247"/>
      <c r="K6367" s="240"/>
      <c r="L6367" s="245"/>
    </row>
    <row r="6368" spans="1:12">
      <c r="A6368" s="243">
        <v>45159</v>
      </c>
      <c r="B6368" s="243">
        <v>45159</v>
      </c>
      <c r="C6368" s="244">
        <f t="shared" si="297"/>
        <v>1</v>
      </c>
      <c r="D6368" s="239">
        <v>45159</v>
      </c>
      <c r="E6368" s="245">
        <f t="shared" si="298"/>
        <v>0</v>
      </c>
      <c r="F6368" s="306" t="s">
        <v>179</v>
      </c>
      <c r="G6368" s="241">
        <v>95.81</v>
      </c>
      <c r="H6368" s="244">
        <f t="shared" si="299"/>
        <v>0</v>
      </c>
      <c r="I6368" s="246"/>
      <c r="J6368" s="247"/>
      <c r="K6368" s="240"/>
      <c r="L6368" s="245"/>
    </row>
    <row r="6369" spans="1:12">
      <c r="A6369" s="243">
        <v>45159</v>
      </c>
      <c r="B6369" s="243">
        <v>45160</v>
      </c>
      <c r="C6369" s="244">
        <f t="shared" si="297"/>
        <v>2</v>
      </c>
      <c r="D6369" s="239">
        <v>45160</v>
      </c>
      <c r="E6369" s="245">
        <f t="shared" si="298"/>
        <v>1</v>
      </c>
      <c r="F6369" s="306" t="s">
        <v>176</v>
      </c>
      <c r="G6369" s="241">
        <v>105519.8</v>
      </c>
      <c r="H6369" s="244">
        <f t="shared" si="299"/>
        <v>105519.8</v>
      </c>
      <c r="I6369" s="246"/>
      <c r="J6369" s="247"/>
      <c r="K6369" s="240"/>
      <c r="L6369" s="245"/>
    </row>
    <row r="6370" spans="1:12">
      <c r="A6370" s="243">
        <v>45159</v>
      </c>
      <c r="B6370" s="243">
        <v>45163</v>
      </c>
      <c r="C6370" s="244">
        <f t="shared" si="297"/>
        <v>5</v>
      </c>
      <c r="D6370" s="239">
        <v>45163</v>
      </c>
      <c r="E6370" s="245">
        <f t="shared" si="298"/>
        <v>4</v>
      </c>
      <c r="F6370" s="306" t="s">
        <v>175</v>
      </c>
      <c r="G6370" s="241">
        <v>678.19</v>
      </c>
      <c r="H6370" s="244">
        <f t="shared" si="299"/>
        <v>2712.76</v>
      </c>
      <c r="I6370" s="246"/>
      <c r="J6370" s="247"/>
      <c r="K6370" s="240"/>
      <c r="L6370" s="245"/>
    </row>
    <row r="6371" spans="1:12">
      <c r="A6371" s="243">
        <v>45159</v>
      </c>
      <c r="B6371" s="243">
        <v>45161</v>
      </c>
      <c r="C6371" s="244">
        <f t="shared" si="297"/>
        <v>3</v>
      </c>
      <c r="D6371" s="239">
        <v>45161</v>
      </c>
      <c r="E6371" s="245">
        <f t="shared" si="298"/>
        <v>2</v>
      </c>
      <c r="F6371" s="306" t="s">
        <v>176</v>
      </c>
      <c r="G6371" s="241">
        <v>45058.559999999998</v>
      </c>
      <c r="H6371" s="244">
        <f t="shared" si="299"/>
        <v>90117.119999999995</v>
      </c>
      <c r="I6371" s="246"/>
      <c r="J6371" s="247"/>
      <c r="K6371" s="240"/>
      <c r="L6371" s="245"/>
    </row>
    <row r="6372" spans="1:12">
      <c r="A6372" s="243">
        <v>45159</v>
      </c>
      <c r="B6372" s="243">
        <v>45162</v>
      </c>
      <c r="C6372" s="244">
        <f t="shared" si="297"/>
        <v>4</v>
      </c>
      <c r="D6372" s="239">
        <v>45162</v>
      </c>
      <c r="E6372" s="245">
        <f t="shared" si="298"/>
        <v>3</v>
      </c>
      <c r="F6372" s="306" t="s">
        <v>176</v>
      </c>
      <c r="G6372" s="241">
        <v>53452.61</v>
      </c>
      <c r="H6372" s="244">
        <f t="shared" si="299"/>
        <v>160357.83000000002</v>
      </c>
      <c r="I6372" s="246"/>
      <c r="J6372" s="247"/>
      <c r="K6372" s="240"/>
      <c r="L6372" s="245"/>
    </row>
    <row r="6373" spans="1:12">
      <c r="A6373" s="243">
        <v>45159</v>
      </c>
      <c r="B6373" s="243">
        <v>45170</v>
      </c>
      <c r="C6373" s="244">
        <f t="shared" si="297"/>
        <v>12</v>
      </c>
      <c r="D6373" s="239">
        <v>45170</v>
      </c>
      <c r="E6373" s="245">
        <f t="shared" si="298"/>
        <v>11</v>
      </c>
      <c r="F6373" s="306" t="s">
        <v>176</v>
      </c>
      <c r="G6373" s="241">
        <v>601.13</v>
      </c>
      <c r="H6373" s="244">
        <f t="shared" si="299"/>
        <v>6612.43</v>
      </c>
      <c r="I6373" s="246"/>
      <c r="J6373" s="247"/>
      <c r="K6373" s="240"/>
      <c r="L6373" s="245"/>
    </row>
    <row r="6374" spans="1:12">
      <c r="A6374" s="243">
        <v>45159</v>
      </c>
      <c r="B6374" s="243">
        <v>45160</v>
      </c>
      <c r="C6374" s="244">
        <f t="shared" si="297"/>
        <v>2</v>
      </c>
      <c r="D6374" s="239">
        <v>45160</v>
      </c>
      <c r="E6374" s="245">
        <f t="shared" si="298"/>
        <v>1</v>
      </c>
      <c r="F6374" s="306" t="s">
        <v>177</v>
      </c>
      <c r="G6374" s="241">
        <v>17667.7</v>
      </c>
      <c r="H6374" s="244">
        <f t="shared" si="299"/>
        <v>17667.7</v>
      </c>
      <c r="I6374" s="246"/>
      <c r="J6374" s="247"/>
      <c r="K6374" s="240"/>
      <c r="L6374" s="245"/>
    </row>
    <row r="6375" spans="1:12">
      <c r="A6375" s="243">
        <v>45159</v>
      </c>
      <c r="B6375" s="243">
        <v>45166</v>
      </c>
      <c r="C6375" s="244">
        <f t="shared" si="297"/>
        <v>8</v>
      </c>
      <c r="D6375" s="239">
        <v>45166</v>
      </c>
      <c r="E6375" s="245">
        <f t="shared" si="298"/>
        <v>7</v>
      </c>
      <c r="F6375" s="306" t="s">
        <v>175</v>
      </c>
      <c r="G6375" s="241">
        <v>194.96</v>
      </c>
      <c r="H6375" s="244">
        <f t="shared" si="299"/>
        <v>1364.72</v>
      </c>
      <c r="I6375" s="246"/>
      <c r="J6375" s="247"/>
      <c r="K6375" s="240"/>
      <c r="L6375" s="245"/>
    </row>
    <row r="6376" spans="1:12">
      <c r="A6376" s="243">
        <v>45159</v>
      </c>
      <c r="B6376" s="243">
        <v>45161</v>
      </c>
      <c r="C6376" s="244">
        <f t="shared" si="297"/>
        <v>3</v>
      </c>
      <c r="D6376" s="239">
        <v>45161</v>
      </c>
      <c r="E6376" s="245">
        <f t="shared" si="298"/>
        <v>2</v>
      </c>
      <c r="F6376" s="306" t="s">
        <v>177</v>
      </c>
      <c r="G6376" s="241">
        <v>32923.54</v>
      </c>
      <c r="H6376" s="244">
        <f t="shared" si="299"/>
        <v>65847.08</v>
      </c>
      <c r="I6376" s="246"/>
      <c r="J6376" s="247"/>
      <c r="K6376" s="240"/>
      <c r="L6376" s="245"/>
    </row>
    <row r="6377" spans="1:12">
      <c r="A6377" s="243">
        <v>45159</v>
      </c>
      <c r="B6377" s="243">
        <v>45163</v>
      </c>
      <c r="C6377" s="244">
        <f t="shared" si="297"/>
        <v>5</v>
      </c>
      <c r="D6377" s="239">
        <v>45163</v>
      </c>
      <c r="E6377" s="245">
        <f t="shared" si="298"/>
        <v>4</v>
      </c>
      <c r="F6377" s="306" t="s">
        <v>176</v>
      </c>
      <c r="G6377" s="241">
        <v>1033.78</v>
      </c>
      <c r="H6377" s="244">
        <f t="shared" si="299"/>
        <v>4135.12</v>
      </c>
      <c r="I6377" s="246"/>
      <c r="J6377" s="247"/>
      <c r="K6377" s="240"/>
      <c r="L6377" s="245"/>
    </row>
    <row r="6378" spans="1:12">
      <c r="A6378" s="243">
        <v>45159</v>
      </c>
      <c r="B6378" s="243">
        <v>45167</v>
      </c>
      <c r="C6378" s="244">
        <f t="shared" si="297"/>
        <v>9</v>
      </c>
      <c r="D6378" s="239">
        <v>45167</v>
      </c>
      <c r="E6378" s="245">
        <f t="shared" si="298"/>
        <v>8</v>
      </c>
      <c r="F6378" s="306" t="s">
        <v>175</v>
      </c>
      <c r="G6378" s="241">
        <v>767.73</v>
      </c>
      <c r="H6378" s="244">
        <f t="shared" si="299"/>
        <v>6141.84</v>
      </c>
      <c r="I6378" s="246"/>
      <c r="J6378" s="247"/>
      <c r="K6378" s="240"/>
      <c r="L6378" s="245"/>
    </row>
    <row r="6379" spans="1:12">
      <c r="A6379" s="243">
        <v>45159</v>
      </c>
      <c r="B6379" s="243">
        <v>45231</v>
      </c>
      <c r="C6379" s="244">
        <f t="shared" si="297"/>
        <v>73</v>
      </c>
      <c r="D6379" s="239">
        <v>45231</v>
      </c>
      <c r="E6379" s="245">
        <f t="shared" si="298"/>
        <v>72</v>
      </c>
      <c r="F6379" s="306" t="s">
        <v>175</v>
      </c>
      <c r="G6379" s="241">
        <v>146.62</v>
      </c>
      <c r="H6379" s="244">
        <f t="shared" si="299"/>
        <v>10556.64</v>
      </c>
      <c r="I6379" s="246"/>
      <c r="J6379" s="247"/>
      <c r="K6379" s="240"/>
      <c r="L6379" s="245"/>
    </row>
    <row r="6380" spans="1:12">
      <c r="A6380" s="243">
        <v>45159</v>
      </c>
      <c r="B6380" s="243">
        <v>45175</v>
      </c>
      <c r="C6380" s="244">
        <f t="shared" si="297"/>
        <v>17</v>
      </c>
      <c r="D6380" s="239">
        <v>45175</v>
      </c>
      <c r="E6380" s="245">
        <f t="shared" si="298"/>
        <v>16</v>
      </c>
      <c r="F6380" s="306" t="s">
        <v>175</v>
      </c>
      <c r="G6380" s="241">
        <v>123.28</v>
      </c>
      <c r="H6380" s="244">
        <f t="shared" si="299"/>
        <v>1972.48</v>
      </c>
      <c r="I6380" s="246"/>
      <c r="J6380" s="247"/>
      <c r="K6380" s="240"/>
      <c r="L6380" s="245"/>
    </row>
    <row r="6381" spans="1:12">
      <c r="A6381" s="243">
        <v>45159</v>
      </c>
      <c r="B6381" s="243">
        <v>45166</v>
      </c>
      <c r="C6381" s="244">
        <f t="shared" si="297"/>
        <v>8</v>
      </c>
      <c r="D6381" s="239">
        <v>45166</v>
      </c>
      <c r="E6381" s="245">
        <f t="shared" si="298"/>
        <v>7</v>
      </c>
      <c r="F6381" s="306" t="s">
        <v>176</v>
      </c>
      <c r="G6381" s="241">
        <v>457.2</v>
      </c>
      <c r="H6381" s="244">
        <f t="shared" si="299"/>
        <v>3200.4</v>
      </c>
      <c r="I6381" s="246"/>
      <c r="J6381" s="247"/>
      <c r="K6381" s="240"/>
      <c r="L6381" s="245"/>
    </row>
    <row r="6382" spans="1:12">
      <c r="A6382" s="243">
        <v>45159</v>
      </c>
      <c r="B6382" s="243">
        <v>45175</v>
      </c>
      <c r="C6382" s="244">
        <f t="shared" si="297"/>
        <v>17</v>
      </c>
      <c r="D6382" s="239">
        <v>45175</v>
      </c>
      <c r="E6382" s="245">
        <f t="shared" si="298"/>
        <v>16</v>
      </c>
      <c r="F6382" s="306" t="s">
        <v>176</v>
      </c>
      <c r="G6382" s="241">
        <v>3168.39</v>
      </c>
      <c r="H6382" s="244">
        <f t="shared" si="299"/>
        <v>50694.239999999998</v>
      </c>
      <c r="I6382" s="246"/>
      <c r="J6382" s="247"/>
      <c r="K6382" s="240"/>
      <c r="L6382" s="245"/>
    </row>
    <row r="6383" spans="1:12">
      <c r="A6383" s="243">
        <v>45159</v>
      </c>
      <c r="B6383" s="243">
        <v>45166</v>
      </c>
      <c r="C6383" s="244">
        <f t="shared" si="297"/>
        <v>8</v>
      </c>
      <c r="D6383" s="239">
        <v>45166</v>
      </c>
      <c r="E6383" s="245">
        <f t="shared" si="298"/>
        <v>7</v>
      </c>
      <c r="F6383" s="306" t="s">
        <v>177</v>
      </c>
      <c r="G6383" s="241">
        <v>324.72000000000003</v>
      </c>
      <c r="H6383" s="244">
        <f t="shared" si="299"/>
        <v>2273.04</v>
      </c>
      <c r="I6383" s="246"/>
      <c r="J6383" s="247"/>
      <c r="K6383" s="240"/>
      <c r="L6383" s="245"/>
    </row>
    <row r="6384" spans="1:12">
      <c r="A6384" s="243">
        <v>45159</v>
      </c>
      <c r="B6384" s="243">
        <v>45211</v>
      </c>
      <c r="C6384" s="244">
        <f t="shared" si="297"/>
        <v>53</v>
      </c>
      <c r="D6384" s="239">
        <v>45211</v>
      </c>
      <c r="E6384" s="245">
        <f t="shared" si="298"/>
        <v>52</v>
      </c>
      <c r="F6384" s="306" t="s">
        <v>175</v>
      </c>
      <c r="G6384" s="241">
        <v>444.49</v>
      </c>
      <c r="H6384" s="244">
        <f t="shared" si="299"/>
        <v>23113.48</v>
      </c>
      <c r="I6384" s="246"/>
      <c r="J6384" s="247"/>
      <c r="K6384" s="240"/>
      <c r="L6384" s="245"/>
    </row>
    <row r="6385" spans="1:12">
      <c r="A6385" s="243">
        <v>45159</v>
      </c>
      <c r="B6385" s="243">
        <v>45195</v>
      </c>
      <c r="C6385" s="244">
        <f t="shared" si="297"/>
        <v>37</v>
      </c>
      <c r="D6385" s="239">
        <v>45195</v>
      </c>
      <c r="E6385" s="245">
        <f t="shared" si="298"/>
        <v>36</v>
      </c>
      <c r="F6385" s="306" t="s">
        <v>175</v>
      </c>
      <c r="G6385" s="241">
        <v>57.89</v>
      </c>
      <c r="H6385" s="244">
        <f t="shared" si="299"/>
        <v>2084.04</v>
      </c>
      <c r="I6385" s="246"/>
      <c r="J6385" s="247"/>
      <c r="K6385" s="240"/>
      <c r="L6385" s="245"/>
    </row>
    <row r="6386" spans="1:12">
      <c r="A6386" s="243">
        <v>45160</v>
      </c>
      <c r="B6386" s="243">
        <v>45167</v>
      </c>
      <c r="C6386" s="244">
        <f t="shared" si="297"/>
        <v>8</v>
      </c>
      <c r="D6386" s="239">
        <v>45167</v>
      </c>
      <c r="E6386" s="245">
        <f t="shared" si="298"/>
        <v>7</v>
      </c>
      <c r="F6386" s="306" t="s">
        <v>177</v>
      </c>
      <c r="G6386" s="241">
        <v>20842.39</v>
      </c>
      <c r="H6386" s="244">
        <f t="shared" si="299"/>
        <v>145896.72999999998</v>
      </c>
      <c r="I6386" s="246"/>
      <c r="J6386" s="247"/>
      <c r="K6386" s="240"/>
      <c r="L6386" s="245"/>
    </row>
    <row r="6387" spans="1:12">
      <c r="A6387" s="243">
        <v>45160</v>
      </c>
      <c r="B6387" s="243">
        <v>45194</v>
      </c>
      <c r="C6387" s="244">
        <f t="shared" si="297"/>
        <v>35</v>
      </c>
      <c r="D6387" s="239">
        <v>45194</v>
      </c>
      <c r="E6387" s="245">
        <f t="shared" si="298"/>
        <v>34</v>
      </c>
      <c r="F6387" s="306" t="s">
        <v>175</v>
      </c>
      <c r="G6387" s="241">
        <v>42.67</v>
      </c>
      <c r="H6387" s="244">
        <f t="shared" si="299"/>
        <v>1450.78</v>
      </c>
      <c r="I6387" s="246"/>
      <c r="J6387" s="247"/>
      <c r="K6387" s="240"/>
      <c r="L6387" s="245"/>
    </row>
    <row r="6388" spans="1:12">
      <c r="A6388" s="243">
        <v>45160</v>
      </c>
      <c r="B6388" s="243">
        <v>45273</v>
      </c>
      <c r="C6388" s="244">
        <f t="shared" si="297"/>
        <v>114</v>
      </c>
      <c r="D6388" s="239">
        <v>45273</v>
      </c>
      <c r="E6388" s="245">
        <f t="shared" si="298"/>
        <v>113</v>
      </c>
      <c r="F6388" s="306" t="s">
        <v>176</v>
      </c>
      <c r="G6388" s="241">
        <v>320.12</v>
      </c>
      <c r="H6388" s="244">
        <f t="shared" si="299"/>
        <v>36173.56</v>
      </c>
      <c r="I6388" s="246"/>
      <c r="J6388" s="247"/>
      <c r="K6388" s="240"/>
      <c r="L6388" s="245"/>
    </row>
    <row r="6389" spans="1:12">
      <c r="A6389" s="243">
        <v>45160</v>
      </c>
      <c r="B6389" s="243">
        <v>45168</v>
      </c>
      <c r="C6389" s="244">
        <f t="shared" si="297"/>
        <v>9</v>
      </c>
      <c r="D6389" s="239">
        <v>45168</v>
      </c>
      <c r="E6389" s="245">
        <f t="shared" si="298"/>
        <v>8</v>
      </c>
      <c r="F6389" s="306" t="s">
        <v>176</v>
      </c>
      <c r="G6389" s="241">
        <v>152.74</v>
      </c>
      <c r="H6389" s="244">
        <f t="shared" si="299"/>
        <v>1221.92</v>
      </c>
      <c r="I6389" s="246"/>
      <c r="J6389" s="247"/>
      <c r="K6389" s="240"/>
      <c r="L6389" s="245"/>
    </row>
    <row r="6390" spans="1:12">
      <c r="A6390" s="243">
        <v>45160</v>
      </c>
      <c r="B6390" s="243">
        <v>45274</v>
      </c>
      <c r="C6390" s="244">
        <f t="shared" si="297"/>
        <v>115</v>
      </c>
      <c r="D6390" s="239">
        <v>45274</v>
      </c>
      <c r="E6390" s="245">
        <f t="shared" si="298"/>
        <v>114</v>
      </c>
      <c r="F6390" s="306" t="s">
        <v>176</v>
      </c>
      <c r="G6390" s="241">
        <v>193.61</v>
      </c>
      <c r="H6390" s="244">
        <f t="shared" si="299"/>
        <v>22071.54</v>
      </c>
      <c r="I6390" s="246"/>
      <c r="J6390" s="247"/>
      <c r="K6390" s="240"/>
      <c r="L6390" s="245"/>
    </row>
    <row r="6391" spans="1:12">
      <c r="A6391" s="243">
        <v>45160</v>
      </c>
      <c r="B6391" s="243">
        <v>45273</v>
      </c>
      <c r="C6391" s="244">
        <f t="shared" si="297"/>
        <v>114</v>
      </c>
      <c r="D6391" s="239">
        <v>45273</v>
      </c>
      <c r="E6391" s="245">
        <f t="shared" si="298"/>
        <v>113</v>
      </c>
      <c r="F6391" s="306" t="s">
        <v>177</v>
      </c>
      <c r="G6391" s="241">
        <v>91.79</v>
      </c>
      <c r="H6391" s="244">
        <f t="shared" si="299"/>
        <v>10372.27</v>
      </c>
      <c r="I6391" s="246"/>
      <c r="J6391" s="247"/>
      <c r="K6391" s="240"/>
      <c r="L6391" s="245"/>
    </row>
    <row r="6392" spans="1:12">
      <c r="A6392" s="243">
        <v>45160</v>
      </c>
      <c r="B6392" s="243">
        <v>45161</v>
      </c>
      <c r="C6392" s="244">
        <f t="shared" si="297"/>
        <v>2</v>
      </c>
      <c r="D6392" s="239">
        <v>45161</v>
      </c>
      <c r="E6392" s="245">
        <f t="shared" si="298"/>
        <v>1</v>
      </c>
      <c r="F6392" s="306" t="s">
        <v>178</v>
      </c>
      <c r="G6392" s="241">
        <v>85054.69</v>
      </c>
      <c r="H6392" s="244">
        <f t="shared" si="299"/>
        <v>85054.69</v>
      </c>
      <c r="I6392" s="246"/>
      <c r="J6392" s="247"/>
      <c r="K6392" s="240"/>
      <c r="L6392" s="245"/>
    </row>
    <row r="6393" spans="1:12">
      <c r="A6393" s="243">
        <v>45160</v>
      </c>
      <c r="B6393" s="243">
        <v>45184</v>
      </c>
      <c r="C6393" s="244">
        <f t="shared" si="297"/>
        <v>25</v>
      </c>
      <c r="D6393" s="239">
        <v>45184</v>
      </c>
      <c r="E6393" s="245">
        <f t="shared" si="298"/>
        <v>24</v>
      </c>
      <c r="F6393" s="306" t="s">
        <v>175</v>
      </c>
      <c r="G6393" s="241">
        <v>62.41</v>
      </c>
      <c r="H6393" s="244">
        <f t="shared" si="299"/>
        <v>1497.84</v>
      </c>
      <c r="I6393" s="246"/>
      <c r="J6393" s="247"/>
      <c r="K6393" s="240"/>
      <c r="L6393" s="245"/>
    </row>
    <row r="6394" spans="1:12">
      <c r="A6394" s="243">
        <v>45160</v>
      </c>
      <c r="B6394" s="243">
        <v>45160</v>
      </c>
      <c r="C6394" s="244">
        <f t="shared" si="297"/>
        <v>1</v>
      </c>
      <c r="D6394" s="239">
        <v>45160</v>
      </c>
      <c r="E6394" s="245">
        <f t="shared" si="298"/>
        <v>0</v>
      </c>
      <c r="F6394" s="306" t="s">
        <v>175</v>
      </c>
      <c r="G6394" s="241">
        <v>1867.62</v>
      </c>
      <c r="H6394" s="244">
        <f t="shared" si="299"/>
        <v>0</v>
      </c>
      <c r="I6394" s="246"/>
      <c r="J6394" s="247"/>
      <c r="K6394" s="240"/>
      <c r="L6394" s="245"/>
    </row>
    <row r="6395" spans="1:12">
      <c r="A6395" s="243">
        <v>45160</v>
      </c>
      <c r="B6395" s="243">
        <v>45162</v>
      </c>
      <c r="C6395" s="244">
        <f t="shared" si="297"/>
        <v>3</v>
      </c>
      <c r="D6395" s="239">
        <v>45162</v>
      </c>
      <c r="E6395" s="245">
        <f t="shared" si="298"/>
        <v>2</v>
      </c>
      <c r="F6395" s="306" t="s">
        <v>178</v>
      </c>
      <c r="G6395" s="241">
        <v>30363.96</v>
      </c>
      <c r="H6395" s="244">
        <f t="shared" si="299"/>
        <v>60727.92</v>
      </c>
      <c r="I6395" s="246"/>
      <c r="J6395" s="247"/>
      <c r="K6395" s="240"/>
      <c r="L6395" s="245"/>
    </row>
    <row r="6396" spans="1:12">
      <c r="A6396" s="243">
        <v>45160</v>
      </c>
      <c r="B6396" s="243">
        <v>45161</v>
      </c>
      <c r="C6396" s="244">
        <f t="shared" si="297"/>
        <v>2</v>
      </c>
      <c r="D6396" s="239">
        <v>45161</v>
      </c>
      <c r="E6396" s="245">
        <f t="shared" si="298"/>
        <v>1</v>
      </c>
      <c r="F6396" s="306" t="s">
        <v>175</v>
      </c>
      <c r="G6396" s="241">
        <v>1048852.57</v>
      </c>
      <c r="H6396" s="244">
        <f t="shared" si="299"/>
        <v>1048852.57</v>
      </c>
      <c r="I6396" s="246"/>
      <c r="J6396" s="247"/>
      <c r="K6396" s="240"/>
      <c r="L6396" s="245"/>
    </row>
    <row r="6397" spans="1:12">
      <c r="A6397" s="243">
        <v>45160</v>
      </c>
      <c r="B6397" s="243">
        <v>45163</v>
      </c>
      <c r="C6397" s="244">
        <f t="shared" si="297"/>
        <v>4</v>
      </c>
      <c r="D6397" s="239">
        <v>45163</v>
      </c>
      <c r="E6397" s="245">
        <f t="shared" si="298"/>
        <v>3</v>
      </c>
      <c r="F6397" s="306" t="s">
        <v>178</v>
      </c>
      <c r="G6397" s="241">
        <v>5129.2299999999996</v>
      </c>
      <c r="H6397" s="244">
        <f t="shared" si="299"/>
        <v>15387.689999999999</v>
      </c>
      <c r="I6397" s="246"/>
      <c r="J6397" s="247"/>
      <c r="K6397" s="240"/>
      <c r="L6397" s="245"/>
    </row>
    <row r="6398" spans="1:12">
      <c r="A6398" s="243">
        <v>45160</v>
      </c>
      <c r="B6398" s="243">
        <v>45162</v>
      </c>
      <c r="C6398" s="244">
        <f t="shared" si="297"/>
        <v>3</v>
      </c>
      <c r="D6398" s="239">
        <v>45162</v>
      </c>
      <c r="E6398" s="245">
        <f t="shared" si="298"/>
        <v>2</v>
      </c>
      <c r="F6398" s="306" t="s">
        <v>175</v>
      </c>
      <c r="G6398" s="241">
        <v>13638.81</v>
      </c>
      <c r="H6398" s="244">
        <f t="shared" si="299"/>
        <v>27277.62</v>
      </c>
      <c r="I6398" s="246"/>
      <c r="J6398" s="247"/>
      <c r="K6398" s="240"/>
      <c r="L6398" s="245"/>
    </row>
    <row r="6399" spans="1:12">
      <c r="A6399" s="243">
        <v>45160</v>
      </c>
      <c r="B6399" s="243">
        <v>45204</v>
      </c>
      <c r="C6399" s="244">
        <f t="shared" si="297"/>
        <v>45</v>
      </c>
      <c r="D6399" s="239">
        <v>45204</v>
      </c>
      <c r="E6399" s="245">
        <f t="shared" si="298"/>
        <v>44</v>
      </c>
      <c r="F6399" s="306" t="s">
        <v>175</v>
      </c>
      <c r="G6399" s="241">
        <v>234.46</v>
      </c>
      <c r="H6399" s="244">
        <f t="shared" si="299"/>
        <v>10316.24</v>
      </c>
      <c r="I6399" s="246"/>
      <c r="J6399" s="247"/>
      <c r="K6399" s="240"/>
      <c r="L6399" s="245"/>
    </row>
    <row r="6400" spans="1:12">
      <c r="A6400" s="243">
        <v>45160</v>
      </c>
      <c r="B6400" s="243">
        <v>45243</v>
      </c>
      <c r="C6400" s="244">
        <f t="shared" si="297"/>
        <v>84</v>
      </c>
      <c r="D6400" s="239">
        <v>45243</v>
      </c>
      <c r="E6400" s="245">
        <f t="shared" si="298"/>
        <v>83</v>
      </c>
      <c r="F6400" s="306" t="s">
        <v>175</v>
      </c>
      <c r="G6400" s="241">
        <v>60.72</v>
      </c>
      <c r="H6400" s="244">
        <f t="shared" si="299"/>
        <v>5039.76</v>
      </c>
      <c r="I6400" s="246"/>
      <c r="J6400" s="247"/>
      <c r="K6400" s="240"/>
      <c r="L6400" s="245"/>
    </row>
    <row r="6401" spans="1:12">
      <c r="A6401" s="243">
        <v>45160</v>
      </c>
      <c r="B6401" s="243">
        <v>45160</v>
      </c>
      <c r="C6401" s="244">
        <f t="shared" si="297"/>
        <v>1</v>
      </c>
      <c r="D6401" s="239">
        <v>45160</v>
      </c>
      <c r="E6401" s="245">
        <f t="shared" si="298"/>
        <v>0</v>
      </c>
      <c r="F6401" s="306" t="s">
        <v>179</v>
      </c>
      <c r="G6401" s="241">
        <v>18.77</v>
      </c>
      <c r="H6401" s="244">
        <f t="shared" si="299"/>
        <v>0</v>
      </c>
      <c r="I6401" s="246"/>
      <c r="J6401" s="247"/>
      <c r="K6401" s="240"/>
      <c r="L6401" s="245"/>
    </row>
    <row r="6402" spans="1:12">
      <c r="A6402" s="243">
        <v>45160</v>
      </c>
      <c r="B6402" s="243">
        <v>45163</v>
      </c>
      <c r="C6402" s="244">
        <f t="shared" si="297"/>
        <v>4</v>
      </c>
      <c r="D6402" s="239">
        <v>45163</v>
      </c>
      <c r="E6402" s="245">
        <f t="shared" si="298"/>
        <v>3</v>
      </c>
      <c r="F6402" s="306" t="s">
        <v>175</v>
      </c>
      <c r="G6402" s="241">
        <v>2828.2</v>
      </c>
      <c r="H6402" s="244">
        <f t="shared" si="299"/>
        <v>8484.5999999999985</v>
      </c>
      <c r="I6402" s="246"/>
      <c r="J6402" s="247"/>
      <c r="K6402" s="240"/>
      <c r="L6402" s="245"/>
    </row>
    <row r="6403" spans="1:12">
      <c r="A6403" s="243">
        <v>45160</v>
      </c>
      <c r="B6403" s="243">
        <v>45160</v>
      </c>
      <c r="C6403" s="244">
        <f t="shared" si="297"/>
        <v>1</v>
      </c>
      <c r="D6403" s="239">
        <v>45160</v>
      </c>
      <c r="E6403" s="245">
        <f t="shared" si="298"/>
        <v>0</v>
      </c>
      <c r="F6403" s="306" t="s">
        <v>176</v>
      </c>
      <c r="G6403" s="241">
        <v>1653.98</v>
      </c>
      <c r="H6403" s="244">
        <f t="shared" si="299"/>
        <v>0</v>
      </c>
      <c r="I6403" s="246"/>
      <c r="J6403" s="247"/>
      <c r="K6403" s="240"/>
      <c r="L6403" s="245"/>
    </row>
    <row r="6404" spans="1:12">
      <c r="A6404" s="243">
        <v>45160</v>
      </c>
      <c r="B6404" s="243">
        <v>45161</v>
      </c>
      <c r="C6404" s="244">
        <f t="shared" si="297"/>
        <v>2</v>
      </c>
      <c r="D6404" s="239">
        <v>45161</v>
      </c>
      <c r="E6404" s="245">
        <f t="shared" si="298"/>
        <v>1</v>
      </c>
      <c r="F6404" s="306" t="s">
        <v>176</v>
      </c>
      <c r="G6404" s="241">
        <v>368851.85</v>
      </c>
      <c r="H6404" s="244">
        <f t="shared" si="299"/>
        <v>368851.85</v>
      </c>
      <c r="I6404" s="246"/>
      <c r="J6404" s="247"/>
      <c r="K6404" s="240"/>
      <c r="L6404" s="245"/>
    </row>
    <row r="6405" spans="1:12">
      <c r="A6405" s="243">
        <v>45160</v>
      </c>
      <c r="B6405" s="243">
        <v>45162</v>
      </c>
      <c r="C6405" s="244">
        <f t="shared" si="297"/>
        <v>3</v>
      </c>
      <c r="D6405" s="239">
        <v>45162</v>
      </c>
      <c r="E6405" s="245">
        <f t="shared" si="298"/>
        <v>2</v>
      </c>
      <c r="F6405" s="306" t="s">
        <v>176</v>
      </c>
      <c r="G6405" s="241">
        <v>57924.22</v>
      </c>
      <c r="H6405" s="244">
        <f t="shared" si="299"/>
        <v>115848.44</v>
      </c>
      <c r="I6405" s="246"/>
      <c r="J6405" s="247"/>
      <c r="K6405" s="240"/>
      <c r="L6405" s="245"/>
    </row>
    <row r="6406" spans="1:12">
      <c r="A6406" s="243">
        <v>45160</v>
      </c>
      <c r="B6406" s="243">
        <v>45160</v>
      </c>
      <c r="C6406" s="244">
        <f t="shared" si="297"/>
        <v>1</v>
      </c>
      <c r="D6406" s="239">
        <v>45160</v>
      </c>
      <c r="E6406" s="245">
        <f t="shared" si="298"/>
        <v>0</v>
      </c>
      <c r="F6406" s="306" t="s">
        <v>177</v>
      </c>
      <c r="G6406" s="241">
        <v>8.19</v>
      </c>
      <c r="H6406" s="244">
        <f t="shared" si="299"/>
        <v>0</v>
      </c>
      <c r="I6406" s="246"/>
      <c r="J6406" s="247"/>
      <c r="K6406" s="240"/>
      <c r="L6406" s="245"/>
    </row>
    <row r="6407" spans="1:12">
      <c r="A6407" s="243">
        <v>45160</v>
      </c>
      <c r="B6407" s="243">
        <v>45163</v>
      </c>
      <c r="C6407" s="244">
        <f t="shared" ref="C6407:C6470" si="300">B6407-A6407+1</f>
        <v>4</v>
      </c>
      <c r="D6407" s="239">
        <v>45163</v>
      </c>
      <c r="E6407" s="245">
        <f t="shared" ref="E6407:E6470" si="301">D6407-A6407</f>
        <v>3</v>
      </c>
      <c r="F6407" s="306" t="s">
        <v>176</v>
      </c>
      <c r="G6407" s="241">
        <v>76124.429999999993</v>
      </c>
      <c r="H6407" s="244">
        <f t="shared" ref="H6407:H6470" si="302">E6407*G6407</f>
        <v>228373.28999999998</v>
      </c>
      <c r="I6407" s="246"/>
      <c r="J6407" s="247"/>
      <c r="K6407" s="240"/>
      <c r="L6407" s="245"/>
    </row>
    <row r="6408" spans="1:12">
      <c r="A6408" s="243">
        <v>45160</v>
      </c>
      <c r="B6408" s="243">
        <v>45161</v>
      </c>
      <c r="C6408" s="244">
        <f t="shared" si="300"/>
        <v>2</v>
      </c>
      <c r="D6408" s="239">
        <v>45161</v>
      </c>
      <c r="E6408" s="245">
        <f t="shared" si="301"/>
        <v>1</v>
      </c>
      <c r="F6408" s="306" t="s">
        <v>177</v>
      </c>
      <c r="G6408" s="241">
        <v>12654.68</v>
      </c>
      <c r="H6408" s="244">
        <f t="shared" si="302"/>
        <v>12654.68</v>
      </c>
      <c r="I6408" s="246"/>
      <c r="J6408" s="247"/>
      <c r="K6408" s="240"/>
      <c r="L6408" s="245"/>
    </row>
    <row r="6409" spans="1:12">
      <c r="A6409" s="243">
        <v>45160</v>
      </c>
      <c r="B6409" s="243">
        <v>45166</v>
      </c>
      <c r="C6409" s="244">
        <f t="shared" si="300"/>
        <v>7</v>
      </c>
      <c r="D6409" s="239">
        <v>45166</v>
      </c>
      <c r="E6409" s="245">
        <f t="shared" si="301"/>
        <v>6</v>
      </c>
      <c r="F6409" s="306" t="s">
        <v>175</v>
      </c>
      <c r="G6409" s="241">
        <v>1377.75</v>
      </c>
      <c r="H6409" s="244">
        <f t="shared" si="302"/>
        <v>8266.5</v>
      </c>
      <c r="I6409" s="246"/>
      <c r="J6409" s="247"/>
      <c r="K6409" s="240"/>
      <c r="L6409" s="245"/>
    </row>
    <row r="6410" spans="1:12">
      <c r="A6410" s="243">
        <v>45160</v>
      </c>
      <c r="B6410" s="243">
        <v>45167</v>
      </c>
      <c r="C6410" s="244">
        <f t="shared" si="300"/>
        <v>8</v>
      </c>
      <c r="D6410" s="239">
        <v>45167</v>
      </c>
      <c r="E6410" s="245">
        <f t="shared" si="301"/>
        <v>7</v>
      </c>
      <c r="F6410" s="306" t="s">
        <v>175</v>
      </c>
      <c r="G6410" s="241">
        <v>292.27</v>
      </c>
      <c r="H6410" s="244">
        <f t="shared" si="302"/>
        <v>2045.8899999999999</v>
      </c>
      <c r="I6410" s="246"/>
      <c r="J6410" s="247"/>
      <c r="K6410" s="240"/>
      <c r="L6410" s="245"/>
    </row>
    <row r="6411" spans="1:12">
      <c r="A6411" s="243">
        <v>45160</v>
      </c>
      <c r="B6411" s="243">
        <v>45162</v>
      </c>
      <c r="C6411" s="244">
        <f t="shared" si="300"/>
        <v>3</v>
      </c>
      <c r="D6411" s="239">
        <v>45162</v>
      </c>
      <c r="E6411" s="245">
        <f t="shared" si="301"/>
        <v>2</v>
      </c>
      <c r="F6411" s="306" t="s">
        <v>177</v>
      </c>
      <c r="G6411" s="241">
        <v>1801.09</v>
      </c>
      <c r="H6411" s="244">
        <f t="shared" si="302"/>
        <v>3602.18</v>
      </c>
      <c r="I6411" s="246"/>
      <c r="J6411" s="247"/>
      <c r="K6411" s="240"/>
      <c r="L6411" s="245"/>
    </row>
    <row r="6412" spans="1:12">
      <c r="A6412" s="243">
        <v>45160</v>
      </c>
      <c r="B6412" s="243">
        <v>45175</v>
      </c>
      <c r="C6412" s="244">
        <f t="shared" si="300"/>
        <v>16</v>
      </c>
      <c r="D6412" s="239">
        <v>45175</v>
      </c>
      <c r="E6412" s="245">
        <f t="shared" si="301"/>
        <v>15</v>
      </c>
      <c r="F6412" s="306" t="s">
        <v>175</v>
      </c>
      <c r="G6412" s="241">
        <v>89.49</v>
      </c>
      <c r="H6412" s="244">
        <f t="shared" si="302"/>
        <v>1342.35</v>
      </c>
      <c r="I6412" s="246"/>
      <c r="J6412" s="247"/>
      <c r="K6412" s="240"/>
      <c r="L6412" s="245"/>
    </row>
    <row r="6413" spans="1:12">
      <c r="A6413" s="243">
        <v>45160</v>
      </c>
      <c r="B6413" s="243">
        <v>45163</v>
      </c>
      <c r="C6413" s="244">
        <f t="shared" si="300"/>
        <v>4</v>
      </c>
      <c r="D6413" s="239">
        <v>45163</v>
      </c>
      <c r="E6413" s="245">
        <f t="shared" si="301"/>
        <v>3</v>
      </c>
      <c r="F6413" s="306" t="s">
        <v>177</v>
      </c>
      <c r="G6413" s="241">
        <v>15307.46</v>
      </c>
      <c r="H6413" s="244">
        <f t="shared" si="302"/>
        <v>45922.38</v>
      </c>
      <c r="I6413" s="246"/>
      <c r="J6413" s="247"/>
      <c r="K6413" s="240"/>
      <c r="L6413" s="245"/>
    </row>
    <row r="6414" spans="1:12">
      <c r="A6414" s="243">
        <v>45160</v>
      </c>
      <c r="B6414" s="243">
        <v>45176</v>
      </c>
      <c r="C6414" s="244">
        <f t="shared" si="300"/>
        <v>17</v>
      </c>
      <c r="D6414" s="239">
        <v>45176</v>
      </c>
      <c r="E6414" s="245">
        <f t="shared" si="301"/>
        <v>16</v>
      </c>
      <c r="F6414" s="306" t="s">
        <v>175</v>
      </c>
      <c r="G6414" s="241">
        <v>97.6</v>
      </c>
      <c r="H6414" s="244">
        <f t="shared" si="302"/>
        <v>1561.6</v>
      </c>
      <c r="I6414" s="246"/>
      <c r="J6414" s="247"/>
      <c r="K6414" s="240"/>
      <c r="L6414" s="245"/>
    </row>
    <row r="6415" spans="1:12">
      <c r="A6415" s="243">
        <v>45160</v>
      </c>
      <c r="B6415" s="243">
        <v>45166</v>
      </c>
      <c r="C6415" s="244">
        <f t="shared" si="300"/>
        <v>7</v>
      </c>
      <c r="D6415" s="239">
        <v>45166</v>
      </c>
      <c r="E6415" s="245">
        <f t="shared" si="301"/>
        <v>6</v>
      </c>
      <c r="F6415" s="306" t="s">
        <v>176</v>
      </c>
      <c r="G6415" s="241">
        <v>541.63</v>
      </c>
      <c r="H6415" s="244">
        <f t="shared" si="302"/>
        <v>3249.7799999999997</v>
      </c>
      <c r="I6415" s="246"/>
      <c r="J6415" s="247"/>
      <c r="K6415" s="240"/>
      <c r="L6415" s="245"/>
    </row>
    <row r="6416" spans="1:12">
      <c r="A6416" s="243">
        <v>45160</v>
      </c>
      <c r="B6416" s="243">
        <v>45177</v>
      </c>
      <c r="C6416" s="244">
        <f t="shared" si="300"/>
        <v>18</v>
      </c>
      <c r="D6416" s="239">
        <v>45177</v>
      </c>
      <c r="E6416" s="245">
        <f t="shared" si="301"/>
        <v>17</v>
      </c>
      <c r="F6416" s="306" t="s">
        <v>175</v>
      </c>
      <c r="G6416" s="241">
        <v>235.62</v>
      </c>
      <c r="H6416" s="244">
        <f t="shared" si="302"/>
        <v>4005.54</v>
      </c>
      <c r="I6416" s="246"/>
      <c r="J6416" s="247"/>
      <c r="K6416" s="240"/>
      <c r="L6416" s="245"/>
    </row>
    <row r="6417" spans="1:12">
      <c r="A6417" s="243">
        <v>45160</v>
      </c>
      <c r="B6417" s="243">
        <v>45175</v>
      </c>
      <c r="C6417" s="244">
        <f t="shared" si="300"/>
        <v>16</v>
      </c>
      <c r="D6417" s="239">
        <v>45175</v>
      </c>
      <c r="E6417" s="245">
        <f t="shared" si="301"/>
        <v>15</v>
      </c>
      <c r="F6417" s="306" t="s">
        <v>176</v>
      </c>
      <c r="G6417" s="241">
        <v>3156.5</v>
      </c>
      <c r="H6417" s="244">
        <f t="shared" si="302"/>
        <v>47347.5</v>
      </c>
      <c r="I6417" s="246"/>
      <c r="J6417" s="247"/>
      <c r="K6417" s="240"/>
      <c r="L6417" s="245"/>
    </row>
    <row r="6418" spans="1:12">
      <c r="A6418" s="243">
        <v>45160</v>
      </c>
      <c r="B6418" s="243">
        <v>45168</v>
      </c>
      <c r="C6418" s="244">
        <f t="shared" si="300"/>
        <v>9</v>
      </c>
      <c r="D6418" s="239">
        <v>45168</v>
      </c>
      <c r="E6418" s="245">
        <f t="shared" si="301"/>
        <v>8</v>
      </c>
      <c r="F6418" s="306" t="s">
        <v>175</v>
      </c>
      <c r="G6418" s="241">
        <v>234.93</v>
      </c>
      <c r="H6418" s="244">
        <f t="shared" si="302"/>
        <v>1879.44</v>
      </c>
      <c r="I6418" s="246"/>
      <c r="J6418" s="247"/>
      <c r="K6418" s="240"/>
      <c r="L6418" s="245"/>
    </row>
    <row r="6419" spans="1:12">
      <c r="A6419" s="243">
        <v>45161</v>
      </c>
      <c r="B6419" s="243">
        <v>45167</v>
      </c>
      <c r="C6419" s="244">
        <f t="shared" si="300"/>
        <v>7</v>
      </c>
      <c r="D6419" s="239">
        <v>45167</v>
      </c>
      <c r="E6419" s="245">
        <f t="shared" si="301"/>
        <v>6</v>
      </c>
      <c r="F6419" s="306" t="s">
        <v>175</v>
      </c>
      <c r="G6419" s="241">
        <v>157.13999999999999</v>
      </c>
      <c r="H6419" s="244">
        <f t="shared" si="302"/>
        <v>942.83999999999992</v>
      </c>
      <c r="I6419" s="246"/>
      <c r="J6419" s="247"/>
      <c r="K6419" s="240"/>
      <c r="L6419" s="245"/>
    </row>
    <row r="6420" spans="1:12">
      <c r="A6420" s="243">
        <v>45161</v>
      </c>
      <c r="B6420" s="243">
        <v>45161</v>
      </c>
      <c r="C6420" s="244">
        <f t="shared" si="300"/>
        <v>1</v>
      </c>
      <c r="D6420" s="239">
        <v>45161</v>
      </c>
      <c r="E6420" s="245">
        <f t="shared" si="301"/>
        <v>0</v>
      </c>
      <c r="F6420" s="306" t="s">
        <v>175</v>
      </c>
      <c r="G6420" s="241">
        <v>4544.0600000000004</v>
      </c>
      <c r="H6420" s="244">
        <f t="shared" si="302"/>
        <v>0</v>
      </c>
      <c r="I6420" s="246"/>
      <c r="J6420" s="247"/>
      <c r="K6420" s="240"/>
      <c r="L6420" s="245"/>
    </row>
    <row r="6421" spans="1:12">
      <c r="A6421" s="243">
        <v>45161</v>
      </c>
      <c r="B6421" s="243">
        <v>45162</v>
      </c>
      <c r="C6421" s="244">
        <f t="shared" si="300"/>
        <v>2</v>
      </c>
      <c r="D6421" s="239">
        <v>45162</v>
      </c>
      <c r="E6421" s="245">
        <f t="shared" si="301"/>
        <v>1</v>
      </c>
      <c r="F6421" s="306" t="s">
        <v>175</v>
      </c>
      <c r="G6421" s="241">
        <v>2645.78</v>
      </c>
      <c r="H6421" s="244">
        <f t="shared" si="302"/>
        <v>2645.78</v>
      </c>
      <c r="I6421" s="246"/>
      <c r="J6421" s="247"/>
      <c r="K6421" s="240"/>
      <c r="L6421" s="245"/>
    </row>
    <row r="6422" spans="1:12">
      <c r="A6422" s="243">
        <v>45161</v>
      </c>
      <c r="B6422" s="243">
        <v>45163</v>
      </c>
      <c r="C6422" s="244">
        <f t="shared" si="300"/>
        <v>3</v>
      </c>
      <c r="D6422" s="239">
        <v>45163</v>
      </c>
      <c r="E6422" s="245">
        <f t="shared" si="301"/>
        <v>2</v>
      </c>
      <c r="F6422" s="306" t="s">
        <v>175</v>
      </c>
      <c r="G6422" s="241">
        <v>287.77</v>
      </c>
      <c r="H6422" s="244">
        <f t="shared" si="302"/>
        <v>575.54</v>
      </c>
      <c r="I6422" s="246"/>
      <c r="J6422" s="247"/>
      <c r="K6422" s="240"/>
      <c r="L6422" s="245"/>
    </row>
    <row r="6423" spans="1:12">
      <c r="A6423" s="243">
        <v>45161</v>
      </c>
      <c r="B6423" s="243">
        <v>45162</v>
      </c>
      <c r="C6423" s="244">
        <f t="shared" si="300"/>
        <v>2</v>
      </c>
      <c r="D6423" s="239">
        <v>45162</v>
      </c>
      <c r="E6423" s="245">
        <f t="shared" si="301"/>
        <v>1</v>
      </c>
      <c r="F6423" s="306" t="s">
        <v>176</v>
      </c>
      <c r="G6423" s="241">
        <v>4098.3500000000004</v>
      </c>
      <c r="H6423" s="244">
        <f t="shared" si="302"/>
        <v>4098.3500000000004</v>
      </c>
      <c r="I6423" s="246"/>
      <c r="J6423" s="247"/>
      <c r="K6423" s="240"/>
      <c r="L6423" s="245"/>
    </row>
    <row r="6424" spans="1:12">
      <c r="A6424" s="243">
        <v>45161</v>
      </c>
      <c r="B6424" s="243">
        <v>45163</v>
      </c>
      <c r="C6424" s="244">
        <f t="shared" si="300"/>
        <v>3</v>
      </c>
      <c r="D6424" s="239">
        <v>45163</v>
      </c>
      <c r="E6424" s="245">
        <f t="shared" si="301"/>
        <v>2</v>
      </c>
      <c r="F6424" s="306" t="s">
        <v>176</v>
      </c>
      <c r="G6424" s="241">
        <v>49.42</v>
      </c>
      <c r="H6424" s="244">
        <f t="shared" si="302"/>
        <v>98.84</v>
      </c>
      <c r="I6424" s="246"/>
      <c r="J6424" s="247"/>
      <c r="K6424" s="240"/>
      <c r="L6424" s="245"/>
    </row>
    <row r="6425" spans="1:12">
      <c r="A6425" s="243">
        <v>45161</v>
      </c>
      <c r="B6425" s="243">
        <v>45166</v>
      </c>
      <c r="C6425" s="244">
        <f t="shared" si="300"/>
        <v>6</v>
      </c>
      <c r="D6425" s="239">
        <v>45166</v>
      </c>
      <c r="E6425" s="245">
        <f t="shared" si="301"/>
        <v>5</v>
      </c>
      <c r="F6425" s="306" t="s">
        <v>175</v>
      </c>
      <c r="G6425" s="241">
        <v>147.41</v>
      </c>
      <c r="H6425" s="244">
        <f t="shared" si="302"/>
        <v>737.05</v>
      </c>
      <c r="I6425" s="246"/>
      <c r="J6425" s="247"/>
      <c r="K6425" s="240"/>
      <c r="L6425" s="245"/>
    </row>
    <row r="6426" spans="1:12">
      <c r="A6426" s="243">
        <v>45162</v>
      </c>
      <c r="B6426" s="243">
        <v>45162</v>
      </c>
      <c r="C6426" s="244">
        <f t="shared" si="300"/>
        <v>1</v>
      </c>
      <c r="D6426" s="239">
        <v>45162</v>
      </c>
      <c r="E6426" s="245">
        <f t="shared" si="301"/>
        <v>0</v>
      </c>
      <c r="F6426" s="306" t="s">
        <v>175</v>
      </c>
      <c r="G6426" s="241">
        <v>1410.41</v>
      </c>
      <c r="H6426" s="244">
        <f t="shared" si="302"/>
        <v>0</v>
      </c>
      <c r="I6426" s="246"/>
      <c r="J6426" s="247"/>
      <c r="K6426" s="240"/>
      <c r="L6426" s="245"/>
    </row>
    <row r="6427" spans="1:12">
      <c r="A6427" s="243">
        <v>45162</v>
      </c>
      <c r="B6427" s="243">
        <v>45170</v>
      </c>
      <c r="C6427" s="244">
        <f t="shared" si="300"/>
        <v>9</v>
      </c>
      <c r="D6427" s="239">
        <v>45170</v>
      </c>
      <c r="E6427" s="245">
        <f t="shared" si="301"/>
        <v>8</v>
      </c>
      <c r="F6427" s="306" t="s">
        <v>175</v>
      </c>
      <c r="G6427" s="241">
        <v>191.06</v>
      </c>
      <c r="H6427" s="244">
        <f t="shared" si="302"/>
        <v>1528.48</v>
      </c>
      <c r="I6427" s="246"/>
      <c r="J6427" s="247"/>
      <c r="K6427" s="240"/>
      <c r="L6427" s="245"/>
    </row>
    <row r="6428" spans="1:12">
      <c r="A6428" s="243">
        <v>45162</v>
      </c>
      <c r="B6428" s="243">
        <v>45230</v>
      </c>
      <c r="C6428" s="244">
        <f t="shared" si="300"/>
        <v>69</v>
      </c>
      <c r="D6428" s="239">
        <v>45230</v>
      </c>
      <c r="E6428" s="245">
        <f t="shared" si="301"/>
        <v>68</v>
      </c>
      <c r="F6428" s="306" t="s">
        <v>177</v>
      </c>
      <c r="G6428" s="241">
        <v>3178.81</v>
      </c>
      <c r="H6428" s="244">
        <f t="shared" si="302"/>
        <v>216159.08</v>
      </c>
      <c r="I6428" s="246"/>
      <c r="J6428" s="247"/>
      <c r="K6428" s="240"/>
      <c r="L6428" s="245"/>
    </row>
    <row r="6429" spans="1:12">
      <c r="A6429" s="243">
        <v>45162</v>
      </c>
      <c r="B6429" s="243">
        <v>45163</v>
      </c>
      <c r="C6429" s="244">
        <f t="shared" si="300"/>
        <v>2</v>
      </c>
      <c r="D6429" s="239">
        <v>45163</v>
      </c>
      <c r="E6429" s="245">
        <f t="shared" si="301"/>
        <v>1</v>
      </c>
      <c r="F6429" s="306" t="s">
        <v>175</v>
      </c>
      <c r="G6429" s="241">
        <v>824022.93</v>
      </c>
      <c r="H6429" s="244">
        <f t="shared" si="302"/>
        <v>824022.93</v>
      </c>
      <c r="I6429" s="246"/>
      <c r="J6429" s="247"/>
      <c r="K6429" s="240"/>
      <c r="L6429" s="245"/>
    </row>
    <row r="6430" spans="1:12">
      <c r="A6430" s="243">
        <v>45162</v>
      </c>
      <c r="B6430" s="243">
        <v>45244</v>
      </c>
      <c r="C6430" s="244">
        <f t="shared" si="300"/>
        <v>83</v>
      </c>
      <c r="D6430" s="239">
        <v>45244</v>
      </c>
      <c r="E6430" s="245">
        <f t="shared" si="301"/>
        <v>82</v>
      </c>
      <c r="F6430" s="306" t="s">
        <v>175</v>
      </c>
      <c r="G6430" s="241">
        <v>226.99</v>
      </c>
      <c r="H6430" s="244">
        <f t="shared" si="302"/>
        <v>18613.18</v>
      </c>
      <c r="I6430" s="246"/>
      <c r="J6430" s="247"/>
      <c r="K6430" s="240"/>
      <c r="L6430" s="245"/>
    </row>
    <row r="6431" spans="1:12">
      <c r="A6431" s="243">
        <v>45162</v>
      </c>
      <c r="B6431" s="243">
        <v>45171</v>
      </c>
      <c r="C6431" s="244">
        <f t="shared" si="300"/>
        <v>10</v>
      </c>
      <c r="D6431" s="239">
        <v>45171</v>
      </c>
      <c r="E6431" s="245">
        <f t="shared" si="301"/>
        <v>9</v>
      </c>
      <c r="F6431" s="306" t="s">
        <v>175</v>
      </c>
      <c r="G6431" s="241">
        <v>69.260000000000005</v>
      </c>
      <c r="H6431" s="244">
        <f t="shared" si="302"/>
        <v>623.34</v>
      </c>
      <c r="I6431" s="246"/>
      <c r="J6431" s="247"/>
      <c r="K6431" s="240"/>
      <c r="L6431" s="245"/>
    </row>
    <row r="6432" spans="1:12">
      <c r="A6432" s="243">
        <v>45162</v>
      </c>
      <c r="B6432" s="243">
        <v>45162</v>
      </c>
      <c r="C6432" s="244">
        <f t="shared" si="300"/>
        <v>1</v>
      </c>
      <c r="D6432" s="239">
        <v>45162</v>
      </c>
      <c r="E6432" s="245">
        <f t="shared" si="301"/>
        <v>0</v>
      </c>
      <c r="F6432" s="306" t="s">
        <v>176</v>
      </c>
      <c r="G6432" s="241">
        <v>931.39</v>
      </c>
      <c r="H6432" s="244">
        <f t="shared" si="302"/>
        <v>0</v>
      </c>
      <c r="I6432" s="246"/>
      <c r="J6432" s="247"/>
      <c r="K6432" s="240"/>
      <c r="L6432" s="245"/>
    </row>
    <row r="6433" spans="1:12">
      <c r="A6433" s="243">
        <v>45162</v>
      </c>
      <c r="B6433" s="243">
        <v>45163</v>
      </c>
      <c r="C6433" s="244">
        <f t="shared" si="300"/>
        <v>2</v>
      </c>
      <c r="D6433" s="239">
        <v>45163</v>
      </c>
      <c r="E6433" s="245">
        <f t="shared" si="301"/>
        <v>1</v>
      </c>
      <c r="F6433" s="306" t="s">
        <v>178</v>
      </c>
      <c r="G6433" s="241">
        <v>64064.26</v>
      </c>
      <c r="H6433" s="244">
        <f t="shared" si="302"/>
        <v>64064.26</v>
      </c>
      <c r="I6433" s="246"/>
      <c r="J6433" s="247"/>
      <c r="K6433" s="240"/>
      <c r="L6433" s="245"/>
    </row>
    <row r="6434" spans="1:12">
      <c r="A6434" s="243">
        <v>45162</v>
      </c>
      <c r="B6434" s="243">
        <v>45170</v>
      </c>
      <c r="C6434" s="244">
        <f t="shared" si="300"/>
        <v>9</v>
      </c>
      <c r="D6434" s="239">
        <v>45170</v>
      </c>
      <c r="E6434" s="245">
        <f t="shared" si="301"/>
        <v>8</v>
      </c>
      <c r="F6434" s="306" t="s">
        <v>176</v>
      </c>
      <c r="G6434" s="241">
        <v>2072.98</v>
      </c>
      <c r="H6434" s="244">
        <f t="shared" si="302"/>
        <v>16583.84</v>
      </c>
      <c r="I6434" s="246"/>
      <c r="J6434" s="247"/>
      <c r="K6434" s="240"/>
      <c r="L6434" s="245"/>
    </row>
    <row r="6435" spans="1:12">
      <c r="A6435" s="243">
        <v>45162</v>
      </c>
      <c r="B6435" s="243">
        <v>45162</v>
      </c>
      <c r="C6435" s="244">
        <f t="shared" si="300"/>
        <v>1</v>
      </c>
      <c r="D6435" s="239">
        <v>45162</v>
      </c>
      <c r="E6435" s="245">
        <f t="shared" si="301"/>
        <v>0</v>
      </c>
      <c r="F6435" s="306" t="s">
        <v>179</v>
      </c>
      <c r="G6435" s="241">
        <v>9.9600000000000009</v>
      </c>
      <c r="H6435" s="244">
        <f t="shared" si="302"/>
        <v>0</v>
      </c>
      <c r="I6435" s="246"/>
      <c r="J6435" s="247"/>
      <c r="K6435" s="240"/>
      <c r="L6435" s="245"/>
    </row>
    <row r="6436" spans="1:12">
      <c r="A6436" s="243">
        <v>45162</v>
      </c>
      <c r="B6436" s="243">
        <v>45174</v>
      </c>
      <c r="C6436" s="244">
        <f t="shared" si="300"/>
        <v>13</v>
      </c>
      <c r="D6436" s="239">
        <v>45174</v>
      </c>
      <c r="E6436" s="245">
        <f t="shared" si="301"/>
        <v>12</v>
      </c>
      <c r="F6436" s="306" t="s">
        <v>175</v>
      </c>
      <c r="G6436" s="241">
        <v>125.78</v>
      </c>
      <c r="H6436" s="244">
        <f t="shared" si="302"/>
        <v>1509.3600000000001</v>
      </c>
      <c r="I6436" s="246"/>
      <c r="J6436" s="247"/>
      <c r="K6436" s="240"/>
      <c r="L6436" s="245"/>
    </row>
    <row r="6437" spans="1:12">
      <c r="A6437" s="243">
        <v>45162</v>
      </c>
      <c r="B6437" s="243">
        <v>45163</v>
      </c>
      <c r="C6437" s="244">
        <f t="shared" si="300"/>
        <v>2</v>
      </c>
      <c r="D6437" s="239">
        <v>45163</v>
      </c>
      <c r="E6437" s="245">
        <f t="shared" si="301"/>
        <v>1</v>
      </c>
      <c r="F6437" s="306" t="s">
        <v>176</v>
      </c>
      <c r="G6437" s="241">
        <v>462847.49</v>
      </c>
      <c r="H6437" s="244">
        <f t="shared" si="302"/>
        <v>462847.49</v>
      </c>
      <c r="I6437" s="246"/>
      <c r="J6437" s="247"/>
      <c r="K6437" s="240"/>
      <c r="L6437" s="245"/>
    </row>
    <row r="6438" spans="1:12">
      <c r="A6438" s="243">
        <v>45162</v>
      </c>
      <c r="B6438" s="243">
        <v>45166</v>
      </c>
      <c r="C6438" s="244">
        <f t="shared" si="300"/>
        <v>5</v>
      </c>
      <c r="D6438" s="239">
        <v>45166</v>
      </c>
      <c r="E6438" s="245">
        <f t="shared" si="301"/>
        <v>4</v>
      </c>
      <c r="F6438" s="306" t="s">
        <v>175</v>
      </c>
      <c r="G6438" s="241">
        <v>12555.8</v>
      </c>
      <c r="H6438" s="244">
        <f t="shared" si="302"/>
        <v>50223.199999999997</v>
      </c>
      <c r="I6438" s="246"/>
      <c r="J6438" s="247"/>
      <c r="K6438" s="240"/>
      <c r="L6438" s="245"/>
    </row>
    <row r="6439" spans="1:12">
      <c r="A6439" s="243">
        <v>45162</v>
      </c>
      <c r="B6439" s="243">
        <v>45175</v>
      </c>
      <c r="C6439" s="244">
        <f t="shared" si="300"/>
        <v>14</v>
      </c>
      <c r="D6439" s="239">
        <v>45175</v>
      </c>
      <c r="E6439" s="245">
        <f t="shared" si="301"/>
        <v>13</v>
      </c>
      <c r="F6439" s="306" t="s">
        <v>175</v>
      </c>
      <c r="G6439" s="241">
        <v>109.49</v>
      </c>
      <c r="H6439" s="244">
        <f t="shared" si="302"/>
        <v>1423.37</v>
      </c>
      <c r="I6439" s="246"/>
      <c r="J6439" s="247"/>
      <c r="K6439" s="240"/>
      <c r="L6439" s="245"/>
    </row>
    <row r="6440" spans="1:12">
      <c r="A6440" s="243">
        <v>45162</v>
      </c>
      <c r="B6440" s="243">
        <v>45167</v>
      </c>
      <c r="C6440" s="244">
        <f t="shared" si="300"/>
        <v>6</v>
      </c>
      <c r="D6440" s="239">
        <v>45167</v>
      </c>
      <c r="E6440" s="245">
        <f t="shared" si="301"/>
        <v>5</v>
      </c>
      <c r="F6440" s="306" t="s">
        <v>175</v>
      </c>
      <c r="G6440" s="241">
        <v>935.55</v>
      </c>
      <c r="H6440" s="244">
        <f t="shared" si="302"/>
        <v>4677.75</v>
      </c>
      <c r="I6440" s="246"/>
      <c r="J6440" s="247"/>
      <c r="K6440" s="240"/>
      <c r="L6440" s="245"/>
    </row>
    <row r="6441" spans="1:12">
      <c r="A6441" s="243">
        <v>45162</v>
      </c>
      <c r="B6441" s="243">
        <v>45163</v>
      </c>
      <c r="C6441" s="244">
        <f t="shared" si="300"/>
        <v>2</v>
      </c>
      <c r="D6441" s="239">
        <v>45163</v>
      </c>
      <c r="E6441" s="245">
        <f t="shared" si="301"/>
        <v>1</v>
      </c>
      <c r="F6441" s="306" t="s">
        <v>177</v>
      </c>
      <c r="G6441" s="241">
        <v>27257.11</v>
      </c>
      <c r="H6441" s="244">
        <f t="shared" si="302"/>
        <v>27257.11</v>
      </c>
      <c r="I6441" s="246"/>
      <c r="J6441" s="247"/>
      <c r="K6441" s="240"/>
      <c r="L6441" s="245"/>
    </row>
    <row r="6442" spans="1:12">
      <c r="A6442" s="243">
        <v>45162</v>
      </c>
      <c r="B6442" s="243">
        <v>45176</v>
      </c>
      <c r="C6442" s="244">
        <f t="shared" si="300"/>
        <v>15</v>
      </c>
      <c r="D6442" s="239">
        <v>45176</v>
      </c>
      <c r="E6442" s="245">
        <f t="shared" si="301"/>
        <v>14</v>
      </c>
      <c r="F6442" s="306" t="s">
        <v>175</v>
      </c>
      <c r="G6442" s="241">
        <v>20.87</v>
      </c>
      <c r="H6442" s="244">
        <f t="shared" si="302"/>
        <v>292.18</v>
      </c>
      <c r="I6442" s="246"/>
      <c r="J6442" s="247"/>
      <c r="K6442" s="240"/>
      <c r="L6442" s="245"/>
    </row>
    <row r="6443" spans="1:12">
      <c r="A6443" s="243">
        <v>45162</v>
      </c>
      <c r="B6443" s="243">
        <v>45166</v>
      </c>
      <c r="C6443" s="244">
        <f t="shared" si="300"/>
        <v>5</v>
      </c>
      <c r="D6443" s="239">
        <v>45166</v>
      </c>
      <c r="E6443" s="245">
        <f t="shared" si="301"/>
        <v>4</v>
      </c>
      <c r="F6443" s="306" t="s">
        <v>178</v>
      </c>
      <c r="G6443" s="241">
        <v>10025.94</v>
      </c>
      <c r="H6443" s="244">
        <f t="shared" si="302"/>
        <v>40103.760000000002</v>
      </c>
      <c r="I6443" s="246"/>
      <c r="J6443" s="247"/>
      <c r="K6443" s="240"/>
      <c r="L6443" s="245"/>
    </row>
    <row r="6444" spans="1:12">
      <c r="A6444" s="243">
        <v>45162</v>
      </c>
      <c r="B6444" s="243">
        <v>45190</v>
      </c>
      <c r="C6444" s="244">
        <f t="shared" si="300"/>
        <v>29</v>
      </c>
      <c r="D6444" s="239">
        <v>45190</v>
      </c>
      <c r="E6444" s="245">
        <f t="shared" si="301"/>
        <v>28</v>
      </c>
      <c r="F6444" s="306" t="s">
        <v>175</v>
      </c>
      <c r="G6444" s="241">
        <v>8.0500000000000007</v>
      </c>
      <c r="H6444" s="244">
        <f t="shared" si="302"/>
        <v>225.40000000000003</v>
      </c>
      <c r="I6444" s="246"/>
      <c r="J6444" s="247"/>
      <c r="K6444" s="240"/>
      <c r="L6444" s="245"/>
    </row>
    <row r="6445" spans="1:12">
      <c r="A6445" s="243">
        <v>45162</v>
      </c>
      <c r="B6445" s="243">
        <v>45166</v>
      </c>
      <c r="C6445" s="244">
        <f t="shared" si="300"/>
        <v>5</v>
      </c>
      <c r="D6445" s="239">
        <v>45166</v>
      </c>
      <c r="E6445" s="245">
        <f t="shared" si="301"/>
        <v>4</v>
      </c>
      <c r="F6445" s="306" t="s">
        <v>176</v>
      </c>
      <c r="G6445" s="241">
        <v>156374.9</v>
      </c>
      <c r="H6445" s="244">
        <f t="shared" si="302"/>
        <v>625499.6</v>
      </c>
      <c r="I6445" s="246"/>
      <c r="J6445" s="247"/>
      <c r="K6445" s="240"/>
      <c r="L6445" s="245"/>
    </row>
    <row r="6446" spans="1:12">
      <c r="A6446" s="243">
        <v>45162</v>
      </c>
      <c r="B6446" s="243">
        <v>45174</v>
      </c>
      <c r="C6446" s="244">
        <f t="shared" si="300"/>
        <v>13</v>
      </c>
      <c r="D6446" s="239">
        <v>45174</v>
      </c>
      <c r="E6446" s="245">
        <f t="shared" si="301"/>
        <v>12</v>
      </c>
      <c r="F6446" s="306" t="s">
        <v>176</v>
      </c>
      <c r="G6446" s="241">
        <v>34.409999999999997</v>
      </c>
      <c r="H6446" s="244">
        <f t="shared" si="302"/>
        <v>412.91999999999996</v>
      </c>
      <c r="I6446" s="246"/>
      <c r="J6446" s="247"/>
      <c r="K6446" s="240"/>
      <c r="L6446" s="245"/>
    </row>
    <row r="6447" spans="1:12">
      <c r="A6447" s="243">
        <v>45162</v>
      </c>
      <c r="B6447" s="243">
        <v>45167</v>
      </c>
      <c r="C6447" s="244">
        <f t="shared" si="300"/>
        <v>6</v>
      </c>
      <c r="D6447" s="239">
        <v>45167</v>
      </c>
      <c r="E6447" s="245">
        <f t="shared" si="301"/>
        <v>5</v>
      </c>
      <c r="F6447" s="306" t="s">
        <v>178</v>
      </c>
      <c r="G6447" s="241">
        <v>23152.27</v>
      </c>
      <c r="H6447" s="244">
        <f t="shared" si="302"/>
        <v>115761.35</v>
      </c>
      <c r="I6447" s="246"/>
      <c r="J6447" s="247"/>
      <c r="K6447" s="240"/>
      <c r="L6447" s="245"/>
    </row>
    <row r="6448" spans="1:12">
      <c r="A6448" s="243">
        <v>45162</v>
      </c>
      <c r="B6448" s="243">
        <v>45167</v>
      </c>
      <c r="C6448" s="244">
        <f t="shared" si="300"/>
        <v>6</v>
      </c>
      <c r="D6448" s="239">
        <v>45167</v>
      </c>
      <c r="E6448" s="245">
        <f t="shared" si="301"/>
        <v>5</v>
      </c>
      <c r="F6448" s="306" t="s">
        <v>176</v>
      </c>
      <c r="G6448" s="241">
        <v>126304.54</v>
      </c>
      <c r="H6448" s="244">
        <f t="shared" si="302"/>
        <v>631522.69999999995</v>
      </c>
      <c r="I6448" s="246"/>
      <c r="J6448" s="247"/>
      <c r="K6448" s="240"/>
      <c r="L6448" s="245"/>
    </row>
    <row r="6449" spans="1:12">
      <c r="A6449" s="243">
        <v>45162</v>
      </c>
      <c r="B6449" s="243">
        <v>45175</v>
      </c>
      <c r="C6449" s="244">
        <f t="shared" si="300"/>
        <v>14</v>
      </c>
      <c r="D6449" s="239">
        <v>45175</v>
      </c>
      <c r="E6449" s="245">
        <f t="shared" si="301"/>
        <v>13</v>
      </c>
      <c r="F6449" s="306" t="s">
        <v>176</v>
      </c>
      <c r="G6449" s="241">
        <v>5902.67</v>
      </c>
      <c r="H6449" s="244">
        <f t="shared" si="302"/>
        <v>76734.710000000006</v>
      </c>
      <c r="I6449" s="246"/>
      <c r="J6449" s="247"/>
      <c r="K6449" s="240"/>
      <c r="L6449" s="245"/>
    </row>
    <row r="6450" spans="1:12">
      <c r="A6450" s="243">
        <v>45162</v>
      </c>
      <c r="B6450" s="243">
        <v>45176</v>
      </c>
      <c r="C6450" s="244">
        <f t="shared" si="300"/>
        <v>15</v>
      </c>
      <c r="D6450" s="239">
        <v>45176</v>
      </c>
      <c r="E6450" s="245">
        <f t="shared" si="301"/>
        <v>14</v>
      </c>
      <c r="F6450" s="306" t="s">
        <v>176</v>
      </c>
      <c r="G6450" s="241">
        <v>352.67</v>
      </c>
      <c r="H6450" s="244">
        <f t="shared" si="302"/>
        <v>4937.38</v>
      </c>
      <c r="I6450" s="246"/>
      <c r="J6450" s="247"/>
      <c r="K6450" s="240"/>
      <c r="L6450" s="245"/>
    </row>
    <row r="6451" spans="1:12">
      <c r="A6451" s="243">
        <v>45162</v>
      </c>
      <c r="B6451" s="243">
        <v>45168</v>
      </c>
      <c r="C6451" s="244">
        <f t="shared" si="300"/>
        <v>7</v>
      </c>
      <c r="D6451" s="239">
        <v>45168</v>
      </c>
      <c r="E6451" s="245">
        <f t="shared" si="301"/>
        <v>6</v>
      </c>
      <c r="F6451" s="306" t="s">
        <v>175</v>
      </c>
      <c r="G6451" s="241">
        <v>305.83</v>
      </c>
      <c r="H6451" s="244">
        <f t="shared" si="302"/>
        <v>1834.98</v>
      </c>
      <c r="I6451" s="246"/>
      <c r="J6451" s="247"/>
      <c r="K6451" s="240"/>
      <c r="L6451" s="245"/>
    </row>
    <row r="6452" spans="1:12">
      <c r="A6452" s="243">
        <v>45162</v>
      </c>
      <c r="B6452" s="243">
        <v>45166</v>
      </c>
      <c r="C6452" s="244">
        <f t="shared" si="300"/>
        <v>5</v>
      </c>
      <c r="D6452" s="239">
        <v>45166</v>
      </c>
      <c r="E6452" s="245">
        <f t="shared" si="301"/>
        <v>4</v>
      </c>
      <c r="F6452" s="306" t="s">
        <v>177</v>
      </c>
      <c r="G6452" s="241">
        <v>1300.05</v>
      </c>
      <c r="H6452" s="244">
        <f t="shared" si="302"/>
        <v>5200.2</v>
      </c>
      <c r="I6452" s="246"/>
      <c r="J6452" s="247"/>
      <c r="K6452" s="240"/>
      <c r="L6452" s="245"/>
    </row>
    <row r="6453" spans="1:12">
      <c r="A6453" s="243">
        <v>45162</v>
      </c>
      <c r="B6453" s="243">
        <v>45191</v>
      </c>
      <c r="C6453" s="244">
        <f t="shared" si="300"/>
        <v>30</v>
      </c>
      <c r="D6453" s="239">
        <v>45191</v>
      </c>
      <c r="E6453" s="245">
        <f t="shared" si="301"/>
        <v>29</v>
      </c>
      <c r="F6453" s="306" t="s">
        <v>176</v>
      </c>
      <c r="G6453" s="241">
        <v>5319.6</v>
      </c>
      <c r="H6453" s="244">
        <f t="shared" si="302"/>
        <v>154268.40000000002</v>
      </c>
      <c r="I6453" s="246"/>
      <c r="J6453" s="247"/>
      <c r="K6453" s="240"/>
      <c r="L6453" s="245"/>
    </row>
    <row r="6454" spans="1:12">
      <c r="A6454" s="243">
        <v>45162</v>
      </c>
      <c r="B6454" s="243">
        <v>45194</v>
      </c>
      <c r="C6454" s="244">
        <f t="shared" si="300"/>
        <v>33</v>
      </c>
      <c r="D6454" s="239">
        <v>45194</v>
      </c>
      <c r="E6454" s="245">
        <f t="shared" si="301"/>
        <v>32</v>
      </c>
      <c r="F6454" s="306" t="s">
        <v>175</v>
      </c>
      <c r="G6454" s="241">
        <v>6.34</v>
      </c>
      <c r="H6454" s="244">
        <f t="shared" si="302"/>
        <v>202.88</v>
      </c>
      <c r="I6454" s="246"/>
      <c r="J6454" s="247"/>
      <c r="K6454" s="240"/>
      <c r="L6454" s="245"/>
    </row>
    <row r="6455" spans="1:12">
      <c r="A6455" s="243">
        <v>45162</v>
      </c>
      <c r="B6455" s="243">
        <v>45167</v>
      </c>
      <c r="C6455" s="244">
        <f t="shared" si="300"/>
        <v>6</v>
      </c>
      <c r="D6455" s="239">
        <v>45167</v>
      </c>
      <c r="E6455" s="245">
        <f t="shared" si="301"/>
        <v>5</v>
      </c>
      <c r="F6455" s="306" t="s">
        <v>177</v>
      </c>
      <c r="G6455" s="241">
        <v>11488.64</v>
      </c>
      <c r="H6455" s="244">
        <f t="shared" si="302"/>
        <v>57443.199999999997</v>
      </c>
      <c r="I6455" s="246"/>
      <c r="J6455" s="247"/>
      <c r="K6455" s="240"/>
      <c r="L6455" s="245"/>
    </row>
    <row r="6456" spans="1:12">
      <c r="A6456" s="243">
        <v>45162</v>
      </c>
      <c r="B6456" s="243">
        <v>45168</v>
      </c>
      <c r="C6456" s="244">
        <f t="shared" si="300"/>
        <v>7</v>
      </c>
      <c r="D6456" s="239">
        <v>45168</v>
      </c>
      <c r="E6456" s="245">
        <f t="shared" si="301"/>
        <v>6</v>
      </c>
      <c r="F6456" s="306" t="s">
        <v>178</v>
      </c>
      <c r="G6456" s="241">
        <v>28454.35</v>
      </c>
      <c r="H6456" s="244">
        <f t="shared" si="302"/>
        <v>170726.09999999998</v>
      </c>
      <c r="I6456" s="246"/>
      <c r="J6456" s="247"/>
      <c r="K6456" s="240"/>
      <c r="L6456" s="245"/>
    </row>
    <row r="6457" spans="1:12">
      <c r="A6457" s="243">
        <v>45162</v>
      </c>
      <c r="B6457" s="243">
        <v>45190</v>
      </c>
      <c r="C6457" s="244">
        <f t="shared" si="300"/>
        <v>29</v>
      </c>
      <c r="D6457" s="239">
        <v>45190</v>
      </c>
      <c r="E6457" s="245">
        <f t="shared" si="301"/>
        <v>28</v>
      </c>
      <c r="F6457" s="306" t="s">
        <v>177</v>
      </c>
      <c r="G6457" s="241">
        <v>749.67</v>
      </c>
      <c r="H6457" s="244">
        <f t="shared" si="302"/>
        <v>20990.76</v>
      </c>
      <c r="I6457" s="246"/>
      <c r="J6457" s="247"/>
      <c r="K6457" s="240"/>
      <c r="L6457" s="245"/>
    </row>
    <row r="6458" spans="1:12">
      <c r="A6458" s="243">
        <v>45162</v>
      </c>
      <c r="B6458" s="243">
        <v>45195</v>
      </c>
      <c r="C6458" s="244">
        <f t="shared" si="300"/>
        <v>34</v>
      </c>
      <c r="D6458" s="239">
        <v>45195</v>
      </c>
      <c r="E6458" s="245">
        <f t="shared" si="301"/>
        <v>33</v>
      </c>
      <c r="F6458" s="306" t="s">
        <v>175</v>
      </c>
      <c r="G6458" s="241">
        <v>82.13</v>
      </c>
      <c r="H6458" s="244">
        <f t="shared" si="302"/>
        <v>2710.29</v>
      </c>
      <c r="I6458" s="246"/>
      <c r="J6458" s="247"/>
      <c r="K6458" s="240"/>
      <c r="L6458" s="245"/>
    </row>
    <row r="6459" spans="1:12">
      <c r="A6459" s="243">
        <v>45162</v>
      </c>
      <c r="B6459" s="243">
        <v>45356</v>
      </c>
      <c r="C6459" s="244">
        <f t="shared" si="300"/>
        <v>195</v>
      </c>
      <c r="D6459" s="239">
        <v>45356</v>
      </c>
      <c r="E6459" s="245">
        <f t="shared" si="301"/>
        <v>194</v>
      </c>
      <c r="F6459" s="306" t="s">
        <v>175</v>
      </c>
      <c r="G6459" s="241">
        <v>46</v>
      </c>
      <c r="H6459" s="244">
        <f t="shared" si="302"/>
        <v>8924</v>
      </c>
      <c r="I6459" s="246"/>
      <c r="J6459" s="247"/>
      <c r="K6459" s="240"/>
      <c r="L6459" s="245"/>
    </row>
    <row r="6460" spans="1:12">
      <c r="A6460" s="243">
        <v>45162</v>
      </c>
      <c r="B6460" s="243">
        <v>45168</v>
      </c>
      <c r="C6460" s="244">
        <f t="shared" si="300"/>
        <v>7</v>
      </c>
      <c r="D6460" s="239">
        <v>45168</v>
      </c>
      <c r="E6460" s="245">
        <f t="shared" si="301"/>
        <v>6</v>
      </c>
      <c r="F6460" s="306" t="s">
        <v>176</v>
      </c>
      <c r="G6460" s="241">
        <v>14092.12</v>
      </c>
      <c r="H6460" s="244">
        <f t="shared" si="302"/>
        <v>84552.72</v>
      </c>
      <c r="I6460" s="246"/>
      <c r="J6460" s="247"/>
      <c r="K6460" s="240"/>
      <c r="L6460" s="245"/>
    </row>
    <row r="6461" spans="1:12">
      <c r="A6461" s="243">
        <v>45162</v>
      </c>
      <c r="B6461" s="243">
        <v>45169</v>
      </c>
      <c r="C6461" s="244">
        <f t="shared" si="300"/>
        <v>8</v>
      </c>
      <c r="D6461" s="239">
        <v>45169</v>
      </c>
      <c r="E6461" s="245">
        <f t="shared" si="301"/>
        <v>7</v>
      </c>
      <c r="F6461" s="306" t="s">
        <v>176</v>
      </c>
      <c r="G6461" s="241">
        <v>13392.42</v>
      </c>
      <c r="H6461" s="244">
        <f t="shared" si="302"/>
        <v>93746.94</v>
      </c>
      <c r="I6461" s="246"/>
      <c r="J6461" s="247"/>
      <c r="K6461" s="240"/>
      <c r="L6461" s="245"/>
    </row>
    <row r="6462" spans="1:12">
      <c r="A6462" s="243">
        <v>45162</v>
      </c>
      <c r="B6462" s="243">
        <v>45168</v>
      </c>
      <c r="C6462" s="244">
        <f t="shared" si="300"/>
        <v>7</v>
      </c>
      <c r="D6462" s="239">
        <v>45168</v>
      </c>
      <c r="E6462" s="245">
        <f t="shared" si="301"/>
        <v>6</v>
      </c>
      <c r="F6462" s="306" t="s">
        <v>177</v>
      </c>
      <c r="G6462" s="241">
        <v>10101.959999999999</v>
      </c>
      <c r="H6462" s="244">
        <f t="shared" si="302"/>
        <v>60611.759999999995</v>
      </c>
      <c r="I6462" s="246"/>
      <c r="J6462" s="247"/>
      <c r="K6462" s="240"/>
      <c r="L6462" s="245"/>
    </row>
    <row r="6463" spans="1:12">
      <c r="A6463" s="243">
        <v>45162</v>
      </c>
      <c r="B6463" s="243">
        <v>45181</v>
      </c>
      <c r="C6463" s="244">
        <f t="shared" si="300"/>
        <v>20</v>
      </c>
      <c r="D6463" s="239">
        <v>45181</v>
      </c>
      <c r="E6463" s="245">
        <f t="shared" si="301"/>
        <v>19</v>
      </c>
      <c r="F6463" s="306" t="s">
        <v>175</v>
      </c>
      <c r="G6463" s="241">
        <v>59.17</v>
      </c>
      <c r="H6463" s="244">
        <f t="shared" si="302"/>
        <v>1124.23</v>
      </c>
      <c r="I6463" s="246"/>
      <c r="J6463" s="247"/>
      <c r="K6463" s="240"/>
      <c r="L6463" s="245"/>
    </row>
    <row r="6464" spans="1:12">
      <c r="A6464" s="243">
        <v>45162</v>
      </c>
      <c r="B6464" s="243">
        <v>45229</v>
      </c>
      <c r="C6464" s="244">
        <f t="shared" si="300"/>
        <v>68</v>
      </c>
      <c r="D6464" s="239">
        <v>45229</v>
      </c>
      <c r="E6464" s="245">
        <f t="shared" si="301"/>
        <v>67</v>
      </c>
      <c r="F6464" s="306" t="s">
        <v>175</v>
      </c>
      <c r="G6464" s="241">
        <v>51.3</v>
      </c>
      <c r="H6464" s="244">
        <f t="shared" si="302"/>
        <v>3437.1</v>
      </c>
      <c r="I6464" s="246"/>
      <c r="J6464" s="247"/>
      <c r="K6464" s="240"/>
      <c r="L6464" s="245"/>
    </row>
    <row r="6465" spans="1:12">
      <c r="A6465" s="243">
        <v>45162</v>
      </c>
      <c r="B6465" s="243">
        <v>45183</v>
      </c>
      <c r="C6465" s="244">
        <f t="shared" si="300"/>
        <v>22</v>
      </c>
      <c r="D6465" s="239">
        <v>45183</v>
      </c>
      <c r="E6465" s="245">
        <f t="shared" si="301"/>
        <v>21</v>
      </c>
      <c r="F6465" s="306" t="s">
        <v>175</v>
      </c>
      <c r="G6465" s="241">
        <v>35.380000000000003</v>
      </c>
      <c r="H6465" s="244">
        <f t="shared" si="302"/>
        <v>742.98</v>
      </c>
      <c r="I6465" s="246"/>
      <c r="J6465" s="247"/>
      <c r="K6465" s="240"/>
      <c r="L6465" s="245"/>
    </row>
    <row r="6466" spans="1:12">
      <c r="A6466" s="243">
        <v>45162</v>
      </c>
      <c r="B6466" s="243">
        <v>45202</v>
      </c>
      <c r="C6466" s="244">
        <f t="shared" si="300"/>
        <v>41</v>
      </c>
      <c r="D6466" s="239">
        <v>45202</v>
      </c>
      <c r="E6466" s="245">
        <f t="shared" si="301"/>
        <v>40</v>
      </c>
      <c r="F6466" s="306" t="s">
        <v>175</v>
      </c>
      <c r="G6466" s="241">
        <v>39.729999999999997</v>
      </c>
      <c r="H6466" s="244">
        <f t="shared" si="302"/>
        <v>1589.1999999999998</v>
      </c>
      <c r="I6466" s="246"/>
      <c r="J6466" s="247"/>
      <c r="K6466" s="240"/>
      <c r="L6466" s="245"/>
    </row>
    <row r="6467" spans="1:12">
      <c r="A6467" s="243">
        <v>45163</v>
      </c>
      <c r="B6467" s="243">
        <v>45182</v>
      </c>
      <c r="C6467" s="244">
        <f t="shared" si="300"/>
        <v>20</v>
      </c>
      <c r="D6467" s="239">
        <v>45182</v>
      </c>
      <c r="E6467" s="245">
        <f t="shared" si="301"/>
        <v>19</v>
      </c>
      <c r="F6467" s="306" t="s">
        <v>176</v>
      </c>
      <c r="G6467" s="241">
        <v>9278.7199999999993</v>
      </c>
      <c r="H6467" s="244">
        <f t="shared" si="302"/>
        <v>176295.67999999999</v>
      </c>
      <c r="I6467" s="246"/>
      <c r="J6467" s="247"/>
      <c r="K6467" s="240"/>
      <c r="L6467" s="245"/>
    </row>
    <row r="6468" spans="1:12">
      <c r="A6468" s="243">
        <v>45163</v>
      </c>
      <c r="B6468" s="243">
        <v>45203</v>
      </c>
      <c r="C6468" s="244">
        <f t="shared" si="300"/>
        <v>41</v>
      </c>
      <c r="D6468" s="239">
        <v>45203</v>
      </c>
      <c r="E6468" s="245">
        <f t="shared" si="301"/>
        <v>40</v>
      </c>
      <c r="F6468" s="306" t="s">
        <v>175</v>
      </c>
      <c r="G6468" s="241">
        <v>31.78</v>
      </c>
      <c r="H6468" s="244">
        <f t="shared" si="302"/>
        <v>1271.2</v>
      </c>
      <c r="I6468" s="246"/>
      <c r="J6468" s="247"/>
      <c r="K6468" s="240"/>
      <c r="L6468" s="245"/>
    </row>
    <row r="6469" spans="1:12">
      <c r="A6469" s="243">
        <v>45163</v>
      </c>
      <c r="B6469" s="243">
        <v>45243</v>
      </c>
      <c r="C6469" s="244">
        <f t="shared" si="300"/>
        <v>81</v>
      </c>
      <c r="D6469" s="239">
        <v>45243</v>
      </c>
      <c r="E6469" s="245">
        <f t="shared" si="301"/>
        <v>80</v>
      </c>
      <c r="F6469" s="306" t="s">
        <v>175</v>
      </c>
      <c r="G6469" s="241">
        <v>26.76</v>
      </c>
      <c r="H6469" s="244">
        <f t="shared" si="302"/>
        <v>2140.8000000000002</v>
      </c>
      <c r="I6469" s="246"/>
      <c r="J6469" s="247"/>
      <c r="K6469" s="240"/>
      <c r="L6469" s="245"/>
    </row>
    <row r="6470" spans="1:12">
      <c r="A6470" s="243">
        <v>45163</v>
      </c>
      <c r="B6470" s="243">
        <v>45187</v>
      </c>
      <c r="C6470" s="244">
        <f t="shared" si="300"/>
        <v>25</v>
      </c>
      <c r="D6470" s="239">
        <v>45187</v>
      </c>
      <c r="E6470" s="245">
        <f t="shared" si="301"/>
        <v>24</v>
      </c>
      <c r="F6470" s="306" t="s">
        <v>175</v>
      </c>
      <c r="G6470" s="241">
        <v>50.22</v>
      </c>
      <c r="H6470" s="244">
        <f t="shared" si="302"/>
        <v>1205.28</v>
      </c>
      <c r="I6470" s="246"/>
      <c r="J6470" s="247"/>
      <c r="K6470" s="240"/>
      <c r="L6470" s="245"/>
    </row>
    <row r="6471" spans="1:12">
      <c r="A6471" s="243">
        <v>45163</v>
      </c>
      <c r="B6471" s="243">
        <v>45163</v>
      </c>
      <c r="C6471" s="244">
        <f t="shared" ref="C6471:C6534" si="303">B6471-A6471+1</f>
        <v>1</v>
      </c>
      <c r="D6471" s="239">
        <v>45163</v>
      </c>
      <c r="E6471" s="245">
        <f t="shared" ref="E6471:E6534" si="304">D6471-A6471</f>
        <v>0</v>
      </c>
      <c r="F6471" s="306" t="s">
        <v>175</v>
      </c>
      <c r="G6471" s="241">
        <v>3741.45</v>
      </c>
      <c r="H6471" s="244">
        <f t="shared" ref="H6471:H6534" si="305">E6471*G6471</f>
        <v>0</v>
      </c>
      <c r="I6471" s="246"/>
      <c r="J6471" s="247"/>
      <c r="K6471" s="240"/>
      <c r="L6471" s="245"/>
    </row>
    <row r="6472" spans="1:12">
      <c r="A6472" s="243">
        <v>45163</v>
      </c>
      <c r="B6472" s="243">
        <v>45301</v>
      </c>
      <c r="C6472" s="244">
        <f t="shared" si="303"/>
        <v>139</v>
      </c>
      <c r="D6472" s="239">
        <v>45301</v>
      </c>
      <c r="E6472" s="245">
        <f t="shared" si="304"/>
        <v>138</v>
      </c>
      <c r="F6472" s="306" t="s">
        <v>175</v>
      </c>
      <c r="G6472" s="241">
        <v>42.96</v>
      </c>
      <c r="H6472" s="244">
        <f t="shared" si="305"/>
        <v>5928.4800000000005</v>
      </c>
      <c r="I6472" s="246"/>
      <c r="J6472" s="247"/>
      <c r="K6472" s="240"/>
      <c r="L6472" s="245"/>
    </row>
    <row r="6473" spans="1:12">
      <c r="A6473" s="243">
        <v>45163</v>
      </c>
      <c r="B6473" s="243">
        <v>45187</v>
      </c>
      <c r="C6473" s="244">
        <f t="shared" si="303"/>
        <v>25</v>
      </c>
      <c r="D6473" s="239">
        <v>45187</v>
      </c>
      <c r="E6473" s="245">
        <f t="shared" si="304"/>
        <v>24</v>
      </c>
      <c r="F6473" s="306" t="s">
        <v>176</v>
      </c>
      <c r="G6473" s="241">
        <v>18.010000000000002</v>
      </c>
      <c r="H6473" s="244">
        <f t="shared" si="305"/>
        <v>432.24</v>
      </c>
      <c r="I6473" s="246"/>
      <c r="J6473" s="247"/>
      <c r="K6473" s="240"/>
      <c r="L6473" s="245"/>
    </row>
    <row r="6474" spans="1:12">
      <c r="A6474" s="243">
        <v>45163</v>
      </c>
      <c r="B6474" s="243">
        <v>45166</v>
      </c>
      <c r="C6474" s="244">
        <f t="shared" si="303"/>
        <v>4</v>
      </c>
      <c r="D6474" s="239">
        <v>45166</v>
      </c>
      <c r="E6474" s="245">
        <f t="shared" si="304"/>
        <v>3</v>
      </c>
      <c r="F6474" s="306" t="s">
        <v>175</v>
      </c>
      <c r="G6474" s="241">
        <v>900730.63</v>
      </c>
      <c r="H6474" s="244">
        <f t="shared" si="305"/>
        <v>2702191.89</v>
      </c>
      <c r="I6474" s="246"/>
      <c r="J6474" s="247"/>
      <c r="K6474" s="240"/>
      <c r="L6474" s="245"/>
    </row>
    <row r="6475" spans="1:12">
      <c r="A6475" s="243">
        <v>45163</v>
      </c>
      <c r="B6475" s="243">
        <v>45163</v>
      </c>
      <c r="C6475" s="244">
        <f t="shared" si="303"/>
        <v>1</v>
      </c>
      <c r="D6475" s="239">
        <v>45163</v>
      </c>
      <c r="E6475" s="245">
        <f t="shared" si="304"/>
        <v>0</v>
      </c>
      <c r="F6475" s="306" t="s">
        <v>179</v>
      </c>
      <c r="G6475" s="241">
        <v>7870.29</v>
      </c>
      <c r="H6475" s="244">
        <f t="shared" si="305"/>
        <v>0</v>
      </c>
      <c r="I6475" s="246"/>
      <c r="J6475" s="247"/>
      <c r="K6475" s="240"/>
      <c r="L6475" s="245"/>
    </row>
    <row r="6476" spans="1:12">
      <c r="A6476" s="243">
        <v>45163</v>
      </c>
      <c r="B6476" s="243">
        <v>45163</v>
      </c>
      <c r="C6476" s="244">
        <f t="shared" si="303"/>
        <v>1</v>
      </c>
      <c r="D6476" s="239">
        <v>45163</v>
      </c>
      <c r="E6476" s="245">
        <f t="shared" si="304"/>
        <v>0</v>
      </c>
      <c r="F6476" s="306" t="s">
        <v>176</v>
      </c>
      <c r="G6476" s="241">
        <v>16998.099999999999</v>
      </c>
      <c r="H6476" s="244">
        <f t="shared" si="305"/>
        <v>0</v>
      </c>
      <c r="I6476" s="246"/>
      <c r="J6476" s="247"/>
      <c r="K6476" s="240"/>
      <c r="L6476" s="245"/>
    </row>
    <row r="6477" spans="1:12">
      <c r="A6477" s="243">
        <v>45163</v>
      </c>
      <c r="B6477" s="243">
        <v>45174</v>
      </c>
      <c r="C6477" s="244">
        <f t="shared" si="303"/>
        <v>12</v>
      </c>
      <c r="D6477" s="239">
        <v>45174</v>
      </c>
      <c r="E6477" s="245">
        <f t="shared" si="304"/>
        <v>11</v>
      </c>
      <c r="F6477" s="306" t="s">
        <v>175</v>
      </c>
      <c r="G6477" s="241">
        <v>451.72</v>
      </c>
      <c r="H6477" s="244">
        <f t="shared" si="305"/>
        <v>4968.92</v>
      </c>
      <c r="I6477" s="246"/>
      <c r="J6477" s="247"/>
      <c r="K6477" s="240"/>
      <c r="L6477" s="245"/>
    </row>
    <row r="6478" spans="1:12">
      <c r="A6478" s="243">
        <v>45163</v>
      </c>
      <c r="B6478" s="243">
        <v>45167</v>
      </c>
      <c r="C6478" s="244">
        <f t="shared" si="303"/>
        <v>5</v>
      </c>
      <c r="D6478" s="239">
        <v>45167</v>
      </c>
      <c r="E6478" s="245">
        <f t="shared" si="304"/>
        <v>4</v>
      </c>
      <c r="F6478" s="306" t="s">
        <v>175</v>
      </c>
      <c r="G6478" s="241">
        <v>5012.5600000000004</v>
      </c>
      <c r="H6478" s="244">
        <f t="shared" si="305"/>
        <v>20050.240000000002</v>
      </c>
      <c r="I6478" s="246"/>
      <c r="J6478" s="247"/>
      <c r="K6478" s="240"/>
      <c r="L6478" s="245"/>
    </row>
    <row r="6479" spans="1:12">
      <c r="A6479" s="243">
        <v>45163</v>
      </c>
      <c r="B6479" s="243">
        <v>45175</v>
      </c>
      <c r="C6479" s="244">
        <f t="shared" si="303"/>
        <v>13</v>
      </c>
      <c r="D6479" s="239">
        <v>45175</v>
      </c>
      <c r="E6479" s="245">
        <f t="shared" si="304"/>
        <v>12</v>
      </c>
      <c r="F6479" s="306" t="s">
        <v>175</v>
      </c>
      <c r="G6479" s="241">
        <v>255.43</v>
      </c>
      <c r="H6479" s="244">
        <f t="shared" si="305"/>
        <v>3065.16</v>
      </c>
      <c r="I6479" s="246"/>
      <c r="J6479" s="247"/>
      <c r="K6479" s="240"/>
      <c r="L6479" s="245"/>
    </row>
    <row r="6480" spans="1:12">
      <c r="A6480" s="243">
        <v>45163</v>
      </c>
      <c r="B6480" s="243">
        <v>45231</v>
      </c>
      <c r="C6480" s="244">
        <f t="shared" si="303"/>
        <v>69</v>
      </c>
      <c r="D6480" s="239">
        <v>45231</v>
      </c>
      <c r="E6480" s="245">
        <f t="shared" si="304"/>
        <v>68</v>
      </c>
      <c r="F6480" s="306" t="s">
        <v>175</v>
      </c>
      <c r="G6480" s="241">
        <v>111.27</v>
      </c>
      <c r="H6480" s="244">
        <f t="shared" si="305"/>
        <v>7566.36</v>
      </c>
      <c r="I6480" s="246"/>
      <c r="J6480" s="247"/>
      <c r="K6480" s="240"/>
      <c r="L6480" s="245"/>
    </row>
    <row r="6481" spans="1:12">
      <c r="A6481" s="243">
        <v>45163</v>
      </c>
      <c r="B6481" s="243">
        <v>45163</v>
      </c>
      <c r="C6481" s="244">
        <f t="shared" si="303"/>
        <v>1</v>
      </c>
      <c r="D6481" s="239">
        <v>45163</v>
      </c>
      <c r="E6481" s="245">
        <f t="shared" si="304"/>
        <v>0</v>
      </c>
      <c r="F6481" s="306" t="s">
        <v>177</v>
      </c>
      <c r="G6481" s="241">
        <v>63.35</v>
      </c>
      <c r="H6481" s="244">
        <f t="shared" si="305"/>
        <v>0</v>
      </c>
      <c r="I6481" s="246"/>
      <c r="J6481" s="247"/>
      <c r="K6481" s="240"/>
      <c r="L6481" s="245"/>
    </row>
    <row r="6482" spans="1:12">
      <c r="A6482" s="243">
        <v>45163</v>
      </c>
      <c r="B6482" s="243">
        <v>45166</v>
      </c>
      <c r="C6482" s="244">
        <f t="shared" si="303"/>
        <v>4</v>
      </c>
      <c r="D6482" s="239">
        <v>45166</v>
      </c>
      <c r="E6482" s="245">
        <f t="shared" si="304"/>
        <v>3</v>
      </c>
      <c r="F6482" s="306" t="s">
        <v>178</v>
      </c>
      <c r="G6482" s="241">
        <v>101996.14</v>
      </c>
      <c r="H6482" s="244">
        <f t="shared" si="305"/>
        <v>305988.42</v>
      </c>
      <c r="I6482" s="246"/>
      <c r="J6482" s="247"/>
      <c r="K6482" s="240"/>
      <c r="L6482" s="245"/>
    </row>
    <row r="6483" spans="1:12">
      <c r="A6483" s="243">
        <v>45163</v>
      </c>
      <c r="B6483" s="243">
        <v>45176</v>
      </c>
      <c r="C6483" s="244">
        <f t="shared" si="303"/>
        <v>14</v>
      </c>
      <c r="D6483" s="239">
        <v>45176</v>
      </c>
      <c r="E6483" s="245">
        <f t="shared" si="304"/>
        <v>13</v>
      </c>
      <c r="F6483" s="306" t="s">
        <v>175</v>
      </c>
      <c r="G6483" s="241">
        <v>268.39</v>
      </c>
      <c r="H6483" s="244">
        <f t="shared" si="305"/>
        <v>3489.0699999999997</v>
      </c>
      <c r="I6483" s="246"/>
      <c r="J6483" s="247"/>
      <c r="K6483" s="240"/>
      <c r="L6483" s="245"/>
    </row>
    <row r="6484" spans="1:12">
      <c r="A6484" s="243">
        <v>45163</v>
      </c>
      <c r="B6484" s="243">
        <v>45166</v>
      </c>
      <c r="C6484" s="244">
        <f t="shared" si="303"/>
        <v>4</v>
      </c>
      <c r="D6484" s="239">
        <v>45166</v>
      </c>
      <c r="E6484" s="245">
        <f t="shared" si="304"/>
        <v>3</v>
      </c>
      <c r="F6484" s="306" t="s">
        <v>176</v>
      </c>
      <c r="G6484" s="241">
        <v>1018006.08</v>
      </c>
      <c r="H6484" s="244">
        <f t="shared" si="305"/>
        <v>3054018.2399999998</v>
      </c>
      <c r="I6484" s="246"/>
      <c r="J6484" s="247"/>
      <c r="K6484" s="240"/>
      <c r="L6484" s="245"/>
    </row>
    <row r="6485" spans="1:12">
      <c r="A6485" s="243">
        <v>45163</v>
      </c>
      <c r="B6485" s="243">
        <v>45167</v>
      </c>
      <c r="C6485" s="244">
        <f t="shared" si="303"/>
        <v>5</v>
      </c>
      <c r="D6485" s="239">
        <v>45167</v>
      </c>
      <c r="E6485" s="245">
        <f t="shared" si="304"/>
        <v>4</v>
      </c>
      <c r="F6485" s="306" t="s">
        <v>178</v>
      </c>
      <c r="G6485" s="241">
        <v>1002.64</v>
      </c>
      <c r="H6485" s="244">
        <f t="shared" si="305"/>
        <v>4010.56</v>
      </c>
      <c r="I6485" s="246"/>
      <c r="J6485" s="247"/>
      <c r="K6485" s="240"/>
      <c r="L6485" s="245"/>
    </row>
    <row r="6486" spans="1:12">
      <c r="A6486" s="243">
        <v>45163</v>
      </c>
      <c r="B6486" s="243">
        <v>45166</v>
      </c>
      <c r="C6486" s="244">
        <f t="shared" si="303"/>
        <v>4</v>
      </c>
      <c r="D6486" s="239">
        <v>45166</v>
      </c>
      <c r="E6486" s="245">
        <f t="shared" si="304"/>
        <v>3</v>
      </c>
      <c r="F6486" s="306" t="s">
        <v>179</v>
      </c>
      <c r="G6486" s="241">
        <v>3453.34</v>
      </c>
      <c r="H6486" s="244">
        <f t="shared" si="305"/>
        <v>10360.02</v>
      </c>
      <c r="I6486" s="246"/>
      <c r="J6486" s="247"/>
      <c r="K6486" s="240"/>
      <c r="L6486" s="245"/>
    </row>
    <row r="6487" spans="1:12">
      <c r="A6487" s="243">
        <v>45163</v>
      </c>
      <c r="B6487" s="243">
        <v>45174</v>
      </c>
      <c r="C6487" s="244">
        <f t="shared" si="303"/>
        <v>12</v>
      </c>
      <c r="D6487" s="239">
        <v>45174</v>
      </c>
      <c r="E6487" s="245">
        <f t="shared" si="304"/>
        <v>11</v>
      </c>
      <c r="F6487" s="306" t="s">
        <v>176</v>
      </c>
      <c r="G6487" s="241">
        <v>64.42</v>
      </c>
      <c r="H6487" s="244">
        <f t="shared" si="305"/>
        <v>708.62</v>
      </c>
      <c r="I6487" s="246"/>
      <c r="J6487" s="247"/>
      <c r="K6487" s="240"/>
      <c r="L6487" s="245"/>
    </row>
    <row r="6488" spans="1:12">
      <c r="A6488" s="243">
        <v>45163</v>
      </c>
      <c r="B6488" s="243">
        <v>45288</v>
      </c>
      <c r="C6488" s="244">
        <f t="shared" si="303"/>
        <v>126</v>
      </c>
      <c r="D6488" s="239">
        <v>45288</v>
      </c>
      <c r="E6488" s="245">
        <f t="shared" si="304"/>
        <v>125</v>
      </c>
      <c r="F6488" s="306" t="s">
        <v>175</v>
      </c>
      <c r="G6488" s="241">
        <v>35.61</v>
      </c>
      <c r="H6488" s="244">
        <f t="shared" si="305"/>
        <v>4451.25</v>
      </c>
      <c r="I6488" s="246"/>
      <c r="J6488" s="247"/>
      <c r="K6488" s="240"/>
      <c r="L6488" s="245"/>
    </row>
    <row r="6489" spans="1:12">
      <c r="A6489" s="243">
        <v>45163</v>
      </c>
      <c r="B6489" s="243">
        <v>45177</v>
      </c>
      <c r="C6489" s="244">
        <f t="shared" si="303"/>
        <v>15</v>
      </c>
      <c r="D6489" s="239">
        <v>45177</v>
      </c>
      <c r="E6489" s="245">
        <f t="shared" si="304"/>
        <v>14</v>
      </c>
      <c r="F6489" s="306" t="s">
        <v>175</v>
      </c>
      <c r="G6489" s="241">
        <v>152.69</v>
      </c>
      <c r="H6489" s="244">
        <f t="shared" si="305"/>
        <v>2137.66</v>
      </c>
      <c r="I6489" s="246"/>
      <c r="J6489" s="247"/>
      <c r="K6489" s="240"/>
      <c r="L6489" s="245"/>
    </row>
    <row r="6490" spans="1:12">
      <c r="A6490" s="243">
        <v>45163</v>
      </c>
      <c r="B6490" s="243">
        <v>45167</v>
      </c>
      <c r="C6490" s="244">
        <f t="shared" si="303"/>
        <v>5</v>
      </c>
      <c r="D6490" s="239">
        <v>45167</v>
      </c>
      <c r="E6490" s="245">
        <f t="shared" si="304"/>
        <v>4</v>
      </c>
      <c r="F6490" s="306" t="s">
        <v>176</v>
      </c>
      <c r="G6490" s="241">
        <v>357520.31</v>
      </c>
      <c r="H6490" s="244">
        <f t="shared" si="305"/>
        <v>1430081.24</v>
      </c>
      <c r="I6490" s="246"/>
      <c r="J6490" s="247"/>
      <c r="K6490" s="240"/>
      <c r="L6490" s="245"/>
    </row>
    <row r="6491" spans="1:12">
      <c r="A6491" s="243">
        <v>45163</v>
      </c>
      <c r="B6491" s="243">
        <v>45167</v>
      </c>
      <c r="C6491" s="244">
        <f t="shared" si="303"/>
        <v>5</v>
      </c>
      <c r="D6491" s="239">
        <v>45167</v>
      </c>
      <c r="E6491" s="245">
        <f t="shared" si="304"/>
        <v>4</v>
      </c>
      <c r="F6491" s="306" t="s">
        <v>179</v>
      </c>
      <c r="G6491" s="241">
        <v>6117.09</v>
      </c>
      <c r="H6491" s="244">
        <f t="shared" si="305"/>
        <v>24468.36</v>
      </c>
      <c r="I6491" s="246"/>
      <c r="J6491" s="247"/>
      <c r="K6491" s="240"/>
      <c r="L6491" s="245"/>
    </row>
    <row r="6492" spans="1:12">
      <c r="A6492" s="243">
        <v>45163</v>
      </c>
      <c r="B6492" s="243">
        <v>45175</v>
      </c>
      <c r="C6492" s="244">
        <f t="shared" si="303"/>
        <v>13</v>
      </c>
      <c r="D6492" s="239">
        <v>45175</v>
      </c>
      <c r="E6492" s="245">
        <f t="shared" si="304"/>
        <v>12</v>
      </c>
      <c r="F6492" s="306" t="s">
        <v>176</v>
      </c>
      <c r="G6492" s="241">
        <v>7700.94</v>
      </c>
      <c r="H6492" s="244">
        <f t="shared" si="305"/>
        <v>92411.28</v>
      </c>
      <c r="I6492" s="246"/>
      <c r="J6492" s="247"/>
      <c r="K6492" s="240"/>
      <c r="L6492" s="245"/>
    </row>
    <row r="6493" spans="1:12">
      <c r="A6493" s="243">
        <v>45163</v>
      </c>
      <c r="B6493" s="243">
        <v>45166</v>
      </c>
      <c r="C6493" s="244">
        <f t="shared" si="303"/>
        <v>4</v>
      </c>
      <c r="D6493" s="239">
        <v>45166</v>
      </c>
      <c r="E6493" s="245">
        <f t="shared" si="304"/>
        <v>3</v>
      </c>
      <c r="F6493" s="306" t="s">
        <v>177</v>
      </c>
      <c r="G6493" s="241">
        <v>55686.18</v>
      </c>
      <c r="H6493" s="244">
        <f t="shared" si="305"/>
        <v>167058.54</v>
      </c>
      <c r="I6493" s="246"/>
      <c r="J6493" s="247"/>
      <c r="K6493" s="240"/>
      <c r="L6493" s="245"/>
    </row>
    <row r="6494" spans="1:12">
      <c r="A6494" s="243">
        <v>45163</v>
      </c>
      <c r="B6494" s="243">
        <v>45168</v>
      </c>
      <c r="C6494" s="244">
        <f t="shared" si="303"/>
        <v>6</v>
      </c>
      <c r="D6494" s="239">
        <v>45168</v>
      </c>
      <c r="E6494" s="245">
        <f t="shared" si="304"/>
        <v>5</v>
      </c>
      <c r="F6494" s="306" t="s">
        <v>175</v>
      </c>
      <c r="G6494" s="241">
        <v>1746.6</v>
      </c>
      <c r="H6494" s="244">
        <f t="shared" si="305"/>
        <v>8733</v>
      </c>
      <c r="I6494" s="246"/>
      <c r="J6494" s="247"/>
      <c r="K6494" s="240"/>
      <c r="L6494" s="245"/>
    </row>
    <row r="6495" spans="1:12">
      <c r="A6495" s="243">
        <v>45163</v>
      </c>
      <c r="B6495" s="243">
        <v>45176</v>
      </c>
      <c r="C6495" s="244">
        <f t="shared" si="303"/>
        <v>14</v>
      </c>
      <c r="D6495" s="239">
        <v>45176</v>
      </c>
      <c r="E6495" s="245">
        <f t="shared" si="304"/>
        <v>13</v>
      </c>
      <c r="F6495" s="306" t="s">
        <v>176</v>
      </c>
      <c r="G6495" s="241">
        <v>165.11</v>
      </c>
      <c r="H6495" s="244">
        <f t="shared" si="305"/>
        <v>2146.4300000000003</v>
      </c>
      <c r="I6495" s="246"/>
      <c r="J6495" s="247"/>
      <c r="K6495" s="240"/>
      <c r="L6495" s="245"/>
    </row>
    <row r="6496" spans="1:12">
      <c r="A6496" s="243">
        <v>45163</v>
      </c>
      <c r="B6496" s="243">
        <v>45190</v>
      </c>
      <c r="C6496" s="244">
        <f t="shared" si="303"/>
        <v>28</v>
      </c>
      <c r="D6496" s="239">
        <v>45190</v>
      </c>
      <c r="E6496" s="245">
        <f t="shared" si="304"/>
        <v>27</v>
      </c>
      <c r="F6496" s="306" t="s">
        <v>176</v>
      </c>
      <c r="G6496" s="241">
        <v>38.11</v>
      </c>
      <c r="H6496" s="244">
        <f t="shared" si="305"/>
        <v>1028.97</v>
      </c>
      <c r="I6496" s="246"/>
      <c r="J6496" s="247"/>
      <c r="K6496" s="240"/>
      <c r="L6496" s="245"/>
    </row>
    <row r="6497" spans="1:12">
      <c r="A6497" s="243">
        <v>45163</v>
      </c>
      <c r="B6497" s="243">
        <v>45232</v>
      </c>
      <c r="C6497" s="244">
        <f t="shared" si="303"/>
        <v>70</v>
      </c>
      <c r="D6497" s="239">
        <v>45232</v>
      </c>
      <c r="E6497" s="245">
        <f t="shared" si="304"/>
        <v>69</v>
      </c>
      <c r="F6497" s="306" t="s">
        <v>176</v>
      </c>
      <c r="G6497" s="241">
        <v>38.76</v>
      </c>
      <c r="H6497" s="244">
        <f t="shared" si="305"/>
        <v>2674.44</v>
      </c>
      <c r="I6497" s="246"/>
      <c r="J6497" s="247"/>
      <c r="K6497" s="240"/>
      <c r="L6497" s="245"/>
    </row>
    <row r="6498" spans="1:12">
      <c r="A6498" s="243">
        <v>45163</v>
      </c>
      <c r="B6498" s="243">
        <v>45169</v>
      </c>
      <c r="C6498" s="244">
        <f t="shared" si="303"/>
        <v>7</v>
      </c>
      <c r="D6498" s="239">
        <v>45169</v>
      </c>
      <c r="E6498" s="245">
        <f t="shared" si="304"/>
        <v>6</v>
      </c>
      <c r="F6498" s="306" t="s">
        <v>175</v>
      </c>
      <c r="G6498" s="241">
        <v>880.73</v>
      </c>
      <c r="H6498" s="244">
        <f t="shared" si="305"/>
        <v>5284.38</v>
      </c>
      <c r="I6498" s="246"/>
      <c r="J6498" s="247"/>
      <c r="K6498" s="240"/>
      <c r="L6498" s="245"/>
    </row>
    <row r="6499" spans="1:12">
      <c r="A6499" s="243">
        <v>45163</v>
      </c>
      <c r="B6499" s="243">
        <v>45167</v>
      </c>
      <c r="C6499" s="244">
        <f t="shared" si="303"/>
        <v>5</v>
      </c>
      <c r="D6499" s="239">
        <v>45167</v>
      </c>
      <c r="E6499" s="245">
        <f t="shared" si="304"/>
        <v>4</v>
      </c>
      <c r="F6499" s="306" t="s">
        <v>177</v>
      </c>
      <c r="G6499" s="241">
        <v>2621.92</v>
      </c>
      <c r="H6499" s="244">
        <f t="shared" si="305"/>
        <v>10487.68</v>
      </c>
      <c r="I6499" s="246"/>
      <c r="J6499" s="247"/>
      <c r="K6499" s="240"/>
      <c r="L6499" s="245"/>
    </row>
    <row r="6500" spans="1:12">
      <c r="A6500" s="243">
        <v>45163</v>
      </c>
      <c r="B6500" s="243">
        <v>45352</v>
      </c>
      <c r="C6500" s="244">
        <f t="shared" si="303"/>
        <v>190</v>
      </c>
      <c r="D6500" s="239">
        <v>45352</v>
      </c>
      <c r="E6500" s="245">
        <f t="shared" si="304"/>
        <v>189</v>
      </c>
      <c r="F6500" s="306" t="s">
        <v>176</v>
      </c>
      <c r="G6500" s="241">
        <v>935.05</v>
      </c>
      <c r="H6500" s="244">
        <f t="shared" si="305"/>
        <v>176724.44999999998</v>
      </c>
      <c r="I6500" s="246"/>
      <c r="J6500" s="247"/>
      <c r="K6500" s="240"/>
      <c r="L6500" s="245"/>
    </row>
    <row r="6501" spans="1:12">
      <c r="A6501" s="243">
        <v>45163</v>
      </c>
      <c r="B6501" s="243">
        <v>45190</v>
      </c>
      <c r="C6501" s="244">
        <f t="shared" si="303"/>
        <v>28</v>
      </c>
      <c r="D6501" s="239">
        <v>45190</v>
      </c>
      <c r="E6501" s="245">
        <f t="shared" si="304"/>
        <v>27</v>
      </c>
      <c r="F6501" s="306" t="s">
        <v>177</v>
      </c>
      <c r="G6501" s="241">
        <v>1071.92</v>
      </c>
      <c r="H6501" s="244">
        <f t="shared" si="305"/>
        <v>28941.840000000004</v>
      </c>
      <c r="I6501" s="246"/>
      <c r="J6501" s="247"/>
      <c r="K6501" s="240"/>
      <c r="L6501" s="245"/>
    </row>
    <row r="6502" spans="1:12">
      <c r="A6502" s="243">
        <v>45163</v>
      </c>
      <c r="B6502" s="243">
        <v>45168</v>
      </c>
      <c r="C6502" s="244">
        <f t="shared" si="303"/>
        <v>6</v>
      </c>
      <c r="D6502" s="239">
        <v>45168</v>
      </c>
      <c r="E6502" s="245">
        <f t="shared" si="304"/>
        <v>5</v>
      </c>
      <c r="F6502" s="306" t="s">
        <v>178</v>
      </c>
      <c r="G6502" s="241">
        <v>9421.9599999999991</v>
      </c>
      <c r="H6502" s="244">
        <f t="shared" si="305"/>
        <v>47109.799999999996</v>
      </c>
      <c r="I6502" s="246"/>
      <c r="J6502" s="247"/>
      <c r="K6502" s="240"/>
      <c r="L6502" s="245"/>
    </row>
    <row r="6503" spans="1:12">
      <c r="A6503" s="243">
        <v>45163</v>
      </c>
      <c r="B6503" s="243">
        <v>45168</v>
      </c>
      <c r="C6503" s="244">
        <f t="shared" si="303"/>
        <v>6</v>
      </c>
      <c r="D6503" s="239">
        <v>45168</v>
      </c>
      <c r="E6503" s="245">
        <f t="shared" si="304"/>
        <v>5</v>
      </c>
      <c r="F6503" s="306" t="s">
        <v>176</v>
      </c>
      <c r="G6503" s="241">
        <v>233636.39</v>
      </c>
      <c r="H6503" s="244">
        <f t="shared" si="305"/>
        <v>1168181.9500000002</v>
      </c>
      <c r="I6503" s="246"/>
      <c r="J6503" s="247"/>
      <c r="K6503" s="240"/>
      <c r="L6503" s="245"/>
    </row>
    <row r="6504" spans="1:12">
      <c r="A6504" s="243">
        <v>45163</v>
      </c>
      <c r="B6504" s="243">
        <v>45168</v>
      </c>
      <c r="C6504" s="244">
        <f t="shared" si="303"/>
        <v>6</v>
      </c>
      <c r="D6504" s="239">
        <v>45168</v>
      </c>
      <c r="E6504" s="245">
        <f t="shared" si="304"/>
        <v>5</v>
      </c>
      <c r="F6504" s="306" t="s">
        <v>177</v>
      </c>
      <c r="G6504" s="241">
        <v>13372.03</v>
      </c>
      <c r="H6504" s="244">
        <f t="shared" si="305"/>
        <v>66860.150000000009</v>
      </c>
      <c r="I6504" s="246"/>
      <c r="J6504" s="247"/>
      <c r="K6504" s="240"/>
      <c r="L6504" s="245"/>
    </row>
    <row r="6505" spans="1:12">
      <c r="A6505" s="243">
        <v>45163</v>
      </c>
      <c r="B6505" s="243">
        <v>45273</v>
      </c>
      <c r="C6505" s="244">
        <f t="shared" si="303"/>
        <v>111</v>
      </c>
      <c r="D6505" s="239">
        <v>45273</v>
      </c>
      <c r="E6505" s="245">
        <f t="shared" si="304"/>
        <v>110</v>
      </c>
      <c r="F6505" s="306" t="s">
        <v>177</v>
      </c>
      <c r="G6505" s="241">
        <v>360.87</v>
      </c>
      <c r="H6505" s="244">
        <f t="shared" si="305"/>
        <v>39695.699999999997</v>
      </c>
      <c r="I6505" s="246"/>
      <c r="J6505" s="247"/>
      <c r="K6505" s="240"/>
      <c r="L6505" s="245"/>
    </row>
    <row r="6506" spans="1:12">
      <c r="A6506" s="243">
        <v>45163</v>
      </c>
      <c r="B6506" s="243">
        <v>45198</v>
      </c>
      <c r="C6506" s="244">
        <f t="shared" si="303"/>
        <v>36</v>
      </c>
      <c r="D6506" s="239">
        <v>45198</v>
      </c>
      <c r="E6506" s="245">
        <f t="shared" si="304"/>
        <v>35</v>
      </c>
      <c r="F6506" s="306" t="s">
        <v>175</v>
      </c>
      <c r="G6506" s="241">
        <v>44.22</v>
      </c>
      <c r="H6506" s="244">
        <f t="shared" si="305"/>
        <v>1547.7</v>
      </c>
      <c r="I6506" s="246"/>
      <c r="J6506" s="247"/>
      <c r="K6506" s="240"/>
      <c r="L6506" s="245"/>
    </row>
    <row r="6507" spans="1:12">
      <c r="A6507" s="243">
        <v>45164</v>
      </c>
      <c r="B6507" s="243">
        <v>45166</v>
      </c>
      <c r="C6507" s="244">
        <f t="shared" si="303"/>
        <v>3</v>
      </c>
      <c r="D6507" s="239">
        <v>45166</v>
      </c>
      <c r="E6507" s="245">
        <f t="shared" si="304"/>
        <v>2</v>
      </c>
      <c r="F6507" s="306" t="s">
        <v>175</v>
      </c>
      <c r="G6507" s="241">
        <v>1141.74</v>
      </c>
      <c r="H6507" s="244">
        <f t="shared" si="305"/>
        <v>2283.48</v>
      </c>
      <c r="I6507" s="246"/>
      <c r="J6507" s="247"/>
      <c r="K6507" s="240"/>
      <c r="L6507" s="245"/>
    </row>
    <row r="6508" spans="1:12">
      <c r="A6508" s="243">
        <v>45164</v>
      </c>
      <c r="B6508" s="243">
        <v>45168</v>
      </c>
      <c r="C6508" s="244">
        <f t="shared" si="303"/>
        <v>5</v>
      </c>
      <c r="D6508" s="239">
        <v>45168</v>
      </c>
      <c r="E6508" s="245">
        <f t="shared" si="304"/>
        <v>4</v>
      </c>
      <c r="F6508" s="306" t="s">
        <v>175</v>
      </c>
      <c r="G6508" s="241">
        <v>55.77</v>
      </c>
      <c r="H6508" s="244">
        <f t="shared" si="305"/>
        <v>223.08</v>
      </c>
      <c r="I6508" s="246"/>
      <c r="J6508" s="247"/>
      <c r="K6508" s="240"/>
      <c r="L6508" s="245"/>
    </row>
    <row r="6509" spans="1:12">
      <c r="A6509" s="243">
        <v>45165</v>
      </c>
      <c r="B6509" s="243">
        <v>45167</v>
      </c>
      <c r="C6509" s="244">
        <f t="shared" si="303"/>
        <v>3</v>
      </c>
      <c r="D6509" s="239">
        <v>45167</v>
      </c>
      <c r="E6509" s="245">
        <f t="shared" si="304"/>
        <v>2</v>
      </c>
      <c r="F6509" s="306" t="s">
        <v>175</v>
      </c>
      <c r="G6509" s="241">
        <v>205.03</v>
      </c>
      <c r="H6509" s="244">
        <f t="shared" si="305"/>
        <v>410.06</v>
      </c>
      <c r="I6509" s="246"/>
      <c r="J6509" s="247"/>
      <c r="K6509" s="240"/>
      <c r="L6509" s="245"/>
    </row>
    <row r="6510" spans="1:12">
      <c r="A6510" s="243">
        <v>45165</v>
      </c>
      <c r="B6510" s="243">
        <v>45189</v>
      </c>
      <c r="C6510" s="244">
        <f t="shared" si="303"/>
        <v>25</v>
      </c>
      <c r="D6510" s="239">
        <v>45189</v>
      </c>
      <c r="E6510" s="245">
        <f t="shared" si="304"/>
        <v>24</v>
      </c>
      <c r="F6510" s="306" t="s">
        <v>175</v>
      </c>
      <c r="G6510" s="241">
        <v>39.659999999999997</v>
      </c>
      <c r="H6510" s="244">
        <f t="shared" si="305"/>
        <v>951.83999999999992</v>
      </c>
      <c r="I6510" s="246"/>
      <c r="J6510" s="247"/>
      <c r="K6510" s="240"/>
      <c r="L6510" s="245"/>
    </row>
    <row r="6511" spans="1:12">
      <c r="A6511" s="243">
        <v>45165</v>
      </c>
      <c r="B6511" s="243">
        <v>45177</v>
      </c>
      <c r="C6511" s="244">
        <f t="shared" si="303"/>
        <v>13</v>
      </c>
      <c r="D6511" s="239">
        <v>45177</v>
      </c>
      <c r="E6511" s="245">
        <f t="shared" si="304"/>
        <v>12</v>
      </c>
      <c r="F6511" s="306" t="s">
        <v>175</v>
      </c>
      <c r="G6511" s="241">
        <v>130.4</v>
      </c>
      <c r="H6511" s="244">
        <f t="shared" si="305"/>
        <v>1564.8000000000002</v>
      </c>
      <c r="I6511" s="246"/>
      <c r="J6511" s="247"/>
      <c r="K6511" s="240"/>
      <c r="L6511" s="245"/>
    </row>
    <row r="6512" spans="1:12">
      <c r="A6512" s="243">
        <v>45165</v>
      </c>
      <c r="B6512" s="243">
        <v>45166</v>
      </c>
      <c r="C6512" s="244">
        <f t="shared" si="303"/>
        <v>2</v>
      </c>
      <c r="D6512" s="239">
        <v>45166</v>
      </c>
      <c r="E6512" s="245">
        <f t="shared" si="304"/>
        <v>1</v>
      </c>
      <c r="F6512" s="306" t="s">
        <v>176</v>
      </c>
      <c r="G6512" s="241">
        <v>109.23</v>
      </c>
      <c r="H6512" s="244">
        <f t="shared" si="305"/>
        <v>109.23</v>
      </c>
      <c r="I6512" s="246"/>
      <c r="J6512" s="247"/>
      <c r="K6512" s="240"/>
      <c r="L6512" s="245"/>
    </row>
    <row r="6513" spans="1:12">
      <c r="A6513" s="243">
        <v>45165</v>
      </c>
      <c r="B6513" s="243">
        <v>45168</v>
      </c>
      <c r="C6513" s="244">
        <f t="shared" si="303"/>
        <v>4</v>
      </c>
      <c r="D6513" s="239">
        <v>45168</v>
      </c>
      <c r="E6513" s="245">
        <f t="shared" si="304"/>
        <v>3</v>
      </c>
      <c r="F6513" s="306" t="s">
        <v>175</v>
      </c>
      <c r="G6513" s="241">
        <v>238.91</v>
      </c>
      <c r="H6513" s="244">
        <f t="shared" si="305"/>
        <v>716.73</v>
      </c>
      <c r="I6513" s="246"/>
      <c r="J6513" s="247"/>
      <c r="K6513" s="240"/>
      <c r="L6513" s="245"/>
    </row>
    <row r="6514" spans="1:12">
      <c r="A6514" s="243">
        <v>45165</v>
      </c>
      <c r="B6514" s="243">
        <v>45195</v>
      </c>
      <c r="C6514" s="244">
        <f t="shared" si="303"/>
        <v>31</v>
      </c>
      <c r="D6514" s="239">
        <v>45195</v>
      </c>
      <c r="E6514" s="245">
        <f t="shared" si="304"/>
        <v>30</v>
      </c>
      <c r="F6514" s="306" t="s">
        <v>175</v>
      </c>
      <c r="G6514" s="241">
        <v>103.47</v>
      </c>
      <c r="H6514" s="244">
        <f t="shared" si="305"/>
        <v>3104.1</v>
      </c>
      <c r="I6514" s="246"/>
      <c r="J6514" s="247"/>
      <c r="K6514" s="240"/>
      <c r="L6514" s="245"/>
    </row>
    <row r="6515" spans="1:12">
      <c r="A6515" s="243">
        <v>45165</v>
      </c>
      <c r="B6515" s="243">
        <v>45166</v>
      </c>
      <c r="C6515" s="244">
        <f t="shared" si="303"/>
        <v>2</v>
      </c>
      <c r="D6515" s="239">
        <v>45166</v>
      </c>
      <c r="E6515" s="245">
        <f t="shared" si="304"/>
        <v>1</v>
      </c>
      <c r="F6515" s="306" t="s">
        <v>175</v>
      </c>
      <c r="G6515" s="241">
        <v>2807.78</v>
      </c>
      <c r="H6515" s="244">
        <f t="shared" si="305"/>
        <v>2807.78</v>
      </c>
      <c r="I6515" s="246"/>
      <c r="J6515" s="247"/>
      <c r="K6515" s="240"/>
      <c r="L6515" s="245"/>
    </row>
    <row r="6516" spans="1:12">
      <c r="A6516" s="243">
        <v>45166</v>
      </c>
      <c r="B6516" s="243">
        <v>45170</v>
      </c>
      <c r="C6516" s="244">
        <f t="shared" si="303"/>
        <v>5</v>
      </c>
      <c r="D6516" s="239">
        <v>45170</v>
      </c>
      <c r="E6516" s="245">
        <f t="shared" si="304"/>
        <v>4</v>
      </c>
      <c r="F6516" s="306" t="s">
        <v>175</v>
      </c>
      <c r="G6516" s="241">
        <v>473.11</v>
      </c>
      <c r="H6516" s="244">
        <f t="shared" si="305"/>
        <v>1892.44</v>
      </c>
      <c r="I6516" s="246"/>
      <c r="J6516" s="247"/>
      <c r="K6516" s="240"/>
      <c r="L6516" s="245"/>
    </row>
    <row r="6517" spans="1:12">
      <c r="A6517" s="243">
        <v>45166</v>
      </c>
      <c r="B6517" s="243">
        <v>45188</v>
      </c>
      <c r="C6517" s="244">
        <f t="shared" si="303"/>
        <v>23</v>
      </c>
      <c r="D6517" s="239">
        <v>45188</v>
      </c>
      <c r="E6517" s="245">
        <f t="shared" si="304"/>
        <v>22</v>
      </c>
      <c r="F6517" s="306" t="s">
        <v>175</v>
      </c>
      <c r="G6517" s="241">
        <v>88.4</v>
      </c>
      <c r="H6517" s="244">
        <f t="shared" si="305"/>
        <v>1944.8000000000002</v>
      </c>
      <c r="I6517" s="246"/>
      <c r="J6517" s="247"/>
      <c r="K6517" s="240"/>
      <c r="L6517" s="245"/>
    </row>
    <row r="6518" spans="1:12">
      <c r="A6518" s="243">
        <v>45166</v>
      </c>
      <c r="B6518" s="243">
        <v>45170</v>
      </c>
      <c r="C6518" s="244">
        <f t="shared" si="303"/>
        <v>5</v>
      </c>
      <c r="D6518" s="239">
        <v>45170</v>
      </c>
      <c r="E6518" s="245">
        <f t="shared" si="304"/>
        <v>4</v>
      </c>
      <c r="F6518" s="306" t="s">
        <v>178</v>
      </c>
      <c r="G6518" s="241">
        <v>13623.03</v>
      </c>
      <c r="H6518" s="244">
        <f t="shared" si="305"/>
        <v>54492.12</v>
      </c>
      <c r="I6518" s="246"/>
      <c r="J6518" s="247"/>
      <c r="K6518" s="240"/>
      <c r="L6518" s="245"/>
    </row>
    <row r="6519" spans="1:12">
      <c r="A6519" s="243">
        <v>45166</v>
      </c>
      <c r="B6519" s="243">
        <v>45170</v>
      </c>
      <c r="C6519" s="244">
        <f t="shared" si="303"/>
        <v>5</v>
      </c>
      <c r="D6519" s="239">
        <v>45170</v>
      </c>
      <c r="E6519" s="245">
        <f t="shared" si="304"/>
        <v>4</v>
      </c>
      <c r="F6519" s="306" t="s">
        <v>176</v>
      </c>
      <c r="G6519" s="241">
        <v>14220.13</v>
      </c>
      <c r="H6519" s="244">
        <f t="shared" si="305"/>
        <v>56880.52</v>
      </c>
      <c r="I6519" s="246"/>
      <c r="J6519" s="247"/>
      <c r="K6519" s="240"/>
      <c r="L6519" s="245"/>
    </row>
    <row r="6520" spans="1:12">
      <c r="A6520" s="243">
        <v>45166</v>
      </c>
      <c r="B6520" s="243">
        <v>45379</v>
      </c>
      <c r="C6520" s="244">
        <f t="shared" si="303"/>
        <v>214</v>
      </c>
      <c r="D6520" s="239">
        <v>45379</v>
      </c>
      <c r="E6520" s="245">
        <f t="shared" si="304"/>
        <v>213</v>
      </c>
      <c r="F6520" s="306" t="s">
        <v>176</v>
      </c>
      <c r="G6520" s="241">
        <v>702.63</v>
      </c>
      <c r="H6520" s="244">
        <f t="shared" si="305"/>
        <v>149660.19</v>
      </c>
      <c r="I6520" s="246"/>
      <c r="J6520" s="247"/>
      <c r="K6520" s="240"/>
      <c r="L6520" s="245"/>
    </row>
    <row r="6521" spans="1:12">
      <c r="A6521" s="243">
        <v>45166</v>
      </c>
      <c r="B6521" s="243">
        <v>45166</v>
      </c>
      <c r="C6521" s="244">
        <f t="shared" si="303"/>
        <v>1</v>
      </c>
      <c r="D6521" s="239">
        <v>45166</v>
      </c>
      <c r="E6521" s="245">
        <f t="shared" si="304"/>
        <v>0</v>
      </c>
      <c r="F6521" s="306" t="s">
        <v>175</v>
      </c>
      <c r="G6521" s="241">
        <v>1524.39</v>
      </c>
      <c r="H6521" s="244">
        <f t="shared" si="305"/>
        <v>0</v>
      </c>
      <c r="I6521" s="246"/>
      <c r="J6521" s="247"/>
      <c r="K6521" s="240"/>
      <c r="L6521" s="245"/>
    </row>
    <row r="6522" spans="1:12">
      <c r="A6522" s="243">
        <v>45166</v>
      </c>
      <c r="B6522" s="243">
        <v>45174</v>
      </c>
      <c r="C6522" s="244">
        <f t="shared" si="303"/>
        <v>9</v>
      </c>
      <c r="D6522" s="239">
        <v>45174</v>
      </c>
      <c r="E6522" s="245">
        <f t="shared" si="304"/>
        <v>8</v>
      </c>
      <c r="F6522" s="306" t="s">
        <v>175</v>
      </c>
      <c r="G6522" s="241">
        <v>253.28</v>
      </c>
      <c r="H6522" s="244">
        <f t="shared" si="305"/>
        <v>2026.24</v>
      </c>
      <c r="I6522" s="246"/>
      <c r="J6522" s="247"/>
      <c r="K6522" s="240"/>
      <c r="L6522" s="245"/>
    </row>
    <row r="6523" spans="1:12">
      <c r="A6523" s="243">
        <v>45166</v>
      </c>
      <c r="B6523" s="243">
        <v>45188</v>
      </c>
      <c r="C6523" s="244">
        <f t="shared" si="303"/>
        <v>23</v>
      </c>
      <c r="D6523" s="239">
        <v>45188</v>
      </c>
      <c r="E6523" s="245">
        <f t="shared" si="304"/>
        <v>22</v>
      </c>
      <c r="F6523" s="306" t="s">
        <v>176</v>
      </c>
      <c r="G6523" s="241">
        <v>181.76</v>
      </c>
      <c r="H6523" s="244">
        <f t="shared" si="305"/>
        <v>3998.72</v>
      </c>
      <c r="I6523" s="246"/>
      <c r="J6523" s="247"/>
      <c r="K6523" s="240"/>
      <c r="L6523" s="245"/>
    </row>
    <row r="6524" spans="1:12">
      <c r="A6524" s="243">
        <v>45166</v>
      </c>
      <c r="B6524" s="243">
        <v>45343</v>
      </c>
      <c r="C6524" s="244">
        <f t="shared" si="303"/>
        <v>178</v>
      </c>
      <c r="D6524" s="239">
        <v>45343</v>
      </c>
      <c r="E6524" s="245">
        <f t="shared" si="304"/>
        <v>177</v>
      </c>
      <c r="F6524" s="306" t="s">
        <v>175</v>
      </c>
      <c r="G6524" s="241">
        <v>171.74</v>
      </c>
      <c r="H6524" s="244">
        <f t="shared" si="305"/>
        <v>30397.980000000003</v>
      </c>
      <c r="I6524" s="246"/>
      <c r="J6524" s="247"/>
      <c r="K6524" s="240"/>
      <c r="L6524" s="245"/>
    </row>
    <row r="6525" spans="1:12">
      <c r="A6525" s="243">
        <v>45166</v>
      </c>
      <c r="B6525" s="243">
        <v>45167</v>
      </c>
      <c r="C6525" s="244">
        <f t="shared" si="303"/>
        <v>2</v>
      </c>
      <c r="D6525" s="239">
        <v>45167</v>
      </c>
      <c r="E6525" s="245">
        <f t="shared" si="304"/>
        <v>1</v>
      </c>
      <c r="F6525" s="306" t="s">
        <v>175</v>
      </c>
      <c r="G6525" s="241">
        <v>863622.07</v>
      </c>
      <c r="H6525" s="244">
        <f t="shared" si="305"/>
        <v>863622.07</v>
      </c>
      <c r="I6525" s="246"/>
      <c r="J6525" s="247"/>
      <c r="K6525" s="240"/>
      <c r="L6525" s="245"/>
    </row>
    <row r="6526" spans="1:12">
      <c r="A6526" s="243">
        <v>45166</v>
      </c>
      <c r="B6526" s="243">
        <v>45175</v>
      </c>
      <c r="C6526" s="244">
        <f t="shared" si="303"/>
        <v>10</v>
      </c>
      <c r="D6526" s="239">
        <v>45175</v>
      </c>
      <c r="E6526" s="245">
        <f t="shared" si="304"/>
        <v>9</v>
      </c>
      <c r="F6526" s="306" t="s">
        <v>175</v>
      </c>
      <c r="G6526" s="241">
        <v>1055.6400000000001</v>
      </c>
      <c r="H6526" s="244">
        <f t="shared" si="305"/>
        <v>9500.76</v>
      </c>
      <c r="I6526" s="246"/>
      <c r="J6526" s="247"/>
      <c r="K6526" s="240"/>
      <c r="L6526" s="245"/>
    </row>
    <row r="6527" spans="1:12">
      <c r="A6527" s="243">
        <v>45166</v>
      </c>
      <c r="B6527" s="243">
        <v>45170</v>
      </c>
      <c r="C6527" s="244">
        <f t="shared" si="303"/>
        <v>5</v>
      </c>
      <c r="D6527" s="239">
        <v>45170</v>
      </c>
      <c r="E6527" s="245">
        <f t="shared" si="304"/>
        <v>4</v>
      </c>
      <c r="F6527" s="306" t="s">
        <v>177</v>
      </c>
      <c r="G6527" s="241">
        <v>10818.6</v>
      </c>
      <c r="H6527" s="244">
        <f t="shared" si="305"/>
        <v>43274.400000000001</v>
      </c>
      <c r="I6527" s="246"/>
      <c r="J6527" s="247"/>
      <c r="K6527" s="240"/>
      <c r="L6527" s="245"/>
    </row>
    <row r="6528" spans="1:12">
      <c r="A6528" s="243">
        <v>45166</v>
      </c>
      <c r="B6528" s="243">
        <v>45174</v>
      </c>
      <c r="C6528" s="244">
        <f t="shared" si="303"/>
        <v>9</v>
      </c>
      <c r="D6528" s="239">
        <v>45174</v>
      </c>
      <c r="E6528" s="245">
        <f t="shared" si="304"/>
        <v>8</v>
      </c>
      <c r="F6528" s="306" t="s">
        <v>178</v>
      </c>
      <c r="G6528" s="241">
        <v>281390.26</v>
      </c>
      <c r="H6528" s="244">
        <f t="shared" si="305"/>
        <v>2251122.08</v>
      </c>
      <c r="I6528" s="246"/>
      <c r="J6528" s="247"/>
      <c r="K6528" s="240"/>
      <c r="L6528" s="245"/>
    </row>
    <row r="6529" spans="1:12">
      <c r="A6529" s="243">
        <v>45166</v>
      </c>
      <c r="B6529" s="243">
        <v>45176</v>
      </c>
      <c r="C6529" s="244">
        <f t="shared" si="303"/>
        <v>11</v>
      </c>
      <c r="D6529" s="239">
        <v>45176</v>
      </c>
      <c r="E6529" s="245">
        <f t="shared" si="304"/>
        <v>10</v>
      </c>
      <c r="F6529" s="306" t="s">
        <v>175</v>
      </c>
      <c r="G6529" s="241">
        <v>23.56</v>
      </c>
      <c r="H6529" s="244">
        <f t="shared" si="305"/>
        <v>235.6</v>
      </c>
      <c r="I6529" s="246"/>
      <c r="J6529" s="247"/>
      <c r="K6529" s="240"/>
      <c r="L6529" s="245"/>
    </row>
    <row r="6530" spans="1:12">
      <c r="A6530" s="243">
        <v>45166</v>
      </c>
      <c r="B6530" s="243">
        <v>45167</v>
      </c>
      <c r="C6530" s="244">
        <f t="shared" si="303"/>
        <v>2</v>
      </c>
      <c r="D6530" s="239">
        <v>45167</v>
      </c>
      <c r="E6530" s="245">
        <f t="shared" si="304"/>
        <v>1</v>
      </c>
      <c r="F6530" s="306" t="s">
        <v>178</v>
      </c>
      <c r="G6530" s="241">
        <v>195370.04</v>
      </c>
      <c r="H6530" s="244">
        <f t="shared" si="305"/>
        <v>195370.04</v>
      </c>
      <c r="I6530" s="246"/>
      <c r="J6530" s="247"/>
      <c r="K6530" s="240"/>
      <c r="L6530" s="245"/>
    </row>
    <row r="6531" spans="1:12">
      <c r="A6531" s="243">
        <v>45166</v>
      </c>
      <c r="B6531" s="243">
        <v>45166</v>
      </c>
      <c r="C6531" s="244">
        <f t="shared" si="303"/>
        <v>1</v>
      </c>
      <c r="D6531" s="239">
        <v>45166</v>
      </c>
      <c r="E6531" s="245">
        <f t="shared" si="304"/>
        <v>0</v>
      </c>
      <c r="F6531" s="306" t="s">
        <v>179</v>
      </c>
      <c r="G6531" s="241">
        <v>1515.76</v>
      </c>
      <c r="H6531" s="244">
        <f t="shared" si="305"/>
        <v>0</v>
      </c>
      <c r="I6531" s="246"/>
      <c r="J6531" s="247"/>
      <c r="K6531" s="240"/>
      <c r="L6531" s="245"/>
    </row>
    <row r="6532" spans="1:12">
      <c r="A6532" s="243">
        <v>45166</v>
      </c>
      <c r="B6532" s="243">
        <v>45454</v>
      </c>
      <c r="C6532" s="244">
        <f t="shared" si="303"/>
        <v>289</v>
      </c>
      <c r="D6532" s="239">
        <v>45454</v>
      </c>
      <c r="E6532" s="245">
        <f t="shared" si="304"/>
        <v>288</v>
      </c>
      <c r="F6532" s="306" t="s">
        <v>175</v>
      </c>
      <c r="G6532" s="241">
        <v>76.67</v>
      </c>
      <c r="H6532" s="244">
        <f t="shared" si="305"/>
        <v>22080.959999999999</v>
      </c>
      <c r="I6532" s="246"/>
      <c r="J6532" s="247"/>
      <c r="K6532" s="240"/>
      <c r="L6532" s="245"/>
    </row>
    <row r="6533" spans="1:12">
      <c r="A6533" s="243">
        <v>45166</v>
      </c>
      <c r="B6533" s="243">
        <v>45166</v>
      </c>
      <c r="C6533" s="244">
        <f t="shared" si="303"/>
        <v>1</v>
      </c>
      <c r="D6533" s="239">
        <v>45166</v>
      </c>
      <c r="E6533" s="245">
        <f t="shared" si="304"/>
        <v>0</v>
      </c>
      <c r="F6533" s="306" t="s">
        <v>176</v>
      </c>
      <c r="G6533" s="241">
        <v>36532.75</v>
      </c>
      <c r="H6533" s="244">
        <f t="shared" si="305"/>
        <v>0</v>
      </c>
      <c r="I6533" s="246"/>
      <c r="J6533" s="247"/>
      <c r="K6533" s="240"/>
      <c r="L6533" s="245"/>
    </row>
    <row r="6534" spans="1:12">
      <c r="A6534" s="243">
        <v>45166</v>
      </c>
      <c r="B6534" s="243">
        <v>45191</v>
      </c>
      <c r="C6534" s="244">
        <f t="shared" si="303"/>
        <v>26</v>
      </c>
      <c r="D6534" s="239">
        <v>45191</v>
      </c>
      <c r="E6534" s="245">
        <f t="shared" si="304"/>
        <v>25</v>
      </c>
      <c r="F6534" s="306" t="s">
        <v>175</v>
      </c>
      <c r="G6534" s="241">
        <v>146.52000000000001</v>
      </c>
      <c r="H6534" s="244">
        <f t="shared" si="305"/>
        <v>3663.0000000000005</v>
      </c>
      <c r="I6534" s="246"/>
      <c r="J6534" s="247"/>
      <c r="K6534" s="240"/>
      <c r="L6534" s="245"/>
    </row>
    <row r="6535" spans="1:12">
      <c r="A6535" s="243">
        <v>45166</v>
      </c>
      <c r="B6535" s="243">
        <v>45167</v>
      </c>
      <c r="C6535" s="244">
        <f t="shared" ref="C6535:C6598" si="306">B6535-A6535+1</f>
        <v>2</v>
      </c>
      <c r="D6535" s="239">
        <v>45167</v>
      </c>
      <c r="E6535" s="245">
        <f t="shared" ref="E6535:E6598" si="307">D6535-A6535</f>
        <v>1</v>
      </c>
      <c r="F6535" s="306" t="s">
        <v>176</v>
      </c>
      <c r="G6535" s="241">
        <v>578604.85</v>
      </c>
      <c r="H6535" s="244">
        <f t="shared" ref="H6535:H6598" si="308">E6535*G6535</f>
        <v>578604.85</v>
      </c>
      <c r="I6535" s="246"/>
      <c r="J6535" s="247"/>
      <c r="K6535" s="240"/>
      <c r="L6535" s="245"/>
    </row>
    <row r="6536" spans="1:12">
      <c r="A6536" s="243">
        <v>45166</v>
      </c>
      <c r="B6536" s="243">
        <v>45175</v>
      </c>
      <c r="C6536" s="244">
        <f t="shared" si="306"/>
        <v>10</v>
      </c>
      <c r="D6536" s="239">
        <v>45175</v>
      </c>
      <c r="E6536" s="245">
        <f t="shared" si="307"/>
        <v>9</v>
      </c>
      <c r="F6536" s="306" t="s">
        <v>176</v>
      </c>
      <c r="G6536" s="241">
        <v>22724.3</v>
      </c>
      <c r="H6536" s="244">
        <f t="shared" si="308"/>
        <v>204518.69999999998</v>
      </c>
      <c r="I6536" s="246"/>
      <c r="J6536" s="247"/>
      <c r="K6536" s="240"/>
      <c r="L6536" s="245"/>
    </row>
    <row r="6537" spans="1:12">
      <c r="A6537" s="243">
        <v>45166</v>
      </c>
      <c r="B6537" s="243">
        <v>45168</v>
      </c>
      <c r="C6537" s="244">
        <f t="shared" si="306"/>
        <v>3</v>
      </c>
      <c r="D6537" s="239">
        <v>45168</v>
      </c>
      <c r="E6537" s="245">
        <f t="shared" si="307"/>
        <v>2</v>
      </c>
      <c r="F6537" s="306" t="s">
        <v>175</v>
      </c>
      <c r="G6537" s="241">
        <v>12354.8</v>
      </c>
      <c r="H6537" s="244">
        <f t="shared" si="308"/>
        <v>24709.599999999999</v>
      </c>
      <c r="I6537" s="246"/>
      <c r="J6537" s="247"/>
      <c r="K6537" s="240"/>
      <c r="L6537" s="245"/>
    </row>
    <row r="6538" spans="1:12">
      <c r="A6538" s="243">
        <v>45166</v>
      </c>
      <c r="B6538" s="243">
        <v>45176</v>
      </c>
      <c r="C6538" s="244">
        <f t="shared" si="306"/>
        <v>11</v>
      </c>
      <c r="D6538" s="239">
        <v>45176</v>
      </c>
      <c r="E6538" s="245">
        <f t="shared" si="307"/>
        <v>10</v>
      </c>
      <c r="F6538" s="306" t="s">
        <v>176</v>
      </c>
      <c r="G6538" s="241">
        <v>329.79</v>
      </c>
      <c r="H6538" s="244">
        <f t="shared" si="308"/>
        <v>3297.9</v>
      </c>
      <c r="I6538" s="246"/>
      <c r="J6538" s="247"/>
      <c r="K6538" s="240"/>
      <c r="L6538" s="245"/>
    </row>
    <row r="6539" spans="1:12">
      <c r="A6539" s="243">
        <v>45166</v>
      </c>
      <c r="B6539" s="243">
        <v>45167</v>
      </c>
      <c r="C6539" s="244">
        <f t="shared" si="306"/>
        <v>2</v>
      </c>
      <c r="D6539" s="239">
        <v>45167</v>
      </c>
      <c r="E6539" s="245">
        <f t="shared" si="307"/>
        <v>1</v>
      </c>
      <c r="F6539" s="306" t="s">
        <v>177</v>
      </c>
      <c r="G6539" s="241">
        <v>35676.81</v>
      </c>
      <c r="H6539" s="244">
        <f t="shared" si="308"/>
        <v>35676.81</v>
      </c>
      <c r="I6539" s="246"/>
      <c r="J6539" s="247"/>
      <c r="K6539" s="240"/>
      <c r="L6539" s="245"/>
    </row>
    <row r="6540" spans="1:12">
      <c r="A6540" s="243">
        <v>45166</v>
      </c>
      <c r="B6540" s="243">
        <v>45169</v>
      </c>
      <c r="C6540" s="244">
        <f t="shared" si="306"/>
        <v>4</v>
      </c>
      <c r="D6540" s="239">
        <v>45169</v>
      </c>
      <c r="E6540" s="245">
        <f t="shared" si="307"/>
        <v>3</v>
      </c>
      <c r="F6540" s="306" t="s">
        <v>175</v>
      </c>
      <c r="G6540" s="241">
        <v>2218.1799999999998</v>
      </c>
      <c r="H6540" s="244">
        <f t="shared" si="308"/>
        <v>6654.5399999999991</v>
      </c>
      <c r="I6540" s="246"/>
      <c r="J6540" s="247"/>
      <c r="K6540" s="240"/>
      <c r="L6540" s="245"/>
    </row>
    <row r="6541" spans="1:12">
      <c r="A6541" s="243">
        <v>45166</v>
      </c>
      <c r="B6541" s="243">
        <v>45177</v>
      </c>
      <c r="C6541" s="244">
        <f t="shared" si="306"/>
        <v>12</v>
      </c>
      <c r="D6541" s="239">
        <v>45177</v>
      </c>
      <c r="E6541" s="245">
        <f t="shared" si="307"/>
        <v>11</v>
      </c>
      <c r="F6541" s="306" t="s">
        <v>176</v>
      </c>
      <c r="G6541" s="241">
        <v>3342.69</v>
      </c>
      <c r="H6541" s="244">
        <f t="shared" si="308"/>
        <v>36769.590000000004</v>
      </c>
      <c r="I6541" s="246"/>
      <c r="J6541" s="247"/>
      <c r="K6541" s="240"/>
      <c r="L6541" s="245"/>
    </row>
    <row r="6542" spans="1:12">
      <c r="A6542" s="243">
        <v>45166</v>
      </c>
      <c r="B6542" s="243">
        <v>45194</v>
      </c>
      <c r="C6542" s="244">
        <f t="shared" si="306"/>
        <v>29</v>
      </c>
      <c r="D6542" s="239">
        <v>45194</v>
      </c>
      <c r="E6542" s="245">
        <f t="shared" si="307"/>
        <v>28</v>
      </c>
      <c r="F6542" s="306" t="s">
        <v>175</v>
      </c>
      <c r="G6542" s="241">
        <v>180.77</v>
      </c>
      <c r="H6542" s="244">
        <f t="shared" si="308"/>
        <v>5061.5600000000004</v>
      </c>
      <c r="I6542" s="246"/>
      <c r="J6542" s="247"/>
      <c r="K6542" s="240"/>
      <c r="L6542" s="245"/>
    </row>
    <row r="6543" spans="1:12">
      <c r="A6543" s="243">
        <v>45166</v>
      </c>
      <c r="B6543" s="243">
        <v>45211</v>
      </c>
      <c r="C6543" s="244">
        <f t="shared" si="306"/>
        <v>46</v>
      </c>
      <c r="D6543" s="239">
        <v>45211</v>
      </c>
      <c r="E6543" s="245">
        <f t="shared" si="307"/>
        <v>45</v>
      </c>
      <c r="F6543" s="306" t="s">
        <v>175</v>
      </c>
      <c r="G6543" s="241">
        <v>223.36</v>
      </c>
      <c r="H6543" s="244">
        <f t="shared" si="308"/>
        <v>10051.200000000001</v>
      </c>
      <c r="I6543" s="246"/>
      <c r="J6543" s="247"/>
      <c r="K6543" s="240"/>
      <c r="L6543" s="245"/>
    </row>
    <row r="6544" spans="1:12">
      <c r="A6544" s="243">
        <v>45166</v>
      </c>
      <c r="B6544" s="243">
        <v>45168</v>
      </c>
      <c r="C6544" s="244">
        <f t="shared" si="306"/>
        <v>3</v>
      </c>
      <c r="D6544" s="239">
        <v>45168</v>
      </c>
      <c r="E6544" s="245">
        <f t="shared" si="307"/>
        <v>2</v>
      </c>
      <c r="F6544" s="306" t="s">
        <v>178</v>
      </c>
      <c r="G6544" s="241">
        <v>188440.4</v>
      </c>
      <c r="H6544" s="244">
        <f t="shared" si="308"/>
        <v>376880.8</v>
      </c>
      <c r="I6544" s="246"/>
      <c r="J6544" s="247"/>
      <c r="K6544" s="240"/>
      <c r="L6544" s="245"/>
    </row>
    <row r="6545" spans="1:12">
      <c r="A6545" s="243">
        <v>45166</v>
      </c>
      <c r="B6545" s="243">
        <v>45168</v>
      </c>
      <c r="C6545" s="244">
        <f t="shared" si="306"/>
        <v>3</v>
      </c>
      <c r="D6545" s="239">
        <v>45168</v>
      </c>
      <c r="E6545" s="245">
        <f t="shared" si="307"/>
        <v>2</v>
      </c>
      <c r="F6545" s="306" t="s">
        <v>176</v>
      </c>
      <c r="G6545" s="241">
        <v>611686.42000000004</v>
      </c>
      <c r="H6545" s="244">
        <f t="shared" si="308"/>
        <v>1223372.8400000001</v>
      </c>
      <c r="I6545" s="246"/>
      <c r="J6545" s="247"/>
      <c r="K6545" s="240"/>
      <c r="L6545" s="245"/>
    </row>
    <row r="6546" spans="1:12">
      <c r="A6546" s="243">
        <v>45166</v>
      </c>
      <c r="B6546" s="243">
        <v>45169</v>
      </c>
      <c r="C6546" s="244">
        <f t="shared" si="306"/>
        <v>4</v>
      </c>
      <c r="D6546" s="239">
        <v>45169</v>
      </c>
      <c r="E6546" s="245">
        <f t="shared" si="307"/>
        <v>3</v>
      </c>
      <c r="F6546" s="306" t="s">
        <v>178</v>
      </c>
      <c r="G6546" s="241">
        <v>25569.89</v>
      </c>
      <c r="H6546" s="244">
        <f t="shared" si="308"/>
        <v>76709.67</v>
      </c>
      <c r="I6546" s="246"/>
      <c r="J6546" s="247"/>
      <c r="K6546" s="240"/>
      <c r="L6546" s="245"/>
    </row>
    <row r="6547" spans="1:12">
      <c r="A6547" s="243">
        <v>45166</v>
      </c>
      <c r="B6547" s="243">
        <v>45169</v>
      </c>
      <c r="C6547" s="244">
        <f t="shared" si="306"/>
        <v>4</v>
      </c>
      <c r="D6547" s="239">
        <v>45169</v>
      </c>
      <c r="E6547" s="245">
        <f t="shared" si="307"/>
        <v>3</v>
      </c>
      <c r="F6547" s="306" t="s">
        <v>176</v>
      </c>
      <c r="G6547" s="241">
        <v>787784.14</v>
      </c>
      <c r="H6547" s="244">
        <f t="shared" si="308"/>
        <v>2363352.42</v>
      </c>
      <c r="I6547" s="246"/>
      <c r="J6547" s="247"/>
      <c r="K6547" s="240"/>
      <c r="L6547" s="245"/>
    </row>
    <row r="6548" spans="1:12">
      <c r="A6548" s="243">
        <v>45166</v>
      </c>
      <c r="B6548" s="243">
        <v>45236</v>
      </c>
      <c r="C6548" s="244">
        <f t="shared" si="306"/>
        <v>71</v>
      </c>
      <c r="D6548" s="239">
        <v>45236</v>
      </c>
      <c r="E6548" s="245">
        <f t="shared" si="307"/>
        <v>70</v>
      </c>
      <c r="F6548" s="306" t="s">
        <v>176</v>
      </c>
      <c r="G6548" s="241">
        <v>1004.8</v>
      </c>
      <c r="H6548" s="244">
        <f t="shared" si="308"/>
        <v>70336</v>
      </c>
      <c r="I6548" s="246"/>
      <c r="J6548" s="247"/>
      <c r="K6548" s="240"/>
      <c r="L6548" s="245"/>
    </row>
    <row r="6549" spans="1:12">
      <c r="A6549" s="243">
        <v>45166</v>
      </c>
      <c r="B6549" s="243">
        <v>45194</v>
      </c>
      <c r="C6549" s="244">
        <f t="shared" si="306"/>
        <v>29</v>
      </c>
      <c r="D6549" s="239">
        <v>45194</v>
      </c>
      <c r="E6549" s="245">
        <f t="shared" si="307"/>
        <v>28</v>
      </c>
      <c r="F6549" s="306" t="s">
        <v>176</v>
      </c>
      <c r="G6549" s="241">
        <v>312.14</v>
      </c>
      <c r="H6549" s="244">
        <f t="shared" si="308"/>
        <v>8739.92</v>
      </c>
      <c r="I6549" s="246"/>
      <c r="J6549" s="247"/>
      <c r="K6549" s="240"/>
      <c r="L6549" s="245"/>
    </row>
    <row r="6550" spans="1:12">
      <c r="A6550" s="243">
        <v>45166</v>
      </c>
      <c r="B6550" s="243">
        <v>45168</v>
      </c>
      <c r="C6550" s="244">
        <f t="shared" si="306"/>
        <v>3</v>
      </c>
      <c r="D6550" s="239">
        <v>45168</v>
      </c>
      <c r="E6550" s="245">
        <f t="shared" si="307"/>
        <v>2</v>
      </c>
      <c r="F6550" s="306" t="s">
        <v>177</v>
      </c>
      <c r="G6550" s="241">
        <v>4517.28</v>
      </c>
      <c r="H6550" s="244">
        <f t="shared" si="308"/>
        <v>9034.56</v>
      </c>
      <c r="I6550" s="246"/>
      <c r="J6550" s="247"/>
      <c r="K6550" s="240"/>
      <c r="L6550" s="245"/>
    </row>
    <row r="6551" spans="1:12">
      <c r="A6551" s="243">
        <v>45166</v>
      </c>
      <c r="B6551" s="243">
        <v>45181</v>
      </c>
      <c r="C6551" s="244">
        <f t="shared" si="306"/>
        <v>16</v>
      </c>
      <c r="D6551" s="239">
        <v>45181</v>
      </c>
      <c r="E6551" s="245">
        <f t="shared" si="307"/>
        <v>15</v>
      </c>
      <c r="F6551" s="306" t="s">
        <v>175</v>
      </c>
      <c r="G6551" s="241">
        <v>297.14999999999998</v>
      </c>
      <c r="H6551" s="244">
        <f t="shared" si="308"/>
        <v>4457.25</v>
      </c>
      <c r="I6551" s="246"/>
      <c r="J6551" s="247"/>
      <c r="K6551" s="240"/>
      <c r="L6551" s="245"/>
    </row>
    <row r="6552" spans="1:12">
      <c r="A6552" s="243">
        <v>45166</v>
      </c>
      <c r="B6552" s="243">
        <v>45273</v>
      </c>
      <c r="C6552" s="244">
        <f t="shared" si="306"/>
        <v>108</v>
      </c>
      <c r="D6552" s="239">
        <v>45273</v>
      </c>
      <c r="E6552" s="245">
        <f t="shared" si="307"/>
        <v>107</v>
      </c>
      <c r="F6552" s="306" t="s">
        <v>177</v>
      </c>
      <c r="G6552" s="241">
        <v>336.93</v>
      </c>
      <c r="H6552" s="244">
        <f t="shared" si="308"/>
        <v>36051.51</v>
      </c>
      <c r="I6552" s="246"/>
      <c r="J6552" s="247"/>
      <c r="K6552" s="240"/>
      <c r="L6552" s="245"/>
    </row>
    <row r="6553" spans="1:12">
      <c r="A6553" s="243">
        <v>45166</v>
      </c>
      <c r="B6553" s="243">
        <v>45169</v>
      </c>
      <c r="C6553" s="244">
        <f t="shared" si="306"/>
        <v>4</v>
      </c>
      <c r="D6553" s="239">
        <v>45169</v>
      </c>
      <c r="E6553" s="245">
        <f t="shared" si="307"/>
        <v>3</v>
      </c>
      <c r="F6553" s="306" t="s">
        <v>177</v>
      </c>
      <c r="G6553" s="241">
        <v>12832.23</v>
      </c>
      <c r="H6553" s="244">
        <f t="shared" si="308"/>
        <v>38496.69</v>
      </c>
      <c r="I6553" s="246"/>
      <c r="J6553" s="247"/>
      <c r="K6553" s="240"/>
      <c r="L6553" s="245"/>
    </row>
    <row r="6554" spans="1:12">
      <c r="A6554" s="243">
        <v>45166</v>
      </c>
      <c r="B6554" s="243">
        <v>45293</v>
      </c>
      <c r="C6554" s="244">
        <f t="shared" si="306"/>
        <v>128</v>
      </c>
      <c r="D6554" s="239">
        <v>45293</v>
      </c>
      <c r="E6554" s="245">
        <f t="shared" si="307"/>
        <v>127</v>
      </c>
      <c r="F6554" s="306" t="s">
        <v>177</v>
      </c>
      <c r="G6554" s="241">
        <v>164.63</v>
      </c>
      <c r="H6554" s="244">
        <f t="shared" si="308"/>
        <v>20908.009999999998</v>
      </c>
      <c r="I6554" s="246"/>
      <c r="J6554" s="247"/>
      <c r="K6554" s="240"/>
      <c r="L6554" s="245"/>
    </row>
    <row r="6555" spans="1:12">
      <c r="A6555" s="243">
        <v>45166</v>
      </c>
      <c r="B6555" s="243">
        <v>45182</v>
      </c>
      <c r="C6555" s="244">
        <f t="shared" si="306"/>
        <v>17</v>
      </c>
      <c r="D6555" s="239">
        <v>45182</v>
      </c>
      <c r="E6555" s="245">
        <f t="shared" si="307"/>
        <v>16</v>
      </c>
      <c r="F6555" s="306" t="s">
        <v>175</v>
      </c>
      <c r="G6555" s="241">
        <v>14.41</v>
      </c>
      <c r="H6555" s="244">
        <f t="shared" si="308"/>
        <v>230.56</v>
      </c>
      <c r="I6555" s="246"/>
      <c r="J6555" s="247"/>
      <c r="K6555" s="240"/>
      <c r="L6555" s="245"/>
    </row>
    <row r="6556" spans="1:12">
      <c r="A6556" s="243">
        <v>45166</v>
      </c>
      <c r="B6556" s="243">
        <v>45181</v>
      </c>
      <c r="C6556" s="244">
        <f t="shared" si="306"/>
        <v>16</v>
      </c>
      <c r="D6556" s="239">
        <v>45181</v>
      </c>
      <c r="E6556" s="245">
        <f t="shared" si="307"/>
        <v>15</v>
      </c>
      <c r="F6556" s="306" t="s">
        <v>178</v>
      </c>
      <c r="G6556" s="241">
        <v>28035.11</v>
      </c>
      <c r="H6556" s="244">
        <f t="shared" si="308"/>
        <v>420526.65</v>
      </c>
      <c r="I6556" s="246"/>
      <c r="J6556" s="247"/>
      <c r="K6556" s="240"/>
      <c r="L6556" s="245"/>
    </row>
    <row r="6557" spans="1:12">
      <c r="A6557" s="243">
        <v>45166</v>
      </c>
      <c r="B6557" s="243">
        <v>45180</v>
      </c>
      <c r="C6557" s="244">
        <f t="shared" si="306"/>
        <v>15</v>
      </c>
      <c r="D6557" s="239">
        <v>45180</v>
      </c>
      <c r="E6557" s="245">
        <f t="shared" si="307"/>
        <v>14</v>
      </c>
      <c r="F6557" s="306" t="s">
        <v>176</v>
      </c>
      <c r="G6557" s="241">
        <v>11203.84</v>
      </c>
      <c r="H6557" s="244">
        <f t="shared" si="308"/>
        <v>156853.76000000001</v>
      </c>
      <c r="I6557" s="246"/>
      <c r="J6557" s="247"/>
      <c r="K6557" s="240"/>
      <c r="L6557" s="245"/>
    </row>
    <row r="6558" spans="1:12">
      <c r="A6558" s="243">
        <v>45166</v>
      </c>
      <c r="B6558" s="243">
        <v>45197</v>
      </c>
      <c r="C6558" s="244">
        <f t="shared" si="306"/>
        <v>32</v>
      </c>
      <c r="D6558" s="239">
        <v>45197</v>
      </c>
      <c r="E6558" s="245">
        <f t="shared" si="307"/>
        <v>31</v>
      </c>
      <c r="F6558" s="306" t="s">
        <v>176</v>
      </c>
      <c r="G6558" s="241">
        <v>14217.42</v>
      </c>
      <c r="H6558" s="244">
        <f t="shared" si="308"/>
        <v>440740.02</v>
      </c>
      <c r="I6558" s="246"/>
      <c r="J6558" s="247"/>
      <c r="K6558" s="240"/>
      <c r="L6558" s="245"/>
    </row>
    <row r="6559" spans="1:12">
      <c r="A6559" s="243">
        <v>45166</v>
      </c>
      <c r="B6559" s="243">
        <v>45266</v>
      </c>
      <c r="C6559" s="244">
        <f t="shared" si="306"/>
        <v>101</v>
      </c>
      <c r="D6559" s="239">
        <v>45266</v>
      </c>
      <c r="E6559" s="245">
        <f t="shared" si="307"/>
        <v>100</v>
      </c>
      <c r="F6559" s="306" t="s">
        <v>175</v>
      </c>
      <c r="G6559" s="241">
        <v>104.31</v>
      </c>
      <c r="H6559" s="244">
        <f t="shared" si="308"/>
        <v>10431</v>
      </c>
      <c r="I6559" s="246"/>
      <c r="J6559" s="247"/>
      <c r="K6559" s="240"/>
      <c r="L6559" s="245"/>
    </row>
    <row r="6560" spans="1:12">
      <c r="A6560" s="243">
        <v>45167</v>
      </c>
      <c r="B6560" s="243">
        <v>45169</v>
      </c>
      <c r="C6560" s="244">
        <f t="shared" si="306"/>
        <v>3</v>
      </c>
      <c r="D6560" s="239">
        <v>45169</v>
      </c>
      <c r="E6560" s="245">
        <f t="shared" si="307"/>
        <v>2</v>
      </c>
      <c r="F6560" s="306" t="s">
        <v>177</v>
      </c>
      <c r="G6560" s="241">
        <v>1426.13</v>
      </c>
      <c r="H6560" s="244">
        <f t="shared" si="308"/>
        <v>2852.26</v>
      </c>
      <c r="I6560" s="246"/>
      <c r="J6560" s="247"/>
      <c r="K6560" s="240"/>
      <c r="L6560" s="245"/>
    </row>
    <row r="6561" spans="1:12">
      <c r="A6561" s="243">
        <v>45167</v>
      </c>
      <c r="B6561" s="243">
        <v>45180</v>
      </c>
      <c r="C6561" s="244">
        <f t="shared" si="306"/>
        <v>14</v>
      </c>
      <c r="D6561" s="239">
        <v>45180</v>
      </c>
      <c r="E6561" s="245">
        <f t="shared" si="307"/>
        <v>13</v>
      </c>
      <c r="F6561" s="306" t="s">
        <v>176</v>
      </c>
      <c r="G6561" s="241">
        <v>446.99</v>
      </c>
      <c r="H6561" s="244">
        <f t="shared" si="308"/>
        <v>5810.87</v>
      </c>
      <c r="I6561" s="246"/>
      <c r="J6561" s="247"/>
      <c r="K6561" s="240"/>
      <c r="L6561" s="245"/>
    </row>
    <row r="6562" spans="1:12">
      <c r="A6562" s="243">
        <v>45167</v>
      </c>
      <c r="B6562" s="243">
        <v>45183</v>
      </c>
      <c r="C6562" s="244">
        <f t="shared" si="306"/>
        <v>17</v>
      </c>
      <c r="D6562" s="239">
        <v>45183</v>
      </c>
      <c r="E6562" s="245">
        <f t="shared" si="307"/>
        <v>16</v>
      </c>
      <c r="F6562" s="306" t="s">
        <v>175</v>
      </c>
      <c r="G6562" s="241">
        <v>107.88</v>
      </c>
      <c r="H6562" s="244">
        <f t="shared" si="308"/>
        <v>1726.08</v>
      </c>
      <c r="I6562" s="246"/>
      <c r="J6562" s="247"/>
      <c r="K6562" s="240"/>
      <c r="L6562" s="245"/>
    </row>
    <row r="6563" spans="1:12">
      <c r="A6563" s="243">
        <v>45167</v>
      </c>
      <c r="B6563" s="243">
        <v>45181</v>
      </c>
      <c r="C6563" s="244">
        <f t="shared" si="306"/>
        <v>15</v>
      </c>
      <c r="D6563" s="239">
        <v>45181</v>
      </c>
      <c r="E6563" s="245">
        <f t="shared" si="307"/>
        <v>14</v>
      </c>
      <c r="F6563" s="306" t="s">
        <v>178</v>
      </c>
      <c r="G6563" s="241">
        <v>251.21</v>
      </c>
      <c r="H6563" s="244">
        <f t="shared" si="308"/>
        <v>3516.94</v>
      </c>
      <c r="I6563" s="246"/>
      <c r="J6563" s="247"/>
      <c r="K6563" s="240"/>
      <c r="L6563" s="245"/>
    </row>
    <row r="6564" spans="1:12">
      <c r="A6564" s="243">
        <v>45167</v>
      </c>
      <c r="B6564" s="243">
        <v>45170</v>
      </c>
      <c r="C6564" s="244">
        <f t="shared" si="306"/>
        <v>4</v>
      </c>
      <c r="D6564" s="239">
        <v>45170</v>
      </c>
      <c r="E6564" s="245">
        <f t="shared" si="307"/>
        <v>3</v>
      </c>
      <c r="F6564" s="306" t="s">
        <v>175</v>
      </c>
      <c r="G6564" s="241">
        <v>441.6</v>
      </c>
      <c r="H6564" s="244">
        <f t="shared" si="308"/>
        <v>1324.8000000000002</v>
      </c>
      <c r="I6564" s="246"/>
      <c r="J6564" s="247"/>
      <c r="K6564" s="240"/>
      <c r="L6564" s="245"/>
    </row>
    <row r="6565" spans="1:12">
      <c r="A6565" s="243">
        <v>45167</v>
      </c>
      <c r="B6565" s="243">
        <v>45170</v>
      </c>
      <c r="C6565" s="244">
        <f t="shared" si="306"/>
        <v>4</v>
      </c>
      <c r="D6565" s="239">
        <v>45170</v>
      </c>
      <c r="E6565" s="245">
        <f t="shared" si="307"/>
        <v>3</v>
      </c>
      <c r="F6565" s="306" t="s">
        <v>176</v>
      </c>
      <c r="G6565" s="241">
        <v>66745.58</v>
      </c>
      <c r="H6565" s="244">
        <f t="shared" si="308"/>
        <v>200236.74</v>
      </c>
      <c r="I6565" s="246"/>
      <c r="J6565" s="247"/>
      <c r="K6565" s="240"/>
      <c r="L6565" s="245"/>
    </row>
    <row r="6566" spans="1:12">
      <c r="A6566" s="243">
        <v>45167</v>
      </c>
      <c r="B6566" s="243">
        <v>45208</v>
      </c>
      <c r="C6566" s="244">
        <f t="shared" si="306"/>
        <v>42</v>
      </c>
      <c r="D6566" s="239">
        <v>45208</v>
      </c>
      <c r="E6566" s="245">
        <f t="shared" si="307"/>
        <v>41</v>
      </c>
      <c r="F6566" s="306" t="s">
        <v>175</v>
      </c>
      <c r="G6566" s="241">
        <v>59.98</v>
      </c>
      <c r="H6566" s="244">
        <f t="shared" si="308"/>
        <v>2459.1799999999998</v>
      </c>
      <c r="I6566" s="246"/>
      <c r="J6566" s="247"/>
      <c r="K6566" s="240"/>
      <c r="L6566" s="245"/>
    </row>
    <row r="6567" spans="1:12">
      <c r="A6567" s="243">
        <v>45167</v>
      </c>
      <c r="B6567" s="243">
        <v>45171</v>
      </c>
      <c r="C6567" s="244">
        <f t="shared" si="306"/>
        <v>5</v>
      </c>
      <c r="D6567" s="239">
        <v>45171</v>
      </c>
      <c r="E6567" s="245">
        <f t="shared" si="307"/>
        <v>4</v>
      </c>
      <c r="F6567" s="306" t="s">
        <v>176</v>
      </c>
      <c r="G6567" s="241">
        <v>5649.34</v>
      </c>
      <c r="H6567" s="244">
        <f t="shared" si="308"/>
        <v>22597.360000000001</v>
      </c>
      <c r="I6567" s="246"/>
      <c r="J6567" s="247"/>
      <c r="K6567" s="240"/>
      <c r="L6567" s="245"/>
    </row>
    <row r="6568" spans="1:12">
      <c r="A6568" s="243">
        <v>45167</v>
      </c>
      <c r="B6568" s="243">
        <v>45174</v>
      </c>
      <c r="C6568" s="244">
        <f t="shared" si="306"/>
        <v>8</v>
      </c>
      <c r="D6568" s="239">
        <v>45174</v>
      </c>
      <c r="E6568" s="245">
        <f t="shared" si="307"/>
        <v>7</v>
      </c>
      <c r="F6568" s="306" t="s">
        <v>175</v>
      </c>
      <c r="G6568" s="241">
        <v>1709.15</v>
      </c>
      <c r="H6568" s="244">
        <f t="shared" si="308"/>
        <v>11964.050000000001</v>
      </c>
      <c r="I6568" s="246"/>
      <c r="J6568" s="247"/>
      <c r="K6568" s="240"/>
      <c r="L6568" s="245"/>
    </row>
    <row r="6569" spans="1:12">
      <c r="A6569" s="243">
        <v>45167</v>
      </c>
      <c r="B6569" s="243">
        <v>45175</v>
      </c>
      <c r="C6569" s="244">
        <f t="shared" si="306"/>
        <v>9</v>
      </c>
      <c r="D6569" s="239">
        <v>45175</v>
      </c>
      <c r="E6569" s="245">
        <f t="shared" si="307"/>
        <v>8</v>
      </c>
      <c r="F6569" s="306" t="s">
        <v>175</v>
      </c>
      <c r="G6569" s="241">
        <v>3275.37</v>
      </c>
      <c r="H6569" s="244">
        <f t="shared" si="308"/>
        <v>26202.959999999999</v>
      </c>
      <c r="I6569" s="246"/>
      <c r="J6569" s="247"/>
      <c r="K6569" s="240"/>
      <c r="L6569" s="245"/>
    </row>
    <row r="6570" spans="1:12">
      <c r="A6570" s="243">
        <v>45167</v>
      </c>
      <c r="B6570" s="243">
        <v>45170</v>
      </c>
      <c r="C6570" s="244">
        <f t="shared" si="306"/>
        <v>4</v>
      </c>
      <c r="D6570" s="239">
        <v>45170</v>
      </c>
      <c r="E6570" s="245">
        <f t="shared" si="307"/>
        <v>3</v>
      </c>
      <c r="F6570" s="306" t="s">
        <v>177</v>
      </c>
      <c r="G6570" s="241">
        <v>15144.73</v>
      </c>
      <c r="H6570" s="244">
        <f t="shared" si="308"/>
        <v>45434.19</v>
      </c>
      <c r="I6570" s="246"/>
      <c r="J6570" s="247"/>
      <c r="K6570" s="240"/>
      <c r="L6570" s="245"/>
    </row>
    <row r="6571" spans="1:12">
      <c r="A6571" s="243">
        <v>45167</v>
      </c>
      <c r="B6571" s="243">
        <v>45167</v>
      </c>
      <c r="C6571" s="244">
        <f t="shared" si="306"/>
        <v>1</v>
      </c>
      <c r="D6571" s="239">
        <v>45167</v>
      </c>
      <c r="E6571" s="245">
        <f t="shared" si="307"/>
        <v>0</v>
      </c>
      <c r="F6571" s="306" t="s">
        <v>175</v>
      </c>
      <c r="G6571" s="241">
        <v>1504.9</v>
      </c>
      <c r="H6571" s="244">
        <f t="shared" si="308"/>
        <v>0</v>
      </c>
      <c r="I6571" s="246"/>
      <c r="J6571" s="247"/>
      <c r="K6571" s="240"/>
      <c r="L6571" s="245"/>
    </row>
    <row r="6572" spans="1:12">
      <c r="A6572" s="243">
        <v>45167</v>
      </c>
      <c r="B6572" s="243">
        <v>45403</v>
      </c>
      <c r="C6572" s="244">
        <f t="shared" si="306"/>
        <v>237</v>
      </c>
      <c r="D6572" s="239">
        <v>45403</v>
      </c>
      <c r="E6572" s="245">
        <f t="shared" si="307"/>
        <v>236</v>
      </c>
      <c r="F6572" s="306" t="s">
        <v>176</v>
      </c>
      <c r="G6572" s="241">
        <v>33.81</v>
      </c>
      <c r="H6572" s="244">
        <f t="shared" si="308"/>
        <v>7979.1600000000008</v>
      </c>
      <c r="I6572" s="246"/>
      <c r="J6572" s="247"/>
      <c r="K6572" s="240"/>
      <c r="L6572" s="245"/>
    </row>
    <row r="6573" spans="1:12">
      <c r="A6573" s="243">
        <v>45167</v>
      </c>
      <c r="B6573" s="243">
        <v>45176</v>
      </c>
      <c r="C6573" s="244">
        <f t="shared" si="306"/>
        <v>10</v>
      </c>
      <c r="D6573" s="239">
        <v>45176</v>
      </c>
      <c r="E6573" s="245">
        <f t="shared" si="307"/>
        <v>9</v>
      </c>
      <c r="F6573" s="306" t="s">
        <v>175</v>
      </c>
      <c r="G6573" s="241">
        <v>1290.0999999999999</v>
      </c>
      <c r="H6573" s="244">
        <f t="shared" si="308"/>
        <v>11610.9</v>
      </c>
      <c r="I6573" s="246"/>
      <c r="J6573" s="247"/>
      <c r="K6573" s="240"/>
      <c r="L6573" s="245"/>
    </row>
    <row r="6574" spans="1:12">
      <c r="A6574" s="243">
        <v>45167</v>
      </c>
      <c r="B6574" s="243">
        <v>45174</v>
      </c>
      <c r="C6574" s="244">
        <f t="shared" si="306"/>
        <v>8</v>
      </c>
      <c r="D6574" s="239">
        <v>45174</v>
      </c>
      <c r="E6574" s="245">
        <f t="shared" si="307"/>
        <v>7</v>
      </c>
      <c r="F6574" s="306" t="s">
        <v>178</v>
      </c>
      <c r="G6574" s="241">
        <v>559106.15</v>
      </c>
      <c r="H6574" s="244">
        <f t="shared" si="308"/>
        <v>3913743.0500000003</v>
      </c>
      <c r="I6574" s="246"/>
      <c r="J6574" s="247"/>
      <c r="K6574" s="240"/>
      <c r="L6574" s="245"/>
    </row>
    <row r="6575" spans="1:12">
      <c r="A6575" s="243">
        <v>45167</v>
      </c>
      <c r="B6575" s="243">
        <v>45174</v>
      </c>
      <c r="C6575" s="244">
        <f t="shared" si="306"/>
        <v>8</v>
      </c>
      <c r="D6575" s="239">
        <v>45174</v>
      </c>
      <c r="E6575" s="245">
        <f t="shared" si="307"/>
        <v>7</v>
      </c>
      <c r="F6575" s="306" t="s">
        <v>176</v>
      </c>
      <c r="G6575" s="241">
        <v>1045.08</v>
      </c>
      <c r="H6575" s="244">
        <f t="shared" si="308"/>
        <v>7315.5599999999995</v>
      </c>
      <c r="I6575" s="246"/>
      <c r="J6575" s="247"/>
      <c r="K6575" s="240"/>
      <c r="L6575" s="245"/>
    </row>
    <row r="6576" spans="1:12">
      <c r="A6576" s="243">
        <v>45167</v>
      </c>
      <c r="B6576" s="243">
        <v>45177</v>
      </c>
      <c r="C6576" s="244">
        <f t="shared" si="306"/>
        <v>11</v>
      </c>
      <c r="D6576" s="239">
        <v>45177</v>
      </c>
      <c r="E6576" s="245">
        <f t="shared" si="307"/>
        <v>10</v>
      </c>
      <c r="F6576" s="306" t="s">
        <v>175</v>
      </c>
      <c r="G6576" s="241">
        <v>286.14999999999998</v>
      </c>
      <c r="H6576" s="244">
        <f t="shared" si="308"/>
        <v>2861.5</v>
      </c>
      <c r="I6576" s="246"/>
      <c r="J6576" s="247"/>
      <c r="K6576" s="240"/>
      <c r="L6576" s="245"/>
    </row>
    <row r="6577" spans="1:12">
      <c r="A6577" s="243">
        <v>45167</v>
      </c>
      <c r="B6577" s="243">
        <v>45175</v>
      </c>
      <c r="C6577" s="244">
        <f t="shared" si="306"/>
        <v>9</v>
      </c>
      <c r="D6577" s="239">
        <v>45175</v>
      </c>
      <c r="E6577" s="245">
        <f t="shared" si="307"/>
        <v>8</v>
      </c>
      <c r="F6577" s="306" t="s">
        <v>178</v>
      </c>
      <c r="G6577" s="241">
        <v>3142.18</v>
      </c>
      <c r="H6577" s="244">
        <f t="shared" si="308"/>
        <v>25137.439999999999</v>
      </c>
      <c r="I6577" s="246"/>
      <c r="J6577" s="247"/>
      <c r="K6577" s="240"/>
      <c r="L6577" s="245"/>
    </row>
    <row r="6578" spans="1:12">
      <c r="A6578" s="243">
        <v>45167</v>
      </c>
      <c r="B6578" s="243">
        <v>45167</v>
      </c>
      <c r="C6578" s="244">
        <f t="shared" si="306"/>
        <v>1</v>
      </c>
      <c r="D6578" s="239">
        <v>45167</v>
      </c>
      <c r="E6578" s="245">
        <f t="shared" si="307"/>
        <v>0</v>
      </c>
      <c r="F6578" s="306" t="s">
        <v>179</v>
      </c>
      <c r="G6578" s="241">
        <v>954.19</v>
      </c>
      <c r="H6578" s="244">
        <f t="shared" si="308"/>
        <v>0</v>
      </c>
      <c r="I6578" s="246"/>
      <c r="J6578" s="247"/>
      <c r="K6578" s="240"/>
      <c r="L6578" s="245"/>
    </row>
    <row r="6579" spans="1:12">
      <c r="A6579" s="243">
        <v>45167</v>
      </c>
      <c r="B6579" s="243">
        <v>45167</v>
      </c>
      <c r="C6579" s="244">
        <f t="shared" si="306"/>
        <v>1</v>
      </c>
      <c r="D6579" s="239">
        <v>45167</v>
      </c>
      <c r="E6579" s="245">
        <f t="shared" si="307"/>
        <v>0</v>
      </c>
      <c r="F6579" s="306" t="s">
        <v>176</v>
      </c>
      <c r="G6579" s="241">
        <v>1762.48</v>
      </c>
      <c r="H6579" s="244">
        <f t="shared" si="308"/>
        <v>0</v>
      </c>
      <c r="I6579" s="246"/>
      <c r="J6579" s="247"/>
      <c r="K6579" s="240"/>
      <c r="L6579" s="245"/>
    </row>
    <row r="6580" spans="1:12">
      <c r="A6580" s="243">
        <v>45167</v>
      </c>
      <c r="B6580" s="243">
        <v>45175</v>
      </c>
      <c r="C6580" s="244">
        <f t="shared" si="306"/>
        <v>9</v>
      </c>
      <c r="D6580" s="239">
        <v>45175</v>
      </c>
      <c r="E6580" s="245">
        <f t="shared" si="307"/>
        <v>8</v>
      </c>
      <c r="F6580" s="306" t="s">
        <v>176</v>
      </c>
      <c r="G6580" s="241">
        <v>13406.36</v>
      </c>
      <c r="H6580" s="244">
        <f t="shared" si="308"/>
        <v>107250.88</v>
      </c>
      <c r="I6580" s="246"/>
      <c r="J6580" s="247"/>
      <c r="K6580" s="240"/>
      <c r="L6580" s="245"/>
    </row>
    <row r="6581" spans="1:12">
      <c r="A6581" s="243">
        <v>45167</v>
      </c>
      <c r="B6581" s="243">
        <v>45168</v>
      </c>
      <c r="C6581" s="244">
        <f t="shared" si="306"/>
        <v>2</v>
      </c>
      <c r="D6581" s="239">
        <v>45168</v>
      </c>
      <c r="E6581" s="245">
        <f t="shared" si="307"/>
        <v>1</v>
      </c>
      <c r="F6581" s="306" t="s">
        <v>175</v>
      </c>
      <c r="G6581" s="241">
        <v>968308.56</v>
      </c>
      <c r="H6581" s="244">
        <f t="shared" si="308"/>
        <v>968308.56</v>
      </c>
      <c r="I6581" s="246"/>
      <c r="J6581" s="247"/>
      <c r="K6581" s="240"/>
      <c r="L6581" s="245"/>
    </row>
    <row r="6582" spans="1:12">
      <c r="A6582" s="243">
        <v>45167</v>
      </c>
      <c r="B6582" s="243">
        <v>45176</v>
      </c>
      <c r="C6582" s="244">
        <f t="shared" si="306"/>
        <v>10</v>
      </c>
      <c r="D6582" s="239">
        <v>45176</v>
      </c>
      <c r="E6582" s="245">
        <f t="shared" si="307"/>
        <v>9</v>
      </c>
      <c r="F6582" s="306" t="s">
        <v>176</v>
      </c>
      <c r="G6582" s="241">
        <v>12602.23</v>
      </c>
      <c r="H6582" s="244">
        <f t="shared" si="308"/>
        <v>113420.06999999999</v>
      </c>
      <c r="I6582" s="246"/>
      <c r="J6582" s="247"/>
      <c r="K6582" s="240"/>
      <c r="L6582" s="245"/>
    </row>
    <row r="6583" spans="1:12">
      <c r="A6583" s="243">
        <v>45167</v>
      </c>
      <c r="B6583" s="243">
        <v>45169</v>
      </c>
      <c r="C6583" s="244">
        <f t="shared" si="306"/>
        <v>3</v>
      </c>
      <c r="D6583" s="239">
        <v>45169</v>
      </c>
      <c r="E6583" s="245">
        <f t="shared" si="307"/>
        <v>2</v>
      </c>
      <c r="F6583" s="306" t="s">
        <v>175</v>
      </c>
      <c r="G6583" s="241">
        <v>10092.86</v>
      </c>
      <c r="H6583" s="244">
        <f t="shared" si="308"/>
        <v>20185.72</v>
      </c>
      <c r="I6583" s="246"/>
      <c r="J6583" s="247"/>
      <c r="K6583" s="240"/>
      <c r="L6583" s="245"/>
    </row>
    <row r="6584" spans="1:12">
      <c r="A6584" s="243">
        <v>45167</v>
      </c>
      <c r="B6584" s="243">
        <v>45211</v>
      </c>
      <c r="C6584" s="244">
        <f t="shared" si="306"/>
        <v>45</v>
      </c>
      <c r="D6584" s="239">
        <v>45211</v>
      </c>
      <c r="E6584" s="245">
        <f t="shared" si="307"/>
        <v>44</v>
      </c>
      <c r="F6584" s="306" t="s">
        <v>175</v>
      </c>
      <c r="G6584" s="241">
        <v>124.73</v>
      </c>
      <c r="H6584" s="244">
        <f t="shared" si="308"/>
        <v>5488.12</v>
      </c>
      <c r="I6584" s="246"/>
      <c r="J6584" s="247"/>
      <c r="K6584" s="240"/>
      <c r="L6584" s="245"/>
    </row>
    <row r="6585" spans="1:12">
      <c r="A6585" s="243">
        <v>45167</v>
      </c>
      <c r="B6585" s="243">
        <v>45250</v>
      </c>
      <c r="C6585" s="244">
        <f t="shared" si="306"/>
        <v>84</v>
      </c>
      <c r="D6585" s="239">
        <v>45250</v>
      </c>
      <c r="E6585" s="245">
        <f t="shared" si="307"/>
        <v>83</v>
      </c>
      <c r="F6585" s="306" t="s">
        <v>175</v>
      </c>
      <c r="G6585" s="241">
        <v>68.19</v>
      </c>
      <c r="H6585" s="244">
        <f t="shared" si="308"/>
        <v>5659.7699999999995</v>
      </c>
      <c r="I6585" s="246"/>
      <c r="J6585" s="247"/>
      <c r="K6585" s="240"/>
      <c r="L6585" s="245"/>
    </row>
    <row r="6586" spans="1:12">
      <c r="A6586" s="243">
        <v>45167</v>
      </c>
      <c r="B6586" s="243">
        <v>45177</v>
      </c>
      <c r="C6586" s="244">
        <f t="shared" si="306"/>
        <v>11</v>
      </c>
      <c r="D6586" s="239">
        <v>45177</v>
      </c>
      <c r="E6586" s="245">
        <f t="shared" si="307"/>
        <v>10</v>
      </c>
      <c r="F6586" s="306" t="s">
        <v>176</v>
      </c>
      <c r="G6586" s="241">
        <v>22465.93</v>
      </c>
      <c r="H6586" s="244">
        <f t="shared" si="308"/>
        <v>224659.3</v>
      </c>
      <c r="I6586" s="246"/>
      <c r="J6586" s="247"/>
      <c r="K6586" s="240"/>
      <c r="L6586" s="245"/>
    </row>
    <row r="6587" spans="1:12">
      <c r="A6587" s="243">
        <v>45167</v>
      </c>
      <c r="B6587" s="243">
        <v>45168</v>
      </c>
      <c r="C6587" s="244">
        <f t="shared" si="306"/>
        <v>2</v>
      </c>
      <c r="D6587" s="239">
        <v>45168</v>
      </c>
      <c r="E6587" s="245">
        <f t="shared" si="307"/>
        <v>1</v>
      </c>
      <c r="F6587" s="306" t="s">
        <v>178</v>
      </c>
      <c r="G6587" s="241">
        <v>2974.99</v>
      </c>
      <c r="H6587" s="244">
        <f t="shared" si="308"/>
        <v>2974.99</v>
      </c>
      <c r="I6587" s="246"/>
      <c r="J6587" s="247"/>
      <c r="K6587" s="240"/>
      <c r="L6587" s="245"/>
    </row>
    <row r="6588" spans="1:12">
      <c r="A6588" s="243">
        <v>45167</v>
      </c>
      <c r="B6588" s="243">
        <v>45168</v>
      </c>
      <c r="C6588" s="244">
        <f t="shared" si="306"/>
        <v>2</v>
      </c>
      <c r="D6588" s="239">
        <v>45168</v>
      </c>
      <c r="E6588" s="245">
        <f t="shared" si="307"/>
        <v>1</v>
      </c>
      <c r="F6588" s="306" t="s">
        <v>176</v>
      </c>
      <c r="G6588" s="241">
        <v>252118.79</v>
      </c>
      <c r="H6588" s="244">
        <f t="shared" si="308"/>
        <v>252118.79</v>
      </c>
      <c r="I6588" s="246"/>
      <c r="J6588" s="247"/>
      <c r="K6588" s="240"/>
      <c r="L6588" s="245"/>
    </row>
    <row r="6589" spans="1:12">
      <c r="A6589" s="243">
        <v>45167</v>
      </c>
      <c r="B6589" s="243">
        <v>45169</v>
      </c>
      <c r="C6589" s="244">
        <f t="shared" si="306"/>
        <v>3</v>
      </c>
      <c r="D6589" s="239">
        <v>45169</v>
      </c>
      <c r="E6589" s="245">
        <f t="shared" si="307"/>
        <v>2</v>
      </c>
      <c r="F6589" s="306" t="s">
        <v>178</v>
      </c>
      <c r="G6589" s="241">
        <v>2620.0300000000002</v>
      </c>
      <c r="H6589" s="244">
        <f t="shared" si="308"/>
        <v>5240.0600000000004</v>
      </c>
      <c r="I6589" s="246"/>
      <c r="J6589" s="247"/>
      <c r="K6589" s="240"/>
      <c r="L6589" s="245"/>
    </row>
    <row r="6590" spans="1:12">
      <c r="A6590" s="243">
        <v>45167</v>
      </c>
      <c r="B6590" s="243">
        <v>45169</v>
      </c>
      <c r="C6590" s="244">
        <f t="shared" si="306"/>
        <v>3</v>
      </c>
      <c r="D6590" s="239">
        <v>45169</v>
      </c>
      <c r="E6590" s="245">
        <f t="shared" si="307"/>
        <v>2</v>
      </c>
      <c r="F6590" s="306" t="s">
        <v>176</v>
      </c>
      <c r="G6590" s="241">
        <v>85207.92</v>
      </c>
      <c r="H6590" s="244">
        <f t="shared" si="308"/>
        <v>170415.84</v>
      </c>
      <c r="I6590" s="246"/>
      <c r="J6590" s="247"/>
      <c r="K6590" s="240"/>
      <c r="L6590" s="245"/>
    </row>
    <row r="6591" spans="1:12">
      <c r="A6591" s="243">
        <v>45167</v>
      </c>
      <c r="B6591" s="243">
        <v>45180</v>
      </c>
      <c r="C6591" s="244">
        <f t="shared" si="306"/>
        <v>14</v>
      </c>
      <c r="D6591" s="239">
        <v>45180</v>
      </c>
      <c r="E6591" s="245">
        <f t="shared" si="307"/>
        <v>13</v>
      </c>
      <c r="F6591" s="306" t="s">
        <v>175</v>
      </c>
      <c r="G6591" s="241">
        <v>241.63</v>
      </c>
      <c r="H6591" s="244">
        <f t="shared" si="308"/>
        <v>3141.19</v>
      </c>
      <c r="I6591" s="246"/>
      <c r="J6591" s="247"/>
      <c r="K6591" s="240"/>
      <c r="L6591" s="245"/>
    </row>
    <row r="6592" spans="1:12">
      <c r="A6592" s="243">
        <v>45167</v>
      </c>
      <c r="B6592" s="243">
        <v>45181</v>
      </c>
      <c r="C6592" s="244">
        <f t="shared" si="306"/>
        <v>15</v>
      </c>
      <c r="D6592" s="239">
        <v>45181</v>
      </c>
      <c r="E6592" s="245">
        <f t="shared" si="307"/>
        <v>14</v>
      </c>
      <c r="F6592" s="306" t="s">
        <v>175</v>
      </c>
      <c r="G6592" s="241">
        <v>341.41</v>
      </c>
      <c r="H6592" s="244">
        <f t="shared" si="308"/>
        <v>4779.7400000000007</v>
      </c>
      <c r="I6592" s="246"/>
      <c r="J6592" s="247"/>
      <c r="K6592" s="240"/>
      <c r="L6592" s="245"/>
    </row>
    <row r="6593" spans="1:12">
      <c r="A6593" s="243">
        <v>45167</v>
      </c>
      <c r="B6593" s="243">
        <v>45168</v>
      </c>
      <c r="C6593" s="244">
        <f t="shared" si="306"/>
        <v>2</v>
      </c>
      <c r="D6593" s="239">
        <v>45168</v>
      </c>
      <c r="E6593" s="245">
        <f t="shared" si="307"/>
        <v>1</v>
      </c>
      <c r="F6593" s="306" t="s">
        <v>177</v>
      </c>
      <c r="G6593" s="241">
        <v>2699.69</v>
      </c>
      <c r="H6593" s="244">
        <f t="shared" si="308"/>
        <v>2699.69</v>
      </c>
      <c r="I6593" s="246"/>
      <c r="J6593" s="247"/>
      <c r="K6593" s="240"/>
      <c r="L6593" s="245"/>
    </row>
    <row r="6594" spans="1:12">
      <c r="A6594" s="243">
        <v>45167</v>
      </c>
      <c r="B6594" s="243">
        <v>45350</v>
      </c>
      <c r="C6594" s="244">
        <f t="shared" si="306"/>
        <v>184</v>
      </c>
      <c r="D6594" s="239">
        <v>45350</v>
      </c>
      <c r="E6594" s="245">
        <f t="shared" si="307"/>
        <v>183</v>
      </c>
      <c r="F6594" s="306" t="s">
        <v>176</v>
      </c>
      <c r="G6594" s="241">
        <v>2456.4499999999998</v>
      </c>
      <c r="H6594" s="244">
        <f t="shared" si="308"/>
        <v>449530.35</v>
      </c>
      <c r="I6594" s="246"/>
      <c r="J6594" s="247"/>
      <c r="K6594" s="240"/>
      <c r="L6594" s="245"/>
    </row>
    <row r="6595" spans="1:12">
      <c r="A6595" s="243">
        <v>45168</v>
      </c>
      <c r="B6595" s="243">
        <v>45169</v>
      </c>
      <c r="C6595" s="244">
        <f t="shared" si="306"/>
        <v>2</v>
      </c>
      <c r="D6595" s="239">
        <v>45169</v>
      </c>
      <c r="E6595" s="245">
        <f t="shared" si="307"/>
        <v>1</v>
      </c>
      <c r="F6595" s="306" t="s">
        <v>177</v>
      </c>
      <c r="G6595" s="241">
        <v>128440.58</v>
      </c>
      <c r="H6595" s="244">
        <f t="shared" si="308"/>
        <v>128440.58</v>
      </c>
      <c r="I6595" s="246"/>
      <c r="J6595" s="247"/>
      <c r="K6595" s="240"/>
      <c r="L6595" s="245"/>
    </row>
    <row r="6596" spans="1:12">
      <c r="A6596" s="243">
        <v>45168</v>
      </c>
      <c r="B6596" s="243">
        <v>45170</v>
      </c>
      <c r="C6596" s="244">
        <f t="shared" si="306"/>
        <v>3</v>
      </c>
      <c r="D6596" s="239">
        <v>45170</v>
      </c>
      <c r="E6596" s="245">
        <f t="shared" si="307"/>
        <v>2</v>
      </c>
      <c r="F6596" s="306" t="s">
        <v>180</v>
      </c>
      <c r="G6596" s="241">
        <v>0</v>
      </c>
      <c r="H6596" s="244">
        <f t="shared" si="308"/>
        <v>0</v>
      </c>
      <c r="I6596" s="246"/>
      <c r="J6596" s="247"/>
      <c r="K6596" s="240"/>
      <c r="L6596" s="245"/>
    </row>
    <row r="6597" spans="1:12">
      <c r="A6597" s="243">
        <v>45168</v>
      </c>
      <c r="B6597" s="243">
        <v>45238</v>
      </c>
      <c r="C6597" s="244">
        <f t="shared" si="306"/>
        <v>71</v>
      </c>
      <c r="D6597" s="239">
        <v>45238</v>
      </c>
      <c r="E6597" s="245">
        <f t="shared" si="307"/>
        <v>70</v>
      </c>
      <c r="F6597" s="306" t="s">
        <v>175</v>
      </c>
      <c r="G6597" s="241">
        <v>19.14</v>
      </c>
      <c r="H6597" s="244">
        <f t="shared" si="308"/>
        <v>1339.8</v>
      </c>
      <c r="I6597" s="246"/>
      <c r="J6597" s="247"/>
      <c r="K6597" s="240"/>
      <c r="L6597" s="245"/>
    </row>
    <row r="6598" spans="1:12">
      <c r="A6598" s="243">
        <v>45168</v>
      </c>
      <c r="B6598" s="243">
        <v>45168</v>
      </c>
      <c r="C6598" s="244">
        <f t="shared" si="306"/>
        <v>1</v>
      </c>
      <c r="D6598" s="239">
        <v>45168</v>
      </c>
      <c r="E6598" s="245">
        <f t="shared" si="307"/>
        <v>0</v>
      </c>
      <c r="F6598" s="306" t="s">
        <v>179</v>
      </c>
      <c r="G6598" s="241">
        <v>527.63</v>
      </c>
      <c r="H6598" s="244">
        <f t="shared" si="308"/>
        <v>0</v>
      </c>
      <c r="I6598" s="246"/>
      <c r="J6598" s="247"/>
      <c r="K6598" s="240"/>
      <c r="L6598" s="245"/>
    </row>
    <row r="6599" spans="1:12">
      <c r="A6599" s="243">
        <v>45168</v>
      </c>
      <c r="B6599" s="243">
        <v>45196</v>
      </c>
      <c r="C6599" s="244">
        <f t="shared" ref="C6599:C6662" si="309">B6599-A6599+1</f>
        <v>29</v>
      </c>
      <c r="D6599" s="239">
        <v>45196</v>
      </c>
      <c r="E6599" s="245">
        <f t="shared" ref="E6599:E6662" si="310">D6599-A6599</f>
        <v>28</v>
      </c>
      <c r="F6599" s="306" t="s">
        <v>175</v>
      </c>
      <c r="G6599" s="241">
        <v>78.39</v>
      </c>
      <c r="H6599" s="244">
        <f t="shared" ref="H6599:H6662" si="311">E6599*G6599</f>
        <v>2194.92</v>
      </c>
      <c r="I6599" s="246"/>
      <c r="J6599" s="247"/>
      <c r="K6599" s="240"/>
      <c r="L6599" s="245"/>
    </row>
    <row r="6600" spans="1:12">
      <c r="A6600" s="243">
        <v>45168</v>
      </c>
      <c r="B6600" s="243">
        <v>45180</v>
      </c>
      <c r="C6600" s="244">
        <f t="shared" si="309"/>
        <v>13</v>
      </c>
      <c r="D6600" s="239">
        <v>45180</v>
      </c>
      <c r="E6600" s="245">
        <f t="shared" si="310"/>
        <v>12</v>
      </c>
      <c r="F6600" s="306" t="s">
        <v>175</v>
      </c>
      <c r="G6600" s="241">
        <v>1000.97</v>
      </c>
      <c r="H6600" s="244">
        <f t="shared" si="311"/>
        <v>12011.64</v>
      </c>
      <c r="I6600" s="246"/>
      <c r="J6600" s="247"/>
      <c r="K6600" s="240"/>
      <c r="L6600" s="245"/>
    </row>
    <row r="6601" spans="1:12">
      <c r="A6601" s="243">
        <v>45168</v>
      </c>
      <c r="B6601" s="243">
        <v>45183</v>
      </c>
      <c r="C6601" s="244">
        <f t="shared" si="309"/>
        <v>16</v>
      </c>
      <c r="D6601" s="239">
        <v>45183</v>
      </c>
      <c r="E6601" s="245">
        <f t="shared" si="310"/>
        <v>15</v>
      </c>
      <c r="F6601" s="306" t="s">
        <v>178</v>
      </c>
      <c r="G6601" s="241">
        <v>13702.55</v>
      </c>
      <c r="H6601" s="244">
        <f t="shared" si="311"/>
        <v>205538.25</v>
      </c>
      <c r="I6601" s="246"/>
      <c r="J6601" s="247"/>
      <c r="K6601" s="240"/>
      <c r="L6601" s="245"/>
    </row>
    <row r="6602" spans="1:12">
      <c r="A6602" s="243">
        <v>45168</v>
      </c>
      <c r="B6602" s="243">
        <v>45182</v>
      </c>
      <c r="C6602" s="244">
        <f t="shared" si="309"/>
        <v>15</v>
      </c>
      <c r="D6602" s="239">
        <v>45182</v>
      </c>
      <c r="E6602" s="245">
        <f t="shared" si="310"/>
        <v>14</v>
      </c>
      <c r="F6602" s="306" t="s">
        <v>176</v>
      </c>
      <c r="G6602" s="241">
        <v>14259.07</v>
      </c>
      <c r="H6602" s="244">
        <f t="shared" si="311"/>
        <v>199626.97999999998</v>
      </c>
      <c r="I6602" s="246"/>
      <c r="J6602" s="247"/>
      <c r="K6602" s="240"/>
      <c r="L6602" s="245"/>
    </row>
    <row r="6603" spans="1:12">
      <c r="A6603" s="243">
        <v>45168</v>
      </c>
      <c r="B6603" s="243">
        <v>45198</v>
      </c>
      <c r="C6603" s="244">
        <f t="shared" si="309"/>
        <v>31</v>
      </c>
      <c r="D6603" s="239">
        <v>45198</v>
      </c>
      <c r="E6603" s="245">
        <f t="shared" si="310"/>
        <v>30</v>
      </c>
      <c r="F6603" s="306" t="s">
        <v>175</v>
      </c>
      <c r="G6603" s="241">
        <v>211.09</v>
      </c>
      <c r="H6603" s="244">
        <f t="shared" si="311"/>
        <v>6332.7</v>
      </c>
      <c r="I6603" s="246"/>
      <c r="J6603" s="247"/>
      <c r="K6603" s="240"/>
      <c r="L6603" s="245"/>
    </row>
    <row r="6604" spans="1:12">
      <c r="A6604" s="243">
        <v>45168</v>
      </c>
      <c r="B6604" s="243">
        <v>45183</v>
      </c>
      <c r="C6604" s="244">
        <f t="shared" si="309"/>
        <v>16</v>
      </c>
      <c r="D6604" s="239">
        <v>45183</v>
      </c>
      <c r="E6604" s="245">
        <f t="shared" si="310"/>
        <v>15</v>
      </c>
      <c r="F6604" s="306" t="s">
        <v>176</v>
      </c>
      <c r="G6604" s="241">
        <v>127.49</v>
      </c>
      <c r="H6604" s="244">
        <f t="shared" si="311"/>
        <v>1912.35</v>
      </c>
      <c r="I6604" s="246"/>
      <c r="J6604" s="247"/>
      <c r="K6604" s="240"/>
      <c r="L6604" s="245"/>
    </row>
    <row r="6605" spans="1:12">
      <c r="A6605" s="243">
        <v>45168</v>
      </c>
      <c r="B6605" s="243">
        <v>45182</v>
      </c>
      <c r="C6605" s="244">
        <f t="shared" si="309"/>
        <v>15</v>
      </c>
      <c r="D6605" s="239">
        <v>45182</v>
      </c>
      <c r="E6605" s="245">
        <f t="shared" si="310"/>
        <v>14</v>
      </c>
      <c r="F6605" s="306" t="s">
        <v>175</v>
      </c>
      <c r="G6605" s="241">
        <v>46.65</v>
      </c>
      <c r="H6605" s="244">
        <f t="shared" si="311"/>
        <v>653.1</v>
      </c>
      <c r="I6605" s="246"/>
      <c r="J6605" s="247"/>
      <c r="K6605" s="240"/>
      <c r="L6605" s="245"/>
    </row>
    <row r="6606" spans="1:12">
      <c r="A6606" s="243">
        <v>45168</v>
      </c>
      <c r="B6606" s="243">
        <v>45170</v>
      </c>
      <c r="C6606" s="244">
        <f t="shared" si="309"/>
        <v>3</v>
      </c>
      <c r="D6606" s="239">
        <v>45170</v>
      </c>
      <c r="E6606" s="245">
        <f t="shared" si="310"/>
        <v>2</v>
      </c>
      <c r="F6606" s="306" t="s">
        <v>178</v>
      </c>
      <c r="G6606" s="241">
        <v>277010.63</v>
      </c>
      <c r="H6606" s="244">
        <f t="shared" si="311"/>
        <v>554021.26</v>
      </c>
      <c r="I6606" s="246"/>
      <c r="J6606" s="247"/>
      <c r="K6606" s="240"/>
      <c r="L6606" s="245"/>
    </row>
    <row r="6607" spans="1:12">
      <c r="A6607" s="243">
        <v>45168</v>
      </c>
      <c r="B6607" s="243">
        <v>45202</v>
      </c>
      <c r="C6607" s="244">
        <f t="shared" si="309"/>
        <v>35</v>
      </c>
      <c r="D6607" s="239">
        <v>45202</v>
      </c>
      <c r="E6607" s="245">
        <f t="shared" si="310"/>
        <v>34</v>
      </c>
      <c r="F6607" s="306" t="s">
        <v>175</v>
      </c>
      <c r="G6607" s="241">
        <v>164.39</v>
      </c>
      <c r="H6607" s="244">
        <f t="shared" si="311"/>
        <v>5589.2599999999993</v>
      </c>
      <c r="I6607" s="246"/>
      <c r="J6607" s="247"/>
      <c r="K6607" s="240"/>
      <c r="L6607" s="245"/>
    </row>
    <row r="6608" spans="1:12">
      <c r="A6608" s="243">
        <v>45168</v>
      </c>
      <c r="B6608" s="243">
        <v>45170</v>
      </c>
      <c r="C6608" s="244">
        <f t="shared" si="309"/>
        <v>3</v>
      </c>
      <c r="D6608" s="239">
        <v>45170</v>
      </c>
      <c r="E6608" s="245">
        <f t="shared" si="310"/>
        <v>2</v>
      </c>
      <c r="F6608" s="306" t="s">
        <v>176</v>
      </c>
      <c r="G6608" s="241">
        <v>137805.29</v>
      </c>
      <c r="H6608" s="244">
        <f t="shared" si="311"/>
        <v>275610.58</v>
      </c>
      <c r="I6608" s="246"/>
      <c r="J6608" s="247"/>
      <c r="K6608" s="240"/>
      <c r="L6608" s="245"/>
    </row>
    <row r="6609" spans="1:12">
      <c r="A6609" s="243">
        <v>45168</v>
      </c>
      <c r="B6609" s="243">
        <v>45170</v>
      </c>
      <c r="C6609" s="244">
        <f t="shared" si="309"/>
        <v>3</v>
      </c>
      <c r="D6609" s="239">
        <v>45170</v>
      </c>
      <c r="E6609" s="245">
        <f t="shared" si="310"/>
        <v>2</v>
      </c>
      <c r="F6609" s="306" t="s">
        <v>175</v>
      </c>
      <c r="G6609" s="241">
        <v>2127.27</v>
      </c>
      <c r="H6609" s="244">
        <f t="shared" si="311"/>
        <v>4254.54</v>
      </c>
      <c r="I6609" s="246"/>
      <c r="J6609" s="247"/>
      <c r="K6609" s="240"/>
      <c r="L6609" s="245"/>
    </row>
    <row r="6610" spans="1:12">
      <c r="A6610" s="243">
        <v>45168</v>
      </c>
      <c r="B6610" s="243">
        <v>45171</v>
      </c>
      <c r="C6610" s="244">
        <f t="shared" si="309"/>
        <v>4</v>
      </c>
      <c r="D6610" s="239">
        <v>45171</v>
      </c>
      <c r="E6610" s="245">
        <f t="shared" si="310"/>
        <v>3</v>
      </c>
      <c r="F6610" s="306" t="s">
        <v>176</v>
      </c>
      <c r="G6610" s="241">
        <v>53605.8</v>
      </c>
      <c r="H6610" s="244">
        <f t="shared" si="311"/>
        <v>160817.40000000002</v>
      </c>
      <c r="I6610" s="246"/>
      <c r="J6610" s="247"/>
      <c r="K6610" s="240"/>
      <c r="L6610" s="245"/>
    </row>
    <row r="6611" spans="1:12">
      <c r="A6611" s="243">
        <v>45168</v>
      </c>
      <c r="B6611" s="243">
        <v>45170</v>
      </c>
      <c r="C6611" s="244">
        <f t="shared" si="309"/>
        <v>3</v>
      </c>
      <c r="D6611" s="239">
        <v>45170</v>
      </c>
      <c r="E6611" s="245">
        <f t="shared" si="310"/>
        <v>2</v>
      </c>
      <c r="F6611" s="306" t="s">
        <v>177</v>
      </c>
      <c r="G6611" s="241">
        <v>31010.85</v>
      </c>
      <c r="H6611" s="244">
        <f t="shared" si="311"/>
        <v>62021.7</v>
      </c>
      <c r="I6611" s="246"/>
      <c r="J6611" s="247"/>
      <c r="K6611" s="240"/>
      <c r="L6611" s="245"/>
    </row>
    <row r="6612" spans="1:12">
      <c r="A6612" s="243">
        <v>45168</v>
      </c>
      <c r="B6612" s="243">
        <v>45171</v>
      </c>
      <c r="C6612" s="244">
        <f t="shared" si="309"/>
        <v>4</v>
      </c>
      <c r="D6612" s="239">
        <v>45171</v>
      </c>
      <c r="E6612" s="245">
        <f t="shared" si="310"/>
        <v>3</v>
      </c>
      <c r="F6612" s="306" t="s">
        <v>177</v>
      </c>
      <c r="G6612" s="241">
        <v>57155.91</v>
      </c>
      <c r="H6612" s="244">
        <f t="shared" si="311"/>
        <v>171467.73</v>
      </c>
      <c r="I6612" s="246"/>
      <c r="J6612" s="247"/>
      <c r="K6612" s="240"/>
      <c r="L6612" s="245"/>
    </row>
    <row r="6613" spans="1:12">
      <c r="A6613" s="243">
        <v>45168</v>
      </c>
      <c r="B6613" s="243">
        <v>45174</v>
      </c>
      <c r="C6613" s="244">
        <f t="shared" si="309"/>
        <v>7</v>
      </c>
      <c r="D6613" s="239">
        <v>45174</v>
      </c>
      <c r="E6613" s="245">
        <f t="shared" si="310"/>
        <v>6</v>
      </c>
      <c r="F6613" s="306" t="s">
        <v>176</v>
      </c>
      <c r="G6613" s="241">
        <v>17205.18</v>
      </c>
      <c r="H6613" s="244">
        <f t="shared" si="311"/>
        <v>103231.08</v>
      </c>
      <c r="I6613" s="246"/>
      <c r="J6613" s="247"/>
      <c r="K6613" s="240"/>
      <c r="L6613" s="245"/>
    </row>
    <row r="6614" spans="1:12">
      <c r="A6614" s="243">
        <v>45168</v>
      </c>
      <c r="B6614" s="243">
        <v>45175</v>
      </c>
      <c r="C6614" s="244">
        <f t="shared" si="309"/>
        <v>8</v>
      </c>
      <c r="D6614" s="239">
        <v>45175</v>
      </c>
      <c r="E6614" s="245">
        <f t="shared" si="310"/>
        <v>7</v>
      </c>
      <c r="F6614" s="306" t="s">
        <v>178</v>
      </c>
      <c r="G6614" s="241">
        <v>399.94</v>
      </c>
      <c r="H6614" s="244">
        <f t="shared" si="311"/>
        <v>2799.58</v>
      </c>
      <c r="I6614" s="246"/>
      <c r="J6614" s="247"/>
      <c r="K6614" s="240"/>
      <c r="L6614" s="245"/>
    </row>
    <row r="6615" spans="1:12">
      <c r="A6615" s="243">
        <v>45168</v>
      </c>
      <c r="B6615" s="243">
        <v>45175</v>
      </c>
      <c r="C6615" s="244">
        <f t="shared" si="309"/>
        <v>8</v>
      </c>
      <c r="D6615" s="239">
        <v>45175</v>
      </c>
      <c r="E6615" s="245">
        <f t="shared" si="310"/>
        <v>7</v>
      </c>
      <c r="F6615" s="306" t="s">
        <v>176</v>
      </c>
      <c r="G6615" s="241">
        <v>12731.43</v>
      </c>
      <c r="H6615" s="244">
        <f t="shared" si="311"/>
        <v>89120.010000000009</v>
      </c>
      <c r="I6615" s="246"/>
      <c r="J6615" s="247"/>
      <c r="K6615" s="240"/>
      <c r="L6615" s="245"/>
    </row>
    <row r="6616" spans="1:12">
      <c r="A6616" s="243">
        <v>45168</v>
      </c>
      <c r="B6616" s="243">
        <v>45174</v>
      </c>
      <c r="C6616" s="244">
        <f t="shared" si="309"/>
        <v>7</v>
      </c>
      <c r="D6616" s="239">
        <v>45174</v>
      </c>
      <c r="E6616" s="245">
        <f t="shared" si="310"/>
        <v>6</v>
      </c>
      <c r="F6616" s="306" t="s">
        <v>175</v>
      </c>
      <c r="G6616" s="241">
        <v>1759.78</v>
      </c>
      <c r="H6616" s="244">
        <f t="shared" si="311"/>
        <v>10558.68</v>
      </c>
      <c r="I6616" s="246"/>
      <c r="J6616" s="247"/>
      <c r="K6616" s="240"/>
      <c r="L6616" s="245"/>
    </row>
    <row r="6617" spans="1:12">
      <c r="A6617" s="243">
        <v>45168</v>
      </c>
      <c r="B6617" s="243">
        <v>45443</v>
      </c>
      <c r="C6617" s="244">
        <f t="shared" si="309"/>
        <v>276</v>
      </c>
      <c r="D6617" s="239">
        <v>45443</v>
      </c>
      <c r="E6617" s="245">
        <f t="shared" si="310"/>
        <v>275</v>
      </c>
      <c r="F6617" s="306" t="s">
        <v>175</v>
      </c>
      <c r="G6617" s="241">
        <v>90.36</v>
      </c>
      <c r="H6617" s="244">
        <f t="shared" si="311"/>
        <v>24849</v>
      </c>
      <c r="I6617" s="246"/>
      <c r="J6617" s="247"/>
      <c r="K6617" s="240"/>
      <c r="L6617" s="245"/>
    </row>
    <row r="6618" spans="1:12">
      <c r="A6618" s="243">
        <v>45168</v>
      </c>
      <c r="B6618" s="243">
        <v>45175</v>
      </c>
      <c r="C6618" s="244">
        <f t="shared" si="309"/>
        <v>8</v>
      </c>
      <c r="D6618" s="239">
        <v>45175</v>
      </c>
      <c r="E6618" s="245">
        <f t="shared" si="310"/>
        <v>7</v>
      </c>
      <c r="F6618" s="306" t="s">
        <v>175</v>
      </c>
      <c r="G6618" s="241">
        <v>9732.48</v>
      </c>
      <c r="H6618" s="244">
        <f t="shared" si="311"/>
        <v>68127.360000000001</v>
      </c>
      <c r="I6618" s="246"/>
      <c r="J6618" s="247"/>
      <c r="K6618" s="240"/>
      <c r="L6618" s="245"/>
    </row>
    <row r="6619" spans="1:12">
      <c r="A6619" s="243">
        <v>45168</v>
      </c>
      <c r="B6619" s="243">
        <v>45176</v>
      </c>
      <c r="C6619" s="244">
        <f t="shared" si="309"/>
        <v>9</v>
      </c>
      <c r="D6619" s="239">
        <v>45176</v>
      </c>
      <c r="E6619" s="245">
        <f t="shared" si="310"/>
        <v>8</v>
      </c>
      <c r="F6619" s="306" t="s">
        <v>176</v>
      </c>
      <c r="G6619" s="241">
        <v>31031.1</v>
      </c>
      <c r="H6619" s="244">
        <f t="shared" si="311"/>
        <v>248248.8</v>
      </c>
      <c r="I6619" s="246"/>
      <c r="J6619" s="247"/>
      <c r="K6619" s="240"/>
      <c r="L6619" s="245"/>
    </row>
    <row r="6620" spans="1:12">
      <c r="A6620" s="243">
        <v>45168</v>
      </c>
      <c r="B6620" s="243">
        <v>45189</v>
      </c>
      <c r="C6620" s="244">
        <f t="shared" si="309"/>
        <v>22</v>
      </c>
      <c r="D6620" s="239">
        <v>45189</v>
      </c>
      <c r="E6620" s="245">
        <f t="shared" si="310"/>
        <v>21</v>
      </c>
      <c r="F6620" s="306" t="s">
        <v>175</v>
      </c>
      <c r="G6620" s="241">
        <v>183.75</v>
      </c>
      <c r="H6620" s="244">
        <f t="shared" si="311"/>
        <v>3858.75</v>
      </c>
      <c r="I6620" s="246"/>
      <c r="J6620" s="247"/>
      <c r="K6620" s="240"/>
      <c r="L6620" s="245"/>
    </row>
    <row r="6621" spans="1:12">
      <c r="A6621" s="243">
        <v>45168</v>
      </c>
      <c r="B6621" s="243">
        <v>45177</v>
      </c>
      <c r="C6621" s="244">
        <f t="shared" si="309"/>
        <v>10</v>
      </c>
      <c r="D6621" s="239">
        <v>45177</v>
      </c>
      <c r="E6621" s="245">
        <f t="shared" si="310"/>
        <v>9</v>
      </c>
      <c r="F6621" s="306" t="s">
        <v>176</v>
      </c>
      <c r="G6621" s="241">
        <v>9940.68</v>
      </c>
      <c r="H6621" s="244">
        <f t="shared" si="311"/>
        <v>89466.12</v>
      </c>
      <c r="I6621" s="246"/>
      <c r="J6621" s="247"/>
      <c r="K6621" s="240"/>
      <c r="L6621" s="245"/>
    </row>
    <row r="6622" spans="1:12">
      <c r="A6622" s="243">
        <v>45168</v>
      </c>
      <c r="B6622" s="243">
        <v>45175</v>
      </c>
      <c r="C6622" s="244">
        <f t="shared" si="309"/>
        <v>8</v>
      </c>
      <c r="D6622" s="239">
        <v>45175</v>
      </c>
      <c r="E6622" s="245">
        <f t="shared" si="310"/>
        <v>7</v>
      </c>
      <c r="F6622" s="306" t="s">
        <v>177</v>
      </c>
      <c r="G6622" s="241">
        <v>708.55</v>
      </c>
      <c r="H6622" s="244">
        <f t="shared" si="311"/>
        <v>4959.8499999999995</v>
      </c>
      <c r="I6622" s="246"/>
      <c r="J6622" s="247"/>
      <c r="K6622" s="240"/>
      <c r="L6622" s="245"/>
    </row>
    <row r="6623" spans="1:12">
      <c r="A6623" s="243">
        <v>45168</v>
      </c>
      <c r="B6623" s="243">
        <v>45176</v>
      </c>
      <c r="C6623" s="244">
        <f t="shared" si="309"/>
        <v>9</v>
      </c>
      <c r="D6623" s="239">
        <v>45176</v>
      </c>
      <c r="E6623" s="245">
        <f t="shared" si="310"/>
        <v>8</v>
      </c>
      <c r="F6623" s="306" t="s">
        <v>175</v>
      </c>
      <c r="G6623" s="241">
        <v>126.9</v>
      </c>
      <c r="H6623" s="244">
        <f t="shared" si="311"/>
        <v>1015.2</v>
      </c>
      <c r="I6623" s="246"/>
      <c r="J6623" s="247"/>
      <c r="K6623" s="240"/>
      <c r="L6623" s="245"/>
    </row>
    <row r="6624" spans="1:12">
      <c r="A6624" s="243">
        <v>45168</v>
      </c>
      <c r="B6624" s="243">
        <v>45177</v>
      </c>
      <c r="C6624" s="244">
        <f t="shared" si="309"/>
        <v>10</v>
      </c>
      <c r="D6624" s="239">
        <v>45177</v>
      </c>
      <c r="E6624" s="245">
        <f t="shared" si="310"/>
        <v>9</v>
      </c>
      <c r="F6624" s="306" t="s">
        <v>175</v>
      </c>
      <c r="G6624" s="241">
        <v>573.08000000000004</v>
      </c>
      <c r="H6624" s="244">
        <f t="shared" si="311"/>
        <v>5157.72</v>
      </c>
      <c r="I6624" s="246"/>
      <c r="J6624" s="247"/>
      <c r="K6624" s="240"/>
      <c r="L6624" s="245"/>
    </row>
    <row r="6625" spans="1:12">
      <c r="A6625" s="243">
        <v>45168</v>
      </c>
      <c r="B6625" s="243">
        <v>45169</v>
      </c>
      <c r="C6625" s="244">
        <f t="shared" si="309"/>
        <v>2</v>
      </c>
      <c r="D6625" s="239">
        <v>45169</v>
      </c>
      <c r="E6625" s="245">
        <f t="shared" si="310"/>
        <v>1</v>
      </c>
      <c r="F6625" s="306" t="s">
        <v>178</v>
      </c>
      <c r="G6625" s="241">
        <v>298360.59999999998</v>
      </c>
      <c r="H6625" s="244">
        <f t="shared" si="311"/>
        <v>298360.59999999998</v>
      </c>
      <c r="I6625" s="246"/>
      <c r="J6625" s="247"/>
      <c r="K6625" s="240"/>
      <c r="L6625" s="245"/>
    </row>
    <row r="6626" spans="1:12">
      <c r="A6626" s="243">
        <v>45168</v>
      </c>
      <c r="B6626" s="243">
        <v>45177</v>
      </c>
      <c r="C6626" s="244">
        <f t="shared" si="309"/>
        <v>10</v>
      </c>
      <c r="D6626" s="239">
        <v>45177</v>
      </c>
      <c r="E6626" s="245">
        <f t="shared" si="310"/>
        <v>9</v>
      </c>
      <c r="F6626" s="306" t="s">
        <v>177</v>
      </c>
      <c r="G6626" s="241">
        <v>68.89</v>
      </c>
      <c r="H6626" s="244">
        <f t="shared" si="311"/>
        <v>620.01</v>
      </c>
      <c r="I6626" s="246"/>
      <c r="J6626" s="247"/>
      <c r="K6626" s="240"/>
      <c r="L6626" s="245"/>
    </row>
    <row r="6627" spans="1:12">
      <c r="A6627" s="243">
        <v>45168</v>
      </c>
      <c r="B6627" s="243">
        <v>45168</v>
      </c>
      <c r="C6627" s="244">
        <f t="shared" si="309"/>
        <v>1</v>
      </c>
      <c r="D6627" s="239">
        <v>45168</v>
      </c>
      <c r="E6627" s="245">
        <f t="shared" si="310"/>
        <v>0</v>
      </c>
      <c r="F6627" s="306" t="s">
        <v>176</v>
      </c>
      <c r="G6627" s="241">
        <v>1754.06</v>
      </c>
      <c r="H6627" s="244">
        <f t="shared" si="311"/>
        <v>0</v>
      </c>
      <c r="I6627" s="246"/>
      <c r="J6627" s="247"/>
      <c r="K6627" s="240"/>
      <c r="L6627" s="245"/>
    </row>
    <row r="6628" spans="1:12">
      <c r="A6628" s="243">
        <v>45168</v>
      </c>
      <c r="B6628" s="243">
        <v>45191</v>
      </c>
      <c r="C6628" s="244">
        <f t="shared" si="309"/>
        <v>24</v>
      </c>
      <c r="D6628" s="239">
        <v>45191</v>
      </c>
      <c r="E6628" s="245">
        <f t="shared" si="310"/>
        <v>23</v>
      </c>
      <c r="F6628" s="306" t="s">
        <v>177</v>
      </c>
      <c r="G6628" s="241">
        <v>159.5</v>
      </c>
      <c r="H6628" s="244">
        <f t="shared" si="311"/>
        <v>3668.5</v>
      </c>
      <c r="I6628" s="246"/>
      <c r="J6628" s="247"/>
      <c r="K6628" s="240"/>
      <c r="L6628" s="245"/>
    </row>
    <row r="6629" spans="1:12">
      <c r="A6629" s="243">
        <v>45168</v>
      </c>
      <c r="B6629" s="243">
        <v>45169</v>
      </c>
      <c r="C6629" s="244">
        <f t="shared" si="309"/>
        <v>2</v>
      </c>
      <c r="D6629" s="239">
        <v>45169</v>
      </c>
      <c r="E6629" s="245">
        <f t="shared" si="310"/>
        <v>1</v>
      </c>
      <c r="F6629" s="306" t="s">
        <v>176</v>
      </c>
      <c r="G6629" s="241">
        <v>487833.31</v>
      </c>
      <c r="H6629" s="244">
        <f t="shared" si="311"/>
        <v>487833.31</v>
      </c>
      <c r="I6629" s="246"/>
      <c r="J6629" s="247"/>
      <c r="K6629" s="240"/>
      <c r="L6629" s="245"/>
    </row>
    <row r="6630" spans="1:12">
      <c r="A6630" s="243">
        <v>45168</v>
      </c>
      <c r="B6630" s="243">
        <v>45168</v>
      </c>
      <c r="C6630" s="244">
        <f t="shared" si="309"/>
        <v>1</v>
      </c>
      <c r="D6630" s="239">
        <v>45168</v>
      </c>
      <c r="E6630" s="245">
        <f t="shared" si="310"/>
        <v>0</v>
      </c>
      <c r="F6630" s="306" t="s">
        <v>175</v>
      </c>
      <c r="G6630" s="241">
        <v>2568.4499999999998</v>
      </c>
      <c r="H6630" s="244">
        <f t="shared" si="311"/>
        <v>0</v>
      </c>
      <c r="I6630" s="246"/>
      <c r="J6630" s="247"/>
      <c r="K6630" s="240"/>
      <c r="L6630" s="245"/>
    </row>
    <row r="6631" spans="1:12">
      <c r="A6631" s="243">
        <v>45168</v>
      </c>
      <c r="B6631" s="243">
        <v>45211</v>
      </c>
      <c r="C6631" s="244">
        <f t="shared" si="309"/>
        <v>44</v>
      </c>
      <c r="D6631" s="239">
        <v>45211</v>
      </c>
      <c r="E6631" s="245">
        <f t="shared" si="310"/>
        <v>43</v>
      </c>
      <c r="F6631" s="306" t="s">
        <v>176</v>
      </c>
      <c r="G6631" s="241">
        <v>22.36</v>
      </c>
      <c r="H6631" s="244">
        <f t="shared" si="311"/>
        <v>961.48</v>
      </c>
      <c r="I6631" s="246"/>
      <c r="J6631" s="247"/>
      <c r="K6631" s="240"/>
      <c r="L6631" s="245"/>
    </row>
    <row r="6632" spans="1:12">
      <c r="A6632" s="243">
        <v>45168</v>
      </c>
      <c r="B6632" s="243">
        <v>45169</v>
      </c>
      <c r="C6632" s="244">
        <f t="shared" si="309"/>
        <v>2</v>
      </c>
      <c r="D6632" s="239">
        <v>45169</v>
      </c>
      <c r="E6632" s="245">
        <f t="shared" si="310"/>
        <v>1</v>
      </c>
      <c r="F6632" s="306" t="s">
        <v>175</v>
      </c>
      <c r="G6632" s="241">
        <v>772612.14</v>
      </c>
      <c r="H6632" s="244">
        <f t="shared" si="311"/>
        <v>772612.14</v>
      </c>
      <c r="I6632" s="246"/>
      <c r="J6632" s="247"/>
      <c r="K6632" s="240"/>
      <c r="L6632" s="245"/>
    </row>
    <row r="6633" spans="1:12">
      <c r="A6633" s="243">
        <v>45168</v>
      </c>
      <c r="B6633" s="243">
        <v>45168</v>
      </c>
      <c r="C6633" s="244">
        <f t="shared" si="309"/>
        <v>1</v>
      </c>
      <c r="D6633" s="239">
        <v>45168</v>
      </c>
      <c r="E6633" s="245">
        <f t="shared" si="310"/>
        <v>0</v>
      </c>
      <c r="F6633" s="306" t="s">
        <v>177</v>
      </c>
      <c r="G6633" s="241">
        <v>61.7</v>
      </c>
      <c r="H6633" s="244">
        <f t="shared" si="311"/>
        <v>0</v>
      </c>
      <c r="I6633" s="246"/>
      <c r="J6633" s="247"/>
      <c r="K6633" s="240"/>
      <c r="L6633" s="245"/>
    </row>
    <row r="6634" spans="1:12">
      <c r="A6634" s="243">
        <v>45168</v>
      </c>
      <c r="B6634" s="243">
        <v>45211</v>
      </c>
      <c r="C6634" s="244">
        <f t="shared" si="309"/>
        <v>44</v>
      </c>
      <c r="D6634" s="239">
        <v>45211</v>
      </c>
      <c r="E6634" s="245">
        <f t="shared" si="310"/>
        <v>43</v>
      </c>
      <c r="F6634" s="306" t="s">
        <v>175</v>
      </c>
      <c r="G6634" s="241">
        <v>0.86</v>
      </c>
      <c r="H6634" s="244">
        <f t="shared" si="311"/>
        <v>36.979999999999997</v>
      </c>
      <c r="I6634" s="246"/>
      <c r="J6634" s="247"/>
      <c r="K6634" s="240"/>
      <c r="L6634" s="245"/>
    </row>
    <row r="6635" spans="1:12">
      <c r="A6635" s="243">
        <v>45169</v>
      </c>
      <c r="B6635" s="243">
        <v>45177</v>
      </c>
      <c r="C6635" s="244">
        <f t="shared" si="309"/>
        <v>9</v>
      </c>
      <c r="D6635" s="239">
        <v>45177</v>
      </c>
      <c r="E6635" s="245">
        <f t="shared" si="310"/>
        <v>8</v>
      </c>
      <c r="F6635" s="306" t="s">
        <v>175</v>
      </c>
      <c r="G6635" s="241">
        <v>61.78</v>
      </c>
      <c r="H6635" s="244">
        <f t="shared" si="311"/>
        <v>494.24</v>
      </c>
      <c r="I6635" s="246"/>
      <c r="J6635" s="247"/>
      <c r="K6635" s="240"/>
      <c r="L6635" s="245"/>
    </row>
    <row r="6636" spans="1:12">
      <c r="A6636" s="243">
        <v>45169</v>
      </c>
      <c r="B6636" s="243">
        <v>45181</v>
      </c>
      <c r="C6636" s="244">
        <f t="shared" si="309"/>
        <v>13</v>
      </c>
      <c r="D6636" s="239">
        <v>45181</v>
      </c>
      <c r="E6636" s="245">
        <f t="shared" si="310"/>
        <v>12</v>
      </c>
      <c r="F6636" s="306" t="s">
        <v>176</v>
      </c>
      <c r="G6636" s="241">
        <v>298.48</v>
      </c>
      <c r="H6636" s="244">
        <f t="shared" si="311"/>
        <v>3581.76</v>
      </c>
      <c r="I6636" s="246"/>
      <c r="J6636" s="247"/>
      <c r="K6636" s="240"/>
      <c r="L6636" s="245"/>
    </row>
    <row r="6637" spans="1:12">
      <c r="A6637" s="243">
        <v>45169</v>
      </c>
      <c r="B6637" s="243">
        <v>45198</v>
      </c>
      <c r="C6637" s="244">
        <f t="shared" si="309"/>
        <v>30</v>
      </c>
      <c r="D6637" s="239">
        <v>45198</v>
      </c>
      <c r="E6637" s="245">
        <f t="shared" si="310"/>
        <v>29</v>
      </c>
      <c r="F6637" s="306" t="s">
        <v>176</v>
      </c>
      <c r="G6637" s="241">
        <v>77.31</v>
      </c>
      <c r="H6637" s="244">
        <f t="shared" si="311"/>
        <v>2241.9900000000002</v>
      </c>
      <c r="I6637" s="246"/>
      <c r="J6637" s="247"/>
      <c r="K6637" s="240"/>
      <c r="L6637" s="245"/>
    </row>
    <row r="6638" spans="1:12">
      <c r="A6638" s="243">
        <v>45169</v>
      </c>
      <c r="B6638" s="243">
        <v>45182</v>
      </c>
      <c r="C6638" s="244">
        <f t="shared" si="309"/>
        <v>14</v>
      </c>
      <c r="D6638" s="239">
        <v>45182</v>
      </c>
      <c r="E6638" s="245">
        <f t="shared" si="310"/>
        <v>13</v>
      </c>
      <c r="F6638" s="306" t="s">
        <v>176</v>
      </c>
      <c r="G6638" s="241">
        <v>116.19</v>
      </c>
      <c r="H6638" s="244">
        <f t="shared" si="311"/>
        <v>1510.47</v>
      </c>
      <c r="I6638" s="246"/>
      <c r="J6638" s="247"/>
      <c r="K6638" s="240"/>
      <c r="L6638" s="245"/>
    </row>
    <row r="6639" spans="1:12">
      <c r="A6639" s="243">
        <v>45169</v>
      </c>
      <c r="B6639" s="243">
        <v>45181</v>
      </c>
      <c r="C6639" s="244">
        <f t="shared" si="309"/>
        <v>13</v>
      </c>
      <c r="D6639" s="239">
        <v>45181</v>
      </c>
      <c r="E6639" s="245">
        <f t="shared" si="310"/>
        <v>12</v>
      </c>
      <c r="F6639" s="306" t="s">
        <v>175</v>
      </c>
      <c r="G6639" s="241">
        <v>1.44</v>
      </c>
      <c r="H6639" s="244">
        <f t="shared" si="311"/>
        <v>17.28</v>
      </c>
      <c r="I6639" s="246"/>
      <c r="J6639" s="247"/>
      <c r="K6639" s="240"/>
      <c r="L6639" s="245"/>
    </row>
    <row r="6640" spans="1:12">
      <c r="A6640" s="243">
        <v>45169</v>
      </c>
      <c r="B6640" s="243">
        <v>45198</v>
      </c>
      <c r="C6640" s="244">
        <f t="shared" si="309"/>
        <v>30</v>
      </c>
      <c r="D6640" s="239">
        <v>45198</v>
      </c>
      <c r="E6640" s="245">
        <f t="shared" si="310"/>
        <v>29</v>
      </c>
      <c r="F6640" s="306" t="s">
        <v>175</v>
      </c>
      <c r="G6640" s="241">
        <v>87.47</v>
      </c>
      <c r="H6640" s="244">
        <f t="shared" si="311"/>
        <v>2536.63</v>
      </c>
      <c r="I6640" s="246"/>
      <c r="J6640" s="247"/>
      <c r="K6640" s="240"/>
      <c r="L6640" s="245"/>
    </row>
    <row r="6641" spans="1:12">
      <c r="A6641" s="243">
        <v>45169</v>
      </c>
      <c r="B6641" s="243">
        <v>45183</v>
      </c>
      <c r="C6641" s="244">
        <f t="shared" si="309"/>
        <v>15</v>
      </c>
      <c r="D6641" s="239">
        <v>45183</v>
      </c>
      <c r="E6641" s="245">
        <f t="shared" si="310"/>
        <v>14</v>
      </c>
      <c r="F6641" s="306" t="s">
        <v>176</v>
      </c>
      <c r="G6641" s="241">
        <v>80.260000000000005</v>
      </c>
      <c r="H6641" s="244">
        <f t="shared" si="311"/>
        <v>1123.6400000000001</v>
      </c>
      <c r="I6641" s="246"/>
      <c r="J6641" s="247"/>
      <c r="K6641" s="240"/>
      <c r="L6641" s="245"/>
    </row>
    <row r="6642" spans="1:12">
      <c r="A6642" s="243">
        <v>45169</v>
      </c>
      <c r="B6642" s="243">
        <v>45170</v>
      </c>
      <c r="C6642" s="244">
        <f t="shared" si="309"/>
        <v>2</v>
      </c>
      <c r="D6642" s="239">
        <v>45170</v>
      </c>
      <c r="E6642" s="245">
        <f t="shared" si="310"/>
        <v>1</v>
      </c>
      <c r="F6642" s="306" t="s">
        <v>176</v>
      </c>
      <c r="G6642" s="241">
        <v>602.05999999999995</v>
      </c>
      <c r="H6642" s="244">
        <f t="shared" si="311"/>
        <v>602.05999999999995</v>
      </c>
      <c r="I6642" s="246"/>
      <c r="J6642" s="247"/>
      <c r="K6642" s="240"/>
      <c r="L6642" s="245"/>
    </row>
    <row r="6643" spans="1:12">
      <c r="A6643" s="243">
        <v>45169</v>
      </c>
      <c r="B6643" s="243">
        <v>45170</v>
      </c>
      <c r="C6643" s="244">
        <f t="shared" si="309"/>
        <v>2</v>
      </c>
      <c r="D6643" s="239">
        <v>45170</v>
      </c>
      <c r="E6643" s="245">
        <f t="shared" si="310"/>
        <v>1</v>
      </c>
      <c r="F6643" s="306" t="s">
        <v>175</v>
      </c>
      <c r="G6643" s="241">
        <v>18997.97</v>
      </c>
      <c r="H6643" s="244">
        <f t="shared" si="311"/>
        <v>18997.97</v>
      </c>
      <c r="I6643" s="246"/>
      <c r="J6643" s="247"/>
      <c r="K6643" s="240"/>
      <c r="L6643" s="245"/>
    </row>
    <row r="6644" spans="1:12">
      <c r="A6644" s="243">
        <v>45169</v>
      </c>
      <c r="B6644" s="243">
        <v>45171</v>
      </c>
      <c r="C6644" s="244">
        <f t="shared" si="309"/>
        <v>3</v>
      </c>
      <c r="D6644" s="239">
        <v>45171</v>
      </c>
      <c r="E6644" s="245">
        <f t="shared" si="310"/>
        <v>2</v>
      </c>
      <c r="F6644" s="306" t="s">
        <v>176</v>
      </c>
      <c r="G6644" s="241">
        <v>210.89</v>
      </c>
      <c r="H6644" s="244">
        <f t="shared" si="311"/>
        <v>421.78</v>
      </c>
      <c r="I6644" s="246"/>
      <c r="J6644" s="247"/>
      <c r="K6644" s="240"/>
      <c r="L6644" s="245"/>
    </row>
    <row r="6645" spans="1:12">
      <c r="A6645" s="243">
        <v>45169</v>
      </c>
      <c r="B6645" s="243">
        <v>45204</v>
      </c>
      <c r="C6645" s="244">
        <f t="shared" si="309"/>
        <v>36</v>
      </c>
      <c r="D6645" s="239">
        <v>45204</v>
      </c>
      <c r="E6645" s="245">
        <f t="shared" si="310"/>
        <v>35</v>
      </c>
      <c r="F6645" s="306" t="s">
        <v>175</v>
      </c>
      <c r="G6645" s="241">
        <v>27.26</v>
      </c>
      <c r="H6645" s="244">
        <f t="shared" si="311"/>
        <v>954.1</v>
      </c>
      <c r="I6645" s="246"/>
      <c r="J6645" s="247"/>
      <c r="K6645" s="240"/>
      <c r="L6645" s="245"/>
    </row>
    <row r="6646" spans="1:12">
      <c r="A6646" s="243">
        <v>45169</v>
      </c>
      <c r="B6646" s="243">
        <v>45171</v>
      </c>
      <c r="C6646" s="244">
        <f t="shared" si="309"/>
        <v>3</v>
      </c>
      <c r="D6646" s="239">
        <v>45171</v>
      </c>
      <c r="E6646" s="245">
        <f t="shared" si="310"/>
        <v>2</v>
      </c>
      <c r="F6646" s="306" t="s">
        <v>175</v>
      </c>
      <c r="G6646" s="241">
        <v>656.93</v>
      </c>
      <c r="H6646" s="244">
        <f t="shared" si="311"/>
        <v>1313.86</v>
      </c>
      <c r="I6646" s="246"/>
      <c r="J6646" s="247"/>
      <c r="K6646" s="240"/>
      <c r="L6646" s="245"/>
    </row>
    <row r="6647" spans="1:12">
      <c r="A6647" s="243">
        <v>45169</v>
      </c>
      <c r="B6647" s="243">
        <v>45188</v>
      </c>
      <c r="C6647" s="244">
        <f t="shared" si="309"/>
        <v>20</v>
      </c>
      <c r="D6647" s="239">
        <v>45188</v>
      </c>
      <c r="E6647" s="245">
        <f t="shared" si="310"/>
        <v>19</v>
      </c>
      <c r="F6647" s="306" t="s">
        <v>175</v>
      </c>
      <c r="G6647" s="241">
        <v>2.35</v>
      </c>
      <c r="H6647" s="244">
        <f t="shared" si="311"/>
        <v>44.65</v>
      </c>
      <c r="I6647" s="246"/>
      <c r="J6647" s="247"/>
      <c r="K6647" s="240"/>
      <c r="L6647" s="245"/>
    </row>
    <row r="6648" spans="1:12">
      <c r="A6648" s="243">
        <v>45169</v>
      </c>
      <c r="B6648" s="243">
        <v>45174</v>
      </c>
      <c r="C6648" s="244">
        <f t="shared" si="309"/>
        <v>6</v>
      </c>
      <c r="D6648" s="239">
        <v>45174</v>
      </c>
      <c r="E6648" s="245">
        <f t="shared" si="310"/>
        <v>5</v>
      </c>
      <c r="F6648" s="306" t="s">
        <v>175</v>
      </c>
      <c r="G6648" s="241">
        <v>1173.9100000000001</v>
      </c>
      <c r="H6648" s="244">
        <f t="shared" si="311"/>
        <v>5869.55</v>
      </c>
      <c r="I6648" s="246"/>
      <c r="J6648" s="247"/>
      <c r="K6648" s="240"/>
      <c r="L6648" s="245"/>
    </row>
    <row r="6649" spans="1:12">
      <c r="A6649" s="243">
        <v>45169</v>
      </c>
      <c r="B6649" s="243">
        <v>45176</v>
      </c>
      <c r="C6649" s="244">
        <f t="shared" si="309"/>
        <v>8</v>
      </c>
      <c r="D6649" s="239">
        <v>45176</v>
      </c>
      <c r="E6649" s="245">
        <f t="shared" si="310"/>
        <v>7</v>
      </c>
      <c r="F6649" s="306" t="s">
        <v>176</v>
      </c>
      <c r="G6649" s="241">
        <v>89.73</v>
      </c>
      <c r="H6649" s="244">
        <f t="shared" si="311"/>
        <v>628.11</v>
      </c>
      <c r="I6649" s="246"/>
      <c r="J6649" s="247"/>
      <c r="K6649" s="240"/>
      <c r="L6649" s="245"/>
    </row>
    <row r="6650" spans="1:12">
      <c r="A6650" s="243">
        <v>45169</v>
      </c>
      <c r="B6650" s="243">
        <v>45175</v>
      </c>
      <c r="C6650" s="244">
        <f t="shared" si="309"/>
        <v>7</v>
      </c>
      <c r="D6650" s="239">
        <v>45175</v>
      </c>
      <c r="E6650" s="245">
        <f t="shared" si="310"/>
        <v>6</v>
      </c>
      <c r="F6650" s="306" t="s">
        <v>175</v>
      </c>
      <c r="G6650" s="241">
        <v>947.02</v>
      </c>
      <c r="H6650" s="244">
        <f t="shared" si="311"/>
        <v>5682.12</v>
      </c>
      <c r="I6650" s="246"/>
      <c r="J6650" s="247"/>
      <c r="K6650" s="240"/>
      <c r="L6650" s="245"/>
    </row>
    <row r="6651" spans="1:12">
      <c r="A6651" s="243">
        <v>45169</v>
      </c>
      <c r="B6651" s="243">
        <v>45189</v>
      </c>
      <c r="C6651" s="244">
        <f t="shared" si="309"/>
        <v>21</v>
      </c>
      <c r="D6651" s="239">
        <v>45189</v>
      </c>
      <c r="E6651" s="245">
        <f t="shared" si="310"/>
        <v>20</v>
      </c>
      <c r="F6651" s="306" t="s">
        <v>175</v>
      </c>
      <c r="G6651" s="241">
        <v>24.9</v>
      </c>
      <c r="H6651" s="244">
        <f t="shared" si="311"/>
        <v>498</v>
      </c>
      <c r="I6651" s="246"/>
      <c r="J6651" s="247"/>
      <c r="K6651" s="240"/>
      <c r="L6651" s="245"/>
    </row>
    <row r="6652" spans="1:12">
      <c r="A6652" s="243">
        <v>45170</v>
      </c>
      <c r="B6652" s="243">
        <v>45236</v>
      </c>
      <c r="C6652" s="244">
        <f t="shared" si="309"/>
        <v>67</v>
      </c>
      <c r="D6652" s="239">
        <v>45236</v>
      </c>
      <c r="E6652" s="245">
        <f t="shared" si="310"/>
        <v>66</v>
      </c>
      <c r="F6652" s="306" t="s">
        <v>178</v>
      </c>
      <c r="G6652" s="241">
        <v>725.31</v>
      </c>
      <c r="H6652" s="244">
        <f t="shared" si="311"/>
        <v>47870.46</v>
      </c>
      <c r="I6652" s="246"/>
      <c r="J6652" s="247"/>
      <c r="K6652" s="240"/>
      <c r="L6652" s="245"/>
    </row>
    <row r="6653" spans="1:12">
      <c r="A6653" s="243">
        <v>45170</v>
      </c>
      <c r="B6653" s="243">
        <v>45176</v>
      </c>
      <c r="C6653" s="244">
        <f t="shared" si="309"/>
        <v>7</v>
      </c>
      <c r="D6653" s="239">
        <v>45176</v>
      </c>
      <c r="E6653" s="245">
        <f t="shared" si="310"/>
        <v>6</v>
      </c>
      <c r="F6653" s="306" t="s">
        <v>179</v>
      </c>
      <c r="G6653" s="241">
        <v>51.51</v>
      </c>
      <c r="H6653" s="244">
        <f t="shared" si="311"/>
        <v>309.06</v>
      </c>
      <c r="I6653" s="246"/>
      <c r="J6653" s="247"/>
      <c r="K6653" s="240"/>
      <c r="L6653" s="245"/>
    </row>
    <row r="6654" spans="1:12">
      <c r="A6654" s="243">
        <v>45170</v>
      </c>
      <c r="B6654" s="243">
        <v>45210</v>
      </c>
      <c r="C6654" s="244">
        <f t="shared" si="309"/>
        <v>41</v>
      </c>
      <c r="D6654" s="239">
        <v>45210</v>
      </c>
      <c r="E6654" s="245">
        <f t="shared" si="310"/>
        <v>40</v>
      </c>
      <c r="F6654" s="306" t="s">
        <v>175</v>
      </c>
      <c r="G6654" s="241">
        <v>147.62</v>
      </c>
      <c r="H6654" s="244">
        <f t="shared" si="311"/>
        <v>5904.8</v>
      </c>
      <c r="I6654" s="246"/>
      <c r="J6654" s="247"/>
      <c r="K6654" s="240"/>
      <c r="L6654" s="245"/>
    </row>
    <row r="6655" spans="1:12">
      <c r="A6655" s="243">
        <v>45170</v>
      </c>
      <c r="B6655" s="243">
        <v>45274</v>
      </c>
      <c r="C6655" s="244">
        <f t="shared" si="309"/>
        <v>105</v>
      </c>
      <c r="D6655" s="239">
        <v>45274</v>
      </c>
      <c r="E6655" s="245">
        <f t="shared" si="310"/>
        <v>104</v>
      </c>
      <c r="F6655" s="306" t="s">
        <v>176</v>
      </c>
      <c r="G6655" s="241">
        <v>591.54</v>
      </c>
      <c r="H6655" s="244">
        <f t="shared" si="311"/>
        <v>61520.159999999996</v>
      </c>
      <c r="I6655" s="246"/>
      <c r="J6655" s="247"/>
      <c r="K6655" s="240"/>
      <c r="L6655" s="245"/>
    </row>
    <row r="6656" spans="1:12">
      <c r="A6656" s="243">
        <v>45170</v>
      </c>
      <c r="B6656" s="243">
        <v>45211</v>
      </c>
      <c r="C6656" s="244">
        <f t="shared" si="309"/>
        <v>42</v>
      </c>
      <c r="D6656" s="239">
        <v>45211</v>
      </c>
      <c r="E6656" s="245">
        <f t="shared" si="310"/>
        <v>41</v>
      </c>
      <c r="F6656" s="306" t="s">
        <v>176</v>
      </c>
      <c r="G6656" s="241">
        <v>420.76</v>
      </c>
      <c r="H6656" s="244">
        <f t="shared" si="311"/>
        <v>17251.16</v>
      </c>
      <c r="I6656" s="246"/>
      <c r="J6656" s="247"/>
      <c r="K6656" s="240"/>
      <c r="L6656" s="245"/>
    </row>
    <row r="6657" spans="1:12">
      <c r="A6657" s="243">
        <v>45170</v>
      </c>
      <c r="B6657" s="243">
        <v>45194</v>
      </c>
      <c r="C6657" s="244">
        <f t="shared" si="309"/>
        <v>25</v>
      </c>
      <c r="D6657" s="239">
        <v>45194</v>
      </c>
      <c r="E6657" s="245">
        <f t="shared" si="310"/>
        <v>24</v>
      </c>
      <c r="F6657" s="306" t="s">
        <v>175</v>
      </c>
      <c r="G6657" s="241">
        <v>408.65</v>
      </c>
      <c r="H6657" s="244">
        <f t="shared" si="311"/>
        <v>9807.5999999999985</v>
      </c>
      <c r="I6657" s="246"/>
      <c r="J6657" s="247"/>
      <c r="K6657" s="240"/>
      <c r="L6657" s="245"/>
    </row>
    <row r="6658" spans="1:12">
      <c r="A6658" s="243">
        <v>45170</v>
      </c>
      <c r="B6658" s="243">
        <v>45175</v>
      </c>
      <c r="C6658" s="244">
        <f t="shared" si="309"/>
        <v>6</v>
      </c>
      <c r="D6658" s="239">
        <v>45175</v>
      </c>
      <c r="E6658" s="245">
        <f t="shared" si="310"/>
        <v>5</v>
      </c>
      <c r="F6658" s="306" t="s">
        <v>177</v>
      </c>
      <c r="G6658" s="241">
        <v>16097.83</v>
      </c>
      <c r="H6658" s="244">
        <f t="shared" si="311"/>
        <v>80489.149999999994</v>
      </c>
      <c r="I6658" s="246"/>
      <c r="J6658" s="247"/>
      <c r="K6658" s="240"/>
      <c r="L6658" s="245"/>
    </row>
    <row r="6659" spans="1:12">
      <c r="A6659" s="243">
        <v>45170</v>
      </c>
      <c r="B6659" s="243">
        <v>45211</v>
      </c>
      <c r="C6659" s="244">
        <f t="shared" si="309"/>
        <v>42</v>
      </c>
      <c r="D6659" s="239">
        <v>45211</v>
      </c>
      <c r="E6659" s="245">
        <f t="shared" si="310"/>
        <v>41</v>
      </c>
      <c r="F6659" s="306" t="s">
        <v>175</v>
      </c>
      <c r="G6659" s="241">
        <v>144.52000000000001</v>
      </c>
      <c r="H6659" s="244">
        <f t="shared" si="311"/>
        <v>5925.3200000000006</v>
      </c>
      <c r="I6659" s="246"/>
      <c r="J6659" s="247"/>
      <c r="K6659" s="240"/>
      <c r="L6659" s="245"/>
    </row>
    <row r="6660" spans="1:12">
      <c r="A6660" s="243">
        <v>45170</v>
      </c>
      <c r="B6660" s="243">
        <v>45195</v>
      </c>
      <c r="C6660" s="244">
        <f t="shared" si="309"/>
        <v>26</v>
      </c>
      <c r="D6660" s="239">
        <v>45195</v>
      </c>
      <c r="E6660" s="245">
        <f t="shared" si="310"/>
        <v>25</v>
      </c>
      <c r="F6660" s="306" t="s">
        <v>176</v>
      </c>
      <c r="G6660" s="241">
        <v>2711.26</v>
      </c>
      <c r="H6660" s="244">
        <f t="shared" si="311"/>
        <v>67781.5</v>
      </c>
      <c r="I6660" s="246"/>
      <c r="J6660" s="247"/>
      <c r="K6660" s="240"/>
      <c r="L6660" s="245"/>
    </row>
    <row r="6661" spans="1:12">
      <c r="A6661" s="243">
        <v>45170</v>
      </c>
      <c r="B6661" s="243">
        <v>45176</v>
      </c>
      <c r="C6661" s="244">
        <f t="shared" si="309"/>
        <v>7</v>
      </c>
      <c r="D6661" s="239">
        <v>45176</v>
      </c>
      <c r="E6661" s="245">
        <f t="shared" si="310"/>
        <v>6</v>
      </c>
      <c r="F6661" s="306" t="s">
        <v>177</v>
      </c>
      <c r="G6661" s="241">
        <v>405768.46</v>
      </c>
      <c r="H6661" s="244">
        <f t="shared" si="311"/>
        <v>2434610.7600000002</v>
      </c>
      <c r="I6661" s="246"/>
      <c r="J6661" s="247"/>
      <c r="K6661" s="240"/>
      <c r="L6661" s="245"/>
    </row>
    <row r="6662" spans="1:12">
      <c r="A6662" s="243">
        <v>45170</v>
      </c>
      <c r="B6662" s="243">
        <v>45371</v>
      </c>
      <c r="C6662" s="244">
        <f t="shared" si="309"/>
        <v>202</v>
      </c>
      <c r="D6662" s="239">
        <v>45371</v>
      </c>
      <c r="E6662" s="245">
        <f t="shared" si="310"/>
        <v>201</v>
      </c>
      <c r="F6662" s="306" t="s">
        <v>176</v>
      </c>
      <c r="G6662" s="241">
        <v>18.23</v>
      </c>
      <c r="H6662" s="244">
        <f t="shared" si="311"/>
        <v>3664.23</v>
      </c>
      <c r="I6662" s="246"/>
      <c r="J6662" s="247"/>
      <c r="K6662" s="240"/>
      <c r="L6662" s="245"/>
    </row>
    <row r="6663" spans="1:12">
      <c r="A6663" s="243">
        <v>45170</v>
      </c>
      <c r="B6663" s="243">
        <v>45180</v>
      </c>
      <c r="C6663" s="244">
        <f t="shared" ref="C6663:C6726" si="312">B6663-A6663+1</f>
        <v>11</v>
      </c>
      <c r="D6663" s="239">
        <v>45180</v>
      </c>
      <c r="E6663" s="245">
        <f t="shared" ref="E6663:E6726" si="313">D6663-A6663</f>
        <v>10</v>
      </c>
      <c r="F6663" s="306" t="s">
        <v>176</v>
      </c>
      <c r="G6663" s="241">
        <v>36770.120000000003</v>
      </c>
      <c r="H6663" s="244">
        <f t="shared" ref="H6663:H6726" si="314">E6663*G6663</f>
        <v>367701.2</v>
      </c>
      <c r="I6663" s="246"/>
      <c r="J6663" s="247"/>
      <c r="K6663" s="240"/>
      <c r="L6663" s="245"/>
    </row>
    <row r="6664" spans="1:12">
      <c r="A6664" s="243">
        <v>45170</v>
      </c>
      <c r="B6664" s="243">
        <v>45177</v>
      </c>
      <c r="C6664" s="244">
        <f t="shared" si="312"/>
        <v>8</v>
      </c>
      <c r="D6664" s="239">
        <v>45177</v>
      </c>
      <c r="E6664" s="245">
        <f t="shared" si="313"/>
        <v>7</v>
      </c>
      <c r="F6664" s="306" t="s">
        <v>177</v>
      </c>
      <c r="G6664" s="241">
        <v>54007.99</v>
      </c>
      <c r="H6664" s="244">
        <f t="shared" si="314"/>
        <v>378055.93</v>
      </c>
      <c r="I6664" s="246"/>
      <c r="J6664" s="247"/>
      <c r="K6664" s="240"/>
      <c r="L6664" s="245"/>
    </row>
    <row r="6665" spans="1:12">
      <c r="A6665" s="243">
        <v>45170</v>
      </c>
      <c r="B6665" s="243">
        <v>45180</v>
      </c>
      <c r="C6665" s="244">
        <f t="shared" si="312"/>
        <v>11</v>
      </c>
      <c r="D6665" s="239">
        <v>45180</v>
      </c>
      <c r="E6665" s="245">
        <f t="shared" si="313"/>
        <v>10</v>
      </c>
      <c r="F6665" s="306" t="s">
        <v>175</v>
      </c>
      <c r="G6665" s="241">
        <v>394.63</v>
      </c>
      <c r="H6665" s="244">
        <f t="shared" si="314"/>
        <v>3946.3</v>
      </c>
      <c r="I6665" s="246"/>
      <c r="J6665" s="247"/>
      <c r="K6665" s="240"/>
      <c r="L6665" s="245"/>
    </row>
    <row r="6666" spans="1:12">
      <c r="A6666" s="243">
        <v>45170</v>
      </c>
      <c r="B6666" s="243">
        <v>45181</v>
      </c>
      <c r="C6666" s="244">
        <f t="shared" si="312"/>
        <v>12</v>
      </c>
      <c r="D6666" s="239">
        <v>45181</v>
      </c>
      <c r="E6666" s="245">
        <f t="shared" si="313"/>
        <v>11</v>
      </c>
      <c r="F6666" s="306" t="s">
        <v>176</v>
      </c>
      <c r="G6666" s="241">
        <v>63.08</v>
      </c>
      <c r="H6666" s="244">
        <f t="shared" si="314"/>
        <v>693.88</v>
      </c>
      <c r="I6666" s="246"/>
      <c r="J6666" s="247"/>
      <c r="K6666" s="240"/>
      <c r="L6666" s="245"/>
    </row>
    <row r="6667" spans="1:12">
      <c r="A6667" s="243">
        <v>45170</v>
      </c>
      <c r="B6667" s="243">
        <v>45182</v>
      </c>
      <c r="C6667" s="244">
        <f t="shared" si="312"/>
        <v>13</v>
      </c>
      <c r="D6667" s="239">
        <v>45182</v>
      </c>
      <c r="E6667" s="245">
        <f t="shared" si="313"/>
        <v>12</v>
      </c>
      <c r="F6667" s="306" t="s">
        <v>176</v>
      </c>
      <c r="G6667" s="241">
        <v>530.98</v>
      </c>
      <c r="H6667" s="244">
        <f t="shared" si="314"/>
        <v>6371.76</v>
      </c>
      <c r="I6667" s="246"/>
      <c r="J6667" s="247"/>
      <c r="K6667" s="240"/>
      <c r="L6667" s="245"/>
    </row>
    <row r="6668" spans="1:12">
      <c r="A6668" s="243">
        <v>45170</v>
      </c>
      <c r="B6668" s="243">
        <v>45181</v>
      </c>
      <c r="C6668" s="244">
        <f t="shared" si="312"/>
        <v>12</v>
      </c>
      <c r="D6668" s="239">
        <v>45181</v>
      </c>
      <c r="E6668" s="245">
        <f t="shared" si="313"/>
        <v>11</v>
      </c>
      <c r="F6668" s="306" t="s">
        <v>175</v>
      </c>
      <c r="G6668" s="241">
        <v>669.52</v>
      </c>
      <c r="H6668" s="244">
        <f t="shared" si="314"/>
        <v>7364.7199999999993</v>
      </c>
      <c r="I6668" s="246"/>
      <c r="J6668" s="247"/>
      <c r="K6668" s="240"/>
      <c r="L6668" s="245"/>
    </row>
    <row r="6669" spans="1:12">
      <c r="A6669" s="243">
        <v>45170</v>
      </c>
      <c r="B6669" s="243">
        <v>45183</v>
      </c>
      <c r="C6669" s="244">
        <f t="shared" si="312"/>
        <v>14</v>
      </c>
      <c r="D6669" s="239">
        <v>45183</v>
      </c>
      <c r="E6669" s="245">
        <f t="shared" si="313"/>
        <v>13</v>
      </c>
      <c r="F6669" s="306" t="s">
        <v>178</v>
      </c>
      <c r="G6669" s="241">
        <v>10.16</v>
      </c>
      <c r="H6669" s="244">
        <f t="shared" si="314"/>
        <v>132.08000000000001</v>
      </c>
      <c r="I6669" s="246"/>
      <c r="J6669" s="247"/>
      <c r="K6669" s="240"/>
      <c r="L6669" s="245"/>
    </row>
    <row r="6670" spans="1:12">
      <c r="A6670" s="243">
        <v>45170</v>
      </c>
      <c r="B6670" s="243">
        <v>45229</v>
      </c>
      <c r="C6670" s="244">
        <f t="shared" si="312"/>
        <v>60</v>
      </c>
      <c r="D6670" s="239">
        <v>45229</v>
      </c>
      <c r="E6670" s="245">
        <f t="shared" si="313"/>
        <v>59</v>
      </c>
      <c r="F6670" s="306" t="s">
        <v>175</v>
      </c>
      <c r="G6670" s="241">
        <v>60.88</v>
      </c>
      <c r="H6670" s="244">
        <f t="shared" si="314"/>
        <v>3591.92</v>
      </c>
      <c r="I6670" s="246"/>
      <c r="J6670" s="247"/>
      <c r="K6670" s="240"/>
      <c r="L6670" s="245"/>
    </row>
    <row r="6671" spans="1:12">
      <c r="A6671" s="243">
        <v>45170</v>
      </c>
      <c r="B6671" s="243">
        <v>45198</v>
      </c>
      <c r="C6671" s="244">
        <f t="shared" si="312"/>
        <v>29</v>
      </c>
      <c r="D6671" s="239">
        <v>45198</v>
      </c>
      <c r="E6671" s="245">
        <f t="shared" si="313"/>
        <v>28</v>
      </c>
      <c r="F6671" s="306" t="s">
        <v>175</v>
      </c>
      <c r="G6671" s="241">
        <v>77.209999999999994</v>
      </c>
      <c r="H6671" s="244">
        <f t="shared" si="314"/>
        <v>2161.8799999999997</v>
      </c>
      <c r="I6671" s="246"/>
      <c r="J6671" s="247"/>
      <c r="K6671" s="240"/>
      <c r="L6671" s="245"/>
    </row>
    <row r="6672" spans="1:12">
      <c r="A6672" s="243">
        <v>45170</v>
      </c>
      <c r="B6672" s="243">
        <v>45182</v>
      </c>
      <c r="C6672" s="244">
        <f t="shared" si="312"/>
        <v>13</v>
      </c>
      <c r="D6672" s="239">
        <v>45182</v>
      </c>
      <c r="E6672" s="245">
        <f t="shared" si="313"/>
        <v>12</v>
      </c>
      <c r="F6672" s="306" t="s">
        <v>175</v>
      </c>
      <c r="G6672" s="241">
        <v>148.47</v>
      </c>
      <c r="H6672" s="244">
        <f t="shared" si="314"/>
        <v>1781.6399999999999</v>
      </c>
      <c r="I6672" s="246"/>
      <c r="J6672" s="247"/>
      <c r="K6672" s="240"/>
      <c r="L6672" s="245"/>
    </row>
    <row r="6673" spans="1:12">
      <c r="A6673" s="243">
        <v>45170</v>
      </c>
      <c r="B6673" s="243">
        <v>45183</v>
      </c>
      <c r="C6673" s="244">
        <f t="shared" si="312"/>
        <v>14</v>
      </c>
      <c r="D6673" s="239">
        <v>45183</v>
      </c>
      <c r="E6673" s="245">
        <f t="shared" si="313"/>
        <v>13</v>
      </c>
      <c r="F6673" s="306" t="s">
        <v>176</v>
      </c>
      <c r="G6673" s="241">
        <v>201.39</v>
      </c>
      <c r="H6673" s="244">
        <f t="shared" si="314"/>
        <v>2618.0699999999997</v>
      </c>
      <c r="I6673" s="246"/>
      <c r="J6673" s="247"/>
      <c r="K6673" s="240"/>
      <c r="L6673" s="245"/>
    </row>
    <row r="6674" spans="1:12">
      <c r="A6674" s="243">
        <v>45170</v>
      </c>
      <c r="B6674" s="243">
        <v>45183</v>
      </c>
      <c r="C6674" s="244">
        <f t="shared" si="312"/>
        <v>14</v>
      </c>
      <c r="D6674" s="239">
        <v>45183</v>
      </c>
      <c r="E6674" s="245">
        <f t="shared" si="313"/>
        <v>13</v>
      </c>
      <c r="F6674" s="306" t="s">
        <v>175</v>
      </c>
      <c r="G6674" s="241">
        <v>477.54</v>
      </c>
      <c r="H6674" s="244">
        <f t="shared" si="314"/>
        <v>6208.02</v>
      </c>
      <c r="I6674" s="246"/>
      <c r="J6674" s="247"/>
      <c r="K6674" s="240"/>
      <c r="L6674" s="245"/>
    </row>
    <row r="6675" spans="1:12">
      <c r="A6675" s="243">
        <v>45170</v>
      </c>
      <c r="B6675" s="243">
        <v>45184</v>
      </c>
      <c r="C6675" s="244">
        <f t="shared" si="312"/>
        <v>15</v>
      </c>
      <c r="D6675" s="239">
        <v>45184</v>
      </c>
      <c r="E6675" s="245">
        <f t="shared" si="313"/>
        <v>14</v>
      </c>
      <c r="F6675" s="306" t="s">
        <v>176</v>
      </c>
      <c r="G6675" s="241">
        <v>48.32</v>
      </c>
      <c r="H6675" s="244">
        <f t="shared" si="314"/>
        <v>676.48</v>
      </c>
      <c r="I6675" s="246"/>
      <c r="J6675" s="247"/>
      <c r="K6675" s="240"/>
      <c r="L6675" s="245"/>
    </row>
    <row r="6676" spans="1:12">
      <c r="A6676" s="243">
        <v>45170</v>
      </c>
      <c r="B6676" s="243">
        <v>45299</v>
      </c>
      <c r="C6676" s="244">
        <f t="shared" si="312"/>
        <v>130</v>
      </c>
      <c r="D6676" s="239">
        <v>45299</v>
      </c>
      <c r="E6676" s="245">
        <f t="shared" si="313"/>
        <v>129</v>
      </c>
      <c r="F6676" s="306" t="s">
        <v>175</v>
      </c>
      <c r="G6676" s="241">
        <v>73.63</v>
      </c>
      <c r="H6676" s="244">
        <f t="shared" si="314"/>
        <v>9498.2699999999986</v>
      </c>
      <c r="I6676" s="246"/>
      <c r="J6676" s="247"/>
      <c r="K6676" s="240"/>
      <c r="L6676" s="245"/>
    </row>
    <row r="6677" spans="1:12">
      <c r="A6677" s="243">
        <v>45170</v>
      </c>
      <c r="B6677" s="243">
        <v>45184</v>
      </c>
      <c r="C6677" s="244">
        <f t="shared" si="312"/>
        <v>15</v>
      </c>
      <c r="D6677" s="239">
        <v>45184</v>
      </c>
      <c r="E6677" s="245">
        <f t="shared" si="313"/>
        <v>14</v>
      </c>
      <c r="F6677" s="306" t="s">
        <v>175</v>
      </c>
      <c r="G6677" s="241">
        <v>157.83000000000001</v>
      </c>
      <c r="H6677" s="244">
        <f t="shared" si="314"/>
        <v>2209.6200000000003</v>
      </c>
      <c r="I6677" s="246"/>
      <c r="J6677" s="247"/>
      <c r="K6677" s="240"/>
      <c r="L6677" s="245"/>
    </row>
    <row r="6678" spans="1:12">
      <c r="A6678" s="243">
        <v>45170</v>
      </c>
      <c r="B6678" s="243">
        <v>45201</v>
      </c>
      <c r="C6678" s="244">
        <f t="shared" si="312"/>
        <v>32</v>
      </c>
      <c r="D6678" s="239">
        <v>45201</v>
      </c>
      <c r="E6678" s="245">
        <f t="shared" si="313"/>
        <v>31</v>
      </c>
      <c r="F6678" s="306" t="s">
        <v>175</v>
      </c>
      <c r="G6678" s="241">
        <v>139.80000000000001</v>
      </c>
      <c r="H6678" s="244">
        <f t="shared" si="314"/>
        <v>4333.8</v>
      </c>
      <c r="I6678" s="246"/>
      <c r="J6678" s="247"/>
      <c r="K6678" s="240"/>
      <c r="L6678" s="245"/>
    </row>
    <row r="6679" spans="1:12">
      <c r="A6679" s="243">
        <v>45170</v>
      </c>
      <c r="B6679" s="243">
        <v>45202</v>
      </c>
      <c r="C6679" s="244">
        <f t="shared" si="312"/>
        <v>33</v>
      </c>
      <c r="D6679" s="239">
        <v>45202</v>
      </c>
      <c r="E6679" s="245">
        <f t="shared" si="313"/>
        <v>32</v>
      </c>
      <c r="F6679" s="306" t="s">
        <v>175</v>
      </c>
      <c r="G6679" s="241">
        <v>169.66</v>
      </c>
      <c r="H6679" s="244">
        <f t="shared" si="314"/>
        <v>5429.12</v>
      </c>
      <c r="I6679" s="246"/>
      <c r="J6679" s="247"/>
      <c r="K6679" s="240"/>
      <c r="L6679" s="245"/>
    </row>
    <row r="6680" spans="1:12">
      <c r="A6680" s="243">
        <v>45170</v>
      </c>
      <c r="B6680" s="243">
        <v>45180</v>
      </c>
      <c r="C6680" s="244">
        <f t="shared" si="312"/>
        <v>11</v>
      </c>
      <c r="D6680" s="239">
        <v>45180</v>
      </c>
      <c r="E6680" s="245">
        <f t="shared" si="313"/>
        <v>10</v>
      </c>
      <c r="F6680" s="306" t="s">
        <v>177</v>
      </c>
      <c r="G6680" s="241">
        <v>28920.73</v>
      </c>
      <c r="H6680" s="244">
        <f t="shared" si="314"/>
        <v>289207.3</v>
      </c>
      <c r="I6680" s="246"/>
      <c r="J6680" s="247"/>
      <c r="K6680" s="240"/>
      <c r="L6680" s="245"/>
    </row>
    <row r="6681" spans="1:12">
      <c r="A6681" s="243">
        <v>45170</v>
      </c>
      <c r="B6681" s="243">
        <v>45266</v>
      </c>
      <c r="C6681" s="244">
        <f t="shared" si="312"/>
        <v>97</v>
      </c>
      <c r="D6681" s="239">
        <v>45266</v>
      </c>
      <c r="E6681" s="245">
        <f t="shared" si="313"/>
        <v>96</v>
      </c>
      <c r="F6681" s="306" t="s">
        <v>175</v>
      </c>
      <c r="G6681" s="241">
        <v>113.15</v>
      </c>
      <c r="H6681" s="244">
        <f t="shared" si="314"/>
        <v>10862.400000000001</v>
      </c>
      <c r="I6681" s="246"/>
      <c r="J6681" s="247"/>
      <c r="K6681" s="240"/>
      <c r="L6681" s="245"/>
    </row>
    <row r="6682" spans="1:12">
      <c r="A6682" s="243">
        <v>45170</v>
      </c>
      <c r="B6682" s="243">
        <v>45205</v>
      </c>
      <c r="C6682" s="244">
        <f t="shared" si="312"/>
        <v>36</v>
      </c>
      <c r="D6682" s="239">
        <v>45205</v>
      </c>
      <c r="E6682" s="245">
        <f t="shared" si="313"/>
        <v>35</v>
      </c>
      <c r="F6682" s="306" t="s">
        <v>176</v>
      </c>
      <c r="G6682" s="241">
        <v>377.61</v>
      </c>
      <c r="H6682" s="244">
        <f t="shared" si="314"/>
        <v>13216.35</v>
      </c>
      <c r="I6682" s="246"/>
      <c r="J6682" s="247"/>
      <c r="K6682" s="240"/>
      <c r="L6682" s="245"/>
    </row>
    <row r="6683" spans="1:12">
      <c r="A6683" s="243">
        <v>45170</v>
      </c>
      <c r="B6683" s="243">
        <v>45267</v>
      </c>
      <c r="C6683" s="244">
        <f t="shared" si="312"/>
        <v>98</v>
      </c>
      <c r="D6683" s="239">
        <v>45267</v>
      </c>
      <c r="E6683" s="245">
        <f t="shared" si="313"/>
        <v>97</v>
      </c>
      <c r="F6683" s="306" t="s">
        <v>175</v>
      </c>
      <c r="G6683" s="241">
        <v>92.29</v>
      </c>
      <c r="H6683" s="244">
        <f t="shared" si="314"/>
        <v>8952.130000000001</v>
      </c>
      <c r="I6683" s="246"/>
      <c r="J6683" s="247"/>
      <c r="K6683" s="240"/>
      <c r="L6683" s="245"/>
    </row>
    <row r="6684" spans="1:12">
      <c r="A6684" s="243">
        <v>45170</v>
      </c>
      <c r="B6684" s="243">
        <v>45187</v>
      </c>
      <c r="C6684" s="244">
        <f t="shared" si="312"/>
        <v>18</v>
      </c>
      <c r="D6684" s="239">
        <v>45187</v>
      </c>
      <c r="E6684" s="245">
        <f t="shared" si="313"/>
        <v>17</v>
      </c>
      <c r="F6684" s="306" t="s">
        <v>175</v>
      </c>
      <c r="G6684" s="241">
        <v>378.3</v>
      </c>
      <c r="H6684" s="244">
        <f t="shared" si="314"/>
        <v>6431.1</v>
      </c>
      <c r="I6684" s="246"/>
      <c r="J6684" s="247"/>
      <c r="K6684" s="240"/>
      <c r="L6684" s="245"/>
    </row>
    <row r="6685" spans="1:12">
      <c r="A6685" s="243">
        <v>45170</v>
      </c>
      <c r="B6685" s="243">
        <v>45188</v>
      </c>
      <c r="C6685" s="244">
        <f t="shared" si="312"/>
        <v>19</v>
      </c>
      <c r="D6685" s="239">
        <v>45188</v>
      </c>
      <c r="E6685" s="245">
        <f t="shared" si="313"/>
        <v>18</v>
      </c>
      <c r="F6685" s="306" t="s">
        <v>175</v>
      </c>
      <c r="G6685" s="241">
        <v>373.16</v>
      </c>
      <c r="H6685" s="244">
        <f t="shared" si="314"/>
        <v>6716.88</v>
      </c>
      <c r="I6685" s="246"/>
      <c r="J6685" s="247"/>
      <c r="K6685" s="240"/>
      <c r="L6685" s="245"/>
    </row>
    <row r="6686" spans="1:12">
      <c r="A6686" s="243">
        <v>45170</v>
      </c>
      <c r="B6686" s="243">
        <v>45244</v>
      </c>
      <c r="C6686" s="244">
        <f t="shared" si="312"/>
        <v>75</v>
      </c>
      <c r="D6686" s="239">
        <v>45244</v>
      </c>
      <c r="E6686" s="245">
        <f t="shared" si="313"/>
        <v>74</v>
      </c>
      <c r="F6686" s="306" t="s">
        <v>175</v>
      </c>
      <c r="G6686" s="241">
        <v>121.66</v>
      </c>
      <c r="H6686" s="244">
        <f t="shared" si="314"/>
        <v>9002.84</v>
      </c>
      <c r="I6686" s="246"/>
      <c r="J6686" s="247"/>
      <c r="K6686" s="240"/>
      <c r="L6686" s="245"/>
    </row>
    <row r="6687" spans="1:12">
      <c r="A6687" s="243">
        <v>45170</v>
      </c>
      <c r="B6687" s="243">
        <v>45175</v>
      </c>
      <c r="C6687" s="244">
        <f t="shared" si="312"/>
        <v>6</v>
      </c>
      <c r="D6687" s="239">
        <v>45175</v>
      </c>
      <c r="E6687" s="245">
        <f t="shared" si="313"/>
        <v>5</v>
      </c>
      <c r="F6687" s="306" t="s">
        <v>178</v>
      </c>
      <c r="G6687" s="241">
        <v>7202.19</v>
      </c>
      <c r="H6687" s="244">
        <f t="shared" si="314"/>
        <v>36010.949999999997</v>
      </c>
      <c r="I6687" s="246"/>
      <c r="J6687" s="247"/>
      <c r="K6687" s="240"/>
      <c r="L6687" s="245"/>
    </row>
    <row r="6688" spans="1:12">
      <c r="A6688" s="243">
        <v>45170</v>
      </c>
      <c r="B6688" s="243">
        <v>45208</v>
      </c>
      <c r="C6688" s="244">
        <f t="shared" si="312"/>
        <v>39</v>
      </c>
      <c r="D6688" s="239">
        <v>45208</v>
      </c>
      <c r="E6688" s="245">
        <f t="shared" si="313"/>
        <v>38</v>
      </c>
      <c r="F6688" s="306" t="s">
        <v>176</v>
      </c>
      <c r="G6688" s="241">
        <v>92.71</v>
      </c>
      <c r="H6688" s="244">
        <f t="shared" si="314"/>
        <v>3522.9799999999996</v>
      </c>
      <c r="I6688" s="246"/>
      <c r="J6688" s="247"/>
      <c r="K6688" s="240"/>
      <c r="L6688" s="245"/>
    </row>
    <row r="6689" spans="1:12">
      <c r="A6689" s="243">
        <v>45170</v>
      </c>
      <c r="B6689" s="243">
        <v>45174</v>
      </c>
      <c r="C6689" s="244">
        <f t="shared" si="312"/>
        <v>5</v>
      </c>
      <c r="D6689" s="239">
        <v>45174</v>
      </c>
      <c r="E6689" s="245">
        <f t="shared" si="313"/>
        <v>4</v>
      </c>
      <c r="F6689" s="306" t="s">
        <v>176</v>
      </c>
      <c r="G6689" s="241">
        <v>151.82</v>
      </c>
      <c r="H6689" s="244">
        <f t="shared" si="314"/>
        <v>607.28</v>
      </c>
      <c r="I6689" s="246"/>
      <c r="J6689" s="247"/>
      <c r="K6689" s="240"/>
      <c r="L6689" s="245"/>
    </row>
    <row r="6690" spans="1:12">
      <c r="A6690" s="243">
        <v>45170</v>
      </c>
      <c r="B6690" s="243">
        <v>45174</v>
      </c>
      <c r="C6690" s="244">
        <f t="shared" si="312"/>
        <v>5</v>
      </c>
      <c r="D6690" s="239">
        <v>45174</v>
      </c>
      <c r="E6690" s="245">
        <f t="shared" si="313"/>
        <v>4</v>
      </c>
      <c r="F6690" s="306" t="s">
        <v>175</v>
      </c>
      <c r="G6690" s="241">
        <v>280706.5</v>
      </c>
      <c r="H6690" s="244">
        <f t="shared" si="314"/>
        <v>1122826</v>
      </c>
      <c r="I6690" s="246"/>
      <c r="J6690" s="247"/>
      <c r="K6690" s="240"/>
      <c r="L6690" s="245"/>
    </row>
    <row r="6691" spans="1:12">
      <c r="A6691" s="243">
        <v>45170</v>
      </c>
      <c r="B6691" s="243">
        <v>45175</v>
      </c>
      <c r="C6691" s="244">
        <f t="shared" si="312"/>
        <v>6</v>
      </c>
      <c r="D6691" s="239">
        <v>45175</v>
      </c>
      <c r="E6691" s="245">
        <f t="shared" si="313"/>
        <v>5</v>
      </c>
      <c r="F6691" s="306" t="s">
        <v>176</v>
      </c>
      <c r="G6691" s="241">
        <v>253217.97</v>
      </c>
      <c r="H6691" s="244">
        <f t="shared" si="314"/>
        <v>1266089.8500000001</v>
      </c>
      <c r="I6691" s="246"/>
      <c r="J6691" s="247"/>
      <c r="K6691" s="240"/>
      <c r="L6691" s="245"/>
    </row>
    <row r="6692" spans="1:12">
      <c r="A6692" s="243">
        <v>45170</v>
      </c>
      <c r="B6692" s="243">
        <v>45176</v>
      </c>
      <c r="C6692" s="244">
        <f t="shared" si="312"/>
        <v>7</v>
      </c>
      <c r="D6692" s="239">
        <v>45176</v>
      </c>
      <c r="E6692" s="245">
        <f t="shared" si="313"/>
        <v>6</v>
      </c>
      <c r="F6692" s="306" t="s">
        <v>178</v>
      </c>
      <c r="G6692" s="241">
        <v>525207.46</v>
      </c>
      <c r="H6692" s="244">
        <f t="shared" si="314"/>
        <v>3151244.76</v>
      </c>
      <c r="I6692" s="246"/>
      <c r="J6692" s="247"/>
      <c r="K6692" s="240"/>
      <c r="L6692" s="245"/>
    </row>
    <row r="6693" spans="1:12">
      <c r="A6693" s="243">
        <v>45170</v>
      </c>
      <c r="B6693" s="243">
        <v>45329</v>
      </c>
      <c r="C6693" s="244">
        <f t="shared" si="312"/>
        <v>160</v>
      </c>
      <c r="D6693" s="239">
        <v>45329</v>
      </c>
      <c r="E6693" s="245">
        <f t="shared" si="313"/>
        <v>159</v>
      </c>
      <c r="F6693" s="306" t="s">
        <v>175</v>
      </c>
      <c r="G6693" s="241">
        <v>94.18</v>
      </c>
      <c r="H6693" s="244">
        <f t="shared" si="314"/>
        <v>14974.62</v>
      </c>
      <c r="I6693" s="246"/>
      <c r="J6693" s="247"/>
      <c r="K6693" s="240"/>
      <c r="L6693" s="245"/>
    </row>
    <row r="6694" spans="1:12">
      <c r="A6694" s="243">
        <v>45170</v>
      </c>
      <c r="B6694" s="243">
        <v>45208</v>
      </c>
      <c r="C6694" s="244">
        <f t="shared" si="312"/>
        <v>39</v>
      </c>
      <c r="D6694" s="239">
        <v>45208</v>
      </c>
      <c r="E6694" s="245">
        <f t="shared" si="313"/>
        <v>38</v>
      </c>
      <c r="F6694" s="306" t="s">
        <v>175</v>
      </c>
      <c r="G6694" s="241">
        <v>208.62</v>
      </c>
      <c r="H6694" s="244">
        <f t="shared" si="314"/>
        <v>7927.56</v>
      </c>
      <c r="I6694" s="246"/>
      <c r="J6694" s="247"/>
      <c r="K6694" s="240"/>
      <c r="L6694" s="245"/>
    </row>
    <row r="6695" spans="1:12">
      <c r="A6695" s="243">
        <v>45170</v>
      </c>
      <c r="B6695" s="243">
        <v>45175</v>
      </c>
      <c r="C6695" s="244">
        <f t="shared" si="312"/>
        <v>6</v>
      </c>
      <c r="D6695" s="239">
        <v>45175</v>
      </c>
      <c r="E6695" s="245">
        <f t="shared" si="313"/>
        <v>5</v>
      </c>
      <c r="F6695" s="306" t="s">
        <v>175</v>
      </c>
      <c r="G6695" s="241">
        <v>519088.13</v>
      </c>
      <c r="H6695" s="244">
        <f t="shared" si="314"/>
        <v>2595440.65</v>
      </c>
      <c r="I6695" s="246"/>
      <c r="J6695" s="247"/>
      <c r="K6695" s="240"/>
      <c r="L6695" s="245"/>
    </row>
    <row r="6696" spans="1:12">
      <c r="A6696" s="243">
        <v>45170</v>
      </c>
      <c r="B6696" s="243">
        <v>45176</v>
      </c>
      <c r="C6696" s="244">
        <f t="shared" si="312"/>
        <v>7</v>
      </c>
      <c r="D6696" s="239">
        <v>45176</v>
      </c>
      <c r="E6696" s="245">
        <f t="shared" si="313"/>
        <v>6</v>
      </c>
      <c r="F6696" s="306" t="s">
        <v>176</v>
      </c>
      <c r="G6696" s="241">
        <v>78224.460000000006</v>
      </c>
      <c r="H6696" s="244">
        <f t="shared" si="314"/>
        <v>469346.76</v>
      </c>
      <c r="I6696" s="246"/>
      <c r="J6696" s="247"/>
      <c r="K6696" s="240"/>
      <c r="L6696" s="245"/>
    </row>
    <row r="6697" spans="1:12">
      <c r="A6697" s="243">
        <v>45170</v>
      </c>
      <c r="B6697" s="243">
        <v>45189</v>
      </c>
      <c r="C6697" s="244">
        <f t="shared" si="312"/>
        <v>20</v>
      </c>
      <c r="D6697" s="239">
        <v>45189</v>
      </c>
      <c r="E6697" s="245">
        <f t="shared" si="313"/>
        <v>19</v>
      </c>
      <c r="F6697" s="306" t="s">
        <v>175</v>
      </c>
      <c r="G6697" s="241">
        <v>461.86</v>
      </c>
      <c r="H6697" s="244">
        <f t="shared" si="314"/>
        <v>8775.34</v>
      </c>
      <c r="I6697" s="246"/>
      <c r="J6697" s="247"/>
      <c r="K6697" s="240"/>
      <c r="L6697" s="245"/>
    </row>
    <row r="6698" spans="1:12">
      <c r="A6698" s="243">
        <v>45170</v>
      </c>
      <c r="B6698" s="243">
        <v>45231</v>
      </c>
      <c r="C6698" s="244">
        <f t="shared" si="312"/>
        <v>62</v>
      </c>
      <c r="D6698" s="239">
        <v>45231</v>
      </c>
      <c r="E6698" s="245">
        <f t="shared" si="313"/>
        <v>61</v>
      </c>
      <c r="F6698" s="306" t="s">
        <v>175</v>
      </c>
      <c r="G6698" s="241">
        <v>107.16</v>
      </c>
      <c r="H6698" s="244">
        <f t="shared" si="314"/>
        <v>6536.76</v>
      </c>
      <c r="I6698" s="246"/>
      <c r="J6698" s="247"/>
      <c r="K6698" s="240"/>
      <c r="L6698" s="245"/>
    </row>
    <row r="6699" spans="1:12">
      <c r="A6699" s="243">
        <v>45170</v>
      </c>
      <c r="B6699" s="243">
        <v>45177</v>
      </c>
      <c r="C6699" s="244">
        <f t="shared" si="312"/>
        <v>8</v>
      </c>
      <c r="D6699" s="239">
        <v>45177</v>
      </c>
      <c r="E6699" s="245">
        <f t="shared" si="313"/>
        <v>7</v>
      </c>
      <c r="F6699" s="306" t="s">
        <v>178</v>
      </c>
      <c r="G6699" s="241">
        <v>229299.66</v>
      </c>
      <c r="H6699" s="244">
        <f t="shared" si="314"/>
        <v>1605097.62</v>
      </c>
      <c r="I6699" s="246"/>
      <c r="J6699" s="247"/>
      <c r="K6699" s="240"/>
      <c r="L6699" s="245"/>
    </row>
    <row r="6700" spans="1:12">
      <c r="A6700" s="243">
        <v>45170</v>
      </c>
      <c r="B6700" s="243">
        <v>45223</v>
      </c>
      <c r="C6700" s="244">
        <f t="shared" si="312"/>
        <v>54</v>
      </c>
      <c r="D6700" s="239">
        <v>45223</v>
      </c>
      <c r="E6700" s="245">
        <f t="shared" si="313"/>
        <v>53</v>
      </c>
      <c r="F6700" s="306" t="s">
        <v>175</v>
      </c>
      <c r="G6700" s="241">
        <v>20.21</v>
      </c>
      <c r="H6700" s="244">
        <f t="shared" si="314"/>
        <v>1071.1300000000001</v>
      </c>
      <c r="I6700" s="246"/>
      <c r="J6700" s="247"/>
      <c r="K6700" s="240"/>
      <c r="L6700" s="245"/>
    </row>
    <row r="6701" spans="1:12">
      <c r="A6701" s="243">
        <v>45170</v>
      </c>
      <c r="B6701" s="243">
        <v>45190</v>
      </c>
      <c r="C6701" s="244">
        <f t="shared" si="312"/>
        <v>21</v>
      </c>
      <c r="D6701" s="239">
        <v>45190</v>
      </c>
      <c r="E6701" s="245">
        <f t="shared" si="313"/>
        <v>20</v>
      </c>
      <c r="F6701" s="306" t="s">
        <v>176</v>
      </c>
      <c r="G6701" s="241">
        <v>352.42</v>
      </c>
      <c r="H6701" s="244">
        <f t="shared" si="314"/>
        <v>7048.4000000000005</v>
      </c>
      <c r="I6701" s="246"/>
      <c r="J6701" s="247"/>
      <c r="K6701" s="240"/>
      <c r="L6701" s="245"/>
    </row>
    <row r="6702" spans="1:12">
      <c r="A6702" s="243">
        <v>45170</v>
      </c>
      <c r="B6702" s="243">
        <v>45176</v>
      </c>
      <c r="C6702" s="244">
        <f t="shared" si="312"/>
        <v>7</v>
      </c>
      <c r="D6702" s="239">
        <v>45176</v>
      </c>
      <c r="E6702" s="245">
        <f t="shared" si="313"/>
        <v>6</v>
      </c>
      <c r="F6702" s="306" t="s">
        <v>175</v>
      </c>
      <c r="G6702" s="241">
        <v>13468.13</v>
      </c>
      <c r="H6702" s="244">
        <f t="shared" si="314"/>
        <v>80808.78</v>
      </c>
      <c r="I6702" s="246"/>
      <c r="J6702" s="247"/>
      <c r="K6702" s="240"/>
      <c r="L6702" s="245"/>
    </row>
    <row r="6703" spans="1:12">
      <c r="A6703" s="243">
        <v>45170</v>
      </c>
      <c r="B6703" s="243">
        <v>45177</v>
      </c>
      <c r="C6703" s="244">
        <f t="shared" si="312"/>
        <v>8</v>
      </c>
      <c r="D6703" s="239">
        <v>45177</v>
      </c>
      <c r="E6703" s="245">
        <f t="shared" si="313"/>
        <v>7</v>
      </c>
      <c r="F6703" s="306" t="s">
        <v>176</v>
      </c>
      <c r="G6703" s="241">
        <v>166755.57999999999</v>
      </c>
      <c r="H6703" s="244">
        <f t="shared" si="314"/>
        <v>1167289.0599999998</v>
      </c>
      <c r="I6703" s="246"/>
      <c r="J6703" s="247"/>
      <c r="K6703" s="240"/>
      <c r="L6703" s="245"/>
    </row>
    <row r="6704" spans="1:12">
      <c r="A6704" s="243">
        <v>45170</v>
      </c>
      <c r="B6704" s="243">
        <v>45287</v>
      </c>
      <c r="C6704" s="244">
        <f t="shared" si="312"/>
        <v>118</v>
      </c>
      <c r="D6704" s="239">
        <v>45287</v>
      </c>
      <c r="E6704" s="245">
        <f t="shared" si="313"/>
        <v>117</v>
      </c>
      <c r="F6704" s="306" t="s">
        <v>175</v>
      </c>
      <c r="G6704" s="241">
        <v>18.309999999999999</v>
      </c>
      <c r="H6704" s="244">
        <f t="shared" si="314"/>
        <v>2142.27</v>
      </c>
      <c r="I6704" s="246"/>
      <c r="J6704" s="247"/>
      <c r="K6704" s="240"/>
      <c r="L6704" s="245"/>
    </row>
    <row r="6705" spans="1:12">
      <c r="A6705" s="243">
        <v>45170</v>
      </c>
      <c r="B6705" s="243">
        <v>45177</v>
      </c>
      <c r="C6705" s="244">
        <f t="shared" si="312"/>
        <v>8</v>
      </c>
      <c r="D6705" s="239">
        <v>45177</v>
      </c>
      <c r="E6705" s="245">
        <f t="shared" si="313"/>
        <v>7</v>
      </c>
      <c r="F6705" s="306" t="s">
        <v>175</v>
      </c>
      <c r="G6705" s="241">
        <v>2213.54</v>
      </c>
      <c r="H6705" s="244">
        <f t="shared" si="314"/>
        <v>15494.779999999999</v>
      </c>
      <c r="I6705" s="246"/>
      <c r="J6705" s="247"/>
      <c r="K6705" s="240"/>
      <c r="L6705" s="245"/>
    </row>
    <row r="6706" spans="1:12">
      <c r="A6706" s="243">
        <v>45171</v>
      </c>
      <c r="B6706" s="243">
        <v>45175</v>
      </c>
      <c r="C6706" s="244">
        <f t="shared" si="312"/>
        <v>5</v>
      </c>
      <c r="D6706" s="239">
        <v>45175</v>
      </c>
      <c r="E6706" s="245">
        <f t="shared" si="313"/>
        <v>4</v>
      </c>
      <c r="F6706" s="306" t="s">
        <v>178</v>
      </c>
      <c r="G6706" s="241">
        <v>10463.83</v>
      </c>
      <c r="H6706" s="244">
        <f t="shared" si="314"/>
        <v>41855.32</v>
      </c>
      <c r="I6706" s="246"/>
      <c r="J6706" s="247"/>
      <c r="K6706" s="240"/>
      <c r="L6706" s="245"/>
    </row>
    <row r="6707" spans="1:12">
      <c r="A6707" s="243">
        <v>45171</v>
      </c>
      <c r="B6707" s="243">
        <v>45260</v>
      </c>
      <c r="C6707" s="244">
        <f t="shared" si="312"/>
        <v>90</v>
      </c>
      <c r="D6707" s="239">
        <v>45260</v>
      </c>
      <c r="E6707" s="245">
        <f t="shared" si="313"/>
        <v>89</v>
      </c>
      <c r="F6707" s="306" t="s">
        <v>175</v>
      </c>
      <c r="G6707" s="241">
        <v>175.32</v>
      </c>
      <c r="H6707" s="244">
        <f t="shared" si="314"/>
        <v>15603.48</v>
      </c>
      <c r="I6707" s="246"/>
      <c r="J6707" s="247"/>
      <c r="K6707" s="240"/>
      <c r="L6707" s="245"/>
    </row>
    <row r="6708" spans="1:12">
      <c r="A6708" s="243">
        <v>45171</v>
      </c>
      <c r="B6708" s="243">
        <v>45174</v>
      </c>
      <c r="C6708" s="244">
        <f t="shared" si="312"/>
        <v>4</v>
      </c>
      <c r="D6708" s="239">
        <v>45174</v>
      </c>
      <c r="E6708" s="245">
        <f t="shared" si="313"/>
        <v>3</v>
      </c>
      <c r="F6708" s="306" t="s">
        <v>175</v>
      </c>
      <c r="G6708" s="241">
        <v>331593</v>
      </c>
      <c r="H6708" s="244">
        <f t="shared" si="314"/>
        <v>994779</v>
      </c>
      <c r="I6708" s="246"/>
      <c r="J6708" s="247"/>
      <c r="K6708" s="240"/>
      <c r="L6708" s="245"/>
    </row>
    <row r="6709" spans="1:12">
      <c r="A6709" s="243">
        <v>45171</v>
      </c>
      <c r="B6709" s="243">
        <v>45175</v>
      </c>
      <c r="C6709" s="244">
        <f t="shared" si="312"/>
        <v>5</v>
      </c>
      <c r="D6709" s="239">
        <v>45175</v>
      </c>
      <c r="E6709" s="245">
        <f t="shared" si="313"/>
        <v>4</v>
      </c>
      <c r="F6709" s="306" t="s">
        <v>176</v>
      </c>
      <c r="G6709" s="241">
        <v>103166.16</v>
      </c>
      <c r="H6709" s="244">
        <f t="shared" si="314"/>
        <v>412664.64</v>
      </c>
      <c r="I6709" s="246"/>
      <c r="J6709" s="247"/>
      <c r="K6709" s="240"/>
      <c r="L6709" s="245"/>
    </row>
    <row r="6710" spans="1:12">
      <c r="A6710" s="243">
        <v>45171</v>
      </c>
      <c r="B6710" s="243">
        <v>45176</v>
      </c>
      <c r="C6710" s="244">
        <f t="shared" si="312"/>
        <v>6</v>
      </c>
      <c r="D6710" s="239">
        <v>45176</v>
      </c>
      <c r="E6710" s="245">
        <f t="shared" si="313"/>
        <v>5</v>
      </c>
      <c r="F6710" s="306" t="s">
        <v>178</v>
      </c>
      <c r="G6710" s="241">
        <v>1085.56</v>
      </c>
      <c r="H6710" s="244">
        <f t="shared" si="314"/>
        <v>5427.7999999999993</v>
      </c>
      <c r="I6710" s="246"/>
      <c r="J6710" s="247"/>
      <c r="K6710" s="240"/>
      <c r="L6710" s="245"/>
    </row>
    <row r="6711" spans="1:12">
      <c r="A6711" s="243">
        <v>45171</v>
      </c>
      <c r="B6711" s="243">
        <v>45175</v>
      </c>
      <c r="C6711" s="244">
        <f t="shared" si="312"/>
        <v>5</v>
      </c>
      <c r="D6711" s="239">
        <v>45175</v>
      </c>
      <c r="E6711" s="245">
        <f t="shared" si="313"/>
        <v>4</v>
      </c>
      <c r="F6711" s="306" t="s">
        <v>175</v>
      </c>
      <c r="G6711" s="241">
        <v>438472.95</v>
      </c>
      <c r="H6711" s="244">
        <f t="shared" si="314"/>
        <v>1753891.8</v>
      </c>
      <c r="I6711" s="246"/>
      <c r="J6711" s="247"/>
      <c r="K6711" s="240"/>
      <c r="L6711" s="245"/>
    </row>
    <row r="6712" spans="1:12">
      <c r="A6712" s="243">
        <v>45171</v>
      </c>
      <c r="B6712" s="243">
        <v>45176</v>
      </c>
      <c r="C6712" s="244">
        <f t="shared" si="312"/>
        <v>6</v>
      </c>
      <c r="D6712" s="239">
        <v>45176</v>
      </c>
      <c r="E6712" s="245">
        <f t="shared" si="313"/>
        <v>5</v>
      </c>
      <c r="F6712" s="306" t="s">
        <v>176</v>
      </c>
      <c r="G6712" s="241">
        <v>43615.93</v>
      </c>
      <c r="H6712" s="244">
        <f t="shared" si="314"/>
        <v>218079.65</v>
      </c>
      <c r="I6712" s="246"/>
      <c r="J6712" s="247"/>
      <c r="K6712" s="240"/>
      <c r="L6712" s="245"/>
    </row>
    <row r="6713" spans="1:12">
      <c r="A6713" s="243">
        <v>45171</v>
      </c>
      <c r="B6713" s="243">
        <v>45177</v>
      </c>
      <c r="C6713" s="244">
        <f t="shared" si="312"/>
        <v>7</v>
      </c>
      <c r="D6713" s="239">
        <v>45177</v>
      </c>
      <c r="E6713" s="245">
        <f t="shared" si="313"/>
        <v>6</v>
      </c>
      <c r="F6713" s="306" t="s">
        <v>178</v>
      </c>
      <c r="G6713" s="241">
        <v>10297.31</v>
      </c>
      <c r="H6713" s="244">
        <f t="shared" si="314"/>
        <v>61783.86</v>
      </c>
      <c r="I6713" s="246"/>
      <c r="J6713" s="247"/>
      <c r="K6713" s="240"/>
      <c r="L6713" s="245"/>
    </row>
    <row r="6714" spans="1:12">
      <c r="A6714" s="243">
        <v>45171</v>
      </c>
      <c r="B6714" s="243">
        <v>45176</v>
      </c>
      <c r="C6714" s="244">
        <f t="shared" si="312"/>
        <v>6</v>
      </c>
      <c r="D6714" s="239">
        <v>45176</v>
      </c>
      <c r="E6714" s="245">
        <f t="shared" si="313"/>
        <v>5</v>
      </c>
      <c r="F6714" s="306" t="s">
        <v>175</v>
      </c>
      <c r="G6714" s="241">
        <v>9147.49</v>
      </c>
      <c r="H6714" s="244">
        <f t="shared" si="314"/>
        <v>45737.45</v>
      </c>
      <c r="I6714" s="246"/>
      <c r="J6714" s="247"/>
      <c r="K6714" s="240"/>
      <c r="L6714" s="245"/>
    </row>
    <row r="6715" spans="1:12">
      <c r="A6715" s="243">
        <v>45171</v>
      </c>
      <c r="B6715" s="243">
        <v>45177</v>
      </c>
      <c r="C6715" s="244">
        <f t="shared" si="312"/>
        <v>7</v>
      </c>
      <c r="D6715" s="239">
        <v>45177</v>
      </c>
      <c r="E6715" s="245">
        <f t="shared" si="313"/>
        <v>6</v>
      </c>
      <c r="F6715" s="306" t="s">
        <v>176</v>
      </c>
      <c r="G6715" s="241">
        <v>13420.27</v>
      </c>
      <c r="H6715" s="244">
        <f t="shared" si="314"/>
        <v>80521.62</v>
      </c>
      <c r="I6715" s="246"/>
      <c r="J6715" s="247"/>
      <c r="K6715" s="240"/>
      <c r="L6715" s="245"/>
    </row>
    <row r="6716" spans="1:12">
      <c r="A6716" s="243">
        <v>45171</v>
      </c>
      <c r="B6716" s="243">
        <v>45177</v>
      </c>
      <c r="C6716" s="244">
        <f t="shared" si="312"/>
        <v>7</v>
      </c>
      <c r="D6716" s="239">
        <v>45177</v>
      </c>
      <c r="E6716" s="245">
        <f t="shared" si="313"/>
        <v>6</v>
      </c>
      <c r="F6716" s="306" t="s">
        <v>175</v>
      </c>
      <c r="G6716" s="241">
        <v>2812.62</v>
      </c>
      <c r="H6716" s="244">
        <f t="shared" si="314"/>
        <v>16875.72</v>
      </c>
      <c r="I6716" s="246"/>
      <c r="J6716" s="247"/>
      <c r="K6716" s="240"/>
      <c r="L6716" s="245"/>
    </row>
    <row r="6717" spans="1:12">
      <c r="A6717" s="243">
        <v>45171</v>
      </c>
      <c r="B6717" s="243">
        <v>45225</v>
      </c>
      <c r="C6717" s="244">
        <f t="shared" si="312"/>
        <v>55</v>
      </c>
      <c r="D6717" s="239">
        <v>45225</v>
      </c>
      <c r="E6717" s="245">
        <f t="shared" si="313"/>
        <v>54</v>
      </c>
      <c r="F6717" s="306" t="s">
        <v>175</v>
      </c>
      <c r="G6717" s="241">
        <v>164.58</v>
      </c>
      <c r="H6717" s="244">
        <f t="shared" si="314"/>
        <v>8887.3200000000015</v>
      </c>
      <c r="I6717" s="246"/>
      <c r="J6717" s="247"/>
      <c r="K6717" s="240"/>
      <c r="L6717" s="245"/>
    </row>
    <row r="6718" spans="1:12">
      <c r="A6718" s="243">
        <v>45171</v>
      </c>
      <c r="B6718" s="243">
        <v>45194</v>
      </c>
      <c r="C6718" s="244">
        <f t="shared" si="312"/>
        <v>24</v>
      </c>
      <c r="D6718" s="239">
        <v>45194</v>
      </c>
      <c r="E6718" s="245">
        <f t="shared" si="313"/>
        <v>23</v>
      </c>
      <c r="F6718" s="306" t="s">
        <v>176</v>
      </c>
      <c r="G6718" s="241">
        <v>319.27999999999997</v>
      </c>
      <c r="H6718" s="244">
        <f t="shared" si="314"/>
        <v>7343.44</v>
      </c>
      <c r="I6718" s="246"/>
      <c r="J6718" s="247"/>
      <c r="K6718" s="240"/>
      <c r="L6718" s="245"/>
    </row>
    <row r="6719" spans="1:12">
      <c r="A6719" s="243">
        <v>45171</v>
      </c>
      <c r="B6719" s="243">
        <v>45175</v>
      </c>
      <c r="C6719" s="244">
        <f t="shared" si="312"/>
        <v>5</v>
      </c>
      <c r="D6719" s="239">
        <v>45175</v>
      </c>
      <c r="E6719" s="245">
        <f t="shared" si="313"/>
        <v>4</v>
      </c>
      <c r="F6719" s="306" t="s">
        <v>177</v>
      </c>
      <c r="G6719" s="241">
        <v>11659.66</v>
      </c>
      <c r="H6719" s="244">
        <f t="shared" si="314"/>
        <v>46638.64</v>
      </c>
      <c r="I6719" s="246"/>
      <c r="J6719" s="247"/>
      <c r="K6719" s="240"/>
      <c r="L6719" s="245"/>
    </row>
    <row r="6720" spans="1:12">
      <c r="A6720" s="243">
        <v>45171</v>
      </c>
      <c r="B6720" s="243">
        <v>45176</v>
      </c>
      <c r="C6720" s="244">
        <f t="shared" si="312"/>
        <v>6</v>
      </c>
      <c r="D6720" s="239">
        <v>45176</v>
      </c>
      <c r="E6720" s="245">
        <f t="shared" si="313"/>
        <v>5</v>
      </c>
      <c r="F6720" s="306" t="s">
        <v>177</v>
      </c>
      <c r="G6720" s="241">
        <v>4317.76</v>
      </c>
      <c r="H6720" s="244">
        <f t="shared" si="314"/>
        <v>21588.800000000003</v>
      </c>
      <c r="I6720" s="246"/>
      <c r="J6720" s="247"/>
      <c r="K6720" s="240"/>
      <c r="L6720" s="245"/>
    </row>
    <row r="6721" spans="1:12">
      <c r="A6721" s="243">
        <v>45171</v>
      </c>
      <c r="B6721" s="243">
        <v>45177</v>
      </c>
      <c r="C6721" s="244">
        <f t="shared" si="312"/>
        <v>7</v>
      </c>
      <c r="D6721" s="239">
        <v>45177</v>
      </c>
      <c r="E6721" s="245">
        <f t="shared" si="313"/>
        <v>6</v>
      </c>
      <c r="F6721" s="306" t="s">
        <v>177</v>
      </c>
      <c r="G6721" s="241">
        <v>66.75</v>
      </c>
      <c r="H6721" s="244">
        <f t="shared" si="314"/>
        <v>400.5</v>
      </c>
      <c r="I6721" s="246"/>
      <c r="J6721" s="247"/>
      <c r="K6721" s="240"/>
      <c r="L6721" s="245"/>
    </row>
    <row r="6722" spans="1:12">
      <c r="A6722" s="243">
        <v>45171</v>
      </c>
      <c r="B6722" s="243">
        <v>45180</v>
      </c>
      <c r="C6722" s="244">
        <f t="shared" si="312"/>
        <v>10</v>
      </c>
      <c r="D6722" s="239">
        <v>45180</v>
      </c>
      <c r="E6722" s="245">
        <f t="shared" si="313"/>
        <v>9</v>
      </c>
      <c r="F6722" s="306" t="s">
        <v>176</v>
      </c>
      <c r="G6722" s="241">
        <v>104.08</v>
      </c>
      <c r="H6722" s="244">
        <f t="shared" si="314"/>
        <v>936.72</v>
      </c>
      <c r="I6722" s="246"/>
      <c r="J6722" s="247"/>
      <c r="K6722" s="240"/>
      <c r="L6722" s="245"/>
    </row>
    <row r="6723" spans="1:12">
      <c r="A6723" s="243">
        <v>45171</v>
      </c>
      <c r="B6723" s="243">
        <v>45196</v>
      </c>
      <c r="C6723" s="244">
        <f t="shared" si="312"/>
        <v>26</v>
      </c>
      <c r="D6723" s="239">
        <v>45196</v>
      </c>
      <c r="E6723" s="245">
        <f t="shared" si="313"/>
        <v>25</v>
      </c>
      <c r="F6723" s="306" t="s">
        <v>175</v>
      </c>
      <c r="G6723" s="241">
        <v>68.5</v>
      </c>
      <c r="H6723" s="244">
        <f t="shared" si="314"/>
        <v>1712.5</v>
      </c>
      <c r="I6723" s="246"/>
      <c r="J6723" s="247"/>
      <c r="K6723" s="240"/>
      <c r="L6723" s="245"/>
    </row>
    <row r="6724" spans="1:12">
      <c r="A6724" s="243">
        <v>45171</v>
      </c>
      <c r="B6724" s="243">
        <v>45181</v>
      </c>
      <c r="C6724" s="244">
        <f t="shared" si="312"/>
        <v>11</v>
      </c>
      <c r="D6724" s="239">
        <v>45181</v>
      </c>
      <c r="E6724" s="245">
        <f t="shared" si="313"/>
        <v>10</v>
      </c>
      <c r="F6724" s="306" t="s">
        <v>176</v>
      </c>
      <c r="G6724" s="241">
        <v>39.08</v>
      </c>
      <c r="H6724" s="244">
        <f t="shared" si="314"/>
        <v>390.79999999999995</v>
      </c>
      <c r="I6724" s="246"/>
      <c r="J6724" s="247"/>
      <c r="K6724" s="240"/>
      <c r="L6724" s="245"/>
    </row>
    <row r="6725" spans="1:12">
      <c r="A6725" s="243">
        <v>45171</v>
      </c>
      <c r="B6725" s="243">
        <v>45180</v>
      </c>
      <c r="C6725" s="244">
        <f t="shared" si="312"/>
        <v>10</v>
      </c>
      <c r="D6725" s="239">
        <v>45180</v>
      </c>
      <c r="E6725" s="245">
        <f t="shared" si="313"/>
        <v>9</v>
      </c>
      <c r="F6725" s="306" t="s">
        <v>175</v>
      </c>
      <c r="G6725" s="241">
        <v>199.02</v>
      </c>
      <c r="H6725" s="244">
        <f t="shared" si="314"/>
        <v>1791.18</v>
      </c>
      <c r="I6725" s="246"/>
      <c r="J6725" s="247"/>
      <c r="K6725" s="240"/>
      <c r="L6725" s="245"/>
    </row>
    <row r="6726" spans="1:12">
      <c r="A6726" s="243">
        <v>45171</v>
      </c>
      <c r="B6726" s="243">
        <v>45182</v>
      </c>
      <c r="C6726" s="244">
        <f t="shared" si="312"/>
        <v>12</v>
      </c>
      <c r="D6726" s="239">
        <v>45182</v>
      </c>
      <c r="E6726" s="245">
        <f t="shared" si="313"/>
        <v>11</v>
      </c>
      <c r="F6726" s="306" t="s">
        <v>176</v>
      </c>
      <c r="G6726" s="241">
        <v>857.09</v>
      </c>
      <c r="H6726" s="244">
        <f t="shared" si="314"/>
        <v>9427.99</v>
      </c>
      <c r="I6726" s="246"/>
      <c r="J6726" s="247"/>
      <c r="K6726" s="240"/>
      <c r="L6726" s="245"/>
    </row>
    <row r="6727" spans="1:12">
      <c r="A6727" s="243">
        <v>45171</v>
      </c>
      <c r="B6727" s="243">
        <v>45181</v>
      </c>
      <c r="C6727" s="244">
        <f t="shared" ref="C6727:C6790" si="315">B6727-A6727+1</f>
        <v>11</v>
      </c>
      <c r="D6727" s="239">
        <v>45181</v>
      </c>
      <c r="E6727" s="245">
        <f t="shared" ref="E6727:E6790" si="316">D6727-A6727</f>
        <v>10</v>
      </c>
      <c r="F6727" s="306" t="s">
        <v>175</v>
      </c>
      <c r="G6727" s="241">
        <v>798.21</v>
      </c>
      <c r="H6727" s="244">
        <f t="shared" ref="H6727:H6790" si="317">E6727*G6727</f>
        <v>7982.1</v>
      </c>
      <c r="I6727" s="246"/>
      <c r="J6727" s="247"/>
      <c r="K6727" s="240"/>
      <c r="L6727" s="245"/>
    </row>
    <row r="6728" spans="1:12">
      <c r="A6728" s="243">
        <v>45171</v>
      </c>
      <c r="B6728" s="243">
        <v>45182</v>
      </c>
      <c r="C6728" s="244">
        <f t="shared" si="315"/>
        <v>12</v>
      </c>
      <c r="D6728" s="239">
        <v>45182</v>
      </c>
      <c r="E6728" s="245">
        <f t="shared" si="316"/>
        <v>11</v>
      </c>
      <c r="F6728" s="306" t="s">
        <v>175</v>
      </c>
      <c r="G6728" s="241">
        <v>116.72</v>
      </c>
      <c r="H6728" s="244">
        <f t="shared" si="317"/>
        <v>1283.92</v>
      </c>
      <c r="I6728" s="246"/>
      <c r="J6728" s="247"/>
      <c r="K6728" s="240"/>
      <c r="L6728" s="245"/>
    </row>
    <row r="6729" spans="1:12">
      <c r="A6729" s="243">
        <v>45171</v>
      </c>
      <c r="B6729" s="243">
        <v>45183</v>
      </c>
      <c r="C6729" s="244">
        <f t="shared" si="315"/>
        <v>13</v>
      </c>
      <c r="D6729" s="239">
        <v>45183</v>
      </c>
      <c r="E6729" s="245">
        <f t="shared" si="316"/>
        <v>12</v>
      </c>
      <c r="F6729" s="306" t="s">
        <v>176</v>
      </c>
      <c r="G6729" s="241">
        <v>149.72999999999999</v>
      </c>
      <c r="H6729" s="244">
        <f t="shared" si="317"/>
        <v>1796.7599999999998</v>
      </c>
      <c r="I6729" s="246"/>
      <c r="J6729" s="247"/>
      <c r="K6729" s="240"/>
      <c r="L6729" s="245"/>
    </row>
    <row r="6730" spans="1:12">
      <c r="A6730" s="243">
        <v>45171</v>
      </c>
      <c r="B6730" s="243">
        <v>45183</v>
      </c>
      <c r="C6730" s="244">
        <f t="shared" si="315"/>
        <v>13</v>
      </c>
      <c r="D6730" s="239">
        <v>45183</v>
      </c>
      <c r="E6730" s="245">
        <f t="shared" si="316"/>
        <v>12</v>
      </c>
      <c r="F6730" s="306" t="s">
        <v>175</v>
      </c>
      <c r="G6730" s="241">
        <v>264.12</v>
      </c>
      <c r="H6730" s="244">
        <f t="shared" si="317"/>
        <v>3169.44</v>
      </c>
      <c r="I6730" s="246"/>
      <c r="J6730" s="247"/>
      <c r="K6730" s="240"/>
      <c r="L6730" s="245"/>
    </row>
    <row r="6731" spans="1:12">
      <c r="A6731" s="243">
        <v>45171</v>
      </c>
      <c r="B6731" s="243">
        <v>45184</v>
      </c>
      <c r="C6731" s="244">
        <f t="shared" si="315"/>
        <v>14</v>
      </c>
      <c r="D6731" s="239">
        <v>45184</v>
      </c>
      <c r="E6731" s="245">
        <f t="shared" si="316"/>
        <v>13</v>
      </c>
      <c r="F6731" s="306" t="s">
        <v>175</v>
      </c>
      <c r="G6731" s="241">
        <v>184.38</v>
      </c>
      <c r="H6731" s="244">
        <f t="shared" si="317"/>
        <v>2396.94</v>
      </c>
      <c r="I6731" s="246"/>
      <c r="J6731" s="247"/>
      <c r="K6731" s="240"/>
      <c r="L6731" s="245"/>
    </row>
    <row r="6732" spans="1:12">
      <c r="A6732" s="243">
        <v>45171</v>
      </c>
      <c r="B6732" s="243">
        <v>45180</v>
      </c>
      <c r="C6732" s="244">
        <f t="shared" si="315"/>
        <v>10</v>
      </c>
      <c r="D6732" s="239">
        <v>45180</v>
      </c>
      <c r="E6732" s="245">
        <f t="shared" si="316"/>
        <v>9</v>
      </c>
      <c r="F6732" s="306" t="s">
        <v>177</v>
      </c>
      <c r="G6732" s="241">
        <v>31890.16</v>
      </c>
      <c r="H6732" s="244">
        <f t="shared" si="317"/>
        <v>287011.44</v>
      </c>
      <c r="I6732" s="246"/>
      <c r="J6732" s="247"/>
      <c r="K6732" s="240"/>
      <c r="L6732" s="245"/>
    </row>
    <row r="6733" spans="1:12">
      <c r="A6733" s="243">
        <v>45171</v>
      </c>
      <c r="B6733" s="243">
        <v>45187</v>
      </c>
      <c r="C6733" s="244">
        <f t="shared" si="315"/>
        <v>17</v>
      </c>
      <c r="D6733" s="239">
        <v>45187</v>
      </c>
      <c r="E6733" s="245">
        <f t="shared" si="316"/>
        <v>16</v>
      </c>
      <c r="F6733" s="306" t="s">
        <v>176</v>
      </c>
      <c r="G6733" s="241">
        <v>386.27</v>
      </c>
      <c r="H6733" s="244">
        <f t="shared" si="317"/>
        <v>6180.32</v>
      </c>
      <c r="I6733" s="246"/>
      <c r="J6733" s="247"/>
      <c r="K6733" s="240"/>
      <c r="L6733" s="245"/>
    </row>
    <row r="6734" spans="1:12">
      <c r="A6734" s="243">
        <v>45171</v>
      </c>
      <c r="B6734" s="243">
        <v>45187</v>
      </c>
      <c r="C6734" s="244">
        <f t="shared" si="315"/>
        <v>17</v>
      </c>
      <c r="D6734" s="239">
        <v>45187</v>
      </c>
      <c r="E6734" s="245">
        <f t="shared" si="316"/>
        <v>16</v>
      </c>
      <c r="F6734" s="306" t="s">
        <v>175</v>
      </c>
      <c r="G6734" s="241">
        <v>62.99</v>
      </c>
      <c r="H6734" s="244">
        <f t="shared" si="317"/>
        <v>1007.84</v>
      </c>
      <c r="I6734" s="246"/>
      <c r="J6734" s="247"/>
      <c r="K6734" s="240"/>
      <c r="L6734" s="245"/>
    </row>
    <row r="6735" spans="1:12">
      <c r="A6735" s="243">
        <v>45171</v>
      </c>
      <c r="B6735" s="243">
        <v>45188</v>
      </c>
      <c r="C6735" s="244">
        <f t="shared" si="315"/>
        <v>18</v>
      </c>
      <c r="D6735" s="239">
        <v>45188</v>
      </c>
      <c r="E6735" s="245">
        <f t="shared" si="316"/>
        <v>17</v>
      </c>
      <c r="F6735" s="306" t="s">
        <v>175</v>
      </c>
      <c r="G6735" s="241">
        <v>51.2</v>
      </c>
      <c r="H6735" s="244">
        <f t="shared" si="317"/>
        <v>870.40000000000009</v>
      </c>
      <c r="I6735" s="246"/>
      <c r="J6735" s="247"/>
      <c r="K6735" s="240"/>
      <c r="L6735" s="245"/>
    </row>
    <row r="6736" spans="1:12">
      <c r="A6736" s="243">
        <v>45171</v>
      </c>
      <c r="B6736" s="243">
        <v>45240</v>
      </c>
      <c r="C6736" s="244">
        <f t="shared" si="315"/>
        <v>70</v>
      </c>
      <c r="D6736" s="239">
        <v>45240</v>
      </c>
      <c r="E6736" s="245">
        <f t="shared" si="316"/>
        <v>69</v>
      </c>
      <c r="F6736" s="306" t="s">
        <v>177</v>
      </c>
      <c r="G6736" s="241">
        <v>6642.56</v>
      </c>
      <c r="H6736" s="244">
        <f t="shared" si="317"/>
        <v>458336.64</v>
      </c>
      <c r="I6736" s="246"/>
      <c r="J6736" s="247"/>
      <c r="K6736" s="240"/>
      <c r="L6736" s="245"/>
    </row>
    <row r="6737" spans="1:12">
      <c r="A6737" s="243">
        <v>45172</v>
      </c>
      <c r="B6737" s="243">
        <v>45174</v>
      </c>
      <c r="C6737" s="244">
        <f t="shared" si="315"/>
        <v>3</v>
      </c>
      <c r="D6737" s="239">
        <v>45174</v>
      </c>
      <c r="E6737" s="245">
        <f t="shared" si="316"/>
        <v>2</v>
      </c>
      <c r="F6737" s="306" t="s">
        <v>175</v>
      </c>
      <c r="G6737" s="241">
        <v>2660.52</v>
      </c>
      <c r="H6737" s="244">
        <f t="shared" si="317"/>
        <v>5321.04</v>
      </c>
      <c r="I6737" s="246"/>
      <c r="J6737" s="247"/>
      <c r="K6737" s="240"/>
      <c r="L6737" s="245"/>
    </row>
    <row r="6738" spans="1:12">
      <c r="A6738" s="243">
        <v>45172</v>
      </c>
      <c r="B6738" s="243">
        <v>45175</v>
      </c>
      <c r="C6738" s="244">
        <f t="shared" si="315"/>
        <v>4</v>
      </c>
      <c r="D6738" s="239">
        <v>45175</v>
      </c>
      <c r="E6738" s="245">
        <f t="shared" si="316"/>
        <v>3</v>
      </c>
      <c r="F6738" s="306" t="s">
        <v>176</v>
      </c>
      <c r="G6738" s="241">
        <v>26.78</v>
      </c>
      <c r="H6738" s="244">
        <f t="shared" si="317"/>
        <v>80.34</v>
      </c>
      <c r="I6738" s="246"/>
      <c r="J6738" s="247"/>
      <c r="K6738" s="240"/>
      <c r="L6738" s="245"/>
    </row>
    <row r="6739" spans="1:12">
      <c r="A6739" s="243">
        <v>45172</v>
      </c>
      <c r="B6739" s="243">
        <v>45175</v>
      </c>
      <c r="C6739" s="244">
        <f t="shared" si="315"/>
        <v>4</v>
      </c>
      <c r="D6739" s="239">
        <v>45175</v>
      </c>
      <c r="E6739" s="245">
        <f t="shared" si="316"/>
        <v>3</v>
      </c>
      <c r="F6739" s="306" t="s">
        <v>175</v>
      </c>
      <c r="G6739" s="241">
        <v>1289.52</v>
      </c>
      <c r="H6739" s="244">
        <f t="shared" si="317"/>
        <v>3868.56</v>
      </c>
      <c r="I6739" s="246"/>
      <c r="J6739" s="247"/>
      <c r="K6739" s="240"/>
      <c r="L6739" s="245"/>
    </row>
    <row r="6740" spans="1:12">
      <c r="A6740" s="243">
        <v>45172</v>
      </c>
      <c r="B6740" s="243">
        <v>45176</v>
      </c>
      <c r="C6740" s="244">
        <f t="shared" si="315"/>
        <v>5</v>
      </c>
      <c r="D6740" s="239">
        <v>45176</v>
      </c>
      <c r="E6740" s="245">
        <f t="shared" si="316"/>
        <v>4</v>
      </c>
      <c r="F6740" s="306" t="s">
        <v>176</v>
      </c>
      <c r="G6740" s="241">
        <v>55.46</v>
      </c>
      <c r="H6740" s="244">
        <f t="shared" si="317"/>
        <v>221.84</v>
      </c>
      <c r="I6740" s="246"/>
      <c r="J6740" s="247"/>
      <c r="K6740" s="240"/>
      <c r="L6740" s="245"/>
    </row>
    <row r="6741" spans="1:12">
      <c r="A6741" s="243">
        <v>45172</v>
      </c>
      <c r="B6741" s="243">
        <v>45176</v>
      </c>
      <c r="C6741" s="244">
        <f t="shared" si="315"/>
        <v>5</v>
      </c>
      <c r="D6741" s="239">
        <v>45176</v>
      </c>
      <c r="E6741" s="245">
        <f t="shared" si="316"/>
        <v>4</v>
      </c>
      <c r="F6741" s="306" t="s">
        <v>175</v>
      </c>
      <c r="G6741" s="241">
        <v>130.68</v>
      </c>
      <c r="H6741" s="244">
        <f t="shared" si="317"/>
        <v>522.72</v>
      </c>
      <c r="I6741" s="246"/>
      <c r="J6741" s="247"/>
      <c r="K6741" s="240"/>
      <c r="L6741" s="245"/>
    </row>
    <row r="6742" spans="1:12">
      <c r="A6742" s="243">
        <v>45172</v>
      </c>
      <c r="B6742" s="243">
        <v>45177</v>
      </c>
      <c r="C6742" s="244">
        <f t="shared" si="315"/>
        <v>6</v>
      </c>
      <c r="D6742" s="239">
        <v>45177</v>
      </c>
      <c r="E6742" s="245">
        <f t="shared" si="316"/>
        <v>5</v>
      </c>
      <c r="F6742" s="306" t="s">
        <v>175</v>
      </c>
      <c r="G6742" s="241">
        <v>14.31</v>
      </c>
      <c r="H6742" s="244">
        <f t="shared" si="317"/>
        <v>71.55</v>
      </c>
      <c r="I6742" s="246"/>
      <c r="J6742" s="247"/>
      <c r="K6742" s="240"/>
      <c r="L6742" s="245"/>
    </row>
    <row r="6743" spans="1:12">
      <c r="A6743" s="243">
        <v>45172</v>
      </c>
      <c r="B6743" s="243">
        <v>45176</v>
      </c>
      <c r="C6743" s="244">
        <f t="shared" si="315"/>
        <v>5</v>
      </c>
      <c r="D6743" s="239">
        <v>45176</v>
      </c>
      <c r="E6743" s="245">
        <f t="shared" si="316"/>
        <v>4</v>
      </c>
      <c r="F6743" s="306" t="s">
        <v>177</v>
      </c>
      <c r="G6743" s="241">
        <v>51.64</v>
      </c>
      <c r="H6743" s="244">
        <f t="shared" si="317"/>
        <v>206.56</v>
      </c>
      <c r="I6743" s="246"/>
      <c r="J6743" s="247"/>
      <c r="K6743" s="240"/>
      <c r="L6743" s="245"/>
    </row>
    <row r="6744" spans="1:12">
      <c r="A6744" s="243">
        <v>45173</v>
      </c>
      <c r="B6744" s="243">
        <v>45180</v>
      </c>
      <c r="C6744" s="244">
        <f t="shared" si="315"/>
        <v>8</v>
      </c>
      <c r="D6744" s="239">
        <v>45180</v>
      </c>
      <c r="E6744" s="245">
        <f t="shared" si="316"/>
        <v>7</v>
      </c>
      <c r="F6744" s="306" t="s">
        <v>175</v>
      </c>
      <c r="G6744" s="241">
        <v>60.52</v>
      </c>
      <c r="H6744" s="244">
        <f t="shared" si="317"/>
        <v>423.64000000000004</v>
      </c>
      <c r="I6744" s="246"/>
      <c r="J6744" s="247"/>
      <c r="K6744" s="240"/>
      <c r="L6744" s="245"/>
    </row>
    <row r="6745" spans="1:12">
      <c r="A6745" s="243">
        <v>45173</v>
      </c>
      <c r="B6745" s="243">
        <v>45197</v>
      </c>
      <c r="C6745" s="244">
        <f t="shared" si="315"/>
        <v>25</v>
      </c>
      <c r="D6745" s="239">
        <v>45197</v>
      </c>
      <c r="E6745" s="245">
        <f t="shared" si="316"/>
        <v>24</v>
      </c>
      <c r="F6745" s="306" t="s">
        <v>175</v>
      </c>
      <c r="G6745" s="241">
        <v>2.96</v>
      </c>
      <c r="H6745" s="244">
        <f t="shared" si="317"/>
        <v>71.039999999999992</v>
      </c>
      <c r="I6745" s="246"/>
      <c r="J6745" s="247"/>
      <c r="K6745" s="240"/>
      <c r="L6745" s="245"/>
    </row>
    <row r="6746" spans="1:12">
      <c r="A6746" s="243">
        <v>45173</v>
      </c>
      <c r="B6746" s="243">
        <v>45181</v>
      </c>
      <c r="C6746" s="244">
        <f t="shared" si="315"/>
        <v>9</v>
      </c>
      <c r="D6746" s="239">
        <v>45181</v>
      </c>
      <c r="E6746" s="245">
        <f t="shared" si="316"/>
        <v>8</v>
      </c>
      <c r="F6746" s="306" t="s">
        <v>176</v>
      </c>
      <c r="G6746" s="241">
        <v>237.65</v>
      </c>
      <c r="H6746" s="244">
        <f t="shared" si="317"/>
        <v>1901.2</v>
      </c>
      <c r="I6746" s="246"/>
      <c r="J6746" s="247"/>
      <c r="K6746" s="240"/>
      <c r="L6746" s="245"/>
    </row>
    <row r="6747" spans="1:12">
      <c r="A6747" s="243">
        <v>45173</v>
      </c>
      <c r="B6747" s="243">
        <v>45181</v>
      </c>
      <c r="C6747" s="244">
        <f t="shared" si="315"/>
        <v>9</v>
      </c>
      <c r="D6747" s="239">
        <v>45181</v>
      </c>
      <c r="E6747" s="245">
        <f t="shared" si="316"/>
        <v>8</v>
      </c>
      <c r="F6747" s="306" t="s">
        <v>175</v>
      </c>
      <c r="G6747" s="241">
        <v>63.15</v>
      </c>
      <c r="H6747" s="244">
        <f t="shared" si="317"/>
        <v>505.2</v>
      </c>
      <c r="I6747" s="246"/>
      <c r="J6747" s="247"/>
      <c r="K6747" s="240"/>
      <c r="L6747" s="245"/>
    </row>
    <row r="6748" spans="1:12">
      <c r="A6748" s="243">
        <v>45173</v>
      </c>
      <c r="B6748" s="243">
        <v>45182</v>
      </c>
      <c r="C6748" s="244">
        <f t="shared" si="315"/>
        <v>10</v>
      </c>
      <c r="D6748" s="239">
        <v>45182</v>
      </c>
      <c r="E6748" s="245">
        <f t="shared" si="316"/>
        <v>9</v>
      </c>
      <c r="F6748" s="306" t="s">
        <v>175</v>
      </c>
      <c r="G6748" s="241">
        <v>32.69</v>
      </c>
      <c r="H6748" s="244">
        <f t="shared" si="317"/>
        <v>294.20999999999998</v>
      </c>
      <c r="I6748" s="246"/>
      <c r="J6748" s="247"/>
      <c r="K6748" s="240"/>
      <c r="L6748" s="245"/>
    </row>
    <row r="6749" spans="1:12">
      <c r="A6749" s="243">
        <v>45173</v>
      </c>
      <c r="B6749" s="243">
        <v>45174</v>
      </c>
      <c r="C6749" s="244">
        <f t="shared" si="315"/>
        <v>2</v>
      </c>
      <c r="D6749" s="239">
        <v>45174</v>
      </c>
      <c r="E6749" s="245">
        <f t="shared" si="316"/>
        <v>1</v>
      </c>
      <c r="F6749" s="306" t="s">
        <v>176</v>
      </c>
      <c r="G6749" s="241">
        <v>20.66</v>
      </c>
      <c r="H6749" s="244">
        <f t="shared" si="317"/>
        <v>20.66</v>
      </c>
      <c r="I6749" s="246"/>
      <c r="J6749" s="247"/>
      <c r="K6749" s="240"/>
      <c r="L6749" s="245"/>
    </row>
    <row r="6750" spans="1:12">
      <c r="A6750" s="243">
        <v>45173</v>
      </c>
      <c r="B6750" s="243">
        <v>45174</v>
      </c>
      <c r="C6750" s="244">
        <f t="shared" si="315"/>
        <v>2</v>
      </c>
      <c r="D6750" s="239">
        <v>45174</v>
      </c>
      <c r="E6750" s="245">
        <f t="shared" si="316"/>
        <v>1</v>
      </c>
      <c r="F6750" s="306" t="s">
        <v>175</v>
      </c>
      <c r="G6750" s="241">
        <v>1607.01</v>
      </c>
      <c r="H6750" s="244">
        <f t="shared" si="317"/>
        <v>1607.01</v>
      </c>
      <c r="I6750" s="246"/>
      <c r="J6750" s="247"/>
      <c r="K6750" s="240"/>
      <c r="L6750" s="245"/>
    </row>
    <row r="6751" spans="1:12">
      <c r="A6751" s="243">
        <v>45173</v>
      </c>
      <c r="B6751" s="243">
        <v>45175</v>
      </c>
      <c r="C6751" s="244">
        <f t="shared" si="315"/>
        <v>3</v>
      </c>
      <c r="D6751" s="239">
        <v>45175</v>
      </c>
      <c r="E6751" s="245">
        <f t="shared" si="316"/>
        <v>2</v>
      </c>
      <c r="F6751" s="306" t="s">
        <v>175</v>
      </c>
      <c r="G6751" s="241">
        <v>2206.61</v>
      </c>
      <c r="H6751" s="244">
        <f t="shared" si="317"/>
        <v>4413.22</v>
      </c>
      <c r="I6751" s="246"/>
      <c r="J6751" s="247"/>
      <c r="K6751" s="240"/>
      <c r="L6751" s="245"/>
    </row>
    <row r="6752" spans="1:12">
      <c r="A6752" s="243">
        <v>45173</v>
      </c>
      <c r="B6752" s="243">
        <v>45176</v>
      </c>
      <c r="C6752" s="244">
        <f t="shared" si="315"/>
        <v>4</v>
      </c>
      <c r="D6752" s="239">
        <v>45176</v>
      </c>
      <c r="E6752" s="245">
        <f t="shared" si="316"/>
        <v>3</v>
      </c>
      <c r="F6752" s="306" t="s">
        <v>176</v>
      </c>
      <c r="G6752" s="241">
        <v>60.29</v>
      </c>
      <c r="H6752" s="244">
        <f t="shared" si="317"/>
        <v>180.87</v>
      </c>
      <c r="I6752" s="246"/>
      <c r="J6752" s="247"/>
      <c r="K6752" s="240"/>
      <c r="L6752" s="245"/>
    </row>
    <row r="6753" spans="1:12">
      <c r="A6753" s="243">
        <v>45173</v>
      </c>
      <c r="B6753" s="243">
        <v>45176</v>
      </c>
      <c r="C6753" s="244">
        <f t="shared" si="315"/>
        <v>4</v>
      </c>
      <c r="D6753" s="239">
        <v>45176</v>
      </c>
      <c r="E6753" s="245">
        <f t="shared" si="316"/>
        <v>3</v>
      </c>
      <c r="F6753" s="306" t="s">
        <v>175</v>
      </c>
      <c r="G6753" s="241">
        <v>131.22</v>
      </c>
      <c r="H6753" s="244">
        <f t="shared" si="317"/>
        <v>393.65999999999997</v>
      </c>
      <c r="I6753" s="246"/>
      <c r="J6753" s="247"/>
      <c r="K6753" s="240"/>
      <c r="L6753" s="245"/>
    </row>
    <row r="6754" spans="1:12">
      <c r="A6754" s="243">
        <v>45173</v>
      </c>
      <c r="B6754" s="243">
        <v>45177</v>
      </c>
      <c r="C6754" s="244">
        <f t="shared" si="315"/>
        <v>5</v>
      </c>
      <c r="D6754" s="239">
        <v>45177</v>
      </c>
      <c r="E6754" s="245">
        <f t="shared" si="316"/>
        <v>4</v>
      </c>
      <c r="F6754" s="306" t="s">
        <v>175</v>
      </c>
      <c r="G6754" s="241">
        <v>628.04</v>
      </c>
      <c r="H6754" s="244">
        <f t="shared" si="317"/>
        <v>2512.16</v>
      </c>
      <c r="I6754" s="246"/>
      <c r="J6754" s="247"/>
      <c r="K6754" s="240"/>
      <c r="L6754" s="245"/>
    </row>
    <row r="6755" spans="1:12">
      <c r="A6755" s="243">
        <v>45173</v>
      </c>
      <c r="B6755" s="243">
        <v>45194</v>
      </c>
      <c r="C6755" s="244">
        <f t="shared" si="315"/>
        <v>22</v>
      </c>
      <c r="D6755" s="239">
        <v>45194</v>
      </c>
      <c r="E6755" s="245">
        <f t="shared" si="316"/>
        <v>21</v>
      </c>
      <c r="F6755" s="306" t="s">
        <v>176</v>
      </c>
      <c r="G6755" s="241">
        <v>3.37</v>
      </c>
      <c r="H6755" s="244">
        <f t="shared" si="317"/>
        <v>70.77</v>
      </c>
      <c r="I6755" s="246"/>
      <c r="J6755" s="247"/>
      <c r="K6755" s="240"/>
      <c r="L6755" s="245"/>
    </row>
    <row r="6756" spans="1:12">
      <c r="A6756" s="243">
        <v>45174</v>
      </c>
      <c r="B6756" s="243">
        <v>45222</v>
      </c>
      <c r="C6756" s="244">
        <f t="shared" si="315"/>
        <v>49</v>
      </c>
      <c r="D6756" s="239">
        <v>45222</v>
      </c>
      <c r="E6756" s="245">
        <f t="shared" si="316"/>
        <v>48</v>
      </c>
      <c r="F6756" s="306" t="s">
        <v>177</v>
      </c>
      <c r="G6756" s="241">
        <v>19.899999999999999</v>
      </c>
      <c r="H6756" s="244">
        <f t="shared" si="317"/>
        <v>955.19999999999993</v>
      </c>
      <c r="I6756" s="246"/>
      <c r="J6756" s="247"/>
      <c r="K6756" s="240"/>
      <c r="L6756" s="245"/>
    </row>
    <row r="6757" spans="1:12">
      <c r="A6757" s="243">
        <v>45174</v>
      </c>
      <c r="B6757" s="243">
        <v>45175</v>
      </c>
      <c r="C6757" s="244">
        <f t="shared" si="315"/>
        <v>2</v>
      </c>
      <c r="D6757" s="239">
        <v>45175</v>
      </c>
      <c r="E6757" s="245">
        <f t="shared" si="316"/>
        <v>1</v>
      </c>
      <c r="F6757" s="306" t="s">
        <v>177</v>
      </c>
      <c r="G6757" s="241">
        <v>24237.84</v>
      </c>
      <c r="H6757" s="244">
        <f t="shared" si="317"/>
        <v>24237.84</v>
      </c>
      <c r="I6757" s="246"/>
      <c r="J6757" s="247"/>
      <c r="K6757" s="240"/>
      <c r="L6757" s="245"/>
    </row>
    <row r="6758" spans="1:12">
      <c r="A6758" s="243">
        <v>45174</v>
      </c>
      <c r="B6758" s="243">
        <v>45194</v>
      </c>
      <c r="C6758" s="244">
        <f t="shared" si="315"/>
        <v>21</v>
      </c>
      <c r="D6758" s="239">
        <v>45194</v>
      </c>
      <c r="E6758" s="245">
        <f t="shared" si="316"/>
        <v>20</v>
      </c>
      <c r="F6758" s="306" t="s">
        <v>175</v>
      </c>
      <c r="G6758" s="241">
        <v>36.85</v>
      </c>
      <c r="H6758" s="244">
        <f t="shared" si="317"/>
        <v>737</v>
      </c>
      <c r="I6758" s="246"/>
      <c r="J6758" s="247"/>
      <c r="K6758" s="240"/>
      <c r="L6758" s="245"/>
    </row>
    <row r="6759" spans="1:12">
      <c r="A6759" s="243">
        <v>45174</v>
      </c>
      <c r="B6759" s="243">
        <v>45231</v>
      </c>
      <c r="C6759" s="244">
        <f t="shared" si="315"/>
        <v>58</v>
      </c>
      <c r="D6759" s="239">
        <v>45231</v>
      </c>
      <c r="E6759" s="245">
        <f t="shared" si="316"/>
        <v>57</v>
      </c>
      <c r="F6759" s="306" t="s">
        <v>177</v>
      </c>
      <c r="G6759" s="241">
        <v>103072.09</v>
      </c>
      <c r="H6759" s="244">
        <f t="shared" si="317"/>
        <v>5875109.1299999999</v>
      </c>
      <c r="I6759" s="246"/>
      <c r="J6759" s="247"/>
      <c r="K6759" s="240"/>
      <c r="L6759" s="245"/>
    </row>
    <row r="6760" spans="1:12">
      <c r="A6760" s="243">
        <v>45174</v>
      </c>
      <c r="B6760" s="243">
        <v>45195</v>
      </c>
      <c r="C6760" s="244">
        <f t="shared" si="315"/>
        <v>22</v>
      </c>
      <c r="D6760" s="239">
        <v>45195</v>
      </c>
      <c r="E6760" s="245">
        <f t="shared" si="316"/>
        <v>21</v>
      </c>
      <c r="F6760" s="306" t="s">
        <v>176</v>
      </c>
      <c r="G6760" s="241">
        <v>1678.63</v>
      </c>
      <c r="H6760" s="244">
        <f t="shared" si="317"/>
        <v>35251.230000000003</v>
      </c>
      <c r="I6760" s="246"/>
      <c r="J6760" s="247"/>
      <c r="K6760" s="240"/>
      <c r="L6760" s="245"/>
    </row>
    <row r="6761" spans="1:12">
      <c r="A6761" s="243">
        <v>45174</v>
      </c>
      <c r="B6761" s="243">
        <v>45176</v>
      </c>
      <c r="C6761" s="244">
        <f t="shared" si="315"/>
        <v>3</v>
      </c>
      <c r="D6761" s="239">
        <v>45176</v>
      </c>
      <c r="E6761" s="245">
        <f t="shared" si="316"/>
        <v>2</v>
      </c>
      <c r="F6761" s="306" t="s">
        <v>177</v>
      </c>
      <c r="G6761" s="241">
        <v>44839.78</v>
      </c>
      <c r="H6761" s="244">
        <f t="shared" si="317"/>
        <v>89679.56</v>
      </c>
      <c r="I6761" s="246"/>
      <c r="J6761" s="247"/>
      <c r="K6761" s="240"/>
      <c r="L6761" s="245"/>
    </row>
    <row r="6762" spans="1:12">
      <c r="A6762" s="243">
        <v>45174</v>
      </c>
      <c r="B6762" s="243">
        <v>45196</v>
      </c>
      <c r="C6762" s="244">
        <f t="shared" si="315"/>
        <v>23</v>
      </c>
      <c r="D6762" s="239">
        <v>45196</v>
      </c>
      <c r="E6762" s="245">
        <f t="shared" si="316"/>
        <v>22</v>
      </c>
      <c r="F6762" s="306" t="s">
        <v>176</v>
      </c>
      <c r="G6762" s="241">
        <v>404.36</v>
      </c>
      <c r="H6762" s="244">
        <f t="shared" si="317"/>
        <v>8895.92</v>
      </c>
      <c r="I6762" s="246"/>
      <c r="J6762" s="247"/>
      <c r="K6762" s="240"/>
      <c r="L6762" s="245"/>
    </row>
    <row r="6763" spans="1:12">
      <c r="A6763" s="243">
        <v>45174</v>
      </c>
      <c r="B6763" s="243">
        <v>45177</v>
      </c>
      <c r="C6763" s="244">
        <f t="shared" si="315"/>
        <v>4</v>
      </c>
      <c r="D6763" s="239">
        <v>45177</v>
      </c>
      <c r="E6763" s="245">
        <f t="shared" si="316"/>
        <v>3</v>
      </c>
      <c r="F6763" s="306" t="s">
        <v>177</v>
      </c>
      <c r="G6763" s="241">
        <v>2830.8</v>
      </c>
      <c r="H6763" s="244">
        <f t="shared" si="317"/>
        <v>8492.4000000000015</v>
      </c>
      <c r="I6763" s="246"/>
      <c r="J6763" s="247"/>
      <c r="K6763" s="240"/>
      <c r="L6763" s="245"/>
    </row>
    <row r="6764" spans="1:12">
      <c r="A6764" s="243">
        <v>45174</v>
      </c>
      <c r="B6764" s="243">
        <v>45180</v>
      </c>
      <c r="C6764" s="244">
        <f t="shared" si="315"/>
        <v>7</v>
      </c>
      <c r="D6764" s="239">
        <v>45180</v>
      </c>
      <c r="E6764" s="245">
        <f t="shared" si="316"/>
        <v>6</v>
      </c>
      <c r="F6764" s="306" t="s">
        <v>176</v>
      </c>
      <c r="G6764" s="241">
        <v>229.17</v>
      </c>
      <c r="H6764" s="244">
        <f t="shared" si="317"/>
        <v>1375.02</v>
      </c>
      <c r="I6764" s="246"/>
      <c r="J6764" s="247"/>
      <c r="K6764" s="240"/>
      <c r="L6764" s="245"/>
    </row>
    <row r="6765" spans="1:12">
      <c r="A6765" s="243">
        <v>45174</v>
      </c>
      <c r="B6765" s="243">
        <v>45180</v>
      </c>
      <c r="C6765" s="244">
        <f t="shared" si="315"/>
        <v>7</v>
      </c>
      <c r="D6765" s="239">
        <v>45180</v>
      </c>
      <c r="E6765" s="245">
        <f t="shared" si="316"/>
        <v>6</v>
      </c>
      <c r="F6765" s="306" t="s">
        <v>175</v>
      </c>
      <c r="G6765" s="241">
        <v>1044.1400000000001</v>
      </c>
      <c r="H6765" s="244">
        <f t="shared" si="317"/>
        <v>6264.84</v>
      </c>
      <c r="I6765" s="246"/>
      <c r="J6765" s="247"/>
      <c r="K6765" s="240"/>
      <c r="L6765" s="245"/>
    </row>
    <row r="6766" spans="1:12">
      <c r="A6766" s="243">
        <v>45174</v>
      </c>
      <c r="B6766" s="243">
        <v>45181</v>
      </c>
      <c r="C6766" s="244">
        <f t="shared" si="315"/>
        <v>8</v>
      </c>
      <c r="D6766" s="239">
        <v>45181</v>
      </c>
      <c r="E6766" s="245">
        <f t="shared" si="316"/>
        <v>7</v>
      </c>
      <c r="F6766" s="306" t="s">
        <v>176</v>
      </c>
      <c r="G6766" s="241">
        <v>371.4</v>
      </c>
      <c r="H6766" s="244">
        <f t="shared" si="317"/>
        <v>2599.7999999999997</v>
      </c>
      <c r="I6766" s="246"/>
      <c r="J6766" s="247"/>
      <c r="K6766" s="240"/>
      <c r="L6766" s="245"/>
    </row>
    <row r="6767" spans="1:12">
      <c r="A6767" s="243">
        <v>45174</v>
      </c>
      <c r="B6767" s="243">
        <v>45182</v>
      </c>
      <c r="C6767" s="244">
        <f t="shared" si="315"/>
        <v>9</v>
      </c>
      <c r="D6767" s="239">
        <v>45182</v>
      </c>
      <c r="E6767" s="245">
        <f t="shared" si="316"/>
        <v>8</v>
      </c>
      <c r="F6767" s="306" t="s">
        <v>176</v>
      </c>
      <c r="G6767" s="241">
        <v>13088.7</v>
      </c>
      <c r="H6767" s="244">
        <f t="shared" si="317"/>
        <v>104709.6</v>
      </c>
      <c r="I6767" s="246"/>
      <c r="J6767" s="247"/>
      <c r="K6767" s="240"/>
      <c r="L6767" s="245"/>
    </row>
    <row r="6768" spans="1:12">
      <c r="A6768" s="243">
        <v>45174</v>
      </c>
      <c r="B6768" s="243">
        <v>45181</v>
      </c>
      <c r="C6768" s="244">
        <f t="shared" si="315"/>
        <v>8</v>
      </c>
      <c r="D6768" s="239">
        <v>45181</v>
      </c>
      <c r="E6768" s="245">
        <f t="shared" si="316"/>
        <v>7</v>
      </c>
      <c r="F6768" s="306" t="s">
        <v>175</v>
      </c>
      <c r="G6768" s="241">
        <v>136.09</v>
      </c>
      <c r="H6768" s="244">
        <f t="shared" si="317"/>
        <v>952.63</v>
      </c>
      <c r="I6768" s="246"/>
      <c r="J6768" s="247"/>
      <c r="K6768" s="240"/>
      <c r="L6768" s="245"/>
    </row>
    <row r="6769" spans="1:12">
      <c r="A6769" s="243">
        <v>45174</v>
      </c>
      <c r="B6769" s="243">
        <v>45182</v>
      </c>
      <c r="C6769" s="244">
        <f t="shared" si="315"/>
        <v>9</v>
      </c>
      <c r="D6769" s="239">
        <v>45182</v>
      </c>
      <c r="E6769" s="245">
        <f t="shared" si="316"/>
        <v>8</v>
      </c>
      <c r="F6769" s="306" t="s">
        <v>175</v>
      </c>
      <c r="G6769" s="241">
        <v>633</v>
      </c>
      <c r="H6769" s="244">
        <f t="shared" si="317"/>
        <v>5064</v>
      </c>
      <c r="I6769" s="246"/>
      <c r="J6769" s="247"/>
      <c r="K6769" s="240"/>
      <c r="L6769" s="245"/>
    </row>
    <row r="6770" spans="1:12">
      <c r="A6770" s="243">
        <v>45174</v>
      </c>
      <c r="B6770" s="243">
        <v>45183</v>
      </c>
      <c r="C6770" s="244">
        <f t="shared" si="315"/>
        <v>10</v>
      </c>
      <c r="D6770" s="239">
        <v>45183</v>
      </c>
      <c r="E6770" s="245">
        <f t="shared" si="316"/>
        <v>9</v>
      </c>
      <c r="F6770" s="306" t="s">
        <v>175</v>
      </c>
      <c r="G6770" s="241">
        <v>125.64</v>
      </c>
      <c r="H6770" s="244">
        <f t="shared" si="317"/>
        <v>1130.76</v>
      </c>
      <c r="I6770" s="246"/>
      <c r="J6770" s="247"/>
      <c r="K6770" s="240"/>
      <c r="L6770" s="245"/>
    </row>
    <row r="6771" spans="1:12">
      <c r="A6771" s="243">
        <v>45174</v>
      </c>
      <c r="B6771" s="243">
        <v>45376</v>
      </c>
      <c r="C6771" s="244">
        <f t="shared" si="315"/>
        <v>203</v>
      </c>
      <c r="D6771" s="239">
        <v>45376</v>
      </c>
      <c r="E6771" s="245">
        <f t="shared" si="316"/>
        <v>202</v>
      </c>
      <c r="F6771" s="306" t="s">
        <v>175</v>
      </c>
      <c r="G6771" s="241">
        <v>23.06</v>
      </c>
      <c r="H6771" s="244">
        <f t="shared" si="317"/>
        <v>4658.12</v>
      </c>
      <c r="I6771" s="246"/>
      <c r="J6771" s="247"/>
      <c r="K6771" s="240"/>
      <c r="L6771" s="245"/>
    </row>
    <row r="6772" spans="1:12">
      <c r="A6772" s="243">
        <v>45174</v>
      </c>
      <c r="B6772" s="243">
        <v>45184</v>
      </c>
      <c r="C6772" s="244">
        <f t="shared" si="315"/>
        <v>11</v>
      </c>
      <c r="D6772" s="239">
        <v>45184</v>
      </c>
      <c r="E6772" s="245">
        <f t="shared" si="316"/>
        <v>10</v>
      </c>
      <c r="F6772" s="306" t="s">
        <v>175</v>
      </c>
      <c r="G6772" s="241">
        <v>6.2</v>
      </c>
      <c r="H6772" s="244">
        <f t="shared" si="317"/>
        <v>62</v>
      </c>
      <c r="I6772" s="246"/>
      <c r="J6772" s="247"/>
      <c r="K6772" s="240"/>
      <c r="L6772" s="245"/>
    </row>
    <row r="6773" spans="1:12">
      <c r="A6773" s="243">
        <v>45174</v>
      </c>
      <c r="B6773" s="243">
        <v>45204</v>
      </c>
      <c r="C6773" s="244">
        <f t="shared" si="315"/>
        <v>31</v>
      </c>
      <c r="D6773" s="239">
        <v>45204</v>
      </c>
      <c r="E6773" s="245">
        <f t="shared" si="316"/>
        <v>30</v>
      </c>
      <c r="F6773" s="306" t="s">
        <v>175</v>
      </c>
      <c r="G6773" s="241">
        <v>14.31</v>
      </c>
      <c r="H6773" s="244">
        <f t="shared" si="317"/>
        <v>429.3</v>
      </c>
      <c r="I6773" s="246"/>
      <c r="J6773" s="247"/>
      <c r="K6773" s="240"/>
      <c r="L6773" s="245"/>
    </row>
    <row r="6774" spans="1:12">
      <c r="A6774" s="243">
        <v>45174</v>
      </c>
      <c r="B6774" s="243">
        <v>45188</v>
      </c>
      <c r="C6774" s="244">
        <f t="shared" si="315"/>
        <v>15</v>
      </c>
      <c r="D6774" s="239">
        <v>45188</v>
      </c>
      <c r="E6774" s="245">
        <f t="shared" si="316"/>
        <v>14</v>
      </c>
      <c r="F6774" s="306" t="s">
        <v>175</v>
      </c>
      <c r="G6774" s="241">
        <v>955.92</v>
      </c>
      <c r="H6774" s="244">
        <f t="shared" si="317"/>
        <v>13382.88</v>
      </c>
      <c r="I6774" s="246"/>
      <c r="J6774" s="247"/>
      <c r="K6774" s="240"/>
      <c r="L6774" s="245"/>
    </row>
    <row r="6775" spans="1:12">
      <c r="A6775" s="243">
        <v>45174</v>
      </c>
      <c r="B6775" s="243">
        <v>45219</v>
      </c>
      <c r="C6775" s="244">
        <f t="shared" si="315"/>
        <v>46</v>
      </c>
      <c r="D6775" s="239">
        <v>45219</v>
      </c>
      <c r="E6775" s="245">
        <f t="shared" si="316"/>
        <v>45</v>
      </c>
      <c r="F6775" s="306" t="s">
        <v>175</v>
      </c>
      <c r="G6775" s="241">
        <v>158.68</v>
      </c>
      <c r="H6775" s="244">
        <f t="shared" si="317"/>
        <v>7140.6</v>
      </c>
      <c r="I6775" s="246"/>
      <c r="J6775" s="247"/>
      <c r="K6775" s="240"/>
      <c r="L6775" s="245"/>
    </row>
    <row r="6776" spans="1:12">
      <c r="A6776" s="243">
        <v>45174</v>
      </c>
      <c r="B6776" s="243">
        <v>45175</v>
      </c>
      <c r="C6776" s="244">
        <f t="shared" si="315"/>
        <v>2</v>
      </c>
      <c r="D6776" s="239">
        <v>45175</v>
      </c>
      <c r="E6776" s="245">
        <f t="shared" si="316"/>
        <v>1</v>
      </c>
      <c r="F6776" s="306" t="s">
        <v>176</v>
      </c>
      <c r="G6776" s="241">
        <v>160474.41</v>
      </c>
      <c r="H6776" s="244">
        <f t="shared" si="317"/>
        <v>160474.41</v>
      </c>
      <c r="I6776" s="246"/>
      <c r="J6776" s="247"/>
      <c r="K6776" s="240"/>
      <c r="L6776" s="245"/>
    </row>
    <row r="6777" spans="1:12">
      <c r="A6777" s="243">
        <v>45174</v>
      </c>
      <c r="B6777" s="243">
        <v>45176</v>
      </c>
      <c r="C6777" s="244">
        <f t="shared" si="315"/>
        <v>3</v>
      </c>
      <c r="D6777" s="239">
        <v>45176</v>
      </c>
      <c r="E6777" s="245">
        <f t="shared" si="316"/>
        <v>2</v>
      </c>
      <c r="F6777" s="306" t="s">
        <v>178</v>
      </c>
      <c r="G6777" s="241">
        <v>9279.15</v>
      </c>
      <c r="H6777" s="244">
        <f t="shared" si="317"/>
        <v>18558.3</v>
      </c>
      <c r="I6777" s="246"/>
      <c r="J6777" s="247"/>
      <c r="K6777" s="240"/>
      <c r="L6777" s="245"/>
    </row>
    <row r="6778" spans="1:12">
      <c r="A6778" s="243">
        <v>45174</v>
      </c>
      <c r="B6778" s="243">
        <v>45175</v>
      </c>
      <c r="C6778" s="244">
        <f t="shared" si="315"/>
        <v>2</v>
      </c>
      <c r="D6778" s="239">
        <v>45175</v>
      </c>
      <c r="E6778" s="245">
        <f t="shared" si="316"/>
        <v>1</v>
      </c>
      <c r="F6778" s="306" t="s">
        <v>175</v>
      </c>
      <c r="G6778" s="241">
        <v>880280.73</v>
      </c>
      <c r="H6778" s="244">
        <f t="shared" si="317"/>
        <v>880280.73</v>
      </c>
      <c r="I6778" s="246"/>
      <c r="J6778" s="247"/>
      <c r="K6778" s="240"/>
      <c r="L6778" s="245"/>
    </row>
    <row r="6779" spans="1:12">
      <c r="A6779" s="243">
        <v>45174</v>
      </c>
      <c r="B6779" s="243">
        <v>45176</v>
      </c>
      <c r="C6779" s="244">
        <f t="shared" si="315"/>
        <v>3</v>
      </c>
      <c r="D6779" s="239">
        <v>45176</v>
      </c>
      <c r="E6779" s="245">
        <f t="shared" si="316"/>
        <v>2</v>
      </c>
      <c r="F6779" s="306" t="s">
        <v>176</v>
      </c>
      <c r="G6779" s="241">
        <v>166580.20000000001</v>
      </c>
      <c r="H6779" s="244">
        <f t="shared" si="317"/>
        <v>333160.40000000002</v>
      </c>
      <c r="I6779" s="246"/>
      <c r="J6779" s="247"/>
      <c r="K6779" s="240"/>
      <c r="L6779" s="245"/>
    </row>
    <row r="6780" spans="1:12">
      <c r="A6780" s="243">
        <v>45174</v>
      </c>
      <c r="B6780" s="243">
        <v>45189</v>
      </c>
      <c r="C6780" s="244">
        <f t="shared" si="315"/>
        <v>16</v>
      </c>
      <c r="D6780" s="239">
        <v>45189</v>
      </c>
      <c r="E6780" s="245">
        <f t="shared" si="316"/>
        <v>15</v>
      </c>
      <c r="F6780" s="306" t="s">
        <v>175</v>
      </c>
      <c r="G6780" s="241">
        <v>99.54</v>
      </c>
      <c r="H6780" s="244">
        <f t="shared" si="317"/>
        <v>1493.1000000000001</v>
      </c>
      <c r="I6780" s="246"/>
      <c r="J6780" s="247"/>
      <c r="K6780" s="240"/>
      <c r="L6780" s="245"/>
    </row>
    <row r="6781" spans="1:12">
      <c r="A6781" s="243">
        <v>45174</v>
      </c>
      <c r="B6781" s="243">
        <v>45177</v>
      </c>
      <c r="C6781" s="244">
        <f t="shared" si="315"/>
        <v>4</v>
      </c>
      <c r="D6781" s="239">
        <v>45177</v>
      </c>
      <c r="E6781" s="245">
        <f t="shared" si="316"/>
        <v>3</v>
      </c>
      <c r="F6781" s="306" t="s">
        <v>176</v>
      </c>
      <c r="G6781" s="241">
        <v>156025.23000000001</v>
      </c>
      <c r="H6781" s="244">
        <f t="shared" si="317"/>
        <v>468075.69000000006</v>
      </c>
      <c r="I6781" s="246"/>
      <c r="J6781" s="247"/>
      <c r="K6781" s="240"/>
      <c r="L6781" s="245"/>
    </row>
    <row r="6782" spans="1:12">
      <c r="A6782" s="243">
        <v>45174</v>
      </c>
      <c r="B6782" s="243">
        <v>45176</v>
      </c>
      <c r="C6782" s="244">
        <f t="shared" si="315"/>
        <v>3</v>
      </c>
      <c r="D6782" s="239">
        <v>45176</v>
      </c>
      <c r="E6782" s="245">
        <f t="shared" si="316"/>
        <v>2</v>
      </c>
      <c r="F6782" s="306" t="s">
        <v>175</v>
      </c>
      <c r="G6782" s="241">
        <v>14880.14</v>
      </c>
      <c r="H6782" s="244">
        <f t="shared" si="317"/>
        <v>29760.28</v>
      </c>
      <c r="I6782" s="246"/>
      <c r="J6782" s="247"/>
      <c r="K6782" s="240"/>
      <c r="L6782" s="245"/>
    </row>
    <row r="6783" spans="1:12">
      <c r="A6783" s="243">
        <v>45174</v>
      </c>
      <c r="B6783" s="243">
        <v>45177</v>
      </c>
      <c r="C6783" s="244">
        <f t="shared" si="315"/>
        <v>4</v>
      </c>
      <c r="D6783" s="239">
        <v>45177</v>
      </c>
      <c r="E6783" s="245">
        <f t="shared" si="316"/>
        <v>3</v>
      </c>
      <c r="F6783" s="306" t="s">
        <v>175</v>
      </c>
      <c r="G6783" s="241">
        <v>1658.56</v>
      </c>
      <c r="H6783" s="244">
        <f t="shared" si="317"/>
        <v>4975.68</v>
      </c>
      <c r="I6783" s="246"/>
      <c r="J6783" s="247"/>
      <c r="K6783" s="240"/>
      <c r="L6783" s="245"/>
    </row>
    <row r="6784" spans="1:12">
      <c r="A6784" s="243">
        <v>45175</v>
      </c>
      <c r="B6784" s="243">
        <v>45176</v>
      </c>
      <c r="C6784" s="244">
        <f t="shared" si="315"/>
        <v>2</v>
      </c>
      <c r="D6784" s="239">
        <v>45176</v>
      </c>
      <c r="E6784" s="245">
        <f t="shared" si="316"/>
        <v>1</v>
      </c>
      <c r="F6784" s="306" t="s">
        <v>178</v>
      </c>
      <c r="G6784" s="241">
        <v>309.67</v>
      </c>
      <c r="H6784" s="244">
        <f t="shared" si="317"/>
        <v>309.67</v>
      </c>
      <c r="I6784" s="246"/>
      <c r="J6784" s="247"/>
      <c r="K6784" s="240"/>
      <c r="L6784" s="245"/>
    </row>
    <row r="6785" spans="1:12">
      <c r="A6785" s="243">
        <v>45175</v>
      </c>
      <c r="B6785" s="243">
        <v>45175</v>
      </c>
      <c r="C6785" s="244">
        <f t="shared" si="315"/>
        <v>1</v>
      </c>
      <c r="D6785" s="239">
        <v>45175</v>
      </c>
      <c r="E6785" s="245">
        <f t="shared" si="316"/>
        <v>0</v>
      </c>
      <c r="F6785" s="306" t="s">
        <v>176</v>
      </c>
      <c r="G6785" s="241">
        <v>5532.35</v>
      </c>
      <c r="H6785" s="244">
        <f t="shared" si="317"/>
        <v>0</v>
      </c>
      <c r="I6785" s="246"/>
      <c r="J6785" s="247"/>
      <c r="K6785" s="240"/>
      <c r="L6785" s="245"/>
    </row>
    <row r="6786" spans="1:12">
      <c r="A6786" s="243">
        <v>45175</v>
      </c>
      <c r="B6786" s="243">
        <v>45176</v>
      </c>
      <c r="C6786" s="244">
        <f t="shared" si="315"/>
        <v>2</v>
      </c>
      <c r="D6786" s="239">
        <v>45176</v>
      </c>
      <c r="E6786" s="245">
        <f t="shared" si="316"/>
        <v>1</v>
      </c>
      <c r="F6786" s="306" t="s">
        <v>176</v>
      </c>
      <c r="G6786" s="241">
        <v>197612.37</v>
      </c>
      <c r="H6786" s="244">
        <f t="shared" si="317"/>
        <v>197612.37</v>
      </c>
      <c r="I6786" s="246"/>
      <c r="J6786" s="247"/>
      <c r="K6786" s="240"/>
      <c r="L6786" s="245"/>
    </row>
    <row r="6787" spans="1:12">
      <c r="A6787" s="243">
        <v>45175</v>
      </c>
      <c r="B6787" s="243">
        <v>45175</v>
      </c>
      <c r="C6787" s="244">
        <f t="shared" si="315"/>
        <v>1</v>
      </c>
      <c r="D6787" s="239">
        <v>45175</v>
      </c>
      <c r="E6787" s="245">
        <f t="shared" si="316"/>
        <v>0</v>
      </c>
      <c r="F6787" s="306" t="s">
        <v>175</v>
      </c>
      <c r="G6787" s="241">
        <v>1246.47</v>
      </c>
      <c r="H6787" s="244">
        <f t="shared" si="317"/>
        <v>0</v>
      </c>
      <c r="I6787" s="246"/>
      <c r="J6787" s="247"/>
      <c r="K6787" s="240"/>
      <c r="L6787" s="245"/>
    </row>
    <row r="6788" spans="1:12">
      <c r="A6788" s="243">
        <v>45175</v>
      </c>
      <c r="B6788" s="243">
        <v>45177</v>
      </c>
      <c r="C6788" s="244">
        <f t="shared" si="315"/>
        <v>3</v>
      </c>
      <c r="D6788" s="239">
        <v>45177</v>
      </c>
      <c r="E6788" s="245">
        <f t="shared" si="316"/>
        <v>2</v>
      </c>
      <c r="F6788" s="306" t="s">
        <v>178</v>
      </c>
      <c r="G6788" s="241">
        <v>225.63</v>
      </c>
      <c r="H6788" s="244">
        <f t="shared" si="317"/>
        <v>451.26</v>
      </c>
      <c r="I6788" s="246"/>
      <c r="J6788" s="247"/>
      <c r="K6788" s="240"/>
      <c r="L6788" s="245"/>
    </row>
    <row r="6789" spans="1:12">
      <c r="A6789" s="243">
        <v>45175</v>
      </c>
      <c r="B6789" s="243">
        <v>45189</v>
      </c>
      <c r="C6789" s="244">
        <f t="shared" si="315"/>
        <v>15</v>
      </c>
      <c r="D6789" s="239">
        <v>45189</v>
      </c>
      <c r="E6789" s="245">
        <f t="shared" si="316"/>
        <v>14</v>
      </c>
      <c r="F6789" s="306" t="s">
        <v>175</v>
      </c>
      <c r="G6789" s="241">
        <v>332.54</v>
      </c>
      <c r="H6789" s="244">
        <f t="shared" si="317"/>
        <v>4655.5600000000004</v>
      </c>
      <c r="I6789" s="246"/>
      <c r="J6789" s="247"/>
      <c r="K6789" s="240"/>
      <c r="L6789" s="245"/>
    </row>
    <row r="6790" spans="1:12">
      <c r="A6790" s="243">
        <v>45175</v>
      </c>
      <c r="B6790" s="243">
        <v>45176</v>
      </c>
      <c r="C6790" s="244">
        <f t="shared" si="315"/>
        <v>2</v>
      </c>
      <c r="D6790" s="239">
        <v>45176</v>
      </c>
      <c r="E6790" s="245">
        <f t="shared" si="316"/>
        <v>1</v>
      </c>
      <c r="F6790" s="306" t="s">
        <v>175</v>
      </c>
      <c r="G6790" s="241">
        <v>1374402.17</v>
      </c>
      <c r="H6790" s="244">
        <f t="shared" si="317"/>
        <v>1374402.17</v>
      </c>
      <c r="I6790" s="246"/>
      <c r="J6790" s="247"/>
      <c r="K6790" s="240"/>
      <c r="L6790" s="245"/>
    </row>
    <row r="6791" spans="1:12">
      <c r="A6791" s="243">
        <v>45175</v>
      </c>
      <c r="B6791" s="243">
        <v>45177</v>
      </c>
      <c r="C6791" s="244">
        <f t="shared" ref="C6791:C6854" si="318">B6791-A6791+1</f>
        <v>3</v>
      </c>
      <c r="D6791" s="239">
        <v>45177</v>
      </c>
      <c r="E6791" s="245">
        <f t="shared" ref="E6791:E6854" si="319">D6791-A6791</f>
        <v>2</v>
      </c>
      <c r="F6791" s="306" t="s">
        <v>176</v>
      </c>
      <c r="G6791" s="241">
        <v>64940.54</v>
      </c>
      <c r="H6791" s="244">
        <f t="shared" ref="H6791:H6854" si="320">E6791*G6791</f>
        <v>129881.08</v>
      </c>
      <c r="I6791" s="246"/>
      <c r="J6791" s="247"/>
      <c r="K6791" s="240"/>
      <c r="L6791" s="245"/>
    </row>
    <row r="6792" spans="1:12">
      <c r="A6792" s="243">
        <v>45175</v>
      </c>
      <c r="B6792" s="243">
        <v>45190</v>
      </c>
      <c r="C6792" s="244">
        <f t="shared" si="318"/>
        <v>16</v>
      </c>
      <c r="D6792" s="239">
        <v>45190</v>
      </c>
      <c r="E6792" s="245">
        <f t="shared" si="319"/>
        <v>15</v>
      </c>
      <c r="F6792" s="306" t="s">
        <v>175</v>
      </c>
      <c r="G6792" s="241">
        <v>224.09</v>
      </c>
      <c r="H6792" s="244">
        <f t="shared" si="320"/>
        <v>3361.35</v>
      </c>
      <c r="I6792" s="246"/>
      <c r="J6792" s="247"/>
      <c r="K6792" s="240"/>
      <c r="L6792" s="245"/>
    </row>
    <row r="6793" spans="1:12">
      <c r="A6793" s="243">
        <v>45175</v>
      </c>
      <c r="B6793" s="243">
        <v>45177</v>
      </c>
      <c r="C6793" s="244">
        <f t="shared" si="318"/>
        <v>3</v>
      </c>
      <c r="D6793" s="239">
        <v>45177</v>
      </c>
      <c r="E6793" s="245">
        <f t="shared" si="319"/>
        <v>2</v>
      </c>
      <c r="F6793" s="306" t="s">
        <v>175</v>
      </c>
      <c r="G6793" s="241">
        <v>21532.07</v>
      </c>
      <c r="H6793" s="244">
        <f t="shared" si="320"/>
        <v>43064.14</v>
      </c>
      <c r="I6793" s="246"/>
      <c r="J6793" s="247"/>
      <c r="K6793" s="240"/>
      <c r="L6793" s="245"/>
    </row>
    <row r="6794" spans="1:12">
      <c r="A6794" s="243">
        <v>45175</v>
      </c>
      <c r="B6794" s="243">
        <v>45191</v>
      </c>
      <c r="C6794" s="244">
        <f t="shared" si="318"/>
        <v>17</v>
      </c>
      <c r="D6794" s="239">
        <v>45191</v>
      </c>
      <c r="E6794" s="245">
        <f t="shared" si="319"/>
        <v>16</v>
      </c>
      <c r="F6794" s="306" t="s">
        <v>175</v>
      </c>
      <c r="G6794" s="241">
        <v>385.41</v>
      </c>
      <c r="H6794" s="244">
        <f t="shared" si="320"/>
        <v>6166.56</v>
      </c>
      <c r="I6794" s="246"/>
      <c r="J6794" s="247"/>
      <c r="K6794" s="240"/>
      <c r="L6794" s="245"/>
    </row>
    <row r="6795" spans="1:12">
      <c r="A6795" s="243">
        <v>45175</v>
      </c>
      <c r="B6795" s="243">
        <v>45236</v>
      </c>
      <c r="C6795" s="244">
        <f t="shared" si="318"/>
        <v>62</v>
      </c>
      <c r="D6795" s="239">
        <v>45236</v>
      </c>
      <c r="E6795" s="245">
        <f t="shared" si="319"/>
        <v>61</v>
      </c>
      <c r="F6795" s="306" t="s">
        <v>176</v>
      </c>
      <c r="G6795" s="241">
        <v>110.05</v>
      </c>
      <c r="H6795" s="244">
        <f t="shared" si="320"/>
        <v>6713.05</v>
      </c>
      <c r="I6795" s="246"/>
      <c r="J6795" s="247"/>
      <c r="K6795" s="240"/>
      <c r="L6795" s="245"/>
    </row>
    <row r="6796" spans="1:12">
      <c r="A6796" s="243">
        <v>45175</v>
      </c>
      <c r="B6796" s="243">
        <v>45195</v>
      </c>
      <c r="C6796" s="244">
        <f t="shared" si="318"/>
        <v>21</v>
      </c>
      <c r="D6796" s="239">
        <v>45195</v>
      </c>
      <c r="E6796" s="245">
        <f t="shared" si="319"/>
        <v>20</v>
      </c>
      <c r="F6796" s="306" t="s">
        <v>176</v>
      </c>
      <c r="G6796" s="241">
        <v>323.48</v>
      </c>
      <c r="H6796" s="244">
        <f t="shared" si="320"/>
        <v>6469.6</v>
      </c>
      <c r="I6796" s="246"/>
      <c r="J6796" s="247"/>
      <c r="K6796" s="240"/>
      <c r="L6796" s="245"/>
    </row>
    <row r="6797" spans="1:12">
      <c r="A6797" s="243">
        <v>45175</v>
      </c>
      <c r="B6797" s="243">
        <v>45211</v>
      </c>
      <c r="C6797" s="244">
        <f t="shared" si="318"/>
        <v>37</v>
      </c>
      <c r="D6797" s="239">
        <v>45211</v>
      </c>
      <c r="E6797" s="245">
        <f t="shared" si="319"/>
        <v>36</v>
      </c>
      <c r="F6797" s="306" t="s">
        <v>175</v>
      </c>
      <c r="G6797" s="241">
        <v>134.01</v>
      </c>
      <c r="H6797" s="244">
        <f t="shared" si="320"/>
        <v>4824.3599999999997</v>
      </c>
      <c r="I6797" s="246"/>
      <c r="J6797" s="247"/>
      <c r="K6797" s="240"/>
      <c r="L6797" s="245"/>
    </row>
    <row r="6798" spans="1:12">
      <c r="A6798" s="243">
        <v>45175</v>
      </c>
      <c r="B6798" s="243">
        <v>45180</v>
      </c>
      <c r="C6798" s="244">
        <f t="shared" si="318"/>
        <v>6</v>
      </c>
      <c r="D6798" s="239">
        <v>45180</v>
      </c>
      <c r="E6798" s="245">
        <f t="shared" si="319"/>
        <v>5</v>
      </c>
      <c r="F6798" s="306" t="s">
        <v>178</v>
      </c>
      <c r="G6798" s="241">
        <v>895.97</v>
      </c>
      <c r="H6798" s="244">
        <f t="shared" si="320"/>
        <v>4479.8500000000004</v>
      </c>
      <c r="I6798" s="246"/>
      <c r="J6798" s="247"/>
      <c r="K6798" s="240"/>
      <c r="L6798" s="245"/>
    </row>
    <row r="6799" spans="1:12">
      <c r="A6799" s="243">
        <v>45175</v>
      </c>
      <c r="B6799" s="243">
        <v>45176</v>
      </c>
      <c r="C6799" s="244">
        <f t="shared" si="318"/>
        <v>2</v>
      </c>
      <c r="D6799" s="239">
        <v>45176</v>
      </c>
      <c r="E6799" s="245">
        <f t="shared" si="319"/>
        <v>1</v>
      </c>
      <c r="F6799" s="306" t="s">
        <v>177</v>
      </c>
      <c r="G6799" s="241">
        <v>20978.68</v>
      </c>
      <c r="H6799" s="244">
        <f t="shared" si="320"/>
        <v>20978.68</v>
      </c>
      <c r="I6799" s="246"/>
      <c r="J6799" s="247"/>
      <c r="K6799" s="240"/>
      <c r="L6799" s="245"/>
    </row>
    <row r="6800" spans="1:12">
      <c r="A6800" s="243">
        <v>45175</v>
      </c>
      <c r="B6800" s="243">
        <v>45196</v>
      </c>
      <c r="C6800" s="244">
        <f t="shared" si="318"/>
        <v>22</v>
      </c>
      <c r="D6800" s="239">
        <v>45196</v>
      </c>
      <c r="E6800" s="245">
        <f t="shared" si="319"/>
        <v>21</v>
      </c>
      <c r="F6800" s="306" t="s">
        <v>176</v>
      </c>
      <c r="G6800" s="241">
        <v>138.66</v>
      </c>
      <c r="H6800" s="244">
        <f t="shared" si="320"/>
        <v>2911.86</v>
      </c>
      <c r="I6800" s="246"/>
      <c r="J6800" s="247"/>
      <c r="K6800" s="240"/>
      <c r="L6800" s="245"/>
    </row>
    <row r="6801" spans="1:12">
      <c r="A6801" s="243">
        <v>45175</v>
      </c>
      <c r="B6801" s="243">
        <v>45212</v>
      </c>
      <c r="C6801" s="244">
        <f t="shared" si="318"/>
        <v>38</v>
      </c>
      <c r="D6801" s="239">
        <v>45212</v>
      </c>
      <c r="E6801" s="245">
        <f t="shared" si="319"/>
        <v>37</v>
      </c>
      <c r="F6801" s="306" t="s">
        <v>175</v>
      </c>
      <c r="G6801" s="241">
        <v>110.41</v>
      </c>
      <c r="H6801" s="244">
        <f t="shared" si="320"/>
        <v>4085.17</v>
      </c>
      <c r="I6801" s="246"/>
      <c r="J6801" s="247"/>
      <c r="K6801" s="240"/>
      <c r="L6801" s="245"/>
    </row>
    <row r="6802" spans="1:12">
      <c r="A6802" s="243">
        <v>45175</v>
      </c>
      <c r="B6802" s="243">
        <v>45180</v>
      </c>
      <c r="C6802" s="244">
        <f t="shared" si="318"/>
        <v>6</v>
      </c>
      <c r="D6802" s="239">
        <v>45180</v>
      </c>
      <c r="E6802" s="245">
        <f t="shared" si="319"/>
        <v>5</v>
      </c>
      <c r="F6802" s="306" t="s">
        <v>176</v>
      </c>
      <c r="G6802" s="241">
        <v>58342.43</v>
      </c>
      <c r="H6802" s="244">
        <f t="shared" si="320"/>
        <v>291712.15000000002</v>
      </c>
      <c r="I6802" s="246"/>
      <c r="J6802" s="247"/>
      <c r="K6802" s="240"/>
      <c r="L6802" s="245"/>
    </row>
    <row r="6803" spans="1:12">
      <c r="A6803" s="243">
        <v>45175</v>
      </c>
      <c r="B6803" s="243">
        <v>45177</v>
      </c>
      <c r="C6803" s="244">
        <f t="shared" si="318"/>
        <v>3</v>
      </c>
      <c r="D6803" s="239">
        <v>45177</v>
      </c>
      <c r="E6803" s="245">
        <f t="shared" si="319"/>
        <v>2</v>
      </c>
      <c r="F6803" s="306" t="s">
        <v>177</v>
      </c>
      <c r="G6803" s="241">
        <v>27358.38</v>
      </c>
      <c r="H6803" s="244">
        <f t="shared" si="320"/>
        <v>54716.76</v>
      </c>
      <c r="I6803" s="246"/>
      <c r="J6803" s="247"/>
      <c r="K6803" s="240"/>
      <c r="L6803" s="245"/>
    </row>
    <row r="6804" spans="1:12">
      <c r="A6804" s="243">
        <v>45175</v>
      </c>
      <c r="B6804" s="243">
        <v>45196</v>
      </c>
      <c r="C6804" s="244">
        <f t="shared" si="318"/>
        <v>22</v>
      </c>
      <c r="D6804" s="239">
        <v>45196</v>
      </c>
      <c r="E6804" s="245">
        <f t="shared" si="319"/>
        <v>21</v>
      </c>
      <c r="F6804" s="306" t="s">
        <v>175</v>
      </c>
      <c r="G6804" s="241">
        <v>18.73</v>
      </c>
      <c r="H6804" s="244">
        <f t="shared" si="320"/>
        <v>393.33</v>
      </c>
      <c r="I6804" s="246"/>
      <c r="J6804" s="247"/>
      <c r="K6804" s="240"/>
      <c r="L6804" s="245"/>
    </row>
    <row r="6805" spans="1:12">
      <c r="A6805" s="243">
        <v>45175</v>
      </c>
      <c r="B6805" s="243">
        <v>45180</v>
      </c>
      <c r="C6805" s="244">
        <f t="shared" si="318"/>
        <v>6</v>
      </c>
      <c r="D6805" s="239">
        <v>45180</v>
      </c>
      <c r="E6805" s="245">
        <f t="shared" si="319"/>
        <v>5</v>
      </c>
      <c r="F6805" s="306" t="s">
        <v>175</v>
      </c>
      <c r="G6805" s="241">
        <v>3411.01</v>
      </c>
      <c r="H6805" s="244">
        <f t="shared" si="320"/>
        <v>17055.050000000003</v>
      </c>
      <c r="I6805" s="246"/>
      <c r="J6805" s="247"/>
      <c r="K6805" s="240"/>
      <c r="L6805" s="245"/>
    </row>
    <row r="6806" spans="1:12">
      <c r="A6806" s="243">
        <v>45175</v>
      </c>
      <c r="B6806" s="243">
        <v>45181</v>
      </c>
      <c r="C6806" s="244">
        <f t="shared" si="318"/>
        <v>7</v>
      </c>
      <c r="D6806" s="239">
        <v>45181</v>
      </c>
      <c r="E6806" s="245">
        <f t="shared" si="319"/>
        <v>6</v>
      </c>
      <c r="F6806" s="306" t="s">
        <v>175</v>
      </c>
      <c r="G6806" s="241">
        <v>1436.68</v>
      </c>
      <c r="H6806" s="244">
        <f t="shared" si="320"/>
        <v>8620.08</v>
      </c>
      <c r="I6806" s="246"/>
      <c r="J6806" s="247"/>
      <c r="K6806" s="240"/>
      <c r="L6806" s="245"/>
    </row>
    <row r="6807" spans="1:12">
      <c r="A6807" s="243">
        <v>45175</v>
      </c>
      <c r="B6807" s="243">
        <v>45182</v>
      </c>
      <c r="C6807" s="244">
        <f t="shared" si="318"/>
        <v>8</v>
      </c>
      <c r="D6807" s="239">
        <v>45182</v>
      </c>
      <c r="E6807" s="245">
        <f t="shared" si="319"/>
        <v>7</v>
      </c>
      <c r="F6807" s="306" t="s">
        <v>176</v>
      </c>
      <c r="G6807" s="241">
        <v>6167.48</v>
      </c>
      <c r="H6807" s="244">
        <f t="shared" si="320"/>
        <v>43172.36</v>
      </c>
      <c r="I6807" s="246"/>
      <c r="J6807" s="247"/>
      <c r="K6807" s="240"/>
      <c r="L6807" s="245"/>
    </row>
    <row r="6808" spans="1:12">
      <c r="A6808" s="243">
        <v>45175</v>
      </c>
      <c r="B6808" s="243">
        <v>45183</v>
      </c>
      <c r="C6808" s="244">
        <f t="shared" si="318"/>
        <v>9</v>
      </c>
      <c r="D6808" s="239">
        <v>45183</v>
      </c>
      <c r="E6808" s="245">
        <f t="shared" si="319"/>
        <v>8</v>
      </c>
      <c r="F6808" s="306" t="s">
        <v>176</v>
      </c>
      <c r="G6808" s="241">
        <v>415.97</v>
      </c>
      <c r="H6808" s="244">
        <f t="shared" si="320"/>
        <v>3327.76</v>
      </c>
      <c r="I6808" s="246"/>
      <c r="J6808" s="247"/>
      <c r="K6808" s="240"/>
      <c r="L6808" s="245"/>
    </row>
    <row r="6809" spans="1:12">
      <c r="A6809" s="243">
        <v>45175</v>
      </c>
      <c r="B6809" s="243">
        <v>45182</v>
      </c>
      <c r="C6809" s="244">
        <f t="shared" si="318"/>
        <v>8</v>
      </c>
      <c r="D6809" s="239">
        <v>45182</v>
      </c>
      <c r="E6809" s="245">
        <f t="shared" si="319"/>
        <v>7</v>
      </c>
      <c r="F6809" s="306" t="s">
        <v>175</v>
      </c>
      <c r="G6809" s="241">
        <v>190.03</v>
      </c>
      <c r="H6809" s="244">
        <f t="shared" si="320"/>
        <v>1330.21</v>
      </c>
      <c r="I6809" s="246"/>
      <c r="J6809" s="247"/>
      <c r="K6809" s="240"/>
      <c r="L6809" s="245"/>
    </row>
    <row r="6810" spans="1:12">
      <c r="A6810" s="243">
        <v>45175</v>
      </c>
      <c r="B6810" s="243">
        <v>45183</v>
      </c>
      <c r="C6810" s="244">
        <f t="shared" si="318"/>
        <v>9</v>
      </c>
      <c r="D6810" s="239">
        <v>45183</v>
      </c>
      <c r="E6810" s="245">
        <f t="shared" si="319"/>
        <v>8</v>
      </c>
      <c r="F6810" s="306" t="s">
        <v>175</v>
      </c>
      <c r="G6810" s="241">
        <v>607.26</v>
      </c>
      <c r="H6810" s="244">
        <f t="shared" si="320"/>
        <v>4858.08</v>
      </c>
      <c r="I6810" s="246"/>
      <c r="J6810" s="247"/>
      <c r="K6810" s="240"/>
      <c r="L6810" s="245"/>
    </row>
    <row r="6811" spans="1:12">
      <c r="A6811" s="243">
        <v>45175</v>
      </c>
      <c r="B6811" s="243">
        <v>45202</v>
      </c>
      <c r="C6811" s="244">
        <f t="shared" si="318"/>
        <v>28</v>
      </c>
      <c r="D6811" s="239">
        <v>45202</v>
      </c>
      <c r="E6811" s="245">
        <f t="shared" si="319"/>
        <v>27</v>
      </c>
      <c r="F6811" s="306" t="s">
        <v>176</v>
      </c>
      <c r="G6811" s="241">
        <v>3.79</v>
      </c>
      <c r="H6811" s="244">
        <f t="shared" si="320"/>
        <v>102.33</v>
      </c>
      <c r="I6811" s="246"/>
      <c r="J6811" s="247"/>
      <c r="K6811" s="240"/>
      <c r="L6811" s="245"/>
    </row>
    <row r="6812" spans="1:12">
      <c r="A6812" s="243">
        <v>45175</v>
      </c>
      <c r="B6812" s="243">
        <v>45184</v>
      </c>
      <c r="C6812" s="244">
        <f t="shared" si="318"/>
        <v>10</v>
      </c>
      <c r="D6812" s="239">
        <v>45184</v>
      </c>
      <c r="E6812" s="245">
        <f t="shared" si="319"/>
        <v>9</v>
      </c>
      <c r="F6812" s="306" t="s">
        <v>175</v>
      </c>
      <c r="G6812" s="241">
        <v>249.16</v>
      </c>
      <c r="H6812" s="244">
        <f t="shared" si="320"/>
        <v>2242.44</v>
      </c>
      <c r="I6812" s="246"/>
      <c r="J6812" s="247"/>
      <c r="K6812" s="240"/>
      <c r="L6812" s="245"/>
    </row>
    <row r="6813" spans="1:12">
      <c r="A6813" s="243">
        <v>45175</v>
      </c>
      <c r="B6813" s="243">
        <v>45180</v>
      </c>
      <c r="C6813" s="244">
        <f t="shared" si="318"/>
        <v>6</v>
      </c>
      <c r="D6813" s="239">
        <v>45180</v>
      </c>
      <c r="E6813" s="245">
        <f t="shared" si="319"/>
        <v>5</v>
      </c>
      <c r="F6813" s="306" t="s">
        <v>177</v>
      </c>
      <c r="G6813" s="241">
        <v>32466.94</v>
      </c>
      <c r="H6813" s="244">
        <f t="shared" si="320"/>
        <v>162334.69999999998</v>
      </c>
      <c r="I6813" s="246"/>
      <c r="J6813" s="247"/>
      <c r="K6813" s="240"/>
      <c r="L6813" s="245"/>
    </row>
    <row r="6814" spans="1:12">
      <c r="A6814" s="243">
        <v>45175</v>
      </c>
      <c r="B6814" s="243">
        <v>45182</v>
      </c>
      <c r="C6814" s="244">
        <f t="shared" si="318"/>
        <v>8</v>
      </c>
      <c r="D6814" s="239">
        <v>45182</v>
      </c>
      <c r="E6814" s="245">
        <f t="shared" si="319"/>
        <v>7</v>
      </c>
      <c r="F6814" s="306" t="s">
        <v>179</v>
      </c>
      <c r="G6814" s="241">
        <v>1126.55</v>
      </c>
      <c r="H6814" s="244">
        <f t="shared" si="320"/>
        <v>7885.8499999999995</v>
      </c>
      <c r="I6814" s="246"/>
      <c r="J6814" s="247"/>
      <c r="K6814" s="240"/>
      <c r="L6814" s="245"/>
    </row>
    <row r="6815" spans="1:12">
      <c r="A6815" s="243">
        <v>45175</v>
      </c>
      <c r="B6815" s="243">
        <v>45203</v>
      </c>
      <c r="C6815" s="244">
        <f t="shared" si="318"/>
        <v>29</v>
      </c>
      <c r="D6815" s="239">
        <v>45203</v>
      </c>
      <c r="E6815" s="245">
        <f t="shared" si="319"/>
        <v>28</v>
      </c>
      <c r="F6815" s="306" t="s">
        <v>176</v>
      </c>
      <c r="G6815" s="241">
        <v>39.75</v>
      </c>
      <c r="H6815" s="244">
        <f t="shared" si="320"/>
        <v>1113</v>
      </c>
      <c r="I6815" s="246"/>
      <c r="J6815" s="247"/>
      <c r="K6815" s="240"/>
      <c r="L6815" s="245"/>
    </row>
    <row r="6816" spans="1:12">
      <c r="A6816" s="243">
        <v>45175</v>
      </c>
      <c r="B6816" s="243">
        <v>45203</v>
      </c>
      <c r="C6816" s="244">
        <f t="shared" si="318"/>
        <v>29</v>
      </c>
      <c r="D6816" s="239">
        <v>45203</v>
      </c>
      <c r="E6816" s="245">
        <f t="shared" si="319"/>
        <v>28</v>
      </c>
      <c r="F6816" s="306" t="s">
        <v>175</v>
      </c>
      <c r="G6816" s="241">
        <v>52.34</v>
      </c>
      <c r="H6816" s="244">
        <f t="shared" si="320"/>
        <v>1465.52</v>
      </c>
      <c r="I6816" s="246"/>
      <c r="J6816" s="247"/>
      <c r="K6816" s="240"/>
      <c r="L6816" s="245"/>
    </row>
    <row r="6817" spans="1:12">
      <c r="A6817" s="243">
        <v>45175</v>
      </c>
      <c r="B6817" s="243">
        <v>45187</v>
      </c>
      <c r="C6817" s="244">
        <f t="shared" si="318"/>
        <v>13</v>
      </c>
      <c r="D6817" s="239">
        <v>45187</v>
      </c>
      <c r="E6817" s="245">
        <f t="shared" si="319"/>
        <v>12</v>
      </c>
      <c r="F6817" s="306" t="s">
        <v>176</v>
      </c>
      <c r="G6817" s="241">
        <v>16083.43</v>
      </c>
      <c r="H6817" s="244">
        <f t="shared" si="320"/>
        <v>193001.16</v>
      </c>
      <c r="I6817" s="246"/>
      <c r="J6817" s="247"/>
      <c r="K6817" s="240"/>
      <c r="L6817" s="245"/>
    </row>
    <row r="6818" spans="1:12">
      <c r="A6818" s="243">
        <v>45175</v>
      </c>
      <c r="B6818" s="243">
        <v>45187</v>
      </c>
      <c r="C6818" s="244">
        <f t="shared" si="318"/>
        <v>13</v>
      </c>
      <c r="D6818" s="239">
        <v>45187</v>
      </c>
      <c r="E6818" s="245">
        <f t="shared" si="319"/>
        <v>12</v>
      </c>
      <c r="F6818" s="306" t="s">
        <v>175</v>
      </c>
      <c r="G6818" s="241">
        <v>177.74</v>
      </c>
      <c r="H6818" s="244">
        <f t="shared" si="320"/>
        <v>2132.88</v>
      </c>
      <c r="I6818" s="246"/>
      <c r="J6818" s="247"/>
      <c r="K6818" s="240"/>
      <c r="L6818" s="245"/>
    </row>
    <row r="6819" spans="1:12">
      <c r="A6819" s="243">
        <v>45175</v>
      </c>
      <c r="B6819" s="243">
        <v>45205</v>
      </c>
      <c r="C6819" s="244">
        <f t="shared" si="318"/>
        <v>31</v>
      </c>
      <c r="D6819" s="239">
        <v>45205</v>
      </c>
      <c r="E6819" s="245">
        <f t="shared" si="319"/>
        <v>30</v>
      </c>
      <c r="F6819" s="306" t="s">
        <v>175</v>
      </c>
      <c r="G6819" s="241">
        <v>5.28</v>
      </c>
      <c r="H6819" s="244">
        <f t="shared" si="320"/>
        <v>158.4</v>
      </c>
      <c r="I6819" s="246"/>
      <c r="J6819" s="247"/>
      <c r="K6819" s="240"/>
      <c r="L6819" s="245"/>
    </row>
    <row r="6820" spans="1:12">
      <c r="A6820" s="243">
        <v>45176</v>
      </c>
      <c r="B6820" s="243">
        <v>45180</v>
      </c>
      <c r="C6820" s="244">
        <f t="shared" si="318"/>
        <v>5</v>
      </c>
      <c r="D6820" s="239">
        <v>45180</v>
      </c>
      <c r="E6820" s="245">
        <f t="shared" si="319"/>
        <v>4</v>
      </c>
      <c r="F6820" s="306" t="s">
        <v>177</v>
      </c>
      <c r="G6820" s="241">
        <v>10849.83</v>
      </c>
      <c r="H6820" s="244">
        <f t="shared" si="320"/>
        <v>43399.32</v>
      </c>
      <c r="I6820" s="246"/>
      <c r="J6820" s="247"/>
      <c r="K6820" s="240"/>
      <c r="L6820" s="245"/>
    </row>
    <row r="6821" spans="1:12">
      <c r="A6821" s="243">
        <v>45176</v>
      </c>
      <c r="B6821" s="243">
        <v>45187</v>
      </c>
      <c r="C6821" s="244">
        <f t="shared" si="318"/>
        <v>12</v>
      </c>
      <c r="D6821" s="239">
        <v>45187</v>
      </c>
      <c r="E6821" s="245">
        <f t="shared" si="319"/>
        <v>11</v>
      </c>
      <c r="F6821" s="306" t="s">
        <v>176</v>
      </c>
      <c r="G6821" s="241">
        <v>8727.32</v>
      </c>
      <c r="H6821" s="244">
        <f t="shared" si="320"/>
        <v>96000.51999999999</v>
      </c>
      <c r="I6821" s="246"/>
      <c r="J6821" s="247"/>
      <c r="K6821" s="240"/>
      <c r="L6821" s="245"/>
    </row>
    <row r="6822" spans="1:12">
      <c r="A6822" s="243">
        <v>45176</v>
      </c>
      <c r="B6822" s="243">
        <v>45181</v>
      </c>
      <c r="C6822" s="244">
        <f t="shared" si="318"/>
        <v>6</v>
      </c>
      <c r="D6822" s="239">
        <v>45181</v>
      </c>
      <c r="E6822" s="245">
        <f t="shared" si="319"/>
        <v>5</v>
      </c>
      <c r="F6822" s="306" t="s">
        <v>177</v>
      </c>
      <c r="G6822" s="241">
        <v>10448.49</v>
      </c>
      <c r="H6822" s="244">
        <f t="shared" si="320"/>
        <v>52242.45</v>
      </c>
      <c r="I6822" s="246"/>
      <c r="J6822" s="247"/>
      <c r="K6822" s="240"/>
      <c r="L6822" s="245"/>
    </row>
    <row r="6823" spans="1:12">
      <c r="A6823" s="243">
        <v>45176</v>
      </c>
      <c r="B6823" s="243">
        <v>45266</v>
      </c>
      <c r="C6823" s="244">
        <f t="shared" si="318"/>
        <v>91</v>
      </c>
      <c r="D6823" s="239">
        <v>45266</v>
      </c>
      <c r="E6823" s="245">
        <f t="shared" si="319"/>
        <v>90</v>
      </c>
      <c r="F6823" s="306" t="s">
        <v>175</v>
      </c>
      <c r="G6823" s="241">
        <v>174.8</v>
      </c>
      <c r="H6823" s="244">
        <f t="shared" si="320"/>
        <v>15732.000000000002</v>
      </c>
      <c r="I6823" s="246"/>
      <c r="J6823" s="247"/>
      <c r="K6823" s="240"/>
      <c r="L6823" s="245"/>
    </row>
    <row r="6824" spans="1:12">
      <c r="A6824" s="243">
        <v>45176</v>
      </c>
      <c r="B6824" s="243">
        <v>45204</v>
      </c>
      <c r="C6824" s="244">
        <f t="shared" si="318"/>
        <v>29</v>
      </c>
      <c r="D6824" s="239">
        <v>45204</v>
      </c>
      <c r="E6824" s="245">
        <f t="shared" si="319"/>
        <v>28</v>
      </c>
      <c r="F6824" s="306" t="s">
        <v>176</v>
      </c>
      <c r="G6824" s="241">
        <v>13081.08</v>
      </c>
      <c r="H6824" s="244">
        <f t="shared" si="320"/>
        <v>366270.24</v>
      </c>
      <c r="I6824" s="246"/>
      <c r="J6824" s="247"/>
      <c r="K6824" s="240"/>
      <c r="L6824" s="245"/>
    </row>
    <row r="6825" spans="1:12">
      <c r="A6825" s="243">
        <v>45176</v>
      </c>
      <c r="B6825" s="243">
        <v>45187</v>
      </c>
      <c r="C6825" s="244">
        <f t="shared" si="318"/>
        <v>12</v>
      </c>
      <c r="D6825" s="239">
        <v>45187</v>
      </c>
      <c r="E6825" s="245">
        <f t="shared" si="319"/>
        <v>11</v>
      </c>
      <c r="F6825" s="306" t="s">
        <v>175</v>
      </c>
      <c r="G6825" s="241">
        <v>1071.92</v>
      </c>
      <c r="H6825" s="244">
        <f t="shared" si="320"/>
        <v>11791.12</v>
      </c>
      <c r="I6825" s="246"/>
      <c r="J6825" s="247"/>
      <c r="K6825" s="240"/>
      <c r="L6825" s="245"/>
    </row>
    <row r="6826" spans="1:12">
      <c r="A6826" s="243">
        <v>45176</v>
      </c>
      <c r="B6826" s="243">
        <v>45188</v>
      </c>
      <c r="C6826" s="244">
        <f t="shared" si="318"/>
        <v>13</v>
      </c>
      <c r="D6826" s="239">
        <v>45188</v>
      </c>
      <c r="E6826" s="245">
        <f t="shared" si="319"/>
        <v>12</v>
      </c>
      <c r="F6826" s="306" t="s">
        <v>175</v>
      </c>
      <c r="G6826" s="241">
        <v>307.51</v>
      </c>
      <c r="H6826" s="244">
        <f t="shared" si="320"/>
        <v>3690.12</v>
      </c>
      <c r="I6826" s="246"/>
      <c r="J6826" s="247"/>
      <c r="K6826" s="240"/>
      <c r="L6826" s="245"/>
    </row>
    <row r="6827" spans="1:12">
      <c r="A6827" s="243">
        <v>45176</v>
      </c>
      <c r="B6827" s="243">
        <v>45183</v>
      </c>
      <c r="C6827" s="244">
        <f t="shared" si="318"/>
        <v>8</v>
      </c>
      <c r="D6827" s="239">
        <v>45183</v>
      </c>
      <c r="E6827" s="245">
        <f t="shared" si="319"/>
        <v>7</v>
      </c>
      <c r="F6827" s="306" t="s">
        <v>177</v>
      </c>
      <c r="G6827" s="241">
        <v>7270.05</v>
      </c>
      <c r="H6827" s="244">
        <f t="shared" si="320"/>
        <v>50890.35</v>
      </c>
      <c r="I6827" s="246"/>
      <c r="J6827" s="247"/>
      <c r="K6827" s="240"/>
      <c r="L6827" s="245"/>
    </row>
    <row r="6828" spans="1:12">
      <c r="A6828" s="243">
        <v>45176</v>
      </c>
      <c r="B6828" s="243">
        <v>45245</v>
      </c>
      <c r="C6828" s="244">
        <f t="shared" si="318"/>
        <v>70</v>
      </c>
      <c r="D6828" s="239">
        <v>45245</v>
      </c>
      <c r="E6828" s="245">
        <f t="shared" si="319"/>
        <v>69</v>
      </c>
      <c r="F6828" s="306" t="s">
        <v>175</v>
      </c>
      <c r="G6828" s="241">
        <v>183.74</v>
      </c>
      <c r="H6828" s="244">
        <f t="shared" si="320"/>
        <v>12678.060000000001</v>
      </c>
      <c r="I6828" s="246"/>
      <c r="J6828" s="247"/>
      <c r="K6828" s="240"/>
      <c r="L6828" s="245"/>
    </row>
    <row r="6829" spans="1:12">
      <c r="A6829" s="243">
        <v>45176</v>
      </c>
      <c r="B6829" s="243">
        <v>45208</v>
      </c>
      <c r="C6829" s="244">
        <f t="shared" si="318"/>
        <v>33</v>
      </c>
      <c r="D6829" s="239">
        <v>45208</v>
      </c>
      <c r="E6829" s="245">
        <f t="shared" si="319"/>
        <v>32</v>
      </c>
      <c r="F6829" s="306" t="s">
        <v>176</v>
      </c>
      <c r="G6829" s="241">
        <v>58.46</v>
      </c>
      <c r="H6829" s="244">
        <f t="shared" si="320"/>
        <v>1870.72</v>
      </c>
      <c r="I6829" s="246"/>
      <c r="J6829" s="247"/>
      <c r="K6829" s="240"/>
      <c r="L6829" s="245"/>
    </row>
    <row r="6830" spans="1:12">
      <c r="A6830" s="243">
        <v>45176</v>
      </c>
      <c r="B6830" s="243">
        <v>45223</v>
      </c>
      <c r="C6830" s="244">
        <f t="shared" si="318"/>
        <v>48</v>
      </c>
      <c r="D6830" s="239">
        <v>45223</v>
      </c>
      <c r="E6830" s="245">
        <f t="shared" si="319"/>
        <v>47</v>
      </c>
      <c r="F6830" s="306" t="s">
        <v>176</v>
      </c>
      <c r="G6830" s="241">
        <v>98.77</v>
      </c>
      <c r="H6830" s="244">
        <f t="shared" si="320"/>
        <v>4642.1899999999996</v>
      </c>
      <c r="I6830" s="246"/>
      <c r="J6830" s="247"/>
      <c r="K6830" s="240"/>
      <c r="L6830" s="245"/>
    </row>
    <row r="6831" spans="1:12">
      <c r="A6831" s="243">
        <v>45176</v>
      </c>
      <c r="B6831" s="243">
        <v>45231</v>
      </c>
      <c r="C6831" s="244">
        <f t="shared" si="318"/>
        <v>56</v>
      </c>
      <c r="D6831" s="239">
        <v>45231</v>
      </c>
      <c r="E6831" s="245">
        <f t="shared" si="319"/>
        <v>55</v>
      </c>
      <c r="F6831" s="306" t="s">
        <v>176</v>
      </c>
      <c r="G6831" s="241">
        <v>112.88</v>
      </c>
      <c r="H6831" s="244">
        <f t="shared" si="320"/>
        <v>6208.4</v>
      </c>
      <c r="I6831" s="246"/>
      <c r="J6831" s="247"/>
      <c r="K6831" s="240"/>
      <c r="L6831" s="245"/>
    </row>
    <row r="6832" spans="1:12">
      <c r="A6832" s="243">
        <v>45176</v>
      </c>
      <c r="B6832" s="243">
        <v>45176</v>
      </c>
      <c r="C6832" s="244">
        <f t="shared" si="318"/>
        <v>1</v>
      </c>
      <c r="D6832" s="239">
        <v>45176</v>
      </c>
      <c r="E6832" s="245">
        <f t="shared" si="319"/>
        <v>0</v>
      </c>
      <c r="F6832" s="306" t="s">
        <v>176</v>
      </c>
      <c r="G6832" s="241">
        <v>5392.14</v>
      </c>
      <c r="H6832" s="244">
        <f t="shared" si="320"/>
        <v>0</v>
      </c>
      <c r="I6832" s="246"/>
      <c r="J6832" s="247"/>
      <c r="K6832" s="240"/>
      <c r="L6832" s="245"/>
    </row>
    <row r="6833" spans="1:12">
      <c r="A6833" s="243">
        <v>45176</v>
      </c>
      <c r="B6833" s="243">
        <v>45177</v>
      </c>
      <c r="C6833" s="244">
        <f t="shared" si="318"/>
        <v>2</v>
      </c>
      <c r="D6833" s="239">
        <v>45177</v>
      </c>
      <c r="E6833" s="245">
        <f t="shared" si="319"/>
        <v>1</v>
      </c>
      <c r="F6833" s="306" t="s">
        <v>178</v>
      </c>
      <c r="G6833" s="241">
        <v>14763.8</v>
      </c>
      <c r="H6833" s="244">
        <f t="shared" si="320"/>
        <v>14763.8</v>
      </c>
      <c r="I6833" s="246"/>
      <c r="J6833" s="247"/>
      <c r="K6833" s="240"/>
      <c r="L6833" s="245"/>
    </row>
    <row r="6834" spans="1:12">
      <c r="A6834" s="243">
        <v>45176</v>
      </c>
      <c r="B6834" s="243">
        <v>45189</v>
      </c>
      <c r="C6834" s="244">
        <f t="shared" si="318"/>
        <v>14</v>
      </c>
      <c r="D6834" s="239">
        <v>45189</v>
      </c>
      <c r="E6834" s="245">
        <f t="shared" si="319"/>
        <v>13</v>
      </c>
      <c r="F6834" s="306" t="s">
        <v>175</v>
      </c>
      <c r="G6834" s="241">
        <v>53.1</v>
      </c>
      <c r="H6834" s="244">
        <f t="shared" si="320"/>
        <v>690.30000000000007</v>
      </c>
      <c r="I6834" s="246"/>
      <c r="J6834" s="247"/>
      <c r="K6834" s="240"/>
      <c r="L6834" s="245"/>
    </row>
    <row r="6835" spans="1:12">
      <c r="A6835" s="243">
        <v>45176</v>
      </c>
      <c r="B6835" s="243">
        <v>45223</v>
      </c>
      <c r="C6835" s="244">
        <f t="shared" si="318"/>
        <v>48</v>
      </c>
      <c r="D6835" s="239">
        <v>45223</v>
      </c>
      <c r="E6835" s="245">
        <f t="shared" si="319"/>
        <v>47</v>
      </c>
      <c r="F6835" s="306" t="s">
        <v>175</v>
      </c>
      <c r="G6835" s="241">
        <v>20.329999999999998</v>
      </c>
      <c r="H6835" s="244">
        <f t="shared" si="320"/>
        <v>955.50999999999988</v>
      </c>
      <c r="I6835" s="246"/>
      <c r="J6835" s="247"/>
      <c r="K6835" s="240"/>
      <c r="L6835" s="245"/>
    </row>
    <row r="6836" spans="1:12">
      <c r="A6836" s="243">
        <v>45176</v>
      </c>
      <c r="B6836" s="243">
        <v>45177</v>
      </c>
      <c r="C6836" s="244">
        <f t="shared" si="318"/>
        <v>2</v>
      </c>
      <c r="D6836" s="239">
        <v>45177</v>
      </c>
      <c r="E6836" s="245">
        <f t="shared" si="319"/>
        <v>1</v>
      </c>
      <c r="F6836" s="306" t="s">
        <v>176</v>
      </c>
      <c r="G6836" s="241">
        <v>478523.46</v>
      </c>
      <c r="H6836" s="244">
        <f t="shared" si="320"/>
        <v>478523.46</v>
      </c>
      <c r="I6836" s="246"/>
      <c r="J6836" s="247"/>
      <c r="K6836" s="240"/>
      <c r="L6836" s="245"/>
    </row>
    <row r="6837" spans="1:12">
      <c r="A6837" s="243">
        <v>45176</v>
      </c>
      <c r="B6837" s="243">
        <v>45176</v>
      </c>
      <c r="C6837" s="244">
        <f t="shared" si="318"/>
        <v>1</v>
      </c>
      <c r="D6837" s="239">
        <v>45176</v>
      </c>
      <c r="E6837" s="245">
        <f t="shared" si="319"/>
        <v>0</v>
      </c>
      <c r="F6837" s="306" t="s">
        <v>175</v>
      </c>
      <c r="G6837" s="241">
        <v>1435.74</v>
      </c>
      <c r="H6837" s="244">
        <f t="shared" si="320"/>
        <v>0</v>
      </c>
      <c r="I6837" s="246"/>
      <c r="J6837" s="247"/>
      <c r="K6837" s="240"/>
      <c r="L6837" s="245"/>
    </row>
    <row r="6838" spans="1:12">
      <c r="A6838" s="243">
        <v>45176</v>
      </c>
      <c r="B6838" s="243">
        <v>45177</v>
      </c>
      <c r="C6838" s="244">
        <f t="shared" si="318"/>
        <v>2</v>
      </c>
      <c r="D6838" s="239">
        <v>45177</v>
      </c>
      <c r="E6838" s="245">
        <f t="shared" si="319"/>
        <v>1</v>
      </c>
      <c r="F6838" s="306" t="s">
        <v>175</v>
      </c>
      <c r="G6838" s="241">
        <v>1039937.86</v>
      </c>
      <c r="H6838" s="244">
        <f t="shared" si="320"/>
        <v>1039937.86</v>
      </c>
      <c r="I6838" s="246"/>
      <c r="J6838" s="247"/>
      <c r="K6838" s="240"/>
      <c r="L6838" s="245"/>
    </row>
    <row r="6839" spans="1:12">
      <c r="A6839" s="243">
        <v>45176</v>
      </c>
      <c r="B6839" s="243">
        <v>45271</v>
      </c>
      <c r="C6839" s="244">
        <f t="shared" si="318"/>
        <v>96</v>
      </c>
      <c r="D6839" s="239">
        <v>45271</v>
      </c>
      <c r="E6839" s="245">
        <f t="shared" si="319"/>
        <v>95</v>
      </c>
      <c r="F6839" s="306" t="s">
        <v>175</v>
      </c>
      <c r="G6839" s="241">
        <v>124.11</v>
      </c>
      <c r="H6839" s="244">
        <f t="shared" si="320"/>
        <v>11790.45</v>
      </c>
      <c r="I6839" s="246"/>
      <c r="J6839" s="247"/>
      <c r="K6839" s="240"/>
      <c r="L6839" s="245"/>
    </row>
    <row r="6840" spans="1:12">
      <c r="A6840" s="243">
        <v>45176</v>
      </c>
      <c r="B6840" s="243">
        <v>45191</v>
      </c>
      <c r="C6840" s="244">
        <f t="shared" si="318"/>
        <v>16</v>
      </c>
      <c r="D6840" s="239">
        <v>45191</v>
      </c>
      <c r="E6840" s="245">
        <f t="shared" si="319"/>
        <v>15</v>
      </c>
      <c r="F6840" s="306" t="s">
        <v>175</v>
      </c>
      <c r="G6840" s="241">
        <v>412.73</v>
      </c>
      <c r="H6840" s="244">
        <f t="shared" si="320"/>
        <v>6190.9500000000007</v>
      </c>
      <c r="I6840" s="246"/>
      <c r="J6840" s="247"/>
      <c r="K6840" s="240"/>
      <c r="L6840" s="245"/>
    </row>
    <row r="6841" spans="1:12">
      <c r="A6841" s="243">
        <v>45176</v>
      </c>
      <c r="B6841" s="243">
        <v>45321</v>
      </c>
      <c r="C6841" s="244">
        <f t="shared" si="318"/>
        <v>146</v>
      </c>
      <c r="D6841" s="239">
        <v>45321</v>
      </c>
      <c r="E6841" s="245">
        <f t="shared" si="319"/>
        <v>145</v>
      </c>
      <c r="F6841" s="306" t="s">
        <v>175</v>
      </c>
      <c r="G6841" s="241">
        <v>158.99</v>
      </c>
      <c r="H6841" s="244">
        <f t="shared" si="320"/>
        <v>23053.550000000003</v>
      </c>
      <c r="I6841" s="246"/>
      <c r="J6841" s="247"/>
      <c r="K6841" s="240"/>
      <c r="L6841" s="245"/>
    </row>
    <row r="6842" spans="1:12">
      <c r="A6842" s="243">
        <v>45176</v>
      </c>
      <c r="B6842" s="243">
        <v>45226</v>
      </c>
      <c r="C6842" s="244">
        <f t="shared" si="318"/>
        <v>51</v>
      </c>
      <c r="D6842" s="239">
        <v>45226</v>
      </c>
      <c r="E6842" s="245">
        <f t="shared" si="319"/>
        <v>50</v>
      </c>
      <c r="F6842" s="306" t="s">
        <v>175</v>
      </c>
      <c r="G6842" s="241">
        <v>306.19</v>
      </c>
      <c r="H6842" s="244">
        <f t="shared" si="320"/>
        <v>15309.5</v>
      </c>
      <c r="I6842" s="246"/>
      <c r="J6842" s="247"/>
      <c r="K6842" s="240"/>
      <c r="L6842" s="245"/>
    </row>
    <row r="6843" spans="1:12">
      <c r="A6843" s="243">
        <v>45176</v>
      </c>
      <c r="B6843" s="243">
        <v>45273</v>
      </c>
      <c r="C6843" s="244">
        <f t="shared" si="318"/>
        <v>98</v>
      </c>
      <c r="D6843" s="239">
        <v>45273</v>
      </c>
      <c r="E6843" s="245">
        <f t="shared" si="319"/>
        <v>97</v>
      </c>
      <c r="F6843" s="306" t="s">
        <v>176</v>
      </c>
      <c r="G6843" s="241">
        <v>42.54</v>
      </c>
      <c r="H6843" s="244">
        <f t="shared" si="320"/>
        <v>4126.38</v>
      </c>
      <c r="I6843" s="246"/>
      <c r="J6843" s="247"/>
      <c r="K6843" s="240"/>
      <c r="L6843" s="245"/>
    </row>
    <row r="6844" spans="1:12">
      <c r="A6844" s="243">
        <v>45176</v>
      </c>
      <c r="B6844" s="243">
        <v>45211</v>
      </c>
      <c r="C6844" s="244">
        <f t="shared" si="318"/>
        <v>36</v>
      </c>
      <c r="D6844" s="239">
        <v>45211</v>
      </c>
      <c r="E6844" s="245">
        <f t="shared" si="319"/>
        <v>35</v>
      </c>
      <c r="F6844" s="306" t="s">
        <v>176</v>
      </c>
      <c r="G6844" s="241">
        <v>51.79</v>
      </c>
      <c r="H6844" s="244">
        <f t="shared" si="320"/>
        <v>1812.6499999999999</v>
      </c>
      <c r="I6844" s="246"/>
      <c r="J6844" s="247"/>
      <c r="K6844" s="240"/>
      <c r="L6844" s="245"/>
    </row>
    <row r="6845" spans="1:12">
      <c r="A6845" s="243">
        <v>45176</v>
      </c>
      <c r="B6845" s="243">
        <v>45211</v>
      </c>
      <c r="C6845" s="244">
        <f t="shared" si="318"/>
        <v>36</v>
      </c>
      <c r="D6845" s="239">
        <v>45211</v>
      </c>
      <c r="E6845" s="245">
        <f t="shared" si="319"/>
        <v>35</v>
      </c>
      <c r="F6845" s="306" t="s">
        <v>175</v>
      </c>
      <c r="G6845" s="241">
        <v>101.76</v>
      </c>
      <c r="H6845" s="244">
        <f t="shared" si="320"/>
        <v>3561.6000000000004</v>
      </c>
      <c r="I6845" s="246"/>
      <c r="J6845" s="247"/>
      <c r="K6845" s="240"/>
      <c r="L6845" s="245"/>
    </row>
    <row r="6846" spans="1:12">
      <c r="A6846" s="243">
        <v>45176</v>
      </c>
      <c r="B6846" s="243">
        <v>45195</v>
      </c>
      <c r="C6846" s="244">
        <f t="shared" si="318"/>
        <v>20</v>
      </c>
      <c r="D6846" s="239">
        <v>45195</v>
      </c>
      <c r="E6846" s="245">
        <f t="shared" si="319"/>
        <v>19</v>
      </c>
      <c r="F6846" s="306" t="s">
        <v>176</v>
      </c>
      <c r="G6846" s="241">
        <v>12808.27</v>
      </c>
      <c r="H6846" s="244">
        <f t="shared" si="320"/>
        <v>243357.13</v>
      </c>
      <c r="I6846" s="246"/>
      <c r="J6846" s="247"/>
      <c r="K6846" s="240"/>
      <c r="L6846" s="245"/>
    </row>
    <row r="6847" spans="1:12">
      <c r="A6847" s="243">
        <v>45176</v>
      </c>
      <c r="B6847" s="243">
        <v>45194</v>
      </c>
      <c r="C6847" s="244">
        <f t="shared" si="318"/>
        <v>19</v>
      </c>
      <c r="D6847" s="239">
        <v>45194</v>
      </c>
      <c r="E6847" s="245">
        <f t="shared" si="319"/>
        <v>18</v>
      </c>
      <c r="F6847" s="306" t="s">
        <v>175</v>
      </c>
      <c r="G6847" s="241">
        <v>120.95</v>
      </c>
      <c r="H6847" s="244">
        <f t="shared" si="320"/>
        <v>2177.1</v>
      </c>
      <c r="I6847" s="246"/>
      <c r="J6847" s="247"/>
      <c r="K6847" s="240"/>
      <c r="L6847" s="245"/>
    </row>
    <row r="6848" spans="1:12">
      <c r="A6848" s="243">
        <v>45176</v>
      </c>
      <c r="B6848" s="243">
        <v>45180</v>
      </c>
      <c r="C6848" s="244">
        <f t="shared" si="318"/>
        <v>5</v>
      </c>
      <c r="D6848" s="239">
        <v>45180</v>
      </c>
      <c r="E6848" s="245">
        <f t="shared" si="319"/>
        <v>4</v>
      </c>
      <c r="F6848" s="306" t="s">
        <v>178</v>
      </c>
      <c r="G6848" s="241">
        <v>1549.7</v>
      </c>
      <c r="H6848" s="244">
        <f t="shared" si="320"/>
        <v>6198.8</v>
      </c>
      <c r="I6848" s="246"/>
      <c r="J6848" s="247"/>
      <c r="K6848" s="240"/>
      <c r="L6848" s="245"/>
    </row>
    <row r="6849" spans="1:12">
      <c r="A6849" s="243">
        <v>45176</v>
      </c>
      <c r="B6849" s="243">
        <v>45176</v>
      </c>
      <c r="C6849" s="244">
        <f t="shared" si="318"/>
        <v>1</v>
      </c>
      <c r="D6849" s="239">
        <v>45176</v>
      </c>
      <c r="E6849" s="245">
        <f t="shared" si="319"/>
        <v>0</v>
      </c>
      <c r="F6849" s="306" t="s">
        <v>177</v>
      </c>
      <c r="G6849" s="241">
        <v>18.690000000000001</v>
      </c>
      <c r="H6849" s="244">
        <f t="shared" si="320"/>
        <v>0</v>
      </c>
      <c r="I6849" s="246"/>
      <c r="J6849" s="247"/>
      <c r="K6849" s="240"/>
      <c r="L6849" s="245"/>
    </row>
    <row r="6850" spans="1:12">
      <c r="A6850" s="243">
        <v>45176</v>
      </c>
      <c r="B6850" s="243">
        <v>45180</v>
      </c>
      <c r="C6850" s="244">
        <f t="shared" si="318"/>
        <v>5</v>
      </c>
      <c r="D6850" s="239">
        <v>45180</v>
      </c>
      <c r="E6850" s="245">
        <f t="shared" si="319"/>
        <v>4</v>
      </c>
      <c r="F6850" s="306" t="s">
        <v>176</v>
      </c>
      <c r="G6850" s="241">
        <v>180807.09</v>
      </c>
      <c r="H6850" s="244">
        <f t="shared" si="320"/>
        <v>723228.36</v>
      </c>
      <c r="I6850" s="246"/>
      <c r="J6850" s="247"/>
      <c r="K6850" s="240"/>
      <c r="L6850" s="245"/>
    </row>
    <row r="6851" spans="1:12">
      <c r="A6851" s="243">
        <v>45176</v>
      </c>
      <c r="B6851" s="243">
        <v>45177</v>
      </c>
      <c r="C6851" s="244">
        <f t="shared" si="318"/>
        <v>2</v>
      </c>
      <c r="D6851" s="239">
        <v>45177</v>
      </c>
      <c r="E6851" s="245">
        <f t="shared" si="319"/>
        <v>1</v>
      </c>
      <c r="F6851" s="306" t="s">
        <v>177</v>
      </c>
      <c r="G6851" s="241">
        <v>24500.19</v>
      </c>
      <c r="H6851" s="244">
        <f t="shared" si="320"/>
        <v>24500.19</v>
      </c>
      <c r="I6851" s="246"/>
      <c r="J6851" s="247"/>
      <c r="K6851" s="240"/>
      <c r="L6851" s="245"/>
    </row>
    <row r="6852" spans="1:12">
      <c r="A6852" s="243">
        <v>45176</v>
      </c>
      <c r="B6852" s="243">
        <v>45197</v>
      </c>
      <c r="C6852" s="244">
        <f t="shared" si="318"/>
        <v>22</v>
      </c>
      <c r="D6852" s="239">
        <v>45197</v>
      </c>
      <c r="E6852" s="245">
        <f t="shared" si="319"/>
        <v>21</v>
      </c>
      <c r="F6852" s="306" t="s">
        <v>176</v>
      </c>
      <c r="G6852" s="241">
        <v>176.03</v>
      </c>
      <c r="H6852" s="244">
        <f t="shared" si="320"/>
        <v>3696.63</v>
      </c>
      <c r="I6852" s="246"/>
      <c r="J6852" s="247"/>
      <c r="K6852" s="240"/>
      <c r="L6852" s="245"/>
    </row>
    <row r="6853" spans="1:12">
      <c r="A6853" s="243">
        <v>45176</v>
      </c>
      <c r="B6853" s="243">
        <v>45180</v>
      </c>
      <c r="C6853" s="244">
        <f t="shared" si="318"/>
        <v>5</v>
      </c>
      <c r="D6853" s="239">
        <v>45180</v>
      </c>
      <c r="E6853" s="245">
        <f t="shared" si="319"/>
        <v>4</v>
      </c>
      <c r="F6853" s="306" t="s">
        <v>175</v>
      </c>
      <c r="G6853" s="241">
        <v>21711.119999999999</v>
      </c>
      <c r="H6853" s="244">
        <f t="shared" si="320"/>
        <v>86844.479999999996</v>
      </c>
      <c r="I6853" s="246"/>
      <c r="J6853" s="247"/>
      <c r="K6853" s="240"/>
      <c r="L6853" s="245"/>
    </row>
    <row r="6854" spans="1:12">
      <c r="A6854" s="243">
        <v>45176</v>
      </c>
      <c r="B6854" s="243">
        <v>45181</v>
      </c>
      <c r="C6854" s="244">
        <f t="shared" si="318"/>
        <v>6</v>
      </c>
      <c r="D6854" s="239">
        <v>45181</v>
      </c>
      <c r="E6854" s="245">
        <f t="shared" si="319"/>
        <v>5</v>
      </c>
      <c r="F6854" s="306" t="s">
        <v>176</v>
      </c>
      <c r="G6854" s="241">
        <v>73145.72</v>
      </c>
      <c r="H6854" s="244">
        <f t="shared" si="320"/>
        <v>365728.6</v>
      </c>
      <c r="I6854" s="246"/>
      <c r="J6854" s="247"/>
      <c r="K6854" s="240"/>
      <c r="L6854" s="245"/>
    </row>
    <row r="6855" spans="1:12">
      <c r="A6855" s="243">
        <v>45176</v>
      </c>
      <c r="B6855" s="243">
        <v>45182</v>
      </c>
      <c r="C6855" s="244">
        <f t="shared" ref="C6855:C6918" si="321">B6855-A6855+1</f>
        <v>7</v>
      </c>
      <c r="D6855" s="239">
        <v>45182</v>
      </c>
      <c r="E6855" s="245">
        <f t="shared" ref="E6855:E6918" si="322">D6855-A6855</f>
        <v>6</v>
      </c>
      <c r="F6855" s="306" t="s">
        <v>176</v>
      </c>
      <c r="G6855" s="241">
        <v>13465.46</v>
      </c>
      <c r="H6855" s="244">
        <f t="shared" ref="H6855:H6918" si="323">E6855*G6855</f>
        <v>80792.759999999995</v>
      </c>
      <c r="I6855" s="246"/>
      <c r="J6855" s="247"/>
      <c r="K6855" s="240"/>
      <c r="L6855" s="245"/>
    </row>
    <row r="6856" spans="1:12">
      <c r="A6856" s="243">
        <v>45176</v>
      </c>
      <c r="B6856" s="243">
        <v>45181</v>
      </c>
      <c r="C6856" s="244">
        <f t="shared" si="321"/>
        <v>6</v>
      </c>
      <c r="D6856" s="239">
        <v>45181</v>
      </c>
      <c r="E6856" s="245">
        <f t="shared" si="322"/>
        <v>5</v>
      </c>
      <c r="F6856" s="306" t="s">
        <v>175</v>
      </c>
      <c r="G6856" s="241">
        <v>3719.61</v>
      </c>
      <c r="H6856" s="244">
        <f t="shared" si="323"/>
        <v>18598.05</v>
      </c>
      <c r="I6856" s="246"/>
      <c r="J6856" s="247"/>
      <c r="K6856" s="240"/>
      <c r="L6856" s="245"/>
    </row>
    <row r="6857" spans="1:12">
      <c r="A6857" s="243">
        <v>45176</v>
      </c>
      <c r="B6857" s="243">
        <v>45182</v>
      </c>
      <c r="C6857" s="244">
        <f t="shared" si="321"/>
        <v>7</v>
      </c>
      <c r="D6857" s="239">
        <v>45182</v>
      </c>
      <c r="E6857" s="245">
        <f t="shared" si="322"/>
        <v>6</v>
      </c>
      <c r="F6857" s="306" t="s">
        <v>175</v>
      </c>
      <c r="G6857" s="241">
        <v>1122.52</v>
      </c>
      <c r="H6857" s="244">
        <f t="shared" si="323"/>
        <v>6735.12</v>
      </c>
      <c r="I6857" s="246"/>
      <c r="J6857" s="247"/>
      <c r="K6857" s="240"/>
      <c r="L6857" s="245"/>
    </row>
    <row r="6858" spans="1:12">
      <c r="A6858" s="243">
        <v>45176</v>
      </c>
      <c r="B6858" s="243">
        <v>45183</v>
      </c>
      <c r="C6858" s="244">
        <f t="shared" si="321"/>
        <v>8</v>
      </c>
      <c r="D6858" s="239">
        <v>45183</v>
      </c>
      <c r="E6858" s="245">
        <f t="shared" si="322"/>
        <v>7</v>
      </c>
      <c r="F6858" s="306" t="s">
        <v>176</v>
      </c>
      <c r="G6858" s="241">
        <v>1969.37</v>
      </c>
      <c r="H6858" s="244">
        <f t="shared" si="323"/>
        <v>13785.59</v>
      </c>
      <c r="I6858" s="246"/>
      <c r="J6858" s="247"/>
      <c r="K6858" s="240"/>
      <c r="L6858" s="245"/>
    </row>
    <row r="6859" spans="1:12">
      <c r="A6859" s="243">
        <v>45176</v>
      </c>
      <c r="B6859" s="243">
        <v>45279</v>
      </c>
      <c r="C6859" s="244">
        <f t="shared" si="321"/>
        <v>104</v>
      </c>
      <c r="D6859" s="239">
        <v>45279</v>
      </c>
      <c r="E6859" s="245">
        <f t="shared" si="322"/>
        <v>103</v>
      </c>
      <c r="F6859" s="306" t="s">
        <v>175</v>
      </c>
      <c r="G6859" s="241">
        <v>230.24</v>
      </c>
      <c r="H6859" s="244">
        <f t="shared" si="323"/>
        <v>23714.720000000001</v>
      </c>
      <c r="I6859" s="246"/>
      <c r="J6859" s="247"/>
      <c r="K6859" s="240"/>
      <c r="L6859" s="245"/>
    </row>
    <row r="6860" spans="1:12">
      <c r="A6860" s="243">
        <v>45176</v>
      </c>
      <c r="B6860" s="243">
        <v>45183</v>
      </c>
      <c r="C6860" s="244">
        <f t="shared" si="321"/>
        <v>8</v>
      </c>
      <c r="D6860" s="239">
        <v>45183</v>
      </c>
      <c r="E6860" s="245">
        <f t="shared" si="322"/>
        <v>7</v>
      </c>
      <c r="F6860" s="306" t="s">
        <v>175</v>
      </c>
      <c r="G6860" s="241">
        <v>271.99</v>
      </c>
      <c r="H6860" s="244">
        <f t="shared" si="323"/>
        <v>1903.93</v>
      </c>
      <c r="I6860" s="246"/>
      <c r="J6860" s="247"/>
      <c r="K6860" s="240"/>
      <c r="L6860" s="245"/>
    </row>
    <row r="6861" spans="1:12">
      <c r="A6861" s="243">
        <v>45176</v>
      </c>
      <c r="B6861" s="243">
        <v>45184</v>
      </c>
      <c r="C6861" s="244">
        <f t="shared" si="321"/>
        <v>9</v>
      </c>
      <c r="D6861" s="239">
        <v>45184</v>
      </c>
      <c r="E6861" s="245">
        <f t="shared" si="322"/>
        <v>8</v>
      </c>
      <c r="F6861" s="306" t="s">
        <v>176</v>
      </c>
      <c r="G6861" s="241">
        <v>14322.1</v>
      </c>
      <c r="H6861" s="244">
        <f t="shared" si="323"/>
        <v>114576.8</v>
      </c>
      <c r="I6861" s="246"/>
      <c r="J6861" s="247"/>
      <c r="K6861" s="240"/>
      <c r="L6861" s="245"/>
    </row>
    <row r="6862" spans="1:12">
      <c r="A6862" s="243">
        <v>45176</v>
      </c>
      <c r="B6862" s="243">
        <v>45376</v>
      </c>
      <c r="C6862" s="244">
        <f t="shared" si="321"/>
        <v>201</v>
      </c>
      <c r="D6862" s="239">
        <v>45376</v>
      </c>
      <c r="E6862" s="245">
        <f t="shared" si="322"/>
        <v>200</v>
      </c>
      <c r="F6862" s="306" t="s">
        <v>176</v>
      </c>
      <c r="G6862" s="241">
        <v>36.46</v>
      </c>
      <c r="H6862" s="244">
        <f t="shared" si="323"/>
        <v>7292</v>
      </c>
      <c r="I6862" s="246"/>
      <c r="J6862" s="247"/>
      <c r="K6862" s="240"/>
      <c r="L6862" s="245"/>
    </row>
    <row r="6863" spans="1:12">
      <c r="A6863" s="243">
        <v>45176</v>
      </c>
      <c r="B6863" s="243">
        <v>45201</v>
      </c>
      <c r="C6863" s="244">
        <f t="shared" si="321"/>
        <v>26</v>
      </c>
      <c r="D6863" s="239">
        <v>45201</v>
      </c>
      <c r="E6863" s="245">
        <f t="shared" si="322"/>
        <v>25</v>
      </c>
      <c r="F6863" s="306" t="s">
        <v>175</v>
      </c>
      <c r="G6863" s="241">
        <v>234.23</v>
      </c>
      <c r="H6863" s="244">
        <f t="shared" si="323"/>
        <v>5855.75</v>
      </c>
      <c r="I6863" s="246"/>
      <c r="J6863" s="247"/>
      <c r="K6863" s="240"/>
      <c r="L6863" s="245"/>
    </row>
    <row r="6864" spans="1:12">
      <c r="A6864" s="243">
        <v>45176</v>
      </c>
      <c r="B6864" s="243">
        <v>45181</v>
      </c>
      <c r="C6864" s="244">
        <f t="shared" si="321"/>
        <v>6</v>
      </c>
      <c r="D6864" s="239">
        <v>45181</v>
      </c>
      <c r="E6864" s="245">
        <f t="shared" si="322"/>
        <v>5</v>
      </c>
      <c r="F6864" s="306" t="s">
        <v>179</v>
      </c>
      <c r="G6864" s="241">
        <v>58.33</v>
      </c>
      <c r="H6864" s="244">
        <f t="shared" si="323"/>
        <v>291.64999999999998</v>
      </c>
      <c r="I6864" s="246"/>
      <c r="J6864" s="247"/>
      <c r="K6864" s="240"/>
      <c r="L6864" s="245"/>
    </row>
    <row r="6865" spans="1:12">
      <c r="A6865" s="243">
        <v>45176</v>
      </c>
      <c r="B6865" s="243">
        <v>45218</v>
      </c>
      <c r="C6865" s="244">
        <f t="shared" si="321"/>
        <v>43</v>
      </c>
      <c r="D6865" s="239">
        <v>45218</v>
      </c>
      <c r="E6865" s="245">
        <f t="shared" si="322"/>
        <v>42</v>
      </c>
      <c r="F6865" s="306" t="s">
        <v>175</v>
      </c>
      <c r="G6865" s="241">
        <v>57.06</v>
      </c>
      <c r="H6865" s="244">
        <f t="shared" si="323"/>
        <v>2396.52</v>
      </c>
      <c r="I6865" s="246"/>
      <c r="J6865" s="247"/>
      <c r="K6865" s="240"/>
      <c r="L6865" s="245"/>
    </row>
    <row r="6866" spans="1:12">
      <c r="A6866" s="243">
        <v>45176</v>
      </c>
      <c r="B6866" s="243">
        <v>45184</v>
      </c>
      <c r="C6866" s="244">
        <f t="shared" si="321"/>
        <v>9</v>
      </c>
      <c r="D6866" s="239">
        <v>45184</v>
      </c>
      <c r="E6866" s="245">
        <f t="shared" si="322"/>
        <v>8</v>
      </c>
      <c r="F6866" s="306" t="s">
        <v>175</v>
      </c>
      <c r="G6866" s="241">
        <v>165.31</v>
      </c>
      <c r="H6866" s="244">
        <f t="shared" si="323"/>
        <v>1322.48</v>
      </c>
      <c r="I6866" s="246"/>
      <c r="J6866" s="247"/>
      <c r="K6866" s="240"/>
      <c r="L6866" s="245"/>
    </row>
    <row r="6867" spans="1:12">
      <c r="A6867" s="243">
        <v>45177</v>
      </c>
      <c r="B6867" s="243">
        <v>45180</v>
      </c>
      <c r="C6867" s="244">
        <f t="shared" si="321"/>
        <v>4</v>
      </c>
      <c r="D6867" s="239">
        <v>45180</v>
      </c>
      <c r="E6867" s="245">
        <f t="shared" si="322"/>
        <v>3</v>
      </c>
      <c r="F6867" s="306" t="s">
        <v>175</v>
      </c>
      <c r="G6867" s="241">
        <v>437691.34</v>
      </c>
      <c r="H6867" s="244">
        <f t="shared" si="323"/>
        <v>1313074.02</v>
      </c>
      <c r="I6867" s="246"/>
      <c r="J6867" s="247"/>
      <c r="K6867" s="240"/>
      <c r="L6867" s="245"/>
    </row>
    <row r="6868" spans="1:12">
      <c r="A6868" s="243">
        <v>45177</v>
      </c>
      <c r="B6868" s="243">
        <v>45181</v>
      </c>
      <c r="C6868" s="244">
        <f t="shared" si="321"/>
        <v>5</v>
      </c>
      <c r="D6868" s="239">
        <v>45181</v>
      </c>
      <c r="E6868" s="245">
        <f t="shared" si="322"/>
        <v>4</v>
      </c>
      <c r="F6868" s="306" t="s">
        <v>176</v>
      </c>
      <c r="G6868" s="241">
        <v>104549.53</v>
      </c>
      <c r="H6868" s="244">
        <f t="shared" si="323"/>
        <v>418198.12</v>
      </c>
      <c r="I6868" s="246"/>
      <c r="J6868" s="247"/>
      <c r="K6868" s="240"/>
      <c r="L6868" s="245"/>
    </row>
    <row r="6869" spans="1:12">
      <c r="A6869" s="243">
        <v>45177</v>
      </c>
      <c r="B6869" s="243">
        <v>45197</v>
      </c>
      <c r="C6869" s="244">
        <f t="shared" si="321"/>
        <v>21</v>
      </c>
      <c r="D6869" s="239">
        <v>45197</v>
      </c>
      <c r="E6869" s="245">
        <f t="shared" si="322"/>
        <v>20</v>
      </c>
      <c r="F6869" s="306" t="s">
        <v>175</v>
      </c>
      <c r="G6869" s="241">
        <v>136.25</v>
      </c>
      <c r="H6869" s="244">
        <f t="shared" si="323"/>
        <v>2725</v>
      </c>
      <c r="I6869" s="246"/>
      <c r="J6869" s="247"/>
      <c r="K6869" s="240"/>
      <c r="L6869" s="245"/>
    </row>
    <row r="6870" spans="1:12">
      <c r="A6870" s="243">
        <v>45177</v>
      </c>
      <c r="B6870" s="243">
        <v>45182</v>
      </c>
      <c r="C6870" s="244">
        <f t="shared" si="321"/>
        <v>6</v>
      </c>
      <c r="D6870" s="239">
        <v>45182</v>
      </c>
      <c r="E6870" s="245">
        <f t="shared" si="322"/>
        <v>5</v>
      </c>
      <c r="F6870" s="306" t="s">
        <v>178</v>
      </c>
      <c r="G6870" s="241">
        <v>119881.31</v>
      </c>
      <c r="H6870" s="244">
        <f t="shared" si="323"/>
        <v>599406.55000000005</v>
      </c>
      <c r="I6870" s="246"/>
      <c r="J6870" s="247"/>
      <c r="K6870" s="240"/>
      <c r="L6870" s="245"/>
    </row>
    <row r="6871" spans="1:12">
      <c r="A6871" s="243">
        <v>45177</v>
      </c>
      <c r="B6871" s="243">
        <v>45181</v>
      </c>
      <c r="C6871" s="244">
        <f t="shared" si="321"/>
        <v>5</v>
      </c>
      <c r="D6871" s="239">
        <v>45181</v>
      </c>
      <c r="E6871" s="245">
        <f t="shared" si="322"/>
        <v>4</v>
      </c>
      <c r="F6871" s="306" t="s">
        <v>175</v>
      </c>
      <c r="G6871" s="241">
        <v>2403.16</v>
      </c>
      <c r="H6871" s="244">
        <f t="shared" si="323"/>
        <v>9612.64</v>
      </c>
      <c r="I6871" s="246"/>
      <c r="J6871" s="247"/>
      <c r="K6871" s="240"/>
      <c r="L6871" s="245"/>
    </row>
    <row r="6872" spans="1:12">
      <c r="A6872" s="243">
        <v>45177</v>
      </c>
      <c r="B6872" s="243">
        <v>45182</v>
      </c>
      <c r="C6872" s="244">
        <f t="shared" si="321"/>
        <v>6</v>
      </c>
      <c r="D6872" s="239">
        <v>45182</v>
      </c>
      <c r="E6872" s="245">
        <f t="shared" si="322"/>
        <v>5</v>
      </c>
      <c r="F6872" s="306" t="s">
        <v>176</v>
      </c>
      <c r="G6872" s="241">
        <v>235622.91</v>
      </c>
      <c r="H6872" s="244">
        <f t="shared" si="323"/>
        <v>1178114.55</v>
      </c>
      <c r="I6872" s="246"/>
      <c r="J6872" s="247"/>
      <c r="K6872" s="240"/>
      <c r="L6872" s="245"/>
    </row>
    <row r="6873" spans="1:12">
      <c r="A6873" s="243">
        <v>45177</v>
      </c>
      <c r="B6873" s="243">
        <v>45183</v>
      </c>
      <c r="C6873" s="244">
        <f t="shared" si="321"/>
        <v>7</v>
      </c>
      <c r="D6873" s="239">
        <v>45183</v>
      </c>
      <c r="E6873" s="245">
        <f t="shared" si="322"/>
        <v>6</v>
      </c>
      <c r="F6873" s="306" t="s">
        <v>178</v>
      </c>
      <c r="G6873" s="241">
        <v>15385.83</v>
      </c>
      <c r="H6873" s="244">
        <f t="shared" si="323"/>
        <v>92314.98</v>
      </c>
      <c r="I6873" s="246"/>
      <c r="J6873" s="247"/>
      <c r="K6873" s="240"/>
      <c r="L6873" s="245"/>
    </row>
    <row r="6874" spans="1:12">
      <c r="A6874" s="243">
        <v>45177</v>
      </c>
      <c r="B6874" s="243">
        <v>45183</v>
      </c>
      <c r="C6874" s="244">
        <f t="shared" si="321"/>
        <v>7</v>
      </c>
      <c r="D6874" s="239">
        <v>45183</v>
      </c>
      <c r="E6874" s="245">
        <f t="shared" si="322"/>
        <v>6</v>
      </c>
      <c r="F6874" s="306" t="s">
        <v>176</v>
      </c>
      <c r="G6874" s="241">
        <v>49860.39</v>
      </c>
      <c r="H6874" s="244">
        <f t="shared" si="323"/>
        <v>299162.33999999997</v>
      </c>
      <c r="I6874" s="246"/>
      <c r="J6874" s="247"/>
      <c r="K6874" s="240"/>
      <c r="L6874" s="245"/>
    </row>
    <row r="6875" spans="1:12">
      <c r="A6875" s="243">
        <v>45177</v>
      </c>
      <c r="B6875" s="243">
        <v>45182</v>
      </c>
      <c r="C6875" s="244">
        <f t="shared" si="321"/>
        <v>6</v>
      </c>
      <c r="D6875" s="239">
        <v>45182</v>
      </c>
      <c r="E6875" s="245">
        <f t="shared" si="322"/>
        <v>5</v>
      </c>
      <c r="F6875" s="306" t="s">
        <v>175</v>
      </c>
      <c r="G6875" s="241">
        <v>1016.2</v>
      </c>
      <c r="H6875" s="244">
        <f t="shared" si="323"/>
        <v>5081</v>
      </c>
      <c r="I6875" s="246"/>
      <c r="J6875" s="247"/>
      <c r="K6875" s="240"/>
      <c r="L6875" s="245"/>
    </row>
    <row r="6876" spans="1:12">
      <c r="A6876" s="243">
        <v>45177</v>
      </c>
      <c r="B6876" s="243">
        <v>45184</v>
      </c>
      <c r="C6876" s="244">
        <f t="shared" si="321"/>
        <v>8</v>
      </c>
      <c r="D6876" s="239">
        <v>45184</v>
      </c>
      <c r="E6876" s="245">
        <f t="shared" si="322"/>
        <v>7</v>
      </c>
      <c r="F6876" s="306" t="s">
        <v>176</v>
      </c>
      <c r="G6876" s="241">
        <v>18.72</v>
      </c>
      <c r="H6876" s="244">
        <f t="shared" si="323"/>
        <v>131.04</v>
      </c>
      <c r="I6876" s="246"/>
      <c r="J6876" s="247"/>
      <c r="K6876" s="240"/>
      <c r="L6876" s="245"/>
    </row>
    <row r="6877" spans="1:12">
      <c r="A6877" s="243">
        <v>45177</v>
      </c>
      <c r="B6877" s="243">
        <v>45202</v>
      </c>
      <c r="C6877" s="244">
        <f t="shared" si="321"/>
        <v>26</v>
      </c>
      <c r="D6877" s="239">
        <v>45202</v>
      </c>
      <c r="E6877" s="245">
        <f t="shared" si="322"/>
        <v>25</v>
      </c>
      <c r="F6877" s="306" t="s">
        <v>176</v>
      </c>
      <c r="G6877" s="241">
        <v>11666.09</v>
      </c>
      <c r="H6877" s="244">
        <f t="shared" si="323"/>
        <v>291652.25</v>
      </c>
      <c r="I6877" s="246"/>
      <c r="J6877" s="247"/>
      <c r="K6877" s="240"/>
      <c r="L6877" s="245"/>
    </row>
    <row r="6878" spans="1:12">
      <c r="A6878" s="243">
        <v>45177</v>
      </c>
      <c r="B6878" s="243">
        <v>45201</v>
      </c>
      <c r="C6878" s="244">
        <f t="shared" si="321"/>
        <v>25</v>
      </c>
      <c r="D6878" s="239">
        <v>45201</v>
      </c>
      <c r="E6878" s="245">
        <f t="shared" si="322"/>
        <v>24</v>
      </c>
      <c r="F6878" s="306" t="s">
        <v>175</v>
      </c>
      <c r="G6878" s="241">
        <v>3.9</v>
      </c>
      <c r="H6878" s="244">
        <f t="shared" si="323"/>
        <v>93.6</v>
      </c>
      <c r="I6878" s="246"/>
      <c r="J6878" s="247"/>
      <c r="K6878" s="240"/>
      <c r="L6878" s="245"/>
    </row>
    <row r="6879" spans="1:12">
      <c r="A6879" s="243">
        <v>45177</v>
      </c>
      <c r="B6879" s="243">
        <v>45184</v>
      </c>
      <c r="C6879" s="244">
        <f t="shared" si="321"/>
        <v>8</v>
      </c>
      <c r="D6879" s="239">
        <v>45184</v>
      </c>
      <c r="E6879" s="245">
        <f t="shared" si="322"/>
        <v>7</v>
      </c>
      <c r="F6879" s="306" t="s">
        <v>175</v>
      </c>
      <c r="G6879" s="241">
        <v>429.16</v>
      </c>
      <c r="H6879" s="244">
        <f t="shared" si="323"/>
        <v>3004.1200000000003</v>
      </c>
      <c r="I6879" s="246"/>
      <c r="J6879" s="247"/>
      <c r="K6879" s="240"/>
      <c r="L6879" s="245"/>
    </row>
    <row r="6880" spans="1:12">
      <c r="A6880" s="243">
        <v>45177</v>
      </c>
      <c r="B6880" s="243">
        <v>45180</v>
      </c>
      <c r="C6880" s="244">
        <f t="shared" si="321"/>
        <v>4</v>
      </c>
      <c r="D6880" s="239">
        <v>45180</v>
      </c>
      <c r="E6880" s="245">
        <f t="shared" si="322"/>
        <v>3</v>
      </c>
      <c r="F6880" s="306" t="s">
        <v>177</v>
      </c>
      <c r="G6880" s="241">
        <v>47234.51</v>
      </c>
      <c r="H6880" s="244">
        <f t="shared" si="323"/>
        <v>141703.53</v>
      </c>
      <c r="I6880" s="246"/>
      <c r="J6880" s="247"/>
      <c r="K6880" s="240"/>
      <c r="L6880" s="245"/>
    </row>
    <row r="6881" spans="1:12">
      <c r="A6881" s="243">
        <v>45177</v>
      </c>
      <c r="B6881" s="243">
        <v>45181</v>
      </c>
      <c r="C6881" s="244">
        <f t="shared" si="321"/>
        <v>5</v>
      </c>
      <c r="D6881" s="239">
        <v>45181</v>
      </c>
      <c r="E6881" s="245">
        <f t="shared" si="322"/>
        <v>4</v>
      </c>
      <c r="F6881" s="306" t="s">
        <v>177</v>
      </c>
      <c r="G6881" s="241">
        <v>17469.439999999999</v>
      </c>
      <c r="H6881" s="244">
        <f t="shared" si="323"/>
        <v>69877.759999999995</v>
      </c>
      <c r="I6881" s="246"/>
      <c r="J6881" s="247"/>
      <c r="K6881" s="240"/>
      <c r="L6881" s="245"/>
    </row>
    <row r="6882" spans="1:12">
      <c r="A6882" s="243">
        <v>45177</v>
      </c>
      <c r="B6882" s="243">
        <v>45204</v>
      </c>
      <c r="C6882" s="244">
        <f t="shared" si="321"/>
        <v>28</v>
      </c>
      <c r="D6882" s="239">
        <v>45204</v>
      </c>
      <c r="E6882" s="245">
        <f t="shared" si="322"/>
        <v>27</v>
      </c>
      <c r="F6882" s="306" t="s">
        <v>176</v>
      </c>
      <c r="G6882" s="241">
        <v>206.99</v>
      </c>
      <c r="H6882" s="244">
        <f t="shared" si="323"/>
        <v>5588.7300000000005</v>
      </c>
      <c r="I6882" s="246"/>
      <c r="J6882" s="247"/>
      <c r="K6882" s="240"/>
      <c r="L6882" s="245"/>
    </row>
    <row r="6883" spans="1:12">
      <c r="A6883" s="243">
        <v>45177</v>
      </c>
      <c r="B6883" s="243">
        <v>45187</v>
      </c>
      <c r="C6883" s="244">
        <f t="shared" si="321"/>
        <v>11</v>
      </c>
      <c r="D6883" s="239">
        <v>45187</v>
      </c>
      <c r="E6883" s="245">
        <f t="shared" si="322"/>
        <v>10</v>
      </c>
      <c r="F6883" s="306" t="s">
        <v>176</v>
      </c>
      <c r="G6883" s="241">
        <v>164.99</v>
      </c>
      <c r="H6883" s="244">
        <f t="shared" si="323"/>
        <v>1649.9</v>
      </c>
      <c r="I6883" s="246"/>
      <c r="J6883" s="247"/>
      <c r="K6883" s="240"/>
      <c r="L6883" s="245"/>
    </row>
    <row r="6884" spans="1:12">
      <c r="A6884" s="243">
        <v>45177</v>
      </c>
      <c r="B6884" s="243">
        <v>45182</v>
      </c>
      <c r="C6884" s="244">
        <f t="shared" si="321"/>
        <v>6</v>
      </c>
      <c r="D6884" s="239">
        <v>45182</v>
      </c>
      <c r="E6884" s="245">
        <f t="shared" si="322"/>
        <v>5</v>
      </c>
      <c r="F6884" s="306" t="s">
        <v>177</v>
      </c>
      <c r="G6884" s="241">
        <v>50670.86</v>
      </c>
      <c r="H6884" s="244">
        <f t="shared" si="323"/>
        <v>253354.3</v>
      </c>
      <c r="I6884" s="246"/>
      <c r="J6884" s="247"/>
      <c r="K6884" s="240"/>
      <c r="L6884" s="245"/>
    </row>
    <row r="6885" spans="1:12">
      <c r="A6885" s="243">
        <v>45177</v>
      </c>
      <c r="B6885" s="243">
        <v>45187</v>
      </c>
      <c r="C6885" s="244">
        <f t="shared" si="321"/>
        <v>11</v>
      </c>
      <c r="D6885" s="239">
        <v>45187</v>
      </c>
      <c r="E6885" s="245">
        <f t="shared" si="322"/>
        <v>10</v>
      </c>
      <c r="F6885" s="306" t="s">
        <v>175</v>
      </c>
      <c r="G6885" s="241">
        <v>469.21</v>
      </c>
      <c r="H6885" s="244">
        <f t="shared" si="323"/>
        <v>4692.0999999999995</v>
      </c>
      <c r="I6885" s="246"/>
      <c r="J6885" s="247"/>
      <c r="K6885" s="240"/>
      <c r="L6885" s="245"/>
    </row>
    <row r="6886" spans="1:12">
      <c r="A6886" s="243">
        <v>45177</v>
      </c>
      <c r="B6886" s="243">
        <v>45204</v>
      </c>
      <c r="C6886" s="244">
        <f t="shared" si="321"/>
        <v>28</v>
      </c>
      <c r="D6886" s="239">
        <v>45204</v>
      </c>
      <c r="E6886" s="245">
        <f t="shared" si="322"/>
        <v>27</v>
      </c>
      <c r="F6886" s="306" t="s">
        <v>175</v>
      </c>
      <c r="G6886" s="241">
        <v>4.7</v>
      </c>
      <c r="H6886" s="244">
        <f t="shared" si="323"/>
        <v>126.9</v>
      </c>
      <c r="I6886" s="246"/>
      <c r="J6886" s="247"/>
      <c r="K6886" s="240"/>
      <c r="L6886" s="245"/>
    </row>
    <row r="6887" spans="1:12">
      <c r="A6887" s="243">
        <v>45177</v>
      </c>
      <c r="B6887" s="243">
        <v>45244</v>
      </c>
      <c r="C6887" s="244">
        <f t="shared" si="321"/>
        <v>68</v>
      </c>
      <c r="D6887" s="239">
        <v>45244</v>
      </c>
      <c r="E6887" s="245">
        <f t="shared" si="322"/>
        <v>67</v>
      </c>
      <c r="F6887" s="306" t="s">
        <v>176</v>
      </c>
      <c r="G6887" s="241">
        <v>2377.9899999999998</v>
      </c>
      <c r="H6887" s="244">
        <f t="shared" si="323"/>
        <v>159325.32999999999</v>
      </c>
      <c r="I6887" s="246"/>
      <c r="J6887" s="247"/>
      <c r="K6887" s="240"/>
      <c r="L6887" s="245"/>
    </row>
    <row r="6888" spans="1:12">
      <c r="A6888" s="243">
        <v>45177</v>
      </c>
      <c r="B6888" s="243">
        <v>45183</v>
      </c>
      <c r="C6888" s="244">
        <f t="shared" si="321"/>
        <v>7</v>
      </c>
      <c r="D6888" s="239">
        <v>45183</v>
      </c>
      <c r="E6888" s="245">
        <f t="shared" si="322"/>
        <v>6</v>
      </c>
      <c r="F6888" s="306" t="s">
        <v>177</v>
      </c>
      <c r="G6888" s="241">
        <v>10627.46</v>
      </c>
      <c r="H6888" s="244">
        <f t="shared" si="323"/>
        <v>63764.759999999995</v>
      </c>
      <c r="I6888" s="246"/>
      <c r="J6888" s="247"/>
      <c r="K6888" s="240"/>
      <c r="L6888" s="245"/>
    </row>
    <row r="6889" spans="1:12">
      <c r="A6889" s="243">
        <v>45177</v>
      </c>
      <c r="B6889" s="243">
        <v>45188</v>
      </c>
      <c r="C6889" s="244">
        <f t="shared" si="321"/>
        <v>12</v>
      </c>
      <c r="D6889" s="239">
        <v>45188</v>
      </c>
      <c r="E6889" s="245">
        <f t="shared" si="322"/>
        <v>11</v>
      </c>
      <c r="F6889" s="306" t="s">
        <v>175</v>
      </c>
      <c r="G6889" s="241">
        <v>78.38</v>
      </c>
      <c r="H6889" s="244">
        <f t="shared" si="323"/>
        <v>862.18</v>
      </c>
      <c r="I6889" s="246"/>
      <c r="J6889" s="247"/>
      <c r="K6889" s="240"/>
      <c r="L6889" s="245"/>
    </row>
    <row r="6890" spans="1:12">
      <c r="A6890" s="243">
        <v>45177</v>
      </c>
      <c r="B6890" s="243">
        <v>45189</v>
      </c>
      <c r="C6890" s="244">
        <f t="shared" si="321"/>
        <v>13</v>
      </c>
      <c r="D6890" s="239">
        <v>45189</v>
      </c>
      <c r="E6890" s="245">
        <f t="shared" si="322"/>
        <v>12</v>
      </c>
      <c r="F6890" s="306" t="s">
        <v>175</v>
      </c>
      <c r="G6890" s="241">
        <v>273.05</v>
      </c>
      <c r="H6890" s="244">
        <f t="shared" si="323"/>
        <v>3276.6000000000004</v>
      </c>
      <c r="I6890" s="246"/>
      <c r="J6890" s="247"/>
      <c r="K6890" s="240"/>
      <c r="L6890" s="245"/>
    </row>
    <row r="6891" spans="1:12">
      <c r="A6891" s="243">
        <v>45177</v>
      </c>
      <c r="B6891" s="243">
        <v>45331</v>
      </c>
      <c r="C6891" s="244">
        <f t="shared" si="321"/>
        <v>155</v>
      </c>
      <c r="D6891" s="239">
        <v>45331</v>
      </c>
      <c r="E6891" s="245">
        <f t="shared" si="322"/>
        <v>154</v>
      </c>
      <c r="F6891" s="306" t="s">
        <v>176</v>
      </c>
      <c r="G6891" s="241">
        <v>42.54</v>
      </c>
      <c r="H6891" s="244">
        <f t="shared" si="323"/>
        <v>6551.16</v>
      </c>
      <c r="I6891" s="246"/>
      <c r="J6891" s="247"/>
      <c r="K6891" s="240"/>
      <c r="L6891" s="245"/>
    </row>
    <row r="6892" spans="1:12">
      <c r="A6892" s="243">
        <v>45177</v>
      </c>
      <c r="B6892" s="243">
        <v>45177</v>
      </c>
      <c r="C6892" s="244">
        <f t="shared" si="321"/>
        <v>1</v>
      </c>
      <c r="D6892" s="239">
        <v>45177</v>
      </c>
      <c r="E6892" s="245">
        <f t="shared" si="322"/>
        <v>0</v>
      </c>
      <c r="F6892" s="306" t="s">
        <v>176</v>
      </c>
      <c r="G6892" s="241">
        <v>17080.63</v>
      </c>
      <c r="H6892" s="244">
        <f t="shared" si="323"/>
        <v>0</v>
      </c>
      <c r="I6892" s="246"/>
      <c r="J6892" s="247"/>
      <c r="K6892" s="240"/>
      <c r="L6892" s="245"/>
    </row>
    <row r="6893" spans="1:12">
      <c r="A6893" s="243">
        <v>45177</v>
      </c>
      <c r="B6893" s="243">
        <v>45177</v>
      </c>
      <c r="C6893" s="244">
        <f t="shared" si="321"/>
        <v>1</v>
      </c>
      <c r="D6893" s="239">
        <v>45177</v>
      </c>
      <c r="E6893" s="245">
        <f t="shared" si="322"/>
        <v>0</v>
      </c>
      <c r="F6893" s="306" t="s">
        <v>175</v>
      </c>
      <c r="G6893" s="241">
        <v>1149.23</v>
      </c>
      <c r="H6893" s="244">
        <f t="shared" si="323"/>
        <v>0</v>
      </c>
      <c r="I6893" s="246"/>
      <c r="J6893" s="247"/>
      <c r="K6893" s="240"/>
      <c r="L6893" s="245"/>
    </row>
    <row r="6894" spans="1:12">
      <c r="A6894" s="243">
        <v>45177</v>
      </c>
      <c r="B6894" s="243">
        <v>45191</v>
      </c>
      <c r="C6894" s="244">
        <f t="shared" si="321"/>
        <v>15</v>
      </c>
      <c r="D6894" s="239">
        <v>45191</v>
      </c>
      <c r="E6894" s="245">
        <f t="shared" si="322"/>
        <v>14</v>
      </c>
      <c r="F6894" s="306" t="s">
        <v>175</v>
      </c>
      <c r="G6894" s="241">
        <v>124.42</v>
      </c>
      <c r="H6894" s="244">
        <f t="shared" si="323"/>
        <v>1741.88</v>
      </c>
      <c r="I6894" s="246"/>
      <c r="J6894" s="247"/>
      <c r="K6894" s="240"/>
      <c r="L6894" s="245"/>
    </row>
    <row r="6895" spans="1:12">
      <c r="A6895" s="243">
        <v>45177</v>
      </c>
      <c r="B6895" s="243">
        <v>45181</v>
      </c>
      <c r="C6895" s="244">
        <f t="shared" si="321"/>
        <v>5</v>
      </c>
      <c r="D6895" s="239">
        <v>45181</v>
      </c>
      <c r="E6895" s="245">
        <f t="shared" si="322"/>
        <v>4</v>
      </c>
      <c r="F6895" s="306" t="s">
        <v>180</v>
      </c>
      <c r="G6895" s="241">
        <v>0</v>
      </c>
      <c r="H6895" s="244">
        <f t="shared" si="323"/>
        <v>0</v>
      </c>
      <c r="I6895" s="246"/>
      <c r="J6895" s="247"/>
      <c r="K6895" s="240"/>
      <c r="L6895" s="245"/>
    </row>
    <row r="6896" spans="1:12">
      <c r="A6896" s="243">
        <v>45177</v>
      </c>
      <c r="B6896" s="243">
        <v>45177</v>
      </c>
      <c r="C6896" s="244">
        <f t="shared" si="321"/>
        <v>1</v>
      </c>
      <c r="D6896" s="239">
        <v>45177</v>
      </c>
      <c r="E6896" s="245">
        <f t="shared" si="322"/>
        <v>0</v>
      </c>
      <c r="F6896" s="306" t="s">
        <v>179</v>
      </c>
      <c r="G6896" s="241">
        <v>20.81</v>
      </c>
      <c r="H6896" s="244">
        <f t="shared" si="323"/>
        <v>0</v>
      </c>
      <c r="I6896" s="246"/>
      <c r="J6896" s="247"/>
      <c r="K6896" s="240"/>
      <c r="L6896" s="245"/>
    </row>
    <row r="6897" spans="1:12">
      <c r="A6897" s="243">
        <v>45177</v>
      </c>
      <c r="B6897" s="243">
        <v>45212</v>
      </c>
      <c r="C6897" s="244">
        <f t="shared" si="321"/>
        <v>36</v>
      </c>
      <c r="D6897" s="239">
        <v>45212</v>
      </c>
      <c r="E6897" s="245">
        <f t="shared" si="322"/>
        <v>35</v>
      </c>
      <c r="F6897" s="306" t="s">
        <v>176</v>
      </c>
      <c r="G6897" s="241">
        <v>234.24</v>
      </c>
      <c r="H6897" s="244">
        <f t="shared" si="323"/>
        <v>8198.4</v>
      </c>
      <c r="I6897" s="246"/>
      <c r="J6897" s="247"/>
      <c r="K6897" s="240"/>
      <c r="L6897" s="245"/>
    </row>
    <row r="6898" spans="1:12">
      <c r="A6898" s="243">
        <v>45177</v>
      </c>
      <c r="B6898" s="243">
        <v>45180</v>
      </c>
      <c r="C6898" s="244">
        <f t="shared" si="321"/>
        <v>4</v>
      </c>
      <c r="D6898" s="239">
        <v>45180</v>
      </c>
      <c r="E6898" s="245">
        <f t="shared" si="322"/>
        <v>3</v>
      </c>
      <c r="F6898" s="306" t="s">
        <v>178</v>
      </c>
      <c r="G6898" s="241">
        <v>47192.19</v>
      </c>
      <c r="H6898" s="244">
        <f t="shared" si="323"/>
        <v>141576.57</v>
      </c>
      <c r="I6898" s="246"/>
      <c r="J6898" s="247"/>
      <c r="K6898" s="240"/>
      <c r="L6898" s="245"/>
    </row>
    <row r="6899" spans="1:12">
      <c r="A6899" s="243">
        <v>45177</v>
      </c>
      <c r="B6899" s="243">
        <v>45180</v>
      </c>
      <c r="C6899" s="244">
        <f t="shared" si="321"/>
        <v>4</v>
      </c>
      <c r="D6899" s="239">
        <v>45180</v>
      </c>
      <c r="E6899" s="245">
        <f t="shared" si="322"/>
        <v>3</v>
      </c>
      <c r="F6899" s="306" t="s">
        <v>176</v>
      </c>
      <c r="G6899" s="241">
        <v>354546.84</v>
      </c>
      <c r="H6899" s="244">
        <f t="shared" si="323"/>
        <v>1063640.52</v>
      </c>
      <c r="I6899" s="246"/>
      <c r="J6899" s="247"/>
      <c r="K6899" s="240"/>
      <c r="L6899" s="245"/>
    </row>
    <row r="6900" spans="1:12">
      <c r="A6900" s="243">
        <v>45177</v>
      </c>
      <c r="B6900" s="243">
        <v>45197</v>
      </c>
      <c r="C6900" s="244">
        <f t="shared" si="321"/>
        <v>21</v>
      </c>
      <c r="D6900" s="239">
        <v>45197</v>
      </c>
      <c r="E6900" s="245">
        <f t="shared" si="322"/>
        <v>20</v>
      </c>
      <c r="F6900" s="306" t="s">
        <v>176</v>
      </c>
      <c r="G6900" s="241">
        <v>22.29</v>
      </c>
      <c r="H6900" s="244">
        <f t="shared" si="323"/>
        <v>445.79999999999995</v>
      </c>
      <c r="I6900" s="246"/>
      <c r="J6900" s="247"/>
      <c r="K6900" s="240"/>
      <c r="L6900" s="245"/>
    </row>
    <row r="6901" spans="1:12">
      <c r="A6901" s="243">
        <v>45177</v>
      </c>
      <c r="B6901" s="243">
        <v>45225</v>
      </c>
      <c r="C6901" s="244">
        <f t="shared" si="321"/>
        <v>49</v>
      </c>
      <c r="D6901" s="239">
        <v>45225</v>
      </c>
      <c r="E6901" s="245">
        <f t="shared" si="322"/>
        <v>48</v>
      </c>
      <c r="F6901" s="306" t="s">
        <v>177</v>
      </c>
      <c r="G6901" s="241">
        <v>76864.88</v>
      </c>
      <c r="H6901" s="244">
        <f t="shared" si="323"/>
        <v>3689514.24</v>
      </c>
      <c r="I6901" s="246"/>
      <c r="J6901" s="247"/>
      <c r="K6901" s="240"/>
      <c r="L6901" s="245"/>
    </row>
    <row r="6902" spans="1:12">
      <c r="A6902" s="243">
        <v>45177</v>
      </c>
      <c r="B6902" s="243">
        <v>45181</v>
      </c>
      <c r="C6902" s="244">
        <f t="shared" si="321"/>
        <v>5</v>
      </c>
      <c r="D6902" s="239">
        <v>45181</v>
      </c>
      <c r="E6902" s="245">
        <f t="shared" si="322"/>
        <v>4</v>
      </c>
      <c r="F6902" s="306" t="s">
        <v>178</v>
      </c>
      <c r="G6902" s="241">
        <v>31268.05</v>
      </c>
      <c r="H6902" s="244">
        <f t="shared" si="323"/>
        <v>125072.2</v>
      </c>
      <c r="I6902" s="246"/>
      <c r="J6902" s="247"/>
      <c r="K6902" s="240"/>
      <c r="L6902" s="245"/>
    </row>
    <row r="6903" spans="1:12">
      <c r="A6903" s="243">
        <v>45177</v>
      </c>
      <c r="B6903" s="243">
        <v>45239</v>
      </c>
      <c r="C6903" s="244">
        <f t="shared" si="321"/>
        <v>63</v>
      </c>
      <c r="D6903" s="239">
        <v>45239</v>
      </c>
      <c r="E6903" s="245">
        <f t="shared" si="322"/>
        <v>62</v>
      </c>
      <c r="F6903" s="306" t="s">
        <v>176</v>
      </c>
      <c r="G6903" s="241">
        <v>681.59</v>
      </c>
      <c r="H6903" s="244">
        <f t="shared" si="323"/>
        <v>42258.58</v>
      </c>
      <c r="I6903" s="246"/>
      <c r="J6903" s="247"/>
      <c r="K6903" s="240"/>
      <c r="L6903" s="245"/>
    </row>
    <row r="6904" spans="1:12">
      <c r="A6904" s="243">
        <v>45178</v>
      </c>
      <c r="B6904" s="243">
        <v>45180</v>
      </c>
      <c r="C6904" s="244">
        <f t="shared" si="321"/>
        <v>3</v>
      </c>
      <c r="D6904" s="239">
        <v>45180</v>
      </c>
      <c r="E6904" s="245">
        <f t="shared" si="322"/>
        <v>2</v>
      </c>
      <c r="F6904" s="306" t="s">
        <v>175</v>
      </c>
      <c r="G6904" s="241">
        <v>1573.86</v>
      </c>
      <c r="H6904" s="244">
        <f t="shared" si="323"/>
        <v>3147.72</v>
      </c>
      <c r="I6904" s="246"/>
      <c r="J6904" s="247"/>
      <c r="K6904" s="240"/>
      <c r="L6904" s="245"/>
    </row>
    <row r="6905" spans="1:12">
      <c r="A6905" s="243">
        <v>45179</v>
      </c>
      <c r="B6905" s="243">
        <v>45191</v>
      </c>
      <c r="C6905" s="244">
        <f t="shared" si="321"/>
        <v>13</v>
      </c>
      <c r="D6905" s="239">
        <v>45191</v>
      </c>
      <c r="E6905" s="245">
        <f t="shared" si="322"/>
        <v>12</v>
      </c>
      <c r="F6905" s="306" t="s">
        <v>176</v>
      </c>
      <c r="G6905" s="241">
        <v>60.41</v>
      </c>
      <c r="H6905" s="244">
        <f t="shared" si="323"/>
        <v>724.92</v>
      </c>
      <c r="I6905" s="246"/>
      <c r="J6905" s="247"/>
      <c r="K6905" s="240"/>
      <c r="L6905" s="245"/>
    </row>
    <row r="6906" spans="1:12">
      <c r="A6906" s="243">
        <v>45179</v>
      </c>
      <c r="B6906" s="243">
        <v>45194</v>
      </c>
      <c r="C6906" s="244">
        <f t="shared" si="321"/>
        <v>16</v>
      </c>
      <c r="D6906" s="239">
        <v>45194</v>
      </c>
      <c r="E6906" s="245">
        <f t="shared" si="322"/>
        <v>15</v>
      </c>
      <c r="F6906" s="306" t="s">
        <v>175</v>
      </c>
      <c r="G6906" s="241">
        <v>27.38</v>
      </c>
      <c r="H6906" s="244">
        <f t="shared" si="323"/>
        <v>410.7</v>
      </c>
      <c r="I6906" s="246"/>
      <c r="J6906" s="247"/>
      <c r="K6906" s="240"/>
      <c r="L6906" s="245"/>
    </row>
    <row r="6907" spans="1:12">
      <c r="A6907" s="243">
        <v>45179</v>
      </c>
      <c r="B6907" s="243">
        <v>45180</v>
      </c>
      <c r="C6907" s="244">
        <f t="shared" si="321"/>
        <v>2</v>
      </c>
      <c r="D6907" s="239">
        <v>45180</v>
      </c>
      <c r="E6907" s="245">
        <f t="shared" si="322"/>
        <v>1</v>
      </c>
      <c r="F6907" s="306" t="s">
        <v>175</v>
      </c>
      <c r="G6907" s="241">
        <v>2969.86</v>
      </c>
      <c r="H6907" s="244">
        <f t="shared" si="323"/>
        <v>2969.86</v>
      </c>
      <c r="I6907" s="246"/>
      <c r="J6907" s="247"/>
      <c r="K6907" s="240"/>
      <c r="L6907" s="245"/>
    </row>
    <row r="6908" spans="1:12">
      <c r="A6908" s="243">
        <v>45179</v>
      </c>
      <c r="B6908" s="243">
        <v>45181</v>
      </c>
      <c r="C6908" s="244">
        <f t="shared" si="321"/>
        <v>3</v>
      </c>
      <c r="D6908" s="239">
        <v>45181</v>
      </c>
      <c r="E6908" s="245">
        <f t="shared" si="322"/>
        <v>2</v>
      </c>
      <c r="F6908" s="306" t="s">
        <v>175</v>
      </c>
      <c r="G6908" s="241">
        <v>219.86</v>
      </c>
      <c r="H6908" s="244">
        <f t="shared" si="323"/>
        <v>439.72</v>
      </c>
      <c r="I6908" s="246"/>
      <c r="J6908" s="247"/>
      <c r="K6908" s="240"/>
      <c r="L6908" s="245"/>
    </row>
    <row r="6909" spans="1:12">
      <c r="A6909" s="243">
        <v>45179</v>
      </c>
      <c r="B6909" s="243">
        <v>45182</v>
      </c>
      <c r="C6909" s="244">
        <f t="shared" si="321"/>
        <v>4</v>
      </c>
      <c r="D6909" s="239">
        <v>45182</v>
      </c>
      <c r="E6909" s="245">
        <f t="shared" si="322"/>
        <v>3</v>
      </c>
      <c r="F6909" s="306" t="s">
        <v>175</v>
      </c>
      <c r="G6909" s="241">
        <v>2.0699999999999998</v>
      </c>
      <c r="H6909" s="244">
        <f t="shared" si="323"/>
        <v>6.2099999999999991</v>
      </c>
      <c r="I6909" s="246"/>
      <c r="J6909" s="247"/>
      <c r="K6909" s="240"/>
      <c r="L6909" s="245"/>
    </row>
    <row r="6910" spans="1:12">
      <c r="A6910" s="243">
        <v>45179</v>
      </c>
      <c r="B6910" s="243">
        <v>45180</v>
      </c>
      <c r="C6910" s="244">
        <f t="shared" si="321"/>
        <v>2</v>
      </c>
      <c r="D6910" s="239">
        <v>45180</v>
      </c>
      <c r="E6910" s="245">
        <f t="shared" si="322"/>
        <v>1</v>
      </c>
      <c r="F6910" s="306" t="s">
        <v>176</v>
      </c>
      <c r="G6910" s="241">
        <v>176.3</v>
      </c>
      <c r="H6910" s="244">
        <f t="shared" si="323"/>
        <v>176.3</v>
      </c>
      <c r="I6910" s="246"/>
      <c r="J6910" s="247"/>
      <c r="K6910" s="240"/>
      <c r="L6910" s="245"/>
    </row>
    <row r="6911" spans="1:12">
      <c r="A6911" s="243">
        <v>45179</v>
      </c>
      <c r="B6911" s="243">
        <v>45183</v>
      </c>
      <c r="C6911" s="244">
        <f t="shared" si="321"/>
        <v>5</v>
      </c>
      <c r="D6911" s="239">
        <v>45183</v>
      </c>
      <c r="E6911" s="245">
        <f t="shared" si="322"/>
        <v>4</v>
      </c>
      <c r="F6911" s="306" t="s">
        <v>175</v>
      </c>
      <c r="G6911" s="241">
        <v>57.08</v>
      </c>
      <c r="H6911" s="244">
        <f t="shared" si="323"/>
        <v>228.32</v>
      </c>
      <c r="I6911" s="246"/>
      <c r="J6911" s="247"/>
      <c r="K6911" s="240"/>
      <c r="L6911" s="245"/>
    </row>
    <row r="6912" spans="1:12">
      <c r="A6912" s="243">
        <v>45179</v>
      </c>
      <c r="B6912" s="243">
        <v>45181</v>
      </c>
      <c r="C6912" s="244">
        <f t="shared" si="321"/>
        <v>3</v>
      </c>
      <c r="D6912" s="239">
        <v>45181</v>
      </c>
      <c r="E6912" s="245">
        <f t="shared" si="322"/>
        <v>2</v>
      </c>
      <c r="F6912" s="306" t="s">
        <v>176</v>
      </c>
      <c r="G6912" s="241">
        <v>149.26</v>
      </c>
      <c r="H6912" s="244">
        <f t="shared" si="323"/>
        <v>298.52</v>
      </c>
      <c r="I6912" s="246"/>
      <c r="J6912" s="247"/>
      <c r="K6912" s="240"/>
      <c r="L6912" s="245"/>
    </row>
    <row r="6913" spans="1:12">
      <c r="A6913" s="243">
        <v>45179</v>
      </c>
      <c r="B6913" s="243">
        <v>45184</v>
      </c>
      <c r="C6913" s="244">
        <f t="shared" si="321"/>
        <v>6</v>
      </c>
      <c r="D6913" s="239">
        <v>45184</v>
      </c>
      <c r="E6913" s="245">
        <f t="shared" si="322"/>
        <v>5</v>
      </c>
      <c r="F6913" s="306" t="s">
        <v>175</v>
      </c>
      <c r="G6913" s="241">
        <v>52.02</v>
      </c>
      <c r="H6913" s="244">
        <f t="shared" si="323"/>
        <v>260.10000000000002</v>
      </c>
      <c r="I6913" s="246"/>
      <c r="J6913" s="247"/>
      <c r="K6913" s="240"/>
      <c r="L6913" s="245"/>
    </row>
    <row r="6914" spans="1:12">
      <c r="A6914" s="243">
        <v>45179</v>
      </c>
      <c r="B6914" s="243">
        <v>45183</v>
      </c>
      <c r="C6914" s="244">
        <f t="shared" si="321"/>
        <v>5</v>
      </c>
      <c r="D6914" s="239">
        <v>45183</v>
      </c>
      <c r="E6914" s="245">
        <f t="shared" si="322"/>
        <v>4</v>
      </c>
      <c r="F6914" s="306" t="s">
        <v>176</v>
      </c>
      <c r="G6914" s="241">
        <v>177.78</v>
      </c>
      <c r="H6914" s="244">
        <f t="shared" si="323"/>
        <v>711.12</v>
      </c>
      <c r="I6914" s="246"/>
      <c r="J6914" s="247"/>
      <c r="K6914" s="240"/>
      <c r="L6914" s="245"/>
    </row>
    <row r="6915" spans="1:12">
      <c r="A6915" s="243">
        <v>45179</v>
      </c>
      <c r="B6915" s="243">
        <v>45184</v>
      </c>
      <c r="C6915" s="244">
        <f t="shared" si="321"/>
        <v>6</v>
      </c>
      <c r="D6915" s="239">
        <v>45184</v>
      </c>
      <c r="E6915" s="245">
        <f t="shared" si="322"/>
        <v>5</v>
      </c>
      <c r="F6915" s="306" t="s">
        <v>176</v>
      </c>
      <c r="G6915" s="241">
        <v>22.97</v>
      </c>
      <c r="H6915" s="244">
        <f t="shared" si="323"/>
        <v>114.85</v>
      </c>
      <c r="I6915" s="246"/>
      <c r="J6915" s="247"/>
      <c r="K6915" s="240"/>
      <c r="L6915" s="245"/>
    </row>
    <row r="6916" spans="1:12">
      <c r="A6916" s="243">
        <v>45179</v>
      </c>
      <c r="B6916" s="243">
        <v>45187</v>
      </c>
      <c r="C6916" s="244">
        <f t="shared" si="321"/>
        <v>9</v>
      </c>
      <c r="D6916" s="239">
        <v>45187</v>
      </c>
      <c r="E6916" s="245">
        <f t="shared" si="322"/>
        <v>8</v>
      </c>
      <c r="F6916" s="306" t="s">
        <v>175</v>
      </c>
      <c r="G6916" s="241">
        <v>10.45</v>
      </c>
      <c r="H6916" s="244">
        <f t="shared" si="323"/>
        <v>83.6</v>
      </c>
      <c r="I6916" s="246"/>
      <c r="J6916" s="247"/>
      <c r="K6916" s="240"/>
      <c r="L6916" s="245"/>
    </row>
    <row r="6917" spans="1:12">
      <c r="A6917" s="243">
        <v>45179</v>
      </c>
      <c r="B6917" s="243">
        <v>45187</v>
      </c>
      <c r="C6917" s="244">
        <f t="shared" si="321"/>
        <v>9</v>
      </c>
      <c r="D6917" s="239">
        <v>45187</v>
      </c>
      <c r="E6917" s="245">
        <f t="shared" si="322"/>
        <v>8</v>
      </c>
      <c r="F6917" s="306" t="s">
        <v>176</v>
      </c>
      <c r="G6917" s="241">
        <v>9.7200000000000006</v>
      </c>
      <c r="H6917" s="244">
        <f t="shared" si="323"/>
        <v>77.760000000000005</v>
      </c>
      <c r="I6917" s="246"/>
      <c r="J6917" s="247"/>
      <c r="K6917" s="240"/>
      <c r="L6917" s="245"/>
    </row>
    <row r="6918" spans="1:12">
      <c r="A6918" s="243">
        <v>45180</v>
      </c>
      <c r="B6918" s="243">
        <v>45187</v>
      </c>
      <c r="C6918" s="244">
        <f t="shared" si="321"/>
        <v>8</v>
      </c>
      <c r="D6918" s="239">
        <v>45187</v>
      </c>
      <c r="E6918" s="245">
        <f t="shared" si="322"/>
        <v>7</v>
      </c>
      <c r="F6918" s="306" t="s">
        <v>176</v>
      </c>
      <c r="G6918" s="241">
        <v>11086.13</v>
      </c>
      <c r="H6918" s="244">
        <f t="shared" si="323"/>
        <v>77602.909999999989</v>
      </c>
      <c r="I6918" s="246"/>
      <c r="J6918" s="247"/>
      <c r="K6918" s="240"/>
      <c r="L6918" s="245"/>
    </row>
    <row r="6919" spans="1:12">
      <c r="A6919" s="243">
        <v>45180</v>
      </c>
      <c r="B6919" s="243">
        <v>45342</v>
      </c>
      <c r="C6919" s="244">
        <f t="shared" ref="C6919:C6982" si="324">B6919-A6919+1</f>
        <v>163</v>
      </c>
      <c r="D6919" s="239">
        <v>45342</v>
      </c>
      <c r="E6919" s="245">
        <f t="shared" ref="E6919:E6982" si="325">D6919-A6919</f>
        <v>162</v>
      </c>
      <c r="F6919" s="306" t="s">
        <v>175</v>
      </c>
      <c r="G6919" s="241">
        <v>23.85</v>
      </c>
      <c r="H6919" s="244">
        <f t="shared" ref="H6919:H6982" si="326">E6919*G6919</f>
        <v>3863.7000000000003</v>
      </c>
      <c r="I6919" s="246"/>
      <c r="J6919" s="247"/>
      <c r="K6919" s="240"/>
      <c r="L6919" s="245"/>
    </row>
    <row r="6920" spans="1:12">
      <c r="A6920" s="243">
        <v>45180</v>
      </c>
      <c r="B6920" s="243">
        <v>45204</v>
      </c>
      <c r="C6920" s="244">
        <f t="shared" si="324"/>
        <v>25</v>
      </c>
      <c r="D6920" s="239">
        <v>45204</v>
      </c>
      <c r="E6920" s="245">
        <f t="shared" si="325"/>
        <v>24</v>
      </c>
      <c r="F6920" s="306" t="s">
        <v>176</v>
      </c>
      <c r="G6920" s="241">
        <v>24.94</v>
      </c>
      <c r="H6920" s="244">
        <f t="shared" si="326"/>
        <v>598.56000000000006</v>
      </c>
      <c r="I6920" s="246"/>
      <c r="J6920" s="247"/>
      <c r="K6920" s="240"/>
      <c r="L6920" s="245"/>
    </row>
    <row r="6921" spans="1:12">
      <c r="A6921" s="243">
        <v>45180</v>
      </c>
      <c r="B6921" s="243">
        <v>45223</v>
      </c>
      <c r="C6921" s="244">
        <f t="shared" si="324"/>
        <v>44</v>
      </c>
      <c r="D6921" s="239">
        <v>45223</v>
      </c>
      <c r="E6921" s="245">
        <f t="shared" si="325"/>
        <v>43</v>
      </c>
      <c r="F6921" s="306" t="s">
        <v>175</v>
      </c>
      <c r="G6921" s="241">
        <v>63.07</v>
      </c>
      <c r="H6921" s="244">
        <f t="shared" si="326"/>
        <v>2712.01</v>
      </c>
      <c r="I6921" s="246"/>
      <c r="J6921" s="247"/>
      <c r="K6921" s="240"/>
      <c r="L6921" s="245"/>
    </row>
    <row r="6922" spans="1:12">
      <c r="A6922" s="243">
        <v>45180</v>
      </c>
      <c r="B6922" s="243">
        <v>45187</v>
      </c>
      <c r="C6922" s="244">
        <f t="shared" si="324"/>
        <v>8</v>
      </c>
      <c r="D6922" s="239">
        <v>45187</v>
      </c>
      <c r="E6922" s="245">
        <f t="shared" si="325"/>
        <v>7</v>
      </c>
      <c r="F6922" s="306" t="s">
        <v>177</v>
      </c>
      <c r="G6922" s="241">
        <v>20705.59</v>
      </c>
      <c r="H6922" s="244">
        <f t="shared" si="326"/>
        <v>144939.13</v>
      </c>
      <c r="I6922" s="246"/>
      <c r="J6922" s="247"/>
      <c r="K6922" s="240"/>
      <c r="L6922" s="245"/>
    </row>
    <row r="6923" spans="1:12">
      <c r="A6923" s="243">
        <v>45180</v>
      </c>
      <c r="B6923" s="243">
        <v>45189</v>
      </c>
      <c r="C6923" s="244">
        <f t="shared" si="324"/>
        <v>10</v>
      </c>
      <c r="D6923" s="239">
        <v>45189</v>
      </c>
      <c r="E6923" s="245">
        <f t="shared" si="325"/>
        <v>9</v>
      </c>
      <c r="F6923" s="306" t="s">
        <v>175</v>
      </c>
      <c r="G6923" s="241">
        <v>182.27</v>
      </c>
      <c r="H6923" s="244">
        <f t="shared" si="326"/>
        <v>1640.43</v>
      </c>
      <c r="I6923" s="246"/>
      <c r="J6923" s="247"/>
      <c r="K6923" s="240"/>
      <c r="L6923" s="245"/>
    </row>
    <row r="6924" spans="1:12">
      <c r="A6924" s="243">
        <v>45180</v>
      </c>
      <c r="B6924" s="243">
        <v>45191</v>
      </c>
      <c r="C6924" s="244">
        <f t="shared" si="324"/>
        <v>12</v>
      </c>
      <c r="D6924" s="239">
        <v>45191</v>
      </c>
      <c r="E6924" s="245">
        <f t="shared" si="325"/>
        <v>11</v>
      </c>
      <c r="F6924" s="306" t="s">
        <v>175</v>
      </c>
      <c r="G6924" s="241">
        <v>64.62</v>
      </c>
      <c r="H6924" s="244">
        <f t="shared" si="326"/>
        <v>710.82</v>
      </c>
      <c r="I6924" s="246"/>
      <c r="J6924" s="247"/>
      <c r="K6924" s="240"/>
      <c r="L6924" s="245"/>
    </row>
    <row r="6925" spans="1:12">
      <c r="A6925" s="243">
        <v>45180</v>
      </c>
      <c r="B6925" s="243">
        <v>45210</v>
      </c>
      <c r="C6925" s="244">
        <f t="shared" si="324"/>
        <v>31</v>
      </c>
      <c r="D6925" s="239">
        <v>45210</v>
      </c>
      <c r="E6925" s="245">
        <f t="shared" si="325"/>
        <v>30</v>
      </c>
      <c r="F6925" s="306" t="s">
        <v>175</v>
      </c>
      <c r="G6925" s="241">
        <v>31.42</v>
      </c>
      <c r="H6925" s="244">
        <f t="shared" si="326"/>
        <v>942.6</v>
      </c>
      <c r="I6925" s="246"/>
      <c r="J6925" s="247"/>
      <c r="K6925" s="240"/>
      <c r="L6925" s="245"/>
    </row>
    <row r="6926" spans="1:12">
      <c r="A6926" s="243">
        <v>45180</v>
      </c>
      <c r="B6926" s="243">
        <v>45191</v>
      </c>
      <c r="C6926" s="244">
        <f t="shared" si="324"/>
        <v>12</v>
      </c>
      <c r="D6926" s="239">
        <v>45191</v>
      </c>
      <c r="E6926" s="245">
        <f t="shared" si="325"/>
        <v>11</v>
      </c>
      <c r="F6926" s="306" t="s">
        <v>176</v>
      </c>
      <c r="G6926" s="241">
        <v>5364.13</v>
      </c>
      <c r="H6926" s="244">
        <f t="shared" si="326"/>
        <v>59005.43</v>
      </c>
      <c r="I6926" s="246"/>
      <c r="J6926" s="247"/>
      <c r="K6926" s="240"/>
      <c r="L6926" s="245"/>
    </row>
    <row r="6927" spans="1:12">
      <c r="A6927" s="243">
        <v>45180</v>
      </c>
      <c r="B6927" s="243">
        <v>45225</v>
      </c>
      <c r="C6927" s="244">
        <f t="shared" si="324"/>
        <v>46</v>
      </c>
      <c r="D6927" s="239">
        <v>45225</v>
      </c>
      <c r="E6927" s="245">
        <f t="shared" si="325"/>
        <v>45</v>
      </c>
      <c r="F6927" s="306" t="s">
        <v>176</v>
      </c>
      <c r="G6927" s="241">
        <v>285.89999999999998</v>
      </c>
      <c r="H6927" s="244">
        <f t="shared" si="326"/>
        <v>12865.499999999998</v>
      </c>
      <c r="I6927" s="246"/>
      <c r="J6927" s="247"/>
      <c r="K6927" s="240"/>
      <c r="L6927" s="245"/>
    </row>
    <row r="6928" spans="1:12">
      <c r="A6928" s="243">
        <v>45180</v>
      </c>
      <c r="B6928" s="243">
        <v>45211</v>
      </c>
      <c r="C6928" s="244">
        <f t="shared" si="324"/>
        <v>32</v>
      </c>
      <c r="D6928" s="239">
        <v>45211</v>
      </c>
      <c r="E6928" s="245">
        <f t="shared" si="325"/>
        <v>31</v>
      </c>
      <c r="F6928" s="306" t="s">
        <v>175</v>
      </c>
      <c r="G6928" s="241">
        <v>98.82</v>
      </c>
      <c r="H6928" s="244">
        <f t="shared" si="326"/>
        <v>3063.4199999999996</v>
      </c>
      <c r="I6928" s="246"/>
      <c r="J6928" s="247"/>
      <c r="K6928" s="240"/>
      <c r="L6928" s="245"/>
    </row>
    <row r="6929" spans="1:12">
      <c r="A6929" s="243">
        <v>45180</v>
      </c>
      <c r="B6929" s="243">
        <v>45194</v>
      </c>
      <c r="C6929" s="244">
        <f t="shared" si="324"/>
        <v>15</v>
      </c>
      <c r="D6929" s="239">
        <v>45194</v>
      </c>
      <c r="E6929" s="245">
        <f t="shared" si="325"/>
        <v>14</v>
      </c>
      <c r="F6929" s="306" t="s">
        <v>175</v>
      </c>
      <c r="G6929" s="241">
        <v>2987.01</v>
      </c>
      <c r="H6929" s="244">
        <f t="shared" si="326"/>
        <v>41818.14</v>
      </c>
      <c r="I6929" s="246"/>
      <c r="J6929" s="247"/>
      <c r="K6929" s="240"/>
      <c r="L6929" s="245"/>
    </row>
    <row r="6930" spans="1:12">
      <c r="A6930" s="243">
        <v>45180</v>
      </c>
      <c r="B6930" s="243">
        <v>45209</v>
      </c>
      <c r="C6930" s="244">
        <f t="shared" si="324"/>
        <v>30</v>
      </c>
      <c r="D6930" s="239">
        <v>45209</v>
      </c>
      <c r="E6930" s="245">
        <f t="shared" si="325"/>
        <v>29</v>
      </c>
      <c r="F6930" s="306" t="s">
        <v>176</v>
      </c>
      <c r="G6930" s="241">
        <v>1880.32</v>
      </c>
      <c r="H6930" s="244">
        <f t="shared" si="326"/>
        <v>54529.279999999999</v>
      </c>
      <c r="I6930" s="246"/>
      <c r="J6930" s="247"/>
      <c r="K6930" s="240"/>
      <c r="L6930" s="245"/>
    </row>
    <row r="6931" spans="1:12">
      <c r="A6931" s="243">
        <v>45180</v>
      </c>
      <c r="B6931" s="243">
        <v>45195</v>
      </c>
      <c r="C6931" s="244">
        <f t="shared" si="324"/>
        <v>16</v>
      </c>
      <c r="D6931" s="239">
        <v>45195</v>
      </c>
      <c r="E6931" s="245">
        <f t="shared" si="325"/>
        <v>15</v>
      </c>
      <c r="F6931" s="306" t="s">
        <v>175</v>
      </c>
      <c r="G6931" s="241">
        <v>191.86</v>
      </c>
      <c r="H6931" s="244">
        <f t="shared" si="326"/>
        <v>2877.9</v>
      </c>
      <c r="I6931" s="246"/>
      <c r="J6931" s="247"/>
      <c r="K6931" s="240"/>
      <c r="L6931" s="245"/>
    </row>
    <row r="6932" spans="1:12">
      <c r="A6932" s="243">
        <v>45180</v>
      </c>
      <c r="B6932" s="243">
        <v>45180</v>
      </c>
      <c r="C6932" s="244">
        <f t="shared" si="324"/>
        <v>1</v>
      </c>
      <c r="D6932" s="239">
        <v>45180</v>
      </c>
      <c r="E6932" s="245">
        <f t="shared" si="325"/>
        <v>0</v>
      </c>
      <c r="F6932" s="306" t="s">
        <v>175</v>
      </c>
      <c r="G6932" s="241">
        <v>3253.78</v>
      </c>
      <c r="H6932" s="244">
        <f t="shared" si="326"/>
        <v>0</v>
      </c>
      <c r="I6932" s="246"/>
      <c r="J6932" s="247"/>
      <c r="K6932" s="240"/>
      <c r="L6932" s="245"/>
    </row>
    <row r="6933" spans="1:12">
      <c r="A6933" s="243">
        <v>45180</v>
      </c>
      <c r="B6933" s="243">
        <v>45181</v>
      </c>
      <c r="C6933" s="244">
        <f t="shared" si="324"/>
        <v>2</v>
      </c>
      <c r="D6933" s="239">
        <v>45181</v>
      </c>
      <c r="E6933" s="245">
        <f t="shared" si="325"/>
        <v>1</v>
      </c>
      <c r="F6933" s="306" t="s">
        <v>175</v>
      </c>
      <c r="G6933" s="241">
        <v>429828.17</v>
      </c>
      <c r="H6933" s="244">
        <f t="shared" si="326"/>
        <v>429828.17</v>
      </c>
      <c r="I6933" s="246"/>
      <c r="J6933" s="247"/>
      <c r="K6933" s="240"/>
      <c r="L6933" s="245"/>
    </row>
    <row r="6934" spans="1:12">
      <c r="A6934" s="243">
        <v>45180</v>
      </c>
      <c r="B6934" s="243">
        <v>45198</v>
      </c>
      <c r="C6934" s="244">
        <f t="shared" si="324"/>
        <v>19</v>
      </c>
      <c r="D6934" s="239">
        <v>45198</v>
      </c>
      <c r="E6934" s="245">
        <f t="shared" si="325"/>
        <v>18</v>
      </c>
      <c r="F6934" s="306" t="s">
        <v>175</v>
      </c>
      <c r="G6934" s="241">
        <v>262.39</v>
      </c>
      <c r="H6934" s="244">
        <f t="shared" si="326"/>
        <v>4723.0199999999995</v>
      </c>
      <c r="I6934" s="246"/>
      <c r="J6934" s="247"/>
      <c r="K6934" s="240"/>
      <c r="L6934" s="245"/>
    </row>
    <row r="6935" spans="1:12">
      <c r="A6935" s="243">
        <v>45180</v>
      </c>
      <c r="B6935" s="243">
        <v>45182</v>
      </c>
      <c r="C6935" s="244">
        <f t="shared" si="324"/>
        <v>3</v>
      </c>
      <c r="D6935" s="239">
        <v>45182</v>
      </c>
      <c r="E6935" s="245">
        <f t="shared" si="325"/>
        <v>2</v>
      </c>
      <c r="F6935" s="306" t="s">
        <v>175</v>
      </c>
      <c r="G6935" s="241">
        <v>7367.02</v>
      </c>
      <c r="H6935" s="244">
        <f t="shared" si="326"/>
        <v>14734.04</v>
      </c>
      <c r="I6935" s="246"/>
      <c r="J6935" s="247"/>
      <c r="K6935" s="240"/>
      <c r="L6935" s="245"/>
    </row>
    <row r="6936" spans="1:12">
      <c r="A6936" s="243">
        <v>45180</v>
      </c>
      <c r="B6936" s="243">
        <v>45183</v>
      </c>
      <c r="C6936" s="244">
        <f t="shared" si="324"/>
        <v>4</v>
      </c>
      <c r="D6936" s="239">
        <v>45183</v>
      </c>
      <c r="E6936" s="245">
        <f t="shared" si="325"/>
        <v>3</v>
      </c>
      <c r="F6936" s="306" t="s">
        <v>175</v>
      </c>
      <c r="G6936" s="241">
        <v>1434.07</v>
      </c>
      <c r="H6936" s="244">
        <f t="shared" si="326"/>
        <v>4302.21</v>
      </c>
      <c r="I6936" s="246"/>
      <c r="J6936" s="247"/>
      <c r="K6936" s="240"/>
      <c r="L6936" s="245"/>
    </row>
    <row r="6937" spans="1:12">
      <c r="A6937" s="243">
        <v>45180</v>
      </c>
      <c r="B6937" s="243">
        <v>45180</v>
      </c>
      <c r="C6937" s="244">
        <f t="shared" si="324"/>
        <v>1</v>
      </c>
      <c r="D6937" s="239">
        <v>45180</v>
      </c>
      <c r="E6937" s="245">
        <f t="shared" si="325"/>
        <v>0</v>
      </c>
      <c r="F6937" s="306" t="s">
        <v>176</v>
      </c>
      <c r="G6937" s="241">
        <v>12618.55</v>
      </c>
      <c r="H6937" s="244">
        <f t="shared" si="326"/>
        <v>0</v>
      </c>
      <c r="I6937" s="246"/>
      <c r="J6937" s="247"/>
      <c r="K6937" s="240"/>
      <c r="L6937" s="245"/>
    </row>
    <row r="6938" spans="1:12">
      <c r="A6938" s="243">
        <v>45180</v>
      </c>
      <c r="B6938" s="243">
        <v>45181</v>
      </c>
      <c r="C6938" s="244">
        <f t="shared" si="324"/>
        <v>2</v>
      </c>
      <c r="D6938" s="239">
        <v>45181</v>
      </c>
      <c r="E6938" s="245">
        <f t="shared" si="325"/>
        <v>1</v>
      </c>
      <c r="F6938" s="306" t="s">
        <v>178</v>
      </c>
      <c r="G6938" s="241">
        <v>90558.95</v>
      </c>
      <c r="H6938" s="244">
        <f t="shared" si="326"/>
        <v>90558.95</v>
      </c>
      <c r="I6938" s="246"/>
      <c r="J6938" s="247"/>
      <c r="K6938" s="240"/>
      <c r="L6938" s="245"/>
    </row>
    <row r="6939" spans="1:12">
      <c r="A6939" s="243">
        <v>45180</v>
      </c>
      <c r="B6939" s="243">
        <v>45181</v>
      </c>
      <c r="C6939" s="244">
        <f t="shared" si="324"/>
        <v>2</v>
      </c>
      <c r="D6939" s="239">
        <v>45181</v>
      </c>
      <c r="E6939" s="245">
        <f t="shared" si="325"/>
        <v>1</v>
      </c>
      <c r="F6939" s="306" t="s">
        <v>176</v>
      </c>
      <c r="G6939" s="241">
        <v>409444.02</v>
      </c>
      <c r="H6939" s="244">
        <f t="shared" si="326"/>
        <v>409444.02</v>
      </c>
      <c r="I6939" s="246"/>
      <c r="J6939" s="247"/>
      <c r="K6939" s="240"/>
      <c r="L6939" s="245"/>
    </row>
    <row r="6940" spans="1:12">
      <c r="A6940" s="243">
        <v>45180</v>
      </c>
      <c r="B6940" s="243">
        <v>45184</v>
      </c>
      <c r="C6940" s="244">
        <f t="shared" si="324"/>
        <v>5</v>
      </c>
      <c r="D6940" s="239">
        <v>45184</v>
      </c>
      <c r="E6940" s="245">
        <f t="shared" si="325"/>
        <v>4</v>
      </c>
      <c r="F6940" s="306" t="s">
        <v>175</v>
      </c>
      <c r="G6940" s="241">
        <v>1613.26</v>
      </c>
      <c r="H6940" s="244">
        <f t="shared" si="326"/>
        <v>6453.04</v>
      </c>
      <c r="I6940" s="246"/>
      <c r="J6940" s="247"/>
      <c r="K6940" s="240"/>
      <c r="L6940" s="245"/>
    </row>
    <row r="6941" spans="1:12">
      <c r="A6941" s="243">
        <v>45180</v>
      </c>
      <c r="B6941" s="243">
        <v>45181</v>
      </c>
      <c r="C6941" s="244">
        <f t="shared" si="324"/>
        <v>2</v>
      </c>
      <c r="D6941" s="239">
        <v>45181</v>
      </c>
      <c r="E6941" s="245">
        <f t="shared" si="325"/>
        <v>1</v>
      </c>
      <c r="F6941" s="306" t="s">
        <v>179</v>
      </c>
      <c r="G6941" s="241">
        <v>55.43</v>
      </c>
      <c r="H6941" s="244">
        <f t="shared" si="326"/>
        <v>55.43</v>
      </c>
      <c r="I6941" s="246"/>
      <c r="J6941" s="247"/>
      <c r="K6941" s="240"/>
      <c r="L6941" s="245"/>
    </row>
    <row r="6942" spans="1:12">
      <c r="A6942" s="243">
        <v>45180</v>
      </c>
      <c r="B6942" s="243">
        <v>45201</v>
      </c>
      <c r="C6942" s="244">
        <f t="shared" si="324"/>
        <v>22</v>
      </c>
      <c r="D6942" s="239">
        <v>45201</v>
      </c>
      <c r="E6942" s="245">
        <f t="shared" si="325"/>
        <v>21</v>
      </c>
      <c r="F6942" s="306" t="s">
        <v>175</v>
      </c>
      <c r="G6942" s="241">
        <v>21.9</v>
      </c>
      <c r="H6942" s="244">
        <f t="shared" si="326"/>
        <v>459.9</v>
      </c>
      <c r="I6942" s="246"/>
      <c r="J6942" s="247"/>
      <c r="K6942" s="240"/>
      <c r="L6942" s="245"/>
    </row>
    <row r="6943" spans="1:12">
      <c r="A6943" s="243">
        <v>45180</v>
      </c>
      <c r="B6943" s="243">
        <v>45182</v>
      </c>
      <c r="C6943" s="244">
        <f t="shared" si="324"/>
        <v>3</v>
      </c>
      <c r="D6943" s="239">
        <v>45182</v>
      </c>
      <c r="E6943" s="245">
        <f t="shared" si="325"/>
        <v>2</v>
      </c>
      <c r="F6943" s="306" t="s">
        <v>178</v>
      </c>
      <c r="G6943" s="241">
        <v>37561.19</v>
      </c>
      <c r="H6943" s="244">
        <f t="shared" si="326"/>
        <v>75122.38</v>
      </c>
      <c r="I6943" s="246"/>
      <c r="J6943" s="247"/>
      <c r="K6943" s="240"/>
      <c r="L6943" s="245"/>
    </row>
    <row r="6944" spans="1:12">
      <c r="A6944" s="243">
        <v>45180</v>
      </c>
      <c r="B6944" s="243">
        <v>45229</v>
      </c>
      <c r="C6944" s="244">
        <f t="shared" si="324"/>
        <v>50</v>
      </c>
      <c r="D6944" s="239">
        <v>45229</v>
      </c>
      <c r="E6944" s="245">
        <f t="shared" si="325"/>
        <v>49</v>
      </c>
      <c r="F6944" s="306" t="s">
        <v>176</v>
      </c>
      <c r="G6944" s="241">
        <v>16.75</v>
      </c>
      <c r="H6944" s="244">
        <f t="shared" si="326"/>
        <v>820.75</v>
      </c>
      <c r="I6944" s="246"/>
      <c r="J6944" s="247"/>
      <c r="K6944" s="240"/>
      <c r="L6944" s="245"/>
    </row>
    <row r="6945" spans="1:12">
      <c r="A6945" s="243">
        <v>45180</v>
      </c>
      <c r="B6945" s="243">
        <v>45182</v>
      </c>
      <c r="C6945" s="244">
        <f t="shared" si="324"/>
        <v>3</v>
      </c>
      <c r="D6945" s="239">
        <v>45182</v>
      </c>
      <c r="E6945" s="245">
        <f t="shared" si="325"/>
        <v>2</v>
      </c>
      <c r="F6945" s="306" t="s">
        <v>176</v>
      </c>
      <c r="G6945" s="241">
        <v>236922.92</v>
      </c>
      <c r="H6945" s="244">
        <f t="shared" si="326"/>
        <v>473845.84</v>
      </c>
      <c r="I6945" s="246"/>
      <c r="J6945" s="247"/>
      <c r="K6945" s="240"/>
      <c r="L6945" s="245"/>
    </row>
    <row r="6946" spans="1:12">
      <c r="A6946" s="243">
        <v>45180</v>
      </c>
      <c r="B6946" s="243">
        <v>45180</v>
      </c>
      <c r="C6946" s="244">
        <f t="shared" si="324"/>
        <v>1</v>
      </c>
      <c r="D6946" s="239">
        <v>45180</v>
      </c>
      <c r="E6946" s="245">
        <f t="shared" si="325"/>
        <v>0</v>
      </c>
      <c r="F6946" s="306" t="s">
        <v>177</v>
      </c>
      <c r="G6946" s="241">
        <v>231.31</v>
      </c>
      <c r="H6946" s="244">
        <f t="shared" si="326"/>
        <v>0</v>
      </c>
      <c r="I6946" s="246"/>
      <c r="J6946" s="247"/>
      <c r="K6946" s="240"/>
      <c r="L6946" s="245"/>
    </row>
    <row r="6947" spans="1:12">
      <c r="A6947" s="243">
        <v>45180</v>
      </c>
      <c r="B6947" s="243">
        <v>45184</v>
      </c>
      <c r="C6947" s="244">
        <f t="shared" si="324"/>
        <v>5</v>
      </c>
      <c r="D6947" s="239">
        <v>45184</v>
      </c>
      <c r="E6947" s="245">
        <f t="shared" si="325"/>
        <v>4</v>
      </c>
      <c r="F6947" s="306" t="s">
        <v>178</v>
      </c>
      <c r="G6947" s="241">
        <v>5043.34</v>
      </c>
      <c r="H6947" s="244">
        <f t="shared" si="326"/>
        <v>20173.36</v>
      </c>
      <c r="I6947" s="246"/>
      <c r="J6947" s="247"/>
      <c r="K6947" s="240"/>
      <c r="L6947" s="245"/>
    </row>
    <row r="6948" spans="1:12">
      <c r="A6948" s="243">
        <v>45180</v>
      </c>
      <c r="B6948" s="243">
        <v>45229</v>
      </c>
      <c r="C6948" s="244">
        <f t="shared" si="324"/>
        <v>50</v>
      </c>
      <c r="D6948" s="239">
        <v>45229</v>
      </c>
      <c r="E6948" s="245">
        <f t="shared" si="325"/>
        <v>49</v>
      </c>
      <c r="F6948" s="306" t="s">
        <v>177</v>
      </c>
      <c r="G6948" s="241">
        <v>372.29</v>
      </c>
      <c r="H6948" s="244">
        <f t="shared" si="326"/>
        <v>18242.210000000003</v>
      </c>
      <c r="I6948" s="246"/>
      <c r="J6948" s="247"/>
      <c r="K6948" s="240"/>
      <c r="L6948" s="245"/>
    </row>
    <row r="6949" spans="1:12">
      <c r="A6949" s="243">
        <v>45180</v>
      </c>
      <c r="B6949" s="243">
        <v>45183</v>
      </c>
      <c r="C6949" s="244">
        <f t="shared" si="324"/>
        <v>4</v>
      </c>
      <c r="D6949" s="239">
        <v>45183</v>
      </c>
      <c r="E6949" s="245">
        <f t="shared" si="325"/>
        <v>3</v>
      </c>
      <c r="F6949" s="306" t="s">
        <v>176</v>
      </c>
      <c r="G6949" s="241">
        <v>120365.07</v>
      </c>
      <c r="H6949" s="244">
        <f t="shared" si="326"/>
        <v>361095.21</v>
      </c>
      <c r="I6949" s="246"/>
      <c r="J6949" s="247"/>
      <c r="K6949" s="240"/>
      <c r="L6949" s="245"/>
    </row>
    <row r="6950" spans="1:12">
      <c r="A6950" s="243">
        <v>45180</v>
      </c>
      <c r="B6950" s="243">
        <v>45181</v>
      </c>
      <c r="C6950" s="244">
        <f t="shared" si="324"/>
        <v>2</v>
      </c>
      <c r="D6950" s="239">
        <v>45181</v>
      </c>
      <c r="E6950" s="245">
        <f t="shared" si="325"/>
        <v>1</v>
      </c>
      <c r="F6950" s="306" t="s">
        <v>177</v>
      </c>
      <c r="G6950" s="241">
        <v>25951.599999999999</v>
      </c>
      <c r="H6950" s="244">
        <f t="shared" si="326"/>
        <v>25951.599999999999</v>
      </c>
      <c r="I6950" s="246"/>
      <c r="J6950" s="247"/>
      <c r="K6950" s="240"/>
      <c r="L6950" s="245"/>
    </row>
    <row r="6951" spans="1:12">
      <c r="A6951" s="243">
        <v>45180</v>
      </c>
      <c r="B6951" s="243">
        <v>45184</v>
      </c>
      <c r="C6951" s="244">
        <f t="shared" si="324"/>
        <v>5</v>
      </c>
      <c r="D6951" s="239">
        <v>45184</v>
      </c>
      <c r="E6951" s="245">
        <f t="shared" si="325"/>
        <v>4</v>
      </c>
      <c r="F6951" s="306" t="s">
        <v>176</v>
      </c>
      <c r="G6951" s="241">
        <v>29354.82</v>
      </c>
      <c r="H6951" s="244">
        <f t="shared" si="326"/>
        <v>117419.28</v>
      </c>
      <c r="I6951" s="246"/>
      <c r="J6951" s="247"/>
      <c r="K6951" s="240"/>
      <c r="L6951" s="245"/>
    </row>
    <row r="6952" spans="1:12">
      <c r="A6952" s="243">
        <v>45180</v>
      </c>
      <c r="B6952" s="243">
        <v>45182</v>
      </c>
      <c r="C6952" s="244">
        <f t="shared" si="324"/>
        <v>3</v>
      </c>
      <c r="D6952" s="239">
        <v>45182</v>
      </c>
      <c r="E6952" s="245">
        <f t="shared" si="325"/>
        <v>2</v>
      </c>
      <c r="F6952" s="306" t="s">
        <v>177</v>
      </c>
      <c r="G6952" s="241">
        <v>2558.9499999999998</v>
      </c>
      <c r="H6952" s="244">
        <f t="shared" si="326"/>
        <v>5117.8999999999996</v>
      </c>
      <c r="I6952" s="246"/>
      <c r="J6952" s="247"/>
      <c r="K6952" s="240"/>
      <c r="L6952" s="245"/>
    </row>
    <row r="6953" spans="1:12">
      <c r="A6953" s="243">
        <v>45180</v>
      </c>
      <c r="B6953" s="243">
        <v>45187</v>
      </c>
      <c r="C6953" s="244">
        <f t="shared" si="324"/>
        <v>8</v>
      </c>
      <c r="D6953" s="239">
        <v>45187</v>
      </c>
      <c r="E6953" s="245">
        <f t="shared" si="325"/>
        <v>7</v>
      </c>
      <c r="F6953" s="306" t="s">
        <v>175</v>
      </c>
      <c r="G6953" s="241">
        <v>385.92</v>
      </c>
      <c r="H6953" s="244">
        <f t="shared" si="326"/>
        <v>2701.44</v>
      </c>
      <c r="I6953" s="246"/>
      <c r="J6953" s="247"/>
      <c r="K6953" s="240"/>
      <c r="L6953" s="245"/>
    </row>
    <row r="6954" spans="1:12">
      <c r="A6954" s="243">
        <v>45180</v>
      </c>
      <c r="B6954" s="243">
        <v>45188</v>
      </c>
      <c r="C6954" s="244">
        <f t="shared" si="324"/>
        <v>9</v>
      </c>
      <c r="D6954" s="239">
        <v>45188</v>
      </c>
      <c r="E6954" s="245">
        <f t="shared" si="325"/>
        <v>8</v>
      </c>
      <c r="F6954" s="306" t="s">
        <v>175</v>
      </c>
      <c r="G6954" s="241">
        <v>779.99</v>
      </c>
      <c r="H6954" s="244">
        <f t="shared" si="326"/>
        <v>6239.92</v>
      </c>
      <c r="I6954" s="246"/>
      <c r="J6954" s="247"/>
      <c r="K6954" s="240"/>
      <c r="L6954" s="245"/>
    </row>
    <row r="6955" spans="1:12">
      <c r="A6955" s="243">
        <v>45180</v>
      </c>
      <c r="B6955" s="243">
        <v>45183</v>
      </c>
      <c r="C6955" s="244">
        <f t="shared" si="324"/>
        <v>4</v>
      </c>
      <c r="D6955" s="239">
        <v>45183</v>
      </c>
      <c r="E6955" s="245">
        <f t="shared" si="325"/>
        <v>3</v>
      </c>
      <c r="F6955" s="306" t="s">
        <v>177</v>
      </c>
      <c r="G6955" s="241">
        <v>43607.33</v>
      </c>
      <c r="H6955" s="244">
        <f t="shared" si="326"/>
        <v>130821.99</v>
      </c>
      <c r="I6955" s="246"/>
      <c r="J6955" s="247"/>
      <c r="K6955" s="240"/>
      <c r="L6955" s="245"/>
    </row>
    <row r="6956" spans="1:12">
      <c r="A6956" s="243">
        <v>45180</v>
      </c>
      <c r="B6956" s="243">
        <v>45184</v>
      </c>
      <c r="C6956" s="244">
        <f t="shared" si="324"/>
        <v>5</v>
      </c>
      <c r="D6956" s="239">
        <v>45184</v>
      </c>
      <c r="E6956" s="245">
        <f t="shared" si="325"/>
        <v>4</v>
      </c>
      <c r="F6956" s="306" t="s">
        <v>177</v>
      </c>
      <c r="G6956" s="241">
        <v>1321.82</v>
      </c>
      <c r="H6956" s="244">
        <f t="shared" si="326"/>
        <v>5287.28</v>
      </c>
      <c r="I6956" s="246"/>
      <c r="J6956" s="247"/>
      <c r="K6956" s="240"/>
      <c r="L6956" s="245"/>
    </row>
    <row r="6957" spans="1:12">
      <c r="A6957" s="243">
        <v>45181</v>
      </c>
      <c r="B6957" s="243">
        <v>45182</v>
      </c>
      <c r="C6957" s="244">
        <f t="shared" si="324"/>
        <v>2</v>
      </c>
      <c r="D6957" s="239">
        <v>45182</v>
      </c>
      <c r="E6957" s="245">
        <f t="shared" si="325"/>
        <v>1</v>
      </c>
      <c r="F6957" s="306" t="s">
        <v>176</v>
      </c>
      <c r="G6957" s="241">
        <v>298151.13</v>
      </c>
      <c r="H6957" s="244">
        <f t="shared" si="326"/>
        <v>298151.13</v>
      </c>
      <c r="I6957" s="246"/>
      <c r="J6957" s="247"/>
      <c r="K6957" s="240"/>
      <c r="L6957" s="245"/>
    </row>
    <row r="6958" spans="1:12">
      <c r="A6958" s="243">
        <v>45181</v>
      </c>
      <c r="B6958" s="243">
        <v>45183</v>
      </c>
      <c r="C6958" s="244">
        <f t="shared" si="324"/>
        <v>3</v>
      </c>
      <c r="D6958" s="239">
        <v>45183</v>
      </c>
      <c r="E6958" s="245">
        <f t="shared" si="325"/>
        <v>2</v>
      </c>
      <c r="F6958" s="306" t="s">
        <v>178</v>
      </c>
      <c r="G6958" s="241">
        <v>1159273.67</v>
      </c>
      <c r="H6958" s="244">
        <f t="shared" si="326"/>
        <v>2318547.34</v>
      </c>
      <c r="I6958" s="246"/>
      <c r="J6958" s="247"/>
      <c r="K6958" s="240"/>
      <c r="L6958" s="245"/>
    </row>
    <row r="6959" spans="1:12">
      <c r="A6959" s="243">
        <v>45181</v>
      </c>
      <c r="B6959" s="243">
        <v>45182</v>
      </c>
      <c r="C6959" s="244">
        <f t="shared" si="324"/>
        <v>2</v>
      </c>
      <c r="D6959" s="239">
        <v>45182</v>
      </c>
      <c r="E6959" s="245">
        <f t="shared" si="325"/>
        <v>1</v>
      </c>
      <c r="F6959" s="306" t="s">
        <v>179</v>
      </c>
      <c r="G6959" s="241">
        <v>54.04</v>
      </c>
      <c r="H6959" s="244">
        <f t="shared" si="326"/>
        <v>54.04</v>
      </c>
      <c r="I6959" s="246"/>
      <c r="J6959" s="247"/>
      <c r="K6959" s="240"/>
      <c r="L6959" s="245"/>
    </row>
    <row r="6960" spans="1:12">
      <c r="A6960" s="243">
        <v>45181</v>
      </c>
      <c r="B6960" s="243">
        <v>45183</v>
      </c>
      <c r="C6960" s="244">
        <f t="shared" si="324"/>
        <v>3</v>
      </c>
      <c r="D6960" s="239">
        <v>45183</v>
      </c>
      <c r="E6960" s="245">
        <f t="shared" si="325"/>
        <v>2</v>
      </c>
      <c r="F6960" s="306" t="s">
        <v>179</v>
      </c>
      <c r="G6960" s="241">
        <v>47534.36</v>
      </c>
      <c r="H6960" s="244">
        <f t="shared" si="326"/>
        <v>95068.72</v>
      </c>
      <c r="I6960" s="246"/>
      <c r="J6960" s="247"/>
      <c r="K6960" s="240"/>
      <c r="L6960" s="245"/>
    </row>
    <row r="6961" spans="1:12">
      <c r="A6961" s="243">
        <v>45181</v>
      </c>
      <c r="B6961" s="243">
        <v>45183</v>
      </c>
      <c r="C6961" s="244">
        <f t="shared" si="324"/>
        <v>3</v>
      </c>
      <c r="D6961" s="239">
        <v>45183</v>
      </c>
      <c r="E6961" s="245">
        <f t="shared" si="325"/>
        <v>2</v>
      </c>
      <c r="F6961" s="306" t="s">
        <v>176</v>
      </c>
      <c r="G6961" s="241">
        <v>168943.98</v>
      </c>
      <c r="H6961" s="244">
        <f t="shared" si="326"/>
        <v>337887.96</v>
      </c>
      <c r="I6961" s="246"/>
      <c r="J6961" s="247"/>
      <c r="K6961" s="240"/>
      <c r="L6961" s="245"/>
    </row>
    <row r="6962" spans="1:12">
      <c r="A6962" s="243">
        <v>45181</v>
      </c>
      <c r="B6962" s="243">
        <v>45184</v>
      </c>
      <c r="C6962" s="244">
        <f t="shared" si="324"/>
        <v>4</v>
      </c>
      <c r="D6962" s="239">
        <v>45184</v>
      </c>
      <c r="E6962" s="245">
        <f t="shared" si="325"/>
        <v>3</v>
      </c>
      <c r="F6962" s="306" t="s">
        <v>178</v>
      </c>
      <c r="G6962" s="241">
        <v>6747.29</v>
      </c>
      <c r="H6962" s="244">
        <f t="shared" si="326"/>
        <v>20241.87</v>
      </c>
      <c r="I6962" s="246"/>
      <c r="J6962" s="247"/>
      <c r="K6962" s="240"/>
      <c r="L6962" s="245"/>
    </row>
    <row r="6963" spans="1:12">
      <c r="A6963" s="243">
        <v>45181</v>
      </c>
      <c r="B6963" s="243">
        <v>45181</v>
      </c>
      <c r="C6963" s="244">
        <f t="shared" si="324"/>
        <v>1</v>
      </c>
      <c r="D6963" s="239">
        <v>45181</v>
      </c>
      <c r="E6963" s="245">
        <f t="shared" si="325"/>
        <v>0</v>
      </c>
      <c r="F6963" s="306" t="s">
        <v>177</v>
      </c>
      <c r="G6963" s="241">
        <v>18.690000000000001</v>
      </c>
      <c r="H6963" s="244">
        <f t="shared" si="326"/>
        <v>0</v>
      </c>
      <c r="I6963" s="246"/>
      <c r="J6963" s="247"/>
      <c r="K6963" s="240"/>
      <c r="L6963" s="245"/>
    </row>
    <row r="6964" spans="1:12">
      <c r="A6964" s="243">
        <v>45181</v>
      </c>
      <c r="B6964" s="243">
        <v>45184</v>
      </c>
      <c r="C6964" s="244">
        <f t="shared" si="324"/>
        <v>4</v>
      </c>
      <c r="D6964" s="239">
        <v>45184</v>
      </c>
      <c r="E6964" s="245">
        <f t="shared" si="325"/>
        <v>3</v>
      </c>
      <c r="F6964" s="306" t="s">
        <v>179</v>
      </c>
      <c r="G6964" s="241">
        <v>58983.86</v>
      </c>
      <c r="H6964" s="244">
        <f t="shared" si="326"/>
        <v>176951.58000000002</v>
      </c>
      <c r="I6964" s="246"/>
      <c r="J6964" s="247"/>
      <c r="K6964" s="240"/>
      <c r="L6964" s="245"/>
    </row>
    <row r="6965" spans="1:12">
      <c r="A6965" s="243">
        <v>45181</v>
      </c>
      <c r="B6965" s="243">
        <v>45182</v>
      </c>
      <c r="C6965" s="244">
        <f t="shared" si="324"/>
        <v>2</v>
      </c>
      <c r="D6965" s="239">
        <v>45182</v>
      </c>
      <c r="E6965" s="245">
        <f t="shared" si="325"/>
        <v>1</v>
      </c>
      <c r="F6965" s="306" t="s">
        <v>177</v>
      </c>
      <c r="G6965" s="241">
        <v>39025.040000000001</v>
      </c>
      <c r="H6965" s="244">
        <f t="shared" si="326"/>
        <v>39025.040000000001</v>
      </c>
      <c r="I6965" s="246"/>
      <c r="J6965" s="247"/>
      <c r="K6965" s="240"/>
      <c r="L6965" s="245"/>
    </row>
    <row r="6966" spans="1:12">
      <c r="A6966" s="243">
        <v>45181</v>
      </c>
      <c r="B6966" s="243">
        <v>45187</v>
      </c>
      <c r="C6966" s="244">
        <f t="shared" si="324"/>
        <v>7</v>
      </c>
      <c r="D6966" s="239">
        <v>45187</v>
      </c>
      <c r="E6966" s="245">
        <f t="shared" si="325"/>
        <v>6</v>
      </c>
      <c r="F6966" s="306" t="s">
        <v>175</v>
      </c>
      <c r="G6966" s="241">
        <v>660.31</v>
      </c>
      <c r="H6966" s="244">
        <f t="shared" si="326"/>
        <v>3961.8599999999997</v>
      </c>
      <c r="I6966" s="246"/>
      <c r="J6966" s="247"/>
      <c r="K6966" s="240"/>
      <c r="L6966" s="245"/>
    </row>
    <row r="6967" spans="1:12">
      <c r="A6967" s="243">
        <v>45181</v>
      </c>
      <c r="B6967" s="243">
        <v>45184</v>
      </c>
      <c r="C6967" s="244">
        <f t="shared" si="324"/>
        <v>4</v>
      </c>
      <c r="D6967" s="239">
        <v>45184</v>
      </c>
      <c r="E6967" s="245">
        <f t="shared" si="325"/>
        <v>3</v>
      </c>
      <c r="F6967" s="306" t="s">
        <v>176</v>
      </c>
      <c r="G6967" s="241">
        <v>171980.13</v>
      </c>
      <c r="H6967" s="244">
        <f t="shared" si="326"/>
        <v>515940.39</v>
      </c>
      <c r="I6967" s="246"/>
      <c r="J6967" s="247"/>
      <c r="K6967" s="240"/>
      <c r="L6967" s="245"/>
    </row>
    <row r="6968" spans="1:12">
      <c r="A6968" s="243">
        <v>45181</v>
      </c>
      <c r="B6968" s="243">
        <v>45204</v>
      </c>
      <c r="C6968" s="244">
        <f t="shared" si="324"/>
        <v>24</v>
      </c>
      <c r="D6968" s="239">
        <v>45204</v>
      </c>
      <c r="E6968" s="245">
        <f t="shared" si="325"/>
        <v>23</v>
      </c>
      <c r="F6968" s="306" t="s">
        <v>175</v>
      </c>
      <c r="G6968" s="241">
        <v>245.04</v>
      </c>
      <c r="H6968" s="244">
        <f t="shared" si="326"/>
        <v>5635.92</v>
      </c>
      <c r="I6968" s="246"/>
      <c r="J6968" s="247"/>
      <c r="K6968" s="240"/>
      <c r="L6968" s="245"/>
    </row>
    <row r="6969" spans="1:12">
      <c r="A6969" s="243">
        <v>45181</v>
      </c>
      <c r="B6969" s="243">
        <v>45183</v>
      </c>
      <c r="C6969" s="244">
        <f t="shared" si="324"/>
        <v>3</v>
      </c>
      <c r="D6969" s="239">
        <v>45183</v>
      </c>
      <c r="E6969" s="245">
        <f t="shared" si="325"/>
        <v>2</v>
      </c>
      <c r="F6969" s="306" t="s">
        <v>177</v>
      </c>
      <c r="G6969" s="241">
        <v>2126.9699999999998</v>
      </c>
      <c r="H6969" s="244">
        <f t="shared" si="326"/>
        <v>4253.9399999999996</v>
      </c>
      <c r="I6969" s="246"/>
      <c r="J6969" s="247"/>
      <c r="K6969" s="240"/>
      <c r="L6969" s="245"/>
    </row>
    <row r="6970" spans="1:12">
      <c r="A6970" s="243">
        <v>45181</v>
      </c>
      <c r="B6970" s="243">
        <v>45244</v>
      </c>
      <c r="C6970" s="244">
        <f t="shared" si="324"/>
        <v>64</v>
      </c>
      <c r="D6970" s="239">
        <v>45244</v>
      </c>
      <c r="E6970" s="245">
        <f t="shared" si="325"/>
        <v>63</v>
      </c>
      <c r="F6970" s="306" t="s">
        <v>175</v>
      </c>
      <c r="G6970" s="241">
        <v>277.58</v>
      </c>
      <c r="H6970" s="244">
        <f t="shared" si="326"/>
        <v>17487.539999999997</v>
      </c>
      <c r="I6970" s="246"/>
      <c r="J6970" s="247"/>
      <c r="K6970" s="240"/>
      <c r="L6970" s="245"/>
    </row>
    <row r="6971" spans="1:12">
      <c r="A6971" s="243">
        <v>45181</v>
      </c>
      <c r="B6971" s="243">
        <v>45188</v>
      </c>
      <c r="C6971" s="244">
        <f t="shared" si="324"/>
        <v>8</v>
      </c>
      <c r="D6971" s="239">
        <v>45188</v>
      </c>
      <c r="E6971" s="245">
        <f t="shared" si="325"/>
        <v>7</v>
      </c>
      <c r="F6971" s="306" t="s">
        <v>175</v>
      </c>
      <c r="G6971" s="241">
        <v>571.6</v>
      </c>
      <c r="H6971" s="244">
        <f t="shared" si="326"/>
        <v>4001.2000000000003</v>
      </c>
      <c r="I6971" s="246"/>
      <c r="J6971" s="247"/>
      <c r="K6971" s="240"/>
      <c r="L6971" s="245"/>
    </row>
    <row r="6972" spans="1:12">
      <c r="A6972" s="243">
        <v>45181</v>
      </c>
      <c r="B6972" s="243">
        <v>45245</v>
      </c>
      <c r="C6972" s="244">
        <f t="shared" si="324"/>
        <v>65</v>
      </c>
      <c r="D6972" s="239">
        <v>45245</v>
      </c>
      <c r="E6972" s="245">
        <f t="shared" si="325"/>
        <v>64</v>
      </c>
      <c r="F6972" s="306" t="s">
        <v>175</v>
      </c>
      <c r="G6972" s="241">
        <v>154.44999999999999</v>
      </c>
      <c r="H6972" s="244">
        <f t="shared" si="326"/>
        <v>9884.7999999999993</v>
      </c>
      <c r="I6972" s="246"/>
      <c r="J6972" s="247"/>
      <c r="K6972" s="240"/>
      <c r="L6972" s="245"/>
    </row>
    <row r="6973" spans="1:12">
      <c r="A6973" s="243">
        <v>45181</v>
      </c>
      <c r="B6973" s="243">
        <v>45203</v>
      </c>
      <c r="C6973" s="244">
        <f t="shared" si="324"/>
        <v>23</v>
      </c>
      <c r="D6973" s="239">
        <v>45203</v>
      </c>
      <c r="E6973" s="245">
        <f t="shared" si="325"/>
        <v>22</v>
      </c>
      <c r="F6973" s="306" t="s">
        <v>176</v>
      </c>
      <c r="G6973" s="241">
        <v>19.440000000000001</v>
      </c>
      <c r="H6973" s="244">
        <f t="shared" si="326"/>
        <v>427.68</v>
      </c>
      <c r="I6973" s="246"/>
      <c r="J6973" s="247"/>
      <c r="K6973" s="240"/>
      <c r="L6973" s="245"/>
    </row>
    <row r="6974" spans="1:12">
      <c r="A6974" s="243">
        <v>45181</v>
      </c>
      <c r="B6974" s="243">
        <v>45187</v>
      </c>
      <c r="C6974" s="244">
        <f t="shared" si="324"/>
        <v>7</v>
      </c>
      <c r="D6974" s="239">
        <v>45187</v>
      </c>
      <c r="E6974" s="245">
        <f t="shared" si="325"/>
        <v>6</v>
      </c>
      <c r="F6974" s="306" t="s">
        <v>178</v>
      </c>
      <c r="G6974" s="241">
        <v>186414.85</v>
      </c>
      <c r="H6974" s="244">
        <f t="shared" si="326"/>
        <v>1118489.1000000001</v>
      </c>
      <c r="I6974" s="246"/>
      <c r="J6974" s="247"/>
      <c r="K6974" s="240"/>
      <c r="L6974" s="245"/>
    </row>
    <row r="6975" spans="1:12">
      <c r="A6975" s="243">
        <v>45181</v>
      </c>
      <c r="B6975" s="243">
        <v>45427</v>
      </c>
      <c r="C6975" s="244">
        <f t="shared" si="324"/>
        <v>247</v>
      </c>
      <c r="D6975" s="239">
        <v>45427</v>
      </c>
      <c r="E6975" s="245">
        <f t="shared" si="325"/>
        <v>246</v>
      </c>
      <c r="F6975" s="306" t="s">
        <v>175</v>
      </c>
      <c r="G6975" s="241">
        <v>117.69</v>
      </c>
      <c r="H6975" s="244">
        <f t="shared" si="326"/>
        <v>28951.739999999998</v>
      </c>
      <c r="I6975" s="246"/>
      <c r="J6975" s="247"/>
      <c r="K6975" s="240"/>
      <c r="L6975" s="245"/>
    </row>
    <row r="6976" spans="1:12">
      <c r="A6976" s="243">
        <v>45181</v>
      </c>
      <c r="B6976" s="243">
        <v>45187</v>
      </c>
      <c r="C6976" s="244">
        <f t="shared" si="324"/>
        <v>7</v>
      </c>
      <c r="D6976" s="239">
        <v>45187</v>
      </c>
      <c r="E6976" s="245">
        <f t="shared" si="325"/>
        <v>6</v>
      </c>
      <c r="F6976" s="306" t="s">
        <v>179</v>
      </c>
      <c r="G6976" s="241">
        <v>15395.29</v>
      </c>
      <c r="H6976" s="244">
        <f t="shared" si="326"/>
        <v>92371.74</v>
      </c>
      <c r="I6976" s="246"/>
      <c r="J6976" s="247"/>
      <c r="K6976" s="240"/>
      <c r="L6976" s="245"/>
    </row>
    <row r="6977" spans="1:12">
      <c r="A6977" s="243">
        <v>45181</v>
      </c>
      <c r="B6977" s="243">
        <v>45187</v>
      </c>
      <c r="C6977" s="244">
        <f t="shared" si="324"/>
        <v>7</v>
      </c>
      <c r="D6977" s="239">
        <v>45187</v>
      </c>
      <c r="E6977" s="245">
        <f t="shared" si="325"/>
        <v>6</v>
      </c>
      <c r="F6977" s="306" t="s">
        <v>176</v>
      </c>
      <c r="G6977" s="241">
        <v>25240.639999999999</v>
      </c>
      <c r="H6977" s="244">
        <f t="shared" si="326"/>
        <v>151443.84</v>
      </c>
      <c r="I6977" s="246"/>
      <c r="J6977" s="247"/>
      <c r="K6977" s="240"/>
      <c r="L6977" s="245"/>
    </row>
    <row r="6978" spans="1:12">
      <c r="A6978" s="243">
        <v>45181</v>
      </c>
      <c r="B6978" s="243">
        <v>45204</v>
      </c>
      <c r="C6978" s="244">
        <f t="shared" si="324"/>
        <v>24</v>
      </c>
      <c r="D6978" s="239">
        <v>45204</v>
      </c>
      <c r="E6978" s="245">
        <f t="shared" si="325"/>
        <v>23</v>
      </c>
      <c r="F6978" s="306" t="s">
        <v>176</v>
      </c>
      <c r="G6978" s="241">
        <v>342.75</v>
      </c>
      <c r="H6978" s="244">
        <f t="shared" si="326"/>
        <v>7883.25</v>
      </c>
      <c r="I6978" s="246"/>
      <c r="J6978" s="247"/>
      <c r="K6978" s="240"/>
      <c r="L6978" s="245"/>
    </row>
    <row r="6979" spans="1:12">
      <c r="A6979" s="243">
        <v>45181</v>
      </c>
      <c r="B6979" s="243">
        <v>45209</v>
      </c>
      <c r="C6979" s="244">
        <f t="shared" si="324"/>
        <v>29</v>
      </c>
      <c r="D6979" s="239">
        <v>45209</v>
      </c>
      <c r="E6979" s="245">
        <f t="shared" si="325"/>
        <v>28</v>
      </c>
      <c r="F6979" s="306" t="s">
        <v>180</v>
      </c>
      <c r="G6979" s="241">
        <v>0</v>
      </c>
      <c r="H6979" s="244">
        <f t="shared" si="326"/>
        <v>0</v>
      </c>
      <c r="I6979" s="246"/>
      <c r="J6979" s="247"/>
      <c r="K6979" s="240"/>
      <c r="L6979" s="245"/>
    </row>
    <row r="6980" spans="1:12">
      <c r="A6980" s="243">
        <v>45181</v>
      </c>
      <c r="B6980" s="243">
        <v>45268</v>
      </c>
      <c r="C6980" s="244">
        <f t="shared" si="324"/>
        <v>88</v>
      </c>
      <c r="D6980" s="239">
        <v>45268</v>
      </c>
      <c r="E6980" s="245">
        <f t="shared" si="325"/>
        <v>87</v>
      </c>
      <c r="F6980" s="306" t="s">
        <v>176</v>
      </c>
      <c r="G6980" s="241">
        <v>754.81</v>
      </c>
      <c r="H6980" s="244">
        <f t="shared" si="326"/>
        <v>65668.47</v>
      </c>
      <c r="I6980" s="246"/>
      <c r="J6980" s="247"/>
      <c r="K6980" s="240"/>
      <c r="L6980" s="245"/>
    </row>
    <row r="6981" spans="1:12">
      <c r="A6981" s="243">
        <v>45181</v>
      </c>
      <c r="B6981" s="243">
        <v>45205</v>
      </c>
      <c r="C6981" s="244">
        <f t="shared" si="324"/>
        <v>25</v>
      </c>
      <c r="D6981" s="239">
        <v>45205</v>
      </c>
      <c r="E6981" s="245">
        <f t="shared" si="325"/>
        <v>24</v>
      </c>
      <c r="F6981" s="306" t="s">
        <v>176</v>
      </c>
      <c r="G6981" s="241">
        <v>442.16</v>
      </c>
      <c r="H6981" s="244">
        <f t="shared" si="326"/>
        <v>10611.84</v>
      </c>
      <c r="I6981" s="246"/>
      <c r="J6981" s="247"/>
      <c r="K6981" s="240"/>
      <c r="L6981" s="245"/>
    </row>
    <row r="6982" spans="1:12">
      <c r="A6982" s="243">
        <v>45181</v>
      </c>
      <c r="B6982" s="243">
        <v>45188</v>
      </c>
      <c r="C6982" s="244">
        <f t="shared" si="324"/>
        <v>8</v>
      </c>
      <c r="D6982" s="239">
        <v>45188</v>
      </c>
      <c r="E6982" s="245">
        <f t="shared" si="325"/>
        <v>7</v>
      </c>
      <c r="F6982" s="306" t="s">
        <v>176</v>
      </c>
      <c r="G6982" s="241">
        <v>1595.82</v>
      </c>
      <c r="H6982" s="244">
        <f t="shared" si="326"/>
        <v>11170.74</v>
      </c>
      <c r="I6982" s="246"/>
      <c r="J6982" s="247"/>
      <c r="K6982" s="240"/>
      <c r="L6982" s="245"/>
    </row>
    <row r="6983" spans="1:12">
      <c r="A6983" s="243">
        <v>45181</v>
      </c>
      <c r="B6983" s="243">
        <v>45189</v>
      </c>
      <c r="C6983" s="244">
        <f t="shared" ref="C6983:C7046" si="327">B6983-A6983+1</f>
        <v>9</v>
      </c>
      <c r="D6983" s="239">
        <v>45189</v>
      </c>
      <c r="E6983" s="245">
        <f t="shared" ref="E6983:E7046" si="328">D6983-A6983</f>
        <v>8</v>
      </c>
      <c r="F6983" s="306" t="s">
        <v>175</v>
      </c>
      <c r="G6983" s="241">
        <v>768.59</v>
      </c>
      <c r="H6983" s="244">
        <f t="shared" ref="H6983:H7046" si="329">E6983*G6983</f>
        <v>6148.72</v>
      </c>
      <c r="I6983" s="246"/>
      <c r="J6983" s="247"/>
      <c r="K6983" s="240"/>
      <c r="L6983" s="245"/>
    </row>
    <row r="6984" spans="1:12">
      <c r="A6984" s="243">
        <v>45181</v>
      </c>
      <c r="B6984" s="243">
        <v>45245</v>
      </c>
      <c r="C6984" s="244">
        <f t="shared" si="327"/>
        <v>65</v>
      </c>
      <c r="D6984" s="239">
        <v>45245</v>
      </c>
      <c r="E6984" s="245">
        <f t="shared" si="328"/>
        <v>64</v>
      </c>
      <c r="F6984" s="306" t="s">
        <v>176</v>
      </c>
      <c r="G6984" s="241">
        <v>98.51</v>
      </c>
      <c r="H6984" s="244">
        <f t="shared" si="329"/>
        <v>6304.64</v>
      </c>
      <c r="I6984" s="246"/>
      <c r="J6984" s="247"/>
      <c r="K6984" s="240"/>
      <c r="L6984" s="245"/>
    </row>
    <row r="6985" spans="1:12">
      <c r="A6985" s="243">
        <v>45181</v>
      </c>
      <c r="B6985" s="243">
        <v>45187</v>
      </c>
      <c r="C6985" s="244">
        <f t="shared" si="327"/>
        <v>7</v>
      </c>
      <c r="D6985" s="239">
        <v>45187</v>
      </c>
      <c r="E6985" s="245">
        <f t="shared" si="328"/>
        <v>6</v>
      </c>
      <c r="F6985" s="306" t="s">
        <v>177</v>
      </c>
      <c r="G6985" s="241">
        <v>13640.77</v>
      </c>
      <c r="H6985" s="244">
        <f t="shared" si="329"/>
        <v>81844.62</v>
      </c>
      <c r="I6985" s="246"/>
      <c r="J6985" s="247"/>
      <c r="K6985" s="240"/>
      <c r="L6985" s="245"/>
    </row>
    <row r="6986" spans="1:12">
      <c r="A6986" s="243">
        <v>45181</v>
      </c>
      <c r="B6986" s="243">
        <v>45190</v>
      </c>
      <c r="C6986" s="244">
        <f t="shared" si="327"/>
        <v>10</v>
      </c>
      <c r="D6986" s="239">
        <v>45190</v>
      </c>
      <c r="E6986" s="245">
        <f t="shared" si="328"/>
        <v>9</v>
      </c>
      <c r="F6986" s="306" t="s">
        <v>175</v>
      </c>
      <c r="G6986" s="241">
        <v>67.66</v>
      </c>
      <c r="H6986" s="244">
        <f t="shared" si="329"/>
        <v>608.93999999999994</v>
      </c>
      <c r="I6986" s="246"/>
      <c r="J6986" s="247"/>
      <c r="K6986" s="240"/>
      <c r="L6986" s="245"/>
    </row>
    <row r="6987" spans="1:12">
      <c r="A6987" s="243">
        <v>45181</v>
      </c>
      <c r="B6987" s="243">
        <v>45208</v>
      </c>
      <c r="C6987" s="244">
        <f t="shared" si="327"/>
        <v>28</v>
      </c>
      <c r="D6987" s="239">
        <v>45208</v>
      </c>
      <c r="E6987" s="245">
        <f t="shared" si="328"/>
        <v>27</v>
      </c>
      <c r="F6987" s="306" t="s">
        <v>176</v>
      </c>
      <c r="G6987" s="241">
        <v>271.11</v>
      </c>
      <c r="H6987" s="244">
        <f t="shared" si="329"/>
        <v>7319.97</v>
      </c>
      <c r="I6987" s="246"/>
      <c r="J6987" s="247"/>
      <c r="K6987" s="240"/>
      <c r="L6987" s="245"/>
    </row>
    <row r="6988" spans="1:12">
      <c r="A6988" s="243">
        <v>45181</v>
      </c>
      <c r="B6988" s="243">
        <v>45226</v>
      </c>
      <c r="C6988" s="244">
        <f t="shared" si="327"/>
        <v>46</v>
      </c>
      <c r="D6988" s="239">
        <v>45226</v>
      </c>
      <c r="E6988" s="245">
        <f t="shared" si="328"/>
        <v>45</v>
      </c>
      <c r="F6988" s="306" t="s">
        <v>175</v>
      </c>
      <c r="G6988" s="241">
        <v>144.76</v>
      </c>
      <c r="H6988" s="244">
        <f t="shared" si="329"/>
        <v>6514.2</v>
      </c>
      <c r="I6988" s="246"/>
      <c r="J6988" s="247"/>
      <c r="K6988" s="240"/>
      <c r="L6988" s="245"/>
    </row>
    <row r="6989" spans="1:12">
      <c r="A6989" s="243">
        <v>45181</v>
      </c>
      <c r="B6989" s="243">
        <v>45209</v>
      </c>
      <c r="C6989" s="244">
        <f t="shared" si="327"/>
        <v>29</v>
      </c>
      <c r="D6989" s="239">
        <v>45209</v>
      </c>
      <c r="E6989" s="245">
        <f t="shared" si="328"/>
        <v>28</v>
      </c>
      <c r="F6989" s="306" t="s">
        <v>175</v>
      </c>
      <c r="G6989" s="241">
        <v>23.36</v>
      </c>
      <c r="H6989" s="244">
        <f t="shared" si="329"/>
        <v>654.07999999999993</v>
      </c>
      <c r="I6989" s="246"/>
      <c r="J6989" s="247"/>
      <c r="K6989" s="240"/>
      <c r="L6989" s="245"/>
    </row>
    <row r="6990" spans="1:12">
      <c r="A6990" s="243">
        <v>45181</v>
      </c>
      <c r="B6990" s="243">
        <v>45189</v>
      </c>
      <c r="C6990" s="244">
        <f t="shared" si="327"/>
        <v>9</v>
      </c>
      <c r="D6990" s="239">
        <v>45189</v>
      </c>
      <c r="E6990" s="245">
        <f t="shared" si="328"/>
        <v>8</v>
      </c>
      <c r="F6990" s="306" t="s">
        <v>176</v>
      </c>
      <c r="G6990" s="241">
        <v>34802.74</v>
      </c>
      <c r="H6990" s="244">
        <f t="shared" si="329"/>
        <v>278421.92</v>
      </c>
      <c r="I6990" s="246"/>
      <c r="J6990" s="247"/>
      <c r="K6990" s="240"/>
      <c r="L6990" s="245"/>
    </row>
    <row r="6991" spans="1:12">
      <c r="A6991" s="243">
        <v>45181</v>
      </c>
      <c r="B6991" s="243">
        <v>45210</v>
      </c>
      <c r="C6991" s="244">
        <f t="shared" si="327"/>
        <v>30</v>
      </c>
      <c r="D6991" s="239">
        <v>45210</v>
      </c>
      <c r="E6991" s="245">
        <f t="shared" si="328"/>
        <v>29</v>
      </c>
      <c r="F6991" s="306" t="s">
        <v>175</v>
      </c>
      <c r="G6991" s="241">
        <v>186.8</v>
      </c>
      <c r="H6991" s="244">
        <f t="shared" si="329"/>
        <v>5417.2000000000007</v>
      </c>
      <c r="I6991" s="246"/>
      <c r="J6991" s="247"/>
      <c r="K6991" s="240"/>
      <c r="L6991" s="245"/>
    </row>
    <row r="6992" spans="1:12">
      <c r="A6992" s="243">
        <v>45181</v>
      </c>
      <c r="B6992" s="243">
        <v>45225</v>
      </c>
      <c r="C6992" s="244">
        <f t="shared" si="327"/>
        <v>45</v>
      </c>
      <c r="D6992" s="239">
        <v>45225</v>
      </c>
      <c r="E6992" s="245">
        <f t="shared" si="328"/>
        <v>44</v>
      </c>
      <c r="F6992" s="306" t="s">
        <v>176</v>
      </c>
      <c r="G6992" s="241">
        <v>1207.17</v>
      </c>
      <c r="H6992" s="244">
        <f t="shared" si="329"/>
        <v>53115.48</v>
      </c>
      <c r="I6992" s="246"/>
      <c r="J6992" s="247"/>
      <c r="K6992" s="240"/>
      <c r="L6992" s="245"/>
    </row>
    <row r="6993" spans="1:12">
      <c r="A6993" s="243">
        <v>45181</v>
      </c>
      <c r="B6993" s="243">
        <v>45211</v>
      </c>
      <c r="C6993" s="244">
        <f t="shared" si="327"/>
        <v>31</v>
      </c>
      <c r="D6993" s="239">
        <v>45211</v>
      </c>
      <c r="E6993" s="245">
        <f t="shared" si="328"/>
        <v>30</v>
      </c>
      <c r="F6993" s="306" t="s">
        <v>175</v>
      </c>
      <c r="G6993" s="241">
        <v>307.11</v>
      </c>
      <c r="H6993" s="244">
        <f t="shared" si="329"/>
        <v>9213.3000000000011</v>
      </c>
      <c r="I6993" s="246"/>
      <c r="J6993" s="247"/>
      <c r="K6993" s="240"/>
      <c r="L6993" s="245"/>
    </row>
    <row r="6994" spans="1:12">
      <c r="A6994" s="243">
        <v>45181</v>
      </c>
      <c r="B6994" s="243">
        <v>45189</v>
      </c>
      <c r="C6994" s="244">
        <f t="shared" si="327"/>
        <v>9</v>
      </c>
      <c r="D6994" s="239">
        <v>45189</v>
      </c>
      <c r="E6994" s="245">
        <f t="shared" si="328"/>
        <v>8</v>
      </c>
      <c r="F6994" s="306" t="s">
        <v>177</v>
      </c>
      <c r="G6994" s="241">
        <v>6315.09</v>
      </c>
      <c r="H6994" s="244">
        <f t="shared" si="329"/>
        <v>50520.72</v>
      </c>
      <c r="I6994" s="246"/>
      <c r="J6994" s="247"/>
      <c r="K6994" s="240"/>
      <c r="L6994" s="245"/>
    </row>
    <row r="6995" spans="1:12">
      <c r="A6995" s="243">
        <v>45181</v>
      </c>
      <c r="B6995" s="243">
        <v>45195</v>
      </c>
      <c r="C6995" s="244">
        <f t="shared" si="327"/>
        <v>15</v>
      </c>
      <c r="D6995" s="239">
        <v>45195</v>
      </c>
      <c r="E6995" s="245">
        <f t="shared" si="328"/>
        <v>14</v>
      </c>
      <c r="F6995" s="306" t="s">
        <v>175</v>
      </c>
      <c r="G6995" s="241">
        <v>300.49</v>
      </c>
      <c r="H6995" s="244">
        <f t="shared" si="329"/>
        <v>4206.8600000000006</v>
      </c>
      <c r="I6995" s="246"/>
      <c r="J6995" s="247"/>
      <c r="K6995" s="240"/>
      <c r="L6995" s="245"/>
    </row>
    <row r="6996" spans="1:12">
      <c r="A6996" s="243">
        <v>45181</v>
      </c>
      <c r="B6996" s="243">
        <v>45210</v>
      </c>
      <c r="C6996" s="244">
        <f t="shared" si="327"/>
        <v>30</v>
      </c>
      <c r="D6996" s="239">
        <v>45210</v>
      </c>
      <c r="E6996" s="245">
        <f t="shared" si="328"/>
        <v>29</v>
      </c>
      <c r="F6996" s="306" t="s">
        <v>176</v>
      </c>
      <c r="G6996" s="241">
        <v>71.34</v>
      </c>
      <c r="H6996" s="244">
        <f t="shared" si="329"/>
        <v>2068.86</v>
      </c>
      <c r="I6996" s="246"/>
      <c r="J6996" s="247"/>
      <c r="K6996" s="240"/>
      <c r="L6996" s="245"/>
    </row>
    <row r="6997" spans="1:12">
      <c r="A6997" s="243">
        <v>45181</v>
      </c>
      <c r="B6997" s="243">
        <v>45197</v>
      </c>
      <c r="C6997" s="244">
        <f t="shared" si="327"/>
        <v>17</v>
      </c>
      <c r="D6997" s="239">
        <v>45197</v>
      </c>
      <c r="E6997" s="245">
        <f t="shared" si="328"/>
        <v>16</v>
      </c>
      <c r="F6997" s="306" t="s">
        <v>175</v>
      </c>
      <c r="G6997" s="241">
        <v>65.53</v>
      </c>
      <c r="H6997" s="244">
        <f t="shared" si="329"/>
        <v>1048.48</v>
      </c>
      <c r="I6997" s="246"/>
      <c r="J6997" s="247"/>
      <c r="K6997" s="240"/>
      <c r="L6997" s="245"/>
    </row>
    <row r="6998" spans="1:12">
      <c r="A6998" s="243">
        <v>45181</v>
      </c>
      <c r="B6998" s="243">
        <v>45296</v>
      </c>
      <c r="C6998" s="244">
        <f t="shared" si="327"/>
        <v>116</v>
      </c>
      <c r="D6998" s="239">
        <v>45296</v>
      </c>
      <c r="E6998" s="245">
        <f t="shared" si="328"/>
        <v>115</v>
      </c>
      <c r="F6998" s="306" t="s">
        <v>175</v>
      </c>
      <c r="G6998" s="241">
        <v>188.47</v>
      </c>
      <c r="H6998" s="244">
        <f t="shared" si="329"/>
        <v>21674.05</v>
      </c>
      <c r="I6998" s="246"/>
      <c r="J6998" s="247"/>
      <c r="K6998" s="240"/>
      <c r="L6998" s="245"/>
    </row>
    <row r="6999" spans="1:12">
      <c r="A6999" s="243">
        <v>45181</v>
      </c>
      <c r="B6999" s="243">
        <v>45181</v>
      </c>
      <c r="C6999" s="244">
        <f t="shared" si="327"/>
        <v>1</v>
      </c>
      <c r="D6999" s="239">
        <v>45181</v>
      </c>
      <c r="E6999" s="245">
        <f t="shared" si="328"/>
        <v>0</v>
      </c>
      <c r="F6999" s="306" t="s">
        <v>175</v>
      </c>
      <c r="G6999" s="241">
        <v>2368.59</v>
      </c>
      <c r="H6999" s="244">
        <f t="shared" si="329"/>
        <v>0</v>
      </c>
      <c r="I6999" s="246"/>
      <c r="J6999" s="247"/>
      <c r="K6999" s="240"/>
      <c r="L6999" s="245"/>
    </row>
    <row r="7000" spans="1:12">
      <c r="A7000" s="243">
        <v>45181</v>
      </c>
      <c r="B7000" s="243">
        <v>45198</v>
      </c>
      <c r="C7000" s="244">
        <f t="shared" si="327"/>
        <v>18</v>
      </c>
      <c r="D7000" s="239">
        <v>45198</v>
      </c>
      <c r="E7000" s="245">
        <f t="shared" si="328"/>
        <v>17</v>
      </c>
      <c r="F7000" s="306" t="s">
        <v>175</v>
      </c>
      <c r="G7000" s="241">
        <v>373.35</v>
      </c>
      <c r="H7000" s="244">
        <f t="shared" si="329"/>
        <v>6346.9500000000007</v>
      </c>
      <c r="I7000" s="246"/>
      <c r="J7000" s="247"/>
      <c r="K7000" s="240"/>
      <c r="L7000" s="245"/>
    </row>
    <row r="7001" spans="1:12">
      <c r="A7001" s="243">
        <v>45181</v>
      </c>
      <c r="B7001" s="243">
        <v>45182</v>
      </c>
      <c r="C7001" s="244">
        <f t="shared" si="327"/>
        <v>2</v>
      </c>
      <c r="D7001" s="239">
        <v>45182</v>
      </c>
      <c r="E7001" s="245">
        <f t="shared" si="328"/>
        <v>1</v>
      </c>
      <c r="F7001" s="306" t="s">
        <v>175</v>
      </c>
      <c r="G7001" s="241">
        <v>761119.11</v>
      </c>
      <c r="H7001" s="244">
        <f t="shared" si="329"/>
        <v>761119.11</v>
      </c>
      <c r="I7001" s="246"/>
      <c r="J7001" s="247"/>
      <c r="K7001" s="240"/>
      <c r="L7001" s="245"/>
    </row>
    <row r="7002" spans="1:12">
      <c r="A7002" s="243">
        <v>45181</v>
      </c>
      <c r="B7002" s="243">
        <v>45183</v>
      </c>
      <c r="C7002" s="244">
        <f t="shared" si="327"/>
        <v>3</v>
      </c>
      <c r="D7002" s="239">
        <v>45183</v>
      </c>
      <c r="E7002" s="245">
        <f t="shared" si="328"/>
        <v>2</v>
      </c>
      <c r="F7002" s="306" t="s">
        <v>175</v>
      </c>
      <c r="G7002" s="241">
        <v>9593.69</v>
      </c>
      <c r="H7002" s="244">
        <f t="shared" si="329"/>
        <v>19187.38</v>
      </c>
      <c r="I7002" s="246"/>
      <c r="J7002" s="247"/>
      <c r="K7002" s="240"/>
      <c r="L7002" s="245"/>
    </row>
    <row r="7003" spans="1:12">
      <c r="A7003" s="243">
        <v>45181</v>
      </c>
      <c r="B7003" s="243">
        <v>45182</v>
      </c>
      <c r="C7003" s="244">
        <f t="shared" si="327"/>
        <v>2</v>
      </c>
      <c r="D7003" s="239">
        <v>45182</v>
      </c>
      <c r="E7003" s="245">
        <f t="shared" si="328"/>
        <v>1</v>
      </c>
      <c r="F7003" s="306" t="s">
        <v>178</v>
      </c>
      <c r="G7003" s="241">
        <v>146673.26999999999</v>
      </c>
      <c r="H7003" s="244">
        <f t="shared" si="329"/>
        <v>146673.26999999999</v>
      </c>
      <c r="I7003" s="246"/>
      <c r="J7003" s="247"/>
      <c r="K7003" s="240"/>
      <c r="L7003" s="245"/>
    </row>
    <row r="7004" spans="1:12">
      <c r="A7004" s="243">
        <v>45181</v>
      </c>
      <c r="B7004" s="243">
        <v>45181</v>
      </c>
      <c r="C7004" s="244">
        <f t="shared" si="327"/>
        <v>1</v>
      </c>
      <c r="D7004" s="239">
        <v>45181</v>
      </c>
      <c r="E7004" s="245">
        <f t="shared" si="328"/>
        <v>0</v>
      </c>
      <c r="F7004" s="306" t="s">
        <v>179</v>
      </c>
      <c r="G7004" s="241">
        <v>4627.67</v>
      </c>
      <c r="H7004" s="244">
        <f t="shared" si="329"/>
        <v>0</v>
      </c>
      <c r="I7004" s="246"/>
      <c r="J7004" s="247"/>
      <c r="K7004" s="240"/>
      <c r="L7004" s="245"/>
    </row>
    <row r="7005" spans="1:12">
      <c r="A7005" s="243">
        <v>45181</v>
      </c>
      <c r="B7005" s="243">
        <v>45181</v>
      </c>
      <c r="C7005" s="244">
        <f t="shared" si="327"/>
        <v>1</v>
      </c>
      <c r="D7005" s="239">
        <v>45181</v>
      </c>
      <c r="E7005" s="245">
        <f t="shared" si="328"/>
        <v>0</v>
      </c>
      <c r="F7005" s="306" t="s">
        <v>176</v>
      </c>
      <c r="G7005" s="241">
        <v>2294.98</v>
      </c>
      <c r="H7005" s="244">
        <f t="shared" si="329"/>
        <v>0</v>
      </c>
      <c r="I7005" s="246"/>
      <c r="J7005" s="247"/>
      <c r="K7005" s="240"/>
      <c r="L7005" s="245"/>
    </row>
    <row r="7006" spans="1:12">
      <c r="A7006" s="243">
        <v>45181</v>
      </c>
      <c r="B7006" s="243">
        <v>45184</v>
      </c>
      <c r="C7006" s="244">
        <f t="shared" si="327"/>
        <v>4</v>
      </c>
      <c r="D7006" s="239">
        <v>45184</v>
      </c>
      <c r="E7006" s="245">
        <f t="shared" si="328"/>
        <v>3</v>
      </c>
      <c r="F7006" s="306" t="s">
        <v>175</v>
      </c>
      <c r="G7006" s="241">
        <v>605.4</v>
      </c>
      <c r="H7006" s="244">
        <f t="shared" si="329"/>
        <v>1816.1999999999998</v>
      </c>
      <c r="I7006" s="246"/>
      <c r="J7006" s="247"/>
      <c r="K7006" s="240"/>
      <c r="L7006" s="245"/>
    </row>
    <row r="7007" spans="1:12">
      <c r="A7007" s="243">
        <v>45182</v>
      </c>
      <c r="B7007" s="243">
        <v>45197</v>
      </c>
      <c r="C7007" s="244">
        <f t="shared" si="327"/>
        <v>16</v>
      </c>
      <c r="D7007" s="239">
        <v>45197</v>
      </c>
      <c r="E7007" s="245">
        <f t="shared" si="328"/>
        <v>15</v>
      </c>
      <c r="F7007" s="306" t="s">
        <v>175</v>
      </c>
      <c r="G7007" s="241">
        <v>69.959999999999994</v>
      </c>
      <c r="H7007" s="244">
        <f t="shared" si="329"/>
        <v>1049.3999999999999</v>
      </c>
      <c r="I7007" s="246"/>
      <c r="J7007" s="247"/>
      <c r="K7007" s="240"/>
      <c r="L7007" s="245"/>
    </row>
    <row r="7008" spans="1:12">
      <c r="A7008" s="243">
        <v>45182</v>
      </c>
      <c r="B7008" s="243">
        <v>45274</v>
      </c>
      <c r="C7008" s="244">
        <f t="shared" si="327"/>
        <v>93</v>
      </c>
      <c r="D7008" s="239">
        <v>45274</v>
      </c>
      <c r="E7008" s="245">
        <f t="shared" si="328"/>
        <v>92</v>
      </c>
      <c r="F7008" s="306" t="s">
        <v>176</v>
      </c>
      <c r="G7008" s="241">
        <v>2376.48</v>
      </c>
      <c r="H7008" s="244">
        <f t="shared" si="329"/>
        <v>218636.16</v>
      </c>
      <c r="I7008" s="246"/>
      <c r="J7008" s="247"/>
      <c r="K7008" s="240"/>
      <c r="L7008" s="245"/>
    </row>
    <row r="7009" spans="1:12">
      <c r="A7009" s="243">
        <v>45182</v>
      </c>
      <c r="B7009" s="243">
        <v>45198</v>
      </c>
      <c r="C7009" s="244">
        <f t="shared" si="327"/>
        <v>17</v>
      </c>
      <c r="D7009" s="239">
        <v>45198</v>
      </c>
      <c r="E7009" s="245">
        <f t="shared" si="328"/>
        <v>16</v>
      </c>
      <c r="F7009" s="306" t="s">
        <v>175</v>
      </c>
      <c r="G7009" s="241">
        <v>26.96</v>
      </c>
      <c r="H7009" s="244">
        <f t="shared" si="329"/>
        <v>431.36</v>
      </c>
      <c r="I7009" s="246"/>
      <c r="J7009" s="247"/>
      <c r="K7009" s="240"/>
      <c r="L7009" s="245"/>
    </row>
    <row r="7010" spans="1:12">
      <c r="A7010" s="243">
        <v>45182</v>
      </c>
      <c r="B7010" s="243">
        <v>45182</v>
      </c>
      <c r="C7010" s="244">
        <f t="shared" si="327"/>
        <v>1</v>
      </c>
      <c r="D7010" s="239">
        <v>45182</v>
      </c>
      <c r="E7010" s="245">
        <f t="shared" si="328"/>
        <v>0</v>
      </c>
      <c r="F7010" s="306" t="s">
        <v>175</v>
      </c>
      <c r="G7010" s="241">
        <v>1727.09</v>
      </c>
      <c r="H7010" s="244">
        <f t="shared" si="329"/>
        <v>0</v>
      </c>
      <c r="I7010" s="246"/>
      <c r="J7010" s="247"/>
      <c r="K7010" s="240"/>
      <c r="L7010" s="245"/>
    </row>
    <row r="7011" spans="1:12">
      <c r="A7011" s="243">
        <v>45182</v>
      </c>
      <c r="B7011" s="243">
        <v>45290</v>
      </c>
      <c r="C7011" s="244">
        <f t="shared" si="327"/>
        <v>109</v>
      </c>
      <c r="D7011" s="239">
        <v>45290</v>
      </c>
      <c r="E7011" s="245">
        <f t="shared" si="328"/>
        <v>108</v>
      </c>
      <c r="F7011" s="306" t="s">
        <v>176</v>
      </c>
      <c r="G7011" s="241">
        <v>925.63</v>
      </c>
      <c r="H7011" s="244">
        <f t="shared" si="329"/>
        <v>99968.04</v>
      </c>
      <c r="I7011" s="246"/>
      <c r="J7011" s="247"/>
      <c r="K7011" s="240"/>
      <c r="L7011" s="245"/>
    </row>
    <row r="7012" spans="1:12">
      <c r="A7012" s="243">
        <v>45182</v>
      </c>
      <c r="B7012" s="243">
        <v>45183</v>
      </c>
      <c r="C7012" s="244">
        <f t="shared" si="327"/>
        <v>2</v>
      </c>
      <c r="D7012" s="239">
        <v>45183</v>
      </c>
      <c r="E7012" s="245">
        <f t="shared" si="328"/>
        <v>1</v>
      </c>
      <c r="F7012" s="306" t="s">
        <v>175</v>
      </c>
      <c r="G7012" s="241">
        <v>1056911.6399999999</v>
      </c>
      <c r="H7012" s="244">
        <f t="shared" si="329"/>
        <v>1056911.6399999999</v>
      </c>
      <c r="I7012" s="246"/>
      <c r="J7012" s="247"/>
      <c r="K7012" s="240"/>
      <c r="L7012" s="245"/>
    </row>
    <row r="7013" spans="1:12">
      <c r="A7013" s="243">
        <v>45182</v>
      </c>
      <c r="B7013" s="243">
        <v>45184</v>
      </c>
      <c r="C7013" s="244">
        <f t="shared" si="327"/>
        <v>3</v>
      </c>
      <c r="D7013" s="239">
        <v>45184</v>
      </c>
      <c r="E7013" s="245">
        <f t="shared" si="328"/>
        <v>2</v>
      </c>
      <c r="F7013" s="306" t="s">
        <v>175</v>
      </c>
      <c r="G7013" s="241">
        <v>17359.080000000002</v>
      </c>
      <c r="H7013" s="244">
        <f t="shared" si="329"/>
        <v>34718.160000000003</v>
      </c>
      <c r="I7013" s="246"/>
      <c r="J7013" s="247"/>
      <c r="K7013" s="240"/>
      <c r="L7013" s="245"/>
    </row>
    <row r="7014" spans="1:12">
      <c r="A7014" s="243">
        <v>45182</v>
      </c>
      <c r="B7014" s="243">
        <v>45257</v>
      </c>
      <c r="C7014" s="244">
        <f t="shared" si="327"/>
        <v>76</v>
      </c>
      <c r="D7014" s="239">
        <v>45257</v>
      </c>
      <c r="E7014" s="245">
        <f t="shared" si="328"/>
        <v>75</v>
      </c>
      <c r="F7014" s="306" t="s">
        <v>175</v>
      </c>
      <c r="G7014" s="241">
        <v>780.94</v>
      </c>
      <c r="H7014" s="244">
        <f t="shared" si="329"/>
        <v>58570.500000000007</v>
      </c>
      <c r="I7014" s="246"/>
      <c r="J7014" s="247"/>
      <c r="K7014" s="240"/>
      <c r="L7014" s="245"/>
    </row>
    <row r="7015" spans="1:12">
      <c r="A7015" s="243">
        <v>45182</v>
      </c>
      <c r="B7015" s="243">
        <v>45278</v>
      </c>
      <c r="C7015" s="244">
        <f t="shared" si="327"/>
        <v>97</v>
      </c>
      <c r="D7015" s="239">
        <v>45278</v>
      </c>
      <c r="E7015" s="245">
        <f t="shared" si="328"/>
        <v>96</v>
      </c>
      <c r="F7015" s="306" t="s">
        <v>176</v>
      </c>
      <c r="G7015" s="241">
        <v>787.72</v>
      </c>
      <c r="H7015" s="244">
        <f t="shared" si="329"/>
        <v>75621.119999999995</v>
      </c>
      <c r="I7015" s="246"/>
      <c r="J7015" s="247"/>
      <c r="K7015" s="240"/>
      <c r="L7015" s="245"/>
    </row>
    <row r="7016" spans="1:12">
      <c r="A7016" s="243">
        <v>45182</v>
      </c>
      <c r="B7016" s="243">
        <v>45229</v>
      </c>
      <c r="C7016" s="244">
        <f t="shared" si="327"/>
        <v>48</v>
      </c>
      <c r="D7016" s="239">
        <v>45229</v>
      </c>
      <c r="E7016" s="245">
        <f t="shared" si="328"/>
        <v>47</v>
      </c>
      <c r="F7016" s="306" t="s">
        <v>176</v>
      </c>
      <c r="G7016" s="241">
        <v>1221.23</v>
      </c>
      <c r="H7016" s="244">
        <f t="shared" si="329"/>
        <v>57397.81</v>
      </c>
      <c r="I7016" s="246"/>
      <c r="J7016" s="247"/>
      <c r="K7016" s="240"/>
      <c r="L7016" s="245"/>
    </row>
    <row r="7017" spans="1:12">
      <c r="A7017" s="243">
        <v>45182</v>
      </c>
      <c r="B7017" s="243">
        <v>45183</v>
      </c>
      <c r="C7017" s="244">
        <f t="shared" si="327"/>
        <v>2</v>
      </c>
      <c r="D7017" s="239">
        <v>45183</v>
      </c>
      <c r="E7017" s="245">
        <f t="shared" si="328"/>
        <v>1</v>
      </c>
      <c r="F7017" s="306" t="s">
        <v>178</v>
      </c>
      <c r="G7017" s="241">
        <v>700126.92</v>
      </c>
      <c r="H7017" s="244">
        <f t="shared" si="329"/>
        <v>700126.92</v>
      </c>
      <c r="I7017" s="246"/>
      <c r="J7017" s="247"/>
      <c r="K7017" s="240"/>
      <c r="L7017" s="245"/>
    </row>
    <row r="7018" spans="1:12">
      <c r="A7018" s="243">
        <v>45182</v>
      </c>
      <c r="B7018" s="243">
        <v>45182</v>
      </c>
      <c r="C7018" s="244">
        <f t="shared" si="327"/>
        <v>1</v>
      </c>
      <c r="D7018" s="239">
        <v>45182</v>
      </c>
      <c r="E7018" s="245">
        <f t="shared" si="328"/>
        <v>0</v>
      </c>
      <c r="F7018" s="306" t="s">
        <v>176</v>
      </c>
      <c r="G7018" s="241">
        <v>1076.4000000000001</v>
      </c>
      <c r="H7018" s="244">
        <f t="shared" si="329"/>
        <v>0</v>
      </c>
      <c r="I7018" s="246"/>
      <c r="J7018" s="247"/>
      <c r="K7018" s="240"/>
      <c r="L7018" s="245"/>
    </row>
    <row r="7019" spans="1:12">
      <c r="A7019" s="243">
        <v>45182</v>
      </c>
      <c r="B7019" s="243">
        <v>45183</v>
      </c>
      <c r="C7019" s="244">
        <f t="shared" si="327"/>
        <v>2</v>
      </c>
      <c r="D7019" s="239">
        <v>45183</v>
      </c>
      <c r="E7019" s="245">
        <f t="shared" si="328"/>
        <v>1</v>
      </c>
      <c r="F7019" s="306" t="s">
        <v>176</v>
      </c>
      <c r="G7019" s="241">
        <v>787351.08</v>
      </c>
      <c r="H7019" s="244">
        <f t="shared" si="329"/>
        <v>787351.08</v>
      </c>
      <c r="I7019" s="246"/>
      <c r="J7019" s="247"/>
      <c r="K7019" s="240"/>
      <c r="L7019" s="245"/>
    </row>
    <row r="7020" spans="1:12">
      <c r="A7020" s="243">
        <v>45182</v>
      </c>
      <c r="B7020" s="243">
        <v>45184</v>
      </c>
      <c r="C7020" s="244">
        <f t="shared" si="327"/>
        <v>3</v>
      </c>
      <c r="D7020" s="239">
        <v>45184</v>
      </c>
      <c r="E7020" s="245">
        <f t="shared" si="328"/>
        <v>2</v>
      </c>
      <c r="F7020" s="306" t="s">
        <v>178</v>
      </c>
      <c r="G7020" s="241">
        <v>224959.33</v>
      </c>
      <c r="H7020" s="244">
        <f t="shared" si="329"/>
        <v>449918.66</v>
      </c>
      <c r="I7020" s="246"/>
      <c r="J7020" s="247"/>
      <c r="K7020" s="240"/>
      <c r="L7020" s="245"/>
    </row>
    <row r="7021" spans="1:12">
      <c r="A7021" s="243">
        <v>45182</v>
      </c>
      <c r="B7021" s="243">
        <v>45183</v>
      </c>
      <c r="C7021" s="244">
        <f t="shared" si="327"/>
        <v>2</v>
      </c>
      <c r="D7021" s="239">
        <v>45183</v>
      </c>
      <c r="E7021" s="245">
        <f t="shared" si="328"/>
        <v>1</v>
      </c>
      <c r="F7021" s="306" t="s">
        <v>179</v>
      </c>
      <c r="G7021" s="241">
        <v>9.14</v>
      </c>
      <c r="H7021" s="244">
        <f t="shared" si="329"/>
        <v>9.14</v>
      </c>
      <c r="I7021" s="246"/>
      <c r="J7021" s="247"/>
      <c r="K7021" s="240"/>
      <c r="L7021" s="245"/>
    </row>
    <row r="7022" spans="1:12">
      <c r="A7022" s="243">
        <v>45182</v>
      </c>
      <c r="B7022" s="243">
        <v>45184</v>
      </c>
      <c r="C7022" s="244">
        <f t="shared" si="327"/>
        <v>3</v>
      </c>
      <c r="D7022" s="239">
        <v>45184</v>
      </c>
      <c r="E7022" s="245">
        <f t="shared" si="328"/>
        <v>2</v>
      </c>
      <c r="F7022" s="306" t="s">
        <v>176</v>
      </c>
      <c r="G7022" s="241">
        <v>172126.44</v>
      </c>
      <c r="H7022" s="244">
        <f t="shared" si="329"/>
        <v>344252.88</v>
      </c>
      <c r="I7022" s="246"/>
      <c r="J7022" s="247"/>
      <c r="K7022" s="240"/>
      <c r="L7022" s="245"/>
    </row>
    <row r="7023" spans="1:12">
      <c r="A7023" s="243">
        <v>45182</v>
      </c>
      <c r="B7023" s="243">
        <v>45187</v>
      </c>
      <c r="C7023" s="244">
        <f t="shared" si="327"/>
        <v>6</v>
      </c>
      <c r="D7023" s="239">
        <v>45187</v>
      </c>
      <c r="E7023" s="245">
        <f t="shared" si="328"/>
        <v>5</v>
      </c>
      <c r="F7023" s="306" t="s">
        <v>175</v>
      </c>
      <c r="G7023" s="241">
        <v>6426.73</v>
      </c>
      <c r="H7023" s="244">
        <f t="shared" si="329"/>
        <v>32133.649999999998</v>
      </c>
      <c r="I7023" s="246"/>
      <c r="J7023" s="247"/>
      <c r="K7023" s="240"/>
      <c r="L7023" s="245"/>
    </row>
    <row r="7024" spans="1:12">
      <c r="A7024" s="243">
        <v>45182</v>
      </c>
      <c r="B7024" s="243">
        <v>45182</v>
      </c>
      <c r="C7024" s="244">
        <f t="shared" si="327"/>
        <v>1</v>
      </c>
      <c r="D7024" s="239">
        <v>45182</v>
      </c>
      <c r="E7024" s="245">
        <f t="shared" si="328"/>
        <v>0</v>
      </c>
      <c r="F7024" s="306" t="s">
        <v>177</v>
      </c>
      <c r="G7024" s="241">
        <v>18.690000000000001</v>
      </c>
      <c r="H7024" s="244">
        <f t="shared" si="329"/>
        <v>0</v>
      </c>
      <c r="I7024" s="246"/>
      <c r="J7024" s="247"/>
      <c r="K7024" s="240"/>
      <c r="L7024" s="245"/>
    </row>
    <row r="7025" spans="1:12">
      <c r="A7025" s="243">
        <v>45182</v>
      </c>
      <c r="B7025" s="243">
        <v>45188</v>
      </c>
      <c r="C7025" s="244">
        <f t="shared" si="327"/>
        <v>7</v>
      </c>
      <c r="D7025" s="239">
        <v>45188</v>
      </c>
      <c r="E7025" s="245">
        <f t="shared" si="328"/>
        <v>6</v>
      </c>
      <c r="F7025" s="306" t="s">
        <v>175</v>
      </c>
      <c r="G7025" s="241">
        <v>1559.58</v>
      </c>
      <c r="H7025" s="244">
        <f t="shared" si="329"/>
        <v>9357.48</v>
      </c>
      <c r="I7025" s="246"/>
      <c r="J7025" s="247"/>
      <c r="K7025" s="240"/>
      <c r="L7025" s="245"/>
    </row>
    <row r="7026" spans="1:12">
      <c r="A7026" s="243">
        <v>45182</v>
      </c>
      <c r="B7026" s="243">
        <v>45205</v>
      </c>
      <c r="C7026" s="244">
        <f t="shared" si="327"/>
        <v>24</v>
      </c>
      <c r="D7026" s="239">
        <v>45205</v>
      </c>
      <c r="E7026" s="245">
        <f t="shared" si="328"/>
        <v>23</v>
      </c>
      <c r="F7026" s="306" t="s">
        <v>175</v>
      </c>
      <c r="G7026" s="241">
        <v>86.2</v>
      </c>
      <c r="H7026" s="244">
        <f t="shared" si="329"/>
        <v>1982.6000000000001</v>
      </c>
      <c r="I7026" s="246"/>
      <c r="J7026" s="247"/>
      <c r="K7026" s="240"/>
      <c r="L7026" s="245"/>
    </row>
    <row r="7027" spans="1:12">
      <c r="A7027" s="243">
        <v>45182</v>
      </c>
      <c r="B7027" s="243">
        <v>45183</v>
      </c>
      <c r="C7027" s="244">
        <f t="shared" si="327"/>
        <v>2</v>
      </c>
      <c r="D7027" s="239">
        <v>45183</v>
      </c>
      <c r="E7027" s="245">
        <f t="shared" si="328"/>
        <v>1</v>
      </c>
      <c r="F7027" s="306" t="s">
        <v>177</v>
      </c>
      <c r="G7027" s="241">
        <v>1821.26</v>
      </c>
      <c r="H7027" s="244">
        <f t="shared" si="329"/>
        <v>1821.26</v>
      </c>
      <c r="I7027" s="246"/>
      <c r="J7027" s="247"/>
      <c r="K7027" s="240"/>
      <c r="L7027" s="245"/>
    </row>
    <row r="7028" spans="1:12">
      <c r="A7028" s="243">
        <v>45182</v>
      </c>
      <c r="B7028" s="243">
        <v>45187</v>
      </c>
      <c r="C7028" s="244">
        <f t="shared" si="327"/>
        <v>6</v>
      </c>
      <c r="D7028" s="239">
        <v>45187</v>
      </c>
      <c r="E7028" s="245">
        <f t="shared" si="328"/>
        <v>5</v>
      </c>
      <c r="F7028" s="306" t="s">
        <v>178</v>
      </c>
      <c r="G7028" s="241">
        <v>101861.83</v>
      </c>
      <c r="H7028" s="244">
        <f t="shared" si="329"/>
        <v>509309.15</v>
      </c>
      <c r="I7028" s="246"/>
      <c r="J7028" s="247"/>
      <c r="K7028" s="240"/>
      <c r="L7028" s="245"/>
    </row>
    <row r="7029" spans="1:12">
      <c r="A7029" s="243">
        <v>45182</v>
      </c>
      <c r="B7029" s="243">
        <v>45341</v>
      </c>
      <c r="C7029" s="244">
        <f t="shared" si="327"/>
        <v>160</v>
      </c>
      <c r="D7029" s="239">
        <v>45341</v>
      </c>
      <c r="E7029" s="245">
        <f t="shared" si="328"/>
        <v>159</v>
      </c>
      <c r="F7029" s="306" t="s">
        <v>176</v>
      </c>
      <c r="G7029" s="241">
        <v>151.13</v>
      </c>
      <c r="H7029" s="244">
        <f t="shared" si="329"/>
        <v>24029.67</v>
      </c>
      <c r="I7029" s="246"/>
      <c r="J7029" s="247"/>
      <c r="K7029" s="240"/>
      <c r="L7029" s="245"/>
    </row>
    <row r="7030" spans="1:12">
      <c r="A7030" s="243">
        <v>45182</v>
      </c>
      <c r="B7030" s="243">
        <v>45184</v>
      </c>
      <c r="C7030" s="244">
        <f t="shared" si="327"/>
        <v>3</v>
      </c>
      <c r="D7030" s="239">
        <v>45184</v>
      </c>
      <c r="E7030" s="245">
        <f t="shared" si="328"/>
        <v>2</v>
      </c>
      <c r="F7030" s="306" t="s">
        <v>177</v>
      </c>
      <c r="G7030" s="241">
        <v>864.8</v>
      </c>
      <c r="H7030" s="244">
        <f t="shared" si="329"/>
        <v>1729.6</v>
      </c>
      <c r="I7030" s="246"/>
      <c r="J7030" s="247"/>
      <c r="K7030" s="240"/>
      <c r="L7030" s="245"/>
    </row>
    <row r="7031" spans="1:12">
      <c r="A7031" s="243">
        <v>45182</v>
      </c>
      <c r="B7031" s="243">
        <v>45203</v>
      </c>
      <c r="C7031" s="244">
        <f t="shared" si="327"/>
        <v>22</v>
      </c>
      <c r="D7031" s="239">
        <v>45203</v>
      </c>
      <c r="E7031" s="245">
        <f t="shared" si="328"/>
        <v>21</v>
      </c>
      <c r="F7031" s="306" t="s">
        <v>176</v>
      </c>
      <c r="G7031" s="241">
        <v>25821.32</v>
      </c>
      <c r="H7031" s="244">
        <f t="shared" si="329"/>
        <v>542247.72</v>
      </c>
      <c r="I7031" s="246"/>
      <c r="J7031" s="247"/>
      <c r="K7031" s="240"/>
      <c r="L7031" s="245"/>
    </row>
    <row r="7032" spans="1:12">
      <c r="A7032" s="243">
        <v>45182</v>
      </c>
      <c r="B7032" s="243">
        <v>45187</v>
      </c>
      <c r="C7032" s="244">
        <f t="shared" si="327"/>
        <v>6</v>
      </c>
      <c r="D7032" s="239">
        <v>45187</v>
      </c>
      <c r="E7032" s="245">
        <f t="shared" si="328"/>
        <v>5</v>
      </c>
      <c r="F7032" s="306" t="s">
        <v>176</v>
      </c>
      <c r="G7032" s="241">
        <v>210064.22</v>
      </c>
      <c r="H7032" s="244">
        <f t="shared" si="329"/>
        <v>1050321.1000000001</v>
      </c>
      <c r="I7032" s="246"/>
      <c r="J7032" s="247"/>
      <c r="K7032" s="240"/>
      <c r="L7032" s="245"/>
    </row>
    <row r="7033" spans="1:12">
      <c r="A7033" s="243">
        <v>45182</v>
      </c>
      <c r="B7033" s="243">
        <v>45188</v>
      </c>
      <c r="C7033" s="244">
        <f t="shared" si="327"/>
        <v>7</v>
      </c>
      <c r="D7033" s="239">
        <v>45188</v>
      </c>
      <c r="E7033" s="245">
        <f t="shared" si="328"/>
        <v>6</v>
      </c>
      <c r="F7033" s="306" t="s">
        <v>178</v>
      </c>
      <c r="G7033" s="241">
        <v>18256.060000000001</v>
      </c>
      <c r="H7033" s="244">
        <f t="shared" si="329"/>
        <v>109536.36000000002</v>
      </c>
      <c r="I7033" s="246"/>
      <c r="J7033" s="247"/>
      <c r="K7033" s="240"/>
      <c r="L7033" s="245"/>
    </row>
    <row r="7034" spans="1:12">
      <c r="A7034" s="243">
        <v>45182</v>
      </c>
      <c r="B7034" s="243">
        <v>45204</v>
      </c>
      <c r="C7034" s="244">
        <f t="shared" si="327"/>
        <v>23</v>
      </c>
      <c r="D7034" s="239">
        <v>45204</v>
      </c>
      <c r="E7034" s="245">
        <f t="shared" si="328"/>
        <v>22</v>
      </c>
      <c r="F7034" s="306" t="s">
        <v>176</v>
      </c>
      <c r="G7034" s="241">
        <v>461.22</v>
      </c>
      <c r="H7034" s="244">
        <f t="shared" si="329"/>
        <v>10146.84</v>
      </c>
      <c r="I7034" s="246"/>
      <c r="J7034" s="247"/>
      <c r="K7034" s="240"/>
      <c r="L7034" s="245"/>
    </row>
    <row r="7035" spans="1:12">
      <c r="A7035" s="243">
        <v>45182</v>
      </c>
      <c r="B7035" s="243">
        <v>45188</v>
      </c>
      <c r="C7035" s="244">
        <f t="shared" si="327"/>
        <v>7</v>
      </c>
      <c r="D7035" s="239">
        <v>45188</v>
      </c>
      <c r="E7035" s="245">
        <f t="shared" si="328"/>
        <v>6</v>
      </c>
      <c r="F7035" s="306" t="s">
        <v>176</v>
      </c>
      <c r="G7035" s="241">
        <v>70486.59</v>
      </c>
      <c r="H7035" s="244">
        <f t="shared" si="329"/>
        <v>422919.54</v>
      </c>
      <c r="I7035" s="246"/>
      <c r="J7035" s="247"/>
      <c r="K7035" s="240"/>
      <c r="L7035" s="245"/>
    </row>
    <row r="7036" spans="1:12">
      <c r="A7036" s="243">
        <v>45182</v>
      </c>
      <c r="B7036" s="243">
        <v>45205</v>
      </c>
      <c r="C7036" s="244">
        <f t="shared" si="327"/>
        <v>24</v>
      </c>
      <c r="D7036" s="239">
        <v>45205</v>
      </c>
      <c r="E7036" s="245">
        <f t="shared" si="328"/>
        <v>23</v>
      </c>
      <c r="F7036" s="306" t="s">
        <v>176</v>
      </c>
      <c r="G7036" s="241">
        <v>427.41</v>
      </c>
      <c r="H7036" s="244">
        <f t="shared" si="329"/>
        <v>9830.43</v>
      </c>
      <c r="I7036" s="246"/>
      <c r="J7036" s="247"/>
      <c r="K7036" s="240"/>
      <c r="L7036" s="245"/>
    </row>
    <row r="7037" spans="1:12">
      <c r="A7037" s="243">
        <v>45182</v>
      </c>
      <c r="B7037" s="243">
        <v>45244</v>
      </c>
      <c r="C7037" s="244">
        <f t="shared" si="327"/>
        <v>63</v>
      </c>
      <c r="D7037" s="239">
        <v>45244</v>
      </c>
      <c r="E7037" s="245">
        <f t="shared" si="328"/>
        <v>62</v>
      </c>
      <c r="F7037" s="306" t="s">
        <v>176</v>
      </c>
      <c r="G7037" s="241">
        <v>594.59</v>
      </c>
      <c r="H7037" s="244">
        <f t="shared" si="329"/>
        <v>36864.58</v>
      </c>
      <c r="I7037" s="246"/>
      <c r="J7037" s="247"/>
      <c r="K7037" s="240"/>
      <c r="L7037" s="245"/>
    </row>
    <row r="7038" spans="1:12">
      <c r="A7038" s="243">
        <v>45182</v>
      </c>
      <c r="B7038" s="243">
        <v>45208</v>
      </c>
      <c r="C7038" s="244">
        <f t="shared" si="327"/>
        <v>27</v>
      </c>
      <c r="D7038" s="239">
        <v>45208</v>
      </c>
      <c r="E7038" s="245">
        <f t="shared" si="328"/>
        <v>26</v>
      </c>
      <c r="F7038" s="306" t="s">
        <v>175</v>
      </c>
      <c r="G7038" s="241">
        <v>140.38999999999999</v>
      </c>
      <c r="H7038" s="244">
        <f t="shared" si="329"/>
        <v>3650.1399999999994</v>
      </c>
      <c r="I7038" s="246"/>
      <c r="J7038" s="247"/>
      <c r="K7038" s="240"/>
      <c r="L7038" s="245"/>
    </row>
    <row r="7039" spans="1:12">
      <c r="A7039" s="243">
        <v>45182</v>
      </c>
      <c r="B7039" s="243">
        <v>45189</v>
      </c>
      <c r="C7039" s="244">
        <f t="shared" si="327"/>
        <v>8</v>
      </c>
      <c r="D7039" s="239">
        <v>45189</v>
      </c>
      <c r="E7039" s="245">
        <f t="shared" si="328"/>
        <v>7</v>
      </c>
      <c r="F7039" s="306" t="s">
        <v>175</v>
      </c>
      <c r="G7039" s="241">
        <v>1538.71</v>
      </c>
      <c r="H7039" s="244">
        <f t="shared" si="329"/>
        <v>10770.970000000001</v>
      </c>
      <c r="I7039" s="246"/>
      <c r="J7039" s="247"/>
      <c r="K7039" s="240"/>
      <c r="L7039" s="245"/>
    </row>
    <row r="7040" spans="1:12">
      <c r="A7040" s="243">
        <v>45182</v>
      </c>
      <c r="B7040" s="243">
        <v>45187</v>
      </c>
      <c r="C7040" s="244">
        <f t="shared" si="327"/>
        <v>6</v>
      </c>
      <c r="D7040" s="239">
        <v>45187</v>
      </c>
      <c r="E7040" s="245">
        <f t="shared" si="328"/>
        <v>5</v>
      </c>
      <c r="F7040" s="306" t="s">
        <v>177</v>
      </c>
      <c r="G7040" s="241">
        <v>18.86</v>
      </c>
      <c r="H7040" s="244">
        <f t="shared" si="329"/>
        <v>94.3</v>
      </c>
      <c r="I7040" s="246"/>
      <c r="J7040" s="247"/>
      <c r="K7040" s="240"/>
      <c r="L7040" s="245"/>
    </row>
    <row r="7041" spans="1:12">
      <c r="A7041" s="243">
        <v>45182</v>
      </c>
      <c r="B7041" s="243">
        <v>45190</v>
      </c>
      <c r="C7041" s="244">
        <f t="shared" si="327"/>
        <v>9</v>
      </c>
      <c r="D7041" s="239">
        <v>45190</v>
      </c>
      <c r="E7041" s="245">
        <f t="shared" si="328"/>
        <v>8</v>
      </c>
      <c r="F7041" s="306" t="s">
        <v>175</v>
      </c>
      <c r="G7041" s="241">
        <v>546.4</v>
      </c>
      <c r="H7041" s="244">
        <f t="shared" si="329"/>
        <v>4371.2</v>
      </c>
      <c r="I7041" s="246"/>
      <c r="J7041" s="247"/>
      <c r="K7041" s="240"/>
      <c r="L7041" s="245"/>
    </row>
    <row r="7042" spans="1:12">
      <c r="A7042" s="243">
        <v>45182</v>
      </c>
      <c r="B7042" s="243">
        <v>45260</v>
      </c>
      <c r="C7042" s="244">
        <f t="shared" si="327"/>
        <v>79</v>
      </c>
      <c r="D7042" s="239">
        <v>45260</v>
      </c>
      <c r="E7042" s="245">
        <f t="shared" si="328"/>
        <v>78</v>
      </c>
      <c r="F7042" s="306" t="s">
        <v>176</v>
      </c>
      <c r="G7042" s="241">
        <v>511.77</v>
      </c>
      <c r="H7042" s="244">
        <f t="shared" si="329"/>
        <v>39918.06</v>
      </c>
      <c r="I7042" s="246"/>
      <c r="J7042" s="247"/>
      <c r="K7042" s="240"/>
      <c r="L7042" s="245"/>
    </row>
    <row r="7043" spans="1:12">
      <c r="A7043" s="243">
        <v>45182</v>
      </c>
      <c r="B7043" s="243">
        <v>45208</v>
      </c>
      <c r="C7043" s="244">
        <f t="shared" si="327"/>
        <v>27</v>
      </c>
      <c r="D7043" s="239">
        <v>45208</v>
      </c>
      <c r="E7043" s="245">
        <f t="shared" si="328"/>
        <v>26</v>
      </c>
      <c r="F7043" s="306" t="s">
        <v>176</v>
      </c>
      <c r="G7043" s="241">
        <v>141.47999999999999</v>
      </c>
      <c r="H7043" s="244">
        <f t="shared" si="329"/>
        <v>3678.4799999999996</v>
      </c>
      <c r="I7043" s="246"/>
      <c r="J7043" s="247"/>
      <c r="K7043" s="240"/>
      <c r="L7043" s="245"/>
    </row>
    <row r="7044" spans="1:12">
      <c r="A7044" s="243">
        <v>45182</v>
      </c>
      <c r="B7044" s="243">
        <v>45191</v>
      </c>
      <c r="C7044" s="244">
        <f t="shared" si="327"/>
        <v>10</v>
      </c>
      <c r="D7044" s="239">
        <v>45191</v>
      </c>
      <c r="E7044" s="245">
        <f t="shared" si="328"/>
        <v>9</v>
      </c>
      <c r="F7044" s="306" t="s">
        <v>175</v>
      </c>
      <c r="G7044" s="241">
        <v>779.69</v>
      </c>
      <c r="H7044" s="244">
        <f t="shared" si="329"/>
        <v>7017.2100000000009</v>
      </c>
      <c r="I7044" s="246"/>
      <c r="J7044" s="247"/>
      <c r="K7044" s="240"/>
      <c r="L7044" s="245"/>
    </row>
    <row r="7045" spans="1:12">
      <c r="A7045" s="243">
        <v>45182</v>
      </c>
      <c r="B7045" s="243">
        <v>45329</v>
      </c>
      <c r="C7045" s="244">
        <f t="shared" si="327"/>
        <v>148</v>
      </c>
      <c r="D7045" s="239">
        <v>45329</v>
      </c>
      <c r="E7045" s="245">
        <f t="shared" si="328"/>
        <v>147</v>
      </c>
      <c r="F7045" s="306" t="s">
        <v>176</v>
      </c>
      <c r="G7045" s="241">
        <v>329.45</v>
      </c>
      <c r="H7045" s="244">
        <f t="shared" si="329"/>
        <v>48429.15</v>
      </c>
      <c r="I7045" s="246"/>
      <c r="J7045" s="247"/>
      <c r="K7045" s="240"/>
      <c r="L7045" s="245"/>
    </row>
    <row r="7046" spans="1:12">
      <c r="A7046" s="243">
        <v>45182</v>
      </c>
      <c r="B7046" s="243">
        <v>45189</v>
      </c>
      <c r="C7046" s="244">
        <f t="shared" si="327"/>
        <v>8</v>
      </c>
      <c r="D7046" s="239">
        <v>45189</v>
      </c>
      <c r="E7046" s="245">
        <f t="shared" si="328"/>
        <v>7</v>
      </c>
      <c r="F7046" s="306" t="s">
        <v>176</v>
      </c>
      <c r="G7046" s="241">
        <v>10428.84</v>
      </c>
      <c r="H7046" s="244">
        <f t="shared" si="329"/>
        <v>73001.88</v>
      </c>
      <c r="I7046" s="246"/>
      <c r="J7046" s="247"/>
      <c r="K7046" s="240"/>
      <c r="L7046" s="245"/>
    </row>
    <row r="7047" spans="1:12">
      <c r="A7047" s="243">
        <v>45182</v>
      </c>
      <c r="B7047" s="243">
        <v>45226</v>
      </c>
      <c r="C7047" s="244">
        <f t="shared" ref="C7047:C7110" si="330">B7047-A7047+1</f>
        <v>45</v>
      </c>
      <c r="D7047" s="239">
        <v>45226</v>
      </c>
      <c r="E7047" s="245">
        <f t="shared" ref="E7047:E7110" si="331">D7047-A7047</f>
        <v>44</v>
      </c>
      <c r="F7047" s="306" t="s">
        <v>175</v>
      </c>
      <c r="G7047" s="241">
        <v>13.55</v>
      </c>
      <c r="H7047" s="244">
        <f t="shared" ref="H7047:H7110" si="332">E7047*G7047</f>
        <v>596.20000000000005</v>
      </c>
      <c r="I7047" s="246"/>
      <c r="J7047" s="247"/>
      <c r="K7047" s="240"/>
      <c r="L7047" s="245"/>
    </row>
    <row r="7048" spans="1:12">
      <c r="A7048" s="243">
        <v>45182</v>
      </c>
      <c r="B7048" s="243">
        <v>45190</v>
      </c>
      <c r="C7048" s="244">
        <f t="shared" si="330"/>
        <v>9</v>
      </c>
      <c r="D7048" s="239">
        <v>45190</v>
      </c>
      <c r="E7048" s="245">
        <f t="shared" si="331"/>
        <v>8</v>
      </c>
      <c r="F7048" s="306" t="s">
        <v>176</v>
      </c>
      <c r="G7048" s="241">
        <v>2.67</v>
      </c>
      <c r="H7048" s="244">
        <f t="shared" si="332"/>
        <v>21.36</v>
      </c>
      <c r="I7048" s="246"/>
      <c r="J7048" s="247"/>
      <c r="K7048" s="240"/>
      <c r="L7048" s="245"/>
    </row>
    <row r="7049" spans="1:12">
      <c r="A7049" s="243">
        <v>45182</v>
      </c>
      <c r="B7049" s="243">
        <v>45418</v>
      </c>
      <c r="C7049" s="244">
        <f t="shared" si="330"/>
        <v>237</v>
      </c>
      <c r="D7049" s="239">
        <v>45418</v>
      </c>
      <c r="E7049" s="245">
        <f t="shared" si="331"/>
        <v>236</v>
      </c>
      <c r="F7049" s="306" t="s">
        <v>175</v>
      </c>
      <c r="G7049" s="241">
        <v>274.07</v>
      </c>
      <c r="H7049" s="244">
        <f t="shared" si="332"/>
        <v>64680.52</v>
      </c>
      <c r="I7049" s="246"/>
      <c r="J7049" s="247"/>
      <c r="K7049" s="240"/>
      <c r="L7049" s="245"/>
    </row>
    <row r="7050" spans="1:12">
      <c r="A7050" s="243">
        <v>45182</v>
      </c>
      <c r="B7050" s="243">
        <v>45194</v>
      </c>
      <c r="C7050" s="244">
        <f t="shared" si="330"/>
        <v>13</v>
      </c>
      <c r="D7050" s="239">
        <v>45194</v>
      </c>
      <c r="E7050" s="245">
        <f t="shared" si="331"/>
        <v>12</v>
      </c>
      <c r="F7050" s="306" t="s">
        <v>175</v>
      </c>
      <c r="G7050" s="241">
        <v>413.53</v>
      </c>
      <c r="H7050" s="244">
        <f t="shared" si="332"/>
        <v>4962.3599999999997</v>
      </c>
      <c r="I7050" s="246"/>
      <c r="J7050" s="247"/>
      <c r="K7050" s="240"/>
      <c r="L7050" s="245"/>
    </row>
    <row r="7051" spans="1:12">
      <c r="A7051" s="243">
        <v>45182</v>
      </c>
      <c r="B7051" s="243">
        <v>45293</v>
      </c>
      <c r="C7051" s="244">
        <f t="shared" si="330"/>
        <v>112</v>
      </c>
      <c r="D7051" s="239">
        <v>45293</v>
      </c>
      <c r="E7051" s="245">
        <f t="shared" si="331"/>
        <v>111</v>
      </c>
      <c r="F7051" s="306" t="s">
        <v>175</v>
      </c>
      <c r="G7051" s="241">
        <v>97.98</v>
      </c>
      <c r="H7051" s="244">
        <f t="shared" si="332"/>
        <v>10875.78</v>
      </c>
      <c r="I7051" s="246"/>
      <c r="J7051" s="247"/>
      <c r="K7051" s="240"/>
      <c r="L7051" s="245"/>
    </row>
    <row r="7052" spans="1:12">
      <c r="A7052" s="243">
        <v>45182</v>
      </c>
      <c r="B7052" s="243">
        <v>45211</v>
      </c>
      <c r="C7052" s="244">
        <f t="shared" si="330"/>
        <v>30</v>
      </c>
      <c r="D7052" s="239">
        <v>45211</v>
      </c>
      <c r="E7052" s="245">
        <f t="shared" si="331"/>
        <v>29</v>
      </c>
      <c r="F7052" s="306" t="s">
        <v>175</v>
      </c>
      <c r="G7052" s="241">
        <v>44.98</v>
      </c>
      <c r="H7052" s="244">
        <f t="shared" si="332"/>
        <v>1304.4199999999998</v>
      </c>
      <c r="I7052" s="246"/>
      <c r="J7052" s="247"/>
      <c r="K7052" s="240"/>
      <c r="L7052" s="245"/>
    </row>
    <row r="7053" spans="1:12">
      <c r="A7053" s="243">
        <v>45182</v>
      </c>
      <c r="B7053" s="243">
        <v>45195</v>
      </c>
      <c r="C7053" s="244">
        <f t="shared" si="330"/>
        <v>14</v>
      </c>
      <c r="D7053" s="239">
        <v>45195</v>
      </c>
      <c r="E7053" s="245">
        <f t="shared" si="331"/>
        <v>13</v>
      </c>
      <c r="F7053" s="306" t="s">
        <v>175</v>
      </c>
      <c r="G7053" s="241">
        <v>69.59</v>
      </c>
      <c r="H7053" s="244">
        <f t="shared" si="332"/>
        <v>904.67000000000007</v>
      </c>
      <c r="I7053" s="246"/>
      <c r="J7053" s="247"/>
      <c r="K7053" s="240"/>
      <c r="L7053" s="245"/>
    </row>
    <row r="7054" spans="1:12">
      <c r="A7054" s="243">
        <v>45182</v>
      </c>
      <c r="B7054" s="243">
        <v>45356</v>
      </c>
      <c r="C7054" s="244">
        <f t="shared" si="330"/>
        <v>175</v>
      </c>
      <c r="D7054" s="239">
        <v>45356</v>
      </c>
      <c r="E7054" s="245">
        <f t="shared" si="331"/>
        <v>174</v>
      </c>
      <c r="F7054" s="306" t="s">
        <v>175</v>
      </c>
      <c r="G7054" s="241">
        <v>23.37</v>
      </c>
      <c r="H7054" s="244">
        <f t="shared" si="332"/>
        <v>4066.38</v>
      </c>
      <c r="I7054" s="246"/>
      <c r="J7054" s="247"/>
      <c r="K7054" s="240"/>
      <c r="L7054" s="245"/>
    </row>
    <row r="7055" spans="1:12">
      <c r="A7055" s="243">
        <v>45182</v>
      </c>
      <c r="B7055" s="243">
        <v>45212</v>
      </c>
      <c r="C7055" s="244">
        <f t="shared" si="330"/>
        <v>31</v>
      </c>
      <c r="D7055" s="239">
        <v>45212</v>
      </c>
      <c r="E7055" s="245">
        <f t="shared" si="331"/>
        <v>30</v>
      </c>
      <c r="F7055" s="306" t="s">
        <v>175</v>
      </c>
      <c r="G7055" s="241">
        <v>41.5</v>
      </c>
      <c r="H7055" s="244">
        <f t="shared" si="332"/>
        <v>1245</v>
      </c>
      <c r="I7055" s="246"/>
      <c r="J7055" s="247"/>
      <c r="K7055" s="240"/>
      <c r="L7055" s="245"/>
    </row>
    <row r="7056" spans="1:12">
      <c r="A7056" s="243">
        <v>45182</v>
      </c>
      <c r="B7056" s="243">
        <v>45196</v>
      </c>
      <c r="C7056" s="244">
        <f t="shared" si="330"/>
        <v>15</v>
      </c>
      <c r="D7056" s="239">
        <v>45196</v>
      </c>
      <c r="E7056" s="245">
        <f t="shared" si="331"/>
        <v>14</v>
      </c>
      <c r="F7056" s="306" t="s">
        <v>175</v>
      </c>
      <c r="G7056" s="241">
        <v>213.09</v>
      </c>
      <c r="H7056" s="244">
        <f t="shared" si="332"/>
        <v>2983.26</v>
      </c>
      <c r="I7056" s="246"/>
      <c r="J7056" s="247"/>
      <c r="K7056" s="240"/>
      <c r="L7056" s="245"/>
    </row>
    <row r="7057" spans="1:12">
      <c r="A7057" s="243">
        <v>45182</v>
      </c>
      <c r="B7057" s="243">
        <v>45273</v>
      </c>
      <c r="C7057" s="244">
        <f t="shared" si="330"/>
        <v>92</v>
      </c>
      <c r="D7057" s="239">
        <v>45273</v>
      </c>
      <c r="E7057" s="245">
        <f t="shared" si="331"/>
        <v>91</v>
      </c>
      <c r="F7057" s="306" t="s">
        <v>176</v>
      </c>
      <c r="G7057" s="241">
        <v>36.46</v>
      </c>
      <c r="H7057" s="244">
        <f t="shared" si="332"/>
        <v>3317.86</v>
      </c>
      <c r="I7057" s="246"/>
      <c r="J7057" s="247"/>
      <c r="K7057" s="240"/>
      <c r="L7057" s="245"/>
    </row>
    <row r="7058" spans="1:12">
      <c r="A7058" s="243">
        <v>45183</v>
      </c>
      <c r="B7058" s="243">
        <v>45189</v>
      </c>
      <c r="C7058" s="244">
        <f t="shared" si="330"/>
        <v>7</v>
      </c>
      <c r="D7058" s="239">
        <v>45189</v>
      </c>
      <c r="E7058" s="245">
        <f t="shared" si="331"/>
        <v>6</v>
      </c>
      <c r="F7058" s="306" t="s">
        <v>176</v>
      </c>
      <c r="G7058" s="241">
        <v>18250.560000000001</v>
      </c>
      <c r="H7058" s="244">
        <f t="shared" si="332"/>
        <v>109503.36000000002</v>
      </c>
      <c r="I7058" s="246"/>
      <c r="J7058" s="247"/>
      <c r="K7058" s="240"/>
      <c r="L7058" s="245"/>
    </row>
    <row r="7059" spans="1:12">
      <c r="A7059" s="243">
        <v>45183</v>
      </c>
      <c r="B7059" s="243">
        <v>45226</v>
      </c>
      <c r="C7059" s="244">
        <f t="shared" si="330"/>
        <v>44</v>
      </c>
      <c r="D7059" s="239">
        <v>45226</v>
      </c>
      <c r="E7059" s="245">
        <f t="shared" si="331"/>
        <v>43</v>
      </c>
      <c r="F7059" s="306" t="s">
        <v>175</v>
      </c>
      <c r="G7059" s="241">
        <v>200.29</v>
      </c>
      <c r="H7059" s="244">
        <f t="shared" si="332"/>
        <v>8612.4699999999993</v>
      </c>
      <c r="I7059" s="246"/>
      <c r="J7059" s="247"/>
      <c r="K7059" s="240"/>
      <c r="L7059" s="245"/>
    </row>
    <row r="7060" spans="1:12">
      <c r="A7060" s="243">
        <v>45183</v>
      </c>
      <c r="B7060" s="243">
        <v>45210</v>
      </c>
      <c r="C7060" s="244">
        <f t="shared" si="330"/>
        <v>28</v>
      </c>
      <c r="D7060" s="239">
        <v>45210</v>
      </c>
      <c r="E7060" s="245">
        <f t="shared" si="331"/>
        <v>27</v>
      </c>
      <c r="F7060" s="306" t="s">
        <v>175</v>
      </c>
      <c r="G7060" s="241">
        <v>132.31</v>
      </c>
      <c r="H7060" s="244">
        <f t="shared" si="332"/>
        <v>3572.37</v>
      </c>
      <c r="I7060" s="246"/>
      <c r="J7060" s="247"/>
      <c r="K7060" s="240"/>
      <c r="L7060" s="245"/>
    </row>
    <row r="7061" spans="1:12">
      <c r="A7061" s="243">
        <v>45183</v>
      </c>
      <c r="B7061" s="243">
        <v>45225</v>
      </c>
      <c r="C7061" s="244">
        <f t="shared" si="330"/>
        <v>43</v>
      </c>
      <c r="D7061" s="239">
        <v>45225</v>
      </c>
      <c r="E7061" s="245">
        <f t="shared" si="331"/>
        <v>42</v>
      </c>
      <c r="F7061" s="306" t="s">
        <v>176</v>
      </c>
      <c r="G7061" s="241">
        <v>1230.5</v>
      </c>
      <c r="H7061" s="244">
        <f t="shared" si="332"/>
        <v>51681</v>
      </c>
      <c r="I7061" s="246"/>
      <c r="J7061" s="247"/>
      <c r="K7061" s="240"/>
      <c r="L7061" s="245"/>
    </row>
    <row r="7062" spans="1:12">
      <c r="A7062" s="243">
        <v>45183</v>
      </c>
      <c r="B7062" s="243">
        <v>45189</v>
      </c>
      <c r="C7062" s="244">
        <f t="shared" si="330"/>
        <v>7</v>
      </c>
      <c r="D7062" s="239">
        <v>45189</v>
      </c>
      <c r="E7062" s="245">
        <f t="shared" si="331"/>
        <v>6</v>
      </c>
      <c r="F7062" s="306" t="s">
        <v>177</v>
      </c>
      <c r="G7062" s="241">
        <v>18929.46</v>
      </c>
      <c r="H7062" s="244">
        <f t="shared" si="332"/>
        <v>113576.76</v>
      </c>
      <c r="I7062" s="246"/>
      <c r="J7062" s="247"/>
      <c r="K7062" s="240"/>
      <c r="L7062" s="245"/>
    </row>
    <row r="7063" spans="1:12">
      <c r="A7063" s="243">
        <v>45183</v>
      </c>
      <c r="B7063" s="243">
        <v>45194</v>
      </c>
      <c r="C7063" s="244">
        <f t="shared" si="330"/>
        <v>12</v>
      </c>
      <c r="D7063" s="239">
        <v>45194</v>
      </c>
      <c r="E7063" s="245">
        <f t="shared" si="331"/>
        <v>11</v>
      </c>
      <c r="F7063" s="306" t="s">
        <v>175</v>
      </c>
      <c r="G7063" s="241">
        <v>182.56</v>
      </c>
      <c r="H7063" s="244">
        <f t="shared" si="332"/>
        <v>2008.16</v>
      </c>
      <c r="I7063" s="246"/>
      <c r="J7063" s="247"/>
      <c r="K7063" s="240"/>
      <c r="L7063" s="245"/>
    </row>
    <row r="7064" spans="1:12">
      <c r="A7064" s="243">
        <v>45183</v>
      </c>
      <c r="B7064" s="243">
        <v>45184</v>
      </c>
      <c r="C7064" s="244">
        <f t="shared" si="330"/>
        <v>2</v>
      </c>
      <c r="D7064" s="239">
        <v>45184</v>
      </c>
      <c r="E7064" s="245">
        <f t="shared" si="331"/>
        <v>1</v>
      </c>
      <c r="F7064" s="306" t="s">
        <v>180</v>
      </c>
      <c r="G7064" s="241">
        <v>0</v>
      </c>
      <c r="H7064" s="244">
        <f t="shared" si="332"/>
        <v>0</v>
      </c>
      <c r="I7064" s="246"/>
      <c r="J7064" s="247"/>
      <c r="K7064" s="240"/>
      <c r="L7064" s="245"/>
    </row>
    <row r="7065" spans="1:12">
      <c r="A7065" s="243">
        <v>45183</v>
      </c>
      <c r="B7065" s="243">
        <v>45194</v>
      </c>
      <c r="C7065" s="244">
        <f t="shared" si="330"/>
        <v>12</v>
      </c>
      <c r="D7065" s="239">
        <v>45194</v>
      </c>
      <c r="E7065" s="245">
        <f t="shared" si="331"/>
        <v>11</v>
      </c>
      <c r="F7065" s="306" t="s">
        <v>176</v>
      </c>
      <c r="G7065" s="241">
        <v>497.24</v>
      </c>
      <c r="H7065" s="244">
        <f t="shared" si="332"/>
        <v>5469.64</v>
      </c>
      <c r="I7065" s="246"/>
      <c r="J7065" s="247"/>
      <c r="K7065" s="240"/>
      <c r="L7065" s="245"/>
    </row>
    <row r="7066" spans="1:12">
      <c r="A7066" s="243">
        <v>45183</v>
      </c>
      <c r="B7066" s="243">
        <v>45229</v>
      </c>
      <c r="C7066" s="244">
        <f t="shared" si="330"/>
        <v>47</v>
      </c>
      <c r="D7066" s="239">
        <v>45229</v>
      </c>
      <c r="E7066" s="245">
        <f t="shared" si="331"/>
        <v>46</v>
      </c>
      <c r="F7066" s="306" t="s">
        <v>175</v>
      </c>
      <c r="G7066" s="241">
        <v>83.75</v>
      </c>
      <c r="H7066" s="244">
        <f t="shared" si="332"/>
        <v>3852.5</v>
      </c>
      <c r="I7066" s="246"/>
      <c r="J7066" s="247"/>
      <c r="K7066" s="240"/>
      <c r="L7066" s="245"/>
    </row>
    <row r="7067" spans="1:12">
      <c r="A7067" s="243">
        <v>45183</v>
      </c>
      <c r="B7067" s="243">
        <v>45212</v>
      </c>
      <c r="C7067" s="244">
        <f t="shared" si="330"/>
        <v>30</v>
      </c>
      <c r="D7067" s="239">
        <v>45212</v>
      </c>
      <c r="E7067" s="245">
        <f t="shared" si="331"/>
        <v>29</v>
      </c>
      <c r="F7067" s="306" t="s">
        <v>179</v>
      </c>
      <c r="G7067" s="241">
        <v>0.56999999999999995</v>
      </c>
      <c r="H7067" s="244">
        <f t="shared" si="332"/>
        <v>16.529999999999998</v>
      </c>
      <c r="I7067" s="246"/>
      <c r="J7067" s="247"/>
      <c r="K7067" s="240"/>
      <c r="L7067" s="245"/>
    </row>
    <row r="7068" spans="1:12">
      <c r="A7068" s="243">
        <v>45183</v>
      </c>
      <c r="B7068" s="243">
        <v>45215</v>
      </c>
      <c r="C7068" s="244">
        <f t="shared" si="330"/>
        <v>33</v>
      </c>
      <c r="D7068" s="239">
        <v>45215</v>
      </c>
      <c r="E7068" s="245">
        <f t="shared" si="331"/>
        <v>32</v>
      </c>
      <c r="F7068" s="306" t="s">
        <v>175</v>
      </c>
      <c r="G7068" s="241">
        <v>15.82</v>
      </c>
      <c r="H7068" s="244">
        <f t="shared" si="332"/>
        <v>506.24</v>
      </c>
      <c r="I7068" s="246"/>
      <c r="J7068" s="247"/>
      <c r="K7068" s="240"/>
      <c r="L7068" s="245"/>
    </row>
    <row r="7069" spans="1:12">
      <c r="A7069" s="243">
        <v>45183</v>
      </c>
      <c r="B7069" s="243">
        <v>45187</v>
      </c>
      <c r="C7069" s="244">
        <f t="shared" si="330"/>
        <v>5</v>
      </c>
      <c r="D7069" s="239">
        <v>45187</v>
      </c>
      <c r="E7069" s="245">
        <f t="shared" si="331"/>
        <v>4</v>
      </c>
      <c r="F7069" s="306" t="s">
        <v>180</v>
      </c>
      <c r="G7069" s="241">
        <v>-10452.459999999999</v>
      </c>
      <c r="H7069" s="244">
        <f t="shared" si="332"/>
        <v>-41809.839999999997</v>
      </c>
      <c r="I7069" s="246"/>
      <c r="J7069" s="247"/>
      <c r="K7069" s="240"/>
      <c r="L7069" s="245"/>
    </row>
    <row r="7070" spans="1:12">
      <c r="A7070" s="243">
        <v>45183</v>
      </c>
      <c r="B7070" s="243">
        <v>45188</v>
      </c>
      <c r="C7070" s="244">
        <f t="shared" si="330"/>
        <v>6</v>
      </c>
      <c r="D7070" s="239">
        <v>45188</v>
      </c>
      <c r="E7070" s="245">
        <f t="shared" si="331"/>
        <v>5</v>
      </c>
      <c r="F7070" s="306" t="s">
        <v>180</v>
      </c>
      <c r="G7070" s="241">
        <v>2885.82</v>
      </c>
      <c r="H7070" s="244">
        <f t="shared" si="332"/>
        <v>14429.1</v>
      </c>
      <c r="I7070" s="246"/>
      <c r="J7070" s="247"/>
      <c r="K7070" s="240"/>
      <c r="L7070" s="245"/>
    </row>
    <row r="7071" spans="1:12">
      <c r="A7071" s="243">
        <v>45183</v>
      </c>
      <c r="B7071" s="243">
        <v>45183</v>
      </c>
      <c r="C7071" s="244">
        <f t="shared" si="330"/>
        <v>1</v>
      </c>
      <c r="D7071" s="239">
        <v>45183</v>
      </c>
      <c r="E7071" s="245">
        <f t="shared" si="331"/>
        <v>0</v>
      </c>
      <c r="F7071" s="306" t="s">
        <v>175</v>
      </c>
      <c r="G7071" s="241">
        <v>923.39</v>
      </c>
      <c r="H7071" s="244">
        <f t="shared" si="332"/>
        <v>0</v>
      </c>
      <c r="I7071" s="246"/>
      <c r="J7071" s="247"/>
      <c r="K7071" s="240"/>
      <c r="L7071" s="245"/>
    </row>
    <row r="7072" spans="1:12">
      <c r="A7072" s="243">
        <v>45183</v>
      </c>
      <c r="B7072" s="243">
        <v>45184</v>
      </c>
      <c r="C7072" s="244">
        <f t="shared" si="330"/>
        <v>2</v>
      </c>
      <c r="D7072" s="239">
        <v>45184</v>
      </c>
      <c r="E7072" s="245">
        <f t="shared" si="331"/>
        <v>1</v>
      </c>
      <c r="F7072" s="306" t="s">
        <v>175</v>
      </c>
      <c r="G7072" s="241">
        <v>748787.21</v>
      </c>
      <c r="H7072" s="244">
        <f t="shared" si="332"/>
        <v>748787.21</v>
      </c>
      <c r="I7072" s="246"/>
      <c r="J7072" s="247"/>
      <c r="K7072" s="240"/>
      <c r="L7072" s="245"/>
    </row>
    <row r="7073" spans="1:12">
      <c r="A7073" s="243">
        <v>45183</v>
      </c>
      <c r="B7073" s="243">
        <v>45202</v>
      </c>
      <c r="C7073" s="244">
        <f t="shared" si="330"/>
        <v>20</v>
      </c>
      <c r="D7073" s="239">
        <v>45202</v>
      </c>
      <c r="E7073" s="245">
        <f t="shared" si="331"/>
        <v>19</v>
      </c>
      <c r="F7073" s="306" t="s">
        <v>175</v>
      </c>
      <c r="G7073" s="241">
        <v>100.92</v>
      </c>
      <c r="H7073" s="244">
        <f t="shared" si="332"/>
        <v>1917.48</v>
      </c>
      <c r="I7073" s="246"/>
      <c r="J7073" s="247"/>
      <c r="K7073" s="240"/>
      <c r="L7073" s="245"/>
    </row>
    <row r="7074" spans="1:12">
      <c r="A7074" s="243">
        <v>45183</v>
      </c>
      <c r="B7074" s="243">
        <v>45184</v>
      </c>
      <c r="C7074" s="244">
        <f t="shared" si="330"/>
        <v>2</v>
      </c>
      <c r="D7074" s="239">
        <v>45184</v>
      </c>
      <c r="E7074" s="245">
        <f t="shared" si="331"/>
        <v>1</v>
      </c>
      <c r="F7074" s="306" t="s">
        <v>178</v>
      </c>
      <c r="G7074" s="241">
        <v>37417.82</v>
      </c>
      <c r="H7074" s="244">
        <f t="shared" si="332"/>
        <v>37417.82</v>
      </c>
      <c r="I7074" s="246"/>
      <c r="J7074" s="247"/>
      <c r="K7074" s="240"/>
      <c r="L7074" s="245"/>
    </row>
    <row r="7075" spans="1:12">
      <c r="A7075" s="243">
        <v>45183</v>
      </c>
      <c r="B7075" s="243">
        <v>45183</v>
      </c>
      <c r="C7075" s="244">
        <f t="shared" si="330"/>
        <v>1</v>
      </c>
      <c r="D7075" s="239">
        <v>45183</v>
      </c>
      <c r="E7075" s="245">
        <f t="shared" si="331"/>
        <v>0</v>
      </c>
      <c r="F7075" s="306" t="s">
        <v>179</v>
      </c>
      <c r="G7075" s="241">
        <v>426.67</v>
      </c>
      <c r="H7075" s="244">
        <f t="shared" si="332"/>
        <v>0</v>
      </c>
      <c r="I7075" s="246"/>
      <c r="J7075" s="247"/>
      <c r="K7075" s="240"/>
      <c r="L7075" s="245"/>
    </row>
    <row r="7076" spans="1:12">
      <c r="A7076" s="243">
        <v>45183</v>
      </c>
      <c r="B7076" s="243">
        <v>45183</v>
      </c>
      <c r="C7076" s="244">
        <f t="shared" si="330"/>
        <v>1</v>
      </c>
      <c r="D7076" s="239">
        <v>45183</v>
      </c>
      <c r="E7076" s="245">
        <f t="shared" si="331"/>
        <v>0</v>
      </c>
      <c r="F7076" s="306" t="s">
        <v>176</v>
      </c>
      <c r="G7076" s="241">
        <v>11468.19</v>
      </c>
      <c r="H7076" s="244">
        <f t="shared" si="332"/>
        <v>0</v>
      </c>
      <c r="I7076" s="246"/>
      <c r="J7076" s="247"/>
      <c r="K7076" s="240"/>
      <c r="L7076" s="245"/>
    </row>
    <row r="7077" spans="1:12">
      <c r="A7077" s="243">
        <v>45183</v>
      </c>
      <c r="B7077" s="243">
        <v>45184</v>
      </c>
      <c r="C7077" s="244">
        <f t="shared" si="330"/>
        <v>2</v>
      </c>
      <c r="D7077" s="239">
        <v>45184</v>
      </c>
      <c r="E7077" s="245">
        <f t="shared" si="331"/>
        <v>1</v>
      </c>
      <c r="F7077" s="306" t="s">
        <v>176</v>
      </c>
      <c r="G7077" s="241">
        <v>490922.21</v>
      </c>
      <c r="H7077" s="244">
        <f t="shared" si="332"/>
        <v>490922.21</v>
      </c>
      <c r="I7077" s="246"/>
      <c r="J7077" s="247"/>
      <c r="K7077" s="240"/>
      <c r="L7077" s="245"/>
    </row>
    <row r="7078" spans="1:12">
      <c r="A7078" s="243">
        <v>45183</v>
      </c>
      <c r="B7078" s="243">
        <v>45187</v>
      </c>
      <c r="C7078" s="244">
        <f t="shared" si="330"/>
        <v>5</v>
      </c>
      <c r="D7078" s="239">
        <v>45187</v>
      </c>
      <c r="E7078" s="245">
        <f t="shared" si="331"/>
        <v>4</v>
      </c>
      <c r="F7078" s="306" t="s">
        <v>175</v>
      </c>
      <c r="G7078" s="241">
        <v>9180.64</v>
      </c>
      <c r="H7078" s="244">
        <f t="shared" si="332"/>
        <v>36722.559999999998</v>
      </c>
      <c r="I7078" s="246"/>
      <c r="J7078" s="247"/>
      <c r="K7078" s="240"/>
      <c r="L7078" s="245"/>
    </row>
    <row r="7079" spans="1:12">
      <c r="A7079" s="243">
        <v>45183</v>
      </c>
      <c r="B7079" s="243">
        <v>45201</v>
      </c>
      <c r="C7079" s="244">
        <f t="shared" si="330"/>
        <v>19</v>
      </c>
      <c r="D7079" s="239">
        <v>45201</v>
      </c>
      <c r="E7079" s="245">
        <f t="shared" si="331"/>
        <v>18</v>
      </c>
      <c r="F7079" s="306" t="s">
        <v>176</v>
      </c>
      <c r="G7079" s="241">
        <v>119.4</v>
      </c>
      <c r="H7079" s="244">
        <f t="shared" si="332"/>
        <v>2149.2000000000003</v>
      </c>
      <c r="I7079" s="246"/>
      <c r="J7079" s="247"/>
      <c r="K7079" s="240"/>
      <c r="L7079" s="245"/>
    </row>
    <row r="7080" spans="1:12">
      <c r="A7080" s="243">
        <v>45183</v>
      </c>
      <c r="B7080" s="243">
        <v>45188</v>
      </c>
      <c r="C7080" s="244">
        <f t="shared" si="330"/>
        <v>6</v>
      </c>
      <c r="D7080" s="239">
        <v>45188</v>
      </c>
      <c r="E7080" s="245">
        <f t="shared" si="331"/>
        <v>5</v>
      </c>
      <c r="F7080" s="306" t="s">
        <v>175</v>
      </c>
      <c r="G7080" s="241">
        <v>1330.94</v>
      </c>
      <c r="H7080" s="244">
        <f t="shared" si="332"/>
        <v>6654.7000000000007</v>
      </c>
      <c r="I7080" s="246"/>
      <c r="J7080" s="247"/>
      <c r="K7080" s="240"/>
      <c r="L7080" s="245"/>
    </row>
    <row r="7081" spans="1:12">
      <c r="A7081" s="243">
        <v>45183</v>
      </c>
      <c r="B7081" s="243">
        <v>45187</v>
      </c>
      <c r="C7081" s="244">
        <f t="shared" si="330"/>
        <v>5</v>
      </c>
      <c r="D7081" s="239">
        <v>45187</v>
      </c>
      <c r="E7081" s="245">
        <f t="shared" si="331"/>
        <v>4</v>
      </c>
      <c r="F7081" s="306" t="s">
        <v>178</v>
      </c>
      <c r="G7081" s="241">
        <v>25296.04</v>
      </c>
      <c r="H7081" s="244">
        <f t="shared" si="332"/>
        <v>101184.16</v>
      </c>
      <c r="I7081" s="246"/>
      <c r="J7081" s="247"/>
      <c r="K7081" s="240"/>
      <c r="L7081" s="245"/>
    </row>
    <row r="7082" spans="1:12">
      <c r="A7082" s="243">
        <v>45183</v>
      </c>
      <c r="B7082" s="243">
        <v>45184</v>
      </c>
      <c r="C7082" s="244">
        <f t="shared" si="330"/>
        <v>2</v>
      </c>
      <c r="D7082" s="239">
        <v>45184</v>
      </c>
      <c r="E7082" s="245">
        <f t="shared" si="331"/>
        <v>1</v>
      </c>
      <c r="F7082" s="306" t="s">
        <v>177</v>
      </c>
      <c r="G7082" s="241">
        <v>24254.67</v>
      </c>
      <c r="H7082" s="244">
        <f t="shared" si="332"/>
        <v>24254.67</v>
      </c>
      <c r="I7082" s="246"/>
      <c r="J7082" s="247"/>
      <c r="K7082" s="240"/>
      <c r="L7082" s="245"/>
    </row>
    <row r="7083" spans="1:12">
      <c r="A7083" s="243">
        <v>45183</v>
      </c>
      <c r="B7083" s="243">
        <v>45203</v>
      </c>
      <c r="C7083" s="244">
        <f t="shared" si="330"/>
        <v>21</v>
      </c>
      <c r="D7083" s="239">
        <v>45203</v>
      </c>
      <c r="E7083" s="245">
        <f t="shared" si="331"/>
        <v>20</v>
      </c>
      <c r="F7083" s="306" t="s">
        <v>176</v>
      </c>
      <c r="G7083" s="241">
        <v>32.53</v>
      </c>
      <c r="H7083" s="244">
        <f t="shared" si="332"/>
        <v>650.6</v>
      </c>
      <c r="I7083" s="246"/>
      <c r="J7083" s="247"/>
      <c r="K7083" s="240"/>
      <c r="L7083" s="245"/>
    </row>
    <row r="7084" spans="1:12">
      <c r="A7084" s="243">
        <v>45183</v>
      </c>
      <c r="B7084" s="243">
        <v>45187</v>
      </c>
      <c r="C7084" s="244">
        <f t="shared" si="330"/>
        <v>5</v>
      </c>
      <c r="D7084" s="239">
        <v>45187</v>
      </c>
      <c r="E7084" s="245">
        <f t="shared" si="331"/>
        <v>4</v>
      </c>
      <c r="F7084" s="306" t="s">
        <v>176</v>
      </c>
      <c r="G7084" s="241">
        <v>134463.25</v>
      </c>
      <c r="H7084" s="244">
        <f t="shared" si="332"/>
        <v>537853</v>
      </c>
      <c r="I7084" s="246"/>
      <c r="J7084" s="247"/>
      <c r="K7084" s="240"/>
      <c r="L7084" s="245"/>
    </row>
    <row r="7085" spans="1:12">
      <c r="A7085" s="243">
        <v>45183</v>
      </c>
      <c r="B7085" s="243">
        <v>45188</v>
      </c>
      <c r="C7085" s="244">
        <f t="shared" si="330"/>
        <v>6</v>
      </c>
      <c r="D7085" s="239">
        <v>45188</v>
      </c>
      <c r="E7085" s="245">
        <f t="shared" si="331"/>
        <v>5</v>
      </c>
      <c r="F7085" s="306" t="s">
        <v>178</v>
      </c>
      <c r="G7085" s="241">
        <v>8051.49</v>
      </c>
      <c r="H7085" s="244">
        <f t="shared" si="332"/>
        <v>40257.449999999997</v>
      </c>
      <c r="I7085" s="246"/>
      <c r="J7085" s="247"/>
      <c r="K7085" s="240"/>
      <c r="L7085" s="245"/>
    </row>
    <row r="7086" spans="1:12">
      <c r="A7086" s="243">
        <v>45183</v>
      </c>
      <c r="B7086" s="243">
        <v>45204</v>
      </c>
      <c r="C7086" s="244">
        <f t="shared" si="330"/>
        <v>22</v>
      </c>
      <c r="D7086" s="239">
        <v>45204</v>
      </c>
      <c r="E7086" s="245">
        <f t="shared" si="331"/>
        <v>21</v>
      </c>
      <c r="F7086" s="306" t="s">
        <v>176</v>
      </c>
      <c r="G7086" s="241">
        <v>1077.1300000000001</v>
      </c>
      <c r="H7086" s="244">
        <f t="shared" si="332"/>
        <v>22619.730000000003</v>
      </c>
      <c r="I7086" s="246"/>
      <c r="J7086" s="247"/>
      <c r="K7086" s="240"/>
      <c r="L7086" s="245"/>
    </row>
    <row r="7087" spans="1:12">
      <c r="A7087" s="243">
        <v>45183</v>
      </c>
      <c r="B7087" s="243">
        <v>45188</v>
      </c>
      <c r="C7087" s="244">
        <f t="shared" si="330"/>
        <v>6</v>
      </c>
      <c r="D7087" s="239">
        <v>45188</v>
      </c>
      <c r="E7087" s="245">
        <f t="shared" si="331"/>
        <v>5</v>
      </c>
      <c r="F7087" s="306" t="s">
        <v>176</v>
      </c>
      <c r="G7087" s="241">
        <v>103902.25</v>
      </c>
      <c r="H7087" s="244">
        <f t="shared" si="332"/>
        <v>519511.25</v>
      </c>
      <c r="I7087" s="246"/>
      <c r="J7087" s="247"/>
      <c r="K7087" s="240"/>
      <c r="L7087" s="245"/>
    </row>
    <row r="7088" spans="1:12">
      <c r="A7088" s="243">
        <v>45183</v>
      </c>
      <c r="B7088" s="243">
        <v>45205</v>
      </c>
      <c r="C7088" s="244">
        <f t="shared" si="330"/>
        <v>23</v>
      </c>
      <c r="D7088" s="239">
        <v>45205</v>
      </c>
      <c r="E7088" s="245">
        <f t="shared" si="331"/>
        <v>22</v>
      </c>
      <c r="F7088" s="306" t="s">
        <v>176</v>
      </c>
      <c r="G7088" s="241">
        <v>112.86</v>
      </c>
      <c r="H7088" s="244">
        <f t="shared" si="332"/>
        <v>2482.92</v>
      </c>
      <c r="I7088" s="246"/>
      <c r="J7088" s="247"/>
      <c r="K7088" s="240"/>
      <c r="L7088" s="245"/>
    </row>
    <row r="7089" spans="1:12">
      <c r="A7089" s="243">
        <v>45183</v>
      </c>
      <c r="B7089" s="243">
        <v>45208</v>
      </c>
      <c r="C7089" s="244">
        <f t="shared" si="330"/>
        <v>26</v>
      </c>
      <c r="D7089" s="239">
        <v>45208</v>
      </c>
      <c r="E7089" s="245">
        <f t="shared" si="331"/>
        <v>25</v>
      </c>
      <c r="F7089" s="306" t="s">
        <v>175</v>
      </c>
      <c r="G7089" s="241">
        <v>338.64</v>
      </c>
      <c r="H7089" s="244">
        <f t="shared" si="332"/>
        <v>8466</v>
      </c>
      <c r="I7089" s="246"/>
      <c r="J7089" s="247"/>
      <c r="K7089" s="240"/>
      <c r="L7089" s="245"/>
    </row>
    <row r="7090" spans="1:12">
      <c r="A7090" s="243">
        <v>45183</v>
      </c>
      <c r="B7090" s="243">
        <v>45189</v>
      </c>
      <c r="C7090" s="244">
        <f t="shared" si="330"/>
        <v>7</v>
      </c>
      <c r="D7090" s="239">
        <v>45189</v>
      </c>
      <c r="E7090" s="245">
        <f t="shared" si="331"/>
        <v>6</v>
      </c>
      <c r="F7090" s="306" t="s">
        <v>175</v>
      </c>
      <c r="G7090" s="241">
        <v>1854.59</v>
      </c>
      <c r="H7090" s="244">
        <f t="shared" si="332"/>
        <v>11127.539999999999</v>
      </c>
      <c r="I7090" s="246"/>
      <c r="J7090" s="247"/>
      <c r="K7090" s="240"/>
      <c r="L7090" s="245"/>
    </row>
    <row r="7091" spans="1:12">
      <c r="A7091" s="243">
        <v>45183</v>
      </c>
      <c r="B7091" s="243">
        <v>45187</v>
      </c>
      <c r="C7091" s="244">
        <f t="shared" si="330"/>
        <v>5</v>
      </c>
      <c r="D7091" s="239">
        <v>45187</v>
      </c>
      <c r="E7091" s="245">
        <f t="shared" si="331"/>
        <v>4</v>
      </c>
      <c r="F7091" s="306" t="s">
        <v>177</v>
      </c>
      <c r="G7091" s="241">
        <v>216.5</v>
      </c>
      <c r="H7091" s="244">
        <f t="shared" si="332"/>
        <v>866</v>
      </c>
      <c r="I7091" s="246"/>
      <c r="J7091" s="247"/>
      <c r="K7091" s="240"/>
      <c r="L7091" s="245"/>
    </row>
    <row r="7092" spans="1:12">
      <c r="A7092" s="243">
        <v>45183</v>
      </c>
      <c r="B7092" s="243">
        <v>45413</v>
      </c>
      <c r="C7092" s="244">
        <f t="shared" si="330"/>
        <v>231</v>
      </c>
      <c r="D7092" s="239">
        <v>45413</v>
      </c>
      <c r="E7092" s="245">
        <f t="shared" si="331"/>
        <v>230</v>
      </c>
      <c r="F7092" s="306" t="s">
        <v>175</v>
      </c>
      <c r="G7092" s="241">
        <v>91.76</v>
      </c>
      <c r="H7092" s="244">
        <f t="shared" si="332"/>
        <v>21104.800000000003</v>
      </c>
      <c r="I7092" s="246"/>
      <c r="J7092" s="247"/>
      <c r="K7092" s="240"/>
      <c r="L7092" s="245"/>
    </row>
    <row r="7093" spans="1:12">
      <c r="A7093" s="243">
        <v>45183</v>
      </c>
      <c r="B7093" s="243">
        <v>45183</v>
      </c>
      <c r="C7093" s="244">
        <f t="shared" si="330"/>
        <v>1</v>
      </c>
      <c r="D7093" s="239">
        <v>45183</v>
      </c>
      <c r="E7093" s="245">
        <f t="shared" si="331"/>
        <v>0</v>
      </c>
      <c r="F7093" s="306" t="s">
        <v>181</v>
      </c>
      <c r="G7093" s="241">
        <v>35.619999999999997</v>
      </c>
      <c r="H7093" s="244">
        <f t="shared" si="332"/>
        <v>0</v>
      </c>
      <c r="I7093" s="246"/>
      <c r="J7093" s="247"/>
      <c r="K7093" s="240"/>
      <c r="L7093" s="245"/>
    </row>
    <row r="7094" spans="1:12">
      <c r="A7094" s="243">
        <v>45183</v>
      </c>
      <c r="B7094" s="243">
        <v>45191</v>
      </c>
      <c r="C7094" s="244">
        <f t="shared" si="330"/>
        <v>9</v>
      </c>
      <c r="D7094" s="239">
        <v>45191</v>
      </c>
      <c r="E7094" s="245">
        <f t="shared" si="331"/>
        <v>8</v>
      </c>
      <c r="F7094" s="306" t="s">
        <v>175</v>
      </c>
      <c r="G7094" s="241">
        <v>240.7</v>
      </c>
      <c r="H7094" s="244">
        <f t="shared" si="332"/>
        <v>1925.6</v>
      </c>
      <c r="I7094" s="246"/>
      <c r="J7094" s="247"/>
      <c r="K7094" s="240"/>
      <c r="L7094" s="245"/>
    </row>
    <row r="7095" spans="1:12">
      <c r="A7095" s="243">
        <v>45183</v>
      </c>
      <c r="B7095" s="243">
        <v>45208</v>
      </c>
      <c r="C7095" s="244">
        <f t="shared" si="330"/>
        <v>26</v>
      </c>
      <c r="D7095" s="239">
        <v>45208</v>
      </c>
      <c r="E7095" s="245">
        <f t="shared" si="331"/>
        <v>25</v>
      </c>
      <c r="F7095" s="306" t="s">
        <v>176</v>
      </c>
      <c r="G7095" s="241">
        <v>120.85</v>
      </c>
      <c r="H7095" s="244">
        <f t="shared" si="332"/>
        <v>3021.25</v>
      </c>
      <c r="I7095" s="246"/>
      <c r="J7095" s="247"/>
      <c r="K7095" s="240"/>
      <c r="L7095" s="245"/>
    </row>
    <row r="7096" spans="1:12">
      <c r="A7096" s="243">
        <v>45184</v>
      </c>
      <c r="B7096" s="243">
        <v>45187</v>
      </c>
      <c r="C7096" s="244">
        <f t="shared" si="330"/>
        <v>4</v>
      </c>
      <c r="D7096" s="239">
        <v>45187</v>
      </c>
      <c r="E7096" s="245">
        <f t="shared" si="331"/>
        <v>3</v>
      </c>
      <c r="F7096" s="306" t="s">
        <v>176</v>
      </c>
      <c r="G7096" s="241">
        <v>129130.28</v>
      </c>
      <c r="H7096" s="244">
        <f t="shared" si="332"/>
        <v>387390.83999999997</v>
      </c>
      <c r="I7096" s="246"/>
      <c r="J7096" s="247"/>
      <c r="K7096" s="240"/>
      <c r="L7096" s="245"/>
    </row>
    <row r="7097" spans="1:12">
      <c r="A7097" s="243">
        <v>45184</v>
      </c>
      <c r="B7097" s="243">
        <v>45188</v>
      </c>
      <c r="C7097" s="244">
        <f t="shared" si="330"/>
        <v>5</v>
      </c>
      <c r="D7097" s="239">
        <v>45188</v>
      </c>
      <c r="E7097" s="245">
        <f t="shared" si="331"/>
        <v>4</v>
      </c>
      <c r="F7097" s="306" t="s">
        <v>178</v>
      </c>
      <c r="G7097" s="241">
        <v>431.57</v>
      </c>
      <c r="H7097" s="244">
        <f t="shared" si="332"/>
        <v>1726.28</v>
      </c>
      <c r="I7097" s="246"/>
      <c r="J7097" s="247"/>
      <c r="K7097" s="240"/>
      <c r="L7097" s="245"/>
    </row>
    <row r="7098" spans="1:12">
      <c r="A7098" s="243">
        <v>45184</v>
      </c>
      <c r="B7098" s="243">
        <v>45204</v>
      </c>
      <c r="C7098" s="244">
        <f t="shared" si="330"/>
        <v>21</v>
      </c>
      <c r="D7098" s="239">
        <v>45204</v>
      </c>
      <c r="E7098" s="245">
        <f t="shared" si="331"/>
        <v>20</v>
      </c>
      <c r="F7098" s="306" t="s">
        <v>176</v>
      </c>
      <c r="G7098" s="241">
        <v>18.23</v>
      </c>
      <c r="H7098" s="244">
        <f t="shared" si="332"/>
        <v>364.6</v>
      </c>
      <c r="I7098" s="246"/>
      <c r="J7098" s="247"/>
      <c r="K7098" s="240"/>
      <c r="L7098" s="245"/>
    </row>
    <row r="7099" spans="1:12">
      <c r="A7099" s="243">
        <v>45184</v>
      </c>
      <c r="B7099" s="243">
        <v>45188</v>
      </c>
      <c r="C7099" s="244">
        <f t="shared" si="330"/>
        <v>5</v>
      </c>
      <c r="D7099" s="239">
        <v>45188</v>
      </c>
      <c r="E7099" s="245">
        <f t="shared" si="331"/>
        <v>4</v>
      </c>
      <c r="F7099" s="306" t="s">
        <v>176</v>
      </c>
      <c r="G7099" s="241">
        <v>19607.38</v>
      </c>
      <c r="H7099" s="244">
        <f t="shared" si="332"/>
        <v>78429.52</v>
      </c>
      <c r="I7099" s="246"/>
      <c r="J7099" s="247"/>
      <c r="K7099" s="240"/>
      <c r="L7099" s="245"/>
    </row>
    <row r="7100" spans="1:12">
      <c r="A7100" s="243">
        <v>45184</v>
      </c>
      <c r="B7100" s="243">
        <v>45189</v>
      </c>
      <c r="C7100" s="244">
        <f t="shared" si="330"/>
        <v>6</v>
      </c>
      <c r="D7100" s="239">
        <v>45189</v>
      </c>
      <c r="E7100" s="245">
        <f t="shared" si="331"/>
        <v>5</v>
      </c>
      <c r="F7100" s="306" t="s">
        <v>175</v>
      </c>
      <c r="G7100" s="241">
        <v>1186.1099999999999</v>
      </c>
      <c r="H7100" s="244">
        <f t="shared" si="332"/>
        <v>5930.5499999999993</v>
      </c>
      <c r="I7100" s="246"/>
      <c r="J7100" s="247"/>
      <c r="K7100" s="240"/>
      <c r="L7100" s="245"/>
    </row>
    <row r="7101" spans="1:12">
      <c r="A7101" s="243">
        <v>45184</v>
      </c>
      <c r="B7101" s="243">
        <v>45187</v>
      </c>
      <c r="C7101" s="244">
        <f t="shared" si="330"/>
        <v>4</v>
      </c>
      <c r="D7101" s="239">
        <v>45187</v>
      </c>
      <c r="E7101" s="245">
        <f t="shared" si="331"/>
        <v>3</v>
      </c>
      <c r="F7101" s="306" t="s">
        <v>177</v>
      </c>
      <c r="G7101" s="241">
        <v>9075.74</v>
      </c>
      <c r="H7101" s="244">
        <f t="shared" si="332"/>
        <v>27227.22</v>
      </c>
      <c r="I7101" s="246"/>
      <c r="J7101" s="247"/>
      <c r="K7101" s="240"/>
      <c r="L7101" s="245"/>
    </row>
    <row r="7102" spans="1:12">
      <c r="A7102" s="243">
        <v>45184</v>
      </c>
      <c r="B7102" s="243">
        <v>45223</v>
      </c>
      <c r="C7102" s="244">
        <f t="shared" si="330"/>
        <v>40</v>
      </c>
      <c r="D7102" s="239">
        <v>45223</v>
      </c>
      <c r="E7102" s="245">
        <f t="shared" si="331"/>
        <v>39</v>
      </c>
      <c r="F7102" s="306" t="s">
        <v>175</v>
      </c>
      <c r="G7102" s="241">
        <v>55.08</v>
      </c>
      <c r="H7102" s="244">
        <f t="shared" si="332"/>
        <v>2148.12</v>
      </c>
      <c r="I7102" s="246"/>
      <c r="J7102" s="247"/>
      <c r="K7102" s="240"/>
      <c r="L7102" s="245"/>
    </row>
    <row r="7103" spans="1:12">
      <c r="A7103" s="243">
        <v>45184</v>
      </c>
      <c r="B7103" s="243">
        <v>45188</v>
      </c>
      <c r="C7103" s="244">
        <f t="shared" si="330"/>
        <v>5</v>
      </c>
      <c r="D7103" s="239">
        <v>45188</v>
      </c>
      <c r="E7103" s="245">
        <f t="shared" si="331"/>
        <v>4</v>
      </c>
      <c r="F7103" s="306" t="s">
        <v>177</v>
      </c>
      <c r="G7103" s="241">
        <v>1120.6300000000001</v>
      </c>
      <c r="H7103" s="244">
        <f t="shared" si="332"/>
        <v>4482.5200000000004</v>
      </c>
      <c r="I7103" s="246"/>
      <c r="J7103" s="247"/>
      <c r="K7103" s="240"/>
      <c r="L7103" s="245"/>
    </row>
    <row r="7104" spans="1:12">
      <c r="A7104" s="243">
        <v>45184</v>
      </c>
      <c r="B7104" s="243">
        <v>45190</v>
      </c>
      <c r="C7104" s="244">
        <f t="shared" si="330"/>
        <v>7</v>
      </c>
      <c r="D7104" s="239">
        <v>45190</v>
      </c>
      <c r="E7104" s="245">
        <f t="shared" si="331"/>
        <v>6</v>
      </c>
      <c r="F7104" s="306" t="s">
        <v>175</v>
      </c>
      <c r="G7104" s="241">
        <v>1275.94</v>
      </c>
      <c r="H7104" s="244">
        <f t="shared" si="332"/>
        <v>7655.64</v>
      </c>
      <c r="I7104" s="246"/>
      <c r="J7104" s="247"/>
      <c r="K7104" s="240"/>
      <c r="L7104" s="245"/>
    </row>
    <row r="7105" spans="1:12">
      <c r="A7105" s="243">
        <v>45184</v>
      </c>
      <c r="B7105" s="243">
        <v>45191</v>
      </c>
      <c r="C7105" s="244">
        <f t="shared" si="330"/>
        <v>8</v>
      </c>
      <c r="D7105" s="239">
        <v>45191</v>
      </c>
      <c r="E7105" s="245">
        <f t="shared" si="331"/>
        <v>7</v>
      </c>
      <c r="F7105" s="306" t="s">
        <v>175</v>
      </c>
      <c r="G7105" s="241">
        <v>235.73</v>
      </c>
      <c r="H7105" s="244">
        <f t="shared" si="332"/>
        <v>1650.11</v>
      </c>
      <c r="I7105" s="246"/>
      <c r="J7105" s="247"/>
      <c r="K7105" s="240"/>
      <c r="L7105" s="245"/>
    </row>
    <row r="7106" spans="1:12">
      <c r="A7106" s="243">
        <v>45184</v>
      </c>
      <c r="B7106" s="243">
        <v>45226</v>
      </c>
      <c r="C7106" s="244">
        <f t="shared" si="330"/>
        <v>43</v>
      </c>
      <c r="D7106" s="239">
        <v>45226</v>
      </c>
      <c r="E7106" s="245">
        <f t="shared" si="331"/>
        <v>42</v>
      </c>
      <c r="F7106" s="306" t="s">
        <v>175</v>
      </c>
      <c r="G7106" s="241">
        <v>206.73</v>
      </c>
      <c r="H7106" s="244">
        <f t="shared" si="332"/>
        <v>8682.66</v>
      </c>
      <c r="I7106" s="246"/>
      <c r="J7106" s="247"/>
      <c r="K7106" s="240"/>
      <c r="L7106" s="245"/>
    </row>
    <row r="7107" spans="1:12">
      <c r="A7107" s="243">
        <v>45184</v>
      </c>
      <c r="B7107" s="243">
        <v>45189</v>
      </c>
      <c r="C7107" s="244">
        <f t="shared" si="330"/>
        <v>6</v>
      </c>
      <c r="D7107" s="239">
        <v>45189</v>
      </c>
      <c r="E7107" s="245">
        <f t="shared" si="331"/>
        <v>5</v>
      </c>
      <c r="F7107" s="306" t="s">
        <v>176</v>
      </c>
      <c r="G7107" s="241">
        <v>387.47</v>
      </c>
      <c r="H7107" s="244">
        <f t="shared" si="332"/>
        <v>1937.3500000000001</v>
      </c>
      <c r="I7107" s="246"/>
      <c r="J7107" s="247"/>
      <c r="K7107" s="240"/>
      <c r="L7107" s="245"/>
    </row>
    <row r="7108" spans="1:12">
      <c r="A7108" s="243">
        <v>45184</v>
      </c>
      <c r="B7108" s="243">
        <v>45190</v>
      </c>
      <c r="C7108" s="244">
        <f t="shared" si="330"/>
        <v>7</v>
      </c>
      <c r="D7108" s="239">
        <v>45190</v>
      </c>
      <c r="E7108" s="245">
        <f t="shared" si="331"/>
        <v>6</v>
      </c>
      <c r="F7108" s="306" t="s">
        <v>178</v>
      </c>
      <c r="G7108" s="241">
        <v>46118.02</v>
      </c>
      <c r="H7108" s="244">
        <f t="shared" si="332"/>
        <v>276708.12</v>
      </c>
      <c r="I7108" s="246"/>
      <c r="J7108" s="247"/>
      <c r="K7108" s="240"/>
      <c r="L7108" s="245"/>
    </row>
    <row r="7109" spans="1:12">
      <c r="A7109" s="243">
        <v>45184</v>
      </c>
      <c r="B7109" s="243">
        <v>45190</v>
      </c>
      <c r="C7109" s="244">
        <f t="shared" si="330"/>
        <v>7</v>
      </c>
      <c r="D7109" s="239">
        <v>45190</v>
      </c>
      <c r="E7109" s="245">
        <f t="shared" si="331"/>
        <v>6</v>
      </c>
      <c r="F7109" s="306" t="s">
        <v>176</v>
      </c>
      <c r="G7109" s="241">
        <v>1462.51</v>
      </c>
      <c r="H7109" s="244">
        <f t="shared" si="332"/>
        <v>8775.06</v>
      </c>
      <c r="I7109" s="246"/>
      <c r="J7109" s="247"/>
      <c r="K7109" s="240"/>
      <c r="L7109" s="245"/>
    </row>
    <row r="7110" spans="1:12">
      <c r="A7110" s="243">
        <v>45184</v>
      </c>
      <c r="B7110" s="243">
        <v>45232</v>
      </c>
      <c r="C7110" s="244">
        <f t="shared" si="330"/>
        <v>49</v>
      </c>
      <c r="D7110" s="239">
        <v>45232</v>
      </c>
      <c r="E7110" s="245">
        <f t="shared" si="331"/>
        <v>48</v>
      </c>
      <c r="F7110" s="306" t="s">
        <v>176</v>
      </c>
      <c r="G7110" s="241">
        <v>406.24</v>
      </c>
      <c r="H7110" s="244">
        <f t="shared" si="332"/>
        <v>19499.52</v>
      </c>
      <c r="I7110" s="246"/>
      <c r="J7110" s="247"/>
      <c r="K7110" s="240"/>
      <c r="L7110" s="245"/>
    </row>
    <row r="7111" spans="1:12">
      <c r="A7111" s="243">
        <v>45184</v>
      </c>
      <c r="B7111" s="243">
        <v>45189</v>
      </c>
      <c r="C7111" s="244">
        <f t="shared" ref="C7111:C7174" si="333">B7111-A7111+1</f>
        <v>6</v>
      </c>
      <c r="D7111" s="239">
        <v>45189</v>
      </c>
      <c r="E7111" s="245">
        <f t="shared" ref="E7111:E7174" si="334">D7111-A7111</f>
        <v>5</v>
      </c>
      <c r="F7111" s="306" t="s">
        <v>177</v>
      </c>
      <c r="G7111" s="241">
        <v>53584.38</v>
      </c>
      <c r="H7111" s="244">
        <f t="shared" ref="H7111:H7174" si="335">E7111*G7111</f>
        <v>267921.89999999997</v>
      </c>
      <c r="I7111" s="246"/>
      <c r="J7111" s="247"/>
      <c r="K7111" s="240"/>
      <c r="L7111" s="245"/>
    </row>
    <row r="7112" spans="1:12">
      <c r="A7112" s="243">
        <v>45184</v>
      </c>
      <c r="B7112" s="243">
        <v>45225</v>
      </c>
      <c r="C7112" s="244">
        <f t="shared" si="333"/>
        <v>42</v>
      </c>
      <c r="D7112" s="239">
        <v>45225</v>
      </c>
      <c r="E7112" s="245">
        <f t="shared" si="334"/>
        <v>41</v>
      </c>
      <c r="F7112" s="306" t="s">
        <v>176</v>
      </c>
      <c r="G7112" s="241">
        <v>596.42999999999995</v>
      </c>
      <c r="H7112" s="244">
        <f t="shared" si="335"/>
        <v>24453.629999999997</v>
      </c>
      <c r="I7112" s="246"/>
      <c r="J7112" s="247"/>
      <c r="K7112" s="240"/>
      <c r="L7112" s="245"/>
    </row>
    <row r="7113" spans="1:12">
      <c r="A7113" s="243">
        <v>45184</v>
      </c>
      <c r="B7113" s="243">
        <v>45191</v>
      </c>
      <c r="C7113" s="244">
        <f t="shared" si="333"/>
        <v>8</v>
      </c>
      <c r="D7113" s="239">
        <v>45191</v>
      </c>
      <c r="E7113" s="245">
        <f t="shared" si="334"/>
        <v>7</v>
      </c>
      <c r="F7113" s="306" t="s">
        <v>176</v>
      </c>
      <c r="G7113" s="241">
        <v>21707.91</v>
      </c>
      <c r="H7113" s="244">
        <f t="shared" si="335"/>
        <v>151955.37</v>
      </c>
      <c r="I7113" s="246"/>
      <c r="J7113" s="247"/>
      <c r="K7113" s="240"/>
      <c r="L7113" s="245"/>
    </row>
    <row r="7114" spans="1:12">
      <c r="A7114" s="243">
        <v>45184</v>
      </c>
      <c r="B7114" s="243">
        <v>45194</v>
      </c>
      <c r="C7114" s="244">
        <f t="shared" si="333"/>
        <v>11</v>
      </c>
      <c r="D7114" s="239">
        <v>45194</v>
      </c>
      <c r="E7114" s="245">
        <f t="shared" si="334"/>
        <v>10</v>
      </c>
      <c r="F7114" s="306" t="s">
        <v>175</v>
      </c>
      <c r="G7114" s="241">
        <v>12.6</v>
      </c>
      <c r="H7114" s="244">
        <f t="shared" si="335"/>
        <v>126</v>
      </c>
      <c r="I7114" s="246"/>
      <c r="J7114" s="247"/>
      <c r="K7114" s="240"/>
      <c r="L7114" s="245"/>
    </row>
    <row r="7115" spans="1:12">
      <c r="A7115" s="243">
        <v>45184</v>
      </c>
      <c r="B7115" s="243">
        <v>45195</v>
      </c>
      <c r="C7115" s="244">
        <f t="shared" si="333"/>
        <v>12</v>
      </c>
      <c r="D7115" s="239">
        <v>45195</v>
      </c>
      <c r="E7115" s="245">
        <f t="shared" si="334"/>
        <v>11</v>
      </c>
      <c r="F7115" s="306" t="s">
        <v>175</v>
      </c>
      <c r="G7115" s="241">
        <v>115.47</v>
      </c>
      <c r="H7115" s="244">
        <f t="shared" si="335"/>
        <v>1270.17</v>
      </c>
      <c r="I7115" s="246"/>
      <c r="J7115" s="247"/>
      <c r="K7115" s="240"/>
      <c r="L7115" s="245"/>
    </row>
    <row r="7116" spans="1:12">
      <c r="A7116" s="243">
        <v>45184</v>
      </c>
      <c r="B7116" s="243">
        <v>45196</v>
      </c>
      <c r="C7116" s="244">
        <f t="shared" si="333"/>
        <v>13</v>
      </c>
      <c r="D7116" s="239">
        <v>45196</v>
      </c>
      <c r="E7116" s="245">
        <f t="shared" si="334"/>
        <v>12</v>
      </c>
      <c r="F7116" s="306" t="s">
        <v>175</v>
      </c>
      <c r="G7116" s="241">
        <v>31.22</v>
      </c>
      <c r="H7116" s="244">
        <f t="shared" si="335"/>
        <v>374.64</v>
      </c>
      <c r="I7116" s="246"/>
      <c r="J7116" s="247"/>
      <c r="K7116" s="240"/>
      <c r="L7116" s="245"/>
    </row>
    <row r="7117" spans="1:12">
      <c r="A7117" s="243">
        <v>45184</v>
      </c>
      <c r="B7117" s="243">
        <v>45194</v>
      </c>
      <c r="C7117" s="244">
        <f t="shared" si="333"/>
        <v>11</v>
      </c>
      <c r="D7117" s="239">
        <v>45194</v>
      </c>
      <c r="E7117" s="245">
        <f t="shared" si="334"/>
        <v>10</v>
      </c>
      <c r="F7117" s="306" t="s">
        <v>176</v>
      </c>
      <c r="G7117" s="241">
        <v>7010.81</v>
      </c>
      <c r="H7117" s="244">
        <f t="shared" si="335"/>
        <v>70108.100000000006</v>
      </c>
      <c r="I7117" s="246"/>
      <c r="J7117" s="247"/>
      <c r="K7117" s="240"/>
      <c r="L7117" s="245"/>
    </row>
    <row r="7118" spans="1:12">
      <c r="A7118" s="243">
        <v>45184</v>
      </c>
      <c r="B7118" s="243">
        <v>45188</v>
      </c>
      <c r="C7118" s="244">
        <f t="shared" si="333"/>
        <v>5</v>
      </c>
      <c r="D7118" s="239">
        <v>45188</v>
      </c>
      <c r="E7118" s="245">
        <f t="shared" si="334"/>
        <v>4</v>
      </c>
      <c r="F7118" s="306" t="s">
        <v>180</v>
      </c>
      <c r="G7118" s="241">
        <v>-2885.82</v>
      </c>
      <c r="H7118" s="244">
        <f t="shared" si="335"/>
        <v>-11543.28</v>
      </c>
      <c r="I7118" s="246"/>
      <c r="J7118" s="247"/>
      <c r="K7118" s="240"/>
      <c r="L7118" s="245"/>
    </row>
    <row r="7119" spans="1:12">
      <c r="A7119" s="243">
        <v>45184</v>
      </c>
      <c r="B7119" s="243">
        <v>45184</v>
      </c>
      <c r="C7119" s="244">
        <f t="shared" si="333"/>
        <v>1</v>
      </c>
      <c r="D7119" s="239">
        <v>45184</v>
      </c>
      <c r="E7119" s="245">
        <f t="shared" si="334"/>
        <v>0</v>
      </c>
      <c r="F7119" s="306" t="s">
        <v>175</v>
      </c>
      <c r="G7119" s="241">
        <v>1482.62</v>
      </c>
      <c r="H7119" s="244">
        <f t="shared" si="335"/>
        <v>0</v>
      </c>
      <c r="I7119" s="246"/>
      <c r="J7119" s="247"/>
      <c r="K7119" s="240"/>
      <c r="L7119" s="245"/>
    </row>
    <row r="7120" spans="1:12">
      <c r="A7120" s="243">
        <v>45184</v>
      </c>
      <c r="B7120" s="243">
        <v>45279</v>
      </c>
      <c r="C7120" s="244">
        <f t="shared" si="333"/>
        <v>96</v>
      </c>
      <c r="D7120" s="239">
        <v>45279</v>
      </c>
      <c r="E7120" s="245">
        <f t="shared" si="334"/>
        <v>95</v>
      </c>
      <c r="F7120" s="306" t="s">
        <v>176</v>
      </c>
      <c r="G7120" s="241">
        <v>36.46</v>
      </c>
      <c r="H7120" s="244">
        <f t="shared" si="335"/>
        <v>3463.7000000000003</v>
      </c>
      <c r="I7120" s="246"/>
      <c r="J7120" s="247"/>
      <c r="K7120" s="240"/>
      <c r="L7120" s="245"/>
    </row>
    <row r="7121" spans="1:12">
      <c r="A7121" s="243">
        <v>45184</v>
      </c>
      <c r="B7121" s="243">
        <v>45187</v>
      </c>
      <c r="C7121" s="244">
        <f t="shared" si="333"/>
        <v>4</v>
      </c>
      <c r="D7121" s="239">
        <v>45187</v>
      </c>
      <c r="E7121" s="245">
        <f t="shared" si="334"/>
        <v>3</v>
      </c>
      <c r="F7121" s="306" t="s">
        <v>175</v>
      </c>
      <c r="G7121" s="241">
        <v>806946.41</v>
      </c>
      <c r="H7121" s="244">
        <f t="shared" si="335"/>
        <v>2420839.23</v>
      </c>
      <c r="I7121" s="246"/>
      <c r="J7121" s="247"/>
      <c r="K7121" s="240"/>
      <c r="L7121" s="245"/>
    </row>
    <row r="7122" spans="1:12">
      <c r="A7122" s="243">
        <v>45184</v>
      </c>
      <c r="B7122" s="243">
        <v>45184</v>
      </c>
      <c r="C7122" s="244">
        <f t="shared" si="333"/>
        <v>1</v>
      </c>
      <c r="D7122" s="239">
        <v>45184</v>
      </c>
      <c r="E7122" s="245">
        <f t="shared" si="334"/>
        <v>0</v>
      </c>
      <c r="F7122" s="306" t="s">
        <v>176</v>
      </c>
      <c r="G7122" s="241">
        <v>3426.14</v>
      </c>
      <c r="H7122" s="244">
        <f t="shared" si="335"/>
        <v>0</v>
      </c>
      <c r="I7122" s="246"/>
      <c r="J7122" s="247"/>
      <c r="K7122" s="240"/>
      <c r="L7122" s="245"/>
    </row>
    <row r="7123" spans="1:12">
      <c r="A7123" s="243">
        <v>45184</v>
      </c>
      <c r="B7123" s="243">
        <v>45201</v>
      </c>
      <c r="C7123" s="244">
        <f t="shared" si="333"/>
        <v>18</v>
      </c>
      <c r="D7123" s="239">
        <v>45201</v>
      </c>
      <c r="E7123" s="245">
        <f t="shared" si="334"/>
        <v>17</v>
      </c>
      <c r="F7123" s="306" t="s">
        <v>176</v>
      </c>
      <c r="G7123" s="241">
        <v>28.83</v>
      </c>
      <c r="H7123" s="244">
        <f t="shared" si="335"/>
        <v>490.10999999999996</v>
      </c>
      <c r="I7123" s="246"/>
      <c r="J7123" s="247"/>
      <c r="K7123" s="240"/>
      <c r="L7123" s="245"/>
    </row>
    <row r="7124" spans="1:12">
      <c r="A7124" s="243">
        <v>45184</v>
      </c>
      <c r="B7124" s="243">
        <v>45204</v>
      </c>
      <c r="C7124" s="244">
        <f t="shared" si="333"/>
        <v>21</v>
      </c>
      <c r="D7124" s="239">
        <v>45204</v>
      </c>
      <c r="E7124" s="245">
        <f t="shared" si="334"/>
        <v>20</v>
      </c>
      <c r="F7124" s="306" t="s">
        <v>175</v>
      </c>
      <c r="G7124" s="241">
        <v>18.23</v>
      </c>
      <c r="H7124" s="244">
        <f t="shared" si="335"/>
        <v>364.6</v>
      </c>
      <c r="I7124" s="246"/>
      <c r="J7124" s="247"/>
      <c r="K7124" s="240"/>
      <c r="L7124" s="245"/>
    </row>
    <row r="7125" spans="1:12">
      <c r="A7125" s="243">
        <v>45184</v>
      </c>
      <c r="B7125" s="243">
        <v>45184</v>
      </c>
      <c r="C7125" s="244">
        <f t="shared" si="333"/>
        <v>1</v>
      </c>
      <c r="D7125" s="239">
        <v>45184</v>
      </c>
      <c r="E7125" s="245">
        <f t="shared" si="334"/>
        <v>0</v>
      </c>
      <c r="F7125" s="306" t="s">
        <v>179</v>
      </c>
      <c r="G7125" s="241">
        <v>3.21</v>
      </c>
      <c r="H7125" s="244">
        <f t="shared" si="335"/>
        <v>0</v>
      </c>
      <c r="I7125" s="246"/>
      <c r="J7125" s="247"/>
      <c r="K7125" s="240"/>
      <c r="L7125" s="245"/>
    </row>
    <row r="7126" spans="1:12">
      <c r="A7126" s="243">
        <v>45184</v>
      </c>
      <c r="B7126" s="243">
        <v>45188</v>
      </c>
      <c r="C7126" s="244">
        <f t="shared" si="333"/>
        <v>5</v>
      </c>
      <c r="D7126" s="239">
        <v>45188</v>
      </c>
      <c r="E7126" s="245">
        <f t="shared" si="334"/>
        <v>4</v>
      </c>
      <c r="F7126" s="306" t="s">
        <v>175</v>
      </c>
      <c r="G7126" s="241">
        <v>5118.3500000000004</v>
      </c>
      <c r="H7126" s="244">
        <f t="shared" si="335"/>
        <v>20473.400000000001</v>
      </c>
      <c r="I7126" s="246"/>
      <c r="J7126" s="247"/>
      <c r="K7126" s="240"/>
      <c r="L7126" s="245"/>
    </row>
    <row r="7127" spans="1:12">
      <c r="A7127" s="243">
        <v>45184</v>
      </c>
      <c r="B7127" s="243">
        <v>45244</v>
      </c>
      <c r="C7127" s="244">
        <f t="shared" si="333"/>
        <v>61</v>
      </c>
      <c r="D7127" s="239">
        <v>45244</v>
      </c>
      <c r="E7127" s="245">
        <f t="shared" si="334"/>
        <v>60</v>
      </c>
      <c r="F7127" s="306" t="s">
        <v>175</v>
      </c>
      <c r="G7127" s="241">
        <v>11.03</v>
      </c>
      <c r="H7127" s="244">
        <f t="shared" si="335"/>
        <v>661.8</v>
      </c>
      <c r="I7127" s="246"/>
      <c r="J7127" s="247"/>
      <c r="K7127" s="240"/>
      <c r="L7127" s="245"/>
    </row>
    <row r="7128" spans="1:12">
      <c r="A7128" s="243">
        <v>45184</v>
      </c>
      <c r="B7128" s="243">
        <v>45184</v>
      </c>
      <c r="C7128" s="244">
        <f t="shared" si="333"/>
        <v>1</v>
      </c>
      <c r="D7128" s="239">
        <v>45184</v>
      </c>
      <c r="E7128" s="245">
        <f t="shared" si="334"/>
        <v>0</v>
      </c>
      <c r="F7128" s="306" t="s">
        <v>177</v>
      </c>
      <c r="G7128" s="241">
        <v>89.18</v>
      </c>
      <c r="H7128" s="244">
        <f t="shared" si="335"/>
        <v>0</v>
      </c>
      <c r="I7128" s="246"/>
      <c r="J7128" s="247"/>
      <c r="K7128" s="240"/>
      <c r="L7128" s="245"/>
    </row>
    <row r="7129" spans="1:12">
      <c r="A7129" s="243">
        <v>45184</v>
      </c>
      <c r="B7129" s="243">
        <v>45187</v>
      </c>
      <c r="C7129" s="244">
        <f t="shared" si="333"/>
        <v>4</v>
      </c>
      <c r="D7129" s="239">
        <v>45187</v>
      </c>
      <c r="E7129" s="245">
        <f t="shared" si="334"/>
        <v>3</v>
      </c>
      <c r="F7129" s="306" t="s">
        <v>178</v>
      </c>
      <c r="G7129" s="241">
        <v>647.42999999999995</v>
      </c>
      <c r="H7129" s="244">
        <f t="shared" si="335"/>
        <v>1942.29</v>
      </c>
      <c r="I7129" s="246"/>
      <c r="J7129" s="247"/>
      <c r="K7129" s="240"/>
      <c r="L7129" s="245"/>
    </row>
    <row r="7130" spans="1:12">
      <c r="A7130" s="243">
        <v>45185</v>
      </c>
      <c r="B7130" s="243">
        <v>45187</v>
      </c>
      <c r="C7130" s="244">
        <f t="shared" si="333"/>
        <v>3</v>
      </c>
      <c r="D7130" s="239">
        <v>45187</v>
      </c>
      <c r="E7130" s="245">
        <f t="shared" si="334"/>
        <v>2</v>
      </c>
      <c r="F7130" s="306" t="s">
        <v>175</v>
      </c>
      <c r="G7130" s="241">
        <v>1707.56</v>
      </c>
      <c r="H7130" s="244">
        <f t="shared" si="335"/>
        <v>3415.12</v>
      </c>
      <c r="I7130" s="246"/>
      <c r="J7130" s="247"/>
      <c r="K7130" s="240"/>
      <c r="L7130" s="245"/>
    </row>
    <row r="7131" spans="1:12">
      <c r="A7131" s="243">
        <v>45185</v>
      </c>
      <c r="B7131" s="243">
        <v>45188</v>
      </c>
      <c r="C7131" s="244">
        <f t="shared" si="333"/>
        <v>4</v>
      </c>
      <c r="D7131" s="239">
        <v>45188</v>
      </c>
      <c r="E7131" s="245">
        <f t="shared" si="334"/>
        <v>3</v>
      </c>
      <c r="F7131" s="306" t="s">
        <v>175</v>
      </c>
      <c r="G7131" s="241">
        <v>113.67</v>
      </c>
      <c r="H7131" s="244">
        <f t="shared" si="335"/>
        <v>341.01</v>
      </c>
      <c r="I7131" s="246"/>
      <c r="J7131" s="247"/>
      <c r="K7131" s="240"/>
      <c r="L7131" s="245"/>
    </row>
    <row r="7132" spans="1:12">
      <c r="A7132" s="243">
        <v>45186</v>
      </c>
      <c r="B7132" s="243">
        <v>45195</v>
      </c>
      <c r="C7132" s="244">
        <f t="shared" si="333"/>
        <v>10</v>
      </c>
      <c r="D7132" s="239">
        <v>45195</v>
      </c>
      <c r="E7132" s="245">
        <f t="shared" si="334"/>
        <v>9</v>
      </c>
      <c r="F7132" s="306" t="s">
        <v>176</v>
      </c>
      <c r="G7132" s="241">
        <v>94.92</v>
      </c>
      <c r="H7132" s="244">
        <f t="shared" si="335"/>
        <v>854.28</v>
      </c>
      <c r="I7132" s="246"/>
      <c r="J7132" s="247"/>
      <c r="K7132" s="240"/>
      <c r="L7132" s="245"/>
    </row>
    <row r="7133" spans="1:12">
      <c r="A7133" s="243">
        <v>45186</v>
      </c>
      <c r="B7133" s="243">
        <v>45187</v>
      </c>
      <c r="C7133" s="244">
        <f t="shared" si="333"/>
        <v>2</v>
      </c>
      <c r="D7133" s="239">
        <v>45187</v>
      </c>
      <c r="E7133" s="245">
        <f t="shared" si="334"/>
        <v>1</v>
      </c>
      <c r="F7133" s="306" t="s">
        <v>175</v>
      </c>
      <c r="G7133" s="241">
        <v>3856.37</v>
      </c>
      <c r="H7133" s="244">
        <f t="shared" si="335"/>
        <v>3856.37</v>
      </c>
      <c r="I7133" s="246"/>
      <c r="J7133" s="247"/>
      <c r="K7133" s="240"/>
      <c r="L7133" s="245"/>
    </row>
    <row r="7134" spans="1:12">
      <c r="A7134" s="243">
        <v>45186</v>
      </c>
      <c r="B7134" s="243">
        <v>45188</v>
      </c>
      <c r="C7134" s="244">
        <f t="shared" si="333"/>
        <v>3</v>
      </c>
      <c r="D7134" s="239">
        <v>45188</v>
      </c>
      <c r="E7134" s="245">
        <f t="shared" si="334"/>
        <v>2</v>
      </c>
      <c r="F7134" s="306" t="s">
        <v>175</v>
      </c>
      <c r="G7134" s="241">
        <v>135.44999999999999</v>
      </c>
      <c r="H7134" s="244">
        <f t="shared" si="335"/>
        <v>270.89999999999998</v>
      </c>
      <c r="I7134" s="246"/>
      <c r="J7134" s="247"/>
      <c r="K7134" s="240"/>
      <c r="L7134" s="245"/>
    </row>
    <row r="7135" spans="1:12">
      <c r="A7135" s="243">
        <v>45186</v>
      </c>
      <c r="B7135" s="243">
        <v>45202</v>
      </c>
      <c r="C7135" s="244">
        <f t="shared" si="333"/>
        <v>17</v>
      </c>
      <c r="D7135" s="239">
        <v>45202</v>
      </c>
      <c r="E7135" s="245">
        <f t="shared" si="334"/>
        <v>16</v>
      </c>
      <c r="F7135" s="306" t="s">
        <v>176</v>
      </c>
      <c r="G7135" s="241">
        <v>25.53</v>
      </c>
      <c r="H7135" s="244">
        <f t="shared" si="335"/>
        <v>408.48</v>
      </c>
      <c r="I7135" s="246"/>
      <c r="J7135" s="247"/>
      <c r="K7135" s="240"/>
      <c r="L7135" s="245"/>
    </row>
    <row r="7136" spans="1:12">
      <c r="A7136" s="243">
        <v>45186</v>
      </c>
      <c r="B7136" s="243">
        <v>45187</v>
      </c>
      <c r="C7136" s="244">
        <f t="shared" si="333"/>
        <v>2</v>
      </c>
      <c r="D7136" s="239">
        <v>45187</v>
      </c>
      <c r="E7136" s="245">
        <f t="shared" si="334"/>
        <v>1</v>
      </c>
      <c r="F7136" s="306" t="s">
        <v>178</v>
      </c>
      <c r="G7136" s="241">
        <v>64.86</v>
      </c>
      <c r="H7136" s="244">
        <f t="shared" si="335"/>
        <v>64.86</v>
      </c>
      <c r="I7136" s="246"/>
      <c r="J7136" s="247"/>
      <c r="K7136" s="240"/>
      <c r="L7136" s="245"/>
    </row>
    <row r="7137" spans="1:12">
      <c r="A7137" s="243">
        <v>45186</v>
      </c>
      <c r="B7137" s="243">
        <v>45187</v>
      </c>
      <c r="C7137" s="244">
        <f t="shared" si="333"/>
        <v>2</v>
      </c>
      <c r="D7137" s="239">
        <v>45187</v>
      </c>
      <c r="E7137" s="245">
        <f t="shared" si="334"/>
        <v>1</v>
      </c>
      <c r="F7137" s="306" t="s">
        <v>176</v>
      </c>
      <c r="G7137" s="241">
        <v>709.31</v>
      </c>
      <c r="H7137" s="244">
        <f t="shared" si="335"/>
        <v>709.31</v>
      </c>
      <c r="I7137" s="246"/>
      <c r="J7137" s="247"/>
      <c r="K7137" s="240"/>
      <c r="L7137" s="245"/>
    </row>
    <row r="7138" spans="1:12">
      <c r="A7138" s="243">
        <v>45186</v>
      </c>
      <c r="B7138" s="243">
        <v>45188</v>
      </c>
      <c r="C7138" s="244">
        <f t="shared" si="333"/>
        <v>3</v>
      </c>
      <c r="D7138" s="239">
        <v>45188</v>
      </c>
      <c r="E7138" s="245">
        <f t="shared" si="334"/>
        <v>2</v>
      </c>
      <c r="F7138" s="306" t="s">
        <v>176</v>
      </c>
      <c r="G7138" s="241">
        <v>1077.3</v>
      </c>
      <c r="H7138" s="244">
        <f t="shared" si="335"/>
        <v>2154.6</v>
      </c>
      <c r="I7138" s="246"/>
      <c r="J7138" s="247"/>
      <c r="K7138" s="240"/>
      <c r="L7138" s="245"/>
    </row>
    <row r="7139" spans="1:12">
      <c r="A7139" s="243">
        <v>45186</v>
      </c>
      <c r="B7139" s="243">
        <v>45194</v>
      </c>
      <c r="C7139" s="244">
        <f t="shared" si="333"/>
        <v>9</v>
      </c>
      <c r="D7139" s="239">
        <v>45194</v>
      </c>
      <c r="E7139" s="245">
        <f t="shared" si="334"/>
        <v>8</v>
      </c>
      <c r="F7139" s="306" t="s">
        <v>175</v>
      </c>
      <c r="G7139" s="241">
        <v>59.23</v>
      </c>
      <c r="H7139" s="244">
        <f t="shared" si="335"/>
        <v>473.84</v>
      </c>
      <c r="I7139" s="246"/>
      <c r="J7139" s="247"/>
      <c r="K7139" s="240"/>
      <c r="L7139" s="245"/>
    </row>
    <row r="7140" spans="1:12">
      <c r="A7140" s="243">
        <v>45186</v>
      </c>
      <c r="B7140" s="243">
        <v>45195</v>
      </c>
      <c r="C7140" s="244">
        <f t="shared" si="333"/>
        <v>10</v>
      </c>
      <c r="D7140" s="239">
        <v>45195</v>
      </c>
      <c r="E7140" s="245">
        <f t="shared" si="334"/>
        <v>9</v>
      </c>
      <c r="F7140" s="306" t="s">
        <v>175</v>
      </c>
      <c r="G7140" s="241">
        <v>31.2</v>
      </c>
      <c r="H7140" s="244">
        <f t="shared" si="335"/>
        <v>280.8</v>
      </c>
      <c r="I7140" s="246"/>
      <c r="J7140" s="247"/>
      <c r="K7140" s="240"/>
      <c r="L7140" s="245"/>
    </row>
    <row r="7141" spans="1:12">
      <c r="A7141" s="243">
        <v>45187</v>
      </c>
      <c r="B7141" s="243">
        <v>45189</v>
      </c>
      <c r="C7141" s="244">
        <f t="shared" si="333"/>
        <v>3</v>
      </c>
      <c r="D7141" s="239">
        <v>45189</v>
      </c>
      <c r="E7141" s="245">
        <f t="shared" si="334"/>
        <v>2</v>
      </c>
      <c r="F7141" s="306" t="s">
        <v>176</v>
      </c>
      <c r="G7141" s="241">
        <v>149042.01999999999</v>
      </c>
      <c r="H7141" s="244">
        <f t="shared" si="335"/>
        <v>298084.03999999998</v>
      </c>
      <c r="I7141" s="246"/>
      <c r="J7141" s="247"/>
      <c r="K7141" s="240"/>
      <c r="L7141" s="245"/>
    </row>
    <row r="7142" spans="1:12">
      <c r="A7142" s="243">
        <v>45187</v>
      </c>
      <c r="B7142" s="243">
        <v>45188</v>
      </c>
      <c r="C7142" s="244">
        <f t="shared" si="333"/>
        <v>2</v>
      </c>
      <c r="D7142" s="239">
        <v>45188</v>
      </c>
      <c r="E7142" s="245">
        <f t="shared" si="334"/>
        <v>1</v>
      </c>
      <c r="F7142" s="306" t="s">
        <v>179</v>
      </c>
      <c r="G7142" s="241">
        <v>28.62</v>
      </c>
      <c r="H7142" s="244">
        <f t="shared" si="335"/>
        <v>28.62</v>
      </c>
      <c r="I7142" s="246"/>
      <c r="J7142" s="247"/>
      <c r="K7142" s="240"/>
      <c r="L7142" s="245"/>
    </row>
    <row r="7143" spans="1:12">
      <c r="A7143" s="243">
        <v>45187</v>
      </c>
      <c r="B7143" s="243">
        <v>45190</v>
      </c>
      <c r="C7143" s="244">
        <f t="shared" si="333"/>
        <v>4</v>
      </c>
      <c r="D7143" s="239">
        <v>45190</v>
      </c>
      <c r="E7143" s="245">
        <f t="shared" si="334"/>
        <v>3</v>
      </c>
      <c r="F7143" s="306" t="s">
        <v>178</v>
      </c>
      <c r="G7143" s="241">
        <v>22639.98</v>
      </c>
      <c r="H7143" s="244">
        <f t="shared" si="335"/>
        <v>67919.94</v>
      </c>
      <c r="I7143" s="246"/>
      <c r="J7143" s="247"/>
      <c r="K7143" s="240"/>
      <c r="L7143" s="245"/>
    </row>
    <row r="7144" spans="1:12">
      <c r="A7144" s="243">
        <v>45187</v>
      </c>
      <c r="B7144" s="243">
        <v>45190</v>
      </c>
      <c r="C7144" s="244">
        <f t="shared" si="333"/>
        <v>4</v>
      </c>
      <c r="D7144" s="239">
        <v>45190</v>
      </c>
      <c r="E7144" s="245">
        <f t="shared" si="334"/>
        <v>3</v>
      </c>
      <c r="F7144" s="306" t="s">
        <v>176</v>
      </c>
      <c r="G7144" s="241">
        <v>190667.78</v>
      </c>
      <c r="H7144" s="244">
        <f t="shared" si="335"/>
        <v>572003.34</v>
      </c>
      <c r="I7144" s="246"/>
      <c r="J7144" s="247"/>
      <c r="K7144" s="240"/>
      <c r="L7144" s="245"/>
    </row>
    <row r="7145" spans="1:12">
      <c r="A7145" s="243">
        <v>45187</v>
      </c>
      <c r="B7145" s="243">
        <v>45191</v>
      </c>
      <c r="C7145" s="244">
        <f t="shared" si="333"/>
        <v>5</v>
      </c>
      <c r="D7145" s="239">
        <v>45191</v>
      </c>
      <c r="E7145" s="245">
        <f t="shared" si="334"/>
        <v>4</v>
      </c>
      <c r="F7145" s="306" t="s">
        <v>178</v>
      </c>
      <c r="G7145" s="241">
        <v>54794.63</v>
      </c>
      <c r="H7145" s="244">
        <f t="shared" si="335"/>
        <v>219178.52</v>
      </c>
      <c r="I7145" s="246"/>
      <c r="J7145" s="247"/>
      <c r="K7145" s="240"/>
      <c r="L7145" s="245"/>
    </row>
    <row r="7146" spans="1:12">
      <c r="A7146" s="243">
        <v>45187</v>
      </c>
      <c r="B7146" s="243">
        <v>45191</v>
      </c>
      <c r="C7146" s="244">
        <f t="shared" si="333"/>
        <v>5</v>
      </c>
      <c r="D7146" s="239">
        <v>45191</v>
      </c>
      <c r="E7146" s="245">
        <f t="shared" si="334"/>
        <v>4</v>
      </c>
      <c r="F7146" s="306" t="s">
        <v>176</v>
      </c>
      <c r="G7146" s="241">
        <v>2333.75</v>
      </c>
      <c r="H7146" s="244">
        <f t="shared" si="335"/>
        <v>9335</v>
      </c>
      <c r="I7146" s="246"/>
      <c r="J7146" s="247"/>
      <c r="K7146" s="240"/>
      <c r="L7146" s="245"/>
    </row>
    <row r="7147" spans="1:12">
      <c r="A7147" s="243">
        <v>45187</v>
      </c>
      <c r="B7147" s="243">
        <v>45194</v>
      </c>
      <c r="C7147" s="244">
        <f t="shared" si="333"/>
        <v>8</v>
      </c>
      <c r="D7147" s="239">
        <v>45194</v>
      </c>
      <c r="E7147" s="245">
        <f t="shared" si="334"/>
        <v>7</v>
      </c>
      <c r="F7147" s="306" t="s">
        <v>175</v>
      </c>
      <c r="G7147" s="241">
        <v>1363.99</v>
      </c>
      <c r="H7147" s="244">
        <f t="shared" si="335"/>
        <v>9547.93</v>
      </c>
      <c r="I7147" s="246"/>
      <c r="J7147" s="247"/>
      <c r="K7147" s="240"/>
      <c r="L7147" s="245"/>
    </row>
    <row r="7148" spans="1:12">
      <c r="A7148" s="243">
        <v>45187</v>
      </c>
      <c r="B7148" s="243">
        <v>45211</v>
      </c>
      <c r="C7148" s="244">
        <f t="shared" si="333"/>
        <v>25</v>
      </c>
      <c r="D7148" s="239">
        <v>45211</v>
      </c>
      <c r="E7148" s="245">
        <f t="shared" si="334"/>
        <v>24</v>
      </c>
      <c r="F7148" s="306" t="s">
        <v>175</v>
      </c>
      <c r="G7148" s="241">
        <v>521.79</v>
      </c>
      <c r="H7148" s="244">
        <f t="shared" si="335"/>
        <v>12522.96</v>
      </c>
      <c r="I7148" s="246"/>
      <c r="J7148" s="247"/>
      <c r="K7148" s="240"/>
      <c r="L7148" s="245"/>
    </row>
    <row r="7149" spans="1:12">
      <c r="A7149" s="243">
        <v>45187</v>
      </c>
      <c r="B7149" s="243">
        <v>45189</v>
      </c>
      <c r="C7149" s="244">
        <f t="shared" si="333"/>
        <v>3</v>
      </c>
      <c r="D7149" s="239">
        <v>45189</v>
      </c>
      <c r="E7149" s="245">
        <f t="shared" si="334"/>
        <v>2</v>
      </c>
      <c r="F7149" s="306" t="s">
        <v>177</v>
      </c>
      <c r="G7149" s="241">
        <v>24.65</v>
      </c>
      <c r="H7149" s="244">
        <f t="shared" si="335"/>
        <v>49.3</v>
      </c>
      <c r="I7149" s="246"/>
      <c r="J7149" s="247"/>
      <c r="K7149" s="240"/>
      <c r="L7149" s="245"/>
    </row>
    <row r="7150" spans="1:12">
      <c r="A7150" s="243">
        <v>45187</v>
      </c>
      <c r="B7150" s="243">
        <v>45250</v>
      </c>
      <c r="C7150" s="244">
        <f t="shared" si="333"/>
        <v>64</v>
      </c>
      <c r="D7150" s="239">
        <v>45250</v>
      </c>
      <c r="E7150" s="245">
        <f t="shared" si="334"/>
        <v>63</v>
      </c>
      <c r="F7150" s="306" t="s">
        <v>175</v>
      </c>
      <c r="G7150" s="241">
        <v>14.31</v>
      </c>
      <c r="H7150" s="244">
        <f t="shared" si="335"/>
        <v>901.53000000000009</v>
      </c>
      <c r="I7150" s="246"/>
      <c r="J7150" s="247"/>
      <c r="K7150" s="240"/>
      <c r="L7150" s="245"/>
    </row>
    <row r="7151" spans="1:12">
      <c r="A7151" s="243">
        <v>45187</v>
      </c>
      <c r="B7151" s="243">
        <v>45195</v>
      </c>
      <c r="C7151" s="244">
        <f t="shared" si="333"/>
        <v>9</v>
      </c>
      <c r="D7151" s="239">
        <v>45195</v>
      </c>
      <c r="E7151" s="245">
        <f t="shared" si="334"/>
        <v>8</v>
      </c>
      <c r="F7151" s="306" t="s">
        <v>175</v>
      </c>
      <c r="G7151" s="241">
        <v>727.26</v>
      </c>
      <c r="H7151" s="244">
        <f t="shared" si="335"/>
        <v>5818.08</v>
      </c>
      <c r="I7151" s="246"/>
      <c r="J7151" s="247"/>
      <c r="K7151" s="240"/>
      <c r="L7151" s="245"/>
    </row>
    <row r="7152" spans="1:12">
      <c r="A7152" s="243">
        <v>45187</v>
      </c>
      <c r="B7152" s="243">
        <v>45210</v>
      </c>
      <c r="C7152" s="244">
        <f t="shared" si="333"/>
        <v>24</v>
      </c>
      <c r="D7152" s="239">
        <v>45210</v>
      </c>
      <c r="E7152" s="245">
        <f t="shared" si="334"/>
        <v>23</v>
      </c>
      <c r="F7152" s="306" t="s">
        <v>176</v>
      </c>
      <c r="G7152" s="241">
        <v>447.83</v>
      </c>
      <c r="H7152" s="244">
        <f t="shared" si="335"/>
        <v>10300.09</v>
      </c>
      <c r="I7152" s="246"/>
      <c r="J7152" s="247"/>
      <c r="K7152" s="240"/>
      <c r="L7152" s="245"/>
    </row>
    <row r="7153" spans="1:12">
      <c r="A7153" s="243">
        <v>45187</v>
      </c>
      <c r="B7153" s="243">
        <v>45196</v>
      </c>
      <c r="C7153" s="244">
        <f t="shared" si="333"/>
        <v>10</v>
      </c>
      <c r="D7153" s="239">
        <v>45196</v>
      </c>
      <c r="E7153" s="245">
        <f t="shared" si="334"/>
        <v>9</v>
      </c>
      <c r="F7153" s="306" t="s">
        <v>175</v>
      </c>
      <c r="G7153" s="241">
        <v>125.94</v>
      </c>
      <c r="H7153" s="244">
        <f t="shared" si="335"/>
        <v>1133.46</v>
      </c>
      <c r="I7153" s="246"/>
      <c r="J7153" s="247"/>
      <c r="K7153" s="240"/>
      <c r="L7153" s="245"/>
    </row>
    <row r="7154" spans="1:12">
      <c r="A7154" s="243">
        <v>45187</v>
      </c>
      <c r="B7154" s="243">
        <v>45197</v>
      </c>
      <c r="C7154" s="244">
        <f t="shared" si="333"/>
        <v>11</v>
      </c>
      <c r="D7154" s="239">
        <v>45197</v>
      </c>
      <c r="E7154" s="245">
        <f t="shared" si="334"/>
        <v>10</v>
      </c>
      <c r="F7154" s="306" t="s">
        <v>175</v>
      </c>
      <c r="G7154" s="241">
        <v>68.849999999999994</v>
      </c>
      <c r="H7154" s="244">
        <f t="shared" si="335"/>
        <v>688.5</v>
      </c>
      <c r="I7154" s="246"/>
      <c r="J7154" s="247"/>
      <c r="K7154" s="240"/>
      <c r="L7154" s="245"/>
    </row>
    <row r="7155" spans="1:12">
      <c r="A7155" s="243">
        <v>45187</v>
      </c>
      <c r="B7155" s="243">
        <v>45196</v>
      </c>
      <c r="C7155" s="244">
        <f t="shared" si="333"/>
        <v>10</v>
      </c>
      <c r="D7155" s="239">
        <v>45196</v>
      </c>
      <c r="E7155" s="245">
        <f t="shared" si="334"/>
        <v>9</v>
      </c>
      <c r="F7155" s="306" t="s">
        <v>176</v>
      </c>
      <c r="G7155" s="241">
        <v>227.22</v>
      </c>
      <c r="H7155" s="244">
        <f t="shared" si="335"/>
        <v>2044.98</v>
      </c>
      <c r="I7155" s="246"/>
      <c r="J7155" s="247"/>
      <c r="K7155" s="240"/>
      <c r="L7155" s="245"/>
    </row>
    <row r="7156" spans="1:12">
      <c r="A7156" s="243">
        <v>45187</v>
      </c>
      <c r="B7156" s="243">
        <v>45218</v>
      </c>
      <c r="C7156" s="244">
        <f t="shared" si="333"/>
        <v>32</v>
      </c>
      <c r="D7156" s="239">
        <v>45218</v>
      </c>
      <c r="E7156" s="245">
        <f t="shared" si="334"/>
        <v>31</v>
      </c>
      <c r="F7156" s="306" t="s">
        <v>175</v>
      </c>
      <c r="G7156" s="241">
        <v>230.82</v>
      </c>
      <c r="H7156" s="244">
        <f t="shared" si="335"/>
        <v>7155.42</v>
      </c>
      <c r="I7156" s="246"/>
      <c r="J7156" s="247"/>
      <c r="K7156" s="240"/>
      <c r="L7156" s="245"/>
    </row>
    <row r="7157" spans="1:12">
      <c r="A7157" s="243">
        <v>45187</v>
      </c>
      <c r="B7157" s="243">
        <v>45202</v>
      </c>
      <c r="C7157" s="244">
        <f t="shared" si="333"/>
        <v>16</v>
      </c>
      <c r="D7157" s="239">
        <v>45202</v>
      </c>
      <c r="E7157" s="245">
        <f t="shared" si="334"/>
        <v>15</v>
      </c>
      <c r="F7157" s="306" t="s">
        <v>175</v>
      </c>
      <c r="G7157" s="241">
        <v>159.61000000000001</v>
      </c>
      <c r="H7157" s="244">
        <f t="shared" si="335"/>
        <v>2394.15</v>
      </c>
      <c r="I7157" s="246"/>
      <c r="J7157" s="247"/>
      <c r="K7157" s="240"/>
      <c r="L7157" s="245"/>
    </row>
    <row r="7158" spans="1:12">
      <c r="A7158" s="243">
        <v>45187</v>
      </c>
      <c r="B7158" s="243">
        <v>45203</v>
      </c>
      <c r="C7158" s="244">
        <f t="shared" si="333"/>
        <v>17</v>
      </c>
      <c r="D7158" s="239">
        <v>45203</v>
      </c>
      <c r="E7158" s="245">
        <f t="shared" si="334"/>
        <v>16</v>
      </c>
      <c r="F7158" s="306" t="s">
        <v>175</v>
      </c>
      <c r="G7158" s="241">
        <v>2.91</v>
      </c>
      <c r="H7158" s="244">
        <f t="shared" si="335"/>
        <v>46.56</v>
      </c>
      <c r="I7158" s="246"/>
      <c r="J7158" s="247"/>
      <c r="K7158" s="240"/>
      <c r="L7158" s="245"/>
    </row>
    <row r="7159" spans="1:12">
      <c r="A7159" s="243">
        <v>45187</v>
      </c>
      <c r="B7159" s="243">
        <v>45187</v>
      </c>
      <c r="C7159" s="244">
        <f t="shared" si="333"/>
        <v>1</v>
      </c>
      <c r="D7159" s="239">
        <v>45187</v>
      </c>
      <c r="E7159" s="245">
        <f t="shared" si="334"/>
        <v>0</v>
      </c>
      <c r="F7159" s="306" t="s">
        <v>175</v>
      </c>
      <c r="G7159" s="241">
        <v>2194.6999999999998</v>
      </c>
      <c r="H7159" s="244">
        <f t="shared" si="335"/>
        <v>0</v>
      </c>
      <c r="I7159" s="246"/>
      <c r="J7159" s="247"/>
      <c r="K7159" s="240"/>
      <c r="L7159" s="245"/>
    </row>
    <row r="7160" spans="1:12">
      <c r="A7160" s="243">
        <v>45187</v>
      </c>
      <c r="B7160" s="243">
        <v>45201</v>
      </c>
      <c r="C7160" s="244">
        <f t="shared" si="333"/>
        <v>15</v>
      </c>
      <c r="D7160" s="239">
        <v>45201</v>
      </c>
      <c r="E7160" s="245">
        <f t="shared" si="334"/>
        <v>14</v>
      </c>
      <c r="F7160" s="306" t="s">
        <v>176</v>
      </c>
      <c r="G7160" s="241">
        <v>794.86</v>
      </c>
      <c r="H7160" s="244">
        <f t="shared" si="335"/>
        <v>11128.04</v>
      </c>
      <c r="I7160" s="246"/>
      <c r="J7160" s="247"/>
      <c r="K7160" s="240"/>
      <c r="L7160" s="245"/>
    </row>
    <row r="7161" spans="1:12">
      <c r="A7161" s="243">
        <v>45187</v>
      </c>
      <c r="B7161" s="243">
        <v>45204</v>
      </c>
      <c r="C7161" s="244">
        <f t="shared" si="333"/>
        <v>18</v>
      </c>
      <c r="D7161" s="239">
        <v>45204</v>
      </c>
      <c r="E7161" s="245">
        <f t="shared" si="334"/>
        <v>17</v>
      </c>
      <c r="F7161" s="306" t="s">
        <v>175</v>
      </c>
      <c r="G7161" s="241">
        <v>1677.21</v>
      </c>
      <c r="H7161" s="244">
        <f t="shared" si="335"/>
        <v>28512.57</v>
      </c>
      <c r="I7161" s="246"/>
      <c r="J7161" s="247"/>
      <c r="K7161" s="240"/>
      <c r="L7161" s="245"/>
    </row>
    <row r="7162" spans="1:12">
      <c r="A7162" s="243">
        <v>45187</v>
      </c>
      <c r="B7162" s="243">
        <v>45188</v>
      </c>
      <c r="C7162" s="244">
        <f t="shared" si="333"/>
        <v>2</v>
      </c>
      <c r="D7162" s="239">
        <v>45188</v>
      </c>
      <c r="E7162" s="245">
        <f t="shared" si="334"/>
        <v>1</v>
      </c>
      <c r="F7162" s="306" t="s">
        <v>175</v>
      </c>
      <c r="G7162" s="241">
        <v>1143096.3400000001</v>
      </c>
      <c r="H7162" s="244">
        <f t="shared" si="335"/>
        <v>1143096.3400000001</v>
      </c>
      <c r="I7162" s="246"/>
      <c r="J7162" s="247"/>
      <c r="K7162" s="240"/>
      <c r="L7162" s="245"/>
    </row>
    <row r="7163" spans="1:12">
      <c r="A7163" s="243">
        <v>45187</v>
      </c>
      <c r="B7163" s="243">
        <v>45187</v>
      </c>
      <c r="C7163" s="244">
        <f t="shared" si="333"/>
        <v>1</v>
      </c>
      <c r="D7163" s="239">
        <v>45187</v>
      </c>
      <c r="E7163" s="245">
        <f t="shared" si="334"/>
        <v>0</v>
      </c>
      <c r="F7163" s="306" t="s">
        <v>176</v>
      </c>
      <c r="G7163" s="241">
        <v>12011.86</v>
      </c>
      <c r="H7163" s="244">
        <f t="shared" si="335"/>
        <v>0</v>
      </c>
      <c r="I7163" s="246"/>
      <c r="J7163" s="247"/>
      <c r="K7163" s="240"/>
      <c r="L7163" s="245"/>
    </row>
    <row r="7164" spans="1:12">
      <c r="A7164" s="243">
        <v>45187</v>
      </c>
      <c r="B7164" s="243">
        <v>45188</v>
      </c>
      <c r="C7164" s="244">
        <f t="shared" si="333"/>
        <v>2</v>
      </c>
      <c r="D7164" s="239">
        <v>45188</v>
      </c>
      <c r="E7164" s="245">
        <f t="shared" si="334"/>
        <v>1</v>
      </c>
      <c r="F7164" s="306" t="s">
        <v>178</v>
      </c>
      <c r="G7164" s="241">
        <v>104434.44</v>
      </c>
      <c r="H7164" s="244">
        <f t="shared" si="335"/>
        <v>104434.44</v>
      </c>
      <c r="I7164" s="246"/>
      <c r="J7164" s="247"/>
      <c r="K7164" s="240"/>
      <c r="L7164" s="245"/>
    </row>
    <row r="7165" spans="1:12">
      <c r="A7165" s="243">
        <v>45187</v>
      </c>
      <c r="B7165" s="243">
        <v>45204</v>
      </c>
      <c r="C7165" s="244">
        <f t="shared" si="333"/>
        <v>18</v>
      </c>
      <c r="D7165" s="239">
        <v>45204</v>
      </c>
      <c r="E7165" s="245">
        <f t="shared" si="334"/>
        <v>17</v>
      </c>
      <c r="F7165" s="306" t="s">
        <v>176</v>
      </c>
      <c r="G7165" s="241">
        <v>376.02</v>
      </c>
      <c r="H7165" s="244">
        <f t="shared" si="335"/>
        <v>6392.34</v>
      </c>
      <c r="I7165" s="246"/>
      <c r="J7165" s="247"/>
      <c r="K7165" s="240"/>
      <c r="L7165" s="245"/>
    </row>
    <row r="7166" spans="1:12">
      <c r="A7166" s="243">
        <v>45187</v>
      </c>
      <c r="B7166" s="243">
        <v>45188</v>
      </c>
      <c r="C7166" s="244">
        <f t="shared" si="333"/>
        <v>2</v>
      </c>
      <c r="D7166" s="239">
        <v>45188</v>
      </c>
      <c r="E7166" s="245">
        <f t="shared" si="334"/>
        <v>1</v>
      </c>
      <c r="F7166" s="306" t="s">
        <v>176</v>
      </c>
      <c r="G7166" s="241">
        <v>288265.68</v>
      </c>
      <c r="H7166" s="244">
        <f t="shared" si="335"/>
        <v>288265.68</v>
      </c>
      <c r="I7166" s="246"/>
      <c r="J7166" s="247"/>
      <c r="K7166" s="240"/>
      <c r="L7166" s="245"/>
    </row>
    <row r="7167" spans="1:12">
      <c r="A7167" s="243">
        <v>45187</v>
      </c>
      <c r="B7167" s="243">
        <v>45205</v>
      </c>
      <c r="C7167" s="244">
        <f t="shared" si="333"/>
        <v>19</v>
      </c>
      <c r="D7167" s="239">
        <v>45205</v>
      </c>
      <c r="E7167" s="245">
        <f t="shared" si="334"/>
        <v>18</v>
      </c>
      <c r="F7167" s="306" t="s">
        <v>176</v>
      </c>
      <c r="G7167" s="241">
        <v>288.08</v>
      </c>
      <c r="H7167" s="244">
        <f t="shared" si="335"/>
        <v>5185.4399999999996</v>
      </c>
      <c r="I7167" s="246"/>
      <c r="J7167" s="247"/>
      <c r="K7167" s="240"/>
      <c r="L7167" s="245"/>
    </row>
    <row r="7168" spans="1:12">
      <c r="A7168" s="243">
        <v>45187</v>
      </c>
      <c r="B7168" s="243">
        <v>45189</v>
      </c>
      <c r="C7168" s="244">
        <f t="shared" si="333"/>
        <v>3</v>
      </c>
      <c r="D7168" s="239">
        <v>45189</v>
      </c>
      <c r="E7168" s="245">
        <f t="shared" si="334"/>
        <v>2</v>
      </c>
      <c r="F7168" s="306" t="s">
        <v>175</v>
      </c>
      <c r="G7168" s="241">
        <v>16687.52</v>
      </c>
      <c r="H7168" s="244">
        <f t="shared" si="335"/>
        <v>33375.040000000001</v>
      </c>
      <c r="I7168" s="246"/>
      <c r="J7168" s="247"/>
      <c r="K7168" s="240"/>
      <c r="L7168" s="245"/>
    </row>
    <row r="7169" spans="1:12">
      <c r="A7169" s="243">
        <v>45187</v>
      </c>
      <c r="B7169" s="243">
        <v>45187</v>
      </c>
      <c r="C7169" s="244">
        <f t="shared" si="333"/>
        <v>1</v>
      </c>
      <c r="D7169" s="239">
        <v>45187</v>
      </c>
      <c r="E7169" s="245">
        <f t="shared" si="334"/>
        <v>0</v>
      </c>
      <c r="F7169" s="306" t="s">
        <v>177</v>
      </c>
      <c r="G7169" s="241">
        <v>37.39</v>
      </c>
      <c r="H7169" s="244">
        <f t="shared" si="335"/>
        <v>0</v>
      </c>
      <c r="I7169" s="246"/>
      <c r="J7169" s="247"/>
      <c r="K7169" s="240"/>
      <c r="L7169" s="245"/>
    </row>
    <row r="7170" spans="1:12">
      <c r="A7170" s="243">
        <v>45187</v>
      </c>
      <c r="B7170" s="243">
        <v>45190</v>
      </c>
      <c r="C7170" s="244">
        <f t="shared" si="333"/>
        <v>4</v>
      </c>
      <c r="D7170" s="239">
        <v>45190</v>
      </c>
      <c r="E7170" s="245">
        <f t="shared" si="334"/>
        <v>3</v>
      </c>
      <c r="F7170" s="306" t="s">
        <v>175</v>
      </c>
      <c r="G7170" s="241">
        <v>2799.78</v>
      </c>
      <c r="H7170" s="244">
        <f t="shared" si="335"/>
        <v>8399.34</v>
      </c>
      <c r="I7170" s="246"/>
      <c r="J7170" s="247"/>
      <c r="K7170" s="240"/>
      <c r="L7170" s="245"/>
    </row>
    <row r="7171" spans="1:12">
      <c r="A7171" s="243">
        <v>45187</v>
      </c>
      <c r="B7171" s="243">
        <v>45188</v>
      </c>
      <c r="C7171" s="244">
        <f t="shared" si="333"/>
        <v>2</v>
      </c>
      <c r="D7171" s="239">
        <v>45188</v>
      </c>
      <c r="E7171" s="245">
        <f t="shared" si="334"/>
        <v>1</v>
      </c>
      <c r="F7171" s="306" t="s">
        <v>177</v>
      </c>
      <c r="G7171" s="241">
        <v>10307.01</v>
      </c>
      <c r="H7171" s="244">
        <f t="shared" si="335"/>
        <v>10307.01</v>
      </c>
      <c r="I7171" s="246"/>
      <c r="J7171" s="247"/>
      <c r="K7171" s="240"/>
      <c r="L7171" s="245"/>
    </row>
    <row r="7172" spans="1:12">
      <c r="A7172" s="243">
        <v>45187</v>
      </c>
      <c r="B7172" s="243">
        <v>45187</v>
      </c>
      <c r="C7172" s="244">
        <f t="shared" si="333"/>
        <v>1</v>
      </c>
      <c r="D7172" s="239">
        <v>45187</v>
      </c>
      <c r="E7172" s="245">
        <f t="shared" si="334"/>
        <v>0</v>
      </c>
      <c r="F7172" s="306" t="s">
        <v>179</v>
      </c>
      <c r="G7172" s="241">
        <v>149.27000000000001</v>
      </c>
      <c r="H7172" s="244">
        <f t="shared" si="335"/>
        <v>0</v>
      </c>
      <c r="I7172" s="246"/>
      <c r="J7172" s="247"/>
      <c r="K7172" s="240"/>
      <c r="L7172" s="245"/>
    </row>
    <row r="7173" spans="1:12">
      <c r="A7173" s="243">
        <v>45187</v>
      </c>
      <c r="B7173" s="243">
        <v>45189</v>
      </c>
      <c r="C7173" s="244">
        <f t="shared" si="333"/>
        <v>3</v>
      </c>
      <c r="D7173" s="239">
        <v>45189</v>
      </c>
      <c r="E7173" s="245">
        <f t="shared" si="334"/>
        <v>2</v>
      </c>
      <c r="F7173" s="306" t="s">
        <v>178</v>
      </c>
      <c r="G7173" s="241">
        <v>42977.99</v>
      </c>
      <c r="H7173" s="244">
        <f t="shared" si="335"/>
        <v>85955.98</v>
      </c>
      <c r="I7173" s="246"/>
      <c r="J7173" s="247"/>
      <c r="K7173" s="240"/>
      <c r="L7173" s="245"/>
    </row>
    <row r="7174" spans="1:12">
      <c r="A7174" s="243">
        <v>45187</v>
      </c>
      <c r="B7174" s="243">
        <v>45191</v>
      </c>
      <c r="C7174" s="244">
        <f t="shared" si="333"/>
        <v>5</v>
      </c>
      <c r="D7174" s="239">
        <v>45191</v>
      </c>
      <c r="E7174" s="245">
        <f t="shared" si="334"/>
        <v>4</v>
      </c>
      <c r="F7174" s="306" t="s">
        <v>175</v>
      </c>
      <c r="G7174" s="241">
        <v>393.47</v>
      </c>
      <c r="H7174" s="244">
        <f t="shared" si="335"/>
        <v>1573.88</v>
      </c>
      <c r="I7174" s="246"/>
      <c r="J7174" s="247"/>
      <c r="K7174" s="240"/>
      <c r="L7174" s="245"/>
    </row>
    <row r="7175" spans="1:12">
      <c r="A7175" s="243">
        <v>45187</v>
      </c>
      <c r="B7175" s="243">
        <v>45208</v>
      </c>
      <c r="C7175" s="244">
        <f t="shared" ref="C7175:C7238" si="336">B7175-A7175+1</f>
        <v>22</v>
      </c>
      <c r="D7175" s="239">
        <v>45208</v>
      </c>
      <c r="E7175" s="245">
        <f t="shared" ref="E7175:E7238" si="337">D7175-A7175</f>
        <v>21</v>
      </c>
      <c r="F7175" s="306" t="s">
        <v>176</v>
      </c>
      <c r="G7175" s="241">
        <v>19.260000000000002</v>
      </c>
      <c r="H7175" s="244">
        <f t="shared" ref="H7175:H7238" si="338">E7175*G7175</f>
        <v>404.46000000000004</v>
      </c>
      <c r="I7175" s="246"/>
      <c r="J7175" s="247"/>
      <c r="K7175" s="240"/>
      <c r="L7175" s="245"/>
    </row>
    <row r="7176" spans="1:12">
      <c r="A7176" s="243">
        <v>45188</v>
      </c>
      <c r="B7176" s="243">
        <v>45204</v>
      </c>
      <c r="C7176" s="244">
        <f t="shared" si="336"/>
        <v>17</v>
      </c>
      <c r="D7176" s="239">
        <v>45204</v>
      </c>
      <c r="E7176" s="245">
        <f t="shared" si="337"/>
        <v>16</v>
      </c>
      <c r="F7176" s="306" t="s">
        <v>176</v>
      </c>
      <c r="G7176" s="241">
        <v>283.23</v>
      </c>
      <c r="H7176" s="244">
        <f t="shared" si="338"/>
        <v>4531.68</v>
      </c>
      <c r="I7176" s="246"/>
      <c r="J7176" s="247"/>
      <c r="K7176" s="240"/>
      <c r="L7176" s="245"/>
    </row>
    <row r="7177" spans="1:12">
      <c r="A7177" s="243">
        <v>45188</v>
      </c>
      <c r="B7177" s="243">
        <v>45188</v>
      </c>
      <c r="C7177" s="244">
        <f t="shared" si="336"/>
        <v>1</v>
      </c>
      <c r="D7177" s="239">
        <v>45188</v>
      </c>
      <c r="E7177" s="245">
        <f t="shared" si="337"/>
        <v>0</v>
      </c>
      <c r="F7177" s="306" t="s">
        <v>176</v>
      </c>
      <c r="G7177" s="241">
        <v>5340.93</v>
      </c>
      <c r="H7177" s="244">
        <f t="shared" si="338"/>
        <v>0</v>
      </c>
      <c r="I7177" s="246"/>
      <c r="J7177" s="247"/>
      <c r="K7177" s="240"/>
      <c r="L7177" s="245"/>
    </row>
    <row r="7178" spans="1:12">
      <c r="A7178" s="243">
        <v>45188</v>
      </c>
      <c r="B7178" s="243">
        <v>45222</v>
      </c>
      <c r="C7178" s="244">
        <f t="shared" si="336"/>
        <v>35</v>
      </c>
      <c r="D7178" s="239">
        <v>45222</v>
      </c>
      <c r="E7178" s="245">
        <f t="shared" si="337"/>
        <v>34</v>
      </c>
      <c r="F7178" s="306" t="s">
        <v>175</v>
      </c>
      <c r="G7178" s="241">
        <v>189.1</v>
      </c>
      <c r="H7178" s="244">
        <f t="shared" si="338"/>
        <v>6429.4</v>
      </c>
      <c r="I7178" s="246"/>
      <c r="J7178" s="247"/>
      <c r="K7178" s="240"/>
      <c r="L7178" s="245"/>
    </row>
    <row r="7179" spans="1:12">
      <c r="A7179" s="243">
        <v>45188</v>
      </c>
      <c r="B7179" s="243">
        <v>45205</v>
      </c>
      <c r="C7179" s="244">
        <f t="shared" si="336"/>
        <v>18</v>
      </c>
      <c r="D7179" s="239">
        <v>45205</v>
      </c>
      <c r="E7179" s="245">
        <f t="shared" si="337"/>
        <v>17</v>
      </c>
      <c r="F7179" s="306" t="s">
        <v>176</v>
      </c>
      <c r="G7179" s="241">
        <v>2729.49</v>
      </c>
      <c r="H7179" s="244">
        <f t="shared" si="338"/>
        <v>46401.329999999994</v>
      </c>
      <c r="I7179" s="246"/>
      <c r="J7179" s="247"/>
      <c r="K7179" s="240"/>
      <c r="L7179" s="245"/>
    </row>
    <row r="7180" spans="1:12">
      <c r="A7180" s="243">
        <v>45188</v>
      </c>
      <c r="B7180" s="243">
        <v>45208</v>
      </c>
      <c r="C7180" s="244">
        <f t="shared" si="336"/>
        <v>21</v>
      </c>
      <c r="D7180" s="239">
        <v>45208</v>
      </c>
      <c r="E7180" s="245">
        <f t="shared" si="337"/>
        <v>20</v>
      </c>
      <c r="F7180" s="306" t="s">
        <v>175</v>
      </c>
      <c r="G7180" s="241">
        <v>135.47999999999999</v>
      </c>
      <c r="H7180" s="244">
        <f t="shared" si="338"/>
        <v>2709.6</v>
      </c>
      <c r="I7180" s="246"/>
      <c r="J7180" s="247"/>
      <c r="K7180" s="240"/>
      <c r="L7180" s="245"/>
    </row>
    <row r="7181" spans="1:12">
      <c r="A7181" s="243">
        <v>45188</v>
      </c>
      <c r="B7181" s="243">
        <v>45189</v>
      </c>
      <c r="C7181" s="244">
        <f t="shared" si="336"/>
        <v>2</v>
      </c>
      <c r="D7181" s="239">
        <v>45189</v>
      </c>
      <c r="E7181" s="245">
        <f t="shared" si="337"/>
        <v>1</v>
      </c>
      <c r="F7181" s="306" t="s">
        <v>175</v>
      </c>
      <c r="G7181" s="241">
        <v>720724.85</v>
      </c>
      <c r="H7181" s="244">
        <f t="shared" si="338"/>
        <v>720724.85</v>
      </c>
      <c r="I7181" s="246"/>
      <c r="J7181" s="247"/>
      <c r="K7181" s="240"/>
      <c r="L7181" s="245"/>
    </row>
    <row r="7182" spans="1:12">
      <c r="A7182" s="243">
        <v>45188</v>
      </c>
      <c r="B7182" s="243">
        <v>45190</v>
      </c>
      <c r="C7182" s="244">
        <f t="shared" si="336"/>
        <v>3</v>
      </c>
      <c r="D7182" s="239">
        <v>45190</v>
      </c>
      <c r="E7182" s="245">
        <f t="shared" si="337"/>
        <v>2</v>
      </c>
      <c r="F7182" s="306" t="s">
        <v>175</v>
      </c>
      <c r="G7182" s="241">
        <v>11049.25</v>
      </c>
      <c r="H7182" s="244">
        <f t="shared" si="338"/>
        <v>22098.5</v>
      </c>
      <c r="I7182" s="246"/>
      <c r="J7182" s="247"/>
      <c r="K7182" s="240"/>
      <c r="L7182" s="245"/>
    </row>
    <row r="7183" spans="1:12">
      <c r="A7183" s="243">
        <v>45188</v>
      </c>
      <c r="B7183" s="243">
        <v>45232</v>
      </c>
      <c r="C7183" s="244">
        <f t="shared" si="336"/>
        <v>45</v>
      </c>
      <c r="D7183" s="239">
        <v>45232</v>
      </c>
      <c r="E7183" s="245">
        <f t="shared" si="337"/>
        <v>44</v>
      </c>
      <c r="F7183" s="306" t="s">
        <v>175</v>
      </c>
      <c r="G7183" s="241">
        <v>14.31</v>
      </c>
      <c r="H7183" s="244">
        <f t="shared" si="338"/>
        <v>629.64</v>
      </c>
      <c r="I7183" s="246"/>
      <c r="J7183" s="247"/>
      <c r="K7183" s="240"/>
      <c r="L7183" s="245"/>
    </row>
    <row r="7184" spans="1:12">
      <c r="A7184" s="243">
        <v>45188</v>
      </c>
      <c r="B7184" s="243">
        <v>45225</v>
      </c>
      <c r="C7184" s="244">
        <f t="shared" si="336"/>
        <v>38</v>
      </c>
      <c r="D7184" s="239">
        <v>45225</v>
      </c>
      <c r="E7184" s="245">
        <f t="shared" si="337"/>
        <v>37</v>
      </c>
      <c r="F7184" s="306" t="s">
        <v>175</v>
      </c>
      <c r="G7184" s="241">
        <v>224.54</v>
      </c>
      <c r="H7184" s="244">
        <f t="shared" si="338"/>
        <v>8307.98</v>
      </c>
      <c r="I7184" s="246"/>
      <c r="J7184" s="247"/>
      <c r="K7184" s="240"/>
      <c r="L7184" s="245"/>
    </row>
    <row r="7185" spans="1:12">
      <c r="A7185" s="243">
        <v>45188</v>
      </c>
      <c r="B7185" s="243">
        <v>45191</v>
      </c>
      <c r="C7185" s="244">
        <f t="shared" si="336"/>
        <v>4</v>
      </c>
      <c r="D7185" s="239">
        <v>45191</v>
      </c>
      <c r="E7185" s="245">
        <f t="shared" si="337"/>
        <v>3</v>
      </c>
      <c r="F7185" s="306" t="s">
        <v>175</v>
      </c>
      <c r="G7185" s="241">
        <v>1791.75</v>
      </c>
      <c r="H7185" s="244">
        <f t="shared" si="338"/>
        <v>5375.25</v>
      </c>
      <c r="I7185" s="246"/>
      <c r="J7185" s="247"/>
      <c r="K7185" s="240"/>
      <c r="L7185" s="245"/>
    </row>
    <row r="7186" spans="1:12">
      <c r="A7186" s="243">
        <v>45188</v>
      </c>
      <c r="B7186" s="243">
        <v>45189</v>
      </c>
      <c r="C7186" s="244">
        <f t="shared" si="336"/>
        <v>2</v>
      </c>
      <c r="D7186" s="239">
        <v>45189</v>
      </c>
      <c r="E7186" s="245">
        <f t="shared" si="337"/>
        <v>1</v>
      </c>
      <c r="F7186" s="306" t="s">
        <v>178</v>
      </c>
      <c r="G7186" s="241">
        <v>23902.06</v>
      </c>
      <c r="H7186" s="244">
        <f t="shared" si="338"/>
        <v>23902.06</v>
      </c>
      <c r="I7186" s="246"/>
      <c r="J7186" s="247"/>
      <c r="K7186" s="240"/>
      <c r="L7186" s="245"/>
    </row>
    <row r="7187" spans="1:12">
      <c r="A7187" s="243">
        <v>45188</v>
      </c>
      <c r="B7187" s="243">
        <v>45189</v>
      </c>
      <c r="C7187" s="244">
        <f t="shared" si="336"/>
        <v>2</v>
      </c>
      <c r="D7187" s="239">
        <v>45189</v>
      </c>
      <c r="E7187" s="245">
        <f t="shared" si="337"/>
        <v>1</v>
      </c>
      <c r="F7187" s="306" t="s">
        <v>176</v>
      </c>
      <c r="G7187" s="241">
        <v>216581.36</v>
      </c>
      <c r="H7187" s="244">
        <f t="shared" si="338"/>
        <v>216581.36</v>
      </c>
      <c r="I7187" s="246"/>
      <c r="J7187" s="247"/>
      <c r="K7187" s="240"/>
      <c r="L7187" s="245"/>
    </row>
    <row r="7188" spans="1:12">
      <c r="A7188" s="243">
        <v>45188</v>
      </c>
      <c r="B7188" s="243">
        <v>45188</v>
      </c>
      <c r="C7188" s="244">
        <f t="shared" si="336"/>
        <v>1</v>
      </c>
      <c r="D7188" s="239">
        <v>45188</v>
      </c>
      <c r="E7188" s="245">
        <f t="shared" si="337"/>
        <v>0</v>
      </c>
      <c r="F7188" s="306" t="s">
        <v>179</v>
      </c>
      <c r="G7188" s="241">
        <v>356.81</v>
      </c>
      <c r="H7188" s="244">
        <f t="shared" si="338"/>
        <v>0</v>
      </c>
      <c r="I7188" s="246"/>
      <c r="J7188" s="247"/>
      <c r="K7188" s="240"/>
      <c r="L7188" s="245"/>
    </row>
    <row r="7189" spans="1:12">
      <c r="A7189" s="243">
        <v>45188</v>
      </c>
      <c r="B7189" s="243">
        <v>45209</v>
      </c>
      <c r="C7189" s="244">
        <f t="shared" si="336"/>
        <v>22</v>
      </c>
      <c r="D7189" s="239">
        <v>45209</v>
      </c>
      <c r="E7189" s="245">
        <f t="shared" si="337"/>
        <v>21</v>
      </c>
      <c r="F7189" s="306" t="s">
        <v>175</v>
      </c>
      <c r="G7189" s="241">
        <v>42.4</v>
      </c>
      <c r="H7189" s="244">
        <f t="shared" si="338"/>
        <v>890.4</v>
      </c>
      <c r="I7189" s="246"/>
      <c r="J7189" s="247"/>
      <c r="K7189" s="240"/>
      <c r="L7189" s="245"/>
    </row>
    <row r="7190" spans="1:12">
      <c r="A7190" s="243">
        <v>45188</v>
      </c>
      <c r="B7190" s="243">
        <v>45190</v>
      </c>
      <c r="C7190" s="244">
        <f t="shared" si="336"/>
        <v>3</v>
      </c>
      <c r="D7190" s="239">
        <v>45190</v>
      </c>
      <c r="E7190" s="245">
        <f t="shared" si="337"/>
        <v>2</v>
      </c>
      <c r="F7190" s="306" t="s">
        <v>176</v>
      </c>
      <c r="G7190" s="241">
        <v>86251.22</v>
      </c>
      <c r="H7190" s="244">
        <f t="shared" si="338"/>
        <v>172502.44</v>
      </c>
      <c r="I7190" s="246"/>
      <c r="J7190" s="247"/>
      <c r="K7190" s="240"/>
      <c r="L7190" s="245"/>
    </row>
    <row r="7191" spans="1:12">
      <c r="A7191" s="243">
        <v>45188</v>
      </c>
      <c r="B7191" s="243">
        <v>45189</v>
      </c>
      <c r="C7191" s="244">
        <f t="shared" si="336"/>
        <v>2</v>
      </c>
      <c r="D7191" s="239">
        <v>45189</v>
      </c>
      <c r="E7191" s="245">
        <f t="shared" si="337"/>
        <v>1</v>
      </c>
      <c r="F7191" s="306" t="s">
        <v>177</v>
      </c>
      <c r="G7191" s="241">
        <v>12433.68</v>
      </c>
      <c r="H7191" s="244">
        <f t="shared" si="338"/>
        <v>12433.68</v>
      </c>
      <c r="I7191" s="246"/>
      <c r="J7191" s="247"/>
      <c r="K7191" s="240"/>
      <c r="L7191" s="245"/>
    </row>
    <row r="7192" spans="1:12">
      <c r="A7192" s="243">
        <v>45188</v>
      </c>
      <c r="B7192" s="243">
        <v>45191</v>
      </c>
      <c r="C7192" s="244">
        <f t="shared" si="336"/>
        <v>4</v>
      </c>
      <c r="D7192" s="239">
        <v>45191</v>
      </c>
      <c r="E7192" s="245">
        <f t="shared" si="337"/>
        <v>3</v>
      </c>
      <c r="F7192" s="306" t="s">
        <v>176</v>
      </c>
      <c r="G7192" s="241">
        <v>78812.27</v>
      </c>
      <c r="H7192" s="244">
        <f t="shared" si="338"/>
        <v>236436.81</v>
      </c>
      <c r="I7192" s="246"/>
      <c r="J7192" s="247"/>
      <c r="K7192" s="240"/>
      <c r="L7192" s="245"/>
    </row>
    <row r="7193" spans="1:12">
      <c r="A7193" s="243">
        <v>45188</v>
      </c>
      <c r="B7193" s="243">
        <v>45194</v>
      </c>
      <c r="C7193" s="244">
        <f t="shared" si="336"/>
        <v>7</v>
      </c>
      <c r="D7193" s="239">
        <v>45194</v>
      </c>
      <c r="E7193" s="245">
        <f t="shared" si="337"/>
        <v>6</v>
      </c>
      <c r="F7193" s="306" t="s">
        <v>175</v>
      </c>
      <c r="G7193" s="241">
        <v>853.31</v>
      </c>
      <c r="H7193" s="244">
        <f t="shared" si="338"/>
        <v>5119.8599999999997</v>
      </c>
      <c r="I7193" s="246"/>
      <c r="J7193" s="247"/>
      <c r="K7193" s="240"/>
      <c r="L7193" s="245"/>
    </row>
    <row r="7194" spans="1:12">
      <c r="A7194" s="243">
        <v>45188</v>
      </c>
      <c r="B7194" s="243">
        <v>45190</v>
      </c>
      <c r="C7194" s="244">
        <f t="shared" si="336"/>
        <v>3</v>
      </c>
      <c r="D7194" s="239">
        <v>45190</v>
      </c>
      <c r="E7194" s="245">
        <f t="shared" si="337"/>
        <v>2</v>
      </c>
      <c r="F7194" s="306" t="s">
        <v>177</v>
      </c>
      <c r="G7194" s="241">
        <v>773.13</v>
      </c>
      <c r="H7194" s="244">
        <f t="shared" si="338"/>
        <v>1546.26</v>
      </c>
      <c r="I7194" s="246"/>
      <c r="J7194" s="247"/>
      <c r="K7194" s="240"/>
      <c r="L7194" s="245"/>
    </row>
    <row r="7195" spans="1:12">
      <c r="A7195" s="243">
        <v>45188</v>
      </c>
      <c r="B7195" s="243">
        <v>45195</v>
      </c>
      <c r="C7195" s="244">
        <f t="shared" si="336"/>
        <v>8</v>
      </c>
      <c r="D7195" s="239">
        <v>45195</v>
      </c>
      <c r="E7195" s="245">
        <f t="shared" si="337"/>
        <v>7</v>
      </c>
      <c r="F7195" s="306" t="s">
        <v>175</v>
      </c>
      <c r="G7195" s="241">
        <v>408.5</v>
      </c>
      <c r="H7195" s="244">
        <f t="shared" si="338"/>
        <v>2859.5</v>
      </c>
      <c r="I7195" s="246"/>
      <c r="J7195" s="247"/>
      <c r="K7195" s="240"/>
      <c r="L7195" s="245"/>
    </row>
    <row r="7196" spans="1:12">
      <c r="A7196" s="243">
        <v>45188</v>
      </c>
      <c r="B7196" s="243">
        <v>45212</v>
      </c>
      <c r="C7196" s="244">
        <f t="shared" si="336"/>
        <v>25</v>
      </c>
      <c r="D7196" s="239">
        <v>45212</v>
      </c>
      <c r="E7196" s="245">
        <f t="shared" si="337"/>
        <v>24</v>
      </c>
      <c r="F7196" s="306" t="s">
        <v>175</v>
      </c>
      <c r="G7196" s="241">
        <v>221.26</v>
      </c>
      <c r="H7196" s="244">
        <f t="shared" si="338"/>
        <v>5310.24</v>
      </c>
      <c r="I7196" s="246"/>
      <c r="J7196" s="247"/>
      <c r="K7196" s="240"/>
      <c r="L7196" s="245"/>
    </row>
    <row r="7197" spans="1:12">
      <c r="A7197" s="243">
        <v>45188</v>
      </c>
      <c r="B7197" s="243">
        <v>45191</v>
      </c>
      <c r="C7197" s="244">
        <f t="shared" si="336"/>
        <v>4</v>
      </c>
      <c r="D7197" s="239">
        <v>45191</v>
      </c>
      <c r="E7197" s="245">
        <f t="shared" si="337"/>
        <v>3</v>
      </c>
      <c r="F7197" s="306" t="s">
        <v>177</v>
      </c>
      <c r="G7197" s="241">
        <v>23297.38</v>
      </c>
      <c r="H7197" s="244">
        <f t="shared" si="338"/>
        <v>69892.14</v>
      </c>
      <c r="I7197" s="246"/>
      <c r="J7197" s="247"/>
      <c r="K7197" s="240"/>
      <c r="L7197" s="245"/>
    </row>
    <row r="7198" spans="1:12">
      <c r="A7198" s="243">
        <v>45188</v>
      </c>
      <c r="B7198" s="243">
        <v>45196</v>
      </c>
      <c r="C7198" s="244">
        <f t="shared" si="336"/>
        <v>9</v>
      </c>
      <c r="D7198" s="239">
        <v>45196</v>
      </c>
      <c r="E7198" s="245">
        <f t="shared" si="337"/>
        <v>8</v>
      </c>
      <c r="F7198" s="306" t="s">
        <v>175</v>
      </c>
      <c r="G7198" s="241">
        <v>9.25</v>
      </c>
      <c r="H7198" s="244">
        <f t="shared" si="338"/>
        <v>74</v>
      </c>
      <c r="I7198" s="246"/>
      <c r="J7198" s="247"/>
      <c r="K7198" s="240"/>
      <c r="L7198" s="245"/>
    </row>
    <row r="7199" spans="1:12">
      <c r="A7199" s="243">
        <v>45188</v>
      </c>
      <c r="B7199" s="243">
        <v>45197</v>
      </c>
      <c r="C7199" s="244">
        <f t="shared" si="336"/>
        <v>10</v>
      </c>
      <c r="D7199" s="239">
        <v>45197</v>
      </c>
      <c r="E7199" s="245">
        <f t="shared" si="337"/>
        <v>9</v>
      </c>
      <c r="F7199" s="306" t="s">
        <v>175</v>
      </c>
      <c r="G7199" s="241">
        <v>14.73</v>
      </c>
      <c r="H7199" s="244">
        <f t="shared" si="338"/>
        <v>132.57</v>
      </c>
      <c r="I7199" s="246"/>
      <c r="J7199" s="247"/>
      <c r="K7199" s="240"/>
      <c r="L7199" s="245"/>
    </row>
    <row r="7200" spans="1:12">
      <c r="A7200" s="243">
        <v>45188</v>
      </c>
      <c r="B7200" s="243">
        <v>45236</v>
      </c>
      <c r="C7200" s="244">
        <f t="shared" si="336"/>
        <v>49</v>
      </c>
      <c r="D7200" s="239">
        <v>45236</v>
      </c>
      <c r="E7200" s="245">
        <f t="shared" si="337"/>
        <v>48</v>
      </c>
      <c r="F7200" s="306" t="s">
        <v>176</v>
      </c>
      <c r="G7200" s="241">
        <v>48.05</v>
      </c>
      <c r="H7200" s="244">
        <f t="shared" si="338"/>
        <v>2306.3999999999996</v>
      </c>
      <c r="I7200" s="246"/>
      <c r="J7200" s="247"/>
      <c r="K7200" s="240"/>
      <c r="L7200" s="245"/>
    </row>
    <row r="7201" spans="1:12">
      <c r="A7201" s="243">
        <v>45188</v>
      </c>
      <c r="B7201" s="243">
        <v>45198</v>
      </c>
      <c r="C7201" s="244">
        <f t="shared" si="336"/>
        <v>11</v>
      </c>
      <c r="D7201" s="239">
        <v>45198</v>
      </c>
      <c r="E7201" s="245">
        <f t="shared" si="337"/>
        <v>10</v>
      </c>
      <c r="F7201" s="306" t="s">
        <v>175</v>
      </c>
      <c r="G7201" s="241">
        <v>150.32</v>
      </c>
      <c r="H7201" s="244">
        <f t="shared" si="338"/>
        <v>1503.1999999999998</v>
      </c>
      <c r="I7201" s="246"/>
      <c r="J7201" s="247"/>
      <c r="K7201" s="240"/>
      <c r="L7201" s="245"/>
    </row>
    <row r="7202" spans="1:12">
      <c r="A7202" s="243">
        <v>45188</v>
      </c>
      <c r="B7202" s="243">
        <v>45195</v>
      </c>
      <c r="C7202" s="244">
        <f t="shared" si="336"/>
        <v>8</v>
      </c>
      <c r="D7202" s="239">
        <v>45195</v>
      </c>
      <c r="E7202" s="245">
        <f t="shared" si="337"/>
        <v>7</v>
      </c>
      <c r="F7202" s="306" t="s">
        <v>176</v>
      </c>
      <c r="G7202" s="241">
        <v>659.7</v>
      </c>
      <c r="H7202" s="244">
        <f t="shared" si="338"/>
        <v>4617.9000000000005</v>
      </c>
      <c r="I7202" s="246"/>
      <c r="J7202" s="247"/>
      <c r="K7202" s="240"/>
      <c r="L7202" s="245"/>
    </row>
    <row r="7203" spans="1:12">
      <c r="A7203" s="243">
        <v>45188</v>
      </c>
      <c r="B7203" s="243">
        <v>45229</v>
      </c>
      <c r="C7203" s="244">
        <f t="shared" si="336"/>
        <v>42</v>
      </c>
      <c r="D7203" s="239">
        <v>45229</v>
      </c>
      <c r="E7203" s="245">
        <f t="shared" si="337"/>
        <v>41</v>
      </c>
      <c r="F7203" s="306" t="s">
        <v>175</v>
      </c>
      <c r="G7203" s="241">
        <v>66.36</v>
      </c>
      <c r="H7203" s="244">
        <f t="shared" si="338"/>
        <v>2720.7599999999998</v>
      </c>
      <c r="I7203" s="246"/>
      <c r="J7203" s="247"/>
      <c r="K7203" s="240"/>
      <c r="L7203" s="245"/>
    </row>
    <row r="7204" spans="1:12">
      <c r="A7204" s="243">
        <v>45188</v>
      </c>
      <c r="B7204" s="243">
        <v>45196</v>
      </c>
      <c r="C7204" s="244">
        <f t="shared" si="336"/>
        <v>9</v>
      </c>
      <c r="D7204" s="239">
        <v>45196</v>
      </c>
      <c r="E7204" s="245">
        <f t="shared" si="337"/>
        <v>8</v>
      </c>
      <c r="F7204" s="306" t="s">
        <v>176</v>
      </c>
      <c r="G7204" s="241">
        <v>797.74</v>
      </c>
      <c r="H7204" s="244">
        <f t="shared" si="338"/>
        <v>6381.92</v>
      </c>
      <c r="I7204" s="246"/>
      <c r="J7204" s="247"/>
      <c r="K7204" s="240"/>
      <c r="L7204" s="245"/>
    </row>
    <row r="7205" spans="1:12">
      <c r="A7205" s="243">
        <v>45188</v>
      </c>
      <c r="B7205" s="243">
        <v>45203</v>
      </c>
      <c r="C7205" s="244">
        <f t="shared" si="336"/>
        <v>16</v>
      </c>
      <c r="D7205" s="239">
        <v>45203</v>
      </c>
      <c r="E7205" s="245">
        <f t="shared" si="337"/>
        <v>15</v>
      </c>
      <c r="F7205" s="306" t="s">
        <v>175</v>
      </c>
      <c r="G7205" s="241">
        <v>22.76</v>
      </c>
      <c r="H7205" s="244">
        <f t="shared" si="338"/>
        <v>341.40000000000003</v>
      </c>
      <c r="I7205" s="246"/>
      <c r="J7205" s="247"/>
      <c r="K7205" s="240"/>
      <c r="L7205" s="245"/>
    </row>
    <row r="7206" spans="1:12">
      <c r="A7206" s="243">
        <v>45188</v>
      </c>
      <c r="B7206" s="243">
        <v>45188</v>
      </c>
      <c r="C7206" s="244">
        <f t="shared" si="336"/>
        <v>1</v>
      </c>
      <c r="D7206" s="239">
        <v>45188</v>
      </c>
      <c r="E7206" s="245">
        <f t="shared" si="337"/>
        <v>0</v>
      </c>
      <c r="F7206" s="306" t="s">
        <v>175</v>
      </c>
      <c r="G7206" s="241">
        <v>7366.69</v>
      </c>
      <c r="H7206" s="244">
        <f t="shared" si="338"/>
        <v>0</v>
      </c>
      <c r="I7206" s="246"/>
      <c r="J7206" s="247"/>
      <c r="K7206" s="240"/>
      <c r="L7206" s="245"/>
    </row>
    <row r="7207" spans="1:12">
      <c r="A7207" s="243">
        <v>45188</v>
      </c>
      <c r="B7207" s="243">
        <v>45202</v>
      </c>
      <c r="C7207" s="244">
        <f t="shared" si="336"/>
        <v>15</v>
      </c>
      <c r="D7207" s="239">
        <v>45202</v>
      </c>
      <c r="E7207" s="245">
        <f t="shared" si="337"/>
        <v>14</v>
      </c>
      <c r="F7207" s="306" t="s">
        <v>176</v>
      </c>
      <c r="G7207" s="241">
        <v>97.58</v>
      </c>
      <c r="H7207" s="244">
        <f t="shared" si="338"/>
        <v>1366.12</v>
      </c>
      <c r="I7207" s="246"/>
      <c r="J7207" s="247"/>
      <c r="K7207" s="240"/>
      <c r="L7207" s="245"/>
    </row>
    <row r="7208" spans="1:12">
      <c r="A7208" s="243">
        <v>45188</v>
      </c>
      <c r="B7208" s="243">
        <v>45205</v>
      </c>
      <c r="C7208" s="244">
        <f t="shared" si="336"/>
        <v>18</v>
      </c>
      <c r="D7208" s="239">
        <v>45205</v>
      </c>
      <c r="E7208" s="245">
        <f t="shared" si="337"/>
        <v>17</v>
      </c>
      <c r="F7208" s="306" t="s">
        <v>175</v>
      </c>
      <c r="G7208" s="241">
        <v>167.63</v>
      </c>
      <c r="H7208" s="244">
        <f t="shared" si="338"/>
        <v>2849.71</v>
      </c>
      <c r="I7208" s="246"/>
      <c r="J7208" s="247"/>
      <c r="K7208" s="240"/>
      <c r="L7208" s="245"/>
    </row>
    <row r="7209" spans="1:12">
      <c r="A7209" s="243">
        <v>45188</v>
      </c>
      <c r="B7209" s="243">
        <v>45219</v>
      </c>
      <c r="C7209" s="244">
        <f t="shared" si="336"/>
        <v>32</v>
      </c>
      <c r="D7209" s="239">
        <v>45219</v>
      </c>
      <c r="E7209" s="245">
        <f t="shared" si="337"/>
        <v>31</v>
      </c>
      <c r="F7209" s="306" t="s">
        <v>175</v>
      </c>
      <c r="G7209" s="241">
        <v>13.42</v>
      </c>
      <c r="H7209" s="244">
        <f t="shared" si="338"/>
        <v>416.02</v>
      </c>
      <c r="I7209" s="246"/>
      <c r="J7209" s="247"/>
      <c r="K7209" s="240"/>
      <c r="L7209" s="245"/>
    </row>
    <row r="7210" spans="1:12">
      <c r="A7210" s="243">
        <v>45189</v>
      </c>
      <c r="B7210" s="243">
        <v>45316</v>
      </c>
      <c r="C7210" s="244">
        <f t="shared" si="336"/>
        <v>128</v>
      </c>
      <c r="D7210" s="239">
        <v>45316</v>
      </c>
      <c r="E7210" s="245">
        <f t="shared" si="337"/>
        <v>127</v>
      </c>
      <c r="F7210" s="306" t="s">
        <v>175</v>
      </c>
      <c r="G7210" s="241">
        <v>70.680000000000007</v>
      </c>
      <c r="H7210" s="244">
        <f t="shared" si="338"/>
        <v>8976.36</v>
      </c>
      <c r="I7210" s="246"/>
      <c r="J7210" s="247"/>
      <c r="K7210" s="240"/>
      <c r="L7210" s="245"/>
    </row>
    <row r="7211" spans="1:12">
      <c r="A7211" s="243">
        <v>45189</v>
      </c>
      <c r="B7211" s="243">
        <v>45204</v>
      </c>
      <c r="C7211" s="244">
        <f t="shared" si="336"/>
        <v>16</v>
      </c>
      <c r="D7211" s="239">
        <v>45204</v>
      </c>
      <c r="E7211" s="245">
        <f t="shared" si="337"/>
        <v>15</v>
      </c>
      <c r="F7211" s="306" t="s">
        <v>176</v>
      </c>
      <c r="G7211" s="241">
        <v>594.9</v>
      </c>
      <c r="H7211" s="244">
        <f t="shared" si="338"/>
        <v>8923.5</v>
      </c>
      <c r="I7211" s="246"/>
      <c r="J7211" s="247"/>
      <c r="K7211" s="240"/>
      <c r="L7211" s="245"/>
    </row>
    <row r="7212" spans="1:12">
      <c r="A7212" s="243">
        <v>45189</v>
      </c>
      <c r="B7212" s="243">
        <v>45203</v>
      </c>
      <c r="C7212" s="244">
        <f t="shared" si="336"/>
        <v>15</v>
      </c>
      <c r="D7212" s="239">
        <v>45203</v>
      </c>
      <c r="E7212" s="245">
        <f t="shared" si="337"/>
        <v>14</v>
      </c>
      <c r="F7212" s="306" t="s">
        <v>175</v>
      </c>
      <c r="G7212" s="241">
        <v>38.909999999999997</v>
      </c>
      <c r="H7212" s="244">
        <f t="shared" si="338"/>
        <v>544.74</v>
      </c>
      <c r="I7212" s="246"/>
      <c r="J7212" s="247"/>
      <c r="K7212" s="240"/>
      <c r="L7212" s="245"/>
    </row>
    <row r="7213" spans="1:12">
      <c r="A7213" s="243">
        <v>45189</v>
      </c>
      <c r="B7213" s="243">
        <v>45205</v>
      </c>
      <c r="C7213" s="244">
        <f t="shared" si="336"/>
        <v>17</v>
      </c>
      <c r="D7213" s="239">
        <v>45205</v>
      </c>
      <c r="E7213" s="245">
        <f t="shared" si="337"/>
        <v>16</v>
      </c>
      <c r="F7213" s="306" t="s">
        <v>176</v>
      </c>
      <c r="G7213" s="241">
        <v>92.18</v>
      </c>
      <c r="H7213" s="244">
        <f t="shared" si="338"/>
        <v>1474.88</v>
      </c>
      <c r="I7213" s="246"/>
      <c r="J7213" s="247"/>
      <c r="K7213" s="240"/>
      <c r="L7213" s="245"/>
    </row>
    <row r="7214" spans="1:12">
      <c r="A7214" s="243">
        <v>45189</v>
      </c>
      <c r="B7214" s="243">
        <v>45205</v>
      </c>
      <c r="C7214" s="244">
        <f t="shared" si="336"/>
        <v>17</v>
      </c>
      <c r="D7214" s="239">
        <v>45205</v>
      </c>
      <c r="E7214" s="245">
        <f t="shared" si="337"/>
        <v>16</v>
      </c>
      <c r="F7214" s="306" t="s">
        <v>175</v>
      </c>
      <c r="G7214" s="241">
        <v>43.4</v>
      </c>
      <c r="H7214" s="244">
        <f t="shared" si="338"/>
        <v>694.4</v>
      </c>
      <c r="I7214" s="246"/>
      <c r="J7214" s="247"/>
      <c r="K7214" s="240"/>
      <c r="L7214" s="245"/>
    </row>
    <row r="7215" spans="1:12">
      <c r="A7215" s="243">
        <v>45189</v>
      </c>
      <c r="B7215" s="243">
        <v>45189</v>
      </c>
      <c r="C7215" s="244">
        <f t="shared" si="336"/>
        <v>1</v>
      </c>
      <c r="D7215" s="239">
        <v>45189</v>
      </c>
      <c r="E7215" s="245">
        <f t="shared" si="337"/>
        <v>0</v>
      </c>
      <c r="F7215" s="306" t="s">
        <v>178</v>
      </c>
      <c r="G7215" s="241">
        <v>45.77</v>
      </c>
      <c r="H7215" s="244">
        <f t="shared" si="338"/>
        <v>0</v>
      </c>
      <c r="I7215" s="246"/>
      <c r="J7215" s="247"/>
      <c r="K7215" s="240"/>
      <c r="L7215" s="245"/>
    </row>
    <row r="7216" spans="1:12">
      <c r="A7216" s="243">
        <v>45189</v>
      </c>
      <c r="B7216" s="243">
        <v>45208</v>
      </c>
      <c r="C7216" s="244">
        <f t="shared" si="336"/>
        <v>20</v>
      </c>
      <c r="D7216" s="239">
        <v>45208</v>
      </c>
      <c r="E7216" s="245">
        <f t="shared" si="337"/>
        <v>19</v>
      </c>
      <c r="F7216" s="306" t="s">
        <v>176</v>
      </c>
      <c r="G7216" s="241">
        <v>45.29</v>
      </c>
      <c r="H7216" s="244">
        <f t="shared" si="338"/>
        <v>860.51</v>
      </c>
      <c r="I7216" s="246"/>
      <c r="J7216" s="247"/>
      <c r="K7216" s="240"/>
      <c r="L7216" s="245"/>
    </row>
    <row r="7217" spans="1:12">
      <c r="A7217" s="243">
        <v>45189</v>
      </c>
      <c r="B7217" s="243">
        <v>45189</v>
      </c>
      <c r="C7217" s="244">
        <f t="shared" si="336"/>
        <v>1</v>
      </c>
      <c r="D7217" s="239">
        <v>45189</v>
      </c>
      <c r="E7217" s="245">
        <f t="shared" si="337"/>
        <v>0</v>
      </c>
      <c r="F7217" s="306" t="s">
        <v>176</v>
      </c>
      <c r="G7217" s="241">
        <v>3069.69</v>
      </c>
      <c r="H7217" s="244">
        <f t="shared" si="338"/>
        <v>0</v>
      </c>
      <c r="I7217" s="246"/>
      <c r="J7217" s="247"/>
      <c r="K7217" s="240"/>
      <c r="L7217" s="245"/>
    </row>
    <row r="7218" spans="1:12">
      <c r="A7218" s="243">
        <v>45189</v>
      </c>
      <c r="B7218" s="243">
        <v>45222</v>
      </c>
      <c r="C7218" s="244">
        <f t="shared" si="336"/>
        <v>34</v>
      </c>
      <c r="D7218" s="239">
        <v>45222</v>
      </c>
      <c r="E7218" s="245">
        <f t="shared" si="337"/>
        <v>33</v>
      </c>
      <c r="F7218" s="306" t="s">
        <v>175</v>
      </c>
      <c r="G7218" s="241">
        <v>30.92</v>
      </c>
      <c r="H7218" s="244">
        <f t="shared" si="338"/>
        <v>1020.36</v>
      </c>
      <c r="I7218" s="246"/>
      <c r="J7218" s="247"/>
      <c r="K7218" s="240"/>
      <c r="L7218" s="245"/>
    </row>
    <row r="7219" spans="1:12">
      <c r="A7219" s="243">
        <v>45189</v>
      </c>
      <c r="B7219" s="243">
        <v>45190</v>
      </c>
      <c r="C7219" s="244">
        <f t="shared" si="336"/>
        <v>2</v>
      </c>
      <c r="D7219" s="239">
        <v>45190</v>
      </c>
      <c r="E7219" s="245">
        <f t="shared" si="337"/>
        <v>1</v>
      </c>
      <c r="F7219" s="306" t="s">
        <v>178</v>
      </c>
      <c r="G7219" s="241">
        <v>10928.46</v>
      </c>
      <c r="H7219" s="244">
        <f t="shared" si="338"/>
        <v>10928.46</v>
      </c>
      <c r="I7219" s="246"/>
      <c r="J7219" s="247"/>
      <c r="K7219" s="240"/>
      <c r="L7219" s="245"/>
    </row>
    <row r="7220" spans="1:12">
      <c r="A7220" s="243">
        <v>45189</v>
      </c>
      <c r="B7220" s="243">
        <v>45189</v>
      </c>
      <c r="C7220" s="244">
        <f t="shared" si="336"/>
        <v>1</v>
      </c>
      <c r="D7220" s="239">
        <v>45189</v>
      </c>
      <c r="E7220" s="245">
        <f t="shared" si="337"/>
        <v>0</v>
      </c>
      <c r="F7220" s="306" t="s">
        <v>175</v>
      </c>
      <c r="G7220" s="241">
        <v>2058.4299999999998</v>
      </c>
      <c r="H7220" s="244">
        <f t="shared" si="338"/>
        <v>0</v>
      </c>
      <c r="I7220" s="246"/>
      <c r="J7220" s="247"/>
      <c r="K7220" s="240"/>
      <c r="L7220" s="245"/>
    </row>
    <row r="7221" spans="1:12">
      <c r="A7221" s="243">
        <v>45189</v>
      </c>
      <c r="B7221" s="243">
        <v>45190</v>
      </c>
      <c r="C7221" s="244">
        <f t="shared" si="336"/>
        <v>2</v>
      </c>
      <c r="D7221" s="239">
        <v>45190</v>
      </c>
      <c r="E7221" s="245">
        <f t="shared" si="337"/>
        <v>1</v>
      </c>
      <c r="F7221" s="306" t="s">
        <v>176</v>
      </c>
      <c r="G7221" s="241">
        <v>118087.35</v>
      </c>
      <c r="H7221" s="244">
        <f t="shared" si="338"/>
        <v>118087.35</v>
      </c>
      <c r="I7221" s="246"/>
      <c r="J7221" s="247"/>
      <c r="K7221" s="240"/>
      <c r="L7221" s="245"/>
    </row>
    <row r="7222" spans="1:12">
      <c r="A7222" s="243">
        <v>45189</v>
      </c>
      <c r="B7222" s="243">
        <v>45231</v>
      </c>
      <c r="C7222" s="244">
        <f t="shared" si="336"/>
        <v>43</v>
      </c>
      <c r="D7222" s="239">
        <v>45231</v>
      </c>
      <c r="E7222" s="245">
        <f t="shared" si="337"/>
        <v>42</v>
      </c>
      <c r="F7222" s="306" t="s">
        <v>175</v>
      </c>
      <c r="G7222" s="241">
        <v>98.71</v>
      </c>
      <c r="H7222" s="244">
        <f t="shared" si="338"/>
        <v>4145.82</v>
      </c>
      <c r="I7222" s="246"/>
      <c r="J7222" s="247"/>
      <c r="K7222" s="240"/>
      <c r="L7222" s="245"/>
    </row>
    <row r="7223" spans="1:12">
      <c r="A7223" s="243">
        <v>45189</v>
      </c>
      <c r="B7223" s="243">
        <v>45223</v>
      </c>
      <c r="C7223" s="244">
        <f t="shared" si="336"/>
        <v>35</v>
      </c>
      <c r="D7223" s="239">
        <v>45223</v>
      </c>
      <c r="E7223" s="245">
        <f t="shared" si="337"/>
        <v>34</v>
      </c>
      <c r="F7223" s="306" t="s">
        <v>175</v>
      </c>
      <c r="G7223" s="241">
        <v>89.86</v>
      </c>
      <c r="H7223" s="244">
        <f t="shared" si="338"/>
        <v>3055.24</v>
      </c>
      <c r="I7223" s="246"/>
      <c r="J7223" s="247"/>
      <c r="K7223" s="240"/>
      <c r="L7223" s="245"/>
    </row>
    <row r="7224" spans="1:12">
      <c r="A7224" s="243">
        <v>45189</v>
      </c>
      <c r="B7224" s="243">
        <v>45190</v>
      </c>
      <c r="C7224" s="244">
        <f t="shared" si="336"/>
        <v>2</v>
      </c>
      <c r="D7224" s="239">
        <v>45190</v>
      </c>
      <c r="E7224" s="245">
        <f t="shared" si="337"/>
        <v>1</v>
      </c>
      <c r="F7224" s="306" t="s">
        <v>175</v>
      </c>
      <c r="G7224" s="241">
        <v>997006.35</v>
      </c>
      <c r="H7224" s="244">
        <f t="shared" si="338"/>
        <v>997006.35</v>
      </c>
      <c r="I7224" s="246"/>
      <c r="J7224" s="247"/>
      <c r="K7224" s="240"/>
      <c r="L7224" s="245"/>
    </row>
    <row r="7225" spans="1:12">
      <c r="A7225" s="243">
        <v>45189</v>
      </c>
      <c r="B7225" s="243">
        <v>45191</v>
      </c>
      <c r="C7225" s="244">
        <f t="shared" si="336"/>
        <v>3</v>
      </c>
      <c r="D7225" s="239">
        <v>45191</v>
      </c>
      <c r="E7225" s="245">
        <f t="shared" si="337"/>
        <v>2</v>
      </c>
      <c r="F7225" s="306" t="s">
        <v>176</v>
      </c>
      <c r="G7225" s="241">
        <v>32608.09</v>
      </c>
      <c r="H7225" s="244">
        <f t="shared" si="338"/>
        <v>65216.18</v>
      </c>
      <c r="I7225" s="246"/>
      <c r="J7225" s="247"/>
      <c r="K7225" s="240"/>
      <c r="L7225" s="245"/>
    </row>
    <row r="7226" spans="1:12">
      <c r="A7226" s="243">
        <v>45189</v>
      </c>
      <c r="B7226" s="243">
        <v>45191</v>
      </c>
      <c r="C7226" s="244">
        <f t="shared" si="336"/>
        <v>3</v>
      </c>
      <c r="D7226" s="239">
        <v>45191</v>
      </c>
      <c r="E7226" s="245">
        <f t="shared" si="337"/>
        <v>2</v>
      </c>
      <c r="F7226" s="306" t="s">
        <v>175</v>
      </c>
      <c r="G7226" s="241">
        <v>14408.74</v>
      </c>
      <c r="H7226" s="244">
        <f t="shared" si="338"/>
        <v>28817.48</v>
      </c>
      <c r="I7226" s="246"/>
      <c r="J7226" s="247"/>
      <c r="K7226" s="240"/>
      <c r="L7226" s="245"/>
    </row>
    <row r="7227" spans="1:12">
      <c r="A7227" s="243">
        <v>45189</v>
      </c>
      <c r="B7227" s="243">
        <v>45190</v>
      </c>
      <c r="C7227" s="244">
        <f t="shared" si="336"/>
        <v>2</v>
      </c>
      <c r="D7227" s="239">
        <v>45190</v>
      </c>
      <c r="E7227" s="245">
        <f t="shared" si="337"/>
        <v>1</v>
      </c>
      <c r="F7227" s="306" t="s">
        <v>177</v>
      </c>
      <c r="G7227" s="241">
        <v>18802.12</v>
      </c>
      <c r="H7227" s="244">
        <f t="shared" si="338"/>
        <v>18802.12</v>
      </c>
      <c r="I7227" s="246"/>
      <c r="J7227" s="247"/>
      <c r="K7227" s="240"/>
      <c r="L7227" s="245"/>
    </row>
    <row r="7228" spans="1:12">
      <c r="A7228" s="243">
        <v>45189</v>
      </c>
      <c r="B7228" s="243">
        <v>45191</v>
      </c>
      <c r="C7228" s="244">
        <f t="shared" si="336"/>
        <v>3</v>
      </c>
      <c r="D7228" s="239">
        <v>45191</v>
      </c>
      <c r="E7228" s="245">
        <f t="shared" si="337"/>
        <v>2</v>
      </c>
      <c r="F7228" s="306" t="s">
        <v>177</v>
      </c>
      <c r="G7228" s="241">
        <v>32798.92</v>
      </c>
      <c r="H7228" s="244">
        <f t="shared" si="338"/>
        <v>65597.84</v>
      </c>
      <c r="I7228" s="246"/>
      <c r="J7228" s="247"/>
      <c r="K7228" s="240"/>
      <c r="L7228" s="245"/>
    </row>
    <row r="7229" spans="1:12">
      <c r="A7229" s="243">
        <v>45189</v>
      </c>
      <c r="B7229" s="243">
        <v>45189</v>
      </c>
      <c r="C7229" s="244">
        <f t="shared" si="336"/>
        <v>1</v>
      </c>
      <c r="D7229" s="239">
        <v>45189</v>
      </c>
      <c r="E7229" s="245">
        <f t="shared" si="337"/>
        <v>0</v>
      </c>
      <c r="F7229" s="306" t="s">
        <v>179</v>
      </c>
      <c r="G7229" s="241">
        <v>99.79</v>
      </c>
      <c r="H7229" s="244">
        <f t="shared" si="338"/>
        <v>0</v>
      </c>
      <c r="I7229" s="246"/>
      <c r="J7229" s="247"/>
      <c r="K7229" s="240"/>
      <c r="L7229" s="245"/>
    </row>
    <row r="7230" spans="1:12">
      <c r="A7230" s="243">
        <v>45189</v>
      </c>
      <c r="B7230" s="243">
        <v>45194</v>
      </c>
      <c r="C7230" s="244">
        <f t="shared" si="336"/>
        <v>6</v>
      </c>
      <c r="D7230" s="239">
        <v>45194</v>
      </c>
      <c r="E7230" s="245">
        <f t="shared" si="337"/>
        <v>5</v>
      </c>
      <c r="F7230" s="306" t="s">
        <v>176</v>
      </c>
      <c r="G7230" s="241">
        <v>812.19</v>
      </c>
      <c r="H7230" s="244">
        <f t="shared" si="338"/>
        <v>4060.9500000000003</v>
      </c>
      <c r="I7230" s="246"/>
      <c r="J7230" s="247"/>
      <c r="K7230" s="240"/>
      <c r="L7230" s="245"/>
    </row>
    <row r="7231" spans="1:12">
      <c r="A7231" s="243">
        <v>45189</v>
      </c>
      <c r="B7231" s="243">
        <v>45194</v>
      </c>
      <c r="C7231" s="244">
        <f t="shared" si="336"/>
        <v>6</v>
      </c>
      <c r="D7231" s="239">
        <v>45194</v>
      </c>
      <c r="E7231" s="245">
        <f t="shared" si="337"/>
        <v>5</v>
      </c>
      <c r="F7231" s="306" t="s">
        <v>175</v>
      </c>
      <c r="G7231" s="241">
        <v>3011.8</v>
      </c>
      <c r="H7231" s="244">
        <f t="shared" si="338"/>
        <v>15059</v>
      </c>
      <c r="I7231" s="246"/>
      <c r="J7231" s="247"/>
      <c r="K7231" s="240"/>
      <c r="L7231" s="245"/>
    </row>
    <row r="7232" spans="1:12">
      <c r="A7232" s="243">
        <v>45189</v>
      </c>
      <c r="B7232" s="243">
        <v>45195</v>
      </c>
      <c r="C7232" s="244">
        <f t="shared" si="336"/>
        <v>7</v>
      </c>
      <c r="D7232" s="239">
        <v>45195</v>
      </c>
      <c r="E7232" s="245">
        <f t="shared" si="337"/>
        <v>6</v>
      </c>
      <c r="F7232" s="306" t="s">
        <v>176</v>
      </c>
      <c r="G7232" s="241">
        <v>357.43</v>
      </c>
      <c r="H7232" s="244">
        <f t="shared" si="338"/>
        <v>2144.58</v>
      </c>
      <c r="I7232" s="246"/>
      <c r="J7232" s="247"/>
      <c r="K7232" s="240"/>
      <c r="L7232" s="245"/>
    </row>
    <row r="7233" spans="1:12">
      <c r="A7233" s="243">
        <v>45189</v>
      </c>
      <c r="B7233" s="243">
        <v>45211</v>
      </c>
      <c r="C7233" s="244">
        <f t="shared" si="336"/>
        <v>23</v>
      </c>
      <c r="D7233" s="239">
        <v>45211</v>
      </c>
      <c r="E7233" s="245">
        <f t="shared" si="337"/>
        <v>22</v>
      </c>
      <c r="F7233" s="306" t="s">
        <v>175</v>
      </c>
      <c r="G7233" s="241">
        <v>365.64</v>
      </c>
      <c r="H7233" s="244">
        <f t="shared" si="338"/>
        <v>8044.08</v>
      </c>
      <c r="I7233" s="246"/>
      <c r="J7233" s="247"/>
      <c r="K7233" s="240"/>
      <c r="L7233" s="245"/>
    </row>
    <row r="7234" spans="1:12">
      <c r="A7234" s="243">
        <v>45189</v>
      </c>
      <c r="B7234" s="243">
        <v>45195</v>
      </c>
      <c r="C7234" s="244">
        <f t="shared" si="336"/>
        <v>7</v>
      </c>
      <c r="D7234" s="239">
        <v>45195</v>
      </c>
      <c r="E7234" s="245">
        <f t="shared" si="337"/>
        <v>6</v>
      </c>
      <c r="F7234" s="306" t="s">
        <v>175</v>
      </c>
      <c r="G7234" s="241">
        <v>389.27</v>
      </c>
      <c r="H7234" s="244">
        <f t="shared" si="338"/>
        <v>2335.62</v>
      </c>
      <c r="I7234" s="246"/>
      <c r="J7234" s="247"/>
      <c r="K7234" s="240"/>
      <c r="L7234" s="245"/>
    </row>
    <row r="7235" spans="1:12">
      <c r="A7235" s="243">
        <v>45189</v>
      </c>
      <c r="B7235" s="243">
        <v>45197</v>
      </c>
      <c r="C7235" s="244">
        <f t="shared" si="336"/>
        <v>9</v>
      </c>
      <c r="D7235" s="239">
        <v>45197</v>
      </c>
      <c r="E7235" s="245">
        <f t="shared" si="337"/>
        <v>8</v>
      </c>
      <c r="F7235" s="306" t="s">
        <v>176</v>
      </c>
      <c r="G7235" s="241">
        <v>2891.55</v>
      </c>
      <c r="H7235" s="244">
        <f t="shared" si="338"/>
        <v>23132.400000000001</v>
      </c>
      <c r="I7235" s="246"/>
      <c r="J7235" s="247"/>
      <c r="K7235" s="240"/>
      <c r="L7235" s="245"/>
    </row>
    <row r="7236" spans="1:12">
      <c r="A7236" s="243">
        <v>45189</v>
      </c>
      <c r="B7236" s="243">
        <v>45196</v>
      </c>
      <c r="C7236" s="244">
        <f t="shared" si="336"/>
        <v>8</v>
      </c>
      <c r="D7236" s="239">
        <v>45196</v>
      </c>
      <c r="E7236" s="245">
        <f t="shared" si="337"/>
        <v>7</v>
      </c>
      <c r="F7236" s="306" t="s">
        <v>175</v>
      </c>
      <c r="G7236" s="241">
        <v>166.88</v>
      </c>
      <c r="H7236" s="244">
        <f t="shared" si="338"/>
        <v>1168.1599999999999</v>
      </c>
      <c r="I7236" s="246"/>
      <c r="J7236" s="247"/>
      <c r="K7236" s="240"/>
      <c r="L7236" s="245"/>
    </row>
    <row r="7237" spans="1:12">
      <c r="A7237" s="243">
        <v>45189</v>
      </c>
      <c r="B7237" s="243">
        <v>45195</v>
      </c>
      <c r="C7237" s="244">
        <f t="shared" si="336"/>
        <v>7</v>
      </c>
      <c r="D7237" s="239">
        <v>45195</v>
      </c>
      <c r="E7237" s="245">
        <f t="shared" si="337"/>
        <v>6</v>
      </c>
      <c r="F7237" s="306" t="s">
        <v>177</v>
      </c>
      <c r="G7237" s="241">
        <v>257.10000000000002</v>
      </c>
      <c r="H7237" s="244">
        <f t="shared" si="338"/>
        <v>1542.6000000000001</v>
      </c>
      <c r="I7237" s="246"/>
      <c r="J7237" s="247"/>
      <c r="K7237" s="240"/>
      <c r="L7237" s="245"/>
    </row>
    <row r="7238" spans="1:12">
      <c r="A7238" s="243">
        <v>45189</v>
      </c>
      <c r="B7238" s="243">
        <v>45215</v>
      </c>
      <c r="C7238" s="244">
        <f t="shared" si="336"/>
        <v>27</v>
      </c>
      <c r="D7238" s="239">
        <v>45215</v>
      </c>
      <c r="E7238" s="245">
        <f t="shared" si="337"/>
        <v>26</v>
      </c>
      <c r="F7238" s="306" t="s">
        <v>176</v>
      </c>
      <c r="G7238" s="241">
        <v>100.03</v>
      </c>
      <c r="H7238" s="244">
        <f t="shared" si="338"/>
        <v>2600.7800000000002</v>
      </c>
      <c r="I7238" s="246"/>
      <c r="J7238" s="247"/>
      <c r="K7238" s="240"/>
      <c r="L7238" s="245"/>
    </row>
    <row r="7239" spans="1:12">
      <c r="A7239" s="243">
        <v>45189</v>
      </c>
      <c r="B7239" s="243">
        <v>45197</v>
      </c>
      <c r="C7239" s="244">
        <f t="shared" ref="C7239:C7302" si="339">B7239-A7239+1</f>
        <v>9</v>
      </c>
      <c r="D7239" s="239">
        <v>45197</v>
      </c>
      <c r="E7239" s="245">
        <f t="shared" ref="E7239:E7302" si="340">D7239-A7239</f>
        <v>8</v>
      </c>
      <c r="F7239" s="306" t="s">
        <v>175</v>
      </c>
      <c r="G7239" s="241">
        <v>49.71</v>
      </c>
      <c r="H7239" s="244">
        <f t="shared" ref="H7239:H7302" si="341">E7239*G7239</f>
        <v>397.68</v>
      </c>
      <c r="I7239" s="246"/>
      <c r="J7239" s="247"/>
      <c r="K7239" s="240"/>
      <c r="L7239" s="245"/>
    </row>
    <row r="7240" spans="1:12">
      <c r="A7240" s="243">
        <v>45189</v>
      </c>
      <c r="B7240" s="243">
        <v>45299</v>
      </c>
      <c r="C7240" s="244">
        <f t="shared" si="339"/>
        <v>111</v>
      </c>
      <c r="D7240" s="239">
        <v>45299</v>
      </c>
      <c r="E7240" s="245">
        <f t="shared" si="340"/>
        <v>110</v>
      </c>
      <c r="F7240" s="306" t="s">
        <v>175</v>
      </c>
      <c r="G7240" s="241">
        <v>71.31</v>
      </c>
      <c r="H7240" s="244">
        <f t="shared" si="341"/>
        <v>7844.1</v>
      </c>
      <c r="I7240" s="246"/>
      <c r="J7240" s="247"/>
      <c r="K7240" s="240"/>
      <c r="L7240" s="245"/>
    </row>
    <row r="7241" spans="1:12">
      <c r="A7241" s="243">
        <v>45189</v>
      </c>
      <c r="B7241" s="243">
        <v>45202</v>
      </c>
      <c r="C7241" s="244">
        <f t="shared" si="339"/>
        <v>14</v>
      </c>
      <c r="D7241" s="239">
        <v>45202</v>
      </c>
      <c r="E7241" s="245">
        <f t="shared" si="340"/>
        <v>13</v>
      </c>
      <c r="F7241" s="306" t="s">
        <v>176</v>
      </c>
      <c r="G7241" s="241">
        <v>18.29</v>
      </c>
      <c r="H7241" s="244">
        <f t="shared" si="341"/>
        <v>237.76999999999998</v>
      </c>
      <c r="I7241" s="246"/>
      <c r="J7241" s="247"/>
      <c r="K7241" s="240"/>
      <c r="L7241" s="245"/>
    </row>
    <row r="7242" spans="1:12">
      <c r="A7242" s="243">
        <v>45189</v>
      </c>
      <c r="B7242" s="243">
        <v>45201</v>
      </c>
      <c r="C7242" s="244">
        <f t="shared" si="339"/>
        <v>13</v>
      </c>
      <c r="D7242" s="239">
        <v>45201</v>
      </c>
      <c r="E7242" s="245">
        <f t="shared" si="340"/>
        <v>12</v>
      </c>
      <c r="F7242" s="306" t="s">
        <v>175</v>
      </c>
      <c r="G7242" s="241">
        <v>33.69</v>
      </c>
      <c r="H7242" s="244">
        <f t="shared" si="341"/>
        <v>404.28</v>
      </c>
      <c r="I7242" s="246"/>
      <c r="J7242" s="247"/>
      <c r="K7242" s="240"/>
      <c r="L7242" s="245"/>
    </row>
    <row r="7243" spans="1:12">
      <c r="A7243" s="243">
        <v>45189</v>
      </c>
      <c r="B7243" s="243">
        <v>45258</v>
      </c>
      <c r="C7243" s="244">
        <f t="shared" si="339"/>
        <v>70</v>
      </c>
      <c r="D7243" s="239">
        <v>45258</v>
      </c>
      <c r="E7243" s="245">
        <f t="shared" si="340"/>
        <v>69</v>
      </c>
      <c r="F7243" s="306" t="s">
        <v>175</v>
      </c>
      <c r="G7243" s="241">
        <v>283.52999999999997</v>
      </c>
      <c r="H7243" s="244">
        <f t="shared" si="341"/>
        <v>19563.57</v>
      </c>
      <c r="I7243" s="246"/>
      <c r="J7243" s="247"/>
      <c r="K7243" s="240"/>
      <c r="L7243" s="245"/>
    </row>
    <row r="7244" spans="1:12">
      <c r="A7244" s="243">
        <v>45189</v>
      </c>
      <c r="B7244" s="243">
        <v>45202</v>
      </c>
      <c r="C7244" s="244">
        <f t="shared" si="339"/>
        <v>14</v>
      </c>
      <c r="D7244" s="239">
        <v>45202</v>
      </c>
      <c r="E7244" s="245">
        <f t="shared" si="340"/>
        <v>13</v>
      </c>
      <c r="F7244" s="306" t="s">
        <v>175</v>
      </c>
      <c r="G7244" s="241">
        <v>517.91999999999996</v>
      </c>
      <c r="H7244" s="244">
        <f t="shared" si="341"/>
        <v>6732.9599999999991</v>
      </c>
      <c r="I7244" s="246"/>
      <c r="J7244" s="247"/>
      <c r="K7244" s="240"/>
      <c r="L7244" s="245"/>
    </row>
    <row r="7245" spans="1:12">
      <c r="A7245" s="243">
        <v>45189</v>
      </c>
      <c r="B7245" s="243">
        <v>45203</v>
      </c>
      <c r="C7245" s="244">
        <f t="shared" si="339"/>
        <v>15</v>
      </c>
      <c r="D7245" s="239">
        <v>45203</v>
      </c>
      <c r="E7245" s="245">
        <f t="shared" si="340"/>
        <v>14</v>
      </c>
      <c r="F7245" s="306" t="s">
        <v>176</v>
      </c>
      <c r="G7245" s="241">
        <v>414.92</v>
      </c>
      <c r="H7245" s="244">
        <f t="shared" si="341"/>
        <v>5808.88</v>
      </c>
      <c r="I7245" s="246"/>
      <c r="J7245" s="247"/>
      <c r="K7245" s="240"/>
      <c r="L7245" s="245"/>
    </row>
    <row r="7246" spans="1:12">
      <c r="A7246" s="243">
        <v>45190</v>
      </c>
      <c r="B7246" s="243">
        <v>45198</v>
      </c>
      <c r="C7246" s="244">
        <f t="shared" si="339"/>
        <v>9</v>
      </c>
      <c r="D7246" s="239">
        <v>45198</v>
      </c>
      <c r="E7246" s="245">
        <f t="shared" si="340"/>
        <v>8</v>
      </c>
      <c r="F7246" s="306" t="s">
        <v>175</v>
      </c>
      <c r="G7246" s="241">
        <v>896.69</v>
      </c>
      <c r="H7246" s="244">
        <f t="shared" si="341"/>
        <v>7173.52</v>
      </c>
      <c r="I7246" s="246"/>
      <c r="J7246" s="247"/>
      <c r="K7246" s="240"/>
      <c r="L7246" s="245"/>
    </row>
    <row r="7247" spans="1:12">
      <c r="A7247" s="243">
        <v>45190</v>
      </c>
      <c r="B7247" s="243">
        <v>45201</v>
      </c>
      <c r="C7247" s="244">
        <f t="shared" si="339"/>
        <v>12</v>
      </c>
      <c r="D7247" s="239">
        <v>45201</v>
      </c>
      <c r="E7247" s="245">
        <f t="shared" si="340"/>
        <v>11</v>
      </c>
      <c r="F7247" s="306" t="s">
        <v>175</v>
      </c>
      <c r="G7247" s="241">
        <v>240.79</v>
      </c>
      <c r="H7247" s="244">
        <f t="shared" si="341"/>
        <v>2648.69</v>
      </c>
      <c r="I7247" s="246"/>
      <c r="J7247" s="247"/>
      <c r="K7247" s="240"/>
      <c r="L7247" s="245"/>
    </row>
    <row r="7248" spans="1:12">
      <c r="A7248" s="243">
        <v>45190</v>
      </c>
      <c r="B7248" s="243">
        <v>45202</v>
      </c>
      <c r="C7248" s="244">
        <f t="shared" si="339"/>
        <v>13</v>
      </c>
      <c r="D7248" s="239">
        <v>45202</v>
      </c>
      <c r="E7248" s="245">
        <f t="shared" si="340"/>
        <v>12</v>
      </c>
      <c r="F7248" s="306" t="s">
        <v>176</v>
      </c>
      <c r="G7248" s="241">
        <v>138.66</v>
      </c>
      <c r="H7248" s="244">
        <f t="shared" si="341"/>
        <v>1663.92</v>
      </c>
      <c r="I7248" s="246"/>
      <c r="J7248" s="247"/>
      <c r="K7248" s="240"/>
      <c r="L7248" s="245"/>
    </row>
    <row r="7249" spans="1:12">
      <c r="A7249" s="243">
        <v>45190</v>
      </c>
      <c r="B7249" s="243">
        <v>45202</v>
      </c>
      <c r="C7249" s="244">
        <f t="shared" si="339"/>
        <v>13</v>
      </c>
      <c r="D7249" s="239">
        <v>45202</v>
      </c>
      <c r="E7249" s="245">
        <f t="shared" si="340"/>
        <v>12</v>
      </c>
      <c r="F7249" s="306" t="s">
        <v>175</v>
      </c>
      <c r="G7249" s="241">
        <v>33.5</v>
      </c>
      <c r="H7249" s="244">
        <f t="shared" si="341"/>
        <v>402</v>
      </c>
      <c r="I7249" s="246"/>
      <c r="J7249" s="247"/>
      <c r="K7249" s="240"/>
      <c r="L7249" s="245"/>
    </row>
    <row r="7250" spans="1:12">
      <c r="A7250" s="243">
        <v>45190</v>
      </c>
      <c r="B7250" s="243">
        <v>45203</v>
      </c>
      <c r="C7250" s="244">
        <f t="shared" si="339"/>
        <v>14</v>
      </c>
      <c r="D7250" s="239">
        <v>45203</v>
      </c>
      <c r="E7250" s="245">
        <f t="shared" si="340"/>
        <v>13</v>
      </c>
      <c r="F7250" s="306" t="s">
        <v>175</v>
      </c>
      <c r="G7250" s="241">
        <v>61.89</v>
      </c>
      <c r="H7250" s="244">
        <f t="shared" si="341"/>
        <v>804.57</v>
      </c>
      <c r="I7250" s="246"/>
      <c r="J7250" s="247"/>
      <c r="K7250" s="240"/>
      <c r="L7250" s="245"/>
    </row>
    <row r="7251" spans="1:12">
      <c r="A7251" s="243">
        <v>45190</v>
      </c>
      <c r="B7251" s="243">
        <v>45204</v>
      </c>
      <c r="C7251" s="244">
        <f t="shared" si="339"/>
        <v>15</v>
      </c>
      <c r="D7251" s="239">
        <v>45204</v>
      </c>
      <c r="E7251" s="245">
        <f t="shared" si="340"/>
        <v>14</v>
      </c>
      <c r="F7251" s="306" t="s">
        <v>176</v>
      </c>
      <c r="G7251" s="241">
        <v>25.38</v>
      </c>
      <c r="H7251" s="244">
        <f t="shared" si="341"/>
        <v>355.32</v>
      </c>
      <c r="I7251" s="246"/>
      <c r="J7251" s="247"/>
      <c r="K7251" s="240"/>
      <c r="L7251" s="245"/>
    </row>
    <row r="7252" spans="1:12">
      <c r="A7252" s="243">
        <v>45190</v>
      </c>
      <c r="B7252" s="243">
        <v>45243</v>
      </c>
      <c r="C7252" s="244">
        <f t="shared" si="339"/>
        <v>54</v>
      </c>
      <c r="D7252" s="239">
        <v>45243</v>
      </c>
      <c r="E7252" s="245">
        <f t="shared" si="340"/>
        <v>53</v>
      </c>
      <c r="F7252" s="306" t="s">
        <v>175</v>
      </c>
      <c r="G7252" s="241">
        <v>66.36</v>
      </c>
      <c r="H7252" s="244">
        <f t="shared" si="341"/>
        <v>3517.08</v>
      </c>
      <c r="I7252" s="246"/>
      <c r="J7252" s="247"/>
      <c r="K7252" s="240"/>
      <c r="L7252" s="245"/>
    </row>
    <row r="7253" spans="1:12">
      <c r="A7253" s="243">
        <v>45190</v>
      </c>
      <c r="B7253" s="243">
        <v>45205</v>
      </c>
      <c r="C7253" s="244">
        <f t="shared" si="339"/>
        <v>16</v>
      </c>
      <c r="D7253" s="239">
        <v>45205</v>
      </c>
      <c r="E7253" s="245">
        <f t="shared" si="340"/>
        <v>15</v>
      </c>
      <c r="F7253" s="306" t="s">
        <v>176</v>
      </c>
      <c r="G7253" s="241">
        <v>231.25</v>
      </c>
      <c r="H7253" s="244">
        <f t="shared" si="341"/>
        <v>3468.75</v>
      </c>
      <c r="I7253" s="246"/>
      <c r="J7253" s="247"/>
      <c r="K7253" s="240"/>
      <c r="L7253" s="245"/>
    </row>
    <row r="7254" spans="1:12">
      <c r="A7254" s="243">
        <v>45190</v>
      </c>
      <c r="B7254" s="243">
        <v>45204</v>
      </c>
      <c r="C7254" s="244">
        <f t="shared" si="339"/>
        <v>15</v>
      </c>
      <c r="D7254" s="239">
        <v>45204</v>
      </c>
      <c r="E7254" s="245">
        <f t="shared" si="340"/>
        <v>14</v>
      </c>
      <c r="F7254" s="306" t="s">
        <v>175</v>
      </c>
      <c r="G7254" s="241">
        <v>222.84</v>
      </c>
      <c r="H7254" s="244">
        <f t="shared" si="341"/>
        <v>3119.76</v>
      </c>
      <c r="I7254" s="246"/>
      <c r="J7254" s="247"/>
      <c r="K7254" s="240"/>
      <c r="L7254" s="245"/>
    </row>
    <row r="7255" spans="1:12">
      <c r="A7255" s="243">
        <v>45190</v>
      </c>
      <c r="B7255" s="243">
        <v>45222</v>
      </c>
      <c r="C7255" s="244">
        <f t="shared" si="339"/>
        <v>33</v>
      </c>
      <c r="D7255" s="239">
        <v>45222</v>
      </c>
      <c r="E7255" s="245">
        <f t="shared" si="340"/>
        <v>32</v>
      </c>
      <c r="F7255" s="306" t="s">
        <v>175</v>
      </c>
      <c r="G7255" s="241">
        <v>24.14</v>
      </c>
      <c r="H7255" s="244">
        <f t="shared" si="341"/>
        <v>772.48</v>
      </c>
      <c r="I7255" s="246"/>
      <c r="J7255" s="247"/>
      <c r="K7255" s="240"/>
      <c r="L7255" s="245"/>
    </row>
    <row r="7256" spans="1:12">
      <c r="A7256" s="243">
        <v>45190</v>
      </c>
      <c r="B7256" s="243">
        <v>45190</v>
      </c>
      <c r="C7256" s="244">
        <f t="shared" si="339"/>
        <v>1</v>
      </c>
      <c r="D7256" s="239">
        <v>45190</v>
      </c>
      <c r="E7256" s="245">
        <f t="shared" si="340"/>
        <v>0</v>
      </c>
      <c r="F7256" s="306" t="s">
        <v>176</v>
      </c>
      <c r="G7256" s="241">
        <v>5641.14</v>
      </c>
      <c r="H7256" s="244">
        <f t="shared" si="341"/>
        <v>0</v>
      </c>
      <c r="I7256" s="246"/>
      <c r="J7256" s="247"/>
      <c r="K7256" s="240"/>
      <c r="L7256" s="245"/>
    </row>
    <row r="7257" spans="1:12">
      <c r="A7257" s="243">
        <v>45190</v>
      </c>
      <c r="B7257" s="243">
        <v>45191</v>
      </c>
      <c r="C7257" s="244">
        <f t="shared" si="339"/>
        <v>2</v>
      </c>
      <c r="D7257" s="239">
        <v>45191</v>
      </c>
      <c r="E7257" s="245">
        <f t="shared" si="340"/>
        <v>1</v>
      </c>
      <c r="F7257" s="306" t="s">
        <v>178</v>
      </c>
      <c r="G7257" s="241">
        <v>85170.95</v>
      </c>
      <c r="H7257" s="244">
        <f t="shared" si="341"/>
        <v>85170.95</v>
      </c>
      <c r="I7257" s="246"/>
      <c r="J7257" s="247"/>
      <c r="K7257" s="240"/>
      <c r="L7257" s="245"/>
    </row>
    <row r="7258" spans="1:12">
      <c r="A7258" s="243">
        <v>45190</v>
      </c>
      <c r="B7258" s="243">
        <v>45191</v>
      </c>
      <c r="C7258" s="244">
        <f t="shared" si="339"/>
        <v>2</v>
      </c>
      <c r="D7258" s="239">
        <v>45191</v>
      </c>
      <c r="E7258" s="245">
        <f t="shared" si="340"/>
        <v>1</v>
      </c>
      <c r="F7258" s="306" t="s">
        <v>176</v>
      </c>
      <c r="G7258" s="241">
        <v>370578.56</v>
      </c>
      <c r="H7258" s="244">
        <f t="shared" si="341"/>
        <v>370578.56</v>
      </c>
      <c r="I7258" s="246"/>
      <c r="J7258" s="247"/>
      <c r="K7258" s="240"/>
      <c r="L7258" s="245"/>
    </row>
    <row r="7259" spans="1:12">
      <c r="A7259" s="243">
        <v>45190</v>
      </c>
      <c r="B7259" s="243">
        <v>45190</v>
      </c>
      <c r="C7259" s="244">
        <f t="shared" si="339"/>
        <v>1</v>
      </c>
      <c r="D7259" s="239">
        <v>45190</v>
      </c>
      <c r="E7259" s="245">
        <f t="shared" si="340"/>
        <v>0</v>
      </c>
      <c r="F7259" s="306" t="s">
        <v>175</v>
      </c>
      <c r="G7259" s="241">
        <v>5369.94</v>
      </c>
      <c r="H7259" s="244">
        <f t="shared" si="341"/>
        <v>0</v>
      </c>
      <c r="I7259" s="246"/>
      <c r="J7259" s="247"/>
      <c r="K7259" s="240"/>
      <c r="L7259" s="245"/>
    </row>
    <row r="7260" spans="1:12">
      <c r="A7260" s="243">
        <v>45190</v>
      </c>
      <c r="B7260" s="243">
        <v>45225</v>
      </c>
      <c r="C7260" s="244">
        <f t="shared" si="339"/>
        <v>36</v>
      </c>
      <c r="D7260" s="239">
        <v>45225</v>
      </c>
      <c r="E7260" s="245">
        <f t="shared" si="340"/>
        <v>35</v>
      </c>
      <c r="F7260" s="306" t="s">
        <v>176</v>
      </c>
      <c r="G7260" s="241">
        <v>231.17</v>
      </c>
      <c r="H7260" s="244">
        <f t="shared" si="341"/>
        <v>8090.95</v>
      </c>
      <c r="I7260" s="246"/>
      <c r="J7260" s="247"/>
      <c r="K7260" s="240"/>
      <c r="L7260" s="245"/>
    </row>
    <row r="7261" spans="1:12">
      <c r="A7261" s="243">
        <v>45190</v>
      </c>
      <c r="B7261" s="243">
        <v>45191</v>
      </c>
      <c r="C7261" s="244">
        <f t="shared" si="339"/>
        <v>2</v>
      </c>
      <c r="D7261" s="239">
        <v>45191</v>
      </c>
      <c r="E7261" s="245">
        <f t="shared" si="340"/>
        <v>1</v>
      </c>
      <c r="F7261" s="306" t="s">
        <v>175</v>
      </c>
      <c r="G7261" s="241">
        <v>913992.81</v>
      </c>
      <c r="H7261" s="244">
        <f t="shared" si="341"/>
        <v>913992.81</v>
      </c>
      <c r="I7261" s="246"/>
      <c r="J7261" s="247"/>
      <c r="K7261" s="240"/>
      <c r="L7261" s="245"/>
    </row>
    <row r="7262" spans="1:12">
      <c r="A7262" s="243">
        <v>45190</v>
      </c>
      <c r="B7262" s="243">
        <v>45190</v>
      </c>
      <c r="C7262" s="244">
        <f t="shared" si="339"/>
        <v>1</v>
      </c>
      <c r="D7262" s="239">
        <v>45190</v>
      </c>
      <c r="E7262" s="245">
        <f t="shared" si="340"/>
        <v>0</v>
      </c>
      <c r="F7262" s="306" t="s">
        <v>177</v>
      </c>
      <c r="G7262" s="241">
        <v>8.51</v>
      </c>
      <c r="H7262" s="244">
        <f t="shared" si="341"/>
        <v>0</v>
      </c>
      <c r="I7262" s="246"/>
      <c r="J7262" s="247"/>
      <c r="K7262" s="240"/>
      <c r="L7262" s="245"/>
    </row>
    <row r="7263" spans="1:12">
      <c r="A7263" s="243">
        <v>45190</v>
      </c>
      <c r="B7263" s="243">
        <v>45191</v>
      </c>
      <c r="C7263" s="244">
        <f t="shared" si="339"/>
        <v>2</v>
      </c>
      <c r="D7263" s="239">
        <v>45191</v>
      </c>
      <c r="E7263" s="245">
        <f t="shared" si="340"/>
        <v>1</v>
      </c>
      <c r="F7263" s="306" t="s">
        <v>177</v>
      </c>
      <c r="G7263" s="241">
        <v>12066.52</v>
      </c>
      <c r="H7263" s="244">
        <f t="shared" si="341"/>
        <v>12066.52</v>
      </c>
      <c r="I7263" s="246"/>
      <c r="J7263" s="247"/>
      <c r="K7263" s="240"/>
      <c r="L7263" s="245"/>
    </row>
    <row r="7264" spans="1:12">
      <c r="A7264" s="243">
        <v>45190</v>
      </c>
      <c r="B7264" s="243">
        <v>45210</v>
      </c>
      <c r="C7264" s="244">
        <f t="shared" si="339"/>
        <v>21</v>
      </c>
      <c r="D7264" s="239">
        <v>45210</v>
      </c>
      <c r="E7264" s="245">
        <f t="shared" si="340"/>
        <v>20</v>
      </c>
      <c r="F7264" s="306" t="s">
        <v>176</v>
      </c>
      <c r="G7264" s="241">
        <v>45.41</v>
      </c>
      <c r="H7264" s="244">
        <f t="shared" si="341"/>
        <v>908.19999999999993</v>
      </c>
      <c r="I7264" s="246"/>
      <c r="J7264" s="247"/>
      <c r="K7264" s="240"/>
      <c r="L7264" s="245"/>
    </row>
    <row r="7265" spans="1:12">
      <c r="A7265" s="243">
        <v>45190</v>
      </c>
      <c r="B7265" s="243">
        <v>45273</v>
      </c>
      <c r="C7265" s="244">
        <f t="shared" si="339"/>
        <v>84</v>
      </c>
      <c r="D7265" s="239">
        <v>45273</v>
      </c>
      <c r="E7265" s="245">
        <f t="shared" si="340"/>
        <v>83</v>
      </c>
      <c r="F7265" s="306" t="s">
        <v>176</v>
      </c>
      <c r="G7265" s="241">
        <v>369.76</v>
      </c>
      <c r="H7265" s="244">
        <f t="shared" si="341"/>
        <v>30690.079999999998</v>
      </c>
      <c r="I7265" s="246"/>
      <c r="J7265" s="247"/>
      <c r="K7265" s="240"/>
      <c r="L7265" s="245"/>
    </row>
    <row r="7266" spans="1:12">
      <c r="A7266" s="243">
        <v>45190</v>
      </c>
      <c r="B7266" s="243">
        <v>45194</v>
      </c>
      <c r="C7266" s="244">
        <f t="shared" si="339"/>
        <v>5</v>
      </c>
      <c r="D7266" s="239">
        <v>45194</v>
      </c>
      <c r="E7266" s="245">
        <f t="shared" si="340"/>
        <v>4</v>
      </c>
      <c r="F7266" s="306" t="s">
        <v>176</v>
      </c>
      <c r="G7266" s="241">
        <v>5643.55</v>
      </c>
      <c r="H7266" s="244">
        <f t="shared" si="341"/>
        <v>22574.2</v>
      </c>
      <c r="I7266" s="246"/>
      <c r="J7266" s="247"/>
      <c r="K7266" s="240"/>
      <c r="L7266" s="245"/>
    </row>
    <row r="7267" spans="1:12">
      <c r="A7267" s="243">
        <v>45190</v>
      </c>
      <c r="B7267" s="243">
        <v>45190</v>
      </c>
      <c r="C7267" s="244">
        <f t="shared" si="339"/>
        <v>1</v>
      </c>
      <c r="D7267" s="239">
        <v>45190</v>
      </c>
      <c r="E7267" s="245">
        <f t="shared" si="340"/>
        <v>0</v>
      </c>
      <c r="F7267" s="306" t="s">
        <v>179</v>
      </c>
      <c r="G7267" s="241">
        <v>19.87</v>
      </c>
      <c r="H7267" s="244">
        <f t="shared" si="341"/>
        <v>0</v>
      </c>
      <c r="I7267" s="246"/>
      <c r="J7267" s="247"/>
      <c r="K7267" s="240"/>
      <c r="L7267" s="245"/>
    </row>
    <row r="7268" spans="1:12">
      <c r="A7268" s="243">
        <v>45190</v>
      </c>
      <c r="B7268" s="243">
        <v>45195</v>
      </c>
      <c r="C7268" s="244">
        <f t="shared" si="339"/>
        <v>6</v>
      </c>
      <c r="D7268" s="239">
        <v>45195</v>
      </c>
      <c r="E7268" s="245">
        <f t="shared" si="340"/>
        <v>5</v>
      </c>
      <c r="F7268" s="306" t="s">
        <v>178</v>
      </c>
      <c r="G7268" s="241">
        <v>4825.7700000000004</v>
      </c>
      <c r="H7268" s="244">
        <f t="shared" si="341"/>
        <v>24128.850000000002</v>
      </c>
      <c r="I7268" s="246"/>
      <c r="J7268" s="247"/>
      <c r="K7268" s="240"/>
      <c r="L7268" s="245"/>
    </row>
    <row r="7269" spans="1:12">
      <c r="A7269" s="243">
        <v>45190</v>
      </c>
      <c r="B7269" s="243">
        <v>45274</v>
      </c>
      <c r="C7269" s="244">
        <f t="shared" si="339"/>
        <v>85</v>
      </c>
      <c r="D7269" s="239">
        <v>45274</v>
      </c>
      <c r="E7269" s="245">
        <f t="shared" si="340"/>
        <v>84</v>
      </c>
      <c r="F7269" s="306" t="s">
        <v>176</v>
      </c>
      <c r="G7269" s="241">
        <v>223.63</v>
      </c>
      <c r="H7269" s="244">
        <f t="shared" si="341"/>
        <v>18784.919999999998</v>
      </c>
      <c r="I7269" s="246"/>
      <c r="J7269" s="247"/>
      <c r="K7269" s="240"/>
      <c r="L7269" s="245"/>
    </row>
    <row r="7270" spans="1:12">
      <c r="A7270" s="243">
        <v>45190</v>
      </c>
      <c r="B7270" s="243">
        <v>45194</v>
      </c>
      <c r="C7270" s="244">
        <f t="shared" si="339"/>
        <v>5</v>
      </c>
      <c r="D7270" s="239">
        <v>45194</v>
      </c>
      <c r="E7270" s="245">
        <f t="shared" si="340"/>
        <v>4</v>
      </c>
      <c r="F7270" s="306" t="s">
        <v>175</v>
      </c>
      <c r="G7270" s="241">
        <v>12378.09</v>
      </c>
      <c r="H7270" s="244">
        <f t="shared" si="341"/>
        <v>49512.36</v>
      </c>
      <c r="I7270" s="246"/>
      <c r="J7270" s="247"/>
      <c r="K7270" s="240"/>
      <c r="L7270" s="245"/>
    </row>
    <row r="7271" spans="1:12">
      <c r="A7271" s="243">
        <v>45190</v>
      </c>
      <c r="B7271" s="243">
        <v>45273</v>
      </c>
      <c r="C7271" s="244">
        <f t="shared" si="339"/>
        <v>84</v>
      </c>
      <c r="D7271" s="239">
        <v>45273</v>
      </c>
      <c r="E7271" s="245">
        <f t="shared" si="340"/>
        <v>83</v>
      </c>
      <c r="F7271" s="306" t="s">
        <v>177</v>
      </c>
      <c r="G7271" s="241">
        <v>106.03</v>
      </c>
      <c r="H7271" s="244">
        <f t="shared" si="341"/>
        <v>8800.49</v>
      </c>
      <c r="I7271" s="246"/>
      <c r="J7271" s="247"/>
      <c r="K7271" s="240"/>
      <c r="L7271" s="245"/>
    </row>
    <row r="7272" spans="1:12">
      <c r="A7272" s="243">
        <v>45190</v>
      </c>
      <c r="B7272" s="243">
        <v>45195</v>
      </c>
      <c r="C7272" s="244">
        <f t="shared" si="339"/>
        <v>6</v>
      </c>
      <c r="D7272" s="239">
        <v>45195</v>
      </c>
      <c r="E7272" s="245">
        <f t="shared" si="340"/>
        <v>5</v>
      </c>
      <c r="F7272" s="306" t="s">
        <v>176</v>
      </c>
      <c r="G7272" s="241">
        <v>37322.47</v>
      </c>
      <c r="H7272" s="244">
        <f t="shared" si="341"/>
        <v>186612.35</v>
      </c>
      <c r="I7272" s="246"/>
      <c r="J7272" s="247"/>
      <c r="K7272" s="240"/>
      <c r="L7272" s="245"/>
    </row>
    <row r="7273" spans="1:12">
      <c r="A7273" s="243">
        <v>45190</v>
      </c>
      <c r="B7273" s="243">
        <v>45236</v>
      </c>
      <c r="C7273" s="244">
        <f t="shared" si="339"/>
        <v>47</v>
      </c>
      <c r="D7273" s="239">
        <v>45236</v>
      </c>
      <c r="E7273" s="245">
        <f t="shared" si="340"/>
        <v>46</v>
      </c>
      <c r="F7273" s="306" t="s">
        <v>175</v>
      </c>
      <c r="G7273" s="241">
        <v>14.44</v>
      </c>
      <c r="H7273" s="244">
        <f t="shared" si="341"/>
        <v>664.24</v>
      </c>
      <c r="I7273" s="246"/>
      <c r="J7273" s="247"/>
      <c r="K7273" s="240"/>
      <c r="L7273" s="245"/>
    </row>
    <row r="7274" spans="1:12">
      <c r="A7274" s="243">
        <v>45190</v>
      </c>
      <c r="B7274" s="243">
        <v>45195</v>
      </c>
      <c r="C7274" s="244">
        <f t="shared" si="339"/>
        <v>6</v>
      </c>
      <c r="D7274" s="239">
        <v>45195</v>
      </c>
      <c r="E7274" s="245">
        <f t="shared" si="340"/>
        <v>5</v>
      </c>
      <c r="F7274" s="306" t="s">
        <v>175</v>
      </c>
      <c r="G7274" s="241">
        <v>1061.3</v>
      </c>
      <c r="H7274" s="244">
        <f t="shared" si="341"/>
        <v>5306.5</v>
      </c>
      <c r="I7274" s="246"/>
      <c r="J7274" s="247"/>
      <c r="K7274" s="240"/>
      <c r="L7274" s="245"/>
    </row>
    <row r="7275" spans="1:12">
      <c r="A7275" s="243">
        <v>45190</v>
      </c>
      <c r="B7275" s="243">
        <v>45196</v>
      </c>
      <c r="C7275" s="244">
        <f t="shared" si="339"/>
        <v>7</v>
      </c>
      <c r="D7275" s="239">
        <v>45196</v>
      </c>
      <c r="E7275" s="245">
        <f t="shared" si="340"/>
        <v>6</v>
      </c>
      <c r="F7275" s="306" t="s">
        <v>176</v>
      </c>
      <c r="G7275" s="241">
        <v>168.66</v>
      </c>
      <c r="H7275" s="244">
        <f t="shared" si="341"/>
        <v>1011.96</v>
      </c>
      <c r="I7275" s="246"/>
      <c r="J7275" s="247"/>
      <c r="K7275" s="240"/>
      <c r="L7275" s="245"/>
    </row>
    <row r="7276" spans="1:12">
      <c r="A7276" s="243">
        <v>45190</v>
      </c>
      <c r="B7276" s="243">
        <v>45194</v>
      </c>
      <c r="C7276" s="244">
        <f t="shared" si="339"/>
        <v>5</v>
      </c>
      <c r="D7276" s="239">
        <v>45194</v>
      </c>
      <c r="E7276" s="245">
        <f t="shared" si="340"/>
        <v>4</v>
      </c>
      <c r="F7276" s="306" t="s">
        <v>177</v>
      </c>
      <c r="G7276" s="241">
        <v>4.57</v>
      </c>
      <c r="H7276" s="244">
        <f t="shared" si="341"/>
        <v>18.28</v>
      </c>
      <c r="I7276" s="246"/>
      <c r="J7276" s="247"/>
      <c r="K7276" s="240"/>
      <c r="L7276" s="245"/>
    </row>
    <row r="7277" spans="1:12">
      <c r="A7277" s="243">
        <v>45190</v>
      </c>
      <c r="B7277" s="243">
        <v>45196</v>
      </c>
      <c r="C7277" s="244">
        <f t="shared" si="339"/>
        <v>7</v>
      </c>
      <c r="D7277" s="239">
        <v>45196</v>
      </c>
      <c r="E7277" s="245">
        <f t="shared" si="340"/>
        <v>6</v>
      </c>
      <c r="F7277" s="306" t="s">
        <v>175</v>
      </c>
      <c r="G7277" s="241">
        <v>800.61</v>
      </c>
      <c r="H7277" s="244">
        <f t="shared" si="341"/>
        <v>4803.66</v>
      </c>
      <c r="I7277" s="246"/>
      <c r="J7277" s="247"/>
      <c r="K7277" s="240"/>
      <c r="L7277" s="245"/>
    </row>
    <row r="7278" spans="1:12">
      <c r="A7278" s="243">
        <v>45190</v>
      </c>
      <c r="B7278" s="243">
        <v>45195</v>
      </c>
      <c r="C7278" s="244">
        <f t="shared" si="339"/>
        <v>6</v>
      </c>
      <c r="D7278" s="239">
        <v>45195</v>
      </c>
      <c r="E7278" s="245">
        <f t="shared" si="340"/>
        <v>5</v>
      </c>
      <c r="F7278" s="306" t="s">
        <v>177</v>
      </c>
      <c r="G7278" s="241">
        <v>16066.52</v>
      </c>
      <c r="H7278" s="244">
        <f t="shared" si="341"/>
        <v>80332.600000000006</v>
      </c>
      <c r="I7278" s="246"/>
      <c r="J7278" s="247"/>
      <c r="K7278" s="240"/>
      <c r="L7278" s="245"/>
    </row>
    <row r="7279" spans="1:12">
      <c r="A7279" s="243">
        <v>45190</v>
      </c>
      <c r="B7279" s="243">
        <v>45197</v>
      </c>
      <c r="C7279" s="244">
        <f t="shared" si="339"/>
        <v>8</v>
      </c>
      <c r="D7279" s="239">
        <v>45197</v>
      </c>
      <c r="E7279" s="245">
        <f t="shared" si="340"/>
        <v>7</v>
      </c>
      <c r="F7279" s="306" t="s">
        <v>176</v>
      </c>
      <c r="G7279" s="241">
        <v>38331.51</v>
      </c>
      <c r="H7279" s="244">
        <f t="shared" si="341"/>
        <v>268320.57</v>
      </c>
      <c r="I7279" s="246"/>
      <c r="J7279" s="247"/>
      <c r="K7279" s="240"/>
      <c r="L7279" s="245"/>
    </row>
    <row r="7280" spans="1:12">
      <c r="A7280" s="243">
        <v>45190</v>
      </c>
      <c r="B7280" s="243">
        <v>45197</v>
      </c>
      <c r="C7280" s="244">
        <f t="shared" si="339"/>
        <v>8</v>
      </c>
      <c r="D7280" s="239">
        <v>45197</v>
      </c>
      <c r="E7280" s="245">
        <f t="shared" si="340"/>
        <v>7</v>
      </c>
      <c r="F7280" s="306" t="s">
        <v>175</v>
      </c>
      <c r="G7280" s="241">
        <v>336.12</v>
      </c>
      <c r="H7280" s="244">
        <f t="shared" si="341"/>
        <v>2352.84</v>
      </c>
      <c r="I7280" s="246"/>
      <c r="J7280" s="247"/>
      <c r="K7280" s="240"/>
      <c r="L7280" s="245"/>
    </row>
    <row r="7281" spans="1:12">
      <c r="A7281" s="243">
        <v>45190</v>
      </c>
      <c r="B7281" s="243">
        <v>45196</v>
      </c>
      <c r="C7281" s="244">
        <f t="shared" si="339"/>
        <v>7</v>
      </c>
      <c r="D7281" s="239">
        <v>45196</v>
      </c>
      <c r="E7281" s="245">
        <f t="shared" si="340"/>
        <v>6</v>
      </c>
      <c r="F7281" s="306" t="s">
        <v>177</v>
      </c>
      <c r="G7281" s="241">
        <v>20084.169999999998</v>
      </c>
      <c r="H7281" s="244">
        <f t="shared" si="341"/>
        <v>120505.01999999999</v>
      </c>
      <c r="I7281" s="246"/>
      <c r="J7281" s="247"/>
      <c r="K7281" s="240"/>
      <c r="L7281" s="245"/>
    </row>
    <row r="7282" spans="1:12">
      <c r="A7282" s="243">
        <v>45190</v>
      </c>
      <c r="B7282" s="243">
        <v>45198</v>
      </c>
      <c r="C7282" s="244">
        <f t="shared" si="339"/>
        <v>9</v>
      </c>
      <c r="D7282" s="239">
        <v>45198</v>
      </c>
      <c r="E7282" s="245">
        <f t="shared" si="340"/>
        <v>8</v>
      </c>
      <c r="F7282" s="306" t="s">
        <v>176</v>
      </c>
      <c r="G7282" s="241">
        <v>9.06</v>
      </c>
      <c r="H7282" s="244">
        <f t="shared" si="341"/>
        <v>72.48</v>
      </c>
      <c r="I7282" s="246"/>
      <c r="J7282" s="247"/>
      <c r="K7282" s="240"/>
      <c r="L7282" s="245"/>
    </row>
    <row r="7283" spans="1:12">
      <c r="A7283" s="243">
        <v>45191</v>
      </c>
      <c r="B7283" s="243">
        <v>45194</v>
      </c>
      <c r="C7283" s="244">
        <f t="shared" si="339"/>
        <v>4</v>
      </c>
      <c r="D7283" s="239">
        <v>45194</v>
      </c>
      <c r="E7283" s="245">
        <f t="shared" si="340"/>
        <v>3</v>
      </c>
      <c r="F7283" s="306" t="s">
        <v>176</v>
      </c>
      <c r="G7283" s="241">
        <v>430341.41</v>
      </c>
      <c r="H7283" s="244">
        <f t="shared" si="341"/>
        <v>1291024.23</v>
      </c>
      <c r="I7283" s="246"/>
      <c r="J7283" s="247"/>
      <c r="K7283" s="240"/>
      <c r="L7283" s="245"/>
    </row>
    <row r="7284" spans="1:12">
      <c r="A7284" s="243">
        <v>45191</v>
      </c>
      <c r="B7284" s="243">
        <v>45195</v>
      </c>
      <c r="C7284" s="244">
        <f t="shared" si="339"/>
        <v>5</v>
      </c>
      <c r="D7284" s="239">
        <v>45195</v>
      </c>
      <c r="E7284" s="245">
        <f t="shared" si="340"/>
        <v>4</v>
      </c>
      <c r="F7284" s="306" t="s">
        <v>178</v>
      </c>
      <c r="G7284" s="241">
        <v>9831.9500000000007</v>
      </c>
      <c r="H7284" s="244">
        <f t="shared" si="341"/>
        <v>39327.800000000003</v>
      </c>
      <c r="I7284" s="246"/>
      <c r="J7284" s="247"/>
      <c r="K7284" s="240"/>
      <c r="L7284" s="245"/>
    </row>
    <row r="7285" spans="1:12">
      <c r="A7285" s="243">
        <v>45191</v>
      </c>
      <c r="B7285" s="243">
        <v>45194</v>
      </c>
      <c r="C7285" s="244">
        <f t="shared" si="339"/>
        <v>4</v>
      </c>
      <c r="D7285" s="239">
        <v>45194</v>
      </c>
      <c r="E7285" s="245">
        <f t="shared" si="340"/>
        <v>3</v>
      </c>
      <c r="F7285" s="306" t="s">
        <v>175</v>
      </c>
      <c r="G7285" s="241">
        <v>695771.54</v>
      </c>
      <c r="H7285" s="244">
        <f t="shared" si="341"/>
        <v>2087314.62</v>
      </c>
      <c r="I7285" s="246"/>
      <c r="J7285" s="247"/>
      <c r="K7285" s="240"/>
      <c r="L7285" s="245"/>
    </row>
    <row r="7286" spans="1:12">
      <c r="A7286" s="243">
        <v>45191</v>
      </c>
      <c r="B7286" s="243">
        <v>45195</v>
      </c>
      <c r="C7286" s="244">
        <f t="shared" si="339"/>
        <v>5</v>
      </c>
      <c r="D7286" s="239">
        <v>45195</v>
      </c>
      <c r="E7286" s="245">
        <f t="shared" si="340"/>
        <v>4</v>
      </c>
      <c r="F7286" s="306" t="s">
        <v>176</v>
      </c>
      <c r="G7286" s="241">
        <v>152933.63</v>
      </c>
      <c r="H7286" s="244">
        <f t="shared" si="341"/>
        <v>611734.52</v>
      </c>
      <c r="I7286" s="246"/>
      <c r="J7286" s="247"/>
      <c r="K7286" s="240"/>
      <c r="L7286" s="245"/>
    </row>
    <row r="7287" spans="1:12">
      <c r="A7287" s="243">
        <v>45191</v>
      </c>
      <c r="B7287" s="243">
        <v>45196</v>
      </c>
      <c r="C7287" s="244">
        <f t="shared" si="339"/>
        <v>6</v>
      </c>
      <c r="D7287" s="239">
        <v>45196</v>
      </c>
      <c r="E7287" s="245">
        <f t="shared" si="340"/>
        <v>5</v>
      </c>
      <c r="F7287" s="306" t="s">
        <v>178</v>
      </c>
      <c r="G7287" s="241">
        <v>23706.82</v>
      </c>
      <c r="H7287" s="244">
        <f t="shared" si="341"/>
        <v>118534.1</v>
      </c>
      <c r="I7287" s="246"/>
      <c r="J7287" s="247"/>
      <c r="K7287" s="240"/>
      <c r="L7287" s="245"/>
    </row>
    <row r="7288" spans="1:12">
      <c r="A7288" s="243">
        <v>45191</v>
      </c>
      <c r="B7288" s="243">
        <v>45212</v>
      </c>
      <c r="C7288" s="244">
        <f t="shared" si="339"/>
        <v>22</v>
      </c>
      <c r="D7288" s="239">
        <v>45212</v>
      </c>
      <c r="E7288" s="245">
        <f t="shared" si="340"/>
        <v>21</v>
      </c>
      <c r="F7288" s="306" t="s">
        <v>176</v>
      </c>
      <c r="G7288" s="241">
        <v>668.52</v>
      </c>
      <c r="H7288" s="244">
        <f t="shared" si="341"/>
        <v>14038.92</v>
      </c>
      <c r="I7288" s="246"/>
      <c r="J7288" s="247"/>
      <c r="K7288" s="240"/>
      <c r="L7288" s="245"/>
    </row>
    <row r="7289" spans="1:12">
      <c r="A7289" s="243">
        <v>45191</v>
      </c>
      <c r="B7289" s="243">
        <v>45191</v>
      </c>
      <c r="C7289" s="244">
        <f t="shared" si="339"/>
        <v>1</v>
      </c>
      <c r="D7289" s="239">
        <v>45191</v>
      </c>
      <c r="E7289" s="245">
        <f t="shared" si="340"/>
        <v>0</v>
      </c>
      <c r="F7289" s="306" t="s">
        <v>179</v>
      </c>
      <c r="G7289" s="241">
        <v>10.51</v>
      </c>
      <c r="H7289" s="244">
        <f t="shared" si="341"/>
        <v>0</v>
      </c>
      <c r="I7289" s="246"/>
      <c r="J7289" s="247"/>
      <c r="K7289" s="240"/>
      <c r="L7289" s="245"/>
    </row>
    <row r="7290" spans="1:12">
      <c r="A7290" s="243">
        <v>45191</v>
      </c>
      <c r="B7290" s="243">
        <v>45196</v>
      </c>
      <c r="C7290" s="244">
        <f t="shared" si="339"/>
        <v>6</v>
      </c>
      <c r="D7290" s="239">
        <v>45196</v>
      </c>
      <c r="E7290" s="245">
        <f t="shared" si="340"/>
        <v>5</v>
      </c>
      <c r="F7290" s="306" t="s">
        <v>176</v>
      </c>
      <c r="G7290" s="241">
        <v>136401.5</v>
      </c>
      <c r="H7290" s="244">
        <f t="shared" si="341"/>
        <v>682007.5</v>
      </c>
      <c r="I7290" s="246"/>
      <c r="J7290" s="247"/>
      <c r="K7290" s="240"/>
      <c r="L7290" s="245"/>
    </row>
    <row r="7291" spans="1:12">
      <c r="A7291" s="243">
        <v>45191</v>
      </c>
      <c r="B7291" s="243">
        <v>45195</v>
      </c>
      <c r="C7291" s="244">
        <f t="shared" si="339"/>
        <v>5</v>
      </c>
      <c r="D7291" s="239">
        <v>45195</v>
      </c>
      <c r="E7291" s="245">
        <f t="shared" si="340"/>
        <v>4</v>
      </c>
      <c r="F7291" s="306" t="s">
        <v>175</v>
      </c>
      <c r="G7291" s="241">
        <v>3044.03</v>
      </c>
      <c r="H7291" s="244">
        <f t="shared" si="341"/>
        <v>12176.12</v>
      </c>
      <c r="I7291" s="246"/>
      <c r="J7291" s="247"/>
      <c r="K7291" s="240"/>
      <c r="L7291" s="245"/>
    </row>
    <row r="7292" spans="1:12">
      <c r="A7292" s="243">
        <v>45191</v>
      </c>
      <c r="B7292" s="243">
        <v>45194</v>
      </c>
      <c r="C7292" s="244">
        <f t="shared" si="339"/>
        <v>4</v>
      </c>
      <c r="D7292" s="239">
        <v>45194</v>
      </c>
      <c r="E7292" s="245">
        <f t="shared" si="340"/>
        <v>3</v>
      </c>
      <c r="F7292" s="306" t="s">
        <v>177</v>
      </c>
      <c r="G7292" s="241">
        <v>28539.8</v>
      </c>
      <c r="H7292" s="244">
        <f t="shared" si="341"/>
        <v>85619.4</v>
      </c>
      <c r="I7292" s="246"/>
      <c r="J7292" s="247"/>
      <c r="K7292" s="240"/>
      <c r="L7292" s="245"/>
    </row>
    <row r="7293" spans="1:12">
      <c r="A7293" s="243">
        <v>45191</v>
      </c>
      <c r="B7293" s="243">
        <v>45197</v>
      </c>
      <c r="C7293" s="244">
        <f t="shared" si="339"/>
        <v>7</v>
      </c>
      <c r="D7293" s="239">
        <v>45197</v>
      </c>
      <c r="E7293" s="245">
        <f t="shared" si="340"/>
        <v>6</v>
      </c>
      <c r="F7293" s="306" t="s">
        <v>178</v>
      </c>
      <c r="G7293" s="241">
        <v>28439.45</v>
      </c>
      <c r="H7293" s="244">
        <f t="shared" si="341"/>
        <v>170636.7</v>
      </c>
      <c r="I7293" s="246"/>
      <c r="J7293" s="247"/>
      <c r="K7293" s="240"/>
      <c r="L7293" s="245"/>
    </row>
    <row r="7294" spans="1:12">
      <c r="A7294" s="243">
        <v>45191</v>
      </c>
      <c r="B7294" s="243">
        <v>45356</v>
      </c>
      <c r="C7294" s="244">
        <f t="shared" si="339"/>
        <v>166</v>
      </c>
      <c r="D7294" s="239">
        <v>45356</v>
      </c>
      <c r="E7294" s="245">
        <f t="shared" si="340"/>
        <v>165</v>
      </c>
      <c r="F7294" s="306" t="s">
        <v>175</v>
      </c>
      <c r="G7294" s="241">
        <v>46.44</v>
      </c>
      <c r="H7294" s="244">
        <f t="shared" si="341"/>
        <v>7662.5999999999995</v>
      </c>
      <c r="I7294" s="246"/>
      <c r="J7294" s="247"/>
      <c r="K7294" s="240"/>
      <c r="L7294" s="245"/>
    </row>
    <row r="7295" spans="1:12">
      <c r="A7295" s="243">
        <v>45191</v>
      </c>
      <c r="B7295" s="243">
        <v>45195</v>
      </c>
      <c r="C7295" s="244">
        <f t="shared" si="339"/>
        <v>5</v>
      </c>
      <c r="D7295" s="239">
        <v>45195</v>
      </c>
      <c r="E7295" s="245">
        <f t="shared" si="340"/>
        <v>4</v>
      </c>
      <c r="F7295" s="306" t="s">
        <v>177</v>
      </c>
      <c r="G7295" s="241">
        <v>11822.06</v>
      </c>
      <c r="H7295" s="244">
        <f t="shared" si="341"/>
        <v>47288.24</v>
      </c>
      <c r="I7295" s="246"/>
      <c r="J7295" s="247"/>
      <c r="K7295" s="240"/>
      <c r="L7295" s="245"/>
    </row>
    <row r="7296" spans="1:12">
      <c r="A7296" s="243">
        <v>45191</v>
      </c>
      <c r="B7296" s="243">
        <v>45196</v>
      </c>
      <c r="C7296" s="244">
        <f t="shared" si="339"/>
        <v>6</v>
      </c>
      <c r="D7296" s="239">
        <v>45196</v>
      </c>
      <c r="E7296" s="245">
        <f t="shared" si="340"/>
        <v>5</v>
      </c>
      <c r="F7296" s="306" t="s">
        <v>175</v>
      </c>
      <c r="G7296" s="241">
        <v>1083.2</v>
      </c>
      <c r="H7296" s="244">
        <f t="shared" si="341"/>
        <v>5416</v>
      </c>
      <c r="I7296" s="246"/>
      <c r="J7296" s="247"/>
      <c r="K7296" s="240"/>
      <c r="L7296" s="245"/>
    </row>
    <row r="7297" spans="1:12">
      <c r="A7297" s="243">
        <v>45191</v>
      </c>
      <c r="B7297" s="243">
        <v>45197</v>
      </c>
      <c r="C7297" s="244">
        <f t="shared" si="339"/>
        <v>7</v>
      </c>
      <c r="D7297" s="239">
        <v>45197</v>
      </c>
      <c r="E7297" s="245">
        <f t="shared" si="340"/>
        <v>6</v>
      </c>
      <c r="F7297" s="306" t="s">
        <v>176</v>
      </c>
      <c r="G7297" s="241">
        <v>10647.07</v>
      </c>
      <c r="H7297" s="244">
        <f t="shared" si="341"/>
        <v>63882.42</v>
      </c>
      <c r="I7297" s="246"/>
      <c r="J7297" s="247"/>
      <c r="K7297" s="240"/>
      <c r="L7297" s="245"/>
    </row>
    <row r="7298" spans="1:12">
      <c r="A7298" s="243">
        <v>45191</v>
      </c>
      <c r="B7298" s="243">
        <v>45196</v>
      </c>
      <c r="C7298" s="244">
        <f t="shared" si="339"/>
        <v>6</v>
      </c>
      <c r="D7298" s="239">
        <v>45196</v>
      </c>
      <c r="E7298" s="245">
        <f t="shared" si="340"/>
        <v>5</v>
      </c>
      <c r="F7298" s="306" t="s">
        <v>177</v>
      </c>
      <c r="G7298" s="241">
        <v>13571.04</v>
      </c>
      <c r="H7298" s="244">
        <f t="shared" si="341"/>
        <v>67855.200000000012</v>
      </c>
      <c r="I7298" s="246"/>
      <c r="J7298" s="247"/>
      <c r="K7298" s="240"/>
      <c r="L7298" s="245"/>
    </row>
    <row r="7299" spans="1:12">
      <c r="A7299" s="243">
        <v>45191</v>
      </c>
      <c r="B7299" s="243">
        <v>45198</v>
      </c>
      <c r="C7299" s="244">
        <f t="shared" si="339"/>
        <v>8</v>
      </c>
      <c r="D7299" s="239">
        <v>45198</v>
      </c>
      <c r="E7299" s="245">
        <f t="shared" si="340"/>
        <v>7</v>
      </c>
      <c r="F7299" s="306" t="s">
        <v>176</v>
      </c>
      <c r="G7299" s="241">
        <v>13918.71</v>
      </c>
      <c r="H7299" s="244">
        <f t="shared" si="341"/>
        <v>97430.97</v>
      </c>
      <c r="I7299" s="246"/>
      <c r="J7299" s="247"/>
      <c r="K7299" s="240"/>
      <c r="L7299" s="245"/>
    </row>
    <row r="7300" spans="1:12">
      <c r="A7300" s="243">
        <v>45191</v>
      </c>
      <c r="B7300" s="243">
        <v>45215</v>
      </c>
      <c r="C7300" s="244">
        <f t="shared" si="339"/>
        <v>25</v>
      </c>
      <c r="D7300" s="239">
        <v>45215</v>
      </c>
      <c r="E7300" s="245">
        <f t="shared" si="340"/>
        <v>24</v>
      </c>
      <c r="F7300" s="306" t="s">
        <v>176</v>
      </c>
      <c r="G7300" s="241">
        <v>216.47</v>
      </c>
      <c r="H7300" s="244">
        <f t="shared" si="341"/>
        <v>5195.28</v>
      </c>
      <c r="I7300" s="246"/>
      <c r="J7300" s="247"/>
      <c r="K7300" s="240"/>
      <c r="L7300" s="245"/>
    </row>
    <row r="7301" spans="1:12">
      <c r="A7301" s="243">
        <v>45191</v>
      </c>
      <c r="B7301" s="243">
        <v>45197</v>
      </c>
      <c r="C7301" s="244">
        <f t="shared" si="339"/>
        <v>7</v>
      </c>
      <c r="D7301" s="239">
        <v>45197</v>
      </c>
      <c r="E7301" s="245">
        <f t="shared" si="340"/>
        <v>6</v>
      </c>
      <c r="F7301" s="306" t="s">
        <v>175</v>
      </c>
      <c r="G7301" s="241">
        <v>624.95000000000005</v>
      </c>
      <c r="H7301" s="244">
        <f t="shared" si="341"/>
        <v>3749.7000000000003</v>
      </c>
      <c r="I7301" s="246"/>
      <c r="J7301" s="247"/>
      <c r="K7301" s="240"/>
      <c r="L7301" s="245"/>
    </row>
    <row r="7302" spans="1:12">
      <c r="A7302" s="243">
        <v>45191</v>
      </c>
      <c r="B7302" s="243">
        <v>45198</v>
      </c>
      <c r="C7302" s="244">
        <f t="shared" si="339"/>
        <v>8</v>
      </c>
      <c r="D7302" s="239">
        <v>45198</v>
      </c>
      <c r="E7302" s="245">
        <f t="shared" si="340"/>
        <v>7</v>
      </c>
      <c r="F7302" s="306" t="s">
        <v>175</v>
      </c>
      <c r="G7302" s="241">
        <v>90</v>
      </c>
      <c r="H7302" s="244">
        <f t="shared" si="341"/>
        <v>630</v>
      </c>
      <c r="I7302" s="246"/>
      <c r="J7302" s="247"/>
      <c r="K7302" s="240"/>
      <c r="L7302" s="245"/>
    </row>
    <row r="7303" spans="1:12">
      <c r="A7303" s="243">
        <v>45191</v>
      </c>
      <c r="B7303" s="243">
        <v>45229</v>
      </c>
      <c r="C7303" s="244">
        <f t="shared" ref="C7303:C7366" si="342">B7303-A7303+1</f>
        <v>39</v>
      </c>
      <c r="D7303" s="239">
        <v>45229</v>
      </c>
      <c r="E7303" s="245">
        <f t="shared" ref="E7303:E7366" si="343">D7303-A7303</f>
        <v>38</v>
      </c>
      <c r="F7303" s="306" t="s">
        <v>175</v>
      </c>
      <c r="G7303" s="241">
        <v>500.6</v>
      </c>
      <c r="H7303" s="244">
        <f t="shared" ref="H7303:H7366" si="344">E7303*G7303</f>
        <v>19022.8</v>
      </c>
      <c r="I7303" s="246"/>
      <c r="J7303" s="247"/>
      <c r="K7303" s="240"/>
      <c r="L7303" s="245"/>
    </row>
    <row r="7304" spans="1:12">
      <c r="A7304" s="243">
        <v>45191</v>
      </c>
      <c r="B7304" s="243">
        <v>45230</v>
      </c>
      <c r="C7304" s="244">
        <f t="shared" si="342"/>
        <v>40</v>
      </c>
      <c r="D7304" s="239">
        <v>45230</v>
      </c>
      <c r="E7304" s="245">
        <f t="shared" si="343"/>
        <v>39</v>
      </c>
      <c r="F7304" s="306" t="s">
        <v>177</v>
      </c>
      <c r="G7304" s="241">
        <v>3445.21</v>
      </c>
      <c r="H7304" s="244">
        <f t="shared" si="344"/>
        <v>134363.19</v>
      </c>
      <c r="I7304" s="246"/>
      <c r="J7304" s="247"/>
      <c r="K7304" s="240"/>
      <c r="L7304" s="245"/>
    </row>
    <row r="7305" spans="1:12">
      <c r="A7305" s="243">
        <v>45191</v>
      </c>
      <c r="B7305" s="243">
        <v>45257</v>
      </c>
      <c r="C7305" s="244">
        <f t="shared" si="342"/>
        <v>67</v>
      </c>
      <c r="D7305" s="239">
        <v>45257</v>
      </c>
      <c r="E7305" s="245">
        <f t="shared" si="343"/>
        <v>66</v>
      </c>
      <c r="F7305" s="306" t="s">
        <v>176</v>
      </c>
      <c r="G7305" s="241">
        <v>133.29</v>
      </c>
      <c r="H7305" s="244">
        <f t="shared" si="344"/>
        <v>8797.14</v>
      </c>
      <c r="I7305" s="246"/>
      <c r="J7305" s="247"/>
      <c r="K7305" s="240"/>
      <c r="L7305" s="245"/>
    </row>
    <row r="7306" spans="1:12">
      <c r="A7306" s="243">
        <v>45191</v>
      </c>
      <c r="B7306" s="243">
        <v>45201</v>
      </c>
      <c r="C7306" s="244">
        <f t="shared" si="342"/>
        <v>11</v>
      </c>
      <c r="D7306" s="239">
        <v>45201</v>
      </c>
      <c r="E7306" s="245">
        <f t="shared" si="343"/>
        <v>10</v>
      </c>
      <c r="F7306" s="306" t="s">
        <v>176</v>
      </c>
      <c r="G7306" s="241">
        <v>9.11</v>
      </c>
      <c r="H7306" s="244">
        <f t="shared" si="344"/>
        <v>91.1</v>
      </c>
      <c r="I7306" s="246"/>
      <c r="J7306" s="247"/>
      <c r="K7306" s="240"/>
      <c r="L7306" s="245"/>
    </row>
    <row r="7307" spans="1:12">
      <c r="A7307" s="243">
        <v>45191</v>
      </c>
      <c r="B7307" s="243">
        <v>45201</v>
      </c>
      <c r="C7307" s="244">
        <f t="shared" si="342"/>
        <v>11</v>
      </c>
      <c r="D7307" s="239">
        <v>45201</v>
      </c>
      <c r="E7307" s="245">
        <f t="shared" si="343"/>
        <v>10</v>
      </c>
      <c r="F7307" s="306" t="s">
        <v>175</v>
      </c>
      <c r="G7307" s="241">
        <v>117.16</v>
      </c>
      <c r="H7307" s="244">
        <f t="shared" si="344"/>
        <v>1171.5999999999999</v>
      </c>
      <c r="I7307" s="246"/>
      <c r="J7307" s="247"/>
      <c r="K7307" s="240"/>
      <c r="L7307" s="245"/>
    </row>
    <row r="7308" spans="1:12">
      <c r="A7308" s="243">
        <v>45191</v>
      </c>
      <c r="B7308" s="243">
        <v>45218</v>
      </c>
      <c r="C7308" s="244">
        <f t="shared" si="342"/>
        <v>28</v>
      </c>
      <c r="D7308" s="239">
        <v>45218</v>
      </c>
      <c r="E7308" s="245">
        <f t="shared" si="343"/>
        <v>27</v>
      </c>
      <c r="F7308" s="306" t="s">
        <v>175</v>
      </c>
      <c r="G7308" s="241">
        <v>584.58000000000004</v>
      </c>
      <c r="H7308" s="244">
        <f t="shared" si="344"/>
        <v>15783.660000000002</v>
      </c>
      <c r="I7308" s="246"/>
      <c r="J7308" s="247"/>
      <c r="K7308" s="240"/>
      <c r="L7308" s="245"/>
    </row>
    <row r="7309" spans="1:12">
      <c r="A7309" s="243">
        <v>45191</v>
      </c>
      <c r="B7309" s="243">
        <v>45203</v>
      </c>
      <c r="C7309" s="244">
        <f t="shared" si="342"/>
        <v>13</v>
      </c>
      <c r="D7309" s="239">
        <v>45203</v>
      </c>
      <c r="E7309" s="245">
        <f t="shared" si="343"/>
        <v>12</v>
      </c>
      <c r="F7309" s="306" t="s">
        <v>176</v>
      </c>
      <c r="G7309" s="241">
        <v>460.26</v>
      </c>
      <c r="H7309" s="244">
        <f t="shared" si="344"/>
        <v>5523.12</v>
      </c>
      <c r="I7309" s="246"/>
      <c r="J7309" s="247"/>
      <c r="K7309" s="240"/>
      <c r="L7309" s="245"/>
    </row>
    <row r="7310" spans="1:12">
      <c r="A7310" s="243">
        <v>45191</v>
      </c>
      <c r="B7310" s="243">
        <v>45202</v>
      </c>
      <c r="C7310" s="244">
        <f t="shared" si="342"/>
        <v>12</v>
      </c>
      <c r="D7310" s="239">
        <v>45202</v>
      </c>
      <c r="E7310" s="245">
        <f t="shared" si="343"/>
        <v>11</v>
      </c>
      <c r="F7310" s="306" t="s">
        <v>175</v>
      </c>
      <c r="G7310" s="241">
        <v>21.58</v>
      </c>
      <c r="H7310" s="244">
        <f t="shared" si="344"/>
        <v>237.38</v>
      </c>
      <c r="I7310" s="246"/>
      <c r="J7310" s="247"/>
      <c r="K7310" s="240"/>
      <c r="L7310" s="245"/>
    </row>
    <row r="7311" spans="1:12">
      <c r="A7311" s="243">
        <v>45191</v>
      </c>
      <c r="B7311" s="243">
        <v>45204</v>
      </c>
      <c r="C7311" s="244">
        <f t="shared" si="342"/>
        <v>14</v>
      </c>
      <c r="D7311" s="239">
        <v>45204</v>
      </c>
      <c r="E7311" s="245">
        <f t="shared" si="343"/>
        <v>13</v>
      </c>
      <c r="F7311" s="306" t="s">
        <v>176</v>
      </c>
      <c r="G7311" s="241">
        <v>352.98</v>
      </c>
      <c r="H7311" s="244">
        <f t="shared" si="344"/>
        <v>4588.74</v>
      </c>
      <c r="I7311" s="246"/>
      <c r="J7311" s="247"/>
      <c r="K7311" s="240"/>
      <c r="L7311" s="245"/>
    </row>
    <row r="7312" spans="1:12">
      <c r="A7312" s="243">
        <v>45191</v>
      </c>
      <c r="B7312" s="243">
        <v>45203</v>
      </c>
      <c r="C7312" s="244">
        <f t="shared" si="342"/>
        <v>13</v>
      </c>
      <c r="D7312" s="239">
        <v>45203</v>
      </c>
      <c r="E7312" s="245">
        <f t="shared" si="343"/>
        <v>12</v>
      </c>
      <c r="F7312" s="306" t="s">
        <v>175</v>
      </c>
      <c r="G7312" s="241">
        <v>191.96</v>
      </c>
      <c r="H7312" s="244">
        <f t="shared" si="344"/>
        <v>2303.52</v>
      </c>
      <c r="I7312" s="246"/>
      <c r="J7312" s="247"/>
      <c r="K7312" s="240"/>
      <c r="L7312" s="245"/>
    </row>
    <row r="7313" spans="1:12">
      <c r="A7313" s="243">
        <v>45191</v>
      </c>
      <c r="B7313" s="243">
        <v>45259</v>
      </c>
      <c r="C7313" s="244">
        <f t="shared" si="342"/>
        <v>69</v>
      </c>
      <c r="D7313" s="239">
        <v>45259</v>
      </c>
      <c r="E7313" s="245">
        <f t="shared" si="343"/>
        <v>68</v>
      </c>
      <c r="F7313" s="306" t="s">
        <v>175</v>
      </c>
      <c r="G7313" s="241">
        <v>26.97</v>
      </c>
      <c r="H7313" s="244">
        <f t="shared" si="344"/>
        <v>1833.96</v>
      </c>
      <c r="I7313" s="246"/>
      <c r="J7313" s="247"/>
      <c r="K7313" s="240"/>
      <c r="L7313" s="245"/>
    </row>
    <row r="7314" spans="1:12">
      <c r="A7314" s="243">
        <v>45191</v>
      </c>
      <c r="B7314" s="243">
        <v>45380</v>
      </c>
      <c r="C7314" s="244">
        <f t="shared" si="342"/>
        <v>190</v>
      </c>
      <c r="D7314" s="239">
        <v>45380</v>
      </c>
      <c r="E7314" s="245">
        <f t="shared" si="343"/>
        <v>189</v>
      </c>
      <c r="F7314" s="306" t="s">
        <v>176</v>
      </c>
      <c r="G7314" s="241">
        <v>2557.4499999999998</v>
      </c>
      <c r="H7314" s="244">
        <f t="shared" si="344"/>
        <v>483358.05</v>
      </c>
      <c r="I7314" s="246"/>
      <c r="J7314" s="247"/>
      <c r="K7314" s="240"/>
      <c r="L7314" s="245"/>
    </row>
    <row r="7315" spans="1:12">
      <c r="A7315" s="243">
        <v>45191</v>
      </c>
      <c r="B7315" s="243">
        <v>45205</v>
      </c>
      <c r="C7315" s="244">
        <f t="shared" si="342"/>
        <v>15</v>
      </c>
      <c r="D7315" s="239">
        <v>45205</v>
      </c>
      <c r="E7315" s="245">
        <f t="shared" si="343"/>
        <v>14</v>
      </c>
      <c r="F7315" s="306" t="s">
        <v>176</v>
      </c>
      <c r="G7315" s="241">
        <v>132.44</v>
      </c>
      <c r="H7315" s="244">
        <f t="shared" si="344"/>
        <v>1854.1599999999999</v>
      </c>
      <c r="I7315" s="246"/>
      <c r="J7315" s="247"/>
      <c r="K7315" s="240"/>
      <c r="L7315" s="245"/>
    </row>
    <row r="7316" spans="1:12">
      <c r="A7316" s="243">
        <v>45191</v>
      </c>
      <c r="B7316" s="243">
        <v>45204</v>
      </c>
      <c r="C7316" s="244">
        <f t="shared" si="342"/>
        <v>14</v>
      </c>
      <c r="D7316" s="239">
        <v>45204</v>
      </c>
      <c r="E7316" s="245">
        <f t="shared" si="343"/>
        <v>13</v>
      </c>
      <c r="F7316" s="306" t="s">
        <v>175</v>
      </c>
      <c r="G7316" s="241">
        <v>104.09</v>
      </c>
      <c r="H7316" s="244">
        <f t="shared" si="344"/>
        <v>1353.17</v>
      </c>
      <c r="I7316" s="246"/>
      <c r="J7316" s="247"/>
      <c r="K7316" s="240"/>
      <c r="L7316" s="245"/>
    </row>
    <row r="7317" spans="1:12">
      <c r="A7317" s="243">
        <v>45191</v>
      </c>
      <c r="B7317" s="243">
        <v>45205</v>
      </c>
      <c r="C7317" s="244">
        <f t="shared" si="342"/>
        <v>15</v>
      </c>
      <c r="D7317" s="239">
        <v>45205</v>
      </c>
      <c r="E7317" s="245">
        <f t="shared" si="343"/>
        <v>14</v>
      </c>
      <c r="F7317" s="306" t="s">
        <v>175</v>
      </c>
      <c r="G7317" s="241">
        <v>57</v>
      </c>
      <c r="H7317" s="244">
        <f t="shared" si="344"/>
        <v>798</v>
      </c>
      <c r="I7317" s="246"/>
      <c r="J7317" s="247"/>
      <c r="K7317" s="240"/>
      <c r="L7317" s="245"/>
    </row>
    <row r="7318" spans="1:12">
      <c r="A7318" s="243">
        <v>45191</v>
      </c>
      <c r="B7318" s="243">
        <v>45244</v>
      </c>
      <c r="C7318" s="244">
        <f t="shared" si="342"/>
        <v>54</v>
      </c>
      <c r="D7318" s="239">
        <v>45244</v>
      </c>
      <c r="E7318" s="245">
        <f t="shared" si="343"/>
        <v>53</v>
      </c>
      <c r="F7318" s="306" t="s">
        <v>175</v>
      </c>
      <c r="G7318" s="241">
        <v>179.95</v>
      </c>
      <c r="H7318" s="244">
        <f t="shared" si="344"/>
        <v>9537.3499999999985</v>
      </c>
      <c r="I7318" s="246"/>
      <c r="J7318" s="247"/>
      <c r="K7318" s="240"/>
      <c r="L7318" s="245"/>
    </row>
    <row r="7319" spans="1:12">
      <c r="A7319" s="243">
        <v>45191</v>
      </c>
      <c r="B7319" s="243">
        <v>45222</v>
      </c>
      <c r="C7319" s="244">
        <f t="shared" si="342"/>
        <v>32</v>
      </c>
      <c r="D7319" s="239">
        <v>45222</v>
      </c>
      <c r="E7319" s="245">
        <f t="shared" si="343"/>
        <v>31</v>
      </c>
      <c r="F7319" s="306" t="s">
        <v>176</v>
      </c>
      <c r="G7319" s="241">
        <v>623.07000000000005</v>
      </c>
      <c r="H7319" s="244">
        <f t="shared" si="344"/>
        <v>19315.170000000002</v>
      </c>
      <c r="I7319" s="246"/>
      <c r="J7319" s="247"/>
      <c r="K7319" s="240"/>
      <c r="L7319" s="245"/>
    </row>
    <row r="7320" spans="1:12">
      <c r="A7320" s="243">
        <v>45191</v>
      </c>
      <c r="B7320" s="243">
        <v>45208</v>
      </c>
      <c r="C7320" s="244">
        <f t="shared" si="342"/>
        <v>18</v>
      </c>
      <c r="D7320" s="239">
        <v>45208</v>
      </c>
      <c r="E7320" s="245">
        <f t="shared" si="343"/>
        <v>17</v>
      </c>
      <c r="F7320" s="306" t="s">
        <v>177</v>
      </c>
      <c r="G7320" s="241">
        <v>8.51</v>
      </c>
      <c r="H7320" s="244">
        <f t="shared" si="344"/>
        <v>144.66999999999999</v>
      </c>
      <c r="I7320" s="246"/>
      <c r="J7320" s="247"/>
      <c r="K7320" s="240"/>
      <c r="L7320" s="245"/>
    </row>
    <row r="7321" spans="1:12">
      <c r="A7321" s="243">
        <v>45191</v>
      </c>
      <c r="B7321" s="243">
        <v>45191</v>
      </c>
      <c r="C7321" s="244">
        <f t="shared" si="342"/>
        <v>1</v>
      </c>
      <c r="D7321" s="239">
        <v>45191</v>
      </c>
      <c r="E7321" s="245">
        <f t="shared" si="343"/>
        <v>0</v>
      </c>
      <c r="F7321" s="306" t="s">
        <v>176</v>
      </c>
      <c r="G7321" s="241">
        <v>988.59</v>
      </c>
      <c r="H7321" s="244">
        <f t="shared" si="344"/>
        <v>0</v>
      </c>
      <c r="I7321" s="246"/>
      <c r="J7321" s="247"/>
      <c r="K7321" s="240"/>
      <c r="L7321" s="245"/>
    </row>
    <row r="7322" spans="1:12">
      <c r="A7322" s="243">
        <v>45191</v>
      </c>
      <c r="B7322" s="243">
        <v>45225</v>
      </c>
      <c r="C7322" s="244">
        <f t="shared" si="342"/>
        <v>35</v>
      </c>
      <c r="D7322" s="239">
        <v>45225</v>
      </c>
      <c r="E7322" s="245">
        <f t="shared" si="343"/>
        <v>34</v>
      </c>
      <c r="F7322" s="306" t="s">
        <v>176</v>
      </c>
      <c r="G7322" s="241">
        <v>165.47</v>
      </c>
      <c r="H7322" s="244">
        <f t="shared" si="344"/>
        <v>5625.98</v>
      </c>
      <c r="I7322" s="246"/>
      <c r="J7322" s="247"/>
      <c r="K7322" s="240"/>
      <c r="L7322" s="245"/>
    </row>
    <row r="7323" spans="1:12">
      <c r="A7323" s="243">
        <v>45191</v>
      </c>
      <c r="B7323" s="243">
        <v>45191</v>
      </c>
      <c r="C7323" s="244">
        <f t="shared" si="342"/>
        <v>1</v>
      </c>
      <c r="D7323" s="239">
        <v>45191</v>
      </c>
      <c r="E7323" s="245">
        <f t="shared" si="343"/>
        <v>0</v>
      </c>
      <c r="F7323" s="306" t="s">
        <v>175</v>
      </c>
      <c r="G7323" s="241">
        <v>1464.7</v>
      </c>
      <c r="H7323" s="244">
        <f t="shared" si="344"/>
        <v>0</v>
      </c>
      <c r="I7323" s="246"/>
      <c r="J7323" s="247"/>
      <c r="K7323" s="240"/>
      <c r="L7323" s="245"/>
    </row>
    <row r="7324" spans="1:12">
      <c r="A7324" s="243">
        <v>45191</v>
      </c>
      <c r="B7324" s="243">
        <v>45226</v>
      </c>
      <c r="C7324" s="244">
        <f t="shared" si="342"/>
        <v>36</v>
      </c>
      <c r="D7324" s="239">
        <v>45226</v>
      </c>
      <c r="E7324" s="245">
        <f t="shared" si="343"/>
        <v>35</v>
      </c>
      <c r="F7324" s="306" t="s">
        <v>176</v>
      </c>
      <c r="G7324" s="241">
        <v>55.36</v>
      </c>
      <c r="H7324" s="244">
        <f t="shared" si="344"/>
        <v>1937.6</v>
      </c>
      <c r="I7324" s="246"/>
      <c r="J7324" s="247"/>
      <c r="K7324" s="240"/>
      <c r="L7324" s="245"/>
    </row>
    <row r="7325" spans="1:12">
      <c r="A7325" s="243">
        <v>45191</v>
      </c>
      <c r="B7325" s="243">
        <v>45194</v>
      </c>
      <c r="C7325" s="244">
        <f t="shared" si="342"/>
        <v>4</v>
      </c>
      <c r="D7325" s="239">
        <v>45194</v>
      </c>
      <c r="E7325" s="245">
        <f t="shared" si="343"/>
        <v>3</v>
      </c>
      <c r="F7325" s="306" t="s">
        <v>178</v>
      </c>
      <c r="G7325" s="241">
        <v>65818.080000000002</v>
      </c>
      <c r="H7325" s="244">
        <f t="shared" si="344"/>
        <v>197454.24</v>
      </c>
      <c r="I7325" s="246"/>
      <c r="J7325" s="247"/>
      <c r="K7325" s="240"/>
      <c r="L7325" s="245"/>
    </row>
    <row r="7326" spans="1:12">
      <c r="A7326" s="243">
        <v>45191</v>
      </c>
      <c r="B7326" s="243">
        <v>45209</v>
      </c>
      <c r="C7326" s="244">
        <f t="shared" si="342"/>
        <v>19</v>
      </c>
      <c r="D7326" s="239">
        <v>45209</v>
      </c>
      <c r="E7326" s="245">
        <f t="shared" si="343"/>
        <v>18</v>
      </c>
      <c r="F7326" s="306" t="s">
        <v>175</v>
      </c>
      <c r="G7326" s="241">
        <v>37.869999999999997</v>
      </c>
      <c r="H7326" s="244">
        <f t="shared" si="344"/>
        <v>681.66</v>
      </c>
      <c r="I7326" s="246"/>
      <c r="J7326" s="247"/>
      <c r="K7326" s="240"/>
      <c r="L7326" s="245"/>
    </row>
    <row r="7327" spans="1:12">
      <c r="A7327" s="243">
        <v>45192</v>
      </c>
      <c r="B7327" s="243">
        <v>45194</v>
      </c>
      <c r="C7327" s="244">
        <f t="shared" si="342"/>
        <v>3</v>
      </c>
      <c r="D7327" s="239">
        <v>45194</v>
      </c>
      <c r="E7327" s="245">
        <f t="shared" si="343"/>
        <v>2</v>
      </c>
      <c r="F7327" s="306" t="s">
        <v>175</v>
      </c>
      <c r="G7327" s="241">
        <v>383.9</v>
      </c>
      <c r="H7327" s="244">
        <f t="shared" si="344"/>
        <v>767.8</v>
      </c>
      <c r="I7327" s="246"/>
      <c r="J7327" s="247"/>
      <c r="K7327" s="240"/>
      <c r="L7327" s="245"/>
    </row>
    <row r="7328" spans="1:12">
      <c r="A7328" s="243">
        <v>45193</v>
      </c>
      <c r="B7328" s="243">
        <v>45194</v>
      </c>
      <c r="C7328" s="244">
        <f t="shared" si="342"/>
        <v>2</v>
      </c>
      <c r="D7328" s="239">
        <v>45194</v>
      </c>
      <c r="E7328" s="245">
        <f t="shared" si="343"/>
        <v>1</v>
      </c>
      <c r="F7328" s="306" t="s">
        <v>176</v>
      </c>
      <c r="G7328" s="241">
        <v>732.98</v>
      </c>
      <c r="H7328" s="244">
        <f t="shared" si="344"/>
        <v>732.98</v>
      </c>
      <c r="I7328" s="246"/>
      <c r="J7328" s="247"/>
      <c r="K7328" s="240"/>
      <c r="L7328" s="245"/>
    </row>
    <row r="7329" spans="1:12">
      <c r="A7329" s="243">
        <v>45193</v>
      </c>
      <c r="B7329" s="243">
        <v>45194</v>
      </c>
      <c r="C7329" s="244">
        <f t="shared" si="342"/>
        <v>2</v>
      </c>
      <c r="D7329" s="239">
        <v>45194</v>
      </c>
      <c r="E7329" s="245">
        <f t="shared" si="343"/>
        <v>1</v>
      </c>
      <c r="F7329" s="306" t="s">
        <v>175</v>
      </c>
      <c r="G7329" s="241">
        <v>2718.35</v>
      </c>
      <c r="H7329" s="244">
        <f t="shared" si="344"/>
        <v>2718.35</v>
      </c>
      <c r="I7329" s="246"/>
      <c r="J7329" s="247"/>
      <c r="K7329" s="240"/>
      <c r="L7329" s="245"/>
    </row>
    <row r="7330" spans="1:12">
      <c r="A7330" s="243">
        <v>45193</v>
      </c>
      <c r="B7330" s="243">
        <v>45195</v>
      </c>
      <c r="C7330" s="244">
        <f t="shared" si="342"/>
        <v>3</v>
      </c>
      <c r="D7330" s="239">
        <v>45195</v>
      </c>
      <c r="E7330" s="245">
        <f t="shared" si="343"/>
        <v>2</v>
      </c>
      <c r="F7330" s="306" t="s">
        <v>175</v>
      </c>
      <c r="G7330" s="241">
        <v>248.59</v>
      </c>
      <c r="H7330" s="244">
        <f t="shared" si="344"/>
        <v>497.18</v>
      </c>
      <c r="I7330" s="246"/>
      <c r="J7330" s="247"/>
      <c r="K7330" s="240"/>
      <c r="L7330" s="245"/>
    </row>
    <row r="7331" spans="1:12">
      <c r="A7331" s="243">
        <v>45193</v>
      </c>
      <c r="B7331" s="243">
        <v>45196</v>
      </c>
      <c r="C7331" s="244">
        <f t="shared" si="342"/>
        <v>4</v>
      </c>
      <c r="D7331" s="239">
        <v>45196</v>
      </c>
      <c r="E7331" s="245">
        <f t="shared" si="343"/>
        <v>3</v>
      </c>
      <c r="F7331" s="306" t="s">
        <v>176</v>
      </c>
      <c r="G7331" s="241">
        <v>72.459999999999994</v>
      </c>
      <c r="H7331" s="244">
        <f t="shared" si="344"/>
        <v>217.38</v>
      </c>
      <c r="I7331" s="246"/>
      <c r="J7331" s="247"/>
      <c r="K7331" s="240"/>
      <c r="L7331" s="245"/>
    </row>
    <row r="7332" spans="1:12">
      <c r="A7332" s="243">
        <v>45193</v>
      </c>
      <c r="B7332" s="243">
        <v>45196</v>
      </c>
      <c r="C7332" s="244">
        <f t="shared" si="342"/>
        <v>4</v>
      </c>
      <c r="D7332" s="239">
        <v>45196</v>
      </c>
      <c r="E7332" s="245">
        <f t="shared" si="343"/>
        <v>3</v>
      </c>
      <c r="F7332" s="306" t="s">
        <v>175</v>
      </c>
      <c r="G7332" s="241">
        <v>26.75</v>
      </c>
      <c r="H7332" s="244">
        <f t="shared" si="344"/>
        <v>80.25</v>
      </c>
      <c r="I7332" s="246"/>
      <c r="J7332" s="247"/>
      <c r="K7332" s="240"/>
      <c r="L7332" s="245"/>
    </row>
    <row r="7333" spans="1:12">
      <c r="A7333" s="243">
        <v>45193</v>
      </c>
      <c r="B7333" s="243">
        <v>45201</v>
      </c>
      <c r="C7333" s="244">
        <f t="shared" si="342"/>
        <v>9</v>
      </c>
      <c r="D7333" s="239">
        <v>45201</v>
      </c>
      <c r="E7333" s="245">
        <f t="shared" si="343"/>
        <v>8</v>
      </c>
      <c r="F7333" s="306" t="s">
        <v>175</v>
      </c>
      <c r="G7333" s="241">
        <v>112.67</v>
      </c>
      <c r="H7333" s="244">
        <f t="shared" si="344"/>
        <v>901.36</v>
      </c>
      <c r="I7333" s="246"/>
      <c r="J7333" s="247"/>
      <c r="K7333" s="240"/>
      <c r="L7333" s="245"/>
    </row>
    <row r="7334" spans="1:12">
      <c r="A7334" s="243">
        <v>45193</v>
      </c>
      <c r="B7334" s="243">
        <v>45202</v>
      </c>
      <c r="C7334" s="244">
        <f t="shared" si="342"/>
        <v>10</v>
      </c>
      <c r="D7334" s="239">
        <v>45202</v>
      </c>
      <c r="E7334" s="245">
        <f t="shared" si="343"/>
        <v>9</v>
      </c>
      <c r="F7334" s="306" t="s">
        <v>175</v>
      </c>
      <c r="G7334" s="241">
        <v>121.77</v>
      </c>
      <c r="H7334" s="244">
        <f t="shared" si="344"/>
        <v>1095.93</v>
      </c>
      <c r="I7334" s="246"/>
      <c r="J7334" s="247"/>
      <c r="K7334" s="240"/>
      <c r="L7334" s="245"/>
    </row>
    <row r="7335" spans="1:12">
      <c r="A7335" s="243">
        <v>45194</v>
      </c>
      <c r="B7335" s="243">
        <v>45198</v>
      </c>
      <c r="C7335" s="244">
        <f t="shared" si="342"/>
        <v>5</v>
      </c>
      <c r="D7335" s="239">
        <v>45198</v>
      </c>
      <c r="E7335" s="245">
        <f t="shared" si="343"/>
        <v>4</v>
      </c>
      <c r="F7335" s="306" t="s">
        <v>175</v>
      </c>
      <c r="G7335" s="241">
        <v>507.71</v>
      </c>
      <c r="H7335" s="244">
        <f t="shared" si="344"/>
        <v>2030.84</v>
      </c>
      <c r="I7335" s="246"/>
      <c r="J7335" s="247"/>
      <c r="K7335" s="240"/>
      <c r="L7335" s="245"/>
    </row>
    <row r="7336" spans="1:12">
      <c r="A7336" s="243">
        <v>45194</v>
      </c>
      <c r="B7336" s="243">
        <v>45197</v>
      </c>
      <c r="C7336" s="244">
        <f t="shared" si="342"/>
        <v>4</v>
      </c>
      <c r="D7336" s="239">
        <v>45197</v>
      </c>
      <c r="E7336" s="245">
        <f t="shared" si="343"/>
        <v>3</v>
      </c>
      <c r="F7336" s="306" t="s">
        <v>177</v>
      </c>
      <c r="G7336" s="241">
        <v>15327.8</v>
      </c>
      <c r="H7336" s="244">
        <f t="shared" si="344"/>
        <v>45983.399999999994</v>
      </c>
      <c r="I7336" s="246"/>
      <c r="J7336" s="247"/>
      <c r="K7336" s="240"/>
      <c r="L7336" s="245"/>
    </row>
    <row r="7337" spans="1:12">
      <c r="A7337" s="243">
        <v>45194</v>
      </c>
      <c r="B7337" s="243">
        <v>45195</v>
      </c>
      <c r="C7337" s="244">
        <f t="shared" si="342"/>
        <v>2</v>
      </c>
      <c r="D7337" s="239">
        <v>45195</v>
      </c>
      <c r="E7337" s="245">
        <f t="shared" si="343"/>
        <v>1</v>
      </c>
      <c r="F7337" s="306" t="s">
        <v>179</v>
      </c>
      <c r="G7337" s="241">
        <v>3259.38</v>
      </c>
      <c r="H7337" s="244">
        <f t="shared" si="344"/>
        <v>3259.38</v>
      </c>
      <c r="I7337" s="246"/>
      <c r="J7337" s="247"/>
      <c r="K7337" s="240"/>
      <c r="L7337" s="245"/>
    </row>
    <row r="7338" spans="1:12">
      <c r="A7338" s="243">
        <v>45194</v>
      </c>
      <c r="B7338" s="243">
        <v>45196</v>
      </c>
      <c r="C7338" s="244">
        <f t="shared" si="342"/>
        <v>3</v>
      </c>
      <c r="D7338" s="239">
        <v>45196</v>
      </c>
      <c r="E7338" s="245">
        <f t="shared" si="343"/>
        <v>2</v>
      </c>
      <c r="F7338" s="306" t="s">
        <v>179</v>
      </c>
      <c r="G7338" s="241">
        <v>3338.87</v>
      </c>
      <c r="H7338" s="244">
        <f t="shared" si="344"/>
        <v>6677.74</v>
      </c>
      <c r="I7338" s="246"/>
      <c r="J7338" s="247"/>
      <c r="K7338" s="240"/>
      <c r="L7338" s="245"/>
    </row>
    <row r="7339" spans="1:12">
      <c r="A7339" s="243">
        <v>45194</v>
      </c>
      <c r="B7339" s="243">
        <v>45201</v>
      </c>
      <c r="C7339" s="244">
        <f t="shared" si="342"/>
        <v>8</v>
      </c>
      <c r="D7339" s="239">
        <v>45201</v>
      </c>
      <c r="E7339" s="245">
        <f t="shared" si="343"/>
        <v>7</v>
      </c>
      <c r="F7339" s="306" t="s">
        <v>176</v>
      </c>
      <c r="G7339" s="241">
        <v>1591.12</v>
      </c>
      <c r="H7339" s="244">
        <f t="shared" si="344"/>
        <v>11137.84</v>
      </c>
      <c r="I7339" s="246"/>
      <c r="J7339" s="247"/>
      <c r="K7339" s="240"/>
      <c r="L7339" s="245"/>
    </row>
    <row r="7340" spans="1:12">
      <c r="A7340" s="243">
        <v>45194</v>
      </c>
      <c r="B7340" s="243">
        <v>45201</v>
      </c>
      <c r="C7340" s="244">
        <f t="shared" si="342"/>
        <v>8</v>
      </c>
      <c r="D7340" s="239">
        <v>45201</v>
      </c>
      <c r="E7340" s="245">
        <f t="shared" si="343"/>
        <v>7</v>
      </c>
      <c r="F7340" s="306" t="s">
        <v>175</v>
      </c>
      <c r="G7340" s="241">
        <v>255.4</v>
      </c>
      <c r="H7340" s="244">
        <f t="shared" si="344"/>
        <v>1787.8</v>
      </c>
      <c r="I7340" s="246"/>
      <c r="J7340" s="247"/>
      <c r="K7340" s="240"/>
      <c r="L7340" s="245"/>
    </row>
    <row r="7341" spans="1:12">
      <c r="A7341" s="243">
        <v>45194</v>
      </c>
      <c r="B7341" s="243">
        <v>45202</v>
      </c>
      <c r="C7341" s="244">
        <f t="shared" si="342"/>
        <v>9</v>
      </c>
      <c r="D7341" s="239">
        <v>45202</v>
      </c>
      <c r="E7341" s="245">
        <f t="shared" si="343"/>
        <v>8</v>
      </c>
      <c r="F7341" s="306" t="s">
        <v>176</v>
      </c>
      <c r="G7341" s="241">
        <v>5623.55</v>
      </c>
      <c r="H7341" s="244">
        <f t="shared" si="344"/>
        <v>44988.4</v>
      </c>
      <c r="I7341" s="246"/>
      <c r="J7341" s="247"/>
      <c r="K7341" s="240"/>
      <c r="L7341" s="245"/>
    </row>
    <row r="7342" spans="1:12">
      <c r="A7342" s="243">
        <v>45194</v>
      </c>
      <c r="B7342" s="243">
        <v>45203</v>
      </c>
      <c r="C7342" s="244">
        <f t="shared" si="342"/>
        <v>10</v>
      </c>
      <c r="D7342" s="239">
        <v>45203</v>
      </c>
      <c r="E7342" s="245">
        <f t="shared" si="343"/>
        <v>9</v>
      </c>
      <c r="F7342" s="306" t="s">
        <v>178</v>
      </c>
      <c r="G7342" s="241">
        <v>9691.8700000000008</v>
      </c>
      <c r="H7342" s="244">
        <f t="shared" si="344"/>
        <v>87226.83</v>
      </c>
      <c r="I7342" s="246"/>
      <c r="J7342" s="247"/>
      <c r="K7342" s="240"/>
      <c r="L7342" s="245"/>
    </row>
    <row r="7343" spans="1:12">
      <c r="A7343" s="243">
        <v>45194</v>
      </c>
      <c r="B7343" s="243">
        <v>45323</v>
      </c>
      <c r="C7343" s="244">
        <f t="shared" si="342"/>
        <v>130</v>
      </c>
      <c r="D7343" s="239">
        <v>45323</v>
      </c>
      <c r="E7343" s="245">
        <f t="shared" si="343"/>
        <v>129</v>
      </c>
      <c r="F7343" s="306" t="s">
        <v>176</v>
      </c>
      <c r="G7343" s="241">
        <v>48.48</v>
      </c>
      <c r="H7343" s="244">
        <f t="shared" si="344"/>
        <v>6253.9199999999992</v>
      </c>
      <c r="I7343" s="246"/>
      <c r="J7343" s="247"/>
      <c r="K7343" s="240"/>
      <c r="L7343" s="245"/>
    </row>
    <row r="7344" spans="1:12">
      <c r="A7344" s="243">
        <v>45194</v>
      </c>
      <c r="B7344" s="243">
        <v>45203</v>
      </c>
      <c r="C7344" s="244">
        <f t="shared" si="342"/>
        <v>10</v>
      </c>
      <c r="D7344" s="239">
        <v>45203</v>
      </c>
      <c r="E7344" s="245">
        <f t="shared" si="343"/>
        <v>9</v>
      </c>
      <c r="F7344" s="306" t="s">
        <v>176</v>
      </c>
      <c r="G7344" s="241">
        <v>392.74</v>
      </c>
      <c r="H7344" s="244">
        <f t="shared" si="344"/>
        <v>3534.66</v>
      </c>
      <c r="I7344" s="246"/>
      <c r="J7344" s="247"/>
      <c r="K7344" s="240"/>
      <c r="L7344" s="245"/>
    </row>
    <row r="7345" spans="1:12">
      <c r="A7345" s="243">
        <v>45194</v>
      </c>
      <c r="B7345" s="243">
        <v>45202</v>
      </c>
      <c r="C7345" s="244">
        <f t="shared" si="342"/>
        <v>9</v>
      </c>
      <c r="D7345" s="239">
        <v>45202</v>
      </c>
      <c r="E7345" s="245">
        <f t="shared" si="343"/>
        <v>8</v>
      </c>
      <c r="F7345" s="306" t="s">
        <v>175</v>
      </c>
      <c r="G7345" s="241">
        <v>36.97</v>
      </c>
      <c r="H7345" s="244">
        <f t="shared" si="344"/>
        <v>295.76</v>
      </c>
      <c r="I7345" s="246"/>
      <c r="J7345" s="247"/>
      <c r="K7345" s="240"/>
      <c r="L7345" s="245"/>
    </row>
    <row r="7346" spans="1:12">
      <c r="A7346" s="243">
        <v>45194</v>
      </c>
      <c r="B7346" s="243">
        <v>45204</v>
      </c>
      <c r="C7346" s="244">
        <f t="shared" si="342"/>
        <v>11</v>
      </c>
      <c r="D7346" s="239">
        <v>45204</v>
      </c>
      <c r="E7346" s="245">
        <f t="shared" si="343"/>
        <v>10</v>
      </c>
      <c r="F7346" s="306" t="s">
        <v>176</v>
      </c>
      <c r="G7346" s="241">
        <v>781.46</v>
      </c>
      <c r="H7346" s="244">
        <f t="shared" si="344"/>
        <v>7814.6</v>
      </c>
      <c r="I7346" s="246"/>
      <c r="J7346" s="247"/>
      <c r="K7346" s="240"/>
      <c r="L7346" s="245"/>
    </row>
    <row r="7347" spans="1:12">
      <c r="A7347" s="243">
        <v>45194</v>
      </c>
      <c r="B7347" s="243">
        <v>45203</v>
      </c>
      <c r="C7347" s="244">
        <f t="shared" si="342"/>
        <v>10</v>
      </c>
      <c r="D7347" s="239">
        <v>45203</v>
      </c>
      <c r="E7347" s="245">
        <f t="shared" si="343"/>
        <v>9</v>
      </c>
      <c r="F7347" s="306" t="s">
        <v>175</v>
      </c>
      <c r="G7347" s="241">
        <v>102.8</v>
      </c>
      <c r="H7347" s="244">
        <f t="shared" si="344"/>
        <v>925.19999999999993</v>
      </c>
      <c r="I7347" s="246"/>
      <c r="J7347" s="247"/>
      <c r="K7347" s="240"/>
      <c r="L7347" s="245"/>
    </row>
    <row r="7348" spans="1:12">
      <c r="A7348" s="243">
        <v>45194</v>
      </c>
      <c r="B7348" s="243">
        <v>45205</v>
      </c>
      <c r="C7348" s="244">
        <f t="shared" si="342"/>
        <v>12</v>
      </c>
      <c r="D7348" s="239">
        <v>45205</v>
      </c>
      <c r="E7348" s="245">
        <f t="shared" si="343"/>
        <v>11</v>
      </c>
      <c r="F7348" s="306" t="s">
        <v>176</v>
      </c>
      <c r="G7348" s="241">
        <v>103</v>
      </c>
      <c r="H7348" s="244">
        <f t="shared" si="344"/>
        <v>1133</v>
      </c>
      <c r="I7348" s="246"/>
      <c r="J7348" s="247"/>
      <c r="K7348" s="240"/>
      <c r="L7348" s="245"/>
    </row>
    <row r="7349" spans="1:12">
      <c r="A7349" s="243">
        <v>45194</v>
      </c>
      <c r="B7349" s="243">
        <v>45243</v>
      </c>
      <c r="C7349" s="244">
        <f t="shared" si="342"/>
        <v>50</v>
      </c>
      <c r="D7349" s="239">
        <v>45243</v>
      </c>
      <c r="E7349" s="245">
        <f t="shared" si="343"/>
        <v>49</v>
      </c>
      <c r="F7349" s="306" t="s">
        <v>175</v>
      </c>
      <c r="G7349" s="241">
        <v>18.63</v>
      </c>
      <c r="H7349" s="244">
        <f t="shared" si="344"/>
        <v>912.87</v>
      </c>
      <c r="I7349" s="246"/>
      <c r="J7349" s="247"/>
      <c r="K7349" s="240"/>
      <c r="L7349" s="245"/>
    </row>
    <row r="7350" spans="1:12">
      <c r="A7350" s="243">
        <v>45194</v>
      </c>
      <c r="B7350" s="243">
        <v>45204</v>
      </c>
      <c r="C7350" s="244">
        <f t="shared" si="342"/>
        <v>11</v>
      </c>
      <c r="D7350" s="239">
        <v>45204</v>
      </c>
      <c r="E7350" s="245">
        <f t="shared" si="343"/>
        <v>10</v>
      </c>
      <c r="F7350" s="306" t="s">
        <v>175</v>
      </c>
      <c r="G7350" s="241">
        <v>168.36</v>
      </c>
      <c r="H7350" s="244">
        <f t="shared" si="344"/>
        <v>1683.6000000000001</v>
      </c>
      <c r="I7350" s="246"/>
      <c r="J7350" s="247"/>
      <c r="K7350" s="240"/>
      <c r="L7350" s="245"/>
    </row>
    <row r="7351" spans="1:12">
      <c r="A7351" s="243">
        <v>45194</v>
      </c>
      <c r="B7351" s="243">
        <v>45205</v>
      </c>
      <c r="C7351" s="244">
        <f t="shared" si="342"/>
        <v>12</v>
      </c>
      <c r="D7351" s="239">
        <v>45205</v>
      </c>
      <c r="E7351" s="245">
        <f t="shared" si="343"/>
        <v>11</v>
      </c>
      <c r="F7351" s="306" t="s">
        <v>175</v>
      </c>
      <c r="G7351" s="241">
        <v>150.44999999999999</v>
      </c>
      <c r="H7351" s="244">
        <f t="shared" si="344"/>
        <v>1654.9499999999998</v>
      </c>
      <c r="I7351" s="246"/>
      <c r="J7351" s="247"/>
      <c r="K7351" s="240"/>
      <c r="L7351" s="245"/>
    </row>
    <row r="7352" spans="1:12">
      <c r="A7352" s="243">
        <v>45194</v>
      </c>
      <c r="B7352" s="243">
        <v>45208</v>
      </c>
      <c r="C7352" s="244">
        <f t="shared" si="342"/>
        <v>15</v>
      </c>
      <c r="D7352" s="239">
        <v>45208</v>
      </c>
      <c r="E7352" s="245">
        <f t="shared" si="343"/>
        <v>14</v>
      </c>
      <c r="F7352" s="306" t="s">
        <v>176</v>
      </c>
      <c r="G7352" s="241">
        <v>19.829999999999998</v>
      </c>
      <c r="H7352" s="244">
        <f t="shared" si="344"/>
        <v>277.62</v>
      </c>
      <c r="I7352" s="246"/>
      <c r="J7352" s="247"/>
      <c r="K7352" s="240"/>
      <c r="L7352" s="245"/>
    </row>
    <row r="7353" spans="1:12">
      <c r="A7353" s="243">
        <v>45194</v>
      </c>
      <c r="B7353" s="243">
        <v>45231</v>
      </c>
      <c r="C7353" s="244">
        <f t="shared" si="342"/>
        <v>38</v>
      </c>
      <c r="D7353" s="239">
        <v>45231</v>
      </c>
      <c r="E7353" s="245">
        <f t="shared" si="343"/>
        <v>37</v>
      </c>
      <c r="F7353" s="306" t="s">
        <v>175</v>
      </c>
      <c r="G7353" s="241">
        <v>125.26</v>
      </c>
      <c r="H7353" s="244">
        <f t="shared" si="344"/>
        <v>4634.62</v>
      </c>
      <c r="I7353" s="246"/>
      <c r="J7353" s="247"/>
      <c r="K7353" s="240"/>
      <c r="L7353" s="245"/>
    </row>
    <row r="7354" spans="1:12">
      <c r="A7354" s="243">
        <v>45194</v>
      </c>
      <c r="B7354" s="243">
        <v>45232</v>
      </c>
      <c r="C7354" s="244">
        <f t="shared" si="342"/>
        <v>39</v>
      </c>
      <c r="D7354" s="239">
        <v>45232</v>
      </c>
      <c r="E7354" s="245">
        <f t="shared" si="343"/>
        <v>38</v>
      </c>
      <c r="F7354" s="306" t="s">
        <v>176</v>
      </c>
      <c r="G7354" s="241">
        <v>28.36</v>
      </c>
      <c r="H7354" s="244">
        <f t="shared" si="344"/>
        <v>1077.68</v>
      </c>
      <c r="I7354" s="246"/>
      <c r="J7354" s="247"/>
      <c r="K7354" s="240"/>
      <c r="L7354" s="245"/>
    </row>
    <row r="7355" spans="1:12">
      <c r="A7355" s="243">
        <v>45194</v>
      </c>
      <c r="B7355" s="243">
        <v>45225</v>
      </c>
      <c r="C7355" s="244">
        <f t="shared" si="342"/>
        <v>32</v>
      </c>
      <c r="D7355" s="239">
        <v>45225</v>
      </c>
      <c r="E7355" s="245">
        <f t="shared" si="343"/>
        <v>31</v>
      </c>
      <c r="F7355" s="306" t="s">
        <v>176</v>
      </c>
      <c r="G7355" s="241">
        <v>36.46</v>
      </c>
      <c r="H7355" s="244">
        <f t="shared" si="344"/>
        <v>1130.26</v>
      </c>
      <c r="I7355" s="246"/>
      <c r="J7355" s="247"/>
      <c r="K7355" s="240"/>
      <c r="L7355" s="245"/>
    </row>
    <row r="7356" spans="1:12">
      <c r="A7356" s="243">
        <v>45194</v>
      </c>
      <c r="B7356" s="243">
        <v>45352</v>
      </c>
      <c r="C7356" s="244">
        <f t="shared" si="342"/>
        <v>159</v>
      </c>
      <c r="D7356" s="239">
        <v>45352</v>
      </c>
      <c r="E7356" s="245">
        <f t="shared" si="343"/>
        <v>158</v>
      </c>
      <c r="F7356" s="306" t="s">
        <v>176</v>
      </c>
      <c r="G7356" s="241">
        <v>719.53</v>
      </c>
      <c r="H7356" s="244">
        <f t="shared" si="344"/>
        <v>113685.73999999999</v>
      </c>
      <c r="I7356" s="246"/>
      <c r="J7356" s="247"/>
      <c r="K7356" s="240"/>
      <c r="L7356" s="245"/>
    </row>
    <row r="7357" spans="1:12">
      <c r="A7357" s="243">
        <v>45194</v>
      </c>
      <c r="B7357" s="243">
        <v>45224</v>
      </c>
      <c r="C7357" s="244">
        <f t="shared" si="342"/>
        <v>31</v>
      </c>
      <c r="D7357" s="239">
        <v>45224</v>
      </c>
      <c r="E7357" s="245">
        <f t="shared" si="343"/>
        <v>30</v>
      </c>
      <c r="F7357" s="306" t="s">
        <v>175</v>
      </c>
      <c r="G7357" s="241">
        <v>82.62</v>
      </c>
      <c r="H7357" s="244">
        <f t="shared" si="344"/>
        <v>2478.6000000000004</v>
      </c>
      <c r="I7357" s="246"/>
      <c r="J7357" s="247"/>
      <c r="K7357" s="240"/>
      <c r="L7357" s="245"/>
    </row>
    <row r="7358" spans="1:12">
      <c r="A7358" s="243">
        <v>45194</v>
      </c>
      <c r="B7358" s="243">
        <v>45288</v>
      </c>
      <c r="C7358" s="244">
        <f t="shared" si="342"/>
        <v>95</v>
      </c>
      <c r="D7358" s="239">
        <v>45288</v>
      </c>
      <c r="E7358" s="245">
        <f t="shared" si="343"/>
        <v>94</v>
      </c>
      <c r="F7358" s="306" t="s">
        <v>175</v>
      </c>
      <c r="G7358" s="241">
        <v>26.22</v>
      </c>
      <c r="H7358" s="244">
        <f t="shared" si="344"/>
        <v>2464.6799999999998</v>
      </c>
      <c r="I7358" s="246"/>
      <c r="J7358" s="247"/>
      <c r="K7358" s="240"/>
      <c r="L7358" s="245"/>
    </row>
    <row r="7359" spans="1:12">
      <c r="A7359" s="243">
        <v>45194</v>
      </c>
      <c r="B7359" s="243">
        <v>45226</v>
      </c>
      <c r="C7359" s="244">
        <f t="shared" si="342"/>
        <v>33</v>
      </c>
      <c r="D7359" s="239">
        <v>45226</v>
      </c>
      <c r="E7359" s="245">
        <f t="shared" si="343"/>
        <v>32</v>
      </c>
      <c r="F7359" s="306" t="s">
        <v>176</v>
      </c>
      <c r="G7359" s="241">
        <v>46.02</v>
      </c>
      <c r="H7359" s="244">
        <f t="shared" si="344"/>
        <v>1472.64</v>
      </c>
      <c r="I7359" s="246"/>
      <c r="J7359" s="247"/>
      <c r="K7359" s="240"/>
      <c r="L7359" s="245"/>
    </row>
    <row r="7360" spans="1:12">
      <c r="A7360" s="243">
        <v>45194</v>
      </c>
      <c r="B7360" s="243">
        <v>45194</v>
      </c>
      <c r="C7360" s="244">
        <f t="shared" si="342"/>
        <v>1</v>
      </c>
      <c r="D7360" s="239">
        <v>45194</v>
      </c>
      <c r="E7360" s="245">
        <f t="shared" si="343"/>
        <v>0</v>
      </c>
      <c r="F7360" s="306" t="s">
        <v>176</v>
      </c>
      <c r="G7360" s="241">
        <v>24044.799999999999</v>
      </c>
      <c r="H7360" s="244">
        <f t="shared" si="344"/>
        <v>0</v>
      </c>
      <c r="I7360" s="246"/>
      <c r="J7360" s="247"/>
      <c r="K7360" s="240"/>
      <c r="L7360" s="245"/>
    </row>
    <row r="7361" spans="1:12">
      <c r="A7361" s="243">
        <v>45194</v>
      </c>
      <c r="B7361" s="243">
        <v>45211</v>
      </c>
      <c r="C7361" s="244">
        <f t="shared" si="342"/>
        <v>18</v>
      </c>
      <c r="D7361" s="239">
        <v>45211</v>
      </c>
      <c r="E7361" s="245">
        <f t="shared" si="343"/>
        <v>17</v>
      </c>
      <c r="F7361" s="306" t="s">
        <v>176</v>
      </c>
      <c r="G7361" s="241">
        <v>83.42</v>
      </c>
      <c r="H7361" s="244">
        <f t="shared" si="344"/>
        <v>1418.14</v>
      </c>
      <c r="I7361" s="246"/>
      <c r="J7361" s="247"/>
      <c r="K7361" s="240"/>
      <c r="L7361" s="245"/>
    </row>
    <row r="7362" spans="1:12">
      <c r="A7362" s="243">
        <v>45194</v>
      </c>
      <c r="B7362" s="243">
        <v>45195</v>
      </c>
      <c r="C7362" s="244">
        <f t="shared" si="342"/>
        <v>2</v>
      </c>
      <c r="D7362" s="239">
        <v>45195</v>
      </c>
      <c r="E7362" s="245">
        <f t="shared" si="343"/>
        <v>1</v>
      </c>
      <c r="F7362" s="306" t="s">
        <v>178</v>
      </c>
      <c r="G7362" s="241">
        <v>100297.33</v>
      </c>
      <c r="H7362" s="244">
        <f t="shared" si="344"/>
        <v>100297.33</v>
      </c>
      <c r="I7362" s="246"/>
      <c r="J7362" s="247"/>
      <c r="K7362" s="240"/>
      <c r="L7362" s="245"/>
    </row>
    <row r="7363" spans="1:12">
      <c r="A7363" s="243">
        <v>45194</v>
      </c>
      <c r="B7363" s="243">
        <v>45195</v>
      </c>
      <c r="C7363" s="244">
        <f t="shared" si="342"/>
        <v>2</v>
      </c>
      <c r="D7363" s="239">
        <v>45195</v>
      </c>
      <c r="E7363" s="245">
        <f t="shared" si="343"/>
        <v>1</v>
      </c>
      <c r="F7363" s="306" t="s">
        <v>176</v>
      </c>
      <c r="G7363" s="241">
        <v>975200.11</v>
      </c>
      <c r="H7363" s="244">
        <f t="shared" si="344"/>
        <v>975200.11</v>
      </c>
      <c r="I7363" s="246"/>
      <c r="J7363" s="247"/>
      <c r="K7363" s="240"/>
      <c r="L7363" s="245"/>
    </row>
    <row r="7364" spans="1:12">
      <c r="A7364" s="243">
        <v>45194</v>
      </c>
      <c r="B7364" s="243">
        <v>45194</v>
      </c>
      <c r="C7364" s="244">
        <f t="shared" si="342"/>
        <v>1</v>
      </c>
      <c r="D7364" s="239">
        <v>45194</v>
      </c>
      <c r="E7364" s="245">
        <f t="shared" si="343"/>
        <v>0</v>
      </c>
      <c r="F7364" s="306" t="s">
        <v>175</v>
      </c>
      <c r="G7364" s="241">
        <v>2668.67</v>
      </c>
      <c r="H7364" s="244">
        <f t="shared" si="344"/>
        <v>0</v>
      </c>
      <c r="I7364" s="246"/>
      <c r="J7364" s="247"/>
      <c r="K7364" s="240"/>
      <c r="L7364" s="245"/>
    </row>
    <row r="7365" spans="1:12">
      <c r="A7365" s="243">
        <v>45194</v>
      </c>
      <c r="B7365" s="243">
        <v>45196</v>
      </c>
      <c r="C7365" s="244">
        <f t="shared" si="342"/>
        <v>3</v>
      </c>
      <c r="D7365" s="239">
        <v>45196</v>
      </c>
      <c r="E7365" s="245">
        <f t="shared" si="343"/>
        <v>2</v>
      </c>
      <c r="F7365" s="306" t="s">
        <v>178</v>
      </c>
      <c r="G7365" s="241">
        <v>425.18</v>
      </c>
      <c r="H7365" s="244">
        <f t="shared" si="344"/>
        <v>850.36</v>
      </c>
      <c r="I7365" s="246"/>
      <c r="J7365" s="247"/>
      <c r="K7365" s="240"/>
      <c r="L7365" s="245"/>
    </row>
    <row r="7366" spans="1:12">
      <c r="A7366" s="243">
        <v>45194</v>
      </c>
      <c r="B7366" s="243">
        <v>45273</v>
      </c>
      <c r="C7366" s="244">
        <f t="shared" si="342"/>
        <v>80</v>
      </c>
      <c r="D7366" s="239">
        <v>45273</v>
      </c>
      <c r="E7366" s="245">
        <f t="shared" si="343"/>
        <v>79</v>
      </c>
      <c r="F7366" s="306" t="s">
        <v>177</v>
      </c>
      <c r="G7366" s="241">
        <v>416.83</v>
      </c>
      <c r="H7366" s="244">
        <f t="shared" si="344"/>
        <v>32929.57</v>
      </c>
      <c r="I7366" s="246"/>
      <c r="J7366" s="247"/>
      <c r="K7366" s="240"/>
      <c r="L7366" s="245"/>
    </row>
    <row r="7367" spans="1:12">
      <c r="A7367" s="243">
        <v>45194</v>
      </c>
      <c r="B7367" s="243">
        <v>45195</v>
      </c>
      <c r="C7367" s="244">
        <f t="shared" ref="C7367:C7430" si="345">B7367-A7367+1</f>
        <v>2</v>
      </c>
      <c r="D7367" s="239">
        <v>45195</v>
      </c>
      <c r="E7367" s="245">
        <f t="shared" ref="E7367:E7430" si="346">D7367-A7367</f>
        <v>1</v>
      </c>
      <c r="F7367" s="306" t="s">
        <v>175</v>
      </c>
      <c r="G7367" s="241">
        <v>774328.23</v>
      </c>
      <c r="H7367" s="244">
        <f t="shared" ref="H7367:H7430" si="347">E7367*G7367</f>
        <v>774328.23</v>
      </c>
      <c r="I7367" s="246"/>
      <c r="J7367" s="247"/>
      <c r="K7367" s="240"/>
      <c r="L7367" s="245"/>
    </row>
    <row r="7368" spans="1:12">
      <c r="A7368" s="243">
        <v>45194</v>
      </c>
      <c r="B7368" s="243">
        <v>45196</v>
      </c>
      <c r="C7368" s="244">
        <f t="shared" si="345"/>
        <v>3</v>
      </c>
      <c r="D7368" s="239">
        <v>45196</v>
      </c>
      <c r="E7368" s="245">
        <f t="shared" si="346"/>
        <v>2</v>
      </c>
      <c r="F7368" s="306" t="s">
        <v>176</v>
      </c>
      <c r="G7368" s="241">
        <v>324678.65000000002</v>
      </c>
      <c r="H7368" s="244">
        <f t="shared" si="347"/>
        <v>649357.30000000005</v>
      </c>
      <c r="I7368" s="246"/>
      <c r="J7368" s="247"/>
      <c r="K7368" s="240"/>
      <c r="L7368" s="245"/>
    </row>
    <row r="7369" spans="1:12">
      <c r="A7369" s="243">
        <v>45194</v>
      </c>
      <c r="B7369" s="243">
        <v>45194</v>
      </c>
      <c r="C7369" s="244">
        <f t="shared" si="345"/>
        <v>1</v>
      </c>
      <c r="D7369" s="239">
        <v>45194</v>
      </c>
      <c r="E7369" s="245">
        <f t="shared" si="346"/>
        <v>0</v>
      </c>
      <c r="F7369" s="306" t="s">
        <v>177</v>
      </c>
      <c r="G7369" s="241">
        <v>67</v>
      </c>
      <c r="H7369" s="244">
        <f t="shared" si="347"/>
        <v>0</v>
      </c>
      <c r="I7369" s="246"/>
      <c r="J7369" s="247"/>
      <c r="K7369" s="240"/>
      <c r="L7369" s="245"/>
    </row>
    <row r="7370" spans="1:12">
      <c r="A7370" s="243">
        <v>45194</v>
      </c>
      <c r="B7370" s="243">
        <v>45197</v>
      </c>
      <c r="C7370" s="244">
        <f t="shared" si="345"/>
        <v>4</v>
      </c>
      <c r="D7370" s="239">
        <v>45197</v>
      </c>
      <c r="E7370" s="245">
        <f t="shared" si="346"/>
        <v>3</v>
      </c>
      <c r="F7370" s="306" t="s">
        <v>176</v>
      </c>
      <c r="G7370" s="241">
        <v>284246.02</v>
      </c>
      <c r="H7370" s="244">
        <f t="shared" si="347"/>
        <v>852738.06</v>
      </c>
      <c r="I7370" s="246"/>
      <c r="J7370" s="247"/>
      <c r="K7370" s="240"/>
      <c r="L7370" s="245"/>
    </row>
    <row r="7371" spans="1:12">
      <c r="A7371" s="243">
        <v>45194</v>
      </c>
      <c r="B7371" s="243">
        <v>45195</v>
      </c>
      <c r="C7371" s="244">
        <f t="shared" si="345"/>
        <v>2</v>
      </c>
      <c r="D7371" s="239">
        <v>45195</v>
      </c>
      <c r="E7371" s="245">
        <f t="shared" si="346"/>
        <v>1</v>
      </c>
      <c r="F7371" s="306" t="s">
        <v>177</v>
      </c>
      <c r="G7371" s="241">
        <v>55169.23</v>
      </c>
      <c r="H7371" s="244">
        <f t="shared" si="347"/>
        <v>55169.23</v>
      </c>
      <c r="I7371" s="246"/>
      <c r="J7371" s="247"/>
      <c r="K7371" s="240"/>
      <c r="L7371" s="245"/>
    </row>
    <row r="7372" spans="1:12">
      <c r="A7372" s="243">
        <v>45194</v>
      </c>
      <c r="B7372" s="243">
        <v>45196</v>
      </c>
      <c r="C7372" s="244">
        <f t="shared" si="345"/>
        <v>3</v>
      </c>
      <c r="D7372" s="239">
        <v>45196</v>
      </c>
      <c r="E7372" s="245">
        <f t="shared" si="346"/>
        <v>2</v>
      </c>
      <c r="F7372" s="306" t="s">
        <v>175</v>
      </c>
      <c r="G7372" s="241">
        <v>11362.03</v>
      </c>
      <c r="H7372" s="244">
        <f t="shared" si="347"/>
        <v>22724.06</v>
      </c>
      <c r="I7372" s="246"/>
      <c r="J7372" s="247"/>
      <c r="K7372" s="240"/>
      <c r="L7372" s="245"/>
    </row>
    <row r="7373" spans="1:12">
      <c r="A7373" s="243">
        <v>45194</v>
      </c>
      <c r="B7373" s="243">
        <v>45194</v>
      </c>
      <c r="C7373" s="244">
        <f t="shared" si="345"/>
        <v>1</v>
      </c>
      <c r="D7373" s="239">
        <v>45194</v>
      </c>
      <c r="E7373" s="245">
        <f t="shared" si="346"/>
        <v>0</v>
      </c>
      <c r="F7373" s="306" t="s">
        <v>179</v>
      </c>
      <c r="G7373" s="241">
        <v>8904.07</v>
      </c>
      <c r="H7373" s="244">
        <f t="shared" si="347"/>
        <v>0</v>
      </c>
      <c r="I7373" s="246"/>
      <c r="J7373" s="247"/>
      <c r="K7373" s="240"/>
      <c r="L7373" s="245"/>
    </row>
    <row r="7374" spans="1:12">
      <c r="A7374" s="243">
        <v>45194</v>
      </c>
      <c r="B7374" s="243">
        <v>45198</v>
      </c>
      <c r="C7374" s="244">
        <f t="shared" si="345"/>
        <v>5</v>
      </c>
      <c r="D7374" s="239">
        <v>45198</v>
      </c>
      <c r="E7374" s="245">
        <f t="shared" si="346"/>
        <v>4</v>
      </c>
      <c r="F7374" s="306" t="s">
        <v>176</v>
      </c>
      <c r="G7374" s="241">
        <v>887.97</v>
      </c>
      <c r="H7374" s="244">
        <f t="shared" si="347"/>
        <v>3551.88</v>
      </c>
      <c r="I7374" s="246"/>
      <c r="J7374" s="247"/>
      <c r="K7374" s="240"/>
      <c r="L7374" s="245"/>
    </row>
    <row r="7375" spans="1:12">
      <c r="A7375" s="243">
        <v>45194</v>
      </c>
      <c r="B7375" s="243">
        <v>45196</v>
      </c>
      <c r="C7375" s="244">
        <f t="shared" si="345"/>
        <v>3</v>
      </c>
      <c r="D7375" s="239">
        <v>45196</v>
      </c>
      <c r="E7375" s="245">
        <f t="shared" si="346"/>
        <v>2</v>
      </c>
      <c r="F7375" s="306" t="s">
        <v>177</v>
      </c>
      <c r="G7375" s="241">
        <v>2971.85</v>
      </c>
      <c r="H7375" s="244">
        <f t="shared" si="347"/>
        <v>5943.7</v>
      </c>
      <c r="I7375" s="246"/>
      <c r="J7375" s="247"/>
      <c r="K7375" s="240"/>
      <c r="L7375" s="245"/>
    </row>
    <row r="7376" spans="1:12">
      <c r="A7376" s="243">
        <v>45194</v>
      </c>
      <c r="B7376" s="243">
        <v>45197</v>
      </c>
      <c r="C7376" s="244">
        <f t="shared" si="345"/>
        <v>4</v>
      </c>
      <c r="D7376" s="239">
        <v>45197</v>
      </c>
      <c r="E7376" s="245">
        <f t="shared" si="346"/>
        <v>3</v>
      </c>
      <c r="F7376" s="306" t="s">
        <v>175</v>
      </c>
      <c r="G7376" s="241">
        <v>588.19000000000005</v>
      </c>
      <c r="H7376" s="244">
        <f t="shared" si="347"/>
        <v>1764.5700000000002</v>
      </c>
      <c r="I7376" s="246"/>
      <c r="J7376" s="247"/>
      <c r="K7376" s="240"/>
      <c r="L7376" s="245"/>
    </row>
    <row r="7377" spans="1:12">
      <c r="A7377" s="243">
        <v>45195</v>
      </c>
      <c r="B7377" s="243">
        <v>45236</v>
      </c>
      <c r="C7377" s="244">
        <f t="shared" si="345"/>
        <v>42</v>
      </c>
      <c r="D7377" s="239">
        <v>45236</v>
      </c>
      <c r="E7377" s="245">
        <f t="shared" si="346"/>
        <v>41</v>
      </c>
      <c r="F7377" s="306" t="s">
        <v>176</v>
      </c>
      <c r="G7377" s="241">
        <v>1382.1</v>
      </c>
      <c r="H7377" s="244">
        <f t="shared" si="347"/>
        <v>56666.1</v>
      </c>
      <c r="I7377" s="246"/>
      <c r="J7377" s="247"/>
      <c r="K7377" s="240"/>
      <c r="L7377" s="245"/>
    </row>
    <row r="7378" spans="1:12">
      <c r="A7378" s="243">
        <v>45195</v>
      </c>
      <c r="B7378" s="243">
        <v>45195</v>
      </c>
      <c r="C7378" s="244">
        <f t="shared" si="345"/>
        <v>1</v>
      </c>
      <c r="D7378" s="239">
        <v>45195</v>
      </c>
      <c r="E7378" s="245">
        <f t="shared" si="346"/>
        <v>0</v>
      </c>
      <c r="F7378" s="306" t="s">
        <v>176</v>
      </c>
      <c r="G7378" s="241">
        <v>38491.29</v>
      </c>
      <c r="H7378" s="244">
        <f t="shared" si="347"/>
        <v>0</v>
      </c>
      <c r="I7378" s="246"/>
      <c r="J7378" s="247"/>
      <c r="K7378" s="240"/>
      <c r="L7378" s="245"/>
    </row>
    <row r="7379" spans="1:12">
      <c r="A7379" s="243">
        <v>45195</v>
      </c>
      <c r="B7379" s="243">
        <v>45196</v>
      </c>
      <c r="C7379" s="244">
        <f t="shared" si="345"/>
        <v>2</v>
      </c>
      <c r="D7379" s="239">
        <v>45196</v>
      </c>
      <c r="E7379" s="245">
        <f t="shared" si="346"/>
        <v>1</v>
      </c>
      <c r="F7379" s="306" t="s">
        <v>178</v>
      </c>
      <c r="G7379" s="241">
        <v>185374.38</v>
      </c>
      <c r="H7379" s="244">
        <f t="shared" si="347"/>
        <v>185374.38</v>
      </c>
      <c r="I7379" s="246"/>
      <c r="J7379" s="247"/>
      <c r="K7379" s="240"/>
      <c r="L7379" s="245"/>
    </row>
    <row r="7380" spans="1:12">
      <c r="A7380" s="243">
        <v>45195</v>
      </c>
      <c r="B7380" s="243">
        <v>45211</v>
      </c>
      <c r="C7380" s="244">
        <f t="shared" si="345"/>
        <v>17</v>
      </c>
      <c r="D7380" s="239">
        <v>45211</v>
      </c>
      <c r="E7380" s="245">
        <f t="shared" si="346"/>
        <v>16</v>
      </c>
      <c r="F7380" s="306" t="s">
        <v>175</v>
      </c>
      <c r="G7380" s="241">
        <v>193.02</v>
      </c>
      <c r="H7380" s="244">
        <f t="shared" si="347"/>
        <v>3088.32</v>
      </c>
      <c r="I7380" s="246"/>
      <c r="J7380" s="247"/>
      <c r="K7380" s="240"/>
      <c r="L7380" s="245"/>
    </row>
    <row r="7381" spans="1:12">
      <c r="A7381" s="243">
        <v>45195</v>
      </c>
      <c r="B7381" s="243">
        <v>45212</v>
      </c>
      <c r="C7381" s="244">
        <f t="shared" si="345"/>
        <v>18</v>
      </c>
      <c r="D7381" s="239">
        <v>45212</v>
      </c>
      <c r="E7381" s="245">
        <f t="shared" si="346"/>
        <v>17</v>
      </c>
      <c r="F7381" s="306" t="s">
        <v>176</v>
      </c>
      <c r="G7381" s="241">
        <v>44.78</v>
      </c>
      <c r="H7381" s="244">
        <f t="shared" si="347"/>
        <v>761.26</v>
      </c>
      <c r="I7381" s="246"/>
      <c r="J7381" s="247"/>
      <c r="K7381" s="240"/>
      <c r="L7381" s="245"/>
    </row>
    <row r="7382" spans="1:12">
      <c r="A7382" s="243">
        <v>45195</v>
      </c>
      <c r="B7382" s="243">
        <v>45273</v>
      </c>
      <c r="C7382" s="244">
        <f t="shared" si="345"/>
        <v>79</v>
      </c>
      <c r="D7382" s="239">
        <v>45273</v>
      </c>
      <c r="E7382" s="245">
        <f t="shared" si="346"/>
        <v>78</v>
      </c>
      <c r="F7382" s="306" t="s">
        <v>177</v>
      </c>
      <c r="G7382" s="241">
        <v>389.16</v>
      </c>
      <c r="H7382" s="244">
        <f t="shared" si="347"/>
        <v>30354.480000000003</v>
      </c>
      <c r="I7382" s="246"/>
      <c r="J7382" s="247"/>
      <c r="K7382" s="240"/>
      <c r="L7382" s="245"/>
    </row>
    <row r="7383" spans="1:12">
      <c r="A7383" s="243">
        <v>45195</v>
      </c>
      <c r="B7383" s="243">
        <v>45196</v>
      </c>
      <c r="C7383" s="244">
        <f t="shared" si="345"/>
        <v>2</v>
      </c>
      <c r="D7383" s="239">
        <v>45196</v>
      </c>
      <c r="E7383" s="245">
        <f t="shared" si="346"/>
        <v>1</v>
      </c>
      <c r="F7383" s="306" t="s">
        <v>176</v>
      </c>
      <c r="G7383" s="241">
        <v>919198.14</v>
      </c>
      <c r="H7383" s="244">
        <f t="shared" si="347"/>
        <v>919198.14</v>
      </c>
      <c r="I7383" s="246"/>
      <c r="J7383" s="247"/>
      <c r="K7383" s="240"/>
      <c r="L7383" s="245"/>
    </row>
    <row r="7384" spans="1:12">
      <c r="A7384" s="243">
        <v>45195</v>
      </c>
      <c r="B7384" s="243">
        <v>45197</v>
      </c>
      <c r="C7384" s="244">
        <f t="shared" si="345"/>
        <v>3</v>
      </c>
      <c r="D7384" s="239">
        <v>45197</v>
      </c>
      <c r="E7384" s="245">
        <f t="shared" si="346"/>
        <v>2</v>
      </c>
      <c r="F7384" s="306" t="s">
        <v>178</v>
      </c>
      <c r="G7384" s="241">
        <v>162194.38</v>
      </c>
      <c r="H7384" s="244">
        <f t="shared" si="347"/>
        <v>324388.76</v>
      </c>
      <c r="I7384" s="246"/>
      <c r="J7384" s="247"/>
      <c r="K7384" s="240"/>
      <c r="L7384" s="245"/>
    </row>
    <row r="7385" spans="1:12">
      <c r="A7385" s="243">
        <v>45195</v>
      </c>
      <c r="B7385" s="243">
        <v>45195</v>
      </c>
      <c r="C7385" s="244">
        <f t="shared" si="345"/>
        <v>1</v>
      </c>
      <c r="D7385" s="239">
        <v>45195</v>
      </c>
      <c r="E7385" s="245">
        <f t="shared" si="346"/>
        <v>0</v>
      </c>
      <c r="F7385" s="306" t="s">
        <v>175</v>
      </c>
      <c r="G7385" s="241">
        <v>995.84</v>
      </c>
      <c r="H7385" s="244">
        <f t="shared" si="347"/>
        <v>0</v>
      </c>
      <c r="I7385" s="246"/>
      <c r="J7385" s="247"/>
      <c r="K7385" s="240"/>
      <c r="L7385" s="245"/>
    </row>
    <row r="7386" spans="1:12">
      <c r="A7386" s="243">
        <v>45195</v>
      </c>
      <c r="B7386" s="243">
        <v>45293</v>
      </c>
      <c r="C7386" s="244">
        <f t="shared" si="345"/>
        <v>99</v>
      </c>
      <c r="D7386" s="239">
        <v>45293</v>
      </c>
      <c r="E7386" s="245">
        <f t="shared" si="346"/>
        <v>98</v>
      </c>
      <c r="F7386" s="306" t="s">
        <v>177</v>
      </c>
      <c r="G7386" s="241">
        <v>190.16</v>
      </c>
      <c r="H7386" s="244">
        <f t="shared" si="347"/>
        <v>18635.68</v>
      </c>
      <c r="I7386" s="246"/>
      <c r="J7386" s="247"/>
      <c r="K7386" s="240"/>
      <c r="L7386" s="245"/>
    </row>
    <row r="7387" spans="1:12">
      <c r="A7387" s="243">
        <v>45195</v>
      </c>
      <c r="B7387" s="243">
        <v>45196</v>
      </c>
      <c r="C7387" s="244">
        <f t="shared" si="345"/>
        <v>2</v>
      </c>
      <c r="D7387" s="239">
        <v>45196</v>
      </c>
      <c r="E7387" s="245">
        <f t="shared" si="346"/>
        <v>1</v>
      </c>
      <c r="F7387" s="306" t="s">
        <v>175</v>
      </c>
      <c r="G7387" s="241">
        <v>623317.53</v>
      </c>
      <c r="H7387" s="244">
        <f t="shared" si="347"/>
        <v>623317.53</v>
      </c>
      <c r="I7387" s="246"/>
      <c r="J7387" s="247"/>
      <c r="K7387" s="240"/>
      <c r="L7387" s="245"/>
    </row>
    <row r="7388" spans="1:12">
      <c r="A7388" s="243">
        <v>45195</v>
      </c>
      <c r="B7388" s="243">
        <v>45197</v>
      </c>
      <c r="C7388" s="244">
        <f t="shared" si="345"/>
        <v>3</v>
      </c>
      <c r="D7388" s="239">
        <v>45197</v>
      </c>
      <c r="E7388" s="245">
        <f t="shared" si="346"/>
        <v>2</v>
      </c>
      <c r="F7388" s="306" t="s">
        <v>176</v>
      </c>
      <c r="G7388" s="241">
        <v>692759.31</v>
      </c>
      <c r="H7388" s="244">
        <f t="shared" si="347"/>
        <v>1385518.62</v>
      </c>
      <c r="I7388" s="246"/>
      <c r="J7388" s="247"/>
      <c r="K7388" s="240"/>
      <c r="L7388" s="245"/>
    </row>
    <row r="7389" spans="1:12">
      <c r="A7389" s="243">
        <v>45195</v>
      </c>
      <c r="B7389" s="243">
        <v>45198</v>
      </c>
      <c r="C7389" s="244">
        <f t="shared" si="345"/>
        <v>4</v>
      </c>
      <c r="D7389" s="239">
        <v>45198</v>
      </c>
      <c r="E7389" s="245">
        <f t="shared" si="346"/>
        <v>3</v>
      </c>
      <c r="F7389" s="306" t="s">
        <v>178</v>
      </c>
      <c r="G7389" s="241">
        <v>50136.160000000003</v>
      </c>
      <c r="H7389" s="244">
        <f t="shared" si="347"/>
        <v>150408.48000000001</v>
      </c>
      <c r="I7389" s="246"/>
      <c r="J7389" s="247"/>
      <c r="K7389" s="240"/>
      <c r="L7389" s="245"/>
    </row>
    <row r="7390" spans="1:12">
      <c r="A7390" s="243">
        <v>45195</v>
      </c>
      <c r="B7390" s="243">
        <v>45197</v>
      </c>
      <c r="C7390" s="244">
        <f t="shared" si="345"/>
        <v>3</v>
      </c>
      <c r="D7390" s="239">
        <v>45197</v>
      </c>
      <c r="E7390" s="245">
        <f t="shared" si="346"/>
        <v>2</v>
      </c>
      <c r="F7390" s="306" t="s">
        <v>175</v>
      </c>
      <c r="G7390" s="241">
        <v>41980.51</v>
      </c>
      <c r="H7390" s="244">
        <f t="shared" si="347"/>
        <v>83961.02</v>
      </c>
      <c r="I7390" s="246"/>
      <c r="J7390" s="247"/>
      <c r="K7390" s="240"/>
      <c r="L7390" s="245"/>
    </row>
    <row r="7391" spans="1:12">
      <c r="A7391" s="243">
        <v>45195</v>
      </c>
      <c r="B7391" s="243">
        <v>45196</v>
      </c>
      <c r="C7391" s="244">
        <f t="shared" si="345"/>
        <v>2</v>
      </c>
      <c r="D7391" s="239">
        <v>45196</v>
      </c>
      <c r="E7391" s="245">
        <f t="shared" si="346"/>
        <v>1</v>
      </c>
      <c r="F7391" s="306" t="s">
        <v>177</v>
      </c>
      <c r="G7391" s="241">
        <v>31734.67</v>
      </c>
      <c r="H7391" s="244">
        <f t="shared" si="347"/>
        <v>31734.67</v>
      </c>
      <c r="I7391" s="246"/>
      <c r="J7391" s="247"/>
      <c r="K7391" s="240"/>
      <c r="L7391" s="245"/>
    </row>
    <row r="7392" spans="1:12">
      <c r="A7392" s="243">
        <v>45195</v>
      </c>
      <c r="B7392" s="243">
        <v>45198</v>
      </c>
      <c r="C7392" s="244">
        <f t="shared" si="345"/>
        <v>4</v>
      </c>
      <c r="D7392" s="239">
        <v>45198</v>
      </c>
      <c r="E7392" s="245">
        <f t="shared" si="346"/>
        <v>3</v>
      </c>
      <c r="F7392" s="306" t="s">
        <v>176</v>
      </c>
      <c r="G7392" s="241">
        <v>228302.73</v>
      </c>
      <c r="H7392" s="244">
        <f t="shared" si="347"/>
        <v>684908.19000000006</v>
      </c>
      <c r="I7392" s="246"/>
      <c r="J7392" s="247"/>
      <c r="K7392" s="240"/>
      <c r="L7392" s="245"/>
    </row>
    <row r="7393" spans="1:12">
      <c r="A7393" s="243">
        <v>45195</v>
      </c>
      <c r="B7393" s="243">
        <v>45198</v>
      </c>
      <c r="C7393" s="244">
        <f t="shared" si="345"/>
        <v>4</v>
      </c>
      <c r="D7393" s="239">
        <v>45198</v>
      </c>
      <c r="E7393" s="245">
        <f t="shared" si="346"/>
        <v>3</v>
      </c>
      <c r="F7393" s="306" t="s">
        <v>175</v>
      </c>
      <c r="G7393" s="241">
        <v>1021.33</v>
      </c>
      <c r="H7393" s="244">
        <f t="shared" si="347"/>
        <v>3063.9900000000002</v>
      </c>
      <c r="I7393" s="246"/>
      <c r="J7393" s="247"/>
      <c r="K7393" s="240"/>
      <c r="L7393" s="245"/>
    </row>
    <row r="7394" spans="1:12">
      <c r="A7394" s="243">
        <v>45195</v>
      </c>
      <c r="B7394" s="243">
        <v>45197</v>
      </c>
      <c r="C7394" s="244">
        <f t="shared" si="345"/>
        <v>3</v>
      </c>
      <c r="D7394" s="239">
        <v>45197</v>
      </c>
      <c r="E7394" s="245">
        <f t="shared" si="346"/>
        <v>2</v>
      </c>
      <c r="F7394" s="306" t="s">
        <v>177</v>
      </c>
      <c r="G7394" s="241">
        <v>6645.01</v>
      </c>
      <c r="H7394" s="244">
        <f t="shared" si="347"/>
        <v>13290.02</v>
      </c>
      <c r="I7394" s="246"/>
      <c r="J7394" s="247"/>
      <c r="K7394" s="240"/>
      <c r="L7394" s="245"/>
    </row>
    <row r="7395" spans="1:12">
      <c r="A7395" s="243">
        <v>45195</v>
      </c>
      <c r="B7395" s="243">
        <v>45195</v>
      </c>
      <c r="C7395" s="244">
        <f t="shared" si="345"/>
        <v>1</v>
      </c>
      <c r="D7395" s="239">
        <v>45195</v>
      </c>
      <c r="E7395" s="245">
        <f t="shared" si="346"/>
        <v>0</v>
      </c>
      <c r="F7395" s="306" t="s">
        <v>179</v>
      </c>
      <c r="G7395" s="241">
        <v>1698.63</v>
      </c>
      <c r="H7395" s="244">
        <f t="shared" si="347"/>
        <v>0</v>
      </c>
      <c r="I7395" s="246"/>
      <c r="J7395" s="247"/>
      <c r="K7395" s="240"/>
      <c r="L7395" s="245"/>
    </row>
    <row r="7396" spans="1:12">
      <c r="A7396" s="243">
        <v>45195</v>
      </c>
      <c r="B7396" s="243">
        <v>45196</v>
      </c>
      <c r="C7396" s="244">
        <f t="shared" si="345"/>
        <v>2</v>
      </c>
      <c r="D7396" s="239">
        <v>45196</v>
      </c>
      <c r="E7396" s="245">
        <f t="shared" si="346"/>
        <v>1</v>
      </c>
      <c r="F7396" s="306" t="s">
        <v>179</v>
      </c>
      <c r="G7396" s="241">
        <v>219.06</v>
      </c>
      <c r="H7396" s="244">
        <f t="shared" si="347"/>
        <v>219.06</v>
      </c>
      <c r="I7396" s="246"/>
      <c r="J7396" s="247"/>
      <c r="K7396" s="240"/>
      <c r="L7396" s="245"/>
    </row>
    <row r="7397" spans="1:12">
      <c r="A7397" s="243">
        <v>45195</v>
      </c>
      <c r="B7397" s="243">
        <v>45198</v>
      </c>
      <c r="C7397" s="244">
        <f t="shared" si="345"/>
        <v>4</v>
      </c>
      <c r="D7397" s="239">
        <v>45198</v>
      </c>
      <c r="E7397" s="245">
        <f t="shared" si="346"/>
        <v>3</v>
      </c>
      <c r="F7397" s="306" t="s">
        <v>177</v>
      </c>
      <c r="G7397" s="241">
        <v>12321.72</v>
      </c>
      <c r="H7397" s="244">
        <f t="shared" si="347"/>
        <v>36965.159999999996</v>
      </c>
      <c r="I7397" s="246"/>
      <c r="J7397" s="247"/>
      <c r="K7397" s="240"/>
      <c r="L7397" s="245"/>
    </row>
    <row r="7398" spans="1:12">
      <c r="A7398" s="243">
        <v>45195</v>
      </c>
      <c r="B7398" s="243">
        <v>45201</v>
      </c>
      <c r="C7398" s="244">
        <f t="shared" si="345"/>
        <v>7</v>
      </c>
      <c r="D7398" s="239">
        <v>45201</v>
      </c>
      <c r="E7398" s="245">
        <f t="shared" si="346"/>
        <v>6</v>
      </c>
      <c r="F7398" s="306" t="s">
        <v>176</v>
      </c>
      <c r="G7398" s="241">
        <v>2164.39</v>
      </c>
      <c r="H7398" s="244">
        <f t="shared" si="347"/>
        <v>12986.34</v>
      </c>
      <c r="I7398" s="246"/>
      <c r="J7398" s="247"/>
      <c r="K7398" s="240"/>
      <c r="L7398" s="245"/>
    </row>
    <row r="7399" spans="1:12">
      <c r="A7399" s="243">
        <v>45195</v>
      </c>
      <c r="B7399" s="243">
        <v>45202</v>
      </c>
      <c r="C7399" s="244">
        <f t="shared" si="345"/>
        <v>8</v>
      </c>
      <c r="D7399" s="239">
        <v>45202</v>
      </c>
      <c r="E7399" s="245">
        <f t="shared" si="346"/>
        <v>7</v>
      </c>
      <c r="F7399" s="306" t="s">
        <v>176</v>
      </c>
      <c r="G7399" s="241">
        <v>53954.75</v>
      </c>
      <c r="H7399" s="244">
        <f t="shared" si="347"/>
        <v>377683.25</v>
      </c>
      <c r="I7399" s="246"/>
      <c r="J7399" s="247"/>
      <c r="K7399" s="240"/>
      <c r="L7399" s="245"/>
    </row>
    <row r="7400" spans="1:12">
      <c r="A7400" s="243">
        <v>45195</v>
      </c>
      <c r="B7400" s="243">
        <v>45201</v>
      </c>
      <c r="C7400" s="244">
        <f t="shared" si="345"/>
        <v>7</v>
      </c>
      <c r="D7400" s="239">
        <v>45201</v>
      </c>
      <c r="E7400" s="245">
        <f t="shared" si="346"/>
        <v>6</v>
      </c>
      <c r="F7400" s="306" t="s">
        <v>175</v>
      </c>
      <c r="G7400" s="241">
        <v>404.4</v>
      </c>
      <c r="H7400" s="244">
        <f t="shared" si="347"/>
        <v>2426.3999999999996</v>
      </c>
      <c r="I7400" s="246"/>
      <c r="J7400" s="247"/>
      <c r="K7400" s="240"/>
      <c r="L7400" s="245"/>
    </row>
    <row r="7401" spans="1:12">
      <c r="A7401" s="243">
        <v>45195</v>
      </c>
      <c r="B7401" s="243">
        <v>45201</v>
      </c>
      <c r="C7401" s="244">
        <f t="shared" si="345"/>
        <v>7</v>
      </c>
      <c r="D7401" s="239">
        <v>45201</v>
      </c>
      <c r="E7401" s="245">
        <f t="shared" si="346"/>
        <v>6</v>
      </c>
      <c r="F7401" s="306" t="s">
        <v>177</v>
      </c>
      <c r="G7401" s="241">
        <v>88.96</v>
      </c>
      <c r="H7401" s="244">
        <f t="shared" si="347"/>
        <v>533.76</v>
      </c>
      <c r="I7401" s="246"/>
      <c r="J7401" s="247"/>
      <c r="K7401" s="240"/>
      <c r="L7401" s="245"/>
    </row>
    <row r="7402" spans="1:12">
      <c r="A7402" s="243">
        <v>45195</v>
      </c>
      <c r="B7402" s="243">
        <v>45202</v>
      </c>
      <c r="C7402" s="244">
        <f t="shared" si="345"/>
        <v>8</v>
      </c>
      <c r="D7402" s="239">
        <v>45202</v>
      </c>
      <c r="E7402" s="245">
        <f t="shared" si="346"/>
        <v>7</v>
      </c>
      <c r="F7402" s="306" t="s">
        <v>175</v>
      </c>
      <c r="G7402" s="241">
        <v>919.31</v>
      </c>
      <c r="H7402" s="244">
        <f t="shared" si="347"/>
        <v>6435.17</v>
      </c>
      <c r="I7402" s="246"/>
      <c r="J7402" s="247"/>
      <c r="K7402" s="240"/>
      <c r="L7402" s="245"/>
    </row>
    <row r="7403" spans="1:12">
      <c r="A7403" s="243">
        <v>45195</v>
      </c>
      <c r="B7403" s="243">
        <v>45266</v>
      </c>
      <c r="C7403" s="244">
        <f t="shared" si="345"/>
        <v>72</v>
      </c>
      <c r="D7403" s="239">
        <v>45266</v>
      </c>
      <c r="E7403" s="245">
        <f t="shared" si="346"/>
        <v>71</v>
      </c>
      <c r="F7403" s="306" t="s">
        <v>175</v>
      </c>
      <c r="G7403" s="241">
        <v>114.2</v>
      </c>
      <c r="H7403" s="244">
        <f t="shared" si="347"/>
        <v>8108.2</v>
      </c>
      <c r="I7403" s="246"/>
      <c r="J7403" s="247"/>
      <c r="K7403" s="240"/>
      <c r="L7403" s="245"/>
    </row>
    <row r="7404" spans="1:12">
      <c r="A7404" s="243">
        <v>45195</v>
      </c>
      <c r="B7404" s="243">
        <v>45204</v>
      </c>
      <c r="C7404" s="244">
        <f t="shared" si="345"/>
        <v>10</v>
      </c>
      <c r="D7404" s="239">
        <v>45204</v>
      </c>
      <c r="E7404" s="245">
        <f t="shared" si="346"/>
        <v>9</v>
      </c>
      <c r="F7404" s="306" t="s">
        <v>176</v>
      </c>
      <c r="G7404" s="241">
        <v>170.94</v>
      </c>
      <c r="H7404" s="244">
        <f t="shared" si="347"/>
        <v>1538.46</v>
      </c>
      <c r="I7404" s="246"/>
      <c r="J7404" s="247"/>
      <c r="K7404" s="240"/>
      <c r="L7404" s="245"/>
    </row>
    <row r="7405" spans="1:12">
      <c r="A7405" s="243">
        <v>45195</v>
      </c>
      <c r="B7405" s="243">
        <v>45203</v>
      </c>
      <c r="C7405" s="244">
        <f t="shared" si="345"/>
        <v>9</v>
      </c>
      <c r="D7405" s="239">
        <v>45203</v>
      </c>
      <c r="E7405" s="245">
        <f t="shared" si="346"/>
        <v>8</v>
      </c>
      <c r="F7405" s="306" t="s">
        <v>175</v>
      </c>
      <c r="G7405" s="241">
        <v>457.34</v>
      </c>
      <c r="H7405" s="244">
        <f t="shared" si="347"/>
        <v>3658.72</v>
      </c>
      <c r="I7405" s="246"/>
      <c r="J7405" s="247"/>
      <c r="K7405" s="240"/>
      <c r="L7405" s="245"/>
    </row>
    <row r="7406" spans="1:12">
      <c r="A7406" s="243">
        <v>45195</v>
      </c>
      <c r="B7406" s="243">
        <v>45379</v>
      </c>
      <c r="C7406" s="244">
        <f t="shared" si="345"/>
        <v>185</v>
      </c>
      <c r="D7406" s="239">
        <v>45379</v>
      </c>
      <c r="E7406" s="245">
        <f t="shared" si="346"/>
        <v>184</v>
      </c>
      <c r="F7406" s="306" t="s">
        <v>176</v>
      </c>
      <c r="G7406" s="241">
        <v>653.69000000000005</v>
      </c>
      <c r="H7406" s="244">
        <f t="shared" si="347"/>
        <v>120278.96</v>
      </c>
      <c r="I7406" s="246"/>
      <c r="J7406" s="247"/>
      <c r="K7406" s="240"/>
      <c r="L7406" s="245"/>
    </row>
    <row r="7407" spans="1:12">
      <c r="A7407" s="243">
        <v>45195</v>
      </c>
      <c r="B7407" s="243">
        <v>45243</v>
      </c>
      <c r="C7407" s="244">
        <f t="shared" si="345"/>
        <v>49</v>
      </c>
      <c r="D7407" s="239">
        <v>45243</v>
      </c>
      <c r="E7407" s="245">
        <f t="shared" si="346"/>
        <v>48</v>
      </c>
      <c r="F7407" s="306" t="s">
        <v>175</v>
      </c>
      <c r="G7407" s="241">
        <v>730.85</v>
      </c>
      <c r="H7407" s="244">
        <f t="shared" si="347"/>
        <v>35080.800000000003</v>
      </c>
      <c r="I7407" s="246"/>
      <c r="J7407" s="247"/>
      <c r="K7407" s="240"/>
      <c r="L7407" s="245"/>
    </row>
    <row r="7408" spans="1:12">
      <c r="A7408" s="243">
        <v>45195</v>
      </c>
      <c r="B7408" s="243">
        <v>45208</v>
      </c>
      <c r="C7408" s="244">
        <f t="shared" si="345"/>
        <v>14</v>
      </c>
      <c r="D7408" s="239">
        <v>45208</v>
      </c>
      <c r="E7408" s="245">
        <f t="shared" si="346"/>
        <v>13</v>
      </c>
      <c r="F7408" s="306" t="s">
        <v>176</v>
      </c>
      <c r="G7408" s="241">
        <v>13434.89</v>
      </c>
      <c r="H7408" s="244">
        <f t="shared" si="347"/>
        <v>174653.57</v>
      </c>
      <c r="I7408" s="246"/>
      <c r="J7408" s="247"/>
      <c r="K7408" s="240"/>
      <c r="L7408" s="245"/>
    </row>
    <row r="7409" spans="1:12">
      <c r="A7409" s="243">
        <v>45195</v>
      </c>
      <c r="B7409" s="243">
        <v>45343</v>
      </c>
      <c r="C7409" s="244">
        <f t="shared" si="345"/>
        <v>149</v>
      </c>
      <c r="D7409" s="239">
        <v>45343</v>
      </c>
      <c r="E7409" s="245">
        <f t="shared" si="346"/>
        <v>148</v>
      </c>
      <c r="F7409" s="306" t="s">
        <v>175</v>
      </c>
      <c r="G7409" s="241">
        <v>122.11</v>
      </c>
      <c r="H7409" s="244">
        <f t="shared" si="347"/>
        <v>18072.28</v>
      </c>
      <c r="I7409" s="246"/>
      <c r="J7409" s="247"/>
      <c r="K7409" s="240"/>
      <c r="L7409" s="245"/>
    </row>
    <row r="7410" spans="1:12">
      <c r="A7410" s="243">
        <v>45195</v>
      </c>
      <c r="B7410" s="243">
        <v>45225</v>
      </c>
      <c r="C7410" s="244">
        <f t="shared" si="345"/>
        <v>31</v>
      </c>
      <c r="D7410" s="239">
        <v>45225</v>
      </c>
      <c r="E7410" s="245">
        <f t="shared" si="346"/>
        <v>30</v>
      </c>
      <c r="F7410" s="306" t="s">
        <v>176</v>
      </c>
      <c r="G7410" s="241">
        <v>469.99</v>
      </c>
      <c r="H7410" s="244">
        <f t="shared" si="347"/>
        <v>14099.7</v>
      </c>
      <c r="I7410" s="246"/>
      <c r="J7410" s="247"/>
      <c r="K7410" s="240"/>
      <c r="L7410" s="245"/>
    </row>
    <row r="7411" spans="1:12">
      <c r="A7411" s="243">
        <v>45195</v>
      </c>
      <c r="B7411" s="243">
        <v>45210</v>
      </c>
      <c r="C7411" s="244">
        <f t="shared" si="345"/>
        <v>16</v>
      </c>
      <c r="D7411" s="239">
        <v>45210</v>
      </c>
      <c r="E7411" s="245">
        <f t="shared" si="346"/>
        <v>15</v>
      </c>
      <c r="F7411" s="306" t="s">
        <v>178</v>
      </c>
      <c r="G7411" s="241">
        <v>251717.27</v>
      </c>
      <c r="H7411" s="244">
        <f t="shared" si="347"/>
        <v>3775759.05</v>
      </c>
      <c r="I7411" s="246"/>
      <c r="J7411" s="247"/>
      <c r="K7411" s="240"/>
      <c r="L7411" s="245"/>
    </row>
    <row r="7412" spans="1:12">
      <c r="A7412" s="243">
        <v>45195</v>
      </c>
      <c r="B7412" s="243">
        <v>45454</v>
      </c>
      <c r="C7412" s="244">
        <f t="shared" si="345"/>
        <v>260</v>
      </c>
      <c r="D7412" s="239">
        <v>45454</v>
      </c>
      <c r="E7412" s="245">
        <f t="shared" si="346"/>
        <v>259</v>
      </c>
      <c r="F7412" s="306" t="s">
        <v>175</v>
      </c>
      <c r="G7412" s="241">
        <v>88.38</v>
      </c>
      <c r="H7412" s="244">
        <f t="shared" si="347"/>
        <v>22890.42</v>
      </c>
      <c r="I7412" s="246"/>
      <c r="J7412" s="247"/>
      <c r="K7412" s="240"/>
      <c r="L7412" s="245"/>
    </row>
    <row r="7413" spans="1:12">
      <c r="A7413" s="243">
        <v>45195</v>
      </c>
      <c r="B7413" s="243">
        <v>45226</v>
      </c>
      <c r="C7413" s="244">
        <f t="shared" si="345"/>
        <v>32</v>
      </c>
      <c r="D7413" s="239">
        <v>45226</v>
      </c>
      <c r="E7413" s="245">
        <f t="shared" si="346"/>
        <v>31</v>
      </c>
      <c r="F7413" s="306" t="s">
        <v>175</v>
      </c>
      <c r="G7413" s="241">
        <v>130.74</v>
      </c>
      <c r="H7413" s="244">
        <f t="shared" si="347"/>
        <v>4052.9400000000005</v>
      </c>
      <c r="I7413" s="246"/>
      <c r="J7413" s="247"/>
      <c r="K7413" s="240"/>
      <c r="L7413" s="245"/>
    </row>
    <row r="7414" spans="1:12">
      <c r="A7414" s="243">
        <v>45196</v>
      </c>
      <c r="B7414" s="243">
        <v>45208</v>
      </c>
      <c r="C7414" s="244">
        <f t="shared" si="345"/>
        <v>13</v>
      </c>
      <c r="D7414" s="239">
        <v>45208</v>
      </c>
      <c r="E7414" s="245">
        <f t="shared" si="346"/>
        <v>12</v>
      </c>
      <c r="F7414" s="306" t="s">
        <v>175</v>
      </c>
      <c r="G7414" s="241">
        <v>986.77</v>
      </c>
      <c r="H7414" s="244">
        <f t="shared" si="347"/>
        <v>11841.24</v>
      </c>
      <c r="I7414" s="246"/>
      <c r="J7414" s="247"/>
      <c r="K7414" s="240"/>
      <c r="L7414" s="245"/>
    </row>
    <row r="7415" spans="1:12">
      <c r="A7415" s="243">
        <v>45196</v>
      </c>
      <c r="B7415" s="243">
        <v>45222</v>
      </c>
      <c r="C7415" s="244">
        <f t="shared" si="345"/>
        <v>27</v>
      </c>
      <c r="D7415" s="239">
        <v>45222</v>
      </c>
      <c r="E7415" s="245">
        <f t="shared" si="346"/>
        <v>26</v>
      </c>
      <c r="F7415" s="306" t="s">
        <v>175</v>
      </c>
      <c r="G7415" s="241">
        <v>32.82</v>
      </c>
      <c r="H7415" s="244">
        <f t="shared" si="347"/>
        <v>853.32</v>
      </c>
      <c r="I7415" s="246"/>
      <c r="J7415" s="247"/>
      <c r="K7415" s="240"/>
      <c r="L7415" s="245"/>
    </row>
    <row r="7416" spans="1:12">
      <c r="A7416" s="243">
        <v>45196</v>
      </c>
      <c r="B7416" s="243">
        <v>45209</v>
      </c>
      <c r="C7416" s="244">
        <f t="shared" si="345"/>
        <v>14</v>
      </c>
      <c r="D7416" s="239">
        <v>45209</v>
      </c>
      <c r="E7416" s="245">
        <f t="shared" si="346"/>
        <v>13</v>
      </c>
      <c r="F7416" s="306" t="s">
        <v>175</v>
      </c>
      <c r="G7416" s="241">
        <v>395.52</v>
      </c>
      <c r="H7416" s="244">
        <f t="shared" si="347"/>
        <v>5141.76</v>
      </c>
      <c r="I7416" s="246"/>
      <c r="J7416" s="247"/>
      <c r="K7416" s="240"/>
      <c r="L7416" s="245"/>
    </row>
    <row r="7417" spans="1:12">
      <c r="A7417" s="243">
        <v>45196</v>
      </c>
      <c r="B7417" s="243">
        <v>45226</v>
      </c>
      <c r="C7417" s="244">
        <f t="shared" si="345"/>
        <v>31</v>
      </c>
      <c r="D7417" s="239">
        <v>45226</v>
      </c>
      <c r="E7417" s="245">
        <f t="shared" si="346"/>
        <v>30</v>
      </c>
      <c r="F7417" s="306" t="s">
        <v>175</v>
      </c>
      <c r="G7417" s="241">
        <v>162.63999999999999</v>
      </c>
      <c r="H7417" s="244">
        <f t="shared" si="347"/>
        <v>4879.2</v>
      </c>
      <c r="I7417" s="246"/>
      <c r="J7417" s="247"/>
      <c r="K7417" s="240"/>
      <c r="L7417" s="245"/>
    </row>
    <row r="7418" spans="1:12">
      <c r="A7418" s="243">
        <v>45196</v>
      </c>
      <c r="B7418" s="243">
        <v>45236</v>
      </c>
      <c r="C7418" s="244">
        <f t="shared" si="345"/>
        <v>41</v>
      </c>
      <c r="D7418" s="239">
        <v>45236</v>
      </c>
      <c r="E7418" s="245">
        <f t="shared" si="346"/>
        <v>40</v>
      </c>
      <c r="F7418" s="306" t="s">
        <v>176</v>
      </c>
      <c r="G7418" s="241">
        <v>211.09</v>
      </c>
      <c r="H7418" s="244">
        <f t="shared" si="347"/>
        <v>8443.6</v>
      </c>
      <c r="I7418" s="246"/>
      <c r="J7418" s="247"/>
      <c r="K7418" s="240"/>
      <c r="L7418" s="245"/>
    </row>
    <row r="7419" spans="1:12">
      <c r="A7419" s="243">
        <v>45196</v>
      </c>
      <c r="B7419" s="243">
        <v>45350</v>
      </c>
      <c r="C7419" s="244">
        <f t="shared" si="345"/>
        <v>155</v>
      </c>
      <c r="D7419" s="239">
        <v>45350</v>
      </c>
      <c r="E7419" s="245">
        <f t="shared" si="346"/>
        <v>154</v>
      </c>
      <c r="F7419" s="306" t="s">
        <v>176</v>
      </c>
      <c r="G7419" s="241">
        <v>1843.93</v>
      </c>
      <c r="H7419" s="244">
        <f t="shared" si="347"/>
        <v>283965.22000000003</v>
      </c>
      <c r="I7419" s="246"/>
      <c r="J7419" s="247"/>
      <c r="K7419" s="240"/>
      <c r="L7419" s="245"/>
    </row>
    <row r="7420" spans="1:12">
      <c r="A7420" s="243">
        <v>45196</v>
      </c>
      <c r="B7420" s="243">
        <v>45211</v>
      </c>
      <c r="C7420" s="244">
        <f t="shared" si="345"/>
        <v>16</v>
      </c>
      <c r="D7420" s="239">
        <v>45211</v>
      </c>
      <c r="E7420" s="245">
        <f t="shared" si="346"/>
        <v>15</v>
      </c>
      <c r="F7420" s="306" t="s">
        <v>175</v>
      </c>
      <c r="G7420" s="241">
        <v>98.5</v>
      </c>
      <c r="H7420" s="244">
        <f t="shared" si="347"/>
        <v>1477.5</v>
      </c>
      <c r="I7420" s="246"/>
      <c r="J7420" s="247"/>
      <c r="K7420" s="240"/>
      <c r="L7420" s="245"/>
    </row>
    <row r="7421" spans="1:12">
      <c r="A7421" s="243">
        <v>45196</v>
      </c>
      <c r="B7421" s="243">
        <v>45250</v>
      </c>
      <c r="C7421" s="244">
        <f t="shared" si="345"/>
        <v>55</v>
      </c>
      <c r="D7421" s="239">
        <v>45250</v>
      </c>
      <c r="E7421" s="245">
        <f t="shared" si="346"/>
        <v>54</v>
      </c>
      <c r="F7421" s="306" t="s">
        <v>175</v>
      </c>
      <c r="G7421" s="241">
        <v>56.78</v>
      </c>
      <c r="H7421" s="244">
        <f t="shared" si="347"/>
        <v>3066.12</v>
      </c>
      <c r="I7421" s="246"/>
      <c r="J7421" s="247"/>
      <c r="K7421" s="240"/>
      <c r="L7421" s="245"/>
    </row>
    <row r="7422" spans="1:12">
      <c r="A7422" s="243">
        <v>45196</v>
      </c>
      <c r="B7422" s="243">
        <v>45196</v>
      </c>
      <c r="C7422" s="244">
        <f t="shared" si="345"/>
        <v>1</v>
      </c>
      <c r="D7422" s="239">
        <v>45196</v>
      </c>
      <c r="E7422" s="245">
        <f t="shared" si="346"/>
        <v>0</v>
      </c>
      <c r="F7422" s="306" t="s">
        <v>176</v>
      </c>
      <c r="G7422" s="241">
        <v>3462.92</v>
      </c>
      <c r="H7422" s="244">
        <f t="shared" si="347"/>
        <v>0</v>
      </c>
      <c r="I7422" s="246"/>
      <c r="J7422" s="247"/>
      <c r="K7422" s="240"/>
      <c r="L7422" s="245"/>
    </row>
    <row r="7423" spans="1:12">
      <c r="A7423" s="243">
        <v>45196</v>
      </c>
      <c r="B7423" s="243">
        <v>45197</v>
      </c>
      <c r="C7423" s="244">
        <f t="shared" si="345"/>
        <v>2</v>
      </c>
      <c r="D7423" s="239">
        <v>45197</v>
      </c>
      <c r="E7423" s="245">
        <f t="shared" si="346"/>
        <v>1</v>
      </c>
      <c r="F7423" s="306" t="s">
        <v>178</v>
      </c>
      <c r="G7423" s="241">
        <v>4422.87</v>
      </c>
      <c r="H7423" s="244">
        <f t="shared" si="347"/>
        <v>4422.87</v>
      </c>
      <c r="I7423" s="246"/>
      <c r="J7423" s="247"/>
      <c r="K7423" s="240"/>
      <c r="L7423" s="245"/>
    </row>
    <row r="7424" spans="1:12">
      <c r="A7424" s="243">
        <v>45196</v>
      </c>
      <c r="B7424" s="243">
        <v>45197</v>
      </c>
      <c r="C7424" s="244">
        <f t="shared" si="345"/>
        <v>2</v>
      </c>
      <c r="D7424" s="239">
        <v>45197</v>
      </c>
      <c r="E7424" s="245">
        <f t="shared" si="346"/>
        <v>1</v>
      </c>
      <c r="F7424" s="306" t="s">
        <v>176</v>
      </c>
      <c r="G7424" s="241">
        <v>246941.71</v>
      </c>
      <c r="H7424" s="244">
        <f t="shared" si="347"/>
        <v>246941.71</v>
      </c>
      <c r="I7424" s="246"/>
      <c r="J7424" s="247"/>
      <c r="K7424" s="240"/>
      <c r="L7424" s="245"/>
    </row>
    <row r="7425" spans="1:12">
      <c r="A7425" s="243">
        <v>45196</v>
      </c>
      <c r="B7425" s="243">
        <v>45196</v>
      </c>
      <c r="C7425" s="244">
        <f t="shared" si="345"/>
        <v>1</v>
      </c>
      <c r="D7425" s="239">
        <v>45196</v>
      </c>
      <c r="E7425" s="245">
        <f t="shared" si="346"/>
        <v>0</v>
      </c>
      <c r="F7425" s="306" t="s">
        <v>175</v>
      </c>
      <c r="G7425" s="241">
        <v>1582.08</v>
      </c>
      <c r="H7425" s="244">
        <f t="shared" si="347"/>
        <v>0</v>
      </c>
      <c r="I7425" s="246"/>
      <c r="J7425" s="247"/>
      <c r="K7425" s="240"/>
      <c r="L7425" s="245"/>
    </row>
    <row r="7426" spans="1:12">
      <c r="A7426" s="243">
        <v>45196</v>
      </c>
      <c r="B7426" s="243">
        <v>45198</v>
      </c>
      <c r="C7426" s="244">
        <f t="shared" si="345"/>
        <v>3</v>
      </c>
      <c r="D7426" s="239">
        <v>45198</v>
      </c>
      <c r="E7426" s="245">
        <f t="shared" si="346"/>
        <v>2</v>
      </c>
      <c r="F7426" s="306" t="s">
        <v>178</v>
      </c>
      <c r="G7426" s="241">
        <v>247.14</v>
      </c>
      <c r="H7426" s="244">
        <f t="shared" si="347"/>
        <v>494.28</v>
      </c>
      <c r="I7426" s="246"/>
      <c r="J7426" s="247"/>
      <c r="K7426" s="240"/>
      <c r="L7426" s="245"/>
    </row>
    <row r="7427" spans="1:12">
      <c r="A7427" s="243">
        <v>45196</v>
      </c>
      <c r="B7427" s="243">
        <v>45197</v>
      </c>
      <c r="C7427" s="244">
        <f t="shared" si="345"/>
        <v>2</v>
      </c>
      <c r="D7427" s="239">
        <v>45197</v>
      </c>
      <c r="E7427" s="245">
        <f t="shared" si="346"/>
        <v>1</v>
      </c>
      <c r="F7427" s="306" t="s">
        <v>175</v>
      </c>
      <c r="G7427" s="241">
        <v>737515.98</v>
      </c>
      <c r="H7427" s="244">
        <f t="shared" si="347"/>
        <v>737515.98</v>
      </c>
      <c r="I7427" s="246"/>
      <c r="J7427" s="247"/>
      <c r="K7427" s="240"/>
      <c r="L7427" s="245"/>
    </row>
    <row r="7428" spans="1:12">
      <c r="A7428" s="243">
        <v>45196</v>
      </c>
      <c r="B7428" s="243">
        <v>45198</v>
      </c>
      <c r="C7428" s="244">
        <f t="shared" si="345"/>
        <v>3</v>
      </c>
      <c r="D7428" s="239">
        <v>45198</v>
      </c>
      <c r="E7428" s="245">
        <f t="shared" si="346"/>
        <v>2</v>
      </c>
      <c r="F7428" s="306" t="s">
        <v>176</v>
      </c>
      <c r="G7428" s="241">
        <v>84170.9</v>
      </c>
      <c r="H7428" s="244">
        <f t="shared" si="347"/>
        <v>168341.8</v>
      </c>
      <c r="I7428" s="246"/>
      <c r="J7428" s="247"/>
      <c r="K7428" s="240"/>
      <c r="L7428" s="245"/>
    </row>
    <row r="7429" spans="1:12">
      <c r="A7429" s="243">
        <v>45196</v>
      </c>
      <c r="B7429" s="243">
        <v>45198</v>
      </c>
      <c r="C7429" s="244">
        <f t="shared" si="345"/>
        <v>3</v>
      </c>
      <c r="D7429" s="239">
        <v>45198</v>
      </c>
      <c r="E7429" s="245">
        <f t="shared" si="346"/>
        <v>2</v>
      </c>
      <c r="F7429" s="306" t="s">
        <v>175</v>
      </c>
      <c r="G7429" s="241">
        <v>9398.43</v>
      </c>
      <c r="H7429" s="244">
        <f t="shared" si="347"/>
        <v>18796.86</v>
      </c>
      <c r="I7429" s="246"/>
      <c r="J7429" s="247"/>
      <c r="K7429" s="240"/>
      <c r="L7429" s="245"/>
    </row>
    <row r="7430" spans="1:12">
      <c r="A7430" s="243">
        <v>45196</v>
      </c>
      <c r="B7430" s="243">
        <v>45229</v>
      </c>
      <c r="C7430" s="244">
        <f t="shared" si="345"/>
        <v>34</v>
      </c>
      <c r="D7430" s="239">
        <v>45229</v>
      </c>
      <c r="E7430" s="245">
        <f t="shared" si="346"/>
        <v>33</v>
      </c>
      <c r="F7430" s="306" t="s">
        <v>175</v>
      </c>
      <c r="G7430" s="241">
        <v>3.75</v>
      </c>
      <c r="H7430" s="244">
        <f t="shared" si="347"/>
        <v>123.75</v>
      </c>
      <c r="I7430" s="246"/>
      <c r="J7430" s="247"/>
      <c r="K7430" s="240"/>
      <c r="L7430" s="245"/>
    </row>
    <row r="7431" spans="1:12">
      <c r="A7431" s="243">
        <v>45196</v>
      </c>
      <c r="B7431" s="243">
        <v>45197</v>
      </c>
      <c r="C7431" s="244">
        <f t="shared" ref="C7431:C7494" si="348">B7431-A7431+1</f>
        <v>2</v>
      </c>
      <c r="D7431" s="239">
        <v>45197</v>
      </c>
      <c r="E7431" s="245">
        <f t="shared" ref="E7431:E7494" si="349">D7431-A7431</f>
        <v>1</v>
      </c>
      <c r="F7431" s="306" t="s">
        <v>177</v>
      </c>
      <c r="G7431" s="241">
        <v>1972.81</v>
      </c>
      <c r="H7431" s="244">
        <f t="shared" ref="H7431:H7494" si="350">E7431*G7431</f>
        <v>1972.81</v>
      </c>
      <c r="I7431" s="246"/>
      <c r="J7431" s="247"/>
      <c r="K7431" s="240"/>
      <c r="L7431" s="245"/>
    </row>
    <row r="7432" spans="1:12">
      <c r="A7432" s="243">
        <v>45196</v>
      </c>
      <c r="B7432" s="243">
        <v>45198</v>
      </c>
      <c r="C7432" s="244">
        <f t="shared" si="348"/>
        <v>3</v>
      </c>
      <c r="D7432" s="239">
        <v>45198</v>
      </c>
      <c r="E7432" s="245">
        <f t="shared" si="349"/>
        <v>2</v>
      </c>
      <c r="F7432" s="306" t="s">
        <v>177</v>
      </c>
      <c r="G7432" s="241">
        <v>1247.6099999999999</v>
      </c>
      <c r="H7432" s="244">
        <f t="shared" si="350"/>
        <v>2495.2199999999998</v>
      </c>
      <c r="I7432" s="246"/>
      <c r="J7432" s="247"/>
      <c r="K7432" s="240"/>
      <c r="L7432" s="245"/>
    </row>
    <row r="7433" spans="1:12">
      <c r="A7433" s="243">
        <v>45196</v>
      </c>
      <c r="B7433" s="243">
        <v>45196</v>
      </c>
      <c r="C7433" s="244">
        <f t="shared" si="348"/>
        <v>1</v>
      </c>
      <c r="D7433" s="239">
        <v>45196</v>
      </c>
      <c r="E7433" s="245">
        <f t="shared" si="349"/>
        <v>0</v>
      </c>
      <c r="F7433" s="306" t="s">
        <v>179</v>
      </c>
      <c r="G7433" s="241">
        <v>1002.94</v>
      </c>
      <c r="H7433" s="244">
        <f t="shared" si="350"/>
        <v>0</v>
      </c>
      <c r="I7433" s="246"/>
      <c r="J7433" s="247"/>
      <c r="K7433" s="240"/>
      <c r="L7433" s="245"/>
    </row>
    <row r="7434" spans="1:12">
      <c r="A7434" s="243">
        <v>45196</v>
      </c>
      <c r="B7434" s="243">
        <v>45202</v>
      </c>
      <c r="C7434" s="244">
        <f t="shared" si="348"/>
        <v>7</v>
      </c>
      <c r="D7434" s="239">
        <v>45202</v>
      </c>
      <c r="E7434" s="245">
        <f t="shared" si="349"/>
        <v>6</v>
      </c>
      <c r="F7434" s="306" t="s">
        <v>178</v>
      </c>
      <c r="G7434" s="241">
        <v>530316.79</v>
      </c>
      <c r="H7434" s="244">
        <f t="shared" si="350"/>
        <v>3181900.74</v>
      </c>
      <c r="I7434" s="246"/>
      <c r="J7434" s="247"/>
      <c r="K7434" s="240"/>
      <c r="L7434" s="245"/>
    </row>
    <row r="7435" spans="1:12">
      <c r="A7435" s="243">
        <v>45196</v>
      </c>
      <c r="B7435" s="243">
        <v>45201</v>
      </c>
      <c r="C7435" s="244">
        <f t="shared" si="348"/>
        <v>6</v>
      </c>
      <c r="D7435" s="239">
        <v>45201</v>
      </c>
      <c r="E7435" s="245">
        <f t="shared" si="349"/>
        <v>5</v>
      </c>
      <c r="F7435" s="306" t="s">
        <v>176</v>
      </c>
      <c r="G7435" s="241">
        <v>11258.04</v>
      </c>
      <c r="H7435" s="244">
        <f t="shared" si="350"/>
        <v>56290.200000000004</v>
      </c>
      <c r="I7435" s="246"/>
      <c r="J7435" s="247"/>
      <c r="K7435" s="240"/>
      <c r="L7435" s="245"/>
    </row>
    <row r="7436" spans="1:12">
      <c r="A7436" s="243">
        <v>45196</v>
      </c>
      <c r="B7436" s="243">
        <v>45202</v>
      </c>
      <c r="C7436" s="244">
        <f t="shared" si="348"/>
        <v>7</v>
      </c>
      <c r="D7436" s="239">
        <v>45202</v>
      </c>
      <c r="E7436" s="245">
        <f t="shared" si="349"/>
        <v>6</v>
      </c>
      <c r="F7436" s="306" t="s">
        <v>176</v>
      </c>
      <c r="G7436" s="241">
        <v>28029.25</v>
      </c>
      <c r="H7436" s="244">
        <f t="shared" si="350"/>
        <v>168175.5</v>
      </c>
      <c r="I7436" s="246"/>
      <c r="J7436" s="247"/>
      <c r="K7436" s="240"/>
      <c r="L7436" s="245"/>
    </row>
    <row r="7437" spans="1:12">
      <c r="A7437" s="243">
        <v>45196</v>
      </c>
      <c r="B7437" s="243">
        <v>45201</v>
      </c>
      <c r="C7437" s="244">
        <f t="shared" si="348"/>
        <v>6</v>
      </c>
      <c r="D7437" s="239">
        <v>45201</v>
      </c>
      <c r="E7437" s="245">
        <f t="shared" si="349"/>
        <v>5</v>
      </c>
      <c r="F7437" s="306" t="s">
        <v>175</v>
      </c>
      <c r="G7437" s="241">
        <v>2040.15</v>
      </c>
      <c r="H7437" s="244">
        <f t="shared" si="350"/>
        <v>10200.75</v>
      </c>
      <c r="I7437" s="246"/>
      <c r="J7437" s="247"/>
      <c r="K7437" s="240"/>
      <c r="L7437" s="245"/>
    </row>
    <row r="7438" spans="1:12">
      <c r="A7438" s="243">
        <v>45196</v>
      </c>
      <c r="B7438" s="243">
        <v>45203</v>
      </c>
      <c r="C7438" s="244">
        <f t="shared" si="348"/>
        <v>8</v>
      </c>
      <c r="D7438" s="239">
        <v>45203</v>
      </c>
      <c r="E7438" s="245">
        <f t="shared" si="349"/>
        <v>7</v>
      </c>
      <c r="F7438" s="306" t="s">
        <v>176</v>
      </c>
      <c r="G7438" s="241">
        <v>173.56</v>
      </c>
      <c r="H7438" s="244">
        <f t="shared" si="350"/>
        <v>1214.92</v>
      </c>
      <c r="I7438" s="246"/>
      <c r="J7438" s="247"/>
      <c r="K7438" s="240"/>
      <c r="L7438" s="245"/>
    </row>
    <row r="7439" spans="1:12">
      <c r="A7439" s="243">
        <v>45196</v>
      </c>
      <c r="B7439" s="243">
        <v>45203</v>
      </c>
      <c r="C7439" s="244">
        <f t="shared" si="348"/>
        <v>8</v>
      </c>
      <c r="D7439" s="239">
        <v>45203</v>
      </c>
      <c r="E7439" s="245">
        <f t="shared" si="349"/>
        <v>7</v>
      </c>
      <c r="F7439" s="306" t="s">
        <v>175</v>
      </c>
      <c r="G7439" s="241">
        <v>517.99</v>
      </c>
      <c r="H7439" s="244">
        <f t="shared" si="350"/>
        <v>3625.9300000000003</v>
      </c>
      <c r="I7439" s="246"/>
      <c r="J7439" s="247"/>
      <c r="K7439" s="240"/>
      <c r="L7439" s="245"/>
    </row>
    <row r="7440" spans="1:12">
      <c r="A7440" s="243">
        <v>45196</v>
      </c>
      <c r="B7440" s="243">
        <v>45204</v>
      </c>
      <c r="C7440" s="244">
        <f t="shared" si="348"/>
        <v>9</v>
      </c>
      <c r="D7440" s="239">
        <v>45204</v>
      </c>
      <c r="E7440" s="245">
        <f t="shared" si="349"/>
        <v>8</v>
      </c>
      <c r="F7440" s="306" t="s">
        <v>176</v>
      </c>
      <c r="G7440" s="241">
        <v>440.91</v>
      </c>
      <c r="H7440" s="244">
        <f t="shared" si="350"/>
        <v>3527.28</v>
      </c>
      <c r="I7440" s="246"/>
      <c r="J7440" s="247"/>
      <c r="K7440" s="240"/>
      <c r="L7440" s="245"/>
    </row>
    <row r="7441" spans="1:12">
      <c r="A7441" s="243">
        <v>45196</v>
      </c>
      <c r="B7441" s="243">
        <v>45378</v>
      </c>
      <c r="C7441" s="244">
        <f t="shared" si="348"/>
        <v>183</v>
      </c>
      <c r="D7441" s="239">
        <v>45378</v>
      </c>
      <c r="E7441" s="245">
        <f t="shared" si="349"/>
        <v>182</v>
      </c>
      <c r="F7441" s="306" t="s">
        <v>175</v>
      </c>
      <c r="G7441" s="241">
        <v>3.47</v>
      </c>
      <c r="H7441" s="244">
        <f t="shared" si="350"/>
        <v>631.54000000000008</v>
      </c>
      <c r="I7441" s="246"/>
      <c r="J7441" s="247"/>
      <c r="K7441" s="240"/>
      <c r="L7441" s="245"/>
    </row>
    <row r="7442" spans="1:12">
      <c r="A7442" s="243">
        <v>45196</v>
      </c>
      <c r="B7442" s="243">
        <v>45202</v>
      </c>
      <c r="C7442" s="244">
        <f t="shared" si="348"/>
        <v>7</v>
      </c>
      <c r="D7442" s="239">
        <v>45202</v>
      </c>
      <c r="E7442" s="245">
        <f t="shared" si="349"/>
        <v>6</v>
      </c>
      <c r="F7442" s="306" t="s">
        <v>177</v>
      </c>
      <c r="G7442" s="241">
        <v>14610.82</v>
      </c>
      <c r="H7442" s="244">
        <f t="shared" si="350"/>
        <v>87664.92</v>
      </c>
      <c r="I7442" s="246"/>
      <c r="J7442" s="247"/>
      <c r="K7442" s="240"/>
      <c r="L7442" s="245"/>
    </row>
    <row r="7443" spans="1:12">
      <c r="A7443" s="243">
        <v>45196</v>
      </c>
      <c r="B7443" s="243">
        <v>45204</v>
      </c>
      <c r="C7443" s="244">
        <f t="shared" si="348"/>
        <v>9</v>
      </c>
      <c r="D7443" s="239">
        <v>45204</v>
      </c>
      <c r="E7443" s="245">
        <f t="shared" si="349"/>
        <v>8</v>
      </c>
      <c r="F7443" s="306" t="s">
        <v>175</v>
      </c>
      <c r="G7443" s="241">
        <v>8.7100000000000009</v>
      </c>
      <c r="H7443" s="244">
        <f t="shared" si="350"/>
        <v>69.680000000000007</v>
      </c>
      <c r="I7443" s="246"/>
      <c r="J7443" s="247"/>
      <c r="K7443" s="240"/>
      <c r="L7443" s="245"/>
    </row>
    <row r="7444" spans="1:12">
      <c r="A7444" s="243">
        <v>45196</v>
      </c>
      <c r="B7444" s="243">
        <v>45205</v>
      </c>
      <c r="C7444" s="244">
        <f t="shared" si="348"/>
        <v>10</v>
      </c>
      <c r="D7444" s="239">
        <v>45205</v>
      </c>
      <c r="E7444" s="245">
        <f t="shared" si="349"/>
        <v>9</v>
      </c>
      <c r="F7444" s="306" t="s">
        <v>175</v>
      </c>
      <c r="G7444" s="241">
        <v>86.47</v>
      </c>
      <c r="H7444" s="244">
        <f t="shared" si="350"/>
        <v>778.23</v>
      </c>
      <c r="I7444" s="246"/>
      <c r="J7444" s="247"/>
      <c r="K7444" s="240"/>
      <c r="L7444" s="245"/>
    </row>
    <row r="7445" spans="1:12">
      <c r="A7445" s="243">
        <v>45196</v>
      </c>
      <c r="B7445" s="243">
        <v>45403</v>
      </c>
      <c r="C7445" s="244">
        <f t="shared" si="348"/>
        <v>208</v>
      </c>
      <c r="D7445" s="239">
        <v>45403</v>
      </c>
      <c r="E7445" s="245">
        <f t="shared" si="349"/>
        <v>207</v>
      </c>
      <c r="F7445" s="306" t="s">
        <v>176</v>
      </c>
      <c r="G7445" s="241">
        <v>33.26</v>
      </c>
      <c r="H7445" s="244">
        <f t="shared" si="350"/>
        <v>6884.82</v>
      </c>
      <c r="I7445" s="246"/>
      <c r="J7445" s="247"/>
      <c r="K7445" s="240"/>
      <c r="L7445" s="245"/>
    </row>
    <row r="7446" spans="1:12">
      <c r="A7446" s="243">
        <v>45196</v>
      </c>
      <c r="B7446" s="243">
        <v>45208</v>
      </c>
      <c r="C7446" s="244">
        <f t="shared" si="348"/>
        <v>13</v>
      </c>
      <c r="D7446" s="239">
        <v>45208</v>
      </c>
      <c r="E7446" s="245">
        <f t="shared" si="349"/>
        <v>12</v>
      </c>
      <c r="F7446" s="306" t="s">
        <v>178</v>
      </c>
      <c r="G7446" s="241">
        <v>1818.69</v>
      </c>
      <c r="H7446" s="244">
        <f t="shared" si="350"/>
        <v>21824.28</v>
      </c>
      <c r="I7446" s="246"/>
      <c r="J7446" s="247"/>
      <c r="K7446" s="240"/>
      <c r="L7446" s="245"/>
    </row>
    <row r="7447" spans="1:12">
      <c r="A7447" s="243">
        <v>45196</v>
      </c>
      <c r="B7447" s="243">
        <v>45208</v>
      </c>
      <c r="C7447" s="244">
        <f t="shared" si="348"/>
        <v>13</v>
      </c>
      <c r="D7447" s="239">
        <v>45208</v>
      </c>
      <c r="E7447" s="245">
        <f t="shared" si="349"/>
        <v>12</v>
      </c>
      <c r="F7447" s="306" t="s">
        <v>176</v>
      </c>
      <c r="G7447" s="241">
        <v>2212.27</v>
      </c>
      <c r="H7447" s="244">
        <f t="shared" si="350"/>
        <v>26547.239999999998</v>
      </c>
      <c r="I7447" s="246"/>
      <c r="J7447" s="247"/>
      <c r="K7447" s="240"/>
      <c r="L7447" s="245"/>
    </row>
    <row r="7448" spans="1:12">
      <c r="A7448" s="243">
        <v>45197</v>
      </c>
      <c r="B7448" s="243">
        <v>45202</v>
      </c>
      <c r="C7448" s="244">
        <f t="shared" si="348"/>
        <v>6</v>
      </c>
      <c r="D7448" s="239">
        <v>45202</v>
      </c>
      <c r="E7448" s="245">
        <f t="shared" si="349"/>
        <v>5</v>
      </c>
      <c r="F7448" s="306" t="s">
        <v>177</v>
      </c>
      <c r="G7448" s="241">
        <v>53749.2</v>
      </c>
      <c r="H7448" s="244">
        <f t="shared" si="350"/>
        <v>268746</v>
      </c>
      <c r="I7448" s="246"/>
      <c r="J7448" s="247"/>
      <c r="K7448" s="240"/>
      <c r="L7448" s="245"/>
    </row>
    <row r="7449" spans="1:12">
      <c r="A7449" s="243">
        <v>45197</v>
      </c>
      <c r="B7449" s="243">
        <v>45203</v>
      </c>
      <c r="C7449" s="244">
        <f t="shared" si="348"/>
        <v>7</v>
      </c>
      <c r="D7449" s="239">
        <v>45203</v>
      </c>
      <c r="E7449" s="245">
        <f t="shared" si="349"/>
        <v>6</v>
      </c>
      <c r="F7449" s="306" t="s">
        <v>175</v>
      </c>
      <c r="G7449" s="241">
        <v>688.69</v>
      </c>
      <c r="H7449" s="244">
        <f t="shared" si="350"/>
        <v>4132.1400000000003</v>
      </c>
      <c r="I7449" s="246"/>
      <c r="J7449" s="247"/>
      <c r="K7449" s="240"/>
      <c r="L7449" s="245"/>
    </row>
    <row r="7450" spans="1:12">
      <c r="A7450" s="243">
        <v>45197</v>
      </c>
      <c r="B7450" s="243">
        <v>45204</v>
      </c>
      <c r="C7450" s="244">
        <f t="shared" si="348"/>
        <v>8</v>
      </c>
      <c r="D7450" s="239">
        <v>45204</v>
      </c>
      <c r="E7450" s="245">
        <f t="shared" si="349"/>
        <v>7</v>
      </c>
      <c r="F7450" s="306" t="s">
        <v>176</v>
      </c>
      <c r="G7450" s="241">
        <v>577.22</v>
      </c>
      <c r="H7450" s="244">
        <f t="shared" si="350"/>
        <v>4040.54</v>
      </c>
      <c r="I7450" s="246"/>
      <c r="J7450" s="247"/>
      <c r="K7450" s="240"/>
      <c r="L7450" s="245"/>
    </row>
    <row r="7451" spans="1:12">
      <c r="A7451" s="243">
        <v>45197</v>
      </c>
      <c r="B7451" s="243">
        <v>45205</v>
      </c>
      <c r="C7451" s="244">
        <f t="shared" si="348"/>
        <v>9</v>
      </c>
      <c r="D7451" s="239">
        <v>45205</v>
      </c>
      <c r="E7451" s="245">
        <f t="shared" si="349"/>
        <v>8</v>
      </c>
      <c r="F7451" s="306" t="s">
        <v>176</v>
      </c>
      <c r="G7451" s="241">
        <v>451.8</v>
      </c>
      <c r="H7451" s="244">
        <f t="shared" si="350"/>
        <v>3614.4</v>
      </c>
      <c r="I7451" s="246"/>
      <c r="J7451" s="247"/>
      <c r="K7451" s="240"/>
      <c r="L7451" s="245"/>
    </row>
    <row r="7452" spans="1:12">
      <c r="A7452" s="243">
        <v>45197</v>
      </c>
      <c r="B7452" s="243">
        <v>45204</v>
      </c>
      <c r="C7452" s="244">
        <f t="shared" si="348"/>
        <v>8</v>
      </c>
      <c r="D7452" s="239">
        <v>45204</v>
      </c>
      <c r="E7452" s="245">
        <f t="shared" si="349"/>
        <v>7</v>
      </c>
      <c r="F7452" s="306" t="s">
        <v>175</v>
      </c>
      <c r="G7452" s="241">
        <v>62.1</v>
      </c>
      <c r="H7452" s="244">
        <f t="shared" si="350"/>
        <v>434.7</v>
      </c>
      <c r="I7452" s="246"/>
      <c r="J7452" s="247"/>
      <c r="K7452" s="240"/>
      <c r="L7452" s="245"/>
    </row>
    <row r="7453" spans="1:12">
      <c r="A7453" s="243">
        <v>45197</v>
      </c>
      <c r="B7453" s="243">
        <v>45268</v>
      </c>
      <c r="C7453" s="244">
        <f t="shared" si="348"/>
        <v>72</v>
      </c>
      <c r="D7453" s="239">
        <v>45268</v>
      </c>
      <c r="E7453" s="245">
        <f t="shared" si="349"/>
        <v>71</v>
      </c>
      <c r="F7453" s="306" t="s">
        <v>176</v>
      </c>
      <c r="G7453" s="241">
        <v>174.39</v>
      </c>
      <c r="H7453" s="244">
        <f t="shared" si="350"/>
        <v>12381.689999999999</v>
      </c>
      <c r="I7453" s="246"/>
      <c r="J7453" s="247"/>
      <c r="K7453" s="240"/>
      <c r="L7453" s="245"/>
    </row>
    <row r="7454" spans="1:12">
      <c r="A7454" s="243">
        <v>45197</v>
      </c>
      <c r="B7454" s="243">
        <v>45205</v>
      </c>
      <c r="C7454" s="244">
        <f t="shared" si="348"/>
        <v>9</v>
      </c>
      <c r="D7454" s="239">
        <v>45205</v>
      </c>
      <c r="E7454" s="245">
        <f t="shared" si="349"/>
        <v>8</v>
      </c>
      <c r="F7454" s="306" t="s">
        <v>175</v>
      </c>
      <c r="G7454" s="241">
        <v>290.52999999999997</v>
      </c>
      <c r="H7454" s="244">
        <f t="shared" si="350"/>
        <v>2324.2399999999998</v>
      </c>
      <c r="I7454" s="246"/>
      <c r="J7454" s="247"/>
      <c r="K7454" s="240"/>
      <c r="L7454" s="245"/>
    </row>
    <row r="7455" spans="1:12">
      <c r="A7455" s="243">
        <v>45197</v>
      </c>
      <c r="B7455" s="243">
        <v>45208</v>
      </c>
      <c r="C7455" s="244">
        <f t="shared" si="348"/>
        <v>12</v>
      </c>
      <c r="D7455" s="239">
        <v>45208</v>
      </c>
      <c r="E7455" s="245">
        <f t="shared" si="349"/>
        <v>11</v>
      </c>
      <c r="F7455" s="306" t="s">
        <v>178</v>
      </c>
      <c r="G7455" s="241">
        <v>14521.46</v>
      </c>
      <c r="H7455" s="244">
        <f t="shared" si="350"/>
        <v>159736.06</v>
      </c>
      <c r="I7455" s="246"/>
      <c r="J7455" s="247"/>
      <c r="K7455" s="240"/>
      <c r="L7455" s="245"/>
    </row>
    <row r="7456" spans="1:12">
      <c r="A7456" s="243">
        <v>45197</v>
      </c>
      <c r="B7456" s="243">
        <v>45208</v>
      </c>
      <c r="C7456" s="244">
        <f t="shared" si="348"/>
        <v>12</v>
      </c>
      <c r="D7456" s="239">
        <v>45208</v>
      </c>
      <c r="E7456" s="245">
        <f t="shared" si="349"/>
        <v>11</v>
      </c>
      <c r="F7456" s="306" t="s">
        <v>176</v>
      </c>
      <c r="G7456" s="241">
        <v>303.67</v>
      </c>
      <c r="H7456" s="244">
        <f t="shared" si="350"/>
        <v>3340.3700000000003</v>
      </c>
      <c r="I7456" s="246"/>
      <c r="J7456" s="247"/>
      <c r="K7456" s="240"/>
      <c r="L7456" s="245"/>
    </row>
    <row r="7457" spans="1:12">
      <c r="A7457" s="243">
        <v>45197</v>
      </c>
      <c r="B7457" s="243">
        <v>45222</v>
      </c>
      <c r="C7457" s="244">
        <f t="shared" si="348"/>
        <v>26</v>
      </c>
      <c r="D7457" s="239">
        <v>45222</v>
      </c>
      <c r="E7457" s="245">
        <f t="shared" si="349"/>
        <v>25</v>
      </c>
      <c r="F7457" s="306" t="s">
        <v>175</v>
      </c>
      <c r="G7457" s="241">
        <v>6.61</v>
      </c>
      <c r="H7457" s="244">
        <f t="shared" si="350"/>
        <v>165.25</v>
      </c>
      <c r="I7457" s="246"/>
      <c r="J7457" s="247"/>
      <c r="K7457" s="240"/>
      <c r="L7457" s="245"/>
    </row>
    <row r="7458" spans="1:12">
      <c r="A7458" s="243">
        <v>45197</v>
      </c>
      <c r="B7458" s="243">
        <v>45208</v>
      </c>
      <c r="C7458" s="244">
        <f t="shared" si="348"/>
        <v>12</v>
      </c>
      <c r="D7458" s="239">
        <v>45208</v>
      </c>
      <c r="E7458" s="245">
        <f t="shared" si="349"/>
        <v>11</v>
      </c>
      <c r="F7458" s="306" t="s">
        <v>175</v>
      </c>
      <c r="G7458" s="241">
        <v>20.27</v>
      </c>
      <c r="H7458" s="244">
        <f t="shared" si="350"/>
        <v>222.97</v>
      </c>
      <c r="I7458" s="246"/>
      <c r="J7458" s="247"/>
      <c r="K7458" s="240"/>
      <c r="L7458" s="245"/>
    </row>
    <row r="7459" spans="1:12">
      <c r="A7459" s="243">
        <v>45197</v>
      </c>
      <c r="B7459" s="243">
        <v>45443</v>
      </c>
      <c r="C7459" s="244">
        <f t="shared" si="348"/>
        <v>247</v>
      </c>
      <c r="D7459" s="239">
        <v>45443</v>
      </c>
      <c r="E7459" s="245">
        <f t="shared" si="349"/>
        <v>246</v>
      </c>
      <c r="F7459" s="306" t="s">
        <v>175</v>
      </c>
      <c r="G7459" s="241">
        <v>86.17</v>
      </c>
      <c r="H7459" s="244">
        <f t="shared" si="350"/>
        <v>21197.82</v>
      </c>
      <c r="I7459" s="246"/>
      <c r="J7459" s="247"/>
      <c r="K7459" s="240"/>
      <c r="L7459" s="245"/>
    </row>
    <row r="7460" spans="1:12">
      <c r="A7460" s="243">
        <v>45197</v>
      </c>
      <c r="B7460" s="243">
        <v>45209</v>
      </c>
      <c r="C7460" s="244">
        <f t="shared" si="348"/>
        <v>13</v>
      </c>
      <c r="D7460" s="239">
        <v>45209</v>
      </c>
      <c r="E7460" s="245">
        <f t="shared" si="349"/>
        <v>12</v>
      </c>
      <c r="F7460" s="306" t="s">
        <v>176</v>
      </c>
      <c r="G7460" s="241">
        <v>333.32</v>
      </c>
      <c r="H7460" s="244">
        <f t="shared" si="350"/>
        <v>3999.84</v>
      </c>
      <c r="I7460" s="246"/>
      <c r="J7460" s="247"/>
      <c r="K7460" s="240"/>
      <c r="L7460" s="245"/>
    </row>
    <row r="7461" spans="1:12">
      <c r="A7461" s="243">
        <v>45197</v>
      </c>
      <c r="B7461" s="243">
        <v>45209</v>
      </c>
      <c r="C7461" s="244">
        <f t="shared" si="348"/>
        <v>13</v>
      </c>
      <c r="D7461" s="239">
        <v>45209</v>
      </c>
      <c r="E7461" s="245">
        <f t="shared" si="349"/>
        <v>12</v>
      </c>
      <c r="F7461" s="306" t="s">
        <v>175</v>
      </c>
      <c r="G7461" s="241">
        <v>1422.09</v>
      </c>
      <c r="H7461" s="244">
        <f t="shared" si="350"/>
        <v>17065.079999999998</v>
      </c>
      <c r="I7461" s="246"/>
      <c r="J7461" s="247"/>
      <c r="K7461" s="240"/>
      <c r="L7461" s="245"/>
    </row>
    <row r="7462" spans="1:12">
      <c r="A7462" s="243">
        <v>45197</v>
      </c>
      <c r="B7462" s="243">
        <v>45210</v>
      </c>
      <c r="C7462" s="244">
        <f t="shared" si="348"/>
        <v>14</v>
      </c>
      <c r="D7462" s="239">
        <v>45210</v>
      </c>
      <c r="E7462" s="245">
        <f t="shared" si="349"/>
        <v>13</v>
      </c>
      <c r="F7462" s="306" t="s">
        <v>176</v>
      </c>
      <c r="G7462" s="241">
        <v>18392.54</v>
      </c>
      <c r="H7462" s="244">
        <f t="shared" si="350"/>
        <v>239103.02000000002</v>
      </c>
      <c r="I7462" s="246"/>
      <c r="J7462" s="247"/>
      <c r="K7462" s="240"/>
      <c r="L7462" s="245"/>
    </row>
    <row r="7463" spans="1:12">
      <c r="A7463" s="243">
        <v>45197</v>
      </c>
      <c r="B7463" s="243">
        <v>45201</v>
      </c>
      <c r="C7463" s="244">
        <f t="shared" si="348"/>
        <v>5</v>
      </c>
      <c r="D7463" s="239">
        <v>45201</v>
      </c>
      <c r="E7463" s="245">
        <f t="shared" si="349"/>
        <v>4</v>
      </c>
      <c r="F7463" s="306" t="s">
        <v>180</v>
      </c>
      <c r="G7463" s="241">
        <v>-36.46</v>
      </c>
      <c r="H7463" s="244">
        <f t="shared" si="350"/>
        <v>-145.84</v>
      </c>
      <c r="I7463" s="246"/>
      <c r="J7463" s="247"/>
      <c r="K7463" s="240"/>
      <c r="L7463" s="245"/>
    </row>
    <row r="7464" spans="1:12">
      <c r="A7464" s="243">
        <v>45197</v>
      </c>
      <c r="B7464" s="243">
        <v>45211</v>
      </c>
      <c r="C7464" s="244">
        <f t="shared" si="348"/>
        <v>15</v>
      </c>
      <c r="D7464" s="239">
        <v>45211</v>
      </c>
      <c r="E7464" s="245">
        <f t="shared" si="349"/>
        <v>14</v>
      </c>
      <c r="F7464" s="306" t="s">
        <v>176</v>
      </c>
      <c r="G7464" s="241">
        <v>190.57</v>
      </c>
      <c r="H7464" s="244">
        <f t="shared" si="350"/>
        <v>2667.98</v>
      </c>
      <c r="I7464" s="246"/>
      <c r="J7464" s="247"/>
      <c r="K7464" s="240"/>
      <c r="L7464" s="245"/>
    </row>
    <row r="7465" spans="1:12">
      <c r="A7465" s="243">
        <v>45197</v>
      </c>
      <c r="B7465" s="243">
        <v>45209</v>
      </c>
      <c r="C7465" s="244">
        <f t="shared" si="348"/>
        <v>13</v>
      </c>
      <c r="D7465" s="239">
        <v>45209</v>
      </c>
      <c r="E7465" s="245">
        <f t="shared" si="349"/>
        <v>12</v>
      </c>
      <c r="F7465" s="306" t="s">
        <v>177</v>
      </c>
      <c r="G7465" s="241">
        <v>125.62</v>
      </c>
      <c r="H7465" s="244">
        <f t="shared" si="350"/>
        <v>1507.44</v>
      </c>
      <c r="I7465" s="246"/>
      <c r="J7465" s="247"/>
      <c r="K7465" s="240"/>
      <c r="L7465" s="245"/>
    </row>
    <row r="7466" spans="1:12">
      <c r="A7466" s="243">
        <v>45197</v>
      </c>
      <c r="B7466" s="243">
        <v>45210</v>
      </c>
      <c r="C7466" s="244">
        <f t="shared" si="348"/>
        <v>14</v>
      </c>
      <c r="D7466" s="239">
        <v>45210</v>
      </c>
      <c r="E7466" s="245">
        <f t="shared" si="349"/>
        <v>13</v>
      </c>
      <c r="F7466" s="306" t="s">
        <v>175</v>
      </c>
      <c r="G7466" s="241">
        <v>39.869999999999997</v>
      </c>
      <c r="H7466" s="244">
        <f t="shared" si="350"/>
        <v>518.30999999999995</v>
      </c>
      <c r="I7466" s="246"/>
      <c r="J7466" s="247"/>
      <c r="K7466" s="240"/>
      <c r="L7466" s="245"/>
    </row>
    <row r="7467" spans="1:12">
      <c r="A7467" s="243">
        <v>45197</v>
      </c>
      <c r="B7467" s="243">
        <v>45211</v>
      </c>
      <c r="C7467" s="244">
        <f t="shared" si="348"/>
        <v>15</v>
      </c>
      <c r="D7467" s="239">
        <v>45211</v>
      </c>
      <c r="E7467" s="245">
        <f t="shared" si="349"/>
        <v>14</v>
      </c>
      <c r="F7467" s="306" t="s">
        <v>175</v>
      </c>
      <c r="G7467" s="241">
        <v>47.22</v>
      </c>
      <c r="H7467" s="244">
        <f t="shared" si="350"/>
        <v>661.07999999999993</v>
      </c>
      <c r="I7467" s="246"/>
      <c r="J7467" s="247"/>
      <c r="K7467" s="240"/>
      <c r="L7467" s="245"/>
    </row>
    <row r="7468" spans="1:12">
      <c r="A7468" s="243">
        <v>45197</v>
      </c>
      <c r="B7468" s="243">
        <v>45198</v>
      </c>
      <c r="C7468" s="244">
        <f t="shared" si="348"/>
        <v>2</v>
      </c>
      <c r="D7468" s="239">
        <v>45198</v>
      </c>
      <c r="E7468" s="245">
        <f t="shared" si="349"/>
        <v>1</v>
      </c>
      <c r="F7468" s="306" t="s">
        <v>178</v>
      </c>
      <c r="G7468" s="241">
        <v>287595.48</v>
      </c>
      <c r="H7468" s="244">
        <f t="shared" si="350"/>
        <v>287595.48</v>
      </c>
      <c r="I7468" s="246"/>
      <c r="J7468" s="247"/>
      <c r="K7468" s="240"/>
      <c r="L7468" s="245"/>
    </row>
    <row r="7469" spans="1:12">
      <c r="A7469" s="243">
        <v>45197</v>
      </c>
      <c r="B7469" s="243">
        <v>45197</v>
      </c>
      <c r="C7469" s="244">
        <f t="shared" si="348"/>
        <v>1</v>
      </c>
      <c r="D7469" s="239">
        <v>45197</v>
      </c>
      <c r="E7469" s="245">
        <f t="shared" si="349"/>
        <v>0</v>
      </c>
      <c r="F7469" s="306" t="s">
        <v>176</v>
      </c>
      <c r="G7469" s="241">
        <v>1179.05</v>
      </c>
      <c r="H7469" s="244">
        <f t="shared" si="350"/>
        <v>0</v>
      </c>
      <c r="I7469" s="246"/>
      <c r="J7469" s="247"/>
      <c r="K7469" s="240"/>
      <c r="L7469" s="245"/>
    </row>
    <row r="7470" spans="1:12">
      <c r="A7470" s="243">
        <v>45197</v>
      </c>
      <c r="B7470" s="243">
        <v>45238</v>
      </c>
      <c r="C7470" s="244">
        <f t="shared" si="348"/>
        <v>42</v>
      </c>
      <c r="D7470" s="239">
        <v>45238</v>
      </c>
      <c r="E7470" s="245">
        <f t="shared" si="349"/>
        <v>41</v>
      </c>
      <c r="F7470" s="306" t="s">
        <v>175</v>
      </c>
      <c r="G7470" s="241">
        <v>42.33</v>
      </c>
      <c r="H7470" s="244">
        <f t="shared" si="350"/>
        <v>1735.53</v>
      </c>
      <c r="I7470" s="246"/>
      <c r="J7470" s="247"/>
      <c r="K7470" s="240"/>
      <c r="L7470" s="245"/>
    </row>
    <row r="7471" spans="1:12">
      <c r="A7471" s="243">
        <v>45197</v>
      </c>
      <c r="B7471" s="243">
        <v>45198</v>
      </c>
      <c r="C7471" s="244">
        <f t="shared" si="348"/>
        <v>2</v>
      </c>
      <c r="D7471" s="239">
        <v>45198</v>
      </c>
      <c r="E7471" s="245">
        <f t="shared" si="349"/>
        <v>1</v>
      </c>
      <c r="F7471" s="306" t="s">
        <v>176</v>
      </c>
      <c r="G7471" s="241">
        <v>456236.06</v>
      </c>
      <c r="H7471" s="244">
        <f t="shared" si="350"/>
        <v>456236.06</v>
      </c>
      <c r="I7471" s="246"/>
      <c r="J7471" s="247"/>
      <c r="K7471" s="240"/>
      <c r="L7471" s="245"/>
    </row>
    <row r="7472" spans="1:12">
      <c r="A7472" s="243">
        <v>45197</v>
      </c>
      <c r="B7472" s="243">
        <v>45197</v>
      </c>
      <c r="C7472" s="244">
        <f t="shared" si="348"/>
        <v>1</v>
      </c>
      <c r="D7472" s="239">
        <v>45197</v>
      </c>
      <c r="E7472" s="245">
        <f t="shared" si="349"/>
        <v>0</v>
      </c>
      <c r="F7472" s="306" t="s">
        <v>175</v>
      </c>
      <c r="G7472" s="241">
        <v>2040.76</v>
      </c>
      <c r="H7472" s="244">
        <f t="shared" si="350"/>
        <v>0</v>
      </c>
      <c r="I7472" s="246"/>
      <c r="J7472" s="247"/>
      <c r="K7472" s="240"/>
      <c r="L7472" s="245"/>
    </row>
    <row r="7473" spans="1:12">
      <c r="A7473" s="243">
        <v>45197</v>
      </c>
      <c r="B7473" s="243">
        <v>45198</v>
      </c>
      <c r="C7473" s="244">
        <f t="shared" si="348"/>
        <v>2</v>
      </c>
      <c r="D7473" s="239">
        <v>45198</v>
      </c>
      <c r="E7473" s="245">
        <f t="shared" si="349"/>
        <v>1</v>
      </c>
      <c r="F7473" s="306" t="s">
        <v>175</v>
      </c>
      <c r="G7473" s="241">
        <v>589243.19999999995</v>
      </c>
      <c r="H7473" s="244">
        <f t="shared" si="350"/>
        <v>589243.19999999995</v>
      </c>
      <c r="I7473" s="246"/>
      <c r="J7473" s="247"/>
      <c r="K7473" s="240"/>
      <c r="L7473" s="245"/>
    </row>
    <row r="7474" spans="1:12">
      <c r="A7474" s="243">
        <v>45197</v>
      </c>
      <c r="B7474" s="243">
        <v>45197</v>
      </c>
      <c r="C7474" s="244">
        <f t="shared" si="348"/>
        <v>1</v>
      </c>
      <c r="D7474" s="239">
        <v>45197</v>
      </c>
      <c r="E7474" s="245">
        <f t="shared" si="349"/>
        <v>0</v>
      </c>
      <c r="F7474" s="306" t="s">
        <v>177</v>
      </c>
      <c r="G7474" s="241">
        <v>65.58</v>
      </c>
      <c r="H7474" s="244">
        <f t="shared" si="350"/>
        <v>0</v>
      </c>
      <c r="I7474" s="246"/>
      <c r="J7474" s="247"/>
      <c r="K7474" s="240"/>
      <c r="L7474" s="245"/>
    </row>
    <row r="7475" spans="1:12">
      <c r="A7475" s="243">
        <v>45197</v>
      </c>
      <c r="B7475" s="243">
        <v>45198</v>
      </c>
      <c r="C7475" s="244">
        <f t="shared" si="348"/>
        <v>2</v>
      </c>
      <c r="D7475" s="239">
        <v>45198</v>
      </c>
      <c r="E7475" s="245">
        <f t="shared" si="349"/>
        <v>1</v>
      </c>
      <c r="F7475" s="306" t="s">
        <v>177</v>
      </c>
      <c r="G7475" s="241">
        <v>135672.89000000001</v>
      </c>
      <c r="H7475" s="244">
        <f t="shared" si="350"/>
        <v>135672.89000000001</v>
      </c>
      <c r="I7475" s="246"/>
      <c r="J7475" s="247"/>
      <c r="K7475" s="240"/>
      <c r="L7475" s="245"/>
    </row>
    <row r="7476" spans="1:12">
      <c r="A7476" s="243">
        <v>45197</v>
      </c>
      <c r="B7476" s="243">
        <v>45201</v>
      </c>
      <c r="C7476" s="244">
        <f t="shared" si="348"/>
        <v>5</v>
      </c>
      <c r="D7476" s="239">
        <v>45201</v>
      </c>
      <c r="E7476" s="245">
        <f t="shared" si="349"/>
        <v>4</v>
      </c>
      <c r="F7476" s="306" t="s">
        <v>178</v>
      </c>
      <c r="G7476" s="241">
        <v>5469.77</v>
      </c>
      <c r="H7476" s="244">
        <f t="shared" si="350"/>
        <v>21879.08</v>
      </c>
      <c r="I7476" s="246"/>
      <c r="J7476" s="247"/>
      <c r="K7476" s="240"/>
      <c r="L7476" s="245"/>
    </row>
    <row r="7477" spans="1:12">
      <c r="A7477" s="243">
        <v>45197</v>
      </c>
      <c r="B7477" s="243">
        <v>45201</v>
      </c>
      <c r="C7477" s="244">
        <f t="shared" si="348"/>
        <v>5</v>
      </c>
      <c r="D7477" s="239">
        <v>45201</v>
      </c>
      <c r="E7477" s="245">
        <f t="shared" si="349"/>
        <v>4</v>
      </c>
      <c r="F7477" s="306" t="s">
        <v>176</v>
      </c>
      <c r="G7477" s="241">
        <v>10885.83</v>
      </c>
      <c r="H7477" s="244">
        <f t="shared" si="350"/>
        <v>43543.32</v>
      </c>
      <c r="I7477" s="246"/>
      <c r="J7477" s="247"/>
      <c r="K7477" s="240"/>
      <c r="L7477" s="245"/>
    </row>
    <row r="7478" spans="1:12">
      <c r="A7478" s="243">
        <v>45197</v>
      </c>
      <c r="B7478" s="243">
        <v>45197</v>
      </c>
      <c r="C7478" s="244">
        <f t="shared" si="348"/>
        <v>1</v>
      </c>
      <c r="D7478" s="239">
        <v>45197</v>
      </c>
      <c r="E7478" s="245">
        <f t="shared" si="349"/>
        <v>0</v>
      </c>
      <c r="F7478" s="306" t="s">
        <v>179</v>
      </c>
      <c r="G7478" s="241">
        <v>537.32000000000005</v>
      </c>
      <c r="H7478" s="244">
        <f t="shared" si="350"/>
        <v>0</v>
      </c>
      <c r="I7478" s="246"/>
      <c r="J7478" s="247"/>
      <c r="K7478" s="240"/>
      <c r="L7478" s="245"/>
    </row>
    <row r="7479" spans="1:12">
      <c r="A7479" s="243">
        <v>45197</v>
      </c>
      <c r="B7479" s="243">
        <v>45202</v>
      </c>
      <c r="C7479" s="244">
        <f t="shared" si="348"/>
        <v>6</v>
      </c>
      <c r="D7479" s="239">
        <v>45202</v>
      </c>
      <c r="E7479" s="245">
        <f t="shared" si="349"/>
        <v>5</v>
      </c>
      <c r="F7479" s="306" t="s">
        <v>178</v>
      </c>
      <c r="G7479" s="241">
        <v>270.13</v>
      </c>
      <c r="H7479" s="244">
        <f t="shared" si="350"/>
        <v>1350.65</v>
      </c>
      <c r="I7479" s="246"/>
      <c r="J7479" s="247"/>
      <c r="K7479" s="240"/>
      <c r="L7479" s="245"/>
    </row>
    <row r="7480" spans="1:12">
      <c r="A7480" s="243">
        <v>45197</v>
      </c>
      <c r="B7480" s="243">
        <v>45202</v>
      </c>
      <c r="C7480" s="244">
        <f t="shared" si="348"/>
        <v>6</v>
      </c>
      <c r="D7480" s="239">
        <v>45202</v>
      </c>
      <c r="E7480" s="245">
        <f t="shared" si="349"/>
        <v>5</v>
      </c>
      <c r="F7480" s="306" t="s">
        <v>176</v>
      </c>
      <c r="G7480" s="241">
        <v>57061.22</v>
      </c>
      <c r="H7480" s="244">
        <f t="shared" si="350"/>
        <v>285306.09999999998</v>
      </c>
      <c r="I7480" s="246"/>
      <c r="J7480" s="247"/>
      <c r="K7480" s="240"/>
      <c r="L7480" s="245"/>
    </row>
    <row r="7481" spans="1:12">
      <c r="A7481" s="243">
        <v>45197</v>
      </c>
      <c r="B7481" s="243">
        <v>45201</v>
      </c>
      <c r="C7481" s="244">
        <f t="shared" si="348"/>
        <v>5</v>
      </c>
      <c r="D7481" s="239">
        <v>45201</v>
      </c>
      <c r="E7481" s="245">
        <f t="shared" si="349"/>
        <v>4</v>
      </c>
      <c r="F7481" s="306" t="s">
        <v>175</v>
      </c>
      <c r="G7481" s="241">
        <v>7017.04</v>
      </c>
      <c r="H7481" s="244">
        <f t="shared" si="350"/>
        <v>28068.16</v>
      </c>
      <c r="I7481" s="246"/>
      <c r="J7481" s="247"/>
      <c r="K7481" s="240"/>
      <c r="L7481" s="245"/>
    </row>
    <row r="7482" spans="1:12">
      <c r="A7482" s="243">
        <v>45197</v>
      </c>
      <c r="B7482" s="243">
        <v>45300</v>
      </c>
      <c r="C7482" s="244">
        <f t="shared" si="348"/>
        <v>104</v>
      </c>
      <c r="D7482" s="239">
        <v>45300</v>
      </c>
      <c r="E7482" s="245">
        <f t="shared" si="349"/>
        <v>103</v>
      </c>
      <c r="F7482" s="306" t="s">
        <v>175</v>
      </c>
      <c r="G7482" s="241">
        <v>146.34</v>
      </c>
      <c r="H7482" s="244">
        <f t="shared" si="350"/>
        <v>15073.02</v>
      </c>
      <c r="I7482" s="246"/>
      <c r="J7482" s="247"/>
      <c r="K7482" s="240"/>
      <c r="L7482" s="245"/>
    </row>
    <row r="7483" spans="1:12">
      <c r="A7483" s="243">
        <v>45197</v>
      </c>
      <c r="B7483" s="243">
        <v>45202</v>
      </c>
      <c r="C7483" s="244">
        <f t="shared" si="348"/>
        <v>6</v>
      </c>
      <c r="D7483" s="239">
        <v>45202</v>
      </c>
      <c r="E7483" s="245">
        <f t="shared" si="349"/>
        <v>5</v>
      </c>
      <c r="F7483" s="306" t="s">
        <v>175</v>
      </c>
      <c r="G7483" s="241">
        <v>7268.13</v>
      </c>
      <c r="H7483" s="244">
        <f t="shared" si="350"/>
        <v>36340.65</v>
      </c>
      <c r="I7483" s="246"/>
      <c r="J7483" s="247"/>
      <c r="K7483" s="240"/>
      <c r="L7483" s="245"/>
    </row>
    <row r="7484" spans="1:12">
      <c r="A7484" s="243">
        <v>45197</v>
      </c>
      <c r="B7484" s="243">
        <v>45203</v>
      </c>
      <c r="C7484" s="244">
        <f t="shared" si="348"/>
        <v>7</v>
      </c>
      <c r="D7484" s="239">
        <v>45203</v>
      </c>
      <c r="E7484" s="245">
        <f t="shared" si="349"/>
        <v>6</v>
      </c>
      <c r="F7484" s="306" t="s">
        <v>176</v>
      </c>
      <c r="G7484" s="241">
        <v>1292.51</v>
      </c>
      <c r="H7484" s="244">
        <f t="shared" si="350"/>
        <v>7755.0599999999995</v>
      </c>
      <c r="I7484" s="246"/>
      <c r="J7484" s="247"/>
      <c r="K7484" s="240"/>
      <c r="L7484" s="245"/>
    </row>
    <row r="7485" spans="1:12">
      <c r="A7485" s="243">
        <v>45198</v>
      </c>
      <c r="B7485" s="243">
        <v>45201</v>
      </c>
      <c r="C7485" s="244">
        <f t="shared" si="348"/>
        <v>4</v>
      </c>
      <c r="D7485" s="239">
        <v>45201</v>
      </c>
      <c r="E7485" s="245">
        <f t="shared" si="349"/>
        <v>3</v>
      </c>
      <c r="F7485" s="306" t="s">
        <v>176</v>
      </c>
      <c r="G7485" s="241">
        <v>106.95</v>
      </c>
      <c r="H7485" s="244">
        <f t="shared" si="350"/>
        <v>320.85000000000002</v>
      </c>
      <c r="I7485" s="246"/>
      <c r="J7485" s="247"/>
      <c r="K7485" s="240"/>
      <c r="L7485" s="245"/>
    </row>
    <row r="7486" spans="1:12">
      <c r="A7486" s="243">
        <v>45198</v>
      </c>
      <c r="B7486" s="243">
        <v>45201</v>
      </c>
      <c r="C7486" s="244">
        <f t="shared" si="348"/>
        <v>4</v>
      </c>
      <c r="D7486" s="239">
        <v>45201</v>
      </c>
      <c r="E7486" s="245">
        <f t="shared" si="349"/>
        <v>3</v>
      </c>
      <c r="F7486" s="306" t="s">
        <v>175</v>
      </c>
      <c r="G7486" s="241">
        <v>5514.9</v>
      </c>
      <c r="H7486" s="244">
        <f t="shared" si="350"/>
        <v>16544.699999999997</v>
      </c>
      <c r="I7486" s="246"/>
      <c r="J7486" s="247"/>
      <c r="K7486" s="240"/>
      <c r="L7486" s="245"/>
    </row>
    <row r="7487" spans="1:12">
      <c r="A7487" s="243">
        <v>45198</v>
      </c>
      <c r="B7487" s="243">
        <v>45203</v>
      </c>
      <c r="C7487" s="244">
        <f t="shared" si="348"/>
        <v>6</v>
      </c>
      <c r="D7487" s="239">
        <v>45203</v>
      </c>
      <c r="E7487" s="245">
        <f t="shared" si="349"/>
        <v>5</v>
      </c>
      <c r="F7487" s="306" t="s">
        <v>176</v>
      </c>
      <c r="G7487" s="241">
        <v>26.65</v>
      </c>
      <c r="H7487" s="244">
        <f t="shared" si="350"/>
        <v>133.25</v>
      </c>
      <c r="I7487" s="246"/>
      <c r="J7487" s="247"/>
      <c r="K7487" s="240"/>
      <c r="L7487" s="245"/>
    </row>
    <row r="7488" spans="1:12">
      <c r="A7488" s="243">
        <v>45198</v>
      </c>
      <c r="B7488" s="243">
        <v>45202</v>
      </c>
      <c r="C7488" s="244">
        <f t="shared" si="348"/>
        <v>5</v>
      </c>
      <c r="D7488" s="239">
        <v>45202</v>
      </c>
      <c r="E7488" s="245">
        <f t="shared" si="349"/>
        <v>4</v>
      </c>
      <c r="F7488" s="306" t="s">
        <v>175</v>
      </c>
      <c r="G7488" s="241">
        <v>66.34</v>
      </c>
      <c r="H7488" s="244">
        <f t="shared" si="350"/>
        <v>265.36</v>
      </c>
      <c r="I7488" s="246"/>
      <c r="J7488" s="247"/>
      <c r="K7488" s="240"/>
      <c r="L7488" s="245"/>
    </row>
    <row r="7489" spans="1:12">
      <c r="A7489" s="243">
        <v>45198</v>
      </c>
      <c r="B7489" s="243">
        <v>45203</v>
      </c>
      <c r="C7489" s="244">
        <f t="shared" si="348"/>
        <v>6</v>
      </c>
      <c r="D7489" s="239">
        <v>45203</v>
      </c>
      <c r="E7489" s="245">
        <f t="shared" si="349"/>
        <v>5</v>
      </c>
      <c r="F7489" s="306" t="s">
        <v>175</v>
      </c>
      <c r="G7489" s="241">
        <v>14.31</v>
      </c>
      <c r="H7489" s="244">
        <f t="shared" si="350"/>
        <v>71.55</v>
      </c>
      <c r="I7489" s="246"/>
      <c r="J7489" s="247"/>
      <c r="K7489" s="240"/>
      <c r="L7489" s="245"/>
    </row>
    <row r="7490" spans="1:12">
      <c r="A7490" s="243">
        <v>45198</v>
      </c>
      <c r="B7490" s="243">
        <v>45208</v>
      </c>
      <c r="C7490" s="244">
        <f t="shared" si="348"/>
        <v>11</v>
      </c>
      <c r="D7490" s="239">
        <v>45208</v>
      </c>
      <c r="E7490" s="245">
        <f t="shared" si="349"/>
        <v>10</v>
      </c>
      <c r="F7490" s="306" t="s">
        <v>175</v>
      </c>
      <c r="G7490" s="241">
        <v>12.04</v>
      </c>
      <c r="H7490" s="244">
        <f t="shared" si="350"/>
        <v>120.39999999999999</v>
      </c>
      <c r="I7490" s="246"/>
      <c r="J7490" s="247"/>
      <c r="K7490" s="240"/>
      <c r="L7490" s="245"/>
    </row>
    <row r="7491" spans="1:12">
      <c r="A7491" s="243">
        <v>45198</v>
      </c>
      <c r="B7491" s="243">
        <v>45209</v>
      </c>
      <c r="C7491" s="244">
        <f t="shared" si="348"/>
        <v>12</v>
      </c>
      <c r="D7491" s="239">
        <v>45209</v>
      </c>
      <c r="E7491" s="245">
        <f t="shared" si="349"/>
        <v>11</v>
      </c>
      <c r="F7491" s="306" t="s">
        <v>175</v>
      </c>
      <c r="G7491" s="241">
        <v>14.31</v>
      </c>
      <c r="H7491" s="244">
        <f t="shared" si="350"/>
        <v>157.41</v>
      </c>
      <c r="I7491" s="246"/>
      <c r="J7491" s="247"/>
      <c r="K7491" s="240"/>
      <c r="L7491" s="245"/>
    </row>
    <row r="7492" spans="1:12">
      <c r="A7492" s="243">
        <v>45199</v>
      </c>
      <c r="B7492" s="243">
        <v>45201</v>
      </c>
      <c r="C7492" s="244">
        <f t="shared" si="348"/>
        <v>3</v>
      </c>
      <c r="D7492" s="239">
        <v>45201</v>
      </c>
      <c r="E7492" s="245">
        <f t="shared" si="349"/>
        <v>2</v>
      </c>
      <c r="F7492" s="306" t="s">
        <v>176</v>
      </c>
      <c r="G7492" s="241">
        <v>31.78</v>
      </c>
      <c r="H7492" s="244">
        <f t="shared" si="350"/>
        <v>63.56</v>
      </c>
      <c r="I7492" s="246"/>
      <c r="J7492" s="247"/>
      <c r="K7492" s="240"/>
      <c r="L7492" s="245"/>
    </row>
    <row r="7493" spans="1:12">
      <c r="A7493" s="243">
        <v>45199</v>
      </c>
      <c r="B7493" s="243">
        <v>45201</v>
      </c>
      <c r="C7493" s="244">
        <f t="shared" si="348"/>
        <v>3</v>
      </c>
      <c r="D7493" s="239">
        <v>45201</v>
      </c>
      <c r="E7493" s="245">
        <f t="shared" si="349"/>
        <v>2</v>
      </c>
      <c r="F7493" s="306" t="s">
        <v>175</v>
      </c>
      <c r="G7493" s="241">
        <v>2408.9899999999998</v>
      </c>
      <c r="H7493" s="244">
        <f t="shared" si="350"/>
        <v>4817.9799999999996</v>
      </c>
      <c r="I7493" s="246"/>
      <c r="J7493" s="247"/>
      <c r="K7493" s="240"/>
      <c r="L7493" s="245"/>
    </row>
    <row r="7494" spans="1:12">
      <c r="A7494" s="243">
        <v>45199</v>
      </c>
      <c r="B7494" s="243">
        <v>45244</v>
      </c>
      <c r="C7494" s="244">
        <f t="shared" si="348"/>
        <v>46</v>
      </c>
      <c r="D7494" s="239">
        <v>45244</v>
      </c>
      <c r="E7494" s="245">
        <f t="shared" si="349"/>
        <v>45</v>
      </c>
      <c r="F7494" s="306" t="s">
        <v>176</v>
      </c>
      <c r="G7494" s="241">
        <v>17.989999999999998</v>
      </c>
      <c r="H7494" s="244">
        <f t="shared" si="350"/>
        <v>809.55</v>
      </c>
      <c r="I7494" s="246"/>
      <c r="J7494" s="247"/>
      <c r="K7494" s="240"/>
      <c r="L7494" s="245"/>
    </row>
    <row r="7495" spans="1:12">
      <c r="A7495" s="243">
        <v>45199</v>
      </c>
      <c r="B7495" s="243">
        <v>45244</v>
      </c>
      <c r="C7495" s="244">
        <f t="shared" ref="C7495:C7558" si="351">B7495-A7495+1</f>
        <v>46</v>
      </c>
      <c r="D7495" s="239">
        <v>45244</v>
      </c>
      <c r="E7495" s="245">
        <f t="shared" ref="E7495:E7558" si="352">D7495-A7495</f>
        <v>45</v>
      </c>
      <c r="F7495" s="306" t="s">
        <v>175</v>
      </c>
      <c r="G7495" s="241">
        <v>45.17</v>
      </c>
      <c r="H7495" s="244">
        <f t="shared" ref="H7495:H7558" si="353">E7495*G7495</f>
        <v>2032.65</v>
      </c>
      <c r="I7495" s="246"/>
      <c r="J7495" s="247"/>
      <c r="K7495" s="240"/>
      <c r="L7495" s="245"/>
    </row>
    <row r="7496" spans="1:12">
      <c r="A7496" s="243">
        <v>45199</v>
      </c>
      <c r="B7496" s="243">
        <v>45208</v>
      </c>
      <c r="C7496" s="244">
        <f t="shared" si="351"/>
        <v>10</v>
      </c>
      <c r="D7496" s="239">
        <v>45208</v>
      </c>
      <c r="E7496" s="245">
        <f t="shared" si="352"/>
        <v>9</v>
      </c>
      <c r="F7496" s="306" t="s">
        <v>176</v>
      </c>
      <c r="G7496" s="241">
        <v>31.08</v>
      </c>
      <c r="H7496" s="244">
        <f t="shared" si="353"/>
        <v>279.71999999999997</v>
      </c>
      <c r="I7496" s="246"/>
      <c r="J7496" s="247"/>
      <c r="K7496" s="240"/>
      <c r="L7496" s="245"/>
    </row>
    <row r="7497" spans="1:12">
      <c r="A7497" s="243">
        <v>45199</v>
      </c>
      <c r="B7497" s="243">
        <v>45210</v>
      </c>
      <c r="C7497" s="244">
        <f t="shared" si="351"/>
        <v>12</v>
      </c>
      <c r="D7497" s="239">
        <v>45210</v>
      </c>
      <c r="E7497" s="245">
        <f t="shared" si="352"/>
        <v>11</v>
      </c>
      <c r="F7497" s="306" t="s">
        <v>175</v>
      </c>
      <c r="G7497" s="241">
        <v>10.07</v>
      </c>
      <c r="H7497" s="244">
        <f t="shared" si="353"/>
        <v>110.77000000000001</v>
      </c>
      <c r="I7497" s="246"/>
      <c r="J7497" s="247"/>
      <c r="K7497" s="240"/>
      <c r="L7497" s="245"/>
    </row>
    <row r="7498" spans="1:12">
      <c r="A7498" s="243">
        <v>45199</v>
      </c>
      <c r="B7498" s="243">
        <v>45212</v>
      </c>
      <c r="C7498" s="244">
        <f t="shared" si="351"/>
        <v>14</v>
      </c>
      <c r="D7498" s="239">
        <v>45212</v>
      </c>
      <c r="E7498" s="245">
        <f t="shared" si="352"/>
        <v>13</v>
      </c>
      <c r="F7498" s="306" t="s">
        <v>175</v>
      </c>
      <c r="G7498" s="241">
        <v>5.43</v>
      </c>
      <c r="H7498" s="244">
        <f t="shared" si="353"/>
        <v>70.59</v>
      </c>
      <c r="I7498" s="246"/>
      <c r="J7498" s="247"/>
      <c r="K7498" s="240"/>
      <c r="L7498" s="245"/>
    </row>
    <row r="7499" spans="1:12">
      <c r="A7499" s="243">
        <v>45200</v>
      </c>
      <c r="B7499" s="243">
        <v>45299</v>
      </c>
      <c r="C7499" s="244">
        <f t="shared" si="351"/>
        <v>100</v>
      </c>
      <c r="D7499" s="239">
        <v>45299</v>
      </c>
      <c r="E7499" s="245">
        <f t="shared" si="352"/>
        <v>99</v>
      </c>
      <c r="F7499" s="306" t="s">
        <v>175</v>
      </c>
      <c r="G7499" s="241">
        <v>67.98</v>
      </c>
      <c r="H7499" s="244">
        <f t="shared" si="353"/>
        <v>6730.02</v>
      </c>
      <c r="I7499" s="246"/>
      <c r="J7499" s="247"/>
      <c r="K7499" s="240"/>
      <c r="L7499" s="245"/>
    </row>
    <row r="7500" spans="1:12">
      <c r="A7500" s="243">
        <v>45200</v>
      </c>
      <c r="B7500" s="243">
        <v>45201</v>
      </c>
      <c r="C7500" s="244">
        <f t="shared" si="351"/>
        <v>2</v>
      </c>
      <c r="D7500" s="239">
        <v>45201</v>
      </c>
      <c r="E7500" s="245">
        <f t="shared" si="352"/>
        <v>1</v>
      </c>
      <c r="F7500" s="306" t="s">
        <v>175</v>
      </c>
      <c r="G7500" s="241">
        <v>9594.44</v>
      </c>
      <c r="H7500" s="244">
        <f t="shared" si="353"/>
        <v>9594.44</v>
      </c>
      <c r="I7500" s="246"/>
      <c r="J7500" s="247"/>
      <c r="K7500" s="240"/>
      <c r="L7500" s="245"/>
    </row>
    <row r="7501" spans="1:12">
      <c r="A7501" s="243">
        <v>45200</v>
      </c>
      <c r="B7501" s="243">
        <v>45202</v>
      </c>
      <c r="C7501" s="244">
        <f t="shared" si="351"/>
        <v>3</v>
      </c>
      <c r="D7501" s="239">
        <v>45202</v>
      </c>
      <c r="E7501" s="245">
        <f t="shared" si="352"/>
        <v>2</v>
      </c>
      <c r="F7501" s="306" t="s">
        <v>175</v>
      </c>
      <c r="G7501" s="241">
        <v>454.12</v>
      </c>
      <c r="H7501" s="244">
        <f t="shared" si="353"/>
        <v>908.24</v>
      </c>
      <c r="I7501" s="246"/>
      <c r="J7501" s="247"/>
      <c r="K7501" s="240"/>
      <c r="L7501" s="245"/>
    </row>
    <row r="7502" spans="1:12">
      <c r="A7502" s="243">
        <v>45200</v>
      </c>
      <c r="B7502" s="243">
        <v>45203</v>
      </c>
      <c r="C7502" s="244">
        <f t="shared" si="351"/>
        <v>4</v>
      </c>
      <c r="D7502" s="239">
        <v>45203</v>
      </c>
      <c r="E7502" s="245">
        <f t="shared" si="352"/>
        <v>3</v>
      </c>
      <c r="F7502" s="306" t="s">
        <v>175</v>
      </c>
      <c r="G7502" s="241">
        <v>542.63</v>
      </c>
      <c r="H7502" s="244">
        <f t="shared" si="353"/>
        <v>1627.8899999999999</v>
      </c>
      <c r="I7502" s="246"/>
      <c r="J7502" s="247"/>
      <c r="K7502" s="240"/>
      <c r="L7502" s="245"/>
    </row>
    <row r="7503" spans="1:12">
      <c r="A7503" s="243">
        <v>45200</v>
      </c>
      <c r="B7503" s="243">
        <v>45201</v>
      </c>
      <c r="C7503" s="244">
        <f t="shared" si="351"/>
        <v>2</v>
      </c>
      <c r="D7503" s="239">
        <v>45201</v>
      </c>
      <c r="E7503" s="245">
        <f t="shared" si="352"/>
        <v>1</v>
      </c>
      <c r="F7503" s="306" t="s">
        <v>176</v>
      </c>
      <c r="G7503" s="241">
        <v>1452.4</v>
      </c>
      <c r="H7503" s="244">
        <f t="shared" si="353"/>
        <v>1452.4</v>
      </c>
      <c r="I7503" s="246"/>
      <c r="J7503" s="247"/>
      <c r="K7503" s="240"/>
      <c r="L7503" s="245"/>
    </row>
    <row r="7504" spans="1:12">
      <c r="A7504" s="243">
        <v>45200</v>
      </c>
      <c r="B7504" s="243">
        <v>45204</v>
      </c>
      <c r="C7504" s="244">
        <f t="shared" si="351"/>
        <v>5</v>
      </c>
      <c r="D7504" s="239">
        <v>45204</v>
      </c>
      <c r="E7504" s="245">
        <f t="shared" si="352"/>
        <v>4</v>
      </c>
      <c r="F7504" s="306" t="s">
        <v>175</v>
      </c>
      <c r="G7504" s="241">
        <v>62.24</v>
      </c>
      <c r="H7504" s="244">
        <f t="shared" si="353"/>
        <v>248.96</v>
      </c>
      <c r="I7504" s="246"/>
      <c r="J7504" s="247"/>
      <c r="K7504" s="240"/>
      <c r="L7504" s="245"/>
    </row>
    <row r="7505" spans="1:12">
      <c r="A7505" s="243">
        <v>45200</v>
      </c>
      <c r="B7505" s="243">
        <v>45267</v>
      </c>
      <c r="C7505" s="244">
        <f t="shared" si="351"/>
        <v>68</v>
      </c>
      <c r="D7505" s="239">
        <v>45267</v>
      </c>
      <c r="E7505" s="245">
        <f t="shared" si="352"/>
        <v>67</v>
      </c>
      <c r="F7505" s="306" t="s">
        <v>175</v>
      </c>
      <c r="G7505" s="241">
        <v>19.53</v>
      </c>
      <c r="H7505" s="244">
        <f t="shared" si="353"/>
        <v>1308.51</v>
      </c>
      <c r="I7505" s="246"/>
      <c r="J7505" s="247"/>
      <c r="K7505" s="240"/>
      <c r="L7505" s="245"/>
    </row>
    <row r="7506" spans="1:12">
      <c r="A7506" s="243">
        <v>45200</v>
      </c>
      <c r="B7506" s="243">
        <v>45205</v>
      </c>
      <c r="C7506" s="244">
        <f t="shared" si="351"/>
        <v>6</v>
      </c>
      <c r="D7506" s="239">
        <v>45205</v>
      </c>
      <c r="E7506" s="245">
        <f t="shared" si="352"/>
        <v>5</v>
      </c>
      <c r="F7506" s="306" t="s">
        <v>175</v>
      </c>
      <c r="G7506" s="241">
        <v>85.16</v>
      </c>
      <c r="H7506" s="244">
        <f t="shared" si="353"/>
        <v>425.79999999999995</v>
      </c>
      <c r="I7506" s="246"/>
      <c r="J7506" s="247"/>
      <c r="K7506" s="240"/>
      <c r="L7506" s="245"/>
    </row>
    <row r="7507" spans="1:12">
      <c r="A7507" s="243">
        <v>45200</v>
      </c>
      <c r="B7507" s="243">
        <v>45219</v>
      </c>
      <c r="C7507" s="244">
        <f t="shared" si="351"/>
        <v>20</v>
      </c>
      <c r="D7507" s="239">
        <v>45219</v>
      </c>
      <c r="E7507" s="245">
        <f t="shared" si="352"/>
        <v>19</v>
      </c>
      <c r="F7507" s="306" t="s">
        <v>175</v>
      </c>
      <c r="G7507" s="241">
        <v>199.07</v>
      </c>
      <c r="H7507" s="244">
        <f t="shared" si="353"/>
        <v>3782.33</v>
      </c>
      <c r="I7507" s="246"/>
      <c r="J7507" s="247"/>
      <c r="K7507" s="240"/>
      <c r="L7507" s="245"/>
    </row>
    <row r="7508" spans="1:12">
      <c r="A7508" s="243">
        <v>45200</v>
      </c>
      <c r="B7508" s="243">
        <v>45203</v>
      </c>
      <c r="C7508" s="244">
        <f t="shared" si="351"/>
        <v>4</v>
      </c>
      <c r="D7508" s="239">
        <v>45203</v>
      </c>
      <c r="E7508" s="245">
        <f t="shared" si="352"/>
        <v>3</v>
      </c>
      <c r="F7508" s="306" t="s">
        <v>176</v>
      </c>
      <c r="G7508" s="241">
        <v>179.74</v>
      </c>
      <c r="H7508" s="244">
        <f t="shared" si="353"/>
        <v>539.22</v>
      </c>
      <c r="I7508" s="246"/>
      <c r="J7508" s="247"/>
      <c r="K7508" s="240"/>
      <c r="L7508" s="245"/>
    </row>
    <row r="7509" spans="1:12">
      <c r="A7509" s="243">
        <v>45200</v>
      </c>
      <c r="B7509" s="243">
        <v>45267</v>
      </c>
      <c r="C7509" s="244">
        <f t="shared" si="351"/>
        <v>68</v>
      </c>
      <c r="D7509" s="239">
        <v>45267</v>
      </c>
      <c r="E7509" s="245">
        <f t="shared" si="352"/>
        <v>67</v>
      </c>
      <c r="F7509" s="306" t="s">
        <v>176</v>
      </c>
      <c r="G7509" s="241">
        <v>21.77</v>
      </c>
      <c r="H7509" s="244">
        <f t="shared" si="353"/>
        <v>1458.59</v>
      </c>
      <c r="I7509" s="246"/>
      <c r="J7509" s="247"/>
      <c r="K7509" s="240"/>
      <c r="L7509" s="245"/>
    </row>
    <row r="7510" spans="1:12">
      <c r="A7510" s="243">
        <v>45200</v>
      </c>
      <c r="B7510" s="243">
        <v>45204</v>
      </c>
      <c r="C7510" s="244">
        <f t="shared" si="351"/>
        <v>5</v>
      </c>
      <c r="D7510" s="239">
        <v>45204</v>
      </c>
      <c r="E7510" s="245">
        <f t="shared" si="352"/>
        <v>4</v>
      </c>
      <c r="F7510" s="306" t="s">
        <v>176</v>
      </c>
      <c r="G7510" s="241">
        <v>250.76</v>
      </c>
      <c r="H7510" s="244">
        <f t="shared" si="353"/>
        <v>1003.04</v>
      </c>
      <c r="I7510" s="246"/>
      <c r="J7510" s="247"/>
      <c r="K7510" s="240"/>
      <c r="L7510" s="245"/>
    </row>
    <row r="7511" spans="1:12">
      <c r="A7511" s="243">
        <v>45200</v>
      </c>
      <c r="B7511" s="243">
        <v>45208</v>
      </c>
      <c r="C7511" s="244">
        <f t="shared" si="351"/>
        <v>9</v>
      </c>
      <c r="D7511" s="239">
        <v>45208</v>
      </c>
      <c r="E7511" s="245">
        <f t="shared" si="352"/>
        <v>8</v>
      </c>
      <c r="F7511" s="306" t="s">
        <v>175</v>
      </c>
      <c r="G7511" s="241">
        <v>58.81</v>
      </c>
      <c r="H7511" s="244">
        <f t="shared" si="353"/>
        <v>470.48</v>
      </c>
      <c r="I7511" s="246"/>
      <c r="J7511" s="247"/>
      <c r="K7511" s="240"/>
      <c r="L7511" s="245"/>
    </row>
    <row r="7512" spans="1:12">
      <c r="A7512" s="243">
        <v>45200</v>
      </c>
      <c r="B7512" s="243">
        <v>45223</v>
      </c>
      <c r="C7512" s="244">
        <f t="shared" si="351"/>
        <v>24</v>
      </c>
      <c r="D7512" s="239">
        <v>45223</v>
      </c>
      <c r="E7512" s="245">
        <f t="shared" si="352"/>
        <v>23</v>
      </c>
      <c r="F7512" s="306" t="s">
        <v>175</v>
      </c>
      <c r="G7512" s="241">
        <v>161.85</v>
      </c>
      <c r="H7512" s="244">
        <f t="shared" si="353"/>
        <v>3722.5499999999997</v>
      </c>
      <c r="I7512" s="246"/>
      <c r="J7512" s="247"/>
      <c r="K7512" s="240"/>
      <c r="L7512" s="245"/>
    </row>
    <row r="7513" spans="1:12">
      <c r="A7513" s="243">
        <v>45200</v>
      </c>
      <c r="B7513" s="243">
        <v>45209</v>
      </c>
      <c r="C7513" s="244">
        <f t="shared" si="351"/>
        <v>10</v>
      </c>
      <c r="D7513" s="239">
        <v>45209</v>
      </c>
      <c r="E7513" s="245">
        <f t="shared" si="352"/>
        <v>9</v>
      </c>
      <c r="F7513" s="306" t="s">
        <v>175</v>
      </c>
      <c r="G7513" s="241">
        <v>73.11</v>
      </c>
      <c r="H7513" s="244">
        <f t="shared" si="353"/>
        <v>657.99</v>
      </c>
      <c r="I7513" s="246"/>
      <c r="J7513" s="247"/>
      <c r="K7513" s="240"/>
      <c r="L7513" s="245"/>
    </row>
    <row r="7514" spans="1:12">
      <c r="A7514" s="243">
        <v>45200</v>
      </c>
      <c r="B7514" s="243">
        <v>45224</v>
      </c>
      <c r="C7514" s="244">
        <f t="shared" si="351"/>
        <v>25</v>
      </c>
      <c r="D7514" s="239">
        <v>45224</v>
      </c>
      <c r="E7514" s="245">
        <f t="shared" si="352"/>
        <v>24</v>
      </c>
      <c r="F7514" s="306" t="s">
        <v>176</v>
      </c>
      <c r="G7514" s="241">
        <v>21.38</v>
      </c>
      <c r="H7514" s="244">
        <f t="shared" si="353"/>
        <v>513.12</v>
      </c>
      <c r="I7514" s="246"/>
      <c r="J7514" s="247"/>
      <c r="K7514" s="240"/>
      <c r="L7514" s="245"/>
    </row>
    <row r="7515" spans="1:12">
      <c r="A7515" s="243">
        <v>45200</v>
      </c>
      <c r="B7515" s="243">
        <v>45211</v>
      </c>
      <c r="C7515" s="244">
        <f t="shared" si="351"/>
        <v>12</v>
      </c>
      <c r="D7515" s="239">
        <v>45211</v>
      </c>
      <c r="E7515" s="245">
        <f t="shared" si="352"/>
        <v>11</v>
      </c>
      <c r="F7515" s="306" t="s">
        <v>175</v>
      </c>
      <c r="G7515" s="241">
        <v>80.61</v>
      </c>
      <c r="H7515" s="244">
        <f t="shared" si="353"/>
        <v>886.71</v>
      </c>
      <c r="I7515" s="246"/>
      <c r="J7515" s="247"/>
      <c r="K7515" s="240"/>
      <c r="L7515" s="245"/>
    </row>
    <row r="7516" spans="1:12">
      <c r="A7516" s="243">
        <v>45200</v>
      </c>
      <c r="B7516" s="243">
        <v>45230</v>
      </c>
      <c r="C7516" s="244">
        <f t="shared" si="351"/>
        <v>31</v>
      </c>
      <c r="D7516" s="239">
        <v>45230</v>
      </c>
      <c r="E7516" s="245">
        <f t="shared" si="352"/>
        <v>30</v>
      </c>
      <c r="F7516" s="306" t="s">
        <v>175</v>
      </c>
      <c r="G7516" s="241">
        <v>10.26</v>
      </c>
      <c r="H7516" s="244">
        <f t="shared" si="353"/>
        <v>307.8</v>
      </c>
      <c r="I7516" s="246"/>
      <c r="J7516" s="247"/>
      <c r="K7516" s="240"/>
      <c r="L7516" s="245"/>
    </row>
    <row r="7517" spans="1:12">
      <c r="A7517" s="243">
        <v>45201</v>
      </c>
      <c r="B7517" s="243">
        <v>45212</v>
      </c>
      <c r="C7517" s="244">
        <f t="shared" si="351"/>
        <v>12</v>
      </c>
      <c r="D7517" s="239">
        <v>45212</v>
      </c>
      <c r="E7517" s="245">
        <f t="shared" si="352"/>
        <v>11</v>
      </c>
      <c r="F7517" s="306" t="s">
        <v>175</v>
      </c>
      <c r="G7517" s="241">
        <v>413.52</v>
      </c>
      <c r="H7517" s="244">
        <f t="shared" si="353"/>
        <v>4548.7199999999993</v>
      </c>
      <c r="I7517" s="246"/>
      <c r="J7517" s="247"/>
      <c r="K7517" s="240"/>
      <c r="L7517" s="245"/>
    </row>
    <row r="7518" spans="1:12">
      <c r="A7518" s="243">
        <v>45201</v>
      </c>
      <c r="B7518" s="243">
        <v>45210</v>
      </c>
      <c r="C7518" s="244">
        <f t="shared" si="351"/>
        <v>10</v>
      </c>
      <c r="D7518" s="239">
        <v>45210</v>
      </c>
      <c r="E7518" s="245">
        <f t="shared" si="352"/>
        <v>9</v>
      </c>
      <c r="F7518" s="306" t="s">
        <v>178</v>
      </c>
      <c r="G7518" s="241">
        <v>211521.68</v>
      </c>
      <c r="H7518" s="244">
        <f t="shared" si="353"/>
        <v>1903695.1199999999</v>
      </c>
      <c r="I7518" s="246"/>
      <c r="J7518" s="247"/>
      <c r="K7518" s="240"/>
      <c r="L7518" s="245"/>
    </row>
    <row r="7519" spans="1:12">
      <c r="A7519" s="243">
        <v>45201</v>
      </c>
      <c r="B7519" s="243">
        <v>45209</v>
      </c>
      <c r="C7519" s="244">
        <f t="shared" si="351"/>
        <v>9</v>
      </c>
      <c r="D7519" s="239">
        <v>45209</v>
      </c>
      <c r="E7519" s="245">
        <f t="shared" si="352"/>
        <v>8</v>
      </c>
      <c r="F7519" s="306" t="s">
        <v>176</v>
      </c>
      <c r="G7519" s="241">
        <v>12607.92</v>
      </c>
      <c r="H7519" s="244">
        <f t="shared" si="353"/>
        <v>100863.36</v>
      </c>
      <c r="I7519" s="246"/>
      <c r="J7519" s="247"/>
      <c r="K7519" s="240"/>
      <c r="L7519" s="245"/>
    </row>
    <row r="7520" spans="1:12">
      <c r="A7520" s="243">
        <v>45201</v>
      </c>
      <c r="B7520" s="243">
        <v>45210</v>
      </c>
      <c r="C7520" s="244">
        <f t="shared" si="351"/>
        <v>10</v>
      </c>
      <c r="D7520" s="239">
        <v>45210</v>
      </c>
      <c r="E7520" s="245">
        <f t="shared" si="352"/>
        <v>9</v>
      </c>
      <c r="F7520" s="306" t="s">
        <v>176</v>
      </c>
      <c r="G7520" s="241">
        <v>36062.04</v>
      </c>
      <c r="H7520" s="244">
        <f t="shared" si="353"/>
        <v>324558.36</v>
      </c>
      <c r="I7520" s="246"/>
      <c r="J7520" s="247"/>
      <c r="K7520" s="240"/>
      <c r="L7520" s="245"/>
    </row>
    <row r="7521" spans="1:12">
      <c r="A7521" s="243">
        <v>45201</v>
      </c>
      <c r="B7521" s="243">
        <v>45334</v>
      </c>
      <c r="C7521" s="244">
        <f t="shared" si="351"/>
        <v>134</v>
      </c>
      <c r="D7521" s="239">
        <v>45334</v>
      </c>
      <c r="E7521" s="245">
        <f t="shared" si="352"/>
        <v>133</v>
      </c>
      <c r="F7521" s="306" t="s">
        <v>175</v>
      </c>
      <c r="G7521" s="241">
        <v>14.25</v>
      </c>
      <c r="H7521" s="244">
        <f t="shared" si="353"/>
        <v>1895.25</v>
      </c>
      <c r="I7521" s="246"/>
      <c r="J7521" s="247"/>
      <c r="K7521" s="240"/>
      <c r="L7521" s="245"/>
    </row>
    <row r="7522" spans="1:12">
      <c r="A7522" s="243">
        <v>45201</v>
      </c>
      <c r="B7522" s="243">
        <v>45236</v>
      </c>
      <c r="C7522" s="244">
        <f t="shared" si="351"/>
        <v>36</v>
      </c>
      <c r="D7522" s="239">
        <v>45236</v>
      </c>
      <c r="E7522" s="245">
        <f t="shared" si="352"/>
        <v>35</v>
      </c>
      <c r="F7522" s="306" t="s">
        <v>178</v>
      </c>
      <c r="G7522" s="241">
        <v>607.54999999999995</v>
      </c>
      <c r="H7522" s="244">
        <f t="shared" si="353"/>
        <v>21264.25</v>
      </c>
      <c r="I7522" s="246"/>
      <c r="J7522" s="247"/>
      <c r="K7522" s="240"/>
      <c r="L7522" s="245"/>
    </row>
    <row r="7523" spans="1:12">
      <c r="A7523" s="243">
        <v>45201</v>
      </c>
      <c r="B7523" s="243">
        <v>45209</v>
      </c>
      <c r="C7523" s="244">
        <f t="shared" si="351"/>
        <v>9</v>
      </c>
      <c r="D7523" s="239">
        <v>45209</v>
      </c>
      <c r="E7523" s="245">
        <f t="shared" si="352"/>
        <v>8</v>
      </c>
      <c r="F7523" s="306" t="s">
        <v>177</v>
      </c>
      <c r="G7523" s="241">
        <v>44403.66</v>
      </c>
      <c r="H7523" s="244">
        <f t="shared" si="353"/>
        <v>355229.28</v>
      </c>
      <c r="I7523" s="246"/>
      <c r="J7523" s="247"/>
      <c r="K7523" s="240"/>
      <c r="L7523" s="245"/>
    </row>
    <row r="7524" spans="1:12">
      <c r="A7524" s="243">
        <v>45201</v>
      </c>
      <c r="B7524" s="243">
        <v>45211</v>
      </c>
      <c r="C7524" s="244">
        <f t="shared" si="351"/>
        <v>11</v>
      </c>
      <c r="D7524" s="239">
        <v>45211</v>
      </c>
      <c r="E7524" s="245">
        <f t="shared" si="352"/>
        <v>10</v>
      </c>
      <c r="F7524" s="306" t="s">
        <v>176</v>
      </c>
      <c r="G7524" s="241">
        <v>2862.97</v>
      </c>
      <c r="H7524" s="244">
        <f t="shared" si="353"/>
        <v>28629.699999999997</v>
      </c>
      <c r="I7524" s="246"/>
      <c r="J7524" s="247"/>
      <c r="K7524" s="240"/>
      <c r="L7524" s="245"/>
    </row>
    <row r="7525" spans="1:12">
      <c r="A7525" s="243">
        <v>45201</v>
      </c>
      <c r="B7525" s="243">
        <v>45274</v>
      </c>
      <c r="C7525" s="244">
        <f t="shared" si="351"/>
        <v>74</v>
      </c>
      <c r="D7525" s="239">
        <v>45274</v>
      </c>
      <c r="E7525" s="245">
        <f t="shared" si="352"/>
        <v>73</v>
      </c>
      <c r="F7525" s="306" t="s">
        <v>176</v>
      </c>
      <c r="G7525" s="241">
        <v>484.27</v>
      </c>
      <c r="H7525" s="244">
        <f t="shared" si="353"/>
        <v>35351.71</v>
      </c>
      <c r="I7525" s="246"/>
      <c r="J7525" s="247"/>
      <c r="K7525" s="240"/>
      <c r="L7525" s="245"/>
    </row>
    <row r="7526" spans="1:12">
      <c r="A7526" s="243">
        <v>45201</v>
      </c>
      <c r="B7526" s="243">
        <v>45236</v>
      </c>
      <c r="C7526" s="244">
        <f t="shared" si="351"/>
        <v>36</v>
      </c>
      <c r="D7526" s="239">
        <v>45236</v>
      </c>
      <c r="E7526" s="245">
        <f t="shared" si="352"/>
        <v>35</v>
      </c>
      <c r="F7526" s="306" t="s">
        <v>176</v>
      </c>
      <c r="G7526" s="241">
        <v>169.01</v>
      </c>
      <c r="H7526" s="244">
        <f t="shared" si="353"/>
        <v>5915.3499999999995</v>
      </c>
      <c r="I7526" s="246"/>
      <c r="J7526" s="247"/>
      <c r="K7526" s="240"/>
      <c r="L7526" s="245"/>
    </row>
    <row r="7527" spans="1:12">
      <c r="A7527" s="243">
        <v>45201</v>
      </c>
      <c r="B7527" s="243">
        <v>45212</v>
      </c>
      <c r="C7527" s="244">
        <f t="shared" si="351"/>
        <v>12</v>
      </c>
      <c r="D7527" s="239">
        <v>45212</v>
      </c>
      <c r="E7527" s="245">
        <f t="shared" si="352"/>
        <v>11</v>
      </c>
      <c r="F7527" s="306" t="s">
        <v>176</v>
      </c>
      <c r="G7527" s="241">
        <v>233.67</v>
      </c>
      <c r="H7527" s="244">
        <f t="shared" si="353"/>
        <v>2570.37</v>
      </c>
      <c r="I7527" s="246"/>
      <c r="J7527" s="247"/>
      <c r="K7527" s="240"/>
      <c r="L7527" s="245"/>
    </row>
    <row r="7528" spans="1:12">
      <c r="A7528" s="243">
        <v>45201</v>
      </c>
      <c r="B7528" s="243">
        <v>45229</v>
      </c>
      <c r="C7528" s="244">
        <f t="shared" si="351"/>
        <v>29</v>
      </c>
      <c r="D7528" s="239">
        <v>45229</v>
      </c>
      <c r="E7528" s="245">
        <f t="shared" si="352"/>
        <v>28</v>
      </c>
      <c r="F7528" s="306" t="s">
        <v>175</v>
      </c>
      <c r="G7528" s="241">
        <v>60.91</v>
      </c>
      <c r="H7528" s="244">
        <f t="shared" si="353"/>
        <v>1705.48</v>
      </c>
      <c r="I7528" s="246"/>
      <c r="J7528" s="247"/>
      <c r="K7528" s="240"/>
      <c r="L7528" s="245"/>
    </row>
    <row r="7529" spans="1:12">
      <c r="A7529" s="243">
        <v>45201</v>
      </c>
      <c r="B7529" s="243">
        <v>45371</v>
      </c>
      <c r="C7529" s="244">
        <f t="shared" si="351"/>
        <v>171</v>
      </c>
      <c r="D7529" s="239">
        <v>45371</v>
      </c>
      <c r="E7529" s="245">
        <f t="shared" si="352"/>
        <v>170</v>
      </c>
      <c r="F7529" s="306" t="s">
        <v>176</v>
      </c>
      <c r="G7529" s="241">
        <v>17.88</v>
      </c>
      <c r="H7529" s="244">
        <f t="shared" si="353"/>
        <v>3039.6</v>
      </c>
      <c r="I7529" s="246"/>
      <c r="J7529" s="247"/>
      <c r="K7529" s="240"/>
      <c r="L7529" s="245"/>
    </row>
    <row r="7530" spans="1:12">
      <c r="A7530" s="243">
        <v>45201</v>
      </c>
      <c r="B7530" s="243">
        <v>45217</v>
      </c>
      <c r="C7530" s="244">
        <f t="shared" si="351"/>
        <v>17</v>
      </c>
      <c r="D7530" s="239">
        <v>45217</v>
      </c>
      <c r="E7530" s="245">
        <f t="shared" si="352"/>
        <v>16</v>
      </c>
      <c r="F7530" s="306" t="s">
        <v>175</v>
      </c>
      <c r="G7530" s="241">
        <v>109.94</v>
      </c>
      <c r="H7530" s="244">
        <f t="shared" si="353"/>
        <v>1759.04</v>
      </c>
      <c r="I7530" s="246"/>
      <c r="J7530" s="247"/>
      <c r="K7530" s="240"/>
      <c r="L7530" s="245"/>
    </row>
    <row r="7531" spans="1:12">
      <c r="A7531" s="243">
        <v>45201</v>
      </c>
      <c r="B7531" s="243">
        <v>45215</v>
      </c>
      <c r="C7531" s="244">
        <f t="shared" si="351"/>
        <v>15</v>
      </c>
      <c r="D7531" s="239">
        <v>45215</v>
      </c>
      <c r="E7531" s="245">
        <f t="shared" si="352"/>
        <v>14</v>
      </c>
      <c r="F7531" s="306" t="s">
        <v>178</v>
      </c>
      <c r="G7531" s="241">
        <v>11.59</v>
      </c>
      <c r="H7531" s="244">
        <f t="shared" si="353"/>
        <v>162.26</v>
      </c>
      <c r="I7531" s="246"/>
      <c r="J7531" s="247"/>
      <c r="K7531" s="240"/>
      <c r="L7531" s="245"/>
    </row>
    <row r="7532" spans="1:12">
      <c r="A7532" s="243">
        <v>45201</v>
      </c>
      <c r="B7532" s="243">
        <v>45300</v>
      </c>
      <c r="C7532" s="244">
        <f t="shared" si="351"/>
        <v>100</v>
      </c>
      <c r="D7532" s="239">
        <v>45300</v>
      </c>
      <c r="E7532" s="245">
        <f t="shared" si="352"/>
        <v>99</v>
      </c>
      <c r="F7532" s="306" t="s">
        <v>175</v>
      </c>
      <c r="G7532" s="241">
        <v>660.17</v>
      </c>
      <c r="H7532" s="244">
        <f t="shared" si="353"/>
        <v>65356.829999999994</v>
      </c>
      <c r="I7532" s="246"/>
      <c r="J7532" s="247"/>
      <c r="K7532" s="240"/>
      <c r="L7532" s="245"/>
    </row>
    <row r="7533" spans="1:12">
      <c r="A7533" s="243">
        <v>45201</v>
      </c>
      <c r="B7533" s="243">
        <v>45201</v>
      </c>
      <c r="C7533" s="244">
        <f t="shared" si="351"/>
        <v>1</v>
      </c>
      <c r="D7533" s="239">
        <v>45201</v>
      </c>
      <c r="E7533" s="245">
        <f t="shared" si="352"/>
        <v>0</v>
      </c>
      <c r="F7533" s="306" t="s">
        <v>175</v>
      </c>
      <c r="G7533" s="241">
        <v>389.32</v>
      </c>
      <c r="H7533" s="244">
        <f t="shared" si="353"/>
        <v>0</v>
      </c>
      <c r="I7533" s="246"/>
      <c r="J7533" s="247"/>
      <c r="K7533" s="240"/>
      <c r="L7533" s="245"/>
    </row>
    <row r="7534" spans="1:12">
      <c r="A7534" s="243">
        <v>45201</v>
      </c>
      <c r="B7534" s="243">
        <v>45384</v>
      </c>
      <c r="C7534" s="244">
        <f t="shared" si="351"/>
        <v>184</v>
      </c>
      <c r="D7534" s="239">
        <v>45384</v>
      </c>
      <c r="E7534" s="245">
        <f t="shared" si="352"/>
        <v>183</v>
      </c>
      <c r="F7534" s="306" t="s">
        <v>175</v>
      </c>
      <c r="G7534" s="241">
        <v>106.66</v>
      </c>
      <c r="H7534" s="244">
        <f t="shared" si="353"/>
        <v>19518.78</v>
      </c>
      <c r="I7534" s="246"/>
      <c r="J7534" s="247"/>
      <c r="K7534" s="240"/>
      <c r="L7534" s="245"/>
    </row>
    <row r="7535" spans="1:12">
      <c r="A7535" s="243">
        <v>45201</v>
      </c>
      <c r="B7535" s="243">
        <v>45215</v>
      </c>
      <c r="C7535" s="244">
        <f t="shared" si="351"/>
        <v>15</v>
      </c>
      <c r="D7535" s="239">
        <v>45215</v>
      </c>
      <c r="E7535" s="245">
        <f t="shared" si="352"/>
        <v>14</v>
      </c>
      <c r="F7535" s="306" t="s">
        <v>176</v>
      </c>
      <c r="G7535" s="241">
        <v>5.96</v>
      </c>
      <c r="H7535" s="244">
        <f t="shared" si="353"/>
        <v>83.44</v>
      </c>
      <c r="I7535" s="246"/>
      <c r="J7535" s="247"/>
      <c r="K7535" s="240"/>
      <c r="L7535" s="245"/>
    </row>
    <row r="7536" spans="1:12">
      <c r="A7536" s="243">
        <v>45201</v>
      </c>
      <c r="B7536" s="243">
        <v>45218</v>
      </c>
      <c r="C7536" s="244">
        <f t="shared" si="351"/>
        <v>18</v>
      </c>
      <c r="D7536" s="239">
        <v>45218</v>
      </c>
      <c r="E7536" s="245">
        <f t="shared" si="352"/>
        <v>17</v>
      </c>
      <c r="F7536" s="306" t="s">
        <v>175</v>
      </c>
      <c r="G7536" s="241">
        <v>435.9</v>
      </c>
      <c r="H7536" s="244">
        <f t="shared" si="353"/>
        <v>7410.2999999999993</v>
      </c>
      <c r="I7536" s="246"/>
      <c r="J7536" s="247"/>
      <c r="K7536" s="240"/>
      <c r="L7536" s="245"/>
    </row>
    <row r="7537" spans="1:12">
      <c r="A7537" s="243">
        <v>45201</v>
      </c>
      <c r="B7537" s="243">
        <v>45216</v>
      </c>
      <c r="C7537" s="244">
        <f t="shared" si="351"/>
        <v>16</v>
      </c>
      <c r="D7537" s="239">
        <v>45216</v>
      </c>
      <c r="E7537" s="245">
        <f t="shared" si="352"/>
        <v>15</v>
      </c>
      <c r="F7537" s="306" t="s">
        <v>176</v>
      </c>
      <c r="G7537" s="241">
        <v>204.25</v>
      </c>
      <c r="H7537" s="244">
        <f t="shared" si="353"/>
        <v>3063.75</v>
      </c>
      <c r="I7537" s="246"/>
      <c r="J7537" s="247"/>
      <c r="K7537" s="240"/>
      <c r="L7537" s="245"/>
    </row>
    <row r="7538" spans="1:12">
      <c r="A7538" s="243">
        <v>45201</v>
      </c>
      <c r="B7538" s="243">
        <v>45202</v>
      </c>
      <c r="C7538" s="244">
        <f t="shared" si="351"/>
        <v>2</v>
      </c>
      <c r="D7538" s="239">
        <v>45202</v>
      </c>
      <c r="E7538" s="245">
        <f t="shared" si="352"/>
        <v>1</v>
      </c>
      <c r="F7538" s="306" t="s">
        <v>175</v>
      </c>
      <c r="G7538" s="241">
        <v>81.09</v>
      </c>
      <c r="H7538" s="244">
        <f t="shared" si="353"/>
        <v>81.09</v>
      </c>
      <c r="I7538" s="246"/>
      <c r="J7538" s="247"/>
      <c r="K7538" s="240"/>
      <c r="L7538" s="245"/>
    </row>
    <row r="7539" spans="1:12">
      <c r="A7539" s="243">
        <v>45201</v>
      </c>
      <c r="B7539" s="243">
        <v>45265</v>
      </c>
      <c r="C7539" s="244">
        <f t="shared" si="351"/>
        <v>65</v>
      </c>
      <c r="D7539" s="239">
        <v>45265</v>
      </c>
      <c r="E7539" s="245">
        <f t="shared" si="352"/>
        <v>64</v>
      </c>
      <c r="F7539" s="306" t="s">
        <v>175</v>
      </c>
      <c r="G7539" s="241">
        <v>113.68</v>
      </c>
      <c r="H7539" s="244">
        <f t="shared" si="353"/>
        <v>7275.52</v>
      </c>
      <c r="I7539" s="246"/>
      <c r="J7539" s="247"/>
      <c r="K7539" s="240"/>
      <c r="L7539" s="245"/>
    </row>
    <row r="7540" spans="1:12">
      <c r="A7540" s="243">
        <v>45201</v>
      </c>
      <c r="B7540" s="243">
        <v>45385</v>
      </c>
      <c r="C7540" s="244">
        <f t="shared" si="351"/>
        <v>185</v>
      </c>
      <c r="D7540" s="239">
        <v>45385</v>
      </c>
      <c r="E7540" s="245">
        <f t="shared" si="352"/>
        <v>184</v>
      </c>
      <c r="F7540" s="306" t="s">
        <v>175</v>
      </c>
      <c r="G7540" s="241">
        <v>16.16</v>
      </c>
      <c r="H7540" s="244">
        <f t="shared" si="353"/>
        <v>2973.44</v>
      </c>
      <c r="I7540" s="246"/>
      <c r="J7540" s="247"/>
      <c r="K7540" s="240"/>
      <c r="L7540" s="245"/>
    </row>
    <row r="7541" spans="1:12">
      <c r="A7541" s="243">
        <v>45201</v>
      </c>
      <c r="B7541" s="243">
        <v>45203</v>
      </c>
      <c r="C7541" s="244">
        <f t="shared" si="351"/>
        <v>3</v>
      </c>
      <c r="D7541" s="239">
        <v>45203</v>
      </c>
      <c r="E7541" s="245">
        <f t="shared" si="352"/>
        <v>2</v>
      </c>
      <c r="F7541" s="306" t="s">
        <v>175</v>
      </c>
      <c r="G7541" s="241">
        <v>655492.06999999995</v>
      </c>
      <c r="H7541" s="244">
        <f t="shared" si="353"/>
        <v>1310984.1399999999</v>
      </c>
      <c r="I7541" s="246"/>
      <c r="J7541" s="247"/>
      <c r="K7541" s="240"/>
      <c r="L7541" s="245"/>
    </row>
    <row r="7542" spans="1:12">
      <c r="A7542" s="243">
        <v>45201</v>
      </c>
      <c r="B7542" s="243">
        <v>45217</v>
      </c>
      <c r="C7542" s="244">
        <f t="shared" si="351"/>
        <v>17</v>
      </c>
      <c r="D7542" s="239">
        <v>45217</v>
      </c>
      <c r="E7542" s="245">
        <f t="shared" si="352"/>
        <v>16</v>
      </c>
      <c r="F7542" s="306" t="s">
        <v>176</v>
      </c>
      <c r="G7542" s="241">
        <v>467.57</v>
      </c>
      <c r="H7542" s="244">
        <f t="shared" si="353"/>
        <v>7481.12</v>
      </c>
      <c r="I7542" s="246"/>
      <c r="J7542" s="247"/>
      <c r="K7542" s="240"/>
      <c r="L7542" s="245"/>
    </row>
    <row r="7543" spans="1:12">
      <c r="A7543" s="243">
        <v>45201</v>
      </c>
      <c r="B7543" s="243">
        <v>45266</v>
      </c>
      <c r="C7543" s="244">
        <f t="shared" si="351"/>
        <v>66</v>
      </c>
      <c r="D7543" s="239">
        <v>45266</v>
      </c>
      <c r="E7543" s="245">
        <f t="shared" si="352"/>
        <v>65</v>
      </c>
      <c r="F7543" s="306" t="s">
        <v>175</v>
      </c>
      <c r="G7543" s="241">
        <v>127.83</v>
      </c>
      <c r="H7543" s="244">
        <f t="shared" si="353"/>
        <v>8308.9500000000007</v>
      </c>
      <c r="I7543" s="246"/>
      <c r="J7543" s="247"/>
      <c r="K7543" s="240"/>
      <c r="L7543" s="245"/>
    </row>
    <row r="7544" spans="1:12">
      <c r="A7544" s="243">
        <v>45201</v>
      </c>
      <c r="B7544" s="243">
        <v>45204</v>
      </c>
      <c r="C7544" s="244">
        <f t="shared" si="351"/>
        <v>4</v>
      </c>
      <c r="D7544" s="239">
        <v>45204</v>
      </c>
      <c r="E7544" s="245">
        <f t="shared" si="352"/>
        <v>3</v>
      </c>
      <c r="F7544" s="306" t="s">
        <v>175</v>
      </c>
      <c r="G7544" s="241">
        <v>2841.78</v>
      </c>
      <c r="H7544" s="244">
        <f t="shared" si="353"/>
        <v>8525.34</v>
      </c>
      <c r="I7544" s="246"/>
      <c r="J7544" s="247"/>
      <c r="K7544" s="240"/>
      <c r="L7544" s="245"/>
    </row>
    <row r="7545" spans="1:12">
      <c r="A7545" s="243">
        <v>45201</v>
      </c>
      <c r="B7545" s="243">
        <v>45201</v>
      </c>
      <c r="C7545" s="244">
        <f t="shared" si="351"/>
        <v>1</v>
      </c>
      <c r="D7545" s="239">
        <v>45201</v>
      </c>
      <c r="E7545" s="245">
        <f t="shared" si="352"/>
        <v>0</v>
      </c>
      <c r="F7545" s="306" t="s">
        <v>176</v>
      </c>
      <c r="G7545" s="241">
        <v>753.15</v>
      </c>
      <c r="H7545" s="244">
        <f t="shared" si="353"/>
        <v>0</v>
      </c>
      <c r="I7545" s="246"/>
      <c r="J7545" s="247"/>
      <c r="K7545" s="240"/>
      <c r="L7545" s="245"/>
    </row>
    <row r="7546" spans="1:12">
      <c r="A7546" s="243">
        <v>45201</v>
      </c>
      <c r="B7546" s="243">
        <v>45201</v>
      </c>
      <c r="C7546" s="244">
        <f t="shared" si="351"/>
        <v>1</v>
      </c>
      <c r="D7546" s="239">
        <v>45201</v>
      </c>
      <c r="E7546" s="245">
        <f t="shared" si="352"/>
        <v>0</v>
      </c>
      <c r="F7546" s="306" t="s">
        <v>179</v>
      </c>
      <c r="G7546" s="241">
        <v>113.56</v>
      </c>
      <c r="H7546" s="244">
        <f t="shared" si="353"/>
        <v>0</v>
      </c>
      <c r="I7546" s="246"/>
      <c r="J7546" s="247"/>
      <c r="K7546" s="240"/>
      <c r="L7546" s="245"/>
    </row>
    <row r="7547" spans="1:12">
      <c r="A7547" s="243">
        <v>45201</v>
      </c>
      <c r="B7547" s="243">
        <v>45202</v>
      </c>
      <c r="C7547" s="244">
        <f t="shared" si="351"/>
        <v>2</v>
      </c>
      <c r="D7547" s="239">
        <v>45202</v>
      </c>
      <c r="E7547" s="245">
        <f t="shared" si="352"/>
        <v>1</v>
      </c>
      <c r="F7547" s="306" t="s">
        <v>178</v>
      </c>
      <c r="G7547" s="241">
        <v>93442.76</v>
      </c>
      <c r="H7547" s="244">
        <f t="shared" si="353"/>
        <v>93442.76</v>
      </c>
      <c r="I7547" s="246"/>
      <c r="J7547" s="247"/>
      <c r="K7547" s="240"/>
      <c r="L7547" s="245"/>
    </row>
    <row r="7548" spans="1:12">
      <c r="A7548" s="243">
        <v>45201</v>
      </c>
      <c r="B7548" s="243">
        <v>45243</v>
      </c>
      <c r="C7548" s="244">
        <f t="shared" si="351"/>
        <v>43</v>
      </c>
      <c r="D7548" s="239">
        <v>45243</v>
      </c>
      <c r="E7548" s="245">
        <f t="shared" si="352"/>
        <v>42</v>
      </c>
      <c r="F7548" s="306" t="s">
        <v>175</v>
      </c>
      <c r="G7548" s="241">
        <v>15.42</v>
      </c>
      <c r="H7548" s="244">
        <f t="shared" si="353"/>
        <v>647.64</v>
      </c>
      <c r="I7548" s="246"/>
      <c r="J7548" s="247"/>
      <c r="K7548" s="240"/>
      <c r="L7548" s="245"/>
    </row>
    <row r="7549" spans="1:12">
      <c r="A7549" s="243">
        <v>45201</v>
      </c>
      <c r="B7549" s="243">
        <v>45267</v>
      </c>
      <c r="C7549" s="244">
        <f t="shared" si="351"/>
        <v>67</v>
      </c>
      <c r="D7549" s="239">
        <v>45267</v>
      </c>
      <c r="E7549" s="245">
        <f t="shared" si="352"/>
        <v>66</v>
      </c>
      <c r="F7549" s="306" t="s">
        <v>175</v>
      </c>
      <c r="G7549" s="241">
        <v>75.900000000000006</v>
      </c>
      <c r="H7549" s="244">
        <f t="shared" si="353"/>
        <v>5009.4000000000005</v>
      </c>
      <c r="I7549" s="246"/>
      <c r="J7549" s="247"/>
      <c r="K7549" s="240"/>
      <c r="L7549" s="245"/>
    </row>
    <row r="7550" spans="1:12">
      <c r="A7550" s="243">
        <v>45201</v>
      </c>
      <c r="B7550" s="243">
        <v>45202</v>
      </c>
      <c r="C7550" s="244">
        <f t="shared" si="351"/>
        <v>2</v>
      </c>
      <c r="D7550" s="239">
        <v>45202</v>
      </c>
      <c r="E7550" s="245">
        <f t="shared" si="352"/>
        <v>1</v>
      </c>
      <c r="F7550" s="306" t="s">
        <v>176</v>
      </c>
      <c r="G7550" s="241">
        <v>49519.68</v>
      </c>
      <c r="H7550" s="244">
        <f t="shared" si="353"/>
        <v>49519.68</v>
      </c>
      <c r="I7550" s="246"/>
      <c r="J7550" s="247"/>
      <c r="K7550" s="240"/>
      <c r="L7550" s="245"/>
    </row>
    <row r="7551" spans="1:12">
      <c r="A7551" s="243">
        <v>45201</v>
      </c>
      <c r="B7551" s="243">
        <v>45205</v>
      </c>
      <c r="C7551" s="244">
        <f t="shared" si="351"/>
        <v>5</v>
      </c>
      <c r="D7551" s="239">
        <v>45205</v>
      </c>
      <c r="E7551" s="245">
        <f t="shared" si="352"/>
        <v>4</v>
      </c>
      <c r="F7551" s="306" t="s">
        <v>175</v>
      </c>
      <c r="G7551" s="241">
        <v>5727.66</v>
      </c>
      <c r="H7551" s="244">
        <f t="shared" si="353"/>
        <v>22910.639999999999</v>
      </c>
      <c r="I7551" s="246"/>
      <c r="J7551" s="247"/>
      <c r="K7551" s="240"/>
      <c r="L7551" s="245"/>
    </row>
    <row r="7552" spans="1:12">
      <c r="A7552" s="243">
        <v>45201</v>
      </c>
      <c r="B7552" s="243">
        <v>45244</v>
      </c>
      <c r="C7552" s="244">
        <f t="shared" si="351"/>
        <v>44</v>
      </c>
      <c r="D7552" s="239">
        <v>45244</v>
      </c>
      <c r="E7552" s="245">
        <f t="shared" si="352"/>
        <v>43</v>
      </c>
      <c r="F7552" s="306" t="s">
        <v>175</v>
      </c>
      <c r="G7552" s="241">
        <v>184.17</v>
      </c>
      <c r="H7552" s="244">
        <f t="shared" si="353"/>
        <v>7919.3099999999995</v>
      </c>
      <c r="I7552" s="246"/>
      <c r="J7552" s="247"/>
      <c r="K7552" s="240"/>
      <c r="L7552" s="245"/>
    </row>
    <row r="7553" spans="1:12">
      <c r="A7553" s="243">
        <v>45201</v>
      </c>
      <c r="B7553" s="243">
        <v>45219</v>
      </c>
      <c r="C7553" s="244">
        <f t="shared" si="351"/>
        <v>19</v>
      </c>
      <c r="D7553" s="239">
        <v>45219</v>
      </c>
      <c r="E7553" s="245">
        <f t="shared" si="352"/>
        <v>18</v>
      </c>
      <c r="F7553" s="306" t="s">
        <v>175</v>
      </c>
      <c r="G7553" s="241">
        <v>186.71</v>
      </c>
      <c r="H7553" s="244">
        <f t="shared" si="353"/>
        <v>3360.78</v>
      </c>
      <c r="I7553" s="246"/>
      <c r="J7553" s="247"/>
      <c r="K7553" s="240"/>
      <c r="L7553" s="245"/>
    </row>
    <row r="7554" spans="1:12">
      <c r="A7554" s="243">
        <v>45201</v>
      </c>
      <c r="B7554" s="243">
        <v>45204</v>
      </c>
      <c r="C7554" s="244">
        <f t="shared" si="351"/>
        <v>4</v>
      </c>
      <c r="D7554" s="239">
        <v>45204</v>
      </c>
      <c r="E7554" s="245">
        <f t="shared" si="352"/>
        <v>3</v>
      </c>
      <c r="F7554" s="306" t="s">
        <v>178</v>
      </c>
      <c r="G7554" s="241">
        <v>5658.24</v>
      </c>
      <c r="H7554" s="244">
        <f t="shared" si="353"/>
        <v>16974.72</v>
      </c>
      <c r="I7554" s="246"/>
      <c r="J7554" s="247"/>
      <c r="K7554" s="240"/>
      <c r="L7554" s="245"/>
    </row>
    <row r="7555" spans="1:12">
      <c r="A7555" s="243">
        <v>45201</v>
      </c>
      <c r="B7555" s="243">
        <v>45201</v>
      </c>
      <c r="C7555" s="244">
        <f t="shared" si="351"/>
        <v>1</v>
      </c>
      <c r="D7555" s="239">
        <v>45201</v>
      </c>
      <c r="E7555" s="245">
        <f t="shared" si="352"/>
        <v>0</v>
      </c>
      <c r="F7555" s="306" t="s">
        <v>177</v>
      </c>
      <c r="G7555" s="241">
        <v>421.26</v>
      </c>
      <c r="H7555" s="244">
        <f t="shared" si="353"/>
        <v>0</v>
      </c>
      <c r="I7555" s="246"/>
      <c r="J7555" s="247"/>
      <c r="K7555" s="240"/>
      <c r="L7555" s="245"/>
    </row>
    <row r="7556" spans="1:12">
      <c r="A7556" s="243">
        <v>45201</v>
      </c>
      <c r="B7556" s="243">
        <v>45203</v>
      </c>
      <c r="C7556" s="244">
        <f t="shared" si="351"/>
        <v>3</v>
      </c>
      <c r="D7556" s="239">
        <v>45203</v>
      </c>
      <c r="E7556" s="245">
        <f t="shared" si="352"/>
        <v>2</v>
      </c>
      <c r="F7556" s="306" t="s">
        <v>176</v>
      </c>
      <c r="G7556" s="241">
        <v>10052.36</v>
      </c>
      <c r="H7556" s="244">
        <f t="shared" si="353"/>
        <v>20104.72</v>
      </c>
      <c r="I7556" s="246"/>
      <c r="J7556" s="247"/>
      <c r="K7556" s="240"/>
      <c r="L7556" s="245"/>
    </row>
    <row r="7557" spans="1:12">
      <c r="A7557" s="243">
        <v>45201</v>
      </c>
      <c r="B7557" s="243">
        <v>45245</v>
      </c>
      <c r="C7557" s="244">
        <f t="shared" si="351"/>
        <v>45</v>
      </c>
      <c r="D7557" s="239">
        <v>45245</v>
      </c>
      <c r="E7557" s="245">
        <f t="shared" si="352"/>
        <v>44</v>
      </c>
      <c r="F7557" s="306" t="s">
        <v>175</v>
      </c>
      <c r="G7557" s="241">
        <v>46.58</v>
      </c>
      <c r="H7557" s="244">
        <f t="shared" si="353"/>
        <v>2049.52</v>
      </c>
      <c r="I7557" s="246"/>
      <c r="J7557" s="247"/>
      <c r="K7557" s="240"/>
      <c r="L7557" s="245"/>
    </row>
    <row r="7558" spans="1:12">
      <c r="A7558" s="243">
        <v>45201</v>
      </c>
      <c r="B7558" s="243">
        <v>45205</v>
      </c>
      <c r="C7558" s="244">
        <f t="shared" si="351"/>
        <v>5</v>
      </c>
      <c r="D7558" s="239">
        <v>45205</v>
      </c>
      <c r="E7558" s="245">
        <f t="shared" si="352"/>
        <v>4</v>
      </c>
      <c r="F7558" s="306" t="s">
        <v>178</v>
      </c>
      <c r="G7558" s="241">
        <v>8371.4</v>
      </c>
      <c r="H7558" s="244">
        <f t="shared" si="353"/>
        <v>33485.599999999999</v>
      </c>
      <c r="I7558" s="246"/>
      <c r="J7558" s="247"/>
      <c r="K7558" s="240"/>
      <c r="L7558" s="245"/>
    </row>
    <row r="7559" spans="1:12">
      <c r="A7559" s="243">
        <v>45201</v>
      </c>
      <c r="B7559" s="243">
        <v>45204</v>
      </c>
      <c r="C7559" s="244">
        <f t="shared" ref="C7559:C7622" si="354">B7559-A7559+1</f>
        <v>4</v>
      </c>
      <c r="D7559" s="239">
        <v>45204</v>
      </c>
      <c r="E7559" s="245">
        <f t="shared" ref="E7559:E7622" si="355">D7559-A7559</f>
        <v>3</v>
      </c>
      <c r="F7559" s="306" t="s">
        <v>176</v>
      </c>
      <c r="G7559" s="241">
        <v>32785.35</v>
      </c>
      <c r="H7559" s="244">
        <f t="shared" ref="H7559:H7622" si="356">E7559*G7559</f>
        <v>98356.049999999988</v>
      </c>
      <c r="I7559" s="246"/>
      <c r="J7559" s="247"/>
      <c r="K7559" s="240"/>
      <c r="L7559" s="245"/>
    </row>
    <row r="7560" spans="1:12">
      <c r="A7560" s="243">
        <v>45201</v>
      </c>
      <c r="B7560" s="243">
        <v>45202</v>
      </c>
      <c r="C7560" s="244">
        <f t="shared" si="354"/>
        <v>2</v>
      </c>
      <c r="D7560" s="239">
        <v>45202</v>
      </c>
      <c r="E7560" s="245">
        <f t="shared" si="355"/>
        <v>1</v>
      </c>
      <c r="F7560" s="306" t="s">
        <v>177</v>
      </c>
      <c r="G7560" s="241">
        <v>98.75</v>
      </c>
      <c r="H7560" s="244">
        <f t="shared" si="356"/>
        <v>98.75</v>
      </c>
      <c r="I7560" s="246"/>
      <c r="J7560" s="247"/>
      <c r="K7560" s="240"/>
      <c r="L7560" s="245"/>
    </row>
    <row r="7561" spans="1:12">
      <c r="A7561" s="243">
        <v>45201</v>
      </c>
      <c r="B7561" s="243">
        <v>45205</v>
      </c>
      <c r="C7561" s="244">
        <f t="shared" si="354"/>
        <v>5</v>
      </c>
      <c r="D7561" s="239">
        <v>45205</v>
      </c>
      <c r="E7561" s="245">
        <f t="shared" si="355"/>
        <v>4</v>
      </c>
      <c r="F7561" s="306" t="s">
        <v>176</v>
      </c>
      <c r="G7561" s="241">
        <v>249415.25</v>
      </c>
      <c r="H7561" s="244">
        <f t="shared" si="356"/>
        <v>997661</v>
      </c>
      <c r="I7561" s="246"/>
      <c r="J7561" s="247"/>
      <c r="K7561" s="240"/>
      <c r="L7561" s="245"/>
    </row>
    <row r="7562" spans="1:12">
      <c r="A7562" s="243">
        <v>45201</v>
      </c>
      <c r="B7562" s="243">
        <v>45222</v>
      </c>
      <c r="C7562" s="244">
        <f t="shared" si="354"/>
        <v>22</v>
      </c>
      <c r="D7562" s="239">
        <v>45222</v>
      </c>
      <c r="E7562" s="245">
        <f t="shared" si="355"/>
        <v>21</v>
      </c>
      <c r="F7562" s="306" t="s">
        <v>175</v>
      </c>
      <c r="G7562" s="241">
        <v>207.31</v>
      </c>
      <c r="H7562" s="244">
        <f t="shared" si="356"/>
        <v>4353.51</v>
      </c>
      <c r="I7562" s="246"/>
      <c r="J7562" s="247"/>
      <c r="K7562" s="240"/>
      <c r="L7562" s="245"/>
    </row>
    <row r="7563" spans="1:12">
      <c r="A7563" s="243">
        <v>45201</v>
      </c>
      <c r="B7563" s="243">
        <v>45208</v>
      </c>
      <c r="C7563" s="244">
        <f t="shared" si="354"/>
        <v>8</v>
      </c>
      <c r="D7563" s="239">
        <v>45208</v>
      </c>
      <c r="E7563" s="245">
        <f t="shared" si="355"/>
        <v>7</v>
      </c>
      <c r="F7563" s="306" t="s">
        <v>175</v>
      </c>
      <c r="G7563" s="241">
        <v>1625.97</v>
      </c>
      <c r="H7563" s="244">
        <f t="shared" si="356"/>
        <v>11381.79</v>
      </c>
      <c r="I7563" s="246"/>
      <c r="J7563" s="247"/>
      <c r="K7563" s="240"/>
      <c r="L7563" s="245"/>
    </row>
    <row r="7564" spans="1:12">
      <c r="A7564" s="243">
        <v>45201</v>
      </c>
      <c r="B7564" s="243">
        <v>45244</v>
      </c>
      <c r="C7564" s="244">
        <f t="shared" si="354"/>
        <v>44</v>
      </c>
      <c r="D7564" s="239">
        <v>45244</v>
      </c>
      <c r="E7564" s="245">
        <f t="shared" si="355"/>
        <v>43</v>
      </c>
      <c r="F7564" s="306" t="s">
        <v>176</v>
      </c>
      <c r="G7564" s="241">
        <v>13.7</v>
      </c>
      <c r="H7564" s="244">
        <f t="shared" si="356"/>
        <v>589.1</v>
      </c>
      <c r="I7564" s="246"/>
      <c r="J7564" s="247"/>
      <c r="K7564" s="240"/>
      <c r="L7564" s="245"/>
    </row>
    <row r="7565" spans="1:12">
      <c r="A7565" s="243">
        <v>45201</v>
      </c>
      <c r="B7565" s="243">
        <v>45329</v>
      </c>
      <c r="C7565" s="244">
        <f t="shared" si="354"/>
        <v>129</v>
      </c>
      <c r="D7565" s="239">
        <v>45329</v>
      </c>
      <c r="E7565" s="245">
        <f t="shared" si="355"/>
        <v>128</v>
      </c>
      <c r="F7565" s="306" t="s">
        <v>175</v>
      </c>
      <c r="G7565" s="241">
        <v>92.04</v>
      </c>
      <c r="H7565" s="244">
        <f t="shared" si="356"/>
        <v>11781.12</v>
      </c>
      <c r="I7565" s="246"/>
      <c r="J7565" s="247"/>
      <c r="K7565" s="240"/>
      <c r="L7565" s="245"/>
    </row>
    <row r="7566" spans="1:12">
      <c r="A7566" s="243">
        <v>45201</v>
      </c>
      <c r="B7566" s="243">
        <v>45204</v>
      </c>
      <c r="C7566" s="244">
        <f t="shared" si="354"/>
        <v>4</v>
      </c>
      <c r="D7566" s="239">
        <v>45204</v>
      </c>
      <c r="E7566" s="245">
        <f t="shared" si="355"/>
        <v>3</v>
      </c>
      <c r="F7566" s="306" t="s">
        <v>177</v>
      </c>
      <c r="G7566" s="241">
        <v>26270.49</v>
      </c>
      <c r="H7566" s="244">
        <f t="shared" si="356"/>
        <v>78811.47</v>
      </c>
      <c r="I7566" s="246"/>
      <c r="J7566" s="247"/>
      <c r="K7566" s="240"/>
      <c r="L7566" s="245"/>
    </row>
    <row r="7567" spans="1:12">
      <c r="A7567" s="243">
        <v>45201</v>
      </c>
      <c r="B7567" s="243">
        <v>45223</v>
      </c>
      <c r="C7567" s="244">
        <f t="shared" si="354"/>
        <v>23</v>
      </c>
      <c r="D7567" s="239">
        <v>45223</v>
      </c>
      <c r="E7567" s="245">
        <f t="shared" si="355"/>
        <v>22</v>
      </c>
      <c r="F7567" s="306" t="s">
        <v>175</v>
      </c>
      <c r="G7567" s="241">
        <v>250.03</v>
      </c>
      <c r="H7567" s="244">
        <f t="shared" si="356"/>
        <v>5500.66</v>
      </c>
      <c r="I7567" s="246"/>
      <c r="J7567" s="247"/>
      <c r="K7567" s="240"/>
      <c r="L7567" s="245"/>
    </row>
    <row r="7568" spans="1:12">
      <c r="A7568" s="243">
        <v>45201</v>
      </c>
      <c r="B7568" s="243">
        <v>45208</v>
      </c>
      <c r="C7568" s="244">
        <f t="shared" si="354"/>
        <v>8</v>
      </c>
      <c r="D7568" s="239">
        <v>45208</v>
      </c>
      <c r="E7568" s="245">
        <f t="shared" si="355"/>
        <v>7</v>
      </c>
      <c r="F7568" s="306" t="s">
        <v>178</v>
      </c>
      <c r="G7568" s="241">
        <v>962.72</v>
      </c>
      <c r="H7568" s="244">
        <f t="shared" si="356"/>
        <v>6739.04</v>
      </c>
      <c r="I7568" s="246"/>
      <c r="J7568" s="247"/>
      <c r="K7568" s="240"/>
      <c r="L7568" s="245"/>
    </row>
    <row r="7569" spans="1:12">
      <c r="A7569" s="243">
        <v>45201</v>
      </c>
      <c r="B7569" s="243">
        <v>45205</v>
      </c>
      <c r="C7569" s="244">
        <f t="shared" si="354"/>
        <v>5</v>
      </c>
      <c r="D7569" s="239">
        <v>45205</v>
      </c>
      <c r="E7569" s="245">
        <f t="shared" si="355"/>
        <v>4</v>
      </c>
      <c r="F7569" s="306" t="s">
        <v>177</v>
      </c>
      <c r="G7569" s="241">
        <v>24241.38</v>
      </c>
      <c r="H7569" s="244">
        <f t="shared" si="356"/>
        <v>96965.52</v>
      </c>
      <c r="I7569" s="246"/>
      <c r="J7569" s="247"/>
      <c r="K7569" s="240"/>
      <c r="L7569" s="245"/>
    </row>
    <row r="7570" spans="1:12">
      <c r="A7570" s="243">
        <v>45201</v>
      </c>
      <c r="B7570" s="243">
        <v>45287</v>
      </c>
      <c r="C7570" s="244">
        <f t="shared" si="354"/>
        <v>87</v>
      </c>
      <c r="D7570" s="239">
        <v>45287</v>
      </c>
      <c r="E7570" s="245">
        <f t="shared" si="355"/>
        <v>86</v>
      </c>
      <c r="F7570" s="306" t="s">
        <v>175</v>
      </c>
      <c r="G7570" s="241">
        <v>17.739999999999998</v>
      </c>
      <c r="H7570" s="244">
        <f t="shared" si="356"/>
        <v>1525.6399999999999</v>
      </c>
      <c r="I7570" s="246"/>
      <c r="J7570" s="247"/>
      <c r="K7570" s="240"/>
      <c r="L7570" s="245"/>
    </row>
    <row r="7571" spans="1:12">
      <c r="A7571" s="243">
        <v>45201</v>
      </c>
      <c r="B7571" s="243">
        <v>45208</v>
      </c>
      <c r="C7571" s="244">
        <f t="shared" si="354"/>
        <v>8</v>
      </c>
      <c r="D7571" s="239">
        <v>45208</v>
      </c>
      <c r="E7571" s="245">
        <f t="shared" si="355"/>
        <v>7</v>
      </c>
      <c r="F7571" s="306" t="s">
        <v>176</v>
      </c>
      <c r="G7571" s="241">
        <v>75571.89</v>
      </c>
      <c r="H7571" s="244">
        <f t="shared" si="356"/>
        <v>529003.23</v>
      </c>
      <c r="I7571" s="246"/>
      <c r="J7571" s="247"/>
      <c r="K7571" s="240"/>
      <c r="L7571" s="245"/>
    </row>
    <row r="7572" spans="1:12">
      <c r="A7572" s="243">
        <v>45201</v>
      </c>
      <c r="B7572" s="243">
        <v>45222</v>
      </c>
      <c r="C7572" s="244">
        <f t="shared" si="354"/>
        <v>22</v>
      </c>
      <c r="D7572" s="239">
        <v>45222</v>
      </c>
      <c r="E7572" s="245">
        <f t="shared" si="355"/>
        <v>21</v>
      </c>
      <c r="F7572" s="306" t="s">
        <v>176</v>
      </c>
      <c r="G7572" s="241">
        <v>6225.95</v>
      </c>
      <c r="H7572" s="244">
        <f t="shared" si="356"/>
        <v>130744.95</v>
      </c>
      <c r="I7572" s="246"/>
      <c r="J7572" s="247"/>
      <c r="K7572" s="240"/>
      <c r="L7572" s="245"/>
    </row>
    <row r="7573" spans="1:12">
      <c r="A7573" s="243">
        <v>45201</v>
      </c>
      <c r="B7573" s="243">
        <v>45209</v>
      </c>
      <c r="C7573" s="244">
        <f t="shared" si="354"/>
        <v>9</v>
      </c>
      <c r="D7573" s="239">
        <v>45209</v>
      </c>
      <c r="E7573" s="245">
        <f t="shared" si="355"/>
        <v>8</v>
      </c>
      <c r="F7573" s="306" t="s">
        <v>175</v>
      </c>
      <c r="G7573" s="241">
        <v>317.94</v>
      </c>
      <c r="H7573" s="244">
        <f t="shared" si="356"/>
        <v>2543.52</v>
      </c>
      <c r="I7573" s="246"/>
      <c r="J7573" s="247"/>
      <c r="K7573" s="240"/>
      <c r="L7573" s="245"/>
    </row>
    <row r="7574" spans="1:12">
      <c r="A7574" s="243">
        <v>45201</v>
      </c>
      <c r="B7574" s="243">
        <v>45208</v>
      </c>
      <c r="C7574" s="244">
        <f t="shared" si="354"/>
        <v>8</v>
      </c>
      <c r="D7574" s="239">
        <v>45208</v>
      </c>
      <c r="E7574" s="245">
        <f t="shared" si="355"/>
        <v>7</v>
      </c>
      <c r="F7574" s="306" t="s">
        <v>177</v>
      </c>
      <c r="G7574" s="241">
        <v>2172.98</v>
      </c>
      <c r="H7574" s="244">
        <f t="shared" si="356"/>
        <v>15210.86</v>
      </c>
      <c r="I7574" s="246"/>
      <c r="J7574" s="247"/>
      <c r="K7574" s="240"/>
      <c r="L7574" s="245"/>
    </row>
    <row r="7575" spans="1:12">
      <c r="A7575" s="243">
        <v>45201</v>
      </c>
      <c r="B7575" s="243">
        <v>45210</v>
      </c>
      <c r="C7575" s="244">
        <f t="shared" si="354"/>
        <v>10</v>
      </c>
      <c r="D7575" s="239">
        <v>45210</v>
      </c>
      <c r="E7575" s="245">
        <f t="shared" si="355"/>
        <v>9</v>
      </c>
      <c r="F7575" s="306" t="s">
        <v>175</v>
      </c>
      <c r="G7575" s="241">
        <v>494.36</v>
      </c>
      <c r="H7575" s="244">
        <f t="shared" si="356"/>
        <v>4449.24</v>
      </c>
      <c r="I7575" s="246"/>
      <c r="J7575" s="247"/>
      <c r="K7575" s="240"/>
      <c r="L7575" s="245"/>
    </row>
    <row r="7576" spans="1:12">
      <c r="A7576" s="243">
        <v>45201</v>
      </c>
      <c r="B7576" s="243">
        <v>45224</v>
      </c>
      <c r="C7576" s="244">
        <f t="shared" si="354"/>
        <v>24</v>
      </c>
      <c r="D7576" s="239">
        <v>45224</v>
      </c>
      <c r="E7576" s="245">
        <f t="shared" si="355"/>
        <v>23</v>
      </c>
      <c r="F7576" s="306" t="s">
        <v>176</v>
      </c>
      <c r="G7576" s="241">
        <v>4.4800000000000004</v>
      </c>
      <c r="H7576" s="244">
        <f t="shared" si="356"/>
        <v>103.04</v>
      </c>
      <c r="I7576" s="246"/>
      <c r="J7576" s="247"/>
      <c r="K7576" s="240"/>
      <c r="L7576" s="245"/>
    </row>
    <row r="7577" spans="1:12">
      <c r="A7577" s="243">
        <v>45201</v>
      </c>
      <c r="B7577" s="243">
        <v>45222</v>
      </c>
      <c r="C7577" s="244">
        <f t="shared" si="354"/>
        <v>22</v>
      </c>
      <c r="D7577" s="239">
        <v>45222</v>
      </c>
      <c r="E7577" s="245">
        <f t="shared" si="355"/>
        <v>21</v>
      </c>
      <c r="F7577" s="306" t="s">
        <v>177</v>
      </c>
      <c r="G7577" s="241">
        <v>11479.64</v>
      </c>
      <c r="H7577" s="244">
        <f t="shared" si="356"/>
        <v>241072.44</v>
      </c>
      <c r="I7577" s="246"/>
      <c r="J7577" s="247"/>
      <c r="K7577" s="240"/>
      <c r="L7577" s="245"/>
    </row>
    <row r="7578" spans="1:12">
      <c r="A7578" s="243">
        <v>45201</v>
      </c>
      <c r="B7578" s="243">
        <v>45211</v>
      </c>
      <c r="C7578" s="244">
        <f t="shared" si="354"/>
        <v>11</v>
      </c>
      <c r="D7578" s="239">
        <v>45211</v>
      </c>
      <c r="E7578" s="245">
        <f t="shared" si="355"/>
        <v>10</v>
      </c>
      <c r="F7578" s="306" t="s">
        <v>175</v>
      </c>
      <c r="G7578" s="241">
        <v>598.11</v>
      </c>
      <c r="H7578" s="244">
        <f t="shared" si="356"/>
        <v>5981.1</v>
      </c>
      <c r="I7578" s="246"/>
      <c r="J7578" s="247"/>
      <c r="K7578" s="240"/>
      <c r="L7578" s="245"/>
    </row>
    <row r="7579" spans="1:12">
      <c r="A7579" s="243">
        <v>45201</v>
      </c>
      <c r="B7579" s="243">
        <v>45209</v>
      </c>
      <c r="C7579" s="244">
        <f t="shared" si="354"/>
        <v>9</v>
      </c>
      <c r="D7579" s="239">
        <v>45209</v>
      </c>
      <c r="E7579" s="245">
        <f t="shared" si="355"/>
        <v>8</v>
      </c>
      <c r="F7579" s="306" t="s">
        <v>178</v>
      </c>
      <c r="G7579" s="241">
        <v>397485.93</v>
      </c>
      <c r="H7579" s="244">
        <f t="shared" si="356"/>
        <v>3179887.44</v>
      </c>
      <c r="I7579" s="246"/>
      <c r="J7579" s="247"/>
      <c r="K7579" s="240"/>
      <c r="L7579" s="245"/>
    </row>
    <row r="7580" spans="1:12">
      <c r="A7580" s="243">
        <v>45202</v>
      </c>
      <c r="B7580" s="243">
        <v>45208</v>
      </c>
      <c r="C7580" s="244">
        <f t="shared" si="354"/>
        <v>7</v>
      </c>
      <c r="D7580" s="239">
        <v>45208</v>
      </c>
      <c r="E7580" s="245">
        <f t="shared" si="355"/>
        <v>6</v>
      </c>
      <c r="F7580" s="306" t="s">
        <v>178</v>
      </c>
      <c r="G7580" s="241">
        <v>189.81</v>
      </c>
      <c r="H7580" s="244">
        <f t="shared" si="356"/>
        <v>1138.8600000000001</v>
      </c>
      <c r="I7580" s="246"/>
      <c r="J7580" s="247"/>
      <c r="K7580" s="240"/>
      <c r="L7580" s="245"/>
    </row>
    <row r="7581" spans="1:12">
      <c r="A7581" s="243">
        <v>45202</v>
      </c>
      <c r="B7581" s="243">
        <v>45205</v>
      </c>
      <c r="C7581" s="244">
        <f t="shared" si="354"/>
        <v>4</v>
      </c>
      <c r="D7581" s="239">
        <v>45205</v>
      </c>
      <c r="E7581" s="245">
        <f t="shared" si="355"/>
        <v>3</v>
      </c>
      <c r="F7581" s="306" t="s">
        <v>177</v>
      </c>
      <c r="G7581" s="241">
        <v>10575.26</v>
      </c>
      <c r="H7581" s="244">
        <f t="shared" si="356"/>
        <v>31725.78</v>
      </c>
      <c r="I7581" s="246"/>
      <c r="J7581" s="247"/>
      <c r="K7581" s="240"/>
      <c r="L7581" s="245"/>
    </row>
    <row r="7582" spans="1:12">
      <c r="A7582" s="243">
        <v>45202</v>
      </c>
      <c r="B7582" s="243">
        <v>45208</v>
      </c>
      <c r="C7582" s="244">
        <f t="shared" si="354"/>
        <v>7</v>
      </c>
      <c r="D7582" s="239">
        <v>45208</v>
      </c>
      <c r="E7582" s="245">
        <f t="shared" si="355"/>
        <v>6</v>
      </c>
      <c r="F7582" s="306" t="s">
        <v>176</v>
      </c>
      <c r="G7582" s="241">
        <v>19876.98</v>
      </c>
      <c r="H7582" s="244">
        <f t="shared" si="356"/>
        <v>119261.88</v>
      </c>
      <c r="I7582" s="246"/>
      <c r="J7582" s="247"/>
      <c r="K7582" s="240"/>
      <c r="L7582" s="245"/>
    </row>
    <row r="7583" spans="1:12">
      <c r="A7583" s="243">
        <v>45202</v>
      </c>
      <c r="B7583" s="243">
        <v>45222</v>
      </c>
      <c r="C7583" s="244">
        <f t="shared" si="354"/>
        <v>21</v>
      </c>
      <c r="D7583" s="239">
        <v>45222</v>
      </c>
      <c r="E7583" s="245">
        <f t="shared" si="355"/>
        <v>20</v>
      </c>
      <c r="F7583" s="306" t="s">
        <v>176</v>
      </c>
      <c r="G7583" s="241">
        <v>1657.41</v>
      </c>
      <c r="H7583" s="244">
        <f t="shared" si="356"/>
        <v>33148.200000000004</v>
      </c>
      <c r="I7583" s="246"/>
      <c r="J7583" s="247"/>
      <c r="K7583" s="240"/>
      <c r="L7583" s="245"/>
    </row>
    <row r="7584" spans="1:12">
      <c r="A7584" s="243">
        <v>45202</v>
      </c>
      <c r="B7584" s="243">
        <v>45225</v>
      </c>
      <c r="C7584" s="244">
        <f t="shared" si="354"/>
        <v>24</v>
      </c>
      <c r="D7584" s="239">
        <v>45225</v>
      </c>
      <c r="E7584" s="245">
        <f t="shared" si="355"/>
        <v>23</v>
      </c>
      <c r="F7584" s="306" t="s">
        <v>175</v>
      </c>
      <c r="G7584" s="241">
        <v>174.89</v>
      </c>
      <c r="H7584" s="244">
        <f t="shared" si="356"/>
        <v>4022.47</v>
      </c>
      <c r="I7584" s="246"/>
      <c r="J7584" s="247"/>
      <c r="K7584" s="240"/>
      <c r="L7584" s="245"/>
    </row>
    <row r="7585" spans="1:12">
      <c r="A7585" s="243">
        <v>45202</v>
      </c>
      <c r="B7585" s="243">
        <v>45223</v>
      </c>
      <c r="C7585" s="244">
        <f t="shared" si="354"/>
        <v>22</v>
      </c>
      <c r="D7585" s="239">
        <v>45223</v>
      </c>
      <c r="E7585" s="245">
        <f t="shared" si="355"/>
        <v>21</v>
      </c>
      <c r="F7585" s="306" t="s">
        <v>176</v>
      </c>
      <c r="G7585" s="241">
        <v>132.02000000000001</v>
      </c>
      <c r="H7585" s="244">
        <f t="shared" si="356"/>
        <v>2772.42</v>
      </c>
      <c r="I7585" s="246"/>
      <c r="J7585" s="247"/>
      <c r="K7585" s="240"/>
      <c r="L7585" s="245"/>
    </row>
    <row r="7586" spans="1:12">
      <c r="A7586" s="243">
        <v>45202</v>
      </c>
      <c r="B7586" s="243">
        <v>45209</v>
      </c>
      <c r="C7586" s="244">
        <f t="shared" si="354"/>
        <v>8</v>
      </c>
      <c r="D7586" s="239">
        <v>45209</v>
      </c>
      <c r="E7586" s="245">
        <f t="shared" si="355"/>
        <v>7</v>
      </c>
      <c r="F7586" s="306" t="s">
        <v>175</v>
      </c>
      <c r="G7586" s="241">
        <v>249.42</v>
      </c>
      <c r="H7586" s="244">
        <f t="shared" si="356"/>
        <v>1745.9399999999998</v>
      </c>
      <c r="I7586" s="246"/>
      <c r="J7586" s="247"/>
      <c r="K7586" s="240"/>
      <c r="L7586" s="245"/>
    </row>
    <row r="7587" spans="1:12">
      <c r="A7587" s="243">
        <v>45202</v>
      </c>
      <c r="B7587" s="243">
        <v>45208</v>
      </c>
      <c r="C7587" s="244">
        <f t="shared" si="354"/>
        <v>7</v>
      </c>
      <c r="D7587" s="239">
        <v>45208</v>
      </c>
      <c r="E7587" s="245">
        <f t="shared" si="355"/>
        <v>6</v>
      </c>
      <c r="F7587" s="306" t="s">
        <v>177</v>
      </c>
      <c r="G7587" s="241">
        <v>1744.71</v>
      </c>
      <c r="H7587" s="244">
        <f t="shared" si="356"/>
        <v>10468.26</v>
      </c>
      <c r="I7587" s="246"/>
      <c r="J7587" s="247"/>
      <c r="K7587" s="240"/>
      <c r="L7587" s="245"/>
    </row>
    <row r="7588" spans="1:12">
      <c r="A7588" s="243">
        <v>45202</v>
      </c>
      <c r="B7588" s="243">
        <v>45210</v>
      </c>
      <c r="C7588" s="244">
        <f t="shared" si="354"/>
        <v>9</v>
      </c>
      <c r="D7588" s="239">
        <v>45210</v>
      </c>
      <c r="E7588" s="245">
        <f t="shared" si="355"/>
        <v>8</v>
      </c>
      <c r="F7588" s="306" t="s">
        <v>175</v>
      </c>
      <c r="G7588" s="241">
        <v>1469.01</v>
      </c>
      <c r="H7588" s="244">
        <f t="shared" si="356"/>
        <v>11752.08</v>
      </c>
      <c r="I7588" s="246"/>
      <c r="J7588" s="247"/>
      <c r="K7588" s="240"/>
      <c r="L7588" s="245"/>
    </row>
    <row r="7589" spans="1:12">
      <c r="A7589" s="243">
        <v>45202</v>
      </c>
      <c r="B7589" s="243">
        <v>45222</v>
      </c>
      <c r="C7589" s="244">
        <f t="shared" si="354"/>
        <v>21</v>
      </c>
      <c r="D7589" s="239">
        <v>45222</v>
      </c>
      <c r="E7589" s="245">
        <f t="shared" si="355"/>
        <v>20</v>
      </c>
      <c r="F7589" s="306" t="s">
        <v>177</v>
      </c>
      <c r="G7589" s="241">
        <v>139.4</v>
      </c>
      <c r="H7589" s="244">
        <f t="shared" si="356"/>
        <v>2788</v>
      </c>
      <c r="I7589" s="246"/>
      <c r="J7589" s="247"/>
      <c r="K7589" s="240"/>
      <c r="L7589" s="245"/>
    </row>
    <row r="7590" spans="1:12">
      <c r="A7590" s="243">
        <v>45202</v>
      </c>
      <c r="B7590" s="243">
        <v>45211</v>
      </c>
      <c r="C7590" s="244">
        <f t="shared" si="354"/>
        <v>10</v>
      </c>
      <c r="D7590" s="239">
        <v>45211</v>
      </c>
      <c r="E7590" s="245">
        <f t="shared" si="355"/>
        <v>9</v>
      </c>
      <c r="F7590" s="306" t="s">
        <v>175</v>
      </c>
      <c r="G7590" s="241">
        <v>4628.47</v>
      </c>
      <c r="H7590" s="244">
        <f t="shared" si="356"/>
        <v>41656.230000000003</v>
      </c>
      <c r="I7590" s="246"/>
      <c r="J7590" s="247"/>
      <c r="K7590" s="240"/>
      <c r="L7590" s="245"/>
    </row>
    <row r="7591" spans="1:12">
      <c r="A7591" s="243">
        <v>45202</v>
      </c>
      <c r="B7591" s="243">
        <v>45209</v>
      </c>
      <c r="C7591" s="244">
        <f t="shared" si="354"/>
        <v>8</v>
      </c>
      <c r="D7591" s="239">
        <v>45209</v>
      </c>
      <c r="E7591" s="245">
        <f t="shared" si="355"/>
        <v>7</v>
      </c>
      <c r="F7591" s="306" t="s">
        <v>178</v>
      </c>
      <c r="G7591" s="241">
        <v>10775.31</v>
      </c>
      <c r="H7591" s="244">
        <f t="shared" si="356"/>
        <v>75427.17</v>
      </c>
      <c r="I7591" s="246"/>
      <c r="J7591" s="247"/>
      <c r="K7591" s="240"/>
      <c r="L7591" s="245"/>
    </row>
    <row r="7592" spans="1:12">
      <c r="A7592" s="243">
        <v>45202</v>
      </c>
      <c r="B7592" s="243">
        <v>45225</v>
      </c>
      <c r="C7592" s="244">
        <f t="shared" si="354"/>
        <v>24</v>
      </c>
      <c r="D7592" s="239">
        <v>45225</v>
      </c>
      <c r="E7592" s="245">
        <f t="shared" si="355"/>
        <v>23</v>
      </c>
      <c r="F7592" s="306" t="s">
        <v>176</v>
      </c>
      <c r="G7592" s="241">
        <v>77.91</v>
      </c>
      <c r="H7592" s="244">
        <f t="shared" si="356"/>
        <v>1791.9299999999998</v>
      </c>
      <c r="I7592" s="246"/>
      <c r="J7592" s="247"/>
      <c r="K7592" s="240"/>
      <c r="L7592" s="245"/>
    </row>
    <row r="7593" spans="1:12">
      <c r="A7593" s="243">
        <v>45202</v>
      </c>
      <c r="B7593" s="243">
        <v>45209</v>
      </c>
      <c r="C7593" s="244">
        <f t="shared" si="354"/>
        <v>8</v>
      </c>
      <c r="D7593" s="239">
        <v>45209</v>
      </c>
      <c r="E7593" s="245">
        <f t="shared" si="355"/>
        <v>7</v>
      </c>
      <c r="F7593" s="306" t="s">
        <v>176</v>
      </c>
      <c r="G7593" s="241">
        <v>16022.33</v>
      </c>
      <c r="H7593" s="244">
        <f t="shared" si="356"/>
        <v>112156.31</v>
      </c>
      <c r="I7593" s="246"/>
      <c r="J7593" s="247"/>
      <c r="K7593" s="240"/>
      <c r="L7593" s="245"/>
    </row>
    <row r="7594" spans="1:12">
      <c r="A7594" s="243">
        <v>45202</v>
      </c>
      <c r="B7594" s="243">
        <v>45212</v>
      </c>
      <c r="C7594" s="244">
        <f t="shared" si="354"/>
        <v>11</v>
      </c>
      <c r="D7594" s="239">
        <v>45212</v>
      </c>
      <c r="E7594" s="245">
        <f t="shared" si="355"/>
        <v>10</v>
      </c>
      <c r="F7594" s="306" t="s">
        <v>175</v>
      </c>
      <c r="G7594" s="241">
        <v>95.74</v>
      </c>
      <c r="H7594" s="244">
        <f t="shared" si="356"/>
        <v>957.4</v>
      </c>
      <c r="I7594" s="246"/>
      <c r="J7594" s="247"/>
      <c r="K7594" s="240"/>
      <c r="L7594" s="245"/>
    </row>
    <row r="7595" spans="1:12">
      <c r="A7595" s="243">
        <v>45202</v>
      </c>
      <c r="B7595" s="243">
        <v>45210</v>
      </c>
      <c r="C7595" s="244">
        <f t="shared" si="354"/>
        <v>9</v>
      </c>
      <c r="D7595" s="239">
        <v>45210</v>
      </c>
      <c r="E7595" s="245">
        <f t="shared" si="355"/>
        <v>8</v>
      </c>
      <c r="F7595" s="306" t="s">
        <v>176</v>
      </c>
      <c r="G7595" s="241">
        <v>441.83</v>
      </c>
      <c r="H7595" s="244">
        <f t="shared" si="356"/>
        <v>3534.64</v>
      </c>
      <c r="I7595" s="246"/>
      <c r="J7595" s="247"/>
      <c r="K7595" s="240"/>
      <c r="L7595" s="245"/>
    </row>
    <row r="7596" spans="1:12">
      <c r="A7596" s="243">
        <v>45202</v>
      </c>
      <c r="B7596" s="243">
        <v>45211</v>
      </c>
      <c r="C7596" s="244">
        <f t="shared" si="354"/>
        <v>10</v>
      </c>
      <c r="D7596" s="239">
        <v>45211</v>
      </c>
      <c r="E7596" s="245">
        <f t="shared" si="355"/>
        <v>9</v>
      </c>
      <c r="F7596" s="306" t="s">
        <v>178</v>
      </c>
      <c r="G7596" s="241">
        <v>629.98</v>
      </c>
      <c r="H7596" s="244">
        <f t="shared" si="356"/>
        <v>5669.82</v>
      </c>
      <c r="I7596" s="246"/>
      <c r="J7596" s="247"/>
      <c r="K7596" s="240"/>
      <c r="L7596" s="245"/>
    </row>
    <row r="7597" spans="1:12">
      <c r="A7597" s="243">
        <v>45202</v>
      </c>
      <c r="B7597" s="243">
        <v>45211</v>
      </c>
      <c r="C7597" s="244">
        <f t="shared" si="354"/>
        <v>10</v>
      </c>
      <c r="D7597" s="239">
        <v>45211</v>
      </c>
      <c r="E7597" s="245">
        <f t="shared" si="355"/>
        <v>9</v>
      </c>
      <c r="F7597" s="306" t="s">
        <v>176</v>
      </c>
      <c r="G7597" s="241">
        <v>17319.419999999998</v>
      </c>
      <c r="H7597" s="244">
        <f t="shared" si="356"/>
        <v>155874.77999999997</v>
      </c>
      <c r="I7597" s="246"/>
      <c r="J7597" s="247"/>
      <c r="K7597" s="240"/>
      <c r="L7597" s="245"/>
    </row>
    <row r="7598" spans="1:12">
      <c r="A7598" s="243">
        <v>45202</v>
      </c>
      <c r="B7598" s="243">
        <v>45239</v>
      </c>
      <c r="C7598" s="244">
        <f t="shared" si="354"/>
        <v>38</v>
      </c>
      <c r="D7598" s="239">
        <v>45239</v>
      </c>
      <c r="E7598" s="245">
        <f t="shared" si="355"/>
        <v>37</v>
      </c>
      <c r="F7598" s="306" t="s">
        <v>175</v>
      </c>
      <c r="G7598" s="241">
        <v>154</v>
      </c>
      <c r="H7598" s="244">
        <f t="shared" si="356"/>
        <v>5698</v>
      </c>
      <c r="I7598" s="246"/>
      <c r="J7598" s="247"/>
      <c r="K7598" s="240"/>
      <c r="L7598" s="245"/>
    </row>
    <row r="7599" spans="1:12">
      <c r="A7599" s="243">
        <v>45202</v>
      </c>
      <c r="B7599" s="243">
        <v>45212</v>
      </c>
      <c r="C7599" s="244">
        <f t="shared" si="354"/>
        <v>11</v>
      </c>
      <c r="D7599" s="239">
        <v>45212</v>
      </c>
      <c r="E7599" s="245">
        <f t="shared" si="355"/>
        <v>10</v>
      </c>
      <c r="F7599" s="306" t="s">
        <v>176</v>
      </c>
      <c r="G7599" s="241">
        <v>1994.93</v>
      </c>
      <c r="H7599" s="244">
        <f t="shared" si="356"/>
        <v>19949.3</v>
      </c>
      <c r="I7599" s="246"/>
      <c r="J7599" s="247"/>
      <c r="K7599" s="240"/>
      <c r="L7599" s="245"/>
    </row>
    <row r="7600" spans="1:12">
      <c r="A7600" s="243">
        <v>45202</v>
      </c>
      <c r="B7600" s="243">
        <v>45210</v>
      </c>
      <c r="C7600" s="244">
        <f t="shared" si="354"/>
        <v>9</v>
      </c>
      <c r="D7600" s="239">
        <v>45210</v>
      </c>
      <c r="E7600" s="245">
        <f t="shared" si="355"/>
        <v>8</v>
      </c>
      <c r="F7600" s="306" t="s">
        <v>177</v>
      </c>
      <c r="G7600" s="241">
        <v>51.1</v>
      </c>
      <c r="H7600" s="244">
        <f t="shared" si="356"/>
        <v>408.8</v>
      </c>
      <c r="I7600" s="246"/>
      <c r="J7600" s="247"/>
      <c r="K7600" s="240"/>
      <c r="L7600" s="245"/>
    </row>
    <row r="7601" spans="1:12">
      <c r="A7601" s="243">
        <v>45202</v>
      </c>
      <c r="B7601" s="243">
        <v>45211</v>
      </c>
      <c r="C7601" s="244">
        <f t="shared" si="354"/>
        <v>10</v>
      </c>
      <c r="D7601" s="239">
        <v>45211</v>
      </c>
      <c r="E7601" s="245">
        <f t="shared" si="355"/>
        <v>9</v>
      </c>
      <c r="F7601" s="306" t="s">
        <v>177</v>
      </c>
      <c r="G7601" s="241">
        <v>32552.94</v>
      </c>
      <c r="H7601" s="244">
        <f t="shared" si="356"/>
        <v>292976.45999999996</v>
      </c>
      <c r="I7601" s="246"/>
      <c r="J7601" s="247"/>
      <c r="K7601" s="240"/>
      <c r="L7601" s="245"/>
    </row>
    <row r="7602" spans="1:12">
      <c r="A7602" s="243">
        <v>45202</v>
      </c>
      <c r="B7602" s="243">
        <v>45216</v>
      </c>
      <c r="C7602" s="244">
        <f t="shared" si="354"/>
        <v>15</v>
      </c>
      <c r="D7602" s="239">
        <v>45216</v>
      </c>
      <c r="E7602" s="245">
        <f t="shared" si="355"/>
        <v>14</v>
      </c>
      <c r="F7602" s="306" t="s">
        <v>175</v>
      </c>
      <c r="G7602" s="241">
        <v>117.47</v>
      </c>
      <c r="H7602" s="244">
        <f t="shared" si="356"/>
        <v>1644.58</v>
      </c>
      <c r="I7602" s="246"/>
      <c r="J7602" s="247"/>
      <c r="K7602" s="240"/>
      <c r="L7602" s="245"/>
    </row>
    <row r="7603" spans="1:12">
      <c r="A7603" s="243">
        <v>45202</v>
      </c>
      <c r="B7603" s="243">
        <v>45212</v>
      </c>
      <c r="C7603" s="244">
        <f t="shared" si="354"/>
        <v>11</v>
      </c>
      <c r="D7603" s="239">
        <v>45212</v>
      </c>
      <c r="E7603" s="245">
        <f t="shared" si="355"/>
        <v>10</v>
      </c>
      <c r="F7603" s="306" t="s">
        <v>177</v>
      </c>
      <c r="G7603" s="241">
        <v>66.62</v>
      </c>
      <c r="H7603" s="244">
        <f t="shared" si="356"/>
        <v>666.2</v>
      </c>
      <c r="I7603" s="246"/>
      <c r="J7603" s="247"/>
      <c r="K7603" s="240"/>
      <c r="L7603" s="245"/>
    </row>
    <row r="7604" spans="1:12">
      <c r="A7604" s="243">
        <v>45202</v>
      </c>
      <c r="B7604" s="243">
        <v>45215</v>
      </c>
      <c r="C7604" s="244">
        <f t="shared" si="354"/>
        <v>14</v>
      </c>
      <c r="D7604" s="239">
        <v>45215</v>
      </c>
      <c r="E7604" s="245">
        <f t="shared" si="355"/>
        <v>13</v>
      </c>
      <c r="F7604" s="306" t="s">
        <v>176</v>
      </c>
      <c r="G7604" s="241">
        <v>0.98</v>
      </c>
      <c r="H7604" s="244">
        <f t="shared" si="356"/>
        <v>12.74</v>
      </c>
      <c r="I7604" s="246"/>
      <c r="J7604" s="247"/>
      <c r="K7604" s="240"/>
      <c r="L7604" s="245"/>
    </row>
    <row r="7605" spans="1:12">
      <c r="A7605" s="243">
        <v>45202</v>
      </c>
      <c r="B7605" s="243">
        <v>45218</v>
      </c>
      <c r="C7605" s="244">
        <f t="shared" si="354"/>
        <v>17</v>
      </c>
      <c r="D7605" s="239">
        <v>45218</v>
      </c>
      <c r="E7605" s="245">
        <f t="shared" si="355"/>
        <v>16</v>
      </c>
      <c r="F7605" s="306" t="s">
        <v>175</v>
      </c>
      <c r="G7605" s="241">
        <v>8.2899999999999991</v>
      </c>
      <c r="H7605" s="244">
        <f t="shared" si="356"/>
        <v>132.63999999999999</v>
      </c>
      <c r="I7605" s="246"/>
      <c r="J7605" s="247"/>
      <c r="K7605" s="240"/>
      <c r="L7605" s="245"/>
    </row>
    <row r="7606" spans="1:12">
      <c r="A7606" s="243">
        <v>45202</v>
      </c>
      <c r="B7606" s="243">
        <v>45203</v>
      </c>
      <c r="C7606" s="244">
        <f t="shared" si="354"/>
        <v>2</v>
      </c>
      <c r="D7606" s="239">
        <v>45203</v>
      </c>
      <c r="E7606" s="245">
        <f t="shared" si="355"/>
        <v>1</v>
      </c>
      <c r="F7606" s="306" t="s">
        <v>175</v>
      </c>
      <c r="G7606" s="241">
        <v>619668.49</v>
      </c>
      <c r="H7606" s="244">
        <f t="shared" si="356"/>
        <v>619668.49</v>
      </c>
      <c r="I7606" s="246"/>
      <c r="J7606" s="247"/>
      <c r="K7606" s="240"/>
      <c r="L7606" s="245"/>
    </row>
    <row r="7607" spans="1:12">
      <c r="A7607" s="243">
        <v>45202</v>
      </c>
      <c r="B7607" s="243">
        <v>45204</v>
      </c>
      <c r="C7607" s="244">
        <f t="shared" si="354"/>
        <v>3</v>
      </c>
      <c r="D7607" s="239">
        <v>45204</v>
      </c>
      <c r="E7607" s="245">
        <f t="shared" si="355"/>
        <v>2</v>
      </c>
      <c r="F7607" s="306" t="s">
        <v>175</v>
      </c>
      <c r="G7607" s="241">
        <v>5799.86</v>
      </c>
      <c r="H7607" s="244">
        <f t="shared" si="356"/>
        <v>11599.72</v>
      </c>
      <c r="I7607" s="246"/>
      <c r="J7607" s="247"/>
      <c r="K7607" s="240"/>
      <c r="L7607" s="245"/>
    </row>
    <row r="7608" spans="1:12">
      <c r="A7608" s="243">
        <v>45202</v>
      </c>
      <c r="B7608" s="243">
        <v>45205</v>
      </c>
      <c r="C7608" s="244">
        <f t="shared" si="354"/>
        <v>4</v>
      </c>
      <c r="D7608" s="239">
        <v>45205</v>
      </c>
      <c r="E7608" s="245">
        <f t="shared" si="355"/>
        <v>3</v>
      </c>
      <c r="F7608" s="306" t="s">
        <v>175</v>
      </c>
      <c r="G7608" s="241">
        <v>1311.98</v>
      </c>
      <c r="H7608" s="244">
        <f t="shared" si="356"/>
        <v>3935.94</v>
      </c>
      <c r="I7608" s="246"/>
      <c r="J7608" s="247"/>
      <c r="K7608" s="240"/>
      <c r="L7608" s="245"/>
    </row>
    <row r="7609" spans="1:12">
      <c r="A7609" s="243">
        <v>45202</v>
      </c>
      <c r="B7609" s="243">
        <v>45240</v>
      </c>
      <c r="C7609" s="244">
        <f t="shared" si="354"/>
        <v>39</v>
      </c>
      <c r="D7609" s="239">
        <v>45240</v>
      </c>
      <c r="E7609" s="245">
        <f t="shared" si="355"/>
        <v>38</v>
      </c>
      <c r="F7609" s="306" t="s">
        <v>177</v>
      </c>
      <c r="G7609" s="241">
        <v>6094.96</v>
      </c>
      <c r="H7609" s="244">
        <f t="shared" si="356"/>
        <v>231608.48</v>
      </c>
      <c r="I7609" s="246"/>
      <c r="J7609" s="247"/>
      <c r="K7609" s="240"/>
      <c r="L7609" s="245"/>
    </row>
    <row r="7610" spans="1:12">
      <c r="A7610" s="243">
        <v>45202</v>
      </c>
      <c r="B7610" s="243">
        <v>45205</v>
      </c>
      <c r="C7610" s="244">
        <f t="shared" si="354"/>
        <v>4</v>
      </c>
      <c r="D7610" s="239">
        <v>45205</v>
      </c>
      <c r="E7610" s="245">
        <f t="shared" si="355"/>
        <v>3</v>
      </c>
      <c r="F7610" s="306" t="s">
        <v>178</v>
      </c>
      <c r="G7610" s="241">
        <v>16287.12</v>
      </c>
      <c r="H7610" s="244">
        <f t="shared" si="356"/>
        <v>48861.36</v>
      </c>
      <c r="I7610" s="246"/>
      <c r="J7610" s="247"/>
      <c r="K7610" s="240"/>
      <c r="L7610" s="245"/>
    </row>
    <row r="7611" spans="1:12">
      <c r="A7611" s="243">
        <v>45202</v>
      </c>
      <c r="B7611" s="243">
        <v>45204</v>
      </c>
      <c r="C7611" s="244">
        <f t="shared" si="354"/>
        <v>3</v>
      </c>
      <c r="D7611" s="239">
        <v>45204</v>
      </c>
      <c r="E7611" s="245">
        <f t="shared" si="355"/>
        <v>2</v>
      </c>
      <c r="F7611" s="306" t="s">
        <v>176</v>
      </c>
      <c r="G7611" s="241">
        <v>122.65</v>
      </c>
      <c r="H7611" s="244">
        <f t="shared" si="356"/>
        <v>245.3</v>
      </c>
      <c r="I7611" s="246"/>
      <c r="J7611" s="247"/>
      <c r="K7611" s="240"/>
      <c r="L7611" s="245"/>
    </row>
    <row r="7612" spans="1:12">
      <c r="A7612" s="243">
        <v>45202</v>
      </c>
      <c r="B7612" s="243">
        <v>45260</v>
      </c>
      <c r="C7612" s="244">
        <f t="shared" si="354"/>
        <v>59</v>
      </c>
      <c r="D7612" s="239">
        <v>45260</v>
      </c>
      <c r="E7612" s="245">
        <f t="shared" si="355"/>
        <v>58</v>
      </c>
      <c r="F7612" s="306" t="s">
        <v>175</v>
      </c>
      <c r="G7612" s="241">
        <v>129.19</v>
      </c>
      <c r="H7612" s="244">
        <f t="shared" si="356"/>
        <v>7493.0199999999995</v>
      </c>
      <c r="I7612" s="246"/>
      <c r="J7612" s="247"/>
      <c r="K7612" s="240"/>
      <c r="L7612" s="245"/>
    </row>
    <row r="7613" spans="1:12">
      <c r="A7613" s="243">
        <v>45202</v>
      </c>
      <c r="B7613" s="243">
        <v>45205</v>
      </c>
      <c r="C7613" s="244">
        <f t="shared" si="354"/>
        <v>4</v>
      </c>
      <c r="D7613" s="239">
        <v>45205</v>
      </c>
      <c r="E7613" s="245">
        <f t="shared" si="355"/>
        <v>3</v>
      </c>
      <c r="F7613" s="306" t="s">
        <v>176</v>
      </c>
      <c r="G7613" s="241">
        <v>95311.22</v>
      </c>
      <c r="H7613" s="244">
        <f t="shared" si="356"/>
        <v>285933.66000000003</v>
      </c>
      <c r="I7613" s="246"/>
      <c r="J7613" s="247"/>
      <c r="K7613" s="240"/>
      <c r="L7613" s="245"/>
    </row>
    <row r="7614" spans="1:12">
      <c r="A7614" s="243">
        <v>45202</v>
      </c>
      <c r="B7614" s="243">
        <v>45208</v>
      </c>
      <c r="C7614" s="244">
        <f t="shared" si="354"/>
        <v>7</v>
      </c>
      <c r="D7614" s="239">
        <v>45208</v>
      </c>
      <c r="E7614" s="245">
        <f t="shared" si="355"/>
        <v>6</v>
      </c>
      <c r="F7614" s="306" t="s">
        <v>175</v>
      </c>
      <c r="G7614" s="241">
        <v>1670.77</v>
      </c>
      <c r="H7614" s="244">
        <f t="shared" si="356"/>
        <v>10024.619999999999</v>
      </c>
      <c r="I7614" s="246"/>
      <c r="J7614" s="247"/>
      <c r="K7614" s="240"/>
      <c r="L7614" s="245"/>
    </row>
    <row r="7615" spans="1:12">
      <c r="A7615" s="243">
        <v>45202</v>
      </c>
      <c r="B7615" s="243">
        <v>45246</v>
      </c>
      <c r="C7615" s="244">
        <f t="shared" si="354"/>
        <v>45</v>
      </c>
      <c r="D7615" s="239">
        <v>45246</v>
      </c>
      <c r="E7615" s="245">
        <f t="shared" si="355"/>
        <v>44</v>
      </c>
      <c r="F7615" s="306" t="s">
        <v>178</v>
      </c>
      <c r="G7615" s="241">
        <v>882.64</v>
      </c>
      <c r="H7615" s="244">
        <f t="shared" si="356"/>
        <v>38836.159999999996</v>
      </c>
      <c r="I7615" s="246"/>
      <c r="J7615" s="247"/>
      <c r="K7615" s="240"/>
      <c r="L7615" s="245"/>
    </row>
    <row r="7616" spans="1:12">
      <c r="A7616" s="243">
        <v>45203</v>
      </c>
      <c r="B7616" s="243">
        <v>45205</v>
      </c>
      <c r="C7616" s="244">
        <f t="shared" si="354"/>
        <v>3</v>
      </c>
      <c r="D7616" s="239">
        <v>45205</v>
      </c>
      <c r="E7616" s="245">
        <f t="shared" si="355"/>
        <v>2</v>
      </c>
      <c r="F7616" s="306" t="s">
        <v>175</v>
      </c>
      <c r="G7616" s="241">
        <v>14032.72</v>
      </c>
      <c r="H7616" s="244">
        <f t="shared" si="356"/>
        <v>28065.439999999999</v>
      </c>
      <c r="I7616" s="246"/>
      <c r="J7616" s="247"/>
      <c r="K7616" s="240"/>
      <c r="L7616" s="245"/>
    </row>
    <row r="7617" spans="1:12">
      <c r="A7617" s="243">
        <v>45203</v>
      </c>
      <c r="B7617" s="243">
        <v>45219</v>
      </c>
      <c r="C7617" s="244">
        <f t="shared" si="354"/>
        <v>17</v>
      </c>
      <c r="D7617" s="239">
        <v>45219</v>
      </c>
      <c r="E7617" s="245">
        <f t="shared" si="355"/>
        <v>16</v>
      </c>
      <c r="F7617" s="306" t="s">
        <v>175</v>
      </c>
      <c r="G7617" s="241">
        <v>98.8</v>
      </c>
      <c r="H7617" s="244">
        <f t="shared" si="356"/>
        <v>1580.8</v>
      </c>
      <c r="I7617" s="246"/>
      <c r="J7617" s="247"/>
      <c r="K7617" s="240"/>
      <c r="L7617" s="245"/>
    </row>
    <row r="7618" spans="1:12">
      <c r="A7618" s="243">
        <v>45203</v>
      </c>
      <c r="B7618" s="243">
        <v>45205</v>
      </c>
      <c r="C7618" s="244">
        <f t="shared" si="354"/>
        <v>3</v>
      </c>
      <c r="D7618" s="239">
        <v>45205</v>
      </c>
      <c r="E7618" s="245">
        <f t="shared" si="355"/>
        <v>2</v>
      </c>
      <c r="F7618" s="306" t="s">
        <v>178</v>
      </c>
      <c r="G7618" s="241">
        <v>8114.84</v>
      </c>
      <c r="H7618" s="244">
        <f t="shared" si="356"/>
        <v>16229.68</v>
      </c>
      <c r="I7618" s="246"/>
      <c r="J7618" s="247"/>
      <c r="K7618" s="240"/>
      <c r="L7618" s="245"/>
    </row>
    <row r="7619" spans="1:12">
      <c r="A7619" s="243">
        <v>45203</v>
      </c>
      <c r="B7619" s="243">
        <v>45205</v>
      </c>
      <c r="C7619" s="244">
        <f t="shared" si="354"/>
        <v>3</v>
      </c>
      <c r="D7619" s="239">
        <v>45205</v>
      </c>
      <c r="E7619" s="245">
        <f t="shared" si="355"/>
        <v>2</v>
      </c>
      <c r="F7619" s="306" t="s">
        <v>176</v>
      </c>
      <c r="G7619" s="241">
        <v>132879</v>
      </c>
      <c r="H7619" s="244">
        <f t="shared" si="356"/>
        <v>265758</v>
      </c>
      <c r="I7619" s="246"/>
      <c r="J7619" s="247"/>
      <c r="K7619" s="240"/>
      <c r="L7619" s="245"/>
    </row>
    <row r="7620" spans="1:12">
      <c r="A7620" s="243">
        <v>45203</v>
      </c>
      <c r="B7620" s="243">
        <v>45208</v>
      </c>
      <c r="C7620" s="244">
        <f t="shared" si="354"/>
        <v>6</v>
      </c>
      <c r="D7620" s="239">
        <v>45208</v>
      </c>
      <c r="E7620" s="245">
        <f t="shared" si="355"/>
        <v>5</v>
      </c>
      <c r="F7620" s="306" t="s">
        <v>175</v>
      </c>
      <c r="G7620" s="241">
        <v>952.12</v>
      </c>
      <c r="H7620" s="244">
        <f t="shared" si="356"/>
        <v>4760.6000000000004</v>
      </c>
      <c r="I7620" s="246"/>
      <c r="J7620" s="247"/>
      <c r="K7620" s="240"/>
      <c r="L7620" s="245"/>
    </row>
    <row r="7621" spans="1:12">
      <c r="A7621" s="243">
        <v>45203</v>
      </c>
      <c r="B7621" s="243">
        <v>45222</v>
      </c>
      <c r="C7621" s="244">
        <f t="shared" si="354"/>
        <v>20</v>
      </c>
      <c r="D7621" s="239">
        <v>45222</v>
      </c>
      <c r="E7621" s="245">
        <f t="shared" si="355"/>
        <v>19</v>
      </c>
      <c r="F7621" s="306" t="s">
        <v>175</v>
      </c>
      <c r="G7621" s="241">
        <v>337.06</v>
      </c>
      <c r="H7621" s="244">
        <f t="shared" si="356"/>
        <v>6404.14</v>
      </c>
      <c r="I7621" s="246"/>
      <c r="J7621" s="247"/>
      <c r="K7621" s="240"/>
      <c r="L7621" s="245"/>
    </row>
    <row r="7622" spans="1:12">
      <c r="A7622" s="243">
        <v>45203</v>
      </c>
      <c r="B7622" s="243">
        <v>45205</v>
      </c>
      <c r="C7622" s="244">
        <f t="shared" si="354"/>
        <v>3</v>
      </c>
      <c r="D7622" s="239">
        <v>45205</v>
      </c>
      <c r="E7622" s="245">
        <f t="shared" si="355"/>
        <v>2</v>
      </c>
      <c r="F7622" s="306" t="s">
        <v>177</v>
      </c>
      <c r="G7622" s="241">
        <v>18970.5</v>
      </c>
      <c r="H7622" s="244">
        <f t="shared" si="356"/>
        <v>37941</v>
      </c>
      <c r="I7622" s="246"/>
      <c r="J7622" s="247"/>
      <c r="K7622" s="240"/>
      <c r="L7622" s="245"/>
    </row>
    <row r="7623" spans="1:12">
      <c r="A7623" s="243">
        <v>45203</v>
      </c>
      <c r="B7623" s="243">
        <v>45208</v>
      </c>
      <c r="C7623" s="244">
        <f t="shared" ref="C7623:C7686" si="357">B7623-A7623+1</f>
        <v>6</v>
      </c>
      <c r="D7623" s="239">
        <v>45208</v>
      </c>
      <c r="E7623" s="245">
        <f t="shared" ref="E7623:E7686" si="358">D7623-A7623</f>
        <v>5</v>
      </c>
      <c r="F7623" s="306" t="s">
        <v>176</v>
      </c>
      <c r="G7623" s="241">
        <v>46869.2</v>
      </c>
      <c r="H7623" s="244">
        <f t="shared" ref="H7623:H7686" si="359">E7623*G7623</f>
        <v>234346</v>
      </c>
      <c r="I7623" s="246"/>
      <c r="J7623" s="247"/>
      <c r="K7623" s="240"/>
      <c r="L7623" s="245"/>
    </row>
    <row r="7624" spans="1:12">
      <c r="A7624" s="243">
        <v>45203</v>
      </c>
      <c r="B7624" s="243">
        <v>45222</v>
      </c>
      <c r="C7624" s="244">
        <f t="shared" si="357"/>
        <v>20</v>
      </c>
      <c r="D7624" s="239">
        <v>45222</v>
      </c>
      <c r="E7624" s="245">
        <f t="shared" si="358"/>
        <v>19</v>
      </c>
      <c r="F7624" s="306" t="s">
        <v>176</v>
      </c>
      <c r="G7624" s="241">
        <v>8787.7099999999991</v>
      </c>
      <c r="H7624" s="244">
        <f t="shared" si="359"/>
        <v>166966.49</v>
      </c>
      <c r="I7624" s="246"/>
      <c r="J7624" s="247"/>
      <c r="K7624" s="240"/>
      <c r="L7624" s="245"/>
    </row>
    <row r="7625" spans="1:12">
      <c r="A7625" s="243">
        <v>45203</v>
      </c>
      <c r="B7625" s="243">
        <v>45209</v>
      </c>
      <c r="C7625" s="244">
        <f t="shared" si="357"/>
        <v>7</v>
      </c>
      <c r="D7625" s="239">
        <v>45209</v>
      </c>
      <c r="E7625" s="245">
        <f t="shared" si="358"/>
        <v>6</v>
      </c>
      <c r="F7625" s="306" t="s">
        <v>175</v>
      </c>
      <c r="G7625" s="241">
        <v>213.69</v>
      </c>
      <c r="H7625" s="244">
        <f t="shared" si="359"/>
        <v>1282.1399999999999</v>
      </c>
      <c r="I7625" s="246"/>
      <c r="J7625" s="247"/>
      <c r="K7625" s="240"/>
      <c r="L7625" s="245"/>
    </row>
    <row r="7626" spans="1:12">
      <c r="A7626" s="243">
        <v>45203</v>
      </c>
      <c r="B7626" s="243">
        <v>45208</v>
      </c>
      <c r="C7626" s="244">
        <f t="shared" si="357"/>
        <v>6</v>
      </c>
      <c r="D7626" s="239">
        <v>45208</v>
      </c>
      <c r="E7626" s="245">
        <f t="shared" si="358"/>
        <v>5</v>
      </c>
      <c r="F7626" s="306" t="s">
        <v>177</v>
      </c>
      <c r="G7626" s="241">
        <v>668.51</v>
      </c>
      <c r="H7626" s="244">
        <f t="shared" si="359"/>
        <v>3342.55</v>
      </c>
      <c r="I7626" s="246"/>
      <c r="J7626" s="247"/>
      <c r="K7626" s="240"/>
      <c r="L7626" s="245"/>
    </row>
    <row r="7627" spans="1:12">
      <c r="A7627" s="243">
        <v>45203</v>
      </c>
      <c r="B7627" s="243">
        <v>45210</v>
      </c>
      <c r="C7627" s="244">
        <f t="shared" si="357"/>
        <v>8</v>
      </c>
      <c r="D7627" s="239">
        <v>45210</v>
      </c>
      <c r="E7627" s="245">
        <f t="shared" si="358"/>
        <v>7</v>
      </c>
      <c r="F7627" s="306" t="s">
        <v>175</v>
      </c>
      <c r="G7627" s="241">
        <v>1078.43</v>
      </c>
      <c r="H7627" s="244">
        <f t="shared" si="359"/>
        <v>7549.01</v>
      </c>
      <c r="I7627" s="246"/>
      <c r="J7627" s="247"/>
      <c r="K7627" s="240"/>
      <c r="L7627" s="245"/>
    </row>
    <row r="7628" spans="1:12">
      <c r="A7628" s="243">
        <v>45203</v>
      </c>
      <c r="B7628" s="243">
        <v>45222</v>
      </c>
      <c r="C7628" s="244">
        <f t="shared" si="357"/>
        <v>20</v>
      </c>
      <c r="D7628" s="239">
        <v>45222</v>
      </c>
      <c r="E7628" s="245">
        <f t="shared" si="358"/>
        <v>19</v>
      </c>
      <c r="F7628" s="306" t="s">
        <v>177</v>
      </c>
      <c r="G7628" s="241">
        <v>10162.549999999999</v>
      </c>
      <c r="H7628" s="244">
        <f t="shared" si="359"/>
        <v>193088.44999999998</v>
      </c>
      <c r="I7628" s="246"/>
      <c r="J7628" s="247"/>
      <c r="K7628" s="240"/>
      <c r="L7628" s="245"/>
    </row>
    <row r="7629" spans="1:12">
      <c r="A7629" s="243">
        <v>45203</v>
      </c>
      <c r="B7629" s="243">
        <v>45225</v>
      </c>
      <c r="C7629" s="244">
        <f t="shared" si="357"/>
        <v>23</v>
      </c>
      <c r="D7629" s="239">
        <v>45225</v>
      </c>
      <c r="E7629" s="245">
        <f t="shared" si="358"/>
        <v>22</v>
      </c>
      <c r="F7629" s="306" t="s">
        <v>176</v>
      </c>
      <c r="G7629" s="241">
        <v>189.82</v>
      </c>
      <c r="H7629" s="244">
        <f t="shared" si="359"/>
        <v>4176.04</v>
      </c>
      <c r="I7629" s="246"/>
      <c r="J7629" s="247"/>
      <c r="K7629" s="240"/>
      <c r="L7629" s="245"/>
    </row>
    <row r="7630" spans="1:12">
      <c r="A7630" s="243">
        <v>45203</v>
      </c>
      <c r="B7630" s="243">
        <v>45211</v>
      </c>
      <c r="C7630" s="244">
        <f t="shared" si="357"/>
        <v>9</v>
      </c>
      <c r="D7630" s="239">
        <v>45211</v>
      </c>
      <c r="E7630" s="245">
        <f t="shared" si="358"/>
        <v>8</v>
      </c>
      <c r="F7630" s="306" t="s">
        <v>175</v>
      </c>
      <c r="G7630" s="241">
        <v>2033.25</v>
      </c>
      <c r="H7630" s="244">
        <f t="shared" si="359"/>
        <v>16266</v>
      </c>
      <c r="I7630" s="246"/>
      <c r="J7630" s="247"/>
      <c r="K7630" s="240"/>
      <c r="L7630" s="245"/>
    </row>
    <row r="7631" spans="1:12">
      <c r="A7631" s="243">
        <v>45203</v>
      </c>
      <c r="B7631" s="243">
        <v>45231</v>
      </c>
      <c r="C7631" s="244">
        <f t="shared" si="357"/>
        <v>29</v>
      </c>
      <c r="D7631" s="239">
        <v>45231</v>
      </c>
      <c r="E7631" s="245">
        <f t="shared" si="358"/>
        <v>28</v>
      </c>
      <c r="F7631" s="306" t="s">
        <v>177</v>
      </c>
      <c r="G7631" s="241">
        <v>83351.98</v>
      </c>
      <c r="H7631" s="244">
        <f t="shared" si="359"/>
        <v>2333855.44</v>
      </c>
      <c r="I7631" s="246"/>
      <c r="J7631" s="247"/>
      <c r="K7631" s="240"/>
      <c r="L7631" s="245"/>
    </row>
    <row r="7632" spans="1:12">
      <c r="A7632" s="243">
        <v>45203</v>
      </c>
      <c r="B7632" s="243">
        <v>45209</v>
      </c>
      <c r="C7632" s="244">
        <f t="shared" si="357"/>
        <v>7</v>
      </c>
      <c r="D7632" s="239">
        <v>45209</v>
      </c>
      <c r="E7632" s="245">
        <f t="shared" si="358"/>
        <v>6</v>
      </c>
      <c r="F7632" s="306" t="s">
        <v>176</v>
      </c>
      <c r="G7632" s="241">
        <v>129391.87</v>
      </c>
      <c r="H7632" s="244">
        <f t="shared" si="359"/>
        <v>776351.22</v>
      </c>
      <c r="I7632" s="246"/>
      <c r="J7632" s="247"/>
      <c r="K7632" s="240"/>
      <c r="L7632" s="245"/>
    </row>
    <row r="7633" spans="1:12">
      <c r="A7633" s="243">
        <v>45203</v>
      </c>
      <c r="B7633" s="243">
        <v>45212</v>
      </c>
      <c r="C7633" s="244">
        <f t="shared" si="357"/>
        <v>10</v>
      </c>
      <c r="D7633" s="239">
        <v>45212</v>
      </c>
      <c r="E7633" s="245">
        <f t="shared" si="358"/>
        <v>9</v>
      </c>
      <c r="F7633" s="306" t="s">
        <v>175</v>
      </c>
      <c r="G7633" s="241">
        <v>397.26</v>
      </c>
      <c r="H7633" s="244">
        <f t="shared" si="359"/>
        <v>3575.34</v>
      </c>
      <c r="I7633" s="246"/>
      <c r="J7633" s="247"/>
      <c r="K7633" s="240"/>
      <c r="L7633" s="245"/>
    </row>
    <row r="7634" spans="1:12">
      <c r="A7634" s="243">
        <v>45203</v>
      </c>
      <c r="B7634" s="243">
        <v>45210</v>
      </c>
      <c r="C7634" s="244">
        <f t="shared" si="357"/>
        <v>8</v>
      </c>
      <c r="D7634" s="239">
        <v>45210</v>
      </c>
      <c r="E7634" s="245">
        <f t="shared" si="358"/>
        <v>7</v>
      </c>
      <c r="F7634" s="306" t="s">
        <v>176</v>
      </c>
      <c r="G7634" s="241">
        <v>619.22</v>
      </c>
      <c r="H7634" s="244">
        <f t="shared" si="359"/>
        <v>4334.54</v>
      </c>
      <c r="I7634" s="246"/>
      <c r="J7634" s="247"/>
      <c r="K7634" s="240"/>
      <c r="L7634" s="245"/>
    </row>
    <row r="7635" spans="1:12">
      <c r="A7635" s="243">
        <v>45203</v>
      </c>
      <c r="B7635" s="243">
        <v>45211</v>
      </c>
      <c r="C7635" s="244">
        <f t="shared" si="357"/>
        <v>9</v>
      </c>
      <c r="D7635" s="239">
        <v>45211</v>
      </c>
      <c r="E7635" s="245">
        <f t="shared" si="358"/>
        <v>8</v>
      </c>
      <c r="F7635" s="306" t="s">
        <v>176</v>
      </c>
      <c r="G7635" s="241">
        <v>9888.91</v>
      </c>
      <c r="H7635" s="244">
        <f t="shared" si="359"/>
        <v>79111.28</v>
      </c>
      <c r="I7635" s="246"/>
      <c r="J7635" s="247"/>
      <c r="K7635" s="240"/>
      <c r="L7635" s="245"/>
    </row>
    <row r="7636" spans="1:12">
      <c r="A7636" s="243">
        <v>45203</v>
      </c>
      <c r="B7636" s="243">
        <v>45209</v>
      </c>
      <c r="C7636" s="244">
        <f t="shared" si="357"/>
        <v>7</v>
      </c>
      <c r="D7636" s="239">
        <v>45209</v>
      </c>
      <c r="E7636" s="245">
        <f t="shared" si="358"/>
        <v>6</v>
      </c>
      <c r="F7636" s="306" t="s">
        <v>177</v>
      </c>
      <c r="G7636" s="241">
        <v>22560.2</v>
      </c>
      <c r="H7636" s="244">
        <f t="shared" si="359"/>
        <v>135361.20000000001</v>
      </c>
      <c r="I7636" s="246"/>
      <c r="J7636" s="247"/>
      <c r="K7636" s="240"/>
      <c r="L7636" s="245"/>
    </row>
    <row r="7637" spans="1:12">
      <c r="A7637" s="243">
        <v>45203</v>
      </c>
      <c r="B7637" s="243">
        <v>45212</v>
      </c>
      <c r="C7637" s="244">
        <f t="shared" si="357"/>
        <v>10</v>
      </c>
      <c r="D7637" s="239">
        <v>45212</v>
      </c>
      <c r="E7637" s="245">
        <f t="shared" si="358"/>
        <v>9</v>
      </c>
      <c r="F7637" s="306" t="s">
        <v>176</v>
      </c>
      <c r="G7637" s="241">
        <v>87192.03</v>
      </c>
      <c r="H7637" s="244">
        <f t="shared" si="359"/>
        <v>784728.27</v>
      </c>
      <c r="I7637" s="246"/>
      <c r="J7637" s="247"/>
      <c r="K7637" s="240"/>
      <c r="L7637" s="245"/>
    </row>
    <row r="7638" spans="1:12">
      <c r="A7638" s="243">
        <v>45203</v>
      </c>
      <c r="B7638" s="243">
        <v>45211</v>
      </c>
      <c r="C7638" s="244">
        <f t="shared" si="357"/>
        <v>9</v>
      </c>
      <c r="D7638" s="239">
        <v>45211</v>
      </c>
      <c r="E7638" s="245">
        <f t="shared" si="358"/>
        <v>8</v>
      </c>
      <c r="F7638" s="306" t="s">
        <v>177</v>
      </c>
      <c r="G7638" s="241">
        <v>135.36000000000001</v>
      </c>
      <c r="H7638" s="244">
        <f t="shared" si="359"/>
        <v>1082.8800000000001</v>
      </c>
      <c r="I7638" s="246"/>
      <c r="J7638" s="247"/>
      <c r="K7638" s="240"/>
      <c r="L7638" s="245"/>
    </row>
    <row r="7639" spans="1:12">
      <c r="A7639" s="243">
        <v>45203</v>
      </c>
      <c r="B7639" s="243">
        <v>45212</v>
      </c>
      <c r="C7639" s="244">
        <f t="shared" si="357"/>
        <v>10</v>
      </c>
      <c r="D7639" s="239">
        <v>45212</v>
      </c>
      <c r="E7639" s="245">
        <f t="shared" si="358"/>
        <v>9</v>
      </c>
      <c r="F7639" s="306" t="s">
        <v>177</v>
      </c>
      <c r="G7639" s="241">
        <v>2172.08</v>
      </c>
      <c r="H7639" s="244">
        <f t="shared" si="359"/>
        <v>19548.72</v>
      </c>
      <c r="I7639" s="246"/>
      <c r="J7639" s="247"/>
      <c r="K7639" s="240"/>
      <c r="L7639" s="245"/>
    </row>
    <row r="7640" spans="1:12">
      <c r="A7640" s="243">
        <v>45203</v>
      </c>
      <c r="B7640" s="243">
        <v>45376</v>
      </c>
      <c r="C7640" s="244">
        <f t="shared" si="357"/>
        <v>174</v>
      </c>
      <c r="D7640" s="239">
        <v>45376</v>
      </c>
      <c r="E7640" s="245">
        <f t="shared" si="358"/>
        <v>173</v>
      </c>
      <c r="F7640" s="306" t="s">
        <v>175</v>
      </c>
      <c r="G7640" s="241">
        <v>21.96</v>
      </c>
      <c r="H7640" s="244">
        <f t="shared" si="359"/>
        <v>3799.08</v>
      </c>
      <c r="I7640" s="246"/>
      <c r="J7640" s="247"/>
      <c r="K7640" s="240"/>
      <c r="L7640" s="245"/>
    </row>
    <row r="7641" spans="1:12">
      <c r="A7641" s="243">
        <v>45203</v>
      </c>
      <c r="B7641" s="243">
        <v>45203</v>
      </c>
      <c r="C7641" s="244">
        <f t="shared" si="357"/>
        <v>1</v>
      </c>
      <c r="D7641" s="239">
        <v>45203</v>
      </c>
      <c r="E7641" s="245">
        <f t="shared" si="358"/>
        <v>0</v>
      </c>
      <c r="F7641" s="306" t="s">
        <v>175</v>
      </c>
      <c r="G7641" s="241">
        <v>76.94</v>
      </c>
      <c r="H7641" s="244">
        <f t="shared" si="359"/>
        <v>0</v>
      </c>
      <c r="I7641" s="246"/>
      <c r="J7641" s="247"/>
      <c r="K7641" s="240"/>
      <c r="L7641" s="245"/>
    </row>
    <row r="7642" spans="1:12">
      <c r="A7642" s="243">
        <v>45203</v>
      </c>
      <c r="B7642" s="243">
        <v>45217</v>
      </c>
      <c r="C7642" s="244">
        <f t="shared" si="357"/>
        <v>15</v>
      </c>
      <c r="D7642" s="239">
        <v>45217</v>
      </c>
      <c r="E7642" s="245">
        <f t="shared" si="358"/>
        <v>14</v>
      </c>
      <c r="F7642" s="306" t="s">
        <v>176</v>
      </c>
      <c r="G7642" s="241">
        <v>312.39</v>
      </c>
      <c r="H7642" s="244">
        <f t="shared" si="359"/>
        <v>4373.46</v>
      </c>
      <c r="I7642" s="246"/>
      <c r="J7642" s="247"/>
      <c r="K7642" s="240"/>
      <c r="L7642" s="245"/>
    </row>
    <row r="7643" spans="1:12">
      <c r="A7643" s="243">
        <v>45203</v>
      </c>
      <c r="B7643" s="243">
        <v>45204</v>
      </c>
      <c r="C7643" s="244">
        <f t="shared" si="357"/>
        <v>2</v>
      </c>
      <c r="D7643" s="239">
        <v>45204</v>
      </c>
      <c r="E7643" s="245">
        <f t="shared" si="358"/>
        <v>1</v>
      </c>
      <c r="F7643" s="306" t="s">
        <v>175</v>
      </c>
      <c r="G7643" s="241">
        <v>595080.27</v>
      </c>
      <c r="H7643" s="244">
        <f t="shared" si="359"/>
        <v>595080.27</v>
      </c>
      <c r="I7643" s="246"/>
      <c r="J7643" s="247"/>
      <c r="K7643" s="240"/>
      <c r="L7643" s="245"/>
    </row>
    <row r="7644" spans="1:12">
      <c r="A7644" s="243">
        <v>45204</v>
      </c>
      <c r="B7644" s="243">
        <v>45212</v>
      </c>
      <c r="C7644" s="244">
        <f t="shared" si="357"/>
        <v>9</v>
      </c>
      <c r="D7644" s="239">
        <v>45212</v>
      </c>
      <c r="E7644" s="245">
        <f t="shared" si="358"/>
        <v>8</v>
      </c>
      <c r="F7644" s="306" t="s">
        <v>177</v>
      </c>
      <c r="G7644" s="241">
        <v>19715.59</v>
      </c>
      <c r="H7644" s="244">
        <f t="shared" si="359"/>
        <v>157724.72</v>
      </c>
      <c r="I7644" s="246"/>
      <c r="J7644" s="247"/>
      <c r="K7644" s="240"/>
      <c r="L7644" s="245"/>
    </row>
    <row r="7645" spans="1:12">
      <c r="A7645" s="243">
        <v>45204</v>
      </c>
      <c r="B7645" s="243">
        <v>45229</v>
      </c>
      <c r="C7645" s="244">
        <f t="shared" si="357"/>
        <v>26</v>
      </c>
      <c r="D7645" s="239">
        <v>45229</v>
      </c>
      <c r="E7645" s="245">
        <f t="shared" si="358"/>
        <v>25</v>
      </c>
      <c r="F7645" s="306" t="s">
        <v>176</v>
      </c>
      <c r="G7645" s="241">
        <v>382.72</v>
      </c>
      <c r="H7645" s="244">
        <f t="shared" si="359"/>
        <v>9568</v>
      </c>
      <c r="I7645" s="246"/>
      <c r="J7645" s="247"/>
      <c r="K7645" s="240"/>
      <c r="L7645" s="245"/>
    </row>
    <row r="7646" spans="1:12">
      <c r="A7646" s="243">
        <v>45204</v>
      </c>
      <c r="B7646" s="243">
        <v>45215</v>
      </c>
      <c r="C7646" s="244">
        <f t="shared" si="357"/>
        <v>12</v>
      </c>
      <c r="D7646" s="239">
        <v>45215</v>
      </c>
      <c r="E7646" s="245">
        <f t="shared" si="358"/>
        <v>11</v>
      </c>
      <c r="F7646" s="306" t="s">
        <v>176</v>
      </c>
      <c r="G7646" s="241">
        <v>58.47</v>
      </c>
      <c r="H7646" s="244">
        <f t="shared" si="359"/>
        <v>643.16999999999996</v>
      </c>
      <c r="I7646" s="246"/>
      <c r="J7646" s="247"/>
      <c r="K7646" s="240"/>
      <c r="L7646" s="245"/>
    </row>
    <row r="7647" spans="1:12">
      <c r="A7647" s="243">
        <v>45204</v>
      </c>
      <c r="B7647" s="243">
        <v>45216</v>
      </c>
      <c r="C7647" s="244">
        <f t="shared" si="357"/>
        <v>13</v>
      </c>
      <c r="D7647" s="239">
        <v>45216</v>
      </c>
      <c r="E7647" s="245">
        <f t="shared" si="358"/>
        <v>12</v>
      </c>
      <c r="F7647" s="306" t="s">
        <v>176</v>
      </c>
      <c r="G7647" s="241">
        <v>383.57</v>
      </c>
      <c r="H7647" s="244">
        <f t="shared" si="359"/>
        <v>4602.84</v>
      </c>
      <c r="I7647" s="246"/>
      <c r="J7647" s="247"/>
      <c r="K7647" s="240"/>
      <c r="L7647" s="245"/>
    </row>
    <row r="7648" spans="1:12">
      <c r="A7648" s="243">
        <v>45204</v>
      </c>
      <c r="B7648" s="243">
        <v>45266</v>
      </c>
      <c r="C7648" s="244">
        <f t="shared" si="357"/>
        <v>63</v>
      </c>
      <c r="D7648" s="239">
        <v>45266</v>
      </c>
      <c r="E7648" s="245">
        <f t="shared" si="358"/>
        <v>62</v>
      </c>
      <c r="F7648" s="306" t="s">
        <v>175</v>
      </c>
      <c r="G7648" s="241">
        <v>22.5</v>
      </c>
      <c r="H7648" s="244">
        <f t="shared" si="359"/>
        <v>1395</v>
      </c>
      <c r="I7648" s="246"/>
      <c r="J7648" s="247"/>
      <c r="K7648" s="240"/>
      <c r="L7648" s="245"/>
    </row>
    <row r="7649" spans="1:12">
      <c r="A7649" s="243">
        <v>45204</v>
      </c>
      <c r="B7649" s="243">
        <v>45217</v>
      </c>
      <c r="C7649" s="244">
        <f t="shared" si="357"/>
        <v>14</v>
      </c>
      <c r="D7649" s="239">
        <v>45217</v>
      </c>
      <c r="E7649" s="245">
        <f t="shared" si="358"/>
        <v>13</v>
      </c>
      <c r="F7649" s="306" t="s">
        <v>176</v>
      </c>
      <c r="G7649" s="241">
        <v>267.58999999999997</v>
      </c>
      <c r="H7649" s="244">
        <f t="shared" si="359"/>
        <v>3478.6699999999996</v>
      </c>
      <c r="I7649" s="246"/>
      <c r="J7649" s="247"/>
      <c r="K7649" s="240"/>
      <c r="L7649" s="245"/>
    </row>
    <row r="7650" spans="1:12">
      <c r="A7650" s="243">
        <v>45204</v>
      </c>
      <c r="B7650" s="243">
        <v>45204</v>
      </c>
      <c r="C7650" s="244">
        <f t="shared" si="357"/>
        <v>1</v>
      </c>
      <c r="D7650" s="239">
        <v>45204</v>
      </c>
      <c r="E7650" s="245">
        <f t="shared" si="358"/>
        <v>0</v>
      </c>
      <c r="F7650" s="306" t="s">
        <v>175</v>
      </c>
      <c r="G7650" s="241">
        <v>777.75</v>
      </c>
      <c r="H7650" s="244">
        <f t="shared" si="359"/>
        <v>0</v>
      </c>
      <c r="I7650" s="246"/>
      <c r="J7650" s="247"/>
      <c r="K7650" s="240"/>
      <c r="L7650" s="245"/>
    </row>
    <row r="7651" spans="1:12">
      <c r="A7651" s="243">
        <v>45204</v>
      </c>
      <c r="B7651" s="243">
        <v>45205</v>
      </c>
      <c r="C7651" s="244">
        <f t="shared" si="357"/>
        <v>2</v>
      </c>
      <c r="D7651" s="239">
        <v>45205</v>
      </c>
      <c r="E7651" s="245">
        <f t="shared" si="358"/>
        <v>1</v>
      </c>
      <c r="F7651" s="306" t="s">
        <v>175</v>
      </c>
      <c r="G7651" s="241">
        <v>924038.49</v>
      </c>
      <c r="H7651" s="244">
        <f t="shared" si="359"/>
        <v>924038.49</v>
      </c>
      <c r="I7651" s="246"/>
      <c r="J7651" s="247"/>
      <c r="K7651" s="240"/>
      <c r="L7651" s="245"/>
    </row>
    <row r="7652" spans="1:12">
      <c r="A7652" s="243">
        <v>45204</v>
      </c>
      <c r="B7652" s="243">
        <v>45244</v>
      </c>
      <c r="C7652" s="244">
        <f t="shared" si="357"/>
        <v>41</v>
      </c>
      <c r="D7652" s="239">
        <v>45244</v>
      </c>
      <c r="E7652" s="245">
        <f t="shared" si="358"/>
        <v>40</v>
      </c>
      <c r="F7652" s="306" t="s">
        <v>175</v>
      </c>
      <c r="G7652" s="241">
        <v>54.42</v>
      </c>
      <c r="H7652" s="244">
        <f t="shared" si="359"/>
        <v>2176.8000000000002</v>
      </c>
      <c r="I7652" s="246"/>
      <c r="J7652" s="247"/>
      <c r="K7652" s="240"/>
      <c r="L7652" s="245"/>
    </row>
    <row r="7653" spans="1:12">
      <c r="A7653" s="243">
        <v>45204</v>
      </c>
      <c r="B7653" s="243">
        <v>45205</v>
      </c>
      <c r="C7653" s="244">
        <f t="shared" si="357"/>
        <v>2</v>
      </c>
      <c r="D7653" s="239">
        <v>45205</v>
      </c>
      <c r="E7653" s="245">
        <f t="shared" si="358"/>
        <v>1</v>
      </c>
      <c r="F7653" s="306" t="s">
        <v>178</v>
      </c>
      <c r="G7653" s="241">
        <v>868.92</v>
      </c>
      <c r="H7653" s="244">
        <f t="shared" si="359"/>
        <v>868.92</v>
      </c>
      <c r="I7653" s="246"/>
      <c r="J7653" s="247"/>
      <c r="K7653" s="240"/>
      <c r="L7653" s="245"/>
    </row>
    <row r="7654" spans="1:12">
      <c r="A7654" s="243">
        <v>45204</v>
      </c>
      <c r="B7654" s="243">
        <v>45365</v>
      </c>
      <c r="C7654" s="244">
        <f t="shared" si="357"/>
        <v>162</v>
      </c>
      <c r="D7654" s="239">
        <v>45365</v>
      </c>
      <c r="E7654" s="245">
        <f t="shared" si="358"/>
        <v>161</v>
      </c>
      <c r="F7654" s="306" t="s">
        <v>175</v>
      </c>
      <c r="G7654" s="241">
        <v>14.37</v>
      </c>
      <c r="H7654" s="244">
        <f t="shared" si="359"/>
        <v>2313.5699999999997</v>
      </c>
      <c r="I7654" s="246"/>
      <c r="J7654" s="247"/>
      <c r="K7654" s="240"/>
      <c r="L7654" s="245"/>
    </row>
    <row r="7655" spans="1:12">
      <c r="A7655" s="243">
        <v>45204</v>
      </c>
      <c r="B7655" s="243">
        <v>45208</v>
      </c>
      <c r="C7655" s="244">
        <f t="shared" si="357"/>
        <v>5</v>
      </c>
      <c r="D7655" s="239">
        <v>45208</v>
      </c>
      <c r="E7655" s="245">
        <f t="shared" si="358"/>
        <v>4</v>
      </c>
      <c r="F7655" s="306" t="s">
        <v>175</v>
      </c>
      <c r="G7655" s="241">
        <v>13785.68</v>
      </c>
      <c r="H7655" s="244">
        <f t="shared" si="359"/>
        <v>55142.720000000001</v>
      </c>
      <c r="I7655" s="246"/>
      <c r="J7655" s="247"/>
      <c r="K7655" s="240"/>
      <c r="L7655" s="245"/>
    </row>
    <row r="7656" spans="1:12">
      <c r="A7656" s="243">
        <v>45204</v>
      </c>
      <c r="B7656" s="243">
        <v>45205</v>
      </c>
      <c r="C7656" s="244">
        <f t="shared" si="357"/>
        <v>2</v>
      </c>
      <c r="D7656" s="239">
        <v>45205</v>
      </c>
      <c r="E7656" s="245">
        <f t="shared" si="358"/>
        <v>1</v>
      </c>
      <c r="F7656" s="306" t="s">
        <v>176</v>
      </c>
      <c r="G7656" s="241">
        <v>155164.79</v>
      </c>
      <c r="H7656" s="244">
        <f t="shared" si="359"/>
        <v>155164.79</v>
      </c>
      <c r="I7656" s="246"/>
      <c r="J7656" s="247"/>
      <c r="K7656" s="240"/>
      <c r="L7656" s="245"/>
    </row>
    <row r="7657" spans="1:12">
      <c r="A7657" s="243">
        <v>45204</v>
      </c>
      <c r="B7657" s="243">
        <v>45222</v>
      </c>
      <c r="C7657" s="244">
        <f t="shared" si="357"/>
        <v>19</v>
      </c>
      <c r="D7657" s="239">
        <v>45222</v>
      </c>
      <c r="E7657" s="245">
        <f t="shared" si="358"/>
        <v>18</v>
      </c>
      <c r="F7657" s="306" t="s">
        <v>175</v>
      </c>
      <c r="G7657" s="241">
        <v>123.7</v>
      </c>
      <c r="H7657" s="244">
        <f t="shared" si="359"/>
        <v>2226.6</v>
      </c>
      <c r="I7657" s="246"/>
      <c r="J7657" s="247"/>
      <c r="K7657" s="240"/>
      <c r="L7657" s="245"/>
    </row>
    <row r="7658" spans="1:12">
      <c r="A7658" s="243">
        <v>45204</v>
      </c>
      <c r="B7658" s="243">
        <v>45223</v>
      </c>
      <c r="C7658" s="244">
        <f t="shared" si="357"/>
        <v>20</v>
      </c>
      <c r="D7658" s="239">
        <v>45223</v>
      </c>
      <c r="E7658" s="245">
        <f t="shared" si="358"/>
        <v>19</v>
      </c>
      <c r="F7658" s="306" t="s">
        <v>175</v>
      </c>
      <c r="G7658" s="241">
        <v>190.21</v>
      </c>
      <c r="H7658" s="244">
        <f t="shared" si="359"/>
        <v>3613.9900000000002</v>
      </c>
      <c r="I7658" s="246"/>
      <c r="J7658" s="247"/>
      <c r="K7658" s="240"/>
      <c r="L7658" s="245"/>
    </row>
    <row r="7659" spans="1:12">
      <c r="A7659" s="243">
        <v>45204</v>
      </c>
      <c r="B7659" s="243">
        <v>45205</v>
      </c>
      <c r="C7659" s="244">
        <f t="shared" si="357"/>
        <v>2</v>
      </c>
      <c r="D7659" s="239">
        <v>45205</v>
      </c>
      <c r="E7659" s="245">
        <f t="shared" si="358"/>
        <v>1</v>
      </c>
      <c r="F7659" s="306" t="s">
        <v>177</v>
      </c>
      <c r="G7659" s="241">
        <v>4683.55</v>
      </c>
      <c r="H7659" s="244">
        <f t="shared" si="359"/>
        <v>4683.55</v>
      </c>
      <c r="I7659" s="246"/>
      <c r="J7659" s="247"/>
      <c r="K7659" s="240"/>
      <c r="L7659" s="245"/>
    </row>
    <row r="7660" spans="1:12">
      <c r="A7660" s="243">
        <v>45204</v>
      </c>
      <c r="B7660" s="243">
        <v>45208</v>
      </c>
      <c r="C7660" s="244">
        <f t="shared" si="357"/>
        <v>5</v>
      </c>
      <c r="D7660" s="239">
        <v>45208</v>
      </c>
      <c r="E7660" s="245">
        <f t="shared" si="358"/>
        <v>4</v>
      </c>
      <c r="F7660" s="306" t="s">
        <v>178</v>
      </c>
      <c r="G7660" s="241">
        <v>181.61</v>
      </c>
      <c r="H7660" s="244">
        <f t="shared" si="359"/>
        <v>726.44</v>
      </c>
      <c r="I7660" s="246"/>
      <c r="J7660" s="247"/>
      <c r="K7660" s="240"/>
      <c r="L7660" s="245"/>
    </row>
    <row r="7661" spans="1:12">
      <c r="A7661" s="243">
        <v>45204</v>
      </c>
      <c r="B7661" s="243">
        <v>45208</v>
      </c>
      <c r="C7661" s="244">
        <f t="shared" si="357"/>
        <v>5</v>
      </c>
      <c r="D7661" s="239">
        <v>45208</v>
      </c>
      <c r="E7661" s="245">
        <f t="shared" si="358"/>
        <v>4</v>
      </c>
      <c r="F7661" s="306" t="s">
        <v>176</v>
      </c>
      <c r="G7661" s="241">
        <v>53470.97</v>
      </c>
      <c r="H7661" s="244">
        <f t="shared" si="359"/>
        <v>213883.88</v>
      </c>
      <c r="I7661" s="246"/>
      <c r="J7661" s="247"/>
      <c r="K7661" s="240"/>
      <c r="L7661" s="245"/>
    </row>
    <row r="7662" spans="1:12">
      <c r="A7662" s="243">
        <v>45204</v>
      </c>
      <c r="B7662" s="243">
        <v>45222</v>
      </c>
      <c r="C7662" s="244">
        <f t="shared" si="357"/>
        <v>19</v>
      </c>
      <c r="D7662" s="239">
        <v>45222</v>
      </c>
      <c r="E7662" s="245">
        <f t="shared" si="358"/>
        <v>18</v>
      </c>
      <c r="F7662" s="306" t="s">
        <v>176</v>
      </c>
      <c r="G7662" s="241">
        <v>635.66999999999996</v>
      </c>
      <c r="H7662" s="244">
        <f t="shared" si="359"/>
        <v>11442.06</v>
      </c>
      <c r="I7662" s="246"/>
      <c r="J7662" s="247"/>
      <c r="K7662" s="240"/>
      <c r="L7662" s="245"/>
    </row>
    <row r="7663" spans="1:12">
      <c r="A7663" s="243">
        <v>45204</v>
      </c>
      <c r="B7663" s="243">
        <v>45225</v>
      </c>
      <c r="C7663" s="244">
        <f t="shared" si="357"/>
        <v>22</v>
      </c>
      <c r="D7663" s="239">
        <v>45225</v>
      </c>
      <c r="E7663" s="245">
        <f t="shared" si="358"/>
        <v>21</v>
      </c>
      <c r="F7663" s="306" t="s">
        <v>175</v>
      </c>
      <c r="G7663" s="241">
        <v>335.46</v>
      </c>
      <c r="H7663" s="244">
        <f t="shared" si="359"/>
        <v>7044.66</v>
      </c>
      <c r="I7663" s="246"/>
      <c r="J7663" s="247"/>
      <c r="K7663" s="240"/>
      <c r="L7663" s="245"/>
    </row>
    <row r="7664" spans="1:12">
      <c r="A7664" s="243">
        <v>45204</v>
      </c>
      <c r="B7664" s="243">
        <v>45271</v>
      </c>
      <c r="C7664" s="244">
        <f t="shared" si="357"/>
        <v>68</v>
      </c>
      <c r="D7664" s="239">
        <v>45271</v>
      </c>
      <c r="E7664" s="245">
        <f t="shared" si="358"/>
        <v>67</v>
      </c>
      <c r="F7664" s="306" t="s">
        <v>175</v>
      </c>
      <c r="G7664" s="241">
        <v>54.57</v>
      </c>
      <c r="H7664" s="244">
        <f t="shared" si="359"/>
        <v>3656.19</v>
      </c>
      <c r="I7664" s="246"/>
      <c r="J7664" s="247"/>
      <c r="K7664" s="240"/>
      <c r="L7664" s="245"/>
    </row>
    <row r="7665" spans="1:12">
      <c r="A7665" s="243">
        <v>45204</v>
      </c>
      <c r="B7665" s="243">
        <v>45231</v>
      </c>
      <c r="C7665" s="244">
        <f t="shared" si="357"/>
        <v>28</v>
      </c>
      <c r="D7665" s="239">
        <v>45231</v>
      </c>
      <c r="E7665" s="245">
        <f t="shared" si="358"/>
        <v>27</v>
      </c>
      <c r="F7665" s="306" t="s">
        <v>178</v>
      </c>
      <c r="G7665" s="241">
        <v>9.5399999999999991</v>
      </c>
      <c r="H7665" s="244">
        <f t="shared" si="359"/>
        <v>257.58</v>
      </c>
      <c r="I7665" s="246"/>
      <c r="J7665" s="247"/>
      <c r="K7665" s="240"/>
      <c r="L7665" s="245"/>
    </row>
    <row r="7666" spans="1:12">
      <c r="A7666" s="243">
        <v>45204</v>
      </c>
      <c r="B7666" s="243">
        <v>45209</v>
      </c>
      <c r="C7666" s="244">
        <f t="shared" si="357"/>
        <v>6</v>
      </c>
      <c r="D7666" s="239">
        <v>45209</v>
      </c>
      <c r="E7666" s="245">
        <f t="shared" si="358"/>
        <v>5</v>
      </c>
      <c r="F7666" s="306" t="s">
        <v>175</v>
      </c>
      <c r="G7666" s="241">
        <v>478.66</v>
      </c>
      <c r="H7666" s="244">
        <f t="shared" si="359"/>
        <v>2393.3000000000002</v>
      </c>
      <c r="I7666" s="246"/>
      <c r="J7666" s="247"/>
      <c r="K7666" s="240"/>
      <c r="L7666" s="245"/>
    </row>
    <row r="7667" spans="1:12">
      <c r="A7667" s="243">
        <v>45204</v>
      </c>
      <c r="B7667" s="243">
        <v>45226</v>
      </c>
      <c r="C7667" s="244">
        <f t="shared" si="357"/>
        <v>23</v>
      </c>
      <c r="D7667" s="239">
        <v>45226</v>
      </c>
      <c r="E7667" s="245">
        <f t="shared" si="358"/>
        <v>22</v>
      </c>
      <c r="F7667" s="306" t="s">
        <v>175</v>
      </c>
      <c r="G7667" s="241">
        <v>20.59</v>
      </c>
      <c r="H7667" s="244">
        <f t="shared" si="359"/>
        <v>452.98</v>
      </c>
      <c r="I7667" s="246"/>
      <c r="J7667" s="247"/>
      <c r="K7667" s="240"/>
      <c r="L7667" s="245"/>
    </row>
    <row r="7668" spans="1:12">
      <c r="A7668" s="243">
        <v>45204</v>
      </c>
      <c r="B7668" s="243">
        <v>45208</v>
      </c>
      <c r="C7668" s="244">
        <f t="shared" si="357"/>
        <v>5</v>
      </c>
      <c r="D7668" s="239">
        <v>45208</v>
      </c>
      <c r="E7668" s="245">
        <f t="shared" si="358"/>
        <v>4</v>
      </c>
      <c r="F7668" s="306" t="s">
        <v>177</v>
      </c>
      <c r="G7668" s="241">
        <v>1976.9</v>
      </c>
      <c r="H7668" s="244">
        <f t="shared" si="359"/>
        <v>7907.6</v>
      </c>
      <c r="I7668" s="246"/>
      <c r="J7668" s="247"/>
      <c r="K7668" s="240"/>
      <c r="L7668" s="245"/>
    </row>
    <row r="7669" spans="1:12">
      <c r="A7669" s="243">
        <v>45204</v>
      </c>
      <c r="B7669" s="243">
        <v>45210</v>
      </c>
      <c r="C7669" s="244">
        <f t="shared" si="357"/>
        <v>7</v>
      </c>
      <c r="D7669" s="239">
        <v>45210</v>
      </c>
      <c r="E7669" s="245">
        <f t="shared" si="358"/>
        <v>6</v>
      </c>
      <c r="F7669" s="306" t="s">
        <v>175</v>
      </c>
      <c r="G7669" s="241">
        <v>999.05</v>
      </c>
      <c r="H7669" s="244">
        <f t="shared" si="359"/>
        <v>5994.2999999999993</v>
      </c>
      <c r="I7669" s="246"/>
      <c r="J7669" s="247"/>
      <c r="K7669" s="240"/>
      <c r="L7669" s="245"/>
    </row>
    <row r="7670" spans="1:12">
      <c r="A7670" s="243">
        <v>45204</v>
      </c>
      <c r="B7670" s="243">
        <v>45222</v>
      </c>
      <c r="C7670" s="244">
        <f t="shared" si="357"/>
        <v>19</v>
      </c>
      <c r="D7670" s="239">
        <v>45222</v>
      </c>
      <c r="E7670" s="245">
        <f t="shared" si="358"/>
        <v>18</v>
      </c>
      <c r="F7670" s="306" t="s">
        <v>177</v>
      </c>
      <c r="G7670" s="241">
        <v>5547.25</v>
      </c>
      <c r="H7670" s="244">
        <f t="shared" si="359"/>
        <v>99850.5</v>
      </c>
      <c r="I7670" s="246"/>
      <c r="J7670" s="247"/>
      <c r="K7670" s="240"/>
      <c r="L7670" s="245"/>
    </row>
    <row r="7671" spans="1:12">
      <c r="A7671" s="243">
        <v>45204</v>
      </c>
      <c r="B7671" s="243">
        <v>45211</v>
      </c>
      <c r="C7671" s="244">
        <f t="shared" si="357"/>
        <v>8</v>
      </c>
      <c r="D7671" s="239">
        <v>45211</v>
      </c>
      <c r="E7671" s="245">
        <f t="shared" si="358"/>
        <v>7</v>
      </c>
      <c r="F7671" s="306" t="s">
        <v>175</v>
      </c>
      <c r="G7671" s="241">
        <v>4047.86</v>
      </c>
      <c r="H7671" s="244">
        <f t="shared" si="359"/>
        <v>28335.02</v>
      </c>
      <c r="I7671" s="246"/>
      <c r="J7671" s="247"/>
      <c r="K7671" s="240"/>
      <c r="L7671" s="245"/>
    </row>
    <row r="7672" spans="1:12">
      <c r="A7672" s="243">
        <v>45204</v>
      </c>
      <c r="B7672" s="243">
        <v>45225</v>
      </c>
      <c r="C7672" s="244">
        <f t="shared" si="357"/>
        <v>22</v>
      </c>
      <c r="D7672" s="239">
        <v>45225</v>
      </c>
      <c r="E7672" s="245">
        <f t="shared" si="358"/>
        <v>21</v>
      </c>
      <c r="F7672" s="306" t="s">
        <v>176</v>
      </c>
      <c r="G7672" s="241">
        <v>514.47</v>
      </c>
      <c r="H7672" s="244">
        <f t="shared" si="359"/>
        <v>10803.87</v>
      </c>
      <c r="I7672" s="246"/>
      <c r="J7672" s="247"/>
      <c r="K7672" s="240"/>
      <c r="L7672" s="245"/>
    </row>
    <row r="7673" spans="1:12">
      <c r="A7673" s="243">
        <v>45204</v>
      </c>
      <c r="B7673" s="243">
        <v>45212</v>
      </c>
      <c r="C7673" s="244">
        <f t="shared" si="357"/>
        <v>9</v>
      </c>
      <c r="D7673" s="239">
        <v>45212</v>
      </c>
      <c r="E7673" s="245">
        <f t="shared" si="358"/>
        <v>8</v>
      </c>
      <c r="F7673" s="306" t="s">
        <v>175</v>
      </c>
      <c r="G7673" s="241">
        <v>627.82000000000005</v>
      </c>
      <c r="H7673" s="244">
        <f t="shared" si="359"/>
        <v>5022.5600000000004</v>
      </c>
      <c r="I7673" s="246"/>
      <c r="J7673" s="247"/>
      <c r="K7673" s="240"/>
      <c r="L7673" s="245"/>
    </row>
    <row r="7674" spans="1:12">
      <c r="A7674" s="243">
        <v>45204</v>
      </c>
      <c r="B7674" s="243">
        <v>45209</v>
      </c>
      <c r="C7674" s="244">
        <f t="shared" si="357"/>
        <v>6</v>
      </c>
      <c r="D7674" s="239">
        <v>45209</v>
      </c>
      <c r="E7674" s="245">
        <f t="shared" si="358"/>
        <v>5</v>
      </c>
      <c r="F7674" s="306" t="s">
        <v>176</v>
      </c>
      <c r="G7674" s="241">
        <v>27215.73</v>
      </c>
      <c r="H7674" s="244">
        <f t="shared" si="359"/>
        <v>136078.65</v>
      </c>
      <c r="I7674" s="246"/>
      <c r="J7674" s="247"/>
      <c r="K7674" s="240"/>
      <c r="L7674" s="245"/>
    </row>
    <row r="7675" spans="1:12">
      <c r="A7675" s="243">
        <v>45204</v>
      </c>
      <c r="B7675" s="243">
        <v>45237</v>
      </c>
      <c r="C7675" s="244">
        <f t="shared" si="357"/>
        <v>34</v>
      </c>
      <c r="D7675" s="239">
        <v>45237</v>
      </c>
      <c r="E7675" s="245">
        <f t="shared" si="358"/>
        <v>33</v>
      </c>
      <c r="F7675" s="306" t="s">
        <v>175</v>
      </c>
      <c r="G7675" s="241">
        <v>18.920000000000002</v>
      </c>
      <c r="H7675" s="244">
        <f t="shared" si="359"/>
        <v>624.36</v>
      </c>
      <c r="I7675" s="246"/>
      <c r="J7675" s="247"/>
      <c r="K7675" s="240"/>
      <c r="L7675" s="245"/>
    </row>
    <row r="7676" spans="1:12">
      <c r="A7676" s="243">
        <v>45204</v>
      </c>
      <c r="B7676" s="243">
        <v>45210</v>
      </c>
      <c r="C7676" s="244">
        <f t="shared" si="357"/>
        <v>7</v>
      </c>
      <c r="D7676" s="239">
        <v>45210</v>
      </c>
      <c r="E7676" s="245">
        <f t="shared" si="358"/>
        <v>6</v>
      </c>
      <c r="F7676" s="306" t="s">
        <v>176</v>
      </c>
      <c r="G7676" s="241">
        <v>17418.900000000001</v>
      </c>
      <c r="H7676" s="244">
        <f t="shared" si="359"/>
        <v>104513.40000000001</v>
      </c>
      <c r="I7676" s="246"/>
      <c r="J7676" s="247"/>
      <c r="K7676" s="240"/>
      <c r="L7676" s="245"/>
    </row>
    <row r="7677" spans="1:12">
      <c r="A7677" s="243">
        <v>45204</v>
      </c>
      <c r="B7677" s="243">
        <v>45211</v>
      </c>
      <c r="C7677" s="244">
        <f t="shared" si="357"/>
        <v>8</v>
      </c>
      <c r="D7677" s="239">
        <v>45211</v>
      </c>
      <c r="E7677" s="245">
        <f t="shared" si="358"/>
        <v>7</v>
      </c>
      <c r="F7677" s="306" t="s">
        <v>176</v>
      </c>
      <c r="G7677" s="241">
        <v>15574.66</v>
      </c>
      <c r="H7677" s="244">
        <f t="shared" si="359"/>
        <v>109022.62</v>
      </c>
      <c r="I7677" s="246"/>
      <c r="J7677" s="247"/>
      <c r="K7677" s="240"/>
      <c r="L7677" s="245"/>
    </row>
    <row r="7678" spans="1:12">
      <c r="A7678" s="243">
        <v>45204</v>
      </c>
      <c r="B7678" s="243">
        <v>45209</v>
      </c>
      <c r="C7678" s="244">
        <f t="shared" si="357"/>
        <v>6</v>
      </c>
      <c r="D7678" s="239">
        <v>45209</v>
      </c>
      <c r="E7678" s="245">
        <f t="shared" si="358"/>
        <v>5</v>
      </c>
      <c r="F7678" s="306" t="s">
        <v>177</v>
      </c>
      <c r="G7678" s="241">
        <v>25491.73</v>
      </c>
      <c r="H7678" s="244">
        <f t="shared" si="359"/>
        <v>127458.65</v>
      </c>
      <c r="I7678" s="246"/>
      <c r="J7678" s="247"/>
      <c r="K7678" s="240"/>
      <c r="L7678" s="245"/>
    </row>
    <row r="7679" spans="1:12">
      <c r="A7679" s="243">
        <v>45204</v>
      </c>
      <c r="B7679" s="243">
        <v>45236</v>
      </c>
      <c r="C7679" s="244">
        <f t="shared" si="357"/>
        <v>33</v>
      </c>
      <c r="D7679" s="239">
        <v>45236</v>
      </c>
      <c r="E7679" s="245">
        <f t="shared" si="358"/>
        <v>32</v>
      </c>
      <c r="F7679" s="306" t="s">
        <v>176</v>
      </c>
      <c r="G7679" s="241">
        <v>98.27</v>
      </c>
      <c r="H7679" s="244">
        <f t="shared" si="359"/>
        <v>3144.64</v>
      </c>
      <c r="I7679" s="246"/>
      <c r="J7679" s="247"/>
      <c r="K7679" s="240"/>
      <c r="L7679" s="245"/>
    </row>
    <row r="7680" spans="1:12">
      <c r="A7680" s="243">
        <v>45204</v>
      </c>
      <c r="B7680" s="243">
        <v>45212</v>
      </c>
      <c r="C7680" s="244">
        <f t="shared" si="357"/>
        <v>9</v>
      </c>
      <c r="D7680" s="239">
        <v>45212</v>
      </c>
      <c r="E7680" s="245">
        <f t="shared" si="358"/>
        <v>8</v>
      </c>
      <c r="F7680" s="306" t="s">
        <v>176</v>
      </c>
      <c r="G7680" s="241">
        <v>1845.43</v>
      </c>
      <c r="H7680" s="244">
        <f t="shared" si="359"/>
        <v>14763.44</v>
      </c>
      <c r="I7680" s="246"/>
      <c r="J7680" s="247"/>
      <c r="K7680" s="240"/>
      <c r="L7680" s="245"/>
    </row>
    <row r="7681" spans="1:12">
      <c r="A7681" s="243">
        <v>45204</v>
      </c>
      <c r="B7681" s="243">
        <v>45210</v>
      </c>
      <c r="C7681" s="244">
        <f t="shared" si="357"/>
        <v>7</v>
      </c>
      <c r="D7681" s="239">
        <v>45210</v>
      </c>
      <c r="E7681" s="245">
        <f t="shared" si="358"/>
        <v>6</v>
      </c>
      <c r="F7681" s="306" t="s">
        <v>177</v>
      </c>
      <c r="G7681" s="241">
        <v>2993.21</v>
      </c>
      <c r="H7681" s="244">
        <f t="shared" si="359"/>
        <v>17959.260000000002</v>
      </c>
      <c r="I7681" s="246"/>
      <c r="J7681" s="247"/>
      <c r="K7681" s="240"/>
      <c r="L7681" s="245"/>
    </row>
    <row r="7682" spans="1:12">
      <c r="A7682" s="243">
        <v>45204</v>
      </c>
      <c r="B7682" s="243">
        <v>45261</v>
      </c>
      <c r="C7682" s="244">
        <f t="shared" si="357"/>
        <v>58</v>
      </c>
      <c r="D7682" s="239">
        <v>45261</v>
      </c>
      <c r="E7682" s="245">
        <f t="shared" si="358"/>
        <v>57</v>
      </c>
      <c r="F7682" s="306" t="s">
        <v>175</v>
      </c>
      <c r="G7682" s="241">
        <v>237.69</v>
      </c>
      <c r="H7682" s="244">
        <f t="shared" si="359"/>
        <v>13548.33</v>
      </c>
      <c r="I7682" s="246"/>
      <c r="J7682" s="247"/>
      <c r="K7682" s="240"/>
      <c r="L7682" s="245"/>
    </row>
    <row r="7683" spans="1:12">
      <c r="A7683" s="243">
        <v>45204</v>
      </c>
      <c r="B7683" s="243">
        <v>45215</v>
      </c>
      <c r="C7683" s="244">
        <f t="shared" si="357"/>
        <v>12</v>
      </c>
      <c r="D7683" s="239">
        <v>45215</v>
      </c>
      <c r="E7683" s="245">
        <f t="shared" si="358"/>
        <v>11</v>
      </c>
      <c r="F7683" s="306" t="s">
        <v>175</v>
      </c>
      <c r="G7683" s="241">
        <v>102.84</v>
      </c>
      <c r="H7683" s="244">
        <f t="shared" si="359"/>
        <v>1131.24</v>
      </c>
      <c r="I7683" s="246"/>
      <c r="J7683" s="247"/>
      <c r="K7683" s="240"/>
      <c r="L7683" s="245"/>
    </row>
    <row r="7684" spans="1:12">
      <c r="A7684" s="243">
        <v>45204</v>
      </c>
      <c r="B7684" s="243">
        <v>45251</v>
      </c>
      <c r="C7684" s="244">
        <f t="shared" si="357"/>
        <v>48</v>
      </c>
      <c r="D7684" s="239">
        <v>45251</v>
      </c>
      <c r="E7684" s="245">
        <f t="shared" si="358"/>
        <v>47</v>
      </c>
      <c r="F7684" s="306" t="s">
        <v>176</v>
      </c>
      <c r="G7684" s="241">
        <v>16.39</v>
      </c>
      <c r="H7684" s="244">
        <f t="shared" si="359"/>
        <v>770.33</v>
      </c>
      <c r="I7684" s="246"/>
      <c r="J7684" s="247"/>
      <c r="K7684" s="240"/>
      <c r="L7684" s="245"/>
    </row>
    <row r="7685" spans="1:12">
      <c r="A7685" s="243">
        <v>45204</v>
      </c>
      <c r="B7685" s="243">
        <v>45211</v>
      </c>
      <c r="C7685" s="244">
        <f t="shared" si="357"/>
        <v>8</v>
      </c>
      <c r="D7685" s="239">
        <v>45211</v>
      </c>
      <c r="E7685" s="245">
        <f t="shared" si="358"/>
        <v>7</v>
      </c>
      <c r="F7685" s="306" t="s">
        <v>177</v>
      </c>
      <c r="G7685" s="241">
        <v>836.9</v>
      </c>
      <c r="H7685" s="244">
        <f t="shared" si="359"/>
        <v>5858.3</v>
      </c>
      <c r="I7685" s="246"/>
      <c r="J7685" s="247"/>
      <c r="K7685" s="240"/>
      <c r="L7685" s="245"/>
    </row>
    <row r="7686" spans="1:12">
      <c r="A7686" s="243">
        <v>45205</v>
      </c>
      <c r="B7686" s="243">
        <v>45209</v>
      </c>
      <c r="C7686" s="244">
        <f t="shared" si="357"/>
        <v>5</v>
      </c>
      <c r="D7686" s="239">
        <v>45209</v>
      </c>
      <c r="E7686" s="245">
        <f t="shared" si="358"/>
        <v>4</v>
      </c>
      <c r="F7686" s="306" t="s">
        <v>176</v>
      </c>
      <c r="G7686" s="241">
        <v>74522.94</v>
      </c>
      <c r="H7686" s="244">
        <f t="shared" si="359"/>
        <v>298091.76</v>
      </c>
      <c r="I7686" s="246"/>
      <c r="J7686" s="247"/>
      <c r="K7686" s="240"/>
      <c r="L7686" s="245"/>
    </row>
    <row r="7687" spans="1:12">
      <c r="A7687" s="243">
        <v>45205</v>
      </c>
      <c r="B7687" s="243">
        <v>45212</v>
      </c>
      <c r="C7687" s="244">
        <f t="shared" ref="C7687:C7750" si="360">B7687-A7687+1</f>
        <v>8</v>
      </c>
      <c r="D7687" s="239">
        <v>45212</v>
      </c>
      <c r="E7687" s="245">
        <f t="shared" ref="E7687:E7750" si="361">D7687-A7687</f>
        <v>7</v>
      </c>
      <c r="F7687" s="306" t="s">
        <v>175</v>
      </c>
      <c r="G7687" s="241">
        <v>254.33</v>
      </c>
      <c r="H7687" s="244">
        <f t="shared" ref="H7687:H7750" si="362">E7687*G7687</f>
        <v>1780.3100000000002</v>
      </c>
      <c r="I7687" s="246"/>
      <c r="J7687" s="247"/>
      <c r="K7687" s="240"/>
      <c r="L7687" s="245"/>
    </row>
    <row r="7688" spans="1:12">
      <c r="A7688" s="243">
        <v>45205</v>
      </c>
      <c r="B7688" s="243">
        <v>45226</v>
      </c>
      <c r="C7688" s="244">
        <f t="shared" si="360"/>
        <v>22</v>
      </c>
      <c r="D7688" s="239">
        <v>45226</v>
      </c>
      <c r="E7688" s="245">
        <f t="shared" si="361"/>
        <v>21</v>
      </c>
      <c r="F7688" s="306" t="s">
        <v>176</v>
      </c>
      <c r="G7688" s="241">
        <v>335.3</v>
      </c>
      <c r="H7688" s="244">
        <f t="shared" si="362"/>
        <v>7041.3</v>
      </c>
      <c r="I7688" s="246"/>
      <c r="J7688" s="247"/>
      <c r="K7688" s="240"/>
      <c r="L7688" s="245"/>
    </row>
    <row r="7689" spans="1:12">
      <c r="A7689" s="243">
        <v>45205</v>
      </c>
      <c r="B7689" s="243">
        <v>45210</v>
      </c>
      <c r="C7689" s="244">
        <f t="shared" si="360"/>
        <v>6</v>
      </c>
      <c r="D7689" s="239">
        <v>45210</v>
      </c>
      <c r="E7689" s="245">
        <f t="shared" si="361"/>
        <v>5</v>
      </c>
      <c r="F7689" s="306" t="s">
        <v>176</v>
      </c>
      <c r="G7689" s="241">
        <v>59731.43</v>
      </c>
      <c r="H7689" s="244">
        <f t="shared" si="362"/>
        <v>298657.15000000002</v>
      </c>
      <c r="I7689" s="246"/>
      <c r="J7689" s="247"/>
      <c r="K7689" s="240"/>
      <c r="L7689" s="245"/>
    </row>
    <row r="7690" spans="1:12">
      <c r="A7690" s="243">
        <v>45205</v>
      </c>
      <c r="B7690" s="243">
        <v>45238</v>
      </c>
      <c r="C7690" s="244">
        <f t="shared" si="360"/>
        <v>34</v>
      </c>
      <c r="D7690" s="239">
        <v>45238</v>
      </c>
      <c r="E7690" s="245">
        <f t="shared" si="361"/>
        <v>33</v>
      </c>
      <c r="F7690" s="306" t="s">
        <v>175</v>
      </c>
      <c r="G7690" s="241">
        <v>84.88</v>
      </c>
      <c r="H7690" s="244">
        <f t="shared" si="362"/>
        <v>2801.04</v>
      </c>
      <c r="I7690" s="246"/>
      <c r="J7690" s="247"/>
      <c r="K7690" s="240"/>
      <c r="L7690" s="245"/>
    </row>
    <row r="7691" spans="1:12">
      <c r="A7691" s="243">
        <v>45205</v>
      </c>
      <c r="B7691" s="243">
        <v>45273</v>
      </c>
      <c r="C7691" s="244">
        <f t="shared" si="360"/>
        <v>69</v>
      </c>
      <c r="D7691" s="239">
        <v>45273</v>
      </c>
      <c r="E7691" s="245">
        <f t="shared" si="361"/>
        <v>68</v>
      </c>
      <c r="F7691" s="306" t="s">
        <v>176</v>
      </c>
      <c r="G7691" s="241">
        <v>41.72</v>
      </c>
      <c r="H7691" s="244">
        <f t="shared" si="362"/>
        <v>2836.96</v>
      </c>
      <c r="I7691" s="246"/>
      <c r="J7691" s="247"/>
      <c r="K7691" s="240"/>
      <c r="L7691" s="245"/>
    </row>
    <row r="7692" spans="1:12">
      <c r="A7692" s="243">
        <v>45205</v>
      </c>
      <c r="B7692" s="243">
        <v>45211</v>
      </c>
      <c r="C7692" s="244">
        <f t="shared" si="360"/>
        <v>7</v>
      </c>
      <c r="D7692" s="239">
        <v>45211</v>
      </c>
      <c r="E7692" s="245">
        <f t="shared" si="361"/>
        <v>6</v>
      </c>
      <c r="F7692" s="306" t="s">
        <v>178</v>
      </c>
      <c r="G7692" s="241">
        <v>151.16999999999999</v>
      </c>
      <c r="H7692" s="244">
        <f t="shared" si="362"/>
        <v>907.02</v>
      </c>
      <c r="I7692" s="246"/>
      <c r="J7692" s="247"/>
      <c r="K7692" s="240"/>
      <c r="L7692" s="245"/>
    </row>
    <row r="7693" spans="1:12">
      <c r="A7693" s="243">
        <v>45205</v>
      </c>
      <c r="B7693" s="243">
        <v>45211</v>
      </c>
      <c r="C7693" s="244">
        <f t="shared" si="360"/>
        <v>7</v>
      </c>
      <c r="D7693" s="239">
        <v>45211</v>
      </c>
      <c r="E7693" s="245">
        <f t="shared" si="361"/>
        <v>6</v>
      </c>
      <c r="F7693" s="306" t="s">
        <v>176</v>
      </c>
      <c r="G7693" s="241">
        <v>77026.179999999993</v>
      </c>
      <c r="H7693" s="244">
        <f t="shared" si="362"/>
        <v>462157.07999999996</v>
      </c>
      <c r="I7693" s="246"/>
      <c r="J7693" s="247"/>
      <c r="K7693" s="240"/>
      <c r="L7693" s="245"/>
    </row>
    <row r="7694" spans="1:12">
      <c r="A7694" s="243">
        <v>45205</v>
      </c>
      <c r="B7694" s="243">
        <v>45209</v>
      </c>
      <c r="C7694" s="244">
        <f t="shared" si="360"/>
        <v>5</v>
      </c>
      <c r="D7694" s="239">
        <v>45209</v>
      </c>
      <c r="E7694" s="245">
        <f t="shared" si="361"/>
        <v>4</v>
      </c>
      <c r="F7694" s="306" t="s">
        <v>177</v>
      </c>
      <c r="G7694" s="241">
        <v>4179.7299999999996</v>
      </c>
      <c r="H7694" s="244">
        <f t="shared" si="362"/>
        <v>16718.919999999998</v>
      </c>
      <c r="I7694" s="246"/>
      <c r="J7694" s="247"/>
      <c r="K7694" s="240"/>
      <c r="L7694" s="245"/>
    </row>
    <row r="7695" spans="1:12">
      <c r="A7695" s="243">
        <v>45205</v>
      </c>
      <c r="B7695" s="243">
        <v>45355</v>
      </c>
      <c r="C7695" s="244">
        <f t="shared" si="360"/>
        <v>151</v>
      </c>
      <c r="D7695" s="239">
        <v>45355</v>
      </c>
      <c r="E7695" s="245">
        <f t="shared" si="361"/>
        <v>150</v>
      </c>
      <c r="F7695" s="306" t="s">
        <v>176</v>
      </c>
      <c r="G7695" s="241">
        <v>53.91</v>
      </c>
      <c r="H7695" s="244">
        <f t="shared" si="362"/>
        <v>8086.4999999999991</v>
      </c>
      <c r="I7695" s="246"/>
      <c r="J7695" s="247"/>
      <c r="K7695" s="240"/>
      <c r="L7695" s="245"/>
    </row>
    <row r="7696" spans="1:12">
      <c r="A7696" s="243">
        <v>45205</v>
      </c>
      <c r="B7696" s="243">
        <v>45212</v>
      </c>
      <c r="C7696" s="244">
        <f t="shared" si="360"/>
        <v>8</v>
      </c>
      <c r="D7696" s="239">
        <v>45212</v>
      </c>
      <c r="E7696" s="245">
        <f t="shared" si="361"/>
        <v>7</v>
      </c>
      <c r="F7696" s="306" t="s">
        <v>176</v>
      </c>
      <c r="G7696" s="241">
        <v>7866.03</v>
      </c>
      <c r="H7696" s="244">
        <f t="shared" si="362"/>
        <v>55062.21</v>
      </c>
      <c r="I7696" s="246"/>
      <c r="J7696" s="247"/>
      <c r="K7696" s="240"/>
      <c r="L7696" s="245"/>
    </row>
    <row r="7697" spans="1:12">
      <c r="A7697" s="243">
        <v>45205</v>
      </c>
      <c r="B7697" s="243">
        <v>45212</v>
      </c>
      <c r="C7697" s="244">
        <f t="shared" si="360"/>
        <v>8</v>
      </c>
      <c r="D7697" s="239">
        <v>45212</v>
      </c>
      <c r="E7697" s="245">
        <f t="shared" si="361"/>
        <v>7</v>
      </c>
      <c r="F7697" s="306" t="s">
        <v>179</v>
      </c>
      <c r="G7697" s="241">
        <v>58.01</v>
      </c>
      <c r="H7697" s="244">
        <f t="shared" si="362"/>
        <v>406.07</v>
      </c>
      <c r="I7697" s="246"/>
      <c r="J7697" s="247"/>
      <c r="K7697" s="240"/>
      <c r="L7697" s="245"/>
    </row>
    <row r="7698" spans="1:12">
      <c r="A7698" s="243">
        <v>45205</v>
      </c>
      <c r="B7698" s="243">
        <v>45215</v>
      </c>
      <c r="C7698" s="244">
        <f t="shared" si="360"/>
        <v>11</v>
      </c>
      <c r="D7698" s="239">
        <v>45215</v>
      </c>
      <c r="E7698" s="245">
        <f t="shared" si="361"/>
        <v>10</v>
      </c>
      <c r="F7698" s="306" t="s">
        <v>175</v>
      </c>
      <c r="G7698" s="241">
        <v>470.85</v>
      </c>
      <c r="H7698" s="244">
        <f t="shared" si="362"/>
        <v>4708.5</v>
      </c>
      <c r="I7698" s="246"/>
      <c r="J7698" s="247"/>
      <c r="K7698" s="240"/>
      <c r="L7698" s="245"/>
    </row>
    <row r="7699" spans="1:12">
      <c r="A7699" s="243">
        <v>45205</v>
      </c>
      <c r="B7699" s="243">
        <v>45210</v>
      </c>
      <c r="C7699" s="244">
        <f t="shared" si="360"/>
        <v>6</v>
      </c>
      <c r="D7699" s="239">
        <v>45210</v>
      </c>
      <c r="E7699" s="245">
        <f t="shared" si="361"/>
        <v>5</v>
      </c>
      <c r="F7699" s="306" t="s">
        <v>177</v>
      </c>
      <c r="G7699" s="241">
        <v>9941.57</v>
      </c>
      <c r="H7699" s="244">
        <f t="shared" si="362"/>
        <v>49707.85</v>
      </c>
      <c r="I7699" s="246"/>
      <c r="J7699" s="247"/>
      <c r="K7699" s="240"/>
      <c r="L7699" s="245"/>
    </row>
    <row r="7700" spans="1:12">
      <c r="A7700" s="243">
        <v>45205</v>
      </c>
      <c r="B7700" s="243">
        <v>45216</v>
      </c>
      <c r="C7700" s="244">
        <f t="shared" si="360"/>
        <v>12</v>
      </c>
      <c r="D7700" s="239">
        <v>45216</v>
      </c>
      <c r="E7700" s="245">
        <f t="shared" si="361"/>
        <v>11</v>
      </c>
      <c r="F7700" s="306" t="s">
        <v>175</v>
      </c>
      <c r="G7700" s="241">
        <v>549.83000000000004</v>
      </c>
      <c r="H7700" s="244">
        <f t="shared" si="362"/>
        <v>6048.13</v>
      </c>
      <c r="I7700" s="246"/>
      <c r="J7700" s="247"/>
      <c r="K7700" s="240"/>
      <c r="L7700" s="245"/>
    </row>
    <row r="7701" spans="1:12">
      <c r="A7701" s="243">
        <v>45205</v>
      </c>
      <c r="B7701" s="243">
        <v>45211</v>
      </c>
      <c r="C7701" s="244">
        <f t="shared" si="360"/>
        <v>7</v>
      </c>
      <c r="D7701" s="239">
        <v>45211</v>
      </c>
      <c r="E7701" s="245">
        <f t="shared" si="361"/>
        <v>6</v>
      </c>
      <c r="F7701" s="306" t="s">
        <v>177</v>
      </c>
      <c r="G7701" s="241">
        <v>12708.16</v>
      </c>
      <c r="H7701" s="244">
        <f t="shared" si="362"/>
        <v>76248.959999999992</v>
      </c>
      <c r="I7701" s="246"/>
      <c r="J7701" s="247"/>
      <c r="K7701" s="240"/>
      <c r="L7701" s="245"/>
    </row>
    <row r="7702" spans="1:12">
      <c r="A7702" s="243">
        <v>45205</v>
      </c>
      <c r="B7702" s="243">
        <v>45279</v>
      </c>
      <c r="C7702" s="244">
        <f t="shared" si="360"/>
        <v>75</v>
      </c>
      <c r="D7702" s="239">
        <v>45279</v>
      </c>
      <c r="E7702" s="245">
        <f t="shared" si="361"/>
        <v>74</v>
      </c>
      <c r="F7702" s="306" t="s">
        <v>175</v>
      </c>
      <c r="G7702" s="241">
        <v>108.92</v>
      </c>
      <c r="H7702" s="244">
        <f t="shared" si="362"/>
        <v>8060.08</v>
      </c>
      <c r="I7702" s="246"/>
      <c r="J7702" s="247"/>
      <c r="K7702" s="240"/>
      <c r="L7702" s="245"/>
    </row>
    <row r="7703" spans="1:12">
      <c r="A7703" s="243">
        <v>45205</v>
      </c>
      <c r="B7703" s="243">
        <v>45212</v>
      </c>
      <c r="C7703" s="244">
        <f t="shared" si="360"/>
        <v>8</v>
      </c>
      <c r="D7703" s="239">
        <v>45212</v>
      </c>
      <c r="E7703" s="245">
        <f t="shared" si="361"/>
        <v>7</v>
      </c>
      <c r="F7703" s="306" t="s">
        <v>177</v>
      </c>
      <c r="G7703" s="241">
        <v>359.83</v>
      </c>
      <c r="H7703" s="244">
        <f t="shared" si="362"/>
        <v>2518.81</v>
      </c>
      <c r="I7703" s="246"/>
      <c r="J7703" s="247"/>
      <c r="K7703" s="240"/>
      <c r="L7703" s="245"/>
    </row>
    <row r="7704" spans="1:12">
      <c r="A7704" s="243">
        <v>45205</v>
      </c>
      <c r="B7704" s="243">
        <v>45217</v>
      </c>
      <c r="C7704" s="244">
        <f t="shared" si="360"/>
        <v>13</v>
      </c>
      <c r="D7704" s="239">
        <v>45217</v>
      </c>
      <c r="E7704" s="245">
        <f t="shared" si="361"/>
        <v>12</v>
      </c>
      <c r="F7704" s="306" t="s">
        <v>175</v>
      </c>
      <c r="G7704" s="241">
        <v>1616.18</v>
      </c>
      <c r="H7704" s="244">
        <f t="shared" si="362"/>
        <v>19394.16</v>
      </c>
      <c r="I7704" s="246"/>
      <c r="J7704" s="247"/>
      <c r="K7704" s="240"/>
      <c r="L7704" s="245"/>
    </row>
    <row r="7705" spans="1:12">
      <c r="A7705" s="243">
        <v>45205</v>
      </c>
      <c r="B7705" s="243">
        <v>45216</v>
      </c>
      <c r="C7705" s="244">
        <f t="shared" si="360"/>
        <v>12</v>
      </c>
      <c r="D7705" s="239">
        <v>45216</v>
      </c>
      <c r="E7705" s="245">
        <f t="shared" si="361"/>
        <v>11</v>
      </c>
      <c r="F7705" s="306" t="s">
        <v>178</v>
      </c>
      <c r="G7705" s="241">
        <v>230.72</v>
      </c>
      <c r="H7705" s="244">
        <f t="shared" si="362"/>
        <v>2537.92</v>
      </c>
      <c r="I7705" s="246"/>
      <c r="J7705" s="247"/>
      <c r="K7705" s="240"/>
      <c r="L7705" s="245"/>
    </row>
    <row r="7706" spans="1:12">
      <c r="A7706" s="243">
        <v>45205</v>
      </c>
      <c r="B7706" s="243">
        <v>45215</v>
      </c>
      <c r="C7706" s="244">
        <f t="shared" si="360"/>
        <v>11</v>
      </c>
      <c r="D7706" s="239">
        <v>45215</v>
      </c>
      <c r="E7706" s="245">
        <f t="shared" si="361"/>
        <v>10</v>
      </c>
      <c r="F7706" s="306" t="s">
        <v>176</v>
      </c>
      <c r="G7706" s="241">
        <v>1606.15</v>
      </c>
      <c r="H7706" s="244">
        <f t="shared" si="362"/>
        <v>16061.5</v>
      </c>
      <c r="I7706" s="246"/>
      <c r="J7706" s="247"/>
      <c r="K7706" s="240"/>
      <c r="L7706" s="245"/>
    </row>
    <row r="7707" spans="1:12">
      <c r="A7707" s="243">
        <v>45205</v>
      </c>
      <c r="B7707" s="243">
        <v>45257</v>
      </c>
      <c r="C7707" s="244">
        <f t="shared" si="360"/>
        <v>53</v>
      </c>
      <c r="D7707" s="239">
        <v>45257</v>
      </c>
      <c r="E7707" s="245">
        <f t="shared" si="361"/>
        <v>52</v>
      </c>
      <c r="F7707" s="306" t="s">
        <v>175</v>
      </c>
      <c r="G7707" s="241">
        <v>51.5</v>
      </c>
      <c r="H7707" s="244">
        <f t="shared" si="362"/>
        <v>2678</v>
      </c>
      <c r="I7707" s="246"/>
      <c r="J7707" s="247"/>
      <c r="K7707" s="240"/>
      <c r="L7707" s="245"/>
    </row>
    <row r="7708" spans="1:12">
      <c r="A7708" s="243">
        <v>45205</v>
      </c>
      <c r="B7708" s="243">
        <v>45218</v>
      </c>
      <c r="C7708" s="244">
        <f t="shared" si="360"/>
        <v>14</v>
      </c>
      <c r="D7708" s="239">
        <v>45218</v>
      </c>
      <c r="E7708" s="245">
        <f t="shared" si="361"/>
        <v>13</v>
      </c>
      <c r="F7708" s="306" t="s">
        <v>175</v>
      </c>
      <c r="G7708" s="241">
        <v>58.06</v>
      </c>
      <c r="H7708" s="244">
        <f t="shared" si="362"/>
        <v>754.78</v>
      </c>
      <c r="I7708" s="246"/>
      <c r="J7708" s="247"/>
      <c r="K7708" s="240"/>
      <c r="L7708" s="245"/>
    </row>
    <row r="7709" spans="1:12">
      <c r="A7709" s="243">
        <v>45205</v>
      </c>
      <c r="B7709" s="243">
        <v>45216</v>
      </c>
      <c r="C7709" s="244">
        <f t="shared" si="360"/>
        <v>12</v>
      </c>
      <c r="D7709" s="239">
        <v>45216</v>
      </c>
      <c r="E7709" s="245">
        <f t="shared" si="361"/>
        <v>11</v>
      </c>
      <c r="F7709" s="306" t="s">
        <v>176</v>
      </c>
      <c r="G7709" s="241">
        <v>13648.22</v>
      </c>
      <c r="H7709" s="244">
        <f t="shared" si="362"/>
        <v>150130.41999999998</v>
      </c>
      <c r="I7709" s="246"/>
      <c r="J7709" s="247"/>
      <c r="K7709" s="240"/>
      <c r="L7709" s="245"/>
    </row>
    <row r="7710" spans="1:12">
      <c r="A7710" s="243">
        <v>45205</v>
      </c>
      <c r="B7710" s="243">
        <v>45266</v>
      </c>
      <c r="C7710" s="244">
        <f t="shared" si="360"/>
        <v>62</v>
      </c>
      <c r="D7710" s="239">
        <v>45266</v>
      </c>
      <c r="E7710" s="245">
        <f t="shared" si="361"/>
        <v>61</v>
      </c>
      <c r="F7710" s="306" t="s">
        <v>175</v>
      </c>
      <c r="G7710" s="241">
        <v>132.36000000000001</v>
      </c>
      <c r="H7710" s="244">
        <f t="shared" si="362"/>
        <v>8073.9600000000009</v>
      </c>
      <c r="I7710" s="246"/>
      <c r="J7710" s="247"/>
      <c r="K7710" s="240"/>
      <c r="L7710" s="245"/>
    </row>
    <row r="7711" spans="1:12">
      <c r="A7711" s="243">
        <v>45205</v>
      </c>
      <c r="B7711" s="243">
        <v>45217</v>
      </c>
      <c r="C7711" s="244">
        <f t="shared" si="360"/>
        <v>13</v>
      </c>
      <c r="D7711" s="239">
        <v>45217</v>
      </c>
      <c r="E7711" s="245">
        <f t="shared" si="361"/>
        <v>12</v>
      </c>
      <c r="F7711" s="306" t="s">
        <v>176</v>
      </c>
      <c r="G7711" s="241">
        <v>9438.0499999999993</v>
      </c>
      <c r="H7711" s="244">
        <f t="shared" si="362"/>
        <v>113256.59999999999</v>
      </c>
      <c r="I7711" s="246"/>
      <c r="J7711" s="247"/>
      <c r="K7711" s="240"/>
      <c r="L7711" s="245"/>
    </row>
    <row r="7712" spans="1:12">
      <c r="A7712" s="243">
        <v>45205</v>
      </c>
      <c r="B7712" s="243">
        <v>45216</v>
      </c>
      <c r="C7712" s="244">
        <f t="shared" si="360"/>
        <v>12</v>
      </c>
      <c r="D7712" s="239">
        <v>45216</v>
      </c>
      <c r="E7712" s="245">
        <f t="shared" si="361"/>
        <v>11</v>
      </c>
      <c r="F7712" s="306" t="s">
        <v>177</v>
      </c>
      <c r="G7712" s="241">
        <v>2601.7199999999998</v>
      </c>
      <c r="H7712" s="244">
        <f t="shared" si="362"/>
        <v>28618.92</v>
      </c>
      <c r="I7712" s="246"/>
      <c r="J7712" s="247"/>
      <c r="K7712" s="240"/>
      <c r="L7712" s="245"/>
    </row>
    <row r="7713" spans="1:12">
      <c r="A7713" s="243">
        <v>45205</v>
      </c>
      <c r="B7713" s="243">
        <v>45376</v>
      </c>
      <c r="C7713" s="244">
        <f t="shared" si="360"/>
        <v>172</v>
      </c>
      <c r="D7713" s="239">
        <v>45376</v>
      </c>
      <c r="E7713" s="245">
        <f t="shared" si="361"/>
        <v>171</v>
      </c>
      <c r="F7713" s="306" t="s">
        <v>176</v>
      </c>
      <c r="G7713" s="241">
        <v>35.76</v>
      </c>
      <c r="H7713" s="244">
        <f t="shared" si="362"/>
        <v>6114.96</v>
      </c>
      <c r="I7713" s="246"/>
      <c r="J7713" s="247"/>
      <c r="K7713" s="240"/>
      <c r="L7713" s="245"/>
    </row>
    <row r="7714" spans="1:12">
      <c r="A7714" s="243">
        <v>45205</v>
      </c>
      <c r="B7714" s="243">
        <v>45243</v>
      </c>
      <c r="C7714" s="244">
        <f t="shared" si="360"/>
        <v>39</v>
      </c>
      <c r="D7714" s="239">
        <v>45243</v>
      </c>
      <c r="E7714" s="245">
        <f t="shared" si="361"/>
        <v>38</v>
      </c>
      <c r="F7714" s="306" t="s">
        <v>175</v>
      </c>
      <c r="G7714" s="241">
        <v>52.67</v>
      </c>
      <c r="H7714" s="244">
        <f t="shared" si="362"/>
        <v>2001.46</v>
      </c>
      <c r="I7714" s="246"/>
      <c r="J7714" s="247"/>
      <c r="K7714" s="240"/>
      <c r="L7714" s="245"/>
    </row>
    <row r="7715" spans="1:12">
      <c r="A7715" s="243">
        <v>45205</v>
      </c>
      <c r="B7715" s="243">
        <v>45205</v>
      </c>
      <c r="C7715" s="244">
        <f t="shared" si="360"/>
        <v>1</v>
      </c>
      <c r="D7715" s="239">
        <v>45205</v>
      </c>
      <c r="E7715" s="245">
        <f t="shared" si="361"/>
        <v>0</v>
      </c>
      <c r="F7715" s="306" t="s">
        <v>175</v>
      </c>
      <c r="G7715" s="241">
        <v>907.19</v>
      </c>
      <c r="H7715" s="244">
        <f t="shared" si="362"/>
        <v>0</v>
      </c>
      <c r="I7715" s="246"/>
      <c r="J7715" s="247"/>
      <c r="K7715" s="240"/>
      <c r="L7715" s="245"/>
    </row>
    <row r="7716" spans="1:12">
      <c r="A7716" s="243">
        <v>45205</v>
      </c>
      <c r="B7716" s="243">
        <v>45245</v>
      </c>
      <c r="C7716" s="244">
        <f t="shared" si="360"/>
        <v>41</v>
      </c>
      <c r="D7716" s="239">
        <v>45245</v>
      </c>
      <c r="E7716" s="245">
        <f t="shared" si="361"/>
        <v>40</v>
      </c>
      <c r="F7716" s="306" t="s">
        <v>175</v>
      </c>
      <c r="G7716" s="241">
        <v>132.88</v>
      </c>
      <c r="H7716" s="244">
        <f t="shared" si="362"/>
        <v>5315.2</v>
      </c>
      <c r="I7716" s="246"/>
      <c r="J7716" s="247"/>
      <c r="K7716" s="240"/>
      <c r="L7716" s="245"/>
    </row>
    <row r="7717" spans="1:12">
      <c r="A7717" s="243">
        <v>45205</v>
      </c>
      <c r="B7717" s="243">
        <v>45208</v>
      </c>
      <c r="C7717" s="244">
        <f t="shared" si="360"/>
        <v>4</v>
      </c>
      <c r="D7717" s="239">
        <v>45208</v>
      </c>
      <c r="E7717" s="245">
        <f t="shared" si="361"/>
        <v>3</v>
      </c>
      <c r="F7717" s="306" t="s">
        <v>175</v>
      </c>
      <c r="G7717" s="241">
        <v>731061.3</v>
      </c>
      <c r="H7717" s="244">
        <f t="shared" si="362"/>
        <v>2193183.9000000004</v>
      </c>
      <c r="I7717" s="246"/>
      <c r="J7717" s="247"/>
      <c r="K7717" s="240"/>
      <c r="L7717" s="245"/>
    </row>
    <row r="7718" spans="1:12">
      <c r="A7718" s="243">
        <v>45205</v>
      </c>
      <c r="B7718" s="243">
        <v>45222</v>
      </c>
      <c r="C7718" s="244">
        <f t="shared" si="360"/>
        <v>18</v>
      </c>
      <c r="D7718" s="239">
        <v>45222</v>
      </c>
      <c r="E7718" s="245">
        <f t="shared" si="361"/>
        <v>17</v>
      </c>
      <c r="F7718" s="306" t="s">
        <v>175</v>
      </c>
      <c r="G7718" s="241">
        <v>603.34</v>
      </c>
      <c r="H7718" s="244">
        <f t="shared" si="362"/>
        <v>10256.780000000001</v>
      </c>
      <c r="I7718" s="246"/>
      <c r="J7718" s="247"/>
      <c r="K7718" s="240"/>
      <c r="L7718" s="245"/>
    </row>
    <row r="7719" spans="1:12">
      <c r="A7719" s="243">
        <v>45205</v>
      </c>
      <c r="B7719" s="243">
        <v>45244</v>
      </c>
      <c r="C7719" s="244">
        <f t="shared" si="360"/>
        <v>40</v>
      </c>
      <c r="D7719" s="239">
        <v>45244</v>
      </c>
      <c r="E7719" s="245">
        <f t="shared" si="361"/>
        <v>39</v>
      </c>
      <c r="F7719" s="306" t="s">
        <v>176</v>
      </c>
      <c r="G7719" s="241">
        <v>165.33</v>
      </c>
      <c r="H7719" s="244">
        <f t="shared" si="362"/>
        <v>6447.8700000000008</v>
      </c>
      <c r="I7719" s="246"/>
      <c r="J7719" s="247"/>
      <c r="K7719" s="240"/>
      <c r="L7719" s="245"/>
    </row>
    <row r="7720" spans="1:12">
      <c r="A7720" s="243">
        <v>45205</v>
      </c>
      <c r="B7720" s="243">
        <v>45205</v>
      </c>
      <c r="C7720" s="244">
        <f t="shared" si="360"/>
        <v>1</v>
      </c>
      <c r="D7720" s="239">
        <v>45205</v>
      </c>
      <c r="E7720" s="245">
        <f t="shared" si="361"/>
        <v>0</v>
      </c>
      <c r="F7720" s="306" t="s">
        <v>176</v>
      </c>
      <c r="G7720" s="241">
        <v>1940.58</v>
      </c>
      <c r="H7720" s="244">
        <f t="shared" si="362"/>
        <v>0</v>
      </c>
      <c r="I7720" s="246"/>
      <c r="J7720" s="247"/>
      <c r="K7720" s="240"/>
      <c r="L7720" s="245"/>
    </row>
    <row r="7721" spans="1:12">
      <c r="A7721" s="243">
        <v>45205</v>
      </c>
      <c r="B7721" s="243">
        <v>45223</v>
      </c>
      <c r="C7721" s="244">
        <f t="shared" si="360"/>
        <v>19</v>
      </c>
      <c r="D7721" s="239">
        <v>45223</v>
      </c>
      <c r="E7721" s="245">
        <f t="shared" si="361"/>
        <v>18</v>
      </c>
      <c r="F7721" s="306" t="s">
        <v>175</v>
      </c>
      <c r="G7721" s="241">
        <v>194.04</v>
      </c>
      <c r="H7721" s="244">
        <f t="shared" si="362"/>
        <v>3492.72</v>
      </c>
      <c r="I7721" s="246"/>
      <c r="J7721" s="247"/>
      <c r="K7721" s="240"/>
      <c r="L7721" s="245"/>
    </row>
    <row r="7722" spans="1:12">
      <c r="A7722" s="243">
        <v>45205</v>
      </c>
      <c r="B7722" s="243">
        <v>45231</v>
      </c>
      <c r="C7722" s="244">
        <f t="shared" si="360"/>
        <v>27</v>
      </c>
      <c r="D7722" s="239">
        <v>45231</v>
      </c>
      <c r="E7722" s="245">
        <f t="shared" si="361"/>
        <v>26</v>
      </c>
      <c r="F7722" s="306" t="s">
        <v>175</v>
      </c>
      <c r="G7722" s="241">
        <v>84.65</v>
      </c>
      <c r="H7722" s="244">
        <f t="shared" si="362"/>
        <v>2200.9</v>
      </c>
      <c r="I7722" s="246"/>
      <c r="J7722" s="247"/>
      <c r="K7722" s="240"/>
      <c r="L7722" s="245"/>
    </row>
    <row r="7723" spans="1:12">
      <c r="A7723" s="243">
        <v>45205</v>
      </c>
      <c r="B7723" s="243">
        <v>45208</v>
      </c>
      <c r="C7723" s="244">
        <f t="shared" si="360"/>
        <v>4</v>
      </c>
      <c r="D7723" s="239">
        <v>45208</v>
      </c>
      <c r="E7723" s="245">
        <f t="shared" si="361"/>
        <v>3</v>
      </c>
      <c r="F7723" s="306" t="s">
        <v>178</v>
      </c>
      <c r="G7723" s="241">
        <v>14004.51</v>
      </c>
      <c r="H7723" s="244">
        <f t="shared" si="362"/>
        <v>42013.53</v>
      </c>
      <c r="I7723" s="246"/>
      <c r="J7723" s="247"/>
      <c r="K7723" s="240"/>
      <c r="L7723" s="245"/>
    </row>
    <row r="7724" spans="1:12">
      <c r="A7724" s="243">
        <v>45205</v>
      </c>
      <c r="B7724" s="243">
        <v>45208</v>
      </c>
      <c r="C7724" s="244">
        <f t="shared" si="360"/>
        <v>4</v>
      </c>
      <c r="D7724" s="239">
        <v>45208</v>
      </c>
      <c r="E7724" s="245">
        <f t="shared" si="361"/>
        <v>3</v>
      </c>
      <c r="F7724" s="306" t="s">
        <v>176</v>
      </c>
      <c r="G7724" s="241">
        <v>391929.05</v>
      </c>
      <c r="H7724" s="244">
        <f t="shared" si="362"/>
        <v>1175787.1499999999</v>
      </c>
      <c r="I7724" s="246"/>
      <c r="J7724" s="247"/>
      <c r="K7724" s="240"/>
      <c r="L7724" s="245"/>
    </row>
    <row r="7725" spans="1:12">
      <c r="A7725" s="243">
        <v>45205</v>
      </c>
      <c r="B7725" s="243">
        <v>45222</v>
      </c>
      <c r="C7725" s="244">
        <f t="shared" si="360"/>
        <v>18</v>
      </c>
      <c r="D7725" s="239">
        <v>45222</v>
      </c>
      <c r="E7725" s="245">
        <f t="shared" si="361"/>
        <v>17</v>
      </c>
      <c r="F7725" s="306" t="s">
        <v>176</v>
      </c>
      <c r="G7725" s="241">
        <v>3828.66</v>
      </c>
      <c r="H7725" s="244">
        <f t="shared" si="362"/>
        <v>65087.22</v>
      </c>
      <c r="I7725" s="246"/>
      <c r="J7725" s="247"/>
      <c r="K7725" s="240"/>
      <c r="L7725" s="245"/>
    </row>
    <row r="7726" spans="1:12">
      <c r="A7726" s="243">
        <v>45205</v>
      </c>
      <c r="B7726" s="243">
        <v>45271</v>
      </c>
      <c r="C7726" s="244">
        <f t="shared" si="360"/>
        <v>67</v>
      </c>
      <c r="D7726" s="239">
        <v>45271</v>
      </c>
      <c r="E7726" s="245">
        <f t="shared" si="361"/>
        <v>66</v>
      </c>
      <c r="F7726" s="306" t="s">
        <v>175</v>
      </c>
      <c r="G7726" s="241">
        <v>87.72</v>
      </c>
      <c r="H7726" s="244">
        <f t="shared" si="362"/>
        <v>5789.5199999999995</v>
      </c>
      <c r="I7726" s="246"/>
      <c r="J7726" s="247"/>
      <c r="K7726" s="240"/>
      <c r="L7726" s="245"/>
    </row>
    <row r="7727" spans="1:12">
      <c r="A7727" s="243">
        <v>45205</v>
      </c>
      <c r="B7727" s="243">
        <v>45321</v>
      </c>
      <c r="C7727" s="244">
        <f t="shared" si="360"/>
        <v>117</v>
      </c>
      <c r="D7727" s="239">
        <v>45321</v>
      </c>
      <c r="E7727" s="245">
        <f t="shared" si="361"/>
        <v>116</v>
      </c>
      <c r="F7727" s="306" t="s">
        <v>175</v>
      </c>
      <c r="G7727" s="241">
        <v>113.68</v>
      </c>
      <c r="H7727" s="244">
        <f t="shared" si="362"/>
        <v>13186.880000000001</v>
      </c>
      <c r="I7727" s="246"/>
      <c r="J7727" s="247"/>
      <c r="K7727" s="240"/>
      <c r="L7727" s="245"/>
    </row>
    <row r="7728" spans="1:12">
      <c r="A7728" s="243">
        <v>45205</v>
      </c>
      <c r="B7728" s="243">
        <v>45209</v>
      </c>
      <c r="C7728" s="244">
        <f t="shared" si="360"/>
        <v>5</v>
      </c>
      <c r="D7728" s="239">
        <v>45209</v>
      </c>
      <c r="E7728" s="245">
        <f t="shared" si="361"/>
        <v>4</v>
      </c>
      <c r="F7728" s="306" t="s">
        <v>175</v>
      </c>
      <c r="G7728" s="241">
        <v>2801.36</v>
      </c>
      <c r="H7728" s="244">
        <f t="shared" si="362"/>
        <v>11205.44</v>
      </c>
      <c r="I7728" s="246"/>
      <c r="J7728" s="247"/>
      <c r="K7728" s="240"/>
      <c r="L7728" s="245"/>
    </row>
    <row r="7729" spans="1:12">
      <c r="A7729" s="243">
        <v>45205</v>
      </c>
      <c r="B7729" s="243">
        <v>45223</v>
      </c>
      <c r="C7729" s="244">
        <f t="shared" si="360"/>
        <v>19</v>
      </c>
      <c r="D7729" s="239">
        <v>45223</v>
      </c>
      <c r="E7729" s="245">
        <f t="shared" si="361"/>
        <v>18</v>
      </c>
      <c r="F7729" s="306" t="s">
        <v>176</v>
      </c>
      <c r="G7729" s="241">
        <v>9618.1200000000008</v>
      </c>
      <c r="H7729" s="244">
        <f t="shared" si="362"/>
        <v>173126.16</v>
      </c>
      <c r="I7729" s="246"/>
      <c r="J7729" s="247"/>
      <c r="K7729" s="240"/>
      <c r="L7729" s="245"/>
    </row>
    <row r="7730" spans="1:12">
      <c r="A7730" s="243">
        <v>45205</v>
      </c>
      <c r="B7730" s="243">
        <v>45231</v>
      </c>
      <c r="C7730" s="244">
        <f t="shared" si="360"/>
        <v>27</v>
      </c>
      <c r="D7730" s="239">
        <v>45231</v>
      </c>
      <c r="E7730" s="245">
        <f t="shared" si="361"/>
        <v>26</v>
      </c>
      <c r="F7730" s="306" t="s">
        <v>176</v>
      </c>
      <c r="G7730" s="241">
        <v>100.51</v>
      </c>
      <c r="H7730" s="244">
        <f t="shared" si="362"/>
        <v>2613.2600000000002</v>
      </c>
      <c r="I7730" s="246"/>
      <c r="J7730" s="247"/>
      <c r="K7730" s="240"/>
      <c r="L7730" s="245"/>
    </row>
    <row r="7731" spans="1:12">
      <c r="A7731" s="243">
        <v>45205</v>
      </c>
      <c r="B7731" s="243">
        <v>45226</v>
      </c>
      <c r="C7731" s="244">
        <f t="shared" si="360"/>
        <v>22</v>
      </c>
      <c r="D7731" s="239">
        <v>45226</v>
      </c>
      <c r="E7731" s="245">
        <f t="shared" si="361"/>
        <v>21</v>
      </c>
      <c r="F7731" s="306" t="s">
        <v>175</v>
      </c>
      <c r="G7731" s="241">
        <v>186.71</v>
      </c>
      <c r="H7731" s="244">
        <f t="shared" si="362"/>
        <v>3920.9100000000003</v>
      </c>
      <c r="I7731" s="246"/>
      <c r="J7731" s="247"/>
      <c r="K7731" s="240"/>
      <c r="L7731" s="245"/>
    </row>
    <row r="7732" spans="1:12">
      <c r="A7732" s="243">
        <v>45205</v>
      </c>
      <c r="B7732" s="243">
        <v>45210</v>
      </c>
      <c r="C7732" s="244">
        <f t="shared" si="360"/>
        <v>6</v>
      </c>
      <c r="D7732" s="239">
        <v>45210</v>
      </c>
      <c r="E7732" s="245">
        <f t="shared" si="361"/>
        <v>5</v>
      </c>
      <c r="F7732" s="306" t="s">
        <v>175</v>
      </c>
      <c r="G7732" s="241">
        <v>5440.94</v>
      </c>
      <c r="H7732" s="244">
        <f t="shared" si="362"/>
        <v>27204.699999999997</v>
      </c>
      <c r="I7732" s="246"/>
      <c r="J7732" s="247"/>
      <c r="K7732" s="240"/>
      <c r="L7732" s="245"/>
    </row>
    <row r="7733" spans="1:12">
      <c r="A7733" s="243">
        <v>45205</v>
      </c>
      <c r="B7733" s="243">
        <v>45208</v>
      </c>
      <c r="C7733" s="244">
        <f t="shared" si="360"/>
        <v>4</v>
      </c>
      <c r="D7733" s="239">
        <v>45208</v>
      </c>
      <c r="E7733" s="245">
        <f t="shared" si="361"/>
        <v>3</v>
      </c>
      <c r="F7733" s="306" t="s">
        <v>177</v>
      </c>
      <c r="G7733" s="241">
        <v>12067.32</v>
      </c>
      <c r="H7733" s="244">
        <f t="shared" si="362"/>
        <v>36201.96</v>
      </c>
      <c r="I7733" s="246"/>
      <c r="J7733" s="247"/>
      <c r="K7733" s="240"/>
      <c r="L7733" s="245"/>
    </row>
    <row r="7734" spans="1:12">
      <c r="A7734" s="243">
        <v>45205</v>
      </c>
      <c r="B7734" s="243">
        <v>45209</v>
      </c>
      <c r="C7734" s="244">
        <f t="shared" si="360"/>
        <v>5</v>
      </c>
      <c r="D7734" s="239">
        <v>45209</v>
      </c>
      <c r="E7734" s="245">
        <f t="shared" si="361"/>
        <v>4</v>
      </c>
      <c r="F7734" s="306" t="s">
        <v>178</v>
      </c>
      <c r="G7734" s="241">
        <v>989.82</v>
      </c>
      <c r="H7734" s="244">
        <f t="shared" si="362"/>
        <v>3959.28</v>
      </c>
      <c r="I7734" s="246"/>
      <c r="J7734" s="247"/>
      <c r="K7734" s="240"/>
      <c r="L7734" s="245"/>
    </row>
    <row r="7735" spans="1:12">
      <c r="A7735" s="243">
        <v>45205</v>
      </c>
      <c r="B7735" s="243">
        <v>45211</v>
      </c>
      <c r="C7735" s="244">
        <f t="shared" si="360"/>
        <v>7</v>
      </c>
      <c r="D7735" s="239">
        <v>45211</v>
      </c>
      <c r="E7735" s="245">
        <f t="shared" si="361"/>
        <v>6</v>
      </c>
      <c r="F7735" s="306" t="s">
        <v>175</v>
      </c>
      <c r="G7735" s="241">
        <v>3031.16</v>
      </c>
      <c r="H7735" s="244">
        <f t="shared" si="362"/>
        <v>18186.96</v>
      </c>
      <c r="I7735" s="246"/>
      <c r="J7735" s="247"/>
      <c r="K7735" s="240"/>
      <c r="L7735" s="245"/>
    </row>
    <row r="7736" spans="1:12">
      <c r="A7736" s="243">
        <v>45205</v>
      </c>
      <c r="B7736" s="243">
        <v>45225</v>
      </c>
      <c r="C7736" s="244">
        <f t="shared" si="360"/>
        <v>21</v>
      </c>
      <c r="D7736" s="239">
        <v>45225</v>
      </c>
      <c r="E7736" s="245">
        <f t="shared" si="361"/>
        <v>20</v>
      </c>
      <c r="F7736" s="306" t="s">
        <v>176</v>
      </c>
      <c r="G7736" s="241">
        <v>904.68</v>
      </c>
      <c r="H7736" s="244">
        <f t="shared" si="362"/>
        <v>18093.599999999999</v>
      </c>
      <c r="I7736" s="246"/>
      <c r="J7736" s="247"/>
      <c r="K7736" s="240"/>
      <c r="L7736" s="245"/>
    </row>
    <row r="7737" spans="1:12">
      <c r="A7737" s="243">
        <v>45205</v>
      </c>
      <c r="B7737" s="243">
        <v>45236</v>
      </c>
      <c r="C7737" s="244">
        <f t="shared" si="360"/>
        <v>32</v>
      </c>
      <c r="D7737" s="239">
        <v>45236</v>
      </c>
      <c r="E7737" s="245">
        <f t="shared" si="361"/>
        <v>31</v>
      </c>
      <c r="F7737" s="306" t="s">
        <v>175</v>
      </c>
      <c r="G7737" s="241">
        <v>67.39</v>
      </c>
      <c r="H7737" s="244">
        <f t="shared" si="362"/>
        <v>2089.09</v>
      </c>
      <c r="I7737" s="246"/>
      <c r="J7737" s="247"/>
      <c r="K7737" s="240"/>
      <c r="L7737" s="245"/>
    </row>
    <row r="7738" spans="1:12">
      <c r="A7738" s="243">
        <v>45206</v>
      </c>
      <c r="B7738" s="243">
        <v>45209</v>
      </c>
      <c r="C7738" s="244">
        <f t="shared" si="360"/>
        <v>4</v>
      </c>
      <c r="D7738" s="239">
        <v>45209</v>
      </c>
      <c r="E7738" s="245">
        <f t="shared" si="361"/>
        <v>3</v>
      </c>
      <c r="F7738" s="306" t="s">
        <v>175</v>
      </c>
      <c r="G7738" s="241">
        <v>84.97</v>
      </c>
      <c r="H7738" s="244">
        <f t="shared" si="362"/>
        <v>254.91</v>
      </c>
      <c r="I7738" s="246"/>
      <c r="J7738" s="247"/>
      <c r="K7738" s="240"/>
      <c r="L7738" s="245"/>
    </row>
    <row r="7739" spans="1:12">
      <c r="A7739" s="243">
        <v>45206</v>
      </c>
      <c r="B7739" s="243">
        <v>45232</v>
      </c>
      <c r="C7739" s="244">
        <f t="shared" si="360"/>
        <v>27</v>
      </c>
      <c r="D7739" s="239">
        <v>45232</v>
      </c>
      <c r="E7739" s="245">
        <f t="shared" si="361"/>
        <v>26</v>
      </c>
      <c r="F7739" s="306" t="s">
        <v>176</v>
      </c>
      <c r="G7739" s="241">
        <v>545.08000000000004</v>
      </c>
      <c r="H7739" s="244">
        <f t="shared" si="362"/>
        <v>14172.080000000002</v>
      </c>
      <c r="I7739" s="246"/>
      <c r="J7739" s="247"/>
      <c r="K7739" s="240"/>
      <c r="L7739" s="245"/>
    </row>
    <row r="7740" spans="1:12">
      <c r="A7740" s="243">
        <v>45206</v>
      </c>
      <c r="B7740" s="243">
        <v>45257</v>
      </c>
      <c r="C7740" s="244">
        <f t="shared" si="360"/>
        <v>52</v>
      </c>
      <c r="D7740" s="239">
        <v>45257</v>
      </c>
      <c r="E7740" s="245">
        <f t="shared" si="361"/>
        <v>51</v>
      </c>
      <c r="F7740" s="306" t="s">
        <v>175</v>
      </c>
      <c r="G7740" s="241">
        <v>54.9</v>
      </c>
      <c r="H7740" s="244">
        <f t="shared" si="362"/>
        <v>2799.9</v>
      </c>
      <c r="I7740" s="246"/>
      <c r="J7740" s="247"/>
      <c r="K7740" s="240"/>
      <c r="L7740" s="245"/>
    </row>
    <row r="7741" spans="1:12">
      <c r="A7741" s="243">
        <v>45206</v>
      </c>
      <c r="B7741" s="243">
        <v>45208</v>
      </c>
      <c r="C7741" s="244">
        <f t="shared" si="360"/>
        <v>3</v>
      </c>
      <c r="D7741" s="239">
        <v>45208</v>
      </c>
      <c r="E7741" s="245">
        <f t="shared" si="361"/>
        <v>2</v>
      </c>
      <c r="F7741" s="306" t="s">
        <v>175</v>
      </c>
      <c r="G7741" s="241">
        <v>1775.53</v>
      </c>
      <c r="H7741" s="244">
        <f t="shared" si="362"/>
        <v>3551.06</v>
      </c>
      <c r="I7741" s="246"/>
      <c r="J7741" s="247"/>
      <c r="K7741" s="240"/>
      <c r="L7741" s="245"/>
    </row>
    <row r="7742" spans="1:12">
      <c r="A7742" s="243">
        <v>45207</v>
      </c>
      <c r="B7742" s="243">
        <v>45208</v>
      </c>
      <c r="C7742" s="244">
        <f t="shared" si="360"/>
        <v>2</v>
      </c>
      <c r="D7742" s="239">
        <v>45208</v>
      </c>
      <c r="E7742" s="245">
        <f t="shared" si="361"/>
        <v>1</v>
      </c>
      <c r="F7742" s="306" t="s">
        <v>175</v>
      </c>
      <c r="G7742" s="241">
        <v>1133.31</v>
      </c>
      <c r="H7742" s="244">
        <f t="shared" si="362"/>
        <v>1133.31</v>
      </c>
      <c r="I7742" s="246"/>
      <c r="J7742" s="247"/>
      <c r="K7742" s="240"/>
      <c r="L7742" s="245"/>
    </row>
    <row r="7743" spans="1:12">
      <c r="A7743" s="243">
        <v>45207</v>
      </c>
      <c r="B7743" s="243">
        <v>45208</v>
      </c>
      <c r="C7743" s="244">
        <f t="shared" si="360"/>
        <v>2</v>
      </c>
      <c r="D7743" s="239">
        <v>45208</v>
      </c>
      <c r="E7743" s="245">
        <f t="shared" si="361"/>
        <v>1</v>
      </c>
      <c r="F7743" s="306" t="s">
        <v>176</v>
      </c>
      <c r="G7743" s="241">
        <v>208.29</v>
      </c>
      <c r="H7743" s="244">
        <f t="shared" si="362"/>
        <v>208.29</v>
      </c>
      <c r="I7743" s="246"/>
      <c r="J7743" s="247"/>
      <c r="K7743" s="240"/>
      <c r="L7743" s="245"/>
    </row>
    <row r="7744" spans="1:12">
      <c r="A7744" s="243">
        <v>45207</v>
      </c>
      <c r="B7744" s="243">
        <v>45209</v>
      </c>
      <c r="C7744" s="244">
        <f t="shared" si="360"/>
        <v>3</v>
      </c>
      <c r="D7744" s="239">
        <v>45209</v>
      </c>
      <c r="E7744" s="245">
        <f t="shared" si="361"/>
        <v>2</v>
      </c>
      <c r="F7744" s="306" t="s">
        <v>175</v>
      </c>
      <c r="G7744" s="241">
        <v>401.33</v>
      </c>
      <c r="H7744" s="244">
        <f t="shared" si="362"/>
        <v>802.66</v>
      </c>
      <c r="I7744" s="246"/>
      <c r="J7744" s="247"/>
      <c r="K7744" s="240"/>
      <c r="L7744" s="245"/>
    </row>
    <row r="7745" spans="1:12">
      <c r="A7745" s="243">
        <v>45207</v>
      </c>
      <c r="B7745" s="243">
        <v>45232</v>
      </c>
      <c r="C7745" s="244">
        <f t="shared" si="360"/>
        <v>26</v>
      </c>
      <c r="D7745" s="239">
        <v>45232</v>
      </c>
      <c r="E7745" s="245">
        <f t="shared" si="361"/>
        <v>25</v>
      </c>
      <c r="F7745" s="306" t="s">
        <v>176</v>
      </c>
      <c r="G7745" s="241">
        <v>142.68</v>
      </c>
      <c r="H7745" s="244">
        <f t="shared" si="362"/>
        <v>3567</v>
      </c>
      <c r="I7745" s="246"/>
      <c r="J7745" s="247"/>
      <c r="K7745" s="240"/>
      <c r="L7745" s="245"/>
    </row>
    <row r="7746" spans="1:12">
      <c r="A7746" s="243">
        <v>45207</v>
      </c>
      <c r="B7746" s="243">
        <v>45210</v>
      </c>
      <c r="C7746" s="244">
        <f t="shared" si="360"/>
        <v>4</v>
      </c>
      <c r="D7746" s="239">
        <v>45210</v>
      </c>
      <c r="E7746" s="245">
        <f t="shared" si="361"/>
        <v>3</v>
      </c>
      <c r="F7746" s="306" t="s">
        <v>175</v>
      </c>
      <c r="G7746" s="241">
        <v>59.39</v>
      </c>
      <c r="H7746" s="244">
        <f t="shared" si="362"/>
        <v>178.17000000000002</v>
      </c>
      <c r="I7746" s="246"/>
      <c r="J7746" s="247"/>
      <c r="K7746" s="240"/>
      <c r="L7746" s="245"/>
    </row>
    <row r="7747" spans="1:12">
      <c r="A7747" s="243">
        <v>45207</v>
      </c>
      <c r="B7747" s="243">
        <v>45211</v>
      </c>
      <c r="C7747" s="244">
        <f t="shared" si="360"/>
        <v>5</v>
      </c>
      <c r="D7747" s="239">
        <v>45211</v>
      </c>
      <c r="E7747" s="245">
        <f t="shared" si="361"/>
        <v>4</v>
      </c>
      <c r="F7747" s="306" t="s">
        <v>175</v>
      </c>
      <c r="G7747" s="241">
        <v>166.8</v>
      </c>
      <c r="H7747" s="244">
        <f t="shared" si="362"/>
        <v>667.2</v>
      </c>
      <c r="I7747" s="246"/>
      <c r="J7747" s="247"/>
      <c r="K7747" s="240"/>
      <c r="L7747" s="245"/>
    </row>
    <row r="7748" spans="1:12">
      <c r="A7748" s="243">
        <v>45207</v>
      </c>
      <c r="B7748" s="243">
        <v>45209</v>
      </c>
      <c r="C7748" s="244">
        <f t="shared" si="360"/>
        <v>3</v>
      </c>
      <c r="D7748" s="239">
        <v>45209</v>
      </c>
      <c r="E7748" s="245">
        <f t="shared" si="361"/>
        <v>2</v>
      </c>
      <c r="F7748" s="306" t="s">
        <v>176</v>
      </c>
      <c r="G7748" s="241">
        <v>12.9</v>
      </c>
      <c r="H7748" s="244">
        <f t="shared" si="362"/>
        <v>25.8</v>
      </c>
      <c r="I7748" s="246"/>
      <c r="J7748" s="247"/>
      <c r="K7748" s="240"/>
      <c r="L7748" s="245"/>
    </row>
    <row r="7749" spans="1:12">
      <c r="A7749" s="243">
        <v>45207</v>
      </c>
      <c r="B7749" s="243">
        <v>45392</v>
      </c>
      <c r="C7749" s="244">
        <f t="shared" si="360"/>
        <v>186</v>
      </c>
      <c r="D7749" s="239">
        <v>45392</v>
      </c>
      <c r="E7749" s="245">
        <f t="shared" si="361"/>
        <v>185</v>
      </c>
      <c r="F7749" s="306" t="s">
        <v>176</v>
      </c>
      <c r="G7749" s="241">
        <v>637.65</v>
      </c>
      <c r="H7749" s="244">
        <f t="shared" si="362"/>
        <v>117965.25</v>
      </c>
      <c r="I7749" s="246"/>
      <c r="J7749" s="247"/>
      <c r="K7749" s="240"/>
      <c r="L7749" s="245"/>
    </row>
    <row r="7750" spans="1:12">
      <c r="A7750" s="243">
        <v>45207</v>
      </c>
      <c r="B7750" s="243">
        <v>45212</v>
      </c>
      <c r="C7750" s="244">
        <f t="shared" si="360"/>
        <v>6</v>
      </c>
      <c r="D7750" s="239">
        <v>45212</v>
      </c>
      <c r="E7750" s="245">
        <f t="shared" si="361"/>
        <v>5</v>
      </c>
      <c r="F7750" s="306" t="s">
        <v>175</v>
      </c>
      <c r="G7750" s="241">
        <v>24.03</v>
      </c>
      <c r="H7750" s="244">
        <f t="shared" si="362"/>
        <v>120.15</v>
      </c>
      <c r="I7750" s="246"/>
      <c r="J7750" s="247"/>
      <c r="K7750" s="240"/>
      <c r="L7750" s="245"/>
    </row>
    <row r="7751" spans="1:12">
      <c r="A7751" s="243">
        <v>45207</v>
      </c>
      <c r="B7751" s="243">
        <v>45216</v>
      </c>
      <c r="C7751" s="244">
        <f t="shared" ref="C7751:C7814" si="363">B7751-A7751+1</f>
        <v>10</v>
      </c>
      <c r="D7751" s="239">
        <v>45216</v>
      </c>
      <c r="E7751" s="245">
        <f t="shared" ref="E7751:E7814" si="364">D7751-A7751</f>
        <v>9</v>
      </c>
      <c r="F7751" s="306" t="s">
        <v>176</v>
      </c>
      <c r="G7751" s="241">
        <v>13.75</v>
      </c>
      <c r="H7751" s="244">
        <f t="shared" ref="H7751:H7814" si="365">E7751*G7751</f>
        <v>123.75</v>
      </c>
      <c r="I7751" s="246"/>
      <c r="J7751" s="247"/>
      <c r="K7751" s="240"/>
      <c r="L7751" s="245"/>
    </row>
    <row r="7752" spans="1:12">
      <c r="A7752" s="243">
        <v>45207</v>
      </c>
      <c r="B7752" s="243">
        <v>45217</v>
      </c>
      <c r="C7752" s="244">
        <f t="shared" si="363"/>
        <v>11</v>
      </c>
      <c r="D7752" s="239">
        <v>45217</v>
      </c>
      <c r="E7752" s="245">
        <f t="shared" si="364"/>
        <v>10</v>
      </c>
      <c r="F7752" s="306" t="s">
        <v>176</v>
      </c>
      <c r="G7752" s="241">
        <v>6.64</v>
      </c>
      <c r="H7752" s="244">
        <f t="shared" si="365"/>
        <v>66.399999999999991</v>
      </c>
      <c r="I7752" s="246"/>
      <c r="J7752" s="247"/>
      <c r="K7752" s="240"/>
      <c r="L7752" s="245"/>
    </row>
    <row r="7753" spans="1:12">
      <c r="A7753" s="243">
        <v>45208</v>
      </c>
      <c r="B7753" s="243">
        <v>45239</v>
      </c>
      <c r="C7753" s="244">
        <f t="shared" si="363"/>
        <v>32</v>
      </c>
      <c r="D7753" s="239">
        <v>45239</v>
      </c>
      <c r="E7753" s="245">
        <f t="shared" si="364"/>
        <v>31</v>
      </c>
      <c r="F7753" s="306" t="s">
        <v>176</v>
      </c>
      <c r="G7753" s="241">
        <v>496.68</v>
      </c>
      <c r="H7753" s="244">
        <f t="shared" si="365"/>
        <v>15397.08</v>
      </c>
      <c r="I7753" s="246"/>
      <c r="J7753" s="247"/>
      <c r="K7753" s="240"/>
      <c r="L7753" s="245"/>
    </row>
    <row r="7754" spans="1:12">
      <c r="A7754" s="243">
        <v>45208</v>
      </c>
      <c r="B7754" s="243">
        <v>45217</v>
      </c>
      <c r="C7754" s="244">
        <f t="shared" si="363"/>
        <v>10</v>
      </c>
      <c r="D7754" s="239">
        <v>45217</v>
      </c>
      <c r="E7754" s="245">
        <f t="shared" si="364"/>
        <v>9</v>
      </c>
      <c r="F7754" s="306" t="s">
        <v>175</v>
      </c>
      <c r="G7754" s="241">
        <v>176.55</v>
      </c>
      <c r="H7754" s="244">
        <f t="shared" si="365"/>
        <v>1588.95</v>
      </c>
      <c r="I7754" s="246"/>
      <c r="J7754" s="247"/>
      <c r="K7754" s="240"/>
      <c r="L7754" s="245"/>
    </row>
    <row r="7755" spans="1:12">
      <c r="A7755" s="243">
        <v>45208</v>
      </c>
      <c r="B7755" s="243">
        <v>45229</v>
      </c>
      <c r="C7755" s="244">
        <f t="shared" si="363"/>
        <v>22</v>
      </c>
      <c r="D7755" s="239">
        <v>45229</v>
      </c>
      <c r="E7755" s="245">
        <f t="shared" si="364"/>
        <v>21</v>
      </c>
      <c r="F7755" s="306" t="s">
        <v>176</v>
      </c>
      <c r="G7755" s="241">
        <v>13025.23</v>
      </c>
      <c r="H7755" s="244">
        <f t="shared" si="365"/>
        <v>273529.83</v>
      </c>
      <c r="I7755" s="246"/>
      <c r="J7755" s="247"/>
      <c r="K7755" s="240"/>
      <c r="L7755" s="245"/>
    </row>
    <row r="7756" spans="1:12">
      <c r="A7756" s="243">
        <v>45208</v>
      </c>
      <c r="B7756" s="243">
        <v>45215</v>
      </c>
      <c r="C7756" s="244">
        <f t="shared" si="363"/>
        <v>8</v>
      </c>
      <c r="D7756" s="239">
        <v>45215</v>
      </c>
      <c r="E7756" s="245">
        <f t="shared" si="364"/>
        <v>7</v>
      </c>
      <c r="F7756" s="306" t="s">
        <v>176</v>
      </c>
      <c r="G7756" s="241">
        <v>460.65</v>
      </c>
      <c r="H7756" s="244">
        <f t="shared" si="365"/>
        <v>3224.5499999999997</v>
      </c>
      <c r="I7756" s="246"/>
      <c r="J7756" s="247"/>
      <c r="K7756" s="240"/>
      <c r="L7756" s="245"/>
    </row>
    <row r="7757" spans="1:12">
      <c r="A7757" s="243">
        <v>45208</v>
      </c>
      <c r="B7757" s="243">
        <v>45216</v>
      </c>
      <c r="C7757" s="244">
        <f t="shared" si="363"/>
        <v>9</v>
      </c>
      <c r="D7757" s="239">
        <v>45216</v>
      </c>
      <c r="E7757" s="245">
        <f t="shared" si="364"/>
        <v>8</v>
      </c>
      <c r="F7757" s="306" t="s">
        <v>176</v>
      </c>
      <c r="G7757" s="241">
        <v>256.07</v>
      </c>
      <c r="H7757" s="244">
        <f t="shared" si="365"/>
        <v>2048.56</v>
      </c>
      <c r="I7757" s="246"/>
      <c r="J7757" s="247"/>
      <c r="K7757" s="240"/>
      <c r="L7757" s="245"/>
    </row>
    <row r="7758" spans="1:12">
      <c r="A7758" s="243">
        <v>45208</v>
      </c>
      <c r="B7758" s="243">
        <v>45212</v>
      </c>
      <c r="C7758" s="244">
        <f t="shared" si="363"/>
        <v>5</v>
      </c>
      <c r="D7758" s="239">
        <v>45212</v>
      </c>
      <c r="E7758" s="245">
        <f t="shared" si="364"/>
        <v>4</v>
      </c>
      <c r="F7758" s="306" t="s">
        <v>179</v>
      </c>
      <c r="G7758" s="241">
        <v>20.93</v>
      </c>
      <c r="H7758" s="244">
        <f t="shared" si="365"/>
        <v>83.72</v>
      </c>
      <c r="I7758" s="246"/>
      <c r="J7758" s="247"/>
      <c r="K7758" s="240"/>
      <c r="L7758" s="245"/>
    </row>
    <row r="7759" spans="1:12">
      <c r="A7759" s="243">
        <v>45208</v>
      </c>
      <c r="B7759" s="243">
        <v>45217</v>
      </c>
      <c r="C7759" s="244">
        <f t="shared" si="363"/>
        <v>10</v>
      </c>
      <c r="D7759" s="239">
        <v>45217</v>
      </c>
      <c r="E7759" s="245">
        <f t="shared" si="364"/>
        <v>9</v>
      </c>
      <c r="F7759" s="306" t="s">
        <v>176</v>
      </c>
      <c r="G7759" s="241">
        <v>1380.78</v>
      </c>
      <c r="H7759" s="244">
        <f t="shared" si="365"/>
        <v>12427.02</v>
      </c>
      <c r="I7759" s="246"/>
      <c r="J7759" s="247"/>
      <c r="K7759" s="240"/>
      <c r="L7759" s="245"/>
    </row>
    <row r="7760" spans="1:12">
      <c r="A7760" s="243">
        <v>45208</v>
      </c>
      <c r="B7760" s="243">
        <v>45257</v>
      </c>
      <c r="C7760" s="244">
        <f t="shared" si="363"/>
        <v>50</v>
      </c>
      <c r="D7760" s="239">
        <v>45257</v>
      </c>
      <c r="E7760" s="245">
        <f t="shared" si="364"/>
        <v>49</v>
      </c>
      <c r="F7760" s="306" t="s">
        <v>176</v>
      </c>
      <c r="G7760" s="241">
        <v>56.44</v>
      </c>
      <c r="H7760" s="244">
        <f t="shared" si="365"/>
        <v>2765.56</v>
      </c>
      <c r="I7760" s="246"/>
      <c r="J7760" s="247"/>
      <c r="K7760" s="240"/>
      <c r="L7760" s="245"/>
    </row>
    <row r="7761" spans="1:12">
      <c r="A7761" s="243">
        <v>45208</v>
      </c>
      <c r="B7761" s="243">
        <v>45216</v>
      </c>
      <c r="C7761" s="244">
        <f t="shared" si="363"/>
        <v>9</v>
      </c>
      <c r="D7761" s="239">
        <v>45216</v>
      </c>
      <c r="E7761" s="245">
        <f t="shared" si="364"/>
        <v>8</v>
      </c>
      <c r="F7761" s="306" t="s">
        <v>177</v>
      </c>
      <c r="G7761" s="241">
        <v>215.88</v>
      </c>
      <c r="H7761" s="244">
        <f t="shared" si="365"/>
        <v>1727.04</v>
      </c>
      <c r="I7761" s="246"/>
      <c r="J7761" s="247"/>
      <c r="K7761" s="240"/>
      <c r="L7761" s="245"/>
    </row>
    <row r="7762" spans="1:12">
      <c r="A7762" s="243">
        <v>45208</v>
      </c>
      <c r="B7762" s="243">
        <v>45301</v>
      </c>
      <c r="C7762" s="244">
        <f t="shared" si="363"/>
        <v>94</v>
      </c>
      <c r="D7762" s="239">
        <v>45301</v>
      </c>
      <c r="E7762" s="245">
        <f t="shared" si="364"/>
        <v>93</v>
      </c>
      <c r="F7762" s="306" t="s">
        <v>175</v>
      </c>
      <c r="G7762" s="241">
        <v>32.82</v>
      </c>
      <c r="H7762" s="244">
        <f t="shared" si="365"/>
        <v>3052.26</v>
      </c>
      <c r="I7762" s="246"/>
      <c r="J7762" s="247"/>
      <c r="K7762" s="240"/>
      <c r="L7762" s="245"/>
    </row>
    <row r="7763" spans="1:12">
      <c r="A7763" s="243">
        <v>45208</v>
      </c>
      <c r="B7763" s="243">
        <v>45244</v>
      </c>
      <c r="C7763" s="244">
        <f t="shared" si="363"/>
        <v>37</v>
      </c>
      <c r="D7763" s="239">
        <v>45244</v>
      </c>
      <c r="E7763" s="245">
        <f t="shared" si="364"/>
        <v>36</v>
      </c>
      <c r="F7763" s="306" t="s">
        <v>175</v>
      </c>
      <c r="G7763" s="241">
        <v>11.73</v>
      </c>
      <c r="H7763" s="244">
        <f t="shared" si="365"/>
        <v>422.28000000000003</v>
      </c>
      <c r="I7763" s="246"/>
      <c r="J7763" s="247"/>
      <c r="K7763" s="240"/>
      <c r="L7763" s="245"/>
    </row>
    <row r="7764" spans="1:12">
      <c r="A7764" s="243">
        <v>45208</v>
      </c>
      <c r="B7764" s="243">
        <v>45246</v>
      </c>
      <c r="C7764" s="244">
        <f t="shared" si="363"/>
        <v>39</v>
      </c>
      <c r="D7764" s="239">
        <v>45246</v>
      </c>
      <c r="E7764" s="245">
        <f t="shared" si="364"/>
        <v>38</v>
      </c>
      <c r="F7764" s="306" t="s">
        <v>175</v>
      </c>
      <c r="G7764" s="241">
        <v>67.56</v>
      </c>
      <c r="H7764" s="244">
        <f t="shared" si="365"/>
        <v>2567.2800000000002</v>
      </c>
      <c r="I7764" s="246"/>
      <c r="J7764" s="247"/>
      <c r="K7764" s="240"/>
      <c r="L7764" s="245"/>
    </row>
    <row r="7765" spans="1:12">
      <c r="A7765" s="243">
        <v>45208</v>
      </c>
      <c r="B7765" s="243">
        <v>45222</v>
      </c>
      <c r="C7765" s="244">
        <f t="shared" si="363"/>
        <v>15</v>
      </c>
      <c r="D7765" s="239">
        <v>45222</v>
      </c>
      <c r="E7765" s="245">
        <f t="shared" si="364"/>
        <v>14</v>
      </c>
      <c r="F7765" s="306" t="s">
        <v>175</v>
      </c>
      <c r="G7765" s="241">
        <v>441.26</v>
      </c>
      <c r="H7765" s="244">
        <f t="shared" si="365"/>
        <v>6177.6399999999994</v>
      </c>
      <c r="I7765" s="246"/>
      <c r="J7765" s="247"/>
      <c r="K7765" s="240"/>
      <c r="L7765" s="245"/>
    </row>
    <row r="7766" spans="1:12">
      <c r="A7766" s="243">
        <v>45208</v>
      </c>
      <c r="B7766" s="243">
        <v>45208</v>
      </c>
      <c r="C7766" s="244">
        <f t="shared" si="363"/>
        <v>1</v>
      </c>
      <c r="D7766" s="239">
        <v>45208</v>
      </c>
      <c r="E7766" s="245">
        <f t="shared" si="364"/>
        <v>0</v>
      </c>
      <c r="F7766" s="306" t="s">
        <v>175</v>
      </c>
      <c r="G7766" s="241">
        <v>945.04</v>
      </c>
      <c r="H7766" s="244">
        <f t="shared" si="365"/>
        <v>0</v>
      </c>
      <c r="I7766" s="246"/>
      <c r="J7766" s="247"/>
      <c r="K7766" s="240"/>
      <c r="L7766" s="245"/>
    </row>
    <row r="7767" spans="1:12">
      <c r="A7767" s="243">
        <v>45208</v>
      </c>
      <c r="B7767" s="243">
        <v>45210</v>
      </c>
      <c r="C7767" s="244">
        <f t="shared" si="363"/>
        <v>3</v>
      </c>
      <c r="D7767" s="239">
        <v>45210</v>
      </c>
      <c r="E7767" s="245">
        <f t="shared" si="364"/>
        <v>2</v>
      </c>
      <c r="F7767" s="306" t="s">
        <v>180</v>
      </c>
      <c r="G7767" s="241">
        <v>0</v>
      </c>
      <c r="H7767" s="244">
        <f t="shared" si="365"/>
        <v>0</v>
      </c>
      <c r="I7767" s="246"/>
      <c r="J7767" s="247"/>
      <c r="K7767" s="240"/>
      <c r="L7767" s="245"/>
    </row>
    <row r="7768" spans="1:12">
      <c r="A7768" s="243">
        <v>45208</v>
      </c>
      <c r="B7768" s="243">
        <v>45244</v>
      </c>
      <c r="C7768" s="244">
        <f t="shared" si="363"/>
        <v>37</v>
      </c>
      <c r="D7768" s="239">
        <v>45244</v>
      </c>
      <c r="E7768" s="245">
        <f t="shared" si="364"/>
        <v>36</v>
      </c>
      <c r="F7768" s="306" t="s">
        <v>176</v>
      </c>
      <c r="G7768" s="241">
        <v>1924.98</v>
      </c>
      <c r="H7768" s="244">
        <f t="shared" si="365"/>
        <v>69299.28</v>
      </c>
      <c r="I7768" s="246"/>
      <c r="J7768" s="247"/>
      <c r="K7768" s="240"/>
      <c r="L7768" s="245"/>
    </row>
    <row r="7769" spans="1:12">
      <c r="A7769" s="243">
        <v>45208</v>
      </c>
      <c r="B7769" s="243">
        <v>45231</v>
      </c>
      <c r="C7769" s="244">
        <f t="shared" si="363"/>
        <v>24</v>
      </c>
      <c r="D7769" s="239">
        <v>45231</v>
      </c>
      <c r="E7769" s="245">
        <f t="shared" si="364"/>
        <v>23</v>
      </c>
      <c r="F7769" s="306" t="s">
        <v>175</v>
      </c>
      <c r="G7769" s="241">
        <v>36.11</v>
      </c>
      <c r="H7769" s="244">
        <f t="shared" si="365"/>
        <v>830.53</v>
      </c>
      <c r="I7769" s="246"/>
      <c r="J7769" s="247"/>
      <c r="K7769" s="240"/>
      <c r="L7769" s="245"/>
    </row>
    <row r="7770" spans="1:12">
      <c r="A7770" s="243">
        <v>45208</v>
      </c>
      <c r="B7770" s="243">
        <v>45223</v>
      </c>
      <c r="C7770" s="244">
        <f t="shared" si="363"/>
        <v>16</v>
      </c>
      <c r="D7770" s="239">
        <v>45223</v>
      </c>
      <c r="E7770" s="245">
        <f t="shared" si="364"/>
        <v>15</v>
      </c>
      <c r="F7770" s="306" t="s">
        <v>175</v>
      </c>
      <c r="G7770" s="241">
        <v>171.53</v>
      </c>
      <c r="H7770" s="244">
        <f t="shared" si="365"/>
        <v>2572.9499999999998</v>
      </c>
      <c r="I7770" s="246"/>
      <c r="J7770" s="247"/>
      <c r="K7770" s="240"/>
      <c r="L7770" s="245"/>
    </row>
    <row r="7771" spans="1:12">
      <c r="A7771" s="243">
        <v>45208</v>
      </c>
      <c r="B7771" s="243">
        <v>45208</v>
      </c>
      <c r="C7771" s="244">
        <f t="shared" si="363"/>
        <v>1</v>
      </c>
      <c r="D7771" s="239">
        <v>45208</v>
      </c>
      <c r="E7771" s="245">
        <f t="shared" si="364"/>
        <v>0</v>
      </c>
      <c r="F7771" s="306" t="s">
        <v>176</v>
      </c>
      <c r="G7771" s="241">
        <v>12330.08</v>
      </c>
      <c r="H7771" s="244">
        <f t="shared" si="365"/>
        <v>0</v>
      </c>
      <c r="I7771" s="246"/>
      <c r="J7771" s="247"/>
      <c r="K7771" s="240"/>
      <c r="L7771" s="245"/>
    </row>
    <row r="7772" spans="1:12">
      <c r="A7772" s="243">
        <v>45208</v>
      </c>
      <c r="B7772" s="243">
        <v>45222</v>
      </c>
      <c r="C7772" s="244">
        <f t="shared" si="363"/>
        <v>15</v>
      </c>
      <c r="D7772" s="239">
        <v>45222</v>
      </c>
      <c r="E7772" s="245">
        <f t="shared" si="364"/>
        <v>14</v>
      </c>
      <c r="F7772" s="306" t="s">
        <v>176</v>
      </c>
      <c r="G7772" s="241">
        <v>2113.2800000000002</v>
      </c>
      <c r="H7772" s="244">
        <f t="shared" si="365"/>
        <v>29585.920000000002</v>
      </c>
      <c r="I7772" s="246"/>
      <c r="J7772" s="247"/>
      <c r="K7772" s="240"/>
      <c r="L7772" s="245"/>
    </row>
    <row r="7773" spans="1:12">
      <c r="A7773" s="243">
        <v>45208</v>
      </c>
      <c r="B7773" s="243">
        <v>45223</v>
      </c>
      <c r="C7773" s="244">
        <f t="shared" si="363"/>
        <v>16</v>
      </c>
      <c r="D7773" s="239">
        <v>45223</v>
      </c>
      <c r="E7773" s="245">
        <f t="shared" si="364"/>
        <v>15</v>
      </c>
      <c r="F7773" s="306" t="s">
        <v>178</v>
      </c>
      <c r="G7773" s="241">
        <v>65526.54</v>
      </c>
      <c r="H7773" s="244">
        <f t="shared" si="365"/>
        <v>982898.1</v>
      </c>
      <c r="I7773" s="246"/>
      <c r="J7773" s="247"/>
      <c r="K7773" s="240"/>
      <c r="L7773" s="245"/>
    </row>
    <row r="7774" spans="1:12">
      <c r="A7774" s="243">
        <v>45208</v>
      </c>
      <c r="B7774" s="243">
        <v>45225</v>
      </c>
      <c r="C7774" s="244">
        <f t="shared" si="363"/>
        <v>18</v>
      </c>
      <c r="D7774" s="239">
        <v>45225</v>
      </c>
      <c r="E7774" s="245">
        <f t="shared" si="364"/>
        <v>17</v>
      </c>
      <c r="F7774" s="306" t="s">
        <v>175</v>
      </c>
      <c r="G7774" s="241">
        <v>153.13</v>
      </c>
      <c r="H7774" s="244">
        <f t="shared" si="365"/>
        <v>2603.21</v>
      </c>
      <c r="I7774" s="246"/>
      <c r="J7774" s="247"/>
      <c r="K7774" s="240"/>
      <c r="L7774" s="245"/>
    </row>
    <row r="7775" spans="1:12">
      <c r="A7775" s="243">
        <v>45208</v>
      </c>
      <c r="B7775" s="243">
        <v>45271</v>
      </c>
      <c r="C7775" s="244">
        <f t="shared" si="363"/>
        <v>64</v>
      </c>
      <c r="D7775" s="239">
        <v>45271</v>
      </c>
      <c r="E7775" s="245">
        <f t="shared" si="364"/>
        <v>63</v>
      </c>
      <c r="F7775" s="306" t="s">
        <v>175</v>
      </c>
      <c r="G7775" s="241">
        <v>84.47</v>
      </c>
      <c r="H7775" s="244">
        <f t="shared" si="365"/>
        <v>5321.61</v>
      </c>
      <c r="I7775" s="246"/>
      <c r="J7775" s="247"/>
      <c r="K7775" s="240"/>
      <c r="L7775" s="245"/>
    </row>
    <row r="7776" spans="1:12">
      <c r="A7776" s="243">
        <v>45208</v>
      </c>
      <c r="B7776" s="243">
        <v>45209</v>
      </c>
      <c r="C7776" s="244">
        <f t="shared" si="363"/>
        <v>2</v>
      </c>
      <c r="D7776" s="239">
        <v>45209</v>
      </c>
      <c r="E7776" s="245">
        <f t="shared" si="364"/>
        <v>1</v>
      </c>
      <c r="F7776" s="306" t="s">
        <v>175</v>
      </c>
      <c r="G7776" s="241">
        <v>300184.56</v>
      </c>
      <c r="H7776" s="244">
        <f t="shared" si="365"/>
        <v>300184.56</v>
      </c>
      <c r="I7776" s="246"/>
      <c r="J7776" s="247"/>
      <c r="K7776" s="240"/>
      <c r="L7776" s="245"/>
    </row>
    <row r="7777" spans="1:12">
      <c r="A7777" s="243">
        <v>45208</v>
      </c>
      <c r="B7777" s="243">
        <v>45223</v>
      </c>
      <c r="C7777" s="244">
        <f t="shared" si="363"/>
        <v>16</v>
      </c>
      <c r="D7777" s="239">
        <v>45223</v>
      </c>
      <c r="E7777" s="245">
        <f t="shared" si="364"/>
        <v>15</v>
      </c>
      <c r="F7777" s="306" t="s">
        <v>176</v>
      </c>
      <c r="G7777" s="241">
        <v>99.66</v>
      </c>
      <c r="H7777" s="244">
        <f t="shared" si="365"/>
        <v>1494.8999999999999</v>
      </c>
      <c r="I7777" s="246"/>
      <c r="J7777" s="247"/>
      <c r="K7777" s="240"/>
      <c r="L7777" s="245"/>
    </row>
    <row r="7778" spans="1:12">
      <c r="A7778" s="243">
        <v>45208</v>
      </c>
      <c r="B7778" s="243">
        <v>45210</v>
      </c>
      <c r="C7778" s="244">
        <f t="shared" si="363"/>
        <v>3</v>
      </c>
      <c r="D7778" s="239">
        <v>45210</v>
      </c>
      <c r="E7778" s="245">
        <f t="shared" si="364"/>
        <v>2</v>
      </c>
      <c r="F7778" s="306" t="s">
        <v>175</v>
      </c>
      <c r="G7778" s="241">
        <v>5374.39</v>
      </c>
      <c r="H7778" s="244">
        <f t="shared" si="365"/>
        <v>10748.78</v>
      </c>
      <c r="I7778" s="246"/>
      <c r="J7778" s="247"/>
      <c r="K7778" s="240"/>
      <c r="L7778" s="245"/>
    </row>
    <row r="7779" spans="1:12">
      <c r="A7779" s="243">
        <v>45208</v>
      </c>
      <c r="B7779" s="243">
        <v>45331</v>
      </c>
      <c r="C7779" s="244">
        <f t="shared" si="363"/>
        <v>124</v>
      </c>
      <c r="D7779" s="239">
        <v>45331</v>
      </c>
      <c r="E7779" s="245">
        <f t="shared" si="364"/>
        <v>123</v>
      </c>
      <c r="F7779" s="306" t="s">
        <v>176</v>
      </c>
      <c r="G7779" s="241">
        <v>61.73</v>
      </c>
      <c r="H7779" s="244">
        <f t="shared" si="365"/>
        <v>7592.79</v>
      </c>
      <c r="I7779" s="246"/>
      <c r="J7779" s="247"/>
      <c r="K7779" s="240"/>
      <c r="L7779" s="245"/>
    </row>
    <row r="7780" spans="1:12">
      <c r="A7780" s="243">
        <v>45208</v>
      </c>
      <c r="B7780" s="243">
        <v>45222</v>
      </c>
      <c r="C7780" s="244">
        <f t="shared" si="363"/>
        <v>15</v>
      </c>
      <c r="D7780" s="239">
        <v>45222</v>
      </c>
      <c r="E7780" s="245">
        <f t="shared" si="364"/>
        <v>14</v>
      </c>
      <c r="F7780" s="306" t="s">
        <v>177</v>
      </c>
      <c r="G7780" s="241">
        <v>220.1</v>
      </c>
      <c r="H7780" s="244">
        <f t="shared" si="365"/>
        <v>3081.4</v>
      </c>
      <c r="I7780" s="246"/>
      <c r="J7780" s="247"/>
      <c r="K7780" s="240"/>
      <c r="L7780" s="245"/>
    </row>
    <row r="7781" spans="1:12">
      <c r="A7781" s="243">
        <v>45208</v>
      </c>
      <c r="B7781" s="243">
        <v>45225</v>
      </c>
      <c r="C7781" s="244">
        <f t="shared" si="363"/>
        <v>18</v>
      </c>
      <c r="D7781" s="239">
        <v>45225</v>
      </c>
      <c r="E7781" s="245">
        <f t="shared" si="364"/>
        <v>17</v>
      </c>
      <c r="F7781" s="306" t="s">
        <v>176</v>
      </c>
      <c r="G7781" s="241">
        <v>48320.47</v>
      </c>
      <c r="H7781" s="244">
        <f t="shared" si="365"/>
        <v>821447.99</v>
      </c>
      <c r="I7781" s="246"/>
      <c r="J7781" s="247"/>
      <c r="K7781" s="240"/>
      <c r="L7781" s="245"/>
    </row>
    <row r="7782" spans="1:12">
      <c r="A7782" s="243">
        <v>45208</v>
      </c>
      <c r="B7782" s="243">
        <v>45211</v>
      </c>
      <c r="C7782" s="244">
        <f t="shared" si="363"/>
        <v>4</v>
      </c>
      <c r="D7782" s="239">
        <v>45211</v>
      </c>
      <c r="E7782" s="245">
        <f t="shared" si="364"/>
        <v>3</v>
      </c>
      <c r="F7782" s="306" t="s">
        <v>175</v>
      </c>
      <c r="G7782" s="241">
        <v>5284.9</v>
      </c>
      <c r="H7782" s="244">
        <f t="shared" si="365"/>
        <v>15854.699999999999</v>
      </c>
      <c r="I7782" s="246"/>
      <c r="J7782" s="247"/>
      <c r="K7782" s="240"/>
      <c r="L7782" s="245"/>
    </row>
    <row r="7783" spans="1:12">
      <c r="A7783" s="243">
        <v>45208</v>
      </c>
      <c r="B7783" s="243">
        <v>45209</v>
      </c>
      <c r="C7783" s="244">
        <f t="shared" si="363"/>
        <v>2</v>
      </c>
      <c r="D7783" s="239">
        <v>45209</v>
      </c>
      <c r="E7783" s="245">
        <f t="shared" si="364"/>
        <v>1</v>
      </c>
      <c r="F7783" s="306" t="s">
        <v>178</v>
      </c>
      <c r="G7783" s="241">
        <v>41323.58</v>
      </c>
      <c r="H7783" s="244">
        <f t="shared" si="365"/>
        <v>41323.58</v>
      </c>
      <c r="I7783" s="246"/>
      <c r="J7783" s="247"/>
      <c r="K7783" s="240"/>
      <c r="L7783" s="245"/>
    </row>
    <row r="7784" spans="1:12">
      <c r="A7784" s="243">
        <v>45208</v>
      </c>
      <c r="B7784" s="243">
        <v>45212</v>
      </c>
      <c r="C7784" s="244">
        <f t="shared" si="363"/>
        <v>5</v>
      </c>
      <c r="D7784" s="239">
        <v>45212</v>
      </c>
      <c r="E7784" s="245">
        <f t="shared" si="364"/>
        <v>4</v>
      </c>
      <c r="F7784" s="306" t="s">
        <v>175</v>
      </c>
      <c r="G7784" s="241">
        <v>147.24</v>
      </c>
      <c r="H7784" s="244">
        <f t="shared" si="365"/>
        <v>588.96</v>
      </c>
      <c r="I7784" s="246"/>
      <c r="J7784" s="247"/>
      <c r="K7784" s="240"/>
      <c r="L7784" s="245"/>
    </row>
    <row r="7785" spans="1:12">
      <c r="A7785" s="243">
        <v>45208</v>
      </c>
      <c r="B7785" s="243">
        <v>45209</v>
      </c>
      <c r="C7785" s="244">
        <f t="shared" si="363"/>
        <v>2</v>
      </c>
      <c r="D7785" s="239">
        <v>45209</v>
      </c>
      <c r="E7785" s="245">
        <f t="shared" si="364"/>
        <v>1</v>
      </c>
      <c r="F7785" s="306" t="s">
        <v>176</v>
      </c>
      <c r="G7785" s="241">
        <v>264781.33</v>
      </c>
      <c r="H7785" s="244">
        <f t="shared" si="365"/>
        <v>264781.33</v>
      </c>
      <c r="I7785" s="246"/>
      <c r="J7785" s="247"/>
      <c r="K7785" s="240"/>
      <c r="L7785" s="245"/>
    </row>
    <row r="7786" spans="1:12">
      <c r="A7786" s="243">
        <v>45208</v>
      </c>
      <c r="B7786" s="243">
        <v>45210</v>
      </c>
      <c r="C7786" s="244">
        <f t="shared" si="363"/>
        <v>3</v>
      </c>
      <c r="D7786" s="239">
        <v>45210</v>
      </c>
      <c r="E7786" s="245">
        <f t="shared" si="364"/>
        <v>2</v>
      </c>
      <c r="F7786" s="306" t="s">
        <v>178</v>
      </c>
      <c r="G7786" s="241">
        <v>25328.080000000002</v>
      </c>
      <c r="H7786" s="244">
        <f t="shared" si="365"/>
        <v>50656.160000000003</v>
      </c>
      <c r="I7786" s="246"/>
      <c r="J7786" s="247"/>
      <c r="K7786" s="240"/>
      <c r="L7786" s="245"/>
    </row>
    <row r="7787" spans="1:12">
      <c r="A7787" s="243">
        <v>45208</v>
      </c>
      <c r="B7787" s="243">
        <v>45224</v>
      </c>
      <c r="C7787" s="244">
        <f t="shared" si="363"/>
        <v>17</v>
      </c>
      <c r="D7787" s="239">
        <v>45224</v>
      </c>
      <c r="E7787" s="245">
        <f t="shared" si="364"/>
        <v>16</v>
      </c>
      <c r="F7787" s="306" t="s">
        <v>177</v>
      </c>
      <c r="G7787" s="241">
        <v>11463.97</v>
      </c>
      <c r="H7787" s="244">
        <f t="shared" si="365"/>
        <v>183423.52</v>
      </c>
      <c r="I7787" s="246"/>
      <c r="J7787" s="247"/>
      <c r="K7787" s="240"/>
      <c r="L7787" s="245"/>
    </row>
    <row r="7788" spans="1:12">
      <c r="A7788" s="243">
        <v>45208</v>
      </c>
      <c r="B7788" s="243">
        <v>45210</v>
      </c>
      <c r="C7788" s="244">
        <f t="shared" si="363"/>
        <v>3</v>
      </c>
      <c r="D7788" s="239">
        <v>45210</v>
      </c>
      <c r="E7788" s="245">
        <f t="shared" si="364"/>
        <v>2</v>
      </c>
      <c r="F7788" s="306" t="s">
        <v>176</v>
      </c>
      <c r="G7788" s="241">
        <v>84576.62</v>
      </c>
      <c r="H7788" s="244">
        <f t="shared" si="365"/>
        <v>169153.24</v>
      </c>
      <c r="I7788" s="246"/>
      <c r="J7788" s="247"/>
      <c r="K7788" s="240"/>
      <c r="L7788" s="245"/>
    </row>
    <row r="7789" spans="1:12">
      <c r="A7789" s="243">
        <v>45208</v>
      </c>
      <c r="B7789" s="243">
        <v>45211</v>
      </c>
      <c r="C7789" s="244">
        <f t="shared" si="363"/>
        <v>4</v>
      </c>
      <c r="D7789" s="239">
        <v>45211</v>
      </c>
      <c r="E7789" s="245">
        <f t="shared" si="364"/>
        <v>3</v>
      </c>
      <c r="F7789" s="306" t="s">
        <v>178</v>
      </c>
      <c r="G7789" s="241">
        <v>13960.5</v>
      </c>
      <c r="H7789" s="244">
        <f t="shared" si="365"/>
        <v>41881.5</v>
      </c>
      <c r="I7789" s="246"/>
      <c r="J7789" s="247"/>
      <c r="K7789" s="240"/>
      <c r="L7789" s="245"/>
    </row>
    <row r="7790" spans="1:12">
      <c r="A7790" s="243">
        <v>45208</v>
      </c>
      <c r="B7790" s="243">
        <v>45225</v>
      </c>
      <c r="C7790" s="244">
        <f t="shared" si="363"/>
        <v>18</v>
      </c>
      <c r="D7790" s="239">
        <v>45225</v>
      </c>
      <c r="E7790" s="245">
        <f t="shared" si="364"/>
        <v>17</v>
      </c>
      <c r="F7790" s="306" t="s">
        <v>177</v>
      </c>
      <c r="G7790" s="241">
        <v>82435.12</v>
      </c>
      <c r="H7790" s="244">
        <f t="shared" si="365"/>
        <v>1401397.04</v>
      </c>
      <c r="I7790" s="246"/>
      <c r="J7790" s="247"/>
      <c r="K7790" s="240"/>
      <c r="L7790" s="245"/>
    </row>
    <row r="7791" spans="1:12">
      <c r="A7791" s="243">
        <v>45208</v>
      </c>
      <c r="B7791" s="243">
        <v>45211</v>
      </c>
      <c r="C7791" s="244">
        <f t="shared" si="363"/>
        <v>4</v>
      </c>
      <c r="D7791" s="239">
        <v>45211</v>
      </c>
      <c r="E7791" s="245">
        <f t="shared" si="364"/>
        <v>3</v>
      </c>
      <c r="F7791" s="306" t="s">
        <v>176</v>
      </c>
      <c r="G7791" s="241">
        <v>235741.91</v>
      </c>
      <c r="H7791" s="244">
        <f t="shared" si="365"/>
        <v>707225.73</v>
      </c>
      <c r="I7791" s="246"/>
      <c r="J7791" s="247"/>
      <c r="K7791" s="240"/>
      <c r="L7791" s="245"/>
    </row>
    <row r="7792" spans="1:12">
      <c r="A7792" s="243">
        <v>45208</v>
      </c>
      <c r="B7792" s="243">
        <v>45209</v>
      </c>
      <c r="C7792" s="244">
        <f t="shared" si="363"/>
        <v>2</v>
      </c>
      <c r="D7792" s="239">
        <v>45209</v>
      </c>
      <c r="E7792" s="245">
        <f t="shared" si="364"/>
        <v>1</v>
      </c>
      <c r="F7792" s="306" t="s">
        <v>177</v>
      </c>
      <c r="G7792" s="241">
        <v>24874.99</v>
      </c>
      <c r="H7792" s="244">
        <f t="shared" si="365"/>
        <v>24874.99</v>
      </c>
      <c r="I7792" s="246"/>
      <c r="J7792" s="247"/>
      <c r="K7792" s="240"/>
      <c r="L7792" s="245"/>
    </row>
    <row r="7793" spans="1:12">
      <c r="A7793" s="243">
        <v>45208</v>
      </c>
      <c r="B7793" s="243">
        <v>45239</v>
      </c>
      <c r="C7793" s="244">
        <f t="shared" si="363"/>
        <v>32</v>
      </c>
      <c r="D7793" s="239">
        <v>45239</v>
      </c>
      <c r="E7793" s="245">
        <f t="shared" si="364"/>
        <v>31</v>
      </c>
      <c r="F7793" s="306" t="s">
        <v>175</v>
      </c>
      <c r="G7793" s="241">
        <v>90.38</v>
      </c>
      <c r="H7793" s="244">
        <f t="shared" si="365"/>
        <v>2801.7799999999997</v>
      </c>
      <c r="I7793" s="246"/>
      <c r="J7793" s="247"/>
      <c r="K7793" s="240"/>
      <c r="L7793" s="245"/>
    </row>
    <row r="7794" spans="1:12">
      <c r="A7794" s="243">
        <v>45208</v>
      </c>
      <c r="B7794" s="243">
        <v>45212</v>
      </c>
      <c r="C7794" s="244">
        <f t="shared" si="363"/>
        <v>5</v>
      </c>
      <c r="D7794" s="239">
        <v>45212</v>
      </c>
      <c r="E7794" s="245">
        <f t="shared" si="364"/>
        <v>4</v>
      </c>
      <c r="F7794" s="306" t="s">
        <v>178</v>
      </c>
      <c r="G7794" s="241">
        <v>13289.26</v>
      </c>
      <c r="H7794" s="244">
        <f t="shared" si="365"/>
        <v>53157.04</v>
      </c>
      <c r="I7794" s="246"/>
      <c r="J7794" s="247"/>
      <c r="K7794" s="240"/>
      <c r="L7794" s="245"/>
    </row>
    <row r="7795" spans="1:12">
      <c r="A7795" s="243">
        <v>45208</v>
      </c>
      <c r="B7795" s="243">
        <v>45212</v>
      </c>
      <c r="C7795" s="244">
        <f t="shared" si="363"/>
        <v>5</v>
      </c>
      <c r="D7795" s="239">
        <v>45212</v>
      </c>
      <c r="E7795" s="245">
        <f t="shared" si="364"/>
        <v>4</v>
      </c>
      <c r="F7795" s="306" t="s">
        <v>176</v>
      </c>
      <c r="G7795" s="241">
        <v>4212.28</v>
      </c>
      <c r="H7795" s="244">
        <f t="shared" si="365"/>
        <v>16849.12</v>
      </c>
      <c r="I7795" s="246"/>
      <c r="J7795" s="247"/>
      <c r="K7795" s="240"/>
      <c r="L7795" s="245"/>
    </row>
    <row r="7796" spans="1:12">
      <c r="A7796" s="243">
        <v>45208</v>
      </c>
      <c r="B7796" s="243">
        <v>45210</v>
      </c>
      <c r="C7796" s="244">
        <f t="shared" si="363"/>
        <v>3</v>
      </c>
      <c r="D7796" s="239">
        <v>45210</v>
      </c>
      <c r="E7796" s="245">
        <f t="shared" si="364"/>
        <v>2</v>
      </c>
      <c r="F7796" s="306" t="s">
        <v>177</v>
      </c>
      <c r="G7796" s="241">
        <v>31824.79</v>
      </c>
      <c r="H7796" s="244">
        <f t="shared" si="365"/>
        <v>63649.58</v>
      </c>
      <c r="I7796" s="246"/>
      <c r="J7796" s="247"/>
      <c r="K7796" s="240"/>
      <c r="L7796" s="245"/>
    </row>
    <row r="7797" spans="1:12">
      <c r="A7797" s="243">
        <v>45208</v>
      </c>
      <c r="B7797" s="243">
        <v>45215</v>
      </c>
      <c r="C7797" s="244">
        <f t="shared" si="363"/>
        <v>8</v>
      </c>
      <c r="D7797" s="239">
        <v>45215</v>
      </c>
      <c r="E7797" s="245">
        <f t="shared" si="364"/>
        <v>7</v>
      </c>
      <c r="F7797" s="306" t="s">
        <v>175</v>
      </c>
      <c r="G7797" s="241">
        <v>395.93</v>
      </c>
      <c r="H7797" s="244">
        <f t="shared" si="365"/>
        <v>2771.51</v>
      </c>
      <c r="I7797" s="246"/>
      <c r="J7797" s="247"/>
      <c r="K7797" s="240"/>
      <c r="L7797" s="245"/>
    </row>
    <row r="7798" spans="1:12">
      <c r="A7798" s="243">
        <v>45208</v>
      </c>
      <c r="B7798" s="243">
        <v>45211</v>
      </c>
      <c r="C7798" s="244">
        <f t="shared" si="363"/>
        <v>4</v>
      </c>
      <c r="D7798" s="239">
        <v>45211</v>
      </c>
      <c r="E7798" s="245">
        <f t="shared" si="364"/>
        <v>3</v>
      </c>
      <c r="F7798" s="306" t="s">
        <v>177</v>
      </c>
      <c r="G7798" s="241">
        <v>19745.32</v>
      </c>
      <c r="H7798" s="244">
        <f t="shared" si="365"/>
        <v>59235.96</v>
      </c>
      <c r="I7798" s="246"/>
      <c r="J7798" s="247"/>
      <c r="K7798" s="240"/>
      <c r="L7798" s="245"/>
    </row>
    <row r="7799" spans="1:12">
      <c r="A7799" s="243">
        <v>45208</v>
      </c>
      <c r="B7799" s="243">
        <v>45216</v>
      </c>
      <c r="C7799" s="244">
        <f t="shared" si="363"/>
        <v>9</v>
      </c>
      <c r="D7799" s="239">
        <v>45216</v>
      </c>
      <c r="E7799" s="245">
        <f t="shared" si="364"/>
        <v>8</v>
      </c>
      <c r="F7799" s="306" t="s">
        <v>175</v>
      </c>
      <c r="G7799" s="241">
        <v>21.23</v>
      </c>
      <c r="H7799" s="244">
        <f t="shared" si="365"/>
        <v>169.84</v>
      </c>
      <c r="I7799" s="246"/>
      <c r="J7799" s="247"/>
      <c r="K7799" s="240"/>
      <c r="L7799" s="245"/>
    </row>
    <row r="7800" spans="1:12">
      <c r="A7800" s="243">
        <v>45209</v>
      </c>
      <c r="B7800" s="243">
        <v>45212</v>
      </c>
      <c r="C7800" s="244">
        <f t="shared" si="363"/>
        <v>4</v>
      </c>
      <c r="D7800" s="239">
        <v>45212</v>
      </c>
      <c r="E7800" s="245">
        <f t="shared" si="364"/>
        <v>3</v>
      </c>
      <c r="F7800" s="306" t="s">
        <v>177</v>
      </c>
      <c r="G7800" s="241">
        <v>338.15</v>
      </c>
      <c r="H7800" s="244">
        <f t="shared" si="365"/>
        <v>1014.4499999999999</v>
      </c>
      <c r="I7800" s="246"/>
      <c r="J7800" s="247"/>
      <c r="K7800" s="240"/>
      <c r="L7800" s="245"/>
    </row>
    <row r="7801" spans="1:12">
      <c r="A7801" s="243">
        <v>45209</v>
      </c>
      <c r="B7801" s="243">
        <v>45229</v>
      </c>
      <c r="C7801" s="244">
        <f t="shared" si="363"/>
        <v>21</v>
      </c>
      <c r="D7801" s="239">
        <v>45229</v>
      </c>
      <c r="E7801" s="245">
        <f t="shared" si="364"/>
        <v>20</v>
      </c>
      <c r="F7801" s="306" t="s">
        <v>176</v>
      </c>
      <c r="G7801" s="241">
        <v>17.93</v>
      </c>
      <c r="H7801" s="244">
        <f t="shared" si="365"/>
        <v>358.6</v>
      </c>
      <c r="I7801" s="246"/>
      <c r="J7801" s="247"/>
      <c r="K7801" s="240"/>
      <c r="L7801" s="245"/>
    </row>
    <row r="7802" spans="1:12">
      <c r="A7802" s="243">
        <v>45209</v>
      </c>
      <c r="B7802" s="243">
        <v>45215</v>
      </c>
      <c r="C7802" s="244">
        <f t="shared" si="363"/>
        <v>7</v>
      </c>
      <c r="D7802" s="239">
        <v>45215</v>
      </c>
      <c r="E7802" s="245">
        <f t="shared" si="364"/>
        <v>6</v>
      </c>
      <c r="F7802" s="306" t="s">
        <v>175</v>
      </c>
      <c r="G7802" s="241">
        <v>401.75</v>
      </c>
      <c r="H7802" s="244">
        <f t="shared" si="365"/>
        <v>2410.5</v>
      </c>
      <c r="I7802" s="246"/>
      <c r="J7802" s="247"/>
      <c r="K7802" s="240"/>
      <c r="L7802" s="245"/>
    </row>
    <row r="7803" spans="1:12">
      <c r="A7803" s="243">
        <v>45209</v>
      </c>
      <c r="B7803" s="243">
        <v>45212</v>
      </c>
      <c r="C7803" s="244">
        <f t="shared" si="363"/>
        <v>4</v>
      </c>
      <c r="D7803" s="239">
        <v>45212</v>
      </c>
      <c r="E7803" s="245">
        <f t="shared" si="364"/>
        <v>3</v>
      </c>
      <c r="F7803" s="306" t="s">
        <v>179</v>
      </c>
      <c r="G7803" s="241">
        <v>54.77</v>
      </c>
      <c r="H7803" s="244">
        <f t="shared" si="365"/>
        <v>164.31</v>
      </c>
      <c r="I7803" s="246"/>
      <c r="J7803" s="247"/>
      <c r="K7803" s="240"/>
      <c r="L7803" s="245"/>
    </row>
    <row r="7804" spans="1:12">
      <c r="A7804" s="243">
        <v>45209</v>
      </c>
      <c r="B7804" s="243">
        <v>45229</v>
      </c>
      <c r="C7804" s="244">
        <f t="shared" si="363"/>
        <v>21</v>
      </c>
      <c r="D7804" s="239">
        <v>45229</v>
      </c>
      <c r="E7804" s="245">
        <f t="shared" si="364"/>
        <v>20</v>
      </c>
      <c r="F7804" s="306" t="s">
        <v>177</v>
      </c>
      <c r="G7804" s="241">
        <v>323.85000000000002</v>
      </c>
      <c r="H7804" s="244">
        <f t="shared" si="365"/>
        <v>6477</v>
      </c>
      <c r="I7804" s="246"/>
      <c r="J7804" s="247"/>
      <c r="K7804" s="240"/>
      <c r="L7804" s="245"/>
    </row>
    <row r="7805" spans="1:12">
      <c r="A7805" s="243">
        <v>45209</v>
      </c>
      <c r="B7805" s="243">
        <v>45216</v>
      </c>
      <c r="C7805" s="244">
        <f t="shared" si="363"/>
        <v>8</v>
      </c>
      <c r="D7805" s="239">
        <v>45216</v>
      </c>
      <c r="E7805" s="245">
        <f t="shared" si="364"/>
        <v>7</v>
      </c>
      <c r="F7805" s="306" t="s">
        <v>175</v>
      </c>
      <c r="G7805" s="241">
        <v>13.23</v>
      </c>
      <c r="H7805" s="244">
        <f t="shared" si="365"/>
        <v>92.61</v>
      </c>
      <c r="I7805" s="246"/>
      <c r="J7805" s="247"/>
      <c r="K7805" s="240"/>
      <c r="L7805" s="245"/>
    </row>
    <row r="7806" spans="1:12">
      <c r="A7806" s="243">
        <v>45209</v>
      </c>
      <c r="B7806" s="243">
        <v>45218</v>
      </c>
      <c r="C7806" s="244">
        <f t="shared" si="363"/>
        <v>10</v>
      </c>
      <c r="D7806" s="239">
        <v>45218</v>
      </c>
      <c r="E7806" s="245">
        <f t="shared" si="364"/>
        <v>9</v>
      </c>
      <c r="F7806" s="306" t="s">
        <v>176</v>
      </c>
      <c r="G7806" s="241">
        <v>2019.24</v>
      </c>
      <c r="H7806" s="244">
        <f t="shared" si="365"/>
        <v>18173.16</v>
      </c>
      <c r="I7806" s="246"/>
      <c r="J7806" s="247"/>
      <c r="K7806" s="240"/>
      <c r="L7806" s="245"/>
    </row>
    <row r="7807" spans="1:12">
      <c r="A7807" s="243">
        <v>45209</v>
      </c>
      <c r="B7807" s="243">
        <v>45217</v>
      </c>
      <c r="C7807" s="244">
        <f t="shared" si="363"/>
        <v>9</v>
      </c>
      <c r="D7807" s="239">
        <v>45217</v>
      </c>
      <c r="E7807" s="245">
        <f t="shared" si="364"/>
        <v>8</v>
      </c>
      <c r="F7807" s="306" t="s">
        <v>175</v>
      </c>
      <c r="G7807" s="241">
        <v>170.11</v>
      </c>
      <c r="H7807" s="244">
        <f t="shared" si="365"/>
        <v>1360.88</v>
      </c>
      <c r="I7807" s="246"/>
      <c r="J7807" s="247"/>
      <c r="K7807" s="240"/>
      <c r="L7807" s="245"/>
    </row>
    <row r="7808" spans="1:12">
      <c r="A7808" s="243">
        <v>45209</v>
      </c>
      <c r="B7808" s="243">
        <v>45384</v>
      </c>
      <c r="C7808" s="244">
        <f t="shared" si="363"/>
        <v>176</v>
      </c>
      <c r="D7808" s="239">
        <v>45384</v>
      </c>
      <c r="E7808" s="245">
        <f t="shared" si="364"/>
        <v>175</v>
      </c>
      <c r="F7808" s="306" t="s">
        <v>175</v>
      </c>
      <c r="G7808" s="241">
        <v>16.260000000000002</v>
      </c>
      <c r="H7808" s="244">
        <f t="shared" si="365"/>
        <v>2845.5000000000005</v>
      </c>
      <c r="I7808" s="246"/>
      <c r="J7808" s="247"/>
      <c r="K7808" s="240"/>
      <c r="L7808" s="245"/>
    </row>
    <row r="7809" spans="1:12">
      <c r="A7809" s="243">
        <v>45209</v>
      </c>
      <c r="B7809" s="243">
        <v>45300</v>
      </c>
      <c r="C7809" s="244">
        <f t="shared" si="363"/>
        <v>92</v>
      </c>
      <c r="D7809" s="239">
        <v>45300</v>
      </c>
      <c r="E7809" s="245">
        <f t="shared" si="364"/>
        <v>91</v>
      </c>
      <c r="F7809" s="306" t="s">
        <v>175</v>
      </c>
      <c r="G7809" s="241">
        <v>14.16</v>
      </c>
      <c r="H7809" s="244">
        <f t="shared" si="365"/>
        <v>1288.56</v>
      </c>
      <c r="I7809" s="246"/>
      <c r="J7809" s="247"/>
      <c r="K7809" s="240"/>
      <c r="L7809" s="245"/>
    </row>
    <row r="7810" spans="1:12">
      <c r="A7810" s="243">
        <v>45209</v>
      </c>
      <c r="B7810" s="243">
        <v>45217</v>
      </c>
      <c r="C7810" s="244">
        <f t="shared" si="363"/>
        <v>9</v>
      </c>
      <c r="D7810" s="239">
        <v>45217</v>
      </c>
      <c r="E7810" s="245">
        <f t="shared" si="364"/>
        <v>8</v>
      </c>
      <c r="F7810" s="306" t="s">
        <v>177</v>
      </c>
      <c r="G7810" s="241">
        <v>13736.66</v>
      </c>
      <c r="H7810" s="244">
        <f t="shared" si="365"/>
        <v>109893.28</v>
      </c>
      <c r="I7810" s="246"/>
      <c r="J7810" s="247"/>
      <c r="K7810" s="240"/>
      <c r="L7810" s="245"/>
    </row>
    <row r="7811" spans="1:12">
      <c r="A7811" s="243">
        <v>45209</v>
      </c>
      <c r="B7811" s="243">
        <v>45218</v>
      </c>
      <c r="C7811" s="244">
        <f t="shared" si="363"/>
        <v>10</v>
      </c>
      <c r="D7811" s="239">
        <v>45218</v>
      </c>
      <c r="E7811" s="245">
        <f t="shared" si="364"/>
        <v>9</v>
      </c>
      <c r="F7811" s="306" t="s">
        <v>175</v>
      </c>
      <c r="G7811" s="241">
        <v>45.49</v>
      </c>
      <c r="H7811" s="244">
        <f t="shared" si="365"/>
        <v>409.41</v>
      </c>
      <c r="I7811" s="246"/>
      <c r="J7811" s="247"/>
      <c r="K7811" s="240"/>
      <c r="L7811" s="245"/>
    </row>
    <row r="7812" spans="1:12">
      <c r="A7812" s="243">
        <v>45209</v>
      </c>
      <c r="B7812" s="243">
        <v>45259</v>
      </c>
      <c r="C7812" s="244">
        <f t="shared" si="363"/>
        <v>51</v>
      </c>
      <c r="D7812" s="239">
        <v>45259</v>
      </c>
      <c r="E7812" s="245">
        <f t="shared" si="364"/>
        <v>50</v>
      </c>
      <c r="F7812" s="306" t="s">
        <v>175</v>
      </c>
      <c r="G7812" s="241">
        <v>10.02</v>
      </c>
      <c r="H7812" s="244">
        <f t="shared" si="365"/>
        <v>501</v>
      </c>
      <c r="I7812" s="246"/>
      <c r="J7812" s="247"/>
      <c r="K7812" s="240"/>
      <c r="L7812" s="245"/>
    </row>
    <row r="7813" spans="1:12">
      <c r="A7813" s="243">
        <v>45209</v>
      </c>
      <c r="B7813" s="243">
        <v>45219</v>
      </c>
      <c r="C7813" s="244">
        <f t="shared" si="363"/>
        <v>11</v>
      </c>
      <c r="D7813" s="239">
        <v>45219</v>
      </c>
      <c r="E7813" s="245">
        <f t="shared" si="364"/>
        <v>10</v>
      </c>
      <c r="F7813" s="306" t="s">
        <v>175</v>
      </c>
      <c r="G7813" s="241">
        <v>86.02</v>
      </c>
      <c r="H7813" s="244">
        <f t="shared" si="365"/>
        <v>860.19999999999993</v>
      </c>
      <c r="I7813" s="246"/>
      <c r="J7813" s="247"/>
      <c r="K7813" s="240"/>
      <c r="L7813" s="245"/>
    </row>
    <row r="7814" spans="1:12">
      <c r="A7814" s="243">
        <v>45209</v>
      </c>
      <c r="B7814" s="243">
        <v>45245</v>
      </c>
      <c r="C7814" s="244">
        <f t="shared" si="363"/>
        <v>37</v>
      </c>
      <c r="D7814" s="239">
        <v>45245</v>
      </c>
      <c r="E7814" s="245">
        <f t="shared" si="364"/>
        <v>36</v>
      </c>
      <c r="F7814" s="306" t="s">
        <v>175</v>
      </c>
      <c r="G7814" s="241">
        <v>46.87</v>
      </c>
      <c r="H7814" s="244">
        <f t="shared" si="365"/>
        <v>1687.32</v>
      </c>
      <c r="I7814" s="246"/>
      <c r="J7814" s="247"/>
      <c r="K7814" s="240"/>
      <c r="L7814" s="245"/>
    </row>
    <row r="7815" spans="1:12">
      <c r="A7815" s="243">
        <v>45209</v>
      </c>
      <c r="B7815" s="243">
        <v>45222</v>
      </c>
      <c r="C7815" s="244">
        <f t="shared" ref="C7815:C7878" si="366">B7815-A7815+1</f>
        <v>14</v>
      </c>
      <c r="D7815" s="239">
        <v>45222</v>
      </c>
      <c r="E7815" s="245">
        <f t="shared" ref="E7815:E7878" si="367">D7815-A7815</f>
        <v>13</v>
      </c>
      <c r="F7815" s="306" t="s">
        <v>176</v>
      </c>
      <c r="G7815" s="241">
        <v>240.14</v>
      </c>
      <c r="H7815" s="244">
        <f t="shared" ref="H7815:H7878" si="368">E7815*G7815</f>
        <v>3121.8199999999997</v>
      </c>
      <c r="I7815" s="246"/>
      <c r="J7815" s="247"/>
      <c r="K7815" s="240"/>
      <c r="L7815" s="245"/>
    </row>
    <row r="7816" spans="1:12">
      <c r="A7816" s="243">
        <v>45209</v>
      </c>
      <c r="B7816" s="243">
        <v>45246</v>
      </c>
      <c r="C7816" s="244">
        <f t="shared" si="366"/>
        <v>38</v>
      </c>
      <c r="D7816" s="239">
        <v>45246</v>
      </c>
      <c r="E7816" s="245">
        <f t="shared" si="367"/>
        <v>37</v>
      </c>
      <c r="F7816" s="306" t="s">
        <v>175</v>
      </c>
      <c r="G7816" s="241">
        <v>109.35</v>
      </c>
      <c r="H7816" s="244">
        <f t="shared" si="368"/>
        <v>4045.95</v>
      </c>
      <c r="I7816" s="246"/>
      <c r="J7816" s="247"/>
      <c r="K7816" s="240"/>
      <c r="L7816" s="245"/>
    </row>
    <row r="7817" spans="1:12">
      <c r="A7817" s="243">
        <v>45209</v>
      </c>
      <c r="B7817" s="243">
        <v>45342</v>
      </c>
      <c r="C7817" s="244">
        <f t="shared" si="366"/>
        <v>134</v>
      </c>
      <c r="D7817" s="239">
        <v>45342</v>
      </c>
      <c r="E7817" s="245">
        <f t="shared" si="367"/>
        <v>133</v>
      </c>
      <c r="F7817" s="306" t="s">
        <v>175</v>
      </c>
      <c r="G7817" s="241">
        <v>20</v>
      </c>
      <c r="H7817" s="244">
        <f t="shared" si="368"/>
        <v>2660</v>
      </c>
      <c r="I7817" s="246"/>
      <c r="J7817" s="247"/>
      <c r="K7817" s="240"/>
      <c r="L7817" s="245"/>
    </row>
    <row r="7818" spans="1:12">
      <c r="A7818" s="243">
        <v>45209</v>
      </c>
      <c r="B7818" s="243">
        <v>45222</v>
      </c>
      <c r="C7818" s="244">
        <f t="shared" si="366"/>
        <v>14</v>
      </c>
      <c r="D7818" s="239">
        <v>45222</v>
      </c>
      <c r="E7818" s="245">
        <f t="shared" si="367"/>
        <v>13</v>
      </c>
      <c r="F7818" s="306" t="s">
        <v>175</v>
      </c>
      <c r="G7818" s="241">
        <v>957.64</v>
      </c>
      <c r="H7818" s="244">
        <f t="shared" si="368"/>
        <v>12449.32</v>
      </c>
      <c r="I7818" s="246"/>
      <c r="J7818" s="247"/>
      <c r="K7818" s="240"/>
      <c r="L7818" s="245"/>
    </row>
    <row r="7819" spans="1:12">
      <c r="A7819" s="243">
        <v>45209</v>
      </c>
      <c r="B7819" s="243">
        <v>45223</v>
      </c>
      <c r="C7819" s="244">
        <f t="shared" si="366"/>
        <v>15</v>
      </c>
      <c r="D7819" s="239">
        <v>45223</v>
      </c>
      <c r="E7819" s="245">
        <f t="shared" si="367"/>
        <v>14</v>
      </c>
      <c r="F7819" s="306" t="s">
        <v>176</v>
      </c>
      <c r="G7819" s="241">
        <v>71.52</v>
      </c>
      <c r="H7819" s="244">
        <f t="shared" si="368"/>
        <v>1001.28</v>
      </c>
      <c r="I7819" s="246"/>
      <c r="J7819" s="247"/>
      <c r="K7819" s="240"/>
      <c r="L7819" s="245"/>
    </row>
    <row r="7820" spans="1:12">
      <c r="A7820" s="243">
        <v>45209</v>
      </c>
      <c r="B7820" s="243">
        <v>45223</v>
      </c>
      <c r="C7820" s="244">
        <f t="shared" si="366"/>
        <v>15</v>
      </c>
      <c r="D7820" s="239">
        <v>45223</v>
      </c>
      <c r="E7820" s="245">
        <f t="shared" si="367"/>
        <v>14</v>
      </c>
      <c r="F7820" s="306" t="s">
        <v>175</v>
      </c>
      <c r="G7820" s="241">
        <v>122.66</v>
      </c>
      <c r="H7820" s="244">
        <f t="shared" si="368"/>
        <v>1717.24</v>
      </c>
      <c r="I7820" s="246"/>
      <c r="J7820" s="247"/>
      <c r="K7820" s="240"/>
      <c r="L7820" s="245"/>
    </row>
    <row r="7821" spans="1:12">
      <c r="A7821" s="243">
        <v>45209</v>
      </c>
      <c r="B7821" s="243">
        <v>45222</v>
      </c>
      <c r="C7821" s="244">
        <f t="shared" si="366"/>
        <v>14</v>
      </c>
      <c r="D7821" s="239">
        <v>45222</v>
      </c>
      <c r="E7821" s="245">
        <f t="shared" si="367"/>
        <v>13</v>
      </c>
      <c r="F7821" s="306" t="s">
        <v>177</v>
      </c>
      <c r="G7821" s="241">
        <v>9474.99</v>
      </c>
      <c r="H7821" s="244">
        <f t="shared" si="368"/>
        <v>123174.87</v>
      </c>
      <c r="I7821" s="246"/>
      <c r="J7821" s="247"/>
      <c r="K7821" s="240"/>
      <c r="L7821" s="245"/>
    </row>
    <row r="7822" spans="1:12">
      <c r="A7822" s="243">
        <v>45209</v>
      </c>
      <c r="B7822" s="243">
        <v>45231</v>
      </c>
      <c r="C7822" s="244">
        <f t="shared" si="366"/>
        <v>23</v>
      </c>
      <c r="D7822" s="239">
        <v>45231</v>
      </c>
      <c r="E7822" s="245">
        <f t="shared" si="367"/>
        <v>22</v>
      </c>
      <c r="F7822" s="306" t="s">
        <v>175</v>
      </c>
      <c r="G7822" s="241">
        <v>85.88</v>
      </c>
      <c r="H7822" s="244">
        <f t="shared" si="368"/>
        <v>1889.36</v>
      </c>
      <c r="I7822" s="246"/>
      <c r="J7822" s="247"/>
      <c r="K7822" s="240"/>
      <c r="L7822" s="245"/>
    </row>
    <row r="7823" spans="1:12">
      <c r="A7823" s="243">
        <v>45209</v>
      </c>
      <c r="B7823" s="243">
        <v>45225</v>
      </c>
      <c r="C7823" s="244">
        <f t="shared" si="366"/>
        <v>17</v>
      </c>
      <c r="D7823" s="239">
        <v>45225</v>
      </c>
      <c r="E7823" s="245">
        <f t="shared" si="367"/>
        <v>16</v>
      </c>
      <c r="F7823" s="306" t="s">
        <v>176</v>
      </c>
      <c r="G7823" s="241">
        <v>39038.36</v>
      </c>
      <c r="H7823" s="244">
        <f t="shared" si="368"/>
        <v>624613.76</v>
      </c>
      <c r="I7823" s="246"/>
      <c r="J7823" s="247"/>
      <c r="K7823" s="240"/>
      <c r="L7823" s="245"/>
    </row>
    <row r="7824" spans="1:12">
      <c r="A7824" s="243">
        <v>45209</v>
      </c>
      <c r="B7824" s="243">
        <v>45224</v>
      </c>
      <c r="C7824" s="244">
        <f t="shared" si="366"/>
        <v>16</v>
      </c>
      <c r="D7824" s="239">
        <v>45224</v>
      </c>
      <c r="E7824" s="245">
        <f t="shared" si="367"/>
        <v>15</v>
      </c>
      <c r="F7824" s="306" t="s">
        <v>175</v>
      </c>
      <c r="G7824" s="241">
        <v>426.88</v>
      </c>
      <c r="H7824" s="244">
        <f t="shared" si="368"/>
        <v>6403.2</v>
      </c>
      <c r="I7824" s="246"/>
      <c r="J7824" s="247"/>
      <c r="K7824" s="240"/>
      <c r="L7824" s="245"/>
    </row>
    <row r="7825" spans="1:12">
      <c r="A7825" s="243">
        <v>45209</v>
      </c>
      <c r="B7825" s="243">
        <v>45210</v>
      </c>
      <c r="C7825" s="244">
        <f t="shared" si="366"/>
        <v>2</v>
      </c>
      <c r="D7825" s="239">
        <v>45210</v>
      </c>
      <c r="E7825" s="245">
        <f t="shared" si="367"/>
        <v>1</v>
      </c>
      <c r="F7825" s="306" t="s">
        <v>178</v>
      </c>
      <c r="G7825" s="241">
        <v>78112.83</v>
      </c>
      <c r="H7825" s="244">
        <f t="shared" si="368"/>
        <v>78112.83</v>
      </c>
      <c r="I7825" s="246"/>
      <c r="J7825" s="247"/>
      <c r="K7825" s="240"/>
      <c r="L7825" s="245"/>
    </row>
    <row r="7826" spans="1:12">
      <c r="A7826" s="243">
        <v>45209</v>
      </c>
      <c r="B7826" s="243">
        <v>45209</v>
      </c>
      <c r="C7826" s="244">
        <f t="shared" si="366"/>
        <v>1</v>
      </c>
      <c r="D7826" s="239">
        <v>45209</v>
      </c>
      <c r="E7826" s="245">
        <f t="shared" si="367"/>
        <v>0</v>
      </c>
      <c r="F7826" s="306" t="s">
        <v>176</v>
      </c>
      <c r="G7826" s="241">
        <v>8854.68</v>
      </c>
      <c r="H7826" s="244">
        <f t="shared" si="368"/>
        <v>0</v>
      </c>
      <c r="I7826" s="246"/>
      <c r="J7826" s="247"/>
      <c r="K7826" s="240"/>
      <c r="L7826" s="245"/>
    </row>
    <row r="7827" spans="1:12">
      <c r="A7827" s="243">
        <v>45209</v>
      </c>
      <c r="B7827" s="243">
        <v>45225</v>
      </c>
      <c r="C7827" s="244">
        <f t="shared" si="366"/>
        <v>17</v>
      </c>
      <c r="D7827" s="239">
        <v>45225</v>
      </c>
      <c r="E7827" s="245">
        <f t="shared" si="367"/>
        <v>16</v>
      </c>
      <c r="F7827" s="306" t="s">
        <v>175</v>
      </c>
      <c r="G7827" s="241">
        <v>677.09</v>
      </c>
      <c r="H7827" s="244">
        <f t="shared" si="368"/>
        <v>10833.44</v>
      </c>
      <c r="I7827" s="246"/>
      <c r="J7827" s="247"/>
      <c r="K7827" s="240"/>
      <c r="L7827" s="245"/>
    </row>
    <row r="7828" spans="1:12">
      <c r="A7828" s="243">
        <v>45209</v>
      </c>
      <c r="B7828" s="243">
        <v>45210</v>
      </c>
      <c r="C7828" s="244">
        <f t="shared" si="366"/>
        <v>2</v>
      </c>
      <c r="D7828" s="239">
        <v>45210</v>
      </c>
      <c r="E7828" s="245">
        <f t="shared" si="367"/>
        <v>1</v>
      </c>
      <c r="F7828" s="306" t="s">
        <v>176</v>
      </c>
      <c r="G7828" s="241">
        <v>349553.24</v>
      </c>
      <c r="H7828" s="244">
        <f t="shared" si="368"/>
        <v>349553.24</v>
      </c>
      <c r="I7828" s="246"/>
      <c r="J7828" s="247"/>
      <c r="K7828" s="240"/>
      <c r="L7828" s="245"/>
    </row>
    <row r="7829" spans="1:12">
      <c r="A7829" s="243">
        <v>45209</v>
      </c>
      <c r="B7829" s="243">
        <v>45209</v>
      </c>
      <c r="C7829" s="244">
        <f t="shared" si="366"/>
        <v>1</v>
      </c>
      <c r="D7829" s="239">
        <v>45209</v>
      </c>
      <c r="E7829" s="245">
        <f t="shared" si="367"/>
        <v>0</v>
      </c>
      <c r="F7829" s="306" t="s">
        <v>175</v>
      </c>
      <c r="G7829" s="241">
        <v>1701.87</v>
      </c>
      <c r="H7829" s="244">
        <f t="shared" si="368"/>
        <v>0</v>
      </c>
      <c r="I7829" s="246"/>
      <c r="J7829" s="247"/>
      <c r="K7829" s="240"/>
      <c r="L7829" s="245"/>
    </row>
    <row r="7830" spans="1:12">
      <c r="A7830" s="243">
        <v>45209</v>
      </c>
      <c r="B7830" s="243">
        <v>45211</v>
      </c>
      <c r="C7830" s="244">
        <f t="shared" si="366"/>
        <v>3</v>
      </c>
      <c r="D7830" s="239">
        <v>45211</v>
      </c>
      <c r="E7830" s="245">
        <f t="shared" si="367"/>
        <v>2</v>
      </c>
      <c r="F7830" s="306" t="s">
        <v>178</v>
      </c>
      <c r="G7830" s="241">
        <v>4793.74</v>
      </c>
      <c r="H7830" s="244">
        <f t="shared" si="368"/>
        <v>9587.48</v>
      </c>
      <c r="I7830" s="246"/>
      <c r="J7830" s="247"/>
      <c r="K7830" s="240"/>
      <c r="L7830" s="245"/>
    </row>
    <row r="7831" spans="1:12">
      <c r="A7831" s="243">
        <v>45209</v>
      </c>
      <c r="B7831" s="243">
        <v>45225</v>
      </c>
      <c r="C7831" s="244">
        <f t="shared" si="366"/>
        <v>17</v>
      </c>
      <c r="D7831" s="239">
        <v>45225</v>
      </c>
      <c r="E7831" s="245">
        <f t="shared" si="367"/>
        <v>16</v>
      </c>
      <c r="F7831" s="306" t="s">
        <v>177</v>
      </c>
      <c r="G7831" s="241">
        <v>505.3</v>
      </c>
      <c r="H7831" s="244">
        <f t="shared" si="368"/>
        <v>8084.8</v>
      </c>
      <c r="I7831" s="246"/>
      <c r="J7831" s="247"/>
      <c r="K7831" s="240"/>
      <c r="L7831" s="245"/>
    </row>
    <row r="7832" spans="1:12">
      <c r="A7832" s="243">
        <v>45209</v>
      </c>
      <c r="B7832" s="243">
        <v>45210</v>
      </c>
      <c r="C7832" s="244">
        <f t="shared" si="366"/>
        <v>2</v>
      </c>
      <c r="D7832" s="239">
        <v>45210</v>
      </c>
      <c r="E7832" s="245">
        <f t="shared" si="367"/>
        <v>1</v>
      </c>
      <c r="F7832" s="306" t="s">
        <v>175</v>
      </c>
      <c r="G7832" s="241">
        <v>277186.59000000003</v>
      </c>
      <c r="H7832" s="244">
        <f t="shared" si="368"/>
        <v>277186.59000000003</v>
      </c>
      <c r="I7832" s="246"/>
      <c r="J7832" s="247"/>
      <c r="K7832" s="240"/>
      <c r="L7832" s="245"/>
    </row>
    <row r="7833" spans="1:12">
      <c r="A7833" s="243">
        <v>45209</v>
      </c>
      <c r="B7833" s="243">
        <v>45211</v>
      </c>
      <c r="C7833" s="244">
        <f t="shared" si="366"/>
        <v>3</v>
      </c>
      <c r="D7833" s="239">
        <v>45211</v>
      </c>
      <c r="E7833" s="245">
        <f t="shared" si="367"/>
        <v>2</v>
      </c>
      <c r="F7833" s="306" t="s">
        <v>176</v>
      </c>
      <c r="G7833" s="241">
        <v>149205.07</v>
      </c>
      <c r="H7833" s="244">
        <f t="shared" si="368"/>
        <v>298410.14</v>
      </c>
      <c r="I7833" s="246"/>
      <c r="J7833" s="247"/>
      <c r="K7833" s="240"/>
      <c r="L7833" s="245"/>
    </row>
    <row r="7834" spans="1:12">
      <c r="A7834" s="243">
        <v>45209</v>
      </c>
      <c r="B7834" s="243">
        <v>45226</v>
      </c>
      <c r="C7834" s="244">
        <f t="shared" si="366"/>
        <v>18</v>
      </c>
      <c r="D7834" s="239">
        <v>45226</v>
      </c>
      <c r="E7834" s="245">
        <f t="shared" si="367"/>
        <v>17</v>
      </c>
      <c r="F7834" s="306" t="s">
        <v>177</v>
      </c>
      <c r="G7834" s="241">
        <v>10886.72</v>
      </c>
      <c r="H7834" s="244">
        <f t="shared" si="368"/>
        <v>185074.24</v>
      </c>
      <c r="I7834" s="246"/>
      <c r="J7834" s="247"/>
      <c r="K7834" s="240"/>
      <c r="L7834" s="245"/>
    </row>
    <row r="7835" spans="1:12">
      <c r="A7835" s="243">
        <v>45209</v>
      </c>
      <c r="B7835" s="243">
        <v>45212</v>
      </c>
      <c r="C7835" s="244">
        <f t="shared" si="366"/>
        <v>4</v>
      </c>
      <c r="D7835" s="239">
        <v>45212</v>
      </c>
      <c r="E7835" s="245">
        <f t="shared" si="367"/>
        <v>3</v>
      </c>
      <c r="F7835" s="306" t="s">
        <v>178</v>
      </c>
      <c r="G7835" s="241">
        <v>26779.43</v>
      </c>
      <c r="H7835" s="244">
        <f t="shared" si="368"/>
        <v>80338.290000000008</v>
      </c>
      <c r="I7835" s="246"/>
      <c r="J7835" s="247"/>
      <c r="K7835" s="240"/>
      <c r="L7835" s="245"/>
    </row>
    <row r="7836" spans="1:12">
      <c r="A7836" s="243">
        <v>45209</v>
      </c>
      <c r="B7836" s="243">
        <v>45211</v>
      </c>
      <c r="C7836" s="244">
        <f t="shared" si="366"/>
        <v>3</v>
      </c>
      <c r="D7836" s="239">
        <v>45211</v>
      </c>
      <c r="E7836" s="245">
        <f t="shared" si="367"/>
        <v>2</v>
      </c>
      <c r="F7836" s="306" t="s">
        <v>175</v>
      </c>
      <c r="G7836" s="241">
        <v>9677.26</v>
      </c>
      <c r="H7836" s="244">
        <f t="shared" si="368"/>
        <v>19354.52</v>
      </c>
      <c r="I7836" s="246"/>
      <c r="J7836" s="247"/>
      <c r="K7836" s="240"/>
      <c r="L7836" s="245"/>
    </row>
    <row r="7837" spans="1:12">
      <c r="A7837" s="243">
        <v>45209</v>
      </c>
      <c r="B7837" s="243">
        <v>45212</v>
      </c>
      <c r="C7837" s="244">
        <f t="shared" si="366"/>
        <v>4</v>
      </c>
      <c r="D7837" s="239">
        <v>45212</v>
      </c>
      <c r="E7837" s="245">
        <f t="shared" si="367"/>
        <v>3</v>
      </c>
      <c r="F7837" s="306" t="s">
        <v>176</v>
      </c>
      <c r="G7837" s="241">
        <v>85787.37</v>
      </c>
      <c r="H7837" s="244">
        <f t="shared" si="368"/>
        <v>257362.11</v>
      </c>
      <c r="I7837" s="246"/>
      <c r="J7837" s="247"/>
      <c r="K7837" s="240"/>
      <c r="L7837" s="245"/>
    </row>
    <row r="7838" spans="1:12">
      <c r="A7838" s="243">
        <v>45209</v>
      </c>
      <c r="B7838" s="243">
        <v>45210</v>
      </c>
      <c r="C7838" s="244">
        <f t="shared" si="366"/>
        <v>2</v>
      </c>
      <c r="D7838" s="239">
        <v>45210</v>
      </c>
      <c r="E7838" s="245">
        <f t="shared" si="367"/>
        <v>1</v>
      </c>
      <c r="F7838" s="306" t="s">
        <v>177</v>
      </c>
      <c r="G7838" s="241">
        <v>24213.54</v>
      </c>
      <c r="H7838" s="244">
        <f t="shared" si="368"/>
        <v>24213.54</v>
      </c>
      <c r="I7838" s="246"/>
      <c r="J7838" s="247"/>
      <c r="K7838" s="240"/>
      <c r="L7838" s="245"/>
    </row>
    <row r="7839" spans="1:12">
      <c r="A7839" s="243">
        <v>45209</v>
      </c>
      <c r="B7839" s="243">
        <v>45211</v>
      </c>
      <c r="C7839" s="244">
        <f t="shared" si="366"/>
        <v>3</v>
      </c>
      <c r="D7839" s="239">
        <v>45211</v>
      </c>
      <c r="E7839" s="245">
        <f t="shared" si="367"/>
        <v>2</v>
      </c>
      <c r="F7839" s="306" t="s">
        <v>177</v>
      </c>
      <c r="G7839" s="241">
        <v>13117.62</v>
      </c>
      <c r="H7839" s="244">
        <f t="shared" si="368"/>
        <v>26235.24</v>
      </c>
      <c r="I7839" s="246"/>
      <c r="J7839" s="247"/>
      <c r="K7839" s="240"/>
      <c r="L7839" s="245"/>
    </row>
    <row r="7840" spans="1:12">
      <c r="A7840" s="243">
        <v>45209</v>
      </c>
      <c r="B7840" s="243">
        <v>45212</v>
      </c>
      <c r="C7840" s="244">
        <f t="shared" si="366"/>
        <v>4</v>
      </c>
      <c r="D7840" s="239">
        <v>45212</v>
      </c>
      <c r="E7840" s="245">
        <f t="shared" si="367"/>
        <v>3</v>
      </c>
      <c r="F7840" s="306" t="s">
        <v>175</v>
      </c>
      <c r="G7840" s="241">
        <v>871.12</v>
      </c>
      <c r="H7840" s="244">
        <f t="shared" si="368"/>
        <v>2613.36</v>
      </c>
      <c r="I7840" s="246"/>
      <c r="J7840" s="247"/>
      <c r="K7840" s="240"/>
      <c r="L7840" s="245"/>
    </row>
    <row r="7841" spans="1:12">
      <c r="A7841" s="243">
        <v>45210</v>
      </c>
      <c r="B7841" s="243">
        <v>45225</v>
      </c>
      <c r="C7841" s="244">
        <f t="shared" si="366"/>
        <v>16</v>
      </c>
      <c r="D7841" s="239">
        <v>45225</v>
      </c>
      <c r="E7841" s="245">
        <f t="shared" si="367"/>
        <v>15</v>
      </c>
      <c r="F7841" s="306" t="s">
        <v>175</v>
      </c>
      <c r="G7841" s="241">
        <v>590.79999999999995</v>
      </c>
      <c r="H7841" s="244">
        <f t="shared" si="368"/>
        <v>8862</v>
      </c>
      <c r="I7841" s="246"/>
      <c r="J7841" s="247"/>
      <c r="K7841" s="240"/>
      <c r="L7841" s="245"/>
    </row>
    <row r="7842" spans="1:12">
      <c r="A7842" s="243">
        <v>45210</v>
      </c>
      <c r="B7842" s="243">
        <v>45226</v>
      </c>
      <c r="C7842" s="244">
        <f t="shared" si="366"/>
        <v>17</v>
      </c>
      <c r="D7842" s="239">
        <v>45226</v>
      </c>
      <c r="E7842" s="245">
        <f t="shared" si="367"/>
        <v>16</v>
      </c>
      <c r="F7842" s="306" t="s">
        <v>176</v>
      </c>
      <c r="G7842" s="241">
        <v>1064.56</v>
      </c>
      <c r="H7842" s="244">
        <f t="shared" si="368"/>
        <v>17032.96</v>
      </c>
      <c r="I7842" s="246"/>
      <c r="J7842" s="247"/>
      <c r="K7842" s="240"/>
      <c r="L7842" s="245"/>
    </row>
    <row r="7843" spans="1:12">
      <c r="A7843" s="243">
        <v>45210</v>
      </c>
      <c r="B7843" s="243">
        <v>45222</v>
      </c>
      <c r="C7843" s="244">
        <f t="shared" si="366"/>
        <v>13</v>
      </c>
      <c r="D7843" s="239">
        <v>45222</v>
      </c>
      <c r="E7843" s="245">
        <f t="shared" si="367"/>
        <v>12</v>
      </c>
      <c r="F7843" s="306" t="s">
        <v>179</v>
      </c>
      <c r="G7843" s="241">
        <v>86.3</v>
      </c>
      <c r="H7843" s="244">
        <f t="shared" si="368"/>
        <v>1035.5999999999999</v>
      </c>
      <c r="I7843" s="246"/>
      <c r="J7843" s="247"/>
      <c r="K7843" s="240"/>
      <c r="L7843" s="245"/>
    </row>
    <row r="7844" spans="1:12">
      <c r="A7844" s="243">
        <v>45210</v>
      </c>
      <c r="B7844" s="243">
        <v>45211</v>
      </c>
      <c r="C7844" s="244">
        <f t="shared" si="366"/>
        <v>2</v>
      </c>
      <c r="D7844" s="239">
        <v>45211</v>
      </c>
      <c r="E7844" s="245">
        <f t="shared" si="367"/>
        <v>1</v>
      </c>
      <c r="F7844" s="306" t="s">
        <v>178</v>
      </c>
      <c r="G7844" s="241">
        <v>110673.31</v>
      </c>
      <c r="H7844" s="244">
        <f t="shared" si="368"/>
        <v>110673.31</v>
      </c>
      <c r="I7844" s="246"/>
      <c r="J7844" s="247"/>
      <c r="K7844" s="240"/>
      <c r="L7844" s="245"/>
    </row>
    <row r="7845" spans="1:12">
      <c r="A7845" s="243">
        <v>45210</v>
      </c>
      <c r="B7845" s="243">
        <v>45272</v>
      </c>
      <c r="C7845" s="244">
        <f t="shared" si="366"/>
        <v>63</v>
      </c>
      <c r="D7845" s="239">
        <v>45272</v>
      </c>
      <c r="E7845" s="245">
        <f t="shared" si="367"/>
        <v>62</v>
      </c>
      <c r="F7845" s="306" t="s">
        <v>175</v>
      </c>
      <c r="G7845" s="241">
        <v>33.39</v>
      </c>
      <c r="H7845" s="244">
        <f t="shared" si="368"/>
        <v>2070.1799999999998</v>
      </c>
      <c r="I7845" s="246"/>
      <c r="J7845" s="247"/>
      <c r="K7845" s="240"/>
      <c r="L7845" s="245"/>
    </row>
    <row r="7846" spans="1:12">
      <c r="A7846" s="243">
        <v>45210</v>
      </c>
      <c r="B7846" s="243">
        <v>45210</v>
      </c>
      <c r="C7846" s="244">
        <f t="shared" si="366"/>
        <v>1</v>
      </c>
      <c r="D7846" s="239">
        <v>45210</v>
      </c>
      <c r="E7846" s="245">
        <f t="shared" si="367"/>
        <v>0</v>
      </c>
      <c r="F7846" s="306" t="s">
        <v>176</v>
      </c>
      <c r="G7846" s="241">
        <v>1018.12</v>
      </c>
      <c r="H7846" s="244">
        <f t="shared" si="368"/>
        <v>0</v>
      </c>
      <c r="I7846" s="246"/>
      <c r="J7846" s="247"/>
      <c r="K7846" s="240"/>
      <c r="L7846" s="245"/>
    </row>
    <row r="7847" spans="1:12">
      <c r="A7847" s="243">
        <v>45210</v>
      </c>
      <c r="B7847" s="243">
        <v>45223</v>
      </c>
      <c r="C7847" s="244">
        <f t="shared" si="366"/>
        <v>14</v>
      </c>
      <c r="D7847" s="239">
        <v>45223</v>
      </c>
      <c r="E7847" s="245">
        <f t="shared" si="367"/>
        <v>13</v>
      </c>
      <c r="F7847" s="306" t="s">
        <v>179</v>
      </c>
      <c r="G7847" s="241">
        <v>58959.32</v>
      </c>
      <c r="H7847" s="244">
        <f t="shared" si="368"/>
        <v>766471.16</v>
      </c>
      <c r="I7847" s="246"/>
      <c r="J7847" s="247"/>
      <c r="K7847" s="240"/>
      <c r="L7847" s="245"/>
    </row>
    <row r="7848" spans="1:12">
      <c r="A7848" s="243">
        <v>45210</v>
      </c>
      <c r="B7848" s="243">
        <v>45225</v>
      </c>
      <c r="C7848" s="244">
        <f t="shared" si="366"/>
        <v>16</v>
      </c>
      <c r="D7848" s="239">
        <v>45225</v>
      </c>
      <c r="E7848" s="245">
        <f t="shared" si="367"/>
        <v>15</v>
      </c>
      <c r="F7848" s="306" t="s">
        <v>177</v>
      </c>
      <c r="G7848" s="241">
        <v>407.16</v>
      </c>
      <c r="H7848" s="244">
        <f t="shared" si="368"/>
        <v>6107.4000000000005</v>
      </c>
      <c r="I7848" s="246"/>
      <c r="J7848" s="247"/>
      <c r="K7848" s="240"/>
      <c r="L7848" s="245"/>
    </row>
    <row r="7849" spans="1:12">
      <c r="A7849" s="243">
        <v>45210</v>
      </c>
      <c r="B7849" s="243">
        <v>45226</v>
      </c>
      <c r="C7849" s="244">
        <f t="shared" si="366"/>
        <v>17</v>
      </c>
      <c r="D7849" s="239">
        <v>45226</v>
      </c>
      <c r="E7849" s="245">
        <f t="shared" si="367"/>
        <v>16</v>
      </c>
      <c r="F7849" s="306" t="s">
        <v>175</v>
      </c>
      <c r="G7849" s="241">
        <v>175</v>
      </c>
      <c r="H7849" s="244">
        <f t="shared" si="368"/>
        <v>2800</v>
      </c>
      <c r="I7849" s="246"/>
      <c r="J7849" s="247"/>
      <c r="K7849" s="240"/>
      <c r="L7849" s="245"/>
    </row>
    <row r="7850" spans="1:12">
      <c r="A7850" s="243">
        <v>45210</v>
      </c>
      <c r="B7850" s="243">
        <v>45211</v>
      </c>
      <c r="C7850" s="244">
        <f t="shared" si="366"/>
        <v>2</v>
      </c>
      <c r="D7850" s="239">
        <v>45211</v>
      </c>
      <c r="E7850" s="245">
        <f t="shared" si="367"/>
        <v>1</v>
      </c>
      <c r="F7850" s="306" t="s">
        <v>176</v>
      </c>
      <c r="G7850" s="241">
        <v>202213.06</v>
      </c>
      <c r="H7850" s="244">
        <f t="shared" si="368"/>
        <v>202213.06</v>
      </c>
      <c r="I7850" s="246"/>
      <c r="J7850" s="247"/>
      <c r="K7850" s="240"/>
      <c r="L7850" s="245"/>
    </row>
    <row r="7851" spans="1:12">
      <c r="A7851" s="243">
        <v>45210</v>
      </c>
      <c r="B7851" s="243">
        <v>45210</v>
      </c>
      <c r="C7851" s="244">
        <f t="shared" si="366"/>
        <v>1</v>
      </c>
      <c r="D7851" s="239">
        <v>45210</v>
      </c>
      <c r="E7851" s="245">
        <f t="shared" si="367"/>
        <v>0</v>
      </c>
      <c r="F7851" s="306" t="s">
        <v>175</v>
      </c>
      <c r="G7851" s="241">
        <v>2021.58</v>
      </c>
      <c r="H7851" s="244">
        <f t="shared" si="368"/>
        <v>0</v>
      </c>
      <c r="I7851" s="246"/>
      <c r="J7851" s="247"/>
      <c r="K7851" s="240"/>
      <c r="L7851" s="245"/>
    </row>
    <row r="7852" spans="1:12">
      <c r="A7852" s="243">
        <v>45210</v>
      </c>
      <c r="B7852" s="243">
        <v>45212</v>
      </c>
      <c r="C7852" s="244">
        <f t="shared" si="366"/>
        <v>3</v>
      </c>
      <c r="D7852" s="239">
        <v>45212</v>
      </c>
      <c r="E7852" s="245">
        <f t="shared" si="367"/>
        <v>2</v>
      </c>
      <c r="F7852" s="306" t="s">
        <v>178</v>
      </c>
      <c r="G7852" s="241">
        <v>834604.27</v>
      </c>
      <c r="H7852" s="244">
        <f t="shared" si="368"/>
        <v>1669208.54</v>
      </c>
      <c r="I7852" s="246"/>
      <c r="J7852" s="247"/>
      <c r="K7852" s="240"/>
      <c r="L7852" s="245"/>
    </row>
    <row r="7853" spans="1:12">
      <c r="A7853" s="243">
        <v>45210</v>
      </c>
      <c r="B7853" s="243">
        <v>45250</v>
      </c>
      <c r="C7853" s="244">
        <f t="shared" si="366"/>
        <v>41</v>
      </c>
      <c r="D7853" s="239">
        <v>45250</v>
      </c>
      <c r="E7853" s="245">
        <f t="shared" si="367"/>
        <v>40</v>
      </c>
      <c r="F7853" s="306" t="s">
        <v>176</v>
      </c>
      <c r="G7853" s="241">
        <v>8.94</v>
      </c>
      <c r="H7853" s="244">
        <f t="shared" si="368"/>
        <v>357.59999999999997</v>
      </c>
      <c r="I7853" s="246"/>
      <c r="J7853" s="247"/>
      <c r="K7853" s="240"/>
      <c r="L7853" s="245"/>
    </row>
    <row r="7854" spans="1:12">
      <c r="A7854" s="243">
        <v>45210</v>
      </c>
      <c r="B7854" s="243">
        <v>45211</v>
      </c>
      <c r="C7854" s="244">
        <f t="shared" si="366"/>
        <v>2</v>
      </c>
      <c r="D7854" s="239">
        <v>45211</v>
      </c>
      <c r="E7854" s="245">
        <f t="shared" si="367"/>
        <v>1</v>
      </c>
      <c r="F7854" s="306" t="s">
        <v>175</v>
      </c>
      <c r="G7854" s="241">
        <v>490548.49</v>
      </c>
      <c r="H7854" s="244">
        <f t="shared" si="368"/>
        <v>490548.49</v>
      </c>
      <c r="I7854" s="246"/>
      <c r="J7854" s="247"/>
      <c r="K7854" s="240"/>
      <c r="L7854" s="245"/>
    </row>
    <row r="7855" spans="1:12">
      <c r="A7855" s="243">
        <v>45210</v>
      </c>
      <c r="B7855" s="243">
        <v>45212</v>
      </c>
      <c r="C7855" s="244">
        <f t="shared" si="366"/>
        <v>3</v>
      </c>
      <c r="D7855" s="239">
        <v>45212</v>
      </c>
      <c r="E7855" s="245">
        <f t="shared" si="367"/>
        <v>2</v>
      </c>
      <c r="F7855" s="306" t="s">
        <v>176</v>
      </c>
      <c r="G7855" s="241">
        <v>210802.93</v>
      </c>
      <c r="H7855" s="244">
        <f t="shared" si="368"/>
        <v>421605.86</v>
      </c>
      <c r="I7855" s="246"/>
      <c r="J7855" s="247"/>
      <c r="K7855" s="240"/>
      <c r="L7855" s="245"/>
    </row>
    <row r="7856" spans="1:12">
      <c r="A7856" s="243">
        <v>45210</v>
      </c>
      <c r="B7856" s="243">
        <v>45225</v>
      </c>
      <c r="C7856" s="244">
        <f t="shared" si="366"/>
        <v>16</v>
      </c>
      <c r="D7856" s="239">
        <v>45225</v>
      </c>
      <c r="E7856" s="245">
        <f t="shared" si="367"/>
        <v>15</v>
      </c>
      <c r="F7856" s="306" t="s">
        <v>179</v>
      </c>
      <c r="G7856" s="241">
        <v>10112.540000000001</v>
      </c>
      <c r="H7856" s="244">
        <f t="shared" si="368"/>
        <v>151688.1</v>
      </c>
      <c r="I7856" s="246"/>
      <c r="J7856" s="247"/>
      <c r="K7856" s="240"/>
      <c r="L7856" s="245"/>
    </row>
    <row r="7857" spans="1:12">
      <c r="A7857" s="243">
        <v>45210</v>
      </c>
      <c r="B7857" s="243">
        <v>45212</v>
      </c>
      <c r="C7857" s="244">
        <f t="shared" si="366"/>
        <v>3</v>
      </c>
      <c r="D7857" s="239">
        <v>45212</v>
      </c>
      <c r="E7857" s="245">
        <f t="shared" si="367"/>
        <v>2</v>
      </c>
      <c r="F7857" s="306" t="s">
        <v>175</v>
      </c>
      <c r="G7857" s="241">
        <v>6549</v>
      </c>
      <c r="H7857" s="244">
        <f t="shared" si="368"/>
        <v>13098</v>
      </c>
      <c r="I7857" s="246"/>
      <c r="J7857" s="247"/>
      <c r="K7857" s="240"/>
      <c r="L7857" s="245"/>
    </row>
    <row r="7858" spans="1:12">
      <c r="A7858" s="243">
        <v>45210</v>
      </c>
      <c r="B7858" s="243">
        <v>45211</v>
      </c>
      <c r="C7858" s="244">
        <f t="shared" si="366"/>
        <v>2</v>
      </c>
      <c r="D7858" s="239">
        <v>45211</v>
      </c>
      <c r="E7858" s="245">
        <f t="shared" si="367"/>
        <v>1</v>
      </c>
      <c r="F7858" s="306" t="s">
        <v>177</v>
      </c>
      <c r="G7858" s="241">
        <v>30330.880000000001</v>
      </c>
      <c r="H7858" s="244">
        <f t="shared" si="368"/>
        <v>30330.880000000001</v>
      </c>
      <c r="I7858" s="246"/>
      <c r="J7858" s="247"/>
      <c r="K7858" s="240"/>
      <c r="L7858" s="245"/>
    </row>
    <row r="7859" spans="1:12">
      <c r="A7859" s="243">
        <v>45210</v>
      </c>
      <c r="B7859" s="243">
        <v>45238</v>
      </c>
      <c r="C7859" s="244">
        <f t="shared" si="366"/>
        <v>29</v>
      </c>
      <c r="D7859" s="239">
        <v>45238</v>
      </c>
      <c r="E7859" s="245">
        <f t="shared" si="367"/>
        <v>28</v>
      </c>
      <c r="F7859" s="306" t="s">
        <v>175</v>
      </c>
      <c r="G7859" s="241">
        <v>4.09</v>
      </c>
      <c r="H7859" s="244">
        <f t="shared" si="368"/>
        <v>114.52</v>
      </c>
      <c r="I7859" s="246"/>
      <c r="J7859" s="247"/>
      <c r="K7859" s="240"/>
      <c r="L7859" s="245"/>
    </row>
    <row r="7860" spans="1:12">
      <c r="A7860" s="243">
        <v>45210</v>
      </c>
      <c r="B7860" s="243">
        <v>45212</v>
      </c>
      <c r="C7860" s="244">
        <f t="shared" si="366"/>
        <v>3</v>
      </c>
      <c r="D7860" s="239">
        <v>45212</v>
      </c>
      <c r="E7860" s="245">
        <f t="shared" si="367"/>
        <v>2</v>
      </c>
      <c r="F7860" s="306" t="s">
        <v>177</v>
      </c>
      <c r="G7860" s="241">
        <v>1802.75</v>
      </c>
      <c r="H7860" s="244">
        <f t="shared" si="368"/>
        <v>3605.5</v>
      </c>
      <c r="I7860" s="246"/>
      <c r="J7860" s="247"/>
      <c r="K7860" s="240"/>
      <c r="L7860" s="245"/>
    </row>
    <row r="7861" spans="1:12">
      <c r="A7861" s="243">
        <v>45210</v>
      </c>
      <c r="B7861" s="243">
        <v>45210</v>
      </c>
      <c r="C7861" s="244">
        <f t="shared" si="366"/>
        <v>1</v>
      </c>
      <c r="D7861" s="239">
        <v>45210</v>
      </c>
      <c r="E7861" s="245">
        <f t="shared" si="367"/>
        <v>0</v>
      </c>
      <c r="F7861" s="306" t="s">
        <v>179</v>
      </c>
      <c r="G7861" s="241">
        <v>92.47</v>
      </c>
      <c r="H7861" s="244">
        <f t="shared" si="368"/>
        <v>0</v>
      </c>
      <c r="I7861" s="246"/>
      <c r="J7861" s="247"/>
      <c r="K7861" s="240"/>
      <c r="L7861" s="245"/>
    </row>
    <row r="7862" spans="1:12">
      <c r="A7862" s="243">
        <v>45210</v>
      </c>
      <c r="B7862" s="243">
        <v>45239</v>
      </c>
      <c r="C7862" s="244">
        <f t="shared" si="366"/>
        <v>30</v>
      </c>
      <c r="D7862" s="239">
        <v>45239</v>
      </c>
      <c r="E7862" s="245">
        <f t="shared" si="367"/>
        <v>29</v>
      </c>
      <c r="F7862" s="306" t="s">
        <v>175</v>
      </c>
      <c r="G7862" s="241">
        <v>79.69</v>
      </c>
      <c r="H7862" s="244">
        <f t="shared" si="368"/>
        <v>2311.0099999999998</v>
      </c>
      <c r="I7862" s="246"/>
      <c r="J7862" s="247"/>
      <c r="K7862" s="240"/>
      <c r="L7862" s="245"/>
    </row>
    <row r="7863" spans="1:12">
      <c r="A7863" s="243">
        <v>45210</v>
      </c>
      <c r="B7863" s="243">
        <v>45215</v>
      </c>
      <c r="C7863" s="244">
        <f t="shared" si="366"/>
        <v>6</v>
      </c>
      <c r="D7863" s="239">
        <v>45215</v>
      </c>
      <c r="E7863" s="245">
        <f t="shared" si="367"/>
        <v>5</v>
      </c>
      <c r="F7863" s="306" t="s">
        <v>176</v>
      </c>
      <c r="G7863" s="241">
        <v>332.9</v>
      </c>
      <c r="H7863" s="244">
        <f t="shared" si="368"/>
        <v>1664.5</v>
      </c>
      <c r="I7863" s="246"/>
      <c r="J7863" s="247"/>
      <c r="K7863" s="240"/>
      <c r="L7863" s="245"/>
    </row>
    <row r="7864" spans="1:12">
      <c r="A7864" s="243">
        <v>45210</v>
      </c>
      <c r="B7864" s="243">
        <v>45229</v>
      </c>
      <c r="C7864" s="244">
        <f t="shared" si="366"/>
        <v>20</v>
      </c>
      <c r="D7864" s="239">
        <v>45229</v>
      </c>
      <c r="E7864" s="245">
        <f t="shared" si="367"/>
        <v>19</v>
      </c>
      <c r="F7864" s="306" t="s">
        <v>176</v>
      </c>
      <c r="G7864" s="241">
        <v>425.15</v>
      </c>
      <c r="H7864" s="244">
        <f t="shared" si="368"/>
        <v>8077.8499999999995</v>
      </c>
      <c r="I7864" s="246"/>
      <c r="J7864" s="247"/>
      <c r="K7864" s="240"/>
      <c r="L7864" s="245"/>
    </row>
    <row r="7865" spans="1:12">
      <c r="A7865" s="243">
        <v>45210</v>
      </c>
      <c r="B7865" s="243">
        <v>45216</v>
      </c>
      <c r="C7865" s="244">
        <f t="shared" si="366"/>
        <v>7</v>
      </c>
      <c r="D7865" s="239">
        <v>45216</v>
      </c>
      <c r="E7865" s="245">
        <f t="shared" si="367"/>
        <v>6</v>
      </c>
      <c r="F7865" s="306" t="s">
        <v>178</v>
      </c>
      <c r="G7865" s="241">
        <v>11861.52</v>
      </c>
      <c r="H7865" s="244">
        <f t="shared" si="368"/>
        <v>71169.119999999995</v>
      </c>
      <c r="I7865" s="246"/>
      <c r="J7865" s="247"/>
      <c r="K7865" s="240"/>
      <c r="L7865" s="245"/>
    </row>
    <row r="7866" spans="1:12">
      <c r="A7866" s="243">
        <v>45210</v>
      </c>
      <c r="B7866" s="243">
        <v>45296</v>
      </c>
      <c r="C7866" s="244">
        <f t="shared" si="366"/>
        <v>87</v>
      </c>
      <c r="D7866" s="239">
        <v>45296</v>
      </c>
      <c r="E7866" s="245">
        <f t="shared" si="367"/>
        <v>86</v>
      </c>
      <c r="F7866" s="306" t="s">
        <v>175</v>
      </c>
      <c r="G7866" s="241">
        <v>95.95</v>
      </c>
      <c r="H7866" s="244">
        <f t="shared" si="368"/>
        <v>8251.7000000000007</v>
      </c>
      <c r="I7866" s="246"/>
      <c r="J7866" s="247"/>
      <c r="K7866" s="240"/>
      <c r="L7866" s="245"/>
    </row>
    <row r="7867" spans="1:12">
      <c r="A7867" s="243">
        <v>45210</v>
      </c>
      <c r="B7867" s="243">
        <v>45212</v>
      </c>
      <c r="C7867" s="244">
        <f t="shared" si="366"/>
        <v>3</v>
      </c>
      <c r="D7867" s="239">
        <v>45212</v>
      </c>
      <c r="E7867" s="245">
        <f t="shared" si="367"/>
        <v>2</v>
      </c>
      <c r="F7867" s="306" t="s">
        <v>179</v>
      </c>
      <c r="G7867" s="241">
        <v>42726.81</v>
      </c>
      <c r="H7867" s="244">
        <f t="shared" si="368"/>
        <v>85453.62</v>
      </c>
      <c r="I7867" s="246"/>
      <c r="J7867" s="247"/>
      <c r="K7867" s="240"/>
      <c r="L7867" s="245"/>
    </row>
    <row r="7868" spans="1:12">
      <c r="A7868" s="243">
        <v>45210</v>
      </c>
      <c r="B7868" s="243">
        <v>45216</v>
      </c>
      <c r="C7868" s="244">
        <f t="shared" si="366"/>
        <v>7</v>
      </c>
      <c r="D7868" s="239">
        <v>45216</v>
      </c>
      <c r="E7868" s="245">
        <f t="shared" si="367"/>
        <v>6</v>
      </c>
      <c r="F7868" s="306" t="s">
        <v>176</v>
      </c>
      <c r="G7868" s="241">
        <v>3605.46</v>
      </c>
      <c r="H7868" s="244">
        <f t="shared" si="368"/>
        <v>21632.760000000002</v>
      </c>
      <c r="I7868" s="246"/>
      <c r="J7868" s="247"/>
      <c r="K7868" s="240"/>
      <c r="L7868" s="245"/>
    </row>
    <row r="7869" spans="1:12">
      <c r="A7869" s="243">
        <v>45210</v>
      </c>
      <c r="B7869" s="243">
        <v>45215</v>
      </c>
      <c r="C7869" s="244">
        <f t="shared" si="366"/>
        <v>6</v>
      </c>
      <c r="D7869" s="239">
        <v>45215</v>
      </c>
      <c r="E7869" s="245">
        <f t="shared" si="367"/>
        <v>5</v>
      </c>
      <c r="F7869" s="306" t="s">
        <v>175</v>
      </c>
      <c r="G7869" s="241">
        <v>1159.97</v>
      </c>
      <c r="H7869" s="244">
        <f t="shared" si="368"/>
        <v>5799.85</v>
      </c>
      <c r="I7869" s="246"/>
      <c r="J7869" s="247"/>
      <c r="K7869" s="240"/>
      <c r="L7869" s="245"/>
    </row>
    <row r="7870" spans="1:12">
      <c r="A7870" s="243">
        <v>45210</v>
      </c>
      <c r="B7870" s="243">
        <v>45230</v>
      </c>
      <c r="C7870" s="244">
        <f t="shared" si="366"/>
        <v>21</v>
      </c>
      <c r="D7870" s="239">
        <v>45230</v>
      </c>
      <c r="E7870" s="245">
        <f t="shared" si="367"/>
        <v>20</v>
      </c>
      <c r="F7870" s="306" t="s">
        <v>176</v>
      </c>
      <c r="G7870" s="241">
        <v>141.13</v>
      </c>
      <c r="H7870" s="244">
        <f t="shared" si="368"/>
        <v>2822.6</v>
      </c>
      <c r="I7870" s="246"/>
      <c r="J7870" s="247"/>
      <c r="K7870" s="240"/>
      <c r="L7870" s="245"/>
    </row>
    <row r="7871" spans="1:12">
      <c r="A7871" s="243">
        <v>45210</v>
      </c>
      <c r="B7871" s="243">
        <v>45229</v>
      </c>
      <c r="C7871" s="244">
        <f t="shared" si="366"/>
        <v>20</v>
      </c>
      <c r="D7871" s="239">
        <v>45229</v>
      </c>
      <c r="E7871" s="245">
        <f t="shared" si="367"/>
        <v>19</v>
      </c>
      <c r="F7871" s="306" t="s">
        <v>175</v>
      </c>
      <c r="G7871" s="241">
        <v>84.17</v>
      </c>
      <c r="H7871" s="244">
        <f t="shared" si="368"/>
        <v>1599.23</v>
      </c>
      <c r="I7871" s="246"/>
      <c r="J7871" s="247"/>
      <c r="K7871" s="240"/>
      <c r="L7871" s="245"/>
    </row>
    <row r="7872" spans="1:12">
      <c r="A7872" s="243">
        <v>45210</v>
      </c>
      <c r="B7872" s="243">
        <v>45216</v>
      </c>
      <c r="C7872" s="244">
        <f t="shared" si="366"/>
        <v>7</v>
      </c>
      <c r="D7872" s="239">
        <v>45216</v>
      </c>
      <c r="E7872" s="245">
        <f t="shared" si="367"/>
        <v>6</v>
      </c>
      <c r="F7872" s="306" t="s">
        <v>175</v>
      </c>
      <c r="G7872" s="241">
        <v>323.69</v>
      </c>
      <c r="H7872" s="244">
        <f t="shared" si="368"/>
        <v>1942.1399999999999</v>
      </c>
      <c r="I7872" s="246"/>
      <c r="J7872" s="247"/>
      <c r="K7872" s="240"/>
      <c r="L7872" s="245"/>
    </row>
    <row r="7873" spans="1:12">
      <c r="A7873" s="243">
        <v>45210</v>
      </c>
      <c r="B7873" s="243">
        <v>45217</v>
      </c>
      <c r="C7873" s="244">
        <f t="shared" si="366"/>
        <v>8</v>
      </c>
      <c r="D7873" s="239">
        <v>45217</v>
      </c>
      <c r="E7873" s="245">
        <f t="shared" si="367"/>
        <v>7</v>
      </c>
      <c r="F7873" s="306" t="s">
        <v>176</v>
      </c>
      <c r="G7873" s="241">
        <v>18.989999999999998</v>
      </c>
      <c r="H7873" s="244">
        <f t="shared" si="368"/>
        <v>132.92999999999998</v>
      </c>
      <c r="I7873" s="246"/>
      <c r="J7873" s="247"/>
      <c r="K7873" s="240"/>
      <c r="L7873" s="245"/>
    </row>
    <row r="7874" spans="1:12">
      <c r="A7874" s="243">
        <v>45210</v>
      </c>
      <c r="B7874" s="243">
        <v>45218</v>
      </c>
      <c r="C7874" s="244">
        <f t="shared" si="366"/>
        <v>9</v>
      </c>
      <c r="D7874" s="239">
        <v>45218</v>
      </c>
      <c r="E7874" s="245">
        <f t="shared" si="367"/>
        <v>8</v>
      </c>
      <c r="F7874" s="306" t="s">
        <v>178</v>
      </c>
      <c r="G7874" s="241">
        <v>32960.76</v>
      </c>
      <c r="H7874" s="244">
        <f t="shared" si="368"/>
        <v>263686.08</v>
      </c>
      <c r="I7874" s="246"/>
      <c r="J7874" s="247"/>
      <c r="K7874" s="240"/>
      <c r="L7874" s="245"/>
    </row>
    <row r="7875" spans="1:12">
      <c r="A7875" s="243">
        <v>45210</v>
      </c>
      <c r="B7875" s="243">
        <v>45216</v>
      </c>
      <c r="C7875" s="244">
        <f t="shared" si="366"/>
        <v>7</v>
      </c>
      <c r="D7875" s="239">
        <v>45216</v>
      </c>
      <c r="E7875" s="245">
        <f t="shared" si="367"/>
        <v>6</v>
      </c>
      <c r="F7875" s="306" t="s">
        <v>177</v>
      </c>
      <c r="G7875" s="241">
        <v>12067.43</v>
      </c>
      <c r="H7875" s="244">
        <f t="shared" si="368"/>
        <v>72404.58</v>
      </c>
      <c r="I7875" s="246"/>
      <c r="J7875" s="247"/>
      <c r="K7875" s="240"/>
      <c r="L7875" s="245"/>
    </row>
    <row r="7876" spans="1:12">
      <c r="A7876" s="243">
        <v>45210</v>
      </c>
      <c r="B7876" s="243">
        <v>45217</v>
      </c>
      <c r="C7876" s="244">
        <f t="shared" si="366"/>
        <v>8</v>
      </c>
      <c r="D7876" s="239">
        <v>45217</v>
      </c>
      <c r="E7876" s="245">
        <f t="shared" si="367"/>
        <v>7</v>
      </c>
      <c r="F7876" s="306" t="s">
        <v>175</v>
      </c>
      <c r="G7876" s="241">
        <v>143.88</v>
      </c>
      <c r="H7876" s="244">
        <f t="shared" si="368"/>
        <v>1007.16</v>
      </c>
      <c r="I7876" s="246"/>
      <c r="J7876" s="247"/>
      <c r="K7876" s="240"/>
      <c r="L7876" s="245"/>
    </row>
    <row r="7877" spans="1:12">
      <c r="A7877" s="243">
        <v>45210</v>
      </c>
      <c r="B7877" s="243">
        <v>45218</v>
      </c>
      <c r="C7877" s="244">
        <f t="shared" si="366"/>
        <v>9</v>
      </c>
      <c r="D7877" s="239">
        <v>45218</v>
      </c>
      <c r="E7877" s="245">
        <f t="shared" si="367"/>
        <v>8</v>
      </c>
      <c r="F7877" s="306" t="s">
        <v>176</v>
      </c>
      <c r="G7877" s="241">
        <v>8162.18</v>
      </c>
      <c r="H7877" s="244">
        <f t="shared" si="368"/>
        <v>65297.440000000002</v>
      </c>
      <c r="I7877" s="246"/>
      <c r="J7877" s="247"/>
      <c r="K7877" s="240"/>
      <c r="L7877" s="245"/>
    </row>
    <row r="7878" spans="1:12">
      <c r="A7878" s="243">
        <v>45210</v>
      </c>
      <c r="B7878" s="243">
        <v>45218</v>
      </c>
      <c r="C7878" s="244">
        <f t="shared" si="366"/>
        <v>9</v>
      </c>
      <c r="D7878" s="239">
        <v>45218</v>
      </c>
      <c r="E7878" s="245">
        <f t="shared" si="367"/>
        <v>8</v>
      </c>
      <c r="F7878" s="306" t="s">
        <v>175</v>
      </c>
      <c r="G7878" s="241">
        <v>225.09</v>
      </c>
      <c r="H7878" s="244">
        <f t="shared" si="368"/>
        <v>1800.72</v>
      </c>
      <c r="I7878" s="246"/>
      <c r="J7878" s="247"/>
      <c r="K7878" s="240"/>
      <c r="L7878" s="245"/>
    </row>
    <row r="7879" spans="1:12">
      <c r="A7879" s="243">
        <v>45210</v>
      </c>
      <c r="B7879" s="243">
        <v>45215</v>
      </c>
      <c r="C7879" s="244">
        <f t="shared" ref="C7879:C7942" si="369">B7879-A7879+1</f>
        <v>6</v>
      </c>
      <c r="D7879" s="239">
        <v>45215</v>
      </c>
      <c r="E7879" s="245">
        <f t="shared" ref="E7879:E7942" si="370">D7879-A7879</f>
        <v>5</v>
      </c>
      <c r="F7879" s="306" t="s">
        <v>179</v>
      </c>
      <c r="G7879" s="241">
        <v>3698.52</v>
      </c>
      <c r="H7879" s="244">
        <f t="shared" ref="H7879:H7942" si="371">E7879*G7879</f>
        <v>18492.599999999999</v>
      </c>
      <c r="I7879" s="246"/>
      <c r="J7879" s="247"/>
      <c r="K7879" s="240"/>
      <c r="L7879" s="245"/>
    </row>
    <row r="7880" spans="1:12">
      <c r="A7880" s="243">
        <v>45210</v>
      </c>
      <c r="B7880" s="243">
        <v>45258</v>
      </c>
      <c r="C7880" s="244">
        <f t="shared" si="369"/>
        <v>49</v>
      </c>
      <c r="D7880" s="239">
        <v>45258</v>
      </c>
      <c r="E7880" s="245">
        <f t="shared" si="370"/>
        <v>48</v>
      </c>
      <c r="F7880" s="306" t="s">
        <v>175</v>
      </c>
      <c r="G7880" s="241">
        <v>6.13</v>
      </c>
      <c r="H7880" s="244">
        <f t="shared" si="371"/>
        <v>294.24</v>
      </c>
      <c r="I7880" s="246"/>
      <c r="J7880" s="247"/>
      <c r="K7880" s="240"/>
      <c r="L7880" s="245"/>
    </row>
    <row r="7881" spans="1:12">
      <c r="A7881" s="243">
        <v>45210</v>
      </c>
      <c r="B7881" s="243">
        <v>45267</v>
      </c>
      <c r="C7881" s="244">
        <f t="shared" si="369"/>
        <v>58</v>
      </c>
      <c r="D7881" s="239">
        <v>45267</v>
      </c>
      <c r="E7881" s="245">
        <f t="shared" si="370"/>
        <v>57</v>
      </c>
      <c r="F7881" s="306" t="s">
        <v>176</v>
      </c>
      <c r="G7881" s="241">
        <v>44.19</v>
      </c>
      <c r="H7881" s="244">
        <f t="shared" si="371"/>
        <v>2518.83</v>
      </c>
      <c r="I7881" s="246"/>
      <c r="J7881" s="247"/>
      <c r="K7881" s="240"/>
      <c r="L7881" s="245"/>
    </row>
    <row r="7882" spans="1:12">
      <c r="A7882" s="243">
        <v>45210</v>
      </c>
      <c r="B7882" s="243">
        <v>45240</v>
      </c>
      <c r="C7882" s="244">
        <f t="shared" si="369"/>
        <v>31</v>
      </c>
      <c r="D7882" s="239">
        <v>45240</v>
      </c>
      <c r="E7882" s="245">
        <f t="shared" si="370"/>
        <v>30</v>
      </c>
      <c r="F7882" s="306" t="s">
        <v>179</v>
      </c>
      <c r="G7882" s="241">
        <v>952.94</v>
      </c>
      <c r="H7882" s="244">
        <f t="shared" si="371"/>
        <v>28588.2</v>
      </c>
      <c r="I7882" s="246"/>
      <c r="J7882" s="247"/>
      <c r="K7882" s="240"/>
      <c r="L7882" s="245"/>
    </row>
    <row r="7883" spans="1:12">
      <c r="A7883" s="243">
        <v>45210</v>
      </c>
      <c r="B7883" s="243">
        <v>45243</v>
      </c>
      <c r="C7883" s="244">
        <f t="shared" si="369"/>
        <v>34</v>
      </c>
      <c r="D7883" s="239">
        <v>45243</v>
      </c>
      <c r="E7883" s="245">
        <f t="shared" si="370"/>
        <v>33</v>
      </c>
      <c r="F7883" s="306" t="s">
        <v>175</v>
      </c>
      <c r="G7883" s="241">
        <v>184.4</v>
      </c>
      <c r="H7883" s="244">
        <f t="shared" si="371"/>
        <v>6085.2</v>
      </c>
      <c r="I7883" s="246"/>
      <c r="J7883" s="247"/>
      <c r="K7883" s="240"/>
      <c r="L7883" s="245"/>
    </row>
    <row r="7884" spans="1:12">
      <c r="A7884" s="243">
        <v>45210</v>
      </c>
      <c r="B7884" s="243">
        <v>45268</v>
      </c>
      <c r="C7884" s="244">
        <f t="shared" si="369"/>
        <v>59</v>
      </c>
      <c r="D7884" s="239">
        <v>45268</v>
      </c>
      <c r="E7884" s="245">
        <f t="shared" si="370"/>
        <v>58</v>
      </c>
      <c r="F7884" s="306" t="s">
        <v>176</v>
      </c>
      <c r="G7884" s="241">
        <v>530.65</v>
      </c>
      <c r="H7884" s="244">
        <f t="shared" si="371"/>
        <v>30777.699999999997</v>
      </c>
      <c r="I7884" s="246"/>
      <c r="J7884" s="247"/>
      <c r="K7884" s="240"/>
      <c r="L7884" s="245"/>
    </row>
    <row r="7885" spans="1:12">
      <c r="A7885" s="243">
        <v>45210</v>
      </c>
      <c r="B7885" s="243">
        <v>45245</v>
      </c>
      <c r="C7885" s="244">
        <f t="shared" si="369"/>
        <v>36</v>
      </c>
      <c r="D7885" s="239">
        <v>45245</v>
      </c>
      <c r="E7885" s="245">
        <f t="shared" si="370"/>
        <v>35</v>
      </c>
      <c r="F7885" s="306" t="s">
        <v>176</v>
      </c>
      <c r="G7885" s="241">
        <v>63.6</v>
      </c>
      <c r="H7885" s="244">
        <f t="shared" si="371"/>
        <v>2226</v>
      </c>
      <c r="I7885" s="246"/>
      <c r="J7885" s="247"/>
      <c r="K7885" s="240"/>
      <c r="L7885" s="245"/>
    </row>
    <row r="7886" spans="1:12">
      <c r="A7886" s="243">
        <v>45210</v>
      </c>
      <c r="B7886" s="243">
        <v>45219</v>
      </c>
      <c r="C7886" s="244">
        <f t="shared" si="369"/>
        <v>10</v>
      </c>
      <c r="D7886" s="239">
        <v>45219</v>
      </c>
      <c r="E7886" s="245">
        <f t="shared" si="370"/>
        <v>9</v>
      </c>
      <c r="F7886" s="306" t="s">
        <v>175</v>
      </c>
      <c r="G7886" s="241">
        <v>113.8</v>
      </c>
      <c r="H7886" s="244">
        <f t="shared" si="371"/>
        <v>1024.2</v>
      </c>
      <c r="I7886" s="246"/>
      <c r="J7886" s="247"/>
      <c r="K7886" s="240"/>
      <c r="L7886" s="245"/>
    </row>
    <row r="7887" spans="1:12">
      <c r="A7887" s="243">
        <v>45210</v>
      </c>
      <c r="B7887" s="243">
        <v>45244</v>
      </c>
      <c r="C7887" s="244">
        <f t="shared" si="369"/>
        <v>35</v>
      </c>
      <c r="D7887" s="239">
        <v>45244</v>
      </c>
      <c r="E7887" s="245">
        <f t="shared" si="370"/>
        <v>34</v>
      </c>
      <c r="F7887" s="306" t="s">
        <v>175</v>
      </c>
      <c r="G7887" s="241">
        <v>159.21</v>
      </c>
      <c r="H7887" s="244">
        <f t="shared" si="371"/>
        <v>5413.14</v>
      </c>
      <c r="I7887" s="246"/>
      <c r="J7887" s="247"/>
      <c r="K7887" s="240"/>
      <c r="L7887" s="245"/>
    </row>
    <row r="7888" spans="1:12">
      <c r="A7888" s="243">
        <v>45210</v>
      </c>
      <c r="B7888" s="243">
        <v>45355</v>
      </c>
      <c r="C7888" s="244">
        <f t="shared" si="369"/>
        <v>146</v>
      </c>
      <c r="D7888" s="239">
        <v>45355</v>
      </c>
      <c r="E7888" s="245">
        <f t="shared" si="370"/>
        <v>145</v>
      </c>
      <c r="F7888" s="306" t="s">
        <v>180</v>
      </c>
      <c r="G7888" s="241">
        <v>321.47000000000003</v>
      </c>
      <c r="H7888" s="244">
        <f t="shared" si="371"/>
        <v>46613.15</v>
      </c>
      <c r="I7888" s="246"/>
      <c r="J7888" s="247"/>
      <c r="K7888" s="240"/>
      <c r="L7888" s="245"/>
    </row>
    <row r="7889" spans="1:12">
      <c r="A7889" s="243">
        <v>45210</v>
      </c>
      <c r="B7889" s="243">
        <v>45245</v>
      </c>
      <c r="C7889" s="244">
        <f t="shared" si="369"/>
        <v>36</v>
      </c>
      <c r="D7889" s="239">
        <v>45245</v>
      </c>
      <c r="E7889" s="245">
        <f t="shared" si="370"/>
        <v>35</v>
      </c>
      <c r="F7889" s="306" t="s">
        <v>175</v>
      </c>
      <c r="G7889" s="241">
        <v>81.17</v>
      </c>
      <c r="H7889" s="244">
        <f t="shared" si="371"/>
        <v>2840.9500000000003</v>
      </c>
      <c r="I7889" s="246"/>
      <c r="J7889" s="247"/>
      <c r="K7889" s="240"/>
      <c r="L7889" s="245"/>
    </row>
    <row r="7890" spans="1:12">
      <c r="A7890" s="243">
        <v>45210</v>
      </c>
      <c r="B7890" s="243">
        <v>45427</v>
      </c>
      <c r="C7890" s="244">
        <f t="shared" si="369"/>
        <v>218</v>
      </c>
      <c r="D7890" s="239">
        <v>45427</v>
      </c>
      <c r="E7890" s="245">
        <f t="shared" si="370"/>
        <v>217</v>
      </c>
      <c r="F7890" s="306" t="s">
        <v>175</v>
      </c>
      <c r="G7890" s="241">
        <v>105.76</v>
      </c>
      <c r="H7890" s="244">
        <f t="shared" si="371"/>
        <v>22949.920000000002</v>
      </c>
      <c r="I7890" s="246"/>
      <c r="J7890" s="247"/>
      <c r="K7890" s="240"/>
      <c r="L7890" s="245"/>
    </row>
    <row r="7891" spans="1:12">
      <c r="A7891" s="243">
        <v>45210</v>
      </c>
      <c r="B7891" s="243">
        <v>45302</v>
      </c>
      <c r="C7891" s="244">
        <f t="shared" si="369"/>
        <v>93</v>
      </c>
      <c r="D7891" s="239">
        <v>45302</v>
      </c>
      <c r="E7891" s="245">
        <f t="shared" si="370"/>
        <v>92</v>
      </c>
      <c r="F7891" s="306" t="s">
        <v>175</v>
      </c>
      <c r="G7891" s="241">
        <v>112.62</v>
      </c>
      <c r="H7891" s="244">
        <f t="shared" si="371"/>
        <v>10361.040000000001</v>
      </c>
      <c r="I7891" s="246"/>
      <c r="J7891" s="247"/>
      <c r="K7891" s="240"/>
      <c r="L7891" s="245"/>
    </row>
    <row r="7892" spans="1:12">
      <c r="A7892" s="243">
        <v>45210</v>
      </c>
      <c r="B7892" s="243">
        <v>45223</v>
      </c>
      <c r="C7892" s="244">
        <f t="shared" si="369"/>
        <v>14</v>
      </c>
      <c r="D7892" s="239">
        <v>45223</v>
      </c>
      <c r="E7892" s="245">
        <f t="shared" si="370"/>
        <v>13</v>
      </c>
      <c r="F7892" s="306" t="s">
        <v>178</v>
      </c>
      <c r="G7892" s="241">
        <v>7253.55</v>
      </c>
      <c r="H7892" s="244">
        <f t="shared" si="371"/>
        <v>94296.150000000009</v>
      </c>
      <c r="I7892" s="246"/>
      <c r="J7892" s="247"/>
      <c r="K7892" s="240"/>
      <c r="L7892" s="245"/>
    </row>
    <row r="7893" spans="1:12">
      <c r="A7893" s="243">
        <v>45210</v>
      </c>
      <c r="B7893" s="243">
        <v>45260</v>
      </c>
      <c r="C7893" s="244">
        <f t="shared" si="369"/>
        <v>51</v>
      </c>
      <c r="D7893" s="239">
        <v>45260</v>
      </c>
      <c r="E7893" s="245">
        <f t="shared" si="370"/>
        <v>50</v>
      </c>
      <c r="F7893" s="306" t="s">
        <v>175</v>
      </c>
      <c r="G7893" s="241">
        <v>15.53</v>
      </c>
      <c r="H7893" s="244">
        <f t="shared" si="371"/>
        <v>776.5</v>
      </c>
      <c r="I7893" s="246"/>
      <c r="J7893" s="247"/>
      <c r="K7893" s="240"/>
      <c r="L7893" s="245"/>
    </row>
    <row r="7894" spans="1:12">
      <c r="A7894" s="243">
        <v>45210</v>
      </c>
      <c r="B7894" s="243">
        <v>45246</v>
      </c>
      <c r="C7894" s="244">
        <f t="shared" si="369"/>
        <v>37</v>
      </c>
      <c r="D7894" s="239">
        <v>45246</v>
      </c>
      <c r="E7894" s="245">
        <f t="shared" si="370"/>
        <v>36</v>
      </c>
      <c r="F7894" s="306" t="s">
        <v>175</v>
      </c>
      <c r="G7894" s="241">
        <v>96.58</v>
      </c>
      <c r="H7894" s="244">
        <f t="shared" si="371"/>
        <v>3476.88</v>
      </c>
      <c r="I7894" s="246"/>
      <c r="J7894" s="247"/>
      <c r="K7894" s="240"/>
      <c r="L7894" s="245"/>
    </row>
    <row r="7895" spans="1:12">
      <c r="A7895" s="243">
        <v>45210</v>
      </c>
      <c r="B7895" s="243">
        <v>45222</v>
      </c>
      <c r="C7895" s="244">
        <f t="shared" si="369"/>
        <v>13</v>
      </c>
      <c r="D7895" s="239">
        <v>45222</v>
      </c>
      <c r="E7895" s="245">
        <f t="shared" si="370"/>
        <v>12</v>
      </c>
      <c r="F7895" s="306" t="s">
        <v>175</v>
      </c>
      <c r="G7895" s="241">
        <v>905.78</v>
      </c>
      <c r="H7895" s="244">
        <f t="shared" si="371"/>
        <v>10869.36</v>
      </c>
      <c r="I7895" s="246"/>
      <c r="J7895" s="247"/>
      <c r="K7895" s="240"/>
      <c r="L7895" s="245"/>
    </row>
    <row r="7896" spans="1:12">
      <c r="A7896" s="243">
        <v>45210</v>
      </c>
      <c r="B7896" s="243">
        <v>45223</v>
      </c>
      <c r="C7896" s="244">
        <f t="shared" si="369"/>
        <v>14</v>
      </c>
      <c r="D7896" s="239">
        <v>45223</v>
      </c>
      <c r="E7896" s="245">
        <f t="shared" si="370"/>
        <v>13</v>
      </c>
      <c r="F7896" s="306" t="s">
        <v>176</v>
      </c>
      <c r="G7896" s="241">
        <v>1616.88</v>
      </c>
      <c r="H7896" s="244">
        <f t="shared" si="371"/>
        <v>21019.440000000002</v>
      </c>
      <c r="I7896" s="246"/>
      <c r="J7896" s="247"/>
      <c r="K7896" s="240"/>
      <c r="L7896" s="245"/>
    </row>
    <row r="7897" spans="1:12">
      <c r="A7897" s="243">
        <v>45210</v>
      </c>
      <c r="B7897" s="243">
        <v>45231</v>
      </c>
      <c r="C7897" s="244">
        <f t="shared" si="369"/>
        <v>22</v>
      </c>
      <c r="D7897" s="239">
        <v>45231</v>
      </c>
      <c r="E7897" s="245">
        <f t="shared" si="370"/>
        <v>21</v>
      </c>
      <c r="F7897" s="306" t="s">
        <v>176</v>
      </c>
      <c r="G7897" s="241">
        <v>92.98</v>
      </c>
      <c r="H7897" s="244">
        <f t="shared" si="371"/>
        <v>1952.5800000000002</v>
      </c>
      <c r="I7897" s="246"/>
      <c r="J7897" s="247"/>
      <c r="K7897" s="240"/>
      <c r="L7897" s="245"/>
    </row>
    <row r="7898" spans="1:12">
      <c r="A7898" s="243">
        <v>45210</v>
      </c>
      <c r="B7898" s="243">
        <v>45224</v>
      </c>
      <c r="C7898" s="244">
        <f t="shared" si="369"/>
        <v>15</v>
      </c>
      <c r="D7898" s="239">
        <v>45224</v>
      </c>
      <c r="E7898" s="245">
        <f t="shared" si="370"/>
        <v>14</v>
      </c>
      <c r="F7898" s="306" t="s">
        <v>178</v>
      </c>
      <c r="G7898" s="241">
        <v>200803.8</v>
      </c>
      <c r="H7898" s="244">
        <f t="shared" si="371"/>
        <v>2811253.1999999997</v>
      </c>
      <c r="I7898" s="246"/>
      <c r="J7898" s="247"/>
      <c r="K7898" s="240"/>
      <c r="L7898" s="245"/>
    </row>
    <row r="7899" spans="1:12">
      <c r="A7899" s="243">
        <v>45210</v>
      </c>
      <c r="B7899" s="243">
        <v>45225</v>
      </c>
      <c r="C7899" s="244">
        <f t="shared" si="369"/>
        <v>16</v>
      </c>
      <c r="D7899" s="239">
        <v>45225</v>
      </c>
      <c r="E7899" s="245">
        <f t="shared" si="370"/>
        <v>15</v>
      </c>
      <c r="F7899" s="306" t="s">
        <v>178</v>
      </c>
      <c r="G7899" s="241">
        <v>60518.83</v>
      </c>
      <c r="H7899" s="244">
        <f t="shared" si="371"/>
        <v>907782.45000000007</v>
      </c>
      <c r="I7899" s="246"/>
      <c r="J7899" s="247"/>
      <c r="K7899" s="240"/>
      <c r="L7899" s="245"/>
    </row>
    <row r="7900" spans="1:12">
      <c r="A7900" s="243">
        <v>45210</v>
      </c>
      <c r="B7900" s="243">
        <v>45223</v>
      </c>
      <c r="C7900" s="244">
        <f t="shared" si="369"/>
        <v>14</v>
      </c>
      <c r="D7900" s="239">
        <v>45223</v>
      </c>
      <c r="E7900" s="245">
        <f t="shared" si="370"/>
        <v>13</v>
      </c>
      <c r="F7900" s="306" t="s">
        <v>175</v>
      </c>
      <c r="G7900" s="241">
        <v>471.89</v>
      </c>
      <c r="H7900" s="244">
        <f t="shared" si="371"/>
        <v>6134.57</v>
      </c>
      <c r="I7900" s="246"/>
      <c r="J7900" s="247"/>
      <c r="K7900" s="240"/>
      <c r="L7900" s="245"/>
    </row>
    <row r="7901" spans="1:12">
      <c r="A7901" s="243">
        <v>45210</v>
      </c>
      <c r="B7901" s="243">
        <v>45222</v>
      </c>
      <c r="C7901" s="244">
        <f t="shared" si="369"/>
        <v>13</v>
      </c>
      <c r="D7901" s="239">
        <v>45222</v>
      </c>
      <c r="E7901" s="245">
        <f t="shared" si="370"/>
        <v>12</v>
      </c>
      <c r="F7901" s="306" t="s">
        <v>177</v>
      </c>
      <c r="G7901" s="241">
        <v>3282.48</v>
      </c>
      <c r="H7901" s="244">
        <f t="shared" si="371"/>
        <v>39389.760000000002</v>
      </c>
      <c r="I7901" s="246"/>
      <c r="J7901" s="247"/>
      <c r="K7901" s="240"/>
      <c r="L7901" s="245"/>
    </row>
    <row r="7902" spans="1:12">
      <c r="A7902" s="243">
        <v>45210</v>
      </c>
      <c r="B7902" s="243">
        <v>45225</v>
      </c>
      <c r="C7902" s="244">
        <f t="shared" si="369"/>
        <v>16</v>
      </c>
      <c r="D7902" s="239">
        <v>45225</v>
      </c>
      <c r="E7902" s="245">
        <f t="shared" si="370"/>
        <v>15</v>
      </c>
      <c r="F7902" s="306" t="s">
        <v>176</v>
      </c>
      <c r="G7902" s="241">
        <v>28147.98</v>
      </c>
      <c r="H7902" s="244">
        <f t="shared" si="371"/>
        <v>422219.7</v>
      </c>
      <c r="I7902" s="246"/>
      <c r="J7902" s="247"/>
      <c r="K7902" s="240"/>
      <c r="L7902" s="245"/>
    </row>
    <row r="7903" spans="1:12">
      <c r="A7903" s="243">
        <v>45210</v>
      </c>
      <c r="B7903" s="243">
        <v>45352</v>
      </c>
      <c r="C7903" s="244">
        <f t="shared" si="369"/>
        <v>143</v>
      </c>
      <c r="D7903" s="239">
        <v>45352</v>
      </c>
      <c r="E7903" s="245">
        <f t="shared" si="370"/>
        <v>142</v>
      </c>
      <c r="F7903" s="306" t="s">
        <v>176</v>
      </c>
      <c r="G7903" s="241">
        <v>17.88</v>
      </c>
      <c r="H7903" s="244">
        <f t="shared" si="371"/>
        <v>2538.96</v>
      </c>
      <c r="I7903" s="246"/>
      <c r="J7903" s="247"/>
      <c r="K7903" s="240"/>
      <c r="L7903" s="245"/>
    </row>
    <row r="7904" spans="1:12">
      <c r="A7904" s="243">
        <v>45211</v>
      </c>
      <c r="B7904" s="243">
        <v>45247</v>
      </c>
      <c r="C7904" s="244">
        <f t="shared" si="369"/>
        <v>37</v>
      </c>
      <c r="D7904" s="239">
        <v>45247</v>
      </c>
      <c r="E7904" s="245">
        <f t="shared" si="370"/>
        <v>36</v>
      </c>
      <c r="F7904" s="306" t="s">
        <v>178</v>
      </c>
      <c r="G7904" s="241">
        <v>17145.849999999999</v>
      </c>
      <c r="H7904" s="244">
        <f t="shared" si="371"/>
        <v>617250.6</v>
      </c>
      <c r="I7904" s="246"/>
      <c r="J7904" s="247"/>
      <c r="K7904" s="240"/>
      <c r="L7904" s="245"/>
    </row>
    <row r="7905" spans="1:12">
      <c r="A7905" s="243">
        <v>45211</v>
      </c>
      <c r="B7905" s="243">
        <v>45245</v>
      </c>
      <c r="C7905" s="244">
        <f t="shared" si="369"/>
        <v>35</v>
      </c>
      <c r="D7905" s="239">
        <v>45245</v>
      </c>
      <c r="E7905" s="245">
        <f t="shared" si="370"/>
        <v>34</v>
      </c>
      <c r="F7905" s="306" t="s">
        <v>175</v>
      </c>
      <c r="G7905" s="241">
        <v>26.34</v>
      </c>
      <c r="H7905" s="244">
        <f t="shared" si="371"/>
        <v>895.56</v>
      </c>
      <c r="I7905" s="246"/>
      <c r="J7905" s="247"/>
      <c r="K7905" s="240"/>
      <c r="L7905" s="245"/>
    </row>
    <row r="7906" spans="1:12">
      <c r="A7906" s="243">
        <v>45211</v>
      </c>
      <c r="B7906" s="243">
        <v>45260</v>
      </c>
      <c r="C7906" s="244">
        <f t="shared" si="369"/>
        <v>50</v>
      </c>
      <c r="D7906" s="239">
        <v>45260</v>
      </c>
      <c r="E7906" s="245">
        <f t="shared" si="370"/>
        <v>49</v>
      </c>
      <c r="F7906" s="306" t="s">
        <v>176</v>
      </c>
      <c r="G7906" s="241">
        <v>439.2</v>
      </c>
      <c r="H7906" s="244">
        <f t="shared" si="371"/>
        <v>21520.799999999999</v>
      </c>
      <c r="I7906" s="246"/>
      <c r="J7906" s="247"/>
      <c r="K7906" s="240"/>
      <c r="L7906" s="245"/>
    </row>
    <row r="7907" spans="1:12">
      <c r="A7907" s="243">
        <v>45211</v>
      </c>
      <c r="B7907" s="243">
        <v>45246</v>
      </c>
      <c r="C7907" s="244">
        <f t="shared" si="369"/>
        <v>36</v>
      </c>
      <c r="D7907" s="239">
        <v>45246</v>
      </c>
      <c r="E7907" s="245">
        <f t="shared" si="370"/>
        <v>35</v>
      </c>
      <c r="F7907" s="306" t="s">
        <v>176</v>
      </c>
      <c r="G7907" s="241">
        <v>108.53</v>
      </c>
      <c r="H7907" s="244">
        <f t="shared" si="371"/>
        <v>3798.55</v>
      </c>
      <c r="I7907" s="246"/>
      <c r="J7907" s="247"/>
      <c r="K7907" s="240"/>
      <c r="L7907" s="245"/>
    </row>
    <row r="7908" spans="1:12">
      <c r="A7908" s="243">
        <v>45211</v>
      </c>
      <c r="B7908" s="243">
        <v>45222</v>
      </c>
      <c r="C7908" s="244">
        <f t="shared" si="369"/>
        <v>12</v>
      </c>
      <c r="D7908" s="239">
        <v>45222</v>
      </c>
      <c r="E7908" s="245">
        <f t="shared" si="370"/>
        <v>11</v>
      </c>
      <c r="F7908" s="306" t="s">
        <v>178</v>
      </c>
      <c r="G7908" s="241">
        <v>7615.57</v>
      </c>
      <c r="H7908" s="244">
        <f t="shared" si="371"/>
        <v>83771.26999999999</v>
      </c>
      <c r="I7908" s="246"/>
      <c r="J7908" s="247"/>
      <c r="K7908" s="240"/>
      <c r="L7908" s="245"/>
    </row>
    <row r="7909" spans="1:12">
      <c r="A7909" s="243">
        <v>45211</v>
      </c>
      <c r="B7909" s="243">
        <v>45247</v>
      </c>
      <c r="C7909" s="244">
        <f t="shared" si="369"/>
        <v>37</v>
      </c>
      <c r="D7909" s="239">
        <v>45247</v>
      </c>
      <c r="E7909" s="245">
        <f t="shared" si="370"/>
        <v>36</v>
      </c>
      <c r="F7909" s="306" t="s">
        <v>176</v>
      </c>
      <c r="G7909" s="241">
        <v>17108.46</v>
      </c>
      <c r="H7909" s="244">
        <f t="shared" si="371"/>
        <v>615904.55999999994</v>
      </c>
      <c r="I7909" s="246"/>
      <c r="J7909" s="247"/>
      <c r="K7909" s="240"/>
      <c r="L7909" s="245"/>
    </row>
    <row r="7910" spans="1:12">
      <c r="A7910" s="243">
        <v>45211</v>
      </c>
      <c r="B7910" s="243">
        <v>45329</v>
      </c>
      <c r="C7910" s="244">
        <f t="shared" si="369"/>
        <v>119</v>
      </c>
      <c r="D7910" s="239">
        <v>45329</v>
      </c>
      <c r="E7910" s="245">
        <f t="shared" si="370"/>
        <v>118</v>
      </c>
      <c r="F7910" s="306" t="s">
        <v>176</v>
      </c>
      <c r="G7910" s="241">
        <v>247.23</v>
      </c>
      <c r="H7910" s="244">
        <f t="shared" si="371"/>
        <v>29173.14</v>
      </c>
      <c r="I7910" s="246"/>
      <c r="J7910" s="247"/>
      <c r="K7910" s="240"/>
      <c r="L7910" s="245"/>
    </row>
    <row r="7911" spans="1:12">
      <c r="A7911" s="243">
        <v>45211</v>
      </c>
      <c r="B7911" s="243">
        <v>45223</v>
      </c>
      <c r="C7911" s="244">
        <f t="shared" si="369"/>
        <v>13</v>
      </c>
      <c r="D7911" s="239">
        <v>45223</v>
      </c>
      <c r="E7911" s="245">
        <f t="shared" si="370"/>
        <v>12</v>
      </c>
      <c r="F7911" s="306" t="s">
        <v>178</v>
      </c>
      <c r="G7911" s="241">
        <v>45114.74</v>
      </c>
      <c r="H7911" s="244">
        <f t="shared" si="371"/>
        <v>541376.88</v>
      </c>
      <c r="I7911" s="246"/>
      <c r="J7911" s="247"/>
      <c r="K7911" s="240"/>
      <c r="L7911" s="245"/>
    </row>
    <row r="7912" spans="1:12">
      <c r="A7912" s="243">
        <v>45211</v>
      </c>
      <c r="B7912" s="243">
        <v>45246</v>
      </c>
      <c r="C7912" s="244">
        <f t="shared" si="369"/>
        <v>36</v>
      </c>
      <c r="D7912" s="239">
        <v>45246</v>
      </c>
      <c r="E7912" s="245">
        <f t="shared" si="370"/>
        <v>35</v>
      </c>
      <c r="F7912" s="306" t="s">
        <v>175</v>
      </c>
      <c r="G7912" s="241">
        <v>41.49</v>
      </c>
      <c r="H7912" s="244">
        <f t="shared" si="371"/>
        <v>1452.15</v>
      </c>
      <c r="I7912" s="246"/>
      <c r="J7912" s="247"/>
      <c r="K7912" s="240"/>
      <c r="L7912" s="245"/>
    </row>
    <row r="7913" spans="1:12">
      <c r="A7913" s="243">
        <v>45211</v>
      </c>
      <c r="B7913" s="243">
        <v>45222</v>
      </c>
      <c r="C7913" s="244">
        <f t="shared" si="369"/>
        <v>12</v>
      </c>
      <c r="D7913" s="239">
        <v>45222</v>
      </c>
      <c r="E7913" s="245">
        <f t="shared" si="370"/>
        <v>11</v>
      </c>
      <c r="F7913" s="306" t="s">
        <v>176</v>
      </c>
      <c r="G7913" s="241">
        <v>8422.4599999999991</v>
      </c>
      <c r="H7913" s="244">
        <f t="shared" si="371"/>
        <v>92647.06</v>
      </c>
      <c r="I7913" s="246"/>
      <c r="J7913" s="247"/>
      <c r="K7913" s="240"/>
      <c r="L7913" s="245"/>
    </row>
    <row r="7914" spans="1:12">
      <c r="A7914" s="243">
        <v>45211</v>
      </c>
      <c r="B7914" s="243">
        <v>45223</v>
      </c>
      <c r="C7914" s="244">
        <f t="shared" si="369"/>
        <v>13</v>
      </c>
      <c r="D7914" s="239">
        <v>45223</v>
      </c>
      <c r="E7914" s="245">
        <f t="shared" si="370"/>
        <v>12</v>
      </c>
      <c r="F7914" s="306" t="s">
        <v>176</v>
      </c>
      <c r="G7914" s="241">
        <v>31596.19</v>
      </c>
      <c r="H7914" s="244">
        <f t="shared" si="371"/>
        <v>379154.27999999997</v>
      </c>
      <c r="I7914" s="246"/>
      <c r="J7914" s="247"/>
      <c r="K7914" s="240"/>
      <c r="L7914" s="245"/>
    </row>
    <row r="7915" spans="1:12">
      <c r="A7915" s="243">
        <v>45211</v>
      </c>
      <c r="B7915" s="243">
        <v>45222</v>
      </c>
      <c r="C7915" s="244">
        <f t="shared" si="369"/>
        <v>12</v>
      </c>
      <c r="D7915" s="239">
        <v>45222</v>
      </c>
      <c r="E7915" s="245">
        <f t="shared" si="370"/>
        <v>11</v>
      </c>
      <c r="F7915" s="306" t="s">
        <v>175</v>
      </c>
      <c r="G7915" s="241">
        <v>2815.09</v>
      </c>
      <c r="H7915" s="244">
        <f t="shared" si="371"/>
        <v>30965.99</v>
      </c>
      <c r="I7915" s="246"/>
      <c r="J7915" s="247"/>
      <c r="K7915" s="240"/>
      <c r="L7915" s="245"/>
    </row>
    <row r="7916" spans="1:12">
      <c r="A7916" s="243">
        <v>45211</v>
      </c>
      <c r="B7916" s="243">
        <v>45224</v>
      </c>
      <c r="C7916" s="244">
        <f t="shared" si="369"/>
        <v>14</v>
      </c>
      <c r="D7916" s="239">
        <v>45224</v>
      </c>
      <c r="E7916" s="245">
        <f t="shared" si="370"/>
        <v>13</v>
      </c>
      <c r="F7916" s="306" t="s">
        <v>178</v>
      </c>
      <c r="G7916" s="241">
        <v>47300.32</v>
      </c>
      <c r="H7916" s="244">
        <f t="shared" si="371"/>
        <v>614904.16</v>
      </c>
      <c r="I7916" s="246"/>
      <c r="J7916" s="247"/>
      <c r="K7916" s="240"/>
      <c r="L7916" s="245"/>
    </row>
    <row r="7917" spans="1:12">
      <c r="A7917" s="243">
        <v>45211</v>
      </c>
      <c r="B7917" s="243">
        <v>45247</v>
      </c>
      <c r="C7917" s="244">
        <f t="shared" si="369"/>
        <v>37</v>
      </c>
      <c r="D7917" s="239">
        <v>45247</v>
      </c>
      <c r="E7917" s="245">
        <f t="shared" si="370"/>
        <v>36</v>
      </c>
      <c r="F7917" s="306" t="s">
        <v>175</v>
      </c>
      <c r="G7917" s="241">
        <v>85.94</v>
      </c>
      <c r="H7917" s="244">
        <f t="shared" si="371"/>
        <v>3093.84</v>
      </c>
      <c r="I7917" s="246"/>
      <c r="J7917" s="247"/>
      <c r="K7917" s="240"/>
      <c r="L7917" s="245"/>
    </row>
    <row r="7918" spans="1:12">
      <c r="A7918" s="243">
        <v>45211</v>
      </c>
      <c r="B7918" s="243">
        <v>45224</v>
      </c>
      <c r="C7918" s="244">
        <f t="shared" si="369"/>
        <v>14</v>
      </c>
      <c r="D7918" s="239">
        <v>45224</v>
      </c>
      <c r="E7918" s="245">
        <f t="shared" si="370"/>
        <v>13</v>
      </c>
      <c r="F7918" s="306" t="s">
        <v>176</v>
      </c>
      <c r="G7918" s="241">
        <v>26290.16</v>
      </c>
      <c r="H7918" s="244">
        <f t="shared" si="371"/>
        <v>341772.08</v>
      </c>
      <c r="I7918" s="246"/>
      <c r="J7918" s="247"/>
      <c r="K7918" s="240"/>
      <c r="L7918" s="245"/>
    </row>
    <row r="7919" spans="1:12">
      <c r="A7919" s="243">
        <v>45211</v>
      </c>
      <c r="B7919" s="243">
        <v>45223</v>
      </c>
      <c r="C7919" s="244">
        <f t="shared" si="369"/>
        <v>13</v>
      </c>
      <c r="D7919" s="239">
        <v>45223</v>
      </c>
      <c r="E7919" s="245">
        <f t="shared" si="370"/>
        <v>12</v>
      </c>
      <c r="F7919" s="306" t="s">
        <v>175</v>
      </c>
      <c r="G7919" s="241">
        <v>2185.34</v>
      </c>
      <c r="H7919" s="244">
        <f t="shared" si="371"/>
        <v>26224.080000000002</v>
      </c>
      <c r="I7919" s="246"/>
      <c r="J7919" s="247"/>
      <c r="K7919" s="240"/>
      <c r="L7919" s="245"/>
    </row>
    <row r="7920" spans="1:12">
      <c r="A7920" s="243">
        <v>45211</v>
      </c>
      <c r="B7920" s="243">
        <v>45231</v>
      </c>
      <c r="C7920" s="244">
        <f t="shared" si="369"/>
        <v>21</v>
      </c>
      <c r="D7920" s="239">
        <v>45231</v>
      </c>
      <c r="E7920" s="245">
        <f t="shared" si="370"/>
        <v>20</v>
      </c>
      <c r="F7920" s="306" t="s">
        <v>175</v>
      </c>
      <c r="G7920" s="241">
        <v>93.24</v>
      </c>
      <c r="H7920" s="244">
        <f t="shared" si="371"/>
        <v>1864.8</v>
      </c>
      <c r="I7920" s="246"/>
      <c r="J7920" s="247"/>
      <c r="K7920" s="240"/>
      <c r="L7920" s="245"/>
    </row>
    <row r="7921" spans="1:12">
      <c r="A7921" s="243">
        <v>45211</v>
      </c>
      <c r="B7921" s="243">
        <v>45224</v>
      </c>
      <c r="C7921" s="244">
        <f t="shared" si="369"/>
        <v>14</v>
      </c>
      <c r="D7921" s="239">
        <v>45224</v>
      </c>
      <c r="E7921" s="245">
        <f t="shared" si="370"/>
        <v>13</v>
      </c>
      <c r="F7921" s="306" t="s">
        <v>175</v>
      </c>
      <c r="G7921" s="241">
        <v>132.37</v>
      </c>
      <c r="H7921" s="244">
        <f t="shared" si="371"/>
        <v>1720.81</v>
      </c>
      <c r="I7921" s="246"/>
      <c r="J7921" s="247"/>
      <c r="K7921" s="240"/>
      <c r="L7921" s="245"/>
    </row>
    <row r="7922" spans="1:12">
      <c r="A7922" s="243">
        <v>45211</v>
      </c>
      <c r="B7922" s="243">
        <v>45233</v>
      </c>
      <c r="C7922" s="244">
        <f t="shared" si="369"/>
        <v>23</v>
      </c>
      <c r="D7922" s="239">
        <v>45233</v>
      </c>
      <c r="E7922" s="245">
        <f t="shared" si="370"/>
        <v>22</v>
      </c>
      <c r="F7922" s="306" t="s">
        <v>176</v>
      </c>
      <c r="G7922" s="241">
        <v>78.260000000000005</v>
      </c>
      <c r="H7922" s="244">
        <f t="shared" si="371"/>
        <v>1721.72</v>
      </c>
      <c r="I7922" s="246"/>
      <c r="J7922" s="247"/>
      <c r="K7922" s="240"/>
      <c r="L7922" s="245"/>
    </row>
    <row r="7923" spans="1:12">
      <c r="A7923" s="243">
        <v>45211</v>
      </c>
      <c r="B7923" s="243">
        <v>45225</v>
      </c>
      <c r="C7923" s="244">
        <f t="shared" si="369"/>
        <v>15</v>
      </c>
      <c r="D7923" s="239">
        <v>45225</v>
      </c>
      <c r="E7923" s="245">
        <f t="shared" si="370"/>
        <v>14</v>
      </c>
      <c r="F7923" s="306" t="s">
        <v>176</v>
      </c>
      <c r="G7923" s="241">
        <v>401.58</v>
      </c>
      <c r="H7923" s="244">
        <f t="shared" si="371"/>
        <v>5622.12</v>
      </c>
      <c r="I7923" s="246"/>
      <c r="J7923" s="247"/>
      <c r="K7923" s="240"/>
      <c r="L7923" s="245"/>
    </row>
    <row r="7924" spans="1:12">
      <c r="A7924" s="243">
        <v>45211</v>
      </c>
      <c r="B7924" s="243">
        <v>45233</v>
      </c>
      <c r="C7924" s="244">
        <f t="shared" si="369"/>
        <v>23</v>
      </c>
      <c r="D7924" s="239">
        <v>45233</v>
      </c>
      <c r="E7924" s="245">
        <f t="shared" si="370"/>
        <v>22</v>
      </c>
      <c r="F7924" s="306" t="s">
        <v>175</v>
      </c>
      <c r="G7924" s="241">
        <v>6.77</v>
      </c>
      <c r="H7924" s="244">
        <f t="shared" si="371"/>
        <v>148.94</v>
      </c>
      <c r="I7924" s="246"/>
      <c r="J7924" s="247"/>
      <c r="K7924" s="240"/>
      <c r="L7924" s="245"/>
    </row>
    <row r="7925" spans="1:12">
      <c r="A7925" s="243">
        <v>45211</v>
      </c>
      <c r="B7925" s="243">
        <v>45225</v>
      </c>
      <c r="C7925" s="244">
        <f t="shared" si="369"/>
        <v>15</v>
      </c>
      <c r="D7925" s="239">
        <v>45225</v>
      </c>
      <c r="E7925" s="245">
        <f t="shared" si="370"/>
        <v>14</v>
      </c>
      <c r="F7925" s="306" t="s">
        <v>175</v>
      </c>
      <c r="G7925" s="241">
        <v>36</v>
      </c>
      <c r="H7925" s="244">
        <f t="shared" si="371"/>
        <v>504</v>
      </c>
      <c r="I7925" s="246"/>
      <c r="J7925" s="247"/>
      <c r="K7925" s="240"/>
      <c r="L7925" s="245"/>
    </row>
    <row r="7926" spans="1:12">
      <c r="A7926" s="243">
        <v>45211</v>
      </c>
      <c r="B7926" s="243">
        <v>45226</v>
      </c>
      <c r="C7926" s="244">
        <f t="shared" si="369"/>
        <v>16</v>
      </c>
      <c r="D7926" s="239">
        <v>45226</v>
      </c>
      <c r="E7926" s="245">
        <f t="shared" si="370"/>
        <v>15</v>
      </c>
      <c r="F7926" s="306" t="s">
        <v>175</v>
      </c>
      <c r="G7926" s="241">
        <v>45.29</v>
      </c>
      <c r="H7926" s="244">
        <f t="shared" si="371"/>
        <v>679.35</v>
      </c>
      <c r="I7926" s="246"/>
      <c r="J7926" s="247"/>
      <c r="K7926" s="240"/>
      <c r="L7926" s="245"/>
    </row>
    <row r="7927" spans="1:12">
      <c r="A7927" s="243">
        <v>45211</v>
      </c>
      <c r="B7927" s="243">
        <v>45273</v>
      </c>
      <c r="C7927" s="244">
        <f t="shared" si="369"/>
        <v>63</v>
      </c>
      <c r="D7927" s="239">
        <v>45273</v>
      </c>
      <c r="E7927" s="245">
        <f t="shared" si="370"/>
        <v>62</v>
      </c>
      <c r="F7927" s="306" t="s">
        <v>176</v>
      </c>
      <c r="G7927" s="241">
        <v>35.76</v>
      </c>
      <c r="H7927" s="244">
        <f t="shared" si="371"/>
        <v>2217.12</v>
      </c>
      <c r="I7927" s="246"/>
      <c r="J7927" s="247"/>
      <c r="K7927" s="240"/>
      <c r="L7927" s="245"/>
    </row>
    <row r="7928" spans="1:12">
      <c r="A7928" s="243">
        <v>45211</v>
      </c>
      <c r="B7928" s="243">
        <v>45211</v>
      </c>
      <c r="C7928" s="244">
        <f t="shared" si="369"/>
        <v>1</v>
      </c>
      <c r="D7928" s="239">
        <v>45211</v>
      </c>
      <c r="E7928" s="245">
        <f t="shared" si="370"/>
        <v>0</v>
      </c>
      <c r="F7928" s="306" t="s">
        <v>176</v>
      </c>
      <c r="G7928" s="241">
        <v>497.95</v>
      </c>
      <c r="H7928" s="244">
        <f t="shared" si="371"/>
        <v>0</v>
      </c>
      <c r="I7928" s="246"/>
      <c r="J7928" s="247"/>
      <c r="K7928" s="240"/>
      <c r="L7928" s="245"/>
    </row>
    <row r="7929" spans="1:12">
      <c r="A7929" s="243">
        <v>45211</v>
      </c>
      <c r="B7929" s="243">
        <v>45212</v>
      </c>
      <c r="C7929" s="244">
        <f t="shared" si="369"/>
        <v>2</v>
      </c>
      <c r="D7929" s="239">
        <v>45212</v>
      </c>
      <c r="E7929" s="245">
        <f t="shared" si="370"/>
        <v>1</v>
      </c>
      <c r="F7929" s="306" t="s">
        <v>178</v>
      </c>
      <c r="G7929" s="241">
        <v>601628.1</v>
      </c>
      <c r="H7929" s="244">
        <f t="shared" si="371"/>
        <v>601628.1</v>
      </c>
      <c r="I7929" s="246"/>
      <c r="J7929" s="247"/>
      <c r="K7929" s="240"/>
      <c r="L7929" s="245"/>
    </row>
    <row r="7930" spans="1:12">
      <c r="A7930" s="243">
        <v>45211</v>
      </c>
      <c r="B7930" s="243">
        <v>45250</v>
      </c>
      <c r="C7930" s="244">
        <f t="shared" si="369"/>
        <v>40</v>
      </c>
      <c r="D7930" s="239">
        <v>45250</v>
      </c>
      <c r="E7930" s="245">
        <f t="shared" si="370"/>
        <v>39</v>
      </c>
      <c r="F7930" s="306" t="s">
        <v>176</v>
      </c>
      <c r="G7930" s="241">
        <v>70233.47</v>
      </c>
      <c r="H7930" s="244">
        <f t="shared" si="371"/>
        <v>2739105.33</v>
      </c>
      <c r="I7930" s="246"/>
      <c r="J7930" s="247"/>
      <c r="K7930" s="240"/>
      <c r="L7930" s="245"/>
    </row>
    <row r="7931" spans="1:12">
      <c r="A7931" s="243">
        <v>45211</v>
      </c>
      <c r="B7931" s="243">
        <v>45236</v>
      </c>
      <c r="C7931" s="244">
        <f t="shared" si="369"/>
        <v>26</v>
      </c>
      <c r="D7931" s="239">
        <v>45236</v>
      </c>
      <c r="E7931" s="245">
        <f t="shared" si="370"/>
        <v>25</v>
      </c>
      <c r="F7931" s="306" t="s">
        <v>176</v>
      </c>
      <c r="G7931" s="241">
        <v>135.26</v>
      </c>
      <c r="H7931" s="244">
        <f t="shared" si="371"/>
        <v>3381.5</v>
      </c>
      <c r="I7931" s="246"/>
      <c r="J7931" s="247"/>
      <c r="K7931" s="240"/>
      <c r="L7931" s="245"/>
    </row>
    <row r="7932" spans="1:12">
      <c r="A7932" s="243">
        <v>45211</v>
      </c>
      <c r="B7932" s="243">
        <v>45274</v>
      </c>
      <c r="C7932" s="244">
        <f t="shared" si="369"/>
        <v>64</v>
      </c>
      <c r="D7932" s="239">
        <v>45274</v>
      </c>
      <c r="E7932" s="245">
        <f t="shared" si="370"/>
        <v>63</v>
      </c>
      <c r="F7932" s="306" t="s">
        <v>176</v>
      </c>
      <c r="G7932" s="241">
        <v>1745.86</v>
      </c>
      <c r="H7932" s="244">
        <f t="shared" si="371"/>
        <v>109989.18</v>
      </c>
      <c r="I7932" s="246"/>
      <c r="J7932" s="247"/>
      <c r="K7932" s="240"/>
      <c r="L7932" s="245"/>
    </row>
    <row r="7933" spans="1:12">
      <c r="A7933" s="243">
        <v>45211</v>
      </c>
      <c r="B7933" s="243">
        <v>45212</v>
      </c>
      <c r="C7933" s="244">
        <f t="shared" si="369"/>
        <v>2</v>
      </c>
      <c r="D7933" s="239">
        <v>45212</v>
      </c>
      <c r="E7933" s="245">
        <f t="shared" si="370"/>
        <v>1</v>
      </c>
      <c r="F7933" s="306" t="s">
        <v>176</v>
      </c>
      <c r="G7933" s="241">
        <v>642261.06000000006</v>
      </c>
      <c r="H7933" s="244">
        <f t="shared" si="371"/>
        <v>642261.06000000006</v>
      </c>
      <c r="I7933" s="246"/>
      <c r="J7933" s="247"/>
      <c r="K7933" s="240"/>
      <c r="L7933" s="245"/>
    </row>
    <row r="7934" spans="1:12">
      <c r="A7934" s="243">
        <v>45211</v>
      </c>
      <c r="B7934" s="243">
        <v>45211</v>
      </c>
      <c r="C7934" s="244">
        <f t="shared" si="369"/>
        <v>1</v>
      </c>
      <c r="D7934" s="239">
        <v>45211</v>
      </c>
      <c r="E7934" s="245">
        <f t="shared" si="370"/>
        <v>0</v>
      </c>
      <c r="F7934" s="306" t="s">
        <v>175</v>
      </c>
      <c r="G7934" s="241">
        <v>519.16999999999996</v>
      </c>
      <c r="H7934" s="244">
        <f t="shared" si="371"/>
        <v>0</v>
      </c>
      <c r="I7934" s="246"/>
      <c r="J7934" s="247"/>
      <c r="K7934" s="240"/>
      <c r="L7934" s="245"/>
    </row>
    <row r="7935" spans="1:12">
      <c r="A7935" s="243">
        <v>45211</v>
      </c>
      <c r="B7935" s="243">
        <v>45418</v>
      </c>
      <c r="C7935" s="244">
        <f t="shared" si="369"/>
        <v>208</v>
      </c>
      <c r="D7935" s="239">
        <v>45418</v>
      </c>
      <c r="E7935" s="245">
        <f t="shared" si="370"/>
        <v>207</v>
      </c>
      <c r="F7935" s="306" t="s">
        <v>175</v>
      </c>
      <c r="G7935" s="241">
        <v>187.99</v>
      </c>
      <c r="H7935" s="244">
        <f t="shared" si="371"/>
        <v>38913.93</v>
      </c>
      <c r="I7935" s="246"/>
      <c r="J7935" s="247"/>
      <c r="K7935" s="240"/>
      <c r="L7935" s="245"/>
    </row>
    <row r="7936" spans="1:12">
      <c r="A7936" s="243">
        <v>45211</v>
      </c>
      <c r="B7936" s="243">
        <v>45293</v>
      </c>
      <c r="C7936" s="244">
        <f t="shared" si="369"/>
        <v>83</v>
      </c>
      <c r="D7936" s="239">
        <v>45293</v>
      </c>
      <c r="E7936" s="245">
        <f t="shared" si="370"/>
        <v>82</v>
      </c>
      <c r="F7936" s="306" t="s">
        <v>175</v>
      </c>
      <c r="G7936" s="241">
        <v>79.06</v>
      </c>
      <c r="H7936" s="244">
        <f t="shared" si="371"/>
        <v>6482.92</v>
      </c>
      <c r="I7936" s="246"/>
      <c r="J7936" s="247"/>
      <c r="K7936" s="240"/>
      <c r="L7936" s="245"/>
    </row>
    <row r="7937" spans="1:12">
      <c r="A7937" s="243">
        <v>45211</v>
      </c>
      <c r="B7937" s="243">
        <v>45212</v>
      </c>
      <c r="C7937" s="244">
        <f t="shared" si="369"/>
        <v>2</v>
      </c>
      <c r="D7937" s="239">
        <v>45212</v>
      </c>
      <c r="E7937" s="245">
        <f t="shared" si="370"/>
        <v>1</v>
      </c>
      <c r="F7937" s="306" t="s">
        <v>175</v>
      </c>
      <c r="G7937" s="241">
        <v>712121.69</v>
      </c>
      <c r="H7937" s="244">
        <f t="shared" si="371"/>
        <v>712121.69</v>
      </c>
      <c r="I7937" s="246"/>
      <c r="J7937" s="247"/>
      <c r="K7937" s="240"/>
      <c r="L7937" s="245"/>
    </row>
    <row r="7938" spans="1:12">
      <c r="A7938" s="243">
        <v>45211</v>
      </c>
      <c r="B7938" s="243">
        <v>45237</v>
      </c>
      <c r="C7938" s="244">
        <f t="shared" si="369"/>
        <v>27</v>
      </c>
      <c r="D7938" s="239">
        <v>45237</v>
      </c>
      <c r="E7938" s="245">
        <f t="shared" si="370"/>
        <v>26</v>
      </c>
      <c r="F7938" s="306" t="s">
        <v>175</v>
      </c>
      <c r="G7938" s="241">
        <v>4.22</v>
      </c>
      <c r="H7938" s="244">
        <f t="shared" si="371"/>
        <v>109.72</v>
      </c>
      <c r="I7938" s="246"/>
      <c r="J7938" s="247"/>
      <c r="K7938" s="240"/>
      <c r="L7938" s="245"/>
    </row>
    <row r="7939" spans="1:12">
      <c r="A7939" s="243">
        <v>45211</v>
      </c>
      <c r="B7939" s="243">
        <v>45356</v>
      </c>
      <c r="C7939" s="244">
        <f t="shared" si="369"/>
        <v>146</v>
      </c>
      <c r="D7939" s="239">
        <v>45356</v>
      </c>
      <c r="E7939" s="245">
        <f t="shared" si="370"/>
        <v>145</v>
      </c>
      <c r="F7939" s="306" t="s">
        <v>175</v>
      </c>
      <c r="G7939" s="241">
        <v>21.65</v>
      </c>
      <c r="H7939" s="244">
        <f t="shared" si="371"/>
        <v>3139.25</v>
      </c>
      <c r="I7939" s="246"/>
      <c r="J7939" s="247"/>
      <c r="K7939" s="240"/>
      <c r="L7939" s="245"/>
    </row>
    <row r="7940" spans="1:12">
      <c r="A7940" s="243">
        <v>45211</v>
      </c>
      <c r="B7940" s="243">
        <v>45211</v>
      </c>
      <c r="C7940" s="244">
        <f t="shared" si="369"/>
        <v>1</v>
      </c>
      <c r="D7940" s="239">
        <v>45211</v>
      </c>
      <c r="E7940" s="245">
        <f t="shared" si="370"/>
        <v>0</v>
      </c>
      <c r="F7940" s="306" t="s">
        <v>177</v>
      </c>
      <c r="G7940" s="241">
        <v>18.809999999999999</v>
      </c>
      <c r="H7940" s="244">
        <f t="shared" si="371"/>
        <v>0</v>
      </c>
      <c r="I7940" s="246"/>
      <c r="J7940" s="247"/>
      <c r="K7940" s="240"/>
      <c r="L7940" s="245"/>
    </row>
    <row r="7941" spans="1:12">
      <c r="A7941" s="243">
        <v>45211</v>
      </c>
      <c r="B7941" s="243">
        <v>45290</v>
      </c>
      <c r="C7941" s="244">
        <f t="shared" si="369"/>
        <v>80</v>
      </c>
      <c r="D7941" s="239">
        <v>45290</v>
      </c>
      <c r="E7941" s="245">
        <f t="shared" si="370"/>
        <v>79</v>
      </c>
      <c r="F7941" s="306" t="s">
        <v>176</v>
      </c>
      <c r="G7941" s="241">
        <v>828.88</v>
      </c>
      <c r="H7941" s="244">
        <f t="shared" si="371"/>
        <v>65481.52</v>
      </c>
      <c r="I7941" s="246"/>
      <c r="J7941" s="247"/>
      <c r="K7941" s="240"/>
      <c r="L7941" s="245"/>
    </row>
    <row r="7942" spans="1:12">
      <c r="A7942" s="243">
        <v>45211</v>
      </c>
      <c r="B7942" s="243">
        <v>45229</v>
      </c>
      <c r="C7942" s="244">
        <f t="shared" si="369"/>
        <v>19</v>
      </c>
      <c r="D7942" s="239">
        <v>45229</v>
      </c>
      <c r="E7942" s="245">
        <f t="shared" si="370"/>
        <v>18</v>
      </c>
      <c r="F7942" s="306" t="s">
        <v>178</v>
      </c>
      <c r="G7942" s="241">
        <v>7782.11</v>
      </c>
      <c r="H7942" s="244">
        <f t="shared" si="371"/>
        <v>140077.97999999998</v>
      </c>
      <c r="I7942" s="246"/>
      <c r="J7942" s="247"/>
      <c r="K7942" s="240"/>
      <c r="L7942" s="245"/>
    </row>
    <row r="7943" spans="1:12">
      <c r="A7943" s="243">
        <v>45211</v>
      </c>
      <c r="B7943" s="243">
        <v>45215</v>
      </c>
      <c r="C7943" s="244">
        <f t="shared" ref="C7943:C8006" si="372">B7943-A7943+1</f>
        <v>5</v>
      </c>
      <c r="D7943" s="239">
        <v>45215</v>
      </c>
      <c r="E7943" s="245">
        <f t="shared" ref="E7943:E8006" si="373">D7943-A7943</f>
        <v>4</v>
      </c>
      <c r="F7943" s="306" t="s">
        <v>178</v>
      </c>
      <c r="G7943" s="241">
        <v>28781.54</v>
      </c>
      <c r="H7943" s="244">
        <f t="shared" ref="H7943:H8006" si="374">E7943*G7943</f>
        <v>115126.16</v>
      </c>
      <c r="I7943" s="246"/>
      <c r="J7943" s="247"/>
      <c r="K7943" s="240"/>
      <c r="L7943" s="245"/>
    </row>
    <row r="7944" spans="1:12">
      <c r="A7944" s="243">
        <v>45211</v>
      </c>
      <c r="B7944" s="243">
        <v>45212</v>
      </c>
      <c r="C7944" s="244">
        <f t="shared" si="372"/>
        <v>2</v>
      </c>
      <c r="D7944" s="239">
        <v>45212</v>
      </c>
      <c r="E7944" s="245">
        <f t="shared" si="373"/>
        <v>1</v>
      </c>
      <c r="F7944" s="306" t="s">
        <v>177</v>
      </c>
      <c r="G7944" s="241">
        <v>1576.38</v>
      </c>
      <c r="H7944" s="244">
        <f t="shared" si="374"/>
        <v>1576.38</v>
      </c>
      <c r="I7944" s="246"/>
      <c r="J7944" s="247"/>
      <c r="K7944" s="240"/>
      <c r="L7944" s="245"/>
    </row>
    <row r="7945" spans="1:12">
      <c r="A7945" s="243">
        <v>45211</v>
      </c>
      <c r="B7945" s="243">
        <v>45215</v>
      </c>
      <c r="C7945" s="244">
        <f t="shared" si="372"/>
        <v>5</v>
      </c>
      <c r="D7945" s="239">
        <v>45215</v>
      </c>
      <c r="E7945" s="245">
        <f t="shared" si="373"/>
        <v>4</v>
      </c>
      <c r="F7945" s="306" t="s">
        <v>176</v>
      </c>
      <c r="G7945" s="241">
        <v>71149.62</v>
      </c>
      <c r="H7945" s="244">
        <f t="shared" si="374"/>
        <v>284598.48</v>
      </c>
      <c r="I7945" s="246"/>
      <c r="J7945" s="247"/>
      <c r="K7945" s="240"/>
      <c r="L7945" s="245"/>
    </row>
    <row r="7946" spans="1:12">
      <c r="A7946" s="243">
        <v>45211</v>
      </c>
      <c r="B7946" s="243">
        <v>45229</v>
      </c>
      <c r="C7946" s="244">
        <f t="shared" si="372"/>
        <v>19</v>
      </c>
      <c r="D7946" s="239">
        <v>45229</v>
      </c>
      <c r="E7946" s="245">
        <f t="shared" si="373"/>
        <v>18</v>
      </c>
      <c r="F7946" s="306" t="s">
        <v>176</v>
      </c>
      <c r="G7946" s="241">
        <v>1141.44</v>
      </c>
      <c r="H7946" s="244">
        <f t="shared" si="374"/>
        <v>20545.920000000002</v>
      </c>
      <c r="I7946" s="246"/>
      <c r="J7946" s="247"/>
      <c r="K7946" s="240"/>
      <c r="L7946" s="245"/>
    </row>
    <row r="7947" spans="1:12">
      <c r="A7947" s="243">
        <v>45211</v>
      </c>
      <c r="B7947" s="243">
        <v>45216</v>
      </c>
      <c r="C7947" s="244">
        <f t="shared" si="372"/>
        <v>6</v>
      </c>
      <c r="D7947" s="239">
        <v>45216</v>
      </c>
      <c r="E7947" s="245">
        <f t="shared" si="373"/>
        <v>5</v>
      </c>
      <c r="F7947" s="306" t="s">
        <v>178</v>
      </c>
      <c r="G7947" s="241">
        <v>41102.300000000003</v>
      </c>
      <c r="H7947" s="244">
        <f t="shared" si="374"/>
        <v>205511.5</v>
      </c>
      <c r="I7947" s="246"/>
      <c r="J7947" s="247"/>
      <c r="K7947" s="240"/>
      <c r="L7947" s="245"/>
    </row>
    <row r="7948" spans="1:12">
      <c r="A7948" s="243">
        <v>45211</v>
      </c>
      <c r="B7948" s="243">
        <v>45278</v>
      </c>
      <c r="C7948" s="244">
        <f t="shared" si="372"/>
        <v>68</v>
      </c>
      <c r="D7948" s="239">
        <v>45278</v>
      </c>
      <c r="E7948" s="245">
        <f t="shared" si="373"/>
        <v>67</v>
      </c>
      <c r="F7948" s="306" t="s">
        <v>176</v>
      </c>
      <c r="G7948" s="241">
        <v>671.61</v>
      </c>
      <c r="H7948" s="244">
        <f t="shared" si="374"/>
        <v>44997.87</v>
      </c>
      <c r="I7948" s="246"/>
      <c r="J7948" s="247"/>
      <c r="K7948" s="240"/>
      <c r="L7948" s="245"/>
    </row>
    <row r="7949" spans="1:12">
      <c r="A7949" s="243">
        <v>45211</v>
      </c>
      <c r="B7949" s="243">
        <v>45215</v>
      </c>
      <c r="C7949" s="244">
        <f t="shared" si="372"/>
        <v>5</v>
      </c>
      <c r="D7949" s="239">
        <v>45215</v>
      </c>
      <c r="E7949" s="245">
        <f t="shared" si="373"/>
        <v>4</v>
      </c>
      <c r="F7949" s="306" t="s">
        <v>175</v>
      </c>
      <c r="G7949" s="241">
        <v>7811.72</v>
      </c>
      <c r="H7949" s="244">
        <f t="shared" si="374"/>
        <v>31246.880000000001</v>
      </c>
      <c r="I7949" s="246"/>
      <c r="J7949" s="247"/>
      <c r="K7949" s="240"/>
      <c r="L7949" s="245"/>
    </row>
    <row r="7950" spans="1:12">
      <c r="A7950" s="243">
        <v>45211</v>
      </c>
      <c r="B7950" s="243">
        <v>45216</v>
      </c>
      <c r="C7950" s="244">
        <f t="shared" si="372"/>
        <v>6</v>
      </c>
      <c r="D7950" s="239">
        <v>45216</v>
      </c>
      <c r="E7950" s="245">
        <f t="shared" si="373"/>
        <v>5</v>
      </c>
      <c r="F7950" s="306" t="s">
        <v>176</v>
      </c>
      <c r="G7950" s="241">
        <v>150166.87</v>
      </c>
      <c r="H7950" s="244">
        <f t="shared" si="374"/>
        <v>750834.35</v>
      </c>
      <c r="I7950" s="246"/>
      <c r="J7950" s="247"/>
      <c r="K7950" s="240"/>
      <c r="L7950" s="245"/>
    </row>
    <row r="7951" spans="1:12">
      <c r="A7951" s="243">
        <v>45211</v>
      </c>
      <c r="B7951" s="243">
        <v>45229</v>
      </c>
      <c r="C7951" s="244">
        <f t="shared" si="372"/>
        <v>19</v>
      </c>
      <c r="D7951" s="239">
        <v>45229</v>
      </c>
      <c r="E7951" s="245">
        <f t="shared" si="373"/>
        <v>18</v>
      </c>
      <c r="F7951" s="306" t="s">
        <v>175</v>
      </c>
      <c r="G7951" s="241">
        <v>44.96</v>
      </c>
      <c r="H7951" s="244">
        <f t="shared" si="374"/>
        <v>809.28</v>
      </c>
      <c r="I7951" s="246"/>
      <c r="J7951" s="247"/>
      <c r="K7951" s="240"/>
      <c r="L7951" s="245"/>
    </row>
    <row r="7952" spans="1:12">
      <c r="A7952" s="243">
        <v>45211</v>
      </c>
      <c r="B7952" s="243">
        <v>45212</v>
      </c>
      <c r="C7952" s="244">
        <f t="shared" si="372"/>
        <v>2</v>
      </c>
      <c r="D7952" s="239">
        <v>45212</v>
      </c>
      <c r="E7952" s="245">
        <f t="shared" si="373"/>
        <v>1</v>
      </c>
      <c r="F7952" s="306" t="s">
        <v>179</v>
      </c>
      <c r="G7952" s="241">
        <v>9.17</v>
      </c>
      <c r="H7952" s="244">
        <f t="shared" si="374"/>
        <v>9.17</v>
      </c>
      <c r="I7952" s="246"/>
      <c r="J7952" s="247"/>
      <c r="K7952" s="240"/>
      <c r="L7952" s="245"/>
    </row>
    <row r="7953" spans="1:12">
      <c r="A7953" s="243">
        <v>45211</v>
      </c>
      <c r="B7953" s="243">
        <v>45216</v>
      </c>
      <c r="C7953" s="244">
        <f t="shared" si="372"/>
        <v>6</v>
      </c>
      <c r="D7953" s="239">
        <v>45216</v>
      </c>
      <c r="E7953" s="245">
        <f t="shared" si="373"/>
        <v>5</v>
      </c>
      <c r="F7953" s="306" t="s">
        <v>175</v>
      </c>
      <c r="G7953" s="241">
        <v>1026.0899999999999</v>
      </c>
      <c r="H7953" s="244">
        <f t="shared" si="374"/>
        <v>5130.45</v>
      </c>
      <c r="I7953" s="246"/>
      <c r="J7953" s="247"/>
      <c r="K7953" s="240"/>
      <c r="L7953" s="245"/>
    </row>
    <row r="7954" spans="1:12">
      <c r="A7954" s="243">
        <v>45211</v>
      </c>
      <c r="B7954" s="243">
        <v>45217</v>
      </c>
      <c r="C7954" s="244">
        <f t="shared" si="372"/>
        <v>7</v>
      </c>
      <c r="D7954" s="239">
        <v>45217</v>
      </c>
      <c r="E7954" s="245">
        <f t="shared" si="373"/>
        <v>6</v>
      </c>
      <c r="F7954" s="306" t="s">
        <v>176</v>
      </c>
      <c r="G7954" s="241">
        <v>890.78</v>
      </c>
      <c r="H7954" s="244">
        <f t="shared" si="374"/>
        <v>5344.68</v>
      </c>
      <c r="I7954" s="246"/>
      <c r="J7954" s="247"/>
      <c r="K7954" s="240"/>
      <c r="L7954" s="245"/>
    </row>
    <row r="7955" spans="1:12">
      <c r="A7955" s="243">
        <v>45211</v>
      </c>
      <c r="B7955" s="243">
        <v>45215</v>
      </c>
      <c r="C7955" s="244">
        <f t="shared" si="372"/>
        <v>5</v>
      </c>
      <c r="D7955" s="239">
        <v>45215</v>
      </c>
      <c r="E7955" s="245">
        <f t="shared" si="373"/>
        <v>4</v>
      </c>
      <c r="F7955" s="306" t="s">
        <v>177</v>
      </c>
      <c r="G7955" s="241">
        <v>0.72</v>
      </c>
      <c r="H7955" s="244">
        <f t="shared" si="374"/>
        <v>2.88</v>
      </c>
      <c r="I7955" s="246"/>
      <c r="J7955" s="247"/>
      <c r="K7955" s="240"/>
      <c r="L7955" s="245"/>
    </row>
    <row r="7956" spans="1:12">
      <c r="A7956" s="243">
        <v>45211</v>
      </c>
      <c r="B7956" s="243">
        <v>45299</v>
      </c>
      <c r="C7956" s="244">
        <f t="shared" si="372"/>
        <v>89</v>
      </c>
      <c r="D7956" s="239">
        <v>45299</v>
      </c>
      <c r="E7956" s="245">
        <f t="shared" si="373"/>
        <v>88</v>
      </c>
      <c r="F7956" s="306" t="s">
        <v>175</v>
      </c>
      <c r="G7956" s="241">
        <v>32.549999999999997</v>
      </c>
      <c r="H7956" s="244">
        <f t="shared" si="374"/>
        <v>2864.3999999999996</v>
      </c>
      <c r="I7956" s="246"/>
      <c r="J7956" s="247"/>
      <c r="K7956" s="240"/>
      <c r="L7956" s="245"/>
    </row>
    <row r="7957" spans="1:12">
      <c r="A7957" s="243">
        <v>45211</v>
      </c>
      <c r="B7957" s="243">
        <v>45217</v>
      </c>
      <c r="C7957" s="244">
        <f t="shared" si="372"/>
        <v>7</v>
      </c>
      <c r="D7957" s="239">
        <v>45217</v>
      </c>
      <c r="E7957" s="245">
        <f t="shared" si="373"/>
        <v>6</v>
      </c>
      <c r="F7957" s="306" t="s">
        <v>175</v>
      </c>
      <c r="G7957" s="241">
        <v>29.88</v>
      </c>
      <c r="H7957" s="244">
        <f t="shared" si="374"/>
        <v>179.28</v>
      </c>
      <c r="I7957" s="246"/>
      <c r="J7957" s="247"/>
      <c r="K7957" s="240"/>
      <c r="L7957" s="245"/>
    </row>
    <row r="7958" spans="1:12">
      <c r="A7958" s="243">
        <v>45211</v>
      </c>
      <c r="B7958" s="243">
        <v>45218</v>
      </c>
      <c r="C7958" s="244">
        <f t="shared" si="372"/>
        <v>8</v>
      </c>
      <c r="D7958" s="239">
        <v>45218</v>
      </c>
      <c r="E7958" s="245">
        <f t="shared" si="373"/>
        <v>7</v>
      </c>
      <c r="F7958" s="306" t="s">
        <v>175</v>
      </c>
      <c r="G7958" s="241">
        <v>148.18</v>
      </c>
      <c r="H7958" s="244">
        <f t="shared" si="374"/>
        <v>1037.26</v>
      </c>
      <c r="I7958" s="246"/>
      <c r="J7958" s="247"/>
      <c r="K7958" s="240"/>
      <c r="L7958" s="245"/>
    </row>
    <row r="7959" spans="1:12">
      <c r="A7959" s="243">
        <v>45211</v>
      </c>
      <c r="B7959" s="243">
        <v>45257</v>
      </c>
      <c r="C7959" s="244">
        <f t="shared" si="372"/>
        <v>47</v>
      </c>
      <c r="D7959" s="239">
        <v>45257</v>
      </c>
      <c r="E7959" s="245">
        <f t="shared" si="373"/>
        <v>46</v>
      </c>
      <c r="F7959" s="306" t="s">
        <v>175</v>
      </c>
      <c r="G7959" s="241">
        <v>579.29999999999995</v>
      </c>
      <c r="H7959" s="244">
        <f t="shared" si="374"/>
        <v>26647.8</v>
      </c>
      <c r="I7959" s="246"/>
      <c r="J7959" s="247"/>
      <c r="K7959" s="240"/>
      <c r="L7959" s="245"/>
    </row>
    <row r="7960" spans="1:12">
      <c r="A7960" s="243">
        <v>45211</v>
      </c>
      <c r="B7960" s="243">
        <v>45217</v>
      </c>
      <c r="C7960" s="244">
        <f t="shared" si="372"/>
        <v>7</v>
      </c>
      <c r="D7960" s="239">
        <v>45217</v>
      </c>
      <c r="E7960" s="245">
        <f t="shared" si="373"/>
        <v>6</v>
      </c>
      <c r="F7960" s="306" t="s">
        <v>177</v>
      </c>
      <c r="G7960" s="241">
        <v>27.94</v>
      </c>
      <c r="H7960" s="244">
        <f t="shared" si="374"/>
        <v>167.64000000000001</v>
      </c>
      <c r="I7960" s="246"/>
      <c r="J7960" s="247"/>
      <c r="K7960" s="240"/>
      <c r="L7960" s="245"/>
    </row>
    <row r="7961" spans="1:12">
      <c r="A7961" s="243">
        <v>45211</v>
      </c>
      <c r="B7961" s="243">
        <v>45215</v>
      </c>
      <c r="C7961" s="244">
        <f t="shared" si="372"/>
        <v>5</v>
      </c>
      <c r="D7961" s="239">
        <v>45215</v>
      </c>
      <c r="E7961" s="245">
        <f t="shared" si="373"/>
        <v>4</v>
      </c>
      <c r="F7961" s="306" t="s">
        <v>179</v>
      </c>
      <c r="G7961" s="241">
        <v>3.79</v>
      </c>
      <c r="H7961" s="244">
        <f t="shared" si="374"/>
        <v>15.16</v>
      </c>
      <c r="I7961" s="246"/>
      <c r="J7961" s="247"/>
      <c r="K7961" s="240"/>
      <c r="L7961" s="245"/>
    </row>
    <row r="7962" spans="1:12">
      <c r="A7962" s="243">
        <v>45211</v>
      </c>
      <c r="B7962" s="243">
        <v>45258</v>
      </c>
      <c r="C7962" s="244">
        <f t="shared" si="372"/>
        <v>48</v>
      </c>
      <c r="D7962" s="239">
        <v>45258</v>
      </c>
      <c r="E7962" s="245">
        <f t="shared" si="373"/>
        <v>47</v>
      </c>
      <c r="F7962" s="306" t="s">
        <v>175</v>
      </c>
      <c r="G7962" s="241">
        <v>125.87</v>
      </c>
      <c r="H7962" s="244">
        <f t="shared" si="374"/>
        <v>5915.89</v>
      </c>
      <c r="I7962" s="246"/>
      <c r="J7962" s="247"/>
      <c r="K7962" s="240"/>
      <c r="L7962" s="245"/>
    </row>
    <row r="7963" spans="1:12">
      <c r="A7963" s="243">
        <v>45211</v>
      </c>
      <c r="B7963" s="243">
        <v>45280</v>
      </c>
      <c r="C7963" s="244">
        <f t="shared" si="372"/>
        <v>70</v>
      </c>
      <c r="D7963" s="239">
        <v>45280</v>
      </c>
      <c r="E7963" s="245">
        <f t="shared" si="373"/>
        <v>69</v>
      </c>
      <c r="F7963" s="306" t="s">
        <v>176</v>
      </c>
      <c r="G7963" s="241">
        <v>466.62</v>
      </c>
      <c r="H7963" s="244">
        <f t="shared" si="374"/>
        <v>32196.78</v>
      </c>
      <c r="I7963" s="246"/>
      <c r="J7963" s="247"/>
      <c r="K7963" s="240"/>
      <c r="L7963" s="245"/>
    </row>
    <row r="7964" spans="1:12">
      <c r="A7964" s="243">
        <v>45211</v>
      </c>
      <c r="B7964" s="243">
        <v>45244</v>
      </c>
      <c r="C7964" s="244">
        <f t="shared" si="372"/>
        <v>34</v>
      </c>
      <c r="D7964" s="239">
        <v>45244</v>
      </c>
      <c r="E7964" s="245">
        <f t="shared" si="373"/>
        <v>33</v>
      </c>
      <c r="F7964" s="306" t="s">
        <v>178</v>
      </c>
      <c r="G7964" s="241">
        <v>4932.93</v>
      </c>
      <c r="H7964" s="244">
        <f t="shared" si="374"/>
        <v>162786.69</v>
      </c>
      <c r="I7964" s="246"/>
      <c r="J7964" s="247"/>
      <c r="K7964" s="240"/>
      <c r="L7964" s="245"/>
    </row>
    <row r="7965" spans="1:12">
      <c r="A7965" s="243">
        <v>45211</v>
      </c>
      <c r="B7965" s="243">
        <v>45244</v>
      </c>
      <c r="C7965" s="244">
        <f t="shared" si="372"/>
        <v>34</v>
      </c>
      <c r="D7965" s="239">
        <v>45244</v>
      </c>
      <c r="E7965" s="245">
        <f t="shared" si="373"/>
        <v>33</v>
      </c>
      <c r="F7965" s="306" t="s">
        <v>176</v>
      </c>
      <c r="G7965" s="241">
        <v>19227.78</v>
      </c>
      <c r="H7965" s="244">
        <f t="shared" si="374"/>
        <v>634516.74</v>
      </c>
      <c r="I7965" s="246"/>
      <c r="J7965" s="247"/>
      <c r="K7965" s="240"/>
      <c r="L7965" s="245"/>
    </row>
    <row r="7966" spans="1:12">
      <c r="A7966" s="243">
        <v>45211</v>
      </c>
      <c r="B7966" s="243">
        <v>45219</v>
      </c>
      <c r="C7966" s="244">
        <f t="shared" si="372"/>
        <v>9</v>
      </c>
      <c r="D7966" s="239">
        <v>45219</v>
      </c>
      <c r="E7966" s="245">
        <f t="shared" si="373"/>
        <v>8</v>
      </c>
      <c r="F7966" s="306" t="s">
        <v>176</v>
      </c>
      <c r="G7966" s="241">
        <v>1806.56</v>
      </c>
      <c r="H7966" s="244">
        <f t="shared" si="374"/>
        <v>14452.48</v>
      </c>
      <c r="I7966" s="246"/>
      <c r="J7966" s="247"/>
      <c r="K7966" s="240"/>
      <c r="L7966" s="245"/>
    </row>
    <row r="7967" spans="1:12">
      <c r="A7967" s="243">
        <v>45211</v>
      </c>
      <c r="B7967" s="243">
        <v>45219</v>
      </c>
      <c r="C7967" s="244">
        <f t="shared" si="372"/>
        <v>9</v>
      </c>
      <c r="D7967" s="239">
        <v>45219</v>
      </c>
      <c r="E7967" s="245">
        <f t="shared" si="373"/>
        <v>8</v>
      </c>
      <c r="F7967" s="306" t="s">
        <v>175</v>
      </c>
      <c r="G7967" s="241">
        <v>177.57</v>
      </c>
      <c r="H7967" s="244">
        <f t="shared" si="374"/>
        <v>1420.56</v>
      </c>
      <c r="I7967" s="246"/>
      <c r="J7967" s="247"/>
      <c r="K7967" s="240"/>
      <c r="L7967" s="245"/>
    </row>
    <row r="7968" spans="1:12">
      <c r="A7968" s="243">
        <v>45211</v>
      </c>
      <c r="B7968" s="243">
        <v>45244</v>
      </c>
      <c r="C7968" s="244">
        <f t="shared" si="372"/>
        <v>34</v>
      </c>
      <c r="D7968" s="239">
        <v>45244</v>
      </c>
      <c r="E7968" s="245">
        <f t="shared" si="373"/>
        <v>33</v>
      </c>
      <c r="F7968" s="306" t="s">
        <v>175</v>
      </c>
      <c r="G7968" s="241">
        <v>976.9</v>
      </c>
      <c r="H7968" s="244">
        <f t="shared" si="374"/>
        <v>32237.7</v>
      </c>
      <c r="I7968" s="246"/>
      <c r="J7968" s="247"/>
      <c r="K7968" s="240"/>
      <c r="L7968" s="245"/>
    </row>
    <row r="7969" spans="1:12">
      <c r="A7969" s="243">
        <v>45211</v>
      </c>
      <c r="B7969" s="243">
        <v>45245</v>
      </c>
      <c r="C7969" s="244">
        <f t="shared" si="372"/>
        <v>35</v>
      </c>
      <c r="D7969" s="239">
        <v>45245</v>
      </c>
      <c r="E7969" s="245">
        <f t="shared" si="373"/>
        <v>34</v>
      </c>
      <c r="F7969" s="306" t="s">
        <v>176</v>
      </c>
      <c r="G7969" s="241">
        <v>40276.47</v>
      </c>
      <c r="H7969" s="244">
        <f t="shared" si="374"/>
        <v>1369399.98</v>
      </c>
      <c r="I7969" s="246"/>
      <c r="J7969" s="247"/>
      <c r="K7969" s="240"/>
      <c r="L7969" s="245"/>
    </row>
    <row r="7970" spans="1:12">
      <c r="A7970" s="243">
        <v>45212</v>
      </c>
      <c r="B7970" s="243">
        <v>45224</v>
      </c>
      <c r="C7970" s="244">
        <f t="shared" si="372"/>
        <v>13</v>
      </c>
      <c r="D7970" s="239">
        <v>45224</v>
      </c>
      <c r="E7970" s="245">
        <f t="shared" si="373"/>
        <v>12</v>
      </c>
      <c r="F7970" s="306" t="s">
        <v>180</v>
      </c>
      <c r="G7970" s="241">
        <v>0</v>
      </c>
      <c r="H7970" s="244">
        <f t="shared" si="374"/>
        <v>0</v>
      </c>
      <c r="I7970" s="246"/>
      <c r="J7970" s="247"/>
      <c r="K7970" s="240"/>
      <c r="L7970" s="245"/>
    </row>
    <row r="7971" spans="1:12">
      <c r="A7971" s="243">
        <v>45212</v>
      </c>
      <c r="B7971" s="243">
        <v>45376</v>
      </c>
      <c r="C7971" s="244">
        <f t="shared" si="372"/>
        <v>165</v>
      </c>
      <c r="D7971" s="239">
        <v>45376</v>
      </c>
      <c r="E7971" s="245">
        <f t="shared" si="373"/>
        <v>164</v>
      </c>
      <c r="F7971" s="306" t="s">
        <v>175</v>
      </c>
      <c r="G7971" s="241">
        <v>31.37</v>
      </c>
      <c r="H7971" s="244">
        <f t="shared" si="374"/>
        <v>5144.68</v>
      </c>
      <c r="I7971" s="246"/>
      <c r="J7971" s="247"/>
      <c r="K7971" s="240"/>
      <c r="L7971" s="245"/>
    </row>
    <row r="7972" spans="1:12">
      <c r="A7972" s="243">
        <v>45212</v>
      </c>
      <c r="B7972" s="243">
        <v>45225</v>
      </c>
      <c r="C7972" s="244">
        <f t="shared" si="372"/>
        <v>14</v>
      </c>
      <c r="D7972" s="239">
        <v>45225</v>
      </c>
      <c r="E7972" s="245">
        <f t="shared" si="373"/>
        <v>13</v>
      </c>
      <c r="F7972" s="306" t="s">
        <v>180</v>
      </c>
      <c r="G7972" s="241">
        <v>0</v>
      </c>
      <c r="H7972" s="244">
        <f t="shared" si="374"/>
        <v>0</v>
      </c>
      <c r="I7972" s="246"/>
      <c r="J7972" s="247"/>
      <c r="K7972" s="240"/>
      <c r="L7972" s="245"/>
    </row>
    <row r="7973" spans="1:12">
      <c r="A7973" s="243">
        <v>45212</v>
      </c>
      <c r="B7973" s="243">
        <v>45280</v>
      </c>
      <c r="C7973" s="244">
        <f t="shared" si="372"/>
        <v>69</v>
      </c>
      <c r="D7973" s="239">
        <v>45280</v>
      </c>
      <c r="E7973" s="245">
        <f t="shared" si="373"/>
        <v>68</v>
      </c>
      <c r="F7973" s="306" t="s">
        <v>176</v>
      </c>
      <c r="G7973" s="241">
        <v>154.41999999999999</v>
      </c>
      <c r="H7973" s="244">
        <f t="shared" si="374"/>
        <v>10500.56</v>
      </c>
      <c r="I7973" s="246"/>
      <c r="J7973" s="247"/>
      <c r="K7973" s="240"/>
      <c r="L7973" s="245"/>
    </row>
    <row r="7974" spans="1:12">
      <c r="A7974" s="243">
        <v>45212</v>
      </c>
      <c r="B7974" s="243">
        <v>45282</v>
      </c>
      <c r="C7974" s="244">
        <f t="shared" si="372"/>
        <v>71</v>
      </c>
      <c r="D7974" s="239">
        <v>45282</v>
      </c>
      <c r="E7974" s="245">
        <f t="shared" si="373"/>
        <v>70</v>
      </c>
      <c r="F7974" s="306" t="s">
        <v>178</v>
      </c>
      <c r="G7974" s="241">
        <v>7405.84</v>
      </c>
      <c r="H7974" s="244">
        <f t="shared" si="374"/>
        <v>518408.8</v>
      </c>
      <c r="I7974" s="246"/>
      <c r="J7974" s="247"/>
      <c r="K7974" s="240"/>
      <c r="L7974" s="245"/>
    </row>
    <row r="7975" spans="1:12">
      <c r="A7975" s="243">
        <v>45212</v>
      </c>
      <c r="B7975" s="243">
        <v>45244</v>
      </c>
      <c r="C7975" s="244">
        <f t="shared" si="372"/>
        <v>33</v>
      </c>
      <c r="D7975" s="239">
        <v>45244</v>
      </c>
      <c r="E7975" s="245">
        <f t="shared" si="373"/>
        <v>32</v>
      </c>
      <c r="F7975" s="306" t="s">
        <v>176</v>
      </c>
      <c r="G7975" s="241">
        <v>11039.77</v>
      </c>
      <c r="H7975" s="244">
        <f t="shared" si="374"/>
        <v>353272.64</v>
      </c>
      <c r="I7975" s="246"/>
      <c r="J7975" s="247"/>
      <c r="K7975" s="240"/>
      <c r="L7975" s="245"/>
    </row>
    <row r="7976" spans="1:12">
      <c r="A7976" s="243">
        <v>45212</v>
      </c>
      <c r="B7976" s="243">
        <v>45245</v>
      </c>
      <c r="C7976" s="244">
        <f t="shared" si="372"/>
        <v>34</v>
      </c>
      <c r="D7976" s="239">
        <v>45245</v>
      </c>
      <c r="E7976" s="245">
        <f t="shared" si="373"/>
        <v>33</v>
      </c>
      <c r="F7976" s="306" t="s">
        <v>176</v>
      </c>
      <c r="G7976" s="241">
        <v>9950.9</v>
      </c>
      <c r="H7976" s="244">
        <f t="shared" si="374"/>
        <v>328379.7</v>
      </c>
      <c r="I7976" s="246"/>
      <c r="J7976" s="247"/>
      <c r="K7976" s="240"/>
      <c r="L7976" s="245"/>
    </row>
    <row r="7977" spans="1:12">
      <c r="A7977" s="243">
        <v>45212</v>
      </c>
      <c r="B7977" s="243">
        <v>45244</v>
      </c>
      <c r="C7977" s="244">
        <f t="shared" si="372"/>
        <v>33</v>
      </c>
      <c r="D7977" s="239">
        <v>45244</v>
      </c>
      <c r="E7977" s="245">
        <f t="shared" si="373"/>
        <v>32</v>
      </c>
      <c r="F7977" s="306" t="s">
        <v>175</v>
      </c>
      <c r="G7977" s="241">
        <v>28.36</v>
      </c>
      <c r="H7977" s="244">
        <f t="shared" si="374"/>
        <v>907.52</v>
      </c>
      <c r="I7977" s="246"/>
      <c r="J7977" s="247"/>
      <c r="K7977" s="240"/>
      <c r="L7977" s="245"/>
    </row>
    <row r="7978" spans="1:12">
      <c r="A7978" s="243">
        <v>45212</v>
      </c>
      <c r="B7978" s="243">
        <v>45222</v>
      </c>
      <c r="C7978" s="244">
        <f t="shared" si="372"/>
        <v>11</v>
      </c>
      <c r="D7978" s="239">
        <v>45222</v>
      </c>
      <c r="E7978" s="245">
        <f t="shared" si="373"/>
        <v>10</v>
      </c>
      <c r="F7978" s="306" t="s">
        <v>178</v>
      </c>
      <c r="G7978" s="241">
        <v>8023.63</v>
      </c>
      <c r="H7978" s="244">
        <f t="shared" si="374"/>
        <v>80236.3</v>
      </c>
      <c r="I7978" s="246"/>
      <c r="J7978" s="247"/>
      <c r="K7978" s="240"/>
      <c r="L7978" s="245"/>
    </row>
    <row r="7979" spans="1:12">
      <c r="A7979" s="243">
        <v>45212</v>
      </c>
      <c r="B7979" s="243">
        <v>45245</v>
      </c>
      <c r="C7979" s="244">
        <f t="shared" si="372"/>
        <v>34</v>
      </c>
      <c r="D7979" s="239">
        <v>45245</v>
      </c>
      <c r="E7979" s="245">
        <f t="shared" si="373"/>
        <v>33</v>
      </c>
      <c r="F7979" s="306" t="s">
        <v>175</v>
      </c>
      <c r="G7979" s="241">
        <v>232.69</v>
      </c>
      <c r="H7979" s="244">
        <f t="shared" si="374"/>
        <v>7678.7699999999995</v>
      </c>
      <c r="I7979" s="246"/>
      <c r="J7979" s="247"/>
      <c r="K7979" s="240"/>
      <c r="L7979" s="245"/>
    </row>
    <row r="7980" spans="1:12">
      <c r="A7980" s="243">
        <v>45212</v>
      </c>
      <c r="B7980" s="243">
        <v>45222</v>
      </c>
      <c r="C7980" s="244">
        <f t="shared" si="372"/>
        <v>11</v>
      </c>
      <c r="D7980" s="239">
        <v>45222</v>
      </c>
      <c r="E7980" s="245">
        <f t="shared" si="373"/>
        <v>10</v>
      </c>
      <c r="F7980" s="306" t="s">
        <v>176</v>
      </c>
      <c r="G7980" s="241">
        <v>163449.85</v>
      </c>
      <c r="H7980" s="244">
        <f t="shared" si="374"/>
        <v>1634498.5</v>
      </c>
      <c r="I7980" s="246"/>
      <c r="J7980" s="247"/>
      <c r="K7980" s="240"/>
      <c r="L7980" s="245"/>
    </row>
    <row r="7981" spans="1:12">
      <c r="A7981" s="243">
        <v>45212</v>
      </c>
      <c r="B7981" s="243">
        <v>45328</v>
      </c>
      <c r="C7981" s="244">
        <f t="shared" si="372"/>
        <v>117</v>
      </c>
      <c r="D7981" s="239">
        <v>45328</v>
      </c>
      <c r="E7981" s="245">
        <f t="shared" si="373"/>
        <v>116</v>
      </c>
      <c r="F7981" s="306" t="s">
        <v>175</v>
      </c>
      <c r="G7981" s="241">
        <v>51.28</v>
      </c>
      <c r="H7981" s="244">
        <f t="shared" si="374"/>
        <v>5948.4800000000005</v>
      </c>
      <c r="I7981" s="246"/>
      <c r="J7981" s="247"/>
      <c r="K7981" s="240"/>
      <c r="L7981" s="245"/>
    </row>
    <row r="7982" spans="1:12">
      <c r="A7982" s="243">
        <v>45212</v>
      </c>
      <c r="B7982" s="243">
        <v>45246</v>
      </c>
      <c r="C7982" s="244">
        <f t="shared" si="372"/>
        <v>35</v>
      </c>
      <c r="D7982" s="239">
        <v>45246</v>
      </c>
      <c r="E7982" s="245">
        <f t="shared" si="373"/>
        <v>34</v>
      </c>
      <c r="F7982" s="306" t="s">
        <v>175</v>
      </c>
      <c r="G7982" s="241">
        <v>53.6</v>
      </c>
      <c r="H7982" s="244">
        <f t="shared" si="374"/>
        <v>1822.4</v>
      </c>
      <c r="I7982" s="246"/>
      <c r="J7982" s="247"/>
      <c r="K7982" s="240"/>
      <c r="L7982" s="245"/>
    </row>
    <row r="7983" spans="1:12">
      <c r="A7983" s="243">
        <v>45212</v>
      </c>
      <c r="B7983" s="243">
        <v>45223</v>
      </c>
      <c r="C7983" s="244">
        <f t="shared" si="372"/>
        <v>12</v>
      </c>
      <c r="D7983" s="239">
        <v>45223</v>
      </c>
      <c r="E7983" s="245">
        <f t="shared" si="373"/>
        <v>11</v>
      </c>
      <c r="F7983" s="306" t="s">
        <v>178</v>
      </c>
      <c r="G7983" s="241">
        <v>27091.9</v>
      </c>
      <c r="H7983" s="244">
        <f t="shared" si="374"/>
        <v>298010.90000000002</v>
      </c>
      <c r="I7983" s="246"/>
      <c r="J7983" s="247"/>
      <c r="K7983" s="240"/>
      <c r="L7983" s="245"/>
    </row>
    <row r="7984" spans="1:12">
      <c r="A7984" s="243">
        <v>45212</v>
      </c>
      <c r="B7984" s="243">
        <v>45303</v>
      </c>
      <c r="C7984" s="244">
        <f t="shared" si="372"/>
        <v>92</v>
      </c>
      <c r="D7984" s="239">
        <v>45303</v>
      </c>
      <c r="E7984" s="245">
        <f t="shared" si="373"/>
        <v>91</v>
      </c>
      <c r="F7984" s="306" t="s">
        <v>175</v>
      </c>
      <c r="G7984" s="241">
        <v>408.88</v>
      </c>
      <c r="H7984" s="244">
        <f t="shared" si="374"/>
        <v>37208.080000000002</v>
      </c>
      <c r="I7984" s="246"/>
      <c r="J7984" s="247"/>
      <c r="K7984" s="240"/>
      <c r="L7984" s="245"/>
    </row>
    <row r="7985" spans="1:12">
      <c r="A7985" s="243">
        <v>45212</v>
      </c>
      <c r="B7985" s="243">
        <v>45222</v>
      </c>
      <c r="C7985" s="244">
        <f t="shared" si="372"/>
        <v>11</v>
      </c>
      <c r="D7985" s="239">
        <v>45222</v>
      </c>
      <c r="E7985" s="245">
        <f t="shared" si="373"/>
        <v>10</v>
      </c>
      <c r="F7985" s="306" t="s">
        <v>175</v>
      </c>
      <c r="G7985" s="241">
        <v>526275.83999999997</v>
      </c>
      <c r="H7985" s="244">
        <f t="shared" si="374"/>
        <v>5262758.3999999994</v>
      </c>
      <c r="I7985" s="246"/>
      <c r="J7985" s="247"/>
      <c r="K7985" s="240"/>
      <c r="L7985" s="245"/>
    </row>
    <row r="7986" spans="1:12">
      <c r="A7986" s="243">
        <v>45212</v>
      </c>
      <c r="B7986" s="243">
        <v>45223</v>
      </c>
      <c r="C7986" s="244">
        <f t="shared" si="372"/>
        <v>12</v>
      </c>
      <c r="D7986" s="239">
        <v>45223</v>
      </c>
      <c r="E7986" s="245">
        <f t="shared" si="373"/>
        <v>11</v>
      </c>
      <c r="F7986" s="306" t="s">
        <v>176</v>
      </c>
      <c r="G7986" s="241">
        <v>287152.03999999998</v>
      </c>
      <c r="H7986" s="244">
        <f t="shared" si="374"/>
        <v>3158672.44</v>
      </c>
      <c r="I7986" s="246"/>
      <c r="J7986" s="247"/>
      <c r="K7986" s="240"/>
      <c r="L7986" s="245"/>
    </row>
    <row r="7987" spans="1:12">
      <c r="A7987" s="243">
        <v>45212</v>
      </c>
      <c r="B7987" s="243">
        <v>45224</v>
      </c>
      <c r="C7987" s="244">
        <f t="shared" si="372"/>
        <v>13</v>
      </c>
      <c r="D7987" s="239">
        <v>45224</v>
      </c>
      <c r="E7987" s="245">
        <f t="shared" si="373"/>
        <v>12</v>
      </c>
      <c r="F7987" s="306" t="s">
        <v>178</v>
      </c>
      <c r="G7987" s="241">
        <v>2155.56</v>
      </c>
      <c r="H7987" s="244">
        <f t="shared" si="374"/>
        <v>25866.720000000001</v>
      </c>
      <c r="I7987" s="246"/>
      <c r="J7987" s="247"/>
      <c r="K7987" s="240"/>
      <c r="L7987" s="245"/>
    </row>
    <row r="7988" spans="1:12">
      <c r="A7988" s="243">
        <v>45212</v>
      </c>
      <c r="B7988" s="243">
        <v>45247</v>
      </c>
      <c r="C7988" s="244">
        <f t="shared" si="372"/>
        <v>36</v>
      </c>
      <c r="D7988" s="239">
        <v>45247</v>
      </c>
      <c r="E7988" s="245">
        <f t="shared" si="373"/>
        <v>35</v>
      </c>
      <c r="F7988" s="306" t="s">
        <v>175</v>
      </c>
      <c r="G7988" s="241">
        <v>31.44</v>
      </c>
      <c r="H7988" s="244">
        <f t="shared" si="374"/>
        <v>1100.4000000000001</v>
      </c>
      <c r="I7988" s="246"/>
      <c r="J7988" s="247"/>
      <c r="K7988" s="240"/>
      <c r="L7988" s="245"/>
    </row>
    <row r="7989" spans="1:12">
      <c r="A7989" s="243">
        <v>45212</v>
      </c>
      <c r="B7989" s="243">
        <v>45222</v>
      </c>
      <c r="C7989" s="244">
        <f t="shared" si="372"/>
        <v>11</v>
      </c>
      <c r="D7989" s="239">
        <v>45222</v>
      </c>
      <c r="E7989" s="245">
        <f t="shared" si="373"/>
        <v>10</v>
      </c>
      <c r="F7989" s="306" t="s">
        <v>177</v>
      </c>
      <c r="G7989" s="241">
        <v>20222.2</v>
      </c>
      <c r="H7989" s="244">
        <f t="shared" si="374"/>
        <v>202222</v>
      </c>
      <c r="I7989" s="246"/>
      <c r="J7989" s="247"/>
      <c r="K7989" s="240"/>
      <c r="L7989" s="245"/>
    </row>
    <row r="7990" spans="1:12">
      <c r="A7990" s="243">
        <v>45212</v>
      </c>
      <c r="B7990" s="243">
        <v>45223</v>
      </c>
      <c r="C7990" s="244">
        <f t="shared" si="372"/>
        <v>12</v>
      </c>
      <c r="D7990" s="239">
        <v>45223</v>
      </c>
      <c r="E7990" s="245">
        <f t="shared" si="373"/>
        <v>11</v>
      </c>
      <c r="F7990" s="306" t="s">
        <v>175</v>
      </c>
      <c r="G7990" s="241">
        <v>2448.66</v>
      </c>
      <c r="H7990" s="244">
        <f t="shared" si="374"/>
        <v>26935.26</v>
      </c>
      <c r="I7990" s="246"/>
      <c r="J7990" s="247"/>
      <c r="K7990" s="240"/>
      <c r="L7990" s="245"/>
    </row>
    <row r="7991" spans="1:12">
      <c r="A7991" s="243">
        <v>45212</v>
      </c>
      <c r="B7991" s="243">
        <v>45229</v>
      </c>
      <c r="C7991" s="244">
        <f t="shared" si="372"/>
        <v>18</v>
      </c>
      <c r="D7991" s="239">
        <v>45229</v>
      </c>
      <c r="E7991" s="245">
        <f t="shared" si="373"/>
        <v>17</v>
      </c>
      <c r="F7991" s="306" t="s">
        <v>180</v>
      </c>
      <c r="G7991" s="241">
        <v>0</v>
      </c>
      <c r="H7991" s="244">
        <f t="shared" si="374"/>
        <v>0</v>
      </c>
      <c r="I7991" s="246"/>
      <c r="J7991" s="247"/>
      <c r="K7991" s="240"/>
      <c r="L7991" s="245"/>
    </row>
    <row r="7992" spans="1:12">
      <c r="A7992" s="243">
        <v>45212</v>
      </c>
      <c r="B7992" s="243">
        <v>45224</v>
      </c>
      <c r="C7992" s="244">
        <f t="shared" si="372"/>
        <v>13</v>
      </c>
      <c r="D7992" s="239">
        <v>45224</v>
      </c>
      <c r="E7992" s="245">
        <f t="shared" si="373"/>
        <v>12</v>
      </c>
      <c r="F7992" s="306" t="s">
        <v>176</v>
      </c>
      <c r="G7992" s="241">
        <v>105623.83</v>
      </c>
      <c r="H7992" s="244">
        <f t="shared" si="374"/>
        <v>1267485.96</v>
      </c>
      <c r="I7992" s="246"/>
      <c r="J7992" s="247"/>
      <c r="K7992" s="240"/>
      <c r="L7992" s="245"/>
    </row>
    <row r="7993" spans="1:12">
      <c r="A7993" s="243">
        <v>45212</v>
      </c>
      <c r="B7993" s="243">
        <v>45413</v>
      </c>
      <c r="C7993" s="244">
        <f t="shared" si="372"/>
        <v>202</v>
      </c>
      <c r="D7993" s="239">
        <v>45413</v>
      </c>
      <c r="E7993" s="245">
        <f t="shared" si="373"/>
        <v>201</v>
      </c>
      <c r="F7993" s="306" t="s">
        <v>175</v>
      </c>
      <c r="G7993" s="241">
        <v>59.75</v>
      </c>
      <c r="H7993" s="244">
        <f t="shared" si="374"/>
        <v>12009.75</v>
      </c>
      <c r="I7993" s="246"/>
      <c r="J7993" s="247"/>
      <c r="K7993" s="240"/>
      <c r="L7993" s="245"/>
    </row>
    <row r="7994" spans="1:12">
      <c r="A7994" s="243">
        <v>45212</v>
      </c>
      <c r="B7994" s="243">
        <v>45225</v>
      </c>
      <c r="C7994" s="244">
        <f t="shared" si="372"/>
        <v>14</v>
      </c>
      <c r="D7994" s="239">
        <v>45225</v>
      </c>
      <c r="E7994" s="245">
        <f t="shared" si="373"/>
        <v>13</v>
      </c>
      <c r="F7994" s="306" t="s">
        <v>178</v>
      </c>
      <c r="G7994" s="241">
        <v>21163.99</v>
      </c>
      <c r="H7994" s="244">
        <f t="shared" si="374"/>
        <v>275131.87</v>
      </c>
      <c r="I7994" s="246"/>
      <c r="J7994" s="247"/>
      <c r="K7994" s="240"/>
      <c r="L7994" s="245"/>
    </row>
    <row r="7995" spans="1:12">
      <c r="A7995" s="243">
        <v>45212</v>
      </c>
      <c r="B7995" s="243">
        <v>45224</v>
      </c>
      <c r="C7995" s="244">
        <f t="shared" si="372"/>
        <v>13</v>
      </c>
      <c r="D7995" s="239">
        <v>45224</v>
      </c>
      <c r="E7995" s="245">
        <f t="shared" si="373"/>
        <v>12</v>
      </c>
      <c r="F7995" s="306" t="s">
        <v>175</v>
      </c>
      <c r="G7995" s="241">
        <v>259.39999999999998</v>
      </c>
      <c r="H7995" s="244">
        <f t="shared" si="374"/>
        <v>3112.7999999999997</v>
      </c>
      <c r="I7995" s="246"/>
      <c r="J7995" s="247"/>
      <c r="K7995" s="240"/>
      <c r="L7995" s="245"/>
    </row>
    <row r="7996" spans="1:12">
      <c r="A7996" s="243">
        <v>45212</v>
      </c>
      <c r="B7996" s="243">
        <v>45225</v>
      </c>
      <c r="C7996" s="244">
        <f t="shared" si="372"/>
        <v>14</v>
      </c>
      <c r="D7996" s="239">
        <v>45225</v>
      </c>
      <c r="E7996" s="245">
        <f t="shared" si="373"/>
        <v>13</v>
      </c>
      <c r="F7996" s="306" t="s">
        <v>176</v>
      </c>
      <c r="G7996" s="241">
        <v>13056.43</v>
      </c>
      <c r="H7996" s="244">
        <f t="shared" si="374"/>
        <v>169733.59</v>
      </c>
      <c r="I7996" s="246"/>
      <c r="J7996" s="247"/>
      <c r="K7996" s="240"/>
      <c r="L7996" s="245"/>
    </row>
    <row r="7997" spans="1:12">
      <c r="A7997" s="243">
        <v>45212</v>
      </c>
      <c r="B7997" s="243">
        <v>45223</v>
      </c>
      <c r="C7997" s="244">
        <f t="shared" si="372"/>
        <v>12</v>
      </c>
      <c r="D7997" s="239">
        <v>45223</v>
      </c>
      <c r="E7997" s="245">
        <f t="shared" si="373"/>
        <v>11</v>
      </c>
      <c r="F7997" s="306" t="s">
        <v>177</v>
      </c>
      <c r="G7997" s="241">
        <v>196.35</v>
      </c>
      <c r="H7997" s="244">
        <f t="shared" si="374"/>
        <v>2159.85</v>
      </c>
      <c r="I7997" s="246"/>
      <c r="J7997" s="247"/>
      <c r="K7997" s="240"/>
      <c r="L7997" s="245"/>
    </row>
    <row r="7998" spans="1:12">
      <c r="A7998" s="243">
        <v>45212</v>
      </c>
      <c r="B7998" s="243">
        <v>45225</v>
      </c>
      <c r="C7998" s="244">
        <f t="shared" si="372"/>
        <v>14</v>
      </c>
      <c r="D7998" s="239">
        <v>45225</v>
      </c>
      <c r="E7998" s="245">
        <f t="shared" si="373"/>
        <v>13</v>
      </c>
      <c r="F7998" s="306" t="s">
        <v>175</v>
      </c>
      <c r="G7998" s="241">
        <v>58.22</v>
      </c>
      <c r="H7998" s="244">
        <f t="shared" si="374"/>
        <v>756.86</v>
      </c>
      <c r="I7998" s="246"/>
      <c r="J7998" s="247"/>
      <c r="K7998" s="240"/>
      <c r="L7998" s="245"/>
    </row>
    <row r="7999" spans="1:12">
      <c r="A7999" s="243">
        <v>45212</v>
      </c>
      <c r="B7999" s="243">
        <v>45222</v>
      </c>
      <c r="C7999" s="244">
        <f t="shared" si="372"/>
        <v>11</v>
      </c>
      <c r="D7999" s="239">
        <v>45222</v>
      </c>
      <c r="E7999" s="245">
        <f t="shared" si="373"/>
        <v>10</v>
      </c>
      <c r="F7999" s="306" t="s">
        <v>179</v>
      </c>
      <c r="G7999" s="241">
        <v>414.84</v>
      </c>
      <c r="H7999" s="244">
        <f t="shared" si="374"/>
        <v>4148.3999999999996</v>
      </c>
      <c r="I7999" s="246"/>
      <c r="J7999" s="247"/>
      <c r="K7999" s="240"/>
      <c r="L7999" s="245"/>
    </row>
    <row r="8000" spans="1:12">
      <c r="A8000" s="243">
        <v>45212</v>
      </c>
      <c r="B8000" s="243">
        <v>45226</v>
      </c>
      <c r="C8000" s="244">
        <f t="shared" si="372"/>
        <v>15</v>
      </c>
      <c r="D8000" s="239">
        <v>45226</v>
      </c>
      <c r="E8000" s="245">
        <f t="shared" si="373"/>
        <v>14</v>
      </c>
      <c r="F8000" s="306" t="s">
        <v>175</v>
      </c>
      <c r="G8000" s="241">
        <v>278.35000000000002</v>
      </c>
      <c r="H8000" s="244">
        <f t="shared" si="374"/>
        <v>3896.9000000000005</v>
      </c>
      <c r="I8000" s="246"/>
      <c r="J8000" s="247"/>
      <c r="K8000" s="240"/>
      <c r="L8000" s="245"/>
    </row>
    <row r="8001" spans="1:12">
      <c r="A8001" s="243">
        <v>45212</v>
      </c>
      <c r="B8001" s="243">
        <v>45226</v>
      </c>
      <c r="C8001" s="244">
        <f t="shared" si="372"/>
        <v>15</v>
      </c>
      <c r="D8001" s="239">
        <v>45226</v>
      </c>
      <c r="E8001" s="245">
        <f t="shared" si="373"/>
        <v>14</v>
      </c>
      <c r="F8001" s="306" t="s">
        <v>177</v>
      </c>
      <c r="G8001" s="241">
        <v>14335.48</v>
      </c>
      <c r="H8001" s="244">
        <f t="shared" si="374"/>
        <v>200696.72</v>
      </c>
      <c r="I8001" s="246"/>
      <c r="J8001" s="247"/>
      <c r="K8001" s="240"/>
      <c r="L8001" s="245"/>
    </row>
    <row r="8002" spans="1:12">
      <c r="A8002" s="243">
        <v>45212</v>
      </c>
      <c r="B8002" s="243">
        <v>45280</v>
      </c>
      <c r="C8002" s="244">
        <f t="shared" si="372"/>
        <v>69</v>
      </c>
      <c r="D8002" s="239">
        <v>45280</v>
      </c>
      <c r="E8002" s="245">
        <f t="shared" si="373"/>
        <v>68</v>
      </c>
      <c r="F8002" s="306" t="s">
        <v>180</v>
      </c>
      <c r="G8002" s="241">
        <v>0</v>
      </c>
      <c r="H8002" s="244">
        <f t="shared" si="374"/>
        <v>0</v>
      </c>
      <c r="I8002" s="246"/>
      <c r="J8002" s="247"/>
      <c r="K8002" s="240"/>
      <c r="L8002" s="245"/>
    </row>
    <row r="8003" spans="1:12">
      <c r="A8003" s="243">
        <v>45212</v>
      </c>
      <c r="B8003" s="243">
        <v>45237</v>
      </c>
      <c r="C8003" s="244">
        <f t="shared" si="372"/>
        <v>26</v>
      </c>
      <c r="D8003" s="239">
        <v>45237</v>
      </c>
      <c r="E8003" s="245">
        <f t="shared" si="373"/>
        <v>25</v>
      </c>
      <c r="F8003" s="306" t="s">
        <v>176</v>
      </c>
      <c r="G8003" s="241">
        <v>116.43</v>
      </c>
      <c r="H8003" s="244">
        <f t="shared" si="374"/>
        <v>2910.75</v>
      </c>
      <c r="I8003" s="246"/>
      <c r="J8003" s="247"/>
      <c r="K8003" s="240"/>
      <c r="L8003" s="245"/>
    </row>
    <row r="8004" spans="1:12">
      <c r="A8004" s="243">
        <v>45212</v>
      </c>
      <c r="B8004" s="243">
        <v>45251</v>
      </c>
      <c r="C8004" s="244">
        <f t="shared" si="372"/>
        <v>40</v>
      </c>
      <c r="D8004" s="239">
        <v>45251</v>
      </c>
      <c r="E8004" s="245">
        <f t="shared" si="373"/>
        <v>39</v>
      </c>
      <c r="F8004" s="306" t="s">
        <v>175</v>
      </c>
      <c r="G8004" s="241">
        <v>36.74</v>
      </c>
      <c r="H8004" s="244">
        <f t="shared" si="374"/>
        <v>1432.8600000000001</v>
      </c>
      <c r="I8004" s="246"/>
      <c r="J8004" s="247"/>
      <c r="K8004" s="240"/>
      <c r="L8004" s="245"/>
    </row>
    <row r="8005" spans="1:12">
      <c r="A8005" s="243">
        <v>45212</v>
      </c>
      <c r="B8005" s="243">
        <v>45229</v>
      </c>
      <c r="C8005" s="244">
        <f t="shared" si="372"/>
        <v>18</v>
      </c>
      <c r="D8005" s="239">
        <v>45229</v>
      </c>
      <c r="E8005" s="245">
        <f t="shared" si="373"/>
        <v>17</v>
      </c>
      <c r="F8005" s="306" t="s">
        <v>178</v>
      </c>
      <c r="G8005" s="241">
        <v>437.13</v>
      </c>
      <c r="H8005" s="244">
        <f t="shared" si="374"/>
        <v>7431.21</v>
      </c>
      <c r="I8005" s="246"/>
      <c r="J8005" s="247"/>
      <c r="K8005" s="240"/>
      <c r="L8005" s="245"/>
    </row>
    <row r="8006" spans="1:12">
      <c r="A8006" s="243">
        <v>45212</v>
      </c>
      <c r="B8006" s="243">
        <v>45229</v>
      </c>
      <c r="C8006" s="244">
        <f t="shared" si="372"/>
        <v>18</v>
      </c>
      <c r="D8006" s="239">
        <v>45229</v>
      </c>
      <c r="E8006" s="245">
        <f t="shared" si="373"/>
        <v>17</v>
      </c>
      <c r="F8006" s="306" t="s">
        <v>176</v>
      </c>
      <c r="G8006" s="241">
        <v>42718.48</v>
      </c>
      <c r="H8006" s="244">
        <f t="shared" si="374"/>
        <v>726214.16</v>
      </c>
      <c r="I8006" s="246"/>
      <c r="J8006" s="247"/>
      <c r="K8006" s="240"/>
      <c r="L8006" s="245"/>
    </row>
    <row r="8007" spans="1:12">
      <c r="A8007" s="243">
        <v>45212</v>
      </c>
      <c r="B8007" s="243">
        <v>45229</v>
      </c>
      <c r="C8007" s="244">
        <f t="shared" ref="C8007:C8070" si="375">B8007-A8007+1</f>
        <v>18</v>
      </c>
      <c r="D8007" s="239">
        <v>45229</v>
      </c>
      <c r="E8007" s="245">
        <f t="shared" ref="E8007:E8070" si="376">D8007-A8007</f>
        <v>17</v>
      </c>
      <c r="F8007" s="306" t="s">
        <v>175</v>
      </c>
      <c r="G8007" s="241">
        <v>659.24</v>
      </c>
      <c r="H8007" s="244">
        <f t="shared" ref="H8007:H8070" si="377">E8007*G8007</f>
        <v>11207.08</v>
      </c>
      <c r="I8007" s="246"/>
      <c r="J8007" s="247"/>
      <c r="K8007" s="240"/>
      <c r="L8007" s="245"/>
    </row>
    <row r="8008" spans="1:12">
      <c r="A8008" s="243">
        <v>45212</v>
      </c>
      <c r="B8008" s="243">
        <v>45215</v>
      </c>
      <c r="C8008" s="244">
        <f t="shared" si="375"/>
        <v>4</v>
      </c>
      <c r="D8008" s="239">
        <v>45215</v>
      </c>
      <c r="E8008" s="245">
        <f t="shared" si="376"/>
        <v>3</v>
      </c>
      <c r="F8008" s="306" t="s">
        <v>175</v>
      </c>
      <c r="G8008" s="241">
        <v>43.36</v>
      </c>
      <c r="H8008" s="244">
        <f t="shared" si="377"/>
        <v>130.07999999999998</v>
      </c>
      <c r="I8008" s="246"/>
      <c r="J8008" s="247"/>
      <c r="K8008" s="240"/>
      <c r="L8008" s="245"/>
    </row>
    <row r="8009" spans="1:12">
      <c r="A8009" s="243">
        <v>45212</v>
      </c>
      <c r="B8009" s="243">
        <v>45216</v>
      </c>
      <c r="C8009" s="244">
        <f t="shared" si="375"/>
        <v>5</v>
      </c>
      <c r="D8009" s="239">
        <v>45216</v>
      </c>
      <c r="E8009" s="245">
        <f t="shared" si="376"/>
        <v>4</v>
      </c>
      <c r="F8009" s="306" t="s">
        <v>176</v>
      </c>
      <c r="G8009" s="241">
        <v>3.7</v>
      </c>
      <c r="H8009" s="244">
        <f t="shared" si="377"/>
        <v>14.8</v>
      </c>
      <c r="I8009" s="246"/>
      <c r="J8009" s="247"/>
      <c r="K8009" s="240"/>
      <c r="L8009" s="245"/>
    </row>
    <row r="8010" spans="1:12">
      <c r="A8010" s="243">
        <v>45212</v>
      </c>
      <c r="B8010" s="243">
        <v>45222</v>
      </c>
      <c r="C8010" s="244">
        <f t="shared" si="375"/>
        <v>11</v>
      </c>
      <c r="D8010" s="239">
        <v>45222</v>
      </c>
      <c r="E8010" s="245">
        <f t="shared" si="376"/>
        <v>10</v>
      </c>
      <c r="F8010" s="306" t="s">
        <v>181</v>
      </c>
      <c r="G8010" s="241">
        <v>36.04</v>
      </c>
      <c r="H8010" s="244">
        <f t="shared" si="377"/>
        <v>360.4</v>
      </c>
      <c r="I8010" s="246"/>
      <c r="J8010" s="247"/>
      <c r="K8010" s="240"/>
      <c r="L8010" s="245"/>
    </row>
    <row r="8011" spans="1:12">
      <c r="A8011" s="243">
        <v>45212</v>
      </c>
      <c r="B8011" s="243">
        <v>45222</v>
      </c>
      <c r="C8011" s="244">
        <f t="shared" si="375"/>
        <v>11</v>
      </c>
      <c r="D8011" s="239">
        <v>45222</v>
      </c>
      <c r="E8011" s="245">
        <f t="shared" si="376"/>
        <v>10</v>
      </c>
      <c r="F8011" s="306" t="s">
        <v>180</v>
      </c>
      <c r="G8011" s="241">
        <v>0</v>
      </c>
      <c r="H8011" s="244">
        <f t="shared" si="377"/>
        <v>0</v>
      </c>
      <c r="I8011" s="246"/>
      <c r="J8011" s="247"/>
      <c r="K8011" s="240"/>
      <c r="L8011" s="245"/>
    </row>
    <row r="8012" spans="1:12">
      <c r="A8012" s="243">
        <v>45212</v>
      </c>
      <c r="B8012" s="243">
        <v>45223</v>
      </c>
      <c r="C8012" s="244">
        <f t="shared" si="375"/>
        <v>12</v>
      </c>
      <c r="D8012" s="239">
        <v>45223</v>
      </c>
      <c r="E8012" s="245">
        <f t="shared" si="376"/>
        <v>11</v>
      </c>
      <c r="F8012" s="306" t="s">
        <v>180</v>
      </c>
      <c r="G8012" s="241">
        <v>-9028.1</v>
      </c>
      <c r="H8012" s="244">
        <f t="shared" si="377"/>
        <v>-99309.1</v>
      </c>
      <c r="I8012" s="246"/>
      <c r="J8012" s="247"/>
      <c r="K8012" s="240"/>
      <c r="L8012" s="245"/>
    </row>
    <row r="8013" spans="1:12">
      <c r="A8013" s="243">
        <v>45213</v>
      </c>
      <c r="B8013" s="243">
        <v>45215</v>
      </c>
      <c r="C8013" s="244">
        <f t="shared" si="375"/>
        <v>3</v>
      </c>
      <c r="D8013" s="239">
        <v>45215</v>
      </c>
      <c r="E8013" s="245">
        <f t="shared" si="376"/>
        <v>2</v>
      </c>
      <c r="F8013" s="306" t="s">
        <v>175</v>
      </c>
      <c r="G8013" s="241">
        <v>19.829999999999998</v>
      </c>
      <c r="H8013" s="244">
        <f t="shared" si="377"/>
        <v>39.659999999999997</v>
      </c>
      <c r="I8013" s="246"/>
      <c r="J8013" s="247"/>
      <c r="K8013" s="240"/>
      <c r="L8013" s="245"/>
    </row>
    <row r="8014" spans="1:12">
      <c r="A8014" s="243">
        <v>45213</v>
      </c>
      <c r="B8014" s="243">
        <v>45222</v>
      </c>
      <c r="C8014" s="244">
        <f t="shared" si="375"/>
        <v>10</v>
      </c>
      <c r="D8014" s="239">
        <v>45222</v>
      </c>
      <c r="E8014" s="245">
        <f t="shared" si="376"/>
        <v>9</v>
      </c>
      <c r="F8014" s="306" t="s">
        <v>176</v>
      </c>
      <c r="G8014" s="241">
        <v>8.49</v>
      </c>
      <c r="H8014" s="244">
        <f t="shared" si="377"/>
        <v>76.41</v>
      </c>
      <c r="I8014" s="246"/>
      <c r="J8014" s="247"/>
      <c r="K8014" s="240"/>
      <c r="L8014" s="245"/>
    </row>
    <row r="8015" spans="1:12">
      <c r="A8015" s="243">
        <v>45213</v>
      </c>
      <c r="B8015" s="243">
        <v>45222</v>
      </c>
      <c r="C8015" s="244">
        <f t="shared" si="375"/>
        <v>10</v>
      </c>
      <c r="D8015" s="239">
        <v>45222</v>
      </c>
      <c r="E8015" s="245">
        <f t="shared" si="376"/>
        <v>9</v>
      </c>
      <c r="F8015" s="306" t="s">
        <v>175</v>
      </c>
      <c r="G8015" s="241">
        <v>391.25</v>
      </c>
      <c r="H8015" s="244">
        <f t="shared" si="377"/>
        <v>3521.25</v>
      </c>
      <c r="I8015" s="246"/>
      <c r="J8015" s="247"/>
      <c r="K8015" s="240"/>
      <c r="L8015" s="245"/>
    </row>
    <row r="8016" spans="1:12">
      <c r="A8016" s="243">
        <v>45213</v>
      </c>
      <c r="B8016" s="243">
        <v>45223</v>
      </c>
      <c r="C8016" s="244">
        <f t="shared" si="375"/>
        <v>11</v>
      </c>
      <c r="D8016" s="239">
        <v>45223</v>
      </c>
      <c r="E8016" s="245">
        <f t="shared" si="376"/>
        <v>10</v>
      </c>
      <c r="F8016" s="306" t="s">
        <v>176</v>
      </c>
      <c r="G8016" s="241">
        <v>4.38</v>
      </c>
      <c r="H8016" s="244">
        <f t="shared" si="377"/>
        <v>43.8</v>
      </c>
      <c r="I8016" s="246"/>
      <c r="J8016" s="247"/>
      <c r="K8016" s="240"/>
      <c r="L8016" s="245"/>
    </row>
    <row r="8017" spans="1:12">
      <c r="A8017" s="243">
        <v>45214</v>
      </c>
      <c r="B8017" s="243">
        <v>45233</v>
      </c>
      <c r="C8017" s="244">
        <f t="shared" si="375"/>
        <v>20</v>
      </c>
      <c r="D8017" s="239">
        <v>45233</v>
      </c>
      <c r="E8017" s="245">
        <f t="shared" si="376"/>
        <v>19</v>
      </c>
      <c r="F8017" s="306" t="s">
        <v>175</v>
      </c>
      <c r="G8017" s="241">
        <v>14.19</v>
      </c>
      <c r="H8017" s="244">
        <f t="shared" si="377"/>
        <v>269.61</v>
      </c>
      <c r="I8017" s="246"/>
      <c r="J8017" s="247"/>
      <c r="K8017" s="240"/>
      <c r="L8017" s="245"/>
    </row>
    <row r="8018" spans="1:12">
      <c r="A8018" s="243">
        <v>45214</v>
      </c>
      <c r="B8018" s="243">
        <v>45226</v>
      </c>
      <c r="C8018" s="244">
        <f t="shared" si="375"/>
        <v>13</v>
      </c>
      <c r="D8018" s="239">
        <v>45226</v>
      </c>
      <c r="E8018" s="245">
        <f t="shared" si="376"/>
        <v>12</v>
      </c>
      <c r="F8018" s="306" t="s">
        <v>175</v>
      </c>
      <c r="G8018" s="241">
        <v>18.940000000000001</v>
      </c>
      <c r="H8018" s="244">
        <f t="shared" si="377"/>
        <v>227.28000000000003</v>
      </c>
      <c r="I8018" s="246"/>
      <c r="J8018" s="247"/>
      <c r="K8018" s="240"/>
      <c r="L8018" s="245"/>
    </row>
    <row r="8019" spans="1:12">
      <c r="A8019" s="243">
        <v>45214</v>
      </c>
      <c r="B8019" s="243">
        <v>45239</v>
      </c>
      <c r="C8019" s="244">
        <f t="shared" si="375"/>
        <v>26</v>
      </c>
      <c r="D8019" s="239">
        <v>45239</v>
      </c>
      <c r="E8019" s="245">
        <f t="shared" si="376"/>
        <v>25</v>
      </c>
      <c r="F8019" s="306" t="s">
        <v>176</v>
      </c>
      <c r="G8019" s="241">
        <v>34.76</v>
      </c>
      <c r="H8019" s="244">
        <f t="shared" si="377"/>
        <v>869</v>
      </c>
      <c r="I8019" s="246"/>
      <c r="J8019" s="247"/>
      <c r="K8019" s="240"/>
      <c r="L8019" s="245"/>
    </row>
    <row r="8020" spans="1:12">
      <c r="A8020" s="243">
        <v>45214</v>
      </c>
      <c r="B8020" s="243">
        <v>45215</v>
      </c>
      <c r="C8020" s="244">
        <f t="shared" si="375"/>
        <v>2</v>
      </c>
      <c r="D8020" s="239">
        <v>45215</v>
      </c>
      <c r="E8020" s="245">
        <f t="shared" si="376"/>
        <v>1</v>
      </c>
      <c r="F8020" s="306" t="s">
        <v>175</v>
      </c>
      <c r="G8020" s="241">
        <v>5.32</v>
      </c>
      <c r="H8020" s="244">
        <f t="shared" si="377"/>
        <v>5.32</v>
      </c>
      <c r="I8020" s="246"/>
      <c r="J8020" s="247"/>
      <c r="K8020" s="240"/>
      <c r="L8020" s="245"/>
    </row>
    <row r="8021" spans="1:12">
      <c r="A8021" s="243">
        <v>45214</v>
      </c>
      <c r="B8021" s="243">
        <v>45379</v>
      </c>
      <c r="C8021" s="244">
        <f t="shared" si="375"/>
        <v>166</v>
      </c>
      <c r="D8021" s="239">
        <v>45379</v>
      </c>
      <c r="E8021" s="245">
        <f t="shared" si="376"/>
        <v>165</v>
      </c>
      <c r="F8021" s="306" t="s">
        <v>176</v>
      </c>
      <c r="G8021" s="241">
        <v>691.98</v>
      </c>
      <c r="H8021" s="244">
        <f t="shared" si="377"/>
        <v>114176.7</v>
      </c>
      <c r="I8021" s="246"/>
      <c r="J8021" s="247"/>
      <c r="K8021" s="240"/>
      <c r="L8021" s="245"/>
    </row>
    <row r="8022" spans="1:12">
      <c r="A8022" s="243">
        <v>45214</v>
      </c>
      <c r="B8022" s="243">
        <v>45243</v>
      </c>
      <c r="C8022" s="244">
        <f t="shared" si="375"/>
        <v>30</v>
      </c>
      <c r="D8022" s="239">
        <v>45243</v>
      </c>
      <c r="E8022" s="245">
        <f t="shared" si="376"/>
        <v>29</v>
      </c>
      <c r="F8022" s="306" t="s">
        <v>175</v>
      </c>
      <c r="G8022" s="241">
        <v>29.63</v>
      </c>
      <c r="H8022" s="244">
        <f t="shared" si="377"/>
        <v>859.27</v>
      </c>
      <c r="I8022" s="246"/>
      <c r="J8022" s="247"/>
      <c r="K8022" s="240"/>
      <c r="L8022" s="245"/>
    </row>
    <row r="8023" spans="1:12">
      <c r="A8023" s="243">
        <v>45214</v>
      </c>
      <c r="B8023" s="243">
        <v>45222</v>
      </c>
      <c r="C8023" s="244">
        <f t="shared" si="375"/>
        <v>9</v>
      </c>
      <c r="D8023" s="239">
        <v>45222</v>
      </c>
      <c r="E8023" s="245">
        <f t="shared" si="376"/>
        <v>8</v>
      </c>
      <c r="F8023" s="306" t="s">
        <v>176</v>
      </c>
      <c r="G8023" s="241">
        <v>1253.8800000000001</v>
      </c>
      <c r="H8023" s="244">
        <f t="shared" si="377"/>
        <v>10031.040000000001</v>
      </c>
      <c r="I8023" s="246"/>
      <c r="J8023" s="247"/>
      <c r="K8023" s="240"/>
      <c r="L8023" s="245"/>
    </row>
    <row r="8024" spans="1:12">
      <c r="A8024" s="243">
        <v>45214</v>
      </c>
      <c r="B8024" s="243">
        <v>45222</v>
      </c>
      <c r="C8024" s="244">
        <f t="shared" si="375"/>
        <v>9</v>
      </c>
      <c r="D8024" s="239">
        <v>45222</v>
      </c>
      <c r="E8024" s="245">
        <f t="shared" si="376"/>
        <v>8</v>
      </c>
      <c r="F8024" s="306" t="s">
        <v>175</v>
      </c>
      <c r="G8024" s="241">
        <v>2531.92</v>
      </c>
      <c r="H8024" s="244">
        <f t="shared" si="377"/>
        <v>20255.36</v>
      </c>
      <c r="I8024" s="246"/>
      <c r="J8024" s="247"/>
      <c r="K8024" s="240"/>
      <c r="L8024" s="245"/>
    </row>
    <row r="8025" spans="1:12">
      <c r="A8025" s="243">
        <v>45214</v>
      </c>
      <c r="B8025" s="243">
        <v>45223</v>
      </c>
      <c r="C8025" s="244">
        <f t="shared" si="375"/>
        <v>10</v>
      </c>
      <c r="D8025" s="239">
        <v>45223</v>
      </c>
      <c r="E8025" s="245">
        <f t="shared" si="376"/>
        <v>9</v>
      </c>
      <c r="F8025" s="306" t="s">
        <v>176</v>
      </c>
      <c r="G8025" s="241">
        <v>20.77</v>
      </c>
      <c r="H8025" s="244">
        <f t="shared" si="377"/>
        <v>186.93</v>
      </c>
      <c r="I8025" s="246"/>
      <c r="J8025" s="247"/>
      <c r="K8025" s="240"/>
      <c r="L8025" s="245"/>
    </row>
    <row r="8026" spans="1:12">
      <c r="A8026" s="243">
        <v>45214</v>
      </c>
      <c r="B8026" s="243">
        <v>45223</v>
      </c>
      <c r="C8026" s="244">
        <f t="shared" si="375"/>
        <v>10</v>
      </c>
      <c r="D8026" s="239">
        <v>45223</v>
      </c>
      <c r="E8026" s="245">
        <f t="shared" si="376"/>
        <v>9</v>
      </c>
      <c r="F8026" s="306" t="s">
        <v>175</v>
      </c>
      <c r="G8026" s="241">
        <v>13.68</v>
      </c>
      <c r="H8026" s="244">
        <f t="shared" si="377"/>
        <v>123.12</v>
      </c>
      <c r="I8026" s="246"/>
      <c r="J8026" s="247"/>
      <c r="K8026" s="240"/>
      <c r="L8026" s="245"/>
    </row>
    <row r="8027" spans="1:12">
      <c r="A8027" s="243">
        <v>45215</v>
      </c>
      <c r="B8027" s="243">
        <v>45222</v>
      </c>
      <c r="C8027" s="244">
        <f t="shared" si="375"/>
        <v>8</v>
      </c>
      <c r="D8027" s="239">
        <v>45222</v>
      </c>
      <c r="E8027" s="245">
        <f t="shared" si="376"/>
        <v>7</v>
      </c>
      <c r="F8027" s="306" t="s">
        <v>176</v>
      </c>
      <c r="G8027" s="241">
        <v>1253.79</v>
      </c>
      <c r="H8027" s="244">
        <f t="shared" si="377"/>
        <v>8776.5299999999988</v>
      </c>
      <c r="I8027" s="246"/>
      <c r="J8027" s="247"/>
      <c r="K8027" s="240"/>
      <c r="L8027" s="245"/>
    </row>
    <row r="8028" spans="1:12">
      <c r="A8028" s="243">
        <v>45215</v>
      </c>
      <c r="B8028" s="243">
        <v>45247</v>
      </c>
      <c r="C8028" s="244">
        <f t="shared" si="375"/>
        <v>33</v>
      </c>
      <c r="D8028" s="239">
        <v>45247</v>
      </c>
      <c r="E8028" s="245">
        <f t="shared" si="376"/>
        <v>32</v>
      </c>
      <c r="F8028" s="306" t="s">
        <v>176</v>
      </c>
      <c r="G8028" s="241">
        <v>31.36</v>
      </c>
      <c r="H8028" s="244">
        <f t="shared" si="377"/>
        <v>1003.52</v>
      </c>
      <c r="I8028" s="246"/>
      <c r="J8028" s="247"/>
      <c r="K8028" s="240"/>
      <c r="L8028" s="245"/>
    </row>
    <row r="8029" spans="1:12">
      <c r="A8029" s="243">
        <v>45215</v>
      </c>
      <c r="B8029" s="243">
        <v>45222</v>
      </c>
      <c r="C8029" s="244">
        <f t="shared" si="375"/>
        <v>8</v>
      </c>
      <c r="D8029" s="239">
        <v>45222</v>
      </c>
      <c r="E8029" s="245">
        <f t="shared" si="376"/>
        <v>7</v>
      </c>
      <c r="F8029" s="306" t="s">
        <v>175</v>
      </c>
      <c r="G8029" s="241">
        <v>4009.48</v>
      </c>
      <c r="H8029" s="244">
        <f t="shared" si="377"/>
        <v>28066.36</v>
      </c>
      <c r="I8029" s="246"/>
      <c r="J8029" s="247"/>
      <c r="K8029" s="240"/>
      <c r="L8029" s="245"/>
    </row>
    <row r="8030" spans="1:12">
      <c r="A8030" s="243">
        <v>45215</v>
      </c>
      <c r="B8030" s="243">
        <v>45226</v>
      </c>
      <c r="C8030" s="244">
        <f t="shared" si="375"/>
        <v>12</v>
      </c>
      <c r="D8030" s="239">
        <v>45226</v>
      </c>
      <c r="E8030" s="245">
        <f t="shared" si="376"/>
        <v>11</v>
      </c>
      <c r="F8030" s="306" t="s">
        <v>175</v>
      </c>
      <c r="G8030" s="241">
        <v>87.73</v>
      </c>
      <c r="H8030" s="244">
        <f t="shared" si="377"/>
        <v>965.03000000000009</v>
      </c>
      <c r="I8030" s="246"/>
      <c r="J8030" s="247"/>
      <c r="K8030" s="240"/>
      <c r="L8030" s="245"/>
    </row>
    <row r="8031" spans="1:12">
      <c r="A8031" s="243">
        <v>45215</v>
      </c>
      <c r="B8031" s="243">
        <v>45229</v>
      </c>
      <c r="C8031" s="244">
        <f t="shared" si="375"/>
        <v>15</v>
      </c>
      <c r="D8031" s="239">
        <v>45229</v>
      </c>
      <c r="E8031" s="245">
        <f t="shared" si="376"/>
        <v>14</v>
      </c>
      <c r="F8031" s="306" t="s">
        <v>176</v>
      </c>
      <c r="G8031" s="241">
        <v>230.91</v>
      </c>
      <c r="H8031" s="244">
        <f t="shared" si="377"/>
        <v>3232.74</v>
      </c>
      <c r="I8031" s="246"/>
      <c r="J8031" s="247"/>
      <c r="K8031" s="240"/>
      <c r="L8031" s="245"/>
    </row>
    <row r="8032" spans="1:12">
      <c r="A8032" s="243">
        <v>45215</v>
      </c>
      <c r="B8032" s="243">
        <v>45215</v>
      </c>
      <c r="C8032" s="244">
        <f t="shared" si="375"/>
        <v>1</v>
      </c>
      <c r="D8032" s="239">
        <v>45215</v>
      </c>
      <c r="E8032" s="245">
        <f t="shared" si="376"/>
        <v>0</v>
      </c>
      <c r="F8032" s="306" t="s">
        <v>175</v>
      </c>
      <c r="G8032" s="241">
        <v>4.2</v>
      </c>
      <c r="H8032" s="244">
        <f t="shared" si="377"/>
        <v>0</v>
      </c>
      <c r="I8032" s="246"/>
      <c r="J8032" s="247"/>
      <c r="K8032" s="240"/>
      <c r="L8032" s="245"/>
    </row>
    <row r="8033" spans="1:12">
      <c r="A8033" s="243">
        <v>45215</v>
      </c>
      <c r="B8033" s="243">
        <v>45216</v>
      </c>
      <c r="C8033" s="244">
        <f t="shared" si="375"/>
        <v>2</v>
      </c>
      <c r="D8033" s="239">
        <v>45216</v>
      </c>
      <c r="E8033" s="245">
        <f t="shared" si="376"/>
        <v>1</v>
      </c>
      <c r="F8033" s="306" t="s">
        <v>175</v>
      </c>
      <c r="G8033" s="241">
        <v>1.51</v>
      </c>
      <c r="H8033" s="244">
        <f t="shared" si="377"/>
        <v>1.51</v>
      </c>
      <c r="I8033" s="246"/>
      <c r="J8033" s="247"/>
      <c r="K8033" s="240"/>
      <c r="L8033" s="245"/>
    </row>
    <row r="8034" spans="1:12">
      <c r="A8034" s="243">
        <v>45215</v>
      </c>
      <c r="B8034" s="243">
        <v>45240</v>
      </c>
      <c r="C8034" s="244">
        <f t="shared" si="375"/>
        <v>26</v>
      </c>
      <c r="D8034" s="239">
        <v>45240</v>
      </c>
      <c r="E8034" s="245">
        <f t="shared" si="376"/>
        <v>25</v>
      </c>
      <c r="F8034" s="306" t="s">
        <v>175</v>
      </c>
      <c r="G8034" s="241">
        <v>28.33</v>
      </c>
      <c r="H8034" s="244">
        <f t="shared" si="377"/>
        <v>708.25</v>
      </c>
      <c r="I8034" s="246"/>
      <c r="J8034" s="247"/>
      <c r="K8034" s="240"/>
      <c r="L8034" s="245"/>
    </row>
    <row r="8035" spans="1:12">
      <c r="A8035" s="243">
        <v>45216</v>
      </c>
      <c r="B8035" s="243">
        <v>45240</v>
      </c>
      <c r="C8035" s="244">
        <f t="shared" si="375"/>
        <v>25</v>
      </c>
      <c r="D8035" s="239">
        <v>45240</v>
      </c>
      <c r="E8035" s="245">
        <f t="shared" si="376"/>
        <v>24</v>
      </c>
      <c r="F8035" s="306" t="s">
        <v>175</v>
      </c>
      <c r="G8035" s="241">
        <v>20.67</v>
      </c>
      <c r="H8035" s="244">
        <f t="shared" si="377"/>
        <v>496.08000000000004</v>
      </c>
      <c r="I8035" s="246"/>
      <c r="J8035" s="247"/>
      <c r="K8035" s="240"/>
      <c r="L8035" s="245"/>
    </row>
    <row r="8036" spans="1:12">
      <c r="A8036" s="243">
        <v>45216</v>
      </c>
      <c r="B8036" s="243">
        <v>45222</v>
      </c>
      <c r="C8036" s="244">
        <f t="shared" si="375"/>
        <v>7</v>
      </c>
      <c r="D8036" s="239">
        <v>45222</v>
      </c>
      <c r="E8036" s="245">
        <f t="shared" si="376"/>
        <v>6</v>
      </c>
      <c r="F8036" s="306" t="s">
        <v>178</v>
      </c>
      <c r="G8036" s="241">
        <v>493.78</v>
      </c>
      <c r="H8036" s="244">
        <f t="shared" si="377"/>
        <v>2962.68</v>
      </c>
      <c r="I8036" s="246"/>
      <c r="J8036" s="247"/>
      <c r="K8036" s="240"/>
      <c r="L8036" s="245"/>
    </row>
    <row r="8037" spans="1:12">
      <c r="A8037" s="243">
        <v>45216</v>
      </c>
      <c r="B8037" s="243">
        <v>45390</v>
      </c>
      <c r="C8037" s="244">
        <f t="shared" si="375"/>
        <v>175</v>
      </c>
      <c r="D8037" s="239">
        <v>45390</v>
      </c>
      <c r="E8037" s="245">
        <f t="shared" si="376"/>
        <v>174</v>
      </c>
      <c r="F8037" s="306" t="s">
        <v>176</v>
      </c>
      <c r="G8037" s="241">
        <v>132.81</v>
      </c>
      <c r="H8037" s="244">
        <f t="shared" si="377"/>
        <v>23108.94</v>
      </c>
      <c r="I8037" s="246"/>
      <c r="J8037" s="247"/>
      <c r="K8037" s="240"/>
      <c r="L8037" s="245"/>
    </row>
    <row r="8038" spans="1:12">
      <c r="A8038" s="243">
        <v>45216</v>
      </c>
      <c r="B8038" s="243">
        <v>45246</v>
      </c>
      <c r="C8038" s="244">
        <f t="shared" si="375"/>
        <v>31</v>
      </c>
      <c r="D8038" s="239">
        <v>45246</v>
      </c>
      <c r="E8038" s="245">
        <f t="shared" si="376"/>
        <v>30</v>
      </c>
      <c r="F8038" s="306" t="s">
        <v>176</v>
      </c>
      <c r="G8038" s="241">
        <v>40.79</v>
      </c>
      <c r="H8038" s="244">
        <f t="shared" si="377"/>
        <v>1223.7</v>
      </c>
      <c r="I8038" s="246"/>
      <c r="J8038" s="247"/>
      <c r="K8038" s="240"/>
      <c r="L8038" s="245"/>
    </row>
    <row r="8039" spans="1:12">
      <c r="A8039" s="243">
        <v>45216</v>
      </c>
      <c r="B8039" s="243">
        <v>45222</v>
      </c>
      <c r="C8039" s="244">
        <f t="shared" si="375"/>
        <v>7</v>
      </c>
      <c r="D8039" s="239">
        <v>45222</v>
      </c>
      <c r="E8039" s="245">
        <f t="shared" si="376"/>
        <v>6</v>
      </c>
      <c r="F8039" s="306" t="s">
        <v>176</v>
      </c>
      <c r="G8039" s="241">
        <v>106696.27</v>
      </c>
      <c r="H8039" s="244">
        <f t="shared" si="377"/>
        <v>640177.62</v>
      </c>
      <c r="I8039" s="246"/>
      <c r="J8039" s="247"/>
      <c r="K8039" s="240"/>
      <c r="L8039" s="245"/>
    </row>
    <row r="8040" spans="1:12">
      <c r="A8040" s="243">
        <v>45216</v>
      </c>
      <c r="B8040" s="243">
        <v>45223</v>
      </c>
      <c r="C8040" s="244">
        <f t="shared" si="375"/>
        <v>8</v>
      </c>
      <c r="D8040" s="239">
        <v>45223</v>
      </c>
      <c r="E8040" s="245">
        <f t="shared" si="376"/>
        <v>7</v>
      </c>
      <c r="F8040" s="306" t="s">
        <v>178</v>
      </c>
      <c r="G8040" s="241">
        <v>342.85</v>
      </c>
      <c r="H8040" s="244">
        <f t="shared" si="377"/>
        <v>2399.9500000000003</v>
      </c>
      <c r="I8040" s="246"/>
      <c r="J8040" s="247"/>
      <c r="K8040" s="240"/>
      <c r="L8040" s="245"/>
    </row>
    <row r="8041" spans="1:12">
      <c r="A8041" s="243">
        <v>45216</v>
      </c>
      <c r="B8041" s="243">
        <v>45246</v>
      </c>
      <c r="C8041" s="244">
        <f t="shared" si="375"/>
        <v>31</v>
      </c>
      <c r="D8041" s="239">
        <v>45246</v>
      </c>
      <c r="E8041" s="245">
        <f t="shared" si="376"/>
        <v>30</v>
      </c>
      <c r="F8041" s="306" t="s">
        <v>175</v>
      </c>
      <c r="G8041" s="241">
        <v>477.75</v>
      </c>
      <c r="H8041" s="244">
        <f t="shared" si="377"/>
        <v>14332.5</v>
      </c>
      <c r="I8041" s="246"/>
      <c r="J8041" s="247"/>
      <c r="K8041" s="240"/>
      <c r="L8041" s="245"/>
    </row>
    <row r="8042" spans="1:12">
      <c r="A8042" s="243">
        <v>45216</v>
      </c>
      <c r="B8042" s="243">
        <v>45247</v>
      </c>
      <c r="C8042" s="244">
        <f t="shared" si="375"/>
        <v>32</v>
      </c>
      <c r="D8042" s="239">
        <v>45247</v>
      </c>
      <c r="E8042" s="245">
        <f t="shared" si="376"/>
        <v>31</v>
      </c>
      <c r="F8042" s="306" t="s">
        <v>176</v>
      </c>
      <c r="G8042" s="241">
        <v>44.99</v>
      </c>
      <c r="H8042" s="244">
        <f t="shared" si="377"/>
        <v>1394.69</v>
      </c>
      <c r="I8042" s="246"/>
      <c r="J8042" s="247"/>
      <c r="K8042" s="240"/>
      <c r="L8042" s="245"/>
    </row>
    <row r="8043" spans="1:12">
      <c r="A8043" s="243">
        <v>45216</v>
      </c>
      <c r="B8043" s="243">
        <v>45329</v>
      </c>
      <c r="C8043" s="244">
        <f t="shared" si="375"/>
        <v>114</v>
      </c>
      <c r="D8043" s="239">
        <v>45329</v>
      </c>
      <c r="E8043" s="245">
        <f t="shared" si="376"/>
        <v>113</v>
      </c>
      <c r="F8043" s="306" t="s">
        <v>176</v>
      </c>
      <c r="G8043" s="241">
        <v>640.73</v>
      </c>
      <c r="H8043" s="244">
        <f t="shared" si="377"/>
        <v>72402.490000000005</v>
      </c>
      <c r="I8043" s="246"/>
      <c r="J8043" s="247"/>
      <c r="K8043" s="240"/>
      <c r="L8043" s="245"/>
    </row>
    <row r="8044" spans="1:12">
      <c r="A8044" s="243">
        <v>45216</v>
      </c>
      <c r="B8044" s="243">
        <v>45222</v>
      </c>
      <c r="C8044" s="244">
        <f t="shared" si="375"/>
        <v>7</v>
      </c>
      <c r="D8044" s="239">
        <v>45222</v>
      </c>
      <c r="E8044" s="245">
        <f t="shared" si="376"/>
        <v>6</v>
      </c>
      <c r="F8044" s="306" t="s">
        <v>175</v>
      </c>
      <c r="G8044" s="241">
        <v>590438.24</v>
      </c>
      <c r="H8044" s="244">
        <f t="shared" si="377"/>
        <v>3542629.44</v>
      </c>
      <c r="I8044" s="246"/>
      <c r="J8044" s="247"/>
      <c r="K8044" s="240"/>
      <c r="L8044" s="245"/>
    </row>
    <row r="8045" spans="1:12">
      <c r="A8045" s="243">
        <v>45216</v>
      </c>
      <c r="B8045" s="243">
        <v>45223</v>
      </c>
      <c r="C8045" s="244">
        <f t="shared" si="375"/>
        <v>8</v>
      </c>
      <c r="D8045" s="239">
        <v>45223</v>
      </c>
      <c r="E8045" s="245">
        <f t="shared" si="376"/>
        <v>7</v>
      </c>
      <c r="F8045" s="306" t="s">
        <v>176</v>
      </c>
      <c r="G8045" s="241">
        <v>22716.77</v>
      </c>
      <c r="H8045" s="244">
        <f t="shared" si="377"/>
        <v>159017.39000000001</v>
      </c>
      <c r="I8045" s="246"/>
      <c r="J8045" s="247"/>
      <c r="K8045" s="240"/>
      <c r="L8045" s="245"/>
    </row>
    <row r="8046" spans="1:12">
      <c r="A8046" s="243">
        <v>45216</v>
      </c>
      <c r="B8046" s="243">
        <v>45247</v>
      </c>
      <c r="C8046" s="244">
        <f t="shared" si="375"/>
        <v>32</v>
      </c>
      <c r="D8046" s="239">
        <v>45247</v>
      </c>
      <c r="E8046" s="245">
        <f t="shared" si="376"/>
        <v>31</v>
      </c>
      <c r="F8046" s="306" t="s">
        <v>175</v>
      </c>
      <c r="G8046" s="241">
        <v>507.64</v>
      </c>
      <c r="H8046" s="244">
        <f t="shared" si="377"/>
        <v>15736.84</v>
      </c>
      <c r="I8046" s="246"/>
      <c r="J8046" s="247"/>
      <c r="K8046" s="240"/>
      <c r="L8046" s="245"/>
    </row>
    <row r="8047" spans="1:12">
      <c r="A8047" s="243">
        <v>45216</v>
      </c>
      <c r="B8047" s="243">
        <v>45222</v>
      </c>
      <c r="C8047" s="244">
        <f t="shared" si="375"/>
        <v>7</v>
      </c>
      <c r="D8047" s="239">
        <v>45222</v>
      </c>
      <c r="E8047" s="245">
        <f t="shared" si="376"/>
        <v>6</v>
      </c>
      <c r="F8047" s="306" t="s">
        <v>177</v>
      </c>
      <c r="G8047" s="241">
        <v>19336.150000000001</v>
      </c>
      <c r="H8047" s="244">
        <f t="shared" si="377"/>
        <v>116016.90000000001</v>
      </c>
      <c r="I8047" s="246"/>
      <c r="J8047" s="247"/>
      <c r="K8047" s="240"/>
      <c r="L8047" s="245"/>
    </row>
    <row r="8048" spans="1:12">
      <c r="A8048" s="243">
        <v>45216</v>
      </c>
      <c r="B8048" s="243">
        <v>45223</v>
      </c>
      <c r="C8048" s="244">
        <f t="shared" si="375"/>
        <v>8</v>
      </c>
      <c r="D8048" s="239">
        <v>45223</v>
      </c>
      <c r="E8048" s="245">
        <f t="shared" si="376"/>
        <v>7</v>
      </c>
      <c r="F8048" s="306" t="s">
        <v>175</v>
      </c>
      <c r="G8048" s="241">
        <v>3669.46</v>
      </c>
      <c r="H8048" s="244">
        <f t="shared" si="377"/>
        <v>25686.22</v>
      </c>
      <c r="I8048" s="246"/>
      <c r="J8048" s="247"/>
      <c r="K8048" s="240"/>
      <c r="L8048" s="245"/>
    </row>
    <row r="8049" spans="1:12">
      <c r="A8049" s="243">
        <v>45216</v>
      </c>
      <c r="B8049" s="243">
        <v>45231</v>
      </c>
      <c r="C8049" s="244">
        <f t="shared" si="375"/>
        <v>16</v>
      </c>
      <c r="D8049" s="239">
        <v>45231</v>
      </c>
      <c r="E8049" s="245">
        <f t="shared" si="376"/>
        <v>15</v>
      </c>
      <c r="F8049" s="306" t="s">
        <v>175</v>
      </c>
      <c r="G8049" s="241">
        <v>21.89</v>
      </c>
      <c r="H8049" s="244">
        <f t="shared" si="377"/>
        <v>328.35</v>
      </c>
      <c r="I8049" s="246"/>
      <c r="J8049" s="247"/>
      <c r="K8049" s="240"/>
      <c r="L8049" s="245"/>
    </row>
    <row r="8050" spans="1:12">
      <c r="A8050" s="243">
        <v>45216</v>
      </c>
      <c r="B8050" s="243">
        <v>45224</v>
      </c>
      <c r="C8050" s="244">
        <f t="shared" si="375"/>
        <v>9</v>
      </c>
      <c r="D8050" s="239">
        <v>45224</v>
      </c>
      <c r="E8050" s="245">
        <f t="shared" si="376"/>
        <v>8</v>
      </c>
      <c r="F8050" s="306" t="s">
        <v>176</v>
      </c>
      <c r="G8050" s="241">
        <v>20247.2</v>
      </c>
      <c r="H8050" s="244">
        <f t="shared" si="377"/>
        <v>161977.60000000001</v>
      </c>
      <c r="I8050" s="246"/>
      <c r="J8050" s="247"/>
      <c r="K8050" s="240"/>
      <c r="L8050" s="245"/>
    </row>
    <row r="8051" spans="1:12">
      <c r="A8051" s="243">
        <v>45216</v>
      </c>
      <c r="B8051" s="243">
        <v>45232</v>
      </c>
      <c r="C8051" s="244">
        <f t="shared" si="375"/>
        <v>17</v>
      </c>
      <c r="D8051" s="239">
        <v>45232</v>
      </c>
      <c r="E8051" s="245">
        <f t="shared" si="376"/>
        <v>16</v>
      </c>
      <c r="F8051" s="306" t="s">
        <v>176</v>
      </c>
      <c r="G8051" s="241">
        <v>322.86</v>
      </c>
      <c r="H8051" s="244">
        <f t="shared" si="377"/>
        <v>5165.76</v>
      </c>
      <c r="I8051" s="246"/>
      <c r="J8051" s="247"/>
      <c r="K8051" s="240"/>
      <c r="L8051" s="245"/>
    </row>
    <row r="8052" spans="1:12">
      <c r="A8052" s="243">
        <v>45216</v>
      </c>
      <c r="B8052" s="243">
        <v>45223</v>
      </c>
      <c r="C8052" s="244">
        <f t="shared" si="375"/>
        <v>8</v>
      </c>
      <c r="D8052" s="239">
        <v>45223</v>
      </c>
      <c r="E8052" s="245">
        <f t="shared" si="376"/>
        <v>7</v>
      </c>
      <c r="F8052" s="306" t="s">
        <v>177</v>
      </c>
      <c r="G8052" s="241">
        <v>43088</v>
      </c>
      <c r="H8052" s="244">
        <f t="shared" si="377"/>
        <v>301616</v>
      </c>
      <c r="I8052" s="246"/>
      <c r="J8052" s="247"/>
      <c r="K8052" s="240"/>
      <c r="L8052" s="245"/>
    </row>
    <row r="8053" spans="1:12">
      <c r="A8053" s="243">
        <v>45216</v>
      </c>
      <c r="B8053" s="243">
        <v>45225</v>
      </c>
      <c r="C8053" s="244">
        <f t="shared" si="375"/>
        <v>10</v>
      </c>
      <c r="D8053" s="239">
        <v>45225</v>
      </c>
      <c r="E8053" s="245">
        <f t="shared" si="376"/>
        <v>9</v>
      </c>
      <c r="F8053" s="306" t="s">
        <v>176</v>
      </c>
      <c r="G8053" s="241">
        <v>542.42999999999995</v>
      </c>
      <c r="H8053" s="244">
        <f t="shared" si="377"/>
        <v>4881.87</v>
      </c>
      <c r="I8053" s="246"/>
      <c r="J8053" s="247"/>
      <c r="K8053" s="240"/>
      <c r="L8053" s="245"/>
    </row>
    <row r="8054" spans="1:12">
      <c r="A8054" s="243">
        <v>45216</v>
      </c>
      <c r="B8054" s="243">
        <v>45224</v>
      </c>
      <c r="C8054" s="244">
        <f t="shared" si="375"/>
        <v>9</v>
      </c>
      <c r="D8054" s="239">
        <v>45224</v>
      </c>
      <c r="E8054" s="245">
        <f t="shared" si="376"/>
        <v>8</v>
      </c>
      <c r="F8054" s="306" t="s">
        <v>175</v>
      </c>
      <c r="G8054" s="241">
        <v>827.27</v>
      </c>
      <c r="H8054" s="244">
        <f t="shared" si="377"/>
        <v>6618.16</v>
      </c>
      <c r="I8054" s="246"/>
      <c r="J8054" s="247"/>
      <c r="K8054" s="240"/>
      <c r="L8054" s="245"/>
    </row>
    <row r="8055" spans="1:12">
      <c r="A8055" s="243">
        <v>45216</v>
      </c>
      <c r="B8055" s="243">
        <v>45225</v>
      </c>
      <c r="C8055" s="244">
        <f t="shared" si="375"/>
        <v>10</v>
      </c>
      <c r="D8055" s="239">
        <v>45225</v>
      </c>
      <c r="E8055" s="245">
        <f t="shared" si="376"/>
        <v>9</v>
      </c>
      <c r="F8055" s="306" t="s">
        <v>175</v>
      </c>
      <c r="G8055" s="241">
        <v>741.25</v>
      </c>
      <c r="H8055" s="244">
        <f t="shared" si="377"/>
        <v>6671.25</v>
      </c>
      <c r="I8055" s="246"/>
      <c r="J8055" s="247"/>
      <c r="K8055" s="240"/>
      <c r="L8055" s="245"/>
    </row>
    <row r="8056" spans="1:12">
      <c r="A8056" s="243">
        <v>45216</v>
      </c>
      <c r="B8056" s="243">
        <v>45222</v>
      </c>
      <c r="C8056" s="244">
        <f t="shared" si="375"/>
        <v>7</v>
      </c>
      <c r="D8056" s="239">
        <v>45222</v>
      </c>
      <c r="E8056" s="245">
        <f t="shared" si="376"/>
        <v>6</v>
      </c>
      <c r="F8056" s="306" t="s">
        <v>179</v>
      </c>
      <c r="G8056" s="241">
        <v>3.29</v>
      </c>
      <c r="H8056" s="244">
        <f t="shared" si="377"/>
        <v>19.740000000000002</v>
      </c>
      <c r="I8056" s="246"/>
      <c r="J8056" s="247"/>
      <c r="K8056" s="240"/>
      <c r="L8056" s="245"/>
    </row>
    <row r="8057" spans="1:12">
      <c r="A8057" s="243">
        <v>45216</v>
      </c>
      <c r="B8057" s="243">
        <v>45226</v>
      </c>
      <c r="C8057" s="244">
        <f t="shared" si="375"/>
        <v>11</v>
      </c>
      <c r="D8057" s="239">
        <v>45226</v>
      </c>
      <c r="E8057" s="245">
        <f t="shared" si="376"/>
        <v>10</v>
      </c>
      <c r="F8057" s="306" t="s">
        <v>175</v>
      </c>
      <c r="G8057" s="241">
        <v>492.21</v>
      </c>
      <c r="H8057" s="244">
        <f t="shared" si="377"/>
        <v>4922.0999999999995</v>
      </c>
      <c r="I8057" s="246"/>
      <c r="J8057" s="247"/>
      <c r="K8057" s="240"/>
      <c r="L8057" s="245"/>
    </row>
    <row r="8058" spans="1:12">
      <c r="A8058" s="243">
        <v>45216</v>
      </c>
      <c r="B8058" s="243">
        <v>45250</v>
      </c>
      <c r="C8058" s="244">
        <f t="shared" si="375"/>
        <v>35</v>
      </c>
      <c r="D8058" s="239">
        <v>45250</v>
      </c>
      <c r="E8058" s="245">
        <f t="shared" si="376"/>
        <v>34</v>
      </c>
      <c r="F8058" s="306" t="s">
        <v>176</v>
      </c>
      <c r="G8058" s="241">
        <v>88.34</v>
      </c>
      <c r="H8058" s="244">
        <f t="shared" si="377"/>
        <v>3003.56</v>
      </c>
      <c r="I8058" s="246"/>
      <c r="J8058" s="247"/>
      <c r="K8058" s="240"/>
      <c r="L8058" s="245"/>
    </row>
    <row r="8059" spans="1:12">
      <c r="A8059" s="243">
        <v>45216</v>
      </c>
      <c r="B8059" s="243">
        <v>45457</v>
      </c>
      <c r="C8059" s="244">
        <f t="shared" si="375"/>
        <v>242</v>
      </c>
      <c r="D8059" s="239">
        <v>45457</v>
      </c>
      <c r="E8059" s="245">
        <f t="shared" si="376"/>
        <v>241</v>
      </c>
      <c r="F8059" s="306" t="s">
        <v>175</v>
      </c>
      <c r="G8059" s="241">
        <v>27.5</v>
      </c>
      <c r="H8059" s="244">
        <f t="shared" si="377"/>
        <v>6627.5</v>
      </c>
      <c r="I8059" s="246"/>
      <c r="J8059" s="247"/>
      <c r="K8059" s="240"/>
      <c r="L8059" s="245"/>
    </row>
    <row r="8060" spans="1:12">
      <c r="A8060" s="243">
        <v>45216</v>
      </c>
      <c r="B8060" s="243">
        <v>45238</v>
      </c>
      <c r="C8060" s="244">
        <f t="shared" si="375"/>
        <v>23</v>
      </c>
      <c r="D8060" s="239">
        <v>45238</v>
      </c>
      <c r="E8060" s="245">
        <f t="shared" si="376"/>
        <v>22</v>
      </c>
      <c r="F8060" s="306" t="s">
        <v>175</v>
      </c>
      <c r="G8060" s="241">
        <v>14.31</v>
      </c>
      <c r="H8060" s="244">
        <f t="shared" si="377"/>
        <v>314.82</v>
      </c>
      <c r="I8060" s="246"/>
      <c r="J8060" s="247"/>
      <c r="K8060" s="240"/>
      <c r="L8060" s="245"/>
    </row>
    <row r="8061" spans="1:12">
      <c r="A8061" s="243">
        <v>45216</v>
      </c>
      <c r="B8061" s="243">
        <v>45229</v>
      </c>
      <c r="C8061" s="244">
        <f t="shared" si="375"/>
        <v>14</v>
      </c>
      <c r="D8061" s="239">
        <v>45229</v>
      </c>
      <c r="E8061" s="245">
        <f t="shared" si="376"/>
        <v>13</v>
      </c>
      <c r="F8061" s="306" t="s">
        <v>178</v>
      </c>
      <c r="G8061" s="241">
        <v>43687.48</v>
      </c>
      <c r="H8061" s="244">
        <f t="shared" si="377"/>
        <v>567937.24</v>
      </c>
      <c r="I8061" s="246"/>
      <c r="J8061" s="247"/>
      <c r="K8061" s="240"/>
      <c r="L8061" s="245"/>
    </row>
    <row r="8062" spans="1:12">
      <c r="A8062" s="243">
        <v>45216</v>
      </c>
      <c r="B8062" s="243">
        <v>45229</v>
      </c>
      <c r="C8062" s="244">
        <f t="shared" si="375"/>
        <v>14</v>
      </c>
      <c r="D8062" s="239">
        <v>45229</v>
      </c>
      <c r="E8062" s="245">
        <f t="shared" si="376"/>
        <v>13</v>
      </c>
      <c r="F8062" s="306" t="s">
        <v>176</v>
      </c>
      <c r="G8062" s="241">
        <v>1404.34</v>
      </c>
      <c r="H8062" s="244">
        <f t="shared" si="377"/>
        <v>18256.419999999998</v>
      </c>
      <c r="I8062" s="246"/>
      <c r="J8062" s="247"/>
      <c r="K8062" s="240"/>
      <c r="L8062" s="245"/>
    </row>
    <row r="8063" spans="1:12">
      <c r="A8063" s="243">
        <v>45216</v>
      </c>
      <c r="B8063" s="243">
        <v>45239</v>
      </c>
      <c r="C8063" s="244">
        <f t="shared" si="375"/>
        <v>24</v>
      </c>
      <c r="D8063" s="239">
        <v>45239</v>
      </c>
      <c r="E8063" s="245">
        <f t="shared" si="376"/>
        <v>23</v>
      </c>
      <c r="F8063" s="306" t="s">
        <v>175</v>
      </c>
      <c r="G8063" s="241">
        <v>136.99</v>
      </c>
      <c r="H8063" s="244">
        <f t="shared" si="377"/>
        <v>3150.7700000000004</v>
      </c>
      <c r="I8063" s="246"/>
      <c r="J8063" s="247"/>
      <c r="K8063" s="240"/>
      <c r="L8063" s="245"/>
    </row>
    <row r="8064" spans="1:12">
      <c r="A8064" s="243">
        <v>45216</v>
      </c>
      <c r="B8064" s="243">
        <v>45229</v>
      </c>
      <c r="C8064" s="244">
        <f t="shared" si="375"/>
        <v>14</v>
      </c>
      <c r="D8064" s="239">
        <v>45229</v>
      </c>
      <c r="E8064" s="245">
        <f t="shared" si="376"/>
        <v>13</v>
      </c>
      <c r="F8064" s="306" t="s">
        <v>175</v>
      </c>
      <c r="G8064" s="241">
        <v>358.83</v>
      </c>
      <c r="H8064" s="244">
        <f t="shared" si="377"/>
        <v>4664.79</v>
      </c>
      <c r="I8064" s="246"/>
      <c r="J8064" s="247"/>
      <c r="K8064" s="240"/>
      <c r="L8064" s="245"/>
    </row>
    <row r="8065" spans="1:12">
      <c r="A8065" s="243">
        <v>45216</v>
      </c>
      <c r="B8065" s="243">
        <v>45279</v>
      </c>
      <c r="C8065" s="244">
        <f t="shared" si="375"/>
        <v>64</v>
      </c>
      <c r="D8065" s="239">
        <v>45279</v>
      </c>
      <c r="E8065" s="245">
        <f t="shared" si="376"/>
        <v>63</v>
      </c>
      <c r="F8065" s="306" t="s">
        <v>176</v>
      </c>
      <c r="G8065" s="241">
        <v>35.76</v>
      </c>
      <c r="H8065" s="244">
        <f t="shared" si="377"/>
        <v>2252.8799999999997</v>
      </c>
      <c r="I8065" s="246"/>
      <c r="J8065" s="247"/>
      <c r="K8065" s="240"/>
      <c r="L8065" s="245"/>
    </row>
    <row r="8066" spans="1:12">
      <c r="A8066" s="243">
        <v>45217</v>
      </c>
      <c r="B8066" s="243">
        <v>45229</v>
      </c>
      <c r="C8066" s="244">
        <f t="shared" si="375"/>
        <v>13</v>
      </c>
      <c r="D8066" s="239">
        <v>45229</v>
      </c>
      <c r="E8066" s="245">
        <f t="shared" si="376"/>
        <v>12</v>
      </c>
      <c r="F8066" s="306" t="s">
        <v>178</v>
      </c>
      <c r="G8066" s="241">
        <v>16298.37</v>
      </c>
      <c r="H8066" s="244">
        <f t="shared" si="377"/>
        <v>195580.44</v>
      </c>
      <c r="I8066" s="246"/>
      <c r="J8066" s="247"/>
      <c r="K8066" s="240"/>
      <c r="L8066" s="245"/>
    </row>
    <row r="8067" spans="1:12">
      <c r="A8067" s="243">
        <v>45217</v>
      </c>
      <c r="B8067" s="243">
        <v>45229</v>
      </c>
      <c r="C8067" s="244">
        <f t="shared" si="375"/>
        <v>13</v>
      </c>
      <c r="D8067" s="239">
        <v>45229</v>
      </c>
      <c r="E8067" s="245">
        <f t="shared" si="376"/>
        <v>12</v>
      </c>
      <c r="F8067" s="306" t="s">
        <v>176</v>
      </c>
      <c r="G8067" s="241">
        <v>4228.68</v>
      </c>
      <c r="H8067" s="244">
        <f t="shared" si="377"/>
        <v>50744.160000000003</v>
      </c>
      <c r="I8067" s="246"/>
      <c r="J8067" s="247"/>
      <c r="K8067" s="240"/>
      <c r="L8067" s="245"/>
    </row>
    <row r="8068" spans="1:12">
      <c r="A8068" s="243">
        <v>45217</v>
      </c>
      <c r="B8068" s="243">
        <v>45279</v>
      </c>
      <c r="C8068" s="244">
        <f t="shared" si="375"/>
        <v>63</v>
      </c>
      <c r="D8068" s="239">
        <v>45279</v>
      </c>
      <c r="E8068" s="245">
        <f t="shared" si="376"/>
        <v>62</v>
      </c>
      <c r="F8068" s="306" t="s">
        <v>176</v>
      </c>
      <c r="G8068" s="241">
        <v>11646.21</v>
      </c>
      <c r="H8068" s="244">
        <f t="shared" si="377"/>
        <v>722065.0199999999</v>
      </c>
      <c r="I8068" s="246"/>
      <c r="J8068" s="247"/>
      <c r="K8068" s="240"/>
      <c r="L8068" s="245"/>
    </row>
    <row r="8069" spans="1:12">
      <c r="A8069" s="243">
        <v>45217</v>
      </c>
      <c r="B8069" s="243">
        <v>45229</v>
      </c>
      <c r="C8069" s="244">
        <f t="shared" si="375"/>
        <v>13</v>
      </c>
      <c r="D8069" s="239">
        <v>45229</v>
      </c>
      <c r="E8069" s="245">
        <f t="shared" si="376"/>
        <v>12</v>
      </c>
      <c r="F8069" s="306" t="s">
        <v>175</v>
      </c>
      <c r="G8069" s="241">
        <v>591.25</v>
      </c>
      <c r="H8069" s="244">
        <f t="shared" si="377"/>
        <v>7095</v>
      </c>
      <c r="I8069" s="246"/>
      <c r="J8069" s="247"/>
      <c r="K8069" s="240"/>
      <c r="L8069" s="245"/>
    </row>
    <row r="8070" spans="1:12">
      <c r="A8070" s="243">
        <v>45217</v>
      </c>
      <c r="B8070" s="243">
        <v>45230</v>
      </c>
      <c r="C8070" s="244">
        <f t="shared" si="375"/>
        <v>14</v>
      </c>
      <c r="D8070" s="239">
        <v>45230</v>
      </c>
      <c r="E8070" s="245">
        <f t="shared" si="376"/>
        <v>13</v>
      </c>
      <c r="F8070" s="306" t="s">
        <v>175</v>
      </c>
      <c r="G8070" s="241">
        <v>50.78</v>
      </c>
      <c r="H8070" s="244">
        <f t="shared" si="377"/>
        <v>660.14</v>
      </c>
      <c r="I8070" s="246"/>
      <c r="J8070" s="247"/>
      <c r="K8070" s="240"/>
      <c r="L8070" s="245"/>
    </row>
    <row r="8071" spans="1:12">
      <c r="A8071" s="243">
        <v>45217</v>
      </c>
      <c r="B8071" s="243">
        <v>45218</v>
      </c>
      <c r="C8071" s="244">
        <f t="shared" ref="C8071:C8134" si="378">B8071-A8071+1</f>
        <v>2</v>
      </c>
      <c r="D8071" s="239">
        <v>45218</v>
      </c>
      <c r="E8071" s="245">
        <f t="shared" ref="E8071:E8134" si="379">D8071-A8071</f>
        <v>1</v>
      </c>
      <c r="F8071" s="306" t="s">
        <v>175</v>
      </c>
      <c r="G8071" s="241">
        <v>33.86</v>
      </c>
      <c r="H8071" s="244">
        <f t="shared" ref="H8071:H8134" si="380">E8071*G8071</f>
        <v>33.86</v>
      </c>
      <c r="I8071" s="246"/>
      <c r="J8071" s="247"/>
      <c r="K8071" s="240"/>
      <c r="L8071" s="245"/>
    </row>
    <row r="8072" spans="1:12">
      <c r="A8072" s="243">
        <v>45217</v>
      </c>
      <c r="B8072" s="243">
        <v>45280</v>
      </c>
      <c r="C8072" s="244">
        <f t="shared" si="378"/>
        <v>64</v>
      </c>
      <c r="D8072" s="239">
        <v>45280</v>
      </c>
      <c r="E8072" s="245">
        <f t="shared" si="379"/>
        <v>63</v>
      </c>
      <c r="F8072" s="306" t="s">
        <v>176</v>
      </c>
      <c r="G8072" s="241">
        <v>351.42</v>
      </c>
      <c r="H8072" s="244">
        <f t="shared" si="380"/>
        <v>22139.460000000003</v>
      </c>
      <c r="I8072" s="246"/>
      <c r="J8072" s="247"/>
      <c r="K8072" s="240"/>
      <c r="L8072" s="245"/>
    </row>
    <row r="8073" spans="1:12">
      <c r="A8073" s="243">
        <v>45217</v>
      </c>
      <c r="B8073" s="243">
        <v>45244</v>
      </c>
      <c r="C8073" s="244">
        <f t="shared" si="378"/>
        <v>28</v>
      </c>
      <c r="D8073" s="239">
        <v>45244</v>
      </c>
      <c r="E8073" s="245">
        <f t="shared" si="379"/>
        <v>27</v>
      </c>
      <c r="F8073" s="306" t="s">
        <v>175</v>
      </c>
      <c r="G8073" s="241">
        <v>38.380000000000003</v>
      </c>
      <c r="H8073" s="244">
        <f t="shared" si="380"/>
        <v>1036.26</v>
      </c>
      <c r="I8073" s="246"/>
      <c r="J8073" s="247"/>
      <c r="K8073" s="240"/>
      <c r="L8073" s="245"/>
    </row>
    <row r="8074" spans="1:12">
      <c r="A8074" s="243">
        <v>45217</v>
      </c>
      <c r="B8074" s="243">
        <v>45222</v>
      </c>
      <c r="C8074" s="244">
        <f t="shared" si="378"/>
        <v>6</v>
      </c>
      <c r="D8074" s="239">
        <v>45222</v>
      </c>
      <c r="E8074" s="245">
        <f t="shared" si="379"/>
        <v>5</v>
      </c>
      <c r="F8074" s="306" t="s">
        <v>178</v>
      </c>
      <c r="G8074" s="241">
        <v>2333.94</v>
      </c>
      <c r="H8074" s="244">
        <f t="shared" si="380"/>
        <v>11669.7</v>
      </c>
      <c r="I8074" s="246"/>
      <c r="J8074" s="247"/>
      <c r="K8074" s="240"/>
      <c r="L8074" s="245"/>
    </row>
    <row r="8075" spans="1:12">
      <c r="A8075" s="243">
        <v>45217</v>
      </c>
      <c r="B8075" s="243">
        <v>45390</v>
      </c>
      <c r="C8075" s="244">
        <f t="shared" si="378"/>
        <v>174</v>
      </c>
      <c r="D8075" s="239">
        <v>45390</v>
      </c>
      <c r="E8075" s="245">
        <f t="shared" si="379"/>
        <v>173</v>
      </c>
      <c r="F8075" s="306" t="s">
        <v>176</v>
      </c>
      <c r="G8075" s="241">
        <v>102.3</v>
      </c>
      <c r="H8075" s="244">
        <f t="shared" si="380"/>
        <v>17697.899999999998</v>
      </c>
      <c r="I8075" s="246"/>
      <c r="J8075" s="247"/>
      <c r="K8075" s="240"/>
      <c r="L8075" s="245"/>
    </row>
    <row r="8076" spans="1:12">
      <c r="A8076" s="243">
        <v>45217</v>
      </c>
      <c r="B8076" s="243">
        <v>45222</v>
      </c>
      <c r="C8076" s="244">
        <f t="shared" si="378"/>
        <v>6</v>
      </c>
      <c r="D8076" s="239">
        <v>45222</v>
      </c>
      <c r="E8076" s="245">
        <f t="shared" si="379"/>
        <v>5</v>
      </c>
      <c r="F8076" s="306" t="s">
        <v>176</v>
      </c>
      <c r="G8076" s="241">
        <v>198931.32</v>
      </c>
      <c r="H8076" s="244">
        <f t="shared" si="380"/>
        <v>994656.60000000009</v>
      </c>
      <c r="I8076" s="246"/>
      <c r="J8076" s="247"/>
      <c r="K8076" s="240"/>
      <c r="L8076" s="245"/>
    </row>
    <row r="8077" spans="1:12">
      <c r="A8077" s="243">
        <v>45217</v>
      </c>
      <c r="B8077" s="243">
        <v>45223</v>
      </c>
      <c r="C8077" s="244">
        <f t="shared" si="378"/>
        <v>7</v>
      </c>
      <c r="D8077" s="239">
        <v>45223</v>
      </c>
      <c r="E8077" s="245">
        <f t="shared" si="379"/>
        <v>6</v>
      </c>
      <c r="F8077" s="306" t="s">
        <v>178</v>
      </c>
      <c r="G8077" s="241">
        <v>97817.7</v>
      </c>
      <c r="H8077" s="244">
        <f t="shared" si="380"/>
        <v>586906.19999999995</v>
      </c>
      <c r="I8077" s="246"/>
      <c r="J8077" s="247"/>
      <c r="K8077" s="240"/>
      <c r="L8077" s="245"/>
    </row>
    <row r="8078" spans="1:12">
      <c r="A8078" s="243">
        <v>45217</v>
      </c>
      <c r="B8078" s="243">
        <v>45247</v>
      </c>
      <c r="C8078" s="244">
        <f t="shared" si="378"/>
        <v>31</v>
      </c>
      <c r="D8078" s="239">
        <v>45247</v>
      </c>
      <c r="E8078" s="245">
        <f t="shared" si="379"/>
        <v>30</v>
      </c>
      <c r="F8078" s="306" t="s">
        <v>176</v>
      </c>
      <c r="G8078" s="241">
        <v>176.14</v>
      </c>
      <c r="H8078" s="244">
        <f t="shared" si="380"/>
        <v>5284.2</v>
      </c>
      <c r="I8078" s="246"/>
      <c r="J8078" s="247"/>
      <c r="K8078" s="240"/>
      <c r="L8078" s="245"/>
    </row>
    <row r="8079" spans="1:12">
      <c r="A8079" s="243">
        <v>45217</v>
      </c>
      <c r="B8079" s="243">
        <v>45222</v>
      </c>
      <c r="C8079" s="244">
        <f t="shared" si="378"/>
        <v>6</v>
      </c>
      <c r="D8079" s="239">
        <v>45222</v>
      </c>
      <c r="E8079" s="245">
        <f t="shared" si="379"/>
        <v>5</v>
      </c>
      <c r="F8079" s="306" t="s">
        <v>175</v>
      </c>
      <c r="G8079" s="241">
        <v>823227.1</v>
      </c>
      <c r="H8079" s="244">
        <f t="shared" si="380"/>
        <v>4116135.5</v>
      </c>
      <c r="I8079" s="246"/>
      <c r="J8079" s="247"/>
      <c r="K8079" s="240"/>
      <c r="L8079" s="245"/>
    </row>
    <row r="8080" spans="1:12">
      <c r="A8080" s="243">
        <v>45217</v>
      </c>
      <c r="B8080" s="243">
        <v>45223</v>
      </c>
      <c r="C8080" s="244">
        <f t="shared" si="378"/>
        <v>7</v>
      </c>
      <c r="D8080" s="239">
        <v>45223</v>
      </c>
      <c r="E8080" s="245">
        <f t="shared" si="379"/>
        <v>6</v>
      </c>
      <c r="F8080" s="306" t="s">
        <v>176</v>
      </c>
      <c r="G8080" s="241">
        <v>119091.17</v>
      </c>
      <c r="H8080" s="244">
        <f t="shared" si="380"/>
        <v>714547.02</v>
      </c>
      <c r="I8080" s="246"/>
      <c r="J8080" s="247"/>
      <c r="K8080" s="240"/>
      <c r="L8080" s="245"/>
    </row>
    <row r="8081" spans="1:12">
      <c r="A8081" s="243">
        <v>45217</v>
      </c>
      <c r="B8081" s="243">
        <v>45247</v>
      </c>
      <c r="C8081" s="244">
        <f t="shared" si="378"/>
        <v>31</v>
      </c>
      <c r="D8081" s="239">
        <v>45247</v>
      </c>
      <c r="E8081" s="245">
        <f t="shared" si="379"/>
        <v>30</v>
      </c>
      <c r="F8081" s="306" t="s">
        <v>175</v>
      </c>
      <c r="G8081" s="241">
        <v>784.97</v>
      </c>
      <c r="H8081" s="244">
        <f t="shared" si="380"/>
        <v>23549.100000000002</v>
      </c>
      <c r="I8081" s="246"/>
      <c r="J8081" s="247"/>
      <c r="K8081" s="240"/>
      <c r="L8081" s="245"/>
    </row>
    <row r="8082" spans="1:12">
      <c r="A8082" s="243">
        <v>45217</v>
      </c>
      <c r="B8082" s="243">
        <v>45224</v>
      </c>
      <c r="C8082" s="244">
        <f t="shared" si="378"/>
        <v>8</v>
      </c>
      <c r="D8082" s="239">
        <v>45224</v>
      </c>
      <c r="E8082" s="245">
        <f t="shared" si="379"/>
        <v>7</v>
      </c>
      <c r="F8082" s="306" t="s">
        <v>178</v>
      </c>
      <c r="G8082" s="241">
        <v>49424.51</v>
      </c>
      <c r="H8082" s="244">
        <f t="shared" si="380"/>
        <v>345971.57</v>
      </c>
      <c r="I8082" s="246"/>
      <c r="J8082" s="247"/>
      <c r="K8082" s="240"/>
      <c r="L8082" s="245"/>
    </row>
    <row r="8083" spans="1:12">
      <c r="A8083" s="243">
        <v>45217</v>
      </c>
      <c r="B8083" s="243">
        <v>45223</v>
      </c>
      <c r="C8083" s="244">
        <f t="shared" si="378"/>
        <v>7</v>
      </c>
      <c r="D8083" s="239">
        <v>45223</v>
      </c>
      <c r="E8083" s="245">
        <f t="shared" si="379"/>
        <v>6</v>
      </c>
      <c r="F8083" s="306" t="s">
        <v>175</v>
      </c>
      <c r="G8083" s="241">
        <v>3690.97</v>
      </c>
      <c r="H8083" s="244">
        <f t="shared" si="380"/>
        <v>22145.82</v>
      </c>
      <c r="I8083" s="246"/>
      <c r="J8083" s="247"/>
      <c r="K8083" s="240"/>
      <c r="L8083" s="245"/>
    </row>
    <row r="8084" spans="1:12">
      <c r="A8084" s="243">
        <v>45217</v>
      </c>
      <c r="B8084" s="243">
        <v>45224</v>
      </c>
      <c r="C8084" s="244">
        <f t="shared" si="378"/>
        <v>8</v>
      </c>
      <c r="D8084" s="239">
        <v>45224</v>
      </c>
      <c r="E8084" s="245">
        <f t="shared" si="379"/>
        <v>7</v>
      </c>
      <c r="F8084" s="306" t="s">
        <v>176</v>
      </c>
      <c r="G8084" s="241">
        <v>214753.79</v>
      </c>
      <c r="H8084" s="244">
        <f t="shared" si="380"/>
        <v>1503276.53</v>
      </c>
      <c r="I8084" s="246"/>
      <c r="J8084" s="247"/>
      <c r="K8084" s="240"/>
      <c r="L8084" s="245"/>
    </row>
    <row r="8085" spans="1:12">
      <c r="A8085" s="243">
        <v>45217</v>
      </c>
      <c r="B8085" s="243">
        <v>45225</v>
      </c>
      <c r="C8085" s="244">
        <f t="shared" si="378"/>
        <v>9</v>
      </c>
      <c r="D8085" s="239">
        <v>45225</v>
      </c>
      <c r="E8085" s="245">
        <f t="shared" si="379"/>
        <v>8</v>
      </c>
      <c r="F8085" s="306" t="s">
        <v>178</v>
      </c>
      <c r="G8085" s="241">
        <v>38572.18</v>
      </c>
      <c r="H8085" s="244">
        <f t="shared" si="380"/>
        <v>308577.44</v>
      </c>
      <c r="I8085" s="246"/>
      <c r="J8085" s="247"/>
      <c r="K8085" s="240"/>
      <c r="L8085" s="245"/>
    </row>
    <row r="8086" spans="1:12">
      <c r="A8086" s="243">
        <v>45217</v>
      </c>
      <c r="B8086" s="243">
        <v>45222</v>
      </c>
      <c r="C8086" s="244">
        <f t="shared" si="378"/>
        <v>6</v>
      </c>
      <c r="D8086" s="239">
        <v>45222</v>
      </c>
      <c r="E8086" s="245">
        <f t="shared" si="379"/>
        <v>5</v>
      </c>
      <c r="F8086" s="306" t="s">
        <v>177</v>
      </c>
      <c r="G8086" s="241">
        <v>8292.2999999999993</v>
      </c>
      <c r="H8086" s="244">
        <f t="shared" si="380"/>
        <v>41461.5</v>
      </c>
      <c r="I8086" s="246"/>
      <c r="J8086" s="247"/>
      <c r="K8086" s="240"/>
      <c r="L8086" s="245"/>
    </row>
    <row r="8087" spans="1:12">
      <c r="A8087" s="243">
        <v>45217</v>
      </c>
      <c r="B8087" s="243">
        <v>45224</v>
      </c>
      <c r="C8087" s="244">
        <f t="shared" si="378"/>
        <v>8</v>
      </c>
      <c r="D8087" s="239">
        <v>45224</v>
      </c>
      <c r="E8087" s="245">
        <f t="shared" si="379"/>
        <v>7</v>
      </c>
      <c r="F8087" s="306" t="s">
        <v>175</v>
      </c>
      <c r="G8087" s="241">
        <v>2605</v>
      </c>
      <c r="H8087" s="244">
        <f t="shared" si="380"/>
        <v>18235</v>
      </c>
      <c r="I8087" s="246"/>
      <c r="J8087" s="247"/>
      <c r="K8087" s="240"/>
      <c r="L8087" s="245"/>
    </row>
    <row r="8088" spans="1:12">
      <c r="A8088" s="243">
        <v>45217</v>
      </c>
      <c r="B8088" s="243">
        <v>45246</v>
      </c>
      <c r="C8088" s="244">
        <f t="shared" si="378"/>
        <v>30</v>
      </c>
      <c r="D8088" s="239">
        <v>45246</v>
      </c>
      <c r="E8088" s="245">
        <f t="shared" si="379"/>
        <v>29</v>
      </c>
      <c r="F8088" s="306" t="s">
        <v>179</v>
      </c>
      <c r="G8088" s="241">
        <v>0.05</v>
      </c>
      <c r="H8088" s="244">
        <f t="shared" si="380"/>
        <v>1.4500000000000002</v>
      </c>
      <c r="I8088" s="246"/>
      <c r="J8088" s="247"/>
      <c r="K8088" s="240"/>
      <c r="L8088" s="245"/>
    </row>
    <row r="8089" spans="1:12">
      <c r="A8089" s="243">
        <v>45217</v>
      </c>
      <c r="B8089" s="243">
        <v>45271</v>
      </c>
      <c r="C8089" s="244">
        <f t="shared" si="378"/>
        <v>55</v>
      </c>
      <c r="D8089" s="239">
        <v>45271</v>
      </c>
      <c r="E8089" s="245">
        <f t="shared" si="379"/>
        <v>54</v>
      </c>
      <c r="F8089" s="306" t="s">
        <v>176</v>
      </c>
      <c r="G8089" s="241">
        <v>150.84</v>
      </c>
      <c r="H8089" s="244">
        <f t="shared" si="380"/>
        <v>8145.3600000000006</v>
      </c>
      <c r="I8089" s="246"/>
      <c r="J8089" s="247"/>
      <c r="K8089" s="240"/>
      <c r="L8089" s="245"/>
    </row>
    <row r="8090" spans="1:12">
      <c r="A8090" s="243">
        <v>45217</v>
      </c>
      <c r="B8090" s="243">
        <v>45223</v>
      </c>
      <c r="C8090" s="244">
        <f t="shared" si="378"/>
        <v>7</v>
      </c>
      <c r="D8090" s="239">
        <v>45223</v>
      </c>
      <c r="E8090" s="245">
        <f t="shared" si="379"/>
        <v>6</v>
      </c>
      <c r="F8090" s="306" t="s">
        <v>177</v>
      </c>
      <c r="G8090" s="241">
        <v>444.87</v>
      </c>
      <c r="H8090" s="244">
        <f t="shared" si="380"/>
        <v>2669.2200000000003</v>
      </c>
      <c r="I8090" s="246"/>
      <c r="J8090" s="247"/>
      <c r="K8090" s="240"/>
      <c r="L8090" s="245"/>
    </row>
    <row r="8091" spans="1:12">
      <c r="A8091" s="243">
        <v>45217</v>
      </c>
      <c r="B8091" s="243">
        <v>45232</v>
      </c>
      <c r="C8091" s="244">
        <f t="shared" si="378"/>
        <v>16</v>
      </c>
      <c r="D8091" s="239">
        <v>45232</v>
      </c>
      <c r="E8091" s="245">
        <f t="shared" si="379"/>
        <v>15</v>
      </c>
      <c r="F8091" s="306" t="s">
        <v>175</v>
      </c>
      <c r="G8091" s="241">
        <v>126.51</v>
      </c>
      <c r="H8091" s="244">
        <f t="shared" si="380"/>
        <v>1897.65</v>
      </c>
      <c r="I8091" s="246"/>
      <c r="J8091" s="247"/>
      <c r="K8091" s="240"/>
      <c r="L8091" s="245"/>
    </row>
    <row r="8092" spans="1:12">
      <c r="A8092" s="243">
        <v>45217</v>
      </c>
      <c r="B8092" s="243">
        <v>45222</v>
      </c>
      <c r="C8092" s="244">
        <f t="shared" si="378"/>
        <v>6</v>
      </c>
      <c r="D8092" s="239">
        <v>45222</v>
      </c>
      <c r="E8092" s="245">
        <f t="shared" si="379"/>
        <v>5</v>
      </c>
      <c r="F8092" s="306" t="s">
        <v>179</v>
      </c>
      <c r="G8092" s="241">
        <v>111.21</v>
      </c>
      <c r="H8092" s="244">
        <f t="shared" si="380"/>
        <v>556.04999999999995</v>
      </c>
      <c r="I8092" s="246"/>
      <c r="J8092" s="247"/>
      <c r="K8092" s="240"/>
      <c r="L8092" s="245"/>
    </row>
    <row r="8093" spans="1:12">
      <c r="A8093" s="243">
        <v>45217</v>
      </c>
      <c r="B8093" s="243">
        <v>45225</v>
      </c>
      <c r="C8093" s="244">
        <f t="shared" si="378"/>
        <v>9</v>
      </c>
      <c r="D8093" s="239">
        <v>45225</v>
      </c>
      <c r="E8093" s="245">
        <f t="shared" si="379"/>
        <v>8</v>
      </c>
      <c r="F8093" s="306" t="s">
        <v>175</v>
      </c>
      <c r="G8093" s="241">
        <v>4356.1000000000004</v>
      </c>
      <c r="H8093" s="244">
        <f t="shared" si="380"/>
        <v>34848.800000000003</v>
      </c>
      <c r="I8093" s="246"/>
      <c r="J8093" s="247"/>
      <c r="K8093" s="240"/>
      <c r="L8093" s="245"/>
    </row>
    <row r="8094" spans="1:12">
      <c r="A8094" s="243">
        <v>45217</v>
      </c>
      <c r="B8094" s="243">
        <v>45226</v>
      </c>
      <c r="C8094" s="244">
        <f t="shared" si="378"/>
        <v>10</v>
      </c>
      <c r="D8094" s="239">
        <v>45226</v>
      </c>
      <c r="E8094" s="245">
        <f t="shared" si="379"/>
        <v>9</v>
      </c>
      <c r="F8094" s="306" t="s">
        <v>176</v>
      </c>
      <c r="G8094" s="241">
        <v>1321.96</v>
      </c>
      <c r="H8094" s="244">
        <f t="shared" si="380"/>
        <v>11897.64</v>
      </c>
      <c r="I8094" s="246"/>
      <c r="J8094" s="247"/>
      <c r="K8094" s="240"/>
      <c r="L8094" s="245"/>
    </row>
    <row r="8095" spans="1:12">
      <c r="A8095" s="243">
        <v>45217</v>
      </c>
      <c r="B8095" s="243">
        <v>45226</v>
      </c>
      <c r="C8095" s="244">
        <f t="shared" si="378"/>
        <v>10</v>
      </c>
      <c r="D8095" s="239">
        <v>45226</v>
      </c>
      <c r="E8095" s="245">
        <f t="shared" si="379"/>
        <v>9</v>
      </c>
      <c r="F8095" s="306" t="s">
        <v>175</v>
      </c>
      <c r="G8095" s="241">
        <v>619.1</v>
      </c>
      <c r="H8095" s="244">
        <f t="shared" si="380"/>
        <v>5571.9000000000005</v>
      </c>
      <c r="I8095" s="246"/>
      <c r="J8095" s="247"/>
      <c r="K8095" s="240"/>
      <c r="L8095" s="245"/>
    </row>
    <row r="8096" spans="1:12">
      <c r="A8096" s="243">
        <v>45217</v>
      </c>
      <c r="B8096" s="243">
        <v>45355</v>
      </c>
      <c r="C8096" s="244">
        <f t="shared" si="378"/>
        <v>139</v>
      </c>
      <c r="D8096" s="239">
        <v>45355</v>
      </c>
      <c r="E8096" s="245">
        <f t="shared" si="379"/>
        <v>138</v>
      </c>
      <c r="F8096" s="306" t="s">
        <v>176</v>
      </c>
      <c r="G8096" s="241">
        <v>41.72</v>
      </c>
      <c r="H8096" s="244">
        <f t="shared" si="380"/>
        <v>5757.36</v>
      </c>
      <c r="I8096" s="246"/>
      <c r="J8096" s="247"/>
      <c r="K8096" s="240"/>
      <c r="L8096" s="245"/>
    </row>
    <row r="8097" spans="1:12">
      <c r="A8097" s="243">
        <v>45217</v>
      </c>
      <c r="B8097" s="243">
        <v>45250</v>
      </c>
      <c r="C8097" s="244">
        <f t="shared" si="378"/>
        <v>34</v>
      </c>
      <c r="D8097" s="239">
        <v>45250</v>
      </c>
      <c r="E8097" s="245">
        <f t="shared" si="379"/>
        <v>33</v>
      </c>
      <c r="F8097" s="306" t="s">
        <v>175</v>
      </c>
      <c r="G8097" s="241">
        <v>254.9</v>
      </c>
      <c r="H8097" s="244">
        <f t="shared" si="380"/>
        <v>8411.7000000000007</v>
      </c>
      <c r="I8097" s="246"/>
      <c r="J8097" s="247"/>
      <c r="K8097" s="240"/>
      <c r="L8097" s="245"/>
    </row>
    <row r="8098" spans="1:12">
      <c r="A8098" s="243">
        <v>45218</v>
      </c>
      <c r="B8098" s="243">
        <v>45225</v>
      </c>
      <c r="C8098" s="244">
        <f t="shared" si="378"/>
        <v>8</v>
      </c>
      <c r="D8098" s="239">
        <v>45225</v>
      </c>
      <c r="E8098" s="245">
        <f t="shared" si="379"/>
        <v>7</v>
      </c>
      <c r="F8098" s="306" t="s">
        <v>175</v>
      </c>
      <c r="G8098" s="241">
        <v>264.3</v>
      </c>
      <c r="H8098" s="244">
        <f t="shared" si="380"/>
        <v>1850.1000000000001</v>
      </c>
      <c r="I8098" s="246"/>
      <c r="J8098" s="247"/>
      <c r="K8098" s="240"/>
      <c r="L8098" s="245"/>
    </row>
    <row r="8099" spans="1:12">
      <c r="A8099" s="243">
        <v>45218</v>
      </c>
      <c r="B8099" s="243">
        <v>45224</v>
      </c>
      <c r="C8099" s="244">
        <f t="shared" si="378"/>
        <v>7</v>
      </c>
      <c r="D8099" s="239">
        <v>45224</v>
      </c>
      <c r="E8099" s="245">
        <f t="shared" si="379"/>
        <v>6</v>
      </c>
      <c r="F8099" s="306" t="s">
        <v>177</v>
      </c>
      <c r="G8099" s="241">
        <v>23047.34</v>
      </c>
      <c r="H8099" s="244">
        <f t="shared" si="380"/>
        <v>138284.04</v>
      </c>
      <c r="I8099" s="246"/>
      <c r="J8099" s="247"/>
      <c r="K8099" s="240"/>
      <c r="L8099" s="245"/>
    </row>
    <row r="8100" spans="1:12">
      <c r="A8100" s="243">
        <v>45218</v>
      </c>
      <c r="B8100" s="243">
        <v>45226</v>
      </c>
      <c r="C8100" s="244">
        <f t="shared" si="378"/>
        <v>9</v>
      </c>
      <c r="D8100" s="239">
        <v>45226</v>
      </c>
      <c r="E8100" s="245">
        <f t="shared" si="379"/>
        <v>8</v>
      </c>
      <c r="F8100" s="306" t="s">
        <v>176</v>
      </c>
      <c r="G8100" s="241">
        <v>245.74</v>
      </c>
      <c r="H8100" s="244">
        <f t="shared" si="380"/>
        <v>1965.92</v>
      </c>
      <c r="I8100" s="246"/>
      <c r="J8100" s="247"/>
      <c r="K8100" s="240"/>
      <c r="L8100" s="245"/>
    </row>
    <row r="8101" spans="1:12">
      <c r="A8101" s="243">
        <v>45218</v>
      </c>
      <c r="B8101" s="243">
        <v>45222</v>
      </c>
      <c r="C8101" s="244">
        <f t="shared" si="378"/>
        <v>5</v>
      </c>
      <c r="D8101" s="239">
        <v>45222</v>
      </c>
      <c r="E8101" s="245">
        <f t="shared" si="379"/>
        <v>4</v>
      </c>
      <c r="F8101" s="306" t="s">
        <v>179</v>
      </c>
      <c r="G8101" s="241">
        <v>54.8</v>
      </c>
      <c r="H8101" s="244">
        <f t="shared" si="380"/>
        <v>219.2</v>
      </c>
      <c r="I8101" s="246"/>
      <c r="J8101" s="247"/>
      <c r="K8101" s="240"/>
      <c r="L8101" s="245"/>
    </row>
    <row r="8102" spans="1:12">
      <c r="A8102" s="243">
        <v>45218</v>
      </c>
      <c r="B8102" s="243">
        <v>45226</v>
      </c>
      <c r="C8102" s="244">
        <f t="shared" si="378"/>
        <v>9</v>
      </c>
      <c r="D8102" s="239">
        <v>45226</v>
      </c>
      <c r="E8102" s="245">
        <f t="shared" si="379"/>
        <v>8</v>
      </c>
      <c r="F8102" s="306" t="s">
        <v>175</v>
      </c>
      <c r="G8102" s="241">
        <v>645.91</v>
      </c>
      <c r="H8102" s="244">
        <f t="shared" si="380"/>
        <v>5167.28</v>
      </c>
      <c r="I8102" s="246"/>
      <c r="J8102" s="247"/>
      <c r="K8102" s="240"/>
      <c r="L8102" s="245"/>
    </row>
    <row r="8103" spans="1:12">
      <c r="A8103" s="243">
        <v>45218</v>
      </c>
      <c r="B8103" s="243">
        <v>45223</v>
      </c>
      <c r="C8103" s="244">
        <f t="shared" si="378"/>
        <v>6</v>
      </c>
      <c r="D8103" s="239">
        <v>45223</v>
      </c>
      <c r="E8103" s="245">
        <f t="shared" si="379"/>
        <v>5</v>
      </c>
      <c r="F8103" s="306" t="s">
        <v>179</v>
      </c>
      <c r="G8103" s="241">
        <v>159.33000000000001</v>
      </c>
      <c r="H8103" s="244">
        <f t="shared" si="380"/>
        <v>796.65000000000009</v>
      </c>
      <c r="I8103" s="246"/>
      <c r="J8103" s="247"/>
      <c r="K8103" s="240"/>
      <c r="L8103" s="245"/>
    </row>
    <row r="8104" spans="1:12">
      <c r="A8104" s="243">
        <v>45218</v>
      </c>
      <c r="B8104" s="243">
        <v>45293</v>
      </c>
      <c r="C8104" s="244">
        <f t="shared" si="378"/>
        <v>76</v>
      </c>
      <c r="D8104" s="239">
        <v>45293</v>
      </c>
      <c r="E8104" s="245">
        <f t="shared" si="379"/>
        <v>75</v>
      </c>
      <c r="F8104" s="306" t="s">
        <v>176</v>
      </c>
      <c r="G8104" s="241">
        <v>2399.08</v>
      </c>
      <c r="H8104" s="244">
        <f t="shared" si="380"/>
        <v>179931</v>
      </c>
      <c r="I8104" s="246"/>
      <c r="J8104" s="247"/>
      <c r="K8104" s="240"/>
      <c r="L8104" s="245"/>
    </row>
    <row r="8105" spans="1:12">
      <c r="A8105" s="243">
        <v>45218</v>
      </c>
      <c r="B8105" s="243">
        <v>45250</v>
      </c>
      <c r="C8105" s="244">
        <f t="shared" si="378"/>
        <v>33</v>
      </c>
      <c r="D8105" s="239">
        <v>45250</v>
      </c>
      <c r="E8105" s="245">
        <f t="shared" si="379"/>
        <v>32</v>
      </c>
      <c r="F8105" s="306" t="s">
        <v>176</v>
      </c>
      <c r="G8105" s="241">
        <v>784.21</v>
      </c>
      <c r="H8105" s="244">
        <f t="shared" si="380"/>
        <v>25094.720000000001</v>
      </c>
      <c r="I8105" s="246"/>
      <c r="J8105" s="247"/>
      <c r="K8105" s="240"/>
      <c r="L8105" s="245"/>
    </row>
    <row r="8106" spans="1:12">
      <c r="A8106" s="243">
        <v>45218</v>
      </c>
      <c r="B8106" s="243">
        <v>45250</v>
      </c>
      <c r="C8106" s="244">
        <f t="shared" si="378"/>
        <v>33</v>
      </c>
      <c r="D8106" s="239">
        <v>45250</v>
      </c>
      <c r="E8106" s="245">
        <f t="shared" si="379"/>
        <v>32</v>
      </c>
      <c r="F8106" s="306" t="s">
        <v>175</v>
      </c>
      <c r="G8106" s="241">
        <v>290.18</v>
      </c>
      <c r="H8106" s="244">
        <f t="shared" si="380"/>
        <v>9285.76</v>
      </c>
      <c r="I8106" s="246"/>
      <c r="J8106" s="247"/>
      <c r="K8106" s="240"/>
      <c r="L8106" s="245"/>
    </row>
    <row r="8107" spans="1:12">
      <c r="A8107" s="243">
        <v>45218</v>
      </c>
      <c r="B8107" s="243">
        <v>45251</v>
      </c>
      <c r="C8107" s="244">
        <f t="shared" si="378"/>
        <v>34</v>
      </c>
      <c r="D8107" s="239">
        <v>45251</v>
      </c>
      <c r="E8107" s="245">
        <f t="shared" si="379"/>
        <v>33</v>
      </c>
      <c r="F8107" s="306" t="s">
        <v>175</v>
      </c>
      <c r="G8107" s="241">
        <v>179.01</v>
      </c>
      <c r="H8107" s="244">
        <f t="shared" si="380"/>
        <v>5907.33</v>
      </c>
      <c r="I8107" s="246"/>
      <c r="J8107" s="247"/>
      <c r="K8107" s="240"/>
      <c r="L8107" s="245"/>
    </row>
    <row r="8108" spans="1:12">
      <c r="A8108" s="243">
        <v>45218</v>
      </c>
      <c r="B8108" s="243">
        <v>45229</v>
      </c>
      <c r="C8108" s="244">
        <f t="shared" si="378"/>
        <v>12</v>
      </c>
      <c r="D8108" s="239">
        <v>45229</v>
      </c>
      <c r="E8108" s="245">
        <f t="shared" si="379"/>
        <v>11</v>
      </c>
      <c r="F8108" s="306" t="s">
        <v>176</v>
      </c>
      <c r="G8108" s="241">
        <v>21030.68</v>
      </c>
      <c r="H8108" s="244">
        <f t="shared" si="380"/>
        <v>231337.48</v>
      </c>
      <c r="I8108" s="246"/>
      <c r="J8108" s="247"/>
      <c r="K8108" s="240"/>
      <c r="L8108" s="245"/>
    </row>
    <row r="8109" spans="1:12">
      <c r="A8109" s="243">
        <v>45218</v>
      </c>
      <c r="B8109" s="243">
        <v>45239</v>
      </c>
      <c r="C8109" s="244">
        <f t="shared" si="378"/>
        <v>22</v>
      </c>
      <c r="D8109" s="239">
        <v>45239</v>
      </c>
      <c r="E8109" s="245">
        <f t="shared" si="379"/>
        <v>21</v>
      </c>
      <c r="F8109" s="306" t="s">
        <v>175</v>
      </c>
      <c r="G8109" s="241">
        <v>131.94999999999999</v>
      </c>
      <c r="H8109" s="244">
        <f t="shared" si="380"/>
        <v>2770.95</v>
      </c>
      <c r="I8109" s="246"/>
      <c r="J8109" s="247"/>
      <c r="K8109" s="240"/>
      <c r="L8109" s="245"/>
    </row>
    <row r="8110" spans="1:12">
      <c r="A8110" s="243">
        <v>45218</v>
      </c>
      <c r="B8110" s="243">
        <v>45229</v>
      </c>
      <c r="C8110" s="244">
        <f t="shared" si="378"/>
        <v>12</v>
      </c>
      <c r="D8110" s="239">
        <v>45229</v>
      </c>
      <c r="E8110" s="245">
        <f t="shared" si="379"/>
        <v>11</v>
      </c>
      <c r="F8110" s="306" t="s">
        <v>175</v>
      </c>
      <c r="G8110" s="241">
        <v>312.64</v>
      </c>
      <c r="H8110" s="244">
        <f t="shared" si="380"/>
        <v>3439.04</v>
      </c>
      <c r="I8110" s="246"/>
      <c r="J8110" s="247"/>
      <c r="K8110" s="240"/>
      <c r="L8110" s="245"/>
    </row>
    <row r="8111" spans="1:12">
      <c r="A8111" s="243">
        <v>45218</v>
      </c>
      <c r="B8111" s="243">
        <v>45229</v>
      </c>
      <c r="C8111" s="244">
        <f t="shared" si="378"/>
        <v>12</v>
      </c>
      <c r="D8111" s="239">
        <v>45229</v>
      </c>
      <c r="E8111" s="245">
        <f t="shared" si="379"/>
        <v>11</v>
      </c>
      <c r="F8111" s="306" t="s">
        <v>177</v>
      </c>
      <c r="G8111" s="241">
        <v>5.9</v>
      </c>
      <c r="H8111" s="244">
        <f t="shared" si="380"/>
        <v>64.900000000000006</v>
      </c>
      <c r="I8111" s="246"/>
      <c r="J8111" s="247"/>
      <c r="K8111" s="240"/>
      <c r="L8111" s="245"/>
    </row>
    <row r="8112" spans="1:12">
      <c r="A8112" s="243">
        <v>45218</v>
      </c>
      <c r="B8112" s="243">
        <v>45240</v>
      </c>
      <c r="C8112" s="244">
        <f t="shared" si="378"/>
        <v>23</v>
      </c>
      <c r="D8112" s="239">
        <v>45240</v>
      </c>
      <c r="E8112" s="245">
        <f t="shared" si="379"/>
        <v>22</v>
      </c>
      <c r="F8112" s="306" t="s">
        <v>176</v>
      </c>
      <c r="G8112" s="241">
        <v>76.099999999999994</v>
      </c>
      <c r="H8112" s="244">
        <f t="shared" si="380"/>
        <v>1674.1999999999998</v>
      </c>
      <c r="I8112" s="246"/>
      <c r="J8112" s="247"/>
      <c r="K8112" s="240"/>
      <c r="L8112" s="245"/>
    </row>
    <row r="8113" spans="1:12">
      <c r="A8113" s="243">
        <v>45218</v>
      </c>
      <c r="B8113" s="243">
        <v>45299</v>
      </c>
      <c r="C8113" s="244">
        <f t="shared" si="378"/>
        <v>82</v>
      </c>
      <c r="D8113" s="239">
        <v>45299</v>
      </c>
      <c r="E8113" s="245">
        <f t="shared" si="379"/>
        <v>81</v>
      </c>
      <c r="F8113" s="306" t="s">
        <v>175</v>
      </c>
      <c r="G8113" s="241">
        <v>116.19</v>
      </c>
      <c r="H8113" s="244">
        <f t="shared" si="380"/>
        <v>9411.39</v>
      </c>
      <c r="I8113" s="246"/>
      <c r="J8113" s="247"/>
      <c r="K8113" s="240"/>
      <c r="L8113" s="245"/>
    </row>
    <row r="8114" spans="1:12">
      <c r="A8114" s="243">
        <v>45218</v>
      </c>
      <c r="B8114" s="243">
        <v>45258</v>
      </c>
      <c r="C8114" s="244">
        <f t="shared" si="378"/>
        <v>41</v>
      </c>
      <c r="D8114" s="239">
        <v>45258</v>
      </c>
      <c r="E8114" s="245">
        <f t="shared" si="379"/>
        <v>40</v>
      </c>
      <c r="F8114" s="306" t="s">
        <v>175</v>
      </c>
      <c r="G8114" s="241">
        <v>82.55</v>
      </c>
      <c r="H8114" s="244">
        <f t="shared" si="380"/>
        <v>3302</v>
      </c>
      <c r="I8114" s="246"/>
      <c r="J8114" s="247"/>
      <c r="K8114" s="240"/>
      <c r="L8114" s="245"/>
    </row>
    <row r="8115" spans="1:12">
      <c r="A8115" s="243">
        <v>45218</v>
      </c>
      <c r="B8115" s="243">
        <v>45280</v>
      </c>
      <c r="C8115" s="244">
        <f t="shared" si="378"/>
        <v>63</v>
      </c>
      <c r="D8115" s="239">
        <v>45280</v>
      </c>
      <c r="E8115" s="245">
        <f t="shared" si="379"/>
        <v>62</v>
      </c>
      <c r="F8115" s="306" t="s">
        <v>175</v>
      </c>
      <c r="G8115" s="241">
        <v>165.85</v>
      </c>
      <c r="H8115" s="244">
        <f t="shared" si="380"/>
        <v>10282.699999999999</v>
      </c>
      <c r="I8115" s="246"/>
      <c r="J8115" s="247"/>
      <c r="K8115" s="240"/>
      <c r="L8115" s="245"/>
    </row>
    <row r="8116" spans="1:12">
      <c r="A8116" s="243">
        <v>45218</v>
      </c>
      <c r="B8116" s="243">
        <v>45244</v>
      </c>
      <c r="C8116" s="244">
        <f t="shared" si="378"/>
        <v>27</v>
      </c>
      <c r="D8116" s="239">
        <v>45244</v>
      </c>
      <c r="E8116" s="245">
        <f t="shared" si="379"/>
        <v>26</v>
      </c>
      <c r="F8116" s="306" t="s">
        <v>176</v>
      </c>
      <c r="G8116" s="241">
        <v>40.44</v>
      </c>
      <c r="H8116" s="244">
        <f t="shared" si="380"/>
        <v>1051.44</v>
      </c>
      <c r="I8116" s="246"/>
      <c r="J8116" s="247"/>
      <c r="K8116" s="240"/>
      <c r="L8116" s="245"/>
    </row>
    <row r="8117" spans="1:12">
      <c r="A8117" s="243">
        <v>45218</v>
      </c>
      <c r="B8117" s="243">
        <v>45282</v>
      </c>
      <c r="C8117" s="244">
        <f t="shared" si="378"/>
        <v>65</v>
      </c>
      <c r="D8117" s="239">
        <v>45282</v>
      </c>
      <c r="E8117" s="245">
        <f t="shared" si="379"/>
        <v>64</v>
      </c>
      <c r="F8117" s="306" t="s">
        <v>175</v>
      </c>
      <c r="G8117" s="241">
        <v>284.98</v>
      </c>
      <c r="H8117" s="244">
        <f t="shared" si="380"/>
        <v>18238.72</v>
      </c>
      <c r="I8117" s="246"/>
      <c r="J8117" s="247"/>
      <c r="K8117" s="240"/>
      <c r="L8117" s="245"/>
    </row>
    <row r="8118" spans="1:12">
      <c r="A8118" s="243">
        <v>45218</v>
      </c>
      <c r="B8118" s="243">
        <v>45222</v>
      </c>
      <c r="C8118" s="244">
        <f t="shared" si="378"/>
        <v>5</v>
      </c>
      <c r="D8118" s="239">
        <v>45222</v>
      </c>
      <c r="E8118" s="245">
        <f t="shared" si="379"/>
        <v>4</v>
      </c>
      <c r="F8118" s="306" t="s">
        <v>178</v>
      </c>
      <c r="G8118" s="241">
        <v>18104.939999999999</v>
      </c>
      <c r="H8118" s="244">
        <f t="shared" si="380"/>
        <v>72419.759999999995</v>
      </c>
      <c r="I8118" s="246"/>
      <c r="J8118" s="247"/>
      <c r="K8118" s="240"/>
      <c r="L8118" s="245"/>
    </row>
    <row r="8119" spans="1:12">
      <c r="A8119" s="243">
        <v>45218</v>
      </c>
      <c r="B8119" s="243">
        <v>45390</v>
      </c>
      <c r="C8119" s="244">
        <f t="shared" si="378"/>
        <v>173</v>
      </c>
      <c r="D8119" s="239">
        <v>45390</v>
      </c>
      <c r="E8119" s="245">
        <f t="shared" si="379"/>
        <v>172</v>
      </c>
      <c r="F8119" s="306" t="s">
        <v>176</v>
      </c>
      <c r="G8119" s="241">
        <v>6.01</v>
      </c>
      <c r="H8119" s="244">
        <f t="shared" si="380"/>
        <v>1033.72</v>
      </c>
      <c r="I8119" s="246"/>
      <c r="J8119" s="247"/>
      <c r="K8119" s="240"/>
      <c r="L8119" s="245"/>
    </row>
    <row r="8120" spans="1:12">
      <c r="A8120" s="243">
        <v>45218</v>
      </c>
      <c r="B8120" s="243">
        <v>45222</v>
      </c>
      <c r="C8120" s="244">
        <f t="shared" si="378"/>
        <v>5</v>
      </c>
      <c r="D8120" s="239">
        <v>45222</v>
      </c>
      <c r="E8120" s="245">
        <f t="shared" si="379"/>
        <v>4</v>
      </c>
      <c r="F8120" s="306" t="s">
        <v>176</v>
      </c>
      <c r="G8120" s="241">
        <v>175854.12</v>
      </c>
      <c r="H8120" s="244">
        <f t="shared" si="380"/>
        <v>703416.48</v>
      </c>
      <c r="I8120" s="246"/>
      <c r="J8120" s="247"/>
      <c r="K8120" s="240"/>
      <c r="L8120" s="245"/>
    </row>
    <row r="8121" spans="1:12">
      <c r="A8121" s="243">
        <v>45218</v>
      </c>
      <c r="B8121" s="243">
        <v>45223</v>
      </c>
      <c r="C8121" s="244">
        <f t="shared" si="378"/>
        <v>6</v>
      </c>
      <c r="D8121" s="239">
        <v>45223</v>
      </c>
      <c r="E8121" s="245">
        <f t="shared" si="379"/>
        <v>5</v>
      </c>
      <c r="F8121" s="306" t="s">
        <v>178</v>
      </c>
      <c r="G8121" s="241">
        <v>391.45</v>
      </c>
      <c r="H8121" s="244">
        <f t="shared" si="380"/>
        <v>1957.25</v>
      </c>
      <c r="I8121" s="246"/>
      <c r="J8121" s="247"/>
      <c r="K8121" s="240"/>
      <c r="L8121" s="245"/>
    </row>
    <row r="8122" spans="1:12">
      <c r="A8122" s="243">
        <v>45218</v>
      </c>
      <c r="B8122" s="243">
        <v>45222</v>
      </c>
      <c r="C8122" s="244">
        <f t="shared" si="378"/>
        <v>5</v>
      </c>
      <c r="D8122" s="239">
        <v>45222</v>
      </c>
      <c r="E8122" s="245">
        <f t="shared" si="379"/>
        <v>4</v>
      </c>
      <c r="F8122" s="306" t="s">
        <v>175</v>
      </c>
      <c r="G8122" s="241">
        <v>529120.82999999996</v>
      </c>
      <c r="H8122" s="244">
        <f t="shared" si="380"/>
        <v>2116483.3199999998</v>
      </c>
      <c r="I8122" s="246"/>
      <c r="J8122" s="247"/>
      <c r="K8122" s="240"/>
      <c r="L8122" s="245"/>
    </row>
    <row r="8123" spans="1:12">
      <c r="A8123" s="243">
        <v>45218</v>
      </c>
      <c r="B8123" s="243">
        <v>45223</v>
      </c>
      <c r="C8123" s="244">
        <f t="shared" si="378"/>
        <v>6</v>
      </c>
      <c r="D8123" s="239">
        <v>45223</v>
      </c>
      <c r="E8123" s="245">
        <f t="shared" si="379"/>
        <v>5</v>
      </c>
      <c r="F8123" s="306" t="s">
        <v>176</v>
      </c>
      <c r="G8123" s="241">
        <v>76345.850000000006</v>
      </c>
      <c r="H8123" s="244">
        <f t="shared" si="380"/>
        <v>381729.25</v>
      </c>
      <c r="I8123" s="246"/>
      <c r="J8123" s="247"/>
      <c r="K8123" s="240"/>
      <c r="L8123" s="245"/>
    </row>
    <row r="8124" spans="1:12">
      <c r="A8124" s="243">
        <v>45218</v>
      </c>
      <c r="B8124" s="243">
        <v>45223</v>
      </c>
      <c r="C8124" s="244">
        <f t="shared" si="378"/>
        <v>6</v>
      </c>
      <c r="D8124" s="239">
        <v>45223</v>
      </c>
      <c r="E8124" s="245">
        <f t="shared" si="379"/>
        <v>5</v>
      </c>
      <c r="F8124" s="306" t="s">
        <v>175</v>
      </c>
      <c r="G8124" s="241">
        <v>3877.83</v>
      </c>
      <c r="H8124" s="244">
        <f t="shared" si="380"/>
        <v>19389.150000000001</v>
      </c>
      <c r="I8124" s="246"/>
      <c r="J8124" s="247"/>
      <c r="K8124" s="240"/>
      <c r="L8124" s="245"/>
    </row>
    <row r="8125" spans="1:12">
      <c r="A8125" s="243">
        <v>45218</v>
      </c>
      <c r="B8125" s="243">
        <v>45224</v>
      </c>
      <c r="C8125" s="244">
        <f t="shared" si="378"/>
        <v>7</v>
      </c>
      <c r="D8125" s="239">
        <v>45224</v>
      </c>
      <c r="E8125" s="245">
        <f t="shared" si="379"/>
        <v>6</v>
      </c>
      <c r="F8125" s="306" t="s">
        <v>176</v>
      </c>
      <c r="G8125" s="241">
        <v>44834.17</v>
      </c>
      <c r="H8125" s="244">
        <f t="shared" si="380"/>
        <v>269005.02</v>
      </c>
      <c r="I8125" s="246"/>
      <c r="J8125" s="247"/>
      <c r="K8125" s="240"/>
      <c r="L8125" s="245"/>
    </row>
    <row r="8126" spans="1:12">
      <c r="A8126" s="243">
        <v>45218</v>
      </c>
      <c r="B8126" s="243">
        <v>45231</v>
      </c>
      <c r="C8126" s="244">
        <f t="shared" si="378"/>
        <v>14</v>
      </c>
      <c r="D8126" s="239">
        <v>45231</v>
      </c>
      <c r="E8126" s="245">
        <f t="shared" si="379"/>
        <v>13</v>
      </c>
      <c r="F8126" s="306" t="s">
        <v>175</v>
      </c>
      <c r="G8126" s="241">
        <v>91.52</v>
      </c>
      <c r="H8126" s="244">
        <f t="shared" si="380"/>
        <v>1189.76</v>
      </c>
      <c r="I8126" s="246"/>
      <c r="J8126" s="247"/>
      <c r="K8126" s="240"/>
      <c r="L8126" s="245"/>
    </row>
    <row r="8127" spans="1:12">
      <c r="A8127" s="243">
        <v>45218</v>
      </c>
      <c r="B8127" s="243">
        <v>45232</v>
      </c>
      <c r="C8127" s="244">
        <f t="shared" si="378"/>
        <v>15</v>
      </c>
      <c r="D8127" s="239">
        <v>45232</v>
      </c>
      <c r="E8127" s="245">
        <f t="shared" si="379"/>
        <v>14</v>
      </c>
      <c r="F8127" s="306" t="s">
        <v>176</v>
      </c>
      <c r="G8127" s="241">
        <v>4.66</v>
      </c>
      <c r="H8127" s="244">
        <f t="shared" si="380"/>
        <v>65.240000000000009</v>
      </c>
      <c r="I8127" s="246"/>
      <c r="J8127" s="247"/>
      <c r="K8127" s="240"/>
      <c r="L8127" s="245"/>
    </row>
    <row r="8128" spans="1:12">
      <c r="A8128" s="243">
        <v>45218</v>
      </c>
      <c r="B8128" s="243">
        <v>45222</v>
      </c>
      <c r="C8128" s="244">
        <f t="shared" si="378"/>
        <v>5</v>
      </c>
      <c r="D8128" s="239">
        <v>45222</v>
      </c>
      <c r="E8128" s="245">
        <f t="shared" si="379"/>
        <v>4</v>
      </c>
      <c r="F8128" s="306" t="s">
        <v>177</v>
      </c>
      <c r="G8128" s="241">
        <v>10771.89</v>
      </c>
      <c r="H8128" s="244">
        <f t="shared" si="380"/>
        <v>43087.56</v>
      </c>
      <c r="I8128" s="246"/>
      <c r="J8128" s="247"/>
      <c r="K8128" s="240"/>
      <c r="L8128" s="245"/>
    </row>
    <row r="8129" spans="1:12">
      <c r="A8129" s="243">
        <v>45218</v>
      </c>
      <c r="B8129" s="243">
        <v>45223</v>
      </c>
      <c r="C8129" s="244">
        <f t="shared" si="378"/>
        <v>6</v>
      </c>
      <c r="D8129" s="239">
        <v>45223</v>
      </c>
      <c r="E8129" s="245">
        <f t="shared" si="379"/>
        <v>5</v>
      </c>
      <c r="F8129" s="306" t="s">
        <v>177</v>
      </c>
      <c r="G8129" s="241">
        <v>381.33</v>
      </c>
      <c r="H8129" s="244">
        <f t="shared" si="380"/>
        <v>1906.6499999999999</v>
      </c>
      <c r="I8129" s="246"/>
      <c r="J8129" s="247"/>
      <c r="K8129" s="240"/>
      <c r="L8129" s="245"/>
    </row>
    <row r="8130" spans="1:12">
      <c r="A8130" s="243">
        <v>45218</v>
      </c>
      <c r="B8130" s="243">
        <v>45232</v>
      </c>
      <c r="C8130" s="244">
        <f t="shared" si="378"/>
        <v>15</v>
      </c>
      <c r="D8130" s="239">
        <v>45232</v>
      </c>
      <c r="E8130" s="245">
        <f t="shared" si="379"/>
        <v>14</v>
      </c>
      <c r="F8130" s="306" t="s">
        <v>175</v>
      </c>
      <c r="G8130" s="241">
        <v>65.180000000000007</v>
      </c>
      <c r="H8130" s="244">
        <f t="shared" si="380"/>
        <v>912.5200000000001</v>
      </c>
      <c r="I8130" s="246"/>
      <c r="J8130" s="247"/>
      <c r="K8130" s="240"/>
      <c r="L8130" s="245"/>
    </row>
    <row r="8131" spans="1:12">
      <c r="A8131" s="243">
        <v>45218</v>
      </c>
      <c r="B8131" s="243">
        <v>45225</v>
      </c>
      <c r="C8131" s="244">
        <f t="shared" si="378"/>
        <v>8</v>
      </c>
      <c r="D8131" s="239">
        <v>45225</v>
      </c>
      <c r="E8131" s="245">
        <f t="shared" si="379"/>
        <v>7</v>
      </c>
      <c r="F8131" s="306" t="s">
        <v>176</v>
      </c>
      <c r="G8131" s="241">
        <v>18748.509999999998</v>
      </c>
      <c r="H8131" s="244">
        <f t="shared" si="380"/>
        <v>131239.56999999998</v>
      </c>
      <c r="I8131" s="246"/>
      <c r="J8131" s="247"/>
      <c r="K8131" s="240"/>
      <c r="L8131" s="245"/>
    </row>
    <row r="8132" spans="1:12">
      <c r="A8132" s="243">
        <v>45218</v>
      </c>
      <c r="B8132" s="243">
        <v>45224</v>
      </c>
      <c r="C8132" s="244">
        <f t="shared" si="378"/>
        <v>7</v>
      </c>
      <c r="D8132" s="239">
        <v>45224</v>
      </c>
      <c r="E8132" s="245">
        <f t="shared" si="379"/>
        <v>6</v>
      </c>
      <c r="F8132" s="306" t="s">
        <v>175</v>
      </c>
      <c r="G8132" s="241">
        <v>140.16</v>
      </c>
      <c r="H8132" s="244">
        <f t="shared" si="380"/>
        <v>840.96</v>
      </c>
      <c r="I8132" s="246"/>
      <c r="J8132" s="247"/>
      <c r="K8132" s="240"/>
      <c r="L8132" s="245"/>
    </row>
    <row r="8133" spans="1:12">
      <c r="A8133" s="243">
        <v>45218</v>
      </c>
      <c r="B8133" s="243">
        <v>45226</v>
      </c>
      <c r="C8133" s="244">
        <f t="shared" si="378"/>
        <v>9</v>
      </c>
      <c r="D8133" s="239">
        <v>45226</v>
      </c>
      <c r="E8133" s="245">
        <f t="shared" si="379"/>
        <v>8</v>
      </c>
      <c r="F8133" s="306" t="s">
        <v>178</v>
      </c>
      <c r="G8133" s="241">
        <v>2443.46</v>
      </c>
      <c r="H8133" s="244">
        <f t="shared" si="380"/>
        <v>19547.68</v>
      </c>
      <c r="I8133" s="246"/>
      <c r="J8133" s="247"/>
      <c r="K8133" s="240"/>
      <c r="L8133" s="245"/>
    </row>
    <row r="8134" spans="1:12">
      <c r="A8134" s="243">
        <v>45219</v>
      </c>
      <c r="B8134" s="243">
        <v>45222</v>
      </c>
      <c r="C8134" s="244">
        <f t="shared" si="378"/>
        <v>4</v>
      </c>
      <c r="D8134" s="239">
        <v>45222</v>
      </c>
      <c r="E8134" s="245">
        <f t="shared" si="379"/>
        <v>3</v>
      </c>
      <c r="F8134" s="306" t="s">
        <v>179</v>
      </c>
      <c r="G8134" s="241">
        <v>107.04</v>
      </c>
      <c r="H8134" s="244">
        <f t="shared" si="380"/>
        <v>321.12</v>
      </c>
      <c r="I8134" s="246"/>
      <c r="J8134" s="247"/>
      <c r="K8134" s="240"/>
      <c r="L8134" s="245"/>
    </row>
    <row r="8135" spans="1:12">
      <c r="A8135" s="243">
        <v>45219</v>
      </c>
      <c r="B8135" s="243">
        <v>45226</v>
      </c>
      <c r="C8135" s="244">
        <f t="shared" ref="C8135:C8198" si="381">B8135-A8135+1</f>
        <v>8</v>
      </c>
      <c r="D8135" s="239">
        <v>45226</v>
      </c>
      <c r="E8135" s="245">
        <f t="shared" ref="E8135:E8198" si="382">D8135-A8135</f>
        <v>7</v>
      </c>
      <c r="F8135" s="306" t="s">
        <v>176</v>
      </c>
      <c r="G8135" s="241">
        <v>3025.49</v>
      </c>
      <c r="H8135" s="244">
        <f t="shared" ref="H8135:H8198" si="383">E8135*G8135</f>
        <v>21178.43</v>
      </c>
      <c r="I8135" s="246"/>
      <c r="J8135" s="247"/>
      <c r="K8135" s="240"/>
      <c r="L8135" s="245"/>
    </row>
    <row r="8136" spans="1:12">
      <c r="A8136" s="243">
        <v>45219</v>
      </c>
      <c r="B8136" s="243">
        <v>45225</v>
      </c>
      <c r="C8136" s="244">
        <f t="shared" si="381"/>
        <v>7</v>
      </c>
      <c r="D8136" s="239">
        <v>45225</v>
      </c>
      <c r="E8136" s="245">
        <f t="shared" si="382"/>
        <v>6</v>
      </c>
      <c r="F8136" s="306" t="s">
        <v>175</v>
      </c>
      <c r="G8136" s="241">
        <v>182.63</v>
      </c>
      <c r="H8136" s="244">
        <f t="shared" si="383"/>
        <v>1095.78</v>
      </c>
      <c r="I8136" s="246"/>
      <c r="J8136" s="247"/>
      <c r="K8136" s="240"/>
      <c r="L8136" s="245"/>
    </row>
    <row r="8137" spans="1:12">
      <c r="A8137" s="243">
        <v>45219</v>
      </c>
      <c r="B8137" s="243">
        <v>45271</v>
      </c>
      <c r="C8137" s="244">
        <f t="shared" si="381"/>
        <v>53</v>
      </c>
      <c r="D8137" s="239">
        <v>45271</v>
      </c>
      <c r="E8137" s="245">
        <f t="shared" si="382"/>
        <v>52</v>
      </c>
      <c r="F8137" s="306" t="s">
        <v>175</v>
      </c>
      <c r="G8137" s="241">
        <v>138.26</v>
      </c>
      <c r="H8137" s="244">
        <f t="shared" si="383"/>
        <v>7189.5199999999995</v>
      </c>
      <c r="I8137" s="246"/>
      <c r="J8137" s="247"/>
      <c r="K8137" s="240"/>
      <c r="L8137" s="245"/>
    </row>
    <row r="8138" spans="1:12">
      <c r="A8138" s="243">
        <v>45219</v>
      </c>
      <c r="B8138" s="243">
        <v>45226</v>
      </c>
      <c r="C8138" s="244">
        <f t="shared" si="381"/>
        <v>8</v>
      </c>
      <c r="D8138" s="239">
        <v>45226</v>
      </c>
      <c r="E8138" s="245">
        <f t="shared" si="382"/>
        <v>7</v>
      </c>
      <c r="F8138" s="306" t="s">
        <v>175</v>
      </c>
      <c r="G8138" s="241">
        <v>1091.5999999999999</v>
      </c>
      <c r="H8138" s="244">
        <f t="shared" si="383"/>
        <v>7641.1999999999989</v>
      </c>
      <c r="I8138" s="246"/>
      <c r="J8138" s="247"/>
      <c r="K8138" s="240"/>
      <c r="L8138" s="245"/>
    </row>
    <row r="8139" spans="1:12">
      <c r="A8139" s="243">
        <v>45219</v>
      </c>
      <c r="B8139" s="243">
        <v>45222</v>
      </c>
      <c r="C8139" s="244">
        <f t="shared" si="381"/>
        <v>4</v>
      </c>
      <c r="D8139" s="239">
        <v>45222</v>
      </c>
      <c r="E8139" s="245">
        <f t="shared" si="382"/>
        <v>3</v>
      </c>
      <c r="F8139" s="306" t="s">
        <v>177</v>
      </c>
      <c r="G8139" s="241">
        <v>16056.98</v>
      </c>
      <c r="H8139" s="244">
        <f t="shared" si="383"/>
        <v>48170.94</v>
      </c>
      <c r="I8139" s="246"/>
      <c r="J8139" s="247"/>
      <c r="K8139" s="240"/>
      <c r="L8139" s="245"/>
    </row>
    <row r="8140" spans="1:12">
      <c r="A8140" s="243">
        <v>45219</v>
      </c>
      <c r="B8140" s="243">
        <v>45223</v>
      </c>
      <c r="C8140" s="244">
        <f t="shared" si="381"/>
        <v>5</v>
      </c>
      <c r="D8140" s="239">
        <v>45223</v>
      </c>
      <c r="E8140" s="245">
        <f t="shared" si="382"/>
        <v>4</v>
      </c>
      <c r="F8140" s="306" t="s">
        <v>177</v>
      </c>
      <c r="G8140" s="241">
        <v>480.64</v>
      </c>
      <c r="H8140" s="244">
        <f t="shared" si="383"/>
        <v>1922.56</v>
      </c>
      <c r="I8140" s="246"/>
      <c r="J8140" s="247"/>
      <c r="K8140" s="240"/>
      <c r="L8140" s="245"/>
    </row>
    <row r="8141" spans="1:12">
      <c r="A8141" s="243">
        <v>45219</v>
      </c>
      <c r="B8141" s="243">
        <v>45251</v>
      </c>
      <c r="C8141" s="244">
        <f t="shared" si="381"/>
        <v>33</v>
      </c>
      <c r="D8141" s="239">
        <v>45251</v>
      </c>
      <c r="E8141" s="245">
        <f t="shared" si="382"/>
        <v>32</v>
      </c>
      <c r="F8141" s="306" t="s">
        <v>176</v>
      </c>
      <c r="G8141" s="241">
        <v>1079.54</v>
      </c>
      <c r="H8141" s="244">
        <f t="shared" si="383"/>
        <v>34545.279999999999</v>
      </c>
      <c r="I8141" s="246"/>
      <c r="J8141" s="247"/>
      <c r="K8141" s="240"/>
      <c r="L8141" s="245"/>
    </row>
    <row r="8142" spans="1:12">
      <c r="A8142" s="243">
        <v>45219</v>
      </c>
      <c r="B8142" s="243">
        <v>45251</v>
      </c>
      <c r="C8142" s="244">
        <f t="shared" si="381"/>
        <v>33</v>
      </c>
      <c r="D8142" s="239">
        <v>45251</v>
      </c>
      <c r="E8142" s="245">
        <f t="shared" si="382"/>
        <v>32</v>
      </c>
      <c r="F8142" s="306" t="s">
        <v>175</v>
      </c>
      <c r="G8142" s="241">
        <v>316.52</v>
      </c>
      <c r="H8142" s="244">
        <f t="shared" si="383"/>
        <v>10128.64</v>
      </c>
      <c r="I8142" s="246"/>
      <c r="J8142" s="247"/>
      <c r="K8142" s="240"/>
      <c r="L8142" s="245"/>
    </row>
    <row r="8143" spans="1:12">
      <c r="A8143" s="243">
        <v>45219</v>
      </c>
      <c r="B8143" s="243">
        <v>45252</v>
      </c>
      <c r="C8143" s="244">
        <f t="shared" si="381"/>
        <v>34</v>
      </c>
      <c r="D8143" s="239">
        <v>45252</v>
      </c>
      <c r="E8143" s="245">
        <f t="shared" si="382"/>
        <v>33</v>
      </c>
      <c r="F8143" s="306" t="s">
        <v>175</v>
      </c>
      <c r="G8143" s="241">
        <v>169.49</v>
      </c>
      <c r="H8143" s="244">
        <f t="shared" si="383"/>
        <v>5593.17</v>
      </c>
      <c r="I8143" s="246"/>
      <c r="J8143" s="247"/>
      <c r="K8143" s="240"/>
      <c r="L8143" s="245"/>
    </row>
    <row r="8144" spans="1:12">
      <c r="A8144" s="243">
        <v>45219</v>
      </c>
      <c r="B8144" s="243">
        <v>45229</v>
      </c>
      <c r="C8144" s="244">
        <f t="shared" si="381"/>
        <v>11</v>
      </c>
      <c r="D8144" s="239">
        <v>45229</v>
      </c>
      <c r="E8144" s="245">
        <f t="shared" si="382"/>
        <v>10</v>
      </c>
      <c r="F8144" s="306" t="s">
        <v>176</v>
      </c>
      <c r="G8144" s="241">
        <v>815.34</v>
      </c>
      <c r="H8144" s="244">
        <f t="shared" si="383"/>
        <v>8153.4000000000005</v>
      </c>
      <c r="I8144" s="246"/>
      <c r="J8144" s="247"/>
      <c r="K8144" s="240"/>
      <c r="L8144" s="245"/>
    </row>
    <row r="8145" spans="1:12">
      <c r="A8145" s="243">
        <v>45219</v>
      </c>
      <c r="B8145" s="243">
        <v>45229</v>
      </c>
      <c r="C8145" s="244">
        <f t="shared" si="381"/>
        <v>11</v>
      </c>
      <c r="D8145" s="239">
        <v>45229</v>
      </c>
      <c r="E8145" s="245">
        <f t="shared" si="382"/>
        <v>10</v>
      </c>
      <c r="F8145" s="306" t="s">
        <v>175</v>
      </c>
      <c r="G8145" s="241">
        <v>617.67999999999995</v>
      </c>
      <c r="H8145" s="244">
        <f t="shared" si="383"/>
        <v>6176.7999999999993</v>
      </c>
      <c r="I8145" s="246"/>
      <c r="J8145" s="247"/>
      <c r="K8145" s="240"/>
      <c r="L8145" s="245"/>
    </row>
    <row r="8146" spans="1:12">
      <c r="A8146" s="243">
        <v>45219</v>
      </c>
      <c r="B8146" s="243">
        <v>45336</v>
      </c>
      <c r="C8146" s="244">
        <f t="shared" si="381"/>
        <v>118</v>
      </c>
      <c r="D8146" s="239">
        <v>45336</v>
      </c>
      <c r="E8146" s="245">
        <f t="shared" si="382"/>
        <v>117</v>
      </c>
      <c r="F8146" s="306" t="s">
        <v>175</v>
      </c>
      <c r="G8146" s="241">
        <v>47.36</v>
      </c>
      <c r="H8146" s="244">
        <f t="shared" si="383"/>
        <v>5541.12</v>
      </c>
      <c r="I8146" s="246"/>
      <c r="J8146" s="247"/>
      <c r="K8146" s="240"/>
      <c r="L8146" s="245"/>
    </row>
    <row r="8147" spans="1:12">
      <c r="A8147" s="243">
        <v>45219</v>
      </c>
      <c r="B8147" s="243">
        <v>45299</v>
      </c>
      <c r="C8147" s="244">
        <f t="shared" si="381"/>
        <v>81</v>
      </c>
      <c r="D8147" s="239">
        <v>45299</v>
      </c>
      <c r="E8147" s="245">
        <f t="shared" si="382"/>
        <v>80</v>
      </c>
      <c r="F8147" s="306" t="s">
        <v>175</v>
      </c>
      <c r="G8147" s="241">
        <v>74.459999999999994</v>
      </c>
      <c r="H8147" s="244">
        <f t="shared" si="383"/>
        <v>5956.7999999999993</v>
      </c>
      <c r="I8147" s="246"/>
      <c r="J8147" s="247"/>
      <c r="K8147" s="240"/>
      <c r="L8147" s="245"/>
    </row>
    <row r="8148" spans="1:12">
      <c r="A8148" s="243">
        <v>45219</v>
      </c>
      <c r="B8148" s="243">
        <v>45315</v>
      </c>
      <c r="C8148" s="244">
        <f t="shared" si="381"/>
        <v>97</v>
      </c>
      <c r="D8148" s="239">
        <v>45315</v>
      </c>
      <c r="E8148" s="245">
        <f t="shared" si="382"/>
        <v>96</v>
      </c>
      <c r="F8148" s="306" t="s">
        <v>175</v>
      </c>
      <c r="G8148" s="241">
        <v>29.02</v>
      </c>
      <c r="H8148" s="244">
        <f t="shared" si="383"/>
        <v>2785.92</v>
      </c>
      <c r="I8148" s="246"/>
      <c r="J8148" s="247"/>
      <c r="K8148" s="240"/>
      <c r="L8148" s="245"/>
    </row>
    <row r="8149" spans="1:12">
      <c r="A8149" s="243">
        <v>45219</v>
      </c>
      <c r="B8149" s="243">
        <v>45258</v>
      </c>
      <c r="C8149" s="244">
        <f t="shared" si="381"/>
        <v>40</v>
      </c>
      <c r="D8149" s="239">
        <v>45258</v>
      </c>
      <c r="E8149" s="245">
        <f t="shared" si="382"/>
        <v>39</v>
      </c>
      <c r="F8149" s="306" t="s">
        <v>175</v>
      </c>
      <c r="G8149" s="241">
        <v>333.72</v>
      </c>
      <c r="H8149" s="244">
        <f t="shared" si="383"/>
        <v>13015.080000000002</v>
      </c>
      <c r="I8149" s="246"/>
      <c r="J8149" s="247"/>
      <c r="K8149" s="240"/>
      <c r="L8149" s="245"/>
    </row>
    <row r="8150" spans="1:12">
      <c r="A8150" s="243">
        <v>45219</v>
      </c>
      <c r="B8150" s="243">
        <v>45316</v>
      </c>
      <c r="C8150" s="244">
        <f t="shared" si="381"/>
        <v>98</v>
      </c>
      <c r="D8150" s="239">
        <v>45316</v>
      </c>
      <c r="E8150" s="245">
        <f t="shared" si="382"/>
        <v>97</v>
      </c>
      <c r="F8150" s="306" t="s">
        <v>175</v>
      </c>
      <c r="G8150" s="241">
        <v>61.24</v>
      </c>
      <c r="H8150" s="244">
        <f t="shared" si="383"/>
        <v>5940.28</v>
      </c>
      <c r="I8150" s="246"/>
      <c r="J8150" s="247"/>
      <c r="K8150" s="240"/>
      <c r="L8150" s="245"/>
    </row>
    <row r="8151" spans="1:12">
      <c r="A8151" s="243">
        <v>45219</v>
      </c>
      <c r="B8151" s="243">
        <v>45222</v>
      </c>
      <c r="C8151" s="244">
        <f t="shared" si="381"/>
        <v>4</v>
      </c>
      <c r="D8151" s="239">
        <v>45222</v>
      </c>
      <c r="E8151" s="245">
        <f t="shared" si="382"/>
        <v>3</v>
      </c>
      <c r="F8151" s="306" t="s">
        <v>176</v>
      </c>
      <c r="G8151" s="241">
        <v>114142.92</v>
      </c>
      <c r="H8151" s="244">
        <f t="shared" si="383"/>
        <v>342428.76</v>
      </c>
      <c r="I8151" s="246"/>
      <c r="J8151" s="247"/>
      <c r="K8151" s="240"/>
      <c r="L8151" s="245"/>
    </row>
    <row r="8152" spans="1:12">
      <c r="A8152" s="243">
        <v>45219</v>
      </c>
      <c r="B8152" s="243">
        <v>45222</v>
      </c>
      <c r="C8152" s="244">
        <f t="shared" si="381"/>
        <v>4</v>
      </c>
      <c r="D8152" s="239">
        <v>45222</v>
      </c>
      <c r="E8152" s="245">
        <f t="shared" si="382"/>
        <v>3</v>
      </c>
      <c r="F8152" s="306" t="s">
        <v>175</v>
      </c>
      <c r="G8152" s="241">
        <v>771376.94</v>
      </c>
      <c r="H8152" s="244">
        <f t="shared" si="383"/>
        <v>2314130.8199999998</v>
      </c>
      <c r="I8152" s="246"/>
      <c r="J8152" s="247"/>
      <c r="K8152" s="240"/>
      <c r="L8152" s="245"/>
    </row>
    <row r="8153" spans="1:12">
      <c r="A8153" s="243">
        <v>45219</v>
      </c>
      <c r="B8153" s="243">
        <v>45223</v>
      </c>
      <c r="C8153" s="244">
        <f t="shared" si="381"/>
        <v>5</v>
      </c>
      <c r="D8153" s="239">
        <v>45223</v>
      </c>
      <c r="E8153" s="245">
        <f t="shared" si="382"/>
        <v>4</v>
      </c>
      <c r="F8153" s="306" t="s">
        <v>176</v>
      </c>
      <c r="G8153" s="241">
        <v>29774.240000000002</v>
      </c>
      <c r="H8153" s="244">
        <f t="shared" si="383"/>
        <v>119096.96000000001</v>
      </c>
      <c r="I8153" s="246"/>
      <c r="J8153" s="247"/>
      <c r="K8153" s="240"/>
      <c r="L8153" s="245"/>
    </row>
    <row r="8154" spans="1:12">
      <c r="A8154" s="243">
        <v>45219</v>
      </c>
      <c r="B8154" s="243">
        <v>45223</v>
      </c>
      <c r="C8154" s="244">
        <f t="shared" si="381"/>
        <v>5</v>
      </c>
      <c r="D8154" s="239">
        <v>45223</v>
      </c>
      <c r="E8154" s="245">
        <f t="shared" si="382"/>
        <v>4</v>
      </c>
      <c r="F8154" s="306" t="s">
        <v>175</v>
      </c>
      <c r="G8154" s="241">
        <v>5600.39</v>
      </c>
      <c r="H8154" s="244">
        <f t="shared" si="383"/>
        <v>22401.56</v>
      </c>
      <c r="I8154" s="246"/>
      <c r="J8154" s="247"/>
      <c r="K8154" s="240"/>
      <c r="L8154" s="245"/>
    </row>
    <row r="8155" spans="1:12">
      <c r="A8155" s="243">
        <v>45219</v>
      </c>
      <c r="B8155" s="243">
        <v>45224</v>
      </c>
      <c r="C8155" s="244">
        <f t="shared" si="381"/>
        <v>6</v>
      </c>
      <c r="D8155" s="239">
        <v>45224</v>
      </c>
      <c r="E8155" s="245">
        <f t="shared" si="382"/>
        <v>5</v>
      </c>
      <c r="F8155" s="306" t="s">
        <v>176</v>
      </c>
      <c r="G8155" s="241">
        <v>42025.9</v>
      </c>
      <c r="H8155" s="244">
        <f t="shared" si="383"/>
        <v>210129.5</v>
      </c>
      <c r="I8155" s="246"/>
      <c r="J8155" s="247"/>
      <c r="K8155" s="240"/>
      <c r="L8155" s="245"/>
    </row>
    <row r="8156" spans="1:12">
      <c r="A8156" s="243">
        <v>45219</v>
      </c>
      <c r="B8156" s="243">
        <v>45231</v>
      </c>
      <c r="C8156" s="244">
        <f t="shared" si="381"/>
        <v>13</v>
      </c>
      <c r="D8156" s="239">
        <v>45231</v>
      </c>
      <c r="E8156" s="245">
        <f t="shared" si="382"/>
        <v>12</v>
      </c>
      <c r="F8156" s="306" t="s">
        <v>175</v>
      </c>
      <c r="G8156" s="241">
        <v>31.12</v>
      </c>
      <c r="H8156" s="244">
        <f t="shared" si="383"/>
        <v>373.44</v>
      </c>
      <c r="I8156" s="246"/>
      <c r="J8156" s="247"/>
      <c r="K8156" s="240"/>
      <c r="L8156" s="245"/>
    </row>
    <row r="8157" spans="1:12">
      <c r="A8157" s="243">
        <v>45219</v>
      </c>
      <c r="B8157" s="243">
        <v>45225</v>
      </c>
      <c r="C8157" s="244">
        <f t="shared" si="381"/>
        <v>7</v>
      </c>
      <c r="D8157" s="239">
        <v>45225</v>
      </c>
      <c r="E8157" s="245">
        <f t="shared" si="382"/>
        <v>6</v>
      </c>
      <c r="F8157" s="306" t="s">
        <v>176</v>
      </c>
      <c r="G8157" s="241">
        <v>29.67</v>
      </c>
      <c r="H8157" s="244">
        <f t="shared" si="383"/>
        <v>178.02</v>
      </c>
      <c r="I8157" s="246"/>
      <c r="J8157" s="247"/>
      <c r="K8157" s="240"/>
      <c r="L8157" s="245"/>
    </row>
    <row r="8158" spans="1:12">
      <c r="A8158" s="243">
        <v>45219</v>
      </c>
      <c r="B8158" s="243">
        <v>45224</v>
      </c>
      <c r="C8158" s="244">
        <f t="shared" si="381"/>
        <v>6</v>
      </c>
      <c r="D8158" s="239">
        <v>45224</v>
      </c>
      <c r="E8158" s="245">
        <f t="shared" si="382"/>
        <v>5</v>
      </c>
      <c r="F8158" s="306" t="s">
        <v>175</v>
      </c>
      <c r="G8158" s="241">
        <v>596.61</v>
      </c>
      <c r="H8158" s="244">
        <f t="shared" si="383"/>
        <v>2983.05</v>
      </c>
      <c r="I8158" s="246"/>
      <c r="J8158" s="247"/>
      <c r="K8158" s="240"/>
      <c r="L8158" s="245"/>
    </row>
    <row r="8159" spans="1:12">
      <c r="A8159" s="243">
        <v>45219</v>
      </c>
      <c r="B8159" s="243">
        <v>45226</v>
      </c>
      <c r="C8159" s="244">
        <f t="shared" si="381"/>
        <v>8</v>
      </c>
      <c r="D8159" s="239">
        <v>45226</v>
      </c>
      <c r="E8159" s="245">
        <f t="shared" si="382"/>
        <v>7</v>
      </c>
      <c r="F8159" s="306" t="s">
        <v>178</v>
      </c>
      <c r="G8159" s="241">
        <v>35.76</v>
      </c>
      <c r="H8159" s="244">
        <f t="shared" si="383"/>
        <v>250.32</v>
      </c>
      <c r="I8159" s="246"/>
      <c r="J8159" s="247"/>
      <c r="K8159" s="240"/>
      <c r="L8159" s="245"/>
    </row>
    <row r="8160" spans="1:12">
      <c r="A8160" s="243">
        <v>45220</v>
      </c>
      <c r="B8160" s="243">
        <v>45222</v>
      </c>
      <c r="C8160" s="244">
        <f t="shared" si="381"/>
        <v>3</v>
      </c>
      <c r="D8160" s="239">
        <v>45222</v>
      </c>
      <c r="E8160" s="245">
        <f t="shared" si="382"/>
        <v>2</v>
      </c>
      <c r="F8160" s="306" t="s">
        <v>175</v>
      </c>
      <c r="G8160" s="241">
        <v>876.46</v>
      </c>
      <c r="H8160" s="244">
        <f t="shared" si="383"/>
        <v>1752.92</v>
      </c>
      <c r="I8160" s="246"/>
      <c r="J8160" s="247"/>
      <c r="K8160" s="240"/>
      <c r="L8160" s="245"/>
    </row>
    <row r="8161" spans="1:12">
      <c r="A8161" s="243">
        <v>45220</v>
      </c>
      <c r="B8161" s="243">
        <v>45231</v>
      </c>
      <c r="C8161" s="244">
        <f t="shared" si="381"/>
        <v>12</v>
      </c>
      <c r="D8161" s="239">
        <v>45231</v>
      </c>
      <c r="E8161" s="245">
        <f t="shared" si="382"/>
        <v>11</v>
      </c>
      <c r="F8161" s="306" t="s">
        <v>176</v>
      </c>
      <c r="G8161" s="241">
        <v>304.55</v>
      </c>
      <c r="H8161" s="244">
        <f t="shared" si="383"/>
        <v>3350.05</v>
      </c>
      <c r="I8161" s="246"/>
      <c r="J8161" s="247"/>
      <c r="K8161" s="240"/>
      <c r="L8161" s="245"/>
    </row>
    <row r="8162" spans="1:12">
      <c r="A8162" s="243">
        <v>45220</v>
      </c>
      <c r="B8162" s="243">
        <v>45223</v>
      </c>
      <c r="C8162" s="244">
        <f t="shared" si="381"/>
        <v>4</v>
      </c>
      <c r="D8162" s="239">
        <v>45223</v>
      </c>
      <c r="E8162" s="245">
        <f t="shared" si="382"/>
        <v>3</v>
      </c>
      <c r="F8162" s="306" t="s">
        <v>175</v>
      </c>
      <c r="G8162" s="241">
        <v>343.97</v>
      </c>
      <c r="H8162" s="244">
        <f t="shared" si="383"/>
        <v>1031.9100000000001</v>
      </c>
      <c r="I8162" s="246"/>
      <c r="J8162" s="247"/>
      <c r="K8162" s="240"/>
      <c r="L8162" s="245"/>
    </row>
    <row r="8163" spans="1:12">
      <c r="A8163" s="243">
        <v>45220</v>
      </c>
      <c r="B8163" s="243">
        <v>45229</v>
      </c>
      <c r="C8163" s="244">
        <f t="shared" si="381"/>
        <v>10</v>
      </c>
      <c r="D8163" s="239">
        <v>45229</v>
      </c>
      <c r="E8163" s="245">
        <f t="shared" si="382"/>
        <v>9</v>
      </c>
      <c r="F8163" s="306" t="s">
        <v>175</v>
      </c>
      <c r="G8163" s="241">
        <v>46.54</v>
      </c>
      <c r="H8163" s="244">
        <f t="shared" si="383"/>
        <v>418.86</v>
      </c>
      <c r="I8163" s="246"/>
      <c r="J8163" s="247"/>
      <c r="K8163" s="240"/>
      <c r="L8163" s="245"/>
    </row>
    <row r="8164" spans="1:12">
      <c r="A8164" s="243">
        <v>45221</v>
      </c>
      <c r="B8164" s="243">
        <v>45384</v>
      </c>
      <c r="C8164" s="244">
        <f t="shared" si="381"/>
        <v>164</v>
      </c>
      <c r="D8164" s="239">
        <v>45384</v>
      </c>
      <c r="E8164" s="245">
        <f t="shared" si="382"/>
        <v>163</v>
      </c>
      <c r="F8164" s="306" t="s">
        <v>175</v>
      </c>
      <c r="G8164" s="241">
        <v>16.2</v>
      </c>
      <c r="H8164" s="244">
        <f t="shared" si="383"/>
        <v>2640.6</v>
      </c>
      <c r="I8164" s="246"/>
      <c r="J8164" s="247"/>
      <c r="K8164" s="240"/>
      <c r="L8164" s="245"/>
    </row>
    <row r="8165" spans="1:12">
      <c r="A8165" s="243">
        <v>45221</v>
      </c>
      <c r="B8165" s="243">
        <v>45385</v>
      </c>
      <c r="C8165" s="244">
        <f t="shared" si="381"/>
        <v>165</v>
      </c>
      <c r="D8165" s="239">
        <v>45385</v>
      </c>
      <c r="E8165" s="245">
        <f t="shared" si="382"/>
        <v>164</v>
      </c>
      <c r="F8165" s="306" t="s">
        <v>175</v>
      </c>
      <c r="G8165" s="241">
        <v>12.72</v>
      </c>
      <c r="H8165" s="244">
        <f t="shared" si="383"/>
        <v>2086.08</v>
      </c>
      <c r="I8165" s="246"/>
      <c r="J8165" s="247"/>
      <c r="K8165" s="240"/>
      <c r="L8165" s="245"/>
    </row>
    <row r="8166" spans="1:12">
      <c r="A8166" s="243">
        <v>45221</v>
      </c>
      <c r="B8166" s="243">
        <v>45243</v>
      </c>
      <c r="C8166" s="244">
        <f t="shared" si="381"/>
        <v>23</v>
      </c>
      <c r="D8166" s="239">
        <v>45243</v>
      </c>
      <c r="E8166" s="245">
        <f t="shared" si="382"/>
        <v>22</v>
      </c>
      <c r="F8166" s="306" t="s">
        <v>175</v>
      </c>
      <c r="G8166" s="241">
        <v>47.51</v>
      </c>
      <c r="H8166" s="244">
        <f t="shared" si="383"/>
        <v>1045.22</v>
      </c>
      <c r="I8166" s="246"/>
      <c r="J8166" s="247"/>
      <c r="K8166" s="240"/>
      <c r="L8166" s="245"/>
    </row>
    <row r="8167" spans="1:12">
      <c r="A8167" s="243">
        <v>45221</v>
      </c>
      <c r="B8167" s="243">
        <v>45282</v>
      </c>
      <c r="C8167" s="244">
        <f t="shared" si="381"/>
        <v>62</v>
      </c>
      <c r="D8167" s="239">
        <v>45282</v>
      </c>
      <c r="E8167" s="245">
        <f t="shared" si="382"/>
        <v>61</v>
      </c>
      <c r="F8167" s="306" t="s">
        <v>176</v>
      </c>
      <c r="G8167" s="241">
        <v>172.13</v>
      </c>
      <c r="H8167" s="244">
        <f t="shared" si="383"/>
        <v>10499.93</v>
      </c>
      <c r="I8167" s="246"/>
      <c r="J8167" s="247"/>
      <c r="K8167" s="240"/>
      <c r="L8167" s="245"/>
    </row>
    <row r="8168" spans="1:12">
      <c r="A8168" s="243">
        <v>45221</v>
      </c>
      <c r="B8168" s="243">
        <v>45222</v>
      </c>
      <c r="C8168" s="244">
        <f t="shared" si="381"/>
        <v>2</v>
      </c>
      <c r="D8168" s="239">
        <v>45222</v>
      </c>
      <c r="E8168" s="245">
        <f t="shared" si="382"/>
        <v>1</v>
      </c>
      <c r="F8168" s="306" t="s">
        <v>176</v>
      </c>
      <c r="G8168" s="241">
        <v>60.84</v>
      </c>
      <c r="H8168" s="244">
        <f t="shared" si="383"/>
        <v>60.84</v>
      </c>
      <c r="I8168" s="246"/>
      <c r="J8168" s="247"/>
      <c r="K8168" s="240"/>
      <c r="L8168" s="245"/>
    </row>
    <row r="8169" spans="1:12">
      <c r="A8169" s="243">
        <v>45221</v>
      </c>
      <c r="B8169" s="243">
        <v>45222</v>
      </c>
      <c r="C8169" s="244">
        <f t="shared" si="381"/>
        <v>2</v>
      </c>
      <c r="D8169" s="239">
        <v>45222</v>
      </c>
      <c r="E8169" s="245">
        <f t="shared" si="382"/>
        <v>1</v>
      </c>
      <c r="F8169" s="306" t="s">
        <v>175</v>
      </c>
      <c r="G8169" s="241">
        <v>2739.19</v>
      </c>
      <c r="H8169" s="244">
        <f t="shared" si="383"/>
        <v>2739.19</v>
      </c>
      <c r="I8169" s="246"/>
      <c r="J8169" s="247"/>
      <c r="K8169" s="240"/>
      <c r="L8169" s="245"/>
    </row>
    <row r="8170" spans="1:12">
      <c r="A8170" s="243">
        <v>45221</v>
      </c>
      <c r="B8170" s="243">
        <v>45223</v>
      </c>
      <c r="C8170" s="244">
        <f t="shared" si="381"/>
        <v>3</v>
      </c>
      <c r="D8170" s="239">
        <v>45223</v>
      </c>
      <c r="E8170" s="245">
        <f t="shared" si="382"/>
        <v>2</v>
      </c>
      <c r="F8170" s="306" t="s">
        <v>176</v>
      </c>
      <c r="G8170" s="241">
        <v>24.29</v>
      </c>
      <c r="H8170" s="244">
        <f t="shared" si="383"/>
        <v>48.58</v>
      </c>
      <c r="I8170" s="246"/>
      <c r="J8170" s="247"/>
      <c r="K8170" s="240"/>
      <c r="L8170" s="245"/>
    </row>
    <row r="8171" spans="1:12">
      <c r="A8171" s="243">
        <v>45221</v>
      </c>
      <c r="B8171" s="243">
        <v>45223</v>
      </c>
      <c r="C8171" s="244">
        <f t="shared" si="381"/>
        <v>3</v>
      </c>
      <c r="D8171" s="239">
        <v>45223</v>
      </c>
      <c r="E8171" s="245">
        <f t="shared" si="382"/>
        <v>2</v>
      </c>
      <c r="F8171" s="306" t="s">
        <v>175</v>
      </c>
      <c r="G8171" s="241">
        <v>401.8</v>
      </c>
      <c r="H8171" s="244">
        <f t="shared" si="383"/>
        <v>803.6</v>
      </c>
      <c r="I8171" s="246"/>
      <c r="J8171" s="247"/>
      <c r="K8171" s="240"/>
      <c r="L8171" s="245"/>
    </row>
    <row r="8172" spans="1:12">
      <c r="A8172" s="243">
        <v>45221</v>
      </c>
      <c r="B8172" s="243">
        <v>45225</v>
      </c>
      <c r="C8172" s="244">
        <f t="shared" si="381"/>
        <v>5</v>
      </c>
      <c r="D8172" s="239">
        <v>45225</v>
      </c>
      <c r="E8172" s="245">
        <f t="shared" si="382"/>
        <v>4</v>
      </c>
      <c r="F8172" s="306" t="s">
        <v>175</v>
      </c>
      <c r="G8172" s="241">
        <v>60.31</v>
      </c>
      <c r="H8172" s="244">
        <f t="shared" si="383"/>
        <v>241.24</v>
      </c>
      <c r="I8172" s="246"/>
      <c r="J8172" s="247"/>
      <c r="K8172" s="240"/>
      <c r="L8172" s="245"/>
    </row>
    <row r="8173" spans="1:12">
      <c r="A8173" s="243">
        <v>45222</v>
      </c>
      <c r="B8173" s="243">
        <v>45252</v>
      </c>
      <c r="C8173" s="244">
        <f t="shared" si="381"/>
        <v>31</v>
      </c>
      <c r="D8173" s="239">
        <v>45252</v>
      </c>
      <c r="E8173" s="245">
        <f t="shared" si="382"/>
        <v>30</v>
      </c>
      <c r="F8173" s="306" t="s">
        <v>175</v>
      </c>
      <c r="G8173" s="241">
        <v>268.02999999999997</v>
      </c>
      <c r="H8173" s="244">
        <f t="shared" si="383"/>
        <v>8040.9</v>
      </c>
      <c r="I8173" s="246"/>
      <c r="J8173" s="247"/>
      <c r="K8173" s="240"/>
      <c r="L8173" s="245"/>
    </row>
    <row r="8174" spans="1:12">
      <c r="A8174" s="243">
        <v>45222</v>
      </c>
      <c r="B8174" s="243">
        <v>45225</v>
      </c>
      <c r="C8174" s="244">
        <f t="shared" si="381"/>
        <v>4</v>
      </c>
      <c r="D8174" s="239">
        <v>45225</v>
      </c>
      <c r="E8174" s="245">
        <f t="shared" si="382"/>
        <v>3</v>
      </c>
      <c r="F8174" s="306" t="s">
        <v>177</v>
      </c>
      <c r="G8174" s="241">
        <v>13768.48</v>
      </c>
      <c r="H8174" s="244">
        <f t="shared" si="383"/>
        <v>41305.440000000002</v>
      </c>
      <c r="I8174" s="246"/>
      <c r="J8174" s="247"/>
      <c r="K8174" s="240"/>
      <c r="L8174" s="245"/>
    </row>
    <row r="8175" spans="1:12">
      <c r="A8175" s="243">
        <v>45222</v>
      </c>
      <c r="B8175" s="243">
        <v>45226</v>
      </c>
      <c r="C8175" s="244">
        <f t="shared" si="381"/>
        <v>5</v>
      </c>
      <c r="D8175" s="239">
        <v>45226</v>
      </c>
      <c r="E8175" s="245">
        <f t="shared" si="382"/>
        <v>4</v>
      </c>
      <c r="F8175" s="306" t="s">
        <v>177</v>
      </c>
      <c r="G8175" s="241">
        <v>18246.7</v>
      </c>
      <c r="H8175" s="244">
        <f t="shared" si="383"/>
        <v>72986.8</v>
      </c>
      <c r="I8175" s="246"/>
      <c r="J8175" s="247"/>
      <c r="K8175" s="240"/>
      <c r="L8175" s="245"/>
    </row>
    <row r="8176" spans="1:12">
      <c r="A8176" s="243">
        <v>45222</v>
      </c>
      <c r="B8176" s="243">
        <v>45229</v>
      </c>
      <c r="C8176" s="244">
        <f t="shared" si="381"/>
        <v>8</v>
      </c>
      <c r="D8176" s="239">
        <v>45229</v>
      </c>
      <c r="E8176" s="245">
        <f t="shared" si="382"/>
        <v>7</v>
      </c>
      <c r="F8176" s="306" t="s">
        <v>176</v>
      </c>
      <c r="G8176" s="241">
        <v>2169.69</v>
      </c>
      <c r="H8176" s="244">
        <f t="shared" si="383"/>
        <v>15187.83</v>
      </c>
      <c r="I8176" s="246"/>
      <c r="J8176" s="247"/>
      <c r="K8176" s="240"/>
      <c r="L8176" s="245"/>
    </row>
    <row r="8177" spans="1:12">
      <c r="A8177" s="243">
        <v>45222</v>
      </c>
      <c r="B8177" s="243">
        <v>45229</v>
      </c>
      <c r="C8177" s="244">
        <f t="shared" si="381"/>
        <v>8</v>
      </c>
      <c r="D8177" s="239">
        <v>45229</v>
      </c>
      <c r="E8177" s="245">
        <f t="shared" si="382"/>
        <v>7</v>
      </c>
      <c r="F8177" s="306" t="s">
        <v>175</v>
      </c>
      <c r="G8177" s="241">
        <v>1899.34</v>
      </c>
      <c r="H8177" s="244">
        <f t="shared" si="383"/>
        <v>13295.38</v>
      </c>
      <c r="I8177" s="246"/>
      <c r="J8177" s="247"/>
      <c r="K8177" s="240"/>
      <c r="L8177" s="245"/>
    </row>
    <row r="8178" spans="1:12">
      <c r="A8178" s="243">
        <v>45222</v>
      </c>
      <c r="B8178" s="243">
        <v>45230</v>
      </c>
      <c r="C8178" s="244">
        <f t="shared" si="381"/>
        <v>9</v>
      </c>
      <c r="D8178" s="239">
        <v>45230</v>
      </c>
      <c r="E8178" s="245">
        <f t="shared" si="382"/>
        <v>8</v>
      </c>
      <c r="F8178" s="306" t="s">
        <v>176</v>
      </c>
      <c r="G8178" s="241">
        <v>214.06</v>
      </c>
      <c r="H8178" s="244">
        <f t="shared" si="383"/>
        <v>1712.48</v>
      </c>
      <c r="I8178" s="246"/>
      <c r="J8178" s="247"/>
      <c r="K8178" s="240"/>
      <c r="L8178" s="245"/>
    </row>
    <row r="8179" spans="1:12">
      <c r="A8179" s="243">
        <v>45222</v>
      </c>
      <c r="B8179" s="243">
        <v>45273</v>
      </c>
      <c r="C8179" s="244">
        <f t="shared" si="381"/>
        <v>52</v>
      </c>
      <c r="D8179" s="239">
        <v>45273</v>
      </c>
      <c r="E8179" s="245">
        <f t="shared" si="382"/>
        <v>51</v>
      </c>
      <c r="F8179" s="306" t="s">
        <v>177</v>
      </c>
      <c r="G8179" s="241">
        <v>118</v>
      </c>
      <c r="H8179" s="244">
        <f t="shared" si="383"/>
        <v>6018</v>
      </c>
      <c r="I8179" s="246"/>
      <c r="J8179" s="247"/>
      <c r="K8179" s="240"/>
      <c r="L8179" s="245"/>
    </row>
    <row r="8180" spans="1:12">
      <c r="A8180" s="243">
        <v>45222</v>
      </c>
      <c r="B8180" s="243">
        <v>45230</v>
      </c>
      <c r="C8180" s="244">
        <f t="shared" si="381"/>
        <v>9</v>
      </c>
      <c r="D8180" s="239">
        <v>45230</v>
      </c>
      <c r="E8180" s="245">
        <f t="shared" si="382"/>
        <v>8</v>
      </c>
      <c r="F8180" s="306" t="s">
        <v>175</v>
      </c>
      <c r="G8180" s="241">
        <v>115.78</v>
      </c>
      <c r="H8180" s="244">
        <f t="shared" si="383"/>
        <v>926.24</v>
      </c>
      <c r="I8180" s="246"/>
      <c r="J8180" s="247"/>
      <c r="K8180" s="240"/>
      <c r="L8180" s="245"/>
    </row>
    <row r="8181" spans="1:12">
      <c r="A8181" s="243">
        <v>45222</v>
      </c>
      <c r="B8181" s="243">
        <v>45240</v>
      </c>
      <c r="C8181" s="244">
        <f t="shared" si="381"/>
        <v>19</v>
      </c>
      <c r="D8181" s="239">
        <v>45240</v>
      </c>
      <c r="E8181" s="245">
        <f t="shared" si="382"/>
        <v>18</v>
      </c>
      <c r="F8181" s="306" t="s">
        <v>175</v>
      </c>
      <c r="G8181" s="241">
        <v>62.85</v>
      </c>
      <c r="H8181" s="244">
        <f t="shared" si="383"/>
        <v>1131.3</v>
      </c>
      <c r="I8181" s="246"/>
      <c r="J8181" s="247"/>
      <c r="K8181" s="240"/>
      <c r="L8181" s="245"/>
    </row>
    <row r="8182" spans="1:12">
      <c r="A8182" s="243">
        <v>45222</v>
      </c>
      <c r="B8182" s="243">
        <v>45258</v>
      </c>
      <c r="C8182" s="244">
        <f t="shared" si="381"/>
        <v>37</v>
      </c>
      <c r="D8182" s="239">
        <v>45258</v>
      </c>
      <c r="E8182" s="245">
        <f t="shared" si="382"/>
        <v>36</v>
      </c>
      <c r="F8182" s="306" t="s">
        <v>176</v>
      </c>
      <c r="G8182" s="241">
        <v>842.32</v>
      </c>
      <c r="H8182" s="244">
        <f t="shared" si="383"/>
        <v>30323.52</v>
      </c>
      <c r="I8182" s="246"/>
      <c r="J8182" s="247"/>
      <c r="K8182" s="240"/>
      <c r="L8182" s="245"/>
    </row>
    <row r="8183" spans="1:12">
      <c r="A8183" s="243">
        <v>45222</v>
      </c>
      <c r="B8183" s="243">
        <v>45280</v>
      </c>
      <c r="C8183" s="244">
        <f t="shared" si="381"/>
        <v>59</v>
      </c>
      <c r="D8183" s="239">
        <v>45280</v>
      </c>
      <c r="E8183" s="245">
        <f t="shared" si="382"/>
        <v>58</v>
      </c>
      <c r="F8183" s="306" t="s">
        <v>176</v>
      </c>
      <c r="G8183" s="241">
        <v>142.04</v>
      </c>
      <c r="H8183" s="244">
        <f t="shared" si="383"/>
        <v>8238.32</v>
      </c>
      <c r="I8183" s="246"/>
      <c r="J8183" s="247"/>
      <c r="K8183" s="240"/>
      <c r="L8183" s="245"/>
    </row>
    <row r="8184" spans="1:12">
      <c r="A8184" s="243">
        <v>45222</v>
      </c>
      <c r="B8184" s="243">
        <v>45265</v>
      </c>
      <c r="C8184" s="244">
        <f t="shared" si="381"/>
        <v>44</v>
      </c>
      <c r="D8184" s="239">
        <v>45265</v>
      </c>
      <c r="E8184" s="245">
        <f t="shared" si="382"/>
        <v>43</v>
      </c>
      <c r="F8184" s="306" t="s">
        <v>175</v>
      </c>
      <c r="G8184" s="241">
        <v>21.14</v>
      </c>
      <c r="H8184" s="244">
        <f t="shared" si="383"/>
        <v>909.02</v>
      </c>
      <c r="I8184" s="246"/>
      <c r="J8184" s="247"/>
      <c r="K8184" s="240"/>
      <c r="L8184" s="245"/>
    </row>
    <row r="8185" spans="1:12">
      <c r="A8185" s="243">
        <v>45222</v>
      </c>
      <c r="B8185" s="243">
        <v>45229</v>
      </c>
      <c r="C8185" s="244">
        <f t="shared" si="381"/>
        <v>8</v>
      </c>
      <c r="D8185" s="239">
        <v>45229</v>
      </c>
      <c r="E8185" s="245">
        <f t="shared" si="382"/>
        <v>7</v>
      </c>
      <c r="F8185" s="306" t="s">
        <v>177</v>
      </c>
      <c r="G8185" s="241">
        <v>150.86000000000001</v>
      </c>
      <c r="H8185" s="244">
        <f t="shared" si="383"/>
        <v>1056.02</v>
      </c>
      <c r="I8185" s="246"/>
      <c r="J8185" s="247"/>
      <c r="K8185" s="240"/>
      <c r="L8185" s="245"/>
    </row>
    <row r="8186" spans="1:12">
      <c r="A8186" s="243">
        <v>45222</v>
      </c>
      <c r="B8186" s="243">
        <v>45244</v>
      </c>
      <c r="C8186" s="244">
        <f t="shared" si="381"/>
        <v>23</v>
      </c>
      <c r="D8186" s="239">
        <v>45244</v>
      </c>
      <c r="E8186" s="245">
        <f t="shared" si="382"/>
        <v>22</v>
      </c>
      <c r="F8186" s="306" t="s">
        <v>176</v>
      </c>
      <c r="G8186" s="241">
        <v>399.61</v>
      </c>
      <c r="H8186" s="244">
        <f t="shared" si="383"/>
        <v>8791.42</v>
      </c>
      <c r="I8186" s="246"/>
      <c r="J8186" s="247"/>
      <c r="K8186" s="240"/>
      <c r="L8186" s="245"/>
    </row>
    <row r="8187" spans="1:12">
      <c r="A8187" s="243">
        <v>45222</v>
      </c>
      <c r="B8187" s="243">
        <v>45282</v>
      </c>
      <c r="C8187" s="244">
        <f t="shared" si="381"/>
        <v>61</v>
      </c>
      <c r="D8187" s="239">
        <v>45282</v>
      </c>
      <c r="E8187" s="245">
        <f t="shared" si="382"/>
        <v>60</v>
      </c>
      <c r="F8187" s="306" t="s">
        <v>176</v>
      </c>
      <c r="G8187" s="241">
        <v>79.33</v>
      </c>
      <c r="H8187" s="244">
        <f t="shared" si="383"/>
        <v>4759.8</v>
      </c>
      <c r="I8187" s="246"/>
      <c r="J8187" s="247"/>
      <c r="K8187" s="240"/>
      <c r="L8187" s="245"/>
    </row>
    <row r="8188" spans="1:12">
      <c r="A8188" s="243">
        <v>45222</v>
      </c>
      <c r="B8188" s="243">
        <v>45243</v>
      </c>
      <c r="C8188" s="244">
        <f t="shared" si="381"/>
        <v>22</v>
      </c>
      <c r="D8188" s="239">
        <v>45243</v>
      </c>
      <c r="E8188" s="245">
        <f t="shared" si="382"/>
        <v>21</v>
      </c>
      <c r="F8188" s="306" t="s">
        <v>175</v>
      </c>
      <c r="G8188" s="241">
        <v>52.71</v>
      </c>
      <c r="H8188" s="244">
        <f t="shared" si="383"/>
        <v>1106.9100000000001</v>
      </c>
      <c r="I8188" s="246"/>
      <c r="J8188" s="247"/>
      <c r="K8188" s="240"/>
      <c r="L8188" s="245"/>
    </row>
    <row r="8189" spans="1:12">
      <c r="A8189" s="243">
        <v>45222</v>
      </c>
      <c r="B8189" s="243">
        <v>45223</v>
      </c>
      <c r="C8189" s="244">
        <f t="shared" si="381"/>
        <v>2</v>
      </c>
      <c r="D8189" s="239">
        <v>45223</v>
      </c>
      <c r="E8189" s="245">
        <f t="shared" si="382"/>
        <v>1</v>
      </c>
      <c r="F8189" s="306" t="s">
        <v>178</v>
      </c>
      <c r="G8189" s="241">
        <v>87179.6</v>
      </c>
      <c r="H8189" s="244">
        <f t="shared" si="383"/>
        <v>87179.6</v>
      </c>
      <c r="I8189" s="246"/>
      <c r="J8189" s="247"/>
      <c r="K8189" s="240"/>
      <c r="L8189" s="245"/>
    </row>
    <row r="8190" spans="1:12">
      <c r="A8190" s="243">
        <v>45222</v>
      </c>
      <c r="B8190" s="243">
        <v>45222</v>
      </c>
      <c r="C8190" s="244">
        <f t="shared" si="381"/>
        <v>1</v>
      </c>
      <c r="D8190" s="239">
        <v>45222</v>
      </c>
      <c r="E8190" s="245">
        <f t="shared" si="382"/>
        <v>0</v>
      </c>
      <c r="F8190" s="306" t="s">
        <v>176</v>
      </c>
      <c r="G8190" s="241">
        <v>5013.8900000000003</v>
      </c>
      <c r="H8190" s="244">
        <f t="shared" si="383"/>
        <v>0</v>
      </c>
      <c r="I8190" s="246"/>
      <c r="J8190" s="247"/>
      <c r="K8190" s="240"/>
      <c r="L8190" s="245"/>
    </row>
    <row r="8191" spans="1:12">
      <c r="A8191" s="243">
        <v>45222</v>
      </c>
      <c r="B8191" s="243">
        <v>45223</v>
      </c>
      <c r="C8191" s="244">
        <f t="shared" si="381"/>
        <v>2</v>
      </c>
      <c r="D8191" s="239">
        <v>45223</v>
      </c>
      <c r="E8191" s="245">
        <f t="shared" si="382"/>
        <v>1</v>
      </c>
      <c r="F8191" s="306" t="s">
        <v>176</v>
      </c>
      <c r="G8191" s="241">
        <v>353011.69</v>
      </c>
      <c r="H8191" s="244">
        <f t="shared" si="383"/>
        <v>353011.69</v>
      </c>
      <c r="I8191" s="246"/>
      <c r="J8191" s="247"/>
      <c r="K8191" s="240"/>
      <c r="L8191" s="245"/>
    </row>
    <row r="8192" spans="1:12">
      <c r="A8192" s="243">
        <v>45222</v>
      </c>
      <c r="B8192" s="243">
        <v>45222</v>
      </c>
      <c r="C8192" s="244">
        <f t="shared" si="381"/>
        <v>1</v>
      </c>
      <c r="D8192" s="239">
        <v>45222</v>
      </c>
      <c r="E8192" s="245">
        <f t="shared" si="382"/>
        <v>0</v>
      </c>
      <c r="F8192" s="306" t="s">
        <v>175</v>
      </c>
      <c r="G8192" s="241">
        <v>4661.45</v>
      </c>
      <c r="H8192" s="244">
        <f t="shared" si="383"/>
        <v>0</v>
      </c>
      <c r="I8192" s="246"/>
      <c r="J8192" s="247"/>
      <c r="K8192" s="240"/>
      <c r="L8192" s="245"/>
    </row>
    <row r="8193" spans="1:12">
      <c r="A8193" s="243">
        <v>45222</v>
      </c>
      <c r="B8193" s="243">
        <v>45224</v>
      </c>
      <c r="C8193" s="244">
        <f t="shared" si="381"/>
        <v>3</v>
      </c>
      <c r="D8193" s="239">
        <v>45224</v>
      </c>
      <c r="E8193" s="245">
        <f t="shared" si="382"/>
        <v>2</v>
      </c>
      <c r="F8193" s="306" t="s">
        <v>178</v>
      </c>
      <c r="G8193" s="241">
        <v>4581.53</v>
      </c>
      <c r="H8193" s="244">
        <f t="shared" si="383"/>
        <v>9163.06</v>
      </c>
      <c r="I8193" s="246"/>
      <c r="J8193" s="247"/>
      <c r="K8193" s="240"/>
      <c r="L8193" s="245"/>
    </row>
    <row r="8194" spans="1:12">
      <c r="A8194" s="243">
        <v>45222</v>
      </c>
      <c r="B8194" s="243">
        <v>45247</v>
      </c>
      <c r="C8194" s="244">
        <f t="shared" si="381"/>
        <v>26</v>
      </c>
      <c r="D8194" s="239">
        <v>45247</v>
      </c>
      <c r="E8194" s="245">
        <f t="shared" si="382"/>
        <v>25</v>
      </c>
      <c r="F8194" s="306" t="s">
        <v>175</v>
      </c>
      <c r="G8194" s="241">
        <v>5.35</v>
      </c>
      <c r="H8194" s="244">
        <f t="shared" si="383"/>
        <v>133.75</v>
      </c>
      <c r="I8194" s="246"/>
      <c r="J8194" s="247"/>
      <c r="K8194" s="240"/>
      <c r="L8194" s="245"/>
    </row>
    <row r="8195" spans="1:12">
      <c r="A8195" s="243">
        <v>45222</v>
      </c>
      <c r="B8195" s="243">
        <v>45223</v>
      </c>
      <c r="C8195" s="244">
        <f t="shared" si="381"/>
        <v>2</v>
      </c>
      <c r="D8195" s="239">
        <v>45223</v>
      </c>
      <c r="E8195" s="245">
        <f t="shared" si="382"/>
        <v>1</v>
      </c>
      <c r="F8195" s="306" t="s">
        <v>175</v>
      </c>
      <c r="G8195" s="241">
        <v>764373.66</v>
      </c>
      <c r="H8195" s="244">
        <f t="shared" si="383"/>
        <v>764373.66</v>
      </c>
      <c r="I8195" s="246"/>
      <c r="J8195" s="247"/>
      <c r="K8195" s="240"/>
      <c r="L8195" s="245"/>
    </row>
    <row r="8196" spans="1:12">
      <c r="A8196" s="243">
        <v>45222</v>
      </c>
      <c r="B8196" s="243">
        <v>45224</v>
      </c>
      <c r="C8196" s="244">
        <f t="shared" si="381"/>
        <v>3</v>
      </c>
      <c r="D8196" s="239">
        <v>45224</v>
      </c>
      <c r="E8196" s="245">
        <f t="shared" si="382"/>
        <v>2</v>
      </c>
      <c r="F8196" s="306" t="s">
        <v>176</v>
      </c>
      <c r="G8196" s="241">
        <v>41837.29</v>
      </c>
      <c r="H8196" s="244">
        <f t="shared" si="383"/>
        <v>83674.58</v>
      </c>
      <c r="I8196" s="246"/>
      <c r="J8196" s="247"/>
      <c r="K8196" s="240"/>
      <c r="L8196" s="245"/>
    </row>
    <row r="8197" spans="1:12">
      <c r="A8197" s="243">
        <v>45222</v>
      </c>
      <c r="B8197" s="243">
        <v>45406</v>
      </c>
      <c r="C8197" s="244">
        <f t="shared" si="381"/>
        <v>185</v>
      </c>
      <c r="D8197" s="239">
        <v>45406</v>
      </c>
      <c r="E8197" s="245">
        <f t="shared" si="382"/>
        <v>184</v>
      </c>
      <c r="F8197" s="306" t="s">
        <v>175</v>
      </c>
      <c r="G8197" s="241">
        <v>42.56</v>
      </c>
      <c r="H8197" s="244">
        <f t="shared" si="383"/>
        <v>7831.0400000000009</v>
      </c>
      <c r="I8197" s="246"/>
      <c r="J8197" s="247"/>
      <c r="K8197" s="240"/>
      <c r="L8197" s="245"/>
    </row>
    <row r="8198" spans="1:12">
      <c r="A8198" s="243">
        <v>45222</v>
      </c>
      <c r="B8198" s="243">
        <v>45231</v>
      </c>
      <c r="C8198" s="244">
        <f t="shared" si="381"/>
        <v>10</v>
      </c>
      <c r="D8198" s="239">
        <v>45231</v>
      </c>
      <c r="E8198" s="245">
        <f t="shared" si="382"/>
        <v>9</v>
      </c>
      <c r="F8198" s="306" t="s">
        <v>175</v>
      </c>
      <c r="G8198" s="241">
        <v>28.32</v>
      </c>
      <c r="H8198" s="244">
        <f t="shared" si="383"/>
        <v>254.88</v>
      </c>
      <c r="I8198" s="246"/>
      <c r="J8198" s="247"/>
      <c r="K8198" s="240"/>
      <c r="L8198" s="245"/>
    </row>
    <row r="8199" spans="1:12">
      <c r="A8199" s="243">
        <v>45222</v>
      </c>
      <c r="B8199" s="243">
        <v>45225</v>
      </c>
      <c r="C8199" s="244">
        <f t="shared" ref="C8199:C8262" si="384">B8199-A8199+1</f>
        <v>4</v>
      </c>
      <c r="D8199" s="239">
        <v>45225</v>
      </c>
      <c r="E8199" s="245">
        <f t="shared" ref="E8199:E8262" si="385">D8199-A8199</f>
        <v>3</v>
      </c>
      <c r="F8199" s="306" t="s">
        <v>178</v>
      </c>
      <c r="G8199" s="241">
        <v>30431.63</v>
      </c>
      <c r="H8199" s="244">
        <f t="shared" ref="H8199:H8262" si="386">E8199*G8199</f>
        <v>91294.89</v>
      </c>
      <c r="I8199" s="246"/>
      <c r="J8199" s="247"/>
      <c r="K8199" s="240"/>
      <c r="L8199" s="245"/>
    </row>
    <row r="8200" spans="1:12">
      <c r="A8200" s="243">
        <v>45222</v>
      </c>
      <c r="B8200" s="243">
        <v>45224</v>
      </c>
      <c r="C8200" s="244">
        <f t="shared" si="384"/>
        <v>3</v>
      </c>
      <c r="D8200" s="239">
        <v>45224</v>
      </c>
      <c r="E8200" s="245">
        <f t="shared" si="385"/>
        <v>2</v>
      </c>
      <c r="F8200" s="306" t="s">
        <v>175</v>
      </c>
      <c r="G8200" s="241">
        <v>9240.23</v>
      </c>
      <c r="H8200" s="244">
        <f t="shared" si="386"/>
        <v>18480.46</v>
      </c>
      <c r="I8200" s="246"/>
      <c r="J8200" s="247"/>
      <c r="K8200" s="240"/>
      <c r="L8200" s="245"/>
    </row>
    <row r="8201" spans="1:12">
      <c r="A8201" s="243">
        <v>45222</v>
      </c>
      <c r="B8201" s="243">
        <v>45225</v>
      </c>
      <c r="C8201" s="244">
        <f t="shared" si="384"/>
        <v>4</v>
      </c>
      <c r="D8201" s="239">
        <v>45225</v>
      </c>
      <c r="E8201" s="245">
        <f t="shared" si="385"/>
        <v>3</v>
      </c>
      <c r="F8201" s="306" t="s">
        <v>176</v>
      </c>
      <c r="G8201" s="241">
        <v>76339.88</v>
      </c>
      <c r="H8201" s="244">
        <f t="shared" si="386"/>
        <v>229019.64</v>
      </c>
      <c r="I8201" s="246"/>
      <c r="J8201" s="247"/>
      <c r="K8201" s="240"/>
      <c r="L8201" s="245"/>
    </row>
    <row r="8202" spans="1:12">
      <c r="A8202" s="243">
        <v>45222</v>
      </c>
      <c r="B8202" s="243">
        <v>45225</v>
      </c>
      <c r="C8202" s="244">
        <f t="shared" si="384"/>
        <v>4</v>
      </c>
      <c r="D8202" s="239">
        <v>45225</v>
      </c>
      <c r="E8202" s="245">
        <f t="shared" si="385"/>
        <v>3</v>
      </c>
      <c r="F8202" s="306" t="s">
        <v>175</v>
      </c>
      <c r="G8202" s="241">
        <v>961.53</v>
      </c>
      <c r="H8202" s="244">
        <f t="shared" si="386"/>
        <v>2884.59</v>
      </c>
      <c r="I8202" s="246"/>
      <c r="J8202" s="247"/>
      <c r="K8202" s="240"/>
      <c r="L8202" s="245"/>
    </row>
    <row r="8203" spans="1:12">
      <c r="A8203" s="243">
        <v>45222</v>
      </c>
      <c r="B8203" s="243">
        <v>45222</v>
      </c>
      <c r="C8203" s="244">
        <f t="shared" si="384"/>
        <v>1</v>
      </c>
      <c r="D8203" s="239">
        <v>45222</v>
      </c>
      <c r="E8203" s="245">
        <f t="shared" si="385"/>
        <v>0</v>
      </c>
      <c r="F8203" s="306" t="s">
        <v>179</v>
      </c>
      <c r="G8203" s="241">
        <v>20.81</v>
      </c>
      <c r="H8203" s="244">
        <f t="shared" si="386"/>
        <v>0</v>
      </c>
      <c r="I8203" s="246"/>
      <c r="J8203" s="247"/>
      <c r="K8203" s="240"/>
      <c r="L8203" s="245"/>
    </row>
    <row r="8204" spans="1:12">
      <c r="A8204" s="243">
        <v>45222</v>
      </c>
      <c r="B8204" s="243">
        <v>45226</v>
      </c>
      <c r="C8204" s="244">
        <f t="shared" si="384"/>
        <v>5</v>
      </c>
      <c r="D8204" s="239">
        <v>45226</v>
      </c>
      <c r="E8204" s="245">
        <f t="shared" si="385"/>
        <v>4</v>
      </c>
      <c r="F8204" s="306" t="s">
        <v>175</v>
      </c>
      <c r="G8204" s="241">
        <v>1210.97</v>
      </c>
      <c r="H8204" s="244">
        <f t="shared" si="386"/>
        <v>4843.88</v>
      </c>
      <c r="I8204" s="246"/>
      <c r="J8204" s="247"/>
      <c r="K8204" s="240"/>
      <c r="L8204" s="245"/>
    </row>
    <row r="8205" spans="1:12">
      <c r="A8205" s="243">
        <v>45222</v>
      </c>
      <c r="B8205" s="243">
        <v>45273</v>
      </c>
      <c r="C8205" s="244">
        <f t="shared" si="384"/>
        <v>52</v>
      </c>
      <c r="D8205" s="239">
        <v>45273</v>
      </c>
      <c r="E8205" s="245">
        <f t="shared" si="385"/>
        <v>51</v>
      </c>
      <c r="F8205" s="306" t="s">
        <v>176</v>
      </c>
      <c r="G8205" s="241">
        <v>411.49</v>
      </c>
      <c r="H8205" s="244">
        <f t="shared" si="386"/>
        <v>20985.99</v>
      </c>
      <c r="I8205" s="246"/>
      <c r="J8205" s="247"/>
      <c r="K8205" s="240"/>
      <c r="L8205" s="245"/>
    </row>
    <row r="8206" spans="1:12">
      <c r="A8206" s="243">
        <v>45222</v>
      </c>
      <c r="B8206" s="243">
        <v>45274</v>
      </c>
      <c r="C8206" s="244">
        <f t="shared" si="384"/>
        <v>53</v>
      </c>
      <c r="D8206" s="239">
        <v>45274</v>
      </c>
      <c r="E8206" s="245">
        <f t="shared" si="385"/>
        <v>52</v>
      </c>
      <c r="F8206" s="306" t="s">
        <v>176</v>
      </c>
      <c r="G8206" s="241">
        <v>248.87</v>
      </c>
      <c r="H8206" s="244">
        <f t="shared" si="386"/>
        <v>12941.24</v>
      </c>
      <c r="I8206" s="246"/>
      <c r="J8206" s="247"/>
      <c r="K8206" s="240"/>
      <c r="L8206" s="245"/>
    </row>
    <row r="8207" spans="1:12">
      <c r="A8207" s="243">
        <v>45222</v>
      </c>
      <c r="B8207" s="243">
        <v>45222</v>
      </c>
      <c r="C8207" s="244">
        <f t="shared" si="384"/>
        <v>1</v>
      </c>
      <c r="D8207" s="239">
        <v>45222</v>
      </c>
      <c r="E8207" s="245">
        <f t="shared" si="385"/>
        <v>0</v>
      </c>
      <c r="F8207" s="306" t="s">
        <v>177</v>
      </c>
      <c r="G8207" s="241">
        <v>8.77</v>
      </c>
      <c r="H8207" s="244">
        <f t="shared" si="386"/>
        <v>0</v>
      </c>
      <c r="I8207" s="246"/>
      <c r="J8207" s="247"/>
      <c r="K8207" s="240"/>
      <c r="L8207" s="245"/>
    </row>
    <row r="8208" spans="1:12">
      <c r="A8208" s="243">
        <v>45222</v>
      </c>
      <c r="B8208" s="243">
        <v>45223</v>
      </c>
      <c r="C8208" s="244">
        <f t="shared" si="384"/>
        <v>2</v>
      </c>
      <c r="D8208" s="239">
        <v>45223</v>
      </c>
      <c r="E8208" s="245">
        <f t="shared" si="385"/>
        <v>1</v>
      </c>
      <c r="F8208" s="306" t="s">
        <v>177</v>
      </c>
      <c r="G8208" s="241">
        <v>9428.07</v>
      </c>
      <c r="H8208" s="244">
        <f t="shared" si="386"/>
        <v>9428.07</v>
      </c>
      <c r="I8208" s="246"/>
      <c r="J8208" s="247"/>
      <c r="K8208" s="240"/>
      <c r="L8208" s="245"/>
    </row>
    <row r="8209" spans="1:12">
      <c r="A8209" s="243">
        <v>45222</v>
      </c>
      <c r="B8209" s="243">
        <v>45236</v>
      </c>
      <c r="C8209" s="244">
        <f t="shared" si="384"/>
        <v>15</v>
      </c>
      <c r="D8209" s="239">
        <v>45236</v>
      </c>
      <c r="E8209" s="245">
        <f t="shared" si="385"/>
        <v>14</v>
      </c>
      <c r="F8209" s="306" t="s">
        <v>175</v>
      </c>
      <c r="G8209" s="241">
        <v>91.06</v>
      </c>
      <c r="H8209" s="244">
        <f t="shared" si="386"/>
        <v>1274.8400000000001</v>
      </c>
      <c r="I8209" s="246"/>
      <c r="J8209" s="247"/>
      <c r="K8209" s="240"/>
      <c r="L8209" s="245"/>
    </row>
    <row r="8210" spans="1:12">
      <c r="A8210" s="243">
        <v>45222</v>
      </c>
      <c r="B8210" s="243">
        <v>45224</v>
      </c>
      <c r="C8210" s="244">
        <f t="shared" si="384"/>
        <v>3</v>
      </c>
      <c r="D8210" s="239">
        <v>45224</v>
      </c>
      <c r="E8210" s="245">
        <f t="shared" si="385"/>
        <v>2</v>
      </c>
      <c r="F8210" s="306" t="s">
        <v>177</v>
      </c>
      <c r="G8210" s="241">
        <v>3150.87</v>
      </c>
      <c r="H8210" s="244">
        <f t="shared" si="386"/>
        <v>6301.74</v>
      </c>
      <c r="I8210" s="246"/>
      <c r="J8210" s="247"/>
      <c r="K8210" s="240"/>
      <c r="L8210" s="245"/>
    </row>
    <row r="8211" spans="1:12">
      <c r="A8211" s="243">
        <v>45223</v>
      </c>
      <c r="B8211" s="243">
        <v>45225</v>
      </c>
      <c r="C8211" s="244">
        <f t="shared" si="384"/>
        <v>3</v>
      </c>
      <c r="D8211" s="239">
        <v>45225</v>
      </c>
      <c r="E8211" s="245">
        <f t="shared" si="385"/>
        <v>2</v>
      </c>
      <c r="F8211" s="306" t="s">
        <v>175</v>
      </c>
      <c r="G8211" s="241">
        <v>9053.19</v>
      </c>
      <c r="H8211" s="244">
        <f t="shared" si="386"/>
        <v>18106.38</v>
      </c>
      <c r="I8211" s="246"/>
      <c r="J8211" s="247"/>
      <c r="K8211" s="240"/>
      <c r="L8211" s="245"/>
    </row>
    <row r="8212" spans="1:12">
      <c r="A8212" s="243">
        <v>45223</v>
      </c>
      <c r="B8212" s="243">
        <v>45226</v>
      </c>
      <c r="C8212" s="244">
        <f t="shared" si="384"/>
        <v>4</v>
      </c>
      <c r="D8212" s="239">
        <v>45226</v>
      </c>
      <c r="E8212" s="245">
        <f t="shared" si="385"/>
        <v>3</v>
      </c>
      <c r="F8212" s="306" t="s">
        <v>176</v>
      </c>
      <c r="G8212" s="241">
        <v>132157.92000000001</v>
      </c>
      <c r="H8212" s="244">
        <f t="shared" si="386"/>
        <v>396473.76</v>
      </c>
      <c r="I8212" s="246"/>
      <c r="J8212" s="247"/>
      <c r="K8212" s="240"/>
      <c r="L8212" s="245"/>
    </row>
    <row r="8213" spans="1:12">
      <c r="A8213" s="243">
        <v>45223</v>
      </c>
      <c r="B8213" s="243">
        <v>45226</v>
      </c>
      <c r="C8213" s="244">
        <f t="shared" si="384"/>
        <v>4</v>
      </c>
      <c r="D8213" s="239">
        <v>45226</v>
      </c>
      <c r="E8213" s="245">
        <f t="shared" si="385"/>
        <v>3</v>
      </c>
      <c r="F8213" s="306" t="s">
        <v>175</v>
      </c>
      <c r="G8213" s="241">
        <v>855.5</v>
      </c>
      <c r="H8213" s="244">
        <f t="shared" si="386"/>
        <v>2566.5</v>
      </c>
      <c r="I8213" s="246"/>
      <c r="J8213" s="247"/>
      <c r="K8213" s="240"/>
      <c r="L8213" s="245"/>
    </row>
    <row r="8214" spans="1:12">
      <c r="A8214" s="243">
        <v>45223</v>
      </c>
      <c r="B8214" s="243">
        <v>45223</v>
      </c>
      <c r="C8214" s="244">
        <f t="shared" si="384"/>
        <v>1</v>
      </c>
      <c r="D8214" s="239">
        <v>45223</v>
      </c>
      <c r="E8214" s="245">
        <f t="shared" si="385"/>
        <v>0</v>
      </c>
      <c r="F8214" s="306" t="s">
        <v>179</v>
      </c>
      <c r="G8214" s="241">
        <v>11.02</v>
      </c>
      <c r="H8214" s="244">
        <f t="shared" si="386"/>
        <v>0</v>
      </c>
      <c r="I8214" s="246"/>
      <c r="J8214" s="247"/>
      <c r="K8214" s="240"/>
      <c r="L8214" s="245"/>
    </row>
    <row r="8215" spans="1:12">
      <c r="A8215" s="243">
        <v>45223</v>
      </c>
      <c r="B8215" s="243">
        <v>45236</v>
      </c>
      <c r="C8215" s="244">
        <f t="shared" si="384"/>
        <v>14</v>
      </c>
      <c r="D8215" s="239">
        <v>45236</v>
      </c>
      <c r="E8215" s="245">
        <f t="shared" si="385"/>
        <v>13</v>
      </c>
      <c r="F8215" s="306" t="s">
        <v>175</v>
      </c>
      <c r="G8215" s="241">
        <v>63.29</v>
      </c>
      <c r="H8215" s="244">
        <f t="shared" si="386"/>
        <v>822.77</v>
      </c>
      <c r="I8215" s="246"/>
      <c r="J8215" s="247"/>
      <c r="K8215" s="240"/>
      <c r="L8215" s="245"/>
    </row>
    <row r="8216" spans="1:12">
      <c r="A8216" s="243">
        <v>45223</v>
      </c>
      <c r="B8216" s="243">
        <v>45223</v>
      </c>
      <c r="C8216" s="244">
        <f t="shared" si="384"/>
        <v>1</v>
      </c>
      <c r="D8216" s="239">
        <v>45223</v>
      </c>
      <c r="E8216" s="245">
        <f t="shared" si="385"/>
        <v>0</v>
      </c>
      <c r="F8216" s="306" t="s">
        <v>177</v>
      </c>
      <c r="G8216" s="241">
        <v>252.19</v>
      </c>
      <c r="H8216" s="244">
        <f t="shared" si="386"/>
        <v>0</v>
      </c>
      <c r="I8216" s="246"/>
      <c r="J8216" s="247"/>
      <c r="K8216" s="240"/>
      <c r="L8216" s="245"/>
    </row>
    <row r="8217" spans="1:12">
      <c r="A8217" s="243">
        <v>45223</v>
      </c>
      <c r="B8217" s="243">
        <v>45224</v>
      </c>
      <c r="C8217" s="244">
        <f t="shared" si="384"/>
        <v>2</v>
      </c>
      <c r="D8217" s="239">
        <v>45224</v>
      </c>
      <c r="E8217" s="245">
        <f t="shared" si="385"/>
        <v>1</v>
      </c>
      <c r="F8217" s="306" t="s">
        <v>177</v>
      </c>
      <c r="G8217" s="241">
        <v>28159.31</v>
      </c>
      <c r="H8217" s="244">
        <f t="shared" si="386"/>
        <v>28159.31</v>
      </c>
      <c r="I8217" s="246"/>
      <c r="J8217" s="247"/>
      <c r="K8217" s="240"/>
      <c r="L8217" s="245"/>
    </row>
    <row r="8218" spans="1:12">
      <c r="A8218" s="243">
        <v>45223</v>
      </c>
      <c r="B8218" s="243">
        <v>45237</v>
      </c>
      <c r="C8218" s="244">
        <f t="shared" si="384"/>
        <v>15</v>
      </c>
      <c r="D8218" s="239">
        <v>45237</v>
      </c>
      <c r="E8218" s="245">
        <f t="shared" si="385"/>
        <v>14</v>
      </c>
      <c r="F8218" s="306" t="s">
        <v>175</v>
      </c>
      <c r="G8218" s="241">
        <v>19.920000000000002</v>
      </c>
      <c r="H8218" s="244">
        <f t="shared" si="386"/>
        <v>278.88</v>
      </c>
      <c r="I8218" s="246"/>
      <c r="J8218" s="247"/>
      <c r="K8218" s="240"/>
      <c r="L8218" s="245"/>
    </row>
    <row r="8219" spans="1:12">
      <c r="A8219" s="243">
        <v>45223</v>
      </c>
      <c r="B8219" s="243">
        <v>45356</v>
      </c>
      <c r="C8219" s="244">
        <f t="shared" si="384"/>
        <v>134</v>
      </c>
      <c r="D8219" s="239">
        <v>45356</v>
      </c>
      <c r="E8219" s="245">
        <f t="shared" si="385"/>
        <v>133</v>
      </c>
      <c r="F8219" s="306" t="s">
        <v>175</v>
      </c>
      <c r="G8219" s="241">
        <v>44.8</v>
      </c>
      <c r="H8219" s="244">
        <f t="shared" si="386"/>
        <v>5958.4</v>
      </c>
      <c r="I8219" s="246"/>
      <c r="J8219" s="247"/>
      <c r="K8219" s="240"/>
      <c r="L8219" s="245"/>
    </row>
    <row r="8220" spans="1:12">
      <c r="A8220" s="243">
        <v>45223</v>
      </c>
      <c r="B8220" s="243">
        <v>45225</v>
      </c>
      <c r="C8220" s="244">
        <f t="shared" si="384"/>
        <v>3</v>
      </c>
      <c r="D8220" s="239">
        <v>45225</v>
      </c>
      <c r="E8220" s="245">
        <f t="shared" si="385"/>
        <v>2</v>
      </c>
      <c r="F8220" s="306" t="s">
        <v>177</v>
      </c>
      <c r="G8220" s="241">
        <v>11503.52</v>
      </c>
      <c r="H8220" s="244">
        <f t="shared" si="386"/>
        <v>23007.040000000001</v>
      </c>
      <c r="I8220" s="246"/>
      <c r="J8220" s="247"/>
      <c r="K8220" s="240"/>
      <c r="L8220" s="245"/>
    </row>
    <row r="8221" spans="1:12">
      <c r="A8221" s="243">
        <v>45223</v>
      </c>
      <c r="B8221" s="243">
        <v>45229</v>
      </c>
      <c r="C8221" s="244">
        <f t="shared" si="384"/>
        <v>7</v>
      </c>
      <c r="D8221" s="239">
        <v>45229</v>
      </c>
      <c r="E8221" s="245">
        <f t="shared" si="385"/>
        <v>6</v>
      </c>
      <c r="F8221" s="306" t="s">
        <v>176</v>
      </c>
      <c r="G8221" s="241">
        <v>2627.26</v>
      </c>
      <c r="H8221" s="244">
        <f t="shared" si="386"/>
        <v>15763.560000000001</v>
      </c>
      <c r="I8221" s="246"/>
      <c r="J8221" s="247"/>
      <c r="K8221" s="240"/>
      <c r="L8221" s="245"/>
    </row>
    <row r="8222" spans="1:12">
      <c r="A8222" s="243">
        <v>45223</v>
      </c>
      <c r="B8222" s="243">
        <v>45230</v>
      </c>
      <c r="C8222" s="244">
        <f t="shared" si="384"/>
        <v>8</v>
      </c>
      <c r="D8222" s="239">
        <v>45230</v>
      </c>
      <c r="E8222" s="245">
        <f t="shared" si="385"/>
        <v>7</v>
      </c>
      <c r="F8222" s="306" t="s">
        <v>178</v>
      </c>
      <c r="G8222" s="241">
        <v>87.63</v>
      </c>
      <c r="H8222" s="244">
        <f t="shared" si="386"/>
        <v>613.41</v>
      </c>
      <c r="I8222" s="246"/>
      <c r="J8222" s="247"/>
      <c r="K8222" s="240"/>
      <c r="L8222" s="245"/>
    </row>
    <row r="8223" spans="1:12">
      <c r="A8223" s="243">
        <v>45223</v>
      </c>
      <c r="B8223" s="243">
        <v>45230</v>
      </c>
      <c r="C8223" s="244">
        <f t="shared" si="384"/>
        <v>8</v>
      </c>
      <c r="D8223" s="239">
        <v>45230</v>
      </c>
      <c r="E8223" s="245">
        <f t="shared" si="385"/>
        <v>7</v>
      </c>
      <c r="F8223" s="306" t="s">
        <v>176</v>
      </c>
      <c r="G8223" s="241">
        <v>4607.16</v>
      </c>
      <c r="H8223" s="244">
        <f t="shared" si="386"/>
        <v>32250.12</v>
      </c>
      <c r="I8223" s="246"/>
      <c r="J8223" s="247"/>
      <c r="K8223" s="240"/>
      <c r="L8223" s="245"/>
    </row>
    <row r="8224" spans="1:12">
      <c r="A8224" s="243">
        <v>45223</v>
      </c>
      <c r="B8224" s="243">
        <v>45229</v>
      </c>
      <c r="C8224" s="244">
        <f t="shared" si="384"/>
        <v>7</v>
      </c>
      <c r="D8224" s="239">
        <v>45229</v>
      </c>
      <c r="E8224" s="245">
        <f t="shared" si="385"/>
        <v>6</v>
      </c>
      <c r="F8224" s="306" t="s">
        <v>175</v>
      </c>
      <c r="G8224" s="241">
        <v>465.65</v>
      </c>
      <c r="H8224" s="244">
        <f t="shared" si="386"/>
        <v>2793.8999999999996</v>
      </c>
      <c r="I8224" s="246"/>
      <c r="J8224" s="247"/>
      <c r="K8224" s="240"/>
      <c r="L8224" s="245"/>
    </row>
    <row r="8225" spans="1:12">
      <c r="A8225" s="243">
        <v>45223</v>
      </c>
      <c r="B8225" s="243">
        <v>45230</v>
      </c>
      <c r="C8225" s="244">
        <f t="shared" si="384"/>
        <v>8</v>
      </c>
      <c r="D8225" s="239">
        <v>45230</v>
      </c>
      <c r="E8225" s="245">
        <f t="shared" si="385"/>
        <v>7</v>
      </c>
      <c r="F8225" s="306" t="s">
        <v>175</v>
      </c>
      <c r="G8225" s="241">
        <v>901.55</v>
      </c>
      <c r="H8225" s="244">
        <f t="shared" si="386"/>
        <v>6310.8499999999995</v>
      </c>
      <c r="I8225" s="246"/>
      <c r="J8225" s="247"/>
      <c r="K8225" s="240"/>
      <c r="L8225" s="245"/>
    </row>
    <row r="8226" spans="1:12">
      <c r="A8226" s="243">
        <v>45223</v>
      </c>
      <c r="B8226" s="243">
        <v>45257</v>
      </c>
      <c r="C8226" s="244">
        <f t="shared" si="384"/>
        <v>35</v>
      </c>
      <c r="D8226" s="239">
        <v>45257</v>
      </c>
      <c r="E8226" s="245">
        <f t="shared" si="385"/>
        <v>34</v>
      </c>
      <c r="F8226" s="306" t="s">
        <v>176</v>
      </c>
      <c r="G8226" s="241">
        <v>898.01</v>
      </c>
      <c r="H8226" s="244">
        <f t="shared" si="386"/>
        <v>30532.34</v>
      </c>
      <c r="I8226" s="246"/>
      <c r="J8226" s="247"/>
      <c r="K8226" s="240"/>
      <c r="L8226" s="245"/>
    </row>
    <row r="8227" spans="1:12">
      <c r="A8227" s="243">
        <v>45223</v>
      </c>
      <c r="B8227" s="243">
        <v>45257</v>
      </c>
      <c r="C8227" s="244">
        <f t="shared" si="384"/>
        <v>35</v>
      </c>
      <c r="D8227" s="239">
        <v>45257</v>
      </c>
      <c r="E8227" s="245">
        <f t="shared" si="385"/>
        <v>34</v>
      </c>
      <c r="F8227" s="306" t="s">
        <v>175</v>
      </c>
      <c r="G8227" s="241">
        <v>438.68</v>
      </c>
      <c r="H8227" s="244">
        <f t="shared" si="386"/>
        <v>14915.12</v>
      </c>
      <c r="I8227" s="246"/>
      <c r="J8227" s="247"/>
      <c r="K8227" s="240"/>
      <c r="L8227" s="245"/>
    </row>
    <row r="8228" spans="1:12">
      <c r="A8228" s="243">
        <v>45223</v>
      </c>
      <c r="B8228" s="243">
        <v>45259</v>
      </c>
      <c r="C8228" s="244">
        <f t="shared" si="384"/>
        <v>37</v>
      </c>
      <c r="D8228" s="239">
        <v>45259</v>
      </c>
      <c r="E8228" s="245">
        <f t="shared" si="385"/>
        <v>36</v>
      </c>
      <c r="F8228" s="306" t="s">
        <v>176</v>
      </c>
      <c r="G8228" s="241">
        <v>23.83</v>
      </c>
      <c r="H8228" s="244">
        <f t="shared" si="386"/>
        <v>857.87999999999988</v>
      </c>
      <c r="I8228" s="246"/>
      <c r="J8228" s="247"/>
      <c r="K8228" s="240"/>
      <c r="L8228" s="245"/>
    </row>
    <row r="8229" spans="1:12">
      <c r="A8229" s="243">
        <v>45223</v>
      </c>
      <c r="B8229" s="243">
        <v>45259</v>
      </c>
      <c r="C8229" s="244">
        <f t="shared" si="384"/>
        <v>37</v>
      </c>
      <c r="D8229" s="239">
        <v>45259</v>
      </c>
      <c r="E8229" s="245">
        <f t="shared" si="385"/>
        <v>36</v>
      </c>
      <c r="F8229" s="306" t="s">
        <v>175</v>
      </c>
      <c r="G8229" s="241">
        <v>56.35</v>
      </c>
      <c r="H8229" s="244">
        <f t="shared" si="386"/>
        <v>2028.6000000000001</v>
      </c>
      <c r="I8229" s="246"/>
      <c r="J8229" s="247"/>
      <c r="K8229" s="240"/>
      <c r="L8229" s="245"/>
    </row>
    <row r="8230" spans="1:12">
      <c r="A8230" s="243">
        <v>45223</v>
      </c>
      <c r="B8230" s="243">
        <v>45229</v>
      </c>
      <c r="C8230" s="244">
        <f t="shared" si="384"/>
        <v>7</v>
      </c>
      <c r="D8230" s="239">
        <v>45229</v>
      </c>
      <c r="E8230" s="245">
        <f t="shared" si="385"/>
        <v>6</v>
      </c>
      <c r="F8230" s="306" t="s">
        <v>177</v>
      </c>
      <c r="G8230" s="241">
        <v>2814.49</v>
      </c>
      <c r="H8230" s="244">
        <f t="shared" si="386"/>
        <v>16886.939999999999</v>
      </c>
      <c r="I8230" s="246"/>
      <c r="J8230" s="247"/>
      <c r="K8230" s="240"/>
      <c r="L8230" s="245"/>
    </row>
    <row r="8231" spans="1:12">
      <c r="A8231" s="243">
        <v>45223</v>
      </c>
      <c r="B8231" s="243">
        <v>45243</v>
      </c>
      <c r="C8231" s="244">
        <f t="shared" si="384"/>
        <v>21</v>
      </c>
      <c r="D8231" s="239">
        <v>45243</v>
      </c>
      <c r="E8231" s="245">
        <f t="shared" si="385"/>
        <v>20</v>
      </c>
      <c r="F8231" s="306" t="s">
        <v>176</v>
      </c>
      <c r="G8231" s="241">
        <v>1776.9</v>
      </c>
      <c r="H8231" s="244">
        <f t="shared" si="386"/>
        <v>35538</v>
      </c>
      <c r="I8231" s="246"/>
      <c r="J8231" s="247"/>
      <c r="K8231" s="240"/>
      <c r="L8231" s="245"/>
    </row>
    <row r="8232" spans="1:12">
      <c r="A8232" s="243">
        <v>45223</v>
      </c>
      <c r="B8232" s="243">
        <v>45230</v>
      </c>
      <c r="C8232" s="244">
        <f t="shared" si="384"/>
        <v>8</v>
      </c>
      <c r="D8232" s="239">
        <v>45230</v>
      </c>
      <c r="E8232" s="245">
        <f t="shared" si="385"/>
        <v>7</v>
      </c>
      <c r="F8232" s="306" t="s">
        <v>177</v>
      </c>
      <c r="G8232" s="241">
        <v>11503.11</v>
      </c>
      <c r="H8232" s="244">
        <f t="shared" si="386"/>
        <v>80521.77</v>
      </c>
      <c r="I8232" s="246"/>
      <c r="J8232" s="247"/>
      <c r="K8232" s="240"/>
      <c r="L8232" s="245"/>
    </row>
    <row r="8233" spans="1:12">
      <c r="A8233" s="243">
        <v>45223</v>
      </c>
      <c r="B8233" s="243">
        <v>45380</v>
      </c>
      <c r="C8233" s="244">
        <f t="shared" si="384"/>
        <v>158</v>
      </c>
      <c r="D8233" s="239">
        <v>45380</v>
      </c>
      <c r="E8233" s="245">
        <f t="shared" si="385"/>
        <v>157</v>
      </c>
      <c r="F8233" s="306" t="s">
        <v>176</v>
      </c>
      <c r="G8233" s="241">
        <v>2940.54</v>
      </c>
      <c r="H8233" s="244">
        <f t="shared" si="386"/>
        <v>461664.77999999997</v>
      </c>
      <c r="I8233" s="246"/>
      <c r="J8233" s="247"/>
      <c r="K8233" s="240"/>
      <c r="L8233" s="245"/>
    </row>
    <row r="8234" spans="1:12">
      <c r="A8234" s="243">
        <v>45223</v>
      </c>
      <c r="B8234" s="243">
        <v>45244</v>
      </c>
      <c r="C8234" s="244">
        <f t="shared" si="384"/>
        <v>22</v>
      </c>
      <c r="D8234" s="239">
        <v>45244</v>
      </c>
      <c r="E8234" s="245">
        <f t="shared" si="385"/>
        <v>21</v>
      </c>
      <c r="F8234" s="306" t="s">
        <v>176</v>
      </c>
      <c r="G8234" s="241">
        <v>5409.35</v>
      </c>
      <c r="H8234" s="244">
        <f t="shared" si="386"/>
        <v>113596.35</v>
      </c>
      <c r="I8234" s="246"/>
      <c r="J8234" s="247"/>
      <c r="K8234" s="240"/>
      <c r="L8234" s="245"/>
    </row>
    <row r="8235" spans="1:12">
      <c r="A8235" s="243">
        <v>45223</v>
      </c>
      <c r="B8235" s="243">
        <v>45244</v>
      </c>
      <c r="C8235" s="244">
        <f t="shared" si="384"/>
        <v>22</v>
      </c>
      <c r="D8235" s="239">
        <v>45244</v>
      </c>
      <c r="E8235" s="245">
        <f t="shared" si="385"/>
        <v>21</v>
      </c>
      <c r="F8235" s="306" t="s">
        <v>175</v>
      </c>
      <c r="G8235" s="241">
        <v>211.85</v>
      </c>
      <c r="H8235" s="244">
        <f t="shared" si="386"/>
        <v>4448.8499999999995</v>
      </c>
      <c r="I8235" s="246"/>
      <c r="J8235" s="247"/>
      <c r="K8235" s="240"/>
      <c r="L8235" s="245"/>
    </row>
    <row r="8236" spans="1:12">
      <c r="A8236" s="243">
        <v>45223</v>
      </c>
      <c r="B8236" s="243">
        <v>45224</v>
      </c>
      <c r="C8236" s="244">
        <f t="shared" si="384"/>
        <v>2</v>
      </c>
      <c r="D8236" s="239">
        <v>45224</v>
      </c>
      <c r="E8236" s="245">
        <f t="shared" si="385"/>
        <v>1</v>
      </c>
      <c r="F8236" s="306" t="s">
        <v>178</v>
      </c>
      <c r="G8236" s="241">
        <v>62250.29</v>
      </c>
      <c r="H8236" s="244">
        <f t="shared" si="386"/>
        <v>62250.29</v>
      </c>
      <c r="I8236" s="246"/>
      <c r="J8236" s="247"/>
      <c r="K8236" s="240"/>
      <c r="L8236" s="245"/>
    </row>
    <row r="8237" spans="1:12">
      <c r="A8237" s="243">
        <v>45223</v>
      </c>
      <c r="B8237" s="243">
        <v>45223</v>
      </c>
      <c r="C8237" s="244">
        <f t="shared" si="384"/>
        <v>1</v>
      </c>
      <c r="D8237" s="239">
        <v>45223</v>
      </c>
      <c r="E8237" s="245">
        <f t="shared" si="385"/>
        <v>0</v>
      </c>
      <c r="F8237" s="306" t="s">
        <v>176</v>
      </c>
      <c r="G8237" s="241">
        <v>6344.41</v>
      </c>
      <c r="H8237" s="244">
        <f t="shared" si="386"/>
        <v>0</v>
      </c>
      <c r="I8237" s="246"/>
      <c r="J8237" s="247"/>
      <c r="K8237" s="240"/>
      <c r="L8237" s="245"/>
    </row>
    <row r="8238" spans="1:12">
      <c r="A8238" s="243">
        <v>45223</v>
      </c>
      <c r="B8238" s="243">
        <v>45224</v>
      </c>
      <c r="C8238" s="244">
        <f t="shared" si="384"/>
        <v>2</v>
      </c>
      <c r="D8238" s="239">
        <v>45224</v>
      </c>
      <c r="E8238" s="245">
        <f t="shared" si="385"/>
        <v>1</v>
      </c>
      <c r="F8238" s="306" t="s">
        <v>176</v>
      </c>
      <c r="G8238" s="241">
        <v>402296.25</v>
      </c>
      <c r="H8238" s="244">
        <f t="shared" si="386"/>
        <v>402296.25</v>
      </c>
      <c r="I8238" s="246"/>
      <c r="J8238" s="247"/>
      <c r="K8238" s="240"/>
      <c r="L8238" s="245"/>
    </row>
    <row r="8239" spans="1:12">
      <c r="A8239" s="243">
        <v>45223</v>
      </c>
      <c r="B8239" s="243">
        <v>45223</v>
      </c>
      <c r="C8239" s="244">
        <f t="shared" si="384"/>
        <v>1</v>
      </c>
      <c r="D8239" s="239">
        <v>45223</v>
      </c>
      <c r="E8239" s="245">
        <f t="shared" si="385"/>
        <v>0</v>
      </c>
      <c r="F8239" s="306" t="s">
        <v>175</v>
      </c>
      <c r="G8239" s="241">
        <v>1434.86</v>
      </c>
      <c r="H8239" s="244">
        <f t="shared" si="386"/>
        <v>0</v>
      </c>
      <c r="I8239" s="246"/>
      <c r="J8239" s="247"/>
      <c r="K8239" s="240"/>
      <c r="L8239" s="245"/>
    </row>
    <row r="8240" spans="1:12">
      <c r="A8240" s="243">
        <v>45223</v>
      </c>
      <c r="B8240" s="243">
        <v>45225</v>
      </c>
      <c r="C8240" s="244">
        <f t="shared" si="384"/>
        <v>3</v>
      </c>
      <c r="D8240" s="239">
        <v>45225</v>
      </c>
      <c r="E8240" s="245">
        <f t="shared" si="385"/>
        <v>2</v>
      </c>
      <c r="F8240" s="306" t="s">
        <v>178</v>
      </c>
      <c r="G8240" s="241">
        <v>9642.5300000000007</v>
      </c>
      <c r="H8240" s="244">
        <f t="shared" si="386"/>
        <v>19285.060000000001</v>
      </c>
      <c r="I8240" s="246"/>
      <c r="J8240" s="247"/>
      <c r="K8240" s="240"/>
      <c r="L8240" s="245"/>
    </row>
    <row r="8241" spans="1:12">
      <c r="A8241" s="243">
        <v>45223</v>
      </c>
      <c r="B8241" s="243">
        <v>45231</v>
      </c>
      <c r="C8241" s="244">
        <f t="shared" si="384"/>
        <v>9</v>
      </c>
      <c r="D8241" s="239">
        <v>45231</v>
      </c>
      <c r="E8241" s="245">
        <f t="shared" si="385"/>
        <v>8</v>
      </c>
      <c r="F8241" s="306" t="s">
        <v>175</v>
      </c>
      <c r="G8241" s="241">
        <v>43.51</v>
      </c>
      <c r="H8241" s="244">
        <f t="shared" si="386"/>
        <v>348.08</v>
      </c>
      <c r="I8241" s="246"/>
      <c r="J8241" s="247"/>
      <c r="K8241" s="240"/>
      <c r="L8241" s="245"/>
    </row>
    <row r="8242" spans="1:12">
      <c r="A8242" s="243">
        <v>45223</v>
      </c>
      <c r="B8242" s="243">
        <v>45232</v>
      </c>
      <c r="C8242" s="244">
        <f t="shared" si="384"/>
        <v>10</v>
      </c>
      <c r="D8242" s="239">
        <v>45232</v>
      </c>
      <c r="E8242" s="245">
        <f t="shared" si="385"/>
        <v>9</v>
      </c>
      <c r="F8242" s="306" t="s">
        <v>176</v>
      </c>
      <c r="G8242" s="241">
        <v>1939.74</v>
      </c>
      <c r="H8242" s="244">
        <f t="shared" si="386"/>
        <v>17457.66</v>
      </c>
      <c r="I8242" s="246"/>
      <c r="J8242" s="247"/>
      <c r="K8242" s="240"/>
      <c r="L8242" s="245"/>
    </row>
    <row r="8243" spans="1:12">
      <c r="A8243" s="243">
        <v>45223</v>
      </c>
      <c r="B8243" s="243">
        <v>45224</v>
      </c>
      <c r="C8243" s="244">
        <f t="shared" si="384"/>
        <v>2</v>
      </c>
      <c r="D8243" s="239">
        <v>45224</v>
      </c>
      <c r="E8243" s="245">
        <f t="shared" si="385"/>
        <v>1</v>
      </c>
      <c r="F8243" s="306" t="s">
        <v>175</v>
      </c>
      <c r="G8243" s="241">
        <v>602657.66</v>
      </c>
      <c r="H8243" s="244">
        <f t="shared" si="386"/>
        <v>602657.66</v>
      </c>
      <c r="I8243" s="246"/>
      <c r="J8243" s="247"/>
      <c r="K8243" s="240"/>
      <c r="L8243" s="245"/>
    </row>
    <row r="8244" spans="1:12">
      <c r="A8244" s="243">
        <v>45223</v>
      </c>
      <c r="B8244" s="243">
        <v>45225</v>
      </c>
      <c r="C8244" s="244">
        <f t="shared" si="384"/>
        <v>3</v>
      </c>
      <c r="D8244" s="239">
        <v>45225</v>
      </c>
      <c r="E8244" s="245">
        <f t="shared" si="385"/>
        <v>2</v>
      </c>
      <c r="F8244" s="306" t="s">
        <v>176</v>
      </c>
      <c r="G8244" s="241">
        <v>127056.42</v>
      </c>
      <c r="H8244" s="244">
        <f t="shared" si="386"/>
        <v>254112.84</v>
      </c>
      <c r="I8244" s="246"/>
      <c r="J8244" s="247"/>
      <c r="K8244" s="240"/>
      <c r="L8244" s="245"/>
    </row>
    <row r="8245" spans="1:12">
      <c r="A8245" s="243">
        <v>45223</v>
      </c>
      <c r="B8245" s="243">
        <v>45232</v>
      </c>
      <c r="C8245" s="244">
        <f t="shared" si="384"/>
        <v>10</v>
      </c>
      <c r="D8245" s="239">
        <v>45232</v>
      </c>
      <c r="E8245" s="245">
        <f t="shared" si="385"/>
        <v>9</v>
      </c>
      <c r="F8245" s="306" t="s">
        <v>175</v>
      </c>
      <c r="G8245" s="241">
        <v>43.85</v>
      </c>
      <c r="H8245" s="244">
        <f t="shared" si="386"/>
        <v>394.65000000000003</v>
      </c>
      <c r="I8245" s="246"/>
      <c r="J8245" s="247"/>
      <c r="K8245" s="240"/>
      <c r="L8245" s="245"/>
    </row>
    <row r="8246" spans="1:12">
      <c r="A8246" s="243">
        <v>45223</v>
      </c>
      <c r="B8246" s="243">
        <v>45226</v>
      </c>
      <c r="C8246" s="244">
        <f t="shared" si="384"/>
        <v>4</v>
      </c>
      <c r="D8246" s="239">
        <v>45226</v>
      </c>
      <c r="E8246" s="245">
        <f t="shared" si="385"/>
        <v>3</v>
      </c>
      <c r="F8246" s="306" t="s">
        <v>178</v>
      </c>
      <c r="G8246" s="241">
        <v>30066.98</v>
      </c>
      <c r="H8246" s="244">
        <f t="shared" si="386"/>
        <v>90200.94</v>
      </c>
      <c r="I8246" s="246"/>
      <c r="J8246" s="247"/>
      <c r="K8246" s="240"/>
      <c r="L8246" s="245"/>
    </row>
    <row r="8247" spans="1:12">
      <c r="A8247" s="243">
        <v>45224</v>
      </c>
      <c r="B8247" s="243">
        <v>45246</v>
      </c>
      <c r="C8247" s="244">
        <f t="shared" si="384"/>
        <v>23</v>
      </c>
      <c r="D8247" s="239">
        <v>45246</v>
      </c>
      <c r="E8247" s="245">
        <f t="shared" si="385"/>
        <v>22</v>
      </c>
      <c r="F8247" s="306" t="s">
        <v>176</v>
      </c>
      <c r="G8247" s="241">
        <v>307.39</v>
      </c>
      <c r="H8247" s="244">
        <f t="shared" si="386"/>
        <v>6762.58</v>
      </c>
      <c r="I8247" s="246"/>
      <c r="J8247" s="247"/>
      <c r="K8247" s="240"/>
      <c r="L8247" s="245"/>
    </row>
    <row r="8248" spans="1:12">
      <c r="A8248" s="243">
        <v>45224</v>
      </c>
      <c r="B8248" s="243">
        <v>45245</v>
      </c>
      <c r="C8248" s="244">
        <f t="shared" si="384"/>
        <v>22</v>
      </c>
      <c r="D8248" s="239">
        <v>45245</v>
      </c>
      <c r="E8248" s="245">
        <f t="shared" si="385"/>
        <v>21</v>
      </c>
      <c r="F8248" s="306" t="s">
        <v>175</v>
      </c>
      <c r="G8248" s="241">
        <v>69.45</v>
      </c>
      <c r="H8248" s="244">
        <f t="shared" si="386"/>
        <v>1458.45</v>
      </c>
      <c r="I8248" s="246"/>
      <c r="J8248" s="247"/>
      <c r="K8248" s="240"/>
      <c r="L8248" s="245"/>
    </row>
    <row r="8249" spans="1:12">
      <c r="A8249" s="243">
        <v>45224</v>
      </c>
      <c r="B8249" s="243">
        <v>45302</v>
      </c>
      <c r="C8249" s="244">
        <f t="shared" si="384"/>
        <v>79</v>
      </c>
      <c r="D8249" s="239">
        <v>45302</v>
      </c>
      <c r="E8249" s="245">
        <f t="shared" si="385"/>
        <v>78</v>
      </c>
      <c r="F8249" s="306" t="s">
        <v>175</v>
      </c>
      <c r="G8249" s="241">
        <v>44.22</v>
      </c>
      <c r="H8249" s="244">
        <f t="shared" si="386"/>
        <v>3449.16</v>
      </c>
      <c r="I8249" s="246"/>
      <c r="J8249" s="247"/>
      <c r="K8249" s="240"/>
      <c r="L8249" s="245"/>
    </row>
    <row r="8250" spans="1:12">
      <c r="A8250" s="243">
        <v>45224</v>
      </c>
      <c r="B8250" s="243">
        <v>45260</v>
      </c>
      <c r="C8250" s="244">
        <f t="shared" si="384"/>
        <v>37</v>
      </c>
      <c r="D8250" s="239">
        <v>45260</v>
      </c>
      <c r="E8250" s="245">
        <f t="shared" si="385"/>
        <v>36</v>
      </c>
      <c r="F8250" s="306" t="s">
        <v>176</v>
      </c>
      <c r="G8250" s="241">
        <v>80.72</v>
      </c>
      <c r="H8250" s="244">
        <f t="shared" si="386"/>
        <v>2905.92</v>
      </c>
      <c r="I8250" s="246"/>
      <c r="J8250" s="247"/>
      <c r="K8250" s="240"/>
      <c r="L8250" s="245"/>
    </row>
    <row r="8251" spans="1:12">
      <c r="A8251" s="243">
        <v>45224</v>
      </c>
      <c r="B8251" s="243">
        <v>45231</v>
      </c>
      <c r="C8251" s="244">
        <f t="shared" si="384"/>
        <v>8</v>
      </c>
      <c r="D8251" s="239">
        <v>45231</v>
      </c>
      <c r="E8251" s="245">
        <f t="shared" si="385"/>
        <v>7</v>
      </c>
      <c r="F8251" s="306" t="s">
        <v>178</v>
      </c>
      <c r="G8251" s="241">
        <v>94.97</v>
      </c>
      <c r="H8251" s="244">
        <f t="shared" si="386"/>
        <v>664.79</v>
      </c>
      <c r="I8251" s="246"/>
      <c r="J8251" s="247"/>
      <c r="K8251" s="240"/>
      <c r="L8251" s="245"/>
    </row>
    <row r="8252" spans="1:12">
      <c r="A8252" s="243">
        <v>45224</v>
      </c>
      <c r="B8252" s="243">
        <v>45231</v>
      </c>
      <c r="C8252" s="244">
        <f t="shared" si="384"/>
        <v>8</v>
      </c>
      <c r="D8252" s="239">
        <v>45231</v>
      </c>
      <c r="E8252" s="245">
        <f t="shared" si="385"/>
        <v>7</v>
      </c>
      <c r="F8252" s="306" t="s">
        <v>176</v>
      </c>
      <c r="G8252" s="241">
        <v>5225.63</v>
      </c>
      <c r="H8252" s="244">
        <f t="shared" si="386"/>
        <v>36579.410000000003</v>
      </c>
      <c r="I8252" s="246"/>
      <c r="J8252" s="247"/>
      <c r="K8252" s="240"/>
      <c r="L8252" s="245"/>
    </row>
    <row r="8253" spans="1:12">
      <c r="A8253" s="243">
        <v>45224</v>
      </c>
      <c r="B8253" s="243">
        <v>45224</v>
      </c>
      <c r="C8253" s="244">
        <f t="shared" si="384"/>
        <v>1</v>
      </c>
      <c r="D8253" s="239">
        <v>45224</v>
      </c>
      <c r="E8253" s="245">
        <f t="shared" si="385"/>
        <v>0</v>
      </c>
      <c r="F8253" s="306" t="s">
        <v>176</v>
      </c>
      <c r="G8253" s="241">
        <v>19755.580000000002</v>
      </c>
      <c r="H8253" s="244">
        <f t="shared" si="386"/>
        <v>0</v>
      </c>
      <c r="I8253" s="246"/>
      <c r="J8253" s="247"/>
      <c r="K8253" s="240"/>
      <c r="L8253" s="245"/>
    </row>
    <row r="8254" spans="1:12">
      <c r="A8254" s="243">
        <v>45224</v>
      </c>
      <c r="B8254" s="243">
        <v>45231</v>
      </c>
      <c r="C8254" s="244">
        <f t="shared" si="384"/>
        <v>8</v>
      </c>
      <c r="D8254" s="239">
        <v>45231</v>
      </c>
      <c r="E8254" s="245">
        <f t="shared" si="385"/>
        <v>7</v>
      </c>
      <c r="F8254" s="306" t="s">
        <v>175</v>
      </c>
      <c r="G8254" s="241">
        <v>2754.93</v>
      </c>
      <c r="H8254" s="244">
        <f t="shared" si="386"/>
        <v>19284.509999999998</v>
      </c>
      <c r="I8254" s="246"/>
      <c r="J8254" s="247"/>
      <c r="K8254" s="240"/>
      <c r="L8254" s="245"/>
    </row>
    <row r="8255" spans="1:12">
      <c r="A8255" s="243">
        <v>45224</v>
      </c>
      <c r="B8255" s="243">
        <v>45225</v>
      </c>
      <c r="C8255" s="244">
        <f t="shared" si="384"/>
        <v>2</v>
      </c>
      <c r="D8255" s="239">
        <v>45225</v>
      </c>
      <c r="E8255" s="245">
        <f t="shared" si="385"/>
        <v>1</v>
      </c>
      <c r="F8255" s="306" t="s">
        <v>178</v>
      </c>
      <c r="G8255" s="241">
        <v>93978.84</v>
      </c>
      <c r="H8255" s="244">
        <f t="shared" si="386"/>
        <v>93978.84</v>
      </c>
      <c r="I8255" s="246"/>
      <c r="J8255" s="247"/>
      <c r="K8255" s="240"/>
      <c r="L8255" s="245"/>
    </row>
    <row r="8256" spans="1:12">
      <c r="A8256" s="243">
        <v>45224</v>
      </c>
      <c r="B8256" s="243">
        <v>45232</v>
      </c>
      <c r="C8256" s="244">
        <f t="shared" si="384"/>
        <v>9</v>
      </c>
      <c r="D8256" s="239">
        <v>45232</v>
      </c>
      <c r="E8256" s="245">
        <f t="shared" si="385"/>
        <v>8</v>
      </c>
      <c r="F8256" s="306" t="s">
        <v>176</v>
      </c>
      <c r="G8256" s="241">
        <v>4102.38</v>
      </c>
      <c r="H8256" s="244">
        <f t="shared" si="386"/>
        <v>32819.040000000001</v>
      </c>
      <c r="I8256" s="246"/>
      <c r="J8256" s="247"/>
      <c r="K8256" s="240"/>
      <c r="L8256" s="245"/>
    </row>
    <row r="8257" spans="1:12">
      <c r="A8257" s="243">
        <v>45224</v>
      </c>
      <c r="B8257" s="243">
        <v>45225</v>
      </c>
      <c r="C8257" s="244">
        <f t="shared" si="384"/>
        <v>2</v>
      </c>
      <c r="D8257" s="239">
        <v>45225</v>
      </c>
      <c r="E8257" s="245">
        <f t="shared" si="385"/>
        <v>1</v>
      </c>
      <c r="F8257" s="306" t="s">
        <v>176</v>
      </c>
      <c r="G8257" s="241">
        <v>929639.07</v>
      </c>
      <c r="H8257" s="244">
        <f t="shared" si="386"/>
        <v>929639.07</v>
      </c>
      <c r="I8257" s="246"/>
      <c r="J8257" s="247"/>
      <c r="K8257" s="240"/>
      <c r="L8257" s="245"/>
    </row>
    <row r="8258" spans="1:12">
      <c r="A8258" s="243">
        <v>45224</v>
      </c>
      <c r="B8258" s="243">
        <v>45246</v>
      </c>
      <c r="C8258" s="244">
        <f t="shared" si="384"/>
        <v>23</v>
      </c>
      <c r="D8258" s="239">
        <v>45246</v>
      </c>
      <c r="E8258" s="245">
        <f t="shared" si="385"/>
        <v>22</v>
      </c>
      <c r="F8258" s="306" t="s">
        <v>179</v>
      </c>
      <c r="G8258" s="241">
        <v>4275.3500000000004</v>
      </c>
      <c r="H8258" s="244">
        <f t="shared" si="386"/>
        <v>94057.700000000012</v>
      </c>
      <c r="I8258" s="246"/>
      <c r="J8258" s="247"/>
      <c r="K8258" s="240"/>
      <c r="L8258" s="245"/>
    </row>
    <row r="8259" spans="1:12">
      <c r="A8259" s="243">
        <v>45224</v>
      </c>
      <c r="B8259" s="243">
        <v>45224</v>
      </c>
      <c r="C8259" s="244">
        <f t="shared" si="384"/>
        <v>1</v>
      </c>
      <c r="D8259" s="239">
        <v>45224</v>
      </c>
      <c r="E8259" s="245">
        <f t="shared" si="385"/>
        <v>0</v>
      </c>
      <c r="F8259" s="306" t="s">
        <v>175</v>
      </c>
      <c r="G8259" s="241">
        <v>2201.34</v>
      </c>
      <c r="H8259" s="244">
        <f t="shared" si="386"/>
        <v>0</v>
      </c>
      <c r="I8259" s="246"/>
      <c r="J8259" s="247"/>
      <c r="K8259" s="240"/>
      <c r="L8259" s="245"/>
    </row>
    <row r="8260" spans="1:12">
      <c r="A8260" s="243">
        <v>45224</v>
      </c>
      <c r="B8260" s="243">
        <v>45226</v>
      </c>
      <c r="C8260" s="244">
        <f t="shared" si="384"/>
        <v>3</v>
      </c>
      <c r="D8260" s="239">
        <v>45226</v>
      </c>
      <c r="E8260" s="245">
        <f t="shared" si="385"/>
        <v>2</v>
      </c>
      <c r="F8260" s="306" t="s">
        <v>178</v>
      </c>
      <c r="G8260" s="241">
        <v>571.35</v>
      </c>
      <c r="H8260" s="244">
        <f t="shared" si="386"/>
        <v>1142.7</v>
      </c>
      <c r="I8260" s="246"/>
      <c r="J8260" s="247"/>
      <c r="K8260" s="240"/>
      <c r="L8260" s="245"/>
    </row>
    <row r="8261" spans="1:12">
      <c r="A8261" s="243">
        <v>45224</v>
      </c>
      <c r="B8261" s="243">
        <v>45232</v>
      </c>
      <c r="C8261" s="244">
        <f t="shared" si="384"/>
        <v>9</v>
      </c>
      <c r="D8261" s="239">
        <v>45232</v>
      </c>
      <c r="E8261" s="245">
        <f t="shared" si="385"/>
        <v>8</v>
      </c>
      <c r="F8261" s="306" t="s">
        <v>175</v>
      </c>
      <c r="G8261" s="241">
        <v>30.78</v>
      </c>
      <c r="H8261" s="244">
        <f t="shared" si="386"/>
        <v>246.24</v>
      </c>
      <c r="I8261" s="246"/>
      <c r="J8261" s="247"/>
      <c r="K8261" s="240"/>
      <c r="L8261" s="245"/>
    </row>
    <row r="8262" spans="1:12">
      <c r="A8262" s="243">
        <v>45224</v>
      </c>
      <c r="B8262" s="243">
        <v>45233</v>
      </c>
      <c r="C8262" s="244">
        <f t="shared" si="384"/>
        <v>10</v>
      </c>
      <c r="D8262" s="239">
        <v>45233</v>
      </c>
      <c r="E8262" s="245">
        <f t="shared" si="385"/>
        <v>9</v>
      </c>
      <c r="F8262" s="306" t="s">
        <v>176</v>
      </c>
      <c r="G8262" s="241">
        <v>47.66</v>
      </c>
      <c r="H8262" s="244">
        <f t="shared" si="386"/>
        <v>428.93999999999994</v>
      </c>
      <c r="I8262" s="246"/>
      <c r="J8262" s="247"/>
      <c r="K8262" s="240"/>
      <c r="L8262" s="245"/>
    </row>
    <row r="8263" spans="1:12">
      <c r="A8263" s="243">
        <v>45224</v>
      </c>
      <c r="B8263" s="243">
        <v>45225</v>
      </c>
      <c r="C8263" s="244">
        <f t="shared" ref="C8263:C8326" si="387">B8263-A8263+1</f>
        <v>2</v>
      </c>
      <c r="D8263" s="239">
        <v>45225</v>
      </c>
      <c r="E8263" s="245">
        <f t="shared" ref="E8263:E8326" si="388">D8263-A8263</f>
        <v>1</v>
      </c>
      <c r="F8263" s="306" t="s">
        <v>175</v>
      </c>
      <c r="G8263" s="241">
        <v>634819.71</v>
      </c>
      <c r="H8263" s="244">
        <f t="shared" ref="H8263:H8326" si="389">E8263*G8263</f>
        <v>634819.71</v>
      </c>
      <c r="I8263" s="246"/>
      <c r="J8263" s="247"/>
      <c r="K8263" s="240"/>
      <c r="L8263" s="245"/>
    </row>
    <row r="8264" spans="1:12">
      <c r="A8264" s="243">
        <v>45224</v>
      </c>
      <c r="B8264" s="243">
        <v>45226</v>
      </c>
      <c r="C8264" s="244">
        <f t="shared" si="387"/>
        <v>3</v>
      </c>
      <c r="D8264" s="239">
        <v>45226</v>
      </c>
      <c r="E8264" s="245">
        <f t="shared" si="388"/>
        <v>2</v>
      </c>
      <c r="F8264" s="306" t="s">
        <v>176</v>
      </c>
      <c r="G8264" s="241">
        <v>330684.3</v>
      </c>
      <c r="H8264" s="244">
        <f t="shared" si="389"/>
        <v>661368.6</v>
      </c>
      <c r="I8264" s="246"/>
      <c r="J8264" s="247"/>
      <c r="K8264" s="240"/>
      <c r="L8264" s="245"/>
    </row>
    <row r="8265" spans="1:12">
      <c r="A8265" s="243">
        <v>45224</v>
      </c>
      <c r="B8265" s="243">
        <v>45288</v>
      </c>
      <c r="C8265" s="244">
        <f t="shared" si="387"/>
        <v>65</v>
      </c>
      <c r="D8265" s="239">
        <v>45288</v>
      </c>
      <c r="E8265" s="245">
        <f t="shared" si="388"/>
        <v>64</v>
      </c>
      <c r="F8265" s="306" t="s">
        <v>175</v>
      </c>
      <c r="G8265" s="241">
        <v>21.21</v>
      </c>
      <c r="H8265" s="244">
        <f t="shared" si="389"/>
        <v>1357.44</v>
      </c>
      <c r="I8265" s="246"/>
      <c r="J8265" s="247"/>
      <c r="K8265" s="240"/>
      <c r="L8265" s="245"/>
    </row>
    <row r="8266" spans="1:12">
      <c r="A8266" s="243">
        <v>45224</v>
      </c>
      <c r="B8266" s="243">
        <v>45226</v>
      </c>
      <c r="C8266" s="244">
        <f t="shared" si="387"/>
        <v>3</v>
      </c>
      <c r="D8266" s="239">
        <v>45226</v>
      </c>
      <c r="E8266" s="245">
        <f t="shared" si="388"/>
        <v>2</v>
      </c>
      <c r="F8266" s="306" t="s">
        <v>175</v>
      </c>
      <c r="G8266" s="241">
        <v>8603.7999999999993</v>
      </c>
      <c r="H8266" s="244">
        <f t="shared" si="389"/>
        <v>17207.599999999999</v>
      </c>
      <c r="I8266" s="246"/>
      <c r="J8266" s="247"/>
      <c r="K8266" s="240"/>
      <c r="L8266" s="245"/>
    </row>
    <row r="8267" spans="1:12">
      <c r="A8267" s="243">
        <v>45224</v>
      </c>
      <c r="B8267" s="243">
        <v>45231</v>
      </c>
      <c r="C8267" s="244">
        <f t="shared" si="387"/>
        <v>8</v>
      </c>
      <c r="D8267" s="239">
        <v>45231</v>
      </c>
      <c r="E8267" s="245">
        <f t="shared" si="388"/>
        <v>7</v>
      </c>
      <c r="F8267" s="306" t="s">
        <v>179</v>
      </c>
      <c r="G8267" s="241">
        <v>3353.86</v>
      </c>
      <c r="H8267" s="244">
        <f t="shared" si="389"/>
        <v>23477.02</v>
      </c>
      <c r="I8267" s="246"/>
      <c r="J8267" s="247"/>
      <c r="K8267" s="240"/>
      <c r="L8267" s="245"/>
    </row>
    <row r="8268" spans="1:12">
      <c r="A8268" s="243">
        <v>45224</v>
      </c>
      <c r="B8268" s="243">
        <v>45224</v>
      </c>
      <c r="C8268" s="244">
        <f t="shared" si="387"/>
        <v>1</v>
      </c>
      <c r="D8268" s="239">
        <v>45224</v>
      </c>
      <c r="E8268" s="245">
        <f t="shared" si="388"/>
        <v>0</v>
      </c>
      <c r="F8268" s="306" t="s">
        <v>179</v>
      </c>
      <c r="G8268" s="241">
        <v>4668.0600000000004</v>
      </c>
      <c r="H8268" s="244">
        <f t="shared" si="389"/>
        <v>0</v>
      </c>
      <c r="I8268" s="246"/>
      <c r="J8268" s="247"/>
      <c r="K8268" s="240"/>
      <c r="L8268" s="245"/>
    </row>
    <row r="8269" spans="1:12">
      <c r="A8269" s="243">
        <v>45224</v>
      </c>
      <c r="B8269" s="243">
        <v>45225</v>
      </c>
      <c r="C8269" s="244">
        <f t="shared" si="387"/>
        <v>2</v>
      </c>
      <c r="D8269" s="239">
        <v>45225</v>
      </c>
      <c r="E8269" s="245">
        <f t="shared" si="388"/>
        <v>1</v>
      </c>
      <c r="F8269" s="306" t="s">
        <v>179</v>
      </c>
      <c r="G8269" s="241">
        <v>1285.2</v>
      </c>
      <c r="H8269" s="244">
        <f t="shared" si="389"/>
        <v>1285.2</v>
      </c>
      <c r="I8269" s="246"/>
      <c r="J8269" s="247"/>
      <c r="K8269" s="240"/>
      <c r="L8269" s="245"/>
    </row>
    <row r="8270" spans="1:12">
      <c r="A8270" s="243">
        <v>45224</v>
      </c>
      <c r="B8270" s="243">
        <v>45224</v>
      </c>
      <c r="C8270" s="244">
        <f t="shared" si="387"/>
        <v>1</v>
      </c>
      <c r="D8270" s="239">
        <v>45224</v>
      </c>
      <c r="E8270" s="245">
        <f t="shared" si="388"/>
        <v>0</v>
      </c>
      <c r="F8270" s="306" t="s">
        <v>177</v>
      </c>
      <c r="G8270" s="241">
        <v>70.790000000000006</v>
      </c>
      <c r="H8270" s="244">
        <f t="shared" si="389"/>
        <v>0</v>
      </c>
      <c r="I8270" s="246"/>
      <c r="J8270" s="247"/>
      <c r="K8270" s="240"/>
      <c r="L8270" s="245"/>
    </row>
    <row r="8271" spans="1:12">
      <c r="A8271" s="243">
        <v>45224</v>
      </c>
      <c r="B8271" s="243">
        <v>45251</v>
      </c>
      <c r="C8271" s="244">
        <f t="shared" si="387"/>
        <v>28</v>
      </c>
      <c r="D8271" s="239">
        <v>45251</v>
      </c>
      <c r="E8271" s="245">
        <f t="shared" si="388"/>
        <v>27</v>
      </c>
      <c r="F8271" s="306" t="s">
        <v>175</v>
      </c>
      <c r="G8271" s="241">
        <v>43.42</v>
      </c>
      <c r="H8271" s="244">
        <f t="shared" si="389"/>
        <v>1172.3400000000001</v>
      </c>
      <c r="I8271" s="246"/>
      <c r="J8271" s="247"/>
      <c r="K8271" s="240"/>
      <c r="L8271" s="245"/>
    </row>
    <row r="8272" spans="1:12">
      <c r="A8272" s="243">
        <v>45224</v>
      </c>
      <c r="B8272" s="243">
        <v>45237</v>
      </c>
      <c r="C8272" s="244">
        <f t="shared" si="387"/>
        <v>14</v>
      </c>
      <c r="D8272" s="239">
        <v>45237</v>
      </c>
      <c r="E8272" s="245">
        <f t="shared" si="388"/>
        <v>13</v>
      </c>
      <c r="F8272" s="306" t="s">
        <v>175</v>
      </c>
      <c r="G8272" s="241">
        <v>293.39999999999998</v>
      </c>
      <c r="H8272" s="244">
        <f t="shared" si="389"/>
        <v>3814.2</v>
      </c>
      <c r="I8272" s="246"/>
      <c r="J8272" s="247"/>
      <c r="K8272" s="240"/>
      <c r="L8272" s="245"/>
    </row>
    <row r="8273" spans="1:12">
      <c r="A8273" s="243">
        <v>45224</v>
      </c>
      <c r="B8273" s="243">
        <v>45225</v>
      </c>
      <c r="C8273" s="244">
        <f t="shared" si="387"/>
        <v>2</v>
      </c>
      <c r="D8273" s="239">
        <v>45225</v>
      </c>
      <c r="E8273" s="245">
        <f t="shared" si="388"/>
        <v>1</v>
      </c>
      <c r="F8273" s="306" t="s">
        <v>177</v>
      </c>
      <c r="G8273" s="241">
        <v>53749.05</v>
      </c>
      <c r="H8273" s="244">
        <f t="shared" si="389"/>
        <v>53749.05</v>
      </c>
      <c r="I8273" s="246"/>
      <c r="J8273" s="247"/>
      <c r="K8273" s="240"/>
      <c r="L8273" s="245"/>
    </row>
    <row r="8274" spans="1:12">
      <c r="A8274" s="243">
        <v>45224</v>
      </c>
      <c r="B8274" s="243">
        <v>45226</v>
      </c>
      <c r="C8274" s="244">
        <f t="shared" si="387"/>
        <v>3</v>
      </c>
      <c r="D8274" s="239">
        <v>45226</v>
      </c>
      <c r="E8274" s="245">
        <f t="shared" si="388"/>
        <v>2</v>
      </c>
      <c r="F8274" s="306" t="s">
        <v>177</v>
      </c>
      <c r="G8274" s="241">
        <v>2692.3</v>
      </c>
      <c r="H8274" s="244">
        <f t="shared" si="389"/>
        <v>5384.6</v>
      </c>
      <c r="I8274" s="246"/>
      <c r="J8274" s="247"/>
      <c r="K8274" s="240"/>
      <c r="L8274" s="245"/>
    </row>
    <row r="8275" spans="1:12">
      <c r="A8275" s="243">
        <v>45224</v>
      </c>
      <c r="B8275" s="243">
        <v>45229</v>
      </c>
      <c r="C8275" s="244">
        <f t="shared" si="387"/>
        <v>6</v>
      </c>
      <c r="D8275" s="239">
        <v>45229</v>
      </c>
      <c r="E8275" s="245">
        <f t="shared" si="388"/>
        <v>5</v>
      </c>
      <c r="F8275" s="306" t="s">
        <v>176</v>
      </c>
      <c r="G8275" s="241">
        <v>2272.79</v>
      </c>
      <c r="H8275" s="244">
        <f t="shared" si="389"/>
        <v>11363.95</v>
      </c>
      <c r="I8275" s="246"/>
      <c r="J8275" s="247"/>
      <c r="K8275" s="240"/>
      <c r="L8275" s="245"/>
    </row>
    <row r="8276" spans="1:12">
      <c r="A8276" s="243">
        <v>45224</v>
      </c>
      <c r="B8276" s="243">
        <v>45230</v>
      </c>
      <c r="C8276" s="244">
        <f t="shared" si="387"/>
        <v>7</v>
      </c>
      <c r="D8276" s="239">
        <v>45230</v>
      </c>
      <c r="E8276" s="245">
        <f t="shared" si="388"/>
        <v>6</v>
      </c>
      <c r="F8276" s="306" t="s">
        <v>176</v>
      </c>
      <c r="G8276" s="241">
        <v>2973.94</v>
      </c>
      <c r="H8276" s="244">
        <f t="shared" si="389"/>
        <v>17843.64</v>
      </c>
      <c r="I8276" s="246"/>
      <c r="J8276" s="247"/>
      <c r="K8276" s="240"/>
      <c r="L8276" s="245"/>
    </row>
    <row r="8277" spans="1:12">
      <c r="A8277" s="243">
        <v>45224</v>
      </c>
      <c r="B8277" s="243">
        <v>45229</v>
      </c>
      <c r="C8277" s="244">
        <f t="shared" si="387"/>
        <v>6</v>
      </c>
      <c r="D8277" s="239">
        <v>45229</v>
      </c>
      <c r="E8277" s="245">
        <f t="shared" si="388"/>
        <v>5</v>
      </c>
      <c r="F8277" s="306" t="s">
        <v>175</v>
      </c>
      <c r="G8277" s="241">
        <v>2407.9</v>
      </c>
      <c r="H8277" s="244">
        <f t="shared" si="389"/>
        <v>12039.5</v>
      </c>
      <c r="I8277" s="246"/>
      <c r="J8277" s="247"/>
      <c r="K8277" s="240"/>
      <c r="L8277" s="245"/>
    </row>
    <row r="8278" spans="1:12">
      <c r="A8278" s="243">
        <v>45224</v>
      </c>
      <c r="B8278" s="243">
        <v>45273</v>
      </c>
      <c r="C8278" s="244">
        <f t="shared" si="387"/>
        <v>50</v>
      </c>
      <c r="D8278" s="239">
        <v>45273</v>
      </c>
      <c r="E8278" s="245">
        <f t="shared" si="388"/>
        <v>49</v>
      </c>
      <c r="F8278" s="306" t="s">
        <v>177</v>
      </c>
      <c r="G8278" s="241">
        <v>474.83</v>
      </c>
      <c r="H8278" s="244">
        <f t="shared" si="389"/>
        <v>23266.67</v>
      </c>
      <c r="I8278" s="246"/>
      <c r="J8278" s="247"/>
      <c r="K8278" s="240"/>
      <c r="L8278" s="245"/>
    </row>
    <row r="8279" spans="1:12">
      <c r="A8279" s="243">
        <v>45224</v>
      </c>
      <c r="B8279" s="243">
        <v>45230</v>
      </c>
      <c r="C8279" s="244">
        <f t="shared" si="387"/>
        <v>7</v>
      </c>
      <c r="D8279" s="239">
        <v>45230</v>
      </c>
      <c r="E8279" s="245">
        <f t="shared" si="388"/>
        <v>6</v>
      </c>
      <c r="F8279" s="306" t="s">
        <v>175</v>
      </c>
      <c r="G8279" s="241">
        <v>872.26</v>
      </c>
      <c r="H8279" s="244">
        <f t="shared" si="389"/>
        <v>5233.5599999999995</v>
      </c>
      <c r="I8279" s="246"/>
      <c r="J8279" s="247"/>
      <c r="K8279" s="240"/>
      <c r="L8279" s="245"/>
    </row>
    <row r="8280" spans="1:12">
      <c r="A8280" s="243">
        <v>45224</v>
      </c>
      <c r="B8280" s="243">
        <v>45258</v>
      </c>
      <c r="C8280" s="244">
        <f t="shared" si="387"/>
        <v>35</v>
      </c>
      <c r="D8280" s="239">
        <v>45258</v>
      </c>
      <c r="E8280" s="245">
        <f t="shared" si="388"/>
        <v>34</v>
      </c>
      <c r="F8280" s="306" t="s">
        <v>176</v>
      </c>
      <c r="G8280" s="241">
        <v>121.9</v>
      </c>
      <c r="H8280" s="244">
        <f t="shared" si="389"/>
        <v>4144.6000000000004</v>
      </c>
      <c r="I8280" s="246"/>
      <c r="J8280" s="247"/>
      <c r="K8280" s="240"/>
      <c r="L8280" s="245"/>
    </row>
    <row r="8281" spans="1:12">
      <c r="A8281" s="243">
        <v>45224</v>
      </c>
      <c r="B8281" s="243">
        <v>45323</v>
      </c>
      <c r="C8281" s="244">
        <f t="shared" si="387"/>
        <v>100</v>
      </c>
      <c r="D8281" s="239">
        <v>45323</v>
      </c>
      <c r="E8281" s="245">
        <f t="shared" si="388"/>
        <v>99</v>
      </c>
      <c r="F8281" s="306" t="s">
        <v>176</v>
      </c>
      <c r="G8281" s="241">
        <v>45.17</v>
      </c>
      <c r="H8281" s="244">
        <f t="shared" si="389"/>
        <v>4471.83</v>
      </c>
      <c r="I8281" s="246"/>
      <c r="J8281" s="247"/>
      <c r="K8281" s="240"/>
      <c r="L8281" s="245"/>
    </row>
    <row r="8282" spans="1:12">
      <c r="A8282" s="243">
        <v>45224</v>
      </c>
      <c r="B8282" s="243">
        <v>45257</v>
      </c>
      <c r="C8282" s="244">
        <f t="shared" si="387"/>
        <v>34</v>
      </c>
      <c r="D8282" s="239">
        <v>45257</v>
      </c>
      <c r="E8282" s="245">
        <f t="shared" si="388"/>
        <v>33</v>
      </c>
      <c r="F8282" s="306" t="s">
        <v>175</v>
      </c>
      <c r="G8282" s="241">
        <v>72.67</v>
      </c>
      <c r="H8282" s="244">
        <f t="shared" si="389"/>
        <v>2398.11</v>
      </c>
      <c r="I8282" s="246"/>
      <c r="J8282" s="247"/>
      <c r="K8282" s="240"/>
      <c r="L8282" s="245"/>
    </row>
    <row r="8283" spans="1:12">
      <c r="A8283" s="243">
        <v>45224</v>
      </c>
      <c r="B8283" s="243">
        <v>45258</v>
      </c>
      <c r="C8283" s="244">
        <f t="shared" si="387"/>
        <v>35</v>
      </c>
      <c r="D8283" s="239">
        <v>45258</v>
      </c>
      <c r="E8283" s="245">
        <f t="shared" si="388"/>
        <v>34</v>
      </c>
      <c r="F8283" s="306" t="s">
        <v>175</v>
      </c>
      <c r="G8283" s="241">
        <v>333.06</v>
      </c>
      <c r="H8283" s="244">
        <f t="shared" si="389"/>
        <v>11324.04</v>
      </c>
      <c r="I8283" s="246"/>
      <c r="J8283" s="247"/>
      <c r="K8283" s="240"/>
      <c r="L8283" s="245"/>
    </row>
    <row r="8284" spans="1:12">
      <c r="A8284" s="243">
        <v>45224</v>
      </c>
      <c r="B8284" s="243">
        <v>45259</v>
      </c>
      <c r="C8284" s="244">
        <f t="shared" si="387"/>
        <v>36</v>
      </c>
      <c r="D8284" s="239">
        <v>45259</v>
      </c>
      <c r="E8284" s="245">
        <f t="shared" si="388"/>
        <v>35</v>
      </c>
      <c r="F8284" s="306" t="s">
        <v>176</v>
      </c>
      <c r="G8284" s="241">
        <v>1160.31</v>
      </c>
      <c r="H8284" s="244">
        <f t="shared" si="389"/>
        <v>40610.85</v>
      </c>
      <c r="I8284" s="246"/>
      <c r="J8284" s="247"/>
      <c r="K8284" s="240"/>
      <c r="L8284" s="245"/>
    </row>
    <row r="8285" spans="1:12">
      <c r="A8285" s="243">
        <v>45224</v>
      </c>
      <c r="B8285" s="243">
        <v>45230</v>
      </c>
      <c r="C8285" s="244">
        <f t="shared" si="387"/>
        <v>7</v>
      </c>
      <c r="D8285" s="239">
        <v>45230</v>
      </c>
      <c r="E8285" s="245">
        <f t="shared" si="388"/>
        <v>6</v>
      </c>
      <c r="F8285" s="306" t="s">
        <v>179</v>
      </c>
      <c r="G8285" s="241">
        <v>2010.02</v>
      </c>
      <c r="H8285" s="244">
        <f t="shared" si="389"/>
        <v>12060.119999999999</v>
      </c>
      <c r="I8285" s="246"/>
      <c r="J8285" s="247"/>
      <c r="K8285" s="240"/>
      <c r="L8285" s="245"/>
    </row>
    <row r="8286" spans="1:12">
      <c r="A8286" s="243">
        <v>45224</v>
      </c>
      <c r="B8286" s="243">
        <v>45243</v>
      </c>
      <c r="C8286" s="244">
        <f t="shared" si="387"/>
        <v>20</v>
      </c>
      <c r="D8286" s="239">
        <v>45243</v>
      </c>
      <c r="E8286" s="245">
        <f t="shared" si="388"/>
        <v>19</v>
      </c>
      <c r="F8286" s="306" t="s">
        <v>176</v>
      </c>
      <c r="G8286" s="241">
        <v>288.32</v>
      </c>
      <c r="H8286" s="244">
        <f t="shared" si="389"/>
        <v>5478.08</v>
      </c>
      <c r="I8286" s="246"/>
      <c r="J8286" s="247"/>
      <c r="K8286" s="240"/>
      <c r="L8286" s="245"/>
    </row>
    <row r="8287" spans="1:12">
      <c r="A8287" s="243">
        <v>45224</v>
      </c>
      <c r="B8287" s="243">
        <v>45379</v>
      </c>
      <c r="C8287" s="244">
        <f t="shared" si="387"/>
        <v>156</v>
      </c>
      <c r="D8287" s="239">
        <v>45379</v>
      </c>
      <c r="E8287" s="245">
        <f t="shared" si="388"/>
        <v>155</v>
      </c>
      <c r="F8287" s="306" t="s">
        <v>176</v>
      </c>
      <c r="G8287" s="241">
        <v>20.260000000000002</v>
      </c>
      <c r="H8287" s="244">
        <f t="shared" si="389"/>
        <v>3140.3</v>
      </c>
      <c r="I8287" s="246"/>
      <c r="J8287" s="247"/>
      <c r="K8287" s="240"/>
      <c r="L8287" s="245"/>
    </row>
    <row r="8288" spans="1:12">
      <c r="A8288" s="243">
        <v>45224</v>
      </c>
      <c r="B8288" s="243">
        <v>45243</v>
      </c>
      <c r="C8288" s="244">
        <f t="shared" si="387"/>
        <v>20</v>
      </c>
      <c r="D8288" s="239">
        <v>45243</v>
      </c>
      <c r="E8288" s="245">
        <f t="shared" si="388"/>
        <v>19</v>
      </c>
      <c r="F8288" s="306" t="s">
        <v>175</v>
      </c>
      <c r="G8288" s="241">
        <v>21.9</v>
      </c>
      <c r="H8288" s="244">
        <f t="shared" si="389"/>
        <v>416.09999999999997</v>
      </c>
      <c r="I8288" s="246"/>
      <c r="J8288" s="247"/>
      <c r="K8288" s="240"/>
      <c r="L8288" s="245"/>
    </row>
    <row r="8289" spans="1:12">
      <c r="A8289" s="243">
        <v>45224</v>
      </c>
      <c r="B8289" s="243">
        <v>45230</v>
      </c>
      <c r="C8289" s="244">
        <f t="shared" si="387"/>
        <v>7</v>
      </c>
      <c r="D8289" s="239">
        <v>45230</v>
      </c>
      <c r="E8289" s="245">
        <f t="shared" si="388"/>
        <v>6</v>
      </c>
      <c r="F8289" s="306" t="s">
        <v>177</v>
      </c>
      <c r="G8289" s="241">
        <v>1118.3</v>
      </c>
      <c r="H8289" s="244">
        <f t="shared" si="389"/>
        <v>6709.7999999999993</v>
      </c>
      <c r="I8289" s="246"/>
      <c r="J8289" s="247"/>
      <c r="K8289" s="240"/>
      <c r="L8289" s="245"/>
    </row>
    <row r="8290" spans="1:12">
      <c r="A8290" s="243">
        <v>45224</v>
      </c>
      <c r="B8290" s="243">
        <v>45244</v>
      </c>
      <c r="C8290" s="244">
        <f t="shared" si="387"/>
        <v>21</v>
      </c>
      <c r="D8290" s="239">
        <v>45244</v>
      </c>
      <c r="E8290" s="245">
        <f t="shared" si="388"/>
        <v>20</v>
      </c>
      <c r="F8290" s="306" t="s">
        <v>175</v>
      </c>
      <c r="G8290" s="241">
        <v>16.899999999999999</v>
      </c>
      <c r="H8290" s="244">
        <f t="shared" si="389"/>
        <v>338</v>
      </c>
      <c r="I8290" s="246"/>
      <c r="J8290" s="247"/>
      <c r="K8290" s="240"/>
      <c r="L8290" s="245"/>
    </row>
    <row r="8291" spans="1:12">
      <c r="A8291" s="243">
        <v>45225</v>
      </c>
      <c r="B8291" s="243">
        <v>45280</v>
      </c>
      <c r="C8291" s="244">
        <f t="shared" si="387"/>
        <v>56</v>
      </c>
      <c r="D8291" s="239">
        <v>45280</v>
      </c>
      <c r="E8291" s="245">
        <f t="shared" si="388"/>
        <v>55</v>
      </c>
      <c r="F8291" s="306" t="s">
        <v>176</v>
      </c>
      <c r="G8291" s="241">
        <v>179.94</v>
      </c>
      <c r="H8291" s="244">
        <f t="shared" si="389"/>
        <v>9896.7000000000007</v>
      </c>
      <c r="I8291" s="246"/>
      <c r="J8291" s="247"/>
      <c r="K8291" s="240"/>
      <c r="L8291" s="245"/>
    </row>
    <row r="8292" spans="1:12">
      <c r="A8292" s="243">
        <v>45225</v>
      </c>
      <c r="B8292" s="243">
        <v>45259</v>
      </c>
      <c r="C8292" s="244">
        <f t="shared" si="387"/>
        <v>35</v>
      </c>
      <c r="D8292" s="239">
        <v>45259</v>
      </c>
      <c r="E8292" s="245">
        <f t="shared" si="388"/>
        <v>34</v>
      </c>
      <c r="F8292" s="306" t="s">
        <v>176</v>
      </c>
      <c r="G8292" s="241">
        <v>55.45</v>
      </c>
      <c r="H8292" s="244">
        <f t="shared" si="389"/>
        <v>1885.3000000000002</v>
      </c>
      <c r="I8292" s="246"/>
      <c r="J8292" s="247"/>
      <c r="K8292" s="240"/>
      <c r="L8292" s="245"/>
    </row>
    <row r="8293" spans="1:12">
      <c r="A8293" s="243">
        <v>45225</v>
      </c>
      <c r="B8293" s="243">
        <v>45229</v>
      </c>
      <c r="C8293" s="244">
        <f t="shared" si="387"/>
        <v>5</v>
      </c>
      <c r="D8293" s="239">
        <v>45229</v>
      </c>
      <c r="E8293" s="245">
        <f t="shared" si="388"/>
        <v>4</v>
      </c>
      <c r="F8293" s="306" t="s">
        <v>177</v>
      </c>
      <c r="G8293" s="241">
        <v>7888.97</v>
      </c>
      <c r="H8293" s="244">
        <f t="shared" si="389"/>
        <v>31555.88</v>
      </c>
      <c r="I8293" s="246"/>
      <c r="J8293" s="247"/>
      <c r="K8293" s="240"/>
      <c r="L8293" s="245"/>
    </row>
    <row r="8294" spans="1:12">
      <c r="A8294" s="243">
        <v>45225</v>
      </c>
      <c r="B8294" s="243">
        <v>45259</v>
      </c>
      <c r="C8294" s="244">
        <f t="shared" si="387"/>
        <v>35</v>
      </c>
      <c r="D8294" s="239">
        <v>45259</v>
      </c>
      <c r="E8294" s="245">
        <f t="shared" si="388"/>
        <v>34</v>
      </c>
      <c r="F8294" s="306" t="s">
        <v>175</v>
      </c>
      <c r="G8294" s="241">
        <v>287.58999999999997</v>
      </c>
      <c r="H8294" s="244">
        <f t="shared" si="389"/>
        <v>9778.06</v>
      </c>
      <c r="I8294" s="246"/>
      <c r="J8294" s="247"/>
      <c r="K8294" s="240"/>
      <c r="L8294" s="245"/>
    </row>
    <row r="8295" spans="1:12">
      <c r="A8295" s="243">
        <v>45225</v>
      </c>
      <c r="B8295" s="243">
        <v>45243</v>
      </c>
      <c r="C8295" s="244">
        <f t="shared" si="387"/>
        <v>19</v>
      </c>
      <c r="D8295" s="239">
        <v>45243</v>
      </c>
      <c r="E8295" s="245">
        <f t="shared" si="388"/>
        <v>18</v>
      </c>
      <c r="F8295" s="306" t="s">
        <v>176</v>
      </c>
      <c r="G8295" s="241">
        <v>279.83</v>
      </c>
      <c r="H8295" s="244">
        <f t="shared" si="389"/>
        <v>5036.9399999999996</v>
      </c>
      <c r="I8295" s="246"/>
      <c r="J8295" s="247"/>
      <c r="K8295" s="240"/>
      <c r="L8295" s="245"/>
    </row>
    <row r="8296" spans="1:12">
      <c r="A8296" s="243">
        <v>45225</v>
      </c>
      <c r="B8296" s="243">
        <v>45266</v>
      </c>
      <c r="C8296" s="244">
        <f t="shared" si="387"/>
        <v>42</v>
      </c>
      <c r="D8296" s="239">
        <v>45266</v>
      </c>
      <c r="E8296" s="245">
        <f t="shared" si="388"/>
        <v>41</v>
      </c>
      <c r="F8296" s="306" t="s">
        <v>175</v>
      </c>
      <c r="G8296" s="241">
        <v>150.97999999999999</v>
      </c>
      <c r="H8296" s="244">
        <f t="shared" si="389"/>
        <v>6190.1799999999994</v>
      </c>
      <c r="I8296" s="246"/>
      <c r="J8296" s="247"/>
      <c r="K8296" s="240"/>
      <c r="L8296" s="245"/>
    </row>
    <row r="8297" spans="1:12">
      <c r="A8297" s="243">
        <v>45225</v>
      </c>
      <c r="B8297" s="243">
        <v>45281</v>
      </c>
      <c r="C8297" s="244">
        <f t="shared" si="387"/>
        <v>57</v>
      </c>
      <c r="D8297" s="239">
        <v>45281</v>
      </c>
      <c r="E8297" s="245">
        <f t="shared" si="388"/>
        <v>56</v>
      </c>
      <c r="F8297" s="306" t="s">
        <v>176</v>
      </c>
      <c r="G8297" s="241">
        <v>1212.3399999999999</v>
      </c>
      <c r="H8297" s="244">
        <f t="shared" si="389"/>
        <v>67891.039999999994</v>
      </c>
      <c r="I8297" s="246"/>
      <c r="J8297" s="247"/>
      <c r="K8297" s="240"/>
      <c r="L8297" s="245"/>
    </row>
    <row r="8298" spans="1:12">
      <c r="A8298" s="243">
        <v>45225</v>
      </c>
      <c r="B8298" s="243">
        <v>45280</v>
      </c>
      <c r="C8298" s="244">
        <f t="shared" si="387"/>
        <v>56</v>
      </c>
      <c r="D8298" s="239">
        <v>45280</v>
      </c>
      <c r="E8298" s="245">
        <f t="shared" si="388"/>
        <v>55</v>
      </c>
      <c r="F8298" s="306" t="s">
        <v>175</v>
      </c>
      <c r="G8298" s="241">
        <v>140.38</v>
      </c>
      <c r="H8298" s="244">
        <f t="shared" si="389"/>
        <v>7720.9</v>
      </c>
      <c r="I8298" s="246"/>
      <c r="J8298" s="247"/>
      <c r="K8298" s="240"/>
      <c r="L8298" s="245"/>
    </row>
    <row r="8299" spans="1:12">
      <c r="A8299" s="243">
        <v>45225</v>
      </c>
      <c r="B8299" s="243">
        <v>45230</v>
      </c>
      <c r="C8299" s="244">
        <f t="shared" si="387"/>
        <v>6</v>
      </c>
      <c r="D8299" s="239">
        <v>45230</v>
      </c>
      <c r="E8299" s="245">
        <f t="shared" si="388"/>
        <v>5</v>
      </c>
      <c r="F8299" s="306" t="s">
        <v>177</v>
      </c>
      <c r="G8299" s="241">
        <v>13856.94</v>
      </c>
      <c r="H8299" s="244">
        <f t="shared" si="389"/>
        <v>69284.7</v>
      </c>
      <c r="I8299" s="246"/>
      <c r="J8299" s="247"/>
      <c r="K8299" s="240"/>
      <c r="L8299" s="245"/>
    </row>
    <row r="8300" spans="1:12">
      <c r="A8300" s="243">
        <v>45225</v>
      </c>
      <c r="B8300" s="243">
        <v>45244</v>
      </c>
      <c r="C8300" s="244">
        <f t="shared" si="387"/>
        <v>20</v>
      </c>
      <c r="D8300" s="239">
        <v>45244</v>
      </c>
      <c r="E8300" s="245">
        <f t="shared" si="388"/>
        <v>19</v>
      </c>
      <c r="F8300" s="306" t="s">
        <v>176</v>
      </c>
      <c r="G8300" s="241">
        <v>103.93</v>
      </c>
      <c r="H8300" s="244">
        <f t="shared" si="389"/>
        <v>1974.67</v>
      </c>
      <c r="I8300" s="246"/>
      <c r="J8300" s="247"/>
      <c r="K8300" s="240"/>
      <c r="L8300" s="245"/>
    </row>
    <row r="8301" spans="1:12">
      <c r="A8301" s="243">
        <v>45225</v>
      </c>
      <c r="B8301" s="243">
        <v>45245</v>
      </c>
      <c r="C8301" s="244">
        <f t="shared" si="387"/>
        <v>21</v>
      </c>
      <c r="D8301" s="239">
        <v>45245</v>
      </c>
      <c r="E8301" s="245">
        <f t="shared" si="388"/>
        <v>20</v>
      </c>
      <c r="F8301" s="306" t="s">
        <v>175</v>
      </c>
      <c r="G8301" s="241">
        <v>9.2100000000000009</v>
      </c>
      <c r="H8301" s="244">
        <f t="shared" si="389"/>
        <v>184.20000000000002</v>
      </c>
      <c r="I8301" s="246"/>
      <c r="J8301" s="247"/>
      <c r="K8301" s="240"/>
      <c r="L8301" s="245"/>
    </row>
    <row r="8302" spans="1:12">
      <c r="A8302" s="243">
        <v>45225</v>
      </c>
      <c r="B8302" s="243">
        <v>45246</v>
      </c>
      <c r="C8302" s="244">
        <f t="shared" si="387"/>
        <v>22</v>
      </c>
      <c r="D8302" s="239">
        <v>45246</v>
      </c>
      <c r="E8302" s="245">
        <f t="shared" si="388"/>
        <v>21</v>
      </c>
      <c r="F8302" s="306" t="s">
        <v>176</v>
      </c>
      <c r="G8302" s="241">
        <v>1201.02</v>
      </c>
      <c r="H8302" s="244">
        <f t="shared" si="389"/>
        <v>25221.42</v>
      </c>
      <c r="I8302" s="246"/>
      <c r="J8302" s="247"/>
      <c r="K8302" s="240"/>
      <c r="L8302" s="245"/>
    </row>
    <row r="8303" spans="1:12">
      <c r="A8303" s="243">
        <v>45225</v>
      </c>
      <c r="B8303" s="243">
        <v>45247</v>
      </c>
      <c r="C8303" s="244">
        <f t="shared" si="387"/>
        <v>23</v>
      </c>
      <c r="D8303" s="239">
        <v>45247</v>
      </c>
      <c r="E8303" s="245">
        <f t="shared" si="388"/>
        <v>22</v>
      </c>
      <c r="F8303" s="306" t="s">
        <v>176</v>
      </c>
      <c r="G8303" s="241">
        <v>178.33</v>
      </c>
      <c r="H8303" s="244">
        <f t="shared" si="389"/>
        <v>3923.26</v>
      </c>
      <c r="I8303" s="246"/>
      <c r="J8303" s="247"/>
      <c r="K8303" s="240"/>
      <c r="L8303" s="245"/>
    </row>
    <row r="8304" spans="1:12">
      <c r="A8304" s="243">
        <v>45225</v>
      </c>
      <c r="B8304" s="243">
        <v>45231</v>
      </c>
      <c r="C8304" s="244">
        <f t="shared" si="387"/>
        <v>7</v>
      </c>
      <c r="D8304" s="239">
        <v>45231</v>
      </c>
      <c r="E8304" s="245">
        <f t="shared" si="388"/>
        <v>6</v>
      </c>
      <c r="F8304" s="306" t="s">
        <v>178</v>
      </c>
      <c r="G8304" s="241">
        <v>11614.96</v>
      </c>
      <c r="H8304" s="244">
        <f t="shared" si="389"/>
        <v>69689.759999999995</v>
      </c>
      <c r="I8304" s="246"/>
      <c r="J8304" s="247"/>
      <c r="K8304" s="240"/>
      <c r="L8304" s="245"/>
    </row>
    <row r="8305" spans="1:12">
      <c r="A8305" s="243">
        <v>45225</v>
      </c>
      <c r="B8305" s="243">
        <v>45231</v>
      </c>
      <c r="C8305" s="244">
        <f t="shared" si="387"/>
        <v>7</v>
      </c>
      <c r="D8305" s="239">
        <v>45231</v>
      </c>
      <c r="E8305" s="245">
        <f t="shared" si="388"/>
        <v>6</v>
      </c>
      <c r="F8305" s="306" t="s">
        <v>176</v>
      </c>
      <c r="G8305" s="241">
        <v>11307.18</v>
      </c>
      <c r="H8305" s="244">
        <f t="shared" si="389"/>
        <v>67843.08</v>
      </c>
      <c r="I8305" s="246"/>
      <c r="J8305" s="247"/>
      <c r="K8305" s="240"/>
      <c r="L8305" s="245"/>
    </row>
    <row r="8306" spans="1:12">
      <c r="A8306" s="243">
        <v>45225</v>
      </c>
      <c r="B8306" s="243">
        <v>45343</v>
      </c>
      <c r="C8306" s="244">
        <f t="shared" si="387"/>
        <v>119</v>
      </c>
      <c r="D8306" s="239">
        <v>45343</v>
      </c>
      <c r="E8306" s="245">
        <f t="shared" si="388"/>
        <v>118</v>
      </c>
      <c r="F8306" s="306" t="s">
        <v>175</v>
      </c>
      <c r="G8306" s="241">
        <v>43.5</v>
      </c>
      <c r="H8306" s="244">
        <f t="shared" si="389"/>
        <v>5133</v>
      </c>
      <c r="I8306" s="246"/>
      <c r="J8306" s="247"/>
      <c r="K8306" s="240"/>
      <c r="L8306" s="245"/>
    </row>
    <row r="8307" spans="1:12">
      <c r="A8307" s="243">
        <v>45225</v>
      </c>
      <c r="B8307" s="243">
        <v>45232</v>
      </c>
      <c r="C8307" s="244">
        <f t="shared" si="387"/>
        <v>8</v>
      </c>
      <c r="D8307" s="239">
        <v>45232</v>
      </c>
      <c r="E8307" s="245">
        <f t="shared" si="388"/>
        <v>7</v>
      </c>
      <c r="F8307" s="306" t="s">
        <v>178</v>
      </c>
      <c r="G8307" s="241">
        <v>230376.6</v>
      </c>
      <c r="H8307" s="244">
        <f t="shared" si="389"/>
        <v>1612636.2</v>
      </c>
      <c r="I8307" s="246"/>
      <c r="J8307" s="247"/>
      <c r="K8307" s="240"/>
      <c r="L8307" s="245"/>
    </row>
    <row r="8308" spans="1:12">
      <c r="A8308" s="243">
        <v>45225</v>
      </c>
      <c r="B8308" s="243">
        <v>45247</v>
      </c>
      <c r="C8308" s="244">
        <f t="shared" si="387"/>
        <v>23</v>
      </c>
      <c r="D8308" s="239">
        <v>45247</v>
      </c>
      <c r="E8308" s="245">
        <f t="shared" si="388"/>
        <v>22</v>
      </c>
      <c r="F8308" s="306" t="s">
        <v>175</v>
      </c>
      <c r="G8308" s="241">
        <v>285.66000000000003</v>
      </c>
      <c r="H8308" s="244">
        <f t="shared" si="389"/>
        <v>6284.52</v>
      </c>
      <c r="I8308" s="246"/>
      <c r="J8308" s="247"/>
      <c r="K8308" s="240"/>
      <c r="L8308" s="245"/>
    </row>
    <row r="8309" spans="1:12">
      <c r="A8309" s="243">
        <v>45225</v>
      </c>
      <c r="B8309" s="243">
        <v>45231</v>
      </c>
      <c r="C8309" s="244">
        <f t="shared" si="387"/>
        <v>7</v>
      </c>
      <c r="D8309" s="239">
        <v>45231</v>
      </c>
      <c r="E8309" s="245">
        <f t="shared" si="388"/>
        <v>6</v>
      </c>
      <c r="F8309" s="306" t="s">
        <v>175</v>
      </c>
      <c r="G8309" s="241">
        <v>730.8</v>
      </c>
      <c r="H8309" s="244">
        <f t="shared" si="389"/>
        <v>4384.7999999999993</v>
      </c>
      <c r="I8309" s="246"/>
      <c r="J8309" s="247"/>
      <c r="K8309" s="240"/>
      <c r="L8309" s="245"/>
    </row>
    <row r="8310" spans="1:12">
      <c r="A8310" s="243">
        <v>45225</v>
      </c>
      <c r="B8310" s="243">
        <v>45232</v>
      </c>
      <c r="C8310" s="244">
        <f t="shared" si="387"/>
        <v>8</v>
      </c>
      <c r="D8310" s="239">
        <v>45232</v>
      </c>
      <c r="E8310" s="245">
        <f t="shared" si="388"/>
        <v>7</v>
      </c>
      <c r="F8310" s="306" t="s">
        <v>176</v>
      </c>
      <c r="G8310" s="241">
        <v>4555.3</v>
      </c>
      <c r="H8310" s="244">
        <f t="shared" si="389"/>
        <v>31887.100000000002</v>
      </c>
      <c r="I8310" s="246"/>
      <c r="J8310" s="247"/>
      <c r="K8310" s="240"/>
      <c r="L8310" s="245"/>
    </row>
    <row r="8311" spans="1:12">
      <c r="A8311" s="243">
        <v>45225</v>
      </c>
      <c r="B8311" s="243">
        <v>45225</v>
      </c>
      <c r="C8311" s="244">
        <f t="shared" si="387"/>
        <v>1</v>
      </c>
      <c r="D8311" s="239">
        <v>45225</v>
      </c>
      <c r="E8311" s="245">
        <f t="shared" si="388"/>
        <v>0</v>
      </c>
      <c r="F8311" s="306" t="s">
        <v>176</v>
      </c>
      <c r="G8311" s="241">
        <v>58570.080000000002</v>
      </c>
      <c r="H8311" s="244">
        <f t="shared" si="389"/>
        <v>0</v>
      </c>
      <c r="I8311" s="246"/>
      <c r="J8311" s="247"/>
      <c r="K8311" s="240"/>
      <c r="L8311" s="245"/>
    </row>
    <row r="8312" spans="1:12">
      <c r="A8312" s="243">
        <v>45225</v>
      </c>
      <c r="B8312" s="243">
        <v>45246</v>
      </c>
      <c r="C8312" s="244">
        <f t="shared" si="387"/>
        <v>22</v>
      </c>
      <c r="D8312" s="239">
        <v>45246</v>
      </c>
      <c r="E8312" s="245">
        <f t="shared" si="388"/>
        <v>21</v>
      </c>
      <c r="F8312" s="306" t="s">
        <v>179</v>
      </c>
      <c r="G8312" s="241">
        <v>1440.09</v>
      </c>
      <c r="H8312" s="244">
        <f t="shared" si="389"/>
        <v>30241.89</v>
      </c>
      <c r="I8312" s="246"/>
      <c r="J8312" s="247"/>
      <c r="K8312" s="240"/>
      <c r="L8312" s="245"/>
    </row>
    <row r="8313" spans="1:12">
      <c r="A8313" s="243">
        <v>45225</v>
      </c>
      <c r="B8313" s="243">
        <v>45232</v>
      </c>
      <c r="C8313" s="244">
        <f t="shared" si="387"/>
        <v>8</v>
      </c>
      <c r="D8313" s="239">
        <v>45232</v>
      </c>
      <c r="E8313" s="245">
        <f t="shared" si="388"/>
        <v>7</v>
      </c>
      <c r="F8313" s="306" t="s">
        <v>175</v>
      </c>
      <c r="G8313" s="241">
        <v>833.83</v>
      </c>
      <c r="H8313" s="244">
        <f t="shared" si="389"/>
        <v>5836.81</v>
      </c>
      <c r="I8313" s="246"/>
      <c r="J8313" s="247"/>
      <c r="K8313" s="240"/>
      <c r="L8313" s="245"/>
    </row>
    <row r="8314" spans="1:12">
      <c r="A8314" s="243">
        <v>45225</v>
      </c>
      <c r="B8314" s="243">
        <v>45226</v>
      </c>
      <c r="C8314" s="244">
        <f t="shared" si="387"/>
        <v>2</v>
      </c>
      <c r="D8314" s="239">
        <v>45226</v>
      </c>
      <c r="E8314" s="245">
        <f t="shared" si="388"/>
        <v>1</v>
      </c>
      <c r="F8314" s="306" t="s">
        <v>178</v>
      </c>
      <c r="G8314" s="241">
        <v>183620.82</v>
      </c>
      <c r="H8314" s="244">
        <f t="shared" si="389"/>
        <v>183620.82</v>
      </c>
      <c r="I8314" s="246"/>
      <c r="J8314" s="247"/>
      <c r="K8314" s="240"/>
      <c r="L8314" s="245"/>
    </row>
    <row r="8315" spans="1:12">
      <c r="A8315" s="243">
        <v>45225</v>
      </c>
      <c r="B8315" s="243">
        <v>45226</v>
      </c>
      <c r="C8315" s="244">
        <f t="shared" si="387"/>
        <v>2</v>
      </c>
      <c r="D8315" s="239">
        <v>45226</v>
      </c>
      <c r="E8315" s="245">
        <f t="shared" si="388"/>
        <v>1</v>
      </c>
      <c r="F8315" s="306" t="s">
        <v>176</v>
      </c>
      <c r="G8315" s="241">
        <v>941347.23</v>
      </c>
      <c r="H8315" s="244">
        <f t="shared" si="389"/>
        <v>941347.23</v>
      </c>
      <c r="I8315" s="246"/>
      <c r="J8315" s="247"/>
      <c r="K8315" s="240"/>
      <c r="L8315" s="245"/>
    </row>
    <row r="8316" spans="1:12">
      <c r="A8316" s="243">
        <v>45225</v>
      </c>
      <c r="B8316" s="243">
        <v>45233</v>
      </c>
      <c r="C8316" s="244">
        <f t="shared" si="387"/>
        <v>9</v>
      </c>
      <c r="D8316" s="239">
        <v>45233</v>
      </c>
      <c r="E8316" s="245">
        <f t="shared" si="388"/>
        <v>8</v>
      </c>
      <c r="F8316" s="306" t="s">
        <v>175</v>
      </c>
      <c r="G8316" s="241">
        <v>123.52</v>
      </c>
      <c r="H8316" s="244">
        <f t="shared" si="389"/>
        <v>988.16</v>
      </c>
      <c r="I8316" s="246"/>
      <c r="J8316" s="247"/>
      <c r="K8316" s="240"/>
      <c r="L8316" s="245"/>
    </row>
    <row r="8317" spans="1:12">
      <c r="A8317" s="243">
        <v>45225</v>
      </c>
      <c r="B8317" s="243">
        <v>45225</v>
      </c>
      <c r="C8317" s="244">
        <f t="shared" si="387"/>
        <v>1</v>
      </c>
      <c r="D8317" s="239">
        <v>45225</v>
      </c>
      <c r="E8317" s="245">
        <f t="shared" si="388"/>
        <v>0</v>
      </c>
      <c r="F8317" s="306" t="s">
        <v>175</v>
      </c>
      <c r="G8317" s="241">
        <v>1305.6500000000001</v>
      </c>
      <c r="H8317" s="244">
        <f t="shared" si="389"/>
        <v>0</v>
      </c>
      <c r="I8317" s="246"/>
      <c r="J8317" s="247"/>
      <c r="K8317" s="240"/>
      <c r="L8317" s="245"/>
    </row>
    <row r="8318" spans="1:12">
      <c r="A8318" s="243">
        <v>45225</v>
      </c>
      <c r="B8318" s="243">
        <v>45454</v>
      </c>
      <c r="C8318" s="244">
        <f t="shared" si="387"/>
        <v>230</v>
      </c>
      <c r="D8318" s="239">
        <v>45454</v>
      </c>
      <c r="E8318" s="245">
        <f t="shared" si="388"/>
        <v>229</v>
      </c>
      <c r="F8318" s="306" t="s">
        <v>175</v>
      </c>
      <c r="G8318" s="241">
        <v>57.65</v>
      </c>
      <c r="H8318" s="244">
        <f t="shared" si="389"/>
        <v>13201.85</v>
      </c>
      <c r="I8318" s="246"/>
      <c r="J8318" s="247"/>
      <c r="K8318" s="240"/>
      <c r="L8318" s="245"/>
    </row>
    <row r="8319" spans="1:12">
      <c r="A8319" s="243">
        <v>45225</v>
      </c>
      <c r="B8319" s="243">
        <v>45226</v>
      </c>
      <c r="C8319" s="244">
        <f t="shared" si="387"/>
        <v>2</v>
      </c>
      <c r="D8319" s="239">
        <v>45226</v>
      </c>
      <c r="E8319" s="245">
        <f t="shared" si="388"/>
        <v>1</v>
      </c>
      <c r="F8319" s="306" t="s">
        <v>175</v>
      </c>
      <c r="G8319" s="241">
        <v>586592.62</v>
      </c>
      <c r="H8319" s="244">
        <f t="shared" si="389"/>
        <v>586592.62</v>
      </c>
      <c r="I8319" s="246"/>
      <c r="J8319" s="247"/>
      <c r="K8319" s="240"/>
      <c r="L8319" s="245"/>
    </row>
    <row r="8320" spans="1:12">
      <c r="A8320" s="243">
        <v>45225</v>
      </c>
      <c r="B8320" s="243">
        <v>45236</v>
      </c>
      <c r="C8320" s="244">
        <f t="shared" si="387"/>
        <v>12</v>
      </c>
      <c r="D8320" s="239">
        <v>45236</v>
      </c>
      <c r="E8320" s="245">
        <f t="shared" si="388"/>
        <v>11</v>
      </c>
      <c r="F8320" s="306" t="s">
        <v>176</v>
      </c>
      <c r="G8320" s="241">
        <v>1248.6600000000001</v>
      </c>
      <c r="H8320" s="244">
        <f t="shared" si="389"/>
        <v>13735.26</v>
      </c>
      <c r="I8320" s="246"/>
      <c r="J8320" s="247"/>
      <c r="K8320" s="240"/>
      <c r="L8320" s="245"/>
    </row>
    <row r="8321" spans="1:12">
      <c r="A8321" s="243">
        <v>45225</v>
      </c>
      <c r="B8321" s="243">
        <v>45250</v>
      </c>
      <c r="C8321" s="244">
        <f t="shared" si="387"/>
        <v>26</v>
      </c>
      <c r="D8321" s="239">
        <v>45250</v>
      </c>
      <c r="E8321" s="245">
        <f t="shared" si="388"/>
        <v>25</v>
      </c>
      <c r="F8321" s="306" t="s">
        <v>175</v>
      </c>
      <c r="G8321" s="241">
        <v>60.02</v>
      </c>
      <c r="H8321" s="244">
        <f t="shared" si="389"/>
        <v>1500.5</v>
      </c>
      <c r="I8321" s="246"/>
      <c r="J8321" s="247"/>
      <c r="K8321" s="240"/>
      <c r="L8321" s="245"/>
    </row>
    <row r="8322" spans="1:12">
      <c r="A8322" s="243">
        <v>45225</v>
      </c>
      <c r="B8322" s="243">
        <v>45231</v>
      </c>
      <c r="C8322" s="244">
        <f t="shared" si="387"/>
        <v>7</v>
      </c>
      <c r="D8322" s="239">
        <v>45231</v>
      </c>
      <c r="E8322" s="245">
        <f t="shared" si="388"/>
        <v>6</v>
      </c>
      <c r="F8322" s="306" t="s">
        <v>177</v>
      </c>
      <c r="G8322" s="241">
        <v>287.8</v>
      </c>
      <c r="H8322" s="244">
        <f t="shared" si="389"/>
        <v>1726.8000000000002</v>
      </c>
      <c r="I8322" s="246"/>
      <c r="J8322" s="247"/>
      <c r="K8322" s="240"/>
      <c r="L8322" s="245"/>
    </row>
    <row r="8323" spans="1:12">
      <c r="A8323" s="243">
        <v>45225</v>
      </c>
      <c r="B8323" s="243">
        <v>45225</v>
      </c>
      <c r="C8323" s="244">
        <f t="shared" si="387"/>
        <v>1</v>
      </c>
      <c r="D8323" s="239">
        <v>45225</v>
      </c>
      <c r="E8323" s="245">
        <f t="shared" si="388"/>
        <v>0</v>
      </c>
      <c r="F8323" s="306" t="s">
        <v>179</v>
      </c>
      <c r="G8323" s="241">
        <v>78.02</v>
      </c>
      <c r="H8323" s="244">
        <f t="shared" si="389"/>
        <v>0</v>
      </c>
      <c r="I8323" s="246"/>
      <c r="J8323" s="247"/>
      <c r="K8323" s="240"/>
      <c r="L8323" s="245"/>
    </row>
    <row r="8324" spans="1:12">
      <c r="A8324" s="243">
        <v>45225</v>
      </c>
      <c r="B8324" s="243">
        <v>45251</v>
      </c>
      <c r="C8324" s="244">
        <f t="shared" si="387"/>
        <v>27</v>
      </c>
      <c r="D8324" s="239">
        <v>45251</v>
      </c>
      <c r="E8324" s="245">
        <f t="shared" si="388"/>
        <v>26</v>
      </c>
      <c r="F8324" s="306" t="s">
        <v>176</v>
      </c>
      <c r="G8324" s="241">
        <v>10.61</v>
      </c>
      <c r="H8324" s="244">
        <f t="shared" si="389"/>
        <v>275.86</v>
      </c>
      <c r="I8324" s="246"/>
      <c r="J8324" s="247"/>
      <c r="K8324" s="240"/>
      <c r="L8324" s="245"/>
    </row>
    <row r="8325" spans="1:12">
      <c r="A8325" s="243">
        <v>45225</v>
      </c>
      <c r="B8325" s="243">
        <v>45232</v>
      </c>
      <c r="C8325" s="244">
        <f t="shared" si="387"/>
        <v>8</v>
      </c>
      <c r="D8325" s="239">
        <v>45232</v>
      </c>
      <c r="E8325" s="245">
        <f t="shared" si="388"/>
        <v>7</v>
      </c>
      <c r="F8325" s="306" t="s">
        <v>177</v>
      </c>
      <c r="G8325" s="241">
        <v>214.63</v>
      </c>
      <c r="H8325" s="244">
        <f t="shared" si="389"/>
        <v>1502.4099999999999</v>
      </c>
      <c r="I8325" s="246"/>
      <c r="J8325" s="247"/>
      <c r="K8325" s="240"/>
      <c r="L8325" s="245"/>
    </row>
    <row r="8326" spans="1:12">
      <c r="A8326" s="243">
        <v>45225</v>
      </c>
      <c r="B8326" s="243">
        <v>45229</v>
      </c>
      <c r="C8326" s="244">
        <f t="shared" si="387"/>
        <v>5</v>
      </c>
      <c r="D8326" s="239">
        <v>45229</v>
      </c>
      <c r="E8326" s="245">
        <f t="shared" si="388"/>
        <v>4</v>
      </c>
      <c r="F8326" s="306" t="s">
        <v>178</v>
      </c>
      <c r="G8326" s="241">
        <v>31800.51</v>
      </c>
      <c r="H8326" s="244">
        <f t="shared" si="389"/>
        <v>127202.04</v>
      </c>
      <c r="I8326" s="246"/>
      <c r="J8326" s="247"/>
      <c r="K8326" s="240"/>
      <c r="L8326" s="245"/>
    </row>
    <row r="8327" spans="1:12">
      <c r="A8327" s="243">
        <v>45225</v>
      </c>
      <c r="B8327" s="243">
        <v>45252</v>
      </c>
      <c r="C8327" s="244">
        <f t="shared" ref="C8327:C8390" si="390">B8327-A8327+1</f>
        <v>28</v>
      </c>
      <c r="D8327" s="239">
        <v>45252</v>
      </c>
      <c r="E8327" s="245">
        <f t="shared" ref="E8327:E8390" si="391">D8327-A8327</f>
        <v>27</v>
      </c>
      <c r="F8327" s="306" t="s">
        <v>175</v>
      </c>
      <c r="G8327" s="241">
        <v>85.53</v>
      </c>
      <c r="H8327" s="244">
        <f t="shared" ref="H8327:H8390" si="392">E8327*G8327</f>
        <v>2309.31</v>
      </c>
      <c r="I8327" s="246"/>
      <c r="J8327" s="247"/>
      <c r="K8327" s="240"/>
      <c r="L8327" s="245"/>
    </row>
    <row r="8328" spans="1:12">
      <c r="A8328" s="243">
        <v>45225</v>
      </c>
      <c r="B8328" s="243">
        <v>45239</v>
      </c>
      <c r="C8328" s="244">
        <f t="shared" si="390"/>
        <v>15</v>
      </c>
      <c r="D8328" s="239">
        <v>45239</v>
      </c>
      <c r="E8328" s="245">
        <f t="shared" si="391"/>
        <v>14</v>
      </c>
      <c r="F8328" s="306" t="s">
        <v>175</v>
      </c>
      <c r="G8328" s="241">
        <v>1.24</v>
      </c>
      <c r="H8328" s="244">
        <f t="shared" si="392"/>
        <v>17.36</v>
      </c>
      <c r="I8328" s="246"/>
      <c r="J8328" s="247"/>
      <c r="K8328" s="240"/>
      <c r="L8328" s="245"/>
    </row>
    <row r="8329" spans="1:12">
      <c r="A8329" s="243">
        <v>45225</v>
      </c>
      <c r="B8329" s="243">
        <v>45229</v>
      </c>
      <c r="C8329" s="244">
        <f t="shared" si="390"/>
        <v>5</v>
      </c>
      <c r="D8329" s="239">
        <v>45229</v>
      </c>
      <c r="E8329" s="245">
        <f t="shared" si="391"/>
        <v>4</v>
      </c>
      <c r="F8329" s="306" t="s">
        <v>176</v>
      </c>
      <c r="G8329" s="241">
        <v>32607.06</v>
      </c>
      <c r="H8329" s="244">
        <f t="shared" si="392"/>
        <v>130428.24</v>
      </c>
      <c r="I8329" s="246"/>
      <c r="J8329" s="247"/>
      <c r="K8329" s="240"/>
      <c r="L8329" s="245"/>
    </row>
    <row r="8330" spans="1:12">
      <c r="A8330" s="243">
        <v>45225</v>
      </c>
      <c r="B8330" s="243">
        <v>45226</v>
      </c>
      <c r="C8330" s="244">
        <f t="shared" si="390"/>
        <v>2</v>
      </c>
      <c r="D8330" s="239">
        <v>45226</v>
      </c>
      <c r="E8330" s="245">
        <f t="shared" si="391"/>
        <v>1</v>
      </c>
      <c r="F8330" s="306" t="s">
        <v>177</v>
      </c>
      <c r="G8330" s="241">
        <v>36815.5</v>
      </c>
      <c r="H8330" s="244">
        <f t="shared" si="392"/>
        <v>36815.5</v>
      </c>
      <c r="I8330" s="246"/>
      <c r="J8330" s="247"/>
      <c r="K8330" s="240"/>
      <c r="L8330" s="245"/>
    </row>
    <row r="8331" spans="1:12">
      <c r="A8331" s="243">
        <v>45225</v>
      </c>
      <c r="B8331" s="243">
        <v>45230</v>
      </c>
      <c r="C8331" s="244">
        <f t="shared" si="390"/>
        <v>6</v>
      </c>
      <c r="D8331" s="239">
        <v>45230</v>
      </c>
      <c r="E8331" s="245">
        <f t="shared" si="391"/>
        <v>5</v>
      </c>
      <c r="F8331" s="306" t="s">
        <v>178</v>
      </c>
      <c r="G8331" s="241">
        <v>50775.68</v>
      </c>
      <c r="H8331" s="244">
        <f t="shared" si="392"/>
        <v>253878.39999999999</v>
      </c>
      <c r="I8331" s="246"/>
      <c r="J8331" s="247"/>
      <c r="K8331" s="240"/>
      <c r="L8331" s="245"/>
    </row>
    <row r="8332" spans="1:12">
      <c r="A8332" s="243">
        <v>45225</v>
      </c>
      <c r="B8332" s="243">
        <v>45229</v>
      </c>
      <c r="C8332" s="244">
        <f t="shared" si="390"/>
        <v>5</v>
      </c>
      <c r="D8332" s="239">
        <v>45229</v>
      </c>
      <c r="E8332" s="245">
        <f t="shared" si="391"/>
        <v>4</v>
      </c>
      <c r="F8332" s="306" t="s">
        <v>175</v>
      </c>
      <c r="G8332" s="241">
        <v>7138.1</v>
      </c>
      <c r="H8332" s="244">
        <f t="shared" si="392"/>
        <v>28552.400000000001</v>
      </c>
      <c r="I8332" s="246"/>
      <c r="J8332" s="247"/>
      <c r="K8332" s="240"/>
      <c r="L8332" s="245"/>
    </row>
    <row r="8333" spans="1:12">
      <c r="A8333" s="243">
        <v>45225</v>
      </c>
      <c r="B8333" s="243">
        <v>45230</v>
      </c>
      <c r="C8333" s="244">
        <f t="shared" si="390"/>
        <v>6</v>
      </c>
      <c r="D8333" s="239">
        <v>45230</v>
      </c>
      <c r="E8333" s="245">
        <f t="shared" si="391"/>
        <v>5</v>
      </c>
      <c r="F8333" s="306" t="s">
        <v>176</v>
      </c>
      <c r="G8333" s="241">
        <v>314172.18</v>
      </c>
      <c r="H8333" s="244">
        <f t="shared" si="392"/>
        <v>1570860.9</v>
      </c>
      <c r="I8333" s="246"/>
      <c r="J8333" s="247"/>
      <c r="K8333" s="240"/>
      <c r="L8333" s="245"/>
    </row>
    <row r="8334" spans="1:12">
      <c r="A8334" s="243">
        <v>45225</v>
      </c>
      <c r="B8334" s="243">
        <v>45273</v>
      </c>
      <c r="C8334" s="244">
        <f t="shared" si="390"/>
        <v>49</v>
      </c>
      <c r="D8334" s="239">
        <v>45273</v>
      </c>
      <c r="E8334" s="245">
        <f t="shared" si="391"/>
        <v>48</v>
      </c>
      <c r="F8334" s="306" t="s">
        <v>177</v>
      </c>
      <c r="G8334" s="241">
        <v>447.11</v>
      </c>
      <c r="H8334" s="244">
        <f t="shared" si="392"/>
        <v>21461.279999999999</v>
      </c>
      <c r="I8334" s="246"/>
      <c r="J8334" s="247"/>
      <c r="K8334" s="240"/>
      <c r="L8334" s="245"/>
    </row>
    <row r="8335" spans="1:12">
      <c r="A8335" s="243">
        <v>45225</v>
      </c>
      <c r="B8335" s="243">
        <v>45230</v>
      </c>
      <c r="C8335" s="244">
        <f t="shared" si="390"/>
        <v>6</v>
      </c>
      <c r="D8335" s="239">
        <v>45230</v>
      </c>
      <c r="E8335" s="245">
        <f t="shared" si="391"/>
        <v>5</v>
      </c>
      <c r="F8335" s="306" t="s">
        <v>175</v>
      </c>
      <c r="G8335" s="241">
        <v>177.58</v>
      </c>
      <c r="H8335" s="244">
        <f t="shared" si="392"/>
        <v>887.90000000000009</v>
      </c>
      <c r="I8335" s="246"/>
      <c r="J8335" s="247"/>
      <c r="K8335" s="240"/>
      <c r="L8335" s="245"/>
    </row>
    <row r="8336" spans="1:12">
      <c r="A8336" s="243">
        <v>45225</v>
      </c>
      <c r="B8336" s="243">
        <v>45293</v>
      </c>
      <c r="C8336" s="244">
        <f t="shared" si="390"/>
        <v>69</v>
      </c>
      <c r="D8336" s="239">
        <v>45293</v>
      </c>
      <c r="E8336" s="245">
        <f t="shared" si="391"/>
        <v>68</v>
      </c>
      <c r="F8336" s="306" t="s">
        <v>177</v>
      </c>
      <c r="G8336" s="241">
        <v>218.46</v>
      </c>
      <c r="H8336" s="244">
        <f t="shared" si="392"/>
        <v>14855.28</v>
      </c>
      <c r="I8336" s="246"/>
      <c r="J8336" s="247"/>
      <c r="K8336" s="240"/>
      <c r="L8336" s="245"/>
    </row>
    <row r="8337" spans="1:12">
      <c r="A8337" s="243">
        <v>45225</v>
      </c>
      <c r="B8337" s="243">
        <v>45240</v>
      </c>
      <c r="C8337" s="244">
        <f t="shared" si="390"/>
        <v>16</v>
      </c>
      <c r="D8337" s="239">
        <v>45240</v>
      </c>
      <c r="E8337" s="245">
        <f t="shared" si="391"/>
        <v>15</v>
      </c>
      <c r="F8337" s="306" t="s">
        <v>176</v>
      </c>
      <c r="G8337" s="241">
        <v>12225.25</v>
      </c>
      <c r="H8337" s="244">
        <f t="shared" si="392"/>
        <v>183378.75</v>
      </c>
      <c r="I8337" s="246"/>
      <c r="J8337" s="247"/>
      <c r="K8337" s="240"/>
      <c r="L8337" s="245"/>
    </row>
    <row r="8338" spans="1:12">
      <c r="A8338" s="243">
        <v>45226</v>
      </c>
      <c r="B8338" s="243">
        <v>45229</v>
      </c>
      <c r="C8338" s="244">
        <f t="shared" si="390"/>
        <v>4</v>
      </c>
      <c r="D8338" s="239">
        <v>45229</v>
      </c>
      <c r="E8338" s="245">
        <f t="shared" si="391"/>
        <v>3</v>
      </c>
      <c r="F8338" s="306" t="s">
        <v>178</v>
      </c>
      <c r="G8338" s="241">
        <v>532297.81000000006</v>
      </c>
      <c r="H8338" s="244">
        <f t="shared" si="392"/>
        <v>1596893.4300000002</v>
      </c>
      <c r="I8338" s="246"/>
      <c r="J8338" s="247"/>
      <c r="K8338" s="240"/>
      <c r="L8338" s="245"/>
    </row>
    <row r="8339" spans="1:12">
      <c r="A8339" s="243">
        <v>45226</v>
      </c>
      <c r="B8339" s="243">
        <v>45229</v>
      </c>
      <c r="C8339" s="244">
        <f t="shared" si="390"/>
        <v>4</v>
      </c>
      <c r="D8339" s="239">
        <v>45229</v>
      </c>
      <c r="E8339" s="245">
        <f t="shared" si="391"/>
        <v>3</v>
      </c>
      <c r="F8339" s="306" t="s">
        <v>176</v>
      </c>
      <c r="G8339" s="241">
        <v>214230.99</v>
      </c>
      <c r="H8339" s="244">
        <f t="shared" si="392"/>
        <v>642692.97</v>
      </c>
      <c r="I8339" s="246"/>
      <c r="J8339" s="247"/>
      <c r="K8339" s="240"/>
      <c r="L8339" s="245"/>
    </row>
    <row r="8340" spans="1:12">
      <c r="A8340" s="243">
        <v>45226</v>
      </c>
      <c r="B8340" s="243">
        <v>45230</v>
      </c>
      <c r="C8340" s="244">
        <f t="shared" si="390"/>
        <v>5</v>
      </c>
      <c r="D8340" s="239">
        <v>45230</v>
      </c>
      <c r="E8340" s="245">
        <f t="shared" si="391"/>
        <v>4</v>
      </c>
      <c r="F8340" s="306" t="s">
        <v>178</v>
      </c>
      <c r="G8340" s="241">
        <v>242.67</v>
      </c>
      <c r="H8340" s="244">
        <f t="shared" si="392"/>
        <v>970.68</v>
      </c>
      <c r="I8340" s="246"/>
      <c r="J8340" s="247"/>
      <c r="K8340" s="240"/>
      <c r="L8340" s="245"/>
    </row>
    <row r="8341" spans="1:12">
      <c r="A8341" s="243">
        <v>45226</v>
      </c>
      <c r="B8341" s="243">
        <v>45229</v>
      </c>
      <c r="C8341" s="244">
        <f t="shared" si="390"/>
        <v>4</v>
      </c>
      <c r="D8341" s="239">
        <v>45229</v>
      </c>
      <c r="E8341" s="245">
        <f t="shared" si="391"/>
        <v>3</v>
      </c>
      <c r="F8341" s="306" t="s">
        <v>175</v>
      </c>
      <c r="G8341" s="241">
        <v>654979.81000000006</v>
      </c>
      <c r="H8341" s="244">
        <f t="shared" si="392"/>
        <v>1964939.4300000002</v>
      </c>
      <c r="I8341" s="246"/>
      <c r="J8341" s="247"/>
      <c r="K8341" s="240"/>
      <c r="L8341" s="245"/>
    </row>
    <row r="8342" spans="1:12">
      <c r="A8342" s="243">
        <v>45226</v>
      </c>
      <c r="B8342" s="243">
        <v>45230</v>
      </c>
      <c r="C8342" s="244">
        <f t="shared" si="390"/>
        <v>5</v>
      </c>
      <c r="D8342" s="239">
        <v>45230</v>
      </c>
      <c r="E8342" s="245">
        <f t="shared" si="391"/>
        <v>4</v>
      </c>
      <c r="F8342" s="306" t="s">
        <v>176</v>
      </c>
      <c r="G8342" s="241">
        <v>74742.64</v>
      </c>
      <c r="H8342" s="244">
        <f t="shared" si="392"/>
        <v>298970.56</v>
      </c>
      <c r="I8342" s="246"/>
      <c r="J8342" s="247"/>
      <c r="K8342" s="240"/>
      <c r="L8342" s="245"/>
    </row>
    <row r="8343" spans="1:12">
      <c r="A8343" s="243">
        <v>45226</v>
      </c>
      <c r="B8343" s="243">
        <v>45230</v>
      </c>
      <c r="C8343" s="244">
        <f t="shared" si="390"/>
        <v>5</v>
      </c>
      <c r="D8343" s="239">
        <v>45230</v>
      </c>
      <c r="E8343" s="245">
        <f t="shared" si="391"/>
        <v>4</v>
      </c>
      <c r="F8343" s="306" t="s">
        <v>175</v>
      </c>
      <c r="G8343" s="241">
        <v>3184.42</v>
      </c>
      <c r="H8343" s="244">
        <f t="shared" si="392"/>
        <v>12737.68</v>
      </c>
      <c r="I8343" s="246"/>
      <c r="J8343" s="247"/>
      <c r="K8343" s="240"/>
      <c r="L8343" s="245"/>
    </row>
    <row r="8344" spans="1:12">
      <c r="A8344" s="243">
        <v>45226</v>
      </c>
      <c r="B8344" s="243">
        <v>45240</v>
      </c>
      <c r="C8344" s="244">
        <f t="shared" si="390"/>
        <v>15</v>
      </c>
      <c r="D8344" s="239">
        <v>45240</v>
      </c>
      <c r="E8344" s="245">
        <f t="shared" si="391"/>
        <v>14</v>
      </c>
      <c r="F8344" s="306" t="s">
        <v>176</v>
      </c>
      <c r="G8344" s="241">
        <v>1071.06</v>
      </c>
      <c r="H8344" s="244">
        <f t="shared" si="392"/>
        <v>14994.84</v>
      </c>
      <c r="I8344" s="246"/>
      <c r="J8344" s="247"/>
      <c r="K8344" s="240"/>
      <c r="L8344" s="245"/>
    </row>
    <row r="8345" spans="1:12">
      <c r="A8345" s="243">
        <v>45226</v>
      </c>
      <c r="B8345" s="243">
        <v>45240</v>
      </c>
      <c r="C8345" s="244">
        <f t="shared" si="390"/>
        <v>15</v>
      </c>
      <c r="D8345" s="239">
        <v>45240</v>
      </c>
      <c r="E8345" s="245">
        <f t="shared" si="391"/>
        <v>14</v>
      </c>
      <c r="F8345" s="306" t="s">
        <v>175</v>
      </c>
      <c r="G8345" s="241">
        <v>235.1</v>
      </c>
      <c r="H8345" s="244">
        <f t="shared" si="392"/>
        <v>3291.4</v>
      </c>
      <c r="I8345" s="246"/>
      <c r="J8345" s="247"/>
      <c r="K8345" s="240"/>
      <c r="L8345" s="245"/>
    </row>
    <row r="8346" spans="1:12">
      <c r="A8346" s="243">
        <v>45226</v>
      </c>
      <c r="B8346" s="243">
        <v>45257</v>
      </c>
      <c r="C8346" s="244">
        <f t="shared" si="390"/>
        <v>32</v>
      </c>
      <c r="D8346" s="239">
        <v>45257</v>
      </c>
      <c r="E8346" s="245">
        <f t="shared" si="391"/>
        <v>31</v>
      </c>
      <c r="F8346" s="306" t="s">
        <v>175</v>
      </c>
      <c r="G8346" s="241">
        <v>55.73</v>
      </c>
      <c r="H8346" s="244">
        <f t="shared" si="392"/>
        <v>1727.6299999999999</v>
      </c>
      <c r="I8346" s="246"/>
      <c r="J8346" s="247"/>
      <c r="K8346" s="240"/>
      <c r="L8346" s="245"/>
    </row>
    <row r="8347" spans="1:12">
      <c r="A8347" s="243">
        <v>45226</v>
      </c>
      <c r="B8347" s="243">
        <v>45300</v>
      </c>
      <c r="C8347" s="244">
        <f t="shared" si="390"/>
        <v>75</v>
      </c>
      <c r="D8347" s="239">
        <v>45300</v>
      </c>
      <c r="E8347" s="245">
        <f t="shared" si="391"/>
        <v>74</v>
      </c>
      <c r="F8347" s="306" t="s">
        <v>175</v>
      </c>
      <c r="G8347" s="241">
        <v>186.1</v>
      </c>
      <c r="H8347" s="244">
        <f t="shared" si="392"/>
        <v>13771.4</v>
      </c>
      <c r="I8347" s="246"/>
      <c r="J8347" s="247"/>
      <c r="K8347" s="240"/>
      <c r="L8347" s="245"/>
    </row>
    <row r="8348" spans="1:12">
      <c r="A8348" s="243">
        <v>45226</v>
      </c>
      <c r="B8348" s="243">
        <v>45280</v>
      </c>
      <c r="C8348" s="244">
        <f t="shared" si="390"/>
        <v>55</v>
      </c>
      <c r="D8348" s="239">
        <v>45280</v>
      </c>
      <c r="E8348" s="245">
        <f t="shared" si="391"/>
        <v>54</v>
      </c>
      <c r="F8348" s="306" t="s">
        <v>176</v>
      </c>
      <c r="G8348" s="241">
        <v>3334.4</v>
      </c>
      <c r="H8348" s="244">
        <f t="shared" si="392"/>
        <v>180057.60000000001</v>
      </c>
      <c r="I8348" s="246"/>
      <c r="J8348" s="247"/>
      <c r="K8348" s="240"/>
      <c r="L8348" s="245"/>
    </row>
    <row r="8349" spans="1:12">
      <c r="A8349" s="243">
        <v>45226</v>
      </c>
      <c r="B8349" s="243">
        <v>45243</v>
      </c>
      <c r="C8349" s="244">
        <f t="shared" si="390"/>
        <v>18</v>
      </c>
      <c r="D8349" s="239">
        <v>45243</v>
      </c>
      <c r="E8349" s="245">
        <f t="shared" si="391"/>
        <v>17</v>
      </c>
      <c r="F8349" s="306" t="s">
        <v>176</v>
      </c>
      <c r="G8349" s="241">
        <v>373.17</v>
      </c>
      <c r="H8349" s="244">
        <f t="shared" si="392"/>
        <v>6343.89</v>
      </c>
      <c r="I8349" s="246"/>
      <c r="J8349" s="247"/>
      <c r="K8349" s="240"/>
      <c r="L8349" s="245"/>
    </row>
    <row r="8350" spans="1:12">
      <c r="A8350" s="243">
        <v>45226</v>
      </c>
      <c r="B8350" s="243">
        <v>45280</v>
      </c>
      <c r="C8350" s="244">
        <f t="shared" si="390"/>
        <v>55</v>
      </c>
      <c r="D8350" s="239">
        <v>45280</v>
      </c>
      <c r="E8350" s="245">
        <f t="shared" si="391"/>
        <v>54</v>
      </c>
      <c r="F8350" s="306" t="s">
        <v>175</v>
      </c>
      <c r="G8350" s="241">
        <v>141.78</v>
      </c>
      <c r="H8350" s="244">
        <f t="shared" si="392"/>
        <v>7656.12</v>
      </c>
      <c r="I8350" s="246"/>
      <c r="J8350" s="247"/>
      <c r="K8350" s="240"/>
      <c r="L8350" s="245"/>
    </row>
    <row r="8351" spans="1:12">
      <c r="A8351" s="243">
        <v>45226</v>
      </c>
      <c r="B8351" s="243">
        <v>45229</v>
      </c>
      <c r="C8351" s="244">
        <f t="shared" si="390"/>
        <v>4</v>
      </c>
      <c r="D8351" s="239">
        <v>45229</v>
      </c>
      <c r="E8351" s="245">
        <f t="shared" si="391"/>
        <v>3</v>
      </c>
      <c r="F8351" s="306" t="s">
        <v>177</v>
      </c>
      <c r="G8351" s="241">
        <v>2448.6</v>
      </c>
      <c r="H8351" s="244">
        <f t="shared" si="392"/>
        <v>7345.7999999999993</v>
      </c>
      <c r="I8351" s="246"/>
      <c r="J8351" s="247"/>
      <c r="K8351" s="240"/>
      <c r="L8351" s="245"/>
    </row>
    <row r="8352" spans="1:12">
      <c r="A8352" s="243">
        <v>45226</v>
      </c>
      <c r="B8352" s="243">
        <v>45267</v>
      </c>
      <c r="C8352" s="244">
        <f t="shared" si="390"/>
        <v>42</v>
      </c>
      <c r="D8352" s="239">
        <v>45267</v>
      </c>
      <c r="E8352" s="245">
        <f t="shared" si="391"/>
        <v>41</v>
      </c>
      <c r="F8352" s="306" t="s">
        <v>176</v>
      </c>
      <c r="G8352" s="241">
        <v>112.64</v>
      </c>
      <c r="H8352" s="244">
        <f t="shared" si="392"/>
        <v>4618.24</v>
      </c>
      <c r="I8352" s="246"/>
      <c r="J8352" s="247"/>
      <c r="K8352" s="240"/>
      <c r="L8352" s="245"/>
    </row>
    <row r="8353" spans="1:12">
      <c r="A8353" s="243">
        <v>45226</v>
      </c>
      <c r="B8353" s="243">
        <v>45230</v>
      </c>
      <c r="C8353" s="244">
        <f t="shared" si="390"/>
        <v>5</v>
      </c>
      <c r="D8353" s="239">
        <v>45230</v>
      </c>
      <c r="E8353" s="245">
        <f t="shared" si="391"/>
        <v>4</v>
      </c>
      <c r="F8353" s="306" t="s">
        <v>177</v>
      </c>
      <c r="G8353" s="241">
        <v>1246.73</v>
      </c>
      <c r="H8353" s="244">
        <f t="shared" si="392"/>
        <v>4986.92</v>
      </c>
      <c r="I8353" s="246"/>
      <c r="J8353" s="247"/>
      <c r="K8353" s="240"/>
      <c r="L8353" s="245"/>
    </row>
    <row r="8354" spans="1:12">
      <c r="A8354" s="243">
        <v>45226</v>
      </c>
      <c r="B8354" s="243">
        <v>45243</v>
      </c>
      <c r="C8354" s="244">
        <f t="shared" si="390"/>
        <v>18</v>
      </c>
      <c r="D8354" s="239">
        <v>45243</v>
      </c>
      <c r="E8354" s="245">
        <f t="shared" si="391"/>
        <v>17</v>
      </c>
      <c r="F8354" s="306" t="s">
        <v>175</v>
      </c>
      <c r="G8354" s="241">
        <v>9.18</v>
      </c>
      <c r="H8354" s="244">
        <f t="shared" si="392"/>
        <v>156.06</v>
      </c>
      <c r="I8354" s="246"/>
      <c r="J8354" s="247"/>
      <c r="K8354" s="240"/>
      <c r="L8354" s="245"/>
    </row>
    <row r="8355" spans="1:12">
      <c r="A8355" s="243">
        <v>45226</v>
      </c>
      <c r="B8355" s="243">
        <v>45403</v>
      </c>
      <c r="C8355" s="244">
        <f t="shared" si="390"/>
        <v>178</v>
      </c>
      <c r="D8355" s="239">
        <v>45403</v>
      </c>
      <c r="E8355" s="245">
        <f t="shared" si="391"/>
        <v>177</v>
      </c>
      <c r="F8355" s="306" t="s">
        <v>176</v>
      </c>
      <c r="G8355" s="241">
        <v>33.909999999999997</v>
      </c>
      <c r="H8355" s="244">
        <f t="shared" si="392"/>
        <v>6002.07</v>
      </c>
      <c r="I8355" s="246"/>
      <c r="J8355" s="247"/>
      <c r="K8355" s="240"/>
      <c r="L8355" s="245"/>
    </row>
    <row r="8356" spans="1:12">
      <c r="A8356" s="243">
        <v>45226</v>
      </c>
      <c r="B8356" s="243">
        <v>45245</v>
      </c>
      <c r="C8356" s="244">
        <f t="shared" si="390"/>
        <v>20</v>
      </c>
      <c r="D8356" s="239">
        <v>45245</v>
      </c>
      <c r="E8356" s="245">
        <f t="shared" si="391"/>
        <v>19</v>
      </c>
      <c r="F8356" s="306" t="s">
        <v>176</v>
      </c>
      <c r="G8356" s="241">
        <v>48.94</v>
      </c>
      <c r="H8356" s="244">
        <f t="shared" si="392"/>
        <v>929.8599999999999</v>
      </c>
      <c r="I8356" s="246"/>
      <c r="J8356" s="247"/>
      <c r="K8356" s="240"/>
      <c r="L8356" s="245"/>
    </row>
    <row r="8357" spans="1:12">
      <c r="A8357" s="243">
        <v>45226</v>
      </c>
      <c r="B8357" s="243">
        <v>45245</v>
      </c>
      <c r="C8357" s="244">
        <f t="shared" si="390"/>
        <v>20</v>
      </c>
      <c r="D8357" s="239">
        <v>45245</v>
      </c>
      <c r="E8357" s="245">
        <f t="shared" si="391"/>
        <v>19</v>
      </c>
      <c r="F8357" s="306" t="s">
        <v>175</v>
      </c>
      <c r="G8357" s="241">
        <v>9.69</v>
      </c>
      <c r="H8357" s="244">
        <f t="shared" si="392"/>
        <v>184.10999999999999</v>
      </c>
      <c r="I8357" s="246"/>
      <c r="J8357" s="247"/>
      <c r="K8357" s="240"/>
      <c r="L8357" s="245"/>
    </row>
    <row r="8358" spans="1:12">
      <c r="A8358" s="243">
        <v>45226</v>
      </c>
      <c r="B8358" s="243">
        <v>45365</v>
      </c>
      <c r="C8358" s="244">
        <f t="shared" si="390"/>
        <v>140</v>
      </c>
      <c r="D8358" s="239">
        <v>45365</v>
      </c>
      <c r="E8358" s="245">
        <f t="shared" si="391"/>
        <v>139</v>
      </c>
      <c r="F8358" s="306" t="s">
        <v>176</v>
      </c>
      <c r="G8358" s="241">
        <v>118.45</v>
      </c>
      <c r="H8358" s="244">
        <f t="shared" si="392"/>
        <v>16464.55</v>
      </c>
      <c r="I8358" s="246"/>
      <c r="J8358" s="247"/>
      <c r="K8358" s="240"/>
      <c r="L8358" s="245"/>
    </row>
    <row r="8359" spans="1:12">
      <c r="A8359" s="243">
        <v>45226</v>
      </c>
      <c r="B8359" s="243">
        <v>45246</v>
      </c>
      <c r="C8359" s="244">
        <f t="shared" si="390"/>
        <v>21</v>
      </c>
      <c r="D8359" s="239">
        <v>45246</v>
      </c>
      <c r="E8359" s="245">
        <f t="shared" si="391"/>
        <v>20</v>
      </c>
      <c r="F8359" s="306" t="s">
        <v>175</v>
      </c>
      <c r="G8359" s="241">
        <v>29.75</v>
      </c>
      <c r="H8359" s="244">
        <f t="shared" si="392"/>
        <v>595</v>
      </c>
      <c r="I8359" s="246"/>
      <c r="J8359" s="247"/>
      <c r="K8359" s="240"/>
      <c r="L8359" s="245"/>
    </row>
    <row r="8360" spans="1:12">
      <c r="A8360" s="243">
        <v>45226</v>
      </c>
      <c r="B8360" s="243">
        <v>45231</v>
      </c>
      <c r="C8360" s="244">
        <f t="shared" si="390"/>
        <v>6</v>
      </c>
      <c r="D8360" s="239">
        <v>45231</v>
      </c>
      <c r="E8360" s="245">
        <f t="shared" si="391"/>
        <v>5</v>
      </c>
      <c r="F8360" s="306" t="s">
        <v>176</v>
      </c>
      <c r="G8360" s="241">
        <v>39325.49</v>
      </c>
      <c r="H8360" s="244">
        <f t="shared" si="392"/>
        <v>196627.44999999998</v>
      </c>
      <c r="I8360" s="246"/>
      <c r="J8360" s="247"/>
      <c r="K8360" s="240"/>
      <c r="L8360" s="245"/>
    </row>
    <row r="8361" spans="1:12">
      <c r="A8361" s="243">
        <v>45226</v>
      </c>
      <c r="B8361" s="243">
        <v>45231</v>
      </c>
      <c r="C8361" s="244">
        <f t="shared" si="390"/>
        <v>6</v>
      </c>
      <c r="D8361" s="239">
        <v>45231</v>
      </c>
      <c r="E8361" s="245">
        <f t="shared" si="391"/>
        <v>5</v>
      </c>
      <c r="F8361" s="306" t="s">
        <v>175</v>
      </c>
      <c r="G8361" s="241">
        <v>863.83</v>
      </c>
      <c r="H8361" s="244">
        <f t="shared" si="392"/>
        <v>4319.1500000000005</v>
      </c>
      <c r="I8361" s="246"/>
      <c r="J8361" s="247"/>
      <c r="K8361" s="240"/>
      <c r="L8361" s="245"/>
    </row>
    <row r="8362" spans="1:12">
      <c r="A8362" s="243">
        <v>45226</v>
      </c>
      <c r="B8362" s="243">
        <v>45232</v>
      </c>
      <c r="C8362" s="244">
        <f t="shared" si="390"/>
        <v>7</v>
      </c>
      <c r="D8362" s="239">
        <v>45232</v>
      </c>
      <c r="E8362" s="245">
        <f t="shared" si="391"/>
        <v>6</v>
      </c>
      <c r="F8362" s="306" t="s">
        <v>176</v>
      </c>
      <c r="G8362" s="241">
        <v>1440.54</v>
      </c>
      <c r="H8362" s="244">
        <f t="shared" si="392"/>
        <v>8643.24</v>
      </c>
      <c r="I8362" s="246"/>
      <c r="J8362" s="247"/>
      <c r="K8362" s="240"/>
      <c r="L8362" s="245"/>
    </row>
    <row r="8363" spans="1:12">
      <c r="A8363" s="243">
        <v>45226</v>
      </c>
      <c r="B8363" s="243">
        <v>45232</v>
      </c>
      <c r="C8363" s="244">
        <f t="shared" si="390"/>
        <v>7</v>
      </c>
      <c r="D8363" s="239">
        <v>45232</v>
      </c>
      <c r="E8363" s="245">
        <f t="shared" si="391"/>
        <v>6</v>
      </c>
      <c r="F8363" s="306" t="s">
        <v>175</v>
      </c>
      <c r="G8363" s="241">
        <v>951.95</v>
      </c>
      <c r="H8363" s="244">
        <f t="shared" si="392"/>
        <v>5711.7000000000007</v>
      </c>
      <c r="I8363" s="246"/>
      <c r="J8363" s="247"/>
      <c r="K8363" s="240"/>
      <c r="L8363" s="245"/>
    </row>
    <row r="8364" spans="1:12">
      <c r="A8364" s="243">
        <v>45226</v>
      </c>
      <c r="B8364" s="243">
        <v>45233</v>
      </c>
      <c r="C8364" s="244">
        <f t="shared" si="390"/>
        <v>8</v>
      </c>
      <c r="D8364" s="239">
        <v>45233</v>
      </c>
      <c r="E8364" s="245">
        <f t="shared" si="391"/>
        <v>7</v>
      </c>
      <c r="F8364" s="306" t="s">
        <v>176</v>
      </c>
      <c r="G8364" s="241">
        <v>729.34</v>
      </c>
      <c r="H8364" s="244">
        <f t="shared" si="392"/>
        <v>5105.38</v>
      </c>
      <c r="I8364" s="246"/>
      <c r="J8364" s="247"/>
      <c r="K8364" s="240"/>
      <c r="L8364" s="245"/>
    </row>
    <row r="8365" spans="1:12">
      <c r="A8365" s="243">
        <v>45226</v>
      </c>
      <c r="B8365" s="243">
        <v>45226</v>
      </c>
      <c r="C8365" s="244">
        <f t="shared" si="390"/>
        <v>1</v>
      </c>
      <c r="D8365" s="239">
        <v>45226</v>
      </c>
      <c r="E8365" s="245">
        <f t="shared" si="391"/>
        <v>0</v>
      </c>
      <c r="F8365" s="306" t="s">
        <v>178</v>
      </c>
      <c r="G8365" s="241">
        <v>2122.4499999999998</v>
      </c>
      <c r="H8365" s="244">
        <f t="shared" si="392"/>
        <v>0</v>
      </c>
      <c r="I8365" s="246"/>
      <c r="J8365" s="247"/>
      <c r="K8365" s="240"/>
      <c r="L8365" s="245"/>
    </row>
    <row r="8366" spans="1:12">
      <c r="A8366" s="243">
        <v>45226</v>
      </c>
      <c r="B8366" s="243">
        <v>45233</v>
      </c>
      <c r="C8366" s="244">
        <f t="shared" si="390"/>
        <v>8</v>
      </c>
      <c r="D8366" s="239">
        <v>45233</v>
      </c>
      <c r="E8366" s="245">
        <f t="shared" si="391"/>
        <v>7</v>
      </c>
      <c r="F8366" s="306" t="s">
        <v>175</v>
      </c>
      <c r="G8366" s="241">
        <v>1035.3900000000001</v>
      </c>
      <c r="H8366" s="244">
        <f t="shared" si="392"/>
        <v>7247.7300000000005</v>
      </c>
      <c r="I8366" s="246"/>
      <c r="J8366" s="247"/>
      <c r="K8366" s="240"/>
      <c r="L8366" s="245"/>
    </row>
    <row r="8367" spans="1:12">
      <c r="A8367" s="243">
        <v>45226</v>
      </c>
      <c r="B8367" s="243">
        <v>45226</v>
      </c>
      <c r="C8367" s="244">
        <f t="shared" si="390"/>
        <v>1</v>
      </c>
      <c r="D8367" s="239">
        <v>45226</v>
      </c>
      <c r="E8367" s="245">
        <f t="shared" si="391"/>
        <v>0</v>
      </c>
      <c r="F8367" s="306" t="s">
        <v>176</v>
      </c>
      <c r="G8367" s="241">
        <v>10378.39</v>
      </c>
      <c r="H8367" s="244">
        <f t="shared" si="392"/>
        <v>0</v>
      </c>
      <c r="I8367" s="246"/>
      <c r="J8367" s="247"/>
      <c r="K8367" s="240"/>
      <c r="L8367" s="245"/>
    </row>
    <row r="8368" spans="1:12">
      <c r="A8368" s="243">
        <v>45226</v>
      </c>
      <c r="B8368" s="243">
        <v>45226</v>
      </c>
      <c r="C8368" s="244">
        <f t="shared" si="390"/>
        <v>1</v>
      </c>
      <c r="D8368" s="239">
        <v>45226</v>
      </c>
      <c r="E8368" s="245">
        <f t="shared" si="391"/>
        <v>0</v>
      </c>
      <c r="F8368" s="306" t="s">
        <v>175</v>
      </c>
      <c r="G8368" s="241">
        <v>1490.64</v>
      </c>
      <c r="H8368" s="244">
        <f t="shared" si="392"/>
        <v>0</v>
      </c>
      <c r="I8368" s="246"/>
      <c r="J8368" s="247"/>
      <c r="K8368" s="240"/>
      <c r="L8368" s="245"/>
    </row>
    <row r="8369" spans="1:12">
      <c r="A8369" s="243">
        <v>45226</v>
      </c>
      <c r="B8369" s="243">
        <v>45236</v>
      </c>
      <c r="C8369" s="244">
        <f t="shared" si="390"/>
        <v>11</v>
      </c>
      <c r="D8369" s="239">
        <v>45236</v>
      </c>
      <c r="E8369" s="245">
        <f t="shared" si="391"/>
        <v>10</v>
      </c>
      <c r="F8369" s="306" t="s">
        <v>176</v>
      </c>
      <c r="G8369" s="241">
        <v>175.35</v>
      </c>
      <c r="H8369" s="244">
        <f t="shared" si="392"/>
        <v>1753.5</v>
      </c>
      <c r="I8369" s="246"/>
      <c r="J8369" s="247"/>
      <c r="K8369" s="240"/>
      <c r="L8369" s="245"/>
    </row>
    <row r="8370" spans="1:12">
      <c r="A8370" s="243">
        <v>45226</v>
      </c>
      <c r="B8370" s="243">
        <v>45236</v>
      </c>
      <c r="C8370" s="244">
        <f t="shared" si="390"/>
        <v>11</v>
      </c>
      <c r="D8370" s="239">
        <v>45236</v>
      </c>
      <c r="E8370" s="245">
        <f t="shared" si="391"/>
        <v>10</v>
      </c>
      <c r="F8370" s="306" t="s">
        <v>175</v>
      </c>
      <c r="G8370" s="241">
        <v>624.69000000000005</v>
      </c>
      <c r="H8370" s="244">
        <f t="shared" si="392"/>
        <v>6246.9000000000005</v>
      </c>
      <c r="I8370" s="246"/>
      <c r="J8370" s="247"/>
      <c r="K8370" s="240"/>
      <c r="L8370" s="245"/>
    </row>
    <row r="8371" spans="1:12">
      <c r="A8371" s="243">
        <v>45226</v>
      </c>
      <c r="B8371" s="243">
        <v>45237</v>
      </c>
      <c r="C8371" s="244">
        <f t="shared" si="390"/>
        <v>12</v>
      </c>
      <c r="D8371" s="239">
        <v>45237</v>
      </c>
      <c r="E8371" s="245">
        <f t="shared" si="391"/>
        <v>11</v>
      </c>
      <c r="F8371" s="306" t="s">
        <v>176</v>
      </c>
      <c r="G8371" s="241">
        <v>19703.439999999999</v>
      </c>
      <c r="H8371" s="244">
        <f t="shared" si="392"/>
        <v>216737.84</v>
      </c>
      <c r="I8371" s="246"/>
      <c r="J8371" s="247"/>
      <c r="K8371" s="240"/>
      <c r="L8371" s="245"/>
    </row>
    <row r="8372" spans="1:12">
      <c r="A8372" s="243">
        <v>45226</v>
      </c>
      <c r="B8372" s="243">
        <v>45231</v>
      </c>
      <c r="C8372" s="244">
        <f t="shared" si="390"/>
        <v>6</v>
      </c>
      <c r="D8372" s="239">
        <v>45231</v>
      </c>
      <c r="E8372" s="245">
        <f t="shared" si="391"/>
        <v>5</v>
      </c>
      <c r="F8372" s="306" t="s">
        <v>177</v>
      </c>
      <c r="G8372" s="241">
        <v>13504.28</v>
      </c>
      <c r="H8372" s="244">
        <f t="shared" si="392"/>
        <v>67521.400000000009</v>
      </c>
      <c r="I8372" s="246"/>
      <c r="J8372" s="247"/>
      <c r="K8372" s="240"/>
      <c r="L8372" s="245"/>
    </row>
    <row r="8373" spans="1:12">
      <c r="A8373" s="243">
        <v>45226</v>
      </c>
      <c r="B8373" s="243">
        <v>45350</v>
      </c>
      <c r="C8373" s="244">
        <f t="shared" si="390"/>
        <v>125</v>
      </c>
      <c r="D8373" s="239">
        <v>45350</v>
      </c>
      <c r="E8373" s="245">
        <f t="shared" si="391"/>
        <v>124</v>
      </c>
      <c r="F8373" s="306" t="s">
        <v>176</v>
      </c>
      <c r="G8373" s="241">
        <v>752.38</v>
      </c>
      <c r="H8373" s="244">
        <f t="shared" si="392"/>
        <v>93295.12</v>
      </c>
      <c r="I8373" s="246"/>
      <c r="J8373" s="247"/>
      <c r="K8373" s="240"/>
      <c r="L8373" s="245"/>
    </row>
    <row r="8374" spans="1:12">
      <c r="A8374" s="243">
        <v>45226</v>
      </c>
      <c r="B8374" s="243">
        <v>45371</v>
      </c>
      <c r="C8374" s="244">
        <f t="shared" si="390"/>
        <v>146</v>
      </c>
      <c r="D8374" s="239">
        <v>45371</v>
      </c>
      <c r="E8374" s="245">
        <f t="shared" si="391"/>
        <v>145</v>
      </c>
      <c r="F8374" s="306" t="s">
        <v>176</v>
      </c>
      <c r="G8374" s="241">
        <v>17.88</v>
      </c>
      <c r="H8374" s="244">
        <f t="shared" si="392"/>
        <v>2592.6</v>
      </c>
      <c r="I8374" s="246"/>
      <c r="J8374" s="247"/>
      <c r="K8374" s="240"/>
      <c r="L8374" s="245"/>
    </row>
    <row r="8375" spans="1:12">
      <c r="A8375" s="243">
        <v>45226</v>
      </c>
      <c r="B8375" s="243">
        <v>45226</v>
      </c>
      <c r="C8375" s="244">
        <f t="shared" si="390"/>
        <v>1</v>
      </c>
      <c r="D8375" s="239">
        <v>45226</v>
      </c>
      <c r="E8375" s="245">
        <f t="shared" si="391"/>
        <v>0</v>
      </c>
      <c r="F8375" s="306" t="s">
        <v>179</v>
      </c>
      <c r="G8375" s="241">
        <v>1078.22</v>
      </c>
      <c r="H8375" s="244">
        <f t="shared" si="392"/>
        <v>0</v>
      </c>
      <c r="I8375" s="246"/>
      <c r="J8375" s="247"/>
      <c r="K8375" s="240"/>
      <c r="L8375" s="245"/>
    </row>
    <row r="8376" spans="1:12">
      <c r="A8376" s="243">
        <v>45226</v>
      </c>
      <c r="B8376" s="243">
        <v>45237</v>
      </c>
      <c r="C8376" s="244">
        <f t="shared" si="390"/>
        <v>12</v>
      </c>
      <c r="D8376" s="239">
        <v>45237</v>
      </c>
      <c r="E8376" s="245">
        <f t="shared" si="391"/>
        <v>11</v>
      </c>
      <c r="F8376" s="306" t="s">
        <v>175</v>
      </c>
      <c r="G8376" s="241">
        <v>354.05</v>
      </c>
      <c r="H8376" s="244">
        <f t="shared" si="392"/>
        <v>3894.55</v>
      </c>
      <c r="I8376" s="246"/>
      <c r="J8376" s="247"/>
      <c r="K8376" s="240"/>
      <c r="L8376" s="245"/>
    </row>
    <row r="8377" spans="1:12">
      <c r="A8377" s="243">
        <v>45226</v>
      </c>
      <c r="B8377" s="243">
        <v>45238</v>
      </c>
      <c r="C8377" s="244">
        <f t="shared" si="390"/>
        <v>13</v>
      </c>
      <c r="D8377" s="239">
        <v>45238</v>
      </c>
      <c r="E8377" s="245">
        <f t="shared" si="391"/>
        <v>12</v>
      </c>
      <c r="F8377" s="306" t="s">
        <v>176</v>
      </c>
      <c r="G8377" s="241">
        <v>3.7</v>
      </c>
      <c r="H8377" s="244">
        <f t="shared" si="392"/>
        <v>44.400000000000006</v>
      </c>
      <c r="I8377" s="246"/>
      <c r="J8377" s="247"/>
      <c r="K8377" s="240"/>
      <c r="L8377" s="245"/>
    </row>
    <row r="8378" spans="1:12">
      <c r="A8378" s="243">
        <v>45227</v>
      </c>
      <c r="B8378" s="243">
        <v>45229</v>
      </c>
      <c r="C8378" s="244">
        <f t="shared" si="390"/>
        <v>3</v>
      </c>
      <c r="D8378" s="239">
        <v>45229</v>
      </c>
      <c r="E8378" s="245">
        <f t="shared" si="391"/>
        <v>2</v>
      </c>
      <c r="F8378" s="306" t="s">
        <v>176</v>
      </c>
      <c r="G8378" s="241">
        <v>7.66</v>
      </c>
      <c r="H8378" s="244">
        <f t="shared" si="392"/>
        <v>15.32</v>
      </c>
      <c r="I8378" s="246"/>
      <c r="J8378" s="247"/>
      <c r="K8378" s="240"/>
      <c r="L8378" s="245"/>
    </row>
    <row r="8379" spans="1:12">
      <c r="A8379" s="243">
        <v>45227</v>
      </c>
      <c r="B8379" s="243">
        <v>45229</v>
      </c>
      <c r="C8379" s="244">
        <f t="shared" si="390"/>
        <v>3</v>
      </c>
      <c r="D8379" s="239">
        <v>45229</v>
      </c>
      <c r="E8379" s="245">
        <f t="shared" si="391"/>
        <v>2</v>
      </c>
      <c r="F8379" s="306" t="s">
        <v>175</v>
      </c>
      <c r="G8379" s="241">
        <v>474.22</v>
      </c>
      <c r="H8379" s="244">
        <f t="shared" si="392"/>
        <v>948.44</v>
      </c>
      <c r="I8379" s="246"/>
      <c r="J8379" s="247"/>
      <c r="K8379" s="240"/>
      <c r="L8379" s="245"/>
    </row>
    <row r="8380" spans="1:12">
      <c r="A8380" s="243">
        <v>45228</v>
      </c>
      <c r="B8380" s="243">
        <v>45231</v>
      </c>
      <c r="C8380" s="244">
        <f t="shared" si="390"/>
        <v>4</v>
      </c>
      <c r="D8380" s="239">
        <v>45231</v>
      </c>
      <c r="E8380" s="245">
        <f t="shared" si="391"/>
        <v>3</v>
      </c>
      <c r="F8380" s="306" t="s">
        <v>175</v>
      </c>
      <c r="G8380" s="241">
        <v>23</v>
      </c>
      <c r="H8380" s="244">
        <f t="shared" si="392"/>
        <v>69</v>
      </c>
      <c r="I8380" s="246"/>
      <c r="J8380" s="247"/>
      <c r="K8380" s="240"/>
      <c r="L8380" s="245"/>
    </row>
    <row r="8381" spans="1:12">
      <c r="A8381" s="243">
        <v>45228</v>
      </c>
      <c r="B8381" s="243">
        <v>45232</v>
      </c>
      <c r="C8381" s="244">
        <f t="shared" si="390"/>
        <v>5</v>
      </c>
      <c r="D8381" s="239">
        <v>45232</v>
      </c>
      <c r="E8381" s="245">
        <f t="shared" si="391"/>
        <v>4</v>
      </c>
      <c r="F8381" s="306" t="s">
        <v>176</v>
      </c>
      <c r="G8381" s="241">
        <v>112.42</v>
      </c>
      <c r="H8381" s="244">
        <f t="shared" si="392"/>
        <v>449.68</v>
      </c>
      <c r="I8381" s="246"/>
      <c r="J8381" s="247"/>
      <c r="K8381" s="240"/>
      <c r="L8381" s="245"/>
    </row>
    <row r="8382" spans="1:12">
      <c r="A8382" s="243">
        <v>45228</v>
      </c>
      <c r="B8382" s="243">
        <v>45233</v>
      </c>
      <c r="C8382" s="244">
        <f t="shared" si="390"/>
        <v>6</v>
      </c>
      <c r="D8382" s="239">
        <v>45233</v>
      </c>
      <c r="E8382" s="245">
        <f t="shared" si="391"/>
        <v>5</v>
      </c>
      <c r="F8382" s="306" t="s">
        <v>175</v>
      </c>
      <c r="G8382" s="241">
        <v>32.85</v>
      </c>
      <c r="H8382" s="244">
        <f t="shared" si="392"/>
        <v>164.25</v>
      </c>
      <c r="I8382" s="246"/>
      <c r="J8382" s="247"/>
      <c r="K8382" s="240"/>
      <c r="L8382" s="245"/>
    </row>
    <row r="8383" spans="1:12">
      <c r="A8383" s="243">
        <v>45228</v>
      </c>
      <c r="B8383" s="243">
        <v>45237</v>
      </c>
      <c r="C8383" s="244">
        <f t="shared" si="390"/>
        <v>10</v>
      </c>
      <c r="D8383" s="239">
        <v>45237</v>
      </c>
      <c r="E8383" s="245">
        <f t="shared" si="391"/>
        <v>9</v>
      </c>
      <c r="F8383" s="306" t="s">
        <v>175</v>
      </c>
      <c r="G8383" s="241">
        <v>3.37</v>
      </c>
      <c r="H8383" s="244">
        <f t="shared" si="392"/>
        <v>30.330000000000002</v>
      </c>
      <c r="I8383" s="246"/>
      <c r="J8383" s="247"/>
      <c r="K8383" s="240"/>
      <c r="L8383" s="245"/>
    </row>
    <row r="8384" spans="1:12">
      <c r="A8384" s="243">
        <v>45228</v>
      </c>
      <c r="B8384" s="243">
        <v>45229</v>
      </c>
      <c r="C8384" s="244">
        <f t="shared" si="390"/>
        <v>2</v>
      </c>
      <c r="D8384" s="239">
        <v>45229</v>
      </c>
      <c r="E8384" s="245">
        <f t="shared" si="391"/>
        <v>1</v>
      </c>
      <c r="F8384" s="306" t="s">
        <v>175</v>
      </c>
      <c r="G8384" s="241">
        <v>1957.29</v>
      </c>
      <c r="H8384" s="244">
        <f t="shared" si="392"/>
        <v>1957.29</v>
      </c>
      <c r="I8384" s="246"/>
      <c r="J8384" s="247"/>
      <c r="K8384" s="240"/>
      <c r="L8384" s="245"/>
    </row>
    <row r="8385" spans="1:12">
      <c r="A8385" s="243">
        <v>45228</v>
      </c>
      <c r="B8385" s="243">
        <v>45230</v>
      </c>
      <c r="C8385" s="244">
        <f t="shared" si="390"/>
        <v>3</v>
      </c>
      <c r="D8385" s="239">
        <v>45230</v>
      </c>
      <c r="E8385" s="245">
        <f t="shared" si="391"/>
        <v>2</v>
      </c>
      <c r="F8385" s="306" t="s">
        <v>176</v>
      </c>
      <c r="G8385" s="241">
        <v>1.29</v>
      </c>
      <c r="H8385" s="244">
        <f t="shared" si="392"/>
        <v>2.58</v>
      </c>
      <c r="I8385" s="246"/>
      <c r="J8385" s="247"/>
      <c r="K8385" s="240"/>
      <c r="L8385" s="245"/>
    </row>
    <row r="8386" spans="1:12">
      <c r="A8386" s="243">
        <v>45228</v>
      </c>
      <c r="B8386" s="243">
        <v>45230</v>
      </c>
      <c r="C8386" s="244">
        <f t="shared" si="390"/>
        <v>3</v>
      </c>
      <c r="D8386" s="239">
        <v>45230</v>
      </c>
      <c r="E8386" s="245">
        <f t="shared" si="391"/>
        <v>2</v>
      </c>
      <c r="F8386" s="306" t="s">
        <v>175</v>
      </c>
      <c r="G8386" s="241">
        <v>97.86</v>
      </c>
      <c r="H8386" s="244">
        <f t="shared" si="392"/>
        <v>195.72</v>
      </c>
      <c r="I8386" s="246"/>
      <c r="J8386" s="247"/>
      <c r="K8386" s="240"/>
      <c r="L8386" s="245"/>
    </row>
    <row r="8387" spans="1:12">
      <c r="A8387" s="243">
        <v>45229</v>
      </c>
      <c r="B8387" s="243">
        <v>45245</v>
      </c>
      <c r="C8387" s="244">
        <f t="shared" si="390"/>
        <v>17</v>
      </c>
      <c r="D8387" s="239">
        <v>45245</v>
      </c>
      <c r="E8387" s="245">
        <f t="shared" si="391"/>
        <v>16</v>
      </c>
      <c r="F8387" s="306" t="s">
        <v>175</v>
      </c>
      <c r="G8387" s="241">
        <v>95.45</v>
      </c>
      <c r="H8387" s="244">
        <f t="shared" si="392"/>
        <v>1527.2</v>
      </c>
      <c r="I8387" s="246"/>
      <c r="J8387" s="247"/>
      <c r="K8387" s="240"/>
      <c r="L8387" s="245"/>
    </row>
    <row r="8388" spans="1:12">
      <c r="A8388" s="243">
        <v>45229</v>
      </c>
      <c r="B8388" s="243">
        <v>45247</v>
      </c>
      <c r="C8388" s="244">
        <f t="shared" si="390"/>
        <v>19</v>
      </c>
      <c r="D8388" s="239">
        <v>45247</v>
      </c>
      <c r="E8388" s="245">
        <f t="shared" si="391"/>
        <v>18</v>
      </c>
      <c r="F8388" s="306" t="s">
        <v>176</v>
      </c>
      <c r="G8388" s="241">
        <v>573.69000000000005</v>
      </c>
      <c r="H8388" s="244">
        <f t="shared" si="392"/>
        <v>10326.420000000002</v>
      </c>
      <c r="I8388" s="246"/>
      <c r="J8388" s="247"/>
      <c r="K8388" s="240"/>
      <c r="L8388" s="245"/>
    </row>
    <row r="8389" spans="1:12">
      <c r="A8389" s="243">
        <v>45229</v>
      </c>
      <c r="B8389" s="243">
        <v>45231</v>
      </c>
      <c r="C8389" s="244">
        <f t="shared" si="390"/>
        <v>3</v>
      </c>
      <c r="D8389" s="239">
        <v>45231</v>
      </c>
      <c r="E8389" s="245">
        <f t="shared" si="391"/>
        <v>2</v>
      </c>
      <c r="F8389" s="306" t="s">
        <v>178</v>
      </c>
      <c r="G8389" s="241">
        <v>257868.57</v>
      </c>
      <c r="H8389" s="244">
        <f t="shared" si="392"/>
        <v>515737.14</v>
      </c>
      <c r="I8389" s="246"/>
      <c r="J8389" s="247"/>
      <c r="K8389" s="240"/>
      <c r="L8389" s="245"/>
    </row>
    <row r="8390" spans="1:12">
      <c r="A8390" s="243">
        <v>45229</v>
      </c>
      <c r="B8390" s="243">
        <v>45231</v>
      </c>
      <c r="C8390" s="244">
        <f t="shared" si="390"/>
        <v>3</v>
      </c>
      <c r="D8390" s="239">
        <v>45231</v>
      </c>
      <c r="E8390" s="245">
        <f t="shared" si="391"/>
        <v>2</v>
      </c>
      <c r="F8390" s="306" t="s">
        <v>176</v>
      </c>
      <c r="G8390" s="241">
        <v>99291.64</v>
      </c>
      <c r="H8390" s="244">
        <f t="shared" si="392"/>
        <v>198583.28</v>
      </c>
      <c r="I8390" s="246"/>
      <c r="J8390" s="247"/>
      <c r="K8390" s="240"/>
      <c r="L8390" s="245"/>
    </row>
    <row r="8391" spans="1:12">
      <c r="A8391" s="243">
        <v>45229</v>
      </c>
      <c r="B8391" s="243">
        <v>45443</v>
      </c>
      <c r="C8391" s="244">
        <f t="shared" ref="C8391:C8454" si="393">B8391-A8391+1</f>
        <v>215</v>
      </c>
      <c r="D8391" s="239">
        <v>45443</v>
      </c>
      <c r="E8391" s="245">
        <f t="shared" ref="E8391:E8454" si="394">D8391-A8391</f>
        <v>214</v>
      </c>
      <c r="F8391" s="306" t="s">
        <v>175</v>
      </c>
      <c r="G8391" s="241">
        <v>102.42</v>
      </c>
      <c r="H8391" s="244">
        <f t="shared" ref="H8391:H8454" si="395">E8391*G8391</f>
        <v>21917.88</v>
      </c>
      <c r="I8391" s="246"/>
      <c r="J8391" s="247"/>
      <c r="K8391" s="240"/>
      <c r="L8391" s="245"/>
    </row>
    <row r="8392" spans="1:12">
      <c r="A8392" s="243">
        <v>45229</v>
      </c>
      <c r="B8392" s="243">
        <v>45232</v>
      </c>
      <c r="C8392" s="244">
        <f t="shared" si="393"/>
        <v>4</v>
      </c>
      <c r="D8392" s="239">
        <v>45232</v>
      </c>
      <c r="E8392" s="245">
        <f t="shared" si="394"/>
        <v>3</v>
      </c>
      <c r="F8392" s="306" t="s">
        <v>176</v>
      </c>
      <c r="G8392" s="241">
        <v>120873.53</v>
      </c>
      <c r="H8392" s="244">
        <f t="shared" si="395"/>
        <v>362620.58999999997</v>
      </c>
      <c r="I8392" s="246"/>
      <c r="J8392" s="247"/>
      <c r="K8392" s="240"/>
      <c r="L8392" s="245"/>
    </row>
    <row r="8393" spans="1:12">
      <c r="A8393" s="243">
        <v>45229</v>
      </c>
      <c r="B8393" s="243">
        <v>45231</v>
      </c>
      <c r="C8393" s="244">
        <f t="shared" si="393"/>
        <v>3</v>
      </c>
      <c r="D8393" s="239">
        <v>45231</v>
      </c>
      <c r="E8393" s="245">
        <f t="shared" si="394"/>
        <v>2</v>
      </c>
      <c r="F8393" s="306" t="s">
        <v>175</v>
      </c>
      <c r="G8393" s="241">
        <v>6835.13</v>
      </c>
      <c r="H8393" s="244">
        <f t="shared" si="395"/>
        <v>13670.26</v>
      </c>
      <c r="I8393" s="246"/>
      <c r="J8393" s="247"/>
      <c r="K8393" s="240"/>
      <c r="L8393" s="245"/>
    </row>
    <row r="8394" spans="1:12">
      <c r="A8394" s="243">
        <v>45229</v>
      </c>
      <c r="B8394" s="243">
        <v>45233</v>
      </c>
      <c r="C8394" s="244">
        <f t="shared" si="393"/>
        <v>5</v>
      </c>
      <c r="D8394" s="239">
        <v>45233</v>
      </c>
      <c r="E8394" s="245">
        <f t="shared" si="394"/>
        <v>4</v>
      </c>
      <c r="F8394" s="306" t="s">
        <v>178</v>
      </c>
      <c r="G8394" s="241">
        <v>15188.06</v>
      </c>
      <c r="H8394" s="244">
        <f t="shared" si="395"/>
        <v>60752.24</v>
      </c>
      <c r="I8394" s="246"/>
      <c r="J8394" s="247"/>
      <c r="K8394" s="240"/>
      <c r="L8394" s="245"/>
    </row>
    <row r="8395" spans="1:12">
      <c r="A8395" s="243">
        <v>45229</v>
      </c>
      <c r="B8395" s="243">
        <v>45243</v>
      </c>
      <c r="C8395" s="244">
        <f t="shared" si="393"/>
        <v>15</v>
      </c>
      <c r="D8395" s="239">
        <v>45243</v>
      </c>
      <c r="E8395" s="245">
        <f t="shared" si="394"/>
        <v>14</v>
      </c>
      <c r="F8395" s="306" t="s">
        <v>177</v>
      </c>
      <c r="G8395" s="241">
        <v>152.28</v>
      </c>
      <c r="H8395" s="244">
        <f t="shared" si="395"/>
        <v>2131.92</v>
      </c>
      <c r="I8395" s="246"/>
      <c r="J8395" s="247"/>
      <c r="K8395" s="240"/>
      <c r="L8395" s="245"/>
    </row>
    <row r="8396" spans="1:12">
      <c r="A8396" s="243">
        <v>45229</v>
      </c>
      <c r="B8396" s="243">
        <v>45233</v>
      </c>
      <c r="C8396" s="244">
        <f t="shared" si="393"/>
        <v>5</v>
      </c>
      <c r="D8396" s="239">
        <v>45233</v>
      </c>
      <c r="E8396" s="245">
        <f t="shared" si="394"/>
        <v>4</v>
      </c>
      <c r="F8396" s="306" t="s">
        <v>176</v>
      </c>
      <c r="G8396" s="241">
        <v>422.59</v>
      </c>
      <c r="H8396" s="244">
        <f t="shared" si="395"/>
        <v>1690.36</v>
      </c>
      <c r="I8396" s="246"/>
      <c r="J8396" s="247"/>
      <c r="K8396" s="240"/>
      <c r="L8396" s="245"/>
    </row>
    <row r="8397" spans="1:12">
      <c r="A8397" s="243">
        <v>45229</v>
      </c>
      <c r="B8397" s="243">
        <v>45232</v>
      </c>
      <c r="C8397" s="244">
        <f t="shared" si="393"/>
        <v>4</v>
      </c>
      <c r="D8397" s="239">
        <v>45232</v>
      </c>
      <c r="E8397" s="245">
        <f t="shared" si="394"/>
        <v>3</v>
      </c>
      <c r="F8397" s="306" t="s">
        <v>175</v>
      </c>
      <c r="G8397" s="241">
        <v>796.16</v>
      </c>
      <c r="H8397" s="244">
        <f t="shared" si="395"/>
        <v>2388.48</v>
      </c>
      <c r="I8397" s="246"/>
      <c r="J8397" s="247"/>
      <c r="K8397" s="240"/>
      <c r="L8397" s="245"/>
    </row>
    <row r="8398" spans="1:12">
      <c r="A8398" s="243">
        <v>45229</v>
      </c>
      <c r="B8398" s="243">
        <v>45233</v>
      </c>
      <c r="C8398" s="244">
        <f t="shared" si="393"/>
        <v>5</v>
      </c>
      <c r="D8398" s="239">
        <v>45233</v>
      </c>
      <c r="E8398" s="245">
        <f t="shared" si="394"/>
        <v>4</v>
      </c>
      <c r="F8398" s="306" t="s">
        <v>175</v>
      </c>
      <c r="G8398" s="241">
        <v>1062.1300000000001</v>
      </c>
      <c r="H8398" s="244">
        <f t="shared" si="395"/>
        <v>4248.5200000000004</v>
      </c>
      <c r="I8398" s="246"/>
      <c r="J8398" s="247"/>
      <c r="K8398" s="240"/>
      <c r="L8398" s="245"/>
    </row>
    <row r="8399" spans="1:12">
      <c r="A8399" s="243">
        <v>45229</v>
      </c>
      <c r="B8399" s="243">
        <v>45392</v>
      </c>
      <c r="C8399" s="244">
        <f t="shared" si="393"/>
        <v>164</v>
      </c>
      <c r="D8399" s="239">
        <v>45392</v>
      </c>
      <c r="E8399" s="245">
        <f t="shared" si="394"/>
        <v>163</v>
      </c>
      <c r="F8399" s="306" t="s">
        <v>176</v>
      </c>
      <c r="G8399" s="241">
        <v>1259.57</v>
      </c>
      <c r="H8399" s="244">
        <f t="shared" si="395"/>
        <v>205309.91</v>
      </c>
      <c r="I8399" s="246"/>
      <c r="J8399" s="247"/>
      <c r="K8399" s="240"/>
      <c r="L8399" s="245"/>
    </row>
    <row r="8400" spans="1:12">
      <c r="A8400" s="243">
        <v>45229</v>
      </c>
      <c r="B8400" s="243">
        <v>45236</v>
      </c>
      <c r="C8400" s="244">
        <f t="shared" si="393"/>
        <v>8</v>
      </c>
      <c r="D8400" s="239">
        <v>45236</v>
      </c>
      <c r="E8400" s="245">
        <f t="shared" si="394"/>
        <v>7</v>
      </c>
      <c r="F8400" s="306" t="s">
        <v>176</v>
      </c>
      <c r="G8400" s="241">
        <v>2972.18</v>
      </c>
      <c r="H8400" s="244">
        <f t="shared" si="395"/>
        <v>20805.259999999998</v>
      </c>
      <c r="I8400" s="246"/>
      <c r="J8400" s="247"/>
      <c r="K8400" s="240"/>
      <c r="L8400" s="245"/>
    </row>
    <row r="8401" spans="1:12">
      <c r="A8401" s="243">
        <v>45229</v>
      </c>
      <c r="B8401" s="243">
        <v>45273</v>
      </c>
      <c r="C8401" s="244">
        <f t="shared" si="393"/>
        <v>45</v>
      </c>
      <c r="D8401" s="239">
        <v>45273</v>
      </c>
      <c r="E8401" s="245">
        <f t="shared" si="394"/>
        <v>44</v>
      </c>
      <c r="F8401" s="306" t="s">
        <v>175</v>
      </c>
      <c r="G8401" s="241">
        <v>7.3</v>
      </c>
      <c r="H8401" s="244">
        <f t="shared" si="395"/>
        <v>321.2</v>
      </c>
      <c r="I8401" s="246"/>
      <c r="J8401" s="247"/>
      <c r="K8401" s="240"/>
      <c r="L8401" s="245"/>
    </row>
    <row r="8402" spans="1:12">
      <c r="A8402" s="243">
        <v>45229</v>
      </c>
      <c r="B8402" s="243">
        <v>45250</v>
      </c>
      <c r="C8402" s="244">
        <f t="shared" si="393"/>
        <v>22</v>
      </c>
      <c r="D8402" s="239">
        <v>45250</v>
      </c>
      <c r="E8402" s="245">
        <f t="shared" si="394"/>
        <v>21</v>
      </c>
      <c r="F8402" s="306" t="s">
        <v>176</v>
      </c>
      <c r="G8402" s="241">
        <v>43.49</v>
      </c>
      <c r="H8402" s="244">
        <f t="shared" si="395"/>
        <v>913.29000000000008</v>
      </c>
      <c r="I8402" s="246"/>
      <c r="J8402" s="247"/>
      <c r="K8402" s="240"/>
      <c r="L8402" s="245"/>
    </row>
    <row r="8403" spans="1:12">
      <c r="A8403" s="243">
        <v>45229</v>
      </c>
      <c r="B8403" s="243">
        <v>45231</v>
      </c>
      <c r="C8403" s="244">
        <f t="shared" si="393"/>
        <v>3</v>
      </c>
      <c r="D8403" s="239">
        <v>45231</v>
      </c>
      <c r="E8403" s="245">
        <f t="shared" si="394"/>
        <v>2</v>
      </c>
      <c r="F8403" s="306" t="s">
        <v>177</v>
      </c>
      <c r="G8403" s="241">
        <v>30574.79</v>
      </c>
      <c r="H8403" s="244">
        <f t="shared" si="395"/>
        <v>61149.58</v>
      </c>
      <c r="I8403" s="246"/>
      <c r="J8403" s="247"/>
      <c r="K8403" s="240"/>
      <c r="L8403" s="245"/>
    </row>
    <row r="8404" spans="1:12">
      <c r="A8404" s="243">
        <v>45229</v>
      </c>
      <c r="B8404" s="243">
        <v>45236</v>
      </c>
      <c r="C8404" s="244">
        <f t="shared" si="393"/>
        <v>8</v>
      </c>
      <c r="D8404" s="239">
        <v>45236</v>
      </c>
      <c r="E8404" s="245">
        <f t="shared" si="394"/>
        <v>7</v>
      </c>
      <c r="F8404" s="306" t="s">
        <v>175</v>
      </c>
      <c r="G8404" s="241">
        <v>1719.2</v>
      </c>
      <c r="H8404" s="244">
        <f t="shared" si="395"/>
        <v>12034.4</v>
      </c>
      <c r="I8404" s="246"/>
      <c r="J8404" s="247"/>
      <c r="K8404" s="240"/>
      <c r="L8404" s="245"/>
    </row>
    <row r="8405" spans="1:12">
      <c r="A8405" s="243">
        <v>45229</v>
      </c>
      <c r="B8405" s="243">
        <v>45237</v>
      </c>
      <c r="C8405" s="244">
        <f t="shared" si="393"/>
        <v>9</v>
      </c>
      <c r="D8405" s="239">
        <v>45237</v>
      </c>
      <c r="E8405" s="245">
        <f t="shared" si="394"/>
        <v>8</v>
      </c>
      <c r="F8405" s="306" t="s">
        <v>176</v>
      </c>
      <c r="G8405" s="241">
        <v>373.5</v>
      </c>
      <c r="H8405" s="244">
        <f t="shared" si="395"/>
        <v>2988</v>
      </c>
      <c r="I8405" s="246"/>
      <c r="J8405" s="247"/>
      <c r="K8405" s="240"/>
      <c r="L8405" s="245"/>
    </row>
    <row r="8406" spans="1:12">
      <c r="A8406" s="243">
        <v>45229</v>
      </c>
      <c r="B8406" s="243">
        <v>45275</v>
      </c>
      <c r="C8406" s="244">
        <f t="shared" si="393"/>
        <v>47</v>
      </c>
      <c r="D8406" s="239">
        <v>45275</v>
      </c>
      <c r="E8406" s="245">
        <f t="shared" si="394"/>
        <v>46</v>
      </c>
      <c r="F8406" s="306" t="s">
        <v>176</v>
      </c>
      <c r="G8406" s="241">
        <v>75.87</v>
      </c>
      <c r="H8406" s="244">
        <f t="shared" si="395"/>
        <v>3490.0200000000004</v>
      </c>
      <c r="I8406" s="246"/>
      <c r="J8406" s="247"/>
      <c r="K8406" s="240"/>
      <c r="L8406" s="245"/>
    </row>
    <row r="8407" spans="1:12">
      <c r="A8407" s="243">
        <v>45229</v>
      </c>
      <c r="B8407" s="243">
        <v>45232</v>
      </c>
      <c r="C8407" s="244">
        <f t="shared" si="393"/>
        <v>4</v>
      </c>
      <c r="D8407" s="239">
        <v>45232</v>
      </c>
      <c r="E8407" s="245">
        <f t="shared" si="394"/>
        <v>3</v>
      </c>
      <c r="F8407" s="306" t="s">
        <v>177</v>
      </c>
      <c r="G8407" s="241">
        <v>57215.07</v>
      </c>
      <c r="H8407" s="244">
        <f t="shared" si="395"/>
        <v>171645.21</v>
      </c>
      <c r="I8407" s="246"/>
      <c r="J8407" s="247"/>
      <c r="K8407" s="240"/>
      <c r="L8407" s="245"/>
    </row>
    <row r="8408" spans="1:12">
      <c r="A8408" s="243">
        <v>45229</v>
      </c>
      <c r="B8408" s="243">
        <v>45237</v>
      </c>
      <c r="C8408" s="244">
        <f t="shared" si="393"/>
        <v>9</v>
      </c>
      <c r="D8408" s="239">
        <v>45237</v>
      </c>
      <c r="E8408" s="245">
        <f t="shared" si="394"/>
        <v>8</v>
      </c>
      <c r="F8408" s="306" t="s">
        <v>175</v>
      </c>
      <c r="G8408" s="241">
        <v>981.26</v>
      </c>
      <c r="H8408" s="244">
        <f t="shared" si="395"/>
        <v>7850.08</v>
      </c>
      <c r="I8408" s="246"/>
      <c r="J8408" s="247"/>
      <c r="K8408" s="240"/>
      <c r="L8408" s="245"/>
    </row>
    <row r="8409" spans="1:12">
      <c r="A8409" s="243">
        <v>45229</v>
      </c>
      <c r="B8409" s="243">
        <v>45251</v>
      </c>
      <c r="C8409" s="244">
        <f t="shared" si="393"/>
        <v>23</v>
      </c>
      <c r="D8409" s="239">
        <v>45251</v>
      </c>
      <c r="E8409" s="245">
        <f t="shared" si="394"/>
        <v>22</v>
      </c>
      <c r="F8409" s="306" t="s">
        <v>175</v>
      </c>
      <c r="G8409" s="241">
        <v>12.59</v>
      </c>
      <c r="H8409" s="244">
        <f t="shared" si="395"/>
        <v>276.98</v>
      </c>
      <c r="I8409" s="246"/>
      <c r="J8409" s="247"/>
      <c r="K8409" s="240"/>
      <c r="L8409" s="245"/>
    </row>
    <row r="8410" spans="1:12">
      <c r="A8410" s="243">
        <v>45229</v>
      </c>
      <c r="B8410" s="243">
        <v>45238</v>
      </c>
      <c r="C8410" s="244">
        <f t="shared" si="393"/>
        <v>10</v>
      </c>
      <c r="D8410" s="239">
        <v>45238</v>
      </c>
      <c r="E8410" s="245">
        <f t="shared" si="394"/>
        <v>9</v>
      </c>
      <c r="F8410" s="306" t="s">
        <v>175</v>
      </c>
      <c r="G8410" s="241">
        <v>94.85</v>
      </c>
      <c r="H8410" s="244">
        <f t="shared" si="395"/>
        <v>853.65</v>
      </c>
      <c r="I8410" s="246"/>
      <c r="J8410" s="247"/>
      <c r="K8410" s="240"/>
      <c r="L8410" s="245"/>
    </row>
    <row r="8411" spans="1:12">
      <c r="A8411" s="243">
        <v>45229</v>
      </c>
      <c r="B8411" s="243">
        <v>45230</v>
      </c>
      <c r="C8411" s="244">
        <f t="shared" si="393"/>
        <v>2</v>
      </c>
      <c r="D8411" s="239">
        <v>45230</v>
      </c>
      <c r="E8411" s="245">
        <f t="shared" si="394"/>
        <v>1</v>
      </c>
      <c r="F8411" s="306" t="s">
        <v>178</v>
      </c>
      <c r="G8411" s="241">
        <v>225975.16</v>
      </c>
      <c r="H8411" s="244">
        <f t="shared" si="395"/>
        <v>225975.16</v>
      </c>
      <c r="I8411" s="246"/>
      <c r="J8411" s="247"/>
      <c r="K8411" s="240"/>
      <c r="L8411" s="245"/>
    </row>
    <row r="8412" spans="1:12">
      <c r="A8412" s="243">
        <v>45229</v>
      </c>
      <c r="B8412" s="243">
        <v>45229</v>
      </c>
      <c r="C8412" s="244">
        <f t="shared" si="393"/>
        <v>1</v>
      </c>
      <c r="D8412" s="239">
        <v>45229</v>
      </c>
      <c r="E8412" s="245">
        <f t="shared" si="394"/>
        <v>0</v>
      </c>
      <c r="F8412" s="306" t="s">
        <v>176</v>
      </c>
      <c r="G8412" s="241">
        <v>826.72</v>
      </c>
      <c r="H8412" s="244">
        <f t="shared" si="395"/>
        <v>0</v>
      </c>
      <c r="I8412" s="246"/>
      <c r="J8412" s="247"/>
      <c r="K8412" s="240"/>
      <c r="L8412" s="245"/>
    </row>
    <row r="8413" spans="1:12">
      <c r="A8413" s="243">
        <v>45229</v>
      </c>
      <c r="B8413" s="243">
        <v>45230</v>
      </c>
      <c r="C8413" s="244">
        <f t="shared" si="393"/>
        <v>2</v>
      </c>
      <c r="D8413" s="239">
        <v>45230</v>
      </c>
      <c r="E8413" s="245">
        <f t="shared" si="394"/>
        <v>1</v>
      </c>
      <c r="F8413" s="306" t="s">
        <v>176</v>
      </c>
      <c r="G8413" s="241">
        <v>431103.45</v>
      </c>
      <c r="H8413" s="244">
        <f t="shared" si="395"/>
        <v>431103.45</v>
      </c>
      <c r="I8413" s="246"/>
      <c r="J8413" s="247"/>
      <c r="K8413" s="240"/>
      <c r="L8413" s="245"/>
    </row>
    <row r="8414" spans="1:12">
      <c r="A8414" s="243">
        <v>45229</v>
      </c>
      <c r="B8414" s="243">
        <v>45229</v>
      </c>
      <c r="C8414" s="244">
        <f t="shared" si="393"/>
        <v>1</v>
      </c>
      <c r="D8414" s="239">
        <v>45229</v>
      </c>
      <c r="E8414" s="245">
        <f t="shared" si="394"/>
        <v>0</v>
      </c>
      <c r="F8414" s="306" t="s">
        <v>175</v>
      </c>
      <c r="G8414" s="241">
        <v>739.06</v>
      </c>
      <c r="H8414" s="244">
        <f t="shared" si="395"/>
        <v>0</v>
      </c>
      <c r="I8414" s="246"/>
      <c r="J8414" s="247"/>
      <c r="K8414" s="240"/>
      <c r="L8414" s="245"/>
    </row>
    <row r="8415" spans="1:12">
      <c r="A8415" s="243">
        <v>45229</v>
      </c>
      <c r="B8415" s="243">
        <v>45230</v>
      </c>
      <c r="C8415" s="244">
        <f t="shared" si="393"/>
        <v>2</v>
      </c>
      <c r="D8415" s="239">
        <v>45230</v>
      </c>
      <c r="E8415" s="245">
        <f t="shared" si="394"/>
        <v>1</v>
      </c>
      <c r="F8415" s="306" t="s">
        <v>175</v>
      </c>
      <c r="G8415" s="241">
        <v>576770.09</v>
      </c>
      <c r="H8415" s="244">
        <f t="shared" si="395"/>
        <v>576770.09</v>
      </c>
      <c r="I8415" s="246"/>
      <c r="J8415" s="247"/>
      <c r="K8415" s="240"/>
      <c r="L8415" s="245"/>
    </row>
    <row r="8416" spans="1:12">
      <c r="A8416" s="243">
        <v>45229</v>
      </c>
      <c r="B8416" s="243">
        <v>45236</v>
      </c>
      <c r="C8416" s="244">
        <f t="shared" si="393"/>
        <v>8</v>
      </c>
      <c r="D8416" s="239">
        <v>45236</v>
      </c>
      <c r="E8416" s="245">
        <f t="shared" si="394"/>
        <v>7</v>
      </c>
      <c r="F8416" s="306" t="s">
        <v>177</v>
      </c>
      <c r="G8416" s="241">
        <v>532.69000000000005</v>
      </c>
      <c r="H8416" s="244">
        <f t="shared" si="395"/>
        <v>3728.8300000000004</v>
      </c>
      <c r="I8416" s="246"/>
      <c r="J8416" s="247"/>
      <c r="K8416" s="240"/>
      <c r="L8416" s="245"/>
    </row>
    <row r="8417" spans="1:12">
      <c r="A8417" s="243">
        <v>45229</v>
      </c>
      <c r="B8417" s="243">
        <v>45231</v>
      </c>
      <c r="C8417" s="244">
        <f t="shared" si="393"/>
        <v>3</v>
      </c>
      <c r="D8417" s="239">
        <v>45231</v>
      </c>
      <c r="E8417" s="245">
        <f t="shared" si="394"/>
        <v>2</v>
      </c>
      <c r="F8417" s="306" t="s">
        <v>180</v>
      </c>
      <c r="G8417" s="241">
        <v>0</v>
      </c>
      <c r="H8417" s="244">
        <f t="shared" si="395"/>
        <v>0</v>
      </c>
      <c r="I8417" s="246"/>
      <c r="J8417" s="247"/>
      <c r="K8417" s="240"/>
      <c r="L8417" s="245"/>
    </row>
    <row r="8418" spans="1:12">
      <c r="A8418" s="243">
        <v>45229</v>
      </c>
      <c r="B8418" s="243">
        <v>45229</v>
      </c>
      <c r="C8418" s="244">
        <f t="shared" si="393"/>
        <v>1</v>
      </c>
      <c r="D8418" s="239">
        <v>45229</v>
      </c>
      <c r="E8418" s="245">
        <f t="shared" si="394"/>
        <v>0</v>
      </c>
      <c r="F8418" s="306" t="s">
        <v>179</v>
      </c>
      <c r="G8418" s="241">
        <v>618.62</v>
      </c>
      <c r="H8418" s="244">
        <f t="shared" si="395"/>
        <v>0</v>
      </c>
      <c r="I8418" s="246"/>
      <c r="J8418" s="247"/>
      <c r="K8418" s="240"/>
      <c r="L8418" s="245"/>
    </row>
    <row r="8419" spans="1:12">
      <c r="A8419" s="243">
        <v>45229</v>
      </c>
      <c r="B8419" s="243">
        <v>45265</v>
      </c>
      <c r="C8419" s="244">
        <f t="shared" si="393"/>
        <v>37</v>
      </c>
      <c r="D8419" s="239">
        <v>45265</v>
      </c>
      <c r="E8419" s="245">
        <f t="shared" si="394"/>
        <v>36</v>
      </c>
      <c r="F8419" s="306" t="s">
        <v>176</v>
      </c>
      <c r="G8419" s="241">
        <v>312.3</v>
      </c>
      <c r="H8419" s="244">
        <f t="shared" si="395"/>
        <v>11242.800000000001</v>
      </c>
      <c r="I8419" s="246"/>
      <c r="J8419" s="247"/>
      <c r="K8419" s="240"/>
      <c r="L8419" s="245"/>
    </row>
    <row r="8420" spans="1:12">
      <c r="A8420" s="243">
        <v>45229</v>
      </c>
      <c r="B8420" s="243">
        <v>45265</v>
      </c>
      <c r="C8420" s="244">
        <f t="shared" si="393"/>
        <v>37</v>
      </c>
      <c r="D8420" s="239">
        <v>45265</v>
      </c>
      <c r="E8420" s="245">
        <f t="shared" si="394"/>
        <v>36</v>
      </c>
      <c r="F8420" s="306" t="s">
        <v>175</v>
      </c>
      <c r="G8420" s="241">
        <v>25.79</v>
      </c>
      <c r="H8420" s="244">
        <f t="shared" si="395"/>
        <v>928.43999999999994</v>
      </c>
      <c r="I8420" s="246"/>
      <c r="J8420" s="247"/>
      <c r="K8420" s="240"/>
      <c r="L8420" s="245"/>
    </row>
    <row r="8421" spans="1:12">
      <c r="A8421" s="243">
        <v>45229</v>
      </c>
      <c r="B8421" s="243">
        <v>45266</v>
      </c>
      <c r="C8421" s="244">
        <f t="shared" si="393"/>
        <v>38</v>
      </c>
      <c r="D8421" s="239">
        <v>45266</v>
      </c>
      <c r="E8421" s="245">
        <f t="shared" si="394"/>
        <v>37</v>
      </c>
      <c r="F8421" s="306" t="s">
        <v>176</v>
      </c>
      <c r="G8421" s="241">
        <v>86.41</v>
      </c>
      <c r="H8421" s="244">
        <f t="shared" si="395"/>
        <v>3197.17</v>
      </c>
      <c r="I8421" s="246"/>
      <c r="J8421" s="247"/>
      <c r="K8421" s="240"/>
      <c r="L8421" s="245"/>
    </row>
    <row r="8422" spans="1:12">
      <c r="A8422" s="243">
        <v>45229</v>
      </c>
      <c r="B8422" s="243">
        <v>45280</v>
      </c>
      <c r="C8422" s="244">
        <f t="shared" si="393"/>
        <v>52</v>
      </c>
      <c r="D8422" s="239">
        <v>45280</v>
      </c>
      <c r="E8422" s="245">
        <f t="shared" si="394"/>
        <v>51</v>
      </c>
      <c r="F8422" s="306" t="s">
        <v>175</v>
      </c>
      <c r="G8422" s="241">
        <v>189.06</v>
      </c>
      <c r="H8422" s="244">
        <f t="shared" si="395"/>
        <v>9642.06</v>
      </c>
      <c r="I8422" s="246"/>
      <c r="J8422" s="247"/>
      <c r="K8422" s="240"/>
      <c r="L8422" s="245"/>
    </row>
    <row r="8423" spans="1:12">
      <c r="A8423" s="243">
        <v>45229</v>
      </c>
      <c r="B8423" s="243">
        <v>45229</v>
      </c>
      <c r="C8423" s="244">
        <f t="shared" si="393"/>
        <v>1</v>
      </c>
      <c r="D8423" s="239">
        <v>45229</v>
      </c>
      <c r="E8423" s="245">
        <f t="shared" si="394"/>
        <v>0</v>
      </c>
      <c r="F8423" s="306" t="s">
        <v>177</v>
      </c>
      <c r="G8423" s="241">
        <v>70.709999999999994</v>
      </c>
      <c r="H8423" s="244">
        <f t="shared" si="395"/>
        <v>0</v>
      </c>
      <c r="I8423" s="246"/>
      <c r="J8423" s="247"/>
      <c r="K8423" s="240"/>
      <c r="L8423" s="245"/>
    </row>
    <row r="8424" spans="1:12">
      <c r="A8424" s="243">
        <v>45229</v>
      </c>
      <c r="B8424" s="243">
        <v>45243</v>
      </c>
      <c r="C8424" s="244">
        <f t="shared" si="393"/>
        <v>15</v>
      </c>
      <c r="D8424" s="239">
        <v>45243</v>
      </c>
      <c r="E8424" s="245">
        <f t="shared" si="394"/>
        <v>14</v>
      </c>
      <c r="F8424" s="306" t="s">
        <v>176</v>
      </c>
      <c r="G8424" s="241">
        <v>821.64</v>
      </c>
      <c r="H8424" s="244">
        <f t="shared" si="395"/>
        <v>11502.96</v>
      </c>
      <c r="I8424" s="246"/>
      <c r="J8424" s="247"/>
      <c r="K8424" s="240"/>
      <c r="L8424" s="245"/>
    </row>
    <row r="8425" spans="1:12">
      <c r="A8425" s="243">
        <v>45229</v>
      </c>
      <c r="B8425" s="243">
        <v>45230</v>
      </c>
      <c r="C8425" s="244">
        <f t="shared" si="393"/>
        <v>2</v>
      </c>
      <c r="D8425" s="239">
        <v>45230</v>
      </c>
      <c r="E8425" s="245">
        <f t="shared" si="394"/>
        <v>1</v>
      </c>
      <c r="F8425" s="306" t="s">
        <v>177</v>
      </c>
      <c r="G8425" s="241">
        <v>115759.53</v>
      </c>
      <c r="H8425" s="244">
        <f t="shared" si="395"/>
        <v>115759.53</v>
      </c>
      <c r="I8425" s="246"/>
      <c r="J8425" s="247"/>
      <c r="K8425" s="240"/>
      <c r="L8425" s="245"/>
    </row>
    <row r="8426" spans="1:12">
      <c r="A8426" s="243">
        <v>45229</v>
      </c>
      <c r="B8426" s="243">
        <v>45268</v>
      </c>
      <c r="C8426" s="244">
        <f t="shared" si="393"/>
        <v>40</v>
      </c>
      <c r="D8426" s="239">
        <v>45268</v>
      </c>
      <c r="E8426" s="245">
        <f t="shared" si="394"/>
        <v>39</v>
      </c>
      <c r="F8426" s="306" t="s">
        <v>176</v>
      </c>
      <c r="G8426" s="241">
        <v>137.4</v>
      </c>
      <c r="H8426" s="244">
        <f t="shared" si="395"/>
        <v>5358.6</v>
      </c>
      <c r="I8426" s="246"/>
      <c r="J8426" s="247"/>
      <c r="K8426" s="240"/>
      <c r="L8426" s="245"/>
    </row>
    <row r="8427" spans="1:12">
      <c r="A8427" s="243">
        <v>45229</v>
      </c>
      <c r="B8427" s="243">
        <v>45244</v>
      </c>
      <c r="C8427" s="244">
        <f t="shared" si="393"/>
        <v>16</v>
      </c>
      <c r="D8427" s="239">
        <v>45244</v>
      </c>
      <c r="E8427" s="245">
        <f t="shared" si="394"/>
        <v>15</v>
      </c>
      <c r="F8427" s="306" t="s">
        <v>176</v>
      </c>
      <c r="G8427" s="241">
        <v>286.83999999999997</v>
      </c>
      <c r="H8427" s="244">
        <f t="shared" si="395"/>
        <v>4302.5999999999995</v>
      </c>
      <c r="I8427" s="246"/>
      <c r="J8427" s="247"/>
      <c r="K8427" s="240"/>
      <c r="L8427" s="245"/>
    </row>
    <row r="8428" spans="1:12">
      <c r="A8428" s="243">
        <v>45229</v>
      </c>
      <c r="B8428" s="243">
        <v>45260</v>
      </c>
      <c r="C8428" s="244">
        <f t="shared" si="393"/>
        <v>32</v>
      </c>
      <c r="D8428" s="239">
        <v>45260</v>
      </c>
      <c r="E8428" s="245">
        <f t="shared" si="394"/>
        <v>31</v>
      </c>
      <c r="F8428" s="306" t="s">
        <v>178</v>
      </c>
      <c r="G8428" s="241">
        <v>51162.45</v>
      </c>
      <c r="H8428" s="244">
        <f t="shared" si="395"/>
        <v>1586035.95</v>
      </c>
      <c r="I8428" s="246"/>
      <c r="J8428" s="247"/>
      <c r="K8428" s="240"/>
      <c r="L8428" s="245"/>
    </row>
    <row r="8429" spans="1:12">
      <c r="A8429" s="243">
        <v>45229</v>
      </c>
      <c r="B8429" s="243">
        <v>45245</v>
      </c>
      <c r="C8429" s="244">
        <f t="shared" si="393"/>
        <v>17</v>
      </c>
      <c r="D8429" s="239">
        <v>45245</v>
      </c>
      <c r="E8429" s="245">
        <f t="shared" si="394"/>
        <v>16</v>
      </c>
      <c r="F8429" s="306" t="s">
        <v>176</v>
      </c>
      <c r="G8429" s="241">
        <v>286.86</v>
      </c>
      <c r="H8429" s="244">
        <f t="shared" si="395"/>
        <v>4589.76</v>
      </c>
      <c r="I8429" s="246"/>
      <c r="J8429" s="247"/>
      <c r="K8429" s="240"/>
      <c r="L8429" s="245"/>
    </row>
    <row r="8430" spans="1:12">
      <c r="A8430" s="243">
        <v>45229</v>
      </c>
      <c r="B8430" s="243">
        <v>45301</v>
      </c>
      <c r="C8430" s="244">
        <f t="shared" si="393"/>
        <v>73</v>
      </c>
      <c r="D8430" s="239">
        <v>45301</v>
      </c>
      <c r="E8430" s="245">
        <f t="shared" si="394"/>
        <v>72</v>
      </c>
      <c r="F8430" s="306" t="s">
        <v>175</v>
      </c>
      <c r="G8430" s="241">
        <v>93.79</v>
      </c>
      <c r="H8430" s="244">
        <f t="shared" si="395"/>
        <v>6752.88</v>
      </c>
      <c r="I8430" s="246"/>
      <c r="J8430" s="247"/>
      <c r="K8430" s="240"/>
      <c r="L8430" s="245"/>
    </row>
    <row r="8431" spans="1:12">
      <c r="A8431" s="243">
        <v>45229</v>
      </c>
      <c r="B8431" s="243">
        <v>45244</v>
      </c>
      <c r="C8431" s="244">
        <f t="shared" si="393"/>
        <v>16</v>
      </c>
      <c r="D8431" s="239">
        <v>45244</v>
      </c>
      <c r="E8431" s="245">
        <f t="shared" si="394"/>
        <v>15</v>
      </c>
      <c r="F8431" s="306" t="s">
        <v>175</v>
      </c>
      <c r="G8431" s="241">
        <v>19.88</v>
      </c>
      <c r="H8431" s="244">
        <f t="shared" si="395"/>
        <v>298.2</v>
      </c>
      <c r="I8431" s="246"/>
      <c r="J8431" s="247"/>
      <c r="K8431" s="240"/>
      <c r="L8431" s="245"/>
    </row>
    <row r="8432" spans="1:12">
      <c r="A8432" s="243">
        <v>45230</v>
      </c>
      <c r="B8432" s="243">
        <v>45257</v>
      </c>
      <c r="C8432" s="244">
        <f t="shared" si="393"/>
        <v>28</v>
      </c>
      <c r="D8432" s="239">
        <v>45257</v>
      </c>
      <c r="E8432" s="245">
        <f t="shared" si="394"/>
        <v>27</v>
      </c>
      <c r="F8432" s="306" t="s">
        <v>175</v>
      </c>
      <c r="G8432" s="241">
        <v>289.77</v>
      </c>
      <c r="H8432" s="244">
        <f t="shared" si="395"/>
        <v>7823.7899999999991</v>
      </c>
      <c r="I8432" s="246"/>
      <c r="J8432" s="247"/>
      <c r="K8432" s="240"/>
      <c r="L8432" s="245"/>
    </row>
    <row r="8433" spans="1:12">
      <c r="A8433" s="243">
        <v>45230</v>
      </c>
      <c r="B8433" s="243">
        <v>45240</v>
      </c>
      <c r="C8433" s="244">
        <f t="shared" si="393"/>
        <v>11</v>
      </c>
      <c r="D8433" s="239">
        <v>45240</v>
      </c>
      <c r="E8433" s="245">
        <f t="shared" si="394"/>
        <v>10</v>
      </c>
      <c r="F8433" s="306" t="s">
        <v>175</v>
      </c>
      <c r="G8433" s="241">
        <v>5.78</v>
      </c>
      <c r="H8433" s="244">
        <f t="shared" si="395"/>
        <v>57.800000000000004</v>
      </c>
      <c r="I8433" s="246"/>
      <c r="J8433" s="247"/>
      <c r="K8433" s="240"/>
      <c r="L8433" s="245"/>
    </row>
    <row r="8434" spans="1:12">
      <c r="A8434" s="243">
        <v>45230</v>
      </c>
      <c r="B8434" s="243">
        <v>45384</v>
      </c>
      <c r="C8434" s="244">
        <f t="shared" si="393"/>
        <v>155</v>
      </c>
      <c r="D8434" s="239">
        <v>45384</v>
      </c>
      <c r="E8434" s="245">
        <f t="shared" si="394"/>
        <v>154</v>
      </c>
      <c r="F8434" s="306" t="s">
        <v>175</v>
      </c>
      <c r="G8434" s="241">
        <v>15.78</v>
      </c>
      <c r="H8434" s="244">
        <f t="shared" si="395"/>
        <v>2430.12</v>
      </c>
      <c r="I8434" s="246"/>
      <c r="J8434" s="247"/>
      <c r="K8434" s="240"/>
      <c r="L8434" s="245"/>
    </row>
    <row r="8435" spans="1:12">
      <c r="A8435" s="243">
        <v>45230</v>
      </c>
      <c r="B8435" s="243">
        <v>45280</v>
      </c>
      <c r="C8435" s="244">
        <f t="shared" si="393"/>
        <v>51</v>
      </c>
      <c r="D8435" s="239">
        <v>45280</v>
      </c>
      <c r="E8435" s="245">
        <f t="shared" si="394"/>
        <v>50</v>
      </c>
      <c r="F8435" s="306" t="s">
        <v>175</v>
      </c>
      <c r="G8435" s="241">
        <v>139.99</v>
      </c>
      <c r="H8435" s="244">
        <f t="shared" si="395"/>
        <v>6999.5</v>
      </c>
      <c r="I8435" s="246"/>
      <c r="J8435" s="247"/>
      <c r="K8435" s="240"/>
      <c r="L8435" s="245"/>
    </row>
    <row r="8436" spans="1:12">
      <c r="A8436" s="243">
        <v>45230</v>
      </c>
      <c r="B8436" s="243">
        <v>45267</v>
      </c>
      <c r="C8436" s="244">
        <f t="shared" si="393"/>
        <v>38</v>
      </c>
      <c r="D8436" s="239">
        <v>45267</v>
      </c>
      <c r="E8436" s="245">
        <f t="shared" si="394"/>
        <v>37</v>
      </c>
      <c r="F8436" s="306" t="s">
        <v>176</v>
      </c>
      <c r="G8436" s="241">
        <v>8.48</v>
      </c>
      <c r="H8436" s="244">
        <f t="shared" si="395"/>
        <v>313.76</v>
      </c>
      <c r="I8436" s="246"/>
      <c r="J8436" s="247"/>
      <c r="K8436" s="240"/>
      <c r="L8436" s="245"/>
    </row>
    <row r="8437" spans="1:12">
      <c r="A8437" s="243">
        <v>45230</v>
      </c>
      <c r="B8437" s="243">
        <v>45243</v>
      </c>
      <c r="C8437" s="244">
        <f t="shared" si="393"/>
        <v>14</v>
      </c>
      <c r="D8437" s="239">
        <v>45243</v>
      </c>
      <c r="E8437" s="245">
        <f t="shared" si="394"/>
        <v>13</v>
      </c>
      <c r="F8437" s="306" t="s">
        <v>175</v>
      </c>
      <c r="G8437" s="241">
        <v>71.09</v>
      </c>
      <c r="H8437" s="244">
        <f t="shared" si="395"/>
        <v>924.17000000000007</v>
      </c>
      <c r="I8437" s="246"/>
      <c r="J8437" s="247"/>
      <c r="K8437" s="240"/>
      <c r="L8437" s="245"/>
    </row>
    <row r="8438" spans="1:12">
      <c r="A8438" s="243">
        <v>45230</v>
      </c>
      <c r="B8438" s="243">
        <v>45244</v>
      </c>
      <c r="C8438" s="244">
        <f t="shared" si="393"/>
        <v>15</v>
      </c>
      <c r="D8438" s="239">
        <v>45244</v>
      </c>
      <c r="E8438" s="245">
        <f t="shared" si="394"/>
        <v>14</v>
      </c>
      <c r="F8438" s="306" t="s">
        <v>175</v>
      </c>
      <c r="G8438" s="241">
        <v>1.36</v>
      </c>
      <c r="H8438" s="244">
        <f t="shared" si="395"/>
        <v>19.040000000000003</v>
      </c>
      <c r="I8438" s="246"/>
      <c r="J8438" s="247"/>
      <c r="K8438" s="240"/>
      <c r="L8438" s="245"/>
    </row>
    <row r="8439" spans="1:12">
      <c r="A8439" s="243">
        <v>45230</v>
      </c>
      <c r="B8439" s="243">
        <v>45231</v>
      </c>
      <c r="C8439" s="244">
        <f t="shared" si="393"/>
        <v>2</v>
      </c>
      <c r="D8439" s="239">
        <v>45231</v>
      </c>
      <c r="E8439" s="245">
        <f t="shared" si="394"/>
        <v>1</v>
      </c>
      <c r="F8439" s="306" t="s">
        <v>176</v>
      </c>
      <c r="G8439" s="241">
        <v>3665.32</v>
      </c>
      <c r="H8439" s="244">
        <f t="shared" si="395"/>
        <v>3665.32</v>
      </c>
      <c r="I8439" s="246"/>
      <c r="J8439" s="247"/>
      <c r="K8439" s="240"/>
      <c r="L8439" s="245"/>
    </row>
    <row r="8440" spans="1:12">
      <c r="A8440" s="243">
        <v>45230</v>
      </c>
      <c r="B8440" s="243">
        <v>45231</v>
      </c>
      <c r="C8440" s="244">
        <f t="shared" si="393"/>
        <v>2</v>
      </c>
      <c r="D8440" s="239">
        <v>45231</v>
      </c>
      <c r="E8440" s="245">
        <f t="shared" si="394"/>
        <v>1</v>
      </c>
      <c r="F8440" s="306" t="s">
        <v>175</v>
      </c>
      <c r="G8440" s="241">
        <v>11065.23</v>
      </c>
      <c r="H8440" s="244">
        <f t="shared" si="395"/>
        <v>11065.23</v>
      </c>
      <c r="I8440" s="246"/>
      <c r="J8440" s="247"/>
      <c r="K8440" s="240"/>
      <c r="L8440" s="245"/>
    </row>
    <row r="8441" spans="1:12">
      <c r="A8441" s="243">
        <v>45230</v>
      </c>
      <c r="B8441" s="243">
        <v>45232</v>
      </c>
      <c r="C8441" s="244">
        <f t="shared" si="393"/>
        <v>3</v>
      </c>
      <c r="D8441" s="239">
        <v>45232</v>
      </c>
      <c r="E8441" s="245">
        <f t="shared" si="394"/>
        <v>2</v>
      </c>
      <c r="F8441" s="306" t="s">
        <v>176</v>
      </c>
      <c r="G8441" s="241">
        <v>41.33</v>
      </c>
      <c r="H8441" s="244">
        <f t="shared" si="395"/>
        <v>82.66</v>
      </c>
      <c r="I8441" s="246"/>
      <c r="J8441" s="247"/>
      <c r="K8441" s="240"/>
      <c r="L8441" s="245"/>
    </row>
    <row r="8442" spans="1:12">
      <c r="A8442" s="243">
        <v>45230</v>
      </c>
      <c r="B8442" s="243">
        <v>45232</v>
      </c>
      <c r="C8442" s="244">
        <f t="shared" si="393"/>
        <v>3</v>
      </c>
      <c r="D8442" s="239">
        <v>45232</v>
      </c>
      <c r="E8442" s="245">
        <f t="shared" si="394"/>
        <v>2</v>
      </c>
      <c r="F8442" s="306" t="s">
        <v>175</v>
      </c>
      <c r="G8442" s="241">
        <v>731.85</v>
      </c>
      <c r="H8442" s="244">
        <f t="shared" si="395"/>
        <v>1463.7</v>
      </c>
      <c r="I8442" s="246"/>
      <c r="J8442" s="247"/>
      <c r="K8442" s="240"/>
      <c r="L8442" s="245"/>
    </row>
    <row r="8443" spans="1:12">
      <c r="A8443" s="243">
        <v>45230</v>
      </c>
      <c r="B8443" s="243">
        <v>45271</v>
      </c>
      <c r="C8443" s="244">
        <f t="shared" si="393"/>
        <v>42</v>
      </c>
      <c r="D8443" s="239">
        <v>45271</v>
      </c>
      <c r="E8443" s="245">
        <f t="shared" si="394"/>
        <v>41</v>
      </c>
      <c r="F8443" s="306" t="s">
        <v>176</v>
      </c>
      <c r="G8443" s="241">
        <v>123.58</v>
      </c>
      <c r="H8443" s="244">
        <f t="shared" si="395"/>
        <v>5066.78</v>
      </c>
      <c r="I8443" s="246"/>
      <c r="J8443" s="247"/>
      <c r="K8443" s="240"/>
      <c r="L8443" s="245"/>
    </row>
    <row r="8444" spans="1:12">
      <c r="A8444" s="243">
        <v>45230</v>
      </c>
      <c r="B8444" s="243">
        <v>45233</v>
      </c>
      <c r="C8444" s="244">
        <f t="shared" si="393"/>
        <v>4</v>
      </c>
      <c r="D8444" s="239">
        <v>45233</v>
      </c>
      <c r="E8444" s="245">
        <f t="shared" si="394"/>
        <v>3</v>
      </c>
      <c r="F8444" s="306" t="s">
        <v>175</v>
      </c>
      <c r="G8444" s="241">
        <v>45.32</v>
      </c>
      <c r="H8444" s="244">
        <f t="shared" si="395"/>
        <v>135.96</v>
      </c>
      <c r="I8444" s="246"/>
      <c r="J8444" s="247"/>
      <c r="K8444" s="240"/>
      <c r="L8444" s="245"/>
    </row>
    <row r="8445" spans="1:12">
      <c r="A8445" s="243">
        <v>45230</v>
      </c>
      <c r="B8445" s="243">
        <v>45237</v>
      </c>
      <c r="C8445" s="244">
        <f t="shared" si="393"/>
        <v>8</v>
      </c>
      <c r="D8445" s="239">
        <v>45237</v>
      </c>
      <c r="E8445" s="245">
        <f t="shared" si="394"/>
        <v>7</v>
      </c>
      <c r="F8445" s="306" t="s">
        <v>176</v>
      </c>
      <c r="G8445" s="241">
        <v>126.15</v>
      </c>
      <c r="H8445" s="244">
        <f t="shared" si="395"/>
        <v>883.05000000000007</v>
      </c>
      <c r="I8445" s="246"/>
      <c r="J8445" s="247"/>
      <c r="K8445" s="240"/>
      <c r="L8445" s="245"/>
    </row>
    <row r="8446" spans="1:12">
      <c r="A8446" s="243">
        <v>45230</v>
      </c>
      <c r="B8446" s="243">
        <v>45236</v>
      </c>
      <c r="C8446" s="244">
        <f t="shared" si="393"/>
        <v>7</v>
      </c>
      <c r="D8446" s="239">
        <v>45236</v>
      </c>
      <c r="E8446" s="245">
        <f t="shared" si="394"/>
        <v>6</v>
      </c>
      <c r="F8446" s="306" t="s">
        <v>175</v>
      </c>
      <c r="G8446" s="241">
        <v>35</v>
      </c>
      <c r="H8446" s="244">
        <f t="shared" si="395"/>
        <v>210</v>
      </c>
      <c r="I8446" s="246"/>
      <c r="J8446" s="247"/>
      <c r="K8446" s="240"/>
      <c r="L8446" s="245"/>
    </row>
    <row r="8447" spans="1:12">
      <c r="A8447" s="243">
        <v>45230</v>
      </c>
      <c r="B8447" s="243">
        <v>45238</v>
      </c>
      <c r="C8447" s="244">
        <f t="shared" si="393"/>
        <v>9</v>
      </c>
      <c r="D8447" s="239">
        <v>45238</v>
      </c>
      <c r="E8447" s="245">
        <f t="shared" si="394"/>
        <v>8</v>
      </c>
      <c r="F8447" s="306" t="s">
        <v>175</v>
      </c>
      <c r="G8447" s="241">
        <v>66.59</v>
      </c>
      <c r="H8447" s="244">
        <f t="shared" si="395"/>
        <v>532.72</v>
      </c>
      <c r="I8447" s="246"/>
      <c r="J8447" s="247"/>
      <c r="K8447" s="240"/>
      <c r="L8447" s="245"/>
    </row>
    <row r="8448" spans="1:12">
      <c r="A8448" s="243">
        <v>45230</v>
      </c>
      <c r="B8448" s="243">
        <v>45230</v>
      </c>
      <c r="C8448" s="244">
        <f t="shared" si="393"/>
        <v>1</v>
      </c>
      <c r="D8448" s="239">
        <v>45230</v>
      </c>
      <c r="E8448" s="245">
        <f t="shared" si="394"/>
        <v>0</v>
      </c>
      <c r="F8448" s="306" t="s">
        <v>176</v>
      </c>
      <c r="G8448" s="241">
        <v>6682.73</v>
      </c>
      <c r="H8448" s="244">
        <f t="shared" si="395"/>
        <v>0</v>
      </c>
      <c r="I8448" s="246"/>
      <c r="J8448" s="247"/>
      <c r="K8448" s="240"/>
      <c r="L8448" s="245"/>
    </row>
    <row r="8449" spans="1:12">
      <c r="A8449" s="243">
        <v>45230</v>
      </c>
      <c r="B8449" s="243">
        <v>45230</v>
      </c>
      <c r="C8449" s="244">
        <f t="shared" si="393"/>
        <v>1</v>
      </c>
      <c r="D8449" s="239">
        <v>45230</v>
      </c>
      <c r="E8449" s="245">
        <f t="shared" si="394"/>
        <v>0</v>
      </c>
      <c r="F8449" s="306" t="s">
        <v>175</v>
      </c>
      <c r="G8449" s="241">
        <v>769.97</v>
      </c>
      <c r="H8449" s="244">
        <f t="shared" si="395"/>
        <v>0</v>
      </c>
      <c r="I8449" s="246"/>
      <c r="J8449" s="247"/>
      <c r="K8449" s="240"/>
      <c r="L8449" s="245"/>
    </row>
    <row r="8450" spans="1:12">
      <c r="A8450" s="243">
        <v>45230</v>
      </c>
      <c r="B8450" s="243">
        <v>45237</v>
      </c>
      <c r="C8450" s="244">
        <f t="shared" si="393"/>
        <v>8</v>
      </c>
      <c r="D8450" s="239">
        <v>45237</v>
      </c>
      <c r="E8450" s="245">
        <f t="shared" si="394"/>
        <v>7</v>
      </c>
      <c r="F8450" s="306" t="s">
        <v>177</v>
      </c>
      <c r="G8450" s="241">
        <v>159.99</v>
      </c>
      <c r="H8450" s="244">
        <f t="shared" si="395"/>
        <v>1119.93</v>
      </c>
      <c r="I8450" s="246"/>
      <c r="J8450" s="247"/>
      <c r="K8450" s="240"/>
      <c r="L8450" s="245"/>
    </row>
    <row r="8451" spans="1:12">
      <c r="A8451" s="243">
        <v>45230</v>
      </c>
      <c r="B8451" s="243">
        <v>45265</v>
      </c>
      <c r="C8451" s="244">
        <f t="shared" si="393"/>
        <v>36</v>
      </c>
      <c r="D8451" s="239">
        <v>45265</v>
      </c>
      <c r="E8451" s="245">
        <f t="shared" si="394"/>
        <v>35</v>
      </c>
      <c r="F8451" s="306" t="s">
        <v>178</v>
      </c>
      <c r="G8451" s="241">
        <v>26.94</v>
      </c>
      <c r="H8451" s="244">
        <f t="shared" si="395"/>
        <v>942.90000000000009</v>
      </c>
      <c r="I8451" s="246"/>
      <c r="J8451" s="247"/>
      <c r="K8451" s="240"/>
      <c r="L8451" s="245"/>
    </row>
    <row r="8452" spans="1:12">
      <c r="A8452" s="243">
        <v>45231</v>
      </c>
      <c r="B8452" s="243">
        <v>45299</v>
      </c>
      <c r="C8452" s="244">
        <f t="shared" si="393"/>
        <v>69</v>
      </c>
      <c r="D8452" s="239">
        <v>45299</v>
      </c>
      <c r="E8452" s="245">
        <f t="shared" si="394"/>
        <v>68</v>
      </c>
      <c r="F8452" s="306" t="s">
        <v>175</v>
      </c>
      <c r="G8452" s="241">
        <v>119.49</v>
      </c>
      <c r="H8452" s="244">
        <f t="shared" si="395"/>
        <v>8125.32</v>
      </c>
      <c r="I8452" s="246"/>
      <c r="J8452" s="247"/>
      <c r="K8452" s="240"/>
      <c r="L8452" s="245"/>
    </row>
    <row r="8453" spans="1:12">
      <c r="A8453" s="243">
        <v>45231</v>
      </c>
      <c r="B8453" s="243">
        <v>45300</v>
      </c>
      <c r="C8453" s="244">
        <f t="shared" si="393"/>
        <v>70</v>
      </c>
      <c r="D8453" s="239">
        <v>45300</v>
      </c>
      <c r="E8453" s="245">
        <f t="shared" si="394"/>
        <v>69</v>
      </c>
      <c r="F8453" s="306" t="s">
        <v>175</v>
      </c>
      <c r="G8453" s="241">
        <v>981.16</v>
      </c>
      <c r="H8453" s="244">
        <f t="shared" si="395"/>
        <v>67700.039999999994</v>
      </c>
      <c r="I8453" s="246"/>
      <c r="J8453" s="247"/>
      <c r="K8453" s="240"/>
      <c r="L8453" s="245"/>
    </row>
    <row r="8454" spans="1:12">
      <c r="A8454" s="243">
        <v>45231</v>
      </c>
      <c r="B8454" s="243">
        <v>45280</v>
      </c>
      <c r="C8454" s="244">
        <f t="shared" si="393"/>
        <v>50</v>
      </c>
      <c r="D8454" s="239">
        <v>45280</v>
      </c>
      <c r="E8454" s="245">
        <f t="shared" si="394"/>
        <v>49</v>
      </c>
      <c r="F8454" s="306" t="s">
        <v>178</v>
      </c>
      <c r="G8454" s="241">
        <v>9319.09</v>
      </c>
      <c r="H8454" s="244">
        <f t="shared" si="395"/>
        <v>456635.41000000003</v>
      </c>
      <c r="I8454" s="246"/>
      <c r="J8454" s="247"/>
      <c r="K8454" s="240"/>
      <c r="L8454" s="245"/>
    </row>
    <row r="8455" spans="1:12">
      <c r="A8455" s="243">
        <v>45231</v>
      </c>
      <c r="B8455" s="243">
        <v>45240</v>
      </c>
      <c r="C8455" s="244">
        <f t="shared" ref="C8455:C8518" si="396">B8455-A8455+1</f>
        <v>10</v>
      </c>
      <c r="D8455" s="239">
        <v>45240</v>
      </c>
      <c r="E8455" s="245">
        <f t="shared" ref="E8455:E8518" si="397">D8455-A8455</f>
        <v>9</v>
      </c>
      <c r="F8455" s="306" t="s">
        <v>175</v>
      </c>
      <c r="G8455" s="241">
        <v>596.83000000000004</v>
      </c>
      <c r="H8455" s="244">
        <f t="shared" ref="H8455:H8518" si="398">E8455*G8455</f>
        <v>5371.47</v>
      </c>
      <c r="I8455" s="246"/>
      <c r="J8455" s="247"/>
      <c r="K8455" s="240"/>
      <c r="L8455" s="245"/>
    </row>
    <row r="8456" spans="1:12">
      <c r="A8456" s="243">
        <v>45231</v>
      </c>
      <c r="B8456" s="243">
        <v>45384</v>
      </c>
      <c r="C8456" s="244">
        <f t="shared" si="396"/>
        <v>154</v>
      </c>
      <c r="D8456" s="239">
        <v>45384</v>
      </c>
      <c r="E8456" s="245">
        <f t="shared" si="397"/>
        <v>153</v>
      </c>
      <c r="F8456" s="306" t="s">
        <v>175</v>
      </c>
      <c r="G8456" s="241">
        <v>73.83</v>
      </c>
      <c r="H8456" s="244">
        <f t="shared" si="398"/>
        <v>11295.99</v>
      </c>
      <c r="I8456" s="246"/>
      <c r="J8456" s="247"/>
      <c r="K8456" s="240"/>
      <c r="L8456" s="245"/>
    </row>
    <row r="8457" spans="1:12">
      <c r="A8457" s="243">
        <v>45231</v>
      </c>
      <c r="B8457" s="243">
        <v>45258</v>
      </c>
      <c r="C8457" s="244">
        <f t="shared" si="396"/>
        <v>28</v>
      </c>
      <c r="D8457" s="239">
        <v>45258</v>
      </c>
      <c r="E8457" s="245">
        <f t="shared" si="397"/>
        <v>27</v>
      </c>
      <c r="F8457" s="306" t="s">
        <v>176</v>
      </c>
      <c r="G8457" s="241">
        <v>175.9</v>
      </c>
      <c r="H8457" s="244">
        <f t="shared" si="398"/>
        <v>4749.3</v>
      </c>
      <c r="I8457" s="246"/>
      <c r="J8457" s="247"/>
      <c r="K8457" s="240"/>
      <c r="L8457" s="245"/>
    </row>
    <row r="8458" spans="1:12">
      <c r="A8458" s="243">
        <v>45231</v>
      </c>
      <c r="B8458" s="243">
        <v>45280</v>
      </c>
      <c r="C8458" s="244">
        <f t="shared" si="396"/>
        <v>50</v>
      </c>
      <c r="D8458" s="239">
        <v>45280</v>
      </c>
      <c r="E8458" s="245">
        <f t="shared" si="397"/>
        <v>49</v>
      </c>
      <c r="F8458" s="306" t="s">
        <v>176</v>
      </c>
      <c r="G8458" s="241">
        <v>160.47</v>
      </c>
      <c r="H8458" s="244">
        <f t="shared" si="398"/>
        <v>7863.03</v>
      </c>
      <c r="I8458" s="246"/>
      <c r="J8458" s="247"/>
      <c r="K8458" s="240"/>
      <c r="L8458" s="245"/>
    </row>
    <row r="8459" spans="1:12">
      <c r="A8459" s="243">
        <v>45231</v>
      </c>
      <c r="B8459" s="243">
        <v>45265</v>
      </c>
      <c r="C8459" s="244">
        <f t="shared" si="396"/>
        <v>35</v>
      </c>
      <c r="D8459" s="239">
        <v>45265</v>
      </c>
      <c r="E8459" s="245">
        <f t="shared" si="397"/>
        <v>34</v>
      </c>
      <c r="F8459" s="306" t="s">
        <v>175</v>
      </c>
      <c r="G8459" s="241">
        <v>192.63</v>
      </c>
      <c r="H8459" s="244">
        <f t="shared" si="398"/>
        <v>6549.42</v>
      </c>
      <c r="I8459" s="246"/>
      <c r="J8459" s="247"/>
      <c r="K8459" s="240"/>
      <c r="L8459" s="245"/>
    </row>
    <row r="8460" spans="1:12">
      <c r="A8460" s="243">
        <v>45231</v>
      </c>
      <c r="B8460" s="243">
        <v>45281</v>
      </c>
      <c r="C8460" s="244">
        <f t="shared" si="396"/>
        <v>51</v>
      </c>
      <c r="D8460" s="239">
        <v>45281</v>
      </c>
      <c r="E8460" s="245">
        <f t="shared" si="397"/>
        <v>50</v>
      </c>
      <c r="F8460" s="306" t="s">
        <v>178</v>
      </c>
      <c r="G8460" s="241">
        <v>5248.37</v>
      </c>
      <c r="H8460" s="244">
        <f t="shared" si="398"/>
        <v>262418.5</v>
      </c>
      <c r="I8460" s="246"/>
      <c r="J8460" s="247"/>
      <c r="K8460" s="240"/>
      <c r="L8460" s="245"/>
    </row>
    <row r="8461" spans="1:12">
      <c r="A8461" s="243">
        <v>45231</v>
      </c>
      <c r="B8461" s="243">
        <v>45259</v>
      </c>
      <c r="C8461" s="244">
        <f t="shared" si="396"/>
        <v>29</v>
      </c>
      <c r="D8461" s="239">
        <v>45259</v>
      </c>
      <c r="E8461" s="245">
        <f t="shared" si="397"/>
        <v>28</v>
      </c>
      <c r="F8461" s="306" t="s">
        <v>175</v>
      </c>
      <c r="G8461" s="241">
        <v>60.58</v>
      </c>
      <c r="H8461" s="244">
        <f t="shared" si="398"/>
        <v>1696.24</v>
      </c>
      <c r="I8461" s="246"/>
      <c r="J8461" s="247"/>
      <c r="K8461" s="240"/>
      <c r="L8461" s="245"/>
    </row>
    <row r="8462" spans="1:12">
      <c r="A8462" s="243">
        <v>45231</v>
      </c>
      <c r="B8462" s="243">
        <v>45267</v>
      </c>
      <c r="C8462" s="244">
        <f t="shared" si="396"/>
        <v>37</v>
      </c>
      <c r="D8462" s="239">
        <v>45267</v>
      </c>
      <c r="E8462" s="245">
        <f t="shared" si="397"/>
        <v>36</v>
      </c>
      <c r="F8462" s="306" t="s">
        <v>176</v>
      </c>
      <c r="G8462" s="241">
        <v>54.69</v>
      </c>
      <c r="H8462" s="244">
        <f t="shared" si="398"/>
        <v>1968.84</v>
      </c>
      <c r="I8462" s="246"/>
      <c r="J8462" s="247"/>
      <c r="K8462" s="240"/>
      <c r="L8462" s="245"/>
    </row>
    <row r="8463" spans="1:12">
      <c r="A8463" s="243">
        <v>45231</v>
      </c>
      <c r="B8463" s="243">
        <v>45266</v>
      </c>
      <c r="C8463" s="244">
        <f t="shared" si="396"/>
        <v>36</v>
      </c>
      <c r="D8463" s="239">
        <v>45266</v>
      </c>
      <c r="E8463" s="245">
        <f t="shared" si="397"/>
        <v>35</v>
      </c>
      <c r="F8463" s="306" t="s">
        <v>175</v>
      </c>
      <c r="G8463" s="241">
        <v>141.96</v>
      </c>
      <c r="H8463" s="244">
        <f t="shared" si="398"/>
        <v>4968.6000000000004</v>
      </c>
      <c r="I8463" s="246"/>
      <c r="J8463" s="247"/>
      <c r="K8463" s="240"/>
      <c r="L8463" s="245"/>
    </row>
    <row r="8464" spans="1:12">
      <c r="A8464" s="243">
        <v>45231</v>
      </c>
      <c r="B8464" s="243">
        <v>45281</v>
      </c>
      <c r="C8464" s="244">
        <f t="shared" si="396"/>
        <v>51</v>
      </c>
      <c r="D8464" s="239">
        <v>45281</v>
      </c>
      <c r="E8464" s="245">
        <f t="shared" si="397"/>
        <v>50</v>
      </c>
      <c r="F8464" s="306" t="s">
        <v>176</v>
      </c>
      <c r="G8464" s="241">
        <v>225.77</v>
      </c>
      <c r="H8464" s="244">
        <f t="shared" si="398"/>
        <v>11288.5</v>
      </c>
      <c r="I8464" s="246"/>
      <c r="J8464" s="247"/>
      <c r="K8464" s="240"/>
      <c r="L8464" s="245"/>
    </row>
    <row r="8465" spans="1:12">
      <c r="A8465" s="243">
        <v>45231</v>
      </c>
      <c r="B8465" s="243">
        <v>45243</v>
      </c>
      <c r="C8465" s="244">
        <f t="shared" si="396"/>
        <v>13</v>
      </c>
      <c r="D8465" s="239">
        <v>45243</v>
      </c>
      <c r="E8465" s="245">
        <f t="shared" si="397"/>
        <v>12</v>
      </c>
      <c r="F8465" s="306" t="s">
        <v>175</v>
      </c>
      <c r="G8465" s="241">
        <v>458.43</v>
      </c>
      <c r="H8465" s="244">
        <f t="shared" si="398"/>
        <v>5501.16</v>
      </c>
      <c r="I8465" s="246"/>
      <c r="J8465" s="247"/>
      <c r="K8465" s="240"/>
      <c r="L8465" s="245"/>
    </row>
    <row r="8466" spans="1:12">
      <c r="A8466" s="243">
        <v>45231</v>
      </c>
      <c r="B8466" s="243">
        <v>45244</v>
      </c>
      <c r="C8466" s="244">
        <f t="shared" si="396"/>
        <v>14</v>
      </c>
      <c r="D8466" s="239">
        <v>45244</v>
      </c>
      <c r="E8466" s="245">
        <f t="shared" si="397"/>
        <v>13</v>
      </c>
      <c r="F8466" s="306" t="s">
        <v>176</v>
      </c>
      <c r="G8466" s="241">
        <v>61.85</v>
      </c>
      <c r="H8466" s="244">
        <f t="shared" si="398"/>
        <v>804.05000000000007</v>
      </c>
      <c r="I8466" s="246"/>
      <c r="J8466" s="247"/>
      <c r="K8466" s="240"/>
      <c r="L8466" s="245"/>
    </row>
    <row r="8467" spans="1:12">
      <c r="A8467" s="243">
        <v>45231</v>
      </c>
      <c r="B8467" s="243">
        <v>45267</v>
      </c>
      <c r="C8467" s="244">
        <f t="shared" si="396"/>
        <v>37</v>
      </c>
      <c r="D8467" s="239">
        <v>45267</v>
      </c>
      <c r="E8467" s="245">
        <f t="shared" si="397"/>
        <v>36</v>
      </c>
      <c r="F8467" s="306" t="s">
        <v>175</v>
      </c>
      <c r="G8467" s="241">
        <v>293.24</v>
      </c>
      <c r="H8467" s="244">
        <f t="shared" si="398"/>
        <v>10556.64</v>
      </c>
      <c r="I8467" s="246"/>
      <c r="J8467" s="247"/>
      <c r="K8467" s="240"/>
      <c r="L8467" s="245"/>
    </row>
    <row r="8468" spans="1:12">
      <c r="A8468" s="243">
        <v>45231</v>
      </c>
      <c r="B8468" s="243">
        <v>45302</v>
      </c>
      <c r="C8468" s="244">
        <f t="shared" si="396"/>
        <v>72</v>
      </c>
      <c r="D8468" s="239">
        <v>45302</v>
      </c>
      <c r="E8468" s="245">
        <f t="shared" si="397"/>
        <v>71</v>
      </c>
      <c r="F8468" s="306" t="s">
        <v>176</v>
      </c>
      <c r="G8468" s="241">
        <v>201.34</v>
      </c>
      <c r="H8468" s="244">
        <f t="shared" si="398"/>
        <v>14295.14</v>
      </c>
      <c r="I8468" s="246"/>
      <c r="J8468" s="247"/>
      <c r="K8468" s="240"/>
      <c r="L8468" s="245"/>
    </row>
    <row r="8469" spans="1:12">
      <c r="A8469" s="243">
        <v>45231</v>
      </c>
      <c r="B8469" s="243">
        <v>45245</v>
      </c>
      <c r="C8469" s="244">
        <f t="shared" si="396"/>
        <v>15</v>
      </c>
      <c r="D8469" s="239">
        <v>45245</v>
      </c>
      <c r="E8469" s="245">
        <f t="shared" si="397"/>
        <v>14</v>
      </c>
      <c r="F8469" s="306" t="s">
        <v>176</v>
      </c>
      <c r="G8469" s="241">
        <v>164.15</v>
      </c>
      <c r="H8469" s="244">
        <f t="shared" si="398"/>
        <v>2298.1</v>
      </c>
      <c r="I8469" s="246"/>
      <c r="J8469" s="247"/>
      <c r="K8469" s="240"/>
      <c r="L8469" s="245"/>
    </row>
    <row r="8470" spans="1:12">
      <c r="A8470" s="243">
        <v>45231</v>
      </c>
      <c r="B8470" s="243">
        <v>45246</v>
      </c>
      <c r="C8470" s="244">
        <f t="shared" si="396"/>
        <v>16</v>
      </c>
      <c r="D8470" s="239">
        <v>45246</v>
      </c>
      <c r="E8470" s="245">
        <f t="shared" si="397"/>
        <v>15</v>
      </c>
      <c r="F8470" s="306" t="s">
        <v>178</v>
      </c>
      <c r="G8470" s="241">
        <v>483586.26</v>
      </c>
      <c r="H8470" s="244">
        <f t="shared" si="398"/>
        <v>7253793.9000000004</v>
      </c>
      <c r="I8470" s="246"/>
      <c r="J8470" s="247"/>
      <c r="K8470" s="240"/>
      <c r="L8470" s="245"/>
    </row>
    <row r="8471" spans="1:12">
      <c r="A8471" s="243">
        <v>45231</v>
      </c>
      <c r="B8471" s="243">
        <v>45244</v>
      </c>
      <c r="C8471" s="244">
        <f t="shared" si="396"/>
        <v>14</v>
      </c>
      <c r="D8471" s="239">
        <v>45244</v>
      </c>
      <c r="E8471" s="245">
        <f t="shared" si="397"/>
        <v>13</v>
      </c>
      <c r="F8471" s="306" t="s">
        <v>175</v>
      </c>
      <c r="G8471" s="241">
        <v>357.22</v>
      </c>
      <c r="H8471" s="244">
        <f t="shared" si="398"/>
        <v>4643.8600000000006</v>
      </c>
      <c r="I8471" s="246"/>
      <c r="J8471" s="247"/>
      <c r="K8471" s="240"/>
      <c r="L8471" s="245"/>
    </row>
    <row r="8472" spans="1:12">
      <c r="A8472" s="243">
        <v>45231</v>
      </c>
      <c r="B8472" s="243">
        <v>45243</v>
      </c>
      <c r="C8472" s="244">
        <f t="shared" si="396"/>
        <v>13</v>
      </c>
      <c r="D8472" s="239">
        <v>45243</v>
      </c>
      <c r="E8472" s="245">
        <f t="shared" si="397"/>
        <v>12</v>
      </c>
      <c r="F8472" s="306" t="s">
        <v>177</v>
      </c>
      <c r="G8472" s="241">
        <v>6571.3</v>
      </c>
      <c r="H8472" s="244">
        <f t="shared" si="398"/>
        <v>78855.600000000006</v>
      </c>
      <c r="I8472" s="246"/>
      <c r="J8472" s="247"/>
      <c r="K8472" s="240"/>
      <c r="L8472" s="245"/>
    </row>
    <row r="8473" spans="1:12">
      <c r="A8473" s="243">
        <v>45231</v>
      </c>
      <c r="B8473" s="243">
        <v>45245</v>
      </c>
      <c r="C8473" s="244">
        <f t="shared" si="396"/>
        <v>15</v>
      </c>
      <c r="D8473" s="239">
        <v>45245</v>
      </c>
      <c r="E8473" s="245">
        <f t="shared" si="397"/>
        <v>14</v>
      </c>
      <c r="F8473" s="306" t="s">
        <v>175</v>
      </c>
      <c r="G8473" s="241">
        <v>290.39999999999998</v>
      </c>
      <c r="H8473" s="244">
        <f t="shared" si="398"/>
        <v>4065.5999999999995</v>
      </c>
      <c r="I8473" s="246"/>
      <c r="J8473" s="247"/>
      <c r="K8473" s="240"/>
      <c r="L8473" s="245"/>
    </row>
    <row r="8474" spans="1:12">
      <c r="A8474" s="243">
        <v>45231</v>
      </c>
      <c r="B8474" s="243">
        <v>45246</v>
      </c>
      <c r="C8474" s="244">
        <f t="shared" si="396"/>
        <v>16</v>
      </c>
      <c r="D8474" s="239">
        <v>45246</v>
      </c>
      <c r="E8474" s="245">
        <f t="shared" si="397"/>
        <v>15</v>
      </c>
      <c r="F8474" s="306" t="s">
        <v>176</v>
      </c>
      <c r="G8474" s="241">
        <v>10284.66</v>
      </c>
      <c r="H8474" s="244">
        <f t="shared" si="398"/>
        <v>154269.9</v>
      </c>
      <c r="I8474" s="246"/>
      <c r="J8474" s="247"/>
      <c r="K8474" s="240"/>
      <c r="L8474" s="245"/>
    </row>
    <row r="8475" spans="1:12">
      <c r="A8475" s="243">
        <v>45231</v>
      </c>
      <c r="B8475" s="243">
        <v>45247</v>
      </c>
      <c r="C8475" s="244">
        <f t="shared" si="396"/>
        <v>17</v>
      </c>
      <c r="D8475" s="239">
        <v>45247</v>
      </c>
      <c r="E8475" s="245">
        <f t="shared" si="397"/>
        <v>16</v>
      </c>
      <c r="F8475" s="306" t="s">
        <v>178</v>
      </c>
      <c r="G8475" s="241">
        <v>218741.8</v>
      </c>
      <c r="H8475" s="244">
        <f t="shared" si="398"/>
        <v>3499868.8</v>
      </c>
      <c r="I8475" s="246"/>
      <c r="J8475" s="247"/>
      <c r="K8475" s="240"/>
      <c r="L8475" s="245"/>
    </row>
    <row r="8476" spans="1:12">
      <c r="A8476" s="243">
        <v>45231</v>
      </c>
      <c r="B8476" s="243">
        <v>45246</v>
      </c>
      <c r="C8476" s="244">
        <f t="shared" si="396"/>
        <v>16</v>
      </c>
      <c r="D8476" s="239">
        <v>45246</v>
      </c>
      <c r="E8476" s="245">
        <f t="shared" si="397"/>
        <v>15</v>
      </c>
      <c r="F8476" s="306" t="s">
        <v>175</v>
      </c>
      <c r="G8476" s="241">
        <v>283.45</v>
      </c>
      <c r="H8476" s="244">
        <f t="shared" si="398"/>
        <v>4251.75</v>
      </c>
      <c r="I8476" s="246"/>
      <c r="J8476" s="247"/>
      <c r="K8476" s="240"/>
      <c r="L8476" s="245"/>
    </row>
    <row r="8477" spans="1:12">
      <c r="A8477" s="243">
        <v>45231</v>
      </c>
      <c r="B8477" s="243">
        <v>45247</v>
      </c>
      <c r="C8477" s="244">
        <f t="shared" si="396"/>
        <v>17</v>
      </c>
      <c r="D8477" s="239">
        <v>45247</v>
      </c>
      <c r="E8477" s="245">
        <f t="shared" si="397"/>
        <v>16</v>
      </c>
      <c r="F8477" s="306" t="s">
        <v>176</v>
      </c>
      <c r="G8477" s="241">
        <v>32851.35</v>
      </c>
      <c r="H8477" s="244">
        <f t="shared" si="398"/>
        <v>525621.6</v>
      </c>
      <c r="I8477" s="246"/>
      <c r="J8477" s="247"/>
      <c r="K8477" s="240"/>
      <c r="L8477" s="245"/>
    </row>
    <row r="8478" spans="1:12">
      <c r="A8478" s="243">
        <v>45231</v>
      </c>
      <c r="B8478" s="243">
        <v>45231</v>
      </c>
      <c r="C8478" s="244">
        <f t="shared" si="396"/>
        <v>1</v>
      </c>
      <c r="D8478" s="239">
        <v>45231</v>
      </c>
      <c r="E8478" s="245">
        <f t="shared" si="397"/>
        <v>0</v>
      </c>
      <c r="F8478" s="306" t="s">
        <v>176</v>
      </c>
      <c r="G8478" s="241">
        <v>2040.42</v>
      </c>
      <c r="H8478" s="244">
        <f t="shared" si="398"/>
        <v>0</v>
      </c>
      <c r="I8478" s="246"/>
      <c r="J8478" s="247"/>
      <c r="K8478" s="240"/>
      <c r="L8478" s="245"/>
    </row>
    <row r="8479" spans="1:12">
      <c r="A8479" s="243">
        <v>45231</v>
      </c>
      <c r="B8479" s="243">
        <v>45246</v>
      </c>
      <c r="C8479" s="244">
        <f t="shared" si="396"/>
        <v>16</v>
      </c>
      <c r="D8479" s="239">
        <v>45246</v>
      </c>
      <c r="E8479" s="245">
        <f t="shared" si="397"/>
        <v>15</v>
      </c>
      <c r="F8479" s="306" t="s">
        <v>177</v>
      </c>
      <c r="G8479" s="241">
        <v>319640.57</v>
      </c>
      <c r="H8479" s="244">
        <f t="shared" si="398"/>
        <v>4794608.55</v>
      </c>
      <c r="I8479" s="246"/>
      <c r="J8479" s="247"/>
      <c r="K8479" s="240"/>
      <c r="L8479" s="245"/>
    </row>
    <row r="8480" spans="1:12">
      <c r="A8480" s="243">
        <v>45231</v>
      </c>
      <c r="B8480" s="243">
        <v>45247</v>
      </c>
      <c r="C8480" s="244">
        <f t="shared" si="396"/>
        <v>17</v>
      </c>
      <c r="D8480" s="239">
        <v>45247</v>
      </c>
      <c r="E8480" s="245">
        <f t="shared" si="397"/>
        <v>16</v>
      </c>
      <c r="F8480" s="306" t="s">
        <v>175</v>
      </c>
      <c r="G8480" s="241">
        <v>278.27999999999997</v>
      </c>
      <c r="H8480" s="244">
        <f t="shared" si="398"/>
        <v>4452.4799999999996</v>
      </c>
      <c r="I8480" s="246"/>
      <c r="J8480" s="247"/>
      <c r="K8480" s="240"/>
      <c r="L8480" s="245"/>
    </row>
    <row r="8481" spans="1:12">
      <c r="A8481" s="243">
        <v>45231</v>
      </c>
      <c r="B8481" s="243">
        <v>45329</v>
      </c>
      <c r="C8481" s="244">
        <f t="shared" si="396"/>
        <v>99</v>
      </c>
      <c r="D8481" s="239">
        <v>45329</v>
      </c>
      <c r="E8481" s="245">
        <f t="shared" si="397"/>
        <v>98</v>
      </c>
      <c r="F8481" s="306" t="s">
        <v>175</v>
      </c>
      <c r="G8481" s="241">
        <v>76.94</v>
      </c>
      <c r="H8481" s="244">
        <f t="shared" si="398"/>
        <v>7540.12</v>
      </c>
      <c r="I8481" s="246"/>
      <c r="J8481" s="247"/>
      <c r="K8481" s="240"/>
      <c r="L8481" s="245"/>
    </row>
    <row r="8482" spans="1:12">
      <c r="A8482" s="243">
        <v>45231</v>
      </c>
      <c r="B8482" s="243">
        <v>45232</v>
      </c>
      <c r="C8482" s="244">
        <f t="shared" si="396"/>
        <v>2</v>
      </c>
      <c r="D8482" s="239">
        <v>45232</v>
      </c>
      <c r="E8482" s="245">
        <f t="shared" si="397"/>
        <v>1</v>
      </c>
      <c r="F8482" s="306" t="s">
        <v>176</v>
      </c>
      <c r="G8482" s="241">
        <v>40781.39</v>
      </c>
      <c r="H8482" s="244">
        <f t="shared" si="398"/>
        <v>40781.39</v>
      </c>
      <c r="I8482" s="246"/>
      <c r="J8482" s="247"/>
      <c r="K8482" s="240"/>
      <c r="L8482" s="245"/>
    </row>
    <row r="8483" spans="1:12">
      <c r="A8483" s="243">
        <v>45231</v>
      </c>
      <c r="B8483" s="243">
        <v>45231</v>
      </c>
      <c r="C8483" s="244">
        <f t="shared" si="396"/>
        <v>1</v>
      </c>
      <c r="D8483" s="239">
        <v>45231</v>
      </c>
      <c r="E8483" s="245">
        <f t="shared" si="397"/>
        <v>0</v>
      </c>
      <c r="F8483" s="306" t="s">
        <v>175</v>
      </c>
      <c r="G8483" s="241">
        <v>563.54999999999995</v>
      </c>
      <c r="H8483" s="244">
        <f t="shared" si="398"/>
        <v>0</v>
      </c>
      <c r="I8483" s="246"/>
      <c r="J8483" s="247"/>
      <c r="K8483" s="240"/>
      <c r="L8483" s="245"/>
    </row>
    <row r="8484" spans="1:12">
      <c r="A8484" s="243">
        <v>45231</v>
      </c>
      <c r="B8484" s="243">
        <v>45231</v>
      </c>
      <c r="C8484" s="244">
        <f t="shared" si="396"/>
        <v>1</v>
      </c>
      <c r="D8484" s="239">
        <v>45231</v>
      </c>
      <c r="E8484" s="245">
        <f t="shared" si="397"/>
        <v>0</v>
      </c>
      <c r="F8484" s="306" t="s">
        <v>177</v>
      </c>
      <c r="G8484" s="241">
        <v>95.66</v>
      </c>
      <c r="H8484" s="244">
        <f t="shared" si="398"/>
        <v>0</v>
      </c>
      <c r="I8484" s="246"/>
      <c r="J8484" s="247"/>
      <c r="K8484" s="240"/>
      <c r="L8484" s="245"/>
    </row>
    <row r="8485" spans="1:12">
      <c r="A8485" s="243">
        <v>45231</v>
      </c>
      <c r="B8485" s="243">
        <v>45232</v>
      </c>
      <c r="C8485" s="244">
        <f t="shared" si="396"/>
        <v>2</v>
      </c>
      <c r="D8485" s="239">
        <v>45232</v>
      </c>
      <c r="E8485" s="245">
        <f t="shared" si="397"/>
        <v>1</v>
      </c>
      <c r="F8485" s="306" t="s">
        <v>175</v>
      </c>
      <c r="G8485" s="241">
        <v>145.83000000000001</v>
      </c>
      <c r="H8485" s="244">
        <f t="shared" si="398"/>
        <v>145.83000000000001</v>
      </c>
      <c r="I8485" s="246"/>
      <c r="J8485" s="247"/>
      <c r="K8485" s="240"/>
      <c r="L8485" s="245"/>
    </row>
    <row r="8486" spans="1:12">
      <c r="A8486" s="243">
        <v>45231</v>
      </c>
      <c r="B8486" s="243">
        <v>45233</v>
      </c>
      <c r="C8486" s="244">
        <f t="shared" si="396"/>
        <v>3</v>
      </c>
      <c r="D8486" s="239">
        <v>45233</v>
      </c>
      <c r="E8486" s="245">
        <f t="shared" si="397"/>
        <v>2</v>
      </c>
      <c r="F8486" s="306" t="s">
        <v>176</v>
      </c>
      <c r="G8486" s="241">
        <v>11771.84</v>
      </c>
      <c r="H8486" s="244">
        <f t="shared" si="398"/>
        <v>23543.68</v>
      </c>
      <c r="I8486" s="246"/>
      <c r="J8486" s="247"/>
      <c r="K8486" s="240"/>
      <c r="L8486" s="245"/>
    </row>
    <row r="8487" spans="1:12">
      <c r="A8487" s="243">
        <v>45231</v>
      </c>
      <c r="B8487" s="243">
        <v>45287</v>
      </c>
      <c r="C8487" s="244">
        <f t="shared" si="396"/>
        <v>57</v>
      </c>
      <c r="D8487" s="239">
        <v>45287</v>
      </c>
      <c r="E8487" s="245">
        <f t="shared" si="397"/>
        <v>56</v>
      </c>
      <c r="F8487" s="306" t="s">
        <v>175</v>
      </c>
      <c r="G8487" s="241">
        <v>14.9</v>
      </c>
      <c r="H8487" s="244">
        <f t="shared" si="398"/>
        <v>834.4</v>
      </c>
      <c r="I8487" s="246"/>
      <c r="J8487" s="247"/>
      <c r="K8487" s="240"/>
      <c r="L8487" s="245"/>
    </row>
    <row r="8488" spans="1:12">
      <c r="A8488" s="243">
        <v>45231</v>
      </c>
      <c r="B8488" s="243">
        <v>45233</v>
      </c>
      <c r="C8488" s="244">
        <f t="shared" si="396"/>
        <v>3</v>
      </c>
      <c r="D8488" s="239">
        <v>45233</v>
      </c>
      <c r="E8488" s="245">
        <f t="shared" si="397"/>
        <v>2</v>
      </c>
      <c r="F8488" s="306" t="s">
        <v>175</v>
      </c>
      <c r="G8488" s="241">
        <v>575757.01</v>
      </c>
      <c r="H8488" s="244">
        <f t="shared" si="398"/>
        <v>1151514.02</v>
      </c>
      <c r="I8488" s="246"/>
      <c r="J8488" s="247"/>
      <c r="K8488" s="240"/>
      <c r="L8488" s="245"/>
    </row>
    <row r="8489" spans="1:12">
      <c r="A8489" s="243">
        <v>45231</v>
      </c>
      <c r="B8489" s="243">
        <v>45232</v>
      </c>
      <c r="C8489" s="244">
        <f t="shared" si="396"/>
        <v>2</v>
      </c>
      <c r="D8489" s="239">
        <v>45232</v>
      </c>
      <c r="E8489" s="245">
        <f t="shared" si="397"/>
        <v>1</v>
      </c>
      <c r="F8489" s="306" t="s">
        <v>177</v>
      </c>
      <c r="G8489" s="241">
        <v>7946.68</v>
      </c>
      <c r="H8489" s="244">
        <f t="shared" si="398"/>
        <v>7946.68</v>
      </c>
      <c r="I8489" s="246"/>
      <c r="J8489" s="247"/>
      <c r="K8489" s="240"/>
      <c r="L8489" s="245"/>
    </row>
    <row r="8490" spans="1:12">
      <c r="A8490" s="243">
        <v>45231</v>
      </c>
      <c r="B8490" s="243">
        <v>45236</v>
      </c>
      <c r="C8490" s="244">
        <f t="shared" si="396"/>
        <v>6</v>
      </c>
      <c r="D8490" s="239">
        <v>45236</v>
      </c>
      <c r="E8490" s="245">
        <f t="shared" si="397"/>
        <v>5</v>
      </c>
      <c r="F8490" s="306" t="s">
        <v>178</v>
      </c>
      <c r="G8490" s="241">
        <v>9399.49</v>
      </c>
      <c r="H8490" s="244">
        <f t="shared" si="398"/>
        <v>46997.45</v>
      </c>
      <c r="I8490" s="246"/>
      <c r="J8490" s="247"/>
      <c r="K8490" s="240"/>
      <c r="L8490" s="245"/>
    </row>
    <row r="8491" spans="1:12">
      <c r="A8491" s="243">
        <v>45231</v>
      </c>
      <c r="B8491" s="243">
        <v>45231</v>
      </c>
      <c r="C8491" s="244">
        <f t="shared" si="396"/>
        <v>1</v>
      </c>
      <c r="D8491" s="239">
        <v>45231</v>
      </c>
      <c r="E8491" s="245">
        <f t="shared" si="397"/>
        <v>0</v>
      </c>
      <c r="F8491" s="306" t="s">
        <v>179</v>
      </c>
      <c r="G8491" s="241">
        <v>121.8</v>
      </c>
      <c r="H8491" s="244">
        <f t="shared" si="398"/>
        <v>0</v>
      </c>
      <c r="I8491" s="246"/>
      <c r="J8491" s="247"/>
      <c r="K8491" s="240"/>
      <c r="L8491" s="245"/>
    </row>
    <row r="8492" spans="1:12">
      <c r="A8492" s="243">
        <v>45231</v>
      </c>
      <c r="B8492" s="243">
        <v>45236</v>
      </c>
      <c r="C8492" s="244">
        <f t="shared" si="396"/>
        <v>6</v>
      </c>
      <c r="D8492" s="239">
        <v>45236</v>
      </c>
      <c r="E8492" s="245">
        <f t="shared" si="397"/>
        <v>5</v>
      </c>
      <c r="F8492" s="306" t="s">
        <v>176</v>
      </c>
      <c r="G8492" s="241">
        <v>257527.44</v>
      </c>
      <c r="H8492" s="244">
        <f t="shared" si="398"/>
        <v>1287637.2</v>
      </c>
      <c r="I8492" s="246"/>
      <c r="J8492" s="247"/>
      <c r="K8492" s="240"/>
      <c r="L8492" s="245"/>
    </row>
    <row r="8493" spans="1:12">
      <c r="A8493" s="243">
        <v>45231</v>
      </c>
      <c r="B8493" s="243">
        <v>45237</v>
      </c>
      <c r="C8493" s="244">
        <f t="shared" si="396"/>
        <v>7</v>
      </c>
      <c r="D8493" s="239">
        <v>45237</v>
      </c>
      <c r="E8493" s="245">
        <f t="shared" si="397"/>
        <v>6</v>
      </c>
      <c r="F8493" s="306" t="s">
        <v>178</v>
      </c>
      <c r="G8493" s="241">
        <v>894.63</v>
      </c>
      <c r="H8493" s="244">
        <f t="shared" si="398"/>
        <v>5367.78</v>
      </c>
      <c r="I8493" s="246"/>
      <c r="J8493" s="247"/>
      <c r="K8493" s="240"/>
      <c r="L8493" s="245"/>
    </row>
    <row r="8494" spans="1:12">
      <c r="A8494" s="243">
        <v>45231</v>
      </c>
      <c r="B8494" s="243">
        <v>45274</v>
      </c>
      <c r="C8494" s="244">
        <f t="shared" si="396"/>
        <v>44</v>
      </c>
      <c r="D8494" s="239">
        <v>45274</v>
      </c>
      <c r="E8494" s="245">
        <f t="shared" si="397"/>
        <v>43</v>
      </c>
      <c r="F8494" s="306" t="s">
        <v>176</v>
      </c>
      <c r="G8494" s="241">
        <v>453.24</v>
      </c>
      <c r="H8494" s="244">
        <f t="shared" si="398"/>
        <v>19489.32</v>
      </c>
      <c r="I8494" s="246"/>
      <c r="J8494" s="247"/>
      <c r="K8494" s="240"/>
      <c r="L8494" s="245"/>
    </row>
    <row r="8495" spans="1:12">
      <c r="A8495" s="243">
        <v>45231</v>
      </c>
      <c r="B8495" s="243">
        <v>45236</v>
      </c>
      <c r="C8495" s="244">
        <f t="shared" si="396"/>
        <v>6</v>
      </c>
      <c r="D8495" s="239">
        <v>45236</v>
      </c>
      <c r="E8495" s="245">
        <f t="shared" si="397"/>
        <v>5</v>
      </c>
      <c r="F8495" s="306" t="s">
        <v>175</v>
      </c>
      <c r="G8495" s="241">
        <v>4958.66</v>
      </c>
      <c r="H8495" s="244">
        <f t="shared" si="398"/>
        <v>24793.3</v>
      </c>
      <c r="I8495" s="246"/>
      <c r="J8495" s="247"/>
      <c r="K8495" s="240"/>
      <c r="L8495" s="245"/>
    </row>
    <row r="8496" spans="1:12">
      <c r="A8496" s="243">
        <v>45231</v>
      </c>
      <c r="B8496" s="243">
        <v>45237</v>
      </c>
      <c r="C8496" s="244">
        <f t="shared" si="396"/>
        <v>7</v>
      </c>
      <c r="D8496" s="239">
        <v>45237</v>
      </c>
      <c r="E8496" s="245">
        <f t="shared" si="397"/>
        <v>6</v>
      </c>
      <c r="F8496" s="306" t="s">
        <v>176</v>
      </c>
      <c r="G8496" s="241">
        <v>60652.72</v>
      </c>
      <c r="H8496" s="244">
        <f t="shared" si="398"/>
        <v>363916.32</v>
      </c>
      <c r="I8496" s="246"/>
      <c r="J8496" s="247"/>
      <c r="K8496" s="240"/>
      <c r="L8496" s="245"/>
    </row>
    <row r="8497" spans="1:12">
      <c r="A8497" s="243">
        <v>45231</v>
      </c>
      <c r="B8497" s="243">
        <v>45250</v>
      </c>
      <c r="C8497" s="244">
        <f t="shared" si="396"/>
        <v>20</v>
      </c>
      <c r="D8497" s="239">
        <v>45250</v>
      </c>
      <c r="E8497" s="245">
        <f t="shared" si="397"/>
        <v>19</v>
      </c>
      <c r="F8497" s="306" t="s">
        <v>175</v>
      </c>
      <c r="G8497" s="241">
        <v>382.51</v>
      </c>
      <c r="H8497" s="244">
        <f t="shared" si="398"/>
        <v>7267.69</v>
      </c>
      <c r="I8497" s="246"/>
      <c r="J8497" s="247"/>
      <c r="K8497" s="240"/>
      <c r="L8497" s="245"/>
    </row>
    <row r="8498" spans="1:12">
      <c r="A8498" s="243">
        <v>45231</v>
      </c>
      <c r="B8498" s="243">
        <v>45238</v>
      </c>
      <c r="C8498" s="244">
        <f t="shared" si="396"/>
        <v>8</v>
      </c>
      <c r="D8498" s="239">
        <v>45238</v>
      </c>
      <c r="E8498" s="245">
        <f t="shared" si="397"/>
        <v>7</v>
      </c>
      <c r="F8498" s="306" t="s">
        <v>178</v>
      </c>
      <c r="G8498" s="241">
        <v>11.05</v>
      </c>
      <c r="H8498" s="244">
        <f t="shared" si="398"/>
        <v>77.350000000000009</v>
      </c>
      <c r="I8498" s="246"/>
      <c r="J8498" s="247"/>
      <c r="K8498" s="240"/>
      <c r="L8498" s="245"/>
    </row>
    <row r="8499" spans="1:12">
      <c r="A8499" s="243">
        <v>45231</v>
      </c>
      <c r="B8499" s="243">
        <v>45237</v>
      </c>
      <c r="C8499" s="244">
        <f t="shared" si="396"/>
        <v>7</v>
      </c>
      <c r="D8499" s="239">
        <v>45237</v>
      </c>
      <c r="E8499" s="245">
        <f t="shared" si="397"/>
        <v>6</v>
      </c>
      <c r="F8499" s="306" t="s">
        <v>175</v>
      </c>
      <c r="G8499" s="241">
        <v>4159.03</v>
      </c>
      <c r="H8499" s="244">
        <f t="shared" si="398"/>
        <v>24954.18</v>
      </c>
      <c r="I8499" s="246"/>
      <c r="J8499" s="247"/>
      <c r="K8499" s="240"/>
      <c r="L8499" s="245"/>
    </row>
    <row r="8500" spans="1:12">
      <c r="A8500" s="243">
        <v>45231</v>
      </c>
      <c r="B8500" s="243">
        <v>45239</v>
      </c>
      <c r="C8500" s="244">
        <f t="shared" si="396"/>
        <v>9</v>
      </c>
      <c r="D8500" s="239">
        <v>45239</v>
      </c>
      <c r="E8500" s="245">
        <f t="shared" si="397"/>
        <v>8</v>
      </c>
      <c r="F8500" s="306" t="s">
        <v>178</v>
      </c>
      <c r="G8500" s="241">
        <v>170.7</v>
      </c>
      <c r="H8500" s="244">
        <f t="shared" si="398"/>
        <v>1365.6</v>
      </c>
      <c r="I8500" s="246"/>
      <c r="J8500" s="247"/>
      <c r="K8500" s="240"/>
      <c r="L8500" s="245"/>
    </row>
    <row r="8501" spans="1:12">
      <c r="A8501" s="243">
        <v>45231</v>
      </c>
      <c r="B8501" s="243">
        <v>45236</v>
      </c>
      <c r="C8501" s="244">
        <f t="shared" si="396"/>
        <v>6</v>
      </c>
      <c r="D8501" s="239">
        <v>45236</v>
      </c>
      <c r="E8501" s="245">
        <f t="shared" si="397"/>
        <v>5</v>
      </c>
      <c r="F8501" s="306" t="s">
        <v>177</v>
      </c>
      <c r="G8501" s="241">
        <v>17325.8</v>
      </c>
      <c r="H8501" s="244">
        <f t="shared" si="398"/>
        <v>86629</v>
      </c>
      <c r="I8501" s="246"/>
      <c r="J8501" s="247"/>
      <c r="K8501" s="240"/>
      <c r="L8501" s="245"/>
    </row>
    <row r="8502" spans="1:12">
      <c r="A8502" s="243">
        <v>45231</v>
      </c>
      <c r="B8502" s="243">
        <v>45238</v>
      </c>
      <c r="C8502" s="244">
        <f t="shared" si="396"/>
        <v>8</v>
      </c>
      <c r="D8502" s="239">
        <v>45238</v>
      </c>
      <c r="E8502" s="245">
        <f t="shared" si="397"/>
        <v>7</v>
      </c>
      <c r="F8502" s="306" t="s">
        <v>176</v>
      </c>
      <c r="G8502" s="241">
        <v>44655.75</v>
      </c>
      <c r="H8502" s="244">
        <f t="shared" si="398"/>
        <v>312590.25</v>
      </c>
      <c r="I8502" s="246"/>
      <c r="J8502" s="247"/>
      <c r="K8502" s="240"/>
      <c r="L8502" s="245"/>
    </row>
    <row r="8503" spans="1:12">
      <c r="A8503" s="243">
        <v>45231</v>
      </c>
      <c r="B8503" s="243">
        <v>45251</v>
      </c>
      <c r="C8503" s="244">
        <f t="shared" si="396"/>
        <v>21</v>
      </c>
      <c r="D8503" s="239">
        <v>45251</v>
      </c>
      <c r="E8503" s="245">
        <f t="shared" si="397"/>
        <v>20</v>
      </c>
      <c r="F8503" s="306" t="s">
        <v>175</v>
      </c>
      <c r="G8503" s="241">
        <v>102.45</v>
      </c>
      <c r="H8503" s="244">
        <f t="shared" si="398"/>
        <v>2049</v>
      </c>
      <c r="I8503" s="246"/>
      <c r="J8503" s="247"/>
      <c r="K8503" s="240"/>
      <c r="L8503" s="245"/>
    </row>
    <row r="8504" spans="1:12">
      <c r="A8504" s="243">
        <v>45231</v>
      </c>
      <c r="B8504" s="243">
        <v>45371</v>
      </c>
      <c r="C8504" s="244">
        <f t="shared" si="396"/>
        <v>141</v>
      </c>
      <c r="D8504" s="239">
        <v>45371</v>
      </c>
      <c r="E8504" s="245">
        <f t="shared" si="397"/>
        <v>140</v>
      </c>
      <c r="F8504" s="306" t="s">
        <v>176</v>
      </c>
      <c r="G8504" s="241">
        <v>18.03</v>
      </c>
      <c r="H8504" s="244">
        <f t="shared" si="398"/>
        <v>2524.2000000000003</v>
      </c>
      <c r="I8504" s="246"/>
      <c r="J8504" s="247"/>
      <c r="K8504" s="240"/>
      <c r="L8504" s="245"/>
    </row>
    <row r="8505" spans="1:12">
      <c r="A8505" s="243">
        <v>45231</v>
      </c>
      <c r="B8505" s="243">
        <v>45238</v>
      </c>
      <c r="C8505" s="244">
        <f t="shared" si="396"/>
        <v>8</v>
      </c>
      <c r="D8505" s="239">
        <v>45238</v>
      </c>
      <c r="E8505" s="245">
        <f t="shared" si="397"/>
        <v>7</v>
      </c>
      <c r="F8505" s="306" t="s">
        <v>175</v>
      </c>
      <c r="G8505" s="241">
        <v>1037.3399999999999</v>
      </c>
      <c r="H8505" s="244">
        <f t="shared" si="398"/>
        <v>7261.3799999999992</v>
      </c>
      <c r="I8505" s="246"/>
      <c r="J8505" s="247"/>
      <c r="K8505" s="240"/>
      <c r="L8505" s="245"/>
    </row>
    <row r="8506" spans="1:12">
      <c r="A8506" s="243">
        <v>45231</v>
      </c>
      <c r="B8506" s="243">
        <v>45239</v>
      </c>
      <c r="C8506" s="244">
        <f t="shared" si="396"/>
        <v>9</v>
      </c>
      <c r="D8506" s="239">
        <v>45239</v>
      </c>
      <c r="E8506" s="245">
        <f t="shared" si="397"/>
        <v>8</v>
      </c>
      <c r="F8506" s="306" t="s">
        <v>176</v>
      </c>
      <c r="G8506" s="241">
        <v>8677.61</v>
      </c>
      <c r="H8506" s="244">
        <f t="shared" si="398"/>
        <v>69420.88</v>
      </c>
      <c r="I8506" s="246"/>
      <c r="J8506" s="247"/>
      <c r="K8506" s="240"/>
      <c r="L8506" s="245"/>
    </row>
    <row r="8507" spans="1:12">
      <c r="A8507" s="243">
        <v>45231</v>
      </c>
      <c r="B8507" s="243">
        <v>45237</v>
      </c>
      <c r="C8507" s="244">
        <f t="shared" si="396"/>
        <v>7</v>
      </c>
      <c r="D8507" s="239">
        <v>45237</v>
      </c>
      <c r="E8507" s="245">
        <f t="shared" si="397"/>
        <v>6</v>
      </c>
      <c r="F8507" s="306" t="s">
        <v>177</v>
      </c>
      <c r="G8507" s="241">
        <v>6981.96</v>
      </c>
      <c r="H8507" s="244">
        <f t="shared" si="398"/>
        <v>41891.760000000002</v>
      </c>
      <c r="I8507" s="246"/>
      <c r="J8507" s="247"/>
      <c r="K8507" s="240"/>
      <c r="L8507" s="245"/>
    </row>
    <row r="8508" spans="1:12">
      <c r="A8508" s="243">
        <v>45231</v>
      </c>
      <c r="B8508" s="243">
        <v>45334</v>
      </c>
      <c r="C8508" s="244">
        <f t="shared" si="396"/>
        <v>104</v>
      </c>
      <c r="D8508" s="239">
        <v>45334</v>
      </c>
      <c r="E8508" s="245">
        <f t="shared" si="397"/>
        <v>103</v>
      </c>
      <c r="F8508" s="306" t="s">
        <v>175</v>
      </c>
      <c r="G8508" s="241">
        <v>16.59</v>
      </c>
      <c r="H8508" s="244">
        <f t="shared" si="398"/>
        <v>1708.77</v>
      </c>
      <c r="I8508" s="246"/>
      <c r="J8508" s="247"/>
      <c r="K8508" s="240"/>
      <c r="L8508" s="245"/>
    </row>
    <row r="8509" spans="1:12">
      <c r="A8509" s="243">
        <v>45231</v>
      </c>
      <c r="B8509" s="243">
        <v>45239</v>
      </c>
      <c r="C8509" s="244">
        <f t="shared" si="396"/>
        <v>9</v>
      </c>
      <c r="D8509" s="239">
        <v>45239</v>
      </c>
      <c r="E8509" s="245">
        <f t="shared" si="397"/>
        <v>8</v>
      </c>
      <c r="F8509" s="306" t="s">
        <v>175</v>
      </c>
      <c r="G8509" s="241">
        <v>429.83</v>
      </c>
      <c r="H8509" s="244">
        <f t="shared" si="398"/>
        <v>3438.64</v>
      </c>
      <c r="I8509" s="246"/>
      <c r="J8509" s="247"/>
      <c r="K8509" s="240"/>
      <c r="L8509" s="245"/>
    </row>
    <row r="8510" spans="1:12">
      <c r="A8510" s="243">
        <v>45231</v>
      </c>
      <c r="B8510" s="243">
        <v>45238</v>
      </c>
      <c r="C8510" s="244">
        <f t="shared" si="396"/>
        <v>8</v>
      </c>
      <c r="D8510" s="239">
        <v>45238</v>
      </c>
      <c r="E8510" s="245">
        <f t="shared" si="397"/>
        <v>7</v>
      </c>
      <c r="F8510" s="306" t="s">
        <v>177</v>
      </c>
      <c r="G8510" s="241">
        <v>53801.49</v>
      </c>
      <c r="H8510" s="244">
        <f t="shared" si="398"/>
        <v>376610.43</v>
      </c>
      <c r="I8510" s="246"/>
      <c r="J8510" s="247"/>
      <c r="K8510" s="240"/>
      <c r="L8510" s="245"/>
    </row>
    <row r="8511" spans="1:12">
      <c r="A8511" s="243">
        <v>45232</v>
      </c>
      <c r="B8511" s="243">
        <v>45237</v>
      </c>
      <c r="C8511" s="244">
        <f t="shared" si="396"/>
        <v>6</v>
      </c>
      <c r="D8511" s="239">
        <v>45237</v>
      </c>
      <c r="E8511" s="245">
        <f t="shared" si="397"/>
        <v>5</v>
      </c>
      <c r="F8511" s="306" t="s">
        <v>176</v>
      </c>
      <c r="G8511" s="241">
        <v>26100.02</v>
      </c>
      <c r="H8511" s="244">
        <f t="shared" si="398"/>
        <v>130500.1</v>
      </c>
      <c r="I8511" s="246"/>
      <c r="J8511" s="247"/>
      <c r="K8511" s="240"/>
      <c r="L8511" s="245"/>
    </row>
    <row r="8512" spans="1:12">
      <c r="A8512" s="243">
        <v>45232</v>
      </c>
      <c r="B8512" s="243">
        <v>45236</v>
      </c>
      <c r="C8512" s="244">
        <f t="shared" si="396"/>
        <v>5</v>
      </c>
      <c r="D8512" s="239">
        <v>45236</v>
      </c>
      <c r="E8512" s="245">
        <f t="shared" si="397"/>
        <v>4</v>
      </c>
      <c r="F8512" s="306" t="s">
        <v>175</v>
      </c>
      <c r="G8512" s="241">
        <v>8693.1200000000008</v>
      </c>
      <c r="H8512" s="244">
        <f t="shared" si="398"/>
        <v>34772.480000000003</v>
      </c>
      <c r="I8512" s="246"/>
      <c r="J8512" s="247"/>
      <c r="K8512" s="240"/>
      <c r="L8512" s="245"/>
    </row>
    <row r="8513" spans="1:12">
      <c r="A8513" s="243">
        <v>45232</v>
      </c>
      <c r="B8513" s="243">
        <v>45238</v>
      </c>
      <c r="C8513" s="244">
        <f t="shared" si="396"/>
        <v>7</v>
      </c>
      <c r="D8513" s="239">
        <v>45238</v>
      </c>
      <c r="E8513" s="245">
        <f t="shared" si="397"/>
        <v>6</v>
      </c>
      <c r="F8513" s="306" t="s">
        <v>178</v>
      </c>
      <c r="G8513" s="241">
        <v>11389.27</v>
      </c>
      <c r="H8513" s="244">
        <f t="shared" si="398"/>
        <v>68335.62</v>
      </c>
      <c r="I8513" s="246"/>
      <c r="J8513" s="247"/>
      <c r="K8513" s="240"/>
      <c r="L8513" s="245"/>
    </row>
    <row r="8514" spans="1:12">
      <c r="A8514" s="243">
        <v>45232</v>
      </c>
      <c r="B8514" s="243">
        <v>45236</v>
      </c>
      <c r="C8514" s="244">
        <f t="shared" si="396"/>
        <v>5</v>
      </c>
      <c r="D8514" s="239">
        <v>45236</v>
      </c>
      <c r="E8514" s="245">
        <f t="shared" si="397"/>
        <v>4</v>
      </c>
      <c r="F8514" s="306" t="s">
        <v>177</v>
      </c>
      <c r="G8514" s="241">
        <v>11082.55</v>
      </c>
      <c r="H8514" s="244">
        <f t="shared" si="398"/>
        <v>44330.2</v>
      </c>
      <c r="I8514" s="246"/>
      <c r="J8514" s="247"/>
      <c r="K8514" s="240"/>
      <c r="L8514" s="245"/>
    </row>
    <row r="8515" spans="1:12">
      <c r="A8515" s="243">
        <v>45232</v>
      </c>
      <c r="B8515" s="243">
        <v>45237</v>
      </c>
      <c r="C8515" s="244">
        <f t="shared" si="396"/>
        <v>6</v>
      </c>
      <c r="D8515" s="239">
        <v>45237</v>
      </c>
      <c r="E8515" s="245">
        <f t="shared" si="397"/>
        <v>5</v>
      </c>
      <c r="F8515" s="306" t="s">
        <v>175</v>
      </c>
      <c r="G8515" s="241">
        <v>5487.02</v>
      </c>
      <c r="H8515" s="244">
        <f t="shared" si="398"/>
        <v>27435.100000000002</v>
      </c>
      <c r="I8515" s="246"/>
      <c r="J8515" s="247"/>
      <c r="K8515" s="240"/>
      <c r="L8515" s="245"/>
    </row>
    <row r="8516" spans="1:12">
      <c r="A8516" s="243">
        <v>45232</v>
      </c>
      <c r="B8516" s="243">
        <v>45238</v>
      </c>
      <c r="C8516" s="244">
        <f t="shared" si="396"/>
        <v>7</v>
      </c>
      <c r="D8516" s="239">
        <v>45238</v>
      </c>
      <c r="E8516" s="245">
        <f t="shared" si="397"/>
        <v>6</v>
      </c>
      <c r="F8516" s="306" t="s">
        <v>176</v>
      </c>
      <c r="G8516" s="241">
        <v>15701.04</v>
      </c>
      <c r="H8516" s="244">
        <f t="shared" si="398"/>
        <v>94206.24</v>
      </c>
      <c r="I8516" s="246"/>
      <c r="J8516" s="247"/>
      <c r="K8516" s="240"/>
      <c r="L8516" s="245"/>
    </row>
    <row r="8517" spans="1:12">
      <c r="A8517" s="243">
        <v>45232</v>
      </c>
      <c r="B8517" s="243">
        <v>45239</v>
      </c>
      <c r="C8517" s="244">
        <f t="shared" si="396"/>
        <v>8</v>
      </c>
      <c r="D8517" s="239">
        <v>45239</v>
      </c>
      <c r="E8517" s="245">
        <f t="shared" si="397"/>
        <v>7</v>
      </c>
      <c r="F8517" s="306" t="s">
        <v>176</v>
      </c>
      <c r="G8517" s="241">
        <v>9133.5499999999993</v>
      </c>
      <c r="H8517" s="244">
        <f t="shared" si="398"/>
        <v>63934.849999999991</v>
      </c>
      <c r="I8517" s="246"/>
      <c r="J8517" s="247"/>
      <c r="K8517" s="240"/>
      <c r="L8517" s="245"/>
    </row>
    <row r="8518" spans="1:12">
      <c r="A8518" s="243">
        <v>45232</v>
      </c>
      <c r="B8518" s="243">
        <v>45238</v>
      </c>
      <c r="C8518" s="244">
        <f t="shared" si="396"/>
        <v>7</v>
      </c>
      <c r="D8518" s="239">
        <v>45238</v>
      </c>
      <c r="E8518" s="245">
        <f t="shared" si="397"/>
        <v>6</v>
      </c>
      <c r="F8518" s="306" t="s">
        <v>175</v>
      </c>
      <c r="G8518" s="241">
        <v>3537.55</v>
      </c>
      <c r="H8518" s="244">
        <f t="shared" si="398"/>
        <v>21225.300000000003</v>
      </c>
      <c r="I8518" s="246"/>
      <c r="J8518" s="247"/>
      <c r="K8518" s="240"/>
      <c r="L8518" s="245"/>
    </row>
    <row r="8519" spans="1:12">
      <c r="A8519" s="243">
        <v>45232</v>
      </c>
      <c r="B8519" s="243">
        <v>45237</v>
      </c>
      <c r="C8519" s="244">
        <f t="shared" ref="C8519:C8582" si="399">B8519-A8519+1</f>
        <v>6</v>
      </c>
      <c r="D8519" s="239">
        <v>45237</v>
      </c>
      <c r="E8519" s="245">
        <f t="shared" ref="E8519:E8582" si="400">D8519-A8519</f>
        <v>5</v>
      </c>
      <c r="F8519" s="306" t="s">
        <v>177</v>
      </c>
      <c r="G8519" s="241">
        <v>1611.04</v>
      </c>
      <c r="H8519" s="244">
        <f t="shared" ref="H8519:H8582" si="401">E8519*G8519</f>
        <v>8055.2</v>
      </c>
      <c r="I8519" s="246"/>
      <c r="J8519" s="247"/>
      <c r="K8519" s="240"/>
      <c r="L8519" s="245"/>
    </row>
    <row r="8520" spans="1:12">
      <c r="A8520" s="243">
        <v>45232</v>
      </c>
      <c r="B8520" s="243">
        <v>45239</v>
      </c>
      <c r="C8520" s="244">
        <f t="shared" si="399"/>
        <v>8</v>
      </c>
      <c r="D8520" s="239">
        <v>45239</v>
      </c>
      <c r="E8520" s="245">
        <f t="shared" si="400"/>
        <v>7</v>
      </c>
      <c r="F8520" s="306" t="s">
        <v>175</v>
      </c>
      <c r="G8520" s="241">
        <v>3975.18</v>
      </c>
      <c r="H8520" s="244">
        <f t="shared" si="401"/>
        <v>27826.26</v>
      </c>
      <c r="I8520" s="246"/>
      <c r="J8520" s="247"/>
      <c r="K8520" s="240"/>
      <c r="L8520" s="245"/>
    </row>
    <row r="8521" spans="1:12">
      <c r="A8521" s="243">
        <v>45232</v>
      </c>
      <c r="B8521" s="243">
        <v>45436</v>
      </c>
      <c r="C8521" s="244">
        <f t="shared" si="399"/>
        <v>205</v>
      </c>
      <c r="D8521" s="239">
        <v>45436</v>
      </c>
      <c r="E8521" s="245">
        <f t="shared" si="400"/>
        <v>204</v>
      </c>
      <c r="F8521" s="306" t="s">
        <v>176</v>
      </c>
      <c r="G8521" s="241">
        <v>14.94</v>
      </c>
      <c r="H8521" s="244">
        <f t="shared" si="401"/>
        <v>3047.7599999999998</v>
      </c>
      <c r="I8521" s="246"/>
      <c r="J8521" s="247"/>
      <c r="K8521" s="240"/>
      <c r="L8521" s="245"/>
    </row>
    <row r="8522" spans="1:12">
      <c r="A8522" s="243">
        <v>45232</v>
      </c>
      <c r="B8522" s="243">
        <v>45239</v>
      </c>
      <c r="C8522" s="244">
        <f t="shared" si="399"/>
        <v>8</v>
      </c>
      <c r="D8522" s="239">
        <v>45239</v>
      </c>
      <c r="E8522" s="245">
        <f t="shared" si="400"/>
        <v>7</v>
      </c>
      <c r="F8522" s="306" t="s">
        <v>177</v>
      </c>
      <c r="G8522" s="241">
        <v>1690.57</v>
      </c>
      <c r="H8522" s="244">
        <f t="shared" si="401"/>
        <v>11833.99</v>
      </c>
      <c r="I8522" s="246"/>
      <c r="J8522" s="247"/>
      <c r="K8522" s="240"/>
      <c r="L8522" s="245"/>
    </row>
    <row r="8523" spans="1:12">
      <c r="A8523" s="243">
        <v>45232</v>
      </c>
      <c r="B8523" s="243">
        <v>45240</v>
      </c>
      <c r="C8523" s="244">
        <f t="shared" si="399"/>
        <v>9</v>
      </c>
      <c r="D8523" s="239">
        <v>45240</v>
      </c>
      <c r="E8523" s="245">
        <f t="shared" si="400"/>
        <v>8</v>
      </c>
      <c r="F8523" s="306" t="s">
        <v>176</v>
      </c>
      <c r="G8523" s="241">
        <v>1770.22</v>
      </c>
      <c r="H8523" s="244">
        <f t="shared" si="401"/>
        <v>14161.76</v>
      </c>
      <c r="I8523" s="246"/>
      <c r="J8523" s="247"/>
      <c r="K8523" s="240"/>
      <c r="L8523" s="245"/>
    </row>
    <row r="8524" spans="1:12">
      <c r="A8524" s="243">
        <v>45232</v>
      </c>
      <c r="B8524" s="243">
        <v>45240</v>
      </c>
      <c r="C8524" s="244">
        <f t="shared" si="399"/>
        <v>9</v>
      </c>
      <c r="D8524" s="239">
        <v>45240</v>
      </c>
      <c r="E8524" s="245">
        <f t="shared" si="400"/>
        <v>8</v>
      </c>
      <c r="F8524" s="306" t="s">
        <v>175</v>
      </c>
      <c r="G8524" s="241">
        <v>89.49</v>
      </c>
      <c r="H8524" s="244">
        <f t="shared" si="401"/>
        <v>715.92</v>
      </c>
      <c r="I8524" s="246"/>
      <c r="J8524" s="247"/>
      <c r="K8524" s="240"/>
      <c r="L8524" s="245"/>
    </row>
    <row r="8525" spans="1:12">
      <c r="A8525" s="243">
        <v>45232</v>
      </c>
      <c r="B8525" s="243">
        <v>45265</v>
      </c>
      <c r="C8525" s="244">
        <f t="shared" si="399"/>
        <v>34</v>
      </c>
      <c r="D8525" s="239">
        <v>45265</v>
      </c>
      <c r="E8525" s="245">
        <f t="shared" si="400"/>
        <v>33</v>
      </c>
      <c r="F8525" s="306" t="s">
        <v>175</v>
      </c>
      <c r="G8525" s="241">
        <v>4.01</v>
      </c>
      <c r="H8525" s="244">
        <f t="shared" si="401"/>
        <v>132.32999999999998</v>
      </c>
      <c r="I8525" s="246"/>
      <c r="J8525" s="247"/>
      <c r="K8525" s="240"/>
      <c r="L8525" s="245"/>
    </row>
    <row r="8526" spans="1:12">
      <c r="A8526" s="243">
        <v>45232</v>
      </c>
      <c r="B8526" s="243">
        <v>45240</v>
      </c>
      <c r="C8526" s="244">
        <f t="shared" si="399"/>
        <v>9</v>
      </c>
      <c r="D8526" s="239">
        <v>45240</v>
      </c>
      <c r="E8526" s="245">
        <f t="shared" si="400"/>
        <v>8</v>
      </c>
      <c r="F8526" s="306" t="s">
        <v>177</v>
      </c>
      <c r="G8526" s="241">
        <v>5359.27</v>
      </c>
      <c r="H8526" s="244">
        <f t="shared" si="401"/>
        <v>42874.16</v>
      </c>
      <c r="I8526" s="246"/>
      <c r="J8526" s="247"/>
      <c r="K8526" s="240"/>
      <c r="L8526" s="245"/>
    </row>
    <row r="8527" spans="1:12">
      <c r="A8527" s="243">
        <v>45232</v>
      </c>
      <c r="B8527" s="243">
        <v>45243</v>
      </c>
      <c r="C8527" s="244">
        <f t="shared" si="399"/>
        <v>12</v>
      </c>
      <c r="D8527" s="239">
        <v>45243</v>
      </c>
      <c r="E8527" s="245">
        <f t="shared" si="400"/>
        <v>11</v>
      </c>
      <c r="F8527" s="306" t="s">
        <v>176</v>
      </c>
      <c r="G8527" s="241">
        <v>1549.51</v>
      </c>
      <c r="H8527" s="244">
        <f t="shared" si="401"/>
        <v>17044.61</v>
      </c>
      <c r="I8527" s="246"/>
      <c r="J8527" s="247"/>
      <c r="K8527" s="240"/>
      <c r="L8527" s="245"/>
    </row>
    <row r="8528" spans="1:12">
      <c r="A8528" s="243">
        <v>45232</v>
      </c>
      <c r="B8528" s="243">
        <v>45259</v>
      </c>
      <c r="C8528" s="244">
        <f t="shared" si="399"/>
        <v>28</v>
      </c>
      <c r="D8528" s="239">
        <v>45259</v>
      </c>
      <c r="E8528" s="245">
        <f t="shared" si="400"/>
        <v>27</v>
      </c>
      <c r="F8528" s="306" t="s">
        <v>175</v>
      </c>
      <c r="G8528" s="241">
        <v>108.65</v>
      </c>
      <c r="H8528" s="244">
        <f t="shared" si="401"/>
        <v>2933.55</v>
      </c>
      <c r="I8528" s="246"/>
      <c r="J8528" s="247"/>
      <c r="K8528" s="240"/>
      <c r="L8528" s="245"/>
    </row>
    <row r="8529" spans="1:12">
      <c r="A8529" s="243">
        <v>45232</v>
      </c>
      <c r="B8529" s="243">
        <v>45266</v>
      </c>
      <c r="C8529" s="244">
        <f t="shared" si="399"/>
        <v>35</v>
      </c>
      <c r="D8529" s="239">
        <v>45266</v>
      </c>
      <c r="E8529" s="245">
        <f t="shared" si="400"/>
        <v>34</v>
      </c>
      <c r="F8529" s="306" t="s">
        <v>175</v>
      </c>
      <c r="G8529" s="241">
        <v>70.569999999999993</v>
      </c>
      <c r="H8529" s="244">
        <f t="shared" si="401"/>
        <v>2399.3799999999997</v>
      </c>
      <c r="I8529" s="246"/>
      <c r="J8529" s="247"/>
      <c r="K8529" s="240"/>
      <c r="L8529" s="245"/>
    </row>
    <row r="8530" spans="1:12">
      <c r="A8530" s="243">
        <v>45232</v>
      </c>
      <c r="B8530" s="243">
        <v>45280</v>
      </c>
      <c r="C8530" s="244">
        <f t="shared" si="399"/>
        <v>49</v>
      </c>
      <c r="D8530" s="239">
        <v>45280</v>
      </c>
      <c r="E8530" s="245">
        <f t="shared" si="400"/>
        <v>48</v>
      </c>
      <c r="F8530" s="306" t="s">
        <v>175</v>
      </c>
      <c r="G8530" s="241">
        <v>50.33</v>
      </c>
      <c r="H8530" s="244">
        <f t="shared" si="401"/>
        <v>2415.84</v>
      </c>
      <c r="I8530" s="246"/>
      <c r="J8530" s="247"/>
      <c r="K8530" s="240"/>
      <c r="L8530" s="245"/>
    </row>
    <row r="8531" spans="1:12">
      <c r="A8531" s="243">
        <v>45232</v>
      </c>
      <c r="B8531" s="243">
        <v>45244</v>
      </c>
      <c r="C8531" s="244">
        <f t="shared" si="399"/>
        <v>13</v>
      </c>
      <c r="D8531" s="239">
        <v>45244</v>
      </c>
      <c r="E8531" s="245">
        <f t="shared" si="400"/>
        <v>12</v>
      </c>
      <c r="F8531" s="306" t="s">
        <v>176</v>
      </c>
      <c r="G8531" s="241">
        <v>222.67</v>
      </c>
      <c r="H8531" s="244">
        <f t="shared" si="401"/>
        <v>2672.04</v>
      </c>
      <c r="I8531" s="246"/>
      <c r="J8531" s="247"/>
      <c r="K8531" s="240"/>
      <c r="L8531" s="245"/>
    </row>
    <row r="8532" spans="1:12">
      <c r="A8532" s="243">
        <v>45232</v>
      </c>
      <c r="B8532" s="243">
        <v>45243</v>
      </c>
      <c r="C8532" s="244">
        <f t="shared" si="399"/>
        <v>12</v>
      </c>
      <c r="D8532" s="239">
        <v>45243</v>
      </c>
      <c r="E8532" s="245">
        <f t="shared" si="400"/>
        <v>11</v>
      </c>
      <c r="F8532" s="306" t="s">
        <v>175</v>
      </c>
      <c r="G8532" s="241">
        <v>403.31</v>
      </c>
      <c r="H8532" s="244">
        <f t="shared" si="401"/>
        <v>4436.41</v>
      </c>
      <c r="I8532" s="246"/>
      <c r="J8532" s="247"/>
      <c r="K8532" s="240"/>
      <c r="L8532" s="245"/>
    </row>
    <row r="8533" spans="1:12">
      <c r="A8533" s="243">
        <v>45232</v>
      </c>
      <c r="B8533" s="243">
        <v>45244</v>
      </c>
      <c r="C8533" s="244">
        <f t="shared" si="399"/>
        <v>13</v>
      </c>
      <c r="D8533" s="239">
        <v>45244</v>
      </c>
      <c r="E8533" s="245">
        <f t="shared" si="400"/>
        <v>12</v>
      </c>
      <c r="F8533" s="306" t="s">
        <v>175</v>
      </c>
      <c r="G8533" s="241">
        <v>597.22</v>
      </c>
      <c r="H8533" s="244">
        <f t="shared" si="401"/>
        <v>7166.64</v>
      </c>
      <c r="I8533" s="246"/>
      <c r="J8533" s="247"/>
      <c r="K8533" s="240"/>
      <c r="L8533" s="245"/>
    </row>
    <row r="8534" spans="1:12">
      <c r="A8534" s="243">
        <v>45232</v>
      </c>
      <c r="B8534" s="243">
        <v>45246</v>
      </c>
      <c r="C8534" s="244">
        <f t="shared" si="399"/>
        <v>15</v>
      </c>
      <c r="D8534" s="239">
        <v>45246</v>
      </c>
      <c r="E8534" s="245">
        <f t="shared" si="400"/>
        <v>14</v>
      </c>
      <c r="F8534" s="306" t="s">
        <v>178</v>
      </c>
      <c r="G8534" s="241">
        <v>510.52</v>
      </c>
      <c r="H8534" s="244">
        <f t="shared" si="401"/>
        <v>7147.28</v>
      </c>
      <c r="I8534" s="246"/>
      <c r="J8534" s="247"/>
      <c r="K8534" s="240"/>
      <c r="L8534" s="245"/>
    </row>
    <row r="8535" spans="1:12">
      <c r="A8535" s="243">
        <v>45232</v>
      </c>
      <c r="B8535" s="243">
        <v>45260</v>
      </c>
      <c r="C8535" s="244">
        <f t="shared" si="399"/>
        <v>29</v>
      </c>
      <c r="D8535" s="239">
        <v>45260</v>
      </c>
      <c r="E8535" s="245">
        <f t="shared" si="400"/>
        <v>28</v>
      </c>
      <c r="F8535" s="306" t="s">
        <v>175</v>
      </c>
      <c r="G8535" s="241">
        <v>164.9</v>
      </c>
      <c r="H8535" s="244">
        <f t="shared" si="401"/>
        <v>4617.2</v>
      </c>
      <c r="I8535" s="246"/>
      <c r="J8535" s="247"/>
      <c r="K8535" s="240"/>
      <c r="L8535" s="245"/>
    </row>
    <row r="8536" spans="1:12">
      <c r="A8536" s="243">
        <v>45232</v>
      </c>
      <c r="B8536" s="243">
        <v>45247</v>
      </c>
      <c r="C8536" s="244">
        <f t="shared" si="399"/>
        <v>16</v>
      </c>
      <c r="D8536" s="239">
        <v>45247</v>
      </c>
      <c r="E8536" s="245">
        <f t="shared" si="400"/>
        <v>15</v>
      </c>
      <c r="F8536" s="306" t="s">
        <v>175</v>
      </c>
      <c r="G8536" s="241">
        <v>246.41</v>
      </c>
      <c r="H8536" s="244">
        <f t="shared" si="401"/>
        <v>3696.15</v>
      </c>
      <c r="I8536" s="246"/>
      <c r="J8536" s="247"/>
      <c r="K8536" s="240"/>
      <c r="L8536" s="245"/>
    </row>
    <row r="8537" spans="1:12">
      <c r="A8537" s="243">
        <v>45232</v>
      </c>
      <c r="B8537" s="243">
        <v>45414</v>
      </c>
      <c r="C8537" s="244">
        <f t="shared" si="399"/>
        <v>183</v>
      </c>
      <c r="D8537" s="239">
        <v>45414</v>
      </c>
      <c r="E8537" s="245">
        <f t="shared" si="400"/>
        <v>182</v>
      </c>
      <c r="F8537" s="306" t="s">
        <v>175</v>
      </c>
      <c r="G8537" s="241">
        <v>7.64</v>
      </c>
      <c r="H8537" s="244">
        <f t="shared" si="401"/>
        <v>1390.48</v>
      </c>
      <c r="I8537" s="246"/>
      <c r="J8537" s="247"/>
      <c r="K8537" s="240"/>
      <c r="L8537" s="245"/>
    </row>
    <row r="8538" spans="1:12">
      <c r="A8538" s="243">
        <v>45232</v>
      </c>
      <c r="B8538" s="243">
        <v>45233</v>
      </c>
      <c r="C8538" s="244">
        <f t="shared" si="399"/>
        <v>2</v>
      </c>
      <c r="D8538" s="239">
        <v>45233</v>
      </c>
      <c r="E8538" s="245">
        <f t="shared" si="400"/>
        <v>1</v>
      </c>
      <c r="F8538" s="306" t="s">
        <v>175</v>
      </c>
      <c r="G8538" s="241">
        <v>539223.99</v>
      </c>
      <c r="H8538" s="244">
        <f t="shared" si="401"/>
        <v>539223.99</v>
      </c>
      <c r="I8538" s="246"/>
      <c r="J8538" s="247"/>
      <c r="K8538" s="240"/>
      <c r="L8538" s="245"/>
    </row>
    <row r="8539" spans="1:12">
      <c r="A8539" s="243">
        <v>45232</v>
      </c>
      <c r="B8539" s="243">
        <v>45236</v>
      </c>
      <c r="C8539" s="244">
        <f t="shared" si="399"/>
        <v>5</v>
      </c>
      <c r="D8539" s="239">
        <v>45236</v>
      </c>
      <c r="E8539" s="245">
        <f t="shared" si="400"/>
        <v>4</v>
      </c>
      <c r="F8539" s="306" t="s">
        <v>178</v>
      </c>
      <c r="G8539" s="241">
        <v>16617.689999999999</v>
      </c>
      <c r="H8539" s="244">
        <f t="shared" si="401"/>
        <v>66470.759999999995</v>
      </c>
      <c r="I8539" s="246"/>
      <c r="J8539" s="247"/>
      <c r="K8539" s="240"/>
      <c r="L8539" s="245"/>
    </row>
    <row r="8540" spans="1:12">
      <c r="A8540" s="243">
        <v>45232</v>
      </c>
      <c r="B8540" s="243">
        <v>45236</v>
      </c>
      <c r="C8540" s="244">
        <f t="shared" si="399"/>
        <v>5</v>
      </c>
      <c r="D8540" s="239">
        <v>45236</v>
      </c>
      <c r="E8540" s="245">
        <f t="shared" si="400"/>
        <v>4</v>
      </c>
      <c r="F8540" s="306" t="s">
        <v>176</v>
      </c>
      <c r="G8540" s="241">
        <v>90486.96</v>
      </c>
      <c r="H8540" s="244">
        <f t="shared" si="401"/>
        <v>361947.84</v>
      </c>
      <c r="I8540" s="246"/>
      <c r="J8540" s="247"/>
      <c r="K8540" s="240"/>
      <c r="L8540" s="245"/>
    </row>
    <row r="8541" spans="1:12">
      <c r="A8541" s="243">
        <v>45232</v>
      </c>
      <c r="B8541" s="243">
        <v>45237</v>
      </c>
      <c r="C8541" s="244">
        <f t="shared" si="399"/>
        <v>6</v>
      </c>
      <c r="D8541" s="239">
        <v>45237</v>
      </c>
      <c r="E8541" s="245">
        <f t="shared" si="400"/>
        <v>5</v>
      </c>
      <c r="F8541" s="306" t="s">
        <v>178</v>
      </c>
      <c r="G8541" s="241">
        <v>1209.0899999999999</v>
      </c>
      <c r="H8541" s="244">
        <f t="shared" si="401"/>
        <v>6045.45</v>
      </c>
      <c r="I8541" s="246"/>
      <c r="J8541" s="247"/>
      <c r="K8541" s="240"/>
      <c r="L8541" s="245"/>
    </row>
    <row r="8542" spans="1:12">
      <c r="A8542" s="243">
        <v>45233</v>
      </c>
      <c r="B8542" s="243">
        <v>45288</v>
      </c>
      <c r="C8542" s="244">
        <f t="shared" si="399"/>
        <v>56</v>
      </c>
      <c r="D8542" s="239">
        <v>45288</v>
      </c>
      <c r="E8542" s="245">
        <f t="shared" si="400"/>
        <v>55</v>
      </c>
      <c r="F8542" s="306" t="s">
        <v>175</v>
      </c>
      <c r="G8542" s="241">
        <v>97.28</v>
      </c>
      <c r="H8542" s="244">
        <f t="shared" si="401"/>
        <v>5350.4</v>
      </c>
      <c r="I8542" s="246"/>
      <c r="J8542" s="247"/>
      <c r="K8542" s="240"/>
      <c r="L8542" s="245"/>
    </row>
    <row r="8543" spans="1:12">
      <c r="A8543" s="243">
        <v>45233</v>
      </c>
      <c r="B8543" s="243">
        <v>45233</v>
      </c>
      <c r="C8543" s="244">
        <f t="shared" si="399"/>
        <v>1</v>
      </c>
      <c r="D8543" s="239">
        <v>45233</v>
      </c>
      <c r="E8543" s="245">
        <f t="shared" si="400"/>
        <v>0</v>
      </c>
      <c r="F8543" s="306" t="s">
        <v>175</v>
      </c>
      <c r="G8543" s="241">
        <v>99.71</v>
      </c>
      <c r="H8543" s="244">
        <f t="shared" si="401"/>
        <v>0</v>
      </c>
      <c r="I8543" s="246"/>
      <c r="J8543" s="247"/>
      <c r="K8543" s="240"/>
      <c r="L8543" s="245"/>
    </row>
    <row r="8544" spans="1:12">
      <c r="A8544" s="243">
        <v>45233</v>
      </c>
      <c r="B8544" s="243">
        <v>45236</v>
      </c>
      <c r="C8544" s="244">
        <f t="shared" si="399"/>
        <v>4</v>
      </c>
      <c r="D8544" s="239">
        <v>45236</v>
      </c>
      <c r="E8544" s="245">
        <f t="shared" si="400"/>
        <v>3</v>
      </c>
      <c r="F8544" s="306" t="s">
        <v>178</v>
      </c>
      <c r="G8544" s="241">
        <v>7735.31</v>
      </c>
      <c r="H8544" s="244">
        <f t="shared" si="401"/>
        <v>23205.93</v>
      </c>
      <c r="I8544" s="246"/>
      <c r="J8544" s="247"/>
      <c r="K8544" s="240"/>
      <c r="L8544" s="245"/>
    </row>
    <row r="8545" spans="1:12">
      <c r="A8545" s="243">
        <v>45233</v>
      </c>
      <c r="B8545" s="243">
        <v>45236</v>
      </c>
      <c r="C8545" s="244">
        <f t="shared" si="399"/>
        <v>4</v>
      </c>
      <c r="D8545" s="239">
        <v>45236</v>
      </c>
      <c r="E8545" s="245">
        <f t="shared" si="400"/>
        <v>3</v>
      </c>
      <c r="F8545" s="306" t="s">
        <v>176</v>
      </c>
      <c r="G8545" s="241">
        <v>127694.1</v>
      </c>
      <c r="H8545" s="244">
        <f t="shared" si="401"/>
        <v>383082.30000000005</v>
      </c>
      <c r="I8545" s="246"/>
      <c r="J8545" s="247"/>
      <c r="K8545" s="240"/>
      <c r="L8545" s="245"/>
    </row>
    <row r="8546" spans="1:12">
      <c r="A8546" s="243">
        <v>45233</v>
      </c>
      <c r="B8546" s="243">
        <v>45273</v>
      </c>
      <c r="C8546" s="244">
        <f t="shared" si="399"/>
        <v>41</v>
      </c>
      <c r="D8546" s="239">
        <v>45273</v>
      </c>
      <c r="E8546" s="245">
        <f t="shared" si="400"/>
        <v>40</v>
      </c>
      <c r="F8546" s="306" t="s">
        <v>175</v>
      </c>
      <c r="G8546" s="241">
        <v>73.09</v>
      </c>
      <c r="H8546" s="244">
        <f t="shared" si="401"/>
        <v>2923.6000000000004</v>
      </c>
      <c r="I8546" s="246"/>
      <c r="J8546" s="247"/>
      <c r="K8546" s="240"/>
      <c r="L8546" s="245"/>
    </row>
    <row r="8547" spans="1:12">
      <c r="A8547" s="243">
        <v>45233</v>
      </c>
      <c r="B8547" s="243">
        <v>45236</v>
      </c>
      <c r="C8547" s="244">
        <f t="shared" si="399"/>
        <v>4</v>
      </c>
      <c r="D8547" s="239">
        <v>45236</v>
      </c>
      <c r="E8547" s="245">
        <f t="shared" si="400"/>
        <v>3</v>
      </c>
      <c r="F8547" s="306" t="s">
        <v>175</v>
      </c>
      <c r="G8547" s="241">
        <v>596759.39</v>
      </c>
      <c r="H8547" s="244">
        <f t="shared" si="401"/>
        <v>1790278.17</v>
      </c>
      <c r="I8547" s="246"/>
      <c r="J8547" s="247"/>
      <c r="K8547" s="240"/>
      <c r="L8547" s="245"/>
    </row>
    <row r="8548" spans="1:12">
      <c r="A8548" s="243">
        <v>45233</v>
      </c>
      <c r="B8548" s="243">
        <v>45237</v>
      </c>
      <c r="C8548" s="244">
        <f t="shared" si="399"/>
        <v>5</v>
      </c>
      <c r="D8548" s="239">
        <v>45237</v>
      </c>
      <c r="E8548" s="245">
        <f t="shared" si="400"/>
        <v>4</v>
      </c>
      <c r="F8548" s="306" t="s">
        <v>176</v>
      </c>
      <c r="G8548" s="241">
        <v>44628.43</v>
      </c>
      <c r="H8548" s="244">
        <f t="shared" si="401"/>
        <v>178513.72</v>
      </c>
      <c r="I8548" s="246"/>
      <c r="J8548" s="247"/>
      <c r="K8548" s="240"/>
      <c r="L8548" s="245"/>
    </row>
    <row r="8549" spans="1:12">
      <c r="A8549" s="243">
        <v>45233</v>
      </c>
      <c r="B8549" s="243">
        <v>45251</v>
      </c>
      <c r="C8549" s="244">
        <f t="shared" si="399"/>
        <v>19</v>
      </c>
      <c r="D8549" s="239">
        <v>45251</v>
      </c>
      <c r="E8549" s="245">
        <f t="shared" si="400"/>
        <v>18</v>
      </c>
      <c r="F8549" s="306" t="s">
        <v>176</v>
      </c>
      <c r="G8549" s="241">
        <v>84253.19</v>
      </c>
      <c r="H8549" s="244">
        <f t="shared" si="401"/>
        <v>1516557.42</v>
      </c>
      <c r="I8549" s="246"/>
      <c r="J8549" s="247"/>
      <c r="K8549" s="240"/>
      <c r="L8549" s="245"/>
    </row>
    <row r="8550" spans="1:12">
      <c r="A8550" s="243">
        <v>45233</v>
      </c>
      <c r="B8550" s="243">
        <v>45237</v>
      </c>
      <c r="C8550" s="244">
        <f t="shared" si="399"/>
        <v>5</v>
      </c>
      <c r="D8550" s="239">
        <v>45237</v>
      </c>
      <c r="E8550" s="245">
        <f t="shared" si="400"/>
        <v>4</v>
      </c>
      <c r="F8550" s="306" t="s">
        <v>175</v>
      </c>
      <c r="G8550" s="241">
        <v>5893.98</v>
      </c>
      <c r="H8550" s="244">
        <f t="shared" si="401"/>
        <v>23575.919999999998</v>
      </c>
      <c r="I8550" s="246"/>
      <c r="J8550" s="247"/>
      <c r="K8550" s="240"/>
      <c r="L8550" s="245"/>
    </row>
    <row r="8551" spans="1:12">
      <c r="A8551" s="243">
        <v>45233</v>
      </c>
      <c r="B8551" s="243">
        <v>45238</v>
      </c>
      <c r="C8551" s="244">
        <f t="shared" si="399"/>
        <v>6</v>
      </c>
      <c r="D8551" s="239">
        <v>45238</v>
      </c>
      <c r="E8551" s="245">
        <f t="shared" si="400"/>
        <v>5</v>
      </c>
      <c r="F8551" s="306" t="s">
        <v>176</v>
      </c>
      <c r="G8551" s="241">
        <v>46787.73</v>
      </c>
      <c r="H8551" s="244">
        <f t="shared" si="401"/>
        <v>233938.65000000002</v>
      </c>
      <c r="I8551" s="246"/>
      <c r="J8551" s="247"/>
      <c r="K8551" s="240"/>
      <c r="L8551" s="245"/>
    </row>
    <row r="8552" spans="1:12">
      <c r="A8552" s="243">
        <v>45233</v>
      </c>
      <c r="B8552" s="243">
        <v>45236</v>
      </c>
      <c r="C8552" s="244">
        <f t="shared" si="399"/>
        <v>4</v>
      </c>
      <c r="D8552" s="239">
        <v>45236</v>
      </c>
      <c r="E8552" s="245">
        <f t="shared" si="400"/>
        <v>3</v>
      </c>
      <c r="F8552" s="306" t="s">
        <v>177</v>
      </c>
      <c r="G8552" s="241">
        <v>20462.990000000002</v>
      </c>
      <c r="H8552" s="244">
        <f t="shared" si="401"/>
        <v>61388.97</v>
      </c>
      <c r="I8552" s="246"/>
      <c r="J8552" s="247"/>
      <c r="K8552" s="240"/>
      <c r="L8552" s="245"/>
    </row>
    <row r="8553" spans="1:12">
      <c r="A8553" s="243">
        <v>45233</v>
      </c>
      <c r="B8553" s="243">
        <v>45251</v>
      </c>
      <c r="C8553" s="244">
        <f t="shared" si="399"/>
        <v>19</v>
      </c>
      <c r="D8553" s="239">
        <v>45251</v>
      </c>
      <c r="E8553" s="245">
        <f t="shared" si="400"/>
        <v>18</v>
      </c>
      <c r="F8553" s="306" t="s">
        <v>175</v>
      </c>
      <c r="G8553" s="241">
        <v>42.81</v>
      </c>
      <c r="H8553" s="244">
        <f t="shared" si="401"/>
        <v>770.58</v>
      </c>
      <c r="I8553" s="246"/>
      <c r="J8553" s="247"/>
      <c r="K8553" s="240"/>
      <c r="L8553" s="245"/>
    </row>
    <row r="8554" spans="1:12">
      <c r="A8554" s="243">
        <v>45233</v>
      </c>
      <c r="B8554" s="243">
        <v>45239</v>
      </c>
      <c r="C8554" s="244">
        <f t="shared" si="399"/>
        <v>7</v>
      </c>
      <c r="D8554" s="239">
        <v>45239</v>
      </c>
      <c r="E8554" s="245">
        <f t="shared" si="400"/>
        <v>6</v>
      </c>
      <c r="F8554" s="306" t="s">
        <v>176</v>
      </c>
      <c r="G8554" s="241">
        <v>3926.77</v>
      </c>
      <c r="H8554" s="244">
        <f t="shared" si="401"/>
        <v>23560.62</v>
      </c>
      <c r="I8554" s="246"/>
      <c r="J8554" s="247"/>
      <c r="K8554" s="240"/>
      <c r="L8554" s="245"/>
    </row>
    <row r="8555" spans="1:12">
      <c r="A8555" s="243">
        <v>45233</v>
      </c>
      <c r="B8555" s="243">
        <v>45238</v>
      </c>
      <c r="C8555" s="244">
        <f t="shared" si="399"/>
        <v>6</v>
      </c>
      <c r="D8555" s="239">
        <v>45238</v>
      </c>
      <c r="E8555" s="245">
        <f t="shared" si="400"/>
        <v>5</v>
      </c>
      <c r="F8555" s="306" t="s">
        <v>175</v>
      </c>
      <c r="G8555" s="241">
        <v>671.19</v>
      </c>
      <c r="H8555" s="244">
        <f t="shared" si="401"/>
        <v>3355.9500000000003</v>
      </c>
      <c r="I8555" s="246"/>
      <c r="J8555" s="247"/>
      <c r="K8555" s="240"/>
      <c r="L8555" s="245"/>
    </row>
    <row r="8556" spans="1:12">
      <c r="A8556" s="243">
        <v>45233</v>
      </c>
      <c r="B8556" s="243">
        <v>45237</v>
      </c>
      <c r="C8556" s="244">
        <f t="shared" si="399"/>
        <v>5</v>
      </c>
      <c r="D8556" s="239">
        <v>45237</v>
      </c>
      <c r="E8556" s="245">
        <f t="shared" si="400"/>
        <v>4</v>
      </c>
      <c r="F8556" s="306" t="s">
        <v>177</v>
      </c>
      <c r="G8556" s="241">
        <v>732.37</v>
      </c>
      <c r="H8556" s="244">
        <f t="shared" si="401"/>
        <v>2929.48</v>
      </c>
      <c r="I8556" s="246"/>
      <c r="J8556" s="247"/>
      <c r="K8556" s="240"/>
      <c r="L8556" s="245"/>
    </row>
    <row r="8557" spans="1:12">
      <c r="A8557" s="243">
        <v>45233</v>
      </c>
      <c r="B8557" s="243">
        <v>45239</v>
      </c>
      <c r="C8557" s="244">
        <f t="shared" si="399"/>
        <v>7</v>
      </c>
      <c r="D8557" s="239">
        <v>45239</v>
      </c>
      <c r="E8557" s="245">
        <f t="shared" si="400"/>
        <v>6</v>
      </c>
      <c r="F8557" s="306" t="s">
        <v>175</v>
      </c>
      <c r="G8557" s="241">
        <v>452.79</v>
      </c>
      <c r="H8557" s="244">
        <f t="shared" si="401"/>
        <v>2716.7400000000002</v>
      </c>
      <c r="I8557" s="246"/>
      <c r="J8557" s="247"/>
      <c r="K8557" s="240"/>
      <c r="L8557" s="245"/>
    </row>
    <row r="8558" spans="1:12">
      <c r="A8558" s="243">
        <v>45233</v>
      </c>
      <c r="B8558" s="243">
        <v>45238</v>
      </c>
      <c r="C8558" s="244">
        <f t="shared" si="399"/>
        <v>6</v>
      </c>
      <c r="D8558" s="239">
        <v>45238</v>
      </c>
      <c r="E8558" s="245">
        <f t="shared" si="400"/>
        <v>5</v>
      </c>
      <c r="F8558" s="306" t="s">
        <v>177</v>
      </c>
      <c r="G8558" s="241">
        <v>28.61</v>
      </c>
      <c r="H8558" s="244">
        <f t="shared" si="401"/>
        <v>143.05000000000001</v>
      </c>
      <c r="I8558" s="246"/>
      <c r="J8558" s="247"/>
      <c r="K8558" s="240"/>
      <c r="L8558" s="245"/>
    </row>
    <row r="8559" spans="1:12">
      <c r="A8559" s="243">
        <v>45233</v>
      </c>
      <c r="B8559" s="243">
        <v>45239</v>
      </c>
      <c r="C8559" s="244">
        <f t="shared" si="399"/>
        <v>7</v>
      </c>
      <c r="D8559" s="239">
        <v>45239</v>
      </c>
      <c r="E8559" s="245">
        <f t="shared" si="400"/>
        <v>6</v>
      </c>
      <c r="F8559" s="306" t="s">
        <v>177</v>
      </c>
      <c r="G8559" s="241">
        <v>181.24</v>
      </c>
      <c r="H8559" s="244">
        <f t="shared" si="401"/>
        <v>1087.44</v>
      </c>
      <c r="I8559" s="246"/>
      <c r="J8559" s="247"/>
      <c r="K8559" s="240"/>
      <c r="L8559" s="245"/>
    </row>
    <row r="8560" spans="1:12">
      <c r="A8560" s="243">
        <v>45233</v>
      </c>
      <c r="B8560" s="243">
        <v>45240</v>
      </c>
      <c r="C8560" s="244">
        <f t="shared" si="399"/>
        <v>8</v>
      </c>
      <c r="D8560" s="239">
        <v>45240</v>
      </c>
      <c r="E8560" s="245">
        <f t="shared" si="400"/>
        <v>7</v>
      </c>
      <c r="F8560" s="306" t="s">
        <v>176</v>
      </c>
      <c r="G8560" s="241">
        <v>598.42999999999995</v>
      </c>
      <c r="H8560" s="244">
        <f t="shared" si="401"/>
        <v>4189.0099999999993</v>
      </c>
      <c r="I8560" s="246"/>
      <c r="J8560" s="247"/>
      <c r="K8560" s="240"/>
      <c r="L8560" s="245"/>
    </row>
    <row r="8561" spans="1:12">
      <c r="A8561" s="243">
        <v>45233</v>
      </c>
      <c r="B8561" s="243">
        <v>45240</v>
      </c>
      <c r="C8561" s="244">
        <f t="shared" si="399"/>
        <v>8</v>
      </c>
      <c r="D8561" s="239">
        <v>45240</v>
      </c>
      <c r="E8561" s="245">
        <f t="shared" si="400"/>
        <v>7</v>
      </c>
      <c r="F8561" s="306" t="s">
        <v>175</v>
      </c>
      <c r="G8561" s="241">
        <v>457.15</v>
      </c>
      <c r="H8561" s="244">
        <f t="shared" si="401"/>
        <v>3200.0499999999997</v>
      </c>
      <c r="I8561" s="246"/>
      <c r="J8561" s="247"/>
      <c r="K8561" s="240"/>
      <c r="L8561" s="245"/>
    </row>
    <row r="8562" spans="1:12">
      <c r="A8562" s="243">
        <v>45233</v>
      </c>
      <c r="B8562" s="243">
        <v>45300</v>
      </c>
      <c r="C8562" s="244">
        <f t="shared" si="399"/>
        <v>68</v>
      </c>
      <c r="D8562" s="239">
        <v>45300</v>
      </c>
      <c r="E8562" s="245">
        <f t="shared" si="400"/>
        <v>67</v>
      </c>
      <c r="F8562" s="306" t="s">
        <v>175</v>
      </c>
      <c r="G8562" s="241">
        <v>98.26</v>
      </c>
      <c r="H8562" s="244">
        <f t="shared" si="401"/>
        <v>6583.42</v>
      </c>
      <c r="I8562" s="246"/>
      <c r="J8562" s="247"/>
      <c r="K8562" s="240"/>
      <c r="L8562" s="245"/>
    </row>
    <row r="8563" spans="1:12">
      <c r="A8563" s="243">
        <v>45233</v>
      </c>
      <c r="B8563" s="243">
        <v>45376</v>
      </c>
      <c r="C8563" s="244">
        <f t="shared" si="399"/>
        <v>144</v>
      </c>
      <c r="D8563" s="239">
        <v>45376</v>
      </c>
      <c r="E8563" s="245">
        <f t="shared" si="400"/>
        <v>143</v>
      </c>
      <c r="F8563" s="306" t="s">
        <v>175</v>
      </c>
      <c r="G8563" s="241">
        <v>24.18</v>
      </c>
      <c r="H8563" s="244">
        <f t="shared" si="401"/>
        <v>3457.74</v>
      </c>
      <c r="I8563" s="246"/>
      <c r="J8563" s="247"/>
      <c r="K8563" s="240"/>
      <c r="L8563" s="245"/>
    </row>
    <row r="8564" spans="1:12">
      <c r="A8564" s="243">
        <v>45233</v>
      </c>
      <c r="B8564" s="243">
        <v>45240</v>
      </c>
      <c r="C8564" s="244">
        <f t="shared" si="399"/>
        <v>8</v>
      </c>
      <c r="D8564" s="239">
        <v>45240</v>
      </c>
      <c r="E8564" s="245">
        <f t="shared" si="400"/>
        <v>7</v>
      </c>
      <c r="F8564" s="306" t="s">
        <v>177</v>
      </c>
      <c r="G8564" s="241">
        <v>2252.83</v>
      </c>
      <c r="H8564" s="244">
        <f t="shared" si="401"/>
        <v>15769.81</v>
      </c>
      <c r="I8564" s="246"/>
      <c r="J8564" s="247"/>
      <c r="K8564" s="240"/>
      <c r="L8564" s="245"/>
    </row>
    <row r="8565" spans="1:12">
      <c r="A8565" s="243">
        <v>45233</v>
      </c>
      <c r="B8565" s="243">
        <v>45265</v>
      </c>
      <c r="C8565" s="244">
        <f t="shared" si="399"/>
        <v>33</v>
      </c>
      <c r="D8565" s="239">
        <v>45265</v>
      </c>
      <c r="E8565" s="245">
        <f t="shared" si="400"/>
        <v>32</v>
      </c>
      <c r="F8565" s="306" t="s">
        <v>175</v>
      </c>
      <c r="G8565" s="241">
        <v>69.900000000000006</v>
      </c>
      <c r="H8565" s="244">
        <f t="shared" si="401"/>
        <v>2236.8000000000002</v>
      </c>
      <c r="I8565" s="246"/>
      <c r="J8565" s="247"/>
      <c r="K8565" s="240"/>
      <c r="L8565" s="245"/>
    </row>
    <row r="8566" spans="1:12">
      <c r="A8566" s="243">
        <v>45233</v>
      </c>
      <c r="B8566" s="243">
        <v>45243</v>
      </c>
      <c r="C8566" s="244">
        <f t="shared" si="399"/>
        <v>11</v>
      </c>
      <c r="D8566" s="239">
        <v>45243</v>
      </c>
      <c r="E8566" s="245">
        <f t="shared" si="400"/>
        <v>10</v>
      </c>
      <c r="F8566" s="306" t="s">
        <v>176</v>
      </c>
      <c r="G8566" s="241">
        <v>8792.27</v>
      </c>
      <c r="H8566" s="244">
        <f t="shared" si="401"/>
        <v>87922.700000000012</v>
      </c>
      <c r="I8566" s="246"/>
      <c r="J8566" s="247"/>
      <c r="K8566" s="240"/>
      <c r="L8566" s="245"/>
    </row>
    <row r="8567" spans="1:12">
      <c r="A8567" s="243">
        <v>45233</v>
      </c>
      <c r="B8567" s="243">
        <v>45243</v>
      </c>
      <c r="C8567" s="244">
        <f t="shared" si="399"/>
        <v>11</v>
      </c>
      <c r="D8567" s="239">
        <v>45243</v>
      </c>
      <c r="E8567" s="245">
        <f t="shared" si="400"/>
        <v>10</v>
      </c>
      <c r="F8567" s="306" t="s">
        <v>175</v>
      </c>
      <c r="G8567" s="241">
        <v>2260.46</v>
      </c>
      <c r="H8567" s="244">
        <f t="shared" si="401"/>
        <v>22604.6</v>
      </c>
      <c r="I8567" s="246"/>
      <c r="J8567" s="247"/>
      <c r="K8567" s="240"/>
      <c r="L8567" s="245"/>
    </row>
    <row r="8568" spans="1:12">
      <c r="A8568" s="243">
        <v>45233</v>
      </c>
      <c r="B8568" s="243">
        <v>45243</v>
      </c>
      <c r="C8568" s="244">
        <f t="shared" si="399"/>
        <v>11</v>
      </c>
      <c r="D8568" s="239">
        <v>45243</v>
      </c>
      <c r="E8568" s="245">
        <f t="shared" si="400"/>
        <v>10</v>
      </c>
      <c r="F8568" s="306" t="s">
        <v>177</v>
      </c>
      <c r="G8568" s="241">
        <v>9587.3799999999992</v>
      </c>
      <c r="H8568" s="244">
        <f t="shared" si="401"/>
        <v>95873.799999999988</v>
      </c>
      <c r="I8568" s="246"/>
      <c r="J8568" s="247"/>
      <c r="K8568" s="240"/>
      <c r="L8568" s="245"/>
    </row>
    <row r="8569" spans="1:12">
      <c r="A8569" s="243">
        <v>45233</v>
      </c>
      <c r="B8569" s="243">
        <v>45244</v>
      </c>
      <c r="C8569" s="244">
        <f t="shared" si="399"/>
        <v>12</v>
      </c>
      <c r="D8569" s="239">
        <v>45244</v>
      </c>
      <c r="E8569" s="245">
        <f t="shared" si="400"/>
        <v>11</v>
      </c>
      <c r="F8569" s="306" t="s">
        <v>175</v>
      </c>
      <c r="G8569" s="241">
        <v>32.93</v>
      </c>
      <c r="H8569" s="244">
        <f t="shared" si="401"/>
        <v>362.23</v>
      </c>
      <c r="I8569" s="246"/>
      <c r="J8569" s="247"/>
      <c r="K8569" s="240"/>
      <c r="L8569" s="245"/>
    </row>
    <row r="8570" spans="1:12">
      <c r="A8570" s="243">
        <v>45233</v>
      </c>
      <c r="B8570" s="243">
        <v>45246</v>
      </c>
      <c r="C8570" s="244">
        <f t="shared" si="399"/>
        <v>14</v>
      </c>
      <c r="D8570" s="239">
        <v>45246</v>
      </c>
      <c r="E8570" s="245">
        <f t="shared" si="400"/>
        <v>13</v>
      </c>
      <c r="F8570" s="306" t="s">
        <v>176</v>
      </c>
      <c r="G8570" s="241">
        <v>104519.97</v>
      </c>
      <c r="H8570" s="244">
        <f t="shared" si="401"/>
        <v>1358759.61</v>
      </c>
      <c r="I8570" s="246"/>
      <c r="J8570" s="247"/>
      <c r="K8570" s="240"/>
      <c r="L8570" s="245"/>
    </row>
    <row r="8571" spans="1:12">
      <c r="A8571" s="243">
        <v>45233</v>
      </c>
      <c r="B8571" s="243">
        <v>45245</v>
      </c>
      <c r="C8571" s="244">
        <f t="shared" si="399"/>
        <v>13</v>
      </c>
      <c r="D8571" s="239">
        <v>45245</v>
      </c>
      <c r="E8571" s="245">
        <f t="shared" si="400"/>
        <v>12</v>
      </c>
      <c r="F8571" s="306" t="s">
        <v>175</v>
      </c>
      <c r="G8571" s="241">
        <v>105.69</v>
      </c>
      <c r="H8571" s="244">
        <f t="shared" si="401"/>
        <v>1268.28</v>
      </c>
      <c r="I8571" s="246"/>
      <c r="J8571" s="247"/>
      <c r="K8571" s="240"/>
      <c r="L8571" s="245"/>
    </row>
    <row r="8572" spans="1:12">
      <c r="A8572" s="243">
        <v>45233</v>
      </c>
      <c r="B8572" s="243">
        <v>45246</v>
      </c>
      <c r="C8572" s="244">
        <f t="shared" si="399"/>
        <v>14</v>
      </c>
      <c r="D8572" s="239">
        <v>45246</v>
      </c>
      <c r="E8572" s="245">
        <f t="shared" si="400"/>
        <v>13</v>
      </c>
      <c r="F8572" s="306" t="s">
        <v>177</v>
      </c>
      <c r="G8572" s="241">
        <v>22302.52</v>
      </c>
      <c r="H8572" s="244">
        <f t="shared" si="401"/>
        <v>289932.76</v>
      </c>
      <c r="I8572" s="246"/>
      <c r="J8572" s="247"/>
      <c r="K8572" s="240"/>
      <c r="L8572" s="245"/>
    </row>
    <row r="8573" spans="1:12">
      <c r="A8573" s="243">
        <v>45234</v>
      </c>
      <c r="B8573" s="243">
        <v>45236</v>
      </c>
      <c r="C8573" s="244">
        <f t="shared" si="399"/>
        <v>3</v>
      </c>
      <c r="D8573" s="239">
        <v>45236</v>
      </c>
      <c r="E8573" s="245">
        <f t="shared" si="400"/>
        <v>2</v>
      </c>
      <c r="F8573" s="306" t="s">
        <v>175</v>
      </c>
      <c r="G8573" s="241">
        <v>455.4</v>
      </c>
      <c r="H8573" s="244">
        <f t="shared" si="401"/>
        <v>910.8</v>
      </c>
      <c r="I8573" s="246"/>
      <c r="J8573" s="247"/>
      <c r="K8573" s="240"/>
      <c r="L8573" s="245"/>
    </row>
    <row r="8574" spans="1:12">
      <c r="A8574" s="243">
        <v>45234</v>
      </c>
      <c r="B8574" s="243">
        <v>45237</v>
      </c>
      <c r="C8574" s="244">
        <f t="shared" si="399"/>
        <v>4</v>
      </c>
      <c r="D8574" s="239">
        <v>45237</v>
      </c>
      <c r="E8574" s="245">
        <f t="shared" si="400"/>
        <v>3</v>
      </c>
      <c r="F8574" s="306" t="s">
        <v>175</v>
      </c>
      <c r="G8574" s="241">
        <v>14.94</v>
      </c>
      <c r="H8574" s="244">
        <f t="shared" si="401"/>
        <v>44.82</v>
      </c>
      <c r="I8574" s="246"/>
      <c r="J8574" s="247"/>
      <c r="K8574" s="240"/>
      <c r="L8574" s="245"/>
    </row>
    <row r="8575" spans="1:12">
      <c r="A8575" s="243">
        <v>45235</v>
      </c>
      <c r="B8575" s="243">
        <v>45240</v>
      </c>
      <c r="C8575" s="244">
        <f t="shared" si="399"/>
        <v>6</v>
      </c>
      <c r="D8575" s="239">
        <v>45240</v>
      </c>
      <c r="E8575" s="245">
        <f t="shared" si="400"/>
        <v>5</v>
      </c>
      <c r="F8575" s="306" t="s">
        <v>178</v>
      </c>
      <c r="G8575" s="241">
        <v>11186.79</v>
      </c>
      <c r="H8575" s="244">
        <f t="shared" si="401"/>
        <v>55933.950000000004</v>
      </c>
      <c r="I8575" s="246"/>
      <c r="J8575" s="247"/>
      <c r="K8575" s="240"/>
      <c r="L8575" s="245"/>
    </row>
    <row r="8576" spans="1:12">
      <c r="A8576" s="243">
        <v>45235</v>
      </c>
      <c r="B8576" s="243">
        <v>45384</v>
      </c>
      <c r="C8576" s="244">
        <f t="shared" si="399"/>
        <v>150</v>
      </c>
      <c r="D8576" s="239">
        <v>45384</v>
      </c>
      <c r="E8576" s="245">
        <f t="shared" si="400"/>
        <v>149</v>
      </c>
      <c r="F8576" s="306" t="s">
        <v>175</v>
      </c>
      <c r="G8576" s="241">
        <v>23.51</v>
      </c>
      <c r="H8576" s="244">
        <f t="shared" si="401"/>
        <v>3502.9900000000002</v>
      </c>
      <c r="I8576" s="246"/>
      <c r="J8576" s="247"/>
      <c r="K8576" s="240"/>
      <c r="L8576" s="245"/>
    </row>
    <row r="8577" spans="1:12">
      <c r="A8577" s="243">
        <v>45235</v>
      </c>
      <c r="B8577" s="243">
        <v>45245</v>
      </c>
      <c r="C8577" s="244">
        <f t="shared" si="399"/>
        <v>11</v>
      </c>
      <c r="D8577" s="239">
        <v>45245</v>
      </c>
      <c r="E8577" s="245">
        <f t="shared" si="400"/>
        <v>10</v>
      </c>
      <c r="F8577" s="306" t="s">
        <v>175</v>
      </c>
      <c r="G8577" s="241">
        <v>3.5</v>
      </c>
      <c r="H8577" s="244">
        <f t="shared" si="401"/>
        <v>35</v>
      </c>
      <c r="I8577" s="246"/>
      <c r="J8577" s="247"/>
      <c r="K8577" s="240"/>
      <c r="L8577" s="245"/>
    </row>
    <row r="8578" spans="1:12">
      <c r="A8578" s="243">
        <v>45235</v>
      </c>
      <c r="B8578" s="243">
        <v>45246</v>
      </c>
      <c r="C8578" s="244">
        <f t="shared" si="399"/>
        <v>12</v>
      </c>
      <c r="D8578" s="239">
        <v>45246</v>
      </c>
      <c r="E8578" s="245">
        <f t="shared" si="400"/>
        <v>11</v>
      </c>
      <c r="F8578" s="306" t="s">
        <v>175</v>
      </c>
      <c r="G8578" s="241">
        <v>16.28</v>
      </c>
      <c r="H8578" s="244">
        <f t="shared" si="401"/>
        <v>179.08</v>
      </c>
      <c r="I8578" s="246"/>
      <c r="J8578" s="247"/>
      <c r="K8578" s="240"/>
      <c r="L8578" s="245"/>
    </row>
    <row r="8579" spans="1:12">
      <c r="A8579" s="243">
        <v>45235</v>
      </c>
      <c r="B8579" s="243">
        <v>45236</v>
      </c>
      <c r="C8579" s="244">
        <f t="shared" si="399"/>
        <v>2</v>
      </c>
      <c r="D8579" s="239">
        <v>45236</v>
      </c>
      <c r="E8579" s="245">
        <f t="shared" si="400"/>
        <v>1</v>
      </c>
      <c r="F8579" s="306" t="s">
        <v>176</v>
      </c>
      <c r="G8579" s="241">
        <v>3148.81</v>
      </c>
      <c r="H8579" s="244">
        <f t="shared" si="401"/>
        <v>3148.81</v>
      </c>
      <c r="I8579" s="246"/>
      <c r="J8579" s="247"/>
      <c r="K8579" s="240"/>
      <c r="L8579" s="245"/>
    </row>
    <row r="8580" spans="1:12">
      <c r="A8580" s="243">
        <v>45235</v>
      </c>
      <c r="B8580" s="243">
        <v>45236</v>
      </c>
      <c r="C8580" s="244">
        <f t="shared" si="399"/>
        <v>2</v>
      </c>
      <c r="D8580" s="239">
        <v>45236</v>
      </c>
      <c r="E8580" s="245">
        <f t="shared" si="400"/>
        <v>1</v>
      </c>
      <c r="F8580" s="306" t="s">
        <v>175</v>
      </c>
      <c r="G8580" s="241">
        <v>1763.38</v>
      </c>
      <c r="H8580" s="244">
        <f t="shared" si="401"/>
        <v>1763.38</v>
      </c>
      <c r="I8580" s="246"/>
      <c r="J8580" s="247"/>
      <c r="K8580" s="240"/>
      <c r="L8580" s="245"/>
    </row>
    <row r="8581" spans="1:12">
      <c r="A8581" s="243">
        <v>45235</v>
      </c>
      <c r="B8581" s="243">
        <v>45237</v>
      </c>
      <c r="C8581" s="244">
        <f t="shared" si="399"/>
        <v>3</v>
      </c>
      <c r="D8581" s="239">
        <v>45237</v>
      </c>
      <c r="E8581" s="245">
        <f t="shared" si="400"/>
        <v>2</v>
      </c>
      <c r="F8581" s="306" t="s">
        <v>176</v>
      </c>
      <c r="G8581" s="241">
        <v>441.27</v>
      </c>
      <c r="H8581" s="244">
        <f t="shared" si="401"/>
        <v>882.54</v>
      </c>
      <c r="I8581" s="246"/>
      <c r="J8581" s="247"/>
      <c r="K8581" s="240"/>
      <c r="L8581" s="245"/>
    </row>
    <row r="8582" spans="1:12">
      <c r="A8582" s="243">
        <v>45235</v>
      </c>
      <c r="B8582" s="243">
        <v>45237</v>
      </c>
      <c r="C8582" s="244">
        <f t="shared" si="399"/>
        <v>3</v>
      </c>
      <c r="D8582" s="239">
        <v>45237</v>
      </c>
      <c r="E8582" s="245">
        <f t="shared" si="400"/>
        <v>2</v>
      </c>
      <c r="F8582" s="306" t="s">
        <v>175</v>
      </c>
      <c r="G8582" s="241">
        <v>415.97</v>
      </c>
      <c r="H8582" s="244">
        <f t="shared" si="401"/>
        <v>831.94</v>
      </c>
      <c r="I8582" s="246"/>
      <c r="J8582" s="247"/>
      <c r="K8582" s="240"/>
      <c r="L8582" s="245"/>
    </row>
    <row r="8583" spans="1:12">
      <c r="A8583" s="243">
        <v>45235</v>
      </c>
      <c r="B8583" s="243">
        <v>45238</v>
      </c>
      <c r="C8583" s="244">
        <f t="shared" ref="C8583:C8646" si="402">B8583-A8583+1</f>
        <v>4</v>
      </c>
      <c r="D8583" s="239">
        <v>45238</v>
      </c>
      <c r="E8583" s="245">
        <f t="shared" ref="E8583:E8646" si="403">D8583-A8583</f>
        <v>3</v>
      </c>
      <c r="F8583" s="306" t="s">
        <v>175</v>
      </c>
      <c r="G8583" s="241">
        <v>47.55</v>
      </c>
      <c r="H8583" s="244">
        <f t="shared" ref="H8583:H8646" si="404">E8583*G8583</f>
        <v>142.64999999999998</v>
      </c>
      <c r="I8583" s="246"/>
      <c r="J8583" s="247"/>
      <c r="K8583" s="240"/>
      <c r="L8583" s="245"/>
    </row>
    <row r="8584" spans="1:12">
      <c r="A8584" s="243">
        <v>45235</v>
      </c>
      <c r="B8584" s="243">
        <v>45239</v>
      </c>
      <c r="C8584" s="244">
        <f t="shared" si="402"/>
        <v>5</v>
      </c>
      <c r="D8584" s="239">
        <v>45239</v>
      </c>
      <c r="E8584" s="245">
        <f t="shared" si="403"/>
        <v>4</v>
      </c>
      <c r="F8584" s="306" t="s">
        <v>176</v>
      </c>
      <c r="G8584" s="241">
        <v>65.55</v>
      </c>
      <c r="H8584" s="244">
        <f t="shared" si="404"/>
        <v>262.2</v>
      </c>
      <c r="I8584" s="246"/>
      <c r="J8584" s="247"/>
      <c r="K8584" s="240"/>
      <c r="L8584" s="245"/>
    </row>
    <row r="8585" spans="1:12">
      <c r="A8585" s="243">
        <v>45235</v>
      </c>
      <c r="B8585" s="243">
        <v>45239</v>
      </c>
      <c r="C8585" s="244">
        <f t="shared" si="402"/>
        <v>5</v>
      </c>
      <c r="D8585" s="239">
        <v>45239</v>
      </c>
      <c r="E8585" s="245">
        <f t="shared" si="403"/>
        <v>4</v>
      </c>
      <c r="F8585" s="306" t="s">
        <v>175</v>
      </c>
      <c r="G8585" s="241">
        <v>107.26</v>
      </c>
      <c r="H8585" s="244">
        <f t="shared" si="404"/>
        <v>429.04</v>
      </c>
      <c r="I8585" s="246"/>
      <c r="J8585" s="247"/>
      <c r="K8585" s="240"/>
      <c r="L8585" s="245"/>
    </row>
    <row r="8586" spans="1:12">
      <c r="A8586" s="243">
        <v>45236</v>
      </c>
      <c r="B8586" s="243">
        <v>45237</v>
      </c>
      <c r="C8586" s="244">
        <f t="shared" si="402"/>
        <v>2</v>
      </c>
      <c r="D8586" s="239">
        <v>45237</v>
      </c>
      <c r="E8586" s="245">
        <f t="shared" si="403"/>
        <v>1</v>
      </c>
      <c r="F8586" s="306" t="s">
        <v>176</v>
      </c>
      <c r="G8586" s="241">
        <v>147926.5</v>
      </c>
      <c r="H8586" s="244">
        <f t="shared" si="404"/>
        <v>147926.5</v>
      </c>
      <c r="I8586" s="246"/>
      <c r="J8586" s="247"/>
      <c r="K8586" s="240"/>
      <c r="L8586" s="245"/>
    </row>
    <row r="8587" spans="1:12">
      <c r="A8587" s="243">
        <v>45236</v>
      </c>
      <c r="B8587" s="243">
        <v>45236</v>
      </c>
      <c r="C8587" s="244">
        <f t="shared" si="402"/>
        <v>1</v>
      </c>
      <c r="D8587" s="239">
        <v>45236</v>
      </c>
      <c r="E8587" s="245">
        <f t="shared" si="403"/>
        <v>0</v>
      </c>
      <c r="F8587" s="306" t="s">
        <v>175</v>
      </c>
      <c r="G8587" s="241">
        <v>809.35</v>
      </c>
      <c r="H8587" s="244">
        <f t="shared" si="404"/>
        <v>0</v>
      </c>
      <c r="I8587" s="246"/>
      <c r="J8587" s="247"/>
      <c r="K8587" s="240"/>
      <c r="L8587" s="245"/>
    </row>
    <row r="8588" spans="1:12">
      <c r="A8588" s="243">
        <v>45236</v>
      </c>
      <c r="B8588" s="243">
        <v>45238</v>
      </c>
      <c r="C8588" s="244">
        <f t="shared" si="402"/>
        <v>3</v>
      </c>
      <c r="D8588" s="239">
        <v>45238</v>
      </c>
      <c r="E8588" s="245">
        <f t="shared" si="403"/>
        <v>2</v>
      </c>
      <c r="F8588" s="306" t="s">
        <v>178</v>
      </c>
      <c r="G8588" s="241">
        <v>556.32000000000005</v>
      </c>
      <c r="H8588" s="244">
        <f t="shared" si="404"/>
        <v>1112.6400000000001</v>
      </c>
      <c r="I8588" s="246"/>
      <c r="J8588" s="247"/>
      <c r="K8588" s="240"/>
      <c r="L8588" s="245"/>
    </row>
    <row r="8589" spans="1:12">
      <c r="A8589" s="243">
        <v>45236</v>
      </c>
      <c r="B8589" s="243">
        <v>45250</v>
      </c>
      <c r="C8589" s="244">
        <f t="shared" si="402"/>
        <v>15</v>
      </c>
      <c r="D8589" s="239">
        <v>45250</v>
      </c>
      <c r="E8589" s="245">
        <f t="shared" si="403"/>
        <v>14</v>
      </c>
      <c r="F8589" s="306" t="s">
        <v>175</v>
      </c>
      <c r="G8589" s="241">
        <v>83.2</v>
      </c>
      <c r="H8589" s="244">
        <f t="shared" si="404"/>
        <v>1164.8</v>
      </c>
      <c r="I8589" s="246"/>
      <c r="J8589" s="247"/>
      <c r="K8589" s="240"/>
      <c r="L8589" s="245"/>
    </row>
    <row r="8590" spans="1:12">
      <c r="A8590" s="243">
        <v>45236</v>
      </c>
      <c r="B8590" s="243">
        <v>45237</v>
      </c>
      <c r="C8590" s="244">
        <f t="shared" si="402"/>
        <v>2</v>
      </c>
      <c r="D8590" s="239">
        <v>45237</v>
      </c>
      <c r="E8590" s="245">
        <f t="shared" si="403"/>
        <v>1</v>
      </c>
      <c r="F8590" s="306" t="s">
        <v>175</v>
      </c>
      <c r="G8590" s="241">
        <v>979180.93</v>
      </c>
      <c r="H8590" s="244">
        <f t="shared" si="404"/>
        <v>979180.93</v>
      </c>
      <c r="I8590" s="246"/>
      <c r="J8590" s="247"/>
      <c r="K8590" s="240"/>
      <c r="L8590" s="245"/>
    </row>
    <row r="8591" spans="1:12">
      <c r="A8591" s="243">
        <v>45236</v>
      </c>
      <c r="B8591" s="243">
        <v>45238</v>
      </c>
      <c r="C8591" s="244">
        <f t="shared" si="402"/>
        <v>3</v>
      </c>
      <c r="D8591" s="239">
        <v>45238</v>
      </c>
      <c r="E8591" s="245">
        <f t="shared" si="403"/>
        <v>2</v>
      </c>
      <c r="F8591" s="306" t="s">
        <v>176</v>
      </c>
      <c r="G8591" s="241">
        <v>62134.03</v>
      </c>
      <c r="H8591" s="244">
        <f t="shared" si="404"/>
        <v>124268.06</v>
      </c>
      <c r="I8591" s="246"/>
      <c r="J8591" s="247"/>
      <c r="K8591" s="240"/>
      <c r="L8591" s="245"/>
    </row>
    <row r="8592" spans="1:12">
      <c r="A8592" s="243">
        <v>45236</v>
      </c>
      <c r="B8592" s="243">
        <v>45250</v>
      </c>
      <c r="C8592" s="244">
        <f t="shared" si="402"/>
        <v>15</v>
      </c>
      <c r="D8592" s="239">
        <v>45250</v>
      </c>
      <c r="E8592" s="245">
        <f t="shared" si="403"/>
        <v>14</v>
      </c>
      <c r="F8592" s="306" t="s">
        <v>177</v>
      </c>
      <c r="G8592" s="241">
        <v>18443.47</v>
      </c>
      <c r="H8592" s="244">
        <f t="shared" si="404"/>
        <v>258208.58000000002</v>
      </c>
      <c r="I8592" s="246"/>
      <c r="J8592" s="247"/>
      <c r="K8592" s="240"/>
      <c r="L8592" s="245"/>
    </row>
    <row r="8593" spans="1:12">
      <c r="A8593" s="243">
        <v>45236</v>
      </c>
      <c r="B8593" s="243">
        <v>45251</v>
      </c>
      <c r="C8593" s="244">
        <f t="shared" si="402"/>
        <v>16</v>
      </c>
      <c r="D8593" s="239">
        <v>45251</v>
      </c>
      <c r="E8593" s="245">
        <f t="shared" si="403"/>
        <v>15</v>
      </c>
      <c r="F8593" s="306" t="s">
        <v>175</v>
      </c>
      <c r="G8593" s="241">
        <v>164.81</v>
      </c>
      <c r="H8593" s="244">
        <f t="shared" si="404"/>
        <v>2472.15</v>
      </c>
      <c r="I8593" s="246"/>
      <c r="J8593" s="247"/>
      <c r="K8593" s="240"/>
      <c r="L8593" s="245"/>
    </row>
    <row r="8594" spans="1:12">
      <c r="A8594" s="243">
        <v>45236</v>
      </c>
      <c r="B8594" s="243">
        <v>45252</v>
      </c>
      <c r="C8594" s="244">
        <f t="shared" si="402"/>
        <v>17</v>
      </c>
      <c r="D8594" s="239">
        <v>45252</v>
      </c>
      <c r="E8594" s="245">
        <f t="shared" si="403"/>
        <v>16</v>
      </c>
      <c r="F8594" s="306" t="s">
        <v>176</v>
      </c>
      <c r="G8594" s="241">
        <v>8595.4500000000007</v>
      </c>
      <c r="H8594" s="244">
        <f t="shared" si="404"/>
        <v>137527.20000000001</v>
      </c>
      <c r="I8594" s="246"/>
      <c r="J8594" s="247"/>
      <c r="K8594" s="240"/>
      <c r="L8594" s="245"/>
    </row>
    <row r="8595" spans="1:12">
      <c r="A8595" s="243">
        <v>45236</v>
      </c>
      <c r="B8595" s="243">
        <v>45238</v>
      </c>
      <c r="C8595" s="244">
        <f t="shared" si="402"/>
        <v>3</v>
      </c>
      <c r="D8595" s="239">
        <v>45238</v>
      </c>
      <c r="E8595" s="245">
        <f t="shared" si="403"/>
        <v>2</v>
      </c>
      <c r="F8595" s="306" t="s">
        <v>175</v>
      </c>
      <c r="G8595" s="241">
        <v>13878.32</v>
      </c>
      <c r="H8595" s="244">
        <f t="shared" si="404"/>
        <v>27756.639999999999</v>
      </c>
      <c r="I8595" s="246"/>
      <c r="J8595" s="247"/>
      <c r="K8595" s="240"/>
      <c r="L8595" s="245"/>
    </row>
    <row r="8596" spans="1:12">
      <c r="A8596" s="243">
        <v>45236</v>
      </c>
      <c r="B8596" s="243">
        <v>45239</v>
      </c>
      <c r="C8596" s="244">
        <f t="shared" si="402"/>
        <v>4</v>
      </c>
      <c r="D8596" s="239">
        <v>45239</v>
      </c>
      <c r="E8596" s="245">
        <f t="shared" si="403"/>
        <v>3</v>
      </c>
      <c r="F8596" s="306" t="s">
        <v>176</v>
      </c>
      <c r="G8596" s="241">
        <v>28474.68</v>
      </c>
      <c r="H8596" s="244">
        <f t="shared" si="404"/>
        <v>85424.040000000008</v>
      </c>
      <c r="I8596" s="246"/>
      <c r="J8596" s="247"/>
      <c r="K8596" s="240"/>
      <c r="L8596" s="245"/>
    </row>
    <row r="8597" spans="1:12">
      <c r="A8597" s="243">
        <v>45236</v>
      </c>
      <c r="B8597" s="243">
        <v>45252</v>
      </c>
      <c r="C8597" s="244">
        <f t="shared" si="402"/>
        <v>17</v>
      </c>
      <c r="D8597" s="239">
        <v>45252</v>
      </c>
      <c r="E8597" s="245">
        <f t="shared" si="403"/>
        <v>16</v>
      </c>
      <c r="F8597" s="306" t="s">
        <v>175</v>
      </c>
      <c r="G8597" s="241">
        <v>253.87</v>
      </c>
      <c r="H8597" s="244">
        <f t="shared" si="404"/>
        <v>4061.92</v>
      </c>
      <c r="I8597" s="246"/>
      <c r="J8597" s="247"/>
      <c r="K8597" s="240"/>
      <c r="L8597" s="245"/>
    </row>
    <row r="8598" spans="1:12">
      <c r="A8598" s="243">
        <v>45236</v>
      </c>
      <c r="B8598" s="243">
        <v>45237</v>
      </c>
      <c r="C8598" s="244">
        <f t="shared" si="402"/>
        <v>2</v>
      </c>
      <c r="D8598" s="239">
        <v>45237</v>
      </c>
      <c r="E8598" s="245">
        <f t="shared" si="403"/>
        <v>1</v>
      </c>
      <c r="F8598" s="306" t="s">
        <v>177</v>
      </c>
      <c r="G8598" s="241">
        <v>6345.3</v>
      </c>
      <c r="H8598" s="244">
        <f t="shared" si="404"/>
        <v>6345.3</v>
      </c>
      <c r="I8598" s="246"/>
      <c r="J8598" s="247"/>
      <c r="K8598" s="240"/>
      <c r="L8598" s="245"/>
    </row>
    <row r="8599" spans="1:12">
      <c r="A8599" s="243">
        <v>45236</v>
      </c>
      <c r="B8599" s="243">
        <v>45238</v>
      </c>
      <c r="C8599" s="244">
        <f t="shared" si="402"/>
        <v>3</v>
      </c>
      <c r="D8599" s="239">
        <v>45238</v>
      </c>
      <c r="E8599" s="245">
        <f t="shared" si="403"/>
        <v>2</v>
      </c>
      <c r="F8599" s="306" t="s">
        <v>177</v>
      </c>
      <c r="G8599" s="241">
        <v>1822.67</v>
      </c>
      <c r="H8599" s="244">
        <f t="shared" si="404"/>
        <v>3645.34</v>
      </c>
      <c r="I8599" s="246"/>
      <c r="J8599" s="247"/>
      <c r="K8599" s="240"/>
      <c r="L8599" s="245"/>
    </row>
    <row r="8600" spans="1:12">
      <c r="A8600" s="243">
        <v>45236</v>
      </c>
      <c r="B8600" s="243">
        <v>45239</v>
      </c>
      <c r="C8600" s="244">
        <f t="shared" si="402"/>
        <v>4</v>
      </c>
      <c r="D8600" s="239">
        <v>45239</v>
      </c>
      <c r="E8600" s="245">
        <f t="shared" si="403"/>
        <v>3</v>
      </c>
      <c r="F8600" s="306" t="s">
        <v>175</v>
      </c>
      <c r="G8600" s="241">
        <v>3122.06</v>
      </c>
      <c r="H8600" s="244">
        <f t="shared" si="404"/>
        <v>9366.18</v>
      </c>
      <c r="I8600" s="246"/>
      <c r="J8600" s="247"/>
      <c r="K8600" s="240"/>
      <c r="L8600" s="245"/>
    </row>
    <row r="8601" spans="1:12">
      <c r="A8601" s="243">
        <v>45236</v>
      </c>
      <c r="B8601" s="243">
        <v>45239</v>
      </c>
      <c r="C8601" s="244">
        <f t="shared" si="402"/>
        <v>4</v>
      </c>
      <c r="D8601" s="239">
        <v>45239</v>
      </c>
      <c r="E8601" s="245">
        <f t="shared" si="403"/>
        <v>3</v>
      </c>
      <c r="F8601" s="306" t="s">
        <v>177</v>
      </c>
      <c r="G8601" s="241">
        <v>26582.87</v>
      </c>
      <c r="H8601" s="244">
        <f t="shared" si="404"/>
        <v>79748.61</v>
      </c>
      <c r="I8601" s="246"/>
      <c r="J8601" s="247"/>
      <c r="K8601" s="240"/>
      <c r="L8601" s="245"/>
    </row>
    <row r="8602" spans="1:12">
      <c r="A8602" s="243">
        <v>45236</v>
      </c>
      <c r="B8602" s="243">
        <v>45261</v>
      </c>
      <c r="C8602" s="244">
        <f t="shared" si="402"/>
        <v>26</v>
      </c>
      <c r="D8602" s="239">
        <v>45261</v>
      </c>
      <c r="E8602" s="245">
        <f t="shared" si="403"/>
        <v>25</v>
      </c>
      <c r="F8602" s="306" t="s">
        <v>175</v>
      </c>
      <c r="G8602" s="241">
        <v>289.97000000000003</v>
      </c>
      <c r="H8602" s="244">
        <f t="shared" si="404"/>
        <v>7249.2500000000009</v>
      </c>
      <c r="I8602" s="246"/>
      <c r="J8602" s="247"/>
      <c r="K8602" s="240"/>
      <c r="L8602" s="245"/>
    </row>
    <row r="8603" spans="1:12">
      <c r="A8603" s="243">
        <v>45236</v>
      </c>
      <c r="B8603" s="243">
        <v>45240</v>
      </c>
      <c r="C8603" s="244">
        <f t="shared" si="402"/>
        <v>5</v>
      </c>
      <c r="D8603" s="239">
        <v>45240</v>
      </c>
      <c r="E8603" s="245">
        <f t="shared" si="403"/>
        <v>4</v>
      </c>
      <c r="F8603" s="306" t="s">
        <v>176</v>
      </c>
      <c r="G8603" s="241">
        <v>18991.919999999998</v>
      </c>
      <c r="H8603" s="244">
        <f t="shared" si="404"/>
        <v>75967.679999999993</v>
      </c>
      <c r="I8603" s="246"/>
      <c r="J8603" s="247"/>
      <c r="K8603" s="240"/>
      <c r="L8603" s="245"/>
    </row>
    <row r="8604" spans="1:12">
      <c r="A8604" s="243">
        <v>45236</v>
      </c>
      <c r="B8604" s="243">
        <v>45299</v>
      </c>
      <c r="C8604" s="244">
        <f t="shared" si="402"/>
        <v>64</v>
      </c>
      <c r="D8604" s="239">
        <v>45299</v>
      </c>
      <c r="E8604" s="245">
        <f t="shared" si="403"/>
        <v>63</v>
      </c>
      <c r="F8604" s="306" t="s">
        <v>175</v>
      </c>
      <c r="G8604" s="241">
        <v>20.05</v>
      </c>
      <c r="H8604" s="244">
        <f t="shared" si="404"/>
        <v>1263.1500000000001</v>
      </c>
      <c r="I8604" s="246"/>
      <c r="J8604" s="247"/>
      <c r="K8604" s="240"/>
      <c r="L8604" s="245"/>
    </row>
    <row r="8605" spans="1:12">
      <c r="A8605" s="243">
        <v>45236</v>
      </c>
      <c r="B8605" s="243">
        <v>45240</v>
      </c>
      <c r="C8605" s="244">
        <f t="shared" si="402"/>
        <v>5</v>
      </c>
      <c r="D8605" s="239">
        <v>45240</v>
      </c>
      <c r="E8605" s="245">
        <f t="shared" si="403"/>
        <v>4</v>
      </c>
      <c r="F8605" s="306" t="s">
        <v>175</v>
      </c>
      <c r="G8605" s="241">
        <v>1458.73</v>
      </c>
      <c r="H8605" s="244">
        <f t="shared" si="404"/>
        <v>5834.92</v>
      </c>
      <c r="I8605" s="246"/>
      <c r="J8605" s="247"/>
      <c r="K8605" s="240"/>
      <c r="L8605" s="245"/>
    </row>
    <row r="8606" spans="1:12">
      <c r="A8606" s="243">
        <v>45236</v>
      </c>
      <c r="B8606" s="243">
        <v>45258</v>
      </c>
      <c r="C8606" s="244">
        <f t="shared" si="402"/>
        <v>23</v>
      </c>
      <c r="D8606" s="239">
        <v>45258</v>
      </c>
      <c r="E8606" s="245">
        <f t="shared" si="403"/>
        <v>22</v>
      </c>
      <c r="F8606" s="306" t="s">
        <v>175</v>
      </c>
      <c r="G8606" s="241">
        <v>90.53</v>
      </c>
      <c r="H8606" s="244">
        <f t="shared" si="404"/>
        <v>1991.66</v>
      </c>
      <c r="I8606" s="246"/>
      <c r="J8606" s="247"/>
      <c r="K8606" s="240"/>
      <c r="L8606" s="245"/>
    </row>
    <row r="8607" spans="1:12">
      <c r="A8607" s="243">
        <v>45236</v>
      </c>
      <c r="B8607" s="243">
        <v>45240</v>
      </c>
      <c r="C8607" s="244">
        <f t="shared" si="402"/>
        <v>5</v>
      </c>
      <c r="D8607" s="239">
        <v>45240</v>
      </c>
      <c r="E8607" s="245">
        <f t="shared" si="403"/>
        <v>4</v>
      </c>
      <c r="F8607" s="306" t="s">
        <v>177</v>
      </c>
      <c r="G8607" s="241">
        <v>1711.54</v>
      </c>
      <c r="H8607" s="244">
        <f t="shared" si="404"/>
        <v>6846.16</v>
      </c>
      <c r="I8607" s="246"/>
      <c r="J8607" s="247"/>
      <c r="K8607" s="240"/>
      <c r="L8607" s="245"/>
    </row>
    <row r="8608" spans="1:12">
      <c r="A8608" s="243">
        <v>45236</v>
      </c>
      <c r="B8608" s="243">
        <v>45386</v>
      </c>
      <c r="C8608" s="244">
        <f t="shared" si="402"/>
        <v>151</v>
      </c>
      <c r="D8608" s="239">
        <v>45386</v>
      </c>
      <c r="E8608" s="245">
        <f t="shared" si="403"/>
        <v>150</v>
      </c>
      <c r="F8608" s="306" t="s">
        <v>176</v>
      </c>
      <c r="G8608" s="241">
        <v>18.03</v>
      </c>
      <c r="H8608" s="244">
        <f t="shared" si="404"/>
        <v>2704.5</v>
      </c>
      <c r="I8608" s="246"/>
      <c r="J8608" s="247"/>
      <c r="K8608" s="240"/>
      <c r="L8608" s="245"/>
    </row>
    <row r="8609" spans="1:12">
      <c r="A8609" s="243">
        <v>45236</v>
      </c>
      <c r="B8609" s="243">
        <v>45243</v>
      </c>
      <c r="C8609" s="244">
        <f t="shared" si="402"/>
        <v>8</v>
      </c>
      <c r="D8609" s="239">
        <v>45243</v>
      </c>
      <c r="E8609" s="245">
        <f t="shared" si="403"/>
        <v>7</v>
      </c>
      <c r="F8609" s="306" t="s">
        <v>176</v>
      </c>
      <c r="G8609" s="241">
        <v>33462.36</v>
      </c>
      <c r="H8609" s="244">
        <f t="shared" si="404"/>
        <v>234236.52000000002</v>
      </c>
      <c r="I8609" s="246"/>
      <c r="J8609" s="247"/>
      <c r="K8609" s="240"/>
      <c r="L8609" s="245"/>
    </row>
    <row r="8610" spans="1:12">
      <c r="A8610" s="243">
        <v>45236</v>
      </c>
      <c r="B8610" s="243">
        <v>45259</v>
      </c>
      <c r="C8610" s="244">
        <f t="shared" si="402"/>
        <v>24</v>
      </c>
      <c r="D8610" s="239">
        <v>45259</v>
      </c>
      <c r="E8610" s="245">
        <f t="shared" si="403"/>
        <v>23</v>
      </c>
      <c r="F8610" s="306" t="s">
        <v>175</v>
      </c>
      <c r="G8610" s="241">
        <v>20.62</v>
      </c>
      <c r="H8610" s="244">
        <f t="shared" si="404"/>
        <v>474.26000000000005</v>
      </c>
      <c r="I8610" s="246"/>
      <c r="J8610" s="247"/>
      <c r="K8610" s="240"/>
      <c r="L8610" s="245"/>
    </row>
    <row r="8611" spans="1:12">
      <c r="A8611" s="243">
        <v>45236</v>
      </c>
      <c r="B8611" s="243">
        <v>45280</v>
      </c>
      <c r="C8611" s="244">
        <f t="shared" si="402"/>
        <v>45</v>
      </c>
      <c r="D8611" s="239">
        <v>45280</v>
      </c>
      <c r="E8611" s="245">
        <f t="shared" si="403"/>
        <v>44</v>
      </c>
      <c r="F8611" s="306" t="s">
        <v>175</v>
      </c>
      <c r="G8611" s="241">
        <v>82.77</v>
      </c>
      <c r="H8611" s="244">
        <f t="shared" si="404"/>
        <v>3641.8799999999997</v>
      </c>
      <c r="I8611" s="246"/>
      <c r="J8611" s="247"/>
      <c r="K8611" s="240"/>
      <c r="L8611" s="245"/>
    </row>
    <row r="8612" spans="1:12">
      <c r="A8612" s="243">
        <v>45236</v>
      </c>
      <c r="B8612" s="243">
        <v>45282</v>
      </c>
      <c r="C8612" s="244">
        <f t="shared" si="402"/>
        <v>47</v>
      </c>
      <c r="D8612" s="239">
        <v>45282</v>
      </c>
      <c r="E8612" s="245">
        <f t="shared" si="403"/>
        <v>46</v>
      </c>
      <c r="F8612" s="306" t="s">
        <v>176</v>
      </c>
      <c r="G8612" s="241">
        <v>71.06</v>
      </c>
      <c r="H8612" s="244">
        <f t="shared" si="404"/>
        <v>3268.76</v>
      </c>
      <c r="I8612" s="246"/>
      <c r="J8612" s="247"/>
      <c r="K8612" s="240"/>
      <c r="L8612" s="245"/>
    </row>
    <row r="8613" spans="1:12">
      <c r="A8613" s="243">
        <v>45236</v>
      </c>
      <c r="B8613" s="243">
        <v>45243</v>
      </c>
      <c r="C8613" s="244">
        <f t="shared" si="402"/>
        <v>8</v>
      </c>
      <c r="D8613" s="239">
        <v>45243</v>
      </c>
      <c r="E8613" s="245">
        <f t="shared" si="403"/>
        <v>7</v>
      </c>
      <c r="F8613" s="306" t="s">
        <v>175</v>
      </c>
      <c r="G8613" s="241">
        <v>210.85</v>
      </c>
      <c r="H8613" s="244">
        <f t="shared" si="404"/>
        <v>1475.95</v>
      </c>
      <c r="I8613" s="246"/>
      <c r="J8613" s="247"/>
      <c r="K8613" s="240"/>
      <c r="L8613" s="245"/>
    </row>
    <row r="8614" spans="1:12">
      <c r="A8614" s="243">
        <v>45236</v>
      </c>
      <c r="B8614" s="243">
        <v>45244</v>
      </c>
      <c r="C8614" s="244">
        <f t="shared" si="402"/>
        <v>9</v>
      </c>
      <c r="D8614" s="239">
        <v>45244</v>
      </c>
      <c r="E8614" s="245">
        <f t="shared" si="403"/>
        <v>8</v>
      </c>
      <c r="F8614" s="306" t="s">
        <v>176</v>
      </c>
      <c r="G8614" s="241">
        <v>406.42</v>
      </c>
      <c r="H8614" s="244">
        <f t="shared" si="404"/>
        <v>3251.36</v>
      </c>
      <c r="I8614" s="246"/>
      <c r="J8614" s="247"/>
      <c r="K8614" s="240"/>
      <c r="L8614" s="245"/>
    </row>
    <row r="8615" spans="1:12">
      <c r="A8615" s="243">
        <v>45236</v>
      </c>
      <c r="B8615" s="243">
        <v>45267</v>
      </c>
      <c r="C8615" s="244">
        <f t="shared" si="402"/>
        <v>32</v>
      </c>
      <c r="D8615" s="239">
        <v>45267</v>
      </c>
      <c r="E8615" s="245">
        <f t="shared" si="403"/>
        <v>31</v>
      </c>
      <c r="F8615" s="306" t="s">
        <v>175</v>
      </c>
      <c r="G8615" s="241">
        <v>188.2</v>
      </c>
      <c r="H8615" s="244">
        <f t="shared" si="404"/>
        <v>5834.2</v>
      </c>
      <c r="I8615" s="246"/>
      <c r="J8615" s="247"/>
      <c r="K8615" s="240"/>
      <c r="L8615" s="245"/>
    </row>
    <row r="8616" spans="1:12">
      <c r="A8616" s="243">
        <v>45236</v>
      </c>
      <c r="B8616" s="243">
        <v>45244</v>
      </c>
      <c r="C8616" s="244">
        <f t="shared" si="402"/>
        <v>9</v>
      </c>
      <c r="D8616" s="239">
        <v>45244</v>
      </c>
      <c r="E8616" s="245">
        <f t="shared" si="403"/>
        <v>8</v>
      </c>
      <c r="F8616" s="306" t="s">
        <v>175</v>
      </c>
      <c r="G8616" s="241">
        <v>4463.5</v>
      </c>
      <c r="H8616" s="244">
        <f t="shared" si="404"/>
        <v>35708</v>
      </c>
      <c r="I8616" s="246"/>
      <c r="J8616" s="247"/>
      <c r="K8616" s="240"/>
      <c r="L8616" s="245"/>
    </row>
    <row r="8617" spans="1:12">
      <c r="A8617" s="243">
        <v>45236</v>
      </c>
      <c r="B8617" s="243">
        <v>45243</v>
      </c>
      <c r="C8617" s="244">
        <f t="shared" si="402"/>
        <v>8</v>
      </c>
      <c r="D8617" s="239">
        <v>45243</v>
      </c>
      <c r="E8617" s="245">
        <f t="shared" si="403"/>
        <v>7</v>
      </c>
      <c r="F8617" s="306" t="s">
        <v>177</v>
      </c>
      <c r="G8617" s="241">
        <v>5517.87</v>
      </c>
      <c r="H8617" s="244">
        <f t="shared" si="404"/>
        <v>38625.089999999997</v>
      </c>
      <c r="I8617" s="246"/>
      <c r="J8617" s="247"/>
      <c r="K8617" s="240"/>
      <c r="L8617" s="245"/>
    </row>
    <row r="8618" spans="1:12">
      <c r="A8618" s="243">
        <v>45236</v>
      </c>
      <c r="B8618" s="243">
        <v>45244</v>
      </c>
      <c r="C8618" s="244">
        <f t="shared" si="402"/>
        <v>9</v>
      </c>
      <c r="D8618" s="239">
        <v>45244</v>
      </c>
      <c r="E8618" s="245">
        <f t="shared" si="403"/>
        <v>8</v>
      </c>
      <c r="F8618" s="306" t="s">
        <v>177</v>
      </c>
      <c r="G8618" s="241">
        <v>3081.13</v>
      </c>
      <c r="H8618" s="244">
        <f t="shared" si="404"/>
        <v>24649.040000000001</v>
      </c>
      <c r="I8618" s="246"/>
      <c r="J8618" s="247"/>
      <c r="K8618" s="240"/>
      <c r="L8618" s="245"/>
    </row>
    <row r="8619" spans="1:12">
      <c r="A8619" s="243">
        <v>45236</v>
      </c>
      <c r="B8619" s="243">
        <v>45245</v>
      </c>
      <c r="C8619" s="244">
        <f t="shared" si="402"/>
        <v>10</v>
      </c>
      <c r="D8619" s="239">
        <v>45245</v>
      </c>
      <c r="E8619" s="245">
        <f t="shared" si="403"/>
        <v>9</v>
      </c>
      <c r="F8619" s="306" t="s">
        <v>175</v>
      </c>
      <c r="G8619" s="241">
        <v>71.16</v>
      </c>
      <c r="H8619" s="244">
        <f t="shared" si="404"/>
        <v>640.43999999999994</v>
      </c>
      <c r="I8619" s="246"/>
      <c r="J8619" s="247"/>
      <c r="K8619" s="240"/>
      <c r="L8619" s="245"/>
    </row>
    <row r="8620" spans="1:12">
      <c r="A8620" s="243">
        <v>45236</v>
      </c>
      <c r="B8620" s="243">
        <v>45246</v>
      </c>
      <c r="C8620" s="244">
        <f t="shared" si="402"/>
        <v>11</v>
      </c>
      <c r="D8620" s="239">
        <v>45246</v>
      </c>
      <c r="E8620" s="245">
        <f t="shared" si="403"/>
        <v>10</v>
      </c>
      <c r="F8620" s="306" t="s">
        <v>175</v>
      </c>
      <c r="G8620" s="241">
        <v>87.55</v>
      </c>
      <c r="H8620" s="244">
        <f t="shared" si="404"/>
        <v>875.5</v>
      </c>
      <c r="I8620" s="246"/>
      <c r="J8620" s="247"/>
      <c r="K8620" s="240"/>
      <c r="L8620" s="245"/>
    </row>
    <row r="8621" spans="1:12">
      <c r="A8621" s="243">
        <v>45236</v>
      </c>
      <c r="B8621" s="243">
        <v>45365</v>
      </c>
      <c r="C8621" s="244">
        <f t="shared" si="402"/>
        <v>130</v>
      </c>
      <c r="D8621" s="239">
        <v>45365</v>
      </c>
      <c r="E8621" s="245">
        <f t="shared" si="403"/>
        <v>129</v>
      </c>
      <c r="F8621" s="306" t="s">
        <v>175</v>
      </c>
      <c r="G8621" s="241">
        <v>18.28</v>
      </c>
      <c r="H8621" s="244">
        <f t="shared" si="404"/>
        <v>2358.1200000000003</v>
      </c>
      <c r="I8621" s="246"/>
      <c r="J8621" s="247"/>
      <c r="K8621" s="240"/>
      <c r="L8621" s="245"/>
    </row>
    <row r="8622" spans="1:12">
      <c r="A8622" s="243">
        <v>45236</v>
      </c>
      <c r="B8622" s="243">
        <v>45247</v>
      </c>
      <c r="C8622" s="244">
        <f t="shared" si="402"/>
        <v>12</v>
      </c>
      <c r="D8622" s="239">
        <v>45247</v>
      </c>
      <c r="E8622" s="245">
        <f t="shared" si="403"/>
        <v>11</v>
      </c>
      <c r="F8622" s="306" t="s">
        <v>175</v>
      </c>
      <c r="G8622" s="241">
        <v>289.62</v>
      </c>
      <c r="H8622" s="244">
        <f t="shared" si="404"/>
        <v>3185.82</v>
      </c>
      <c r="I8622" s="246"/>
      <c r="J8622" s="247"/>
      <c r="K8622" s="240"/>
      <c r="L8622" s="245"/>
    </row>
    <row r="8623" spans="1:12">
      <c r="A8623" s="243">
        <v>45236</v>
      </c>
      <c r="B8623" s="243">
        <v>45287</v>
      </c>
      <c r="C8623" s="244">
        <f t="shared" si="402"/>
        <v>52</v>
      </c>
      <c r="D8623" s="239">
        <v>45287</v>
      </c>
      <c r="E8623" s="245">
        <f t="shared" si="403"/>
        <v>51</v>
      </c>
      <c r="F8623" s="306" t="s">
        <v>176</v>
      </c>
      <c r="G8623" s="241">
        <v>140.69</v>
      </c>
      <c r="H8623" s="244">
        <f t="shared" si="404"/>
        <v>7175.19</v>
      </c>
      <c r="I8623" s="246"/>
      <c r="J8623" s="247"/>
      <c r="K8623" s="240"/>
      <c r="L8623" s="245"/>
    </row>
    <row r="8624" spans="1:12">
      <c r="A8624" s="243">
        <v>45236</v>
      </c>
      <c r="B8624" s="243">
        <v>45345</v>
      </c>
      <c r="C8624" s="244">
        <f t="shared" si="402"/>
        <v>110</v>
      </c>
      <c r="D8624" s="239">
        <v>45345</v>
      </c>
      <c r="E8624" s="245">
        <f t="shared" si="403"/>
        <v>109</v>
      </c>
      <c r="F8624" s="306" t="s">
        <v>175</v>
      </c>
      <c r="G8624" s="241">
        <v>65.98</v>
      </c>
      <c r="H8624" s="244">
        <f t="shared" si="404"/>
        <v>7191.8200000000006</v>
      </c>
      <c r="I8624" s="246"/>
      <c r="J8624" s="247"/>
      <c r="K8624" s="240"/>
      <c r="L8624" s="245"/>
    </row>
    <row r="8625" spans="1:12">
      <c r="A8625" s="243">
        <v>45236</v>
      </c>
      <c r="B8625" s="243">
        <v>45306</v>
      </c>
      <c r="C8625" s="244">
        <f t="shared" si="402"/>
        <v>71</v>
      </c>
      <c r="D8625" s="239">
        <v>45306</v>
      </c>
      <c r="E8625" s="245">
        <f t="shared" si="403"/>
        <v>70</v>
      </c>
      <c r="F8625" s="306" t="s">
        <v>175</v>
      </c>
      <c r="G8625" s="241">
        <v>868.99</v>
      </c>
      <c r="H8625" s="244">
        <f t="shared" si="404"/>
        <v>60829.3</v>
      </c>
      <c r="I8625" s="246"/>
      <c r="J8625" s="247"/>
      <c r="K8625" s="240"/>
      <c r="L8625" s="245"/>
    </row>
    <row r="8626" spans="1:12">
      <c r="A8626" s="243">
        <v>45236</v>
      </c>
      <c r="B8626" s="243">
        <v>45271</v>
      </c>
      <c r="C8626" s="244">
        <f t="shared" si="402"/>
        <v>36</v>
      </c>
      <c r="D8626" s="239">
        <v>45271</v>
      </c>
      <c r="E8626" s="245">
        <f t="shared" si="403"/>
        <v>35</v>
      </c>
      <c r="F8626" s="306" t="s">
        <v>175</v>
      </c>
      <c r="G8626" s="241">
        <v>311.19</v>
      </c>
      <c r="H8626" s="244">
        <f t="shared" si="404"/>
        <v>10891.65</v>
      </c>
      <c r="I8626" s="246"/>
      <c r="J8626" s="247"/>
      <c r="K8626" s="240"/>
      <c r="L8626" s="245"/>
    </row>
    <row r="8627" spans="1:12">
      <c r="A8627" s="243">
        <v>45236</v>
      </c>
      <c r="B8627" s="243">
        <v>45272</v>
      </c>
      <c r="C8627" s="244">
        <f t="shared" si="402"/>
        <v>37</v>
      </c>
      <c r="D8627" s="239">
        <v>45272</v>
      </c>
      <c r="E8627" s="245">
        <f t="shared" si="403"/>
        <v>36</v>
      </c>
      <c r="F8627" s="306" t="s">
        <v>175</v>
      </c>
      <c r="G8627" s="241">
        <v>123.72</v>
      </c>
      <c r="H8627" s="244">
        <f t="shared" si="404"/>
        <v>4453.92</v>
      </c>
      <c r="I8627" s="246"/>
      <c r="J8627" s="247"/>
      <c r="K8627" s="240"/>
      <c r="L8627" s="245"/>
    </row>
    <row r="8628" spans="1:12">
      <c r="A8628" s="243">
        <v>45236</v>
      </c>
      <c r="B8628" s="243">
        <v>45411</v>
      </c>
      <c r="C8628" s="244">
        <f t="shared" si="402"/>
        <v>176</v>
      </c>
      <c r="D8628" s="239">
        <v>45411</v>
      </c>
      <c r="E8628" s="245">
        <f t="shared" si="403"/>
        <v>175</v>
      </c>
      <c r="F8628" s="306" t="s">
        <v>176</v>
      </c>
      <c r="G8628" s="241">
        <v>97.33</v>
      </c>
      <c r="H8628" s="244">
        <f t="shared" si="404"/>
        <v>17032.75</v>
      </c>
      <c r="I8628" s="246"/>
      <c r="J8628" s="247"/>
      <c r="K8628" s="240"/>
      <c r="L8628" s="245"/>
    </row>
    <row r="8629" spans="1:12">
      <c r="A8629" s="243">
        <v>45236</v>
      </c>
      <c r="B8629" s="243">
        <v>45236</v>
      </c>
      <c r="C8629" s="244">
        <f t="shared" si="402"/>
        <v>1</v>
      </c>
      <c r="D8629" s="239">
        <v>45236</v>
      </c>
      <c r="E8629" s="245">
        <f t="shared" si="403"/>
        <v>0</v>
      </c>
      <c r="F8629" s="306" t="s">
        <v>176</v>
      </c>
      <c r="G8629" s="241">
        <v>4360.6099999999997</v>
      </c>
      <c r="H8629" s="244">
        <f t="shared" si="404"/>
        <v>0</v>
      </c>
      <c r="I8629" s="246"/>
      <c r="J8629" s="247"/>
      <c r="K8629" s="240"/>
      <c r="L8629" s="245"/>
    </row>
    <row r="8630" spans="1:12">
      <c r="A8630" s="243">
        <v>45237</v>
      </c>
      <c r="B8630" s="243">
        <v>45271</v>
      </c>
      <c r="C8630" s="244">
        <f t="shared" si="402"/>
        <v>35</v>
      </c>
      <c r="D8630" s="239">
        <v>45271</v>
      </c>
      <c r="E8630" s="245">
        <f t="shared" si="403"/>
        <v>34</v>
      </c>
      <c r="F8630" s="306" t="s">
        <v>176</v>
      </c>
      <c r="G8630" s="241">
        <v>1601.44</v>
      </c>
      <c r="H8630" s="244">
        <f t="shared" si="404"/>
        <v>54448.959999999999</v>
      </c>
      <c r="I8630" s="246"/>
      <c r="J8630" s="247"/>
      <c r="K8630" s="240"/>
      <c r="L8630" s="245"/>
    </row>
    <row r="8631" spans="1:12">
      <c r="A8631" s="243">
        <v>45237</v>
      </c>
      <c r="B8631" s="243">
        <v>45271</v>
      </c>
      <c r="C8631" s="244">
        <f t="shared" si="402"/>
        <v>35</v>
      </c>
      <c r="D8631" s="239">
        <v>45271</v>
      </c>
      <c r="E8631" s="245">
        <f t="shared" si="403"/>
        <v>34</v>
      </c>
      <c r="F8631" s="306" t="s">
        <v>175</v>
      </c>
      <c r="G8631" s="241">
        <v>72.66</v>
      </c>
      <c r="H8631" s="244">
        <f t="shared" si="404"/>
        <v>2470.44</v>
      </c>
      <c r="I8631" s="246"/>
      <c r="J8631" s="247"/>
      <c r="K8631" s="240"/>
      <c r="L8631" s="245"/>
    </row>
    <row r="8632" spans="1:12">
      <c r="A8632" s="243">
        <v>45237</v>
      </c>
      <c r="B8632" s="243">
        <v>45321</v>
      </c>
      <c r="C8632" s="244">
        <f t="shared" si="402"/>
        <v>85</v>
      </c>
      <c r="D8632" s="239">
        <v>45321</v>
      </c>
      <c r="E8632" s="245">
        <f t="shared" si="403"/>
        <v>84</v>
      </c>
      <c r="F8632" s="306" t="s">
        <v>175</v>
      </c>
      <c r="G8632" s="241">
        <v>117.04</v>
      </c>
      <c r="H8632" s="244">
        <f t="shared" si="404"/>
        <v>9831.36</v>
      </c>
      <c r="I8632" s="246"/>
      <c r="J8632" s="247"/>
      <c r="K8632" s="240"/>
      <c r="L8632" s="245"/>
    </row>
    <row r="8633" spans="1:12">
      <c r="A8633" s="243">
        <v>45237</v>
      </c>
      <c r="B8633" s="243">
        <v>45272</v>
      </c>
      <c r="C8633" s="244">
        <f t="shared" si="402"/>
        <v>36</v>
      </c>
      <c r="D8633" s="239">
        <v>45272</v>
      </c>
      <c r="E8633" s="245">
        <f t="shared" si="403"/>
        <v>35</v>
      </c>
      <c r="F8633" s="306" t="s">
        <v>175</v>
      </c>
      <c r="G8633" s="241">
        <v>16.53</v>
      </c>
      <c r="H8633" s="244">
        <f t="shared" si="404"/>
        <v>578.55000000000007</v>
      </c>
      <c r="I8633" s="246"/>
      <c r="J8633" s="247"/>
      <c r="K8633" s="240"/>
      <c r="L8633" s="245"/>
    </row>
    <row r="8634" spans="1:12">
      <c r="A8634" s="243">
        <v>45237</v>
      </c>
      <c r="B8634" s="243">
        <v>45273</v>
      </c>
      <c r="C8634" s="244">
        <f t="shared" si="402"/>
        <v>37</v>
      </c>
      <c r="D8634" s="239">
        <v>45273</v>
      </c>
      <c r="E8634" s="245">
        <f t="shared" si="403"/>
        <v>36</v>
      </c>
      <c r="F8634" s="306" t="s">
        <v>176</v>
      </c>
      <c r="G8634" s="241">
        <v>42.07</v>
      </c>
      <c r="H8634" s="244">
        <f t="shared" si="404"/>
        <v>1514.52</v>
      </c>
      <c r="I8634" s="246"/>
      <c r="J8634" s="247"/>
      <c r="K8634" s="240"/>
      <c r="L8634" s="245"/>
    </row>
    <row r="8635" spans="1:12">
      <c r="A8635" s="243">
        <v>45237</v>
      </c>
      <c r="B8635" s="243">
        <v>45250</v>
      </c>
      <c r="C8635" s="244">
        <f t="shared" si="402"/>
        <v>14</v>
      </c>
      <c r="D8635" s="239">
        <v>45250</v>
      </c>
      <c r="E8635" s="245">
        <f t="shared" si="403"/>
        <v>13</v>
      </c>
      <c r="F8635" s="306" t="s">
        <v>176</v>
      </c>
      <c r="G8635" s="241">
        <v>27939.26</v>
      </c>
      <c r="H8635" s="244">
        <f t="shared" si="404"/>
        <v>363210.38</v>
      </c>
      <c r="I8635" s="246"/>
      <c r="J8635" s="247"/>
      <c r="K8635" s="240"/>
      <c r="L8635" s="245"/>
    </row>
    <row r="8636" spans="1:12">
      <c r="A8636" s="243">
        <v>45237</v>
      </c>
      <c r="B8636" s="243">
        <v>45237</v>
      </c>
      <c r="C8636" s="244">
        <f t="shared" si="402"/>
        <v>1</v>
      </c>
      <c r="D8636" s="239">
        <v>45237</v>
      </c>
      <c r="E8636" s="245">
        <f t="shared" si="403"/>
        <v>0</v>
      </c>
      <c r="F8636" s="306" t="s">
        <v>176</v>
      </c>
      <c r="G8636" s="241">
        <v>1918.51</v>
      </c>
      <c r="H8636" s="244">
        <f t="shared" si="404"/>
        <v>0</v>
      </c>
      <c r="I8636" s="246"/>
      <c r="J8636" s="247"/>
      <c r="K8636" s="240"/>
      <c r="L8636" s="245"/>
    </row>
    <row r="8637" spans="1:12">
      <c r="A8637" s="243">
        <v>45237</v>
      </c>
      <c r="B8637" s="243">
        <v>45238</v>
      </c>
      <c r="C8637" s="244">
        <f t="shared" si="402"/>
        <v>2</v>
      </c>
      <c r="D8637" s="239">
        <v>45238</v>
      </c>
      <c r="E8637" s="245">
        <f t="shared" si="403"/>
        <v>1</v>
      </c>
      <c r="F8637" s="306" t="s">
        <v>178</v>
      </c>
      <c r="G8637" s="241">
        <v>14719.38</v>
      </c>
      <c r="H8637" s="244">
        <f t="shared" si="404"/>
        <v>14719.38</v>
      </c>
      <c r="I8637" s="246"/>
      <c r="J8637" s="247"/>
      <c r="K8637" s="240"/>
      <c r="L8637" s="245"/>
    </row>
    <row r="8638" spans="1:12">
      <c r="A8638" s="243">
        <v>45237</v>
      </c>
      <c r="B8638" s="243">
        <v>45238</v>
      </c>
      <c r="C8638" s="244">
        <f t="shared" si="402"/>
        <v>2</v>
      </c>
      <c r="D8638" s="239">
        <v>45238</v>
      </c>
      <c r="E8638" s="245">
        <f t="shared" si="403"/>
        <v>1</v>
      </c>
      <c r="F8638" s="306" t="s">
        <v>176</v>
      </c>
      <c r="G8638" s="241">
        <v>394006.18</v>
      </c>
      <c r="H8638" s="244">
        <f t="shared" si="404"/>
        <v>394006.18</v>
      </c>
      <c r="I8638" s="246"/>
      <c r="J8638" s="247"/>
      <c r="K8638" s="240"/>
      <c r="L8638" s="245"/>
    </row>
    <row r="8639" spans="1:12">
      <c r="A8639" s="243">
        <v>45237</v>
      </c>
      <c r="B8639" s="243">
        <v>45239</v>
      </c>
      <c r="C8639" s="244">
        <f t="shared" si="402"/>
        <v>3</v>
      </c>
      <c r="D8639" s="239">
        <v>45239</v>
      </c>
      <c r="E8639" s="245">
        <f t="shared" si="403"/>
        <v>2</v>
      </c>
      <c r="F8639" s="306" t="s">
        <v>178</v>
      </c>
      <c r="G8639" s="241">
        <v>3126.11</v>
      </c>
      <c r="H8639" s="244">
        <f t="shared" si="404"/>
        <v>6252.22</v>
      </c>
      <c r="I8639" s="246"/>
      <c r="J8639" s="247"/>
      <c r="K8639" s="240"/>
      <c r="L8639" s="245"/>
    </row>
    <row r="8640" spans="1:12">
      <c r="A8640" s="243">
        <v>45237</v>
      </c>
      <c r="B8640" s="243">
        <v>45237</v>
      </c>
      <c r="C8640" s="244">
        <f t="shared" si="402"/>
        <v>1</v>
      </c>
      <c r="D8640" s="239">
        <v>45237</v>
      </c>
      <c r="E8640" s="245">
        <f t="shared" si="403"/>
        <v>0</v>
      </c>
      <c r="F8640" s="306" t="s">
        <v>175</v>
      </c>
      <c r="G8640" s="241">
        <v>870.64</v>
      </c>
      <c r="H8640" s="244">
        <f t="shared" si="404"/>
        <v>0</v>
      </c>
      <c r="I8640" s="246"/>
      <c r="J8640" s="247"/>
      <c r="K8640" s="240"/>
      <c r="L8640" s="245"/>
    </row>
    <row r="8641" spans="1:12">
      <c r="A8641" s="243">
        <v>45237</v>
      </c>
      <c r="B8641" s="243">
        <v>45251</v>
      </c>
      <c r="C8641" s="244">
        <f t="shared" si="402"/>
        <v>15</v>
      </c>
      <c r="D8641" s="239">
        <v>45251</v>
      </c>
      <c r="E8641" s="245">
        <f t="shared" si="403"/>
        <v>14</v>
      </c>
      <c r="F8641" s="306" t="s">
        <v>175</v>
      </c>
      <c r="G8641" s="241">
        <v>113.49</v>
      </c>
      <c r="H8641" s="244">
        <f t="shared" si="404"/>
        <v>1588.86</v>
      </c>
      <c r="I8641" s="246"/>
      <c r="J8641" s="247"/>
      <c r="K8641" s="240"/>
      <c r="L8641" s="245"/>
    </row>
    <row r="8642" spans="1:12">
      <c r="A8642" s="243">
        <v>45237</v>
      </c>
      <c r="B8642" s="243">
        <v>45238</v>
      </c>
      <c r="C8642" s="244">
        <f t="shared" si="402"/>
        <v>2</v>
      </c>
      <c r="D8642" s="239">
        <v>45238</v>
      </c>
      <c r="E8642" s="245">
        <f t="shared" si="403"/>
        <v>1</v>
      </c>
      <c r="F8642" s="306" t="s">
        <v>175</v>
      </c>
      <c r="G8642" s="241">
        <v>774878.66</v>
      </c>
      <c r="H8642" s="244">
        <f t="shared" si="404"/>
        <v>774878.66</v>
      </c>
      <c r="I8642" s="246"/>
      <c r="J8642" s="247"/>
      <c r="K8642" s="240"/>
      <c r="L8642" s="245"/>
    </row>
    <row r="8643" spans="1:12">
      <c r="A8643" s="243">
        <v>45237</v>
      </c>
      <c r="B8643" s="243">
        <v>45239</v>
      </c>
      <c r="C8643" s="244">
        <f t="shared" si="402"/>
        <v>3</v>
      </c>
      <c r="D8643" s="239">
        <v>45239</v>
      </c>
      <c r="E8643" s="245">
        <f t="shared" si="403"/>
        <v>2</v>
      </c>
      <c r="F8643" s="306" t="s">
        <v>176</v>
      </c>
      <c r="G8643" s="241">
        <v>142211.79</v>
      </c>
      <c r="H8643" s="244">
        <f t="shared" si="404"/>
        <v>284423.58</v>
      </c>
      <c r="I8643" s="246"/>
      <c r="J8643" s="247"/>
      <c r="K8643" s="240"/>
      <c r="L8643" s="245"/>
    </row>
    <row r="8644" spans="1:12">
      <c r="A8644" s="243">
        <v>45237</v>
      </c>
      <c r="B8644" s="243">
        <v>45252</v>
      </c>
      <c r="C8644" s="244">
        <f t="shared" si="402"/>
        <v>16</v>
      </c>
      <c r="D8644" s="239">
        <v>45252</v>
      </c>
      <c r="E8644" s="245">
        <f t="shared" si="403"/>
        <v>15</v>
      </c>
      <c r="F8644" s="306" t="s">
        <v>175</v>
      </c>
      <c r="G8644" s="241">
        <v>166.88</v>
      </c>
      <c r="H8644" s="244">
        <f t="shared" si="404"/>
        <v>2503.1999999999998</v>
      </c>
      <c r="I8644" s="246"/>
      <c r="J8644" s="247"/>
      <c r="K8644" s="240"/>
      <c r="L8644" s="245"/>
    </row>
    <row r="8645" spans="1:12">
      <c r="A8645" s="243">
        <v>45237</v>
      </c>
      <c r="B8645" s="243">
        <v>45239</v>
      </c>
      <c r="C8645" s="244">
        <f t="shared" si="402"/>
        <v>3</v>
      </c>
      <c r="D8645" s="239">
        <v>45239</v>
      </c>
      <c r="E8645" s="245">
        <f t="shared" si="403"/>
        <v>2</v>
      </c>
      <c r="F8645" s="306" t="s">
        <v>175</v>
      </c>
      <c r="G8645" s="241">
        <v>14443.75</v>
      </c>
      <c r="H8645" s="244">
        <f t="shared" si="404"/>
        <v>28887.5</v>
      </c>
      <c r="I8645" s="246"/>
      <c r="J8645" s="247"/>
      <c r="K8645" s="240"/>
      <c r="L8645" s="245"/>
    </row>
    <row r="8646" spans="1:12">
      <c r="A8646" s="243">
        <v>45237</v>
      </c>
      <c r="B8646" s="243">
        <v>45238</v>
      </c>
      <c r="C8646" s="244">
        <f t="shared" si="402"/>
        <v>2</v>
      </c>
      <c r="D8646" s="239">
        <v>45238</v>
      </c>
      <c r="E8646" s="245">
        <f t="shared" si="403"/>
        <v>1</v>
      </c>
      <c r="F8646" s="306" t="s">
        <v>177</v>
      </c>
      <c r="G8646" s="241">
        <v>17123.22</v>
      </c>
      <c r="H8646" s="244">
        <f t="shared" si="404"/>
        <v>17123.22</v>
      </c>
      <c r="I8646" s="246"/>
      <c r="J8646" s="247"/>
      <c r="K8646" s="240"/>
      <c r="L8646" s="245"/>
    </row>
    <row r="8647" spans="1:12">
      <c r="A8647" s="243">
        <v>45237</v>
      </c>
      <c r="B8647" s="243">
        <v>45436</v>
      </c>
      <c r="C8647" s="244">
        <f t="shared" ref="C8647:C8710" si="405">B8647-A8647+1</f>
        <v>200</v>
      </c>
      <c r="D8647" s="239">
        <v>45436</v>
      </c>
      <c r="E8647" s="245">
        <f t="shared" ref="E8647:E8710" si="406">D8647-A8647</f>
        <v>199</v>
      </c>
      <c r="F8647" s="306" t="s">
        <v>176</v>
      </c>
      <c r="G8647" s="241">
        <v>261.92</v>
      </c>
      <c r="H8647" s="244">
        <f t="shared" ref="H8647:H8710" si="407">E8647*G8647</f>
        <v>52122.080000000002</v>
      </c>
      <c r="I8647" s="246"/>
      <c r="J8647" s="247"/>
      <c r="K8647" s="240"/>
      <c r="L8647" s="245"/>
    </row>
    <row r="8648" spans="1:12">
      <c r="A8648" s="243">
        <v>45237</v>
      </c>
      <c r="B8648" s="243">
        <v>45239</v>
      </c>
      <c r="C8648" s="244">
        <f t="shared" si="405"/>
        <v>3</v>
      </c>
      <c r="D8648" s="239">
        <v>45239</v>
      </c>
      <c r="E8648" s="245">
        <f t="shared" si="406"/>
        <v>2</v>
      </c>
      <c r="F8648" s="306" t="s">
        <v>177</v>
      </c>
      <c r="G8648" s="241">
        <v>11165.94</v>
      </c>
      <c r="H8648" s="244">
        <f t="shared" si="407"/>
        <v>22331.88</v>
      </c>
      <c r="I8648" s="246"/>
      <c r="J8648" s="247"/>
      <c r="K8648" s="240"/>
      <c r="L8648" s="245"/>
    </row>
    <row r="8649" spans="1:12">
      <c r="A8649" s="243">
        <v>45237</v>
      </c>
      <c r="B8649" s="243">
        <v>45279</v>
      </c>
      <c r="C8649" s="244">
        <f t="shared" si="405"/>
        <v>43</v>
      </c>
      <c r="D8649" s="239">
        <v>45279</v>
      </c>
      <c r="E8649" s="245">
        <f t="shared" si="406"/>
        <v>42</v>
      </c>
      <c r="F8649" s="306" t="s">
        <v>175</v>
      </c>
      <c r="G8649" s="241">
        <v>63.53</v>
      </c>
      <c r="H8649" s="244">
        <f t="shared" si="407"/>
        <v>2668.26</v>
      </c>
      <c r="I8649" s="246"/>
      <c r="J8649" s="247"/>
      <c r="K8649" s="240"/>
      <c r="L8649" s="245"/>
    </row>
    <row r="8650" spans="1:12">
      <c r="A8650" s="243">
        <v>45237</v>
      </c>
      <c r="B8650" s="243">
        <v>45240</v>
      </c>
      <c r="C8650" s="244">
        <f t="shared" si="405"/>
        <v>4</v>
      </c>
      <c r="D8650" s="239">
        <v>45240</v>
      </c>
      <c r="E8650" s="245">
        <f t="shared" si="406"/>
        <v>3</v>
      </c>
      <c r="F8650" s="306" t="s">
        <v>176</v>
      </c>
      <c r="G8650" s="241">
        <v>37816.58</v>
      </c>
      <c r="H8650" s="244">
        <f t="shared" si="407"/>
        <v>113449.74</v>
      </c>
      <c r="I8650" s="246"/>
      <c r="J8650" s="247"/>
      <c r="K8650" s="240"/>
      <c r="L8650" s="245"/>
    </row>
    <row r="8651" spans="1:12">
      <c r="A8651" s="243">
        <v>45237</v>
      </c>
      <c r="B8651" s="243">
        <v>45239</v>
      </c>
      <c r="C8651" s="244">
        <f t="shared" si="405"/>
        <v>3</v>
      </c>
      <c r="D8651" s="239">
        <v>45239</v>
      </c>
      <c r="E8651" s="245">
        <f t="shared" si="406"/>
        <v>2</v>
      </c>
      <c r="F8651" s="306" t="s">
        <v>179</v>
      </c>
      <c r="G8651" s="241">
        <v>72.069999999999993</v>
      </c>
      <c r="H8651" s="244">
        <f t="shared" si="407"/>
        <v>144.13999999999999</v>
      </c>
      <c r="I8651" s="246"/>
      <c r="J8651" s="247"/>
      <c r="K8651" s="240"/>
      <c r="L8651" s="245"/>
    </row>
    <row r="8652" spans="1:12">
      <c r="A8652" s="243">
        <v>45237</v>
      </c>
      <c r="B8652" s="243">
        <v>45376</v>
      </c>
      <c r="C8652" s="244">
        <f t="shared" si="405"/>
        <v>140</v>
      </c>
      <c r="D8652" s="239">
        <v>45376</v>
      </c>
      <c r="E8652" s="245">
        <f t="shared" si="406"/>
        <v>139</v>
      </c>
      <c r="F8652" s="306" t="s">
        <v>176</v>
      </c>
      <c r="G8652" s="241">
        <v>36.06</v>
      </c>
      <c r="H8652" s="244">
        <f t="shared" si="407"/>
        <v>5012.34</v>
      </c>
      <c r="I8652" s="246"/>
      <c r="J8652" s="247"/>
      <c r="K8652" s="240"/>
      <c r="L8652" s="245"/>
    </row>
    <row r="8653" spans="1:12">
      <c r="A8653" s="243">
        <v>45237</v>
      </c>
      <c r="B8653" s="243">
        <v>45240</v>
      </c>
      <c r="C8653" s="244">
        <f t="shared" si="405"/>
        <v>4</v>
      </c>
      <c r="D8653" s="239">
        <v>45240</v>
      </c>
      <c r="E8653" s="245">
        <f t="shared" si="406"/>
        <v>3</v>
      </c>
      <c r="F8653" s="306" t="s">
        <v>175</v>
      </c>
      <c r="G8653" s="241">
        <v>1869.84</v>
      </c>
      <c r="H8653" s="244">
        <f t="shared" si="407"/>
        <v>5609.5199999999995</v>
      </c>
      <c r="I8653" s="246"/>
      <c r="J8653" s="247"/>
      <c r="K8653" s="240"/>
      <c r="L8653" s="245"/>
    </row>
    <row r="8654" spans="1:12">
      <c r="A8654" s="243">
        <v>45237</v>
      </c>
      <c r="B8654" s="243">
        <v>45257</v>
      </c>
      <c r="C8654" s="244">
        <f t="shared" si="405"/>
        <v>21</v>
      </c>
      <c r="D8654" s="239">
        <v>45257</v>
      </c>
      <c r="E8654" s="245">
        <f t="shared" si="406"/>
        <v>20</v>
      </c>
      <c r="F8654" s="306" t="s">
        <v>175</v>
      </c>
      <c r="G8654" s="241">
        <v>45.48</v>
      </c>
      <c r="H8654" s="244">
        <f t="shared" si="407"/>
        <v>909.59999999999991</v>
      </c>
      <c r="I8654" s="246"/>
      <c r="J8654" s="247"/>
      <c r="K8654" s="240"/>
      <c r="L8654" s="245"/>
    </row>
    <row r="8655" spans="1:12">
      <c r="A8655" s="243">
        <v>45237</v>
      </c>
      <c r="B8655" s="243">
        <v>45243</v>
      </c>
      <c r="C8655" s="244">
        <f t="shared" si="405"/>
        <v>7</v>
      </c>
      <c r="D8655" s="239">
        <v>45243</v>
      </c>
      <c r="E8655" s="245">
        <f t="shared" si="406"/>
        <v>6</v>
      </c>
      <c r="F8655" s="306" t="s">
        <v>178</v>
      </c>
      <c r="G8655" s="241">
        <v>220.76</v>
      </c>
      <c r="H8655" s="244">
        <f t="shared" si="407"/>
        <v>1324.56</v>
      </c>
      <c r="I8655" s="246"/>
      <c r="J8655" s="247"/>
      <c r="K8655" s="240"/>
      <c r="L8655" s="245"/>
    </row>
    <row r="8656" spans="1:12">
      <c r="A8656" s="243">
        <v>45237</v>
      </c>
      <c r="B8656" s="243">
        <v>45258</v>
      </c>
      <c r="C8656" s="244">
        <f t="shared" si="405"/>
        <v>22</v>
      </c>
      <c r="D8656" s="239">
        <v>45258</v>
      </c>
      <c r="E8656" s="245">
        <f t="shared" si="406"/>
        <v>21</v>
      </c>
      <c r="F8656" s="306" t="s">
        <v>175</v>
      </c>
      <c r="G8656" s="241">
        <v>87.61</v>
      </c>
      <c r="H8656" s="244">
        <f t="shared" si="407"/>
        <v>1839.81</v>
      </c>
      <c r="I8656" s="246"/>
      <c r="J8656" s="247"/>
      <c r="K8656" s="240"/>
      <c r="L8656" s="245"/>
    </row>
    <row r="8657" spans="1:12">
      <c r="A8657" s="243">
        <v>45237</v>
      </c>
      <c r="B8657" s="243">
        <v>45240</v>
      </c>
      <c r="C8657" s="244">
        <f t="shared" si="405"/>
        <v>4</v>
      </c>
      <c r="D8657" s="239">
        <v>45240</v>
      </c>
      <c r="E8657" s="245">
        <f t="shared" si="406"/>
        <v>3</v>
      </c>
      <c r="F8657" s="306" t="s">
        <v>177</v>
      </c>
      <c r="G8657" s="241">
        <v>191.54</v>
      </c>
      <c r="H8657" s="244">
        <f t="shared" si="407"/>
        <v>574.62</v>
      </c>
      <c r="I8657" s="246"/>
      <c r="J8657" s="247"/>
      <c r="K8657" s="240"/>
      <c r="L8657" s="245"/>
    </row>
    <row r="8658" spans="1:12">
      <c r="A8658" s="243">
        <v>45237</v>
      </c>
      <c r="B8658" s="243">
        <v>45243</v>
      </c>
      <c r="C8658" s="244">
        <f t="shared" si="405"/>
        <v>7</v>
      </c>
      <c r="D8658" s="239">
        <v>45243</v>
      </c>
      <c r="E8658" s="245">
        <f t="shared" si="406"/>
        <v>6</v>
      </c>
      <c r="F8658" s="306" t="s">
        <v>176</v>
      </c>
      <c r="G8658" s="241">
        <v>49339.05</v>
      </c>
      <c r="H8658" s="244">
        <f t="shared" si="407"/>
        <v>296034.30000000005</v>
      </c>
      <c r="I8658" s="246"/>
      <c r="J8658" s="247"/>
      <c r="K8658" s="240"/>
      <c r="L8658" s="245"/>
    </row>
    <row r="8659" spans="1:12">
      <c r="A8659" s="243">
        <v>45237</v>
      </c>
      <c r="B8659" s="243">
        <v>45266</v>
      </c>
      <c r="C8659" s="244">
        <f t="shared" si="405"/>
        <v>30</v>
      </c>
      <c r="D8659" s="239">
        <v>45266</v>
      </c>
      <c r="E8659" s="245">
        <f t="shared" si="406"/>
        <v>29</v>
      </c>
      <c r="F8659" s="306" t="s">
        <v>175</v>
      </c>
      <c r="G8659" s="241">
        <v>125.4</v>
      </c>
      <c r="H8659" s="244">
        <f t="shared" si="407"/>
        <v>3636.6000000000004</v>
      </c>
      <c r="I8659" s="246"/>
      <c r="J8659" s="247"/>
      <c r="K8659" s="240"/>
      <c r="L8659" s="245"/>
    </row>
    <row r="8660" spans="1:12">
      <c r="A8660" s="243">
        <v>45237</v>
      </c>
      <c r="B8660" s="243">
        <v>45281</v>
      </c>
      <c r="C8660" s="244">
        <f t="shared" si="405"/>
        <v>45</v>
      </c>
      <c r="D8660" s="239">
        <v>45281</v>
      </c>
      <c r="E8660" s="245">
        <f t="shared" si="406"/>
        <v>44</v>
      </c>
      <c r="F8660" s="306" t="s">
        <v>176</v>
      </c>
      <c r="G8660" s="241">
        <v>143.53</v>
      </c>
      <c r="H8660" s="244">
        <f t="shared" si="407"/>
        <v>6315.32</v>
      </c>
      <c r="I8660" s="246"/>
      <c r="J8660" s="247"/>
      <c r="K8660" s="240"/>
      <c r="L8660" s="245"/>
    </row>
    <row r="8661" spans="1:12">
      <c r="A8661" s="243">
        <v>45237</v>
      </c>
      <c r="B8661" s="243">
        <v>45280</v>
      </c>
      <c r="C8661" s="244">
        <f t="shared" si="405"/>
        <v>44</v>
      </c>
      <c r="D8661" s="239">
        <v>45280</v>
      </c>
      <c r="E8661" s="245">
        <f t="shared" si="406"/>
        <v>43</v>
      </c>
      <c r="F8661" s="306" t="s">
        <v>175</v>
      </c>
      <c r="G8661" s="241">
        <v>286.13</v>
      </c>
      <c r="H8661" s="244">
        <f t="shared" si="407"/>
        <v>12303.59</v>
      </c>
      <c r="I8661" s="246"/>
      <c r="J8661" s="247"/>
      <c r="K8661" s="240"/>
      <c r="L8661" s="245"/>
    </row>
    <row r="8662" spans="1:12">
      <c r="A8662" s="243">
        <v>45237</v>
      </c>
      <c r="B8662" s="243">
        <v>45243</v>
      </c>
      <c r="C8662" s="244">
        <f t="shared" si="405"/>
        <v>7</v>
      </c>
      <c r="D8662" s="239">
        <v>45243</v>
      </c>
      <c r="E8662" s="245">
        <f t="shared" si="406"/>
        <v>6</v>
      </c>
      <c r="F8662" s="306" t="s">
        <v>175</v>
      </c>
      <c r="G8662" s="241">
        <v>1867.94</v>
      </c>
      <c r="H8662" s="244">
        <f t="shared" si="407"/>
        <v>11207.64</v>
      </c>
      <c r="I8662" s="246"/>
      <c r="J8662" s="247"/>
      <c r="K8662" s="240"/>
      <c r="L8662" s="245"/>
    </row>
    <row r="8663" spans="1:12">
      <c r="A8663" s="243">
        <v>45237</v>
      </c>
      <c r="B8663" s="243">
        <v>45244</v>
      </c>
      <c r="C8663" s="244">
        <f t="shared" si="405"/>
        <v>8</v>
      </c>
      <c r="D8663" s="239">
        <v>45244</v>
      </c>
      <c r="E8663" s="245">
        <f t="shared" si="406"/>
        <v>7</v>
      </c>
      <c r="F8663" s="306" t="s">
        <v>176</v>
      </c>
      <c r="G8663" s="241">
        <v>12607.27</v>
      </c>
      <c r="H8663" s="244">
        <f t="shared" si="407"/>
        <v>88250.89</v>
      </c>
      <c r="I8663" s="246"/>
      <c r="J8663" s="247"/>
      <c r="K8663" s="240"/>
      <c r="L8663" s="245"/>
    </row>
    <row r="8664" spans="1:12">
      <c r="A8664" s="243">
        <v>45237</v>
      </c>
      <c r="B8664" s="243">
        <v>45244</v>
      </c>
      <c r="C8664" s="244">
        <f t="shared" si="405"/>
        <v>8</v>
      </c>
      <c r="D8664" s="239">
        <v>45244</v>
      </c>
      <c r="E8664" s="245">
        <f t="shared" si="406"/>
        <v>7</v>
      </c>
      <c r="F8664" s="306" t="s">
        <v>175</v>
      </c>
      <c r="G8664" s="241">
        <v>4397.2700000000004</v>
      </c>
      <c r="H8664" s="244">
        <f t="shared" si="407"/>
        <v>30780.890000000003</v>
      </c>
      <c r="I8664" s="246"/>
      <c r="J8664" s="247"/>
      <c r="K8664" s="240"/>
      <c r="L8664" s="245"/>
    </row>
    <row r="8665" spans="1:12">
      <c r="A8665" s="243">
        <v>45237</v>
      </c>
      <c r="B8665" s="243">
        <v>45243</v>
      </c>
      <c r="C8665" s="244">
        <f t="shared" si="405"/>
        <v>7</v>
      </c>
      <c r="D8665" s="239">
        <v>45243</v>
      </c>
      <c r="E8665" s="245">
        <f t="shared" si="406"/>
        <v>6</v>
      </c>
      <c r="F8665" s="306" t="s">
        <v>177</v>
      </c>
      <c r="G8665" s="241">
        <v>14641.61</v>
      </c>
      <c r="H8665" s="244">
        <f t="shared" si="407"/>
        <v>87849.66</v>
      </c>
      <c r="I8665" s="246"/>
      <c r="J8665" s="247"/>
      <c r="K8665" s="240"/>
      <c r="L8665" s="245"/>
    </row>
    <row r="8666" spans="1:12">
      <c r="A8666" s="243">
        <v>45237</v>
      </c>
      <c r="B8666" s="243">
        <v>45282</v>
      </c>
      <c r="C8666" s="244">
        <f t="shared" si="405"/>
        <v>46</v>
      </c>
      <c r="D8666" s="239">
        <v>45282</v>
      </c>
      <c r="E8666" s="245">
        <f t="shared" si="406"/>
        <v>45</v>
      </c>
      <c r="F8666" s="306" t="s">
        <v>175</v>
      </c>
      <c r="G8666" s="241">
        <v>89.79</v>
      </c>
      <c r="H8666" s="244">
        <f t="shared" si="407"/>
        <v>4040.55</v>
      </c>
      <c r="I8666" s="246"/>
      <c r="J8666" s="247"/>
      <c r="K8666" s="240"/>
      <c r="L8666" s="245"/>
    </row>
    <row r="8667" spans="1:12">
      <c r="A8667" s="243">
        <v>45237</v>
      </c>
      <c r="B8667" s="243">
        <v>45245</v>
      </c>
      <c r="C8667" s="244">
        <f t="shared" si="405"/>
        <v>9</v>
      </c>
      <c r="D8667" s="239">
        <v>45245</v>
      </c>
      <c r="E8667" s="245">
        <f t="shared" si="406"/>
        <v>8</v>
      </c>
      <c r="F8667" s="306" t="s">
        <v>175</v>
      </c>
      <c r="G8667" s="241">
        <v>5331.61</v>
      </c>
      <c r="H8667" s="244">
        <f t="shared" si="407"/>
        <v>42652.88</v>
      </c>
      <c r="I8667" s="246"/>
      <c r="J8667" s="247"/>
      <c r="K8667" s="240"/>
      <c r="L8667" s="245"/>
    </row>
    <row r="8668" spans="1:12">
      <c r="A8668" s="243">
        <v>45237</v>
      </c>
      <c r="B8668" s="243">
        <v>45246</v>
      </c>
      <c r="C8668" s="244">
        <f t="shared" si="405"/>
        <v>10</v>
      </c>
      <c r="D8668" s="239">
        <v>45246</v>
      </c>
      <c r="E8668" s="245">
        <f t="shared" si="406"/>
        <v>9</v>
      </c>
      <c r="F8668" s="306" t="s">
        <v>176</v>
      </c>
      <c r="G8668" s="241">
        <v>10834.69</v>
      </c>
      <c r="H8668" s="244">
        <f t="shared" si="407"/>
        <v>97512.21</v>
      </c>
      <c r="I8668" s="246"/>
      <c r="J8668" s="247"/>
      <c r="K8668" s="240"/>
      <c r="L8668" s="245"/>
    </row>
    <row r="8669" spans="1:12">
      <c r="A8669" s="243">
        <v>45237</v>
      </c>
      <c r="B8669" s="243">
        <v>45391</v>
      </c>
      <c r="C8669" s="244">
        <f t="shared" si="405"/>
        <v>155</v>
      </c>
      <c r="D8669" s="239">
        <v>45391</v>
      </c>
      <c r="E8669" s="245">
        <f t="shared" si="406"/>
        <v>154</v>
      </c>
      <c r="F8669" s="306" t="s">
        <v>176</v>
      </c>
      <c r="G8669" s="241">
        <v>64.569999999999993</v>
      </c>
      <c r="H8669" s="244">
        <f t="shared" si="407"/>
        <v>9943.7799999999988</v>
      </c>
      <c r="I8669" s="246"/>
      <c r="J8669" s="247"/>
      <c r="K8669" s="240"/>
      <c r="L8669" s="245"/>
    </row>
    <row r="8670" spans="1:12">
      <c r="A8670" s="243">
        <v>45237</v>
      </c>
      <c r="B8670" s="243">
        <v>45247</v>
      </c>
      <c r="C8670" s="244">
        <f t="shared" si="405"/>
        <v>11</v>
      </c>
      <c r="D8670" s="239">
        <v>45247</v>
      </c>
      <c r="E8670" s="245">
        <f t="shared" si="406"/>
        <v>10</v>
      </c>
      <c r="F8670" s="306" t="s">
        <v>176</v>
      </c>
      <c r="G8670" s="241">
        <v>49637.36</v>
      </c>
      <c r="H8670" s="244">
        <f t="shared" si="407"/>
        <v>496373.6</v>
      </c>
      <c r="I8670" s="246"/>
      <c r="J8670" s="247"/>
      <c r="K8670" s="240"/>
      <c r="L8670" s="245"/>
    </row>
    <row r="8671" spans="1:12">
      <c r="A8671" s="243">
        <v>45237</v>
      </c>
      <c r="B8671" s="243">
        <v>45246</v>
      </c>
      <c r="C8671" s="244">
        <f t="shared" si="405"/>
        <v>10</v>
      </c>
      <c r="D8671" s="239">
        <v>45246</v>
      </c>
      <c r="E8671" s="245">
        <f t="shared" si="406"/>
        <v>9</v>
      </c>
      <c r="F8671" s="306" t="s">
        <v>175</v>
      </c>
      <c r="G8671" s="241">
        <v>1417.7</v>
      </c>
      <c r="H8671" s="244">
        <f t="shared" si="407"/>
        <v>12759.300000000001</v>
      </c>
      <c r="I8671" s="246"/>
      <c r="J8671" s="247"/>
      <c r="K8671" s="240"/>
      <c r="L8671" s="245"/>
    </row>
    <row r="8672" spans="1:12">
      <c r="A8672" s="243">
        <v>45237</v>
      </c>
      <c r="B8672" s="243">
        <v>45247</v>
      </c>
      <c r="C8672" s="244">
        <f t="shared" si="405"/>
        <v>11</v>
      </c>
      <c r="D8672" s="239">
        <v>45247</v>
      </c>
      <c r="E8672" s="245">
        <f t="shared" si="406"/>
        <v>10</v>
      </c>
      <c r="F8672" s="306" t="s">
        <v>175</v>
      </c>
      <c r="G8672" s="241">
        <v>291.41000000000003</v>
      </c>
      <c r="H8672" s="244">
        <f t="shared" si="407"/>
        <v>2914.1000000000004</v>
      </c>
      <c r="I8672" s="246"/>
      <c r="J8672" s="247"/>
      <c r="K8672" s="240"/>
      <c r="L8672" s="245"/>
    </row>
    <row r="8673" spans="1:12">
      <c r="A8673" s="243">
        <v>45238</v>
      </c>
      <c r="B8673" s="243">
        <v>45243</v>
      </c>
      <c r="C8673" s="244">
        <f t="shared" si="405"/>
        <v>6</v>
      </c>
      <c r="D8673" s="239">
        <v>45243</v>
      </c>
      <c r="E8673" s="245">
        <f t="shared" si="406"/>
        <v>5</v>
      </c>
      <c r="F8673" s="306" t="s">
        <v>175</v>
      </c>
      <c r="G8673" s="241">
        <v>1274.92</v>
      </c>
      <c r="H8673" s="244">
        <f t="shared" si="407"/>
        <v>6374.6</v>
      </c>
      <c r="I8673" s="246"/>
      <c r="J8673" s="247"/>
      <c r="K8673" s="240"/>
      <c r="L8673" s="245"/>
    </row>
    <row r="8674" spans="1:12">
      <c r="A8674" s="243">
        <v>45238</v>
      </c>
      <c r="B8674" s="243">
        <v>45244</v>
      </c>
      <c r="C8674" s="244">
        <f t="shared" si="405"/>
        <v>7</v>
      </c>
      <c r="D8674" s="239">
        <v>45244</v>
      </c>
      <c r="E8674" s="245">
        <f t="shared" si="406"/>
        <v>6</v>
      </c>
      <c r="F8674" s="306" t="s">
        <v>176</v>
      </c>
      <c r="G8674" s="241">
        <v>70161.37</v>
      </c>
      <c r="H8674" s="244">
        <f t="shared" si="407"/>
        <v>420968.22</v>
      </c>
      <c r="I8674" s="246"/>
      <c r="J8674" s="247"/>
      <c r="K8674" s="240"/>
      <c r="L8674" s="245"/>
    </row>
    <row r="8675" spans="1:12">
      <c r="A8675" s="243">
        <v>45238</v>
      </c>
      <c r="B8675" s="243">
        <v>45240</v>
      </c>
      <c r="C8675" s="244">
        <f t="shared" si="405"/>
        <v>3</v>
      </c>
      <c r="D8675" s="239">
        <v>45240</v>
      </c>
      <c r="E8675" s="245">
        <f t="shared" si="406"/>
        <v>2</v>
      </c>
      <c r="F8675" s="306" t="s">
        <v>179</v>
      </c>
      <c r="G8675" s="241">
        <v>24.03</v>
      </c>
      <c r="H8675" s="244">
        <f t="shared" si="407"/>
        <v>48.06</v>
      </c>
      <c r="I8675" s="246"/>
      <c r="J8675" s="247"/>
      <c r="K8675" s="240"/>
      <c r="L8675" s="245"/>
    </row>
    <row r="8676" spans="1:12">
      <c r="A8676" s="243">
        <v>45238</v>
      </c>
      <c r="B8676" s="243">
        <v>45246</v>
      </c>
      <c r="C8676" s="244">
        <f t="shared" si="405"/>
        <v>9</v>
      </c>
      <c r="D8676" s="239">
        <v>45246</v>
      </c>
      <c r="E8676" s="245">
        <f t="shared" si="406"/>
        <v>8</v>
      </c>
      <c r="F8676" s="306" t="s">
        <v>178</v>
      </c>
      <c r="G8676" s="241">
        <v>25308.18</v>
      </c>
      <c r="H8676" s="244">
        <f t="shared" si="407"/>
        <v>202465.44</v>
      </c>
      <c r="I8676" s="246"/>
      <c r="J8676" s="247"/>
      <c r="K8676" s="240"/>
      <c r="L8676" s="245"/>
    </row>
    <row r="8677" spans="1:12">
      <c r="A8677" s="243">
        <v>45238</v>
      </c>
      <c r="B8677" s="243">
        <v>45244</v>
      </c>
      <c r="C8677" s="244">
        <f t="shared" si="405"/>
        <v>7</v>
      </c>
      <c r="D8677" s="239">
        <v>45244</v>
      </c>
      <c r="E8677" s="245">
        <f t="shared" si="406"/>
        <v>6</v>
      </c>
      <c r="F8677" s="306" t="s">
        <v>175</v>
      </c>
      <c r="G8677" s="241">
        <v>1645.71</v>
      </c>
      <c r="H8677" s="244">
        <f t="shared" si="407"/>
        <v>9874.26</v>
      </c>
      <c r="I8677" s="246"/>
      <c r="J8677" s="247"/>
      <c r="K8677" s="240"/>
      <c r="L8677" s="245"/>
    </row>
    <row r="8678" spans="1:12">
      <c r="A8678" s="243">
        <v>45238</v>
      </c>
      <c r="B8678" s="243">
        <v>45243</v>
      </c>
      <c r="C8678" s="244">
        <f t="shared" si="405"/>
        <v>6</v>
      </c>
      <c r="D8678" s="239">
        <v>45243</v>
      </c>
      <c r="E8678" s="245">
        <f t="shared" si="406"/>
        <v>5</v>
      </c>
      <c r="F8678" s="306" t="s">
        <v>177</v>
      </c>
      <c r="G8678" s="241">
        <v>36526.5</v>
      </c>
      <c r="H8678" s="244">
        <f t="shared" si="407"/>
        <v>182632.5</v>
      </c>
      <c r="I8678" s="246"/>
      <c r="J8678" s="247"/>
      <c r="K8678" s="240"/>
      <c r="L8678" s="245"/>
    </row>
    <row r="8679" spans="1:12">
      <c r="A8679" s="243">
        <v>45238</v>
      </c>
      <c r="B8679" s="243">
        <v>45301</v>
      </c>
      <c r="C8679" s="244">
        <f t="shared" si="405"/>
        <v>64</v>
      </c>
      <c r="D8679" s="239">
        <v>45301</v>
      </c>
      <c r="E8679" s="245">
        <f t="shared" si="406"/>
        <v>63</v>
      </c>
      <c r="F8679" s="306" t="s">
        <v>175</v>
      </c>
      <c r="G8679" s="241">
        <v>27.05</v>
      </c>
      <c r="H8679" s="244">
        <f t="shared" si="407"/>
        <v>1704.15</v>
      </c>
      <c r="I8679" s="246"/>
      <c r="J8679" s="247"/>
      <c r="K8679" s="240"/>
      <c r="L8679" s="245"/>
    </row>
    <row r="8680" spans="1:12">
      <c r="A8680" s="243">
        <v>45238</v>
      </c>
      <c r="B8680" s="243">
        <v>45268</v>
      </c>
      <c r="C8680" s="244">
        <f t="shared" si="405"/>
        <v>31</v>
      </c>
      <c r="D8680" s="239">
        <v>45268</v>
      </c>
      <c r="E8680" s="245">
        <f t="shared" si="406"/>
        <v>30</v>
      </c>
      <c r="F8680" s="306" t="s">
        <v>175</v>
      </c>
      <c r="G8680" s="241">
        <v>25.89</v>
      </c>
      <c r="H8680" s="244">
        <f t="shared" si="407"/>
        <v>776.7</v>
      </c>
      <c r="I8680" s="246"/>
      <c r="J8680" s="247"/>
      <c r="K8680" s="240"/>
      <c r="L8680" s="245"/>
    </row>
    <row r="8681" spans="1:12">
      <c r="A8681" s="243">
        <v>45238</v>
      </c>
      <c r="B8681" s="243">
        <v>45244</v>
      </c>
      <c r="C8681" s="244">
        <f t="shared" si="405"/>
        <v>7</v>
      </c>
      <c r="D8681" s="239">
        <v>45244</v>
      </c>
      <c r="E8681" s="245">
        <f t="shared" si="406"/>
        <v>6</v>
      </c>
      <c r="F8681" s="306" t="s">
        <v>177</v>
      </c>
      <c r="G8681" s="241">
        <v>13942.4</v>
      </c>
      <c r="H8681" s="244">
        <f t="shared" si="407"/>
        <v>83654.399999999994</v>
      </c>
      <c r="I8681" s="246"/>
      <c r="J8681" s="247"/>
      <c r="K8681" s="240"/>
      <c r="L8681" s="245"/>
    </row>
    <row r="8682" spans="1:12">
      <c r="A8682" s="243">
        <v>45238</v>
      </c>
      <c r="B8682" s="243">
        <v>45245</v>
      </c>
      <c r="C8682" s="244">
        <f t="shared" si="405"/>
        <v>8</v>
      </c>
      <c r="D8682" s="239">
        <v>45245</v>
      </c>
      <c r="E8682" s="245">
        <f t="shared" si="406"/>
        <v>7</v>
      </c>
      <c r="F8682" s="306" t="s">
        <v>175</v>
      </c>
      <c r="G8682" s="241">
        <v>504.7</v>
      </c>
      <c r="H8682" s="244">
        <f t="shared" si="407"/>
        <v>3532.9</v>
      </c>
      <c r="I8682" s="246"/>
      <c r="J8682" s="247"/>
      <c r="K8682" s="240"/>
      <c r="L8682" s="245"/>
    </row>
    <row r="8683" spans="1:12">
      <c r="A8683" s="243">
        <v>45238</v>
      </c>
      <c r="B8683" s="243">
        <v>45247</v>
      </c>
      <c r="C8683" s="244">
        <f t="shared" si="405"/>
        <v>10</v>
      </c>
      <c r="D8683" s="239">
        <v>45247</v>
      </c>
      <c r="E8683" s="245">
        <f t="shared" si="406"/>
        <v>9</v>
      </c>
      <c r="F8683" s="306" t="s">
        <v>178</v>
      </c>
      <c r="G8683" s="241">
        <v>27582.7</v>
      </c>
      <c r="H8683" s="244">
        <f t="shared" si="407"/>
        <v>248244.30000000002</v>
      </c>
      <c r="I8683" s="246"/>
      <c r="J8683" s="247"/>
      <c r="K8683" s="240"/>
      <c r="L8683" s="245"/>
    </row>
    <row r="8684" spans="1:12">
      <c r="A8684" s="243">
        <v>45238</v>
      </c>
      <c r="B8684" s="243">
        <v>45246</v>
      </c>
      <c r="C8684" s="244">
        <f t="shared" si="405"/>
        <v>9</v>
      </c>
      <c r="D8684" s="239">
        <v>45246</v>
      </c>
      <c r="E8684" s="245">
        <f t="shared" si="406"/>
        <v>8</v>
      </c>
      <c r="F8684" s="306" t="s">
        <v>175</v>
      </c>
      <c r="G8684" s="241">
        <v>1727</v>
      </c>
      <c r="H8684" s="244">
        <f t="shared" si="407"/>
        <v>13816</v>
      </c>
      <c r="I8684" s="246"/>
      <c r="J8684" s="247"/>
      <c r="K8684" s="240"/>
      <c r="L8684" s="245"/>
    </row>
    <row r="8685" spans="1:12">
      <c r="A8685" s="243">
        <v>45238</v>
      </c>
      <c r="B8685" s="243">
        <v>45247</v>
      </c>
      <c r="C8685" s="244">
        <f t="shared" si="405"/>
        <v>10</v>
      </c>
      <c r="D8685" s="239">
        <v>45247</v>
      </c>
      <c r="E8685" s="245">
        <f t="shared" si="406"/>
        <v>9</v>
      </c>
      <c r="F8685" s="306" t="s">
        <v>176</v>
      </c>
      <c r="G8685" s="241">
        <v>140038.81</v>
      </c>
      <c r="H8685" s="244">
        <f t="shared" si="407"/>
        <v>1260349.29</v>
      </c>
      <c r="I8685" s="246"/>
      <c r="J8685" s="247"/>
      <c r="K8685" s="240"/>
      <c r="L8685" s="245"/>
    </row>
    <row r="8686" spans="1:12">
      <c r="A8686" s="243">
        <v>45238</v>
      </c>
      <c r="B8686" s="243">
        <v>45247</v>
      </c>
      <c r="C8686" s="244">
        <f t="shared" si="405"/>
        <v>10</v>
      </c>
      <c r="D8686" s="239">
        <v>45247</v>
      </c>
      <c r="E8686" s="245">
        <f t="shared" si="406"/>
        <v>9</v>
      </c>
      <c r="F8686" s="306" t="s">
        <v>175</v>
      </c>
      <c r="G8686" s="241">
        <v>735.08</v>
      </c>
      <c r="H8686" s="244">
        <f t="shared" si="407"/>
        <v>6615.72</v>
      </c>
      <c r="I8686" s="246"/>
      <c r="J8686" s="247"/>
      <c r="K8686" s="240"/>
      <c r="L8686" s="245"/>
    </row>
    <row r="8687" spans="1:12">
      <c r="A8687" s="243">
        <v>45238</v>
      </c>
      <c r="B8687" s="243">
        <v>45246</v>
      </c>
      <c r="C8687" s="244">
        <f t="shared" si="405"/>
        <v>9</v>
      </c>
      <c r="D8687" s="239">
        <v>45246</v>
      </c>
      <c r="E8687" s="245">
        <f t="shared" si="406"/>
        <v>8</v>
      </c>
      <c r="F8687" s="306" t="s">
        <v>177</v>
      </c>
      <c r="G8687" s="241">
        <v>351.54</v>
      </c>
      <c r="H8687" s="244">
        <f t="shared" si="407"/>
        <v>2812.32</v>
      </c>
      <c r="I8687" s="246"/>
      <c r="J8687" s="247"/>
      <c r="K8687" s="240"/>
      <c r="L8687" s="245"/>
    </row>
    <row r="8688" spans="1:12">
      <c r="A8688" s="243">
        <v>45238</v>
      </c>
      <c r="B8688" s="243">
        <v>45407</v>
      </c>
      <c r="C8688" s="244">
        <f t="shared" si="405"/>
        <v>170</v>
      </c>
      <c r="D8688" s="239">
        <v>45407</v>
      </c>
      <c r="E8688" s="245">
        <f t="shared" si="406"/>
        <v>169</v>
      </c>
      <c r="F8688" s="306" t="s">
        <v>176</v>
      </c>
      <c r="G8688" s="241">
        <v>17.75</v>
      </c>
      <c r="H8688" s="244">
        <f t="shared" si="407"/>
        <v>2999.75</v>
      </c>
      <c r="I8688" s="246"/>
      <c r="J8688" s="247"/>
      <c r="K8688" s="240"/>
      <c r="L8688" s="245"/>
    </row>
    <row r="8689" spans="1:12">
      <c r="A8689" s="243">
        <v>45238</v>
      </c>
      <c r="B8689" s="243">
        <v>45247</v>
      </c>
      <c r="C8689" s="244">
        <f t="shared" si="405"/>
        <v>10</v>
      </c>
      <c r="D8689" s="239">
        <v>45247</v>
      </c>
      <c r="E8689" s="245">
        <f t="shared" si="406"/>
        <v>9</v>
      </c>
      <c r="F8689" s="306" t="s">
        <v>177</v>
      </c>
      <c r="G8689" s="241">
        <v>13533.38</v>
      </c>
      <c r="H8689" s="244">
        <f t="shared" si="407"/>
        <v>121800.42</v>
      </c>
      <c r="I8689" s="246"/>
      <c r="J8689" s="247"/>
      <c r="K8689" s="240"/>
      <c r="L8689" s="245"/>
    </row>
    <row r="8690" spans="1:12">
      <c r="A8690" s="243">
        <v>45238</v>
      </c>
      <c r="B8690" s="243">
        <v>45331</v>
      </c>
      <c r="C8690" s="244">
        <f t="shared" si="405"/>
        <v>94</v>
      </c>
      <c r="D8690" s="239">
        <v>45331</v>
      </c>
      <c r="E8690" s="245">
        <f t="shared" si="406"/>
        <v>93</v>
      </c>
      <c r="F8690" s="306" t="s">
        <v>176</v>
      </c>
      <c r="G8690" s="241">
        <v>42.07</v>
      </c>
      <c r="H8690" s="244">
        <f t="shared" si="407"/>
        <v>3912.51</v>
      </c>
      <c r="I8690" s="246"/>
      <c r="J8690" s="247"/>
      <c r="K8690" s="240"/>
      <c r="L8690" s="245"/>
    </row>
    <row r="8691" spans="1:12">
      <c r="A8691" s="243">
        <v>45238</v>
      </c>
      <c r="B8691" s="243">
        <v>45271</v>
      </c>
      <c r="C8691" s="244">
        <f t="shared" si="405"/>
        <v>34</v>
      </c>
      <c r="D8691" s="239">
        <v>45271</v>
      </c>
      <c r="E8691" s="245">
        <f t="shared" si="406"/>
        <v>33</v>
      </c>
      <c r="F8691" s="306" t="s">
        <v>176</v>
      </c>
      <c r="G8691" s="241">
        <v>949.44</v>
      </c>
      <c r="H8691" s="244">
        <f t="shared" si="407"/>
        <v>31331.52</v>
      </c>
      <c r="I8691" s="246"/>
      <c r="J8691" s="247"/>
      <c r="K8691" s="240"/>
      <c r="L8691" s="245"/>
    </row>
    <row r="8692" spans="1:12">
      <c r="A8692" s="243">
        <v>45238</v>
      </c>
      <c r="B8692" s="243">
        <v>45271</v>
      </c>
      <c r="C8692" s="244">
        <f t="shared" si="405"/>
        <v>34</v>
      </c>
      <c r="D8692" s="239">
        <v>45271</v>
      </c>
      <c r="E8692" s="245">
        <f t="shared" si="406"/>
        <v>33</v>
      </c>
      <c r="F8692" s="306" t="s">
        <v>175</v>
      </c>
      <c r="G8692" s="241">
        <v>51.54</v>
      </c>
      <c r="H8692" s="244">
        <f t="shared" si="407"/>
        <v>1700.82</v>
      </c>
      <c r="I8692" s="246"/>
      <c r="J8692" s="247"/>
      <c r="K8692" s="240"/>
      <c r="L8692" s="245"/>
    </row>
    <row r="8693" spans="1:12">
      <c r="A8693" s="243">
        <v>45238</v>
      </c>
      <c r="B8693" s="243">
        <v>45240</v>
      </c>
      <c r="C8693" s="244">
        <f t="shared" si="405"/>
        <v>3</v>
      </c>
      <c r="D8693" s="239">
        <v>45240</v>
      </c>
      <c r="E8693" s="245">
        <f t="shared" si="406"/>
        <v>2</v>
      </c>
      <c r="F8693" s="306" t="s">
        <v>180</v>
      </c>
      <c r="G8693" s="241">
        <v>0</v>
      </c>
      <c r="H8693" s="244">
        <f t="shared" si="407"/>
        <v>0</v>
      </c>
      <c r="I8693" s="246"/>
      <c r="J8693" s="247"/>
      <c r="K8693" s="240"/>
      <c r="L8693" s="245"/>
    </row>
    <row r="8694" spans="1:12">
      <c r="A8694" s="243">
        <v>45238</v>
      </c>
      <c r="B8694" s="243">
        <v>45250</v>
      </c>
      <c r="C8694" s="244">
        <f t="shared" si="405"/>
        <v>13</v>
      </c>
      <c r="D8694" s="239">
        <v>45250</v>
      </c>
      <c r="E8694" s="245">
        <f t="shared" si="406"/>
        <v>12</v>
      </c>
      <c r="F8694" s="306" t="s">
        <v>176</v>
      </c>
      <c r="G8694" s="241">
        <v>40049.9</v>
      </c>
      <c r="H8694" s="244">
        <f t="shared" si="407"/>
        <v>480598.80000000005</v>
      </c>
      <c r="I8694" s="246"/>
      <c r="J8694" s="247"/>
      <c r="K8694" s="240"/>
      <c r="L8694" s="245"/>
    </row>
    <row r="8695" spans="1:12">
      <c r="A8695" s="243">
        <v>45238</v>
      </c>
      <c r="B8695" s="243">
        <v>45250</v>
      </c>
      <c r="C8695" s="244">
        <f t="shared" si="405"/>
        <v>13</v>
      </c>
      <c r="D8695" s="239">
        <v>45250</v>
      </c>
      <c r="E8695" s="245">
        <f t="shared" si="406"/>
        <v>12</v>
      </c>
      <c r="F8695" s="306" t="s">
        <v>175</v>
      </c>
      <c r="G8695" s="241">
        <v>171.09</v>
      </c>
      <c r="H8695" s="244">
        <f t="shared" si="407"/>
        <v>2053.08</v>
      </c>
      <c r="I8695" s="246"/>
      <c r="J8695" s="247"/>
      <c r="K8695" s="240"/>
      <c r="L8695" s="245"/>
    </row>
    <row r="8696" spans="1:12">
      <c r="A8696" s="243">
        <v>45238</v>
      </c>
      <c r="B8696" s="243">
        <v>45238</v>
      </c>
      <c r="C8696" s="244">
        <f t="shared" si="405"/>
        <v>1</v>
      </c>
      <c r="D8696" s="239">
        <v>45238</v>
      </c>
      <c r="E8696" s="245">
        <f t="shared" si="406"/>
        <v>0</v>
      </c>
      <c r="F8696" s="306" t="s">
        <v>176</v>
      </c>
      <c r="G8696" s="241">
        <v>12956.06</v>
      </c>
      <c r="H8696" s="244">
        <f t="shared" si="407"/>
        <v>0</v>
      </c>
      <c r="I8696" s="246"/>
      <c r="J8696" s="247"/>
      <c r="K8696" s="240"/>
      <c r="L8696" s="245"/>
    </row>
    <row r="8697" spans="1:12">
      <c r="A8697" s="243">
        <v>45238</v>
      </c>
      <c r="B8697" s="243">
        <v>45239</v>
      </c>
      <c r="C8697" s="244">
        <f t="shared" si="405"/>
        <v>2</v>
      </c>
      <c r="D8697" s="239">
        <v>45239</v>
      </c>
      <c r="E8697" s="245">
        <f t="shared" si="406"/>
        <v>1</v>
      </c>
      <c r="F8697" s="306" t="s">
        <v>178</v>
      </c>
      <c r="G8697" s="241">
        <v>22208.92</v>
      </c>
      <c r="H8697" s="244">
        <f t="shared" si="407"/>
        <v>22208.92</v>
      </c>
      <c r="I8697" s="246"/>
      <c r="J8697" s="247"/>
      <c r="K8697" s="240"/>
      <c r="L8697" s="245"/>
    </row>
    <row r="8698" spans="1:12">
      <c r="A8698" s="243">
        <v>45238</v>
      </c>
      <c r="B8698" s="243">
        <v>45239</v>
      </c>
      <c r="C8698" s="244">
        <f t="shared" si="405"/>
        <v>2</v>
      </c>
      <c r="D8698" s="239">
        <v>45239</v>
      </c>
      <c r="E8698" s="245">
        <f t="shared" si="406"/>
        <v>1</v>
      </c>
      <c r="F8698" s="306" t="s">
        <v>176</v>
      </c>
      <c r="G8698" s="241">
        <v>175960.04</v>
      </c>
      <c r="H8698" s="244">
        <f t="shared" si="407"/>
        <v>175960.04</v>
      </c>
      <c r="I8698" s="246"/>
      <c r="J8698" s="247"/>
      <c r="K8698" s="240"/>
      <c r="L8698" s="245"/>
    </row>
    <row r="8699" spans="1:12">
      <c r="A8699" s="243">
        <v>45238</v>
      </c>
      <c r="B8699" s="243">
        <v>45252</v>
      </c>
      <c r="C8699" s="244">
        <f t="shared" si="405"/>
        <v>15</v>
      </c>
      <c r="D8699" s="239">
        <v>45252</v>
      </c>
      <c r="E8699" s="245">
        <f t="shared" si="406"/>
        <v>14</v>
      </c>
      <c r="F8699" s="306" t="s">
        <v>175</v>
      </c>
      <c r="G8699" s="241">
        <v>180.19</v>
      </c>
      <c r="H8699" s="244">
        <f t="shared" si="407"/>
        <v>2522.66</v>
      </c>
      <c r="I8699" s="246"/>
      <c r="J8699" s="247"/>
      <c r="K8699" s="240"/>
      <c r="L8699" s="245"/>
    </row>
    <row r="8700" spans="1:12">
      <c r="A8700" s="243">
        <v>45238</v>
      </c>
      <c r="B8700" s="243">
        <v>45238</v>
      </c>
      <c r="C8700" s="244">
        <f t="shared" si="405"/>
        <v>1</v>
      </c>
      <c r="D8700" s="239">
        <v>45238</v>
      </c>
      <c r="E8700" s="245">
        <f t="shared" si="406"/>
        <v>0</v>
      </c>
      <c r="F8700" s="306" t="s">
        <v>175</v>
      </c>
      <c r="G8700" s="241">
        <v>1044.7</v>
      </c>
      <c r="H8700" s="244">
        <f t="shared" si="407"/>
        <v>0</v>
      </c>
      <c r="I8700" s="246"/>
      <c r="J8700" s="247"/>
      <c r="K8700" s="240"/>
      <c r="L8700" s="245"/>
    </row>
    <row r="8701" spans="1:12">
      <c r="A8701" s="243">
        <v>45238</v>
      </c>
      <c r="B8701" s="243">
        <v>45239</v>
      </c>
      <c r="C8701" s="244">
        <f t="shared" si="405"/>
        <v>2</v>
      </c>
      <c r="D8701" s="239">
        <v>45239</v>
      </c>
      <c r="E8701" s="245">
        <f t="shared" si="406"/>
        <v>1</v>
      </c>
      <c r="F8701" s="306" t="s">
        <v>175</v>
      </c>
      <c r="G8701" s="241">
        <v>296430.37</v>
      </c>
      <c r="H8701" s="244">
        <f t="shared" si="407"/>
        <v>296430.37</v>
      </c>
      <c r="I8701" s="246"/>
      <c r="J8701" s="247"/>
      <c r="K8701" s="240"/>
      <c r="L8701" s="245"/>
    </row>
    <row r="8702" spans="1:12">
      <c r="A8702" s="243">
        <v>45238</v>
      </c>
      <c r="B8702" s="243">
        <v>45239</v>
      </c>
      <c r="C8702" s="244">
        <f t="shared" si="405"/>
        <v>2</v>
      </c>
      <c r="D8702" s="239">
        <v>45239</v>
      </c>
      <c r="E8702" s="245">
        <f t="shared" si="406"/>
        <v>1</v>
      </c>
      <c r="F8702" s="306" t="s">
        <v>177</v>
      </c>
      <c r="G8702" s="241">
        <v>25299.46</v>
      </c>
      <c r="H8702" s="244">
        <f t="shared" si="407"/>
        <v>25299.46</v>
      </c>
      <c r="I8702" s="246"/>
      <c r="J8702" s="247"/>
      <c r="K8702" s="240"/>
      <c r="L8702" s="245"/>
    </row>
    <row r="8703" spans="1:12">
      <c r="A8703" s="243">
        <v>45238</v>
      </c>
      <c r="B8703" s="243">
        <v>45240</v>
      </c>
      <c r="C8703" s="244">
        <f t="shared" si="405"/>
        <v>3</v>
      </c>
      <c r="D8703" s="239">
        <v>45240</v>
      </c>
      <c r="E8703" s="245">
        <f t="shared" si="406"/>
        <v>2</v>
      </c>
      <c r="F8703" s="306" t="s">
        <v>178</v>
      </c>
      <c r="G8703" s="241">
        <v>1253.96</v>
      </c>
      <c r="H8703" s="244">
        <f t="shared" si="407"/>
        <v>2507.92</v>
      </c>
      <c r="I8703" s="246"/>
      <c r="J8703" s="247"/>
      <c r="K8703" s="240"/>
      <c r="L8703" s="245"/>
    </row>
    <row r="8704" spans="1:12">
      <c r="A8704" s="243">
        <v>45238</v>
      </c>
      <c r="B8704" s="243">
        <v>45240</v>
      </c>
      <c r="C8704" s="244">
        <f t="shared" si="405"/>
        <v>3</v>
      </c>
      <c r="D8704" s="239">
        <v>45240</v>
      </c>
      <c r="E8704" s="245">
        <f t="shared" si="406"/>
        <v>2</v>
      </c>
      <c r="F8704" s="306" t="s">
        <v>176</v>
      </c>
      <c r="G8704" s="241">
        <v>58365.82</v>
      </c>
      <c r="H8704" s="244">
        <f t="shared" si="407"/>
        <v>116731.64</v>
      </c>
      <c r="I8704" s="246"/>
      <c r="J8704" s="247"/>
      <c r="K8704" s="240"/>
      <c r="L8704" s="245"/>
    </row>
    <row r="8705" spans="1:12">
      <c r="A8705" s="243">
        <v>45238</v>
      </c>
      <c r="B8705" s="243">
        <v>45257</v>
      </c>
      <c r="C8705" s="244">
        <f t="shared" si="405"/>
        <v>20</v>
      </c>
      <c r="D8705" s="239">
        <v>45257</v>
      </c>
      <c r="E8705" s="245">
        <f t="shared" si="406"/>
        <v>19</v>
      </c>
      <c r="F8705" s="306" t="s">
        <v>176</v>
      </c>
      <c r="G8705" s="241">
        <v>64.31</v>
      </c>
      <c r="H8705" s="244">
        <f t="shared" si="407"/>
        <v>1221.8900000000001</v>
      </c>
      <c r="I8705" s="246"/>
      <c r="J8705" s="247"/>
      <c r="K8705" s="240"/>
      <c r="L8705" s="245"/>
    </row>
    <row r="8706" spans="1:12">
      <c r="A8706" s="243">
        <v>45238</v>
      </c>
      <c r="B8706" s="243">
        <v>45279</v>
      </c>
      <c r="C8706" s="244">
        <f t="shared" si="405"/>
        <v>42</v>
      </c>
      <c r="D8706" s="239">
        <v>45279</v>
      </c>
      <c r="E8706" s="245">
        <f t="shared" si="406"/>
        <v>41</v>
      </c>
      <c r="F8706" s="306" t="s">
        <v>177</v>
      </c>
      <c r="G8706" s="241">
        <v>14942.79</v>
      </c>
      <c r="H8706" s="244">
        <f t="shared" si="407"/>
        <v>612654.39</v>
      </c>
      <c r="I8706" s="246"/>
      <c r="J8706" s="247"/>
      <c r="K8706" s="240"/>
      <c r="L8706" s="245"/>
    </row>
    <row r="8707" spans="1:12">
      <c r="A8707" s="243">
        <v>45238</v>
      </c>
      <c r="B8707" s="243">
        <v>45240</v>
      </c>
      <c r="C8707" s="244">
        <f t="shared" si="405"/>
        <v>3</v>
      </c>
      <c r="D8707" s="239">
        <v>45240</v>
      </c>
      <c r="E8707" s="245">
        <f t="shared" si="406"/>
        <v>2</v>
      </c>
      <c r="F8707" s="306" t="s">
        <v>175</v>
      </c>
      <c r="G8707" s="241">
        <v>6915.89</v>
      </c>
      <c r="H8707" s="244">
        <f t="shared" si="407"/>
        <v>13831.78</v>
      </c>
      <c r="I8707" s="246"/>
      <c r="J8707" s="247"/>
      <c r="K8707" s="240"/>
      <c r="L8707" s="245"/>
    </row>
    <row r="8708" spans="1:12">
      <c r="A8708" s="243">
        <v>45238</v>
      </c>
      <c r="B8708" s="243">
        <v>45240</v>
      </c>
      <c r="C8708" s="244">
        <f t="shared" si="405"/>
        <v>3</v>
      </c>
      <c r="D8708" s="239">
        <v>45240</v>
      </c>
      <c r="E8708" s="245">
        <f t="shared" si="406"/>
        <v>2</v>
      </c>
      <c r="F8708" s="306" t="s">
        <v>177</v>
      </c>
      <c r="G8708" s="241">
        <v>4444.53</v>
      </c>
      <c r="H8708" s="244">
        <f t="shared" si="407"/>
        <v>8889.06</v>
      </c>
      <c r="I8708" s="246"/>
      <c r="J8708" s="247"/>
      <c r="K8708" s="240"/>
      <c r="L8708" s="245"/>
    </row>
    <row r="8709" spans="1:12">
      <c r="A8709" s="243">
        <v>45238</v>
      </c>
      <c r="B8709" s="243">
        <v>45243</v>
      </c>
      <c r="C8709" s="244">
        <f t="shared" si="405"/>
        <v>6</v>
      </c>
      <c r="D8709" s="239">
        <v>45243</v>
      </c>
      <c r="E8709" s="245">
        <f t="shared" si="406"/>
        <v>5</v>
      </c>
      <c r="F8709" s="306" t="s">
        <v>176</v>
      </c>
      <c r="G8709" s="241">
        <v>137726.16</v>
      </c>
      <c r="H8709" s="244">
        <f t="shared" si="407"/>
        <v>688630.8</v>
      </c>
      <c r="I8709" s="246"/>
      <c r="J8709" s="247"/>
      <c r="K8709" s="240"/>
      <c r="L8709" s="245"/>
    </row>
    <row r="8710" spans="1:12">
      <c r="A8710" s="243">
        <v>45238</v>
      </c>
      <c r="B8710" s="243">
        <v>45244</v>
      </c>
      <c r="C8710" s="244">
        <f t="shared" si="405"/>
        <v>7</v>
      </c>
      <c r="D8710" s="239">
        <v>45244</v>
      </c>
      <c r="E8710" s="245">
        <f t="shared" si="406"/>
        <v>6</v>
      </c>
      <c r="F8710" s="306" t="s">
        <v>178</v>
      </c>
      <c r="G8710" s="241">
        <v>118595.06</v>
      </c>
      <c r="H8710" s="244">
        <f t="shared" si="407"/>
        <v>711570.36</v>
      </c>
      <c r="I8710" s="246"/>
      <c r="J8710" s="247"/>
      <c r="K8710" s="240"/>
      <c r="L8710" s="245"/>
    </row>
    <row r="8711" spans="1:12">
      <c r="A8711" s="243">
        <v>45238</v>
      </c>
      <c r="B8711" s="243">
        <v>45259</v>
      </c>
      <c r="C8711" s="244">
        <f t="shared" ref="C8711:C8774" si="408">B8711-A8711+1</f>
        <v>22</v>
      </c>
      <c r="D8711" s="239">
        <v>45259</v>
      </c>
      <c r="E8711" s="245">
        <f t="shared" ref="E8711:E8774" si="409">D8711-A8711</f>
        <v>21</v>
      </c>
      <c r="F8711" s="306" t="s">
        <v>175</v>
      </c>
      <c r="G8711" s="241">
        <v>0.49</v>
      </c>
      <c r="H8711" s="244">
        <f t="shared" ref="H8711:H8774" si="410">E8711*G8711</f>
        <v>10.29</v>
      </c>
      <c r="I8711" s="246"/>
      <c r="J8711" s="247"/>
      <c r="K8711" s="240"/>
      <c r="L8711" s="245"/>
    </row>
    <row r="8712" spans="1:12">
      <c r="A8712" s="243">
        <v>45239</v>
      </c>
      <c r="B8712" s="243">
        <v>45240</v>
      </c>
      <c r="C8712" s="244">
        <f t="shared" si="408"/>
        <v>2</v>
      </c>
      <c r="D8712" s="239">
        <v>45240</v>
      </c>
      <c r="E8712" s="245">
        <f t="shared" si="409"/>
        <v>1</v>
      </c>
      <c r="F8712" s="306" t="s">
        <v>178</v>
      </c>
      <c r="G8712" s="241">
        <v>15233.65</v>
      </c>
      <c r="H8712" s="244">
        <f t="shared" si="410"/>
        <v>15233.65</v>
      </c>
      <c r="I8712" s="246"/>
      <c r="J8712" s="247"/>
      <c r="K8712" s="240"/>
      <c r="L8712" s="245"/>
    </row>
    <row r="8713" spans="1:12">
      <c r="A8713" s="243">
        <v>45239</v>
      </c>
      <c r="B8713" s="243">
        <v>45240</v>
      </c>
      <c r="C8713" s="244">
        <f t="shared" si="408"/>
        <v>2</v>
      </c>
      <c r="D8713" s="239">
        <v>45240</v>
      </c>
      <c r="E8713" s="245">
        <f t="shared" si="409"/>
        <v>1</v>
      </c>
      <c r="F8713" s="306" t="s">
        <v>176</v>
      </c>
      <c r="G8713" s="241">
        <v>311729.09000000003</v>
      </c>
      <c r="H8713" s="244">
        <f t="shared" si="410"/>
        <v>311729.09000000003</v>
      </c>
      <c r="I8713" s="246"/>
      <c r="J8713" s="247"/>
      <c r="K8713" s="240"/>
      <c r="L8713" s="245"/>
    </row>
    <row r="8714" spans="1:12">
      <c r="A8714" s="243">
        <v>45239</v>
      </c>
      <c r="B8714" s="243">
        <v>45257</v>
      </c>
      <c r="C8714" s="244">
        <f t="shared" si="408"/>
        <v>19</v>
      </c>
      <c r="D8714" s="239">
        <v>45257</v>
      </c>
      <c r="E8714" s="245">
        <f t="shared" si="409"/>
        <v>18</v>
      </c>
      <c r="F8714" s="306" t="s">
        <v>176</v>
      </c>
      <c r="G8714" s="241">
        <v>13980.49</v>
      </c>
      <c r="H8714" s="244">
        <f t="shared" si="410"/>
        <v>251648.82</v>
      </c>
      <c r="I8714" s="246"/>
      <c r="J8714" s="247"/>
      <c r="K8714" s="240"/>
      <c r="L8714" s="245"/>
    </row>
    <row r="8715" spans="1:12">
      <c r="A8715" s="243">
        <v>45239</v>
      </c>
      <c r="B8715" s="243">
        <v>45240</v>
      </c>
      <c r="C8715" s="244">
        <f t="shared" si="408"/>
        <v>2</v>
      </c>
      <c r="D8715" s="239">
        <v>45240</v>
      </c>
      <c r="E8715" s="245">
        <f t="shared" si="409"/>
        <v>1</v>
      </c>
      <c r="F8715" s="306" t="s">
        <v>175</v>
      </c>
      <c r="G8715" s="241">
        <v>299294.45</v>
      </c>
      <c r="H8715" s="244">
        <f t="shared" si="410"/>
        <v>299294.45</v>
      </c>
      <c r="I8715" s="246"/>
      <c r="J8715" s="247"/>
      <c r="K8715" s="240"/>
      <c r="L8715" s="245"/>
    </row>
    <row r="8716" spans="1:12">
      <c r="A8716" s="243">
        <v>45239</v>
      </c>
      <c r="B8716" s="243">
        <v>45300</v>
      </c>
      <c r="C8716" s="244">
        <f t="shared" si="408"/>
        <v>62</v>
      </c>
      <c r="D8716" s="239">
        <v>45300</v>
      </c>
      <c r="E8716" s="245">
        <f t="shared" si="409"/>
        <v>61</v>
      </c>
      <c r="F8716" s="306" t="s">
        <v>175</v>
      </c>
      <c r="G8716" s="241">
        <v>20.07</v>
      </c>
      <c r="H8716" s="244">
        <f t="shared" si="410"/>
        <v>1224.27</v>
      </c>
      <c r="I8716" s="246"/>
      <c r="J8716" s="247"/>
      <c r="K8716" s="240"/>
      <c r="L8716" s="245"/>
    </row>
    <row r="8717" spans="1:12">
      <c r="A8717" s="243">
        <v>45239</v>
      </c>
      <c r="B8717" s="243">
        <v>45257</v>
      </c>
      <c r="C8717" s="244">
        <f t="shared" si="408"/>
        <v>19</v>
      </c>
      <c r="D8717" s="239">
        <v>45257</v>
      </c>
      <c r="E8717" s="245">
        <f t="shared" si="409"/>
        <v>18</v>
      </c>
      <c r="F8717" s="306" t="s">
        <v>175</v>
      </c>
      <c r="G8717" s="241">
        <v>149.33000000000001</v>
      </c>
      <c r="H8717" s="244">
        <f t="shared" si="410"/>
        <v>2687.94</v>
      </c>
      <c r="I8717" s="246"/>
      <c r="J8717" s="247"/>
      <c r="K8717" s="240"/>
      <c r="L8717" s="245"/>
    </row>
    <row r="8718" spans="1:12">
      <c r="A8718" s="243">
        <v>45239</v>
      </c>
      <c r="B8718" s="243">
        <v>45239</v>
      </c>
      <c r="C8718" s="244">
        <f t="shared" si="408"/>
        <v>1</v>
      </c>
      <c r="D8718" s="239">
        <v>45239</v>
      </c>
      <c r="E8718" s="245">
        <f t="shared" si="409"/>
        <v>0</v>
      </c>
      <c r="F8718" s="306" t="s">
        <v>177</v>
      </c>
      <c r="G8718" s="241">
        <v>253.43</v>
      </c>
      <c r="H8718" s="244">
        <f t="shared" si="410"/>
        <v>0</v>
      </c>
      <c r="I8718" s="246"/>
      <c r="J8718" s="247"/>
      <c r="K8718" s="240"/>
      <c r="L8718" s="245"/>
    </row>
    <row r="8719" spans="1:12">
      <c r="A8719" s="243">
        <v>45239</v>
      </c>
      <c r="B8719" s="243">
        <v>45280</v>
      </c>
      <c r="C8719" s="244">
        <f t="shared" si="408"/>
        <v>42</v>
      </c>
      <c r="D8719" s="239">
        <v>45280</v>
      </c>
      <c r="E8719" s="245">
        <f t="shared" si="409"/>
        <v>41</v>
      </c>
      <c r="F8719" s="306" t="s">
        <v>176</v>
      </c>
      <c r="G8719" s="241">
        <v>11666.36</v>
      </c>
      <c r="H8719" s="244">
        <f t="shared" si="410"/>
        <v>478320.76</v>
      </c>
      <c r="I8719" s="246"/>
      <c r="J8719" s="247"/>
      <c r="K8719" s="240"/>
      <c r="L8719" s="245"/>
    </row>
    <row r="8720" spans="1:12">
      <c r="A8720" s="243">
        <v>45239</v>
      </c>
      <c r="B8720" s="243">
        <v>45243</v>
      </c>
      <c r="C8720" s="244">
        <f t="shared" si="408"/>
        <v>5</v>
      </c>
      <c r="D8720" s="239">
        <v>45243</v>
      </c>
      <c r="E8720" s="245">
        <f t="shared" si="409"/>
        <v>4</v>
      </c>
      <c r="F8720" s="306" t="s">
        <v>178</v>
      </c>
      <c r="G8720" s="241">
        <v>6089.21</v>
      </c>
      <c r="H8720" s="244">
        <f t="shared" si="410"/>
        <v>24356.84</v>
      </c>
      <c r="I8720" s="246"/>
      <c r="J8720" s="247"/>
      <c r="K8720" s="240"/>
      <c r="L8720" s="245"/>
    </row>
    <row r="8721" spans="1:12">
      <c r="A8721" s="243">
        <v>45239</v>
      </c>
      <c r="B8721" s="243">
        <v>45266</v>
      </c>
      <c r="C8721" s="244">
        <f t="shared" si="408"/>
        <v>28</v>
      </c>
      <c r="D8721" s="239">
        <v>45266</v>
      </c>
      <c r="E8721" s="245">
        <f t="shared" si="409"/>
        <v>27</v>
      </c>
      <c r="F8721" s="306" t="s">
        <v>176</v>
      </c>
      <c r="G8721" s="241">
        <v>17331.78</v>
      </c>
      <c r="H8721" s="244">
        <f t="shared" si="410"/>
        <v>467958.05999999994</v>
      </c>
      <c r="I8721" s="246"/>
      <c r="J8721" s="247"/>
      <c r="K8721" s="240"/>
      <c r="L8721" s="245"/>
    </row>
    <row r="8722" spans="1:12">
      <c r="A8722" s="243">
        <v>45239</v>
      </c>
      <c r="B8722" s="243">
        <v>45258</v>
      </c>
      <c r="C8722" s="244">
        <f t="shared" si="408"/>
        <v>20</v>
      </c>
      <c r="D8722" s="239">
        <v>45258</v>
      </c>
      <c r="E8722" s="245">
        <f t="shared" si="409"/>
        <v>19</v>
      </c>
      <c r="F8722" s="306" t="s">
        <v>175</v>
      </c>
      <c r="G8722" s="241">
        <v>160.63999999999999</v>
      </c>
      <c r="H8722" s="244">
        <f t="shared" si="410"/>
        <v>3052.16</v>
      </c>
      <c r="I8722" s="246"/>
      <c r="J8722" s="247"/>
      <c r="K8722" s="240"/>
      <c r="L8722" s="245"/>
    </row>
    <row r="8723" spans="1:12">
      <c r="A8723" s="243">
        <v>45239</v>
      </c>
      <c r="B8723" s="243">
        <v>45243</v>
      </c>
      <c r="C8723" s="244">
        <f t="shared" si="408"/>
        <v>5</v>
      </c>
      <c r="D8723" s="239">
        <v>45243</v>
      </c>
      <c r="E8723" s="245">
        <f t="shared" si="409"/>
        <v>4</v>
      </c>
      <c r="F8723" s="306" t="s">
        <v>176</v>
      </c>
      <c r="G8723" s="241">
        <v>44979.78</v>
      </c>
      <c r="H8723" s="244">
        <f t="shared" si="410"/>
        <v>179919.12</v>
      </c>
      <c r="I8723" s="246"/>
      <c r="J8723" s="247"/>
      <c r="K8723" s="240"/>
      <c r="L8723" s="245"/>
    </row>
    <row r="8724" spans="1:12">
      <c r="A8724" s="243">
        <v>45239</v>
      </c>
      <c r="B8724" s="243">
        <v>45261</v>
      </c>
      <c r="C8724" s="244">
        <f t="shared" si="408"/>
        <v>23</v>
      </c>
      <c r="D8724" s="239">
        <v>45261</v>
      </c>
      <c r="E8724" s="245">
        <f t="shared" si="409"/>
        <v>22</v>
      </c>
      <c r="F8724" s="306" t="s">
        <v>177</v>
      </c>
      <c r="G8724" s="241">
        <v>11352.07</v>
      </c>
      <c r="H8724" s="244">
        <f t="shared" si="410"/>
        <v>249745.53999999998</v>
      </c>
      <c r="I8724" s="246"/>
      <c r="J8724" s="247"/>
      <c r="K8724" s="240"/>
      <c r="L8724" s="245"/>
    </row>
    <row r="8725" spans="1:12">
      <c r="A8725" s="243">
        <v>45239</v>
      </c>
      <c r="B8725" s="243">
        <v>45243</v>
      </c>
      <c r="C8725" s="244">
        <f t="shared" si="408"/>
        <v>5</v>
      </c>
      <c r="D8725" s="239">
        <v>45243</v>
      </c>
      <c r="E8725" s="245">
        <f t="shared" si="409"/>
        <v>4</v>
      </c>
      <c r="F8725" s="306" t="s">
        <v>175</v>
      </c>
      <c r="G8725" s="241">
        <v>5755.94</v>
      </c>
      <c r="H8725" s="244">
        <f t="shared" si="410"/>
        <v>23023.759999999998</v>
      </c>
      <c r="I8725" s="246"/>
      <c r="J8725" s="247"/>
      <c r="K8725" s="240"/>
      <c r="L8725" s="245"/>
    </row>
    <row r="8726" spans="1:12">
      <c r="A8726" s="243">
        <v>45239</v>
      </c>
      <c r="B8726" s="243">
        <v>45244</v>
      </c>
      <c r="C8726" s="244">
        <f t="shared" si="408"/>
        <v>6</v>
      </c>
      <c r="D8726" s="239">
        <v>45244</v>
      </c>
      <c r="E8726" s="245">
        <f t="shared" si="409"/>
        <v>5</v>
      </c>
      <c r="F8726" s="306" t="s">
        <v>176</v>
      </c>
      <c r="G8726" s="241">
        <v>104084.36</v>
      </c>
      <c r="H8726" s="244">
        <f t="shared" si="410"/>
        <v>520421.8</v>
      </c>
      <c r="I8726" s="246"/>
      <c r="J8726" s="247"/>
      <c r="K8726" s="240"/>
      <c r="L8726" s="245"/>
    </row>
    <row r="8727" spans="1:12">
      <c r="A8727" s="243">
        <v>45239</v>
      </c>
      <c r="B8727" s="243">
        <v>45281</v>
      </c>
      <c r="C8727" s="244">
        <f t="shared" si="408"/>
        <v>43</v>
      </c>
      <c r="D8727" s="239">
        <v>45281</v>
      </c>
      <c r="E8727" s="245">
        <f t="shared" si="409"/>
        <v>42</v>
      </c>
      <c r="F8727" s="306" t="s">
        <v>175</v>
      </c>
      <c r="G8727" s="241">
        <v>154.27000000000001</v>
      </c>
      <c r="H8727" s="244">
        <f t="shared" si="410"/>
        <v>6479.34</v>
      </c>
      <c r="I8727" s="246"/>
      <c r="J8727" s="247"/>
      <c r="K8727" s="240"/>
      <c r="L8727" s="245"/>
    </row>
    <row r="8728" spans="1:12">
      <c r="A8728" s="243">
        <v>45239</v>
      </c>
      <c r="B8728" s="243">
        <v>45244</v>
      </c>
      <c r="C8728" s="244">
        <f t="shared" si="408"/>
        <v>6</v>
      </c>
      <c r="D8728" s="239">
        <v>45244</v>
      </c>
      <c r="E8728" s="245">
        <f t="shared" si="409"/>
        <v>5</v>
      </c>
      <c r="F8728" s="306" t="s">
        <v>175</v>
      </c>
      <c r="G8728" s="241">
        <v>18373</v>
      </c>
      <c r="H8728" s="244">
        <f t="shared" si="410"/>
        <v>91865</v>
      </c>
      <c r="I8728" s="246"/>
      <c r="J8728" s="247"/>
      <c r="K8728" s="240"/>
      <c r="L8728" s="245"/>
    </row>
    <row r="8729" spans="1:12">
      <c r="A8729" s="243">
        <v>45239</v>
      </c>
      <c r="B8729" s="243">
        <v>45245</v>
      </c>
      <c r="C8729" s="244">
        <f t="shared" si="408"/>
        <v>7</v>
      </c>
      <c r="D8729" s="239">
        <v>45245</v>
      </c>
      <c r="E8729" s="245">
        <f t="shared" si="409"/>
        <v>6</v>
      </c>
      <c r="F8729" s="306" t="s">
        <v>176</v>
      </c>
      <c r="G8729" s="241">
        <v>42217.26</v>
      </c>
      <c r="H8729" s="244">
        <f t="shared" si="410"/>
        <v>253303.56</v>
      </c>
      <c r="I8729" s="246"/>
      <c r="J8729" s="247"/>
      <c r="K8729" s="240"/>
      <c r="L8729" s="245"/>
    </row>
    <row r="8730" spans="1:12">
      <c r="A8730" s="243">
        <v>45239</v>
      </c>
      <c r="B8730" s="243">
        <v>45282</v>
      </c>
      <c r="C8730" s="244">
        <f t="shared" si="408"/>
        <v>44</v>
      </c>
      <c r="D8730" s="239">
        <v>45282</v>
      </c>
      <c r="E8730" s="245">
        <f t="shared" si="409"/>
        <v>43</v>
      </c>
      <c r="F8730" s="306" t="s">
        <v>175</v>
      </c>
      <c r="G8730" s="241">
        <v>107.93</v>
      </c>
      <c r="H8730" s="244">
        <f t="shared" si="410"/>
        <v>4640.9900000000007</v>
      </c>
      <c r="I8730" s="246"/>
      <c r="J8730" s="247"/>
      <c r="K8730" s="240"/>
      <c r="L8730" s="245"/>
    </row>
    <row r="8731" spans="1:12">
      <c r="A8731" s="243">
        <v>45239</v>
      </c>
      <c r="B8731" s="243">
        <v>45268</v>
      </c>
      <c r="C8731" s="244">
        <f t="shared" si="408"/>
        <v>30</v>
      </c>
      <c r="D8731" s="239">
        <v>45268</v>
      </c>
      <c r="E8731" s="245">
        <f t="shared" si="409"/>
        <v>29</v>
      </c>
      <c r="F8731" s="306" t="s">
        <v>175</v>
      </c>
      <c r="G8731" s="241">
        <v>4.8099999999999996</v>
      </c>
      <c r="H8731" s="244">
        <f t="shared" si="410"/>
        <v>139.48999999999998</v>
      </c>
      <c r="I8731" s="246"/>
      <c r="J8731" s="247"/>
      <c r="K8731" s="240"/>
      <c r="L8731" s="245"/>
    </row>
    <row r="8732" spans="1:12">
      <c r="A8732" s="243">
        <v>45239</v>
      </c>
      <c r="B8732" s="243">
        <v>45245</v>
      </c>
      <c r="C8732" s="244">
        <f t="shared" si="408"/>
        <v>7</v>
      </c>
      <c r="D8732" s="239">
        <v>45245</v>
      </c>
      <c r="E8732" s="245">
        <f t="shared" si="409"/>
        <v>6</v>
      </c>
      <c r="F8732" s="306" t="s">
        <v>175</v>
      </c>
      <c r="G8732" s="241">
        <v>1937.67</v>
      </c>
      <c r="H8732" s="244">
        <f t="shared" si="410"/>
        <v>11626.02</v>
      </c>
      <c r="I8732" s="246"/>
      <c r="J8732" s="247"/>
      <c r="K8732" s="240"/>
      <c r="L8732" s="245"/>
    </row>
    <row r="8733" spans="1:12">
      <c r="A8733" s="243">
        <v>45239</v>
      </c>
      <c r="B8733" s="243">
        <v>45246</v>
      </c>
      <c r="C8733" s="244">
        <f t="shared" si="408"/>
        <v>8</v>
      </c>
      <c r="D8733" s="239">
        <v>45246</v>
      </c>
      <c r="E8733" s="245">
        <f t="shared" si="409"/>
        <v>7</v>
      </c>
      <c r="F8733" s="306" t="s">
        <v>176</v>
      </c>
      <c r="G8733" s="241">
        <v>62094.21</v>
      </c>
      <c r="H8733" s="244">
        <f t="shared" si="410"/>
        <v>434659.47</v>
      </c>
      <c r="I8733" s="246"/>
      <c r="J8733" s="247"/>
      <c r="K8733" s="240"/>
      <c r="L8733" s="245"/>
    </row>
    <row r="8734" spans="1:12">
      <c r="A8734" s="243">
        <v>45239</v>
      </c>
      <c r="B8734" s="243">
        <v>45240</v>
      </c>
      <c r="C8734" s="244">
        <f t="shared" si="408"/>
        <v>2</v>
      </c>
      <c r="D8734" s="239">
        <v>45240</v>
      </c>
      <c r="E8734" s="245">
        <f t="shared" si="409"/>
        <v>1</v>
      </c>
      <c r="F8734" s="306" t="s">
        <v>177</v>
      </c>
      <c r="G8734" s="241">
        <v>27409.53</v>
      </c>
      <c r="H8734" s="244">
        <f t="shared" si="410"/>
        <v>27409.53</v>
      </c>
      <c r="I8734" s="246"/>
      <c r="J8734" s="247"/>
      <c r="K8734" s="240"/>
      <c r="L8734" s="245"/>
    </row>
    <row r="8735" spans="1:12">
      <c r="A8735" s="243">
        <v>45239</v>
      </c>
      <c r="B8735" s="243">
        <v>45247</v>
      </c>
      <c r="C8735" s="244">
        <f t="shared" si="408"/>
        <v>9</v>
      </c>
      <c r="D8735" s="239">
        <v>45247</v>
      </c>
      <c r="E8735" s="245">
        <f t="shared" si="409"/>
        <v>8</v>
      </c>
      <c r="F8735" s="306" t="s">
        <v>178</v>
      </c>
      <c r="G8735" s="241">
        <v>71407.28</v>
      </c>
      <c r="H8735" s="244">
        <f t="shared" si="410"/>
        <v>571258.24</v>
      </c>
      <c r="I8735" s="246"/>
      <c r="J8735" s="247"/>
      <c r="K8735" s="240"/>
      <c r="L8735" s="245"/>
    </row>
    <row r="8736" spans="1:12">
      <c r="A8736" s="243">
        <v>45239</v>
      </c>
      <c r="B8736" s="243">
        <v>45247</v>
      </c>
      <c r="C8736" s="244">
        <f t="shared" si="408"/>
        <v>9</v>
      </c>
      <c r="D8736" s="239">
        <v>45247</v>
      </c>
      <c r="E8736" s="245">
        <f t="shared" si="409"/>
        <v>8</v>
      </c>
      <c r="F8736" s="306" t="s">
        <v>176</v>
      </c>
      <c r="G8736" s="241">
        <v>42707.47</v>
      </c>
      <c r="H8736" s="244">
        <f t="shared" si="410"/>
        <v>341659.76</v>
      </c>
      <c r="I8736" s="246"/>
      <c r="J8736" s="247"/>
      <c r="K8736" s="240"/>
      <c r="L8736" s="245"/>
    </row>
    <row r="8737" spans="1:12">
      <c r="A8737" s="243">
        <v>45239</v>
      </c>
      <c r="B8737" s="243">
        <v>45342</v>
      </c>
      <c r="C8737" s="244">
        <f t="shared" si="408"/>
        <v>104</v>
      </c>
      <c r="D8737" s="239">
        <v>45342</v>
      </c>
      <c r="E8737" s="245">
        <f t="shared" si="409"/>
        <v>103</v>
      </c>
      <c r="F8737" s="306" t="s">
        <v>175</v>
      </c>
      <c r="G8737" s="241">
        <v>23.51</v>
      </c>
      <c r="H8737" s="244">
        <f t="shared" si="410"/>
        <v>2421.5300000000002</v>
      </c>
      <c r="I8737" s="246"/>
      <c r="J8737" s="247"/>
      <c r="K8737" s="240"/>
      <c r="L8737" s="245"/>
    </row>
    <row r="8738" spans="1:12">
      <c r="A8738" s="243">
        <v>45239</v>
      </c>
      <c r="B8738" s="243">
        <v>45247</v>
      </c>
      <c r="C8738" s="244">
        <f t="shared" si="408"/>
        <v>9</v>
      </c>
      <c r="D8738" s="239">
        <v>45247</v>
      </c>
      <c r="E8738" s="245">
        <f t="shared" si="409"/>
        <v>8</v>
      </c>
      <c r="F8738" s="306" t="s">
        <v>175</v>
      </c>
      <c r="G8738" s="241">
        <v>1235.82</v>
      </c>
      <c r="H8738" s="244">
        <f t="shared" si="410"/>
        <v>9886.56</v>
      </c>
      <c r="I8738" s="246"/>
      <c r="J8738" s="247"/>
      <c r="K8738" s="240"/>
      <c r="L8738" s="245"/>
    </row>
    <row r="8739" spans="1:12">
      <c r="A8739" s="243">
        <v>45239</v>
      </c>
      <c r="B8739" s="243">
        <v>45243</v>
      </c>
      <c r="C8739" s="244">
        <f t="shared" si="408"/>
        <v>5</v>
      </c>
      <c r="D8739" s="239">
        <v>45243</v>
      </c>
      <c r="E8739" s="245">
        <f t="shared" si="409"/>
        <v>4</v>
      </c>
      <c r="F8739" s="306" t="s">
        <v>177</v>
      </c>
      <c r="G8739" s="241">
        <v>11706.7</v>
      </c>
      <c r="H8739" s="244">
        <f t="shared" si="410"/>
        <v>46826.8</v>
      </c>
      <c r="I8739" s="246"/>
      <c r="J8739" s="247"/>
      <c r="K8739" s="240"/>
      <c r="L8739" s="245"/>
    </row>
    <row r="8740" spans="1:12">
      <c r="A8740" s="243">
        <v>45239</v>
      </c>
      <c r="B8740" s="243">
        <v>45244</v>
      </c>
      <c r="C8740" s="244">
        <f t="shared" si="408"/>
        <v>6</v>
      </c>
      <c r="D8740" s="239">
        <v>45244</v>
      </c>
      <c r="E8740" s="245">
        <f t="shared" si="409"/>
        <v>5</v>
      </c>
      <c r="F8740" s="306" t="s">
        <v>177</v>
      </c>
      <c r="G8740" s="241">
        <v>24579.94</v>
      </c>
      <c r="H8740" s="244">
        <f t="shared" si="410"/>
        <v>122899.7</v>
      </c>
      <c r="I8740" s="246"/>
      <c r="J8740" s="247"/>
      <c r="K8740" s="240"/>
      <c r="L8740" s="245"/>
    </row>
    <row r="8741" spans="1:12">
      <c r="A8741" s="243">
        <v>45239</v>
      </c>
      <c r="B8741" s="243">
        <v>45245</v>
      </c>
      <c r="C8741" s="244">
        <f t="shared" si="408"/>
        <v>7</v>
      </c>
      <c r="D8741" s="239">
        <v>45245</v>
      </c>
      <c r="E8741" s="245">
        <f t="shared" si="409"/>
        <v>6</v>
      </c>
      <c r="F8741" s="306" t="s">
        <v>177</v>
      </c>
      <c r="G8741" s="241">
        <v>288.42</v>
      </c>
      <c r="H8741" s="244">
        <f t="shared" si="410"/>
        <v>1730.52</v>
      </c>
      <c r="I8741" s="246"/>
      <c r="J8741" s="247"/>
      <c r="K8741" s="240"/>
      <c r="L8741" s="245"/>
    </row>
    <row r="8742" spans="1:12">
      <c r="A8742" s="243">
        <v>45239</v>
      </c>
      <c r="B8742" s="243">
        <v>45271</v>
      </c>
      <c r="C8742" s="244">
        <f t="shared" si="408"/>
        <v>33</v>
      </c>
      <c r="D8742" s="239">
        <v>45271</v>
      </c>
      <c r="E8742" s="245">
        <f t="shared" si="409"/>
        <v>32</v>
      </c>
      <c r="F8742" s="306" t="s">
        <v>175</v>
      </c>
      <c r="G8742" s="241">
        <v>39.79</v>
      </c>
      <c r="H8742" s="244">
        <f t="shared" si="410"/>
        <v>1273.28</v>
      </c>
      <c r="I8742" s="246"/>
      <c r="J8742" s="247"/>
      <c r="K8742" s="240"/>
      <c r="L8742" s="245"/>
    </row>
    <row r="8743" spans="1:12">
      <c r="A8743" s="243">
        <v>45239</v>
      </c>
      <c r="B8743" s="243">
        <v>45272</v>
      </c>
      <c r="C8743" s="244">
        <f t="shared" si="408"/>
        <v>34</v>
      </c>
      <c r="D8743" s="239">
        <v>45272</v>
      </c>
      <c r="E8743" s="245">
        <f t="shared" si="409"/>
        <v>33</v>
      </c>
      <c r="F8743" s="306" t="s">
        <v>176</v>
      </c>
      <c r="G8743" s="241">
        <v>10619</v>
      </c>
      <c r="H8743" s="244">
        <f t="shared" si="410"/>
        <v>350427</v>
      </c>
      <c r="I8743" s="246"/>
      <c r="J8743" s="247"/>
      <c r="K8743" s="240"/>
      <c r="L8743" s="245"/>
    </row>
    <row r="8744" spans="1:12">
      <c r="A8744" s="243">
        <v>45239</v>
      </c>
      <c r="B8744" s="243">
        <v>45250</v>
      </c>
      <c r="C8744" s="244">
        <f t="shared" si="408"/>
        <v>12</v>
      </c>
      <c r="D8744" s="239">
        <v>45250</v>
      </c>
      <c r="E8744" s="245">
        <f t="shared" si="409"/>
        <v>11</v>
      </c>
      <c r="F8744" s="306" t="s">
        <v>178</v>
      </c>
      <c r="G8744" s="241">
        <v>27607.1</v>
      </c>
      <c r="H8744" s="244">
        <f t="shared" si="410"/>
        <v>303678.09999999998</v>
      </c>
      <c r="I8744" s="246"/>
      <c r="J8744" s="247"/>
      <c r="K8744" s="240"/>
      <c r="L8744" s="245"/>
    </row>
    <row r="8745" spans="1:12">
      <c r="A8745" s="243">
        <v>45239</v>
      </c>
      <c r="B8745" s="243">
        <v>45246</v>
      </c>
      <c r="C8745" s="244">
        <f t="shared" si="408"/>
        <v>8</v>
      </c>
      <c r="D8745" s="239">
        <v>45246</v>
      </c>
      <c r="E8745" s="245">
        <f t="shared" si="409"/>
        <v>7</v>
      </c>
      <c r="F8745" s="306" t="s">
        <v>177</v>
      </c>
      <c r="G8745" s="241">
        <v>113.93</v>
      </c>
      <c r="H8745" s="244">
        <f t="shared" si="410"/>
        <v>797.51</v>
      </c>
      <c r="I8745" s="246"/>
      <c r="J8745" s="247"/>
      <c r="K8745" s="240"/>
      <c r="L8745" s="245"/>
    </row>
    <row r="8746" spans="1:12">
      <c r="A8746" s="243">
        <v>45239</v>
      </c>
      <c r="B8746" s="243">
        <v>45272</v>
      </c>
      <c r="C8746" s="244">
        <f t="shared" si="408"/>
        <v>34</v>
      </c>
      <c r="D8746" s="239">
        <v>45272</v>
      </c>
      <c r="E8746" s="245">
        <f t="shared" si="409"/>
        <v>33</v>
      </c>
      <c r="F8746" s="306" t="s">
        <v>175</v>
      </c>
      <c r="G8746" s="241">
        <v>19.59</v>
      </c>
      <c r="H8746" s="244">
        <f t="shared" si="410"/>
        <v>646.47</v>
      </c>
      <c r="I8746" s="246"/>
      <c r="J8746" s="247"/>
      <c r="K8746" s="240"/>
      <c r="L8746" s="245"/>
    </row>
    <row r="8747" spans="1:12">
      <c r="A8747" s="243">
        <v>45239</v>
      </c>
      <c r="B8747" s="243">
        <v>45273</v>
      </c>
      <c r="C8747" s="244">
        <f t="shared" si="408"/>
        <v>35</v>
      </c>
      <c r="D8747" s="239">
        <v>45273</v>
      </c>
      <c r="E8747" s="245">
        <f t="shared" si="409"/>
        <v>34</v>
      </c>
      <c r="F8747" s="306" t="s">
        <v>175</v>
      </c>
      <c r="G8747" s="241">
        <v>63.86</v>
      </c>
      <c r="H8747" s="244">
        <f t="shared" si="410"/>
        <v>2171.2399999999998</v>
      </c>
      <c r="I8747" s="246"/>
      <c r="J8747" s="247"/>
      <c r="K8747" s="240"/>
      <c r="L8747" s="245"/>
    </row>
    <row r="8748" spans="1:12">
      <c r="A8748" s="243">
        <v>45239</v>
      </c>
      <c r="B8748" s="243">
        <v>45250</v>
      </c>
      <c r="C8748" s="244">
        <f t="shared" si="408"/>
        <v>12</v>
      </c>
      <c r="D8748" s="239">
        <v>45250</v>
      </c>
      <c r="E8748" s="245">
        <f t="shared" si="409"/>
        <v>11</v>
      </c>
      <c r="F8748" s="306" t="s">
        <v>176</v>
      </c>
      <c r="G8748" s="241">
        <v>45143.42</v>
      </c>
      <c r="H8748" s="244">
        <f t="shared" si="410"/>
        <v>496577.62</v>
      </c>
      <c r="I8748" s="246"/>
      <c r="J8748" s="247"/>
      <c r="K8748" s="240"/>
      <c r="L8748" s="245"/>
    </row>
    <row r="8749" spans="1:12">
      <c r="A8749" s="243">
        <v>45239</v>
      </c>
      <c r="B8749" s="243">
        <v>45250</v>
      </c>
      <c r="C8749" s="244">
        <f t="shared" si="408"/>
        <v>12</v>
      </c>
      <c r="D8749" s="239">
        <v>45250</v>
      </c>
      <c r="E8749" s="245">
        <f t="shared" si="409"/>
        <v>11</v>
      </c>
      <c r="F8749" s="306" t="s">
        <v>175</v>
      </c>
      <c r="G8749" s="241">
        <v>754.97</v>
      </c>
      <c r="H8749" s="244">
        <f t="shared" si="410"/>
        <v>8304.67</v>
      </c>
      <c r="I8749" s="246"/>
      <c r="J8749" s="247"/>
      <c r="K8749" s="240"/>
      <c r="L8749" s="245"/>
    </row>
    <row r="8750" spans="1:12">
      <c r="A8750" s="243">
        <v>45239</v>
      </c>
      <c r="B8750" s="243">
        <v>45293</v>
      </c>
      <c r="C8750" s="244">
        <f t="shared" si="408"/>
        <v>55</v>
      </c>
      <c r="D8750" s="239">
        <v>45293</v>
      </c>
      <c r="E8750" s="245">
        <f t="shared" si="409"/>
        <v>54</v>
      </c>
      <c r="F8750" s="306" t="s">
        <v>175</v>
      </c>
      <c r="G8750" s="241">
        <v>14.31</v>
      </c>
      <c r="H8750" s="244">
        <f t="shared" si="410"/>
        <v>772.74</v>
      </c>
      <c r="I8750" s="246"/>
      <c r="J8750" s="247"/>
      <c r="K8750" s="240"/>
      <c r="L8750" s="245"/>
    </row>
    <row r="8751" spans="1:12">
      <c r="A8751" s="243">
        <v>45239</v>
      </c>
      <c r="B8751" s="243">
        <v>45239</v>
      </c>
      <c r="C8751" s="244">
        <f t="shared" si="408"/>
        <v>1</v>
      </c>
      <c r="D8751" s="239">
        <v>45239</v>
      </c>
      <c r="E8751" s="245">
        <f t="shared" si="409"/>
        <v>0</v>
      </c>
      <c r="F8751" s="306" t="s">
        <v>176</v>
      </c>
      <c r="G8751" s="241">
        <v>3458.77</v>
      </c>
      <c r="H8751" s="244">
        <f t="shared" si="410"/>
        <v>0</v>
      </c>
      <c r="I8751" s="246"/>
      <c r="J8751" s="247"/>
      <c r="K8751" s="240"/>
      <c r="L8751" s="245"/>
    </row>
    <row r="8752" spans="1:12">
      <c r="A8752" s="243">
        <v>45239</v>
      </c>
      <c r="B8752" s="243">
        <v>45252</v>
      </c>
      <c r="C8752" s="244">
        <f t="shared" si="408"/>
        <v>14</v>
      </c>
      <c r="D8752" s="239">
        <v>45252</v>
      </c>
      <c r="E8752" s="245">
        <f t="shared" si="409"/>
        <v>13</v>
      </c>
      <c r="F8752" s="306" t="s">
        <v>175</v>
      </c>
      <c r="G8752" s="241">
        <v>167.64</v>
      </c>
      <c r="H8752" s="244">
        <f t="shared" si="410"/>
        <v>2179.3199999999997</v>
      </c>
      <c r="I8752" s="246"/>
      <c r="J8752" s="247"/>
      <c r="K8752" s="240"/>
      <c r="L8752" s="245"/>
    </row>
    <row r="8753" spans="1:12">
      <c r="A8753" s="243">
        <v>45239</v>
      </c>
      <c r="B8753" s="243">
        <v>45239</v>
      </c>
      <c r="C8753" s="244">
        <f t="shared" si="408"/>
        <v>1</v>
      </c>
      <c r="D8753" s="239">
        <v>45239</v>
      </c>
      <c r="E8753" s="245">
        <f t="shared" si="409"/>
        <v>0</v>
      </c>
      <c r="F8753" s="306" t="s">
        <v>175</v>
      </c>
      <c r="G8753" s="241">
        <v>2424.09</v>
      </c>
      <c r="H8753" s="244">
        <f t="shared" si="410"/>
        <v>0</v>
      </c>
      <c r="I8753" s="246"/>
      <c r="J8753" s="247"/>
      <c r="K8753" s="240"/>
      <c r="L8753" s="245"/>
    </row>
    <row r="8754" spans="1:12">
      <c r="A8754" s="243">
        <v>45239</v>
      </c>
      <c r="B8754" s="243">
        <v>45436</v>
      </c>
      <c r="C8754" s="244">
        <f t="shared" si="408"/>
        <v>198</v>
      </c>
      <c r="D8754" s="239">
        <v>45436</v>
      </c>
      <c r="E8754" s="245">
        <f t="shared" si="409"/>
        <v>197</v>
      </c>
      <c r="F8754" s="306" t="s">
        <v>175</v>
      </c>
      <c r="G8754" s="241">
        <v>227.78</v>
      </c>
      <c r="H8754" s="244">
        <f t="shared" si="410"/>
        <v>44872.66</v>
      </c>
      <c r="I8754" s="246"/>
      <c r="J8754" s="247"/>
      <c r="K8754" s="240"/>
      <c r="L8754" s="245"/>
    </row>
    <row r="8755" spans="1:12">
      <c r="A8755" s="243">
        <v>45240</v>
      </c>
      <c r="B8755" s="243">
        <v>45240</v>
      </c>
      <c r="C8755" s="244">
        <f t="shared" si="408"/>
        <v>1</v>
      </c>
      <c r="D8755" s="239">
        <v>45240</v>
      </c>
      <c r="E8755" s="245">
        <f t="shared" si="409"/>
        <v>0</v>
      </c>
      <c r="F8755" s="306" t="s">
        <v>176</v>
      </c>
      <c r="G8755" s="241">
        <v>783.08</v>
      </c>
      <c r="H8755" s="244">
        <f t="shared" si="410"/>
        <v>0</v>
      </c>
      <c r="I8755" s="246"/>
      <c r="J8755" s="247"/>
      <c r="K8755" s="240"/>
      <c r="L8755" s="245"/>
    </row>
    <row r="8756" spans="1:12">
      <c r="A8756" s="243">
        <v>45240</v>
      </c>
      <c r="B8756" s="243">
        <v>45240</v>
      </c>
      <c r="C8756" s="244">
        <f t="shared" si="408"/>
        <v>1</v>
      </c>
      <c r="D8756" s="239">
        <v>45240</v>
      </c>
      <c r="E8756" s="245">
        <f t="shared" si="409"/>
        <v>0</v>
      </c>
      <c r="F8756" s="306" t="s">
        <v>175</v>
      </c>
      <c r="G8756" s="241">
        <v>1499.57</v>
      </c>
      <c r="H8756" s="244">
        <f t="shared" si="410"/>
        <v>0</v>
      </c>
      <c r="I8756" s="246"/>
      <c r="J8756" s="247"/>
      <c r="K8756" s="240"/>
      <c r="L8756" s="245"/>
    </row>
    <row r="8757" spans="1:12">
      <c r="A8757" s="243">
        <v>45240</v>
      </c>
      <c r="B8757" s="243">
        <v>45300</v>
      </c>
      <c r="C8757" s="244">
        <f t="shared" si="408"/>
        <v>61</v>
      </c>
      <c r="D8757" s="239">
        <v>45300</v>
      </c>
      <c r="E8757" s="245">
        <f t="shared" si="409"/>
        <v>60</v>
      </c>
      <c r="F8757" s="306" t="s">
        <v>175</v>
      </c>
      <c r="G8757" s="241">
        <v>19.48</v>
      </c>
      <c r="H8757" s="244">
        <f t="shared" si="410"/>
        <v>1168.8</v>
      </c>
      <c r="I8757" s="246"/>
      <c r="J8757" s="247"/>
      <c r="K8757" s="240"/>
      <c r="L8757" s="245"/>
    </row>
    <row r="8758" spans="1:12">
      <c r="A8758" s="243">
        <v>45240</v>
      </c>
      <c r="B8758" s="243">
        <v>45243</v>
      </c>
      <c r="C8758" s="244">
        <f t="shared" si="408"/>
        <v>4</v>
      </c>
      <c r="D8758" s="239">
        <v>45243</v>
      </c>
      <c r="E8758" s="245">
        <f t="shared" si="409"/>
        <v>3</v>
      </c>
      <c r="F8758" s="306" t="s">
        <v>178</v>
      </c>
      <c r="G8758" s="241">
        <v>30643.53</v>
      </c>
      <c r="H8758" s="244">
        <f t="shared" si="410"/>
        <v>91930.59</v>
      </c>
      <c r="I8758" s="246"/>
      <c r="J8758" s="247"/>
      <c r="K8758" s="240"/>
      <c r="L8758" s="245"/>
    </row>
    <row r="8759" spans="1:12">
      <c r="A8759" s="243">
        <v>45240</v>
      </c>
      <c r="B8759" s="243">
        <v>45258</v>
      </c>
      <c r="C8759" s="244">
        <f t="shared" si="408"/>
        <v>19</v>
      </c>
      <c r="D8759" s="239">
        <v>45258</v>
      </c>
      <c r="E8759" s="245">
        <f t="shared" si="409"/>
        <v>18</v>
      </c>
      <c r="F8759" s="306" t="s">
        <v>175</v>
      </c>
      <c r="G8759" s="241">
        <v>121.01</v>
      </c>
      <c r="H8759" s="244">
        <f t="shared" si="410"/>
        <v>2178.1800000000003</v>
      </c>
      <c r="I8759" s="246"/>
      <c r="J8759" s="247"/>
      <c r="K8759" s="240"/>
      <c r="L8759" s="245"/>
    </row>
    <row r="8760" spans="1:12">
      <c r="A8760" s="243">
        <v>45240</v>
      </c>
      <c r="B8760" s="243">
        <v>45280</v>
      </c>
      <c r="C8760" s="244">
        <f t="shared" si="408"/>
        <v>41</v>
      </c>
      <c r="D8760" s="239">
        <v>45280</v>
      </c>
      <c r="E8760" s="245">
        <f t="shared" si="409"/>
        <v>40</v>
      </c>
      <c r="F8760" s="306" t="s">
        <v>176</v>
      </c>
      <c r="G8760" s="241">
        <v>3017.32</v>
      </c>
      <c r="H8760" s="244">
        <f t="shared" si="410"/>
        <v>120692.8</v>
      </c>
      <c r="I8760" s="246"/>
      <c r="J8760" s="247"/>
      <c r="K8760" s="240"/>
      <c r="L8760" s="245"/>
    </row>
    <row r="8761" spans="1:12">
      <c r="A8761" s="243">
        <v>45240</v>
      </c>
      <c r="B8761" s="243">
        <v>45243</v>
      </c>
      <c r="C8761" s="244">
        <f t="shared" si="408"/>
        <v>4</v>
      </c>
      <c r="D8761" s="239">
        <v>45243</v>
      </c>
      <c r="E8761" s="245">
        <f t="shared" si="409"/>
        <v>3</v>
      </c>
      <c r="F8761" s="306" t="s">
        <v>176</v>
      </c>
      <c r="G8761" s="241">
        <v>205372.14</v>
      </c>
      <c r="H8761" s="244">
        <f t="shared" si="410"/>
        <v>616116.42000000004</v>
      </c>
      <c r="I8761" s="246"/>
      <c r="J8761" s="247"/>
      <c r="K8761" s="240"/>
      <c r="L8761" s="245"/>
    </row>
    <row r="8762" spans="1:12">
      <c r="A8762" s="243">
        <v>45240</v>
      </c>
      <c r="B8762" s="243">
        <v>45244</v>
      </c>
      <c r="C8762" s="244">
        <f t="shared" si="408"/>
        <v>5</v>
      </c>
      <c r="D8762" s="239">
        <v>45244</v>
      </c>
      <c r="E8762" s="245">
        <f t="shared" si="409"/>
        <v>4</v>
      </c>
      <c r="F8762" s="306" t="s">
        <v>178</v>
      </c>
      <c r="G8762" s="241">
        <v>585.64</v>
      </c>
      <c r="H8762" s="244">
        <f t="shared" si="410"/>
        <v>2342.56</v>
      </c>
      <c r="I8762" s="246"/>
      <c r="J8762" s="247"/>
      <c r="K8762" s="240"/>
      <c r="L8762" s="245"/>
    </row>
    <row r="8763" spans="1:12">
      <c r="A8763" s="243">
        <v>45240</v>
      </c>
      <c r="B8763" s="243">
        <v>45267</v>
      </c>
      <c r="C8763" s="244">
        <f t="shared" si="408"/>
        <v>28</v>
      </c>
      <c r="D8763" s="239">
        <v>45267</v>
      </c>
      <c r="E8763" s="245">
        <f t="shared" si="409"/>
        <v>27</v>
      </c>
      <c r="F8763" s="306" t="s">
        <v>176</v>
      </c>
      <c r="G8763" s="241">
        <v>79.209999999999994</v>
      </c>
      <c r="H8763" s="244">
        <f t="shared" si="410"/>
        <v>2138.6699999999996</v>
      </c>
      <c r="I8763" s="246"/>
      <c r="J8763" s="247"/>
      <c r="K8763" s="240"/>
      <c r="L8763" s="245"/>
    </row>
    <row r="8764" spans="1:12">
      <c r="A8764" s="243">
        <v>45240</v>
      </c>
      <c r="B8764" s="243">
        <v>45281</v>
      </c>
      <c r="C8764" s="244">
        <f t="shared" si="408"/>
        <v>42</v>
      </c>
      <c r="D8764" s="239">
        <v>45281</v>
      </c>
      <c r="E8764" s="245">
        <f t="shared" si="409"/>
        <v>41</v>
      </c>
      <c r="F8764" s="306" t="s">
        <v>176</v>
      </c>
      <c r="G8764" s="241">
        <v>142.72999999999999</v>
      </c>
      <c r="H8764" s="244">
        <f t="shared" si="410"/>
        <v>5851.9299999999994</v>
      </c>
      <c r="I8764" s="246"/>
      <c r="J8764" s="247"/>
      <c r="K8764" s="240"/>
      <c r="L8764" s="245"/>
    </row>
    <row r="8765" spans="1:12">
      <c r="A8765" s="243">
        <v>45240</v>
      </c>
      <c r="B8765" s="243">
        <v>45266</v>
      </c>
      <c r="C8765" s="244">
        <f t="shared" si="408"/>
        <v>27</v>
      </c>
      <c r="D8765" s="239">
        <v>45266</v>
      </c>
      <c r="E8765" s="245">
        <f t="shared" si="409"/>
        <v>26</v>
      </c>
      <c r="F8765" s="306" t="s">
        <v>175</v>
      </c>
      <c r="G8765" s="241">
        <v>85.39</v>
      </c>
      <c r="H8765" s="244">
        <f t="shared" si="410"/>
        <v>2220.14</v>
      </c>
      <c r="I8765" s="246"/>
      <c r="J8765" s="247"/>
      <c r="K8765" s="240"/>
      <c r="L8765" s="245"/>
    </row>
    <row r="8766" spans="1:12">
      <c r="A8766" s="243">
        <v>45240</v>
      </c>
      <c r="B8766" s="243">
        <v>45259</v>
      </c>
      <c r="C8766" s="244">
        <f t="shared" si="408"/>
        <v>20</v>
      </c>
      <c r="D8766" s="239">
        <v>45259</v>
      </c>
      <c r="E8766" s="245">
        <f t="shared" si="409"/>
        <v>19</v>
      </c>
      <c r="F8766" s="306" t="s">
        <v>175</v>
      </c>
      <c r="G8766" s="241">
        <v>95.6</v>
      </c>
      <c r="H8766" s="244">
        <f t="shared" si="410"/>
        <v>1816.3999999999999</v>
      </c>
      <c r="I8766" s="246"/>
      <c r="J8766" s="247"/>
      <c r="K8766" s="240"/>
      <c r="L8766" s="245"/>
    </row>
    <row r="8767" spans="1:12">
      <c r="A8767" s="243">
        <v>45240</v>
      </c>
      <c r="B8767" s="243">
        <v>45243</v>
      </c>
      <c r="C8767" s="244">
        <f t="shared" si="408"/>
        <v>4</v>
      </c>
      <c r="D8767" s="239">
        <v>45243</v>
      </c>
      <c r="E8767" s="245">
        <f t="shared" si="409"/>
        <v>3</v>
      </c>
      <c r="F8767" s="306" t="s">
        <v>175</v>
      </c>
      <c r="G8767" s="241">
        <v>536728.15</v>
      </c>
      <c r="H8767" s="244">
        <f t="shared" si="410"/>
        <v>1610184.4500000002</v>
      </c>
      <c r="I8767" s="246"/>
      <c r="J8767" s="247"/>
      <c r="K8767" s="240"/>
      <c r="L8767" s="245"/>
    </row>
    <row r="8768" spans="1:12">
      <c r="A8768" s="243">
        <v>45240</v>
      </c>
      <c r="B8768" s="243">
        <v>45244</v>
      </c>
      <c r="C8768" s="244">
        <f t="shared" si="408"/>
        <v>5</v>
      </c>
      <c r="D8768" s="239">
        <v>45244</v>
      </c>
      <c r="E8768" s="245">
        <f t="shared" si="409"/>
        <v>4</v>
      </c>
      <c r="F8768" s="306" t="s">
        <v>176</v>
      </c>
      <c r="G8768" s="241">
        <v>77742.55</v>
      </c>
      <c r="H8768" s="244">
        <f t="shared" si="410"/>
        <v>310970.2</v>
      </c>
      <c r="I8768" s="246"/>
      <c r="J8768" s="247"/>
      <c r="K8768" s="240"/>
      <c r="L8768" s="245"/>
    </row>
    <row r="8769" spans="1:12">
      <c r="A8769" s="243">
        <v>45240</v>
      </c>
      <c r="B8769" s="243">
        <v>45240</v>
      </c>
      <c r="C8769" s="244">
        <f t="shared" si="408"/>
        <v>1</v>
      </c>
      <c r="D8769" s="239">
        <v>45240</v>
      </c>
      <c r="E8769" s="245">
        <f t="shared" si="409"/>
        <v>0</v>
      </c>
      <c r="F8769" s="306" t="s">
        <v>179</v>
      </c>
      <c r="G8769" s="241">
        <v>5599</v>
      </c>
      <c r="H8769" s="244">
        <f t="shared" si="410"/>
        <v>0</v>
      </c>
      <c r="I8769" s="246"/>
      <c r="J8769" s="247"/>
      <c r="K8769" s="240"/>
      <c r="L8769" s="245"/>
    </row>
    <row r="8770" spans="1:12">
      <c r="A8770" s="243">
        <v>45240</v>
      </c>
      <c r="B8770" s="243">
        <v>45268</v>
      </c>
      <c r="C8770" s="244">
        <f t="shared" si="408"/>
        <v>29</v>
      </c>
      <c r="D8770" s="239">
        <v>45268</v>
      </c>
      <c r="E8770" s="245">
        <f t="shared" si="409"/>
        <v>28</v>
      </c>
      <c r="F8770" s="306" t="s">
        <v>176</v>
      </c>
      <c r="G8770" s="241">
        <v>481.68</v>
      </c>
      <c r="H8770" s="244">
        <f t="shared" si="410"/>
        <v>13487.04</v>
      </c>
      <c r="I8770" s="246"/>
      <c r="J8770" s="247"/>
      <c r="K8770" s="240"/>
      <c r="L8770" s="245"/>
    </row>
    <row r="8771" spans="1:12">
      <c r="A8771" s="243">
        <v>45240</v>
      </c>
      <c r="B8771" s="243">
        <v>45245</v>
      </c>
      <c r="C8771" s="244">
        <f t="shared" si="408"/>
        <v>6</v>
      </c>
      <c r="D8771" s="239">
        <v>45245</v>
      </c>
      <c r="E8771" s="245">
        <f t="shared" si="409"/>
        <v>5</v>
      </c>
      <c r="F8771" s="306" t="s">
        <v>178</v>
      </c>
      <c r="G8771" s="241">
        <v>7846.83</v>
      </c>
      <c r="H8771" s="244">
        <f t="shared" si="410"/>
        <v>39234.15</v>
      </c>
      <c r="I8771" s="246"/>
      <c r="J8771" s="247"/>
      <c r="K8771" s="240"/>
      <c r="L8771" s="245"/>
    </row>
    <row r="8772" spans="1:12">
      <c r="A8772" s="243">
        <v>45240</v>
      </c>
      <c r="B8772" s="243">
        <v>45267</v>
      </c>
      <c r="C8772" s="244">
        <f t="shared" si="408"/>
        <v>28</v>
      </c>
      <c r="D8772" s="239">
        <v>45267</v>
      </c>
      <c r="E8772" s="245">
        <f t="shared" si="409"/>
        <v>27</v>
      </c>
      <c r="F8772" s="306" t="s">
        <v>175</v>
      </c>
      <c r="G8772" s="241">
        <v>55.38</v>
      </c>
      <c r="H8772" s="244">
        <f t="shared" si="410"/>
        <v>1495.26</v>
      </c>
      <c r="I8772" s="246"/>
      <c r="J8772" s="247"/>
      <c r="K8772" s="240"/>
      <c r="L8772" s="245"/>
    </row>
    <row r="8773" spans="1:12">
      <c r="A8773" s="243">
        <v>45240</v>
      </c>
      <c r="B8773" s="243">
        <v>45244</v>
      </c>
      <c r="C8773" s="244">
        <f t="shared" si="408"/>
        <v>5</v>
      </c>
      <c r="D8773" s="239">
        <v>45244</v>
      </c>
      <c r="E8773" s="245">
        <f t="shared" si="409"/>
        <v>4</v>
      </c>
      <c r="F8773" s="306" t="s">
        <v>175</v>
      </c>
      <c r="G8773" s="241">
        <v>12148.4</v>
      </c>
      <c r="H8773" s="244">
        <f t="shared" si="410"/>
        <v>48593.599999999999</v>
      </c>
      <c r="I8773" s="246"/>
      <c r="J8773" s="247"/>
      <c r="K8773" s="240"/>
      <c r="L8773" s="245"/>
    </row>
    <row r="8774" spans="1:12">
      <c r="A8774" s="243">
        <v>45240</v>
      </c>
      <c r="B8774" s="243">
        <v>45440</v>
      </c>
      <c r="C8774" s="244">
        <f t="shared" si="408"/>
        <v>201</v>
      </c>
      <c r="D8774" s="239">
        <v>45440</v>
      </c>
      <c r="E8774" s="245">
        <f t="shared" si="409"/>
        <v>200</v>
      </c>
      <c r="F8774" s="306" t="s">
        <v>179</v>
      </c>
      <c r="G8774" s="241">
        <v>7771.26</v>
      </c>
      <c r="H8774" s="244">
        <f t="shared" si="410"/>
        <v>1554252</v>
      </c>
      <c r="I8774" s="246"/>
      <c r="J8774" s="247"/>
      <c r="K8774" s="240"/>
      <c r="L8774" s="245"/>
    </row>
    <row r="8775" spans="1:12">
      <c r="A8775" s="243">
        <v>45240</v>
      </c>
      <c r="B8775" s="243">
        <v>45245</v>
      </c>
      <c r="C8775" s="244">
        <f t="shared" ref="C8775:C8838" si="411">B8775-A8775+1</f>
        <v>6</v>
      </c>
      <c r="D8775" s="239">
        <v>45245</v>
      </c>
      <c r="E8775" s="245">
        <f t="shared" ref="E8775:E8838" si="412">D8775-A8775</f>
        <v>5</v>
      </c>
      <c r="F8775" s="306" t="s">
        <v>176</v>
      </c>
      <c r="G8775" s="241">
        <v>86962.03</v>
      </c>
      <c r="H8775" s="244">
        <f t="shared" ref="H8775:H8838" si="413">E8775*G8775</f>
        <v>434810.15</v>
      </c>
      <c r="I8775" s="246"/>
      <c r="J8775" s="247"/>
      <c r="K8775" s="240"/>
      <c r="L8775" s="245"/>
    </row>
    <row r="8776" spans="1:12">
      <c r="A8776" s="243">
        <v>45240</v>
      </c>
      <c r="B8776" s="243">
        <v>45246</v>
      </c>
      <c r="C8776" s="244">
        <f t="shared" si="411"/>
        <v>7</v>
      </c>
      <c r="D8776" s="239">
        <v>45246</v>
      </c>
      <c r="E8776" s="245">
        <f t="shared" si="412"/>
        <v>6</v>
      </c>
      <c r="F8776" s="306" t="s">
        <v>178</v>
      </c>
      <c r="G8776" s="241">
        <v>272575.11</v>
      </c>
      <c r="H8776" s="244">
        <f t="shared" si="413"/>
        <v>1635450.66</v>
      </c>
      <c r="I8776" s="246"/>
      <c r="J8776" s="247"/>
      <c r="K8776" s="240"/>
      <c r="L8776" s="245"/>
    </row>
    <row r="8777" spans="1:12">
      <c r="A8777" s="243">
        <v>45240</v>
      </c>
      <c r="B8777" s="243">
        <v>45355</v>
      </c>
      <c r="C8777" s="244">
        <f t="shared" si="411"/>
        <v>116</v>
      </c>
      <c r="D8777" s="239">
        <v>45355</v>
      </c>
      <c r="E8777" s="245">
        <f t="shared" si="412"/>
        <v>115</v>
      </c>
      <c r="F8777" s="306" t="s">
        <v>180</v>
      </c>
      <c r="G8777" s="241">
        <v>374.6</v>
      </c>
      <c r="H8777" s="244">
        <f t="shared" si="413"/>
        <v>43079</v>
      </c>
      <c r="I8777" s="246"/>
      <c r="J8777" s="247"/>
      <c r="K8777" s="240"/>
      <c r="L8777" s="245"/>
    </row>
    <row r="8778" spans="1:12">
      <c r="A8778" s="243">
        <v>45240</v>
      </c>
      <c r="B8778" s="243">
        <v>45245</v>
      </c>
      <c r="C8778" s="244">
        <f t="shared" si="411"/>
        <v>6</v>
      </c>
      <c r="D8778" s="239">
        <v>45245</v>
      </c>
      <c r="E8778" s="245">
        <f t="shared" si="412"/>
        <v>5</v>
      </c>
      <c r="F8778" s="306" t="s">
        <v>175</v>
      </c>
      <c r="G8778" s="241">
        <v>644.29</v>
      </c>
      <c r="H8778" s="244">
        <f t="shared" si="413"/>
        <v>3221.45</v>
      </c>
      <c r="I8778" s="246"/>
      <c r="J8778" s="247"/>
      <c r="K8778" s="240"/>
      <c r="L8778" s="245"/>
    </row>
    <row r="8779" spans="1:12">
      <c r="A8779" s="243">
        <v>45240</v>
      </c>
      <c r="B8779" s="243">
        <v>45240</v>
      </c>
      <c r="C8779" s="244">
        <f t="shared" si="411"/>
        <v>1</v>
      </c>
      <c r="D8779" s="239">
        <v>45240</v>
      </c>
      <c r="E8779" s="245">
        <f t="shared" si="412"/>
        <v>0</v>
      </c>
      <c r="F8779" s="306" t="s">
        <v>177</v>
      </c>
      <c r="G8779" s="241">
        <v>21.63</v>
      </c>
      <c r="H8779" s="244">
        <f t="shared" si="413"/>
        <v>0</v>
      </c>
      <c r="I8779" s="246"/>
      <c r="J8779" s="247"/>
      <c r="K8779" s="240"/>
      <c r="L8779" s="245"/>
    </row>
    <row r="8780" spans="1:12">
      <c r="A8780" s="243">
        <v>45240</v>
      </c>
      <c r="B8780" s="243">
        <v>45246</v>
      </c>
      <c r="C8780" s="244">
        <f t="shared" si="411"/>
        <v>7</v>
      </c>
      <c r="D8780" s="239">
        <v>45246</v>
      </c>
      <c r="E8780" s="245">
        <f t="shared" si="412"/>
        <v>6</v>
      </c>
      <c r="F8780" s="306" t="s">
        <v>176</v>
      </c>
      <c r="G8780" s="241">
        <v>39293.440000000002</v>
      </c>
      <c r="H8780" s="244">
        <f t="shared" si="413"/>
        <v>235760.64000000001</v>
      </c>
      <c r="I8780" s="246"/>
      <c r="J8780" s="247"/>
      <c r="K8780" s="240"/>
      <c r="L8780" s="245"/>
    </row>
    <row r="8781" spans="1:12">
      <c r="A8781" s="243">
        <v>45240</v>
      </c>
      <c r="B8781" s="243">
        <v>45247</v>
      </c>
      <c r="C8781" s="244">
        <f t="shared" si="411"/>
        <v>8</v>
      </c>
      <c r="D8781" s="239">
        <v>45247</v>
      </c>
      <c r="E8781" s="245">
        <f t="shared" si="412"/>
        <v>7</v>
      </c>
      <c r="F8781" s="306" t="s">
        <v>178</v>
      </c>
      <c r="G8781" s="241">
        <v>204446.05</v>
      </c>
      <c r="H8781" s="244">
        <f t="shared" si="413"/>
        <v>1431122.3499999999</v>
      </c>
      <c r="I8781" s="246"/>
      <c r="J8781" s="247"/>
      <c r="K8781" s="240"/>
      <c r="L8781" s="245"/>
    </row>
    <row r="8782" spans="1:12">
      <c r="A8782" s="243">
        <v>45240</v>
      </c>
      <c r="B8782" s="243">
        <v>45427</v>
      </c>
      <c r="C8782" s="244">
        <f t="shared" si="411"/>
        <v>188</v>
      </c>
      <c r="D8782" s="239">
        <v>45427</v>
      </c>
      <c r="E8782" s="245">
        <f t="shared" si="412"/>
        <v>187</v>
      </c>
      <c r="F8782" s="306" t="s">
        <v>175</v>
      </c>
      <c r="G8782" s="241">
        <v>148.06</v>
      </c>
      <c r="H8782" s="244">
        <f t="shared" si="413"/>
        <v>27687.22</v>
      </c>
      <c r="I8782" s="246"/>
      <c r="J8782" s="247"/>
      <c r="K8782" s="240"/>
      <c r="L8782" s="245"/>
    </row>
    <row r="8783" spans="1:12">
      <c r="A8783" s="243">
        <v>45240</v>
      </c>
      <c r="B8783" s="243">
        <v>45302</v>
      </c>
      <c r="C8783" s="244">
        <f t="shared" si="411"/>
        <v>63</v>
      </c>
      <c r="D8783" s="239">
        <v>45302</v>
      </c>
      <c r="E8783" s="245">
        <f t="shared" si="412"/>
        <v>62</v>
      </c>
      <c r="F8783" s="306" t="s">
        <v>175</v>
      </c>
      <c r="G8783" s="241">
        <v>121.89</v>
      </c>
      <c r="H8783" s="244">
        <f t="shared" si="413"/>
        <v>7557.18</v>
      </c>
      <c r="I8783" s="246"/>
      <c r="J8783" s="247"/>
      <c r="K8783" s="240"/>
      <c r="L8783" s="245"/>
    </row>
    <row r="8784" spans="1:12">
      <c r="A8784" s="243">
        <v>45240</v>
      </c>
      <c r="B8784" s="243">
        <v>45243</v>
      </c>
      <c r="C8784" s="244">
        <f t="shared" si="411"/>
        <v>4</v>
      </c>
      <c r="D8784" s="239">
        <v>45243</v>
      </c>
      <c r="E8784" s="245">
        <f t="shared" si="412"/>
        <v>3</v>
      </c>
      <c r="F8784" s="306" t="s">
        <v>179</v>
      </c>
      <c r="G8784" s="241">
        <v>47399.03</v>
      </c>
      <c r="H8784" s="244">
        <f t="shared" si="413"/>
        <v>142197.09</v>
      </c>
      <c r="I8784" s="246"/>
      <c r="J8784" s="247"/>
      <c r="K8784" s="240"/>
      <c r="L8784" s="245"/>
    </row>
    <row r="8785" spans="1:12">
      <c r="A8785" s="243">
        <v>45240</v>
      </c>
      <c r="B8785" s="243">
        <v>45246</v>
      </c>
      <c r="C8785" s="244">
        <f t="shared" si="411"/>
        <v>7</v>
      </c>
      <c r="D8785" s="239">
        <v>45246</v>
      </c>
      <c r="E8785" s="245">
        <f t="shared" si="412"/>
        <v>6</v>
      </c>
      <c r="F8785" s="306" t="s">
        <v>175</v>
      </c>
      <c r="G8785" s="241">
        <v>716.1</v>
      </c>
      <c r="H8785" s="244">
        <f t="shared" si="413"/>
        <v>4296.6000000000004</v>
      </c>
      <c r="I8785" s="246"/>
      <c r="J8785" s="247"/>
      <c r="K8785" s="240"/>
      <c r="L8785" s="245"/>
    </row>
    <row r="8786" spans="1:12">
      <c r="A8786" s="243">
        <v>45240</v>
      </c>
      <c r="B8786" s="243">
        <v>45247</v>
      </c>
      <c r="C8786" s="244">
        <f t="shared" si="411"/>
        <v>8</v>
      </c>
      <c r="D8786" s="239">
        <v>45247</v>
      </c>
      <c r="E8786" s="245">
        <f t="shared" si="412"/>
        <v>7</v>
      </c>
      <c r="F8786" s="306" t="s">
        <v>176</v>
      </c>
      <c r="G8786" s="241">
        <v>146740.73000000001</v>
      </c>
      <c r="H8786" s="244">
        <f t="shared" si="413"/>
        <v>1027185.1100000001</v>
      </c>
      <c r="I8786" s="246"/>
      <c r="J8786" s="247"/>
      <c r="K8786" s="240"/>
      <c r="L8786" s="245"/>
    </row>
    <row r="8787" spans="1:12">
      <c r="A8787" s="243">
        <v>45240</v>
      </c>
      <c r="B8787" s="243">
        <v>45328</v>
      </c>
      <c r="C8787" s="244">
        <f t="shared" si="411"/>
        <v>89</v>
      </c>
      <c r="D8787" s="239">
        <v>45328</v>
      </c>
      <c r="E8787" s="245">
        <f t="shared" si="412"/>
        <v>88</v>
      </c>
      <c r="F8787" s="306" t="s">
        <v>175</v>
      </c>
      <c r="G8787" s="241">
        <v>88.78</v>
      </c>
      <c r="H8787" s="244">
        <f t="shared" si="413"/>
        <v>7812.64</v>
      </c>
      <c r="I8787" s="246"/>
      <c r="J8787" s="247"/>
      <c r="K8787" s="240"/>
      <c r="L8787" s="245"/>
    </row>
    <row r="8788" spans="1:12">
      <c r="A8788" s="243">
        <v>45240</v>
      </c>
      <c r="B8788" s="243">
        <v>45260</v>
      </c>
      <c r="C8788" s="244">
        <f t="shared" si="411"/>
        <v>21</v>
      </c>
      <c r="D8788" s="239">
        <v>45260</v>
      </c>
      <c r="E8788" s="245">
        <f t="shared" si="412"/>
        <v>20</v>
      </c>
      <c r="F8788" s="306" t="s">
        <v>175</v>
      </c>
      <c r="G8788" s="241">
        <v>130.22999999999999</v>
      </c>
      <c r="H8788" s="244">
        <f t="shared" si="413"/>
        <v>2604.6</v>
      </c>
      <c r="I8788" s="246"/>
      <c r="J8788" s="247"/>
      <c r="K8788" s="240"/>
      <c r="L8788" s="245"/>
    </row>
    <row r="8789" spans="1:12">
      <c r="A8789" s="243">
        <v>45240</v>
      </c>
      <c r="B8789" s="243">
        <v>45244</v>
      </c>
      <c r="C8789" s="244">
        <f t="shared" si="411"/>
        <v>5</v>
      </c>
      <c r="D8789" s="239">
        <v>45244</v>
      </c>
      <c r="E8789" s="245">
        <f t="shared" si="412"/>
        <v>4</v>
      </c>
      <c r="F8789" s="306" t="s">
        <v>179</v>
      </c>
      <c r="G8789" s="241">
        <v>6030.41</v>
      </c>
      <c r="H8789" s="244">
        <f t="shared" si="413"/>
        <v>24121.64</v>
      </c>
      <c r="I8789" s="246"/>
      <c r="J8789" s="247"/>
      <c r="K8789" s="240"/>
      <c r="L8789" s="245"/>
    </row>
    <row r="8790" spans="1:12">
      <c r="A8790" s="243">
        <v>45240</v>
      </c>
      <c r="B8790" s="243">
        <v>45247</v>
      </c>
      <c r="C8790" s="244">
        <f t="shared" si="411"/>
        <v>8</v>
      </c>
      <c r="D8790" s="239">
        <v>45247</v>
      </c>
      <c r="E8790" s="245">
        <f t="shared" si="412"/>
        <v>7</v>
      </c>
      <c r="F8790" s="306" t="s">
        <v>175</v>
      </c>
      <c r="G8790" s="241">
        <v>506.69</v>
      </c>
      <c r="H8790" s="244">
        <f t="shared" si="413"/>
        <v>3546.83</v>
      </c>
      <c r="I8790" s="246"/>
      <c r="J8790" s="247"/>
      <c r="K8790" s="240"/>
      <c r="L8790" s="245"/>
    </row>
    <row r="8791" spans="1:12">
      <c r="A8791" s="243">
        <v>45240</v>
      </c>
      <c r="B8791" s="243">
        <v>45243</v>
      </c>
      <c r="C8791" s="244">
        <f t="shared" si="411"/>
        <v>4</v>
      </c>
      <c r="D8791" s="239">
        <v>45243</v>
      </c>
      <c r="E8791" s="245">
        <f t="shared" si="412"/>
        <v>3</v>
      </c>
      <c r="F8791" s="306" t="s">
        <v>177</v>
      </c>
      <c r="G8791" s="241">
        <v>35438.58</v>
      </c>
      <c r="H8791" s="244">
        <f t="shared" si="413"/>
        <v>106315.74</v>
      </c>
      <c r="I8791" s="246"/>
      <c r="J8791" s="247"/>
      <c r="K8791" s="240"/>
      <c r="L8791" s="245"/>
    </row>
    <row r="8792" spans="1:12">
      <c r="A8792" s="243">
        <v>45240</v>
      </c>
      <c r="B8792" s="243">
        <v>45245</v>
      </c>
      <c r="C8792" s="244">
        <f t="shared" si="411"/>
        <v>6</v>
      </c>
      <c r="D8792" s="239">
        <v>45245</v>
      </c>
      <c r="E8792" s="245">
        <f t="shared" si="412"/>
        <v>5</v>
      </c>
      <c r="F8792" s="306" t="s">
        <v>179</v>
      </c>
      <c r="G8792" s="241">
        <v>13317.92</v>
      </c>
      <c r="H8792" s="244">
        <f t="shared" si="413"/>
        <v>66589.600000000006</v>
      </c>
      <c r="I8792" s="246"/>
      <c r="J8792" s="247"/>
      <c r="K8792" s="240"/>
      <c r="L8792" s="245"/>
    </row>
    <row r="8793" spans="1:12">
      <c r="A8793" s="243">
        <v>45240</v>
      </c>
      <c r="B8793" s="243">
        <v>45287</v>
      </c>
      <c r="C8793" s="244">
        <f t="shared" si="411"/>
        <v>48</v>
      </c>
      <c r="D8793" s="239">
        <v>45287</v>
      </c>
      <c r="E8793" s="245">
        <f t="shared" si="412"/>
        <v>47</v>
      </c>
      <c r="F8793" s="306" t="s">
        <v>176</v>
      </c>
      <c r="G8793" s="241">
        <v>10651.01</v>
      </c>
      <c r="H8793" s="244">
        <f t="shared" si="413"/>
        <v>500597.47000000003</v>
      </c>
      <c r="I8793" s="246"/>
      <c r="J8793" s="247"/>
      <c r="K8793" s="240"/>
      <c r="L8793" s="245"/>
    </row>
    <row r="8794" spans="1:12">
      <c r="A8794" s="243">
        <v>45240</v>
      </c>
      <c r="B8794" s="243">
        <v>45244</v>
      </c>
      <c r="C8794" s="244">
        <f t="shared" si="411"/>
        <v>5</v>
      </c>
      <c r="D8794" s="239">
        <v>45244</v>
      </c>
      <c r="E8794" s="245">
        <f t="shared" si="412"/>
        <v>4</v>
      </c>
      <c r="F8794" s="306" t="s">
        <v>177</v>
      </c>
      <c r="G8794" s="241">
        <v>1541.29</v>
      </c>
      <c r="H8794" s="244">
        <f t="shared" si="413"/>
        <v>6165.16</v>
      </c>
      <c r="I8794" s="246"/>
      <c r="J8794" s="247"/>
      <c r="K8794" s="240"/>
      <c r="L8794" s="245"/>
    </row>
    <row r="8795" spans="1:12">
      <c r="A8795" s="243">
        <v>45240</v>
      </c>
      <c r="B8795" s="243">
        <v>45246</v>
      </c>
      <c r="C8795" s="244">
        <f t="shared" si="411"/>
        <v>7</v>
      </c>
      <c r="D8795" s="239">
        <v>45246</v>
      </c>
      <c r="E8795" s="245">
        <f t="shared" si="412"/>
        <v>6</v>
      </c>
      <c r="F8795" s="306" t="s">
        <v>179</v>
      </c>
      <c r="G8795" s="241">
        <v>3939.25</v>
      </c>
      <c r="H8795" s="244">
        <f t="shared" si="413"/>
        <v>23635.5</v>
      </c>
      <c r="I8795" s="246"/>
      <c r="J8795" s="247"/>
      <c r="K8795" s="240"/>
      <c r="L8795" s="245"/>
    </row>
    <row r="8796" spans="1:12">
      <c r="A8796" s="243">
        <v>45240</v>
      </c>
      <c r="B8796" s="243">
        <v>45352</v>
      </c>
      <c r="C8796" s="244">
        <f t="shared" si="411"/>
        <v>113</v>
      </c>
      <c r="D8796" s="239">
        <v>45352</v>
      </c>
      <c r="E8796" s="245">
        <f t="shared" si="412"/>
        <v>112</v>
      </c>
      <c r="F8796" s="306" t="s">
        <v>176</v>
      </c>
      <c r="G8796" s="241">
        <v>18.03</v>
      </c>
      <c r="H8796" s="244">
        <f t="shared" si="413"/>
        <v>2019.3600000000001</v>
      </c>
      <c r="I8796" s="246"/>
      <c r="J8796" s="247"/>
      <c r="K8796" s="240"/>
      <c r="L8796" s="245"/>
    </row>
    <row r="8797" spans="1:12">
      <c r="A8797" s="243">
        <v>45240</v>
      </c>
      <c r="B8797" s="243">
        <v>45414</v>
      </c>
      <c r="C8797" s="244">
        <f t="shared" si="411"/>
        <v>175</v>
      </c>
      <c r="D8797" s="239">
        <v>45414</v>
      </c>
      <c r="E8797" s="245">
        <f t="shared" si="412"/>
        <v>174</v>
      </c>
      <c r="F8797" s="306" t="s">
        <v>175</v>
      </c>
      <c r="G8797" s="241">
        <v>310.88</v>
      </c>
      <c r="H8797" s="244">
        <f t="shared" si="413"/>
        <v>54093.120000000003</v>
      </c>
      <c r="I8797" s="246"/>
      <c r="J8797" s="247"/>
      <c r="K8797" s="240"/>
      <c r="L8797" s="245"/>
    </row>
    <row r="8798" spans="1:12">
      <c r="A8798" s="243">
        <v>45240</v>
      </c>
      <c r="B8798" s="243">
        <v>45247</v>
      </c>
      <c r="C8798" s="244">
        <f t="shared" si="411"/>
        <v>8</v>
      </c>
      <c r="D8798" s="239">
        <v>45247</v>
      </c>
      <c r="E8798" s="245">
        <f t="shared" si="412"/>
        <v>7</v>
      </c>
      <c r="F8798" s="306" t="s">
        <v>179</v>
      </c>
      <c r="G8798" s="241">
        <v>7138.61</v>
      </c>
      <c r="H8798" s="244">
        <f t="shared" si="413"/>
        <v>49970.27</v>
      </c>
      <c r="I8798" s="246"/>
      <c r="J8798" s="247"/>
      <c r="K8798" s="240"/>
      <c r="L8798" s="245"/>
    </row>
    <row r="8799" spans="1:12">
      <c r="A8799" s="243">
        <v>45240</v>
      </c>
      <c r="B8799" s="243">
        <v>45250</v>
      </c>
      <c r="C8799" s="244">
        <f t="shared" si="411"/>
        <v>11</v>
      </c>
      <c r="D8799" s="239">
        <v>45250</v>
      </c>
      <c r="E8799" s="245">
        <f t="shared" si="412"/>
        <v>10</v>
      </c>
      <c r="F8799" s="306" t="s">
        <v>178</v>
      </c>
      <c r="G8799" s="241">
        <v>888995.91</v>
      </c>
      <c r="H8799" s="244">
        <f t="shared" si="413"/>
        <v>8889959.0999999996</v>
      </c>
      <c r="I8799" s="246"/>
      <c r="J8799" s="247"/>
      <c r="K8799" s="240"/>
      <c r="L8799" s="245"/>
    </row>
    <row r="8800" spans="1:12">
      <c r="A8800" s="243">
        <v>45240</v>
      </c>
      <c r="B8800" s="243">
        <v>45246</v>
      </c>
      <c r="C8800" s="244">
        <f t="shared" si="411"/>
        <v>7</v>
      </c>
      <c r="D8800" s="239">
        <v>45246</v>
      </c>
      <c r="E8800" s="245">
        <f t="shared" si="412"/>
        <v>6</v>
      </c>
      <c r="F8800" s="306" t="s">
        <v>177</v>
      </c>
      <c r="G8800" s="241">
        <v>18239.400000000001</v>
      </c>
      <c r="H8800" s="244">
        <f t="shared" si="413"/>
        <v>109436.40000000001</v>
      </c>
      <c r="I8800" s="246"/>
      <c r="J8800" s="247"/>
      <c r="K8800" s="240"/>
      <c r="L8800" s="245"/>
    </row>
    <row r="8801" spans="1:12">
      <c r="A8801" s="243">
        <v>45240</v>
      </c>
      <c r="B8801" s="243">
        <v>45272</v>
      </c>
      <c r="C8801" s="244">
        <f t="shared" si="411"/>
        <v>33</v>
      </c>
      <c r="D8801" s="239">
        <v>45272</v>
      </c>
      <c r="E8801" s="245">
        <f t="shared" si="412"/>
        <v>32</v>
      </c>
      <c r="F8801" s="306" t="s">
        <v>175</v>
      </c>
      <c r="G8801" s="241">
        <v>654.08000000000004</v>
      </c>
      <c r="H8801" s="244">
        <f t="shared" si="413"/>
        <v>20930.560000000001</v>
      </c>
      <c r="I8801" s="246"/>
      <c r="J8801" s="247"/>
      <c r="K8801" s="240"/>
      <c r="L8801" s="245"/>
    </row>
    <row r="8802" spans="1:12">
      <c r="A8802" s="243">
        <v>45240</v>
      </c>
      <c r="B8802" s="243">
        <v>45250</v>
      </c>
      <c r="C8802" s="244">
        <f t="shared" si="411"/>
        <v>11</v>
      </c>
      <c r="D8802" s="239">
        <v>45250</v>
      </c>
      <c r="E8802" s="245">
        <f t="shared" si="412"/>
        <v>10</v>
      </c>
      <c r="F8802" s="306" t="s">
        <v>176</v>
      </c>
      <c r="G8802" s="241">
        <v>30238.45</v>
      </c>
      <c r="H8802" s="244">
        <f t="shared" si="413"/>
        <v>302384.5</v>
      </c>
      <c r="I8802" s="246"/>
      <c r="J8802" s="247"/>
      <c r="K8802" s="240"/>
      <c r="L8802" s="245"/>
    </row>
    <row r="8803" spans="1:12">
      <c r="A8803" s="243">
        <v>45240</v>
      </c>
      <c r="B8803" s="243">
        <v>45251</v>
      </c>
      <c r="C8803" s="244">
        <f t="shared" si="411"/>
        <v>12</v>
      </c>
      <c r="D8803" s="239">
        <v>45251</v>
      </c>
      <c r="E8803" s="245">
        <f t="shared" si="412"/>
        <v>11</v>
      </c>
      <c r="F8803" s="306" t="s">
        <v>178</v>
      </c>
      <c r="G8803" s="241">
        <v>26340.17</v>
      </c>
      <c r="H8803" s="244">
        <f t="shared" si="413"/>
        <v>289741.87</v>
      </c>
      <c r="I8803" s="246"/>
      <c r="J8803" s="247"/>
      <c r="K8803" s="240"/>
      <c r="L8803" s="245"/>
    </row>
    <row r="8804" spans="1:12">
      <c r="A8804" s="243">
        <v>45240</v>
      </c>
      <c r="B8804" s="243">
        <v>45408</v>
      </c>
      <c r="C8804" s="244">
        <f t="shared" si="411"/>
        <v>169</v>
      </c>
      <c r="D8804" s="239">
        <v>45408</v>
      </c>
      <c r="E8804" s="245">
        <f t="shared" si="412"/>
        <v>168</v>
      </c>
      <c r="F8804" s="306" t="s">
        <v>179</v>
      </c>
      <c r="G8804" s="241">
        <v>5003.38</v>
      </c>
      <c r="H8804" s="244">
        <f t="shared" si="413"/>
        <v>840567.84</v>
      </c>
      <c r="I8804" s="246"/>
      <c r="J8804" s="247"/>
      <c r="K8804" s="240"/>
      <c r="L8804" s="245"/>
    </row>
    <row r="8805" spans="1:12">
      <c r="A8805" s="243">
        <v>45240</v>
      </c>
      <c r="B8805" s="243">
        <v>45250</v>
      </c>
      <c r="C8805" s="244">
        <f t="shared" si="411"/>
        <v>11</v>
      </c>
      <c r="D8805" s="239">
        <v>45250</v>
      </c>
      <c r="E8805" s="245">
        <f t="shared" si="412"/>
        <v>10</v>
      </c>
      <c r="F8805" s="306" t="s">
        <v>175</v>
      </c>
      <c r="G8805" s="241">
        <v>2673</v>
      </c>
      <c r="H8805" s="244">
        <f t="shared" si="413"/>
        <v>26730</v>
      </c>
      <c r="I8805" s="246"/>
      <c r="J8805" s="247"/>
      <c r="K8805" s="240"/>
      <c r="L8805" s="245"/>
    </row>
    <row r="8806" spans="1:12">
      <c r="A8806" s="243">
        <v>45240</v>
      </c>
      <c r="B8806" s="243">
        <v>45274</v>
      </c>
      <c r="C8806" s="244">
        <f t="shared" si="411"/>
        <v>35</v>
      </c>
      <c r="D8806" s="239">
        <v>45274</v>
      </c>
      <c r="E8806" s="245">
        <f t="shared" si="412"/>
        <v>34</v>
      </c>
      <c r="F8806" s="306" t="s">
        <v>175</v>
      </c>
      <c r="G8806" s="241">
        <v>288.07</v>
      </c>
      <c r="H8806" s="244">
        <f t="shared" si="413"/>
        <v>9794.3799999999992</v>
      </c>
      <c r="I8806" s="246"/>
      <c r="J8806" s="247"/>
      <c r="K8806" s="240"/>
      <c r="L8806" s="245"/>
    </row>
    <row r="8807" spans="1:12">
      <c r="A8807" s="243">
        <v>45240</v>
      </c>
      <c r="B8807" s="243">
        <v>45457</v>
      </c>
      <c r="C8807" s="244">
        <f t="shared" si="411"/>
        <v>218</v>
      </c>
      <c r="D8807" s="239">
        <v>45457</v>
      </c>
      <c r="E8807" s="245">
        <f t="shared" si="412"/>
        <v>217</v>
      </c>
      <c r="F8807" s="306" t="s">
        <v>175</v>
      </c>
      <c r="G8807" s="241">
        <v>67.83</v>
      </c>
      <c r="H8807" s="244">
        <f t="shared" si="413"/>
        <v>14719.109999999999</v>
      </c>
      <c r="I8807" s="246"/>
      <c r="J8807" s="247"/>
      <c r="K8807" s="240"/>
      <c r="L8807" s="245"/>
    </row>
    <row r="8808" spans="1:12">
      <c r="A8808" s="243">
        <v>45240</v>
      </c>
      <c r="B8808" s="243">
        <v>45251</v>
      </c>
      <c r="C8808" s="244">
        <f t="shared" si="411"/>
        <v>12</v>
      </c>
      <c r="D8808" s="239">
        <v>45251</v>
      </c>
      <c r="E8808" s="245">
        <f t="shared" si="412"/>
        <v>11</v>
      </c>
      <c r="F8808" s="306" t="s">
        <v>175</v>
      </c>
      <c r="G8808" s="241">
        <v>280.63</v>
      </c>
      <c r="H8808" s="244">
        <f t="shared" si="413"/>
        <v>3086.93</v>
      </c>
      <c r="I8808" s="246"/>
      <c r="J8808" s="247"/>
      <c r="K8808" s="240"/>
      <c r="L8808" s="245"/>
    </row>
    <row r="8809" spans="1:12">
      <c r="A8809" s="243">
        <v>45240</v>
      </c>
      <c r="B8809" s="243">
        <v>45250</v>
      </c>
      <c r="C8809" s="244">
        <f t="shared" si="411"/>
        <v>11</v>
      </c>
      <c r="D8809" s="239">
        <v>45250</v>
      </c>
      <c r="E8809" s="245">
        <f t="shared" si="412"/>
        <v>10</v>
      </c>
      <c r="F8809" s="306" t="s">
        <v>179</v>
      </c>
      <c r="G8809" s="241">
        <v>6784.66</v>
      </c>
      <c r="H8809" s="244">
        <f t="shared" si="413"/>
        <v>67846.600000000006</v>
      </c>
      <c r="I8809" s="246"/>
      <c r="J8809" s="247"/>
      <c r="K8809" s="240"/>
      <c r="L8809" s="245"/>
    </row>
    <row r="8810" spans="1:12">
      <c r="A8810" s="243">
        <v>45240</v>
      </c>
      <c r="B8810" s="243">
        <v>45411</v>
      </c>
      <c r="C8810" s="244">
        <f t="shared" si="411"/>
        <v>172</v>
      </c>
      <c r="D8810" s="239">
        <v>45411</v>
      </c>
      <c r="E8810" s="245">
        <f t="shared" si="412"/>
        <v>171</v>
      </c>
      <c r="F8810" s="306" t="s">
        <v>179</v>
      </c>
      <c r="G8810" s="241">
        <v>1086.43</v>
      </c>
      <c r="H8810" s="244">
        <f t="shared" si="413"/>
        <v>185779.53</v>
      </c>
      <c r="I8810" s="246"/>
      <c r="J8810" s="247"/>
      <c r="K8810" s="240"/>
      <c r="L8810" s="245"/>
    </row>
    <row r="8811" spans="1:12">
      <c r="A8811" s="243">
        <v>45240</v>
      </c>
      <c r="B8811" s="243">
        <v>45436</v>
      </c>
      <c r="C8811" s="244">
        <f t="shared" si="411"/>
        <v>197</v>
      </c>
      <c r="D8811" s="239">
        <v>45436</v>
      </c>
      <c r="E8811" s="245">
        <f t="shared" si="412"/>
        <v>196</v>
      </c>
      <c r="F8811" s="306" t="s">
        <v>176</v>
      </c>
      <c r="G8811" s="241">
        <v>509.89</v>
      </c>
      <c r="H8811" s="244">
        <f t="shared" si="413"/>
        <v>99938.44</v>
      </c>
      <c r="I8811" s="246"/>
      <c r="J8811" s="247"/>
      <c r="K8811" s="240"/>
      <c r="L8811" s="245"/>
    </row>
    <row r="8812" spans="1:12">
      <c r="A8812" s="243">
        <v>45240</v>
      </c>
      <c r="B8812" s="243">
        <v>45296</v>
      </c>
      <c r="C8812" s="244">
        <f t="shared" si="411"/>
        <v>57</v>
      </c>
      <c r="D8812" s="239">
        <v>45296</v>
      </c>
      <c r="E8812" s="245">
        <f t="shared" si="412"/>
        <v>56</v>
      </c>
      <c r="F8812" s="306" t="s">
        <v>175</v>
      </c>
      <c r="G8812" s="241">
        <v>95.97</v>
      </c>
      <c r="H8812" s="244">
        <f t="shared" si="413"/>
        <v>5374.32</v>
      </c>
      <c r="I8812" s="246"/>
      <c r="J8812" s="247"/>
      <c r="K8812" s="240"/>
      <c r="L8812" s="245"/>
    </row>
    <row r="8813" spans="1:12">
      <c r="A8813" s="243">
        <v>45240</v>
      </c>
      <c r="B8813" s="243">
        <v>45251</v>
      </c>
      <c r="C8813" s="244">
        <f t="shared" si="411"/>
        <v>12</v>
      </c>
      <c r="D8813" s="239">
        <v>45251</v>
      </c>
      <c r="E8813" s="245">
        <f t="shared" si="412"/>
        <v>11</v>
      </c>
      <c r="F8813" s="306" t="s">
        <v>179</v>
      </c>
      <c r="G8813" s="241">
        <v>4906.18</v>
      </c>
      <c r="H8813" s="244">
        <f t="shared" si="413"/>
        <v>53967.98</v>
      </c>
      <c r="I8813" s="246"/>
      <c r="J8813" s="247"/>
      <c r="K8813" s="240"/>
      <c r="L8813" s="245"/>
    </row>
    <row r="8814" spans="1:12">
      <c r="A8814" s="243">
        <v>45241</v>
      </c>
      <c r="B8814" s="243">
        <v>45243</v>
      </c>
      <c r="C8814" s="244">
        <f t="shared" si="411"/>
        <v>3</v>
      </c>
      <c r="D8814" s="239">
        <v>45243</v>
      </c>
      <c r="E8814" s="245">
        <f t="shared" si="412"/>
        <v>2</v>
      </c>
      <c r="F8814" s="306" t="s">
        <v>175</v>
      </c>
      <c r="G8814" s="241">
        <v>364.98</v>
      </c>
      <c r="H8814" s="244">
        <f t="shared" si="413"/>
        <v>729.96</v>
      </c>
      <c r="I8814" s="246"/>
      <c r="J8814" s="247"/>
      <c r="K8814" s="240"/>
      <c r="L8814" s="245"/>
    </row>
    <row r="8815" spans="1:12">
      <c r="A8815" s="243">
        <v>45242</v>
      </c>
      <c r="B8815" s="243">
        <v>45260</v>
      </c>
      <c r="C8815" s="244">
        <f t="shared" si="411"/>
        <v>19</v>
      </c>
      <c r="D8815" s="239">
        <v>45260</v>
      </c>
      <c r="E8815" s="245">
        <f t="shared" si="412"/>
        <v>18</v>
      </c>
      <c r="F8815" s="306" t="s">
        <v>177</v>
      </c>
      <c r="G8815" s="241">
        <v>319.25</v>
      </c>
      <c r="H8815" s="244">
        <f t="shared" si="413"/>
        <v>5746.5</v>
      </c>
      <c r="I8815" s="246"/>
      <c r="J8815" s="247"/>
      <c r="K8815" s="240"/>
      <c r="L8815" s="245"/>
    </row>
    <row r="8816" spans="1:12">
      <c r="A8816" s="243">
        <v>45242</v>
      </c>
      <c r="B8816" s="243">
        <v>45250</v>
      </c>
      <c r="C8816" s="244">
        <f t="shared" si="411"/>
        <v>9</v>
      </c>
      <c r="D8816" s="239">
        <v>45250</v>
      </c>
      <c r="E8816" s="245">
        <f t="shared" si="412"/>
        <v>8</v>
      </c>
      <c r="F8816" s="306" t="s">
        <v>175</v>
      </c>
      <c r="G8816" s="241">
        <v>32.799999999999997</v>
      </c>
      <c r="H8816" s="244">
        <f t="shared" si="413"/>
        <v>262.39999999999998</v>
      </c>
      <c r="I8816" s="246"/>
      <c r="J8816" s="247"/>
      <c r="K8816" s="240"/>
      <c r="L8816" s="245"/>
    </row>
    <row r="8817" spans="1:12">
      <c r="A8817" s="243">
        <v>45242</v>
      </c>
      <c r="B8817" s="243">
        <v>45299</v>
      </c>
      <c r="C8817" s="244">
        <f t="shared" si="411"/>
        <v>58</v>
      </c>
      <c r="D8817" s="239">
        <v>45299</v>
      </c>
      <c r="E8817" s="245">
        <f t="shared" si="412"/>
        <v>57</v>
      </c>
      <c r="F8817" s="306" t="s">
        <v>175</v>
      </c>
      <c r="G8817" s="241">
        <v>3.61</v>
      </c>
      <c r="H8817" s="244">
        <f t="shared" si="413"/>
        <v>205.76999999999998</v>
      </c>
      <c r="I8817" s="246"/>
      <c r="J8817" s="247"/>
      <c r="K8817" s="240"/>
      <c r="L8817" s="245"/>
    </row>
    <row r="8818" spans="1:12">
      <c r="A8818" s="243">
        <v>45242</v>
      </c>
      <c r="B8818" s="243">
        <v>45243</v>
      </c>
      <c r="C8818" s="244">
        <f t="shared" si="411"/>
        <v>2</v>
      </c>
      <c r="D8818" s="239">
        <v>45243</v>
      </c>
      <c r="E8818" s="245">
        <f t="shared" si="412"/>
        <v>1</v>
      </c>
      <c r="F8818" s="306" t="s">
        <v>175</v>
      </c>
      <c r="G8818" s="241">
        <v>2028.29</v>
      </c>
      <c r="H8818" s="244">
        <f t="shared" si="413"/>
        <v>2028.29</v>
      </c>
      <c r="I8818" s="246"/>
      <c r="J8818" s="247"/>
      <c r="K8818" s="240"/>
      <c r="L8818" s="245"/>
    </row>
    <row r="8819" spans="1:12">
      <c r="A8819" s="243">
        <v>45242</v>
      </c>
      <c r="B8819" s="243">
        <v>45244</v>
      </c>
      <c r="C8819" s="244">
        <f t="shared" si="411"/>
        <v>3</v>
      </c>
      <c r="D8819" s="239">
        <v>45244</v>
      </c>
      <c r="E8819" s="245">
        <f t="shared" si="412"/>
        <v>2</v>
      </c>
      <c r="F8819" s="306" t="s">
        <v>175</v>
      </c>
      <c r="G8819" s="241">
        <v>599.21</v>
      </c>
      <c r="H8819" s="244">
        <f t="shared" si="413"/>
        <v>1198.42</v>
      </c>
      <c r="I8819" s="246"/>
      <c r="J8819" s="247"/>
      <c r="K8819" s="240"/>
      <c r="L8819" s="245"/>
    </row>
    <row r="8820" spans="1:12">
      <c r="A8820" s="243">
        <v>45242</v>
      </c>
      <c r="B8820" s="243">
        <v>45245</v>
      </c>
      <c r="C8820" s="244">
        <f t="shared" si="411"/>
        <v>4</v>
      </c>
      <c r="D8820" s="239">
        <v>45245</v>
      </c>
      <c r="E8820" s="245">
        <f t="shared" si="412"/>
        <v>3</v>
      </c>
      <c r="F8820" s="306" t="s">
        <v>175</v>
      </c>
      <c r="G8820" s="241">
        <v>14.68</v>
      </c>
      <c r="H8820" s="244">
        <f t="shared" si="413"/>
        <v>44.04</v>
      </c>
      <c r="I8820" s="246"/>
      <c r="J8820" s="247"/>
      <c r="K8820" s="240"/>
      <c r="L8820" s="245"/>
    </row>
    <row r="8821" spans="1:12">
      <c r="A8821" s="243">
        <v>45242</v>
      </c>
      <c r="B8821" s="243">
        <v>45246</v>
      </c>
      <c r="C8821" s="244">
        <f t="shared" si="411"/>
        <v>5</v>
      </c>
      <c r="D8821" s="239">
        <v>45246</v>
      </c>
      <c r="E8821" s="245">
        <f t="shared" si="412"/>
        <v>4</v>
      </c>
      <c r="F8821" s="306" t="s">
        <v>176</v>
      </c>
      <c r="G8821" s="241">
        <v>13.72</v>
      </c>
      <c r="H8821" s="244">
        <f t="shared" si="413"/>
        <v>54.88</v>
      </c>
      <c r="I8821" s="246"/>
      <c r="J8821" s="247"/>
      <c r="K8821" s="240"/>
      <c r="L8821" s="245"/>
    </row>
    <row r="8822" spans="1:12">
      <c r="A8822" s="243">
        <v>45243</v>
      </c>
      <c r="B8822" s="243">
        <v>45244</v>
      </c>
      <c r="C8822" s="244">
        <f t="shared" si="411"/>
        <v>2</v>
      </c>
      <c r="D8822" s="239">
        <v>45244</v>
      </c>
      <c r="E8822" s="245">
        <f t="shared" si="412"/>
        <v>1</v>
      </c>
      <c r="F8822" s="306" t="s">
        <v>176</v>
      </c>
      <c r="G8822" s="241">
        <v>375085.9</v>
      </c>
      <c r="H8822" s="244">
        <f t="shared" si="413"/>
        <v>375085.9</v>
      </c>
      <c r="I8822" s="246"/>
      <c r="J8822" s="247"/>
      <c r="K8822" s="240"/>
      <c r="L8822" s="245"/>
    </row>
    <row r="8823" spans="1:12">
      <c r="A8823" s="243">
        <v>45243</v>
      </c>
      <c r="B8823" s="243">
        <v>45243</v>
      </c>
      <c r="C8823" s="244">
        <f t="shared" si="411"/>
        <v>1</v>
      </c>
      <c r="D8823" s="239">
        <v>45243</v>
      </c>
      <c r="E8823" s="245">
        <f t="shared" si="412"/>
        <v>0</v>
      </c>
      <c r="F8823" s="306" t="s">
        <v>175</v>
      </c>
      <c r="G8823" s="241">
        <v>1263.99</v>
      </c>
      <c r="H8823" s="244">
        <f t="shared" si="413"/>
        <v>0</v>
      </c>
      <c r="I8823" s="246"/>
      <c r="J8823" s="247"/>
      <c r="K8823" s="240"/>
      <c r="L8823" s="245"/>
    </row>
    <row r="8824" spans="1:12">
      <c r="A8824" s="243">
        <v>45243</v>
      </c>
      <c r="B8824" s="243">
        <v>45245</v>
      </c>
      <c r="C8824" s="244">
        <f t="shared" si="411"/>
        <v>3</v>
      </c>
      <c r="D8824" s="239">
        <v>45245</v>
      </c>
      <c r="E8824" s="245">
        <f t="shared" si="412"/>
        <v>2</v>
      </c>
      <c r="F8824" s="306" t="s">
        <v>178</v>
      </c>
      <c r="G8824" s="241">
        <v>21714.87</v>
      </c>
      <c r="H8824" s="244">
        <f t="shared" si="413"/>
        <v>43429.74</v>
      </c>
      <c r="I8824" s="246"/>
      <c r="J8824" s="247"/>
      <c r="K8824" s="240"/>
      <c r="L8824" s="245"/>
    </row>
    <row r="8825" spans="1:12">
      <c r="A8825" s="243">
        <v>45243</v>
      </c>
      <c r="B8825" s="243">
        <v>45317</v>
      </c>
      <c r="C8825" s="244">
        <f t="shared" si="411"/>
        <v>75</v>
      </c>
      <c r="D8825" s="239">
        <v>45317</v>
      </c>
      <c r="E8825" s="245">
        <f t="shared" si="412"/>
        <v>74</v>
      </c>
      <c r="F8825" s="306" t="s">
        <v>175</v>
      </c>
      <c r="G8825" s="241">
        <v>143.65</v>
      </c>
      <c r="H8825" s="244">
        <f t="shared" si="413"/>
        <v>10630.1</v>
      </c>
      <c r="I8825" s="246"/>
      <c r="J8825" s="247"/>
      <c r="K8825" s="240"/>
      <c r="L8825" s="245"/>
    </row>
    <row r="8826" spans="1:12">
      <c r="A8826" s="243">
        <v>45243</v>
      </c>
      <c r="B8826" s="243">
        <v>45244</v>
      </c>
      <c r="C8826" s="244">
        <f t="shared" si="411"/>
        <v>2</v>
      </c>
      <c r="D8826" s="239">
        <v>45244</v>
      </c>
      <c r="E8826" s="245">
        <f t="shared" si="412"/>
        <v>1</v>
      </c>
      <c r="F8826" s="306" t="s">
        <v>175</v>
      </c>
      <c r="G8826" s="241">
        <v>862435.83</v>
      </c>
      <c r="H8826" s="244">
        <f t="shared" si="413"/>
        <v>862435.83</v>
      </c>
      <c r="I8826" s="246"/>
      <c r="J8826" s="247"/>
      <c r="K8826" s="240"/>
      <c r="L8826" s="245"/>
    </row>
    <row r="8827" spans="1:12">
      <c r="A8827" s="243">
        <v>45243</v>
      </c>
      <c r="B8827" s="243">
        <v>45245</v>
      </c>
      <c r="C8827" s="244">
        <f t="shared" si="411"/>
        <v>3</v>
      </c>
      <c r="D8827" s="239">
        <v>45245</v>
      </c>
      <c r="E8827" s="245">
        <f t="shared" si="412"/>
        <v>2</v>
      </c>
      <c r="F8827" s="306" t="s">
        <v>176</v>
      </c>
      <c r="G8827" s="241">
        <v>96421.41</v>
      </c>
      <c r="H8827" s="244">
        <f t="shared" si="413"/>
        <v>192842.82</v>
      </c>
      <c r="I8827" s="246"/>
      <c r="J8827" s="247"/>
      <c r="K8827" s="240"/>
      <c r="L8827" s="245"/>
    </row>
    <row r="8828" spans="1:12">
      <c r="A8828" s="243">
        <v>45243</v>
      </c>
      <c r="B8828" s="243">
        <v>45246</v>
      </c>
      <c r="C8828" s="244">
        <f t="shared" si="411"/>
        <v>4</v>
      </c>
      <c r="D8828" s="239">
        <v>45246</v>
      </c>
      <c r="E8828" s="245">
        <f t="shared" si="412"/>
        <v>3</v>
      </c>
      <c r="F8828" s="306" t="s">
        <v>178</v>
      </c>
      <c r="G8828" s="241">
        <v>97224.25</v>
      </c>
      <c r="H8828" s="244">
        <f t="shared" si="413"/>
        <v>291672.75</v>
      </c>
      <c r="I8828" s="246"/>
      <c r="J8828" s="247"/>
      <c r="K8828" s="240"/>
      <c r="L8828" s="245"/>
    </row>
    <row r="8829" spans="1:12">
      <c r="A8829" s="243">
        <v>45243</v>
      </c>
      <c r="B8829" s="243">
        <v>45246</v>
      </c>
      <c r="C8829" s="244">
        <f t="shared" si="411"/>
        <v>4</v>
      </c>
      <c r="D8829" s="239">
        <v>45246</v>
      </c>
      <c r="E8829" s="245">
        <f t="shared" si="412"/>
        <v>3</v>
      </c>
      <c r="F8829" s="306" t="s">
        <v>176</v>
      </c>
      <c r="G8829" s="241">
        <v>259934.47</v>
      </c>
      <c r="H8829" s="244">
        <f t="shared" si="413"/>
        <v>779803.41</v>
      </c>
      <c r="I8829" s="246"/>
      <c r="J8829" s="247"/>
      <c r="K8829" s="240"/>
      <c r="L8829" s="245"/>
    </row>
    <row r="8830" spans="1:12">
      <c r="A8830" s="243">
        <v>45243</v>
      </c>
      <c r="B8830" s="243">
        <v>45245</v>
      </c>
      <c r="C8830" s="244">
        <f t="shared" si="411"/>
        <v>3</v>
      </c>
      <c r="D8830" s="239">
        <v>45245</v>
      </c>
      <c r="E8830" s="245">
        <f t="shared" si="412"/>
        <v>2</v>
      </c>
      <c r="F8830" s="306" t="s">
        <v>175</v>
      </c>
      <c r="G8830" s="241">
        <v>17580.93</v>
      </c>
      <c r="H8830" s="244">
        <f t="shared" si="413"/>
        <v>35161.86</v>
      </c>
      <c r="I8830" s="246"/>
      <c r="J8830" s="247"/>
      <c r="K8830" s="240"/>
      <c r="L8830" s="245"/>
    </row>
    <row r="8831" spans="1:12">
      <c r="A8831" s="243">
        <v>45243</v>
      </c>
      <c r="B8831" s="243">
        <v>45247</v>
      </c>
      <c r="C8831" s="244">
        <f t="shared" si="411"/>
        <v>5</v>
      </c>
      <c r="D8831" s="239">
        <v>45247</v>
      </c>
      <c r="E8831" s="245">
        <f t="shared" si="412"/>
        <v>4</v>
      </c>
      <c r="F8831" s="306" t="s">
        <v>178</v>
      </c>
      <c r="G8831" s="241">
        <v>363712.69</v>
      </c>
      <c r="H8831" s="244">
        <f t="shared" si="413"/>
        <v>1454850.76</v>
      </c>
      <c r="I8831" s="246"/>
      <c r="J8831" s="247"/>
      <c r="K8831" s="240"/>
      <c r="L8831" s="245"/>
    </row>
    <row r="8832" spans="1:12">
      <c r="A8832" s="243">
        <v>45243</v>
      </c>
      <c r="B8832" s="243">
        <v>45260</v>
      </c>
      <c r="C8832" s="244">
        <f t="shared" si="411"/>
        <v>18</v>
      </c>
      <c r="D8832" s="239">
        <v>45260</v>
      </c>
      <c r="E8832" s="245">
        <f t="shared" si="412"/>
        <v>17</v>
      </c>
      <c r="F8832" s="306" t="s">
        <v>176</v>
      </c>
      <c r="G8832" s="241">
        <v>540.54</v>
      </c>
      <c r="H8832" s="244">
        <f t="shared" si="413"/>
        <v>9189.18</v>
      </c>
      <c r="I8832" s="246"/>
      <c r="J8832" s="247"/>
      <c r="K8832" s="240"/>
      <c r="L8832" s="245"/>
    </row>
    <row r="8833" spans="1:12">
      <c r="A8833" s="243">
        <v>45243</v>
      </c>
      <c r="B8833" s="243">
        <v>45247</v>
      </c>
      <c r="C8833" s="244">
        <f t="shared" si="411"/>
        <v>5</v>
      </c>
      <c r="D8833" s="239">
        <v>45247</v>
      </c>
      <c r="E8833" s="245">
        <f t="shared" si="412"/>
        <v>4</v>
      </c>
      <c r="F8833" s="306" t="s">
        <v>176</v>
      </c>
      <c r="G8833" s="241">
        <v>419150.37</v>
      </c>
      <c r="H8833" s="244">
        <f t="shared" si="413"/>
        <v>1676601.48</v>
      </c>
      <c r="I8833" s="246"/>
      <c r="J8833" s="247"/>
      <c r="K8833" s="240"/>
      <c r="L8833" s="245"/>
    </row>
    <row r="8834" spans="1:12">
      <c r="A8834" s="243">
        <v>45243</v>
      </c>
      <c r="B8834" s="243">
        <v>45246</v>
      </c>
      <c r="C8834" s="244">
        <f t="shared" si="411"/>
        <v>4</v>
      </c>
      <c r="D8834" s="239">
        <v>45246</v>
      </c>
      <c r="E8834" s="245">
        <f t="shared" si="412"/>
        <v>3</v>
      </c>
      <c r="F8834" s="306" t="s">
        <v>175</v>
      </c>
      <c r="G8834" s="241">
        <v>2655.18</v>
      </c>
      <c r="H8834" s="244">
        <f t="shared" si="413"/>
        <v>7965.5399999999991</v>
      </c>
      <c r="I8834" s="246"/>
      <c r="J8834" s="247"/>
      <c r="K8834" s="240"/>
      <c r="L8834" s="245"/>
    </row>
    <row r="8835" spans="1:12">
      <c r="A8835" s="243">
        <v>45243</v>
      </c>
      <c r="B8835" s="243">
        <v>45243</v>
      </c>
      <c r="C8835" s="244">
        <f t="shared" si="411"/>
        <v>1</v>
      </c>
      <c r="D8835" s="239">
        <v>45243</v>
      </c>
      <c r="E8835" s="245">
        <f t="shared" si="412"/>
        <v>0</v>
      </c>
      <c r="F8835" s="306" t="s">
        <v>179</v>
      </c>
      <c r="G8835" s="241">
        <v>9.4600000000000009</v>
      </c>
      <c r="H8835" s="244">
        <f t="shared" si="413"/>
        <v>0</v>
      </c>
      <c r="I8835" s="246"/>
      <c r="J8835" s="247"/>
      <c r="K8835" s="240"/>
      <c r="L8835" s="245"/>
    </row>
    <row r="8836" spans="1:12">
      <c r="A8836" s="243">
        <v>45243</v>
      </c>
      <c r="B8836" s="243">
        <v>45329</v>
      </c>
      <c r="C8836" s="244">
        <f t="shared" si="411"/>
        <v>87</v>
      </c>
      <c r="D8836" s="239">
        <v>45329</v>
      </c>
      <c r="E8836" s="245">
        <f t="shared" si="412"/>
        <v>86</v>
      </c>
      <c r="F8836" s="306" t="s">
        <v>176</v>
      </c>
      <c r="G8836" s="241">
        <v>288.77</v>
      </c>
      <c r="H8836" s="244">
        <f t="shared" si="413"/>
        <v>24834.219999999998</v>
      </c>
      <c r="I8836" s="246"/>
      <c r="J8836" s="247"/>
      <c r="K8836" s="240"/>
      <c r="L8836" s="245"/>
    </row>
    <row r="8837" spans="1:12">
      <c r="A8837" s="243">
        <v>45243</v>
      </c>
      <c r="B8837" s="243">
        <v>45247</v>
      </c>
      <c r="C8837" s="244">
        <f t="shared" si="411"/>
        <v>5</v>
      </c>
      <c r="D8837" s="239">
        <v>45247</v>
      </c>
      <c r="E8837" s="245">
        <f t="shared" si="412"/>
        <v>4</v>
      </c>
      <c r="F8837" s="306" t="s">
        <v>175</v>
      </c>
      <c r="G8837" s="241">
        <v>2421.8000000000002</v>
      </c>
      <c r="H8837" s="244">
        <f t="shared" si="413"/>
        <v>9687.2000000000007</v>
      </c>
      <c r="I8837" s="246"/>
      <c r="J8837" s="247"/>
      <c r="K8837" s="240"/>
      <c r="L8837" s="245"/>
    </row>
    <row r="8838" spans="1:12">
      <c r="A8838" s="243">
        <v>45243</v>
      </c>
      <c r="B8838" s="243">
        <v>45243</v>
      </c>
      <c r="C8838" s="244">
        <f t="shared" si="411"/>
        <v>1</v>
      </c>
      <c r="D8838" s="239">
        <v>45243</v>
      </c>
      <c r="E8838" s="245">
        <f t="shared" si="412"/>
        <v>0</v>
      </c>
      <c r="F8838" s="306" t="s">
        <v>177</v>
      </c>
      <c r="G8838" s="241">
        <v>21.71</v>
      </c>
      <c r="H8838" s="244">
        <f t="shared" si="413"/>
        <v>0</v>
      </c>
      <c r="I8838" s="246"/>
      <c r="J8838" s="247"/>
      <c r="K8838" s="240"/>
      <c r="L8838" s="245"/>
    </row>
    <row r="8839" spans="1:12">
      <c r="A8839" s="243">
        <v>45243</v>
      </c>
      <c r="B8839" s="243">
        <v>45331</v>
      </c>
      <c r="C8839" s="244">
        <f t="shared" ref="C8839:C8902" si="414">B8839-A8839+1</f>
        <v>89</v>
      </c>
      <c r="D8839" s="239">
        <v>45331</v>
      </c>
      <c r="E8839" s="245">
        <f t="shared" ref="E8839:E8902" si="415">D8839-A8839</f>
        <v>88</v>
      </c>
      <c r="F8839" s="306" t="s">
        <v>175</v>
      </c>
      <c r="G8839" s="241">
        <v>20.74</v>
      </c>
      <c r="H8839" s="244">
        <f t="shared" ref="H8839:H8902" si="416">E8839*G8839</f>
        <v>1825.12</v>
      </c>
      <c r="I8839" s="246"/>
      <c r="J8839" s="247"/>
      <c r="K8839" s="240"/>
      <c r="L8839" s="245"/>
    </row>
    <row r="8840" spans="1:12">
      <c r="A8840" s="243">
        <v>45243</v>
      </c>
      <c r="B8840" s="243">
        <v>45244</v>
      </c>
      <c r="C8840" s="244">
        <f t="shared" si="414"/>
        <v>2</v>
      </c>
      <c r="D8840" s="239">
        <v>45244</v>
      </c>
      <c r="E8840" s="245">
        <f t="shared" si="415"/>
        <v>1</v>
      </c>
      <c r="F8840" s="306" t="s">
        <v>177</v>
      </c>
      <c r="G8840" s="241">
        <v>2137.1999999999998</v>
      </c>
      <c r="H8840" s="244">
        <f t="shared" si="416"/>
        <v>2137.1999999999998</v>
      </c>
      <c r="I8840" s="246"/>
      <c r="J8840" s="247"/>
      <c r="K8840" s="240"/>
      <c r="L8840" s="245"/>
    </row>
    <row r="8841" spans="1:12">
      <c r="A8841" s="243">
        <v>45243</v>
      </c>
      <c r="B8841" s="243">
        <v>45245</v>
      </c>
      <c r="C8841" s="244">
        <f t="shared" si="414"/>
        <v>3</v>
      </c>
      <c r="D8841" s="239">
        <v>45245</v>
      </c>
      <c r="E8841" s="245">
        <f t="shared" si="415"/>
        <v>2</v>
      </c>
      <c r="F8841" s="306" t="s">
        <v>177</v>
      </c>
      <c r="G8841" s="241">
        <v>533.84</v>
      </c>
      <c r="H8841" s="244">
        <f t="shared" si="416"/>
        <v>1067.68</v>
      </c>
      <c r="I8841" s="246"/>
      <c r="J8841" s="247"/>
      <c r="K8841" s="240"/>
      <c r="L8841" s="245"/>
    </row>
    <row r="8842" spans="1:12">
      <c r="A8842" s="243">
        <v>45243</v>
      </c>
      <c r="B8842" s="243">
        <v>45272</v>
      </c>
      <c r="C8842" s="244">
        <f t="shared" si="414"/>
        <v>30</v>
      </c>
      <c r="D8842" s="239">
        <v>45272</v>
      </c>
      <c r="E8842" s="245">
        <f t="shared" si="415"/>
        <v>29</v>
      </c>
      <c r="F8842" s="306" t="s">
        <v>175</v>
      </c>
      <c r="G8842" s="241">
        <v>45.83</v>
      </c>
      <c r="H8842" s="244">
        <f t="shared" si="416"/>
        <v>1329.07</v>
      </c>
      <c r="I8842" s="246"/>
      <c r="J8842" s="247"/>
      <c r="K8842" s="240"/>
      <c r="L8842" s="245"/>
    </row>
    <row r="8843" spans="1:12">
      <c r="A8843" s="243">
        <v>45243</v>
      </c>
      <c r="B8843" s="243">
        <v>45250</v>
      </c>
      <c r="C8843" s="244">
        <f t="shared" si="414"/>
        <v>8</v>
      </c>
      <c r="D8843" s="239">
        <v>45250</v>
      </c>
      <c r="E8843" s="245">
        <f t="shared" si="415"/>
        <v>7</v>
      </c>
      <c r="F8843" s="306" t="s">
        <v>178</v>
      </c>
      <c r="G8843" s="241">
        <v>178438.66</v>
      </c>
      <c r="H8843" s="244">
        <f t="shared" si="416"/>
        <v>1249070.6200000001</v>
      </c>
      <c r="I8843" s="246"/>
      <c r="J8843" s="247"/>
      <c r="K8843" s="240"/>
      <c r="L8843" s="245"/>
    </row>
    <row r="8844" spans="1:12">
      <c r="A8844" s="243">
        <v>45243</v>
      </c>
      <c r="B8844" s="243">
        <v>45273</v>
      </c>
      <c r="C8844" s="244">
        <f t="shared" si="414"/>
        <v>31</v>
      </c>
      <c r="D8844" s="239">
        <v>45273</v>
      </c>
      <c r="E8844" s="245">
        <f t="shared" si="415"/>
        <v>30</v>
      </c>
      <c r="F8844" s="306" t="s">
        <v>176</v>
      </c>
      <c r="G8844" s="241">
        <v>36.06</v>
      </c>
      <c r="H8844" s="244">
        <f t="shared" si="416"/>
        <v>1081.8000000000002</v>
      </c>
      <c r="I8844" s="246"/>
      <c r="J8844" s="247"/>
      <c r="K8844" s="240"/>
      <c r="L8844" s="245"/>
    </row>
    <row r="8845" spans="1:12">
      <c r="A8845" s="243">
        <v>45243</v>
      </c>
      <c r="B8845" s="243">
        <v>45250</v>
      </c>
      <c r="C8845" s="244">
        <f t="shared" si="414"/>
        <v>8</v>
      </c>
      <c r="D8845" s="239">
        <v>45250</v>
      </c>
      <c r="E8845" s="245">
        <f t="shared" si="415"/>
        <v>7</v>
      </c>
      <c r="F8845" s="306" t="s">
        <v>176</v>
      </c>
      <c r="G8845" s="241">
        <v>68147.850000000006</v>
      </c>
      <c r="H8845" s="244">
        <f t="shared" si="416"/>
        <v>477034.95000000007</v>
      </c>
      <c r="I8845" s="246"/>
      <c r="J8845" s="247"/>
      <c r="K8845" s="240"/>
      <c r="L8845" s="245"/>
    </row>
    <row r="8846" spans="1:12">
      <c r="A8846" s="243">
        <v>45243</v>
      </c>
      <c r="B8846" s="243">
        <v>45247</v>
      </c>
      <c r="C8846" s="244">
        <f t="shared" si="414"/>
        <v>5</v>
      </c>
      <c r="D8846" s="239">
        <v>45247</v>
      </c>
      <c r="E8846" s="245">
        <f t="shared" si="415"/>
        <v>4</v>
      </c>
      <c r="F8846" s="306" t="s">
        <v>177</v>
      </c>
      <c r="G8846" s="241">
        <v>81.180000000000007</v>
      </c>
      <c r="H8846" s="244">
        <f t="shared" si="416"/>
        <v>324.72000000000003</v>
      </c>
      <c r="I8846" s="246"/>
      <c r="J8846" s="247"/>
      <c r="K8846" s="240"/>
      <c r="L8846" s="245"/>
    </row>
    <row r="8847" spans="1:12">
      <c r="A8847" s="243">
        <v>45243</v>
      </c>
      <c r="B8847" s="243">
        <v>45251</v>
      </c>
      <c r="C8847" s="244">
        <f t="shared" si="414"/>
        <v>9</v>
      </c>
      <c r="D8847" s="239">
        <v>45251</v>
      </c>
      <c r="E8847" s="245">
        <f t="shared" si="415"/>
        <v>8</v>
      </c>
      <c r="F8847" s="306" t="s">
        <v>178</v>
      </c>
      <c r="G8847" s="241">
        <v>8737.82</v>
      </c>
      <c r="H8847" s="244">
        <f t="shared" si="416"/>
        <v>69902.559999999998</v>
      </c>
      <c r="I8847" s="246"/>
      <c r="J8847" s="247"/>
      <c r="K8847" s="240"/>
      <c r="L8847" s="245"/>
    </row>
    <row r="8848" spans="1:12">
      <c r="A8848" s="243">
        <v>45243</v>
      </c>
      <c r="B8848" s="243">
        <v>45273</v>
      </c>
      <c r="C8848" s="244">
        <f t="shared" si="414"/>
        <v>31</v>
      </c>
      <c r="D8848" s="239">
        <v>45273</v>
      </c>
      <c r="E8848" s="245">
        <f t="shared" si="415"/>
        <v>30</v>
      </c>
      <c r="F8848" s="306" t="s">
        <v>175</v>
      </c>
      <c r="G8848" s="241">
        <v>261.95</v>
      </c>
      <c r="H8848" s="244">
        <f t="shared" si="416"/>
        <v>7858.5</v>
      </c>
      <c r="I8848" s="246"/>
      <c r="J8848" s="247"/>
      <c r="K8848" s="240"/>
      <c r="L8848" s="245"/>
    </row>
    <row r="8849" spans="1:12">
      <c r="A8849" s="243">
        <v>45243</v>
      </c>
      <c r="B8849" s="243">
        <v>45274</v>
      </c>
      <c r="C8849" s="244">
        <f t="shared" si="414"/>
        <v>32</v>
      </c>
      <c r="D8849" s="239">
        <v>45274</v>
      </c>
      <c r="E8849" s="245">
        <f t="shared" si="415"/>
        <v>31</v>
      </c>
      <c r="F8849" s="306" t="s">
        <v>176</v>
      </c>
      <c r="G8849" s="241">
        <v>1692.09</v>
      </c>
      <c r="H8849" s="244">
        <f t="shared" si="416"/>
        <v>52454.79</v>
      </c>
      <c r="I8849" s="246"/>
      <c r="J8849" s="247"/>
      <c r="K8849" s="240"/>
      <c r="L8849" s="245"/>
    </row>
    <row r="8850" spans="1:12">
      <c r="A8850" s="243">
        <v>45243</v>
      </c>
      <c r="B8850" s="243">
        <v>45250</v>
      </c>
      <c r="C8850" s="244">
        <f t="shared" si="414"/>
        <v>8</v>
      </c>
      <c r="D8850" s="239">
        <v>45250</v>
      </c>
      <c r="E8850" s="245">
        <f t="shared" si="415"/>
        <v>7</v>
      </c>
      <c r="F8850" s="306" t="s">
        <v>175</v>
      </c>
      <c r="G8850" s="241">
        <v>3284.48</v>
      </c>
      <c r="H8850" s="244">
        <f t="shared" si="416"/>
        <v>22991.360000000001</v>
      </c>
      <c r="I8850" s="246"/>
      <c r="J8850" s="247"/>
      <c r="K8850" s="240"/>
      <c r="L8850" s="245"/>
    </row>
    <row r="8851" spans="1:12">
      <c r="A8851" s="243">
        <v>45243</v>
      </c>
      <c r="B8851" s="243">
        <v>45418</v>
      </c>
      <c r="C8851" s="244">
        <f t="shared" si="414"/>
        <v>176</v>
      </c>
      <c r="D8851" s="239">
        <v>45418</v>
      </c>
      <c r="E8851" s="245">
        <f t="shared" si="415"/>
        <v>175</v>
      </c>
      <c r="F8851" s="306" t="s">
        <v>175</v>
      </c>
      <c r="G8851" s="241">
        <v>224.82</v>
      </c>
      <c r="H8851" s="244">
        <f t="shared" si="416"/>
        <v>39343.5</v>
      </c>
      <c r="I8851" s="246"/>
      <c r="J8851" s="247"/>
      <c r="K8851" s="240"/>
      <c r="L8851" s="245"/>
    </row>
    <row r="8852" spans="1:12">
      <c r="A8852" s="243">
        <v>45243</v>
      </c>
      <c r="B8852" s="243">
        <v>45274</v>
      </c>
      <c r="C8852" s="244">
        <f t="shared" si="414"/>
        <v>32</v>
      </c>
      <c r="D8852" s="239">
        <v>45274</v>
      </c>
      <c r="E8852" s="245">
        <f t="shared" si="415"/>
        <v>31</v>
      </c>
      <c r="F8852" s="306" t="s">
        <v>175</v>
      </c>
      <c r="G8852" s="241">
        <v>37.32</v>
      </c>
      <c r="H8852" s="244">
        <f t="shared" si="416"/>
        <v>1156.92</v>
      </c>
      <c r="I8852" s="246"/>
      <c r="J8852" s="247"/>
      <c r="K8852" s="240"/>
      <c r="L8852" s="245"/>
    </row>
    <row r="8853" spans="1:12">
      <c r="A8853" s="243">
        <v>45243</v>
      </c>
      <c r="B8853" s="243">
        <v>45293</v>
      </c>
      <c r="C8853" s="244">
        <f t="shared" si="414"/>
        <v>51</v>
      </c>
      <c r="D8853" s="239">
        <v>45293</v>
      </c>
      <c r="E8853" s="245">
        <f t="shared" si="415"/>
        <v>50</v>
      </c>
      <c r="F8853" s="306" t="s">
        <v>175</v>
      </c>
      <c r="G8853" s="241">
        <v>149.04</v>
      </c>
      <c r="H8853" s="244">
        <f t="shared" si="416"/>
        <v>7452</v>
      </c>
      <c r="I8853" s="246"/>
      <c r="J8853" s="247"/>
      <c r="K8853" s="240"/>
      <c r="L8853" s="245"/>
    </row>
    <row r="8854" spans="1:12">
      <c r="A8854" s="243">
        <v>45243</v>
      </c>
      <c r="B8854" s="243">
        <v>45251</v>
      </c>
      <c r="C8854" s="244">
        <f t="shared" si="414"/>
        <v>9</v>
      </c>
      <c r="D8854" s="239">
        <v>45251</v>
      </c>
      <c r="E8854" s="245">
        <f t="shared" si="415"/>
        <v>8</v>
      </c>
      <c r="F8854" s="306" t="s">
        <v>175</v>
      </c>
      <c r="G8854" s="241">
        <v>4936.72</v>
      </c>
      <c r="H8854" s="244">
        <f t="shared" si="416"/>
        <v>39493.760000000002</v>
      </c>
      <c r="I8854" s="246"/>
      <c r="J8854" s="247"/>
      <c r="K8854" s="240"/>
      <c r="L8854" s="245"/>
    </row>
    <row r="8855" spans="1:12">
      <c r="A8855" s="243">
        <v>45243</v>
      </c>
      <c r="B8855" s="243">
        <v>45275</v>
      </c>
      <c r="C8855" s="244">
        <f t="shared" si="414"/>
        <v>33</v>
      </c>
      <c r="D8855" s="239">
        <v>45275</v>
      </c>
      <c r="E8855" s="245">
        <f t="shared" si="415"/>
        <v>32</v>
      </c>
      <c r="F8855" s="306" t="s">
        <v>175</v>
      </c>
      <c r="G8855" s="241">
        <v>128.07</v>
      </c>
      <c r="H8855" s="244">
        <f t="shared" si="416"/>
        <v>4098.24</v>
      </c>
      <c r="I8855" s="246"/>
      <c r="J8855" s="247"/>
      <c r="K8855" s="240"/>
      <c r="L8855" s="245"/>
    </row>
    <row r="8856" spans="1:12">
      <c r="A8856" s="243">
        <v>45243</v>
      </c>
      <c r="B8856" s="243">
        <v>45356</v>
      </c>
      <c r="C8856" s="244">
        <f t="shared" si="414"/>
        <v>114</v>
      </c>
      <c r="D8856" s="239">
        <v>45356</v>
      </c>
      <c r="E8856" s="245">
        <f t="shared" si="415"/>
        <v>113</v>
      </c>
      <c r="F8856" s="306" t="s">
        <v>175</v>
      </c>
      <c r="G8856" s="241">
        <v>23.19</v>
      </c>
      <c r="H8856" s="244">
        <f t="shared" si="416"/>
        <v>2620.4700000000003</v>
      </c>
      <c r="I8856" s="246"/>
      <c r="J8856" s="247"/>
      <c r="K8856" s="240"/>
      <c r="L8856" s="245"/>
    </row>
    <row r="8857" spans="1:12">
      <c r="A8857" s="243">
        <v>45243</v>
      </c>
      <c r="B8857" s="243">
        <v>45290</v>
      </c>
      <c r="C8857" s="244">
        <f t="shared" si="414"/>
        <v>48</v>
      </c>
      <c r="D8857" s="239">
        <v>45290</v>
      </c>
      <c r="E8857" s="245">
        <f t="shared" si="415"/>
        <v>47</v>
      </c>
      <c r="F8857" s="306" t="s">
        <v>176</v>
      </c>
      <c r="G8857" s="241">
        <v>985.96</v>
      </c>
      <c r="H8857" s="244">
        <f t="shared" si="416"/>
        <v>46340.12</v>
      </c>
      <c r="I8857" s="246"/>
      <c r="J8857" s="247"/>
      <c r="K8857" s="240"/>
      <c r="L8857" s="245"/>
    </row>
    <row r="8858" spans="1:12">
      <c r="A8858" s="243">
        <v>45243</v>
      </c>
      <c r="B8858" s="243">
        <v>45252</v>
      </c>
      <c r="C8858" s="244">
        <f t="shared" si="414"/>
        <v>10</v>
      </c>
      <c r="D8858" s="239">
        <v>45252</v>
      </c>
      <c r="E8858" s="245">
        <f t="shared" si="415"/>
        <v>9</v>
      </c>
      <c r="F8858" s="306" t="s">
        <v>175</v>
      </c>
      <c r="G8858" s="241">
        <v>399.97</v>
      </c>
      <c r="H8858" s="244">
        <f t="shared" si="416"/>
        <v>3599.7300000000005</v>
      </c>
      <c r="I8858" s="246"/>
      <c r="J8858" s="247"/>
      <c r="K8858" s="240"/>
      <c r="L8858" s="245"/>
    </row>
    <row r="8859" spans="1:12">
      <c r="A8859" s="243">
        <v>45243</v>
      </c>
      <c r="B8859" s="243">
        <v>45261</v>
      </c>
      <c r="C8859" s="244">
        <f t="shared" si="414"/>
        <v>19</v>
      </c>
      <c r="D8859" s="239">
        <v>45261</v>
      </c>
      <c r="E8859" s="245">
        <f t="shared" si="415"/>
        <v>18</v>
      </c>
      <c r="F8859" s="306" t="s">
        <v>175</v>
      </c>
      <c r="G8859" s="241">
        <v>55.95</v>
      </c>
      <c r="H8859" s="244">
        <f t="shared" si="416"/>
        <v>1007.1</v>
      </c>
      <c r="I8859" s="246"/>
      <c r="J8859" s="247"/>
      <c r="K8859" s="240"/>
      <c r="L8859" s="245"/>
    </row>
    <row r="8860" spans="1:12">
      <c r="A8860" s="243">
        <v>45243</v>
      </c>
      <c r="B8860" s="243">
        <v>45257</v>
      </c>
      <c r="C8860" s="244">
        <f t="shared" si="414"/>
        <v>15</v>
      </c>
      <c r="D8860" s="239">
        <v>45257</v>
      </c>
      <c r="E8860" s="245">
        <f t="shared" si="415"/>
        <v>14</v>
      </c>
      <c r="F8860" s="306" t="s">
        <v>175</v>
      </c>
      <c r="G8860" s="241">
        <v>922.21</v>
      </c>
      <c r="H8860" s="244">
        <f t="shared" si="416"/>
        <v>12910.94</v>
      </c>
      <c r="I8860" s="246"/>
      <c r="J8860" s="247"/>
      <c r="K8860" s="240"/>
      <c r="L8860" s="245"/>
    </row>
    <row r="8861" spans="1:12">
      <c r="A8861" s="243">
        <v>45243</v>
      </c>
      <c r="B8861" s="243">
        <v>45258</v>
      </c>
      <c r="C8861" s="244">
        <f t="shared" si="414"/>
        <v>16</v>
      </c>
      <c r="D8861" s="239">
        <v>45258</v>
      </c>
      <c r="E8861" s="245">
        <f t="shared" si="415"/>
        <v>15</v>
      </c>
      <c r="F8861" s="306" t="s">
        <v>175</v>
      </c>
      <c r="G8861" s="241">
        <v>157.94</v>
      </c>
      <c r="H8861" s="244">
        <f t="shared" si="416"/>
        <v>2369.1</v>
      </c>
      <c r="I8861" s="246"/>
      <c r="J8861" s="247"/>
      <c r="K8861" s="240"/>
      <c r="L8861" s="245"/>
    </row>
    <row r="8862" spans="1:12">
      <c r="A8862" s="243">
        <v>45243</v>
      </c>
      <c r="B8862" s="243">
        <v>45280</v>
      </c>
      <c r="C8862" s="244">
        <f t="shared" si="414"/>
        <v>38</v>
      </c>
      <c r="D8862" s="239">
        <v>45280</v>
      </c>
      <c r="E8862" s="245">
        <f t="shared" si="415"/>
        <v>37</v>
      </c>
      <c r="F8862" s="306" t="s">
        <v>176</v>
      </c>
      <c r="G8862" s="241">
        <v>164.65</v>
      </c>
      <c r="H8862" s="244">
        <f t="shared" si="416"/>
        <v>6092.05</v>
      </c>
      <c r="I8862" s="246"/>
      <c r="J8862" s="247"/>
      <c r="K8862" s="240"/>
      <c r="L8862" s="245"/>
    </row>
    <row r="8863" spans="1:12">
      <c r="A8863" s="243">
        <v>45243</v>
      </c>
      <c r="B8863" s="243">
        <v>45243</v>
      </c>
      <c r="C8863" s="244">
        <f t="shared" si="414"/>
        <v>1</v>
      </c>
      <c r="D8863" s="239">
        <v>45243</v>
      </c>
      <c r="E8863" s="245">
        <f t="shared" si="415"/>
        <v>0</v>
      </c>
      <c r="F8863" s="306" t="s">
        <v>176</v>
      </c>
      <c r="G8863" s="241">
        <v>574.86</v>
      </c>
      <c r="H8863" s="244">
        <f t="shared" si="416"/>
        <v>0</v>
      </c>
      <c r="I8863" s="246"/>
      <c r="J8863" s="247"/>
      <c r="K8863" s="240"/>
      <c r="L8863" s="245"/>
    </row>
    <row r="8864" spans="1:12">
      <c r="A8864" s="243">
        <v>45243</v>
      </c>
      <c r="B8864" s="243">
        <v>45244</v>
      </c>
      <c r="C8864" s="244">
        <f t="shared" si="414"/>
        <v>2</v>
      </c>
      <c r="D8864" s="239">
        <v>45244</v>
      </c>
      <c r="E8864" s="245">
        <f t="shared" si="415"/>
        <v>1</v>
      </c>
      <c r="F8864" s="306" t="s">
        <v>178</v>
      </c>
      <c r="G8864" s="241">
        <v>37363.57</v>
      </c>
      <c r="H8864" s="244">
        <f t="shared" si="416"/>
        <v>37363.57</v>
      </c>
      <c r="I8864" s="246"/>
      <c r="J8864" s="247"/>
      <c r="K8864" s="240"/>
      <c r="L8864" s="245"/>
    </row>
    <row r="8865" spans="1:12">
      <c r="A8865" s="243">
        <v>45243</v>
      </c>
      <c r="B8865" s="243">
        <v>45266</v>
      </c>
      <c r="C8865" s="244">
        <f t="shared" si="414"/>
        <v>24</v>
      </c>
      <c r="D8865" s="239">
        <v>45266</v>
      </c>
      <c r="E8865" s="245">
        <f t="shared" si="415"/>
        <v>23</v>
      </c>
      <c r="F8865" s="306" t="s">
        <v>175</v>
      </c>
      <c r="G8865" s="241">
        <v>112.08</v>
      </c>
      <c r="H8865" s="244">
        <f t="shared" si="416"/>
        <v>2577.84</v>
      </c>
      <c r="I8865" s="246"/>
      <c r="J8865" s="247"/>
      <c r="K8865" s="240"/>
      <c r="L8865" s="245"/>
    </row>
    <row r="8866" spans="1:12">
      <c r="A8866" s="243">
        <v>45243</v>
      </c>
      <c r="B8866" s="243">
        <v>45436</v>
      </c>
      <c r="C8866" s="244">
        <f t="shared" si="414"/>
        <v>194</v>
      </c>
      <c r="D8866" s="239">
        <v>45436</v>
      </c>
      <c r="E8866" s="245">
        <f t="shared" si="415"/>
        <v>193</v>
      </c>
      <c r="F8866" s="306" t="s">
        <v>177</v>
      </c>
      <c r="G8866" s="241">
        <v>136.22</v>
      </c>
      <c r="H8866" s="244">
        <f t="shared" si="416"/>
        <v>26290.46</v>
      </c>
      <c r="I8866" s="246"/>
      <c r="J8866" s="247"/>
      <c r="K8866" s="240"/>
      <c r="L8866" s="245"/>
    </row>
    <row r="8867" spans="1:12">
      <c r="A8867" s="243">
        <v>45243</v>
      </c>
      <c r="B8867" s="243">
        <v>45259</v>
      </c>
      <c r="C8867" s="244">
        <f t="shared" si="414"/>
        <v>17</v>
      </c>
      <c r="D8867" s="239">
        <v>45259</v>
      </c>
      <c r="E8867" s="245">
        <f t="shared" si="415"/>
        <v>16</v>
      </c>
      <c r="F8867" s="306" t="s">
        <v>175</v>
      </c>
      <c r="G8867" s="241">
        <v>89.83</v>
      </c>
      <c r="H8867" s="244">
        <f t="shared" si="416"/>
        <v>1437.28</v>
      </c>
      <c r="I8867" s="246"/>
      <c r="J8867" s="247"/>
      <c r="K8867" s="240"/>
      <c r="L8867" s="245"/>
    </row>
    <row r="8868" spans="1:12">
      <c r="A8868" s="243">
        <v>45244</v>
      </c>
      <c r="B8868" s="243">
        <v>45247</v>
      </c>
      <c r="C8868" s="244">
        <f t="shared" si="414"/>
        <v>4</v>
      </c>
      <c r="D8868" s="239">
        <v>45247</v>
      </c>
      <c r="E8868" s="245">
        <f t="shared" si="415"/>
        <v>3</v>
      </c>
      <c r="F8868" s="306" t="s">
        <v>180</v>
      </c>
      <c r="G8868" s="241">
        <v>-8904.9500000000007</v>
      </c>
      <c r="H8868" s="244">
        <f t="shared" si="416"/>
        <v>-26714.850000000002</v>
      </c>
      <c r="I8868" s="246"/>
      <c r="J8868" s="247"/>
      <c r="K8868" s="240"/>
      <c r="L8868" s="245"/>
    </row>
    <row r="8869" spans="1:12">
      <c r="A8869" s="243">
        <v>45244</v>
      </c>
      <c r="B8869" s="243">
        <v>45279</v>
      </c>
      <c r="C8869" s="244">
        <f t="shared" si="414"/>
        <v>36</v>
      </c>
      <c r="D8869" s="239">
        <v>45279</v>
      </c>
      <c r="E8869" s="245">
        <f t="shared" si="415"/>
        <v>35</v>
      </c>
      <c r="F8869" s="306" t="s">
        <v>175</v>
      </c>
      <c r="G8869" s="241">
        <v>30.11</v>
      </c>
      <c r="H8869" s="244">
        <f t="shared" si="416"/>
        <v>1053.8499999999999</v>
      </c>
      <c r="I8869" s="246"/>
      <c r="J8869" s="247"/>
      <c r="K8869" s="240"/>
      <c r="L8869" s="245"/>
    </row>
    <row r="8870" spans="1:12">
      <c r="A8870" s="243">
        <v>45244</v>
      </c>
      <c r="B8870" s="243">
        <v>45250</v>
      </c>
      <c r="C8870" s="244">
        <f t="shared" si="414"/>
        <v>7</v>
      </c>
      <c r="D8870" s="239">
        <v>45250</v>
      </c>
      <c r="E8870" s="245">
        <f t="shared" si="415"/>
        <v>6</v>
      </c>
      <c r="F8870" s="306" t="s">
        <v>177</v>
      </c>
      <c r="G8870" s="241">
        <v>15411.7</v>
      </c>
      <c r="H8870" s="244">
        <f t="shared" si="416"/>
        <v>92470.200000000012</v>
      </c>
      <c r="I8870" s="246"/>
      <c r="J8870" s="247"/>
      <c r="K8870" s="240"/>
      <c r="L8870" s="245"/>
    </row>
    <row r="8871" spans="1:12">
      <c r="A8871" s="243">
        <v>45244</v>
      </c>
      <c r="B8871" s="243">
        <v>45436</v>
      </c>
      <c r="C8871" s="244">
        <f t="shared" si="414"/>
        <v>193</v>
      </c>
      <c r="D8871" s="239">
        <v>45436</v>
      </c>
      <c r="E8871" s="245">
        <f t="shared" si="415"/>
        <v>192</v>
      </c>
      <c r="F8871" s="306" t="s">
        <v>179</v>
      </c>
      <c r="G8871" s="241">
        <v>190.46</v>
      </c>
      <c r="H8871" s="244">
        <f t="shared" si="416"/>
        <v>36568.32</v>
      </c>
      <c r="I8871" s="246"/>
      <c r="J8871" s="247"/>
      <c r="K8871" s="240"/>
      <c r="L8871" s="245"/>
    </row>
    <row r="8872" spans="1:12">
      <c r="A8872" s="243">
        <v>45244</v>
      </c>
      <c r="B8872" s="243">
        <v>45440</v>
      </c>
      <c r="C8872" s="244">
        <f t="shared" si="414"/>
        <v>197</v>
      </c>
      <c r="D8872" s="239">
        <v>45440</v>
      </c>
      <c r="E8872" s="245">
        <f t="shared" si="415"/>
        <v>196</v>
      </c>
      <c r="F8872" s="306" t="s">
        <v>176</v>
      </c>
      <c r="G8872" s="241">
        <v>1244.1600000000001</v>
      </c>
      <c r="H8872" s="244">
        <f t="shared" si="416"/>
        <v>243855.36000000002</v>
      </c>
      <c r="I8872" s="246"/>
      <c r="J8872" s="247"/>
      <c r="K8872" s="240"/>
      <c r="L8872" s="245"/>
    </row>
    <row r="8873" spans="1:12">
      <c r="A8873" s="243">
        <v>45244</v>
      </c>
      <c r="B8873" s="243">
        <v>45257</v>
      </c>
      <c r="C8873" s="244">
        <f t="shared" si="414"/>
        <v>14</v>
      </c>
      <c r="D8873" s="239">
        <v>45257</v>
      </c>
      <c r="E8873" s="245">
        <f t="shared" si="415"/>
        <v>13</v>
      </c>
      <c r="F8873" s="306" t="s">
        <v>175</v>
      </c>
      <c r="G8873" s="241">
        <v>252.75</v>
      </c>
      <c r="H8873" s="244">
        <f t="shared" si="416"/>
        <v>3285.75</v>
      </c>
      <c r="I8873" s="246"/>
      <c r="J8873" s="247"/>
      <c r="K8873" s="240"/>
      <c r="L8873" s="245"/>
    </row>
    <row r="8874" spans="1:12">
      <c r="A8874" s="243">
        <v>45244</v>
      </c>
      <c r="B8874" s="243">
        <v>45376</v>
      </c>
      <c r="C8874" s="244">
        <f t="shared" si="414"/>
        <v>133</v>
      </c>
      <c r="D8874" s="239">
        <v>45376</v>
      </c>
      <c r="E8874" s="245">
        <f t="shared" si="415"/>
        <v>132</v>
      </c>
      <c r="F8874" s="306" t="s">
        <v>175</v>
      </c>
      <c r="G8874" s="241">
        <v>51.42</v>
      </c>
      <c r="H8874" s="244">
        <f t="shared" si="416"/>
        <v>6787.4400000000005</v>
      </c>
      <c r="I8874" s="246"/>
      <c r="J8874" s="247"/>
      <c r="K8874" s="240"/>
      <c r="L8874" s="245"/>
    </row>
    <row r="8875" spans="1:12">
      <c r="A8875" s="243">
        <v>45244</v>
      </c>
      <c r="B8875" s="243">
        <v>45258</v>
      </c>
      <c r="C8875" s="244">
        <f t="shared" si="414"/>
        <v>15</v>
      </c>
      <c r="D8875" s="239">
        <v>45258</v>
      </c>
      <c r="E8875" s="245">
        <f t="shared" si="415"/>
        <v>14</v>
      </c>
      <c r="F8875" s="306" t="s">
        <v>175</v>
      </c>
      <c r="G8875" s="241">
        <v>70.569999999999993</v>
      </c>
      <c r="H8875" s="244">
        <f t="shared" si="416"/>
        <v>987.9799999999999</v>
      </c>
      <c r="I8875" s="246"/>
      <c r="J8875" s="247"/>
      <c r="K8875" s="240"/>
      <c r="L8875" s="245"/>
    </row>
    <row r="8876" spans="1:12">
      <c r="A8876" s="243">
        <v>45244</v>
      </c>
      <c r="B8876" s="243">
        <v>45259</v>
      </c>
      <c r="C8876" s="244">
        <f t="shared" si="414"/>
        <v>16</v>
      </c>
      <c r="D8876" s="239">
        <v>45259</v>
      </c>
      <c r="E8876" s="245">
        <f t="shared" si="415"/>
        <v>15</v>
      </c>
      <c r="F8876" s="306" t="s">
        <v>175</v>
      </c>
      <c r="G8876" s="241">
        <v>129.6</v>
      </c>
      <c r="H8876" s="244">
        <f t="shared" si="416"/>
        <v>1944</v>
      </c>
      <c r="I8876" s="246"/>
      <c r="J8876" s="247"/>
      <c r="K8876" s="240"/>
      <c r="L8876" s="245"/>
    </row>
    <row r="8877" spans="1:12">
      <c r="A8877" s="243">
        <v>45244</v>
      </c>
      <c r="B8877" s="243">
        <v>45282</v>
      </c>
      <c r="C8877" s="244">
        <f t="shared" si="414"/>
        <v>39</v>
      </c>
      <c r="D8877" s="239">
        <v>45282</v>
      </c>
      <c r="E8877" s="245">
        <f t="shared" si="415"/>
        <v>38</v>
      </c>
      <c r="F8877" s="306" t="s">
        <v>178</v>
      </c>
      <c r="G8877" s="241">
        <v>9563.33</v>
      </c>
      <c r="H8877" s="244">
        <f t="shared" si="416"/>
        <v>363406.54</v>
      </c>
      <c r="I8877" s="246"/>
      <c r="J8877" s="247"/>
      <c r="K8877" s="240"/>
      <c r="L8877" s="245"/>
    </row>
    <row r="8878" spans="1:12">
      <c r="A8878" s="243">
        <v>45244</v>
      </c>
      <c r="B8878" s="243">
        <v>45245</v>
      </c>
      <c r="C8878" s="244">
        <f t="shared" si="414"/>
        <v>2</v>
      </c>
      <c r="D8878" s="239">
        <v>45245</v>
      </c>
      <c r="E8878" s="245">
        <f t="shared" si="415"/>
        <v>1</v>
      </c>
      <c r="F8878" s="306" t="s">
        <v>178</v>
      </c>
      <c r="G8878" s="241">
        <v>10292.620000000001</v>
      </c>
      <c r="H8878" s="244">
        <f t="shared" si="416"/>
        <v>10292.620000000001</v>
      </c>
      <c r="I8878" s="246"/>
      <c r="J8878" s="247"/>
      <c r="K8878" s="240"/>
      <c r="L8878" s="245"/>
    </row>
    <row r="8879" spans="1:12">
      <c r="A8879" s="243">
        <v>45244</v>
      </c>
      <c r="B8879" s="243">
        <v>45244</v>
      </c>
      <c r="C8879" s="244">
        <f t="shared" si="414"/>
        <v>1</v>
      </c>
      <c r="D8879" s="239">
        <v>45244</v>
      </c>
      <c r="E8879" s="245">
        <f t="shared" si="415"/>
        <v>0</v>
      </c>
      <c r="F8879" s="306" t="s">
        <v>176</v>
      </c>
      <c r="G8879" s="241">
        <v>4109.75</v>
      </c>
      <c r="H8879" s="244">
        <f t="shared" si="416"/>
        <v>0</v>
      </c>
      <c r="I8879" s="246"/>
      <c r="J8879" s="247"/>
      <c r="K8879" s="240"/>
      <c r="L8879" s="245"/>
    </row>
    <row r="8880" spans="1:12">
      <c r="A8880" s="243">
        <v>45244</v>
      </c>
      <c r="B8880" s="243">
        <v>45267</v>
      </c>
      <c r="C8880" s="244">
        <f t="shared" si="414"/>
        <v>24</v>
      </c>
      <c r="D8880" s="239">
        <v>45267</v>
      </c>
      <c r="E8880" s="245">
        <f t="shared" si="415"/>
        <v>23</v>
      </c>
      <c r="F8880" s="306" t="s">
        <v>175</v>
      </c>
      <c r="G8880" s="241">
        <v>19.95</v>
      </c>
      <c r="H8880" s="244">
        <f t="shared" si="416"/>
        <v>458.84999999999997</v>
      </c>
      <c r="I8880" s="246"/>
      <c r="J8880" s="247"/>
      <c r="K8880" s="240"/>
      <c r="L8880" s="245"/>
    </row>
    <row r="8881" spans="1:12">
      <c r="A8881" s="243">
        <v>45244</v>
      </c>
      <c r="B8881" s="243">
        <v>45245</v>
      </c>
      <c r="C8881" s="244">
        <f t="shared" si="414"/>
        <v>2</v>
      </c>
      <c r="D8881" s="239">
        <v>45245</v>
      </c>
      <c r="E8881" s="245">
        <f t="shared" si="415"/>
        <v>1</v>
      </c>
      <c r="F8881" s="306" t="s">
        <v>176</v>
      </c>
      <c r="G8881" s="241">
        <v>163105.82</v>
      </c>
      <c r="H8881" s="244">
        <f t="shared" si="416"/>
        <v>163105.82</v>
      </c>
      <c r="I8881" s="246"/>
      <c r="J8881" s="247"/>
      <c r="K8881" s="240"/>
      <c r="L8881" s="245"/>
    </row>
    <row r="8882" spans="1:12">
      <c r="A8882" s="243">
        <v>45244</v>
      </c>
      <c r="B8882" s="243">
        <v>45246</v>
      </c>
      <c r="C8882" s="244">
        <f t="shared" si="414"/>
        <v>3</v>
      </c>
      <c r="D8882" s="239">
        <v>45246</v>
      </c>
      <c r="E8882" s="245">
        <f t="shared" si="415"/>
        <v>2</v>
      </c>
      <c r="F8882" s="306" t="s">
        <v>178</v>
      </c>
      <c r="G8882" s="241">
        <v>42.95</v>
      </c>
      <c r="H8882" s="244">
        <f t="shared" si="416"/>
        <v>85.9</v>
      </c>
      <c r="I8882" s="246"/>
      <c r="J8882" s="247"/>
      <c r="K8882" s="240"/>
      <c r="L8882" s="245"/>
    </row>
    <row r="8883" spans="1:12">
      <c r="A8883" s="243">
        <v>45244</v>
      </c>
      <c r="B8883" s="243">
        <v>45244</v>
      </c>
      <c r="C8883" s="244">
        <f t="shared" si="414"/>
        <v>1</v>
      </c>
      <c r="D8883" s="239">
        <v>45244</v>
      </c>
      <c r="E8883" s="245">
        <f t="shared" si="415"/>
        <v>0</v>
      </c>
      <c r="F8883" s="306" t="s">
        <v>175</v>
      </c>
      <c r="G8883" s="241">
        <v>807.3</v>
      </c>
      <c r="H8883" s="244">
        <f t="shared" si="416"/>
        <v>0</v>
      </c>
      <c r="I8883" s="246"/>
      <c r="J8883" s="247"/>
      <c r="K8883" s="240"/>
      <c r="L8883" s="245"/>
    </row>
    <row r="8884" spans="1:12">
      <c r="A8884" s="243">
        <v>45244</v>
      </c>
      <c r="B8884" s="243">
        <v>45245</v>
      </c>
      <c r="C8884" s="244">
        <f t="shared" si="414"/>
        <v>2</v>
      </c>
      <c r="D8884" s="239">
        <v>45245</v>
      </c>
      <c r="E8884" s="245">
        <f t="shared" si="415"/>
        <v>1</v>
      </c>
      <c r="F8884" s="306" t="s">
        <v>175</v>
      </c>
      <c r="G8884" s="241">
        <v>639621.34</v>
      </c>
      <c r="H8884" s="244">
        <f t="shared" si="416"/>
        <v>639621.34</v>
      </c>
      <c r="I8884" s="246"/>
      <c r="J8884" s="247"/>
      <c r="K8884" s="240"/>
      <c r="L8884" s="245"/>
    </row>
    <row r="8885" spans="1:12">
      <c r="A8885" s="243">
        <v>45244</v>
      </c>
      <c r="B8885" s="243">
        <v>45246</v>
      </c>
      <c r="C8885" s="244">
        <f t="shared" si="414"/>
        <v>3</v>
      </c>
      <c r="D8885" s="239">
        <v>45246</v>
      </c>
      <c r="E8885" s="245">
        <f t="shared" si="415"/>
        <v>2</v>
      </c>
      <c r="F8885" s="306" t="s">
        <v>176</v>
      </c>
      <c r="G8885" s="241">
        <v>61853.01</v>
      </c>
      <c r="H8885" s="244">
        <f t="shared" si="416"/>
        <v>123706.02</v>
      </c>
      <c r="I8885" s="246"/>
      <c r="J8885" s="247"/>
      <c r="K8885" s="240"/>
      <c r="L8885" s="245"/>
    </row>
    <row r="8886" spans="1:12">
      <c r="A8886" s="243">
        <v>45244</v>
      </c>
      <c r="B8886" s="243">
        <v>45247</v>
      </c>
      <c r="C8886" s="244">
        <f t="shared" si="414"/>
        <v>4</v>
      </c>
      <c r="D8886" s="239">
        <v>45247</v>
      </c>
      <c r="E8886" s="245">
        <f t="shared" si="415"/>
        <v>3</v>
      </c>
      <c r="F8886" s="306" t="s">
        <v>178</v>
      </c>
      <c r="G8886" s="241">
        <v>56284.94</v>
      </c>
      <c r="H8886" s="244">
        <f t="shared" si="416"/>
        <v>168854.82</v>
      </c>
      <c r="I8886" s="246"/>
      <c r="J8886" s="247"/>
      <c r="K8886" s="240"/>
      <c r="L8886" s="245"/>
    </row>
    <row r="8887" spans="1:12">
      <c r="A8887" s="243">
        <v>45244</v>
      </c>
      <c r="B8887" s="243">
        <v>45246</v>
      </c>
      <c r="C8887" s="244">
        <f t="shared" si="414"/>
        <v>3</v>
      </c>
      <c r="D8887" s="239">
        <v>45246</v>
      </c>
      <c r="E8887" s="245">
        <f t="shared" si="415"/>
        <v>2</v>
      </c>
      <c r="F8887" s="306" t="s">
        <v>175</v>
      </c>
      <c r="G8887" s="241">
        <v>8170.45</v>
      </c>
      <c r="H8887" s="244">
        <f t="shared" si="416"/>
        <v>16340.9</v>
      </c>
      <c r="I8887" s="246"/>
      <c r="J8887" s="247"/>
      <c r="K8887" s="240"/>
      <c r="L8887" s="245"/>
    </row>
    <row r="8888" spans="1:12">
      <c r="A8888" s="243">
        <v>45244</v>
      </c>
      <c r="B8888" s="243">
        <v>45247</v>
      </c>
      <c r="C8888" s="244">
        <f t="shared" si="414"/>
        <v>4</v>
      </c>
      <c r="D8888" s="239">
        <v>45247</v>
      </c>
      <c r="E8888" s="245">
        <f t="shared" si="415"/>
        <v>3</v>
      </c>
      <c r="F8888" s="306" t="s">
        <v>176</v>
      </c>
      <c r="G8888" s="241">
        <v>380211.38</v>
      </c>
      <c r="H8888" s="244">
        <f t="shared" si="416"/>
        <v>1140634.1400000001</v>
      </c>
      <c r="I8888" s="246"/>
      <c r="J8888" s="247"/>
      <c r="K8888" s="240"/>
      <c r="L8888" s="245"/>
    </row>
    <row r="8889" spans="1:12">
      <c r="A8889" s="243">
        <v>45244</v>
      </c>
      <c r="B8889" s="243">
        <v>45303</v>
      </c>
      <c r="C8889" s="244">
        <f t="shared" si="414"/>
        <v>60</v>
      </c>
      <c r="D8889" s="239">
        <v>45303</v>
      </c>
      <c r="E8889" s="245">
        <f t="shared" si="415"/>
        <v>59</v>
      </c>
      <c r="F8889" s="306" t="s">
        <v>175</v>
      </c>
      <c r="G8889" s="241">
        <v>149.29</v>
      </c>
      <c r="H8889" s="244">
        <f t="shared" si="416"/>
        <v>8808.1099999999988</v>
      </c>
      <c r="I8889" s="246"/>
      <c r="J8889" s="247"/>
      <c r="K8889" s="240"/>
      <c r="L8889" s="245"/>
    </row>
    <row r="8890" spans="1:12">
      <c r="A8890" s="243">
        <v>45244</v>
      </c>
      <c r="B8890" s="243">
        <v>45328</v>
      </c>
      <c r="C8890" s="244">
        <f t="shared" si="414"/>
        <v>85</v>
      </c>
      <c r="D8890" s="239">
        <v>45328</v>
      </c>
      <c r="E8890" s="245">
        <f t="shared" si="415"/>
        <v>84</v>
      </c>
      <c r="F8890" s="306" t="s">
        <v>175</v>
      </c>
      <c r="G8890" s="241">
        <v>50.01</v>
      </c>
      <c r="H8890" s="244">
        <f t="shared" si="416"/>
        <v>4200.84</v>
      </c>
      <c r="I8890" s="246"/>
      <c r="J8890" s="247"/>
      <c r="K8890" s="240"/>
      <c r="L8890" s="245"/>
    </row>
    <row r="8891" spans="1:12">
      <c r="A8891" s="243">
        <v>45244</v>
      </c>
      <c r="B8891" s="243">
        <v>45247</v>
      </c>
      <c r="C8891" s="244">
        <f t="shared" si="414"/>
        <v>4</v>
      </c>
      <c r="D8891" s="239">
        <v>45247</v>
      </c>
      <c r="E8891" s="245">
        <f t="shared" si="415"/>
        <v>3</v>
      </c>
      <c r="F8891" s="306" t="s">
        <v>175</v>
      </c>
      <c r="G8891" s="241">
        <v>1685.41</v>
      </c>
      <c r="H8891" s="244">
        <f t="shared" si="416"/>
        <v>5056.2300000000005</v>
      </c>
      <c r="I8891" s="246"/>
      <c r="J8891" s="247"/>
      <c r="K8891" s="240"/>
      <c r="L8891" s="245"/>
    </row>
    <row r="8892" spans="1:12">
      <c r="A8892" s="243">
        <v>45244</v>
      </c>
      <c r="B8892" s="243">
        <v>45244</v>
      </c>
      <c r="C8892" s="244">
        <f t="shared" si="414"/>
        <v>1</v>
      </c>
      <c r="D8892" s="239">
        <v>45244</v>
      </c>
      <c r="E8892" s="245">
        <f t="shared" si="415"/>
        <v>0</v>
      </c>
      <c r="F8892" s="306" t="s">
        <v>179</v>
      </c>
      <c r="G8892" s="241">
        <v>328.42</v>
      </c>
      <c r="H8892" s="244">
        <f t="shared" si="416"/>
        <v>0</v>
      </c>
      <c r="I8892" s="246"/>
      <c r="J8892" s="247"/>
      <c r="K8892" s="240"/>
      <c r="L8892" s="245"/>
    </row>
    <row r="8893" spans="1:12">
      <c r="A8893" s="243">
        <v>45244</v>
      </c>
      <c r="B8893" s="243">
        <v>45413</v>
      </c>
      <c r="C8893" s="244">
        <f t="shared" si="414"/>
        <v>170</v>
      </c>
      <c r="D8893" s="239">
        <v>45413</v>
      </c>
      <c r="E8893" s="245">
        <f t="shared" si="415"/>
        <v>169</v>
      </c>
      <c r="F8893" s="306" t="s">
        <v>175</v>
      </c>
      <c r="G8893" s="241">
        <v>190.73</v>
      </c>
      <c r="H8893" s="244">
        <f t="shared" si="416"/>
        <v>32233.37</v>
      </c>
      <c r="I8893" s="246"/>
      <c r="J8893" s="247"/>
      <c r="K8893" s="240"/>
      <c r="L8893" s="245"/>
    </row>
    <row r="8894" spans="1:12">
      <c r="A8894" s="243">
        <v>45244</v>
      </c>
      <c r="B8894" s="243">
        <v>45414</v>
      </c>
      <c r="C8894" s="244">
        <f t="shared" si="414"/>
        <v>171</v>
      </c>
      <c r="D8894" s="239">
        <v>45414</v>
      </c>
      <c r="E8894" s="245">
        <f t="shared" si="415"/>
        <v>170</v>
      </c>
      <c r="F8894" s="306" t="s">
        <v>175</v>
      </c>
      <c r="G8894" s="241">
        <v>132.28</v>
      </c>
      <c r="H8894" s="244">
        <f t="shared" si="416"/>
        <v>22487.599999999999</v>
      </c>
      <c r="I8894" s="246"/>
      <c r="J8894" s="247"/>
      <c r="K8894" s="240"/>
      <c r="L8894" s="245"/>
    </row>
    <row r="8895" spans="1:12">
      <c r="A8895" s="243">
        <v>45244</v>
      </c>
      <c r="B8895" s="243">
        <v>45408</v>
      </c>
      <c r="C8895" s="244">
        <f t="shared" si="414"/>
        <v>165</v>
      </c>
      <c r="D8895" s="239">
        <v>45408</v>
      </c>
      <c r="E8895" s="245">
        <f t="shared" si="415"/>
        <v>164</v>
      </c>
      <c r="F8895" s="306" t="s">
        <v>176</v>
      </c>
      <c r="G8895" s="241">
        <v>102.27</v>
      </c>
      <c r="H8895" s="244">
        <f t="shared" si="416"/>
        <v>16772.28</v>
      </c>
      <c r="I8895" s="246"/>
      <c r="J8895" s="247"/>
      <c r="K8895" s="240"/>
      <c r="L8895" s="245"/>
    </row>
    <row r="8896" spans="1:12">
      <c r="A8896" s="243">
        <v>45244</v>
      </c>
      <c r="B8896" s="243">
        <v>45245</v>
      </c>
      <c r="C8896" s="244">
        <f t="shared" si="414"/>
        <v>2</v>
      </c>
      <c r="D8896" s="239">
        <v>45245</v>
      </c>
      <c r="E8896" s="245">
        <f t="shared" si="415"/>
        <v>1</v>
      </c>
      <c r="F8896" s="306" t="s">
        <v>177</v>
      </c>
      <c r="G8896" s="241">
        <v>23002.28</v>
      </c>
      <c r="H8896" s="244">
        <f t="shared" si="416"/>
        <v>23002.28</v>
      </c>
      <c r="I8896" s="246"/>
      <c r="J8896" s="247"/>
      <c r="K8896" s="240"/>
      <c r="L8896" s="245"/>
    </row>
    <row r="8897" spans="1:12">
      <c r="A8897" s="243">
        <v>45244</v>
      </c>
      <c r="B8897" s="243">
        <v>45250</v>
      </c>
      <c r="C8897" s="244">
        <f t="shared" si="414"/>
        <v>7</v>
      </c>
      <c r="D8897" s="239">
        <v>45250</v>
      </c>
      <c r="E8897" s="245">
        <f t="shared" si="415"/>
        <v>6</v>
      </c>
      <c r="F8897" s="306" t="s">
        <v>178</v>
      </c>
      <c r="G8897" s="241">
        <v>447.96</v>
      </c>
      <c r="H8897" s="244">
        <f t="shared" si="416"/>
        <v>2687.7599999999998</v>
      </c>
      <c r="I8897" s="246"/>
      <c r="J8897" s="247"/>
      <c r="K8897" s="240"/>
      <c r="L8897" s="245"/>
    </row>
    <row r="8898" spans="1:12">
      <c r="A8898" s="243">
        <v>45244</v>
      </c>
      <c r="B8898" s="243">
        <v>45272</v>
      </c>
      <c r="C8898" s="244">
        <f t="shared" si="414"/>
        <v>29</v>
      </c>
      <c r="D8898" s="239">
        <v>45272</v>
      </c>
      <c r="E8898" s="245">
        <f t="shared" si="415"/>
        <v>28</v>
      </c>
      <c r="F8898" s="306" t="s">
        <v>175</v>
      </c>
      <c r="G8898" s="241">
        <v>7.06</v>
      </c>
      <c r="H8898" s="244">
        <f t="shared" si="416"/>
        <v>197.67999999999998</v>
      </c>
      <c r="I8898" s="246"/>
      <c r="J8898" s="247"/>
      <c r="K8898" s="240"/>
      <c r="L8898" s="245"/>
    </row>
    <row r="8899" spans="1:12">
      <c r="A8899" s="243">
        <v>45244</v>
      </c>
      <c r="B8899" s="243">
        <v>45246</v>
      </c>
      <c r="C8899" s="244">
        <f t="shared" si="414"/>
        <v>3</v>
      </c>
      <c r="D8899" s="239">
        <v>45246</v>
      </c>
      <c r="E8899" s="245">
        <f t="shared" si="415"/>
        <v>2</v>
      </c>
      <c r="F8899" s="306" t="s">
        <v>177</v>
      </c>
      <c r="G8899" s="241">
        <v>141.12</v>
      </c>
      <c r="H8899" s="244">
        <f t="shared" si="416"/>
        <v>282.24</v>
      </c>
      <c r="I8899" s="246"/>
      <c r="J8899" s="247"/>
      <c r="K8899" s="240"/>
      <c r="L8899" s="245"/>
    </row>
    <row r="8900" spans="1:12">
      <c r="A8900" s="243">
        <v>45244</v>
      </c>
      <c r="B8900" s="243">
        <v>45250</v>
      </c>
      <c r="C8900" s="244">
        <f t="shared" si="414"/>
        <v>7</v>
      </c>
      <c r="D8900" s="239">
        <v>45250</v>
      </c>
      <c r="E8900" s="245">
        <f t="shared" si="415"/>
        <v>6</v>
      </c>
      <c r="F8900" s="306" t="s">
        <v>176</v>
      </c>
      <c r="G8900" s="241">
        <v>101011.63</v>
      </c>
      <c r="H8900" s="244">
        <f t="shared" si="416"/>
        <v>606069.78</v>
      </c>
      <c r="I8900" s="246"/>
      <c r="J8900" s="247"/>
      <c r="K8900" s="240"/>
      <c r="L8900" s="245"/>
    </row>
    <row r="8901" spans="1:12">
      <c r="A8901" s="243">
        <v>45244</v>
      </c>
      <c r="B8901" s="243">
        <v>45250</v>
      </c>
      <c r="C8901" s="244">
        <f t="shared" si="414"/>
        <v>7</v>
      </c>
      <c r="D8901" s="239">
        <v>45250</v>
      </c>
      <c r="E8901" s="245">
        <f t="shared" si="415"/>
        <v>6</v>
      </c>
      <c r="F8901" s="306" t="s">
        <v>175</v>
      </c>
      <c r="G8901" s="241">
        <v>950.24</v>
      </c>
      <c r="H8901" s="244">
        <f t="shared" si="416"/>
        <v>5701.4400000000005</v>
      </c>
      <c r="I8901" s="246"/>
      <c r="J8901" s="247"/>
      <c r="K8901" s="240"/>
      <c r="L8901" s="245"/>
    </row>
    <row r="8902" spans="1:12">
      <c r="A8902" s="243">
        <v>45244</v>
      </c>
      <c r="B8902" s="243">
        <v>45251</v>
      </c>
      <c r="C8902" s="244">
        <f t="shared" si="414"/>
        <v>8</v>
      </c>
      <c r="D8902" s="239">
        <v>45251</v>
      </c>
      <c r="E8902" s="245">
        <f t="shared" si="415"/>
        <v>7</v>
      </c>
      <c r="F8902" s="306" t="s">
        <v>175</v>
      </c>
      <c r="G8902" s="241">
        <v>656.32</v>
      </c>
      <c r="H8902" s="244">
        <f t="shared" si="416"/>
        <v>4594.2400000000007</v>
      </c>
      <c r="I8902" s="246"/>
      <c r="J8902" s="247"/>
      <c r="K8902" s="240"/>
      <c r="L8902" s="245"/>
    </row>
    <row r="8903" spans="1:12">
      <c r="A8903" s="243">
        <v>45244</v>
      </c>
      <c r="B8903" s="243">
        <v>45244</v>
      </c>
      <c r="C8903" s="244">
        <f t="shared" ref="C8903:C8966" si="417">B8903-A8903+1</f>
        <v>1</v>
      </c>
      <c r="D8903" s="239">
        <v>45244</v>
      </c>
      <c r="E8903" s="245">
        <f t="shared" ref="E8903:E8966" si="418">D8903-A8903</f>
        <v>0</v>
      </c>
      <c r="F8903" s="306" t="s">
        <v>181</v>
      </c>
      <c r="G8903" s="241">
        <v>41.58</v>
      </c>
      <c r="H8903" s="244">
        <f t="shared" ref="H8903:H8966" si="419">E8903*G8903</f>
        <v>0</v>
      </c>
      <c r="I8903" s="246"/>
      <c r="J8903" s="247"/>
      <c r="K8903" s="240"/>
      <c r="L8903" s="245"/>
    </row>
    <row r="8904" spans="1:12">
      <c r="A8904" s="243">
        <v>45244</v>
      </c>
      <c r="B8904" s="243">
        <v>45252</v>
      </c>
      <c r="C8904" s="244">
        <f t="shared" si="417"/>
        <v>9</v>
      </c>
      <c r="D8904" s="239">
        <v>45252</v>
      </c>
      <c r="E8904" s="245">
        <f t="shared" si="418"/>
        <v>8</v>
      </c>
      <c r="F8904" s="306" t="s">
        <v>175</v>
      </c>
      <c r="G8904" s="241">
        <v>4584.32</v>
      </c>
      <c r="H8904" s="244">
        <f t="shared" si="419"/>
        <v>36674.559999999998</v>
      </c>
      <c r="I8904" s="246"/>
      <c r="J8904" s="247"/>
      <c r="K8904" s="240"/>
      <c r="L8904" s="245"/>
    </row>
    <row r="8905" spans="1:12">
      <c r="A8905" s="243">
        <v>45244</v>
      </c>
      <c r="B8905" s="243">
        <v>45245</v>
      </c>
      <c r="C8905" s="244">
        <f t="shared" si="417"/>
        <v>2</v>
      </c>
      <c r="D8905" s="239">
        <v>45245</v>
      </c>
      <c r="E8905" s="245">
        <f t="shared" si="418"/>
        <v>1</v>
      </c>
      <c r="F8905" s="306" t="s">
        <v>180</v>
      </c>
      <c r="G8905" s="241">
        <v>0</v>
      </c>
      <c r="H8905" s="244">
        <f t="shared" si="419"/>
        <v>0</v>
      </c>
      <c r="I8905" s="246"/>
      <c r="J8905" s="247"/>
      <c r="K8905" s="240"/>
      <c r="L8905" s="245"/>
    </row>
    <row r="8906" spans="1:12">
      <c r="A8906" s="243">
        <v>45244</v>
      </c>
      <c r="B8906" s="243">
        <v>45246</v>
      </c>
      <c r="C8906" s="244">
        <f t="shared" si="417"/>
        <v>3</v>
      </c>
      <c r="D8906" s="239">
        <v>45246</v>
      </c>
      <c r="E8906" s="245">
        <f t="shared" si="418"/>
        <v>2</v>
      </c>
      <c r="F8906" s="306" t="s">
        <v>180</v>
      </c>
      <c r="G8906" s="241">
        <v>0</v>
      </c>
      <c r="H8906" s="244">
        <f t="shared" si="419"/>
        <v>0</v>
      </c>
      <c r="I8906" s="246"/>
      <c r="J8906" s="247"/>
      <c r="K8906" s="240"/>
      <c r="L8906" s="245"/>
    </row>
    <row r="8907" spans="1:12">
      <c r="A8907" s="243">
        <v>45245</v>
      </c>
      <c r="B8907" s="243">
        <v>45250</v>
      </c>
      <c r="C8907" s="244">
        <f t="shared" si="417"/>
        <v>6</v>
      </c>
      <c r="D8907" s="239">
        <v>45250</v>
      </c>
      <c r="E8907" s="245">
        <f t="shared" si="418"/>
        <v>5</v>
      </c>
      <c r="F8907" s="306" t="s">
        <v>175</v>
      </c>
      <c r="G8907" s="241">
        <v>2312.7199999999998</v>
      </c>
      <c r="H8907" s="244">
        <f t="shared" si="419"/>
        <v>11563.599999999999</v>
      </c>
      <c r="I8907" s="246"/>
      <c r="J8907" s="247"/>
      <c r="K8907" s="240"/>
      <c r="L8907" s="245"/>
    </row>
    <row r="8908" spans="1:12">
      <c r="A8908" s="243">
        <v>45245</v>
      </c>
      <c r="B8908" s="243">
        <v>45251</v>
      </c>
      <c r="C8908" s="244">
        <f t="shared" si="417"/>
        <v>7</v>
      </c>
      <c r="D8908" s="239">
        <v>45251</v>
      </c>
      <c r="E8908" s="245">
        <f t="shared" si="418"/>
        <v>6</v>
      </c>
      <c r="F8908" s="306" t="s">
        <v>176</v>
      </c>
      <c r="G8908" s="241">
        <v>777.2</v>
      </c>
      <c r="H8908" s="244">
        <f t="shared" si="419"/>
        <v>4663.2000000000007</v>
      </c>
      <c r="I8908" s="246"/>
      <c r="J8908" s="247"/>
      <c r="K8908" s="240"/>
      <c r="L8908" s="245"/>
    </row>
    <row r="8909" spans="1:12">
      <c r="A8909" s="243">
        <v>45245</v>
      </c>
      <c r="B8909" s="243">
        <v>45457</v>
      </c>
      <c r="C8909" s="244">
        <f t="shared" si="417"/>
        <v>213</v>
      </c>
      <c r="D8909" s="239">
        <v>45457</v>
      </c>
      <c r="E8909" s="245">
        <f t="shared" si="418"/>
        <v>212</v>
      </c>
      <c r="F8909" s="306" t="s">
        <v>175</v>
      </c>
      <c r="G8909" s="241">
        <v>22.43</v>
      </c>
      <c r="H8909" s="244">
        <f t="shared" si="419"/>
        <v>4755.16</v>
      </c>
      <c r="I8909" s="246"/>
      <c r="J8909" s="247"/>
      <c r="K8909" s="240"/>
      <c r="L8909" s="245"/>
    </row>
    <row r="8910" spans="1:12">
      <c r="A8910" s="243">
        <v>45245</v>
      </c>
      <c r="B8910" s="243">
        <v>45251</v>
      </c>
      <c r="C8910" s="244">
        <f t="shared" si="417"/>
        <v>7</v>
      </c>
      <c r="D8910" s="239">
        <v>45251</v>
      </c>
      <c r="E8910" s="245">
        <f t="shared" si="418"/>
        <v>6</v>
      </c>
      <c r="F8910" s="306" t="s">
        <v>175</v>
      </c>
      <c r="G8910" s="241">
        <v>1208.01</v>
      </c>
      <c r="H8910" s="244">
        <f t="shared" si="419"/>
        <v>7248.0599999999995</v>
      </c>
      <c r="I8910" s="246"/>
      <c r="J8910" s="247"/>
      <c r="K8910" s="240"/>
      <c r="L8910" s="245"/>
    </row>
    <row r="8911" spans="1:12">
      <c r="A8911" s="243">
        <v>45245</v>
      </c>
      <c r="B8911" s="243">
        <v>45252</v>
      </c>
      <c r="C8911" s="244">
        <f t="shared" si="417"/>
        <v>8</v>
      </c>
      <c r="D8911" s="239">
        <v>45252</v>
      </c>
      <c r="E8911" s="245">
        <f t="shared" si="418"/>
        <v>7</v>
      </c>
      <c r="F8911" s="306" t="s">
        <v>175</v>
      </c>
      <c r="G8911" s="241">
        <v>1788.39</v>
      </c>
      <c r="H8911" s="244">
        <f t="shared" si="419"/>
        <v>12518.730000000001</v>
      </c>
      <c r="I8911" s="246"/>
      <c r="J8911" s="247"/>
      <c r="K8911" s="240"/>
      <c r="L8911" s="245"/>
    </row>
    <row r="8912" spans="1:12">
      <c r="A8912" s="243">
        <v>45245</v>
      </c>
      <c r="B8912" s="243">
        <v>45279</v>
      </c>
      <c r="C8912" s="244">
        <f t="shared" si="417"/>
        <v>35</v>
      </c>
      <c r="D8912" s="239">
        <v>45279</v>
      </c>
      <c r="E8912" s="245">
        <f t="shared" si="418"/>
        <v>34</v>
      </c>
      <c r="F8912" s="306" t="s">
        <v>176</v>
      </c>
      <c r="G8912" s="241">
        <v>402.67</v>
      </c>
      <c r="H8912" s="244">
        <f t="shared" si="419"/>
        <v>13690.78</v>
      </c>
      <c r="I8912" s="246"/>
      <c r="J8912" s="247"/>
      <c r="K8912" s="240"/>
      <c r="L8912" s="245"/>
    </row>
    <row r="8913" spans="1:12">
      <c r="A8913" s="243">
        <v>45245</v>
      </c>
      <c r="B8913" s="243">
        <v>45337</v>
      </c>
      <c r="C8913" s="244">
        <f t="shared" si="417"/>
        <v>93</v>
      </c>
      <c r="D8913" s="239">
        <v>45337</v>
      </c>
      <c r="E8913" s="245">
        <f t="shared" si="418"/>
        <v>92</v>
      </c>
      <c r="F8913" s="306" t="s">
        <v>175</v>
      </c>
      <c r="G8913" s="241">
        <v>83.33</v>
      </c>
      <c r="H8913" s="244">
        <f t="shared" si="419"/>
        <v>7666.36</v>
      </c>
      <c r="I8913" s="246"/>
      <c r="J8913" s="247"/>
      <c r="K8913" s="240"/>
      <c r="L8913" s="245"/>
    </row>
    <row r="8914" spans="1:12">
      <c r="A8914" s="243">
        <v>45245</v>
      </c>
      <c r="B8914" s="243">
        <v>45251</v>
      </c>
      <c r="C8914" s="244">
        <f t="shared" si="417"/>
        <v>7</v>
      </c>
      <c r="D8914" s="239">
        <v>45251</v>
      </c>
      <c r="E8914" s="245">
        <f t="shared" si="418"/>
        <v>6</v>
      </c>
      <c r="F8914" s="306" t="s">
        <v>177</v>
      </c>
      <c r="G8914" s="241">
        <v>31311.15</v>
      </c>
      <c r="H8914" s="244">
        <f t="shared" si="419"/>
        <v>187866.90000000002</v>
      </c>
      <c r="I8914" s="246"/>
      <c r="J8914" s="247"/>
      <c r="K8914" s="240"/>
      <c r="L8914" s="245"/>
    </row>
    <row r="8915" spans="1:12">
      <c r="A8915" s="243">
        <v>45245</v>
      </c>
      <c r="B8915" s="243">
        <v>45257</v>
      </c>
      <c r="C8915" s="244">
        <f t="shared" si="417"/>
        <v>13</v>
      </c>
      <c r="D8915" s="239">
        <v>45257</v>
      </c>
      <c r="E8915" s="245">
        <f t="shared" si="418"/>
        <v>12</v>
      </c>
      <c r="F8915" s="306" t="s">
        <v>175</v>
      </c>
      <c r="G8915" s="241">
        <v>132.1</v>
      </c>
      <c r="H8915" s="244">
        <f t="shared" si="419"/>
        <v>1585.1999999999998</v>
      </c>
      <c r="I8915" s="246"/>
      <c r="J8915" s="247"/>
      <c r="K8915" s="240"/>
      <c r="L8915" s="245"/>
    </row>
    <row r="8916" spans="1:12">
      <c r="A8916" s="243">
        <v>45245</v>
      </c>
      <c r="B8916" s="243">
        <v>45300</v>
      </c>
      <c r="C8916" s="244">
        <f t="shared" si="417"/>
        <v>56</v>
      </c>
      <c r="D8916" s="239">
        <v>45300</v>
      </c>
      <c r="E8916" s="245">
        <f t="shared" si="418"/>
        <v>55</v>
      </c>
      <c r="F8916" s="306" t="s">
        <v>175</v>
      </c>
      <c r="G8916" s="241">
        <v>28.16</v>
      </c>
      <c r="H8916" s="244">
        <f t="shared" si="419"/>
        <v>1548.8</v>
      </c>
      <c r="I8916" s="246"/>
      <c r="J8916" s="247"/>
      <c r="K8916" s="240"/>
      <c r="L8916" s="245"/>
    </row>
    <row r="8917" spans="1:12">
      <c r="A8917" s="243">
        <v>45245</v>
      </c>
      <c r="B8917" s="243">
        <v>45258</v>
      </c>
      <c r="C8917" s="244">
        <f t="shared" si="417"/>
        <v>14</v>
      </c>
      <c r="D8917" s="239">
        <v>45258</v>
      </c>
      <c r="E8917" s="245">
        <f t="shared" si="418"/>
        <v>13</v>
      </c>
      <c r="F8917" s="306" t="s">
        <v>175</v>
      </c>
      <c r="G8917" s="241">
        <v>56.99</v>
      </c>
      <c r="H8917" s="244">
        <f t="shared" si="419"/>
        <v>740.87</v>
      </c>
      <c r="I8917" s="246"/>
      <c r="J8917" s="247"/>
      <c r="K8917" s="240"/>
      <c r="L8917" s="245"/>
    </row>
    <row r="8918" spans="1:12">
      <c r="A8918" s="243">
        <v>45245</v>
      </c>
      <c r="B8918" s="243">
        <v>45267</v>
      </c>
      <c r="C8918" s="244">
        <f t="shared" si="417"/>
        <v>23</v>
      </c>
      <c r="D8918" s="239">
        <v>45267</v>
      </c>
      <c r="E8918" s="245">
        <f t="shared" si="418"/>
        <v>22</v>
      </c>
      <c r="F8918" s="306" t="s">
        <v>175</v>
      </c>
      <c r="G8918" s="241">
        <v>203.33</v>
      </c>
      <c r="H8918" s="244">
        <f t="shared" si="419"/>
        <v>4473.26</v>
      </c>
      <c r="I8918" s="246"/>
      <c r="J8918" s="247"/>
      <c r="K8918" s="240"/>
      <c r="L8918" s="245"/>
    </row>
    <row r="8919" spans="1:12">
      <c r="A8919" s="243">
        <v>45245</v>
      </c>
      <c r="B8919" s="243">
        <v>45245</v>
      </c>
      <c r="C8919" s="244">
        <f t="shared" si="417"/>
        <v>1</v>
      </c>
      <c r="D8919" s="239">
        <v>45245</v>
      </c>
      <c r="E8919" s="245">
        <f t="shared" si="418"/>
        <v>0</v>
      </c>
      <c r="F8919" s="306" t="s">
        <v>176</v>
      </c>
      <c r="G8919" s="241">
        <v>2492.9899999999998</v>
      </c>
      <c r="H8919" s="244">
        <f t="shared" si="419"/>
        <v>0</v>
      </c>
      <c r="I8919" s="246"/>
      <c r="J8919" s="247"/>
      <c r="K8919" s="240"/>
      <c r="L8919" s="245"/>
    </row>
    <row r="8920" spans="1:12">
      <c r="A8920" s="243">
        <v>45245</v>
      </c>
      <c r="B8920" s="243">
        <v>45246</v>
      </c>
      <c r="C8920" s="244">
        <f t="shared" si="417"/>
        <v>2</v>
      </c>
      <c r="D8920" s="239">
        <v>45246</v>
      </c>
      <c r="E8920" s="245">
        <f t="shared" si="418"/>
        <v>1</v>
      </c>
      <c r="F8920" s="306" t="s">
        <v>178</v>
      </c>
      <c r="G8920" s="241">
        <v>778.99</v>
      </c>
      <c r="H8920" s="244">
        <f t="shared" si="419"/>
        <v>778.99</v>
      </c>
      <c r="I8920" s="246"/>
      <c r="J8920" s="247"/>
      <c r="K8920" s="240"/>
      <c r="L8920" s="245"/>
    </row>
    <row r="8921" spans="1:12">
      <c r="A8921" s="243">
        <v>45245</v>
      </c>
      <c r="B8921" s="243">
        <v>45246</v>
      </c>
      <c r="C8921" s="244">
        <f t="shared" si="417"/>
        <v>2</v>
      </c>
      <c r="D8921" s="239">
        <v>45246</v>
      </c>
      <c r="E8921" s="245">
        <f t="shared" si="418"/>
        <v>1</v>
      </c>
      <c r="F8921" s="306" t="s">
        <v>176</v>
      </c>
      <c r="G8921" s="241">
        <v>105758.68</v>
      </c>
      <c r="H8921" s="244">
        <f t="shared" si="419"/>
        <v>105758.68</v>
      </c>
      <c r="I8921" s="246"/>
      <c r="J8921" s="247"/>
      <c r="K8921" s="240"/>
      <c r="L8921" s="245"/>
    </row>
    <row r="8922" spans="1:12">
      <c r="A8922" s="243">
        <v>45245</v>
      </c>
      <c r="B8922" s="243">
        <v>45245</v>
      </c>
      <c r="C8922" s="244">
        <f t="shared" si="417"/>
        <v>1</v>
      </c>
      <c r="D8922" s="239">
        <v>45245</v>
      </c>
      <c r="E8922" s="245">
        <f t="shared" si="418"/>
        <v>0</v>
      </c>
      <c r="F8922" s="306" t="s">
        <v>175</v>
      </c>
      <c r="G8922" s="241">
        <v>1455.82</v>
      </c>
      <c r="H8922" s="244">
        <f t="shared" si="419"/>
        <v>0</v>
      </c>
      <c r="I8922" s="246"/>
      <c r="J8922" s="247"/>
      <c r="K8922" s="240"/>
      <c r="L8922" s="245"/>
    </row>
    <row r="8923" spans="1:12">
      <c r="A8923" s="243">
        <v>45245</v>
      </c>
      <c r="B8923" s="243">
        <v>45390</v>
      </c>
      <c r="C8923" s="244">
        <f t="shared" si="417"/>
        <v>146</v>
      </c>
      <c r="D8923" s="239">
        <v>45390</v>
      </c>
      <c r="E8923" s="245">
        <f t="shared" si="418"/>
        <v>145</v>
      </c>
      <c r="F8923" s="306" t="s">
        <v>176</v>
      </c>
      <c r="G8923" s="241">
        <v>247.68</v>
      </c>
      <c r="H8923" s="244">
        <f t="shared" si="419"/>
        <v>35913.599999999999</v>
      </c>
      <c r="I8923" s="246"/>
      <c r="J8923" s="247"/>
      <c r="K8923" s="240"/>
      <c r="L8923" s="245"/>
    </row>
    <row r="8924" spans="1:12">
      <c r="A8924" s="243">
        <v>45245</v>
      </c>
      <c r="B8924" s="243">
        <v>45247</v>
      </c>
      <c r="C8924" s="244">
        <f t="shared" si="417"/>
        <v>3</v>
      </c>
      <c r="D8924" s="239">
        <v>45247</v>
      </c>
      <c r="E8924" s="245">
        <f t="shared" si="418"/>
        <v>2</v>
      </c>
      <c r="F8924" s="306" t="s">
        <v>178</v>
      </c>
      <c r="G8924" s="241">
        <v>164.5</v>
      </c>
      <c r="H8924" s="244">
        <f t="shared" si="419"/>
        <v>329</v>
      </c>
      <c r="I8924" s="246"/>
      <c r="J8924" s="247"/>
      <c r="K8924" s="240"/>
      <c r="L8924" s="245"/>
    </row>
    <row r="8925" spans="1:12">
      <c r="A8925" s="243">
        <v>45245</v>
      </c>
      <c r="B8925" s="243">
        <v>45246</v>
      </c>
      <c r="C8925" s="244">
        <f t="shared" si="417"/>
        <v>2</v>
      </c>
      <c r="D8925" s="239">
        <v>45246</v>
      </c>
      <c r="E8925" s="245">
        <f t="shared" si="418"/>
        <v>1</v>
      </c>
      <c r="F8925" s="306" t="s">
        <v>175</v>
      </c>
      <c r="G8925" s="241">
        <v>580233.03</v>
      </c>
      <c r="H8925" s="244">
        <f t="shared" si="419"/>
        <v>580233.03</v>
      </c>
      <c r="I8925" s="246"/>
      <c r="J8925" s="247"/>
      <c r="K8925" s="240"/>
      <c r="L8925" s="245"/>
    </row>
    <row r="8926" spans="1:12">
      <c r="A8926" s="243">
        <v>45245</v>
      </c>
      <c r="B8926" s="243">
        <v>45247</v>
      </c>
      <c r="C8926" s="244">
        <f t="shared" si="417"/>
        <v>3</v>
      </c>
      <c r="D8926" s="239">
        <v>45247</v>
      </c>
      <c r="E8926" s="245">
        <f t="shared" si="418"/>
        <v>2</v>
      </c>
      <c r="F8926" s="306" t="s">
        <v>176</v>
      </c>
      <c r="G8926" s="241">
        <v>22930.33</v>
      </c>
      <c r="H8926" s="244">
        <f t="shared" si="419"/>
        <v>45860.66</v>
      </c>
      <c r="I8926" s="246"/>
      <c r="J8926" s="247"/>
      <c r="K8926" s="240"/>
      <c r="L8926" s="245"/>
    </row>
    <row r="8927" spans="1:12">
      <c r="A8927" s="243">
        <v>45245</v>
      </c>
      <c r="B8927" s="243">
        <v>45329</v>
      </c>
      <c r="C8927" s="244">
        <f t="shared" si="417"/>
        <v>85</v>
      </c>
      <c r="D8927" s="239">
        <v>45329</v>
      </c>
      <c r="E8927" s="245">
        <f t="shared" si="418"/>
        <v>84</v>
      </c>
      <c r="F8927" s="306" t="s">
        <v>176</v>
      </c>
      <c r="G8927" s="241">
        <v>495.99</v>
      </c>
      <c r="H8927" s="244">
        <f t="shared" si="419"/>
        <v>41663.160000000003</v>
      </c>
      <c r="I8927" s="246"/>
      <c r="J8927" s="247"/>
      <c r="K8927" s="240"/>
      <c r="L8927" s="245"/>
    </row>
    <row r="8928" spans="1:12">
      <c r="A8928" s="243">
        <v>45245</v>
      </c>
      <c r="B8928" s="243">
        <v>45260</v>
      </c>
      <c r="C8928" s="244">
        <f t="shared" si="417"/>
        <v>16</v>
      </c>
      <c r="D8928" s="239">
        <v>45260</v>
      </c>
      <c r="E8928" s="245">
        <f t="shared" si="418"/>
        <v>15</v>
      </c>
      <c r="F8928" s="306" t="s">
        <v>175</v>
      </c>
      <c r="G8928" s="241">
        <v>32.32</v>
      </c>
      <c r="H8928" s="244">
        <f t="shared" si="419"/>
        <v>484.8</v>
      </c>
      <c r="I8928" s="246"/>
      <c r="J8928" s="247"/>
      <c r="K8928" s="240"/>
      <c r="L8928" s="245"/>
    </row>
    <row r="8929" spans="1:12">
      <c r="A8929" s="243">
        <v>45245</v>
      </c>
      <c r="B8929" s="243">
        <v>45247</v>
      </c>
      <c r="C8929" s="244">
        <f t="shared" si="417"/>
        <v>3</v>
      </c>
      <c r="D8929" s="239">
        <v>45247</v>
      </c>
      <c r="E8929" s="245">
        <f t="shared" si="418"/>
        <v>2</v>
      </c>
      <c r="F8929" s="306" t="s">
        <v>175</v>
      </c>
      <c r="G8929" s="241">
        <v>12466.5</v>
      </c>
      <c r="H8929" s="244">
        <f t="shared" si="419"/>
        <v>24933</v>
      </c>
      <c r="I8929" s="246"/>
      <c r="J8929" s="247"/>
      <c r="K8929" s="240"/>
      <c r="L8929" s="245"/>
    </row>
    <row r="8930" spans="1:12">
      <c r="A8930" s="243">
        <v>45245</v>
      </c>
      <c r="B8930" s="243">
        <v>45245</v>
      </c>
      <c r="C8930" s="244">
        <f t="shared" si="417"/>
        <v>1</v>
      </c>
      <c r="D8930" s="239">
        <v>45245</v>
      </c>
      <c r="E8930" s="245">
        <f t="shared" si="418"/>
        <v>0</v>
      </c>
      <c r="F8930" s="306" t="s">
        <v>179</v>
      </c>
      <c r="G8930" s="241">
        <v>3.66</v>
      </c>
      <c r="H8930" s="244">
        <f t="shared" si="419"/>
        <v>0</v>
      </c>
      <c r="I8930" s="246"/>
      <c r="J8930" s="247"/>
      <c r="K8930" s="240"/>
      <c r="L8930" s="245"/>
    </row>
    <row r="8931" spans="1:12">
      <c r="A8931" s="243">
        <v>45245</v>
      </c>
      <c r="B8931" s="243">
        <v>45407</v>
      </c>
      <c r="C8931" s="244">
        <f t="shared" si="417"/>
        <v>163</v>
      </c>
      <c r="D8931" s="239">
        <v>45407</v>
      </c>
      <c r="E8931" s="245">
        <f t="shared" si="418"/>
        <v>162</v>
      </c>
      <c r="F8931" s="306" t="s">
        <v>175</v>
      </c>
      <c r="G8931" s="241">
        <v>30.28</v>
      </c>
      <c r="H8931" s="244">
        <f t="shared" si="419"/>
        <v>4905.3600000000006</v>
      </c>
      <c r="I8931" s="246"/>
      <c r="J8931" s="247"/>
      <c r="K8931" s="240"/>
      <c r="L8931" s="245"/>
    </row>
    <row r="8932" spans="1:12">
      <c r="A8932" s="243">
        <v>45245</v>
      </c>
      <c r="B8932" s="243">
        <v>45245</v>
      </c>
      <c r="C8932" s="244">
        <f t="shared" si="417"/>
        <v>1</v>
      </c>
      <c r="D8932" s="239">
        <v>45245</v>
      </c>
      <c r="E8932" s="245">
        <f t="shared" si="418"/>
        <v>0</v>
      </c>
      <c r="F8932" s="306" t="s">
        <v>177</v>
      </c>
      <c r="G8932" s="241">
        <v>99.96</v>
      </c>
      <c r="H8932" s="244">
        <f t="shared" si="419"/>
        <v>0</v>
      </c>
      <c r="I8932" s="246"/>
      <c r="J8932" s="247"/>
      <c r="K8932" s="240"/>
      <c r="L8932" s="245"/>
    </row>
    <row r="8933" spans="1:12">
      <c r="A8933" s="243">
        <v>45245</v>
      </c>
      <c r="B8933" s="243">
        <v>45273</v>
      </c>
      <c r="C8933" s="244">
        <f t="shared" si="417"/>
        <v>29</v>
      </c>
      <c r="D8933" s="239">
        <v>45273</v>
      </c>
      <c r="E8933" s="245">
        <f t="shared" si="418"/>
        <v>28</v>
      </c>
      <c r="F8933" s="306" t="s">
        <v>176</v>
      </c>
      <c r="G8933" s="241">
        <v>1196.83</v>
      </c>
      <c r="H8933" s="244">
        <f t="shared" si="419"/>
        <v>33511.24</v>
      </c>
      <c r="I8933" s="246"/>
      <c r="J8933" s="247"/>
      <c r="K8933" s="240"/>
      <c r="L8933" s="245"/>
    </row>
    <row r="8934" spans="1:12">
      <c r="A8934" s="243">
        <v>45245</v>
      </c>
      <c r="B8934" s="243">
        <v>45246</v>
      </c>
      <c r="C8934" s="244">
        <f t="shared" si="417"/>
        <v>2</v>
      </c>
      <c r="D8934" s="239">
        <v>45246</v>
      </c>
      <c r="E8934" s="245">
        <f t="shared" si="418"/>
        <v>1</v>
      </c>
      <c r="F8934" s="306" t="s">
        <v>177</v>
      </c>
      <c r="G8934" s="241">
        <v>15792.44</v>
      </c>
      <c r="H8934" s="244">
        <f t="shared" si="419"/>
        <v>15792.44</v>
      </c>
      <c r="I8934" s="246"/>
      <c r="J8934" s="247"/>
      <c r="K8934" s="240"/>
      <c r="L8934" s="245"/>
    </row>
    <row r="8935" spans="1:12">
      <c r="A8935" s="243">
        <v>45245</v>
      </c>
      <c r="B8935" s="243">
        <v>45250</v>
      </c>
      <c r="C8935" s="244">
        <f t="shared" si="417"/>
        <v>6</v>
      </c>
      <c r="D8935" s="239">
        <v>45250</v>
      </c>
      <c r="E8935" s="245">
        <f t="shared" si="418"/>
        <v>5</v>
      </c>
      <c r="F8935" s="306" t="s">
        <v>176</v>
      </c>
      <c r="G8935" s="241">
        <v>22716.89</v>
      </c>
      <c r="H8935" s="244">
        <f t="shared" si="419"/>
        <v>113584.45</v>
      </c>
      <c r="I8935" s="246"/>
      <c r="J8935" s="247"/>
      <c r="K8935" s="240"/>
      <c r="L8935" s="245"/>
    </row>
    <row r="8936" spans="1:12">
      <c r="A8936" s="243">
        <v>45245</v>
      </c>
      <c r="B8936" s="243">
        <v>45247</v>
      </c>
      <c r="C8936" s="244">
        <f t="shared" si="417"/>
        <v>3</v>
      </c>
      <c r="D8936" s="239">
        <v>45247</v>
      </c>
      <c r="E8936" s="245">
        <f t="shared" si="418"/>
        <v>2</v>
      </c>
      <c r="F8936" s="306" t="s">
        <v>177</v>
      </c>
      <c r="G8936" s="241">
        <v>2908.61</v>
      </c>
      <c r="H8936" s="244">
        <f t="shared" si="419"/>
        <v>5817.22</v>
      </c>
      <c r="I8936" s="246"/>
      <c r="J8936" s="247"/>
      <c r="K8936" s="240"/>
      <c r="L8936" s="245"/>
    </row>
    <row r="8937" spans="1:12">
      <c r="A8937" s="243">
        <v>45245</v>
      </c>
      <c r="B8937" s="243">
        <v>45251</v>
      </c>
      <c r="C8937" s="244">
        <f t="shared" si="417"/>
        <v>7</v>
      </c>
      <c r="D8937" s="239">
        <v>45251</v>
      </c>
      <c r="E8937" s="245">
        <f t="shared" si="418"/>
        <v>6</v>
      </c>
      <c r="F8937" s="306" t="s">
        <v>178</v>
      </c>
      <c r="G8937" s="241">
        <v>45906.64</v>
      </c>
      <c r="H8937" s="244">
        <f t="shared" si="419"/>
        <v>275439.83999999997</v>
      </c>
      <c r="I8937" s="246"/>
      <c r="J8937" s="247"/>
      <c r="K8937" s="240"/>
      <c r="L8937" s="245"/>
    </row>
    <row r="8938" spans="1:12">
      <c r="A8938" s="243">
        <v>45246</v>
      </c>
      <c r="B8938" s="243">
        <v>45287</v>
      </c>
      <c r="C8938" s="244">
        <f t="shared" si="417"/>
        <v>42</v>
      </c>
      <c r="D8938" s="239">
        <v>45287</v>
      </c>
      <c r="E8938" s="245">
        <f t="shared" si="418"/>
        <v>41</v>
      </c>
      <c r="F8938" s="306" t="s">
        <v>176</v>
      </c>
      <c r="G8938" s="241">
        <v>9226.0300000000007</v>
      </c>
      <c r="H8938" s="244">
        <f t="shared" si="419"/>
        <v>378267.23000000004</v>
      </c>
      <c r="I8938" s="246"/>
      <c r="J8938" s="247"/>
      <c r="K8938" s="240"/>
      <c r="L8938" s="245"/>
    </row>
    <row r="8939" spans="1:12">
      <c r="A8939" s="243">
        <v>45246</v>
      </c>
      <c r="B8939" s="243">
        <v>45246</v>
      </c>
      <c r="C8939" s="244">
        <f t="shared" si="417"/>
        <v>1</v>
      </c>
      <c r="D8939" s="239">
        <v>45246</v>
      </c>
      <c r="E8939" s="245">
        <f t="shared" si="418"/>
        <v>0</v>
      </c>
      <c r="F8939" s="306" t="s">
        <v>179</v>
      </c>
      <c r="G8939" s="241">
        <v>168.87</v>
      </c>
      <c r="H8939" s="244">
        <f t="shared" si="419"/>
        <v>0</v>
      </c>
      <c r="I8939" s="246"/>
      <c r="J8939" s="247"/>
      <c r="K8939" s="240"/>
      <c r="L8939" s="245"/>
    </row>
    <row r="8940" spans="1:12">
      <c r="A8940" s="243">
        <v>45246</v>
      </c>
      <c r="B8940" s="243">
        <v>45271</v>
      </c>
      <c r="C8940" s="244">
        <f t="shared" si="417"/>
        <v>26</v>
      </c>
      <c r="D8940" s="239">
        <v>45271</v>
      </c>
      <c r="E8940" s="245">
        <f t="shared" si="418"/>
        <v>25</v>
      </c>
      <c r="F8940" s="306" t="s">
        <v>176</v>
      </c>
      <c r="G8940" s="241">
        <v>176.99</v>
      </c>
      <c r="H8940" s="244">
        <f t="shared" si="419"/>
        <v>4424.75</v>
      </c>
      <c r="I8940" s="246"/>
      <c r="J8940" s="247"/>
      <c r="K8940" s="240"/>
      <c r="L8940" s="245"/>
    </row>
    <row r="8941" spans="1:12">
      <c r="A8941" s="243">
        <v>45246</v>
      </c>
      <c r="B8941" s="243">
        <v>45250</v>
      </c>
      <c r="C8941" s="244">
        <f t="shared" si="417"/>
        <v>5</v>
      </c>
      <c r="D8941" s="239">
        <v>45250</v>
      </c>
      <c r="E8941" s="245">
        <f t="shared" si="418"/>
        <v>4</v>
      </c>
      <c r="F8941" s="306" t="s">
        <v>178</v>
      </c>
      <c r="G8941" s="241">
        <v>22368.89</v>
      </c>
      <c r="H8941" s="244">
        <f t="shared" si="419"/>
        <v>89475.56</v>
      </c>
      <c r="I8941" s="246"/>
      <c r="J8941" s="247"/>
      <c r="K8941" s="240"/>
      <c r="L8941" s="245"/>
    </row>
    <row r="8942" spans="1:12">
      <c r="A8942" s="243">
        <v>45246</v>
      </c>
      <c r="B8942" s="243">
        <v>45246</v>
      </c>
      <c r="C8942" s="244">
        <f t="shared" si="417"/>
        <v>1</v>
      </c>
      <c r="D8942" s="239">
        <v>45246</v>
      </c>
      <c r="E8942" s="245">
        <f t="shared" si="418"/>
        <v>0</v>
      </c>
      <c r="F8942" s="306" t="s">
        <v>177</v>
      </c>
      <c r="G8942" s="241">
        <v>43.44</v>
      </c>
      <c r="H8942" s="244">
        <f t="shared" si="419"/>
        <v>0</v>
      </c>
      <c r="I8942" s="246"/>
      <c r="J8942" s="247"/>
      <c r="K8942" s="240"/>
      <c r="L8942" s="245"/>
    </row>
    <row r="8943" spans="1:12">
      <c r="A8943" s="243">
        <v>45246</v>
      </c>
      <c r="B8943" s="243">
        <v>45272</v>
      </c>
      <c r="C8943" s="244">
        <f t="shared" si="417"/>
        <v>27</v>
      </c>
      <c r="D8943" s="239">
        <v>45272</v>
      </c>
      <c r="E8943" s="245">
        <f t="shared" si="418"/>
        <v>26</v>
      </c>
      <c r="F8943" s="306" t="s">
        <v>175</v>
      </c>
      <c r="G8943" s="241">
        <v>6.23</v>
      </c>
      <c r="H8943" s="244">
        <f t="shared" si="419"/>
        <v>161.98000000000002</v>
      </c>
      <c r="I8943" s="246"/>
      <c r="J8943" s="247"/>
      <c r="K8943" s="240"/>
      <c r="L8943" s="245"/>
    </row>
    <row r="8944" spans="1:12">
      <c r="A8944" s="243">
        <v>45246</v>
      </c>
      <c r="B8944" s="243">
        <v>45250</v>
      </c>
      <c r="C8944" s="244">
        <f t="shared" si="417"/>
        <v>5</v>
      </c>
      <c r="D8944" s="239">
        <v>45250</v>
      </c>
      <c r="E8944" s="245">
        <f t="shared" si="418"/>
        <v>4</v>
      </c>
      <c r="F8944" s="306" t="s">
        <v>176</v>
      </c>
      <c r="G8944" s="241">
        <v>135688.45000000001</v>
      </c>
      <c r="H8944" s="244">
        <f t="shared" si="419"/>
        <v>542753.80000000005</v>
      </c>
      <c r="I8944" s="246"/>
      <c r="J8944" s="247"/>
      <c r="K8944" s="240"/>
      <c r="L8944" s="245"/>
    </row>
    <row r="8945" spans="1:12">
      <c r="A8945" s="243">
        <v>45246</v>
      </c>
      <c r="B8945" s="243">
        <v>45251</v>
      </c>
      <c r="C8945" s="244">
        <f t="shared" si="417"/>
        <v>6</v>
      </c>
      <c r="D8945" s="239">
        <v>45251</v>
      </c>
      <c r="E8945" s="245">
        <f t="shared" si="418"/>
        <v>5</v>
      </c>
      <c r="F8945" s="306" t="s">
        <v>178</v>
      </c>
      <c r="G8945" s="241">
        <v>92263.92</v>
      </c>
      <c r="H8945" s="244">
        <f t="shared" si="419"/>
        <v>461319.6</v>
      </c>
      <c r="I8945" s="246"/>
      <c r="J8945" s="247"/>
      <c r="K8945" s="240"/>
      <c r="L8945" s="245"/>
    </row>
    <row r="8946" spans="1:12">
      <c r="A8946" s="243">
        <v>45246</v>
      </c>
      <c r="B8946" s="243">
        <v>45247</v>
      </c>
      <c r="C8946" s="244">
        <f t="shared" si="417"/>
        <v>2</v>
      </c>
      <c r="D8946" s="239">
        <v>45247</v>
      </c>
      <c r="E8946" s="245">
        <f t="shared" si="418"/>
        <v>1</v>
      </c>
      <c r="F8946" s="306" t="s">
        <v>177</v>
      </c>
      <c r="G8946" s="241">
        <v>7012.98</v>
      </c>
      <c r="H8946" s="244">
        <f t="shared" si="419"/>
        <v>7012.98</v>
      </c>
      <c r="I8946" s="246"/>
      <c r="J8946" s="247"/>
      <c r="K8946" s="240"/>
      <c r="L8946" s="245"/>
    </row>
    <row r="8947" spans="1:12">
      <c r="A8947" s="243">
        <v>45246</v>
      </c>
      <c r="B8947" s="243">
        <v>45355</v>
      </c>
      <c r="C8947" s="244">
        <f t="shared" si="417"/>
        <v>110</v>
      </c>
      <c r="D8947" s="239">
        <v>45355</v>
      </c>
      <c r="E8947" s="245">
        <f t="shared" si="418"/>
        <v>109</v>
      </c>
      <c r="F8947" s="306" t="s">
        <v>176</v>
      </c>
      <c r="G8947" s="241">
        <v>194.88</v>
      </c>
      <c r="H8947" s="244">
        <f t="shared" si="419"/>
        <v>21241.919999999998</v>
      </c>
      <c r="I8947" s="246"/>
      <c r="J8947" s="247"/>
      <c r="K8947" s="240"/>
      <c r="L8947" s="245"/>
    </row>
    <row r="8948" spans="1:12">
      <c r="A8948" s="243">
        <v>45246</v>
      </c>
      <c r="B8948" s="243">
        <v>45274</v>
      </c>
      <c r="C8948" s="244">
        <f t="shared" si="417"/>
        <v>29</v>
      </c>
      <c r="D8948" s="239">
        <v>45274</v>
      </c>
      <c r="E8948" s="245">
        <f t="shared" si="418"/>
        <v>28</v>
      </c>
      <c r="F8948" s="306" t="s">
        <v>176</v>
      </c>
      <c r="G8948" s="241">
        <v>263.47000000000003</v>
      </c>
      <c r="H8948" s="244">
        <f t="shared" si="419"/>
        <v>7377.1600000000008</v>
      </c>
      <c r="I8948" s="246"/>
      <c r="J8948" s="247"/>
      <c r="K8948" s="240"/>
      <c r="L8948" s="245"/>
    </row>
    <row r="8949" spans="1:12">
      <c r="A8949" s="243">
        <v>45246</v>
      </c>
      <c r="B8949" s="243">
        <v>45250</v>
      </c>
      <c r="C8949" s="244">
        <f t="shared" si="417"/>
        <v>5</v>
      </c>
      <c r="D8949" s="239">
        <v>45250</v>
      </c>
      <c r="E8949" s="245">
        <f t="shared" si="418"/>
        <v>4</v>
      </c>
      <c r="F8949" s="306" t="s">
        <v>175</v>
      </c>
      <c r="G8949" s="241">
        <v>15191.39</v>
      </c>
      <c r="H8949" s="244">
        <f t="shared" si="419"/>
        <v>60765.56</v>
      </c>
      <c r="I8949" s="246"/>
      <c r="J8949" s="247"/>
      <c r="K8949" s="240"/>
      <c r="L8949" s="245"/>
    </row>
    <row r="8950" spans="1:12">
      <c r="A8950" s="243">
        <v>45246</v>
      </c>
      <c r="B8950" s="243">
        <v>45251</v>
      </c>
      <c r="C8950" s="244">
        <f t="shared" si="417"/>
        <v>6</v>
      </c>
      <c r="D8950" s="239">
        <v>45251</v>
      </c>
      <c r="E8950" s="245">
        <f t="shared" si="418"/>
        <v>5</v>
      </c>
      <c r="F8950" s="306" t="s">
        <v>176</v>
      </c>
      <c r="G8950" s="241">
        <v>70177.649999999994</v>
      </c>
      <c r="H8950" s="244">
        <f t="shared" si="419"/>
        <v>350888.25</v>
      </c>
      <c r="I8950" s="246"/>
      <c r="J8950" s="247"/>
      <c r="K8950" s="240"/>
      <c r="L8950" s="245"/>
    </row>
    <row r="8951" spans="1:12">
      <c r="A8951" s="243">
        <v>45246</v>
      </c>
      <c r="B8951" s="243">
        <v>45252</v>
      </c>
      <c r="C8951" s="244">
        <f t="shared" si="417"/>
        <v>7</v>
      </c>
      <c r="D8951" s="239">
        <v>45252</v>
      </c>
      <c r="E8951" s="245">
        <f t="shared" si="418"/>
        <v>6</v>
      </c>
      <c r="F8951" s="306" t="s">
        <v>178</v>
      </c>
      <c r="G8951" s="241">
        <v>51527.23</v>
      </c>
      <c r="H8951" s="244">
        <f t="shared" si="419"/>
        <v>309163.38</v>
      </c>
      <c r="I8951" s="246"/>
      <c r="J8951" s="247"/>
      <c r="K8951" s="240"/>
      <c r="L8951" s="245"/>
    </row>
    <row r="8952" spans="1:12">
      <c r="A8952" s="243">
        <v>45246</v>
      </c>
      <c r="B8952" s="243">
        <v>45293</v>
      </c>
      <c r="C8952" s="244">
        <f t="shared" si="417"/>
        <v>48</v>
      </c>
      <c r="D8952" s="239">
        <v>45293</v>
      </c>
      <c r="E8952" s="245">
        <f t="shared" si="418"/>
        <v>47</v>
      </c>
      <c r="F8952" s="306" t="s">
        <v>175</v>
      </c>
      <c r="G8952" s="241">
        <v>69.38</v>
      </c>
      <c r="H8952" s="244">
        <f t="shared" si="419"/>
        <v>3260.8599999999997</v>
      </c>
      <c r="I8952" s="246"/>
      <c r="J8952" s="247"/>
      <c r="K8952" s="240"/>
      <c r="L8952" s="245"/>
    </row>
    <row r="8953" spans="1:12">
      <c r="A8953" s="243">
        <v>45246</v>
      </c>
      <c r="B8953" s="243">
        <v>45251</v>
      </c>
      <c r="C8953" s="244">
        <f t="shared" si="417"/>
        <v>6</v>
      </c>
      <c r="D8953" s="239">
        <v>45251</v>
      </c>
      <c r="E8953" s="245">
        <f t="shared" si="418"/>
        <v>5</v>
      </c>
      <c r="F8953" s="306" t="s">
        <v>175</v>
      </c>
      <c r="G8953" s="241">
        <v>3313.98</v>
      </c>
      <c r="H8953" s="244">
        <f t="shared" si="419"/>
        <v>16569.900000000001</v>
      </c>
      <c r="I8953" s="246"/>
      <c r="J8953" s="247"/>
      <c r="K8953" s="240"/>
      <c r="L8953" s="245"/>
    </row>
    <row r="8954" spans="1:12">
      <c r="A8954" s="243">
        <v>45246</v>
      </c>
      <c r="B8954" s="243">
        <v>45252</v>
      </c>
      <c r="C8954" s="244">
        <f t="shared" si="417"/>
        <v>7</v>
      </c>
      <c r="D8954" s="239">
        <v>45252</v>
      </c>
      <c r="E8954" s="245">
        <f t="shared" si="418"/>
        <v>6</v>
      </c>
      <c r="F8954" s="306" t="s">
        <v>176</v>
      </c>
      <c r="G8954" s="241">
        <v>570.62</v>
      </c>
      <c r="H8954" s="244">
        <f t="shared" si="419"/>
        <v>3423.7200000000003</v>
      </c>
      <c r="I8954" s="246"/>
      <c r="J8954" s="247"/>
      <c r="K8954" s="240"/>
      <c r="L8954" s="245"/>
    </row>
    <row r="8955" spans="1:12">
      <c r="A8955" s="243">
        <v>45246</v>
      </c>
      <c r="B8955" s="243">
        <v>45252</v>
      </c>
      <c r="C8955" s="244">
        <f t="shared" si="417"/>
        <v>7</v>
      </c>
      <c r="D8955" s="239">
        <v>45252</v>
      </c>
      <c r="E8955" s="245">
        <f t="shared" si="418"/>
        <v>6</v>
      </c>
      <c r="F8955" s="306" t="s">
        <v>175</v>
      </c>
      <c r="G8955" s="241">
        <v>1680.81</v>
      </c>
      <c r="H8955" s="244">
        <f t="shared" si="419"/>
        <v>10084.86</v>
      </c>
      <c r="I8955" s="246"/>
      <c r="J8955" s="247"/>
      <c r="K8955" s="240"/>
      <c r="L8955" s="245"/>
    </row>
    <row r="8956" spans="1:12">
      <c r="A8956" s="243">
        <v>45246</v>
      </c>
      <c r="B8956" s="243">
        <v>45278</v>
      </c>
      <c r="C8956" s="244">
        <f t="shared" si="417"/>
        <v>33</v>
      </c>
      <c r="D8956" s="239">
        <v>45278</v>
      </c>
      <c r="E8956" s="245">
        <f t="shared" si="418"/>
        <v>32</v>
      </c>
      <c r="F8956" s="306" t="s">
        <v>175</v>
      </c>
      <c r="G8956" s="241">
        <v>58.4</v>
      </c>
      <c r="H8956" s="244">
        <f t="shared" si="419"/>
        <v>1868.8</v>
      </c>
      <c r="I8956" s="246"/>
      <c r="J8956" s="247"/>
      <c r="K8956" s="240"/>
      <c r="L8956" s="245"/>
    </row>
    <row r="8957" spans="1:12">
      <c r="A8957" s="243">
        <v>45246</v>
      </c>
      <c r="B8957" s="243">
        <v>45279</v>
      </c>
      <c r="C8957" s="244">
        <f t="shared" si="417"/>
        <v>34</v>
      </c>
      <c r="D8957" s="239">
        <v>45279</v>
      </c>
      <c r="E8957" s="245">
        <f t="shared" si="418"/>
        <v>33</v>
      </c>
      <c r="F8957" s="306" t="s">
        <v>176</v>
      </c>
      <c r="G8957" s="241">
        <v>12339.71</v>
      </c>
      <c r="H8957" s="244">
        <f t="shared" si="419"/>
        <v>407210.43</v>
      </c>
      <c r="I8957" s="246"/>
      <c r="J8957" s="247"/>
      <c r="K8957" s="240"/>
      <c r="L8957" s="245"/>
    </row>
    <row r="8958" spans="1:12">
      <c r="A8958" s="243">
        <v>45246</v>
      </c>
      <c r="B8958" s="243">
        <v>45250</v>
      </c>
      <c r="C8958" s="244">
        <f t="shared" si="417"/>
        <v>5</v>
      </c>
      <c r="D8958" s="239">
        <v>45250</v>
      </c>
      <c r="E8958" s="245">
        <f t="shared" si="418"/>
        <v>4</v>
      </c>
      <c r="F8958" s="306" t="s">
        <v>177</v>
      </c>
      <c r="G8958" s="241">
        <v>454.85</v>
      </c>
      <c r="H8958" s="244">
        <f t="shared" si="419"/>
        <v>1819.4</v>
      </c>
      <c r="I8958" s="246"/>
      <c r="J8958" s="247"/>
      <c r="K8958" s="240"/>
      <c r="L8958" s="245"/>
    </row>
    <row r="8959" spans="1:12">
      <c r="A8959" s="243">
        <v>45246</v>
      </c>
      <c r="B8959" s="243">
        <v>45337</v>
      </c>
      <c r="C8959" s="244">
        <f t="shared" si="417"/>
        <v>92</v>
      </c>
      <c r="D8959" s="239">
        <v>45337</v>
      </c>
      <c r="E8959" s="245">
        <f t="shared" si="418"/>
        <v>91</v>
      </c>
      <c r="F8959" s="306" t="s">
        <v>175</v>
      </c>
      <c r="G8959" s="241">
        <v>144.32</v>
      </c>
      <c r="H8959" s="244">
        <f t="shared" si="419"/>
        <v>13133.119999999999</v>
      </c>
      <c r="I8959" s="246"/>
      <c r="J8959" s="247"/>
      <c r="K8959" s="240"/>
      <c r="L8959" s="245"/>
    </row>
    <row r="8960" spans="1:12">
      <c r="A8960" s="243">
        <v>45246</v>
      </c>
      <c r="B8960" s="243">
        <v>45279</v>
      </c>
      <c r="C8960" s="244">
        <f t="shared" si="417"/>
        <v>34</v>
      </c>
      <c r="D8960" s="239">
        <v>45279</v>
      </c>
      <c r="E8960" s="245">
        <f t="shared" si="418"/>
        <v>33</v>
      </c>
      <c r="F8960" s="306" t="s">
        <v>175</v>
      </c>
      <c r="G8960" s="241">
        <v>18.71</v>
      </c>
      <c r="H8960" s="244">
        <f t="shared" si="419"/>
        <v>617.43000000000006</v>
      </c>
      <c r="I8960" s="246"/>
      <c r="J8960" s="247"/>
      <c r="K8960" s="240"/>
      <c r="L8960" s="245"/>
    </row>
    <row r="8961" spans="1:12">
      <c r="A8961" s="243">
        <v>45246</v>
      </c>
      <c r="B8961" s="243">
        <v>45251</v>
      </c>
      <c r="C8961" s="244">
        <f t="shared" si="417"/>
        <v>6</v>
      </c>
      <c r="D8961" s="239">
        <v>45251</v>
      </c>
      <c r="E8961" s="245">
        <f t="shared" si="418"/>
        <v>5</v>
      </c>
      <c r="F8961" s="306" t="s">
        <v>177</v>
      </c>
      <c r="G8961" s="241">
        <v>1409.32</v>
      </c>
      <c r="H8961" s="244">
        <f t="shared" si="419"/>
        <v>7046.5999999999995</v>
      </c>
      <c r="I8961" s="246"/>
      <c r="J8961" s="247"/>
      <c r="K8961" s="240"/>
      <c r="L8961" s="245"/>
    </row>
    <row r="8962" spans="1:12">
      <c r="A8962" s="243">
        <v>45246</v>
      </c>
      <c r="B8962" s="243">
        <v>45257</v>
      </c>
      <c r="C8962" s="244">
        <f t="shared" si="417"/>
        <v>12</v>
      </c>
      <c r="D8962" s="239">
        <v>45257</v>
      </c>
      <c r="E8962" s="245">
        <f t="shared" si="418"/>
        <v>11</v>
      </c>
      <c r="F8962" s="306" t="s">
        <v>175</v>
      </c>
      <c r="G8962" s="241">
        <v>3551.65</v>
      </c>
      <c r="H8962" s="244">
        <f t="shared" si="419"/>
        <v>39068.15</v>
      </c>
      <c r="I8962" s="246"/>
      <c r="J8962" s="247"/>
      <c r="K8962" s="240"/>
      <c r="L8962" s="245"/>
    </row>
    <row r="8963" spans="1:12">
      <c r="A8963" s="243">
        <v>45246</v>
      </c>
      <c r="B8963" s="243">
        <v>45300</v>
      </c>
      <c r="C8963" s="244">
        <f t="shared" si="417"/>
        <v>55</v>
      </c>
      <c r="D8963" s="239">
        <v>45300</v>
      </c>
      <c r="E8963" s="245">
        <f t="shared" si="418"/>
        <v>54</v>
      </c>
      <c r="F8963" s="306" t="s">
        <v>175</v>
      </c>
      <c r="G8963" s="241">
        <v>23.06</v>
      </c>
      <c r="H8963" s="244">
        <f t="shared" si="419"/>
        <v>1245.24</v>
      </c>
      <c r="I8963" s="246"/>
      <c r="J8963" s="247"/>
      <c r="K8963" s="240"/>
      <c r="L8963" s="245"/>
    </row>
    <row r="8964" spans="1:12">
      <c r="A8964" s="243">
        <v>45246</v>
      </c>
      <c r="B8964" s="243">
        <v>45252</v>
      </c>
      <c r="C8964" s="244">
        <f t="shared" si="417"/>
        <v>7</v>
      </c>
      <c r="D8964" s="239">
        <v>45252</v>
      </c>
      <c r="E8964" s="245">
        <f t="shared" si="418"/>
        <v>6</v>
      </c>
      <c r="F8964" s="306" t="s">
        <v>177</v>
      </c>
      <c r="G8964" s="241">
        <v>4.8099999999999996</v>
      </c>
      <c r="H8964" s="244">
        <f t="shared" si="419"/>
        <v>28.86</v>
      </c>
      <c r="I8964" s="246"/>
      <c r="J8964" s="247"/>
      <c r="K8964" s="240"/>
      <c r="L8964" s="245"/>
    </row>
    <row r="8965" spans="1:12">
      <c r="A8965" s="243">
        <v>45246</v>
      </c>
      <c r="B8965" s="243">
        <v>45258</v>
      </c>
      <c r="C8965" s="244">
        <f t="shared" si="417"/>
        <v>13</v>
      </c>
      <c r="D8965" s="239">
        <v>45258</v>
      </c>
      <c r="E8965" s="245">
        <f t="shared" si="418"/>
        <v>12</v>
      </c>
      <c r="F8965" s="306" t="s">
        <v>175</v>
      </c>
      <c r="G8965" s="241">
        <v>287.7</v>
      </c>
      <c r="H8965" s="244">
        <f t="shared" si="419"/>
        <v>3452.3999999999996</v>
      </c>
      <c r="I8965" s="246"/>
      <c r="J8965" s="247"/>
      <c r="K8965" s="240"/>
      <c r="L8965" s="245"/>
    </row>
    <row r="8966" spans="1:12">
      <c r="A8966" s="243">
        <v>45246</v>
      </c>
      <c r="B8966" s="243">
        <v>45259</v>
      </c>
      <c r="C8966" s="244">
        <f t="shared" si="417"/>
        <v>14</v>
      </c>
      <c r="D8966" s="239">
        <v>45259</v>
      </c>
      <c r="E8966" s="245">
        <f t="shared" si="418"/>
        <v>13</v>
      </c>
      <c r="F8966" s="306" t="s">
        <v>176</v>
      </c>
      <c r="G8966" s="241">
        <v>227.05</v>
      </c>
      <c r="H8966" s="244">
        <f t="shared" si="419"/>
        <v>2951.65</v>
      </c>
      <c r="I8966" s="246"/>
      <c r="J8966" s="247"/>
      <c r="K8966" s="240"/>
      <c r="L8966" s="245"/>
    </row>
    <row r="8967" spans="1:12">
      <c r="A8967" s="243">
        <v>45246</v>
      </c>
      <c r="B8967" s="243">
        <v>45280</v>
      </c>
      <c r="C8967" s="244">
        <f t="shared" ref="C8967:C9030" si="420">B8967-A8967+1</f>
        <v>35</v>
      </c>
      <c r="D8967" s="239">
        <v>45280</v>
      </c>
      <c r="E8967" s="245">
        <f t="shared" ref="E8967:E9030" si="421">D8967-A8967</f>
        <v>34</v>
      </c>
      <c r="F8967" s="306" t="s">
        <v>176</v>
      </c>
      <c r="G8967" s="241">
        <v>371.18</v>
      </c>
      <c r="H8967" s="244">
        <f t="shared" ref="H8967:H9030" si="422">E8967*G8967</f>
        <v>12620.12</v>
      </c>
      <c r="I8967" s="246"/>
      <c r="J8967" s="247"/>
      <c r="K8967" s="240"/>
      <c r="L8967" s="245"/>
    </row>
    <row r="8968" spans="1:12">
      <c r="A8968" s="243">
        <v>45246</v>
      </c>
      <c r="B8968" s="243">
        <v>45266</v>
      </c>
      <c r="C8968" s="244">
        <f t="shared" si="420"/>
        <v>21</v>
      </c>
      <c r="D8968" s="239">
        <v>45266</v>
      </c>
      <c r="E8968" s="245">
        <f t="shared" si="421"/>
        <v>20</v>
      </c>
      <c r="F8968" s="306" t="s">
        <v>175</v>
      </c>
      <c r="G8968" s="241">
        <v>41.1</v>
      </c>
      <c r="H8968" s="244">
        <f t="shared" si="422"/>
        <v>822</v>
      </c>
      <c r="I8968" s="246"/>
      <c r="J8968" s="247"/>
      <c r="K8968" s="240"/>
      <c r="L8968" s="245"/>
    </row>
    <row r="8969" spans="1:12">
      <c r="A8969" s="243">
        <v>45246</v>
      </c>
      <c r="B8969" s="243">
        <v>45259</v>
      </c>
      <c r="C8969" s="244">
        <f t="shared" si="420"/>
        <v>14</v>
      </c>
      <c r="D8969" s="239">
        <v>45259</v>
      </c>
      <c r="E8969" s="245">
        <f t="shared" si="421"/>
        <v>13</v>
      </c>
      <c r="F8969" s="306" t="s">
        <v>175</v>
      </c>
      <c r="G8969" s="241">
        <v>307.89</v>
      </c>
      <c r="H8969" s="244">
        <f t="shared" si="422"/>
        <v>4002.5699999999997</v>
      </c>
      <c r="I8969" s="246"/>
      <c r="J8969" s="247"/>
      <c r="K8969" s="240"/>
      <c r="L8969" s="245"/>
    </row>
    <row r="8970" spans="1:12">
      <c r="A8970" s="243">
        <v>45246</v>
      </c>
      <c r="B8970" s="243">
        <v>45280</v>
      </c>
      <c r="C8970" s="244">
        <f t="shared" si="420"/>
        <v>35</v>
      </c>
      <c r="D8970" s="239">
        <v>45280</v>
      </c>
      <c r="E8970" s="245">
        <f t="shared" si="421"/>
        <v>34</v>
      </c>
      <c r="F8970" s="306" t="s">
        <v>175</v>
      </c>
      <c r="G8970" s="241">
        <v>93.76</v>
      </c>
      <c r="H8970" s="244">
        <f t="shared" si="422"/>
        <v>3187.84</v>
      </c>
      <c r="I8970" s="246"/>
      <c r="J8970" s="247"/>
      <c r="K8970" s="240"/>
      <c r="L8970" s="245"/>
    </row>
    <row r="8971" spans="1:12">
      <c r="A8971" s="243">
        <v>45246</v>
      </c>
      <c r="B8971" s="243">
        <v>45362</v>
      </c>
      <c r="C8971" s="244">
        <f t="shared" si="420"/>
        <v>117</v>
      </c>
      <c r="D8971" s="239">
        <v>45362</v>
      </c>
      <c r="E8971" s="245">
        <f t="shared" si="421"/>
        <v>116</v>
      </c>
      <c r="F8971" s="306" t="s">
        <v>175</v>
      </c>
      <c r="G8971" s="241">
        <v>39.200000000000003</v>
      </c>
      <c r="H8971" s="244">
        <f t="shared" si="422"/>
        <v>4547.2000000000007</v>
      </c>
      <c r="I8971" s="246"/>
      <c r="J8971" s="247"/>
      <c r="K8971" s="240"/>
      <c r="L8971" s="245"/>
    </row>
    <row r="8972" spans="1:12">
      <c r="A8972" s="243">
        <v>45246</v>
      </c>
      <c r="B8972" s="243">
        <v>45257</v>
      </c>
      <c r="C8972" s="244">
        <f t="shared" si="420"/>
        <v>12</v>
      </c>
      <c r="D8972" s="239">
        <v>45257</v>
      </c>
      <c r="E8972" s="245">
        <f t="shared" si="421"/>
        <v>11</v>
      </c>
      <c r="F8972" s="306" t="s">
        <v>179</v>
      </c>
      <c r="G8972" s="241">
        <v>13.53</v>
      </c>
      <c r="H8972" s="244">
        <f t="shared" si="422"/>
        <v>148.82999999999998</v>
      </c>
      <c r="I8972" s="246"/>
      <c r="J8972" s="247"/>
      <c r="K8972" s="240"/>
      <c r="L8972" s="245"/>
    </row>
    <row r="8973" spans="1:12">
      <c r="A8973" s="243">
        <v>45246</v>
      </c>
      <c r="B8973" s="243">
        <v>45301</v>
      </c>
      <c r="C8973" s="244">
        <f t="shared" si="420"/>
        <v>56</v>
      </c>
      <c r="D8973" s="239">
        <v>45301</v>
      </c>
      <c r="E8973" s="245">
        <f t="shared" si="421"/>
        <v>55</v>
      </c>
      <c r="F8973" s="306" t="s">
        <v>175</v>
      </c>
      <c r="G8973" s="241">
        <v>108.1</v>
      </c>
      <c r="H8973" s="244">
        <f t="shared" si="422"/>
        <v>5945.5</v>
      </c>
      <c r="I8973" s="246"/>
      <c r="J8973" s="247"/>
      <c r="K8973" s="240"/>
      <c r="L8973" s="245"/>
    </row>
    <row r="8974" spans="1:12">
      <c r="A8974" s="243">
        <v>45246</v>
      </c>
      <c r="B8974" s="243">
        <v>45246</v>
      </c>
      <c r="C8974" s="244">
        <f t="shared" si="420"/>
        <v>1</v>
      </c>
      <c r="D8974" s="239">
        <v>45246</v>
      </c>
      <c r="E8974" s="245">
        <f t="shared" si="421"/>
        <v>0</v>
      </c>
      <c r="F8974" s="306" t="s">
        <v>176</v>
      </c>
      <c r="G8974" s="241">
        <v>12020.64</v>
      </c>
      <c r="H8974" s="244">
        <f t="shared" si="422"/>
        <v>0</v>
      </c>
      <c r="I8974" s="246"/>
      <c r="J8974" s="247"/>
      <c r="K8974" s="240"/>
      <c r="L8974" s="245"/>
    </row>
    <row r="8975" spans="1:12">
      <c r="A8975" s="243">
        <v>45246</v>
      </c>
      <c r="B8975" s="243">
        <v>45247</v>
      </c>
      <c r="C8975" s="244">
        <f t="shared" si="420"/>
        <v>2</v>
      </c>
      <c r="D8975" s="239">
        <v>45247</v>
      </c>
      <c r="E8975" s="245">
        <f t="shared" si="421"/>
        <v>1</v>
      </c>
      <c r="F8975" s="306" t="s">
        <v>178</v>
      </c>
      <c r="G8975" s="241">
        <v>30747.99</v>
      </c>
      <c r="H8975" s="244">
        <f t="shared" si="422"/>
        <v>30747.99</v>
      </c>
      <c r="I8975" s="246"/>
      <c r="J8975" s="247"/>
      <c r="K8975" s="240"/>
      <c r="L8975" s="245"/>
    </row>
    <row r="8976" spans="1:12">
      <c r="A8976" s="243">
        <v>45246</v>
      </c>
      <c r="B8976" s="243">
        <v>45247</v>
      </c>
      <c r="C8976" s="244">
        <f t="shared" si="420"/>
        <v>2</v>
      </c>
      <c r="D8976" s="239">
        <v>45247</v>
      </c>
      <c r="E8976" s="245">
        <f t="shared" si="421"/>
        <v>1</v>
      </c>
      <c r="F8976" s="306" t="s">
        <v>176</v>
      </c>
      <c r="G8976" s="241">
        <v>232184.98</v>
      </c>
      <c r="H8976" s="244">
        <f t="shared" si="422"/>
        <v>232184.98</v>
      </c>
      <c r="I8976" s="246"/>
      <c r="J8976" s="247"/>
      <c r="K8976" s="240"/>
      <c r="L8976" s="245"/>
    </row>
    <row r="8977" spans="1:12">
      <c r="A8977" s="243">
        <v>45246</v>
      </c>
      <c r="B8977" s="243">
        <v>45246</v>
      </c>
      <c r="C8977" s="244">
        <f t="shared" si="420"/>
        <v>1</v>
      </c>
      <c r="D8977" s="239">
        <v>45246</v>
      </c>
      <c r="E8977" s="245">
        <f t="shared" si="421"/>
        <v>0</v>
      </c>
      <c r="F8977" s="306" t="s">
        <v>175</v>
      </c>
      <c r="G8977" s="241">
        <v>961.21</v>
      </c>
      <c r="H8977" s="244">
        <f t="shared" si="422"/>
        <v>0</v>
      </c>
      <c r="I8977" s="246"/>
      <c r="J8977" s="247"/>
      <c r="K8977" s="240"/>
      <c r="L8977" s="245"/>
    </row>
    <row r="8978" spans="1:12">
      <c r="A8978" s="243">
        <v>45246</v>
      </c>
      <c r="B8978" s="243">
        <v>45260</v>
      </c>
      <c r="C8978" s="244">
        <f t="shared" si="420"/>
        <v>15</v>
      </c>
      <c r="D8978" s="239">
        <v>45260</v>
      </c>
      <c r="E8978" s="245">
        <f t="shared" si="421"/>
        <v>14</v>
      </c>
      <c r="F8978" s="306" t="s">
        <v>175</v>
      </c>
      <c r="G8978" s="241">
        <v>41.54</v>
      </c>
      <c r="H8978" s="244">
        <f t="shared" si="422"/>
        <v>581.55999999999995</v>
      </c>
      <c r="I8978" s="246"/>
      <c r="J8978" s="247"/>
      <c r="K8978" s="240"/>
      <c r="L8978" s="245"/>
    </row>
    <row r="8979" spans="1:12">
      <c r="A8979" s="243">
        <v>45246</v>
      </c>
      <c r="B8979" s="243">
        <v>45247</v>
      </c>
      <c r="C8979" s="244">
        <f t="shared" si="420"/>
        <v>2</v>
      </c>
      <c r="D8979" s="239">
        <v>45247</v>
      </c>
      <c r="E8979" s="245">
        <f t="shared" si="421"/>
        <v>1</v>
      </c>
      <c r="F8979" s="306" t="s">
        <v>175</v>
      </c>
      <c r="G8979" s="241">
        <v>844023.73</v>
      </c>
      <c r="H8979" s="244">
        <f t="shared" si="422"/>
        <v>844023.73</v>
      </c>
      <c r="I8979" s="246"/>
      <c r="J8979" s="247"/>
      <c r="K8979" s="240"/>
      <c r="L8979" s="245"/>
    </row>
    <row r="8980" spans="1:12">
      <c r="A8980" s="243">
        <v>45247</v>
      </c>
      <c r="B8980" s="243">
        <v>45267</v>
      </c>
      <c r="C8980" s="244">
        <f t="shared" si="420"/>
        <v>21</v>
      </c>
      <c r="D8980" s="239">
        <v>45267</v>
      </c>
      <c r="E8980" s="245">
        <f t="shared" si="421"/>
        <v>20</v>
      </c>
      <c r="F8980" s="306" t="s">
        <v>175</v>
      </c>
      <c r="G8980" s="241">
        <v>26.22</v>
      </c>
      <c r="H8980" s="244">
        <f t="shared" si="422"/>
        <v>524.4</v>
      </c>
      <c r="I8980" s="246"/>
      <c r="J8980" s="247"/>
      <c r="K8980" s="240"/>
      <c r="L8980" s="245"/>
    </row>
    <row r="8981" spans="1:12">
      <c r="A8981" s="243">
        <v>45247</v>
      </c>
      <c r="B8981" s="243">
        <v>45282</v>
      </c>
      <c r="C8981" s="244">
        <f t="shared" si="420"/>
        <v>36</v>
      </c>
      <c r="D8981" s="239">
        <v>45282</v>
      </c>
      <c r="E8981" s="245">
        <f t="shared" si="421"/>
        <v>35</v>
      </c>
      <c r="F8981" s="306" t="s">
        <v>175</v>
      </c>
      <c r="G8981" s="241">
        <v>168.67</v>
      </c>
      <c r="H8981" s="244">
        <f t="shared" si="422"/>
        <v>5903.45</v>
      </c>
      <c r="I8981" s="246"/>
      <c r="J8981" s="247"/>
      <c r="K8981" s="240"/>
      <c r="L8981" s="245"/>
    </row>
    <row r="8982" spans="1:12">
      <c r="A8982" s="243">
        <v>45247</v>
      </c>
      <c r="B8982" s="243">
        <v>45247</v>
      </c>
      <c r="C8982" s="244">
        <f t="shared" si="420"/>
        <v>1</v>
      </c>
      <c r="D8982" s="239">
        <v>45247</v>
      </c>
      <c r="E8982" s="245">
        <f t="shared" si="421"/>
        <v>0</v>
      </c>
      <c r="F8982" s="306" t="s">
        <v>176</v>
      </c>
      <c r="G8982" s="241">
        <v>2755.37</v>
      </c>
      <c r="H8982" s="244">
        <f t="shared" si="422"/>
        <v>0</v>
      </c>
      <c r="I8982" s="246"/>
      <c r="J8982" s="247"/>
      <c r="K8982" s="240"/>
      <c r="L8982" s="245"/>
    </row>
    <row r="8983" spans="1:12">
      <c r="A8983" s="243">
        <v>45247</v>
      </c>
      <c r="B8983" s="243">
        <v>45260</v>
      </c>
      <c r="C8983" s="244">
        <f t="shared" si="420"/>
        <v>14</v>
      </c>
      <c r="D8983" s="239">
        <v>45260</v>
      </c>
      <c r="E8983" s="245">
        <f t="shared" si="421"/>
        <v>13</v>
      </c>
      <c r="F8983" s="306" t="s">
        <v>175</v>
      </c>
      <c r="G8983" s="241">
        <v>115.05</v>
      </c>
      <c r="H8983" s="244">
        <f t="shared" si="422"/>
        <v>1495.6499999999999</v>
      </c>
      <c r="I8983" s="246"/>
      <c r="J8983" s="247"/>
      <c r="K8983" s="240"/>
      <c r="L8983" s="245"/>
    </row>
    <row r="8984" spans="1:12">
      <c r="A8984" s="243">
        <v>45247</v>
      </c>
      <c r="B8984" s="243">
        <v>45391</v>
      </c>
      <c r="C8984" s="244">
        <f t="shared" si="420"/>
        <v>145</v>
      </c>
      <c r="D8984" s="239">
        <v>45391</v>
      </c>
      <c r="E8984" s="245">
        <f t="shared" si="421"/>
        <v>144</v>
      </c>
      <c r="F8984" s="306" t="s">
        <v>176</v>
      </c>
      <c r="G8984" s="241">
        <v>220.89</v>
      </c>
      <c r="H8984" s="244">
        <f t="shared" si="422"/>
        <v>31808.159999999996</v>
      </c>
      <c r="I8984" s="246"/>
      <c r="J8984" s="247"/>
      <c r="K8984" s="240"/>
      <c r="L8984" s="245"/>
    </row>
    <row r="8985" spans="1:12">
      <c r="A8985" s="243">
        <v>45247</v>
      </c>
      <c r="B8985" s="243">
        <v>45247</v>
      </c>
      <c r="C8985" s="244">
        <f t="shared" si="420"/>
        <v>1</v>
      </c>
      <c r="D8985" s="239">
        <v>45247</v>
      </c>
      <c r="E8985" s="245">
        <f t="shared" si="421"/>
        <v>0</v>
      </c>
      <c r="F8985" s="306" t="s">
        <v>175</v>
      </c>
      <c r="G8985" s="241">
        <v>5905.87</v>
      </c>
      <c r="H8985" s="244">
        <f t="shared" si="422"/>
        <v>0</v>
      </c>
      <c r="I8985" s="246"/>
      <c r="J8985" s="247"/>
      <c r="K8985" s="240"/>
      <c r="L8985" s="245"/>
    </row>
    <row r="8986" spans="1:12">
      <c r="A8986" s="243">
        <v>45247</v>
      </c>
      <c r="B8986" s="243">
        <v>45344</v>
      </c>
      <c r="C8986" s="244">
        <f t="shared" si="420"/>
        <v>98</v>
      </c>
      <c r="D8986" s="239">
        <v>45344</v>
      </c>
      <c r="E8986" s="245">
        <f t="shared" si="421"/>
        <v>97</v>
      </c>
      <c r="F8986" s="306" t="s">
        <v>176</v>
      </c>
      <c r="G8986" s="241">
        <v>130.34</v>
      </c>
      <c r="H8986" s="244">
        <f t="shared" si="422"/>
        <v>12642.98</v>
      </c>
      <c r="I8986" s="246"/>
      <c r="J8986" s="247"/>
      <c r="K8986" s="240"/>
      <c r="L8986" s="245"/>
    </row>
    <row r="8987" spans="1:12">
      <c r="A8987" s="243">
        <v>45247</v>
      </c>
      <c r="B8987" s="243">
        <v>45247</v>
      </c>
      <c r="C8987" s="244">
        <f t="shared" si="420"/>
        <v>1</v>
      </c>
      <c r="D8987" s="239">
        <v>45247</v>
      </c>
      <c r="E8987" s="245">
        <f t="shared" si="421"/>
        <v>0</v>
      </c>
      <c r="F8987" s="306" t="s">
        <v>179</v>
      </c>
      <c r="G8987" s="241">
        <v>418.23</v>
      </c>
      <c r="H8987" s="244">
        <f t="shared" si="422"/>
        <v>0</v>
      </c>
      <c r="I8987" s="246"/>
      <c r="J8987" s="247"/>
      <c r="K8987" s="240"/>
      <c r="L8987" s="245"/>
    </row>
    <row r="8988" spans="1:12">
      <c r="A8988" s="243">
        <v>45247</v>
      </c>
      <c r="B8988" s="243">
        <v>45272</v>
      </c>
      <c r="C8988" s="244">
        <f t="shared" si="420"/>
        <v>26</v>
      </c>
      <c r="D8988" s="239">
        <v>45272</v>
      </c>
      <c r="E8988" s="245">
        <f t="shared" si="421"/>
        <v>25</v>
      </c>
      <c r="F8988" s="306" t="s">
        <v>175</v>
      </c>
      <c r="G8988" s="241">
        <v>14.68</v>
      </c>
      <c r="H8988" s="244">
        <f t="shared" si="422"/>
        <v>367</v>
      </c>
      <c r="I8988" s="246"/>
      <c r="J8988" s="247"/>
      <c r="K8988" s="240"/>
      <c r="L8988" s="245"/>
    </row>
    <row r="8989" spans="1:12">
      <c r="A8989" s="243">
        <v>45247</v>
      </c>
      <c r="B8989" s="243">
        <v>45250</v>
      </c>
      <c r="C8989" s="244">
        <f t="shared" si="420"/>
        <v>4</v>
      </c>
      <c r="D8989" s="239">
        <v>45250</v>
      </c>
      <c r="E8989" s="245">
        <f t="shared" si="421"/>
        <v>3</v>
      </c>
      <c r="F8989" s="306" t="s">
        <v>178</v>
      </c>
      <c r="G8989" s="241">
        <v>16553.36</v>
      </c>
      <c r="H8989" s="244">
        <f t="shared" si="422"/>
        <v>49660.08</v>
      </c>
      <c r="I8989" s="246"/>
      <c r="J8989" s="247"/>
      <c r="K8989" s="240"/>
      <c r="L8989" s="245"/>
    </row>
    <row r="8990" spans="1:12">
      <c r="A8990" s="243">
        <v>45247</v>
      </c>
      <c r="B8990" s="243">
        <v>45250</v>
      </c>
      <c r="C8990" s="244">
        <f t="shared" si="420"/>
        <v>4</v>
      </c>
      <c r="D8990" s="239">
        <v>45250</v>
      </c>
      <c r="E8990" s="245">
        <f t="shared" si="421"/>
        <v>3</v>
      </c>
      <c r="F8990" s="306" t="s">
        <v>176</v>
      </c>
      <c r="G8990" s="241">
        <v>170917.72</v>
      </c>
      <c r="H8990" s="244">
        <f t="shared" si="422"/>
        <v>512753.16000000003</v>
      </c>
      <c r="I8990" s="246"/>
      <c r="J8990" s="247"/>
      <c r="K8990" s="240"/>
      <c r="L8990" s="245"/>
    </row>
    <row r="8991" spans="1:12">
      <c r="A8991" s="243">
        <v>45247</v>
      </c>
      <c r="B8991" s="243">
        <v>45293</v>
      </c>
      <c r="C8991" s="244">
        <f t="shared" si="420"/>
        <v>47</v>
      </c>
      <c r="D8991" s="239">
        <v>45293</v>
      </c>
      <c r="E8991" s="245">
        <f t="shared" si="421"/>
        <v>46</v>
      </c>
      <c r="F8991" s="306" t="s">
        <v>176</v>
      </c>
      <c r="G8991" s="241">
        <v>2350.2399999999998</v>
      </c>
      <c r="H8991" s="244">
        <f t="shared" si="422"/>
        <v>108111.03999999999</v>
      </c>
      <c r="I8991" s="246"/>
      <c r="J8991" s="247"/>
      <c r="K8991" s="240"/>
      <c r="L8991" s="245"/>
    </row>
    <row r="8992" spans="1:12">
      <c r="A8992" s="243">
        <v>45247</v>
      </c>
      <c r="B8992" s="243">
        <v>45250</v>
      </c>
      <c r="C8992" s="244">
        <f t="shared" si="420"/>
        <v>4</v>
      </c>
      <c r="D8992" s="239">
        <v>45250</v>
      </c>
      <c r="E8992" s="245">
        <f t="shared" si="421"/>
        <v>3</v>
      </c>
      <c r="F8992" s="306" t="s">
        <v>175</v>
      </c>
      <c r="G8992" s="241">
        <v>546082.56999999995</v>
      </c>
      <c r="H8992" s="244">
        <f t="shared" si="422"/>
        <v>1638247.71</v>
      </c>
      <c r="I8992" s="246"/>
      <c r="J8992" s="247"/>
      <c r="K8992" s="240"/>
      <c r="L8992" s="245"/>
    </row>
    <row r="8993" spans="1:12">
      <c r="A8993" s="243">
        <v>45247</v>
      </c>
      <c r="B8993" s="243">
        <v>45251</v>
      </c>
      <c r="C8993" s="244">
        <f t="shared" si="420"/>
        <v>5</v>
      </c>
      <c r="D8993" s="239">
        <v>45251</v>
      </c>
      <c r="E8993" s="245">
        <f t="shared" si="421"/>
        <v>4</v>
      </c>
      <c r="F8993" s="306" t="s">
        <v>176</v>
      </c>
      <c r="G8993" s="241">
        <v>67878.78</v>
      </c>
      <c r="H8993" s="244">
        <f t="shared" si="422"/>
        <v>271515.12</v>
      </c>
      <c r="I8993" s="246"/>
      <c r="J8993" s="247"/>
      <c r="K8993" s="240"/>
      <c r="L8993" s="245"/>
    </row>
    <row r="8994" spans="1:12">
      <c r="A8994" s="243">
        <v>45247</v>
      </c>
      <c r="B8994" s="243">
        <v>45252</v>
      </c>
      <c r="C8994" s="244">
        <f t="shared" si="420"/>
        <v>6</v>
      </c>
      <c r="D8994" s="239">
        <v>45252</v>
      </c>
      <c r="E8994" s="245">
        <f t="shared" si="421"/>
        <v>5</v>
      </c>
      <c r="F8994" s="306" t="s">
        <v>178</v>
      </c>
      <c r="G8994" s="241">
        <v>2306.19</v>
      </c>
      <c r="H8994" s="244">
        <f t="shared" si="422"/>
        <v>11530.95</v>
      </c>
      <c r="I8994" s="246"/>
      <c r="J8994" s="247"/>
      <c r="K8994" s="240"/>
      <c r="L8994" s="245"/>
    </row>
    <row r="8995" spans="1:12">
      <c r="A8995" s="243">
        <v>45247</v>
      </c>
      <c r="B8995" s="243">
        <v>45252</v>
      </c>
      <c r="C8995" s="244">
        <f t="shared" si="420"/>
        <v>6</v>
      </c>
      <c r="D8995" s="239">
        <v>45252</v>
      </c>
      <c r="E8995" s="245">
        <f t="shared" si="421"/>
        <v>5</v>
      </c>
      <c r="F8995" s="306" t="s">
        <v>176</v>
      </c>
      <c r="G8995" s="241">
        <v>93667.13</v>
      </c>
      <c r="H8995" s="244">
        <f t="shared" si="422"/>
        <v>468335.65</v>
      </c>
      <c r="I8995" s="246"/>
      <c r="J8995" s="247"/>
      <c r="K8995" s="240"/>
      <c r="L8995" s="245"/>
    </row>
    <row r="8996" spans="1:12">
      <c r="A8996" s="243">
        <v>45247</v>
      </c>
      <c r="B8996" s="243">
        <v>45251</v>
      </c>
      <c r="C8996" s="244">
        <f t="shared" si="420"/>
        <v>5</v>
      </c>
      <c r="D8996" s="239">
        <v>45251</v>
      </c>
      <c r="E8996" s="245">
        <f t="shared" si="421"/>
        <v>4</v>
      </c>
      <c r="F8996" s="306" t="s">
        <v>175</v>
      </c>
      <c r="G8996" s="241">
        <v>1443.69</v>
      </c>
      <c r="H8996" s="244">
        <f t="shared" si="422"/>
        <v>5774.76</v>
      </c>
      <c r="I8996" s="246"/>
      <c r="J8996" s="247"/>
      <c r="K8996" s="240"/>
      <c r="L8996" s="245"/>
    </row>
    <row r="8997" spans="1:12">
      <c r="A8997" s="243">
        <v>45247</v>
      </c>
      <c r="B8997" s="243">
        <v>45252</v>
      </c>
      <c r="C8997" s="244">
        <f t="shared" si="420"/>
        <v>6</v>
      </c>
      <c r="D8997" s="239">
        <v>45252</v>
      </c>
      <c r="E8997" s="245">
        <f t="shared" si="421"/>
        <v>5</v>
      </c>
      <c r="F8997" s="306" t="s">
        <v>175</v>
      </c>
      <c r="G8997" s="241">
        <v>5487.34</v>
      </c>
      <c r="H8997" s="244">
        <f t="shared" si="422"/>
        <v>27436.7</v>
      </c>
      <c r="I8997" s="246"/>
      <c r="J8997" s="247"/>
      <c r="K8997" s="240"/>
      <c r="L8997" s="245"/>
    </row>
    <row r="8998" spans="1:12">
      <c r="A8998" s="243">
        <v>45247</v>
      </c>
      <c r="B8998" s="243">
        <v>45279</v>
      </c>
      <c r="C8998" s="244">
        <f t="shared" si="420"/>
        <v>33</v>
      </c>
      <c r="D8998" s="239">
        <v>45279</v>
      </c>
      <c r="E8998" s="245">
        <f t="shared" si="421"/>
        <v>32</v>
      </c>
      <c r="F8998" s="306" t="s">
        <v>176</v>
      </c>
      <c r="G8998" s="241">
        <v>755.08</v>
      </c>
      <c r="H8998" s="244">
        <f t="shared" si="422"/>
        <v>24162.560000000001</v>
      </c>
      <c r="I8998" s="246"/>
      <c r="J8998" s="247"/>
      <c r="K8998" s="240"/>
      <c r="L8998" s="245"/>
    </row>
    <row r="8999" spans="1:12">
      <c r="A8999" s="243">
        <v>45247</v>
      </c>
      <c r="B8999" s="243">
        <v>45250</v>
      </c>
      <c r="C8999" s="244">
        <f t="shared" si="420"/>
        <v>4</v>
      </c>
      <c r="D8999" s="239">
        <v>45250</v>
      </c>
      <c r="E8999" s="245">
        <f t="shared" si="421"/>
        <v>3</v>
      </c>
      <c r="F8999" s="306" t="s">
        <v>177</v>
      </c>
      <c r="G8999" s="241">
        <v>11202.98</v>
      </c>
      <c r="H8999" s="244">
        <f t="shared" si="422"/>
        <v>33608.94</v>
      </c>
      <c r="I8999" s="246"/>
      <c r="J8999" s="247"/>
      <c r="K8999" s="240"/>
      <c r="L8999" s="245"/>
    </row>
    <row r="9000" spans="1:12">
      <c r="A9000" s="243">
        <v>45247</v>
      </c>
      <c r="B9000" s="243">
        <v>45251</v>
      </c>
      <c r="C9000" s="244">
        <f t="shared" si="420"/>
        <v>5</v>
      </c>
      <c r="D9000" s="239">
        <v>45251</v>
      </c>
      <c r="E9000" s="245">
        <f t="shared" si="421"/>
        <v>4</v>
      </c>
      <c r="F9000" s="306" t="s">
        <v>177</v>
      </c>
      <c r="G9000" s="241">
        <v>570.51</v>
      </c>
      <c r="H9000" s="244">
        <f t="shared" si="422"/>
        <v>2282.04</v>
      </c>
      <c r="I9000" s="246"/>
      <c r="J9000" s="247"/>
      <c r="K9000" s="240"/>
      <c r="L9000" s="245"/>
    </row>
    <row r="9001" spans="1:12">
      <c r="A9001" s="243">
        <v>45247</v>
      </c>
      <c r="B9001" s="243">
        <v>45257</v>
      </c>
      <c r="C9001" s="244">
        <f t="shared" si="420"/>
        <v>11</v>
      </c>
      <c r="D9001" s="239">
        <v>45257</v>
      </c>
      <c r="E9001" s="245">
        <f t="shared" si="421"/>
        <v>10</v>
      </c>
      <c r="F9001" s="306" t="s">
        <v>176</v>
      </c>
      <c r="G9001" s="241">
        <v>11344.35</v>
      </c>
      <c r="H9001" s="244">
        <f t="shared" si="422"/>
        <v>113443.5</v>
      </c>
      <c r="I9001" s="246"/>
      <c r="J9001" s="247"/>
      <c r="K9001" s="240"/>
      <c r="L9001" s="245"/>
    </row>
    <row r="9002" spans="1:12">
      <c r="A9002" s="243">
        <v>45247</v>
      </c>
      <c r="B9002" s="243">
        <v>45299</v>
      </c>
      <c r="C9002" s="244">
        <f t="shared" si="420"/>
        <v>53</v>
      </c>
      <c r="D9002" s="239">
        <v>45299</v>
      </c>
      <c r="E9002" s="245">
        <f t="shared" si="421"/>
        <v>52</v>
      </c>
      <c r="F9002" s="306" t="s">
        <v>175</v>
      </c>
      <c r="G9002" s="241">
        <v>117.64</v>
      </c>
      <c r="H9002" s="244">
        <f t="shared" si="422"/>
        <v>6117.28</v>
      </c>
      <c r="I9002" s="246"/>
      <c r="J9002" s="247"/>
      <c r="K9002" s="240"/>
      <c r="L9002" s="245"/>
    </row>
    <row r="9003" spans="1:12">
      <c r="A9003" s="243">
        <v>45247</v>
      </c>
      <c r="B9003" s="243">
        <v>45257</v>
      </c>
      <c r="C9003" s="244">
        <f t="shared" si="420"/>
        <v>11</v>
      </c>
      <c r="D9003" s="239">
        <v>45257</v>
      </c>
      <c r="E9003" s="245">
        <f t="shared" si="421"/>
        <v>10</v>
      </c>
      <c r="F9003" s="306" t="s">
        <v>175</v>
      </c>
      <c r="G9003" s="241">
        <v>566.88</v>
      </c>
      <c r="H9003" s="244">
        <f t="shared" si="422"/>
        <v>5668.8</v>
      </c>
      <c r="I9003" s="246"/>
      <c r="J9003" s="247"/>
      <c r="K9003" s="240"/>
      <c r="L9003" s="245"/>
    </row>
    <row r="9004" spans="1:12">
      <c r="A9004" s="243">
        <v>45247</v>
      </c>
      <c r="B9004" s="243">
        <v>45300</v>
      </c>
      <c r="C9004" s="244">
        <f t="shared" si="420"/>
        <v>54</v>
      </c>
      <c r="D9004" s="239">
        <v>45300</v>
      </c>
      <c r="E9004" s="245">
        <f t="shared" si="421"/>
        <v>53</v>
      </c>
      <c r="F9004" s="306" t="s">
        <v>175</v>
      </c>
      <c r="G9004" s="241">
        <v>22.18</v>
      </c>
      <c r="H9004" s="244">
        <f t="shared" si="422"/>
        <v>1175.54</v>
      </c>
      <c r="I9004" s="246"/>
      <c r="J9004" s="247"/>
      <c r="K9004" s="240"/>
      <c r="L9004" s="245"/>
    </row>
    <row r="9005" spans="1:12">
      <c r="A9005" s="243">
        <v>45247</v>
      </c>
      <c r="B9005" s="243">
        <v>45252</v>
      </c>
      <c r="C9005" s="244">
        <f t="shared" si="420"/>
        <v>6</v>
      </c>
      <c r="D9005" s="239">
        <v>45252</v>
      </c>
      <c r="E9005" s="245">
        <f t="shared" si="421"/>
        <v>5</v>
      </c>
      <c r="F9005" s="306" t="s">
        <v>177</v>
      </c>
      <c r="G9005" s="241">
        <v>23366.19</v>
      </c>
      <c r="H9005" s="244">
        <f t="shared" si="422"/>
        <v>116830.95</v>
      </c>
      <c r="I9005" s="246"/>
      <c r="J9005" s="247"/>
      <c r="K9005" s="240"/>
      <c r="L9005" s="245"/>
    </row>
    <row r="9006" spans="1:12">
      <c r="A9006" s="243">
        <v>45247</v>
      </c>
      <c r="B9006" s="243">
        <v>45258</v>
      </c>
      <c r="C9006" s="244">
        <f t="shared" si="420"/>
        <v>12</v>
      </c>
      <c r="D9006" s="239">
        <v>45258</v>
      </c>
      <c r="E9006" s="245">
        <f t="shared" si="421"/>
        <v>11</v>
      </c>
      <c r="F9006" s="306" t="s">
        <v>176</v>
      </c>
      <c r="G9006" s="241">
        <v>323.66000000000003</v>
      </c>
      <c r="H9006" s="244">
        <f t="shared" si="422"/>
        <v>3560.26</v>
      </c>
      <c r="I9006" s="246"/>
      <c r="J9006" s="247"/>
      <c r="K9006" s="240"/>
      <c r="L9006" s="245"/>
    </row>
    <row r="9007" spans="1:12">
      <c r="A9007" s="243">
        <v>45247</v>
      </c>
      <c r="B9007" s="243">
        <v>45258</v>
      </c>
      <c r="C9007" s="244">
        <f t="shared" si="420"/>
        <v>12</v>
      </c>
      <c r="D9007" s="239">
        <v>45258</v>
      </c>
      <c r="E9007" s="245">
        <f t="shared" si="421"/>
        <v>11</v>
      </c>
      <c r="F9007" s="306" t="s">
        <v>175</v>
      </c>
      <c r="G9007" s="241">
        <v>2594.13</v>
      </c>
      <c r="H9007" s="244">
        <f t="shared" si="422"/>
        <v>28535.43</v>
      </c>
      <c r="I9007" s="246"/>
      <c r="J9007" s="247"/>
      <c r="K9007" s="240"/>
      <c r="L9007" s="245"/>
    </row>
    <row r="9008" spans="1:12">
      <c r="A9008" s="243">
        <v>45247</v>
      </c>
      <c r="B9008" s="243">
        <v>45280</v>
      </c>
      <c r="C9008" s="244">
        <f t="shared" si="420"/>
        <v>34</v>
      </c>
      <c r="D9008" s="239">
        <v>45280</v>
      </c>
      <c r="E9008" s="245">
        <f t="shared" si="421"/>
        <v>33</v>
      </c>
      <c r="F9008" s="306" t="s">
        <v>176</v>
      </c>
      <c r="G9008" s="241">
        <v>124.56</v>
      </c>
      <c r="H9008" s="244">
        <f t="shared" si="422"/>
        <v>4110.4800000000005</v>
      </c>
      <c r="I9008" s="246"/>
      <c r="J9008" s="247"/>
      <c r="K9008" s="240"/>
      <c r="L9008" s="245"/>
    </row>
    <row r="9009" spans="1:12">
      <c r="A9009" s="243">
        <v>45247</v>
      </c>
      <c r="B9009" s="243">
        <v>45280</v>
      </c>
      <c r="C9009" s="244">
        <f t="shared" si="420"/>
        <v>34</v>
      </c>
      <c r="D9009" s="239">
        <v>45280</v>
      </c>
      <c r="E9009" s="245">
        <f t="shared" si="421"/>
        <v>33</v>
      </c>
      <c r="F9009" s="306" t="s">
        <v>175</v>
      </c>
      <c r="G9009" s="241">
        <v>222.79</v>
      </c>
      <c r="H9009" s="244">
        <f t="shared" si="422"/>
        <v>7352.07</v>
      </c>
      <c r="I9009" s="246"/>
      <c r="J9009" s="247"/>
      <c r="K9009" s="240"/>
      <c r="L9009" s="245"/>
    </row>
    <row r="9010" spans="1:12">
      <c r="A9010" s="243">
        <v>45248</v>
      </c>
      <c r="B9010" s="243">
        <v>45250</v>
      </c>
      <c r="C9010" s="244">
        <f t="shared" si="420"/>
        <v>3</v>
      </c>
      <c r="D9010" s="239">
        <v>45250</v>
      </c>
      <c r="E9010" s="245">
        <f t="shared" si="421"/>
        <v>2</v>
      </c>
      <c r="F9010" s="306" t="s">
        <v>175</v>
      </c>
      <c r="G9010" s="241">
        <v>61.66</v>
      </c>
      <c r="H9010" s="244">
        <f t="shared" si="422"/>
        <v>123.32</v>
      </c>
      <c r="I9010" s="246"/>
      <c r="J9010" s="247"/>
      <c r="K9010" s="240"/>
      <c r="L9010" s="245"/>
    </row>
    <row r="9011" spans="1:12">
      <c r="A9011" s="243">
        <v>45249</v>
      </c>
      <c r="B9011" s="243">
        <v>45250</v>
      </c>
      <c r="C9011" s="244">
        <f t="shared" si="420"/>
        <v>2</v>
      </c>
      <c r="D9011" s="239">
        <v>45250</v>
      </c>
      <c r="E9011" s="245">
        <f t="shared" si="421"/>
        <v>1</v>
      </c>
      <c r="F9011" s="306" t="s">
        <v>175</v>
      </c>
      <c r="G9011" s="241">
        <v>1968.86</v>
      </c>
      <c r="H9011" s="244">
        <f t="shared" si="422"/>
        <v>1968.86</v>
      </c>
      <c r="I9011" s="246"/>
      <c r="J9011" s="247"/>
      <c r="K9011" s="240"/>
      <c r="L9011" s="245"/>
    </row>
    <row r="9012" spans="1:12">
      <c r="A9012" s="243">
        <v>45249</v>
      </c>
      <c r="B9012" s="243">
        <v>45251</v>
      </c>
      <c r="C9012" s="244">
        <f t="shared" si="420"/>
        <v>3</v>
      </c>
      <c r="D9012" s="239">
        <v>45251</v>
      </c>
      <c r="E9012" s="245">
        <f t="shared" si="421"/>
        <v>2</v>
      </c>
      <c r="F9012" s="306" t="s">
        <v>176</v>
      </c>
      <c r="G9012" s="241">
        <v>62.68</v>
      </c>
      <c r="H9012" s="244">
        <f t="shared" si="422"/>
        <v>125.36</v>
      </c>
      <c r="I9012" s="246"/>
      <c r="J9012" s="247"/>
      <c r="K9012" s="240"/>
      <c r="L9012" s="245"/>
    </row>
    <row r="9013" spans="1:12">
      <c r="A9013" s="243">
        <v>45249</v>
      </c>
      <c r="B9013" s="243">
        <v>45251</v>
      </c>
      <c r="C9013" s="244">
        <f t="shared" si="420"/>
        <v>3</v>
      </c>
      <c r="D9013" s="239">
        <v>45251</v>
      </c>
      <c r="E9013" s="245">
        <f t="shared" si="421"/>
        <v>2</v>
      </c>
      <c r="F9013" s="306" t="s">
        <v>175</v>
      </c>
      <c r="G9013" s="241">
        <v>221.65</v>
      </c>
      <c r="H9013" s="244">
        <f t="shared" si="422"/>
        <v>443.3</v>
      </c>
      <c r="I9013" s="246"/>
      <c r="J9013" s="247"/>
      <c r="K9013" s="240"/>
      <c r="L9013" s="245"/>
    </row>
    <row r="9014" spans="1:12">
      <c r="A9014" s="243">
        <v>45249</v>
      </c>
      <c r="B9014" s="243">
        <v>45252</v>
      </c>
      <c r="C9014" s="244">
        <f t="shared" si="420"/>
        <v>4</v>
      </c>
      <c r="D9014" s="239">
        <v>45252</v>
      </c>
      <c r="E9014" s="245">
        <f t="shared" si="421"/>
        <v>3</v>
      </c>
      <c r="F9014" s="306" t="s">
        <v>175</v>
      </c>
      <c r="G9014" s="241">
        <v>42.84</v>
      </c>
      <c r="H9014" s="244">
        <f t="shared" si="422"/>
        <v>128.52000000000001</v>
      </c>
      <c r="I9014" s="246"/>
      <c r="J9014" s="247"/>
      <c r="K9014" s="240"/>
      <c r="L9014" s="245"/>
    </row>
    <row r="9015" spans="1:12">
      <c r="A9015" s="243">
        <v>45249</v>
      </c>
      <c r="B9015" s="243">
        <v>45257</v>
      </c>
      <c r="C9015" s="244">
        <f t="shared" si="420"/>
        <v>9</v>
      </c>
      <c r="D9015" s="239">
        <v>45257</v>
      </c>
      <c r="E9015" s="245">
        <f t="shared" si="421"/>
        <v>8</v>
      </c>
      <c r="F9015" s="306" t="s">
        <v>175</v>
      </c>
      <c r="G9015" s="241">
        <v>42.61</v>
      </c>
      <c r="H9015" s="244">
        <f t="shared" si="422"/>
        <v>340.88</v>
      </c>
      <c r="I9015" s="246"/>
      <c r="J9015" s="247"/>
      <c r="K9015" s="240"/>
      <c r="L9015" s="245"/>
    </row>
    <row r="9016" spans="1:12">
      <c r="A9016" s="243">
        <v>45249</v>
      </c>
      <c r="B9016" s="243">
        <v>45265</v>
      </c>
      <c r="C9016" s="244">
        <f t="shared" si="420"/>
        <v>17</v>
      </c>
      <c r="D9016" s="239">
        <v>45265</v>
      </c>
      <c r="E9016" s="245">
        <f t="shared" si="421"/>
        <v>16</v>
      </c>
      <c r="F9016" s="306" t="s">
        <v>176</v>
      </c>
      <c r="G9016" s="241">
        <v>90.91</v>
      </c>
      <c r="H9016" s="244">
        <f t="shared" si="422"/>
        <v>1454.56</v>
      </c>
      <c r="I9016" s="246"/>
      <c r="J9016" s="247"/>
      <c r="K9016" s="240"/>
      <c r="L9016" s="245"/>
    </row>
    <row r="9017" spans="1:12">
      <c r="A9017" s="243">
        <v>45249</v>
      </c>
      <c r="B9017" s="243">
        <v>45266</v>
      </c>
      <c r="C9017" s="244">
        <f t="shared" si="420"/>
        <v>18</v>
      </c>
      <c r="D9017" s="239">
        <v>45266</v>
      </c>
      <c r="E9017" s="245">
        <f t="shared" si="421"/>
        <v>17</v>
      </c>
      <c r="F9017" s="306" t="s">
        <v>176</v>
      </c>
      <c r="G9017" s="241">
        <v>134.87</v>
      </c>
      <c r="H9017" s="244">
        <f t="shared" si="422"/>
        <v>2292.79</v>
      </c>
      <c r="I9017" s="246"/>
      <c r="J9017" s="247"/>
      <c r="K9017" s="240"/>
      <c r="L9017" s="245"/>
    </row>
    <row r="9018" spans="1:12">
      <c r="A9018" s="243">
        <v>45249</v>
      </c>
      <c r="B9018" s="243">
        <v>45280</v>
      </c>
      <c r="C9018" s="244">
        <f t="shared" si="420"/>
        <v>32</v>
      </c>
      <c r="D9018" s="239">
        <v>45280</v>
      </c>
      <c r="E9018" s="245">
        <f t="shared" si="421"/>
        <v>31</v>
      </c>
      <c r="F9018" s="306" t="s">
        <v>176</v>
      </c>
      <c r="G9018" s="241">
        <v>953.71</v>
      </c>
      <c r="H9018" s="244">
        <f t="shared" si="422"/>
        <v>29565.010000000002</v>
      </c>
      <c r="I9018" s="246"/>
      <c r="J9018" s="247"/>
      <c r="K9018" s="240"/>
      <c r="L9018" s="245"/>
    </row>
    <row r="9019" spans="1:12">
      <c r="A9019" s="243">
        <v>45249</v>
      </c>
      <c r="B9019" s="243">
        <v>45259</v>
      </c>
      <c r="C9019" s="244">
        <f t="shared" si="420"/>
        <v>11</v>
      </c>
      <c r="D9019" s="239">
        <v>45259</v>
      </c>
      <c r="E9019" s="245">
        <f t="shared" si="421"/>
        <v>10</v>
      </c>
      <c r="F9019" s="306" t="s">
        <v>175</v>
      </c>
      <c r="G9019" s="241">
        <v>171.15</v>
      </c>
      <c r="H9019" s="244">
        <f t="shared" si="422"/>
        <v>1711.5</v>
      </c>
      <c r="I9019" s="246"/>
      <c r="J9019" s="247"/>
      <c r="K9019" s="240"/>
      <c r="L9019" s="245"/>
    </row>
    <row r="9020" spans="1:12">
      <c r="A9020" s="243">
        <v>45250</v>
      </c>
      <c r="B9020" s="243">
        <v>45251</v>
      </c>
      <c r="C9020" s="244">
        <f t="shared" si="420"/>
        <v>2</v>
      </c>
      <c r="D9020" s="239">
        <v>45251</v>
      </c>
      <c r="E9020" s="245">
        <f t="shared" si="421"/>
        <v>1</v>
      </c>
      <c r="F9020" s="306" t="s">
        <v>176</v>
      </c>
      <c r="G9020" s="241">
        <v>116957.28</v>
      </c>
      <c r="H9020" s="244">
        <f t="shared" si="422"/>
        <v>116957.28</v>
      </c>
      <c r="I9020" s="246"/>
      <c r="J9020" s="247"/>
      <c r="K9020" s="240"/>
      <c r="L9020" s="245"/>
    </row>
    <row r="9021" spans="1:12">
      <c r="A9021" s="243">
        <v>45250</v>
      </c>
      <c r="B9021" s="243">
        <v>45250</v>
      </c>
      <c r="C9021" s="244">
        <f t="shared" si="420"/>
        <v>1</v>
      </c>
      <c r="D9021" s="239">
        <v>45250</v>
      </c>
      <c r="E9021" s="245">
        <f t="shared" si="421"/>
        <v>0</v>
      </c>
      <c r="F9021" s="306" t="s">
        <v>175</v>
      </c>
      <c r="G9021" s="241">
        <v>1601.35</v>
      </c>
      <c r="H9021" s="244">
        <f t="shared" si="422"/>
        <v>0</v>
      </c>
      <c r="I9021" s="246"/>
      <c r="J9021" s="247"/>
      <c r="K9021" s="240"/>
      <c r="L9021" s="245"/>
    </row>
    <row r="9022" spans="1:12">
      <c r="A9022" s="243">
        <v>45250</v>
      </c>
      <c r="B9022" s="243">
        <v>45251</v>
      </c>
      <c r="C9022" s="244">
        <f t="shared" si="420"/>
        <v>2</v>
      </c>
      <c r="D9022" s="239">
        <v>45251</v>
      </c>
      <c r="E9022" s="245">
        <f t="shared" si="421"/>
        <v>1</v>
      </c>
      <c r="F9022" s="306" t="s">
        <v>175</v>
      </c>
      <c r="G9022" s="241">
        <v>847791.98</v>
      </c>
      <c r="H9022" s="244">
        <f t="shared" si="422"/>
        <v>847791.98</v>
      </c>
      <c r="I9022" s="246"/>
      <c r="J9022" s="247"/>
      <c r="K9022" s="240"/>
      <c r="L9022" s="245"/>
    </row>
    <row r="9023" spans="1:12">
      <c r="A9023" s="243">
        <v>45250</v>
      </c>
      <c r="B9023" s="243">
        <v>45252</v>
      </c>
      <c r="C9023" s="244">
        <f t="shared" si="420"/>
        <v>3</v>
      </c>
      <c r="D9023" s="239">
        <v>45252</v>
      </c>
      <c r="E9023" s="245">
        <f t="shared" si="421"/>
        <v>2</v>
      </c>
      <c r="F9023" s="306" t="s">
        <v>176</v>
      </c>
      <c r="G9023" s="241">
        <v>31494.880000000001</v>
      </c>
      <c r="H9023" s="244">
        <f t="shared" si="422"/>
        <v>62989.760000000002</v>
      </c>
      <c r="I9023" s="246"/>
      <c r="J9023" s="247"/>
      <c r="K9023" s="240"/>
      <c r="L9023" s="245"/>
    </row>
    <row r="9024" spans="1:12">
      <c r="A9024" s="243">
        <v>45250</v>
      </c>
      <c r="B9024" s="243">
        <v>45252</v>
      </c>
      <c r="C9024" s="244">
        <f t="shared" si="420"/>
        <v>3</v>
      </c>
      <c r="D9024" s="239">
        <v>45252</v>
      </c>
      <c r="E9024" s="245">
        <f t="shared" si="421"/>
        <v>2</v>
      </c>
      <c r="F9024" s="306" t="s">
        <v>175</v>
      </c>
      <c r="G9024" s="241">
        <v>14944.5</v>
      </c>
      <c r="H9024" s="244">
        <f t="shared" si="422"/>
        <v>29889</v>
      </c>
      <c r="I9024" s="246"/>
      <c r="J9024" s="247"/>
      <c r="K9024" s="240"/>
      <c r="L9024" s="245"/>
    </row>
    <row r="9025" spans="1:12">
      <c r="A9025" s="243">
        <v>45250</v>
      </c>
      <c r="B9025" s="243">
        <v>45250</v>
      </c>
      <c r="C9025" s="244">
        <f t="shared" si="420"/>
        <v>1</v>
      </c>
      <c r="D9025" s="239">
        <v>45250</v>
      </c>
      <c r="E9025" s="245">
        <f t="shared" si="421"/>
        <v>0</v>
      </c>
      <c r="F9025" s="306" t="s">
        <v>179</v>
      </c>
      <c r="G9025" s="241">
        <v>131.34</v>
      </c>
      <c r="H9025" s="244">
        <f t="shared" si="422"/>
        <v>0</v>
      </c>
      <c r="I9025" s="246"/>
      <c r="J9025" s="247"/>
      <c r="K9025" s="240"/>
      <c r="L9025" s="245"/>
    </row>
    <row r="9026" spans="1:12">
      <c r="A9026" s="243">
        <v>45250</v>
      </c>
      <c r="B9026" s="243">
        <v>45336</v>
      </c>
      <c r="C9026" s="244">
        <f t="shared" si="420"/>
        <v>87</v>
      </c>
      <c r="D9026" s="239">
        <v>45336</v>
      </c>
      <c r="E9026" s="245">
        <f t="shared" si="421"/>
        <v>86</v>
      </c>
      <c r="F9026" s="306" t="s">
        <v>175</v>
      </c>
      <c r="G9026" s="241">
        <v>43.15</v>
      </c>
      <c r="H9026" s="244">
        <f t="shared" si="422"/>
        <v>3710.9</v>
      </c>
      <c r="I9026" s="246"/>
      <c r="J9026" s="247"/>
      <c r="K9026" s="240"/>
      <c r="L9026" s="245"/>
    </row>
    <row r="9027" spans="1:12">
      <c r="A9027" s="243">
        <v>45250</v>
      </c>
      <c r="B9027" s="243">
        <v>45251</v>
      </c>
      <c r="C9027" s="244">
        <f t="shared" si="420"/>
        <v>2</v>
      </c>
      <c r="D9027" s="239">
        <v>45251</v>
      </c>
      <c r="E9027" s="245">
        <f t="shared" si="421"/>
        <v>1</v>
      </c>
      <c r="F9027" s="306" t="s">
        <v>177</v>
      </c>
      <c r="G9027" s="241">
        <v>17402.7</v>
      </c>
      <c r="H9027" s="244">
        <f t="shared" si="422"/>
        <v>17402.7</v>
      </c>
      <c r="I9027" s="246"/>
      <c r="J9027" s="247"/>
      <c r="K9027" s="240"/>
      <c r="L9027" s="245"/>
    </row>
    <row r="9028" spans="1:12">
      <c r="A9028" s="243">
        <v>45250</v>
      </c>
      <c r="B9028" s="243">
        <v>45257</v>
      </c>
      <c r="C9028" s="244">
        <f t="shared" si="420"/>
        <v>8</v>
      </c>
      <c r="D9028" s="239">
        <v>45257</v>
      </c>
      <c r="E9028" s="245">
        <f t="shared" si="421"/>
        <v>7</v>
      </c>
      <c r="F9028" s="306" t="s">
        <v>176</v>
      </c>
      <c r="G9028" s="241">
        <v>3451.28</v>
      </c>
      <c r="H9028" s="244">
        <f t="shared" si="422"/>
        <v>24158.960000000003</v>
      </c>
      <c r="I9028" s="246"/>
      <c r="J9028" s="247"/>
      <c r="K9028" s="240"/>
      <c r="L9028" s="245"/>
    </row>
    <row r="9029" spans="1:12">
      <c r="A9029" s="243">
        <v>45250</v>
      </c>
      <c r="B9029" s="243">
        <v>45252</v>
      </c>
      <c r="C9029" s="244">
        <f t="shared" si="420"/>
        <v>3</v>
      </c>
      <c r="D9029" s="239">
        <v>45252</v>
      </c>
      <c r="E9029" s="245">
        <f t="shared" si="421"/>
        <v>2</v>
      </c>
      <c r="F9029" s="306" t="s">
        <v>177</v>
      </c>
      <c r="G9029" s="241">
        <v>30530.36</v>
      </c>
      <c r="H9029" s="244">
        <f t="shared" si="422"/>
        <v>61060.72</v>
      </c>
      <c r="I9029" s="246"/>
      <c r="J9029" s="247"/>
      <c r="K9029" s="240"/>
      <c r="L9029" s="245"/>
    </row>
    <row r="9030" spans="1:12">
      <c r="A9030" s="243">
        <v>45250</v>
      </c>
      <c r="B9030" s="243">
        <v>45257</v>
      </c>
      <c r="C9030" s="244">
        <f t="shared" si="420"/>
        <v>8</v>
      </c>
      <c r="D9030" s="239">
        <v>45257</v>
      </c>
      <c r="E9030" s="245">
        <f t="shared" si="421"/>
        <v>7</v>
      </c>
      <c r="F9030" s="306" t="s">
        <v>175</v>
      </c>
      <c r="G9030" s="241">
        <v>2551.04</v>
      </c>
      <c r="H9030" s="244">
        <f t="shared" si="422"/>
        <v>17857.28</v>
      </c>
      <c r="I9030" s="246"/>
      <c r="J9030" s="247"/>
      <c r="K9030" s="240"/>
      <c r="L9030" s="245"/>
    </row>
    <row r="9031" spans="1:12">
      <c r="A9031" s="243">
        <v>45250</v>
      </c>
      <c r="B9031" s="243">
        <v>45440</v>
      </c>
      <c r="C9031" s="244">
        <f t="shared" ref="C9031:C9094" si="423">B9031-A9031+1</f>
        <v>191</v>
      </c>
      <c r="D9031" s="239">
        <v>45440</v>
      </c>
      <c r="E9031" s="245">
        <f t="shared" ref="E9031:E9094" si="424">D9031-A9031</f>
        <v>190</v>
      </c>
      <c r="F9031" s="306" t="s">
        <v>176</v>
      </c>
      <c r="G9031" s="241">
        <v>1331.92</v>
      </c>
      <c r="H9031" s="244">
        <f t="shared" ref="H9031:H9094" si="425">E9031*G9031</f>
        <v>253064.80000000002</v>
      </c>
      <c r="I9031" s="246"/>
      <c r="J9031" s="247"/>
      <c r="K9031" s="240"/>
      <c r="L9031" s="245"/>
    </row>
    <row r="9032" spans="1:12">
      <c r="A9032" s="243">
        <v>45250</v>
      </c>
      <c r="B9032" s="243">
        <v>45258</v>
      </c>
      <c r="C9032" s="244">
        <f t="shared" si="423"/>
        <v>9</v>
      </c>
      <c r="D9032" s="239">
        <v>45258</v>
      </c>
      <c r="E9032" s="245">
        <f t="shared" si="424"/>
        <v>8</v>
      </c>
      <c r="F9032" s="306" t="s">
        <v>176</v>
      </c>
      <c r="G9032" s="241">
        <v>197.28</v>
      </c>
      <c r="H9032" s="244">
        <f t="shared" si="425"/>
        <v>1578.24</v>
      </c>
      <c r="I9032" s="246"/>
      <c r="J9032" s="247"/>
      <c r="K9032" s="240"/>
      <c r="L9032" s="245"/>
    </row>
    <row r="9033" spans="1:12">
      <c r="A9033" s="243">
        <v>45250</v>
      </c>
      <c r="B9033" s="243">
        <v>45258</v>
      </c>
      <c r="C9033" s="244">
        <f t="shared" si="423"/>
        <v>9</v>
      </c>
      <c r="D9033" s="239">
        <v>45258</v>
      </c>
      <c r="E9033" s="245">
        <f t="shared" si="424"/>
        <v>8</v>
      </c>
      <c r="F9033" s="306" t="s">
        <v>175</v>
      </c>
      <c r="G9033" s="241">
        <v>3728.72</v>
      </c>
      <c r="H9033" s="244">
        <f t="shared" si="425"/>
        <v>29829.759999999998</v>
      </c>
      <c r="I9033" s="246"/>
      <c r="J9033" s="247"/>
      <c r="K9033" s="240"/>
      <c r="L9033" s="245"/>
    </row>
    <row r="9034" spans="1:12">
      <c r="A9034" s="243">
        <v>45250</v>
      </c>
      <c r="B9034" s="243">
        <v>45315</v>
      </c>
      <c r="C9034" s="244">
        <f t="shared" si="423"/>
        <v>66</v>
      </c>
      <c r="D9034" s="239">
        <v>45315</v>
      </c>
      <c r="E9034" s="245">
        <f t="shared" si="424"/>
        <v>65</v>
      </c>
      <c r="F9034" s="306" t="s">
        <v>175</v>
      </c>
      <c r="G9034" s="241">
        <v>105.57</v>
      </c>
      <c r="H9034" s="244">
        <f t="shared" si="425"/>
        <v>6862.0499999999993</v>
      </c>
      <c r="I9034" s="246"/>
      <c r="J9034" s="247"/>
      <c r="K9034" s="240"/>
      <c r="L9034" s="245"/>
    </row>
    <row r="9035" spans="1:12">
      <c r="A9035" s="243">
        <v>45250</v>
      </c>
      <c r="B9035" s="243">
        <v>45259</v>
      </c>
      <c r="C9035" s="244">
        <f t="shared" si="423"/>
        <v>10</v>
      </c>
      <c r="D9035" s="239">
        <v>45259</v>
      </c>
      <c r="E9035" s="245">
        <f t="shared" si="424"/>
        <v>9</v>
      </c>
      <c r="F9035" s="306" t="s">
        <v>176</v>
      </c>
      <c r="G9035" s="241">
        <v>1796.93</v>
      </c>
      <c r="H9035" s="244">
        <f t="shared" si="425"/>
        <v>16172.37</v>
      </c>
      <c r="I9035" s="246"/>
      <c r="J9035" s="247"/>
      <c r="K9035" s="240"/>
      <c r="L9035" s="245"/>
    </row>
    <row r="9036" spans="1:12">
      <c r="A9036" s="243">
        <v>45250</v>
      </c>
      <c r="B9036" s="243">
        <v>45280</v>
      </c>
      <c r="C9036" s="244">
        <f t="shared" si="423"/>
        <v>31</v>
      </c>
      <c r="D9036" s="239">
        <v>45280</v>
      </c>
      <c r="E9036" s="245">
        <f t="shared" si="424"/>
        <v>30</v>
      </c>
      <c r="F9036" s="306" t="s">
        <v>175</v>
      </c>
      <c r="G9036" s="241">
        <v>119.81</v>
      </c>
      <c r="H9036" s="244">
        <f t="shared" si="425"/>
        <v>3594.3</v>
      </c>
      <c r="I9036" s="246"/>
      <c r="J9036" s="247"/>
      <c r="K9036" s="240"/>
      <c r="L9036" s="245"/>
    </row>
    <row r="9037" spans="1:12">
      <c r="A9037" s="243">
        <v>45250</v>
      </c>
      <c r="B9037" s="243">
        <v>45259</v>
      </c>
      <c r="C9037" s="244">
        <f t="shared" si="423"/>
        <v>10</v>
      </c>
      <c r="D9037" s="239">
        <v>45259</v>
      </c>
      <c r="E9037" s="245">
        <f t="shared" si="424"/>
        <v>9</v>
      </c>
      <c r="F9037" s="306" t="s">
        <v>175</v>
      </c>
      <c r="G9037" s="241">
        <v>137.63999999999999</v>
      </c>
      <c r="H9037" s="244">
        <f t="shared" si="425"/>
        <v>1238.7599999999998</v>
      </c>
      <c r="I9037" s="246"/>
      <c r="J9037" s="247"/>
      <c r="K9037" s="240"/>
      <c r="L9037" s="245"/>
    </row>
    <row r="9038" spans="1:12">
      <c r="A9038" s="243">
        <v>45250</v>
      </c>
      <c r="B9038" s="243">
        <v>45316</v>
      </c>
      <c r="C9038" s="244">
        <f t="shared" si="423"/>
        <v>67</v>
      </c>
      <c r="D9038" s="239">
        <v>45316</v>
      </c>
      <c r="E9038" s="245">
        <f t="shared" si="424"/>
        <v>66</v>
      </c>
      <c r="F9038" s="306" t="s">
        <v>175</v>
      </c>
      <c r="G9038" s="241">
        <v>62.86</v>
      </c>
      <c r="H9038" s="244">
        <f t="shared" si="425"/>
        <v>4148.76</v>
      </c>
      <c r="I9038" s="246"/>
      <c r="J9038" s="247"/>
      <c r="K9038" s="240"/>
      <c r="L9038" s="245"/>
    </row>
    <row r="9039" spans="1:12">
      <c r="A9039" s="243">
        <v>45250</v>
      </c>
      <c r="B9039" s="243">
        <v>45282</v>
      </c>
      <c r="C9039" s="244">
        <f t="shared" si="423"/>
        <v>33</v>
      </c>
      <c r="D9039" s="239">
        <v>45282</v>
      </c>
      <c r="E9039" s="245">
        <f t="shared" si="424"/>
        <v>32</v>
      </c>
      <c r="F9039" s="306" t="s">
        <v>175</v>
      </c>
      <c r="G9039" s="241">
        <v>32.1</v>
      </c>
      <c r="H9039" s="244">
        <f t="shared" si="425"/>
        <v>1027.2</v>
      </c>
      <c r="I9039" s="246"/>
      <c r="J9039" s="247"/>
      <c r="K9039" s="240"/>
      <c r="L9039" s="245"/>
    </row>
    <row r="9040" spans="1:12">
      <c r="A9040" s="243">
        <v>45250</v>
      </c>
      <c r="B9040" s="243">
        <v>45260</v>
      </c>
      <c r="C9040" s="244">
        <f t="shared" si="423"/>
        <v>11</v>
      </c>
      <c r="D9040" s="239">
        <v>45260</v>
      </c>
      <c r="E9040" s="245">
        <f t="shared" si="424"/>
        <v>10</v>
      </c>
      <c r="F9040" s="306" t="s">
        <v>175</v>
      </c>
      <c r="G9040" s="241">
        <v>112.75</v>
      </c>
      <c r="H9040" s="244">
        <f t="shared" si="425"/>
        <v>1127.5</v>
      </c>
      <c r="I9040" s="246"/>
      <c r="J9040" s="247"/>
      <c r="K9040" s="240"/>
      <c r="L9040" s="245"/>
    </row>
    <row r="9041" spans="1:12">
      <c r="A9041" s="243">
        <v>45250</v>
      </c>
      <c r="B9041" s="243">
        <v>45271</v>
      </c>
      <c r="C9041" s="244">
        <f t="shared" si="423"/>
        <v>22</v>
      </c>
      <c r="D9041" s="239">
        <v>45271</v>
      </c>
      <c r="E9041" s="245">
        <f t="shared" si="424"/>
        <v>21</v>
      </c>
      <c r="F9041" s="306" t="s">
        <v>175</v>
      </c>
      <c r="G9041" s="241">
        <v>141.80000000000001</v>
      </c>
      <c r="H9041" s="244">
        <f t="shared" si="425"/>
        <v>2977.8</v>
      </c>
      <c r="I9041" s="246"/>
      <c r="J9041" s="247"/>
      <c r="K9041" s="240"/>
      <c r="L9041" s="245"/>
    </row>
    <row r="9042" spans="1:12">
      <c r="A9042" s="243">
        <v>45250</v>
      </c>
      <c r="B9042" s="243">
        <v>45411</v>
      </c>
      <c r="C9042" s="244">
        <f t="shared" si="423"/>
        <v>162</v>
      </c>
      <c r="D9042" s="239">
        <v>45411</v>
      </c>
      <c r="E9042" s="245">
        <f t="shared" si="424"/>
        <v>161</v>
      </c>
      <c r="F9042" s="306" t="s">
        <v>176</v>
      </c>
      <c r="G9042" s="241">
        <v>503.97</v>
      </c>
      <c r="H9042" s="244">
        <f t="shared" si="425"/>
        <v>81139.17</v>
      </c>
      <c r="I9042" s="246"/>
      <c r="J9042" s="247"/>
      <c r="K9042" s="240"/>
      <c r="L9042" s="245"/>
    </row>
    <row r="9043" spans="1:12">
      <c r="A9043" s="243">
        <v>45250</v>
      </c>
      <c r="B9043" s="243">
        <v>45309</v>
      </c>
      <c r="C9043" s="244">
        <f t="shared" si="423"/>
        <v>60</v>
      </c>
      <c r="D9043" s="239">
        <v>45309</v>
      </c>
      <c r="E9043" s="245">
        <f t="shared" si="424"/>
        <v>59</v>
      </c>
      <c r="F9043" s="306" t="s">
        <v>175</v>
      </c>
      <c r="G9043" s="241">
        <v>223.35</v>
      </c>
      <c r="H9043" s="244">
        <f t="shared" si="425"/>
        <v>13177.65</v>
      </c>
      <c r="I9043" s="246"/>
      <c r="J9043" s="247"/>
      <c r="K9043" s="240"/>
      <c r="L9043" s="245"/>
    </row>
    <row r="9044" spans="1:12">
      <c r="A9044" s="243">
        <v>45250</v>
      </c>
      <c r="B9044" s="243">
        <v>45251</v>
      </c>
      <c r="C9044" s="244">
        <f t="shared" si="423"/>
        <v>2</v>
      </c>
      <c r="D9044" s="239">
        <v>45251</v>
      </c>
      <c r="E9044" s="245">
        <f t="shared" si="424"/>
        <v>1</v>
      </c>
      <c r="F9044" s="306" t="s">
        <v>178</v>
      </c>
      <c r="G9044" s="241">
        <v>3882.57</v>
      </c>
      <c r="H9044" s="244">
        <f t="shared" si="425"/>
        <v>3882.57</v>
      </c>
      <c r="I9044" s="246"/>
      <c r="J9044" s="247"/>
      <c r="K9044" s="240"/>
      <c r="L9044" s="245"/>
    </row>
    <row r="9045" spans="1:12">
      <c r="A9045" s="243">
        <v>45250</v>
      </c>
      <c r="B9045" s="243">
        <v>45250</v>
      </c>
      <c r="C9045" s="244">
        <f t="shared" si="423"/>
        <v>1</v>
      </c>
      <c r="D9045" s="239">
        <v>45250</v>
      </c>
      <c r="E9045" s="245">
        <f t="shared" si="424"/>
        <v>0</v>
      </c>
      <c r="F9045" s="306" t="s">
        <v>176</v>
      </c>
      <c r="G9045" s="241">
        <v>50.31</v>
      </c>
      <c r="H9045" s="244">
        <f t="shared" si="425"/>
        <v>0</v>
      </c>
      <c r="I9045" s="246"/>
      <c r="J9045" s="247"/>
      <c r="K9045" s="240"/>
      <c r="L9045" s="245"/>
    </row>
    <row r="9046" spans="1:12">
      <c r="A9046" s="243">
        <v>45251</v>
      </c>
      <c r="B9046" s="243">
        <v>45406</v>
      </c>
      <c r="C9046" s="244">
        <f t="shared" si="423"/>
        <v>156</v>
      </c>
      <c r="D9046" s="239">
        <v>45406</v>
      </c>
      <c r="E9046" s="245">
        <f t="shared" si="424"/>
        <v>155</v>
      </c>
      <c r="F9046" s="306" t="s">
        <v>175</v>
      </c>
      <c r="G9046" s="241">
        <v>115.49</v>
      </c>
      <c r="H9046" s="244">
        <f t="shared" si="425"/>
        <v>17900.95</v>
      </c>
      <c r="I9046" s="246"/>
      <c r="J9046" s="247"/>
      <c r="K9046" s="240"/>
      <c r="L9046" s="245"/>
    </row>
    <row r="9047" spans="1:12">
      <c r="A9047" s="243">
        <v>45251</v>
      </c>
      <c r="B9047" s="243">
        <v>45273</v>
      </c>
      <c r="C9047" s="244">
        <f t="shared" si="423"/>
        <v>23</v>
      </c>
      <c r="D9047" s="239">
        <v>45273</v>
      </c>
      <c r="E9047" s="245">
        <f t="shared" si="424"/>
        <v>22</v>
      </c>
      <c r="F9047" s="306" t="s">
        <v>176</v>
      </c>
      <c r="G9047" s="241">
        <v>486.78</v>
      </c>
      <c r="H9047" s="244">
        <f t="shared" si="425"/>
        <v>10709.16</v>
      </c>
      <c r="I9047" s="246"/>
      <c r="J9047" s="247"/>
      <c r="K9047" s="240"/>
      <c r="L9047" s="245"/>
    </row>
    <row r="9048" spans="1:12">
      <c r="A9048" s="243">
        <v>45251</v>
      </c>
      <c r="B9048" s="243">
        <v>45274</v>
      </c>
      <c r="C9048" s="244">
        <f t="shared" si="423"/>
        <v>24</v>
      </c>
      <c r="D9048" s="239">
        <v>45274</v>
      </c>
      <c r="E9048" s="245">
        <f t="shared" si="424"/>
        <v>23</v>
      </c>
      <c r="F9048" s="306" t="s">
        <v>176</v>
      </c>
      <c r="G9048" s="241">
        <v>294.41000000000003</v>
      </c>
      <c r="H9048" s="244">
        <f t="shared" si="425"/>
        <v>6771.43</v>
      </c>
      <c r="I9048" s="246"/>
      <c r="J9048" s="247"/>
      <c r="K9048" s="240"/>
      <c r="L9048" s="245"/>
    </row>
    <row r="9049" spans="1:12">
      <c r="A9049" s="243">
        <v>45251</v>
      </c>
      <c r="B9049" s="243">
        <v>45309</v>
      </c>
      <c r="C9049" s="244">
        <f t="shared" si="423"/>
        <v>59</v>
      </c>
      <c r="D9049" s="239">
        <v>45309</v>
      </c>
      <c r="E9049" s="245">
        <f t="shared" si="424"/>
        <v>58</v>
      </c>
      <c r="F9049" s="306" t="s">
        <v>175</v>
      </c>
      <c r="G9049" s="241">
        <v>11.16</v>
      </c>
      <c r="H9049" s="244">
        <f t="shared" si="425"/>
        <v>647.28</v>
      </c>
      <c r="I9049" s="246"/>
      <c r="J9049" s="247"/>
      <c r="K9049" s="240"/>
      <c r="L9049" s="245"/>
    </row>
    <row r="9050" spans="1:12">
      <c r="A9050" s="243">
        <v>45251</v>
      </c>
      <c r="B9050" s="243">
        <v>45252</v>
      </c>
      <c r="C9050" s="244">
        <f t="shared" si="423"/>
        <v>2</v>
      </c>
      <c r="D9050" s="239">
        <v>45252</v>
      </c>
      <c r="E9050" s="245">
        <f t="shared" si="424"/>
        <v>1</v>
      </c>
      <c r="F9050" s="306" t="s">
        <v>178</v>
      </c>
      <c r="G9050" s="241">
        <v>73879.75</v>
      </c>
      <c r="H9050" s="244">
        <f t="shared" si="425"/>
        <v>73879.75</v>
      </c>
      <c r="I9050" s="246"/>
      <c r="J9050" s="247"/>
      <c r="K9050" s="240"/>
      <c r="L9050" s="245"/>
    </row>
    <row r="9051" spans="1:12">
      <c r="A9051" s="243">
        <v>45251</v>
      </c>
      <c r="B9051" s="243">
        <v>45251</v>
      </c>
      <c r="C9051" s="244">
        <f t="shared" si="423"/>
        <v>1</v>
      </c>
      <c r="D9051" s="239">
        <v>45251</v>
      </c>
      <c r="E9051" s="245">
        <f t="shared" si="424"/>
        <v>0</v>
      </c>
      <c r="F9051" s="306" t="s">
        <v>176</v>
      </c>
      <c r="G9051" s="241">
        <v>6044.06</v>
      </c>
      <c r="H9051" s="244">
        <f t="shared" si="425"/>
        <v>0</v>
      </c>
      <c r="I9051" s="246"/>
      <c r="J9051" s="247"/>
      <c r="K9051" s="240"/>
      <c r="L9051" s="245"/>
    </row>
    <row r="9052" spans="1:12">
      <c r="A9052" s="243">
        <v>45251</v>
      </c>
      <c r="B9052" s="243">
        <v>45274</v>
      </c>
      <c r="C9052" s="244">
        <f t="shared" si="423"/>
        <v>24</v>
      </c>
      <c r="D9052" s="239">
        <v>45274</v>
      </c>
      <c r="E9052" s="245">
        <f t="shared" si="424"/>
        <v>23</v>
      </c>
      <c r="F9052" s="306" t="s">
        <v>175</v>
      </c>
      <c r="G9052" s="241">
        <v>3.54</v>
      </c>
      <c r="H9052" s="244">
        <f t="shared" si="425"/>
        <v>81.42</v>
      </c>
      <c r="I9052" s="246"/>
      <c r="J9052" s="247"/>
      <c r="K9052" s="240"/>
      <c r="L9052" s="245"/>
    </row>
    <row r="9053" spans="1:12">
      <c r="A9053" s="243">
        <v>45251</v>
      </c>
      <c r="B9053" s="243">
        <v>45252</v>
      </c>
      <c r="C9053" s="244">
        <f t="shared" si="423"/>
        <v>2</v>
      </c>
      <c r="D9053" s="239">
        <v>45252</v>
      </c>
      <c r="E9053" s="245">
        <f t="shared" si="424"/>
        <v>1</v>
      </c>
      <c r="F9053" s="306" t="s">
        <v>176</v>
      </c>
      <c r="G9053" s="241">
        <v>337481.23</v>
      </c>
      <c r="H9053" s="244">
        <f t="shared" si="425"/>
        <v>337481.23</v>
      </c>
      <c r="I9053" s="246"/>
      <c r="J9053" s="247"/>
      <c r="K9053" s="240"/>
      <c r="L9053" s="245"/>
    </row>
    <row r="9054" spans="1:12">
      <c r="A9054" s="243">
        <v>45251</v>
      </c>
      <c r="B9054" s="243">
        <v>45251</v>
      </c>
      <c r="C9054" s="244">
        <f t="shared" si="423"/>
        <v>1</v>
      </c>
      <c r="D9054" s="239">
        <v>45251</v>
      </c>
      <c r="E9054" s="245">
        <f t="shared" si="424"/>
        <v>0</v>
      </c>
      <c r="F9054" s="306" t="s">
        <v>175</v>
      </c>
      <c r="G9054" s="241">
        <v>3905.74</v>
      </c>
      <c r="H9054" s="244">
        <f t="shared" si="425"/>
        <v>0</v>
      </c>
      <c r="I9054" s="246"/>
      <c r="J9054" s="247"/>
      <c r="K9054" s="240"/>
      <c r="L9054" s="245"/>
    </row>
    <row r="9055" spans="1:12">
      <c r="A9055" s="243">
        <v>45251</v>
      </c>
      <c r="B9055" s="243">
        <v>45252</v>
      </c>
      <c r="C9055" s="244">
        <f t="shared" si="423"/>
        <v>2</v>
      </c>
      <c r="D9055" s="239">
        <v>45252</v>
      </c>
      <c r="E9055" s="245">
        <f t="shared" si="424"/>
        <v>1</v>
      </c>
      <c r="F9055" s="306" t="s">
        <v>175</v>
      </c>
      <c r="G9055" s="241">
        <v>770010.05</v>
      </c>
      <c r="H9055" s="244">
        <f t="shared" si="425"/>
        <v>770010.05</v>
      </c>
      <c r="I9055" s="246"/>
      <c r="J9055" s="247"/>
      <c r="K9055" s="240"/>
      <c r="L9055" s="245"/>
    </row>
    <row r="9056" spans="1:12">
      <c r="A9056" s="243">
        <v>45251</v>
      </c>
      <c r="B9056" s="243">
        <v>45296</v>
      </c>
      <c r="C9056" s="244">
        <f t="shared" si="423"/>
        <v>46</v>
      </c>
      <c r="D9056" s="239">
        <v>45296</v>
      </c>
      <c r="E9056" s="245">
        <f t="shared" si="424"/>
        <v>45</v>
      </c>
      <c r="F9056" s="306" t="s">
        <v>175</v>
      </c>
      <c r="G9056" s="241">
        <v>6.66</v>
      </c>
      <c r="H9056" s="244">
        <f t="shared" si="425"/>
        <v>299.7</v>
      </c>
      <c r="I9056" s="246"/>
      <c r="J9056" s="247"/>
      <c r="K9056" s="240"/>
      <c r="L9056" s="245"/>
    </row>
    <row r="9057" spans="1:12">
      <c r="A9057" s="243">
        <v>45251</v>
      </c>
      <c r="B9057" s="243">
        <v>45251</v>
      </c>
      <c r="C9057" s="244">
        <f t="shared" si="423"/>
        <v>1</v>
      </c>
      <c r="D9057" s="239">
        <v>45251</v>
      </c>
      <c r="E9057" s="245">
        <f t="shared" si="424"/>
        <v>0</v>
      </c>
      <c r="F9057" s="306" t="s">
        <v>179</v>
      </c>
      <c r="G9057" s="241">
        <v>22.49</v>
      </c>
      <c r="H9057" s="244">
        <f t="shared" si="425"/>
        <v>0</v>
      </c>
      <c r="I9057" s="246"/>
      <c r="J9057" s="247"/>
      <c r="K9057" s="240"/>
      <c r="L9057" s="245"/>
    </row>
    <row r="9058" spans="1:12">
      <c r="A9058" s="243">
        <v>45251</v>
      </c>
      <c r="B9058" s="243">
        <v>45273</v>
      </c>
      <c r="C9058" s="244">
        <f t="shared" si="423"/>
        <v>23</v>
      </c>
      <c r="D9058" s="239">
        <v>45273</v>
      </c>
      <c r="E9058" s="245">
        <f t="shared" si="424"/>
        <v>22</v>
      </c>
      <c r="F9058" s="306" t="s">
        <v>177</v>
      </c>
      <c r="G9058" s="241">
        <v>139.57</v>
      </c>
      <c r="H9058" s="244">
        <f t="shared" si="425"/>
        <v>3070.54</v>
      </c>
      <c r="I9058" s="246"/>
      <c r="J9058" s="247"/>
      <c r="K9058" s="240"/>
      <c r="L9058" s="245"/>
    </row>
    <row r="9059" spans="1:12">
      <c r="A9059" s="243">
        <v>45251</v>
      </c>
      <c r="B9059" s="243">
        <v>45257</v>
      </c>
      <c r="C9059" s="244">
        <f t="shared" si="423"/>
        <v>7</v>
      </c>
      <c r="D9059" s="239">
        <v>45257</v>
      </c>
      <c r="E9059" s="245">
        <f t="shared" si="424"/>
        <v>6</v>
      </c>
      <c r="F9059" s="306" t="s">
        <v>178</v>
      </c>
      <c r="G9059" s="241">
        <v>32178.79</v>
      </c>
      <c r="H9059" s="244">
        <f t="shared" si="425"/>
        <v>193072.74</v>
      </c>
      <c r="I9059" s="246"/>
      <c r="J9059" s="247"/>
      <c r="K9059" s="240"/>
      <c r="L9059" s="245"/>
    </row>
    <row r="9060" spans="1:12">
      <c r="A9060" s="243">
        <v>45251</v>
      </c>
      <c r="B9060" s="243">
        <v>45257</v>
      </c>
      <c r="C9060" s="244">
        <f t="shared" si="423"/>
        <v>7</v>
      </c>
      <c r="D9060" s="239">
        <v>45257</v>
      </c>
      <c r="E9060" s="245">
        <f t="shared" si="424"/>
        <v>6</v>
      </c>
      <c r="F9060" s="306" t="s">
        <v>176</v>
      </c>
      <c r="G9060" s="241">
        <v>11417.34</v>
      </c>
      <c r="H9060" s="244">
        <f t="shared" si="425"/>
        <v>68504.040000000008</v>
      </c>
      <c r="I9060" s="246"/>
      <c r="J9060" s="247"/>
      <c r="K9060" s="240"/>
      <c r="L9060" s="245"/>
    </row>
    <row r="9061" spans="1:12">
      <c r="A9061" s="243">
        <v>45251</v>
      </c>
      <c r="B9061" s="243">
        <v>45251</v>
      </c>
      <c r="C9061" s="244">
        <f t="shared" si="423"/>
        <v>1</v>
      </c>
      <c r="D9061" s="239">
        <v>45251</v>
      </c>
      <c r="E9061" s="245">
        <f t="shared" si="424"/>
        <v>0</v>
      </c>
      <c r="F9061" s="306" t="s">
        <v>177</v>
      </c>
      <c r="G9061" s="241">
        <v>573.47</v>
      </c>
      <c r="H9061" s="244">
        <f t="shared" si="425"/>
        <v>0</v>
      </c>
      <c r="I9061" s="246"/>
      <c r="J9061" s="247"/>
      <c r="K9061" s="240"/>
      <c r="L9061" s="245"/>
    </row>
    <row r="9062" spans="1:12">
      <c r="A9062" s="243">
        <v>45251</v>
      </c>
      <c r="B9062" s="243">
        <v>45446</v>
      </c>
      <c r="C9062" s="244">
        <f t="shared" si="423"/>
        <v>196</v>
      </c>
      <c r="D9062" s="239">
        <v>45446</v>
      </c>
      <c r="E9062" s="245">
        <f t="shared" si="424"/>
        <v>195</v>
      </c>
      <c r="F9062" s="306" t="s">
        <v>175</v>
      </c>
      <c r="G9062" s="241">
        <v>67.66</v>
      </c>
      <c r="H9062" s="244">
        <f t="shared" si="425"/>
        <v>13193.699999999999</v>
      </c>
      <c r="I9062" s="246"/>
      <c r="J9062" s="247"/>
      <c r="K9062" s="240"/>
      <c r="L9062" s="245"/>
    </row>
    <row r="9063" spans="1:12">
      <c r="A9063" s="243">
        <v>45251</v>
      </c>
      <c r="B9063" s="243">
        <v>45257</v>
      </c>
      <c r="C9063" s="244">
        <f t="shared" si="423"/>
        <v>7</v>
      </c>
      <c r="D9063" s="239">
        <v>45257</v>
      </c>
      <c r="E9063" s="245">
        <f t="shared" si="424"/>
        <v>6</v>
      </c>
      <c r="F9063" s="306" t="s">
        <v>175</v>
      </c>
      <c r="G9063" s="241">
        <v>12483.65</v>
      </c>
      <c r="H9063" s="244">
        <f t="shared" si="425"/>
        <v>74901.899999999994</v>
      </c>
      <c r="I9063" s="246"/>
      <c r="J9063" s="247"/>
      <c r="K9063" s="240"/>
      <c r="L9063" s="245"/>
    </row>
    <row r="9064" spans="1:12">
      <c r="A9064" s="243">
        <v>45251</v>
      </c>
      <c r="B9064" s="243">
        <v>45252</v>
      </c>
      <c r="C9064" s="244">
        <f t="shared" si="423"/>
        <v>2</v>
      </c>
      <c r="D9064" s="239">
        <v>45252</v>
      </c>
      <c r="E9064" s="245">
        <f t="shared" si="424"/>
        <v>1</v>
      </c>
      <c r="F9064" s="306" t="s">
        <v>177</v>
      </c>
      <c r="G9064" s="241">
        <v>18695.41</v>
      </c>
      <c r="H9064" s="244">
        <f t="shared" si="425"/>
        <v>18695.41</v>
      </c>
      <c r="I9064" s="246"/>
      <c r="J9064" s="247"/>
      <c r="K9064" s="240"/>
      <c r="L9064" s="245"/>
    </row>
    <row r="9065" spans="1:12">
      <c r="A9065" s="243">
        <v>45251</v>
      </c>
      <c r="B9065" s="243">
        <v>45258</v>
      </c>
      <c r="C9065" s="244">
        <f t="shared" si="423"/>
        <v>8</v>
      </c>
      <c r="D9065" s="239">
        <v>45258</v>
      </c>
      <c r="E9065" s="245">
        <f t="shared" si="424"/>
        <v>7</v>
      </c>
      <c r="F9065" s="306" t="s">
        <v>176</v>
      </c>
      <c r="G9065" s="241">
        <v>39709.269999999997</v>
      </c>
      <c r="H9065" s="244">
        <f t="shared" si="425"/>
        <v>277964.88999999996</v>
      </c>
      <c r="I9065" s="246"/>
      <c r="J9065" s="247"/>
      <c r="K9065" s="240"/>
      <c r="L9065" s="245"/>
    </row>
    <row r="9066" spans="1:12">
      <c r="A9066" s="243">
        <v>45251</v>
      </c>
      <c r="B9066" s="243">
        <v>45280</v>
      </c>
      <c r="C9066" s="244">
        <f t="shared" si="423"/>
        <v>30</v>
      </c>
      <c r="D9066" s="239">
        <v>45280</v>
      </c>
      <c r="E9066" s="245">
        <f t="shared" si="424"/>
        <v>29</v>
      </c>
      <c r="F9066" s="306" t="s">
        <v>176</v>
      </c>
      <c r="G9066" s="241">
        <v>141.80000000000001</v>
      </c>
      <c r="H9066" s="244">
        <f t="shared" si="425"/>
        <v>4112.2000000000007</v>
      </c>
      <c r="I9066" s="246"/>
      <c r="J9066" s="247"/>
      <c r="K9066" s="240"/>
      <c r="L9066" s="245"/>
    </row>
    <row r="9067" spans="1:12">
      <c r="A9067" s="243">
        <v>45251</v>
      </c>
      <c r="B9067" s="243">
        <v>45258</v>
      </c>
      <c r="C9067" s="244">
        <f t="shared" si="423"/>
        <v>8</v>
      </c>
      <c r="D9067" s="239">
        <v>45258</v>
      </c>
      <c r="E9067" s="245">
        <f t="shared" si="424"/>
        <v>7</v>
      </c>
      <c r="F9067" s="306" t="s">
        <v>175</v>
      </c>
      <c r="G9067" s="241">
        <v>869.68</v>
      </c>
      <c r="H9067" s="244">
        <f t="shared" si="425"/>
        <v>6087.7599999999993</v>
      </c>
      <c r="I9067" s="246"/>
      <c r="J9067" s="247"/>
      <c r="K9067" s="240"/>
      <c r="L9067" s="245"/>
    </row>
    <row r="9068" spans="1:12">
      <c r="A9068" s="243">
        <v>45251</v>
      </c>
      <c r="B9068" s="243">
        <v>45265</v>
      </c>
      <c r="C9068" s="244">
        <f t="shared" si="423"/>
        <v>15</v>
      </c>
      <c r="D9068" s="239">
        <v>45265</v>
      </c>
      <c r="E9068" s="245">
        <f t="shared" si="424"/>
        <v>14</v>
      </c>
      <c r="F9068" s="306" t="s">
        <v>175</v>
      </c>
      <c r="G9068" s="241">
        <v>53.01</v>
      </c>
      <c r="H9068" s="244">
        <f t="shared" si="425"/>
        <v>742.14</v>
      </c>
      <c r="I9068" s="246"/>
      <c r="J9068" s="247"/>
      <c r="K9068" s="240"/>
      <c r="L9068" s="245"/>
    </row>
    <row r="9069" spans="1:12">
      <c r="A9069" s="243">
        <v>45251</v>
      </c>
      <c r="B9069" s="243">
        <v>45259</v>
      </c>
      <c r="C9069" s="244">
        <f t="shared" si="423"/>
        <v>9</v>
      </c>
      <c r="D9069" s="239">
        <v>45259</v>
      </c>
      <c r="E9069" s="245">
        <f t="shared" si="424"/>
        <v>8</v>
      </c>
      <c r="F9069" s="306" t="s">
        <v>176</v>
      </c>
      <c r="G9069" s="241">
        <v>33785.050000000003</v>
      </c>
      <c r="H9069" s="244">
        <f t="shared" si="425"/>
        <v>270280.40000000002</v>
      </c>
      <c r="I9069" s="246"/>
      <c r="J9069" s="247"/>
      <c r="K9069" s="240"/>
      <c r="L9069" s="245"/>
    </row>
    <row r="9070" spans="1:12">
      <c r="A9070" s="243">
        <v>45251</v>
      </c>
      <c r="B9070" s="243">
        <v>45259</v>
      </c>
      <c r="C9070" s="244">
        <f t="shared" si="423"/>
        <v>9</v>
      </c>
      <c r="D9070" s="239">
        <v>45259</v>
      </c>
      <c r="E9070" s="245">
        <f t="shared" si="424"/>
        <v>8</v>
      </c>
      <c r="F9070" s="306" t="s">
        <v>175</v>
      </c>
      <c r="G9070" s="241">
        <v>556.49</v>
      </c>
      <c r="H9070" s="244">
        <f t="shared" si="425"/>
        <v>4451.92</v>
      </c>
      <c r="I9070" s="246"/>
      <c r="J9070" s="247"/>
      <c r="K9070" s="240"/>
      <c r="L9070" s="245"/>
    </row>
    <row r="9071" spans="1:12">
      <c r="A9071" s="243">
        <v>45251</v>
      </c>
      <c r="B9071" s="243">
        <v>45281</v>
      </c>
      <c r="C9071" s="244">
        <f t="shared" si="423"/>
        <v>31</v>
      </c>
      <c r="D9071" s="239">
        <v>45281</v>
      </c>
      <c r="E9071" s="245">
        <f t="shared" si="424"/>
        <v>30</v>
      </c>
      <c r="F9071" s="306" t="s">
        <v>176</v>
      </c>
      <c r="G9071" s="241">
        <v>30.7</v>
      </c>
      <c r="H9071" s="244">
        <f t="shared" si="425"/>
        <v>921</v>
      </c>
      <c r="I9071" s="246"/>
      <c r="J9071" s="247"/>
      <c r="K9071" s="240"/>
      <c r="L9071" s="245"/>
    </row>
    <row r="9072" spans="1:12">
      <c r="A9072" s="243">
        <v>45251</v>
      </c>
      <c r="B9072" s="243">
        <v>45280</v>
      </c>
      <c r="C9072" s="244">
        <f t="shared" si="423"/>
        <v>30</v>
      </c>
      <c r="D9072" s="239">
        <v>45280</v>
      </c>
      <c r="E9072" s="245">
        <f t="shared" si="424"/>
        <v>29</v>
      </c>
      <c r="F9072" s="306" t="s">
        <v>175</v>
      </c>
      <c r="G9072" s="241">
        <v>15.07</v>
      </c>
      <c r="H9072" s="244">
        <f t="shared" si="425"/>
        <v>437.03000000000003</v>
      </c>
      <c r="I9072" s="246"/>
      <c r="J9072" s="247"/>
      <c r="K9072" s="240"/>
      <c r="L9072" s="245"/>
    </row>
    <row r="9073" spans="1:12">
      <c r="A9073" s="243">
        <v>45251</v>
      </c>
      <c r="B9073" s="243">
        <v>45257</v>
      </c>
      <c r="C9073" s="244">
        <f t="shared" si="423"/>
        <v>7</v>
      </c>
      <c r="D9073" s="239">
        <v>45257</v>
      </c>
      <c r="E9073" s="245">
        <f t="shared" si="424"/>
        <v>6</v>
      </c>
      <c r="F9073" s="306" t="s">
        <v>177</v>
      </c>
      <c r="G9073" s="241">
        <v>5.7</v>
      </c>
      <c r="H9073" s="244">
        <f t="shared" si="425"/>
        <v>34.200000000000003</v>
      </c>
      <c r="I9073" s="246"/>
      <c r="J9073" s="247"/>
      <c r="K9073" s="240"/>
      <c r="L9073" s="245"/>
    </row>
    <row r="9074" spans="1:12">
      <c r="A9074" s="243">
        <v>45251</v>
      </c>
      <c r="B9074" s="243">
        <v>45365</v>
      </c>
      <c r="C9074" s="244">
        <f t="shared" si="423"/>
        <v>115</v>
      </c>
      <c r="D9074" s="239">
        <v>45365</v>
      </c>
      <c r="E9074" s="245">
        <f t="shared" si="424"/>
        <v>114</v>
      </c>
      <c r="F9074" s="306" t="s">
        <v>176</v>
      </c>
      <c r="G9074" s="241">
        <v>336.26</v>
      </c>
      <c r="H9074" s="244">
        <f t="shared" si="425"/>
        <v>38333.64</v>
      </c>
      <c r="I9074" s="246"/>
      <c r="J9074" s="247"/>
      <c r="K9074" s="240"/>
      <c r="L9074" s="245"/>
    </row>
    <row r="9075" spans="1:12">
      <c r="A9075" s="243">
        <v>45251</v>
      </c>
      <c r="B9075" s="243">
        <v>45260</v>
      </c>
      <c r="C9075" s="244">
        <f t="shared" si="423"/>
        <v>10</v>
      </c>
      <c r="D9075" s="239">
        <v>45260</v>
      </c>
      <c r="E9075" s="245">
        <f t="shared" si="424"/>
        <v>9</v>
      </c>
      <c r="F9075" s="306" t="s">
        <v>176</v>
      </c>
      <c r="G9075" s="241">
        <v>10.94</v>
      </c>
      <c r="H9075" s="244">
        <f t="shared" si="425"/>
        <v>98.46</v>
      </c>
      <c r="I9075" s="246"/>
      <c r="J9075" s="247"/>
      <c r="K9075" s="240"/>
      <c r="L9075" s="245"/>
    </row>
    <row r="9076" spans="1:12">
      <c r="A9076" s="243">
        <v>45251</v>
      </c>
      <c r="B9076" s="243">
        <v>45303</v>
      </c>
      <c r="C9076" s="244">
        <f t="shared" si="423"/>
        <v>53</v>
      </c>
      <c r="D9076" s="239">
        <v>45303</v>
      </c>
      <c r="E9076" s="245">
        <f t="shared" si="424"/>
        <v>52</v>
      </c>
      <c r="F9076" s="306" t="s">
        <v>176</v>
      </c>
      <c r="G9076" s="241">
        <v>13.04</v>
      </c>
      <c r="H9076" s="244">
        <f t="shared" si="425"/>
        <v>678.07999999999993</v>
      </c>
      <c r="I9076" s="246"/>
      <c r="J9076" s="247"/>
      <c r="K9076" s="240"/>
      <c r="L9076" s="245"/>
    </row>
    <row r="9077" spans="1:12">
      <c r="A9077" s="243">
        <v>45251</v>
      </c>
      <c r="B9077" s="243">
        <v>45260</v>
      </c>
      <c r="C9077" s="244">
        <f t="shared" si="423"/>
        <v>10</v>
      </c>
      <c r="D9077" s="239">
        <v>45260</v>
      </c>
      <c r="E9077" s="245">
        <f t="shared" si="424"/>
        <v>9</v>
      </c>
      <c r="F9077" s="306" t="s">
        <v>175</v>
      </c>
      <c r="G9077" s="241">
        <v>267.5</v>
      </c>
      <c r="H9077" s="244">
        <f t="shared" si="425"/>
        <v>2407.5</v>
      </c>
      <c r="I9077" s="246"/>
      <c r="J9077" s="247"/>
      <c r="K9077" s="240"/>
      <c r="L9077" s="245"/>
    </row>
    <row r="9078" spans="1:12">
      <c r="A9078" s="243">
        <v>45251</v>
      </c>
      <c r="B9078" s="243">
        <v>45258</v>
      </c>
      <c r="C9078" s="244">
        <f t="shared" si="423"/>
        <v>8</v>
      </c>
      <c r="D9078" s="239">
        <v>45258</v>
      </c>
      <c r="E9078" s="245">
        <f t="shared" si="424"/>
        <v>7</v>
      </c>
      <c r="F9078" s="306" t="s">
        <v>177</v>
      </c>
      <c r="G9078" s="241">
        <v>13356.09</v>
      </c>
      <c r="H9078" s="244">
        <f t="shared" si="425"/>
        <v>93492.63</v>
      </c>
      <c r="I9078" s="246"/>
      <c r="J9078" s="247"/>
      <c r="K9078" s="240"/>
      <c r="L9078" s="245"/>
    </row>
    <row r="9079" spans="1:12">
      <c r="A9079" s="243">
        <v>45251</v>
      </c>
      <c r="B9079" s="243">
        <v>45259</v>
      </c>
      <c r="C9079" s="244">
        <f t="shared" si="423"/>
        <v>9</v>
      </c>
      <c r="D9079" s="239">
        <v>45259</v>
      </c>
      <c r="E9079" s="245">
        <f t="shared" si="424"/>
        <v>8</v>
      </c>
      <c r="F9079" s="306" t="s">
        <v>177</v>
      </c>
      <c r="G9079" s="241">
        <v>17228.75</v>
      </c>
      <c r="H9079" s="244">
        <f t="shared" si="425"/>
        <v>137830</v>
      </c>
      <c r="I9079" s="246"/>
      <c r="J9079" s="247"/>
      <c r="K9079" s="240"/>
      <c r="L9079" s="245"/>
    </row>
    <row r="9080" spans="1:12">
      <c r="A9080" s="243">
        <v>45252</v>
      </c>
      <c r="B9080" s="243">
        <v>45380</v>
      </c>
      <c r="C9080" s="244">
        <f t="shared" si="423"/>
        <v>129</v>
      </c>
      <c r="D9080" s="239">
        <v>45380</v>
      </c>
      <c r="E9080" s="245">
        <f t="shared" si="424"/>
        <v>128</v>
      </c>
      <c r="F9080" s="306" t="s">
        <v>176</v>
      </c>
      <c r="G9080" s="241">
        <v>2800</v>
      </c>
      <c r="H9080" s="244">
        <f t="shared" si="425"/>
        <v>358400</v>
      </c>
      <c r="I9080" s="246"/>
      <c r="J9080" s="247"/>
      <c r="K9080" s="240"/>
      <c r="L9080" s="245"/>
    </row>
    <row r="9081" spans="1:12">
      <c r="A9081" s="243">
        <v>45252</v>
      </c>
      <c r="B9081" s="243">
        <v>45260</v>
      </c>
      <c r="C9081" s="244">
        <f t="shared" si="423"/>
        <v>9</v>
      </c>
      <c r="D9081" s="239">
        <v>45260</v>
      </c>
      <c r="E9081" s="245">
        <f t="shared" si="424"/>
        <v>8</v>
      </c>
      <c r="F9081" s="306" t="s">
        <v>178</v>
      </c>
      <c r="G9081" s="241">
        <v>30422.27</v>
      </c>
      <c r="H9081" s="244">
        <f t="shared" si="425"/>
        <v>243378.16</v>
      </c>
      <c r="I9081" s="246"/>
      <c r="J9081" s="247"/>
      <c r="K9081" s="240"/>
      <c r="L9081" s="245"/>
    </row>
    <row r="9082" spans="1:12">
      <c r="A9082" s="243">
        <v>45252</v>
      </c>
      <c r="B9082" s="243">
        <v>45282</v>
      </c>
      <c r="C9082" s="244">
        <f t="shared" si="423"/>
        <v>31</v>
      </c>
      <c r="D9082" s="239">
        <v>45282</v>
      </c>
      <c r="E9082" s="245">
        <f t="shared" si="424"/>
        <v>30</v>
      </c>
      <c r="F9082" s="306" t="s">
        <v>175</v>
      </c>
      <c r="G9082" s="241">
        <v>114.07</v>
      </c>
      <c r="H9082" s="244">
        <f t="shared" si="425"/>
        <v>3422.1</v>
      </c>
      <c r="I9082" s="246"/>
      <c r="J9082" s="247"/>
      <c r="K9082" s="240"/>
      <c r="L9082" s="245"/>
    </row>
    <row r="9083" spans="1:12">
      <c r="A9083" s="243">
        <v>45252</v>
      </c>
      <c r="B9083" s="243">
        <v>45260</v>
      </c>
      <c r="C9083" s="244">
        <f t="shared" si="423"/>
        <v>9</v>
      </c>
      <c r="D9083" s="239">
        <v>45260</v>
      </c>
      <c r="E9083" s="245">
        <f t="shared" si="424"/>
        <v>8</v>
      </c>
      <c r="F9083" s="306" t="s">
        <v>176</v>
      </c>
      <c r="G9083" s="241">
        <v>28327.21</v>
      </c>
      <c r="H9083" s="244">
        <f t="shared" si="425"/>
        <v>226617.68</v>
      </c>
      <c r="I9083" s="246"/>
      <c r="J9083" s="247"/>
      <c r="K9083" s="240"/>
      <c r="L9083" s="245"/>
    </row>
    <row r="9084" spans="1:12">
      <c r="A9084" s="243">
        <v>45252</v>
      </c>
      <c r="B9084" s="243">
        <v>45257</v>
      </c>
      <c r="C9084" s="244">
        <f t="shared" si="423"/>
        <v>6</v>
      </c>
      <c r="D9084" s="239">
        <v>45257</v>
      </c>
      <c r="E9084" s="245">
        <f t="shared" si="424"/>
        <v>5</v>
      </c>
      <c r="F9084" s="306" t="s">
        <v>177</v>
      </c>
      <c r="G9084" s="241">
        <v>36643.22</v>
      </c>
      <c r="H9084" s="244">
        <f t="shared" si="425"/>
        <v>183216.1</v>
      </c>
      <c r="I9084" s="246"/>
      <c r="J9084" s="247"/>
      <c r="K9084" s="240"/>
      <c r="L9084" s="245"/>
    </row>
    <row r="9085" spans="1:12">
      <c r="A9085" s="243">
        <v>45252</v>
      </c>
      <c r="B9085" s="243">
        <v>45260</v>
      </c>
      <c r="C9085" s="244">
        <f t="shared" si="423"/>
        <v>9</v>
      </c>
      <c r="D9085" s="239">
        <v>45260</v>
      </c>
      <c r="E9085" s="245">
        <f t="shared" si="424"/>
        <v>8</v>
      </c>
      <c r="F9085" s="306" t="s">
        <v>175</v>
      </c>
      <c r="G9085" s="241">
        <v>14.8</v>
      </c>
      <c r="H9085" s="244">
        <f t="shared" si="425"/>
        <v>118.4</v>
      </c>
      <c r="I9085" s="246"/>
      <c r="J9085" s="247"/>
      <c r="K9085" s="240"/>
      <c r="L9085" s="245"/>
    </row>
    <row r="9086" spans="1:12">
      <c r="A9086" s="243">
        <v>45252</v>
      </c>
      <c r="B9086" s="243">
        <v>45258</v>
      </c>
      <c r="C9086" s="244">
        <f t="shared" si="423"/>
        <v>7</v>
      </c>
      <c r="D9086" s="239">
        <v>45258</v>
      </c>
      <c r="E9086" s="245">
        <f t="shared" si="424"/>
        <v>6</v>
      </c>
      <c r="F9086" s="306" t="s">
        <v>177</v>
      </c>
      <c r="G9086" s="241">
        <v>1668.03</v>
      </c>
      <c r="H9086" s="244">
        <f t="shared" si="425"/>
        <v>10008.18</v>
      </c>
      <c r="I9086" s="246"/>
      <c r="J9086" s="247"/>
      <c r="K9086" s="240"/>
      <c r="L9086" s="245"/>
    </row>
    <row r="9087" spans="1:12">
      <c r="A9087" s="243">
        <v>45252</v>
      </c>
      <c r="B9087" s="243">
        <v>45259</v>
      </c>
      <c r="C9087" s="244">
        <f t="shared" si="423"/>
        <v>8</v>
      </c>
      <c r="D9087" s="239">
        <v>45259</v>
      </c>
      <c r="E9087" s="245">
        <f t="shared" si="424"/>
        <v>7</v>
      </c>
      <c r="F9087" s="306" t="s">
        <v>177</v>
      </c>
      <c r="G9087" s="241">
        <v>25135.18</v>
      </c>
      <c r="H9087" s="244">
        <f t="shared" si="425"/>
        <v>175946.26</v>
      </c>
      <c r="I9087" s="246"/>
      <c r="J9087" s="247"/>
      <c r="K9087" s="240"/>
      <c r="L9087" s="245"/>
    </row>
    <row r="9088" spans="1:12">
      <c r="A9088" s="243">
        <v>45252</v>
      </c>
      <c r="B9088" s="243">
        <v>45369</v>
      </c>
      <c r="C9088" s="244">
        <f t="shared" si="423"/>
        <v>118</v>
      </c>
      <c r="D9088" s="239">
        <v>45369</v>
      </c>
      <c r="E9088" s="245">
        <f t="shared" si="424"/>
        <v>117</v>
      </c>
      <c r="F9088" s="306" t="s">
        <v>178</v>
      </c>
      <c r="G9088" s="241">
        <v>9690.26</v>
      </c>
      <c r="H9088" s="244">
        <f t="shared" si="425"/>
        <v>1133760.42</v>
      </c>
      <c r="I9088" s="246"/>
      <c r="J9088" s="247"/>
      <c r="K9088" s="240"/>
      <c r="L9088" s="245"/>
    </row>
    <row r="9089" spans="1:12">
      <c r="A9089" s="243">
        <v>45252</v>
      </c>
      <c r="B9089" s="243">
        <v>45414</v>
      </c>
      <c r="C9089" s="244">
        <f t="shared" si="423"/>
        <v>163</v>
      </c>
      <c r="D9089" s="239">
        <v>45414</v>
      </c>
      <c r="E9089" s="245">
        <f t="shared" si="424"/>
        <v>162</v>
      </c>
      <c r="F9089" s="306" t="s">
        <v>175</v>
      </c>
      <c r="G9089" s="241">
        <v>115.53</v>
      </c>
      <c r="H9089" s="244">
        <f t="shared" si="425"/>
        <v>18715.86</v>
      </c>
      <c r="I9089" s="246"/>
      <c r="J9089" s="247"/>
      <c r="K9089" s="240"/>
      <c r="L9089" s="245"/>
    </row>
    <row r="9090" spans="1:12">
      <c r="A9090" s="243">
        <v>45252</v>
      </c>
      <c r="B9090" s="243">
        <v>45288</v>
      </c>
      <c r="C9090" s="244">
        <f t="shared" si="423"/>
        <v>37</v>
      </c>
      <c r="D9090" s="239">
        <v>45288</v>
      </c>
      <c r="E9090" s="245">
        <f t="shared" si="424"/>
        <v>36</v>
      </c>
      <c r="F9090" s="306" t="s">
        <v>176</v>
      </c>
      <c r="G9090" s="241">
        <v>42.75</v>
      </c>
      <c r="H9090" s="244">
        <f t="shared" si="425"/>
        <v>1539</v>
      </c>
      <c r="I9090" s="246"/>
      <c r="J9090" s="247"/>
      <c r="K9090" s="240"/>
      <c r="L9090" s="245"/>
    </row>
    <row r="9091" spans="1:12">
      <c r="A9091" s="243">
        <v>45252</v>
      </c>
      <c r="B9091" s="243">
        <v>45272</v>
      </c>
      <c r="C9091" s="244">
        <f t="shared" si="423"/>
        <v>21</v>
      </c>
      <c r="D9091" s="239">
        <v>45272</v>
      </c>
      <c r="E9091" s="245">
        <f t="shared" si="424"/>
        <v>20</v>
      </c>
      <c r="F9091" s="306" t="s">
        <v>175</v>
      </c>
      <c r="G9091" s="241">
        <v>51.64</v>
      </c>
      <c r="H9091" s="244">
        <f t="shared" si="425"/>
        <v>1032.8</v>
      </c>
      <c r="I9091" s="246"/>
      <c r="J9091" s="247"/>
      <c r="K9091" s="240"/>
      <c r="L9091" s="245"/>
    </row>
    <row r="9092" spans="1:12">
      <c r="A9092" s="243">
        <v>45252</v>
      </c>
      <c r="B9092" s="243">
        <v>45274</v>
      </c>
      <c r="C9092" s="244">
        <f t="shared" si="423"/>
        <v>23</v>
      </c>
      <c r="D9092" s="239">
        <v>45274</v>
      </c>
      <c r="E9092" s="245">
        <f t="shared" si="424"/>
        <v>22</v>
      </c>
      <c r="F9092" s="306" t="s">
        <v>176</v>
      </c>
      <c r="G9092" s="241">
        <v>16451.09</v>
      </c>
      <c r="H9092" s="244">
        <f t="shared" si="425"/>
        <v>361923.98</v>
      </c>
      <c r="I9092" s="246"/>
      <c r="J9092" s="247"/>
      <c r="K9092" s="240"/>
      <c r="L9092" s="245"/>
    </row>
    <row r="9093" spans="1:12">
      <c r="A9093" s="243">
        <v>45252</v>
      </c>
      <c r="B9093" s="243">
        <v>45252</v>
      </c>
      <c r="C9093" s="244">
        <f t="shared" si="423"/>
        <v>1</v>
      </c>
      <c r="D9093" s="239">
        <v>45252</v>
      </c>
      <c r="E9093" s="245">
        <f t="shared" si="424"/>
        <v>0</v>
      </c>
      <c r="F9093" s="306" t="s">
        <v>176</v>
      </c>
      <c r="G9093" s="241">
        <v>6082.72</v>
      </c>
      <c r="H9093" s="244">
        <f t="shared" si="425"/>
        <v>0</v>
      </c>
      <c r="I9093" s="246"/>
      <c r="J9093" s="247"/>
      <c r="K9093" s="240"/>
      <c r="L9093" s="245"/>
    </row>
    <row r="9094" spans="1:12">
      <c r="A9094" s="243">
        <v>45252</v>
      </c>
      <c r="B9094" s="243">
        <v>45356</v>
      </c>
      <c r="C9094" s="244">
        <f t="shared" si="423"/>
        <v>105</v>
      </c>
      <c r="D9094" s="239">
        <v>45356</v>
      </c>
      <c r="E9094" s="245">
        <f t="shared" si="424"/>
        <v>104</v>
      </c>
      <c r="F9094" s="306" t="s">
        <v>175</v>
      </c>
      <c r="G9094" s="241">
        <v>44.55</v>
      </c>
      <c r="H9094" s="244">
        <f t="shared" si="425"/>
        <v>4633.2</v>
      </c>
      <c r="I9094" s="246"/>
      <c r="J9094" s="247"/>
      <c r="K9094" s="240"/>
      <c r="L9094" s="245"/>
    </row>
    <row r="9095" spans="1:12">
      <c r="A9095" s="243">
        <v>45252</v>
      </c>
      <c r="B9095" s="243">
        <v>45252</v>
      </c>
      <c r="C9095" s="244">
        <f t="shared" ref="C9095:C9158" si="426">B9095-A9095+1</f>
        <v>1</v>
      </c>
      <c r="D9095" s="239">
        <v>45252</v>
      </c>
      <c r="E9095" s="245">
        <f t="shared" ref="E9095:E9158" si="427">D9095-A9095</f>
        <v>0</v>
      </c>
      <c r="F9095" s="306" t="s">
        <v>175</v>
      </c>
      <c r="G9095" s="241">
        <v>1296.95</v>
      </c>
      <c r="H9095" s="244">
        <f t="shared" ref="H9095:H9158" si="428">E9095*G9095</f>
        <v>0</v>
      </c>
      <c r="I9095" s="246"/>
      <c r="J9095" s="247"/>
      <c r="K9095" s="240"/>
      <c r="L9095" s="245"/>
    </row>
    <row r="9096" spans="1:12">
      <c r="A9096" s="243">
        <v>45252</v>
      </c>
      <c r="B9096" s="243">
        <v>45436</v>
      </c>
      <c r="C9096" s="244">
        <f t="shared" si="426"/>
        <v>185</v>
      </c>
      <c r="D9096" s="239">
        <v>45436</v>
      </c>
      <c r="E9096" s="245">
        <f t="shared" si="427"/>
        <v>184</v>
      </c>
      <c r="F9096" s="306" t="s">
        <v>176</v>
      </c>
      <c r="G9096" s="241">
        <v>455.85</v>
      </c>
      <c r="H9096" s="244">
        <f t="shared" si="428"/>
        <v>83876.400000000009</v>
      </c>
      <c r="I9096" s="246"/>
      <c r="J9096" s="247"/>
      <c r="K9096" s="240"/>
      <c r="L9096" s="245"/>
    </row>
    <row r="9097" spans="1:12">
      <c r="A9097" s="243">
        <v>45252</v>
      </c>
      <c r="B9097" s="243">
        <v>45261</v>
      </c>
      <c r="C9097" s="244">
        <f t="shared" si="426"/>
        <v>10</v>
      </c>
      <c r="D9097" s="239">
        <v>45261</v>
      </c>
      <c r="E9097" s="245">
        <f t="shared" si="427"/>
        <v>9</v>
      </c>
      <c r="F9097" s="306" t="s">
        <v>176</v>
      </c>
      <c r="G9097" s="241">
        <v>17871.09</v>
      </c>
      <c r="H9097" s="244">
        <f t="shared" si="428"/>
        <v>160839.81</v>
      </c>
      <c r="I9097" s="246"/>
      <c r="J9097" s="247"/>
      <c r="K9097" s="240"/>
      <c r="L9097" s="245"/>
    </row>
    <row r="9098" spans="1:12">
      <c r="A9098" s="243">
        <v>45252</v>
      </c>
      <c r="B9098" s="243">
        <v>45278</v>
      </c>
      <c r="C9098" s="244">
        <f t="shared" si="426"/>
        <v>27</v>
      </c>
      <c r="D9098" s="239">
        <v>45278</v>
      </c>
      <c r="E9098" s="245">
        <f t="shared" si="427"/>
        <v>26</v>
      </c>
      <c r="F9098" s="306" t="s">
        <v>175</v>
      </c>
      <c r="G9098" s="241">
        <v>46.71</v>
      </c>
      <c r="H9098" s="244">
        <f t="shared" si="428"/>
        <v>1214.46</v>
      </c>
      <c r="I9098" s="246"/>
      <c r="J9098" s="247"/>
      <c r="K9098" s="240"/>
      <c r="L9098" s="245"/>
    </row>
    <row r="9099" spans="1:12">
      <c r="A9099" s="243">
        <v>45252</v>
      </c>
      <c r="B9099" s="243">
        <v>45261</v>
      </c>
      <c r="C9099" s="244">
        <f t="shared" si="426"/>
        <v>10</v>
      </c>
      <c r="D9099" s="239">
        <v>45261</v>
      </c>
      <c r="E9099" s="245">
        <f t="shared" si="427"/>
        <v>9</v>
      </c>
      <c r="F9099" s="306" t="s">
        <v>175</v>
      </c>
      <c r="G9099" s="241">
        <v>49.13</v>
      </c>
      <c r="H9099" s="244">
        <f t="shared" si="428"/>
        <v>442.17</v>
      </c>
      <c r="I9099" s="246"/>
      <c r="J9099" s="247"/>
      <c r="K9099" s="240"/>
      <c r="L9099" s="245"/>
    </row>
    <row r="9100" spans="1:12">
      <c r="A9100" s="243">
        <v>45252</v>
      </c>
      <c r="B9100" s="243">
        <v>45252</v>
      </c>
      <c r="C9100" s="244">
        <f t="shared" si="426"/>
        <v>1</v>
      </c>
      <c r="D9100" s="239">
        <v>45252</v>
      </c>
      <c r="E9100" s="245">
        <f t="shared" si="427"/>
        <v>0</v>
      </c>
      <c r="F9100" s="306" t="s">
        <v>179</v>
      </c>
      <c r="G9100" s="241">
        <v>11.83</v>
      </c>
      <c r="H9100" s="244">
        <f t="shared" si="428"/>
        <v>0</v>
      </c>
      <c r="I9100" s="246"/>
      <c r="J9100" s="247"/>
      <c r="K9100" s="240"/>
      <c r="L9100" s="245"/>
    </row>
    <row r="9101" spans="1:12">
      <c r="A9101" s="243">
        <v>45252</v>
      </c>
      <c r="B9101" s="243">
        <v>45257</v>
      </c>
      <c r="C9101" s="244">
        <f t="shared" si="426"/>
        <v>6</v>
      </c>
      <c r="D9101" s="239">
        <v>45257</v>
      </c>
      <c r="E9101" s="245">
        <f t="shared" si="427"/>
        <v>5</v>
      </c>
      <c r="F9101" s="306" t="s">
        <v>178</v>
      </c>
      <c r="G9101" s="241">
        <v>59934.32</v>
      </c>
      <c r="H9101" s="244">
        <f t="shared" si="428"/>
        <v>299671.59999999998</v>
      </c>
      <c r="I9101" s="246"/>
      <c r="J9101" s="247"/>
      <c r="K9101" s="240"/>
      <c r="L9101" s="245"/>
    </row>
    <row r="9102" spans="1:12">
      <c r="A9102" s="243">
        <v>45252</v>
      </c>
      <c r="B9102" s="243">
        <v>45262</v>
      </c>
      <c r="C9102" s="244">
        <f t="shared" si="426"/>
        <v>11</v>
      </c>
      <c r="D9102" s="239">
        <v>45262</v>
      </c>
      <c r="E9102" s="245">
        <f t="shared" si="427"/>
        <v>10</v>
      </c>
      <c r="F9102" s="306" t="s">
        <v>175</v>
      </c>
      <c r="G9102" s="241">
        <v>104.84</v>
      </c>
      <c r="H9102" s="244">
        <f t="shared" si="428"/>
        <v>1048.4000000000001</v>
      </c>
      <c r="I9102" s="246"/>
      <c r="J9102" s="247"/>
      <c r="K9102" s="240"/>
      <c r="L9102" s="245"/>
    </row>
    <row r="9103" spans="1:12">
      <c r="A9103" s="243">
        <v>45252</v>
      </c>
      <c r="B9103" s="243">
        <v>45313</v>
      </c>
      <c r="C9103" s="244">
        <f t="shared" si="426"/>
        <v>62</v>
      </c>
      <c r="D9103" s="239">
        <v>45313</v>
      </c>
      <c r="E9103" s="245">
        <f t="shared" si="427"/>
        <v>61</v>
      </c>
      <c r="F9103" s="306" t="s">
        <v>176</v>
      </c>
      <c r="G9103" s="241">
        <v>8.1999999999999993</v>
      </c>
      <c r="H9103" s="244">
        <f t="shared" si="428"/>
        <v>500.19999999999993</v>
      </c>
      <c r="I9103" s="246"/>
      <c r="J9103" s="247"/>
      <c r="K9103" s="240"/>
      <c r="L9103" s="245"/>
    </row>
    <row r="9104" spans="1:12">
      <c r="A9104" s="243">
        <v>45252</v>
      </c>
      <c r="B9104" s="243">
        <v>45257</v>
      </c>
      <c r="C9104" s="244">
        <f t="shared" si="426"/>
        <v>6</v>
      </c>
      <c r="D9104" s="239">
        <v>45257</v>
      </c>
      <c r="E9104" s="245">
        <f t="shared" si="427"/>
        <v>5</v>
      </c>
      <c r="F9104" s="306" t="s">
        <v>176</v>
      </c>
      <c r="G9104" s="241">
        <v>386369.53</v>
      </c>
      <c r="H9104" s="244">
        <f t="shared" si="428"/>
        <v>1931847.6500000001</v>
      </c>
      <c r="I9104" s="246"/>
      <c r="J9104" s="247"/>
      <c r="K9104" s="240"/>
      <c r="L9104" s="245"/>
    </row>
    <row r="9105" spans="1:12">
      <c r="A9105" s="243">
        <v>45252</v>
      </c>
      <c r="B9105" s="243">
        <v>45258</v>
      </c>
      <c r="C9105" s="244">
        <f t="shared" si="426"/>
        <v>7</v>
      </c>
      <c r="D9105" s="239">
        <v>45258</v>
      </c>
      <c r="E9105" s="245">
        <f t="shared" si="427"/>
        <v>6</v>
      </c>
      <c r="F9105" s="306" t="s">
        <v>178</v>
      </c>
      <c r="G9105" s="241">
        <v>3280.39</v>
      </c>
      <c r="H9105" s="244">
        <f t="shared" si="428"/>
        <v>19682.34</v>
      </c>
      <c r="I9105" s="246"/>
      <c r="J9105" s="247"/>
      <c r="K9105" s="240"/>
      <c r="L9105" s="245"/>
    </row>
    <row r="9106" spans="1:12">
      <c r="A9106" s="243">
        <v>45252</v>
      </c>
      <c r="B9106" s="243">
        <v>45257</v>
      </c>
      <c r="C9106" s="244">
        <f t="shared" si="426"/>
        <v>6</v>
      </c>
      <c r="D9106" s="239">
        <v>45257</v>
      </c>
      <c r="E9106" s="245">
        <f t="shared" si="427"/>
        <v>5</v>
      </c>
      <c r="F9106" s="306" t="s">
        <v>175</v>
      </c>
      <c r="G9106" s="241">
        <v>615695.53</v>
      </c>
      <c r="H9106" s="244">
        <f t="shared" si="428"/>
        <v>3078477.6500000004</v>
      </c>
      <c r="I9106" s="246"/>
      <c r="J9106" s="247"/>
      <c r="K9106" s="240"/>
      <c r="L9106" s="245"/>
    </row>
    <row r="9107" spans="1:12">
      <c r="A9107" s="243">
        <v>45252</v>
      </c>
      <c r="B9107" s="243">
        <v>45258</v>
      </c>
      <c r="C9107" s="244">
        <f t="shared" si="426"/>
        <v>7</v>
      </c>
      <c r="D9107" s="239">
        <v>45258</v>
      </c>
      <c r="E9107" s="245">
        <f t="shared" si="427"/>
        <v>6</v>
      </c>
      <c r="F9107" s="306" t="s">
        <v>176</v>
      </c>
      <c r="G9107" s="241">
        <v>119050.27</v>
      </c>
      <c r="H9107" s="244">
        <f t="shared" si="428"/>
        <v>714301.62</v>
      </c>
      <c r="I9107" s="246"/>
      <c r="J9107" s="247"/>
      <c r="K9107" s="240"/>
      <c r="L9107" s="245"/>
    </row>
    <row r="9108" spans="1:12">
      <c r="A9108" s="243">
        <v>45252</v>
      </c>
      <c r="B9108" s="243">
        <v>45259</v>
      </c>
      <c r="C9108" s="244">
        <f t="shared" si="426"/>
        <v>8</v>
      </c>
      <c r="D9108" s="239">
        <v>45259</v>
      </c>
      <c r="E9108" s="245">
        <f t="shared" si="427"/>
        <v>7</v>
      </c>
      <c r="F9108" s="306" t="s">
        <v>178</v>
      </c>
      <c r="G9108" s="241">
        <v>187.13</v>
      </c>
      <c r="H9108" s="244">
        <f t="shared" si="428"/>
        <v>1309.9099999999999</v>
      </c>
      <c r="I9108" s="246"/>
      <c r="J9108" s="247"/>
      <c r="K9108" s="240"/>
      <c r="L9108" s="245"/>
    </row>
    <row r="9109" spans="1:12">
      <c r="A9109" s="243">
        <v>45252</v>
      </c>
      <c r="B9109" s="243">
        <v>45252</v>
      </c>
      <c r="C9109" s="244">
        <f t="shared" si="426"/>
        <v>1</v>
      </c>
      <c r="D9109" s="239">
        <v>45252</v>
      </c>
      <c r="E9109" s="245">
        <f t="shared" si="427"/>
        <v>0</v>
      </c>
      <c r="F9109" s="306" t="s">
        <v>177</v>
      </c>
      <c r="G9109" s="241">
        <v>354.24</v>
      </c>
      <c r="H9109" s="244">
        <f t="shared" si="428"/>
        <v>0</v>
      </c>
      <c r="I9109" s="246"/>
      <c r="J9109" s="247"/>
      <c r="K9109" s="240"/>
      <c r="L9109" s="245"/>
    </row>
    <row r="9110" spans="1:12">
      <c r="A9110" s="243">
        <v>45252</v>
      </c>
      <c r="B9110" s="243">
        <v>45259</v>
      </c>
      <c r="C9110" s="244">
        <f t="shared" si="426"/>
        <v>8</v>
      </c>
      <c r="D9110" s="239">
        <v>45259</v>
      </c>
      <c r="E9110" s="245">
        <f t="shared" si="427"/>
        <v>7</v>
      </c>
      <c r="F9110" s="306" t="s">
        <v>176</v>
      </c>
      <c r="G9110" s="241">
        <v>83569.279999999999</v>
      </c>
      <c r="H9110" s="244">
        <f t="shared" si="428"/>
        <v>584984.96</v>
      </c>
      <c r="I9110" s="246"/>
      <c r="J9110" s="247"/>
      <c r="K9110" s="240"/>
      <c r="L9110" s="245"/>
    </row>
    <row r="9111" spans="1:12">
      <c r="A9111" s="243">
        <v>45252</v>
      </c>
      <c r="B9111" s="243">
        <v>45258</v>
      </c>
      <c r="C9111" s="244">
        <f t="shared" si="426"/>
        <v>7</v>
      </c>
      <c r="D9111" s="239">
        <v>45258</v>
      </c>
      <c r="E9111" s="245">
        <f t="shared" si="427"/>
        <v>6</v>
      </c>
      <c r="F9111" s="306" t="s">
        <v>175</v>
      </c>
      <c r="G9111" s="241">
        <v>2845.18</v>
      </c>
      <c r="H9111" s="244">
        <f t="shared" si="428"/>
        <v>17071.079999999998</v>
      </c>
      <c r="I9111" s="246"/>
      <c r="J9111" s="247"/>
      <c r="K9111" s="240"/>
      <c r="L9111" s="245"/>
    </row>
    <row r="9112" spans="1:12">
      <c r="A9112" s="243">
        <v>45252</v>
      </c>
      <c r="B9112" s="243">
        <v>45265</v>
      </c>
      <c r="C9112" s="244">
        <f t="shared" si="426"/>
        <v>14</v>
      </c>
      <c r="D9112" s="239">
        <v>45265</v>
      </c>
      <c r="E9112" s="245">
        <f t="shared" si="427"/>
        <v>13</v>
      </c>
      <c r="F9112" s="306" t="s">
        <v>175</v>
      </c>
      <c r="G9112" s="241">
        <v>100.64</v>
      </c>
      <c r="H9112" s="244">
        <f t="shared" si="428"/>
        <v>1308.32</v>
      </c>
      <c r="I9112" s="246"/>
      <c r="J9112" s="247"/>
      <c r="K9112" s="240"/>
      <c r="L9112" s="245"/>
    </row>
    <row r="9113" spans="1:12">
      <c r="A9113" s="243">
        <v>45252</v>
      </c>
      <c r="B9113" s="243">
        <v>45259</v>
      </c>
      <c r="C9113" s="244">
        <f t="shared" si="426"/>
        <v>8</v>
      </c>
      <c r="D9113" s="239">
        <v>45259</v>
      </c>
      <c r="E9113" s="245">
        <f t="shared" si="427"/>
        <v>7</v>
      </c>
      <c r="F9113" s="306" t="s">
        <v>175</v>
      </c>
      <c r="G9113" s="241">
        <v>1167.01</v>
      </c>
      <c r="H9113" s="244">
        <f t="shared" si="428"/>
        <v>8169.07</v>
      </c>
      <c r="I9113" s="246"/>
      <c r="J9113" s="247"/>
      <c r="K9113" s="240"/>
      <c r="L9113" s="245"/>
    </row>
    <row r="9114" spans="1:12">
      <c r="A9114" s="243">
        <v>45253</v>
      </c>
      <c r="B9114" s="243">
        <v>45257</v>
      </c>
      <c r="C9114" s="244">
        <f t="shared" si="426"/>
        <v>5</v>
      </c>
      <c r="D9114" s="239">
        <v>45257</v>
      </c>
      <c r="E9114" s="245">
        <f t="shared" si="427"/>
        <v>4</v>
      </c>
      <c r="F9114" s="306" t="s">
        <v>176</v>
      </c>
      <c r="G9114" s="241">
        <v>20.23</v>
      </c>
      <c r="H9114" s="244">
        <f t="shared" si="428"/>
        <v>80.92</v>
      </c>
      <c r="I9114" s="246"/>
      <c r="J9114" s="247"/>
      <c r="K9114" s="240"/>
      <c r="L9114" s="245"/>
    </row>
    <row r="9115" spans="1:12">
      <c r="A9115" s="243">
        <v>45253</v>
      </c>
      <c r="B9115" s="243">
        <v>45257</v>
      </c>
      <c r="C9115" s="244">
        <f t="shared" si="426"/>
        <v>5</v>
      </c>
      <c r="D9115" s="239">
        <v>45257</v>
      </c>
      <c r="E9115" s="245">
        <f t="shared" si="427"/>
        <v>4</v>
      </c>
      <c r="F9115" s="306" t="s">
        <v>175</v>
      </c>
      <c r="G9115" s="241">
        <v>424.47</v>
      </c>
      <c r="H9115" s="244">
        <f t="shared" si="428"/>
        <v>1697.88</v>
      </c>
      <c r="I9115" s="246"/>
      <c r="J9115" s="247"/>
      <c r="K9115" s="240"/>
      <c r="L9115" s="245"/>
    </row>
    <row r="9116" spans="1:12">
      <c r="A9116" s="243">
        <v>45253</v>
      </c>
      <c r="B9116" s="243">
        <v>45259</v>
      </c>
      <c r="C9116" s="244">
        <f t="shared" si="426"/>
        <v>7</v>
      </c>
      <c r="D9116" s="239">
        <v>45259</v>
      </c>
      <c r="E9116" s="245">
        <f t="shared" si="427"/>
        <v>6</v>
      </c>
      <c r="F9116" s="306" t="s">
        <v>176</v>
      </c>
      <c r="G9116" s="241">
        <v>28.95</v>
      </c>
      <c r="H9116" s="244">
        <f t="shared" si="428"/>
        <v>173.7</v>
      </c>
      <c r="I9116" s="246"/>
      <c r="J9116" s="247"/>
      <c r="K9116" s="240"/>
      <c r="L9116" s="245"/>
    </row>
    <row r="9117" spans="1:12">
      <c r="A9117" s="243">
        <v>45254</v>
      </c>
      <c r="B9117" s="243">
        <v>45262</v>
      </c>
      <c r="C9117" s="244">
        <f t="shared" si="426"/>
        <v>9</v>
      </c>
      <c r="D9117" s="239">
        <v>45262</v>
      </c>
      <c r="E9117" s="245">
        <f t="shared" si="427"/>
        <v>8</v>
      </c>
      <c r="F9117" s="306" t="s">
        <v>175</v>
      </c>
      <c r="G9117" s="241">
        <v>5.43</v>
      </c>
      <c r="H9117" s="244">
        <f t="shared" si="428"/>
        <v>43.44</v>
      </c>
      <c r="I9117" s="246"/>
      <c r="J9117" s="247"/>
      <c r="K9117" s="240"/>
      <c r="L9117" s="245"/>
    </row>
    <row r="9118" spans="1:12">
      <c r="A9118" s="243">
        <v>45254</v>
      </c>
      <c r="B9118" s="243">
        <v>45257</v>
      </c>
      <c r="C9118" s="244">
        <f t="shared" si="426"/>
        <v>4</v>
      </c>
      <c r="D9118" s="239">
        <v>45257</v>
      </c>
      <c r="E9118" s="245">
        <f t="shared" si="427"/>
        <v>3</v>
      </c>
      <c r="F9118" s="306" t="s">
        <v>175</v>
      </c>
      <c r="G9118" s="241">
        <v>822.61</v>
      </c>
      <c r="H9118" s="244">
        <f t="shared" si="428"/>
        <v>2467.83</v>
      </c>
      <c r="I9118" s="246"/>
      <c r="J9118" s="247"/>
      <c r="K9118" s="240"/>
      <c r="L9118" s="245"/>
    </row>
    <row r="9119" spans="1:12">
      <c r="A9119" s="243">
        <v>45254</v>
      </c>
      <c r="B9119" s="243">
        <v>45258</v>
      </c>
      <c r="C9119" s="244">
        <f t="shared" si="426"/>
        <v>5</v>
      </c>
      <c r="D9119" s="239">
        <v>45258</v>
      </c>
      <c r="E9119" s="245">
        <f t="shared" si="427"/>
        <v>4</v>
      </c>
      <c r="F9119" s="306" t="s">
        <v>175</v>
      </c>
      <c r="G9119" s="241">
        <v>56.66</v>
      </c>
      <c r="H9119" s="244">
        <f t="shared" si="428"/>
        <v>226.64</v>
      </c>
      <c r="I9119" s="246"/>
      <c r="J9119" s="247"/>
      <c r="K9119" s="240"/>
      <c r="L9119" s="245"/>
    </row>
    <row r="9120" spans="1:12">
      <c r="A9120" s="243">
        <v>45254</v>
      </c>
      <c r="B9120" s="243">
        <v>45259</v>
      </c>
      <c r="C9120" s="244">
        <f t="shared" si="426"/>
        <v>6</v>
      </c>
      <c r="D9120" s="239">
        <v>45259</v>
      </c>
      <c r="E9120" s="245">
        <f t="shared" si="427"/>
        <v>5</v>
      </c>
      <c r="F9120" s="306" t="s">
        <v>175</v>
      </c>
      <c r="G9120" s="241">
        <v>21.16</v>
      </c>
      <c r="H9120" s="244">
        <f t="shared" si="428"/>
        <v>105.8</v>
      </c>
      <c r="I9120" s="246"/>
      <c r="J9120" s="247"/>
      <c r="K9120" s="240"/>
      <c r="L9120" s="245"/>
    </row>
    <row r="9121" spans="1:12">
      <c r="A9121" s="243">
        <v>45254</v>
      </c>
      <c r="B9121" s="243">
        <v>45282</v>
      </c>
      <c r="C9121" s="244">
        <f t="shared" si="426"/>
        <v>29</v>
      </c>
      <c r="D9121" s="239">
        <v>45282</v>
      </c>
      <c r="E9121" s="245">
        <f t="shared" si="427"/>
        <v>28</v>
      </c>
      <c r="F9121" s="306" t="s">
        <v>175</v>
      </c>
      <c r="G9121" s="241">
        <v>92.04</v>
      </c>
      <c r="H9121" s="244">
        <f t="shared" si="428"/>
        <v>2577.1200000000003</v>
      </c>
      <c r="I9121" s="246"/>
      <c r="J9121" s="247"/>
      <c r="K9121" s="240"/>
      <c r="L9121" s="245"/>
    </row>
    <row r="9122" spans="1:12">
      <c r="A9122" s="243">
        <v>45255</v>
      </c>
      <c r="B9122" s="243">
        <v>45257</v>
      </c>
      <c r="C9122" s="244">
        <f t="shared" si="426"/>
        <v>3</v>
      </c>
      <c r="D9122" s="239">
        <v>45257</v>
      </c>
      <c r="E9122" s="245">
        <f t="shared" si="427"/>
        <v>2</v>
      </c>
      <c r="F9122" s="306" t="s">
        <v>175</v>
      </c>
      <c r="G9122" s="241">
        <v>500.03</v>
      </c>
      <c r="H9122" s="244">
        <f t="shared" si="428"/>
        <v>1000.06</v>
      </c>
      <c r="I9122" s="246"/>
      <c r="J9122" s="247"/>
      <c r="K9122" s="240"/>
      <c r="L9122" s="245"/>
    </row>
    <row r="9123" spans="1:12">
      <c r="A9123" s="243">
        <v>45256</v>
      </c>
      <c r="B9123" s="243">
        <v>45258</v>
      </c>
      <c r="C9123" s="244">
        <f t="shared" si="426"/>
        <v>3</v>
      </c>
      <c r="D9123" s="239">
        <v>45258</v>
      </c>
      <c r="E9123" s="245">
        <f t="shared" si="427"/>
        <v>2</v>
      </c>
      <c r="F9123" s="306" t="s">
        <v>176</v>
      </c>
      <c r="G9123" s="241">
        <v>175.94</v>
      </c>
      <c r="H9123" s="244">
        <f t="shared" si="428"/>
        <v>351.88</v>
      </c>
      <c r="I9123" s="246"/>
      <c r="J9123" s="247"/>
      <c r="K9123" s="240"/>
      <c r="L9123" s="245"/>
    </row>
    <row r="9124" spans="1:12">
      <c r="A9124" s="243">
        <v>45256</v>
      </c>
      <c r="B9124" s="243">
        <v>45259</v>
      </c>
      <c r="C9124" s="244">
        <f t="shared" si="426"/>
        <v>4</v>
      </c>
      <c r="D9124" s="239">
        <v>45259</v>
      </c>
      <c r="E9124" s="245">
        <f t="shared" si="427"/>
        <v>3</v>
      </c>
      <c r="F9124" s="306" t="s">
        <v>176</v>
      </c>
      <c r="G9124" s="241">
        <v>54.07</v>
      </c>
      <c r="H9124" s="244">
        <f t="shared" si="428"/>
        <v>162.21</v>
      </c>
      <c r="I9124" s="246"/>
      <c r="J9124" s="247"/>
      <c r="K9124" s="240"/>
      <c r="L9124" s="245"/>
    </row>
    <row r="9125" spans="1:12">
      <c r="A9125" s="243">
        <v>45256</v>
      </c>
      <c r="B9125" s="243">
        <v>45260</v>
      </c>
      <c r="C9125" s="244">
        <f t="shared" si="426"/>
        <v>5</v>
      </c>
      <c r="D9125" s="239">
        <v>45260</v>
      </c>
      <c r="E9125" s="245">
        <f t="shared" si="427"/>
        <v>4</v>
      </c>
      <c r="F9125" s="306" t="s">
        <v>175</v>
      </c>
      <c r="G9125" s="241">
        <v>77.42</v>
      </c>
      <c r="H9125" s="244">
        <f t="shared" si="428"/>
        <v>309.68</v>
      </c>
      <c r="I9125" s="246"/>
      <c r="J9125" s="247"/>
      <c r="K9125" s="240"/>
      <c r="L9125" s="245"/>
    </row>
    <row r="9126" spans="1:12">
      <c r="A9126" s="243">
        <v>45256</v>
      </c>
      <c r="B9126" s="243">
        <v>45328</v>
      </c>
      <c r="C9126" s="244">
        <f t="shared" si="426"/>
        <v>73</v>
      </c>
      <c r="D9126" s="239">
        <v>45328</v>
      </c>
      <c r="E9126" s="245">
        <f t="shared" si="427"/>
        <v>72</v>
      </c>
      <c r="F9126" s="306" t="s">
        <v>175</v>
      </c>
      <c r="G9126" s="241">
        <v>11.22</v>
      </c>
      <c r="H9126" s="244">
        <f t="shared" si="428"/>
        <v>807.84</v>
      </c>
      <c r="I9126" s="246"/>
      <c r="J9126" s="247"/>
      <c r="K9126" s="240"/>
      <c r="L9126" s="245"/>
    </row>
    <row r="9127" spans="1:12">
      <c r="A9127" s="243">
        <v>45256</v>
      </c>
      <c r="B9127" s="243">
        <v>45262</v>
      </c>
      <c r="C9127" s="244">
        <f t="shared" si="426"/>
        <v>7</v>
      </c>
      <c r="D9127" s="239">
        <v>45262</v>
      </c>
      <c r="E9127" s="245">
        <f t="shared" si="427"/>
        <v>6</v>
      </c>
      <c r="F9127" s="306" t="s">
        <v>175</v>
      </c>
      <c r="G9127" s="241">
        <v>82.01</v>
      </c>
      <c r="H9127" s="244">
        <f t="shared" si="428"/>
        <v>492.06000000000006</v>
      </c>
      <c r="I9127" s="246"/>
      <c r="J9127" s="247"/>
      <c r="K9127" s="240"/>
      <c r="L9127" s="245"/>
    </row>
    <row r="9128" spans="1:12">
      <c r="A9128" s="243">
        <v>45256</v>
      </c>
      <c r="B9128" s="243">
        <v>45257</v>
      </c>
      <c r="C9128" s="244">
        <f t="shared" si="426"/>
        <v>2</v>
      </c>
      <c r="D9128" s="239">
        <v>45257</v>
      </c>
      <c r="E9128" s="245">
        <f t="shared" si="427"/>
        <v>1</v>
      </c>
      <c r="F9128" s="306" t="s">
        <v>175</v>
      </c>
      <c r="G9128" s="241">
        <v>2186.8200000000002</v>
      </c>
      <c r="H9128" s="244">
        <f t="shared" si="428"/>
        <v>2186.8200000000002</v>
      </c>
      <c r="I9128" s="246"/>
      <c r="J9128" s="247"/>
      <c r="K9128" s="240"/>
      <c r="L9128" s="245"/>
    </row>
    <row r="9129" spans="1:12">
      <c r="A9129" s="243">
        <v>45256</v>
      </c>
      <c r="B9129" s="243">
        <v>45258</v>
      </c>
      <c r="C9129" s="244">
        <f t="shared" si="426"/>
        <v>3</v>
      </c>
      <c r="D9129" s="239">
        <v>45258</v>
      </c>
      <c r="E9129" s="245">
        <f t="shared" si="427"/>
        <v>2</v>
      </c>
      <c r="F9129" s="306" t="s">
        <v>175</v>
      </c>
      <c r="G9129" s="241">
        <v>226.4</v>
      </c>
      <c r="H9129" s="244">
        <f t="shared" si="428"/>
        <v>452.8</v>
      </c>
      <c r="I9129" s="246"/>
      <c r="J9129" s="247"/>
      <c r="K9129" s="240"/>
      <c r="L9129" s="245"/>
    </row>
    <row r="9130" spans="1:12">
      <c r="A9130" s="243">
        <v>45257</v>
      </c>
      <c r="B9130" s="243">
        <v>45258</v>
      </c>
      <c r="C9130" s="244">
        <f t="shared" si="426"/>
        <v>2</v>
      </c>
      <c r="D9130" s="239">
        <v>45258</v>
      </c>
      <c r="E9130" s="245">
        <f t="shared" si="427"/>
        <v>1</v>
      </c>
      <c r="F9130" s="306" t="s">
        <v>178</v>
      </c>
      <c r="G9130" s="241">
        <v>99846.47</v>
      </c>
      <c r="H9130" s="244">
        <f t="shared" si="428"/>
        <v>99846.47</v>
      </c>
      <c r="I9130" s="246"/>
      <c r="J9130" s="247"/>
      <c r="K9130" s="240"/>
      <c r="L9130" s="245"/>
    </row>
    <row r="9131" spans="1:12">
      <c r="A9131" s="243">
        <v>45257</v>
      </c>
      <c r="B9131" s="243">
        <v>45261</v>
      </c>
      <c r="C9131" s="244">
        <f t="shared" si="426"/>
        <v>5</v>
      </c>
      <c r="D9131" s="239">
        <v>45261</v>
      </c>
      <c r="E9131" s="245">
        <f t="shared" si="427"/>
        <v>4</v>
      </c>
      <c r="F9131" s="306" t="s">
        <v>176</v>
      </c>
      <c r="G9131" s="241">
        <v>60488.18</v>
      </c>
      <c r="H9131" s="244">
        <f t="shared" si="428"/>
        <v>241952.72</v>
      </c>
      <c r="I9131" s="246"/>
      <c r="J9131" s="247"/>
      <c r="K9131" s="240"/>
      <c r="L9131" s="245"/>
    </row>
    <row r="9132" spans="1:12">
      <c r="A9132" s="243">
        <v>45257</v>
      </c>
      <c r="B9132" s="243">
        <v>45257</v>
      </c>
      <c r="C9132" s="244">
        <f t="shared" si="426"/>
        <v>1</v>
      </c>
      <c r="D9132" s="239">
        <v>45257</v>
      </c>
      <c r="E9132" s="245">
        <f t="shared" si="427"/>
        <v>0</v>
      </c>
      <c r="F9132" s="306" t="s">
        <v>175</v>
      </c>
      <c r="G9132" s="241">
        <v>2740.69</v>
      </c>
      <c r="H9132" s="244">
        <f t="shared" si="428"/>
        <v>0</v>
      </c>
      <c r="I9132" s="246"/>
      <c r="J9132" s="247"/>
      <c r="K9132" s="240"/>
      <c r="L9132" s="245"/>
    </row>
    <row r="9133" spans="1:12">
      <c r="A9133" s="243">
        <v>45257</v>
      </c>
      <c r="B9133" s="243">
        <v>45259</v>
      </c>
      <c r="C9133" s="244">
        <f t="shared" si="426"/>
        <v>3</v>
      </c>
      <c r="D9133" s="239">
        <v>45259</v>
      </c>
      <c r="E9133" s="245">
        <f t="shared" si="427"/>
        <v>2</v>
      </c>
      <c r="F9133" s="306" t="s">
        <v>178</v>
      </c>
      <c r="G9133" s="241">
        <v>667.52</v>
      </c>
      <c r="H9133" s="244">
        <f t="shared" si="428"/>
        <v>1335.04</v>
      </c>
      <c r="I9133" s="246"/>
      <c r="J9133" s="247"/>
      <c r="K9133" s="240"/>
      <c r="L9133" s="245"/>
    </row>
    <row r="9134" spans="1:12">
      <c r="A9134" s="243">
        <v>45257</v>
      </c>
      <c r="B9134" s="243">
        <v>45258</v>
      </c>
      <c r="C9134" s="244">
        <f t="shared" si="426"/>
        <v>2</v>
      </c>
      <c r="D9134" s="239">
        <v>45258</v>
      </c>
      <c r="E9134" s="245">
        <f t="shared" si="427"/>
        <v>1</v>
      </c>
      <c r="F9134" s="306" t="s">
        <v>175</v>
      </c>
      <c r="G9134" s="241">
        <v>831709.22</v>
      </c>
      <c r="H9134" s="244">
        <f t="shared" si="428"/>
        <v>831709.22</v>
      </c>
      <c r="I9134" s="246"/>
      <c r="J9134" s="247"/>
      <c r="K9134" s="240"/>
      <c r="L9134" s="245"/>
    </row>
    <row r="9135" spans="1:12">
      <c r="A9135" s="243">
        <v>45257</v>
      </c>
      <c r="B9135" s="243">
        <v>45265</v>
      </c>
      <c r="C9135" s="244">
        <f t="shared" si="426"/>
        <v>9</v>
      </c>
      <c r="D9135" s="239">
        <v>45265</v>
      </c>
      <c r="E9135" s="245">
        <f t="shared" si="427"/>
        <v>8</v>
      </c>
      <c r="F9135" s="306" t="s">
        <v>175</v>
      </c>
      <c r="G9135" s="241">
        <v>962.98</v>
      </c>
      <c r="H9135" s="244">
        <f t="shared" si="428"/>
        <v>7703.84</v>
      </c>
      <c r="I9135" s="246"/>
      <c r="J9135" s="247"/>
      <c r="K9135" s="240"/>
      <c r="L9135" s="245"/>
    </row>
    <row r="9136" spans="1:12">
      <c r="A9136" s="243">
        <v>45257</v>
      </c>
      <c r="B9136" s="243">
        <v>45259</v>
      </c>
      <c r="C9136" s="244">
        <f t="shared" si="426"/>
        <v>3</v>
      </c>
      <c r="D9136" s="239">
        <v>45259</v>
      </c>
      <c r="E9136" s="245">
        <f t="shared" si="427"/>
        <v>2</v>
      </c>
      <c r="F9136" s="306" t="s">
        <v>175</v>
      </c>
      <c r="G9136" s="241">
        <v>18776.580000000002</v>
      </c>
      <c r="H9136" s="244">
        <f t="shared" si="428"/>
        <v>37553.160000000003</v>
      </c>
      <c r="I9136" s="246"/>
      <c r="J9136" s="247"/>
      <c r="K9136" s="240"/>
      <c r="L9136" s="245"/>
    </row>
    <row r="9137" spans="1:12">
      <c r="A9137" s="243">
        <v>45257</v>
      </c>
      <c r="B9137" s="243">
        <v>45261</v>
      </c>
      <c r="C9137" s="244">
        <f t="shared" si="426"/>
        <v>5</v>
      </c>
      <c r="D9137" s="239">
        <v>45261</v>
      </c>
      <c r="E9137" s="245">
        <f t="shared" si="427"/>
        <v>4</v>
      </c>
      <c r="F9137" s="306" t="s">
        <v>177</v>
      </c>
      <c r="G9137" s="241">
        <v>2120.9299999999998</v>
      </c>
      <c r="H9137" s="244">
        <f t="shared" si="428"/>
        <v>8483.7199999999993</v>
      </c>
      <c r="I9137" s="246"/>
      <c r="J9137" s="247"/>
      <c r="K9137" s="240"/>
      <c r="L9137" s="245"/>
    </row>
    <row r="9138" spans="1:12">
      <c r="A9138" s="243">
        <v>45257</v>
      </c>
      <c r="B9138" s="243">
        <v>45266</v>
      </c>
      <c r="C9138" s="244">
        <f t="shared" si="426"/>
        <v>10</v>
      </c>
      <c r="D9138" s="239">
        <v>45266</v>
      </c>
      <c r="E9138" s="245">
        <f t="shared" si="427"/>
        <v>9</v>
      </c>
      <c r="F9138" s="306" t="s">
        <v>175</v>
      </c>
      <c r="G9138" s="241">
        <v>53.76</v>
      </c>
      <c r="H9138" s="244">
        <f t="shared" si="428"/>
        <v>483.84</v>
      </c>
      <c r="I9138" s="246"/>
      <c r="J9138" s="247"/>
      <c r="K9138" s="240"/>
      <c r="L9138" s="245"/>
    </row>
    <row r="9139" spans="1:12">
      <c r="A9139" s="243">
        <v>45257</v>
      </c>
      <c r="B9139" s="243">
        <v>45257</v>
      </c>
      <c r="C9139" s="244">
        <f t="shared" si="426"/>
        <v>1</v>
      </c>
      <c r="D9139" s="239">
        <v>45257</v>
      </c>
      <c r="E9139" s="245">
        <f t="shared" si="427"/>
        <v>0</v>
      </c>
      <c r="F9139" s="306" t="s">
        <v>179</v>
      </c>
      <c r="G9139" s="241">
        <v>9892.08</v>
      </c>
      <c r="H9139" s="244">
        <f t="shared" si="428"/>
        <v>0</v>
      </c>
      <c r="I9139" s="246"/>
      <c r="J9139" s="247"/>
      <c r="K9139" s="240"/>
      <c r="L9139" s="245"/>
    </row>
    <row r="9140" spans="1:12">
      <c r="A9140" s="243">
        <v>45257</v>
      </c>
      <c r="B9140" s="243">
        <v>45257</v>
      </c>
      <c r="C9140" s="244">
        <f t="shared" si="426"/>
        <v>1</v>
      </c>
      <c r="D9140" s="239">
        <v>45257</v>
      </c>
      <c r="E9140" s="245">
        <f t="shared" si="427"/>
        <v>0</v>
      </c>
      <c r="F9140" s="306" t="s">
        <v>176</v>
      </c>
      <c r="G9140" s="241">
        <v>24493.37</v>
      </c>
      <c r="H9140" s="244">
        <f t="shared" si="428"/>
        <v>0</v>
      </c>
      <c r="I9140" s="246"/>
      <c r="J9140" s="247"/>
      <c r="K9140" s="240"/>
      <c r="L9140" s="245"/>
    </row>
    <row r="9141" spans="1:12">
      <c r="A9141" s="243">
        <v>45257</v>
      </c>
      <c r="B9141" s="243">
        <v>45258</v>
      </c>
      <c r="C9141" s="244">
        <f t="shared" si="426"/>
        <v>2</v>
      </c>
      <c r="D9141" s="239">
        <v>45258</v>
      </c>
      <c r="E9141" s="245">
        <f t="shared" si="427"/>
        <v>1</v>
      </c>
      <c r="F9141" s="306" t="s">
        <v>176</v>
      </c>
      <c r="G9141" s="241">
        <v>973906.36</v>
      </c>
      <c r="H9141" s="244">
        <f t="shared" si="428"/>
        <v>973906.36</v>
      </c>
      <c r="I9141" s="246"/>
      <c r="J9141" s="247"/>
      <c r="K9141" s="240"/>
      <c r="L9141" s="245"/>
    </row>
    <row r="9142" spans="1:12">
      <c r="A9142" s="243">
        <v>45257</v>
      </c>
      <c r="B9142" s="243">
        <v>45265</v>
      </c>
      <c r="C9142" s="244">
        <f t="shared" si="426"/>
        <v>9</v>
      </c>
      <c r="D9142" s="239">
        <v>45265</v>
      </c>
      <c r="E9142" s="245">
        <f t="shared" si="427"/>
        <v>8</v>
      </c>
      <c r="F9142" s="306" t="s">
        <v>176</v>
      </c>
      <c r="G9142" s="241">
        <v>93287.46</v>
      </c>
      <c r="H9142" s="244">
        <f t="shared" si="428"/>
        <v>746299.68</v>
      </c>
      <c r="I9142" s="246"/>
      <c r="J9142" s="247"/>
      <c r="K9142" s="240"/>
      <c r="L9142" s="245"/>
    </row>
    <row r="9143" spans="1:12">
      <c r="A9143" s="243">
        <v>45257</v>
      </c>
      <c r="B9143" s="243">
        <v>45258</v>
      </c>
      <c r="C9143" s="244">
        <f t="shared" si="426"/>
        <v>2</v>
      </c>
      <c r="D9143" s="239">
        <v>45258</v>
      </c>
      <c r="E9143" s="245">
        <f t="shared" si="427"/>
        <v>1</v>
      </c>
      <c r="F9143" s="306" t="s">
        <v>179</v>
      </c>
      <c r="G9143" s="241">
        <v>1568.88</v>
      </c>
      <c r="H9143" s="244">
        <f t="shared" si="428"/>
        <v>1568.88</v>
      </c>
      <c r="I9143" s="246"/>
      <c r="J9143" s="247"/>
      <c r="K9143" s="240"/>
      <c r="L9143" s="245"/>
    </row>
    <row r="9144" spans="1:12">
      <c r="A9144" s="243">
        <v>45257</v>
      </c>
      <c r="B9144" s="243">
        <v>45323</v>
      </c>
      <c r="C9144" s="244">
        <f t="shared" si="426"/>
        <v>67</v>
      </c>
      <c r="D9144" s="239">
        <v>45323</v>
      </c>
      <c r="E9144" s="245">
        <f t="shared" si="427"/>
        <v>66</v>
      </c>
      <c r="F9144" s="306" t="s">
        <v>176</v>
      </c>
      <c r="G9144" s="241">
        <v>47.28</v>
      </c>
      <c r="H9144" s="244">
        <f t="shared" si="428"/>
        <v>3120.48</v>
      </c>
      <c r="I9144" s="246"/>
      <c r="J9144" s="247"/>
      <c r="K9144" s="240"/>
      <c r="L9144" s="245"/>
    </row>
    <row r="9145" spans="1:12">
      <c r="A9145" s="243">
        <v>45257</v>
      </c>
      <c r="B9145" s="243">
        <v>45259</v>
      </c>
      <c r="C9145" s="244">
        <f t="shared" si="426"/>
        <v>3</v>
      </c>
      <c r="D9145" s="239">
        <v>45259</v>
      </c>
      <c r="E9145" s="245">
        <f t="shared" si="427"/>
        <v>2</v>
      </c>
      <c r="F9145" s="306" t="s">
        <v>176</v>
      </c>
      <c r="G9145" s="241">
        <v>310592.86</v>
      </c>
      <c r="H9145" s="244">
        <f t="shared" si="428"/>
        <v>621185.72</v>
      </c>
      <c r="I9145" s="246"/>
      <c r="J9145" s="247"/>
      <c r="K9145" s="240"/>
      <c r="L9145" s="245"/>
    </row>
    <row r="9146" spans="1:12">
      <c r="A9146" s="243">
        <v>45257</v>
      </c>
      <c r="B9146" s="243">
        <v>45257</v>
      </c>
      <c r="C9146" s="244">
        <f t="shared" si="426"/>
        <v>1</v>
      </c>
      <c r="D9146" s="239">
        <v>45257</v>
      </c>
      <c r="E9146" s="245">
        <f t="shared" si="427"/>
        <v>0</v>
      </c>
      <c r="F9146" s="306" t="s">
        <v>177</v>
      </c>
      <c r="G9146" s="241">
        <v>75.62</v>
      </c>
      <c r="H9146" s="244">
        <f t="shared" si="428"/>
        <v>0</v>
      </c>
      <c r="I9146" s="246"/>
      <c r="J9146" s="247"/>
      <c r="K9146" s="240"/>
      <c r="L9146" s="245"/>
    </row>
    <row r="9147" spans="1:12">
      <c r="A9147" s="243">
        <v>45257</v>
      </c>
      <c r="B9147" s="243">
        <v>45259</v>
      </c>
      <c r="C9147" s="244">
        <f t="shared" si="426"/>
        <v>3</v>
      </c>
      <c r="D9147" s="239">
        <v>45259</v>
      </c>
      <c r="E9147" s="245">
        <f t="shared" si="427"/>
        <v>2</v>
      </c>
      <c r="F9147" s="306" t="s">
        <v>179</v>
      </c>
      <c r="G9147" s="241">
        <v>5412.53</v>
      </c>
      <c r="H9147" s="244">
        <f t="shared" si="428"/>
        <v>10825.06</v>
      </c>
      <c r="I9147" s="246"/>
      <c r="J9147" s="247"/>
      <c r="K9147" s="240"/>
      <c r="L9147" s="245"/>
    </row>
    <row r="9148" spans="1:12">
      <c r="A9148" s="243">
        <v>45257</v>
      </c>
      <c r="B9148" s="243">
        <v>45302</v>
      </c>
      <c r="C9148" s="244">
        <f t="shared" si="426"/>
        <v>46</v>
      </c>
      <c r="D9148" s="239">
        <v>45302</v>
      </c>
      <c r="E9148" s="245">
        <f t="shared" si="427"/>
        <v>45</v>
      </c>
      <c r="F9148" s="306" t="s">
        <v>175</v>
      </c>
      <c r="G9148" s="241">
        <v>46.84</v>
      </c>
      <c r="H9148" s="244">
        <f t="shared" si="428"/>
        <v>2107.8000000000002</v>
      </c>
      <c r="I9148" s="246"/>
      <c r="J9148" s="247"/>
      <c r="K9148" s="240"/>
      <c r="L9148" s="245"/>
    </row>
    <row r="9149" spans="1:12">
      <c r="A9149" s="243">
        <v>45257</v>
      </c>
      <c r="B9149" s="243">
        <v>45280</v>
      </c>
      <c r="C9149" s="244">
        <f t="shared" si="426"/>
        <v>24</v>
      </c>
      <c r="D9149" s="239">
        <v>45280</v>
      </c>
      <c r="E9149" s="245">
        <f t="shared" si="427"/>
        <v>23</v>
      </c>
      <c r="F9149" s="306" t="s">
        <v>176</v>
      </c>
      <c r="G9149" s="241">
        <v>65.63</v>
      </c>
      <c r="H9149" s="244">
        <f t="shared" si="428"/>
        <v>1509.4899999999998</v>
      </c>
      <c r="I9149" s="246"/>
      <c r="J9149" s="247"/>
      <c r="K9149" s="240"/>
      <c r="L9149" s="245"/>
    </row>
    <row r="9150" spans="1:12">
      <c r="A9150" s="243">
        <v>45257</v>
      </c>
      <c r="B9150" s="243">
        <v>45260</v>
      </c>
      <c r="C9150" s="244">
        <f t="shared" si="426"/>
        <v>4</v>
      </c>
      <c r="D9150" s="239">
        <v>45260</v>
      </c>
      <c r="E9150" s="245">
        <f t="shared" si="427"/>
        <v>3</v>
      </c>
      <c r="F9150" s="306" t="s">
        <v>175</v>
      </c>
      <c r="G9150" s="241">
        <v>1431.35</v>
      </c>
      <c r="H9150" s="244">
        <f t="shared" si="428"/>
        <v>4294.0499999999993</v>
      </c>
      <c r="I9150" s="246"/>
      <c r="J9150" s="247"/>
      <c r="K9150" s="240"/>
      <c r="L9150" s="245"/>
    </row>
    <row r="9151" spans="1:12">
      <c r="A9151" s="243">
        <v>45257</v>
      </c>
      <c r="B9151" s="243">
        <v>45258</v>
      </c>
      <c r="C9151" s="244">
        <f t="shared" si="426"/>
        <v>2</v>
      </c>
      <c r="D9151" s="239">
        <v>45258</v>
      </c>
      <c r="E9151" s="245">
        <f t="shared" si="427"/>
        <v>1</v>
      </c>
      <c r="F9151" s="306" t="s">
        <v>177</v>
      </c>
      <c r="G9151" s="241">
        <v>52423.02</v>
      </c>
      <c r="H9151" s="244">
        <f t="shared" si="428"/>
        <v>52423.02</v>
      </c>
      <c r="I9151" s="246"/>
      <c r="J9151" s="247"/>
      <c r="K9151" s="240"/>
      <c r="L9151" s="245"/>
    </row>
    <row r="9152" spans="1:12">
      <c r="A9152" s="243">
        <v>45257</v>
      </c>
      <c r="B9152" s="243">
        <v>45379</v>
      </c>
      <c r="C9152" s="244">
        <f t="shared" si="426"/>
        <v>123</v>
      </c>
      <c r="D9152" s="239">
        <v>45379</v>
      </c>
      <c r="E9152" s="245">
        <f t="shared" si="427"/>
        <v>122</v>
      </c>
      <c r="F9152" s="306" t="s">
        <v>176</v>
      </c>
      <c r="G9152" s="241">
        <v>55.55</v>
      </c>
      <c r="H9152" s="244">
        <f t="shared" si="428"/>
        <v>6777.0999999999995</v>
      </c>
      <c r="I9152" s="246"/>
      <c r="J9152" s="247"/>
      <c r="K9152" s="240"/>
      <c r="L9152" s="245"/>
    </row>
    <row r="9153" spans="1:12">
      <c r="A9153" s="243">
        <v>45257</v>
      </c>
      <c r="B9153" s="243">
        <v>45259</v>
      </c>
      <c r="C9153" s="244">
        <f t="shared" si="426"/>
        <v>3</v>
      </c>
      <c r="D9153" s="239">
        <v>45259</v>
      </c>
      <c r="E9153" s="245">
        <f t="shared" si="427"/>
        <v>2</v>
      </c>
      <c r="F9153" s="306" t="s">
        <v>177</v>
      </c>
      <c r="G9153" s="241">
        <v>4814.91</v>
      </c>
      <c r="H9153" s="244">
        <f t="shared" si="428"/>
        <v>9629.82</v>
      </c>
      <c r="I9153" s="246"/>
      <c r="J9153" s="247"/>
      <c r="K9153" s="240"/>
      <c r="L9153" s="245"/>
    </row>
    <row r="9154" spans="1:12">
      <c r="A9154" s="243">
        <v>45257</v>
      </c>
      <c r="B9154" s="243">
        <v>45260</v>
      </c>
      <c r="C9154" s="244">
        <f t="shared" si="426"/>
        <v>4</v>
      </c>
      <c r="D9154" s="239">
        <v>45260</v>
      </c>
      <c r="E9154" s="245">
        <f t="shared" si="427"/>
        <v>3</v>
      </c>
      <c r="F9154" s="306" t="s">
        <v>176</v>
      </c>
      <c r="G9154" s="241">
        <v>261622.18</v>
      </c>
      <c r="H9154" s="244">
        <f t="shared" si="428"/>
        <v>784866.54</v>
      </c>
      <c r="I9154" s="246"/>
      <c r="J9154" s="247"/>
      <c r="K9154" s="240"/>
      <c r="L9154" s="245"/>
    </row>
    <row r="9155" spans="1:12">
      <c r="A9155" s="243">
        <v>45257</v>
      </c>
      <c r="B9155" s="243">
        <v>45287</v>
      </c>
      <c r="C9155" s="244">
        <f t="shared" si="426"/>
        <v>31</v>
      </c>
      <c r="D9155" s="239">
        <v>45287</v>
      </c>
      <c r="E9155" s="245">
        <f t="shared" si="427"/>
        <v>30</v>
      </c>
      <c r="F9155" s="306" t="s">
        <v>175</v>
      </c>
      <c r="G9155" s="241">
        <v>72.52</v>
      </c>
      <c r="H9155" s="244">
        <f t="shared" si="428"/>
        <v>2175.6</v>
      </c>
      <c r="I9155" s="246"/>
      <c r="J9155" s="247"/>
      <c r="K9155" s="240"/>
      <c r="L9155" s="245"/>
    </row>
    <row r="9156" spans="1:12">
      <c r="A9156" s="243">
        <v>45257</v>
      </c>
      <c r="B9156" s="243">
        <v>45288</v>
      </c>
      <c r="C9156" s="244">
        <f t="shared" si="426"/>
        <v>32</v>
      </c>
      <c r="D9156" s="239">
        <v>45288</v>
      </c>
      <c r="E9156" s="245">
        <f t="shared" si="427"/>
        <v>31</v>
      </c>
      <c r="F9156" s="306" t="s">
        <v>175</v>
      </c>
      <c r="G9156" s="241">
        <v>71.09</v>
      </c>
      <c r="H9156" s="244">
        <f t="shared" si="428"/>
        <v>2203.79</v>
      </c>
      <c r="I9156" s="246"/>
      <c r="J9156" s="247"/>
      <c r="K9156" s="240"/>
      <c r="L9156" s="245"/>
    </row>
    <row r="9157" spans="1:12">
      <c r="A9157" s="243">
        <v>45257</v>
      </c>
      <c r="B9157" s="243">
        <v>45260</v>
      </c>
      <c r="C9157" s="244">
        <f t="shared" si="426"/>
        <v>4</v>
      </c>
      <c r="D9157" s="239">
        <v>45260</v>
      </c>
      <c r="E9157" s="245">
        <f t="shared" si="427"/>
        <v>3</v>
      </c>
      <c r="F9157" s="306" t="s">
        <v>177</v>
      </c>
      <c r="G9157" s="241">
        <v>14892.48</v>
      </c>
      <c r="H9157" s="244">
        <f t="shared" si="428"/>
        <v>44677.440000000002</v>
      </c>
      <c r="I9157" s="246"/>
      <c r="J9157" s="247"/>
      <c r="K9157" s="240"/>
      <c r="L9157" s="245"/>
    </row>
    <row r="9158" spans="1:12">
      <c r="A9158" s="243">
        <v>45257</v>
      </c>
      <c r="B9158" s="243">
        <v>45273</v>
      </c>
      <c r="C9158" s="244">
        <f t="shared" si="426"/>
        <v>17</v>
      </c>
      <c r="D9158" s="239">
        <v>45273</v>
      </c>
      <c r="E9158" s="245">
        <f t="shared" si="427"/>
        <v>16</v>
      </c>
      <c r="F9158" s="306" t="s">
        <v>175</v>
      </c>
      <c r="G9158" s="241">
        <v>40.630000000000003</v>
      </c>
      <c r="H9158" s="244">
        <f t="shared" si="428"/>
        <v>650.08000000000004</v>
      </c>
      <c r="I9158" s="246"/>
      <c r="J9158" s="247"/>
      <c r="K9158" s="240"/>
      <c r="L9158" s="245"/>
    </row>
    <row r="9159" spans="1:12">
      <c r="A9159" s="243">
        <v>45257</v>
      </c>
      <c r="B9159" s="243">
        <v>45287</v>
      </c>
      <c r="C9159" s="244">
        <f t="shared" ref="C9159:C9222" si="429">B9159-A9159+1</f>
        <v>31</v>
      </c>
      <c r="D9159" s="239">
        <v>45287</v>
      </c>
      <c r="E9159" s="245">
        <f t="shared" ref="E9159:E9222" si="430">D9159-A9159</f>
        <v>30</v>
      </c>
      <c r="F9159" s="306" t="s">
        <v>176</v>
      </c>
      <c r="G9159" s="241">
        <v>88.33</v>
      </c>
      <c r="H9159" s="244">
        <f t="shared" ref="H9159:H9222" si="431">E9159*G9159</f>
        <v>2649.9</v>
      </c>
      <c r="I9159" s="246"/>
      <c r="J9159" s="247"/>
      <c r="K9159" s="240"/>
      <c r="L9159" s="245"/>
    </row>
    <row r="9160" spans="1:12">
      <c r="A9160" s="243">
        <v>45257</v>
      </c>
      <c r="B9160" s="243">
        <v>45418</v>
      </c>
      <c r="C9160" s="244">
        <f t="shared" si="429"/>
        <v>162</v>
      </c>
      <c r="D9160" s="239">
        <v>45418</v>
      </c>
      <c r="E9160" s="245">
        <f t="shared" si="430"/>
        <v>161</v>
      </c>
      <c r="F9160" s="306" t="s">
        <v>175</v>
      </c>
      <c r="G9160" s="241">
        <v>41.51</v>
      </c>
      <c r="H9160" s="244">
        <f t="shared" si="431"/>
        <v>6683.11</v>
      </c>
      <c r="I9160" s="246"/>
      <c r="J9160" s="247"/>
      <c r="K9160" s="240"/>
      <c r="L9160" s="245"/>
    </row>
    <row r="9161" spans="1:12">
      <c r="A9161" s="243">
        <v>45257</v>
      </c>
      <c r="B9161" s="243">
        <v>45262</v>
      </c>
      <c r="C9161" s="244">
        <f t="shared" si="429"/>
        <v>6</v>
      </c>
      <c r="D9161" s="239">
        <v>45262</v>
      </c>
      <c r="E9161" s="245">
        <f t="shared" si="430"/>
        <v>5</v>
      </c>
      <c r="F9161" s="306" t="s">
        <v>178</v>
      </c>
      <c r="G9161" s="241">
        <v>10104.59</v>
      </c>
      <c r="H9161" s="244">
        <f t="shared" si="431"/>
        <v>50522.95</v>
      </c>
      <c r="I9161" s="246"/>
      <c r="J9161" s="247"/>
      <c r="K9161" s="240"/>
      <c r="L9161" s="245"/>
    </row>
    <row r="9162" spans="1:12">
      <c r="A9162" s="243">
        <v>45257</v>
      </c>
      <c r="B9162" s="243">
        <v>45278</v>
      </c>
      <c r="C9162" s="244">
        <f t="shared" si="429"/>
        <v>22</v>
      </c>
      <c r="D9162" s="239">
        <v>45278</v>
      </c>
      <c r="E9162" s="245">
        <f t="shared" si="430"/>
        <v>21</v>
      </c>
      <c r="F9162" s="306" t="s">
        <v>175</v>
      </c>
      <c r="G9162" s="241">
        <v>305.55</v>
      </c>
      <c r="H9162" s="244">
        <f t="shared" si="431"/>
        <v>6416.55</v>
      </c>
      <c r="I9162" s="246"/>
      <c r="J9162" s="247"/>
      <c r="K9162" s="240"/>
      <c r="L9162" s="245"/>
    </row>
    <row r="9163" spans="1:12">
      <c r="A9163" s="243">
        <v>45257</v>
      </c>
      <c r="B9163" s="243">
        <v>45273</v>
      </c>
      <c r="C9163" s="244">
        <f t="shared" si="429"/>
        <v>17</v>
      </c>
      <c r="D9163" s="239">
        <v>45273</v>
      </c>
      <c r="E9163" s="245">
        <f t="shared" si="430"/>
        <v>16</v>
      </c>
      <c r="F9163" s="306" t="s">
        <v>177</v>
      </c>
      <c r="G9163" s="241">
        <v>548.74</v>
      </c>
      <c r="H9163" s="244">
        <f t="shared" si="431"/>
        <v>8779.84</v>
      </c>
      <c r="I9163" s="246"/>
      <c r="J9163" s="247"/>
      <c r="K9163" s="240"/>
      <c r="L9163" s="245"/>
    </row>
    <row r="9164" spans="1:12">
      <c r="A9164" s="243">
        <v>45257</v>
      </c>
      <c r="B9164" s="243">
        <v>45261</v>
      </c>
      <c r="C9164" s="244">
        <f t="shared" si="429"/>
        <v>5</v>
      </c>
      <c r="D9164" s="239">
        <v>45261</v>
      </c>
      <c r="E9164" s="245">
        <f t="shared" si="430"/>
        <v>4</v>
      </c>
      <c r="F9164" s="306" t="s">
        <v>175</v>
      </c>
      <c r="G9164" s="241">
        <v>128.19999999999999</v>
      </c>
      <c r="H9164" s="244">
        <f t="shared" si="431"/>
        <v>512.79999999999995</v>
      </c>
      <c r="I9164" s="246"/>
      <c r="J9164" s="247"/>
      <c r="K9164" s="240"/>
      <c r="L9164" s="245"/>
    </row>
    <row r="9165" spans="1:12">
      <c r="A9165" s="243">
        <v>45258</v>
      </c>
      <c r="B9165" s="243">
        <v>45274</v>
      </c>
      <c r="C9165" s="244">
        <f t="shared" si="429"/>
        <v>17</v>
      </c>
      <c r="D9165" s="239">
        <v>45274</v>
      </c>
      <c r="E9165" s="245">
        <f t="shared" si="430"/>
        <v>16</v>
      </c>
      <c r="F9165" s="306" t="s">
        <v>175</v>
      </c>
      <c r="G9165" s="241">
        <v>67.56</v>
      </c>
      <c r="H9165" s="244">
        <f t="shared" si="431"/>
        <v>1080.96</v>
      </c>
      <c r="I9165" s="246"/>
      <c r="J9165" s="247"/>
      <c r="K9165" s="240"/>
      <c r="L9165" s="245"/>
    </row>
    <row r="9166" spans="1:12">
      <c r="A9166" s="243">
        <v>45258</v>
      </c>
      <c r="B9166" s="243">
        <v>45293</v>
      </c>
      <c r="C9166" s="244">
        <f t="shared" si="429"/>
        <v>36</v>
      </c>
      <c r="D9166" s="239">
        <v>45293</v>
      </c>
      <c r="E9166" s="245">
        <f t="shared" si="430"/>
        <v>35</v>
      </c>
      <c r="F9166" s="306" t="s">
        <v>175</v>
      </c>
      <c r="G9166" s="241">
        <v>110.39</v>
      </c>
      <c r="H9166" s="244">
        <f t="shared" si="431"/>
        <v>3863.65</v>
      </c>
      <c r="I9166" s="246"/>
      <c r="J9166" s="247"/>
      <c r="K9166" s="240"/>
      <c r="L9166" s="245"/>
    </row>
    <row r="9167" spans="1:12">
      <c r="A9167" s="243">
        <v>45258</v>
      </c>
      <c r="B9167" s="243">
        <v>45275</v>
      </c>
      <c r="C9167" s="244">
        <f t="shared" si="429"/>
        <v>18</v>
      </c>
      <c r="D9167" s="239">
        <v>45275</v>
      </c>
      <c r="E9167" s="245">
        <f t="shared" si="430"/>
        <v>17</v>
      </c>
      <c r="F9167" s="306" t="s">
        <v>175</v>
      </c>
      <c r="G9167" s="241">
        <v>80.36</v>
      </c>
      <c r="H9167" s="244">
        <f t="shared" si="431"/>
        <v>1366.12</v>
      </c>
      <c r="I9167" s="246"/>
      <c r="J9167" s="247"/>
      <c r="K9167" s="240"/>
      <c r="L9167" s="245"/>
    </row>
    <row r="9168" spans="1:12">
      <c r="A9168" s="243">
        <v>45258</v>
      </c>
      <c r="B9168" s="243">
        <v>45261</v>
      </c>
      <c r="C9168" s="244">
        <f t="shared" si="429"/>
        <v>4</v>
      </c>
      <c r="D9168" s="239">
        <v>45261</v>
      </c>
      <c r="E9168" s="245">
        <f t="shared" si="430"/>
        <v>3</v>
      </c>
      <c r="F9168" s="306" t="s">
        <v>178</v>
      </c>
      <c r="G9168" s="241">
        <v>95660.86</v>
      </c>
      <c r="H9168" s="244">
        <f t="shared" si="431"/>
        <v>286982.58</v>
      </c>
      <c r="I9168" s="246"/>
      <c r="J9168" s="247"/>
      <c r="K9168" s="240"/>
      <c r="L9168" s="245"/>
    </row>
    <row r="9169" spans="1:12">
      <c r="A9169" s="243">
        <v>45258</v>
      </c>
      <c r="B9169" s="243">
        <v>45262</v>
      </c>
      <c r="C9169" s="244">
        <f t="shared" si="429"/>
        <v>5</v>
      </c>
      <c r="D9169" s="239">
        <v>45262</v>
      </c>
      <c r="E9169" s="245">
        <f t="shared" si="430"/>
        <v>4</v>
      </c>
      <c r="F9169" s="306" t="s">
        <v>178</v>
      </c>
      <c r="G9169" s="241">
        <v>21613.67</v>
      </c>
      <c r="H9169" s="244">
        <f t="shared" si="431"/>
        <v>86454.68</v>
      </c>
      <c r="I9169" s="246"/>
      <c r="J9169" s="247"/>
      <c r="K9169" s="240"/>
      <c r="L9169" s="245"/>
    </row>
    <row r="9170" spans="1:12">
      <c r="A9170" s="243">
        <v>45258</v>
      </c>
      <c r="B9170" s="243">
        <v>45261</v>
      </c>
      <c r="C9170" s="244">
        <f t="shared" si="429"/>
        <v>4</v>
      </c>
      <c r="D9170" s="239">
        <v>45261</v>
      </c>
      <c r="E9170" s="245">
        <f t="shared" si="430"/>
        <v>3</v>
      </c>
      <c r="F9170" s="306" t="s">
        <v>175</v>
      </c>
      <c r="G9170" s="241">
        <v>203.97</v>
      </c>
      <c r="H9170" s="244">
        <f t="shared" si="431"/>
        <v>611.91</v>
      </c>
      <c r="I9170" s="246"/>
      <c r="J9170" s="247"/>
      <c r="K9170" s="240"/>
      <c r="L9170" s="245"/>
    </row>
    <row r="9171" spans="1:12">
      <c r="A9171" s="243">
        <v>45258</v>
      </c>
      <c r="B9171" s="243">
        <v>45273</v>
      </c>
      <c r="C9171" s="244">
        <f t="shared" si="429"/>
        <v>16</v>
      </c>
      <c r="D9171" s="239">
        <v>45273</v>
      </c>
      <c r="E9171" s="245">
        <f t="shared" si="430"/>
        <v>15</v>
      </c>
      <c r="F9171" s="306" t="s">
        <v>177</v>
      </c>
      <c r="G9171" s="241">
        <v>512.32000000000005</v>
      </c>
      <c r="H9171" s="244">
        <f t="shared" si="431"/>
        <v>7684.8000000000011</v>
      </c>
      <c r="I9171" s="246"/>
      <c r="J9171" s="247"/>
      <c r="K9171" s="240"/>
      <c r="L9171" s="245"/>
    </row>
    <row r="9172" spans="1:12">
      <c r="A9172" s="243">
        <v>45258</v>
      </c>
      <c r="B9172" s="243">
        <v>45262</v>
      </c>
      <c r="C9172" s="244">
        <f t="shared" si="429"/>
        <v>5</v>
      </c>
      <c r="D9172" s="239">
        <v>45262</v>
      </c>
      <c r="E9172" s="245">
        <f t="shared" si="430"/>
        <v>4</v>
      </c>
      <c r="F9172" s="306" t="s">
        <v>175</v>
      </c>
      <c r="G9172" s="241">
        <v>629.19000000000005</v>
      </c>
      <c r="H9172" s="244">
        <f t="shared" si="431"/>
        <v>2516.7600000000002</v>
      </c>
      <c r="I9172" s="246"/>
      <c r="J9172" s="247"/>
      <c r="K9172" s="240"/>
      <c r="L9172" s="245"/>
    </row>
    <row r="9173" spans="1:12">
      <c r="A9173" s="243">
        <v>45258</v>
      </c>
      <c r="B9173" s="243">
        <v>45293</v>
      </c>
      <c r="C9173" s="244">
        <f t="shared" si="429"/>
        <v>36</v>
      </c>
      <c r="D9173" s="239">
        <v>45293</v>
      </c>
      <c r="E9173" s="245">
        <f t="shared" si="430"/>
        <v>35</v>
      </c>
      <c r="F9173" s="306" t="s">
        <v>177</v>
      </c>
      <c r="G9173" s="241">
        <v>250.33</v>
      </c>
      <c r="H9173" s="244">
        <f t="shared" si="431"/>
        <v>8761.5500000000011</v>
      </c>
      <c r="I9173" s="246"/>
      <c r="J9173" s="247"/>
      <c r="K9173" s="240"/>
      <c r="L9173" s="245"/>
    </row>
    <row r="9174" spans="1:12">
      <c r="A9174" s="243">
        <v>45258</v>
      </c>
      <c r="B9174" s="243">
        <v>45279</v>
      </c>
      <c r="C9174" s="244">
        <f t="shared" si="429"/>
        <v>22</v>
      </c>
      <c r="D9174" s="239">
        <v>45279</v>
      </c>
      <c r="E9174" s="245">
        <f t="shared" si="430"/>
        <v>21</v>
      </c>
      <c r="F9174" s="306" t="s">
        <v>175</v>
      </c>
      <c r="G9174" s="241">
        <v>7.61</v>
      </c>
      <c r="H9174" s="244">
        <f t="shared" si="431"/>
        <v>159.81</v>
      </c>
      <c r="I9174" s="246"/>
      <c r="J9174" s="247"/>
      <c r="K9174" s="240"/>
      <c r="L9174" s="245"/>
    </row>
    <row r="9175" spans="1:12">
      <c r="A9175" s="243">
        <v>45258</v>
      </c>
      <c r="B9175" s="243">
        <v>45265</v>
      </c>
      <c r="C9175" s="244">
        <f t="shared" si="429"/>
        <v>8</v>
      </c>
      <c r="D9175" s="239">
        <v>45265</v>
      </c>
      <c r="E9175" s="245">
        <f t="shared" si="430"/>
        <v>7</v>
      </c>
      <c r="F9175" s="306" t="s">
        <v>178</v>
      </c>
      <c r="G9175" s="241">
        <v>1892.48</v>
      </c>
      <c r="H9175" s="244">
        <f t="shared" si="431"/>
        <v>13247.36</v>
      </c>
      <c r="I9175" s="246"/>
      <c r="J9175" s="247"/>
      <c r="K9175" s="240"/>
      <c r="L9175" s="245"/>
    </row>
    <row r="9176" spans="1:12">
      <c r="A9176" s="243">
        <v>45258</v>
      </c>
      <c r="B9176" s="243">
        <v>45259</v>
      </c>
      <c r="C9176" s="244">
        <f t="shared" si="429"/>
        <v>2</v>
      </c>
      <c r="D9176" s="239">
        <v>45259</v>
      </c>
      <c r="E9176" s="245">
        <f t="shared" si="430"/>
        <v>1</v>
      </c>
      <c r="F9176" s="306" t="s">
        <v>178</v>
      </c>
      <c r="G9176" s="241">
        <v>184937.58</v>
      </c>
      <c r="H9176" s="244">
        <f t="shared" si="431"/>
        <v>184937.58</v>
      </c>
      <c r="I9176" s="246"/>
      <c r="J9176" s="247"/>
      <c r="K9176" s="240"/>
      <c r="L9176" s="245"/>
    </row>
    <row r="9177" spans="1:12">
      <c r="A9177" s="243">
        <v>45258</v>
      </c>
      <c r="B9177" s="243">
        <v>45261</v>
      </c>
      <c r="C9177" s="244">
        <f t="shared" si="429"/>
        <v>4</v>
      </c>
      <c r="D9177" s="239">
        <v>45261</v>
      </c>
      <c r="E9177" s="245">
        <f t="shared" si="430"/>
        <v>3</v>
      </c>
      <c r="F9177" s="306" t="s">
        <v>176</v>
      </c>
      <c r="G9177" s="241">
        <v>310173.38</v>
      </c>
      <c r="H9177" s="244">
        <f t="shared" si="431"/>
        <v>930520.14</v>
      </c>
      <c r="I9177" s="246"/>
      <c r="J9177" s="247"/>
      <c r="K9177" s="240"/>
      <c r="L9177" s="245"/>
    </row>
    <row r="9178" spans="1:12">
      <c r="A9178" s="243">
        <v>45258</v>
      </c>
      <c r="B9178" s="243">
        <v>45436</v>
      </c>
      <c r="C9178" s="244">
        <f t="shared" si="429"/>
        <v>179</v>
      </c>
      <c r="D9178" s="239">
        <v>45436</v>
      </c>
      <c r="E9178" s="245">
        <f t="shared" si="430"/>
        <v>178</v>
      </c>
      <c r="F9178" s="306" t="s">
        <v>176</v>
      </c>
      <c r="G9178" s="241">
        <v>677.39</v>
      </c>
      <c r="H9178" s="244">
        <f t="shared" si="431"/>
        <v>120575.42</v>
      </c>
      <c r="I9178" s="246"/>
      <c r="J9178" s="247"/>
      <c r="K9178" s="240"/>
      <c r="L9178" s="245"/>
    </row>
    <row r="9179" spans="1:12">
      <c r="A9179" s="243">
        <v>45258</v>
      </c>
      <c r="B9179" s="243">
        <v>45300</v>
      </c>
      <c r="C9179" s="244">
        <f t="shared" si="429"/>
        <v>43</v>
      </c>
      <c r="D9179" s="239">
        <v>45300</v>
      </c>
      <c r="E9179" s="245">
        <f t="shared" si="430"/>
        <v>42</v>
      </c>
      <c r="F9179" s="306" t="s">
        <v>175</v>
      </c>
      <c r="G9179" s="241">
        <v>138.36000000000001</v>
      </c>
      <c r="H9179" s="244">
        <f t="shared" si="431"/>
        <v>5811.1200000000008</v>
      </c>
      <c r="I9179" s="246"/>
      <c r="J9179" s="247"/>
      <c r="K9179" s="240"/>
      <c r="L9179" s="245"/>
    </row>
    <row r="9180" spans="1:12">
      <c r="A9180" s="243">
        <v>45258</v>
      </c>
      <c r="B9180" s="243">
        <v>45258</v>
      </c>
      <c r="C9180" s="244">
        <f t="shared" si="429"/>
        <v>1</v>
      </c>
      <c r="D9180" s="239">
        <v>45258</v>
      </c>
      <c r="E9180" s="245">
        <f t="shared" si="430"/>
        <v>0</v>
      </c>
      <c r="F9180" s="306" t="s">
        <v>175</v>
      </c>
      <c r="G9180" s="241">
        <v>1318.23</v>
      </c>
      <c r="H9180" s="244">
        <f t="shared" si="431"/>
        <v>0</v>
      </c>
      <c r="I9180" s="246"/>
      <c r="J9180" s="247"/>
      <c r="K9180" s="240"/>
      <c r="L9180" s="245"/>
    </row>
    <row r="9181" spans="1:12">
      <c r="A9181" s="243">
        <v>45258</v>
      </c>
      <c r="B9181" s="243">
        <v>45262</v>
      </c>
      <c r="C9181" s="244">
        <f t="shared" si="429"/>
        <v>5</v>
      </c>
      <c r="D9181" s="239">
        <v>45262</v>
      </c>
      <c r="E9181" s="245">
        <f t="shared" si="430"/>
        <v>4</v>
      </c>
      <c r="F9181" s="306" t="s">
        <v>176</v>
      </c>
      <c r="G9181" s="241">
        <v>12928.54</v>
      </c>
      <c r="H9181" s="244">
        <f t="shared" si="431"/>
        <v>51714.16</v>
      </c>
      <c r="I9181" s="246"/>
      <c r="J9181" s="247"/>
      <c r="K9181" s="240"/>
      <c r="L9181" s="245"/>
    </row>
    <row r="9182" spans="1:12">
      <c r="A9182" s="243">
        <v>45258</v>
      </c>
      <c r="B9182" s="243">
        <v>45265</v>
      </c>
      <c r="C9182" s="244">
        <f t="shared" si="429"/>
        <v>8</v>
      </c>
      <c r="D9182" s="239">
        <v>45265</v>
      </c>
      <c r="E9182" s="245">
        <f t="shared" si="430"/>
        <v>7</v>
      </c>
      <c r="F9182" s="306" t="s">
        <v>175</v>
      </c>
      <c r="G9182" s="241">
        <v>1690.6</v>
      </c>
      <c r="H9182" s="244">
        <f t="shared" si="431"/>
        <v>11834.199999999999</v>
      </c>
      <c r="I9182" s="246"/>
      <c r="J9182" s="247"/>
      <c r="K9182" s="240"/>
      <c r="L9182" s="245"/>
    </row>
    <row r="9183" spans="1:12">
      <c r="A9183" s="243">
        <v>45258</v>
      </c>
      <c r="B9183" s="243">
        <v>45315</v>
      </c>
      <c r="C9183" s="244">
        <f t="shared" si="429"/>
        <v>58</v>
      </c>
      <c r="D9183" s="239">
        <v>45315</v>
      </c>
      <c r="E9183" s="245">
        <f t="shared" si="430"/>
        <v>57</v>
      </c>
      <c r="F9183" s="306" t="s">
        <v>175</v>
      </c>
      <c r="G9183" s="241">
        <v>736.69</v>
      </c>
      <c r="H9183" s="244">
        <f t="shared" si="431"/>
        <v>41991.33</v>
      </c>
      <c r="I9183" s="246"/>
      <c r="J9183" s="247"/>
      <c r="K9183" s="240"/>
      <c r="L9183" s="245"/>
    </row>
    <row r="9184" spans="1:12">
      <c r="A9184" s="243">
        <v>45258</v>
      </c>
      <c r="B9184" s="243">
        <v>45259</v>
      </c>
      <c r="C9184" s="244">
        <f t="shared" si="429"/>
        <v>2</v>
      </c>
      <c r="D9184" s="239">
        <v>45259</v>
      </c>
      <c r="E9184" s="245">
        <f t="shared" si="430"/>
        <v>1</v>
      </c>
      <c r="F9184" s="306" t="s">
        <v>175</v>
      </c>
      <c r="G9184" s="241">
        <v>766107.09</v>
      </c>
      <c r="H9184" s="244">
        <f t="shared" si="431"/>
        <v>766107.09</v>
      </c>
      <c r="I9184" s="246"/>
      <c r="J9184" s="247"/>
      <c r="K9184" s="240"/>
      <c r="L9184" s="245"/>
    </row>
    <row r="9185" spans="1:12">
      <c r="A9185" s="243">
        <v>45258</v>
      </c>
      <c r="B9185" s="243">
        <v>45266</v>
      </c>
      <c r="C9185" s="244">
        <f t="shared" si="429"/>
        <v>9</v>
      </c>
      <c r="D9185" s="239">
        <v>45266</v>
      </c>
      <c r="E9185" s="245">
        <f t="shared" si="430"/>
        <v>8</v>
      </c>
      <c r="F9185" s="306" t="s">
        <v>175</v>
      </c>
      <c r="G9185" s="241">
        <v>159.04</v>
      </c>
      <c r="H9185" s="244">
        <f t="shared" si="431"/>
        <v>1272.32</v>
      </c>
      <c r="I9185" s="246"/>
      <c r="J9185" s="247"/>
      <c r="K9185" s="240"/>
      <c r="L9185" s="245"/>
    </row>
    <row r="9186" spans="1:12">
      <c r="A9186" s="243">
        <v>45258</v>
      </c>
      <c r="B9186" s="243">
        <v>45261</v>
      </c>
      <c r="C9186" s="244">
        <f t="shared" si="429"/>
        <v>4</v>
      </c>
      <c r="D9186" s="239">
        <v>45261</v>
      </c>
      <c r="E9186" s="245">
        <f t="shared" si="430"/>
        <v>3</v>
      </c>
      <c r="F9186" s="306" t="s">
        <v>177</v>
      </c>
      <c r="G9186" s="241">
        <v>36261.769999999997</v>
      </c>
      <c r="H9186" s="244">
        <f t="shared" si="431"/>
        <v>108785.31</v>
      </c>
      <c r="I9186" s="246"/>
      <c r="J9186" s="247"/>
      <c r="K9186" s="240"/>
      <c r="L9186" s="245"/>
    </row>
    <row r="9187" spans="1:12">
      <c r="A9187" s="243">
        <v>45258</v>
      </c>
      <c r="B9187" s="243">
        <v>45280</v>
      </c>
      <c r="C9187" s="244">
        <f t="shared" si="429"/>
        <v>23</v>
      </c>
      <c r="D9187" s="239">
        <v>45280</v>
      </c>
      <c r="E9187" s="245">
        <f t="shared" si="430"/>
        <v>22</v>
      </c>
      <c r="F9187" s="306" t="s">
        <v>175</v>
      </c>
      <c r="G9187" s="241">
        <v>16.04</v>
      </c>
      <c r="H9187" s="244">
        <f t="shared" si="431"/>
        <v>352.88</v>
      </c>
      <c r="I9187" s="246"/>
      <c r="J9187" s="247"/>
      <c r="K9187" s="240"/>
      <c r="L9187" s="245"/>
    </row>
    <row r="9188" spans="1:12">
      <c r="A9188" s="243">
        <v>45258</v>
      </c>
      <c r="B9188" s="243">
        <v>45268</v>
      </c>
      <c r="C9188" s="244">
        <f t="shared" si="429"/>
        <v>11</v>
      </c>
      <c r="D9188" s="239">
        <v>45268</v>
      </c>
      <c r="E9188" s="245">
        <f t="shared" si="430"/>
        <v>10</v>
      </c>
      <c r="F9188" s="306" t="s">
        <v>178</v>
      </c>
      <c r="G9188" s="241">
        <v>6151.28</v>
      </c>
      <c r="H9188" s="244">
        <f t="shared" si="431"/>
        <v>61512.799999999996</v>
      </c>
      <c r="I9188" s="246"/>
      <c r="J9188" s="247"/>
      <c r="K9188" s="240"/>
      <c r="L9188" s="245"/>
    </row>
    <row r="9189" spans="1:12">
      <c r="A9189" s="243">
        <v>45258</v>
      </c>
      <c r="B9189" s="243">
        <v>45262</v>
      </c>
      <c r="C9189" s="244">
        <f t="shared" si="429"/>
        <v>5</v>
      </c>
      <c r="D9189" s="239">
        <v>45262</v>
      </c>
      <c r="E9189" s="245">
        <f t="shared" si="430"/>
        <v>4</v>
      </c>
      <c r="F9189" s="306" t="s">
        <v>177</v>
      </c>
      <c r="G9189" s="241">
        <v>109.12</v>
      </c>
      <c r="H9189" s="244">
        <f t="shared" si="431"/>
        <v>436.48</v>
      </c>
      <c r="I9189" s="246"/>
      <c r="J9189" s="247"/>
      <c r="K9189" s="240"/>
      <c r="L9189" s="245"/>
    </row>
    <row r="9190" spans="1:12">
      <c r="A9190" s="243">
        <v>45258</v>
      </c>
      <c r="B9190" s="243">
        <v>45258</v>
      </c>
      <c r="C9190" s="244">
        <f t="shared" si="429"/>
        <v>1</v>
      </c>
      <c r="D9190" s="239">
        <v>45258</v>
      </c>
      <c r="E9190" s="245">
        <f t="shared" si="430"/>
        <v>0</v>
      </c>
      <c r="F9190" s="306" t="s">
        <v>179</v>
      </c>
      <c r="G9190" s="241">
        <v>1740.22</v>
      </c>
      <c r="H9190" s="244">
        <f t="shared" si="431"/>
        <v>0</v>
      </c>
      <c r="I9190" s="246"/>
      <c r="J9190" s="247"/>
      <c r="K9190" s="240"/>
      <c r="L9190" s="245"/>
    </row>
    <row r="9191" spans="1:12">
      <c r="A9191" s="243">
        <v>45258</v>
      </c>
      <c r="B9191" s="243">
        <v>45260</v>
      </c>
      <c r="C9191" s="244">
        <f t="shared" si="429"/>
        <v>3</v>
      </c>
      <c r="D9191" s="239">
        <v>45260</v>
      </c>
      <c r="E9191" s="245">
        <f t="shared" si="430"/>
        <v>2</v>
      </c>
      <c r="F9191" s="306" t="s">
        <v>178</v>
      </c>
      <c r="G9191" s="241">
        <v>350073.2</v>
      </c>
      <c r="H9191" s="244">
        <f t="shared" si="431"/>
        <v>700146.4</v>
      </c>
      <c r="I9191" s="246"/>
      <c r="J9191" s="247"/>
      <c r="K9191" s="240"/>
      <c r="L9191" s="245"/>
    </row>
    <row r="9192" spans="1:12">
      <c r="A9192" s="243">
        <v>45258</v>
      </c>
      <c r="B9192" s="243">
        <v>45258</v>
      </c>
      <c r="C9192" s="244">
        <f t="shared" si="429"/>
        <v>1</v>
      </c>
      <c r="D9192" s="239">
        <v>45258</v>
      </c>
      <c r="E9192" s="245">
        <f t="shared" si="430"/>
        <v>0</v>
      </c>
      <c r="F9192" s="306" t="s">
        <v>176</v>
      </c>
      <c r="G9192" s="241">
        <v>58413.54</v>
      </c>
      <c r="H9192" s="244">
        <f t="shared" si="431"/>
        <v>0</v>
      </c>
      <c r="I9192" s="246"/>
      <c r="J9192" s="247"/>
      <c r="K9192" s="240"/>
      <c r="L9192" s="245"/>
    </row>
    <row r="9193" spans="1:12">
      <c r="A9193" s="243">
        <v>45258</v>
      </c>
      <c r="B9193" s="243">
        <v>45265</v>
      </c>
      <c r="C9193" s="244">
        <f t="shared" si="429"/>
        <v>8</v>
      </c>
      <c r="D9193" s="239">
        <v>45265</v>
      </c>
      <c r="E9193" s="245">
        <f t="shared" si="430"/>
        <v>7</v>
      </c>
      <c r="F9193" s="306" t="s">
        <v>176</v>
      </c>
      <c r="G9193" s="241">
        <v>6685.03</v>
      </c>
      <c r="H9193" s="244">
        <f t="shared" si="431"/>
        <v>46795.21</v>
      </c>
      <c r="I9193" s="246"/>
      <c r="J9193" s="247"/>
      <c r="K9193" s="240"/>
      <c r="L9193" s="245"/>
    </row>
    <row r="9194" spans="1:12">
      <c r="A9194" s="243">
        <v>45258</v>
      </c>
      <c r="B9194" s="243">
        <v>45259</v>
      </c>
      <c r="C9194" s="244">
        <f t="shared" si="429"/>
        <v>2</v>
      </c>
      <c r="D9194" s="239">
        <v>45259</v>
      </c>
      <c r="E9194" s="245">
        <f t="shared" si="430"/>
        <v>1</v>
      </c>
      <c r="F9194" s="306" t="s">
        <v>176</v>
      </c>
      <c r="G9194" s="241">
        <v>610661.01</v>
      </c>
      <c r="H9194" s="244">
        <f t="shared" si="431"/>
        <v>610661.01</v>
      </c>
      <c r="I9194" s="246"/>
      <c r="J9194" s="247"/>
      <c r="K9194" s="240"/>
      <c r="L9194" s="245"/>
    </row>
    <row r="9195" spans="1:12">
      <c r="A9195" s="243">
        <v>45258</v>
      </c>
      <c r="B9195" s="243">
        <v>45266</v>
      </c>
      <c r="C9195" s="244">
        <f t="shared" si="429"/>
        <v>9</v>
      </c>
      <c r="D9195" s="239">
        <v>45266</v>
      </c>
      <c r="E9195" s="245">
        <f t="shared" si="430"/>
        <v>8</v>
      </c>
      <c r="F9195" s="306" t="s">
        <v>176</v>
      </c>
      <c r="G9195" s="241">
        <v>224.84</v>
      </c>
      <c r="H9195" s="244">
        <f t="shared" si="431"/>
        <v>1798.72</v>
      </c>
      <c r="I9195" s="246"/>
      <c r="J9195" s="247"/>
      <c r="K9195" s="240"/>
      <c r="L9195" s="245"/>
    </row>
    <row r="9196" spans="1:12">
      <c r="A9196" s="243">
        <v>45258</v>
      </c>
      <c r="B9196" s="243">
        <v>45280</v>
      </c>
      <c r="C9196" s="244">
        <f t="shared" si="429"/>
        <v>23</v>
      </c>
      <c r="D9196" s="239">
        <v>45280</v>
      </c>
      <c r="E9196" s="245">
        <f t="shared" si="430"/>
        <v>22</v>
      </c>
      <c r="F9196" s="306" t="s">
        <v>176</v>
      </c>
      <c r="G9196" s="241">
        <v>160.85</v>
      </c>
      <c r="H9196" s="244">
        <f t="shared" si="431"/>
        <v>3538.7</v>
      </c>
      <c r="I9196" s="246"/>
      <c r="J9196" s="247"/>
      <c r="K9196" s="240"/>
      <c r="L9196" s="245"/>
    </row>
    <row r="9197" spans="1:12">
      <c r="A9197" s="243">
        <v>45258</v>
      </c>
      <c r="B9197" s="243">
        <v>45260</v>
      </c>
      <c r="C9197" s="244">
        <f t="shared" si="429"/>
        <v>3</v>
      </c>
      <c r="D9197" s="239">
        <v>45260</v>
      </c>
      <c r="E9197" s="245">
        <f t="shared" si="430"/>
        <v>2</v>
      </c>
      <c r="F9197" s="306" t="s">
        <v>175</v>
      </c>
      <c r="G9197" s="241">
        <v>19081.7</v>
      </c>
      <c r="H9197" s="244">
        <f t="shared" si="431"/>
        <v>38163.4</v>
      </c>
      <c r="I9197" s="246"/>
      <c r="J9197" s="247"/>
      <c r="K9197" s="240"/>
      <c r="L9197" s="245"/>
    </row>
    <row r="9198" spans="1:12">
      <c r="A9198" s="243">
        <v>45258</v>
      </c>
      <c r="B9198" s="243">
        <v>45281</v>
      </c>
      <c r="C9198" s="244">
        <f t="shared" si="429"/>
        <v>24</v>
      </c>
      <c r="D9198" s="239">
        <v>45281</v>
      </c>
      <c r="E9198" s="245">
        <f t="shared" si="430"/>
        <v>23</v>
      </c>
      <c r="F9198" s="306" t="s">
        <v>176</v>
      </c>
      <c r="G9198" s="241">
        <v>1311.26</v>
      </c>
      <c r="H9198" s="244">
        <f t="shared" si="431"/>
        <v>30158.98</v>
      </c>
      <c r="I9198" s="246"/>
      <c r="J9198" s="247"/>
      <c r="K9198" s="240"/>
      <c r="L9198" s="245"/>
    </row>
    <row r="9199" spans="1:12">
      <c r="A9199" s="243">
        <v>45258</v>
      </c>
      <c r="B9199" s="243">
        <v>45265</v>
      </c>
      <c r="C9199" s="244">
        <f t="shared" si="429"/>
        <v>8</v>
      </c>
      <c r="D9199" s="239">
        <v>45265</v>
      </c>
      <c r="E9199" s="245">
        <f t="shared" si="430"/>
        <v>7</v>
      </c>
      <c r="F9199" s="306" t="s">
        <v>177</v>
      </c>
      <c r="G9199" s="241">
        <v>2864.85</v>
      </c>
      <c r="H9199" s="244">
        <f t="shared" si="431"/>
        <v>20053.95</v>
      </c>
      <c r="I9199" s="246"/>
      <c r="J9199" s="247"/>
      <c r="K9199" s="240"/>
      <c r="L9199" s="245"/>
    </row>
    <row r="9200" spans="1:12">
      <c r="A9200" s="243">
        <v>45258</v>
      </c>
      <c r="B9200" s="243">
        <v>45379</v>
      </c>
      <c r="C9200" s="244">
        <f t="shared" si="429"/>
        <v>122</v>
      </c>
      <c r="D9200" s="239">
        <v>45379</v>
      </c>
      <c r="E9200" s="245">
        <f t="shared" si="430"/>
        <v>121</v>
      </c>
      <c r="F9200" s="306" t="s">
        <v>176</v>
      </c>
      <c r="G9200" s="241">
        <v>462.66</v>
      </c>
      <c r="H9200" s="244">
        <f t="shared" si="431"/>
        <v>55981.86</v>
      </c>
      <c r="I9200" s="246"/>
      <c r="J9200" s="247"/>
      <c r="K9200" s="240"/>
      <c r="L9200" s="245"/>
    </row>
    <row r="9201" spans="1:12">
      <c r="A9201" s="243">
        <v>45258</v>
      </c>
      <c r="B9201" s="243">
        <v>45267</v>
      </c>
      <c r="C9201" s="244">
        <f t="shared" si="429"/>
        <v>10</v>
      </c>
      <c r="D9201" s="239">
        <v>45267</v>
      </c>
      <c r="E9201" s="245">
        <f t="shared" si="430"/>
        <v>9</v>
      </c>
      <c r="F9201" s="306" t="s">
        <v>176</v>
      </c>
      <c r="G9201" s="241">
        <v>159.33000000000001</v>
      </c>
      <c r="H9201" s="244">
        <f t="shared" si="431"/>
        <v>1433.97</v>
      </c>
      <c r="I9201" s="246"/>
      <c r="J9201" s="247"/>
      <c r="K9201" s="240"/>
      <c r="L9201" s="245"/>
    </row>
    <row r="9202" spans="1:12">
      <c r="A9202" s="243">
        <v>45258</v>
      </c>
      <c r="B9202" s="243">
        <v>45259</v>
      </c>
      <c r="C9202" s="244">
        <f t="shared" si="429"/>
        <v>2</v>
      </c>
      <c r="D9202" s="239">
        <v>45259</v>
      </c>
      <c r="E9202" s="245">
        <f t="shared" si="430"/>
        <v>1</v>
      </c>
      <c r="F9202" s="306" t="s">
        <v>177</v>
      </c>
      <c r="G9202" s="241">
        <v>30994.54</v>
      </c>
      <c r="H9202" s="244">
        <f t="shared" si="431"/>
        <v>30994.54</v>
      </c>
      <c r="I9202" s="246"/>
      <c r="J9202" s="247"/>
      <c r="K9202" s="240"/>
      <c r="L9202" s="245"/>
    </row>
    <row r="9203" spans="1:12">
      <c r="A9203" s="243">
        <v>45258</v>
      </c>
      <c r="B9203" s="243">
        <v>45343</v>
      </c>
      <c r="C9203" s="244">
        <f t="shared" si="429"/>
        <v>86</v>
      </c>
      <c r="D9203" s="239">
        <v>45343</v>
      </c>
      <c r="E9203" s="245">
        <f t="shared" si="430"/>
        <v>85</v>
      </c>
      <c r="F9203" s="306" t="s">
        <v>175</v>
      </c>
      <c r="G9203" s="241">
        <v>43.28</v>
      </c>
      <c r="H9203" s="244">
        <f t="shared" si="431"/>
        <v>3678.8</v>
      </c>
      <c r="I9203" s="246"/>
      <c r="J9203" s="247"/>
      <c r="K9203" s="240"/>
      <c r="L9203" s="245"/>
    </row>
    <row r="9204" spans="1:12">
      <c r="A9204" s="243">
        <v>45258</v>
      </c>
      <c r="B9204" s="243">
        <v>45260</v>
      </c>
      <c r="C9204" s="244">
        <f t="shared" si="429"/>
        <v>3</v>
      </c>
      <c r="D9204" s="239">
        <v>45260</v>
      </c>
      <c r="E9204" s="245">
        <f t="shared" si="430"/>
        <v>2</v>
      </c>
      <c r="F9204" s="306" t="s">
        <v>176</v>
      </c>
      <c r="G9204" s="241">
        <v>1103929.31</v>
      </c>
      <c r="H9204" s="244">
        <f t="shared" si="431"/>
        <v>2207858.62</v>
      </c>
      <c r="I9204" s="246"/>
      <c r="J9204" s="247"/>
      <c r="K9204" s="240"/>
      <c r="L9204" s="245"/>
    </row>
    <row r="9205" spans="1:12">
      <c r="A9205" s="243">
        <v>45258</v>
      </c>
      <c r="B9205" s="243">
        <v>45414</v>
      </c>
      <c r="C9205" s="244">
        <f t="shared" si="429"/>
        <v>157</v>
      </c>
      <c r="D9205" s="239">
        <v>45414</v>
      </c>
      <c r="E9205" s="245">
        <f t="shared" si="430"/>
        <v>156</v>
      </c>
      <c r="F9205" s="306" t="s">
        <v>175</v>
      </c>
      <c r="G9205" s="241">
        <v>194.43</v>
      </c>
      <c r="H9205" s="244">
        <f t="shared" si="431"/>
        <v>30331.08</v>
      </c>
      <c r="I9205" s="246"/>
      <c r="J9205" s="247"/>
      <c r="K9205" s="240"/>
      <c r="L9205" s="245"/>
    </row>
    <row r="9206" spans="1:12">
      <c r="A9206" s="243">
        <v>45258</v>
      </c>
      <c r="B9206" s="243">
        <v>45288</v>
      </c>
      <c r="C9206" s="244">
        <f t="shared" si="429"/>
        <v>31</v>
      </c>
      <c r="D9206" s="239">
        <v>45288</v>
      </c>
      <c r="E9206" s="245">
        <f t="shared" si="430"/>
        <v>30</v>
      </c>
      <c r="F9206" s="306" t="s">
        <v>175</v>
      </c>
      <c r="G9206" s="241">
        <v>147.69999999999999</v>
      </c>
      <c r="H9206" s="244">
        <f t="shared" si="431"/>
        <v>4431</v>
      </c>
      <c r="I9206" s="246"/>
      <c r="J9206" s="247"/>
      <c r="K9206" s="240"/>
      <c r="L9206" s="245"/>
    </row>
    <row r="9207" spans="1:12">
      <c r="A9207" s="243">
        <v>45258</v>
      </c>
      <c r="B9207" s="243">
        <v>45271</v>
      </c>
      <c r="C9207" s="244">
        <f t="shared" si="429"/>
        <v>14</v>
      </c>
      <c r="D9207" s="239">
        <v>45271</v>
      </c>
      <c r="E9207" s="245">
        <f t="shared" si="430"/>
        <v>13</v>
      </c>
      <c r="F9207" s="306" t="s">
        <v>175</v>
      </c>
      <c r="G9207" s="241">
        <v>163.52000000000001</v>
      </c>
      <c r="H9207" s="244">
        <f t="shared" si="431"/>
        <v>2125.7600000000002</v>
      </c>
      <c r="I9207" s="246"/>
      <c r="J9207" s="247"/>
      <c r="K9207" s="240"/>
      <c r="L9207" s="245"/>
    </row>
    <row r="9208" spans="1:12">
      <c r="A9208" s="243">
        <v>45258</v>
      </c>
      <c r="B9208" s="243">
        <v>45454</v>
      </c>
      <c r="C9208" s="244">
        <f t="shared" si="429"/>
        <v>197</v>
      </c>
      <c r="D9208" s="239">
        <v>45454</v>
      </c>
      <c r="E9208" s="245">
        <f t="shared" si="430"/>
        <v>196</v>
      </c>
      <c r="F9208" s="306" t="s">
        <v>175</v>
      </c>
      <c r="G9208" s="241">
        <v>65.010000000000005</v>
      </c>
      <c r="H9208" s="244">
        <f t="shared" si="431"/>
        <v>12741.960000000001</v>
      </c>
      <c r="I9208" s="246"/>
      <c r="J9208" s="247"/>
      <c r="K9208" s="240"/>
      <c r="L9208" s="245"/>
    </row>
    <row r="9209" spans="1:12">
      <c r="A9209" s="243">
        <v>45258</v>
      </c>
      <c r="B9209" s="243">
        <v>45260</v>
      </c>
      <c r="C9209" s="244">
        <f t="shared" si="429"/>
        <v>3</v>
      </c>
      <c r="D9209" s="239">
        <v>45260</v>
      </c>
      <c r="E9209" s="245">
        <f t="shared" si="430"/>
        <v>2</v>
      </c>
      <c r="F9209" s="306" t="s">
        <v>177</v>
      </c>
      <c r="G9209" s="241">
        <v>10397.76</v>
      </c>
      <c r="H9209" s="244">
        <f t="shared" si="431"/>
        <v>20795.52</v>
      </c>
      <c r="I9209" s="246"/>
      <c r="J9209" s="247"/>
      <c r="K9209" s="240"/>
      <c r="L9209" s="245"/>
    </row>
    <row r="9210" spans="1:12">
      <c r="A9210" s="243">
        <v>45258</v>
      </c>
      <c r="B9210" s="243">
        <v>45289</v>
      </c>
      <c r="C9210" s="244">
        <f t="shared" si="429"/>
        <v>32</v>
      </c>
      <c r="D9210" s="239">
        <v>45289</v>
      </c>
      <c r="E9210" s="245">
        <f t="shared" si="430"/>
        <v>31</v>
      </c>
      <c r="F9210" s="306" t="s">
        <v>175</v>
      </c>
      <c r="G9210" s="241">
        <v>187.24</v>
      </c>
      <c r="H9210" s="244">
        <f t="shared" si="431"/>
        <v>5804.4400000000005</v>
      </c>
      <c r="I9210" s="246"/>
      <c r="J9210" s="247"/>
      <c r="K9210" s="240"/>
      <c r="L9210" s="245"/>
    </row>
    <row r="9211" spans="1:12">
      <c r="A9211" s="243">
        <v>45258</v>
      </c>
      <c r="B9211" s="243">
        <v>45272</v>
      </c>
      <c r="C9211" s="244">
        <f t="shared" si="429"/>
        <v>15</v>
      </c>
      <c r="D9211" s="239">
        <v>45272</v>
      </c>
      <c r="E9211" s="245">
        <f t="shared" si="430"/>
        <v>14</v>
      </c>
      <c r="F9211" s="306" t="s">
        <v>175</v>
      </c>
      <c r="G9211" s="241">
        <v>128.07</v>
      </c>
      <c r="H9211" s="244">
        <f t="shared" si="431"/>
        <v>1792.98</v>
      </c>
      <c r="I9211" s="246"/>
      <c r="J9211" s="247"/>
      <c r="K9211" s="240"/>
      <c r="L9211" s="245"/>
    </row>
    <row r="9212" spans="1:12">
      <c r="A9212" s="243">
        <v>45259</v>
      </c>
      <c r="B9212" s="243">
        <v>45403</v>
      </c>
      <c r="C9212" s="244">
        <f t="shared" si="429"/>
        <v>145</v>
      </c>
      <c r="D9212" s="239">
        <v>45403</v>
      </c>
      <c r="E9212" s="245">
        <f t="shared" si="430"/>
        <v>144</v>
      </c>
      <c r="F9212" s="306" t="s">
        <v>176</v>
      </c>
      <c r="G9212" s="241">
        <v>36.229999999999997</v>
      </c>
      <c r="H9212" s="244">
        <f t="shared" si="431"/>
        <v>5217.12</v>
      </c>
      <c r="I9212" s="246"/>
      <c r="J9212" s="247"/>
      <c r="K9212" s="240"/>
      <c r="L9212" s="245"/>
    </row>
    <row r="9213" spans="1:12">
      <c r="A9213" s="243">
        <v>45259</v>
      </c>
      <c r="B9213" s="243">
        <v>45260</v>
      </c>
      <c r="C9213" s="244">
        <f t="shared" si="429"/>
        <v>2</v>
      </c>
      <c r="D9213" s="239">
        <v>45260</v>
      </c>
      <c r="E9213" s="245">
        <f t="shared" si="430"/>
        <v>1</v>
      </c>
      <c r="F9213" s="306" t="s">
        <v>178</v>
      </c>
      <c r="G9213" s="241">
        <v>58119.41</v>
      </c>
      <c r="H9213" s="244">
        <f t="shared" si="431"/>
        <v>58119.41</v>
      </c>
      <c r="I9213" s="246"/>
      <c r="J9213" s="247"/>
      <c r="K9213" s="240"/>
      <c r="L9213" s="245"/>
    </row>
    <row r="9214" spans="1:12">
      <c r="A9214" s="243">
        <v>45259</v>
      </c>
      <c r="B9214" s="243">
        <v>45260</v>
      </c>
      <c r="C9214" s="244">
        <f t="shared" si="429"/>
        <v>2</v>
      </c>
      <c r="D9214" s="239">
        <v>45260</v>
      </c>
      <c r="E9214" s="245">
        <f t="shared" si="430"/>
        <v>1</v>
      </c>
      <c r="F9214" s="306" t="s">
        <v>176</v>
      </c>
      <c r="G9214" s="241">
        <v>224353.02</v>
      </c>
      <c r="H9214" s="244">
        <f t="shared" si="431"/>
        <v>224353.02</v>
      </c>
      <c r="I9214" s="246"/>
      <c r="J9214" s="247"/>
      <c r="K9214" s="240"/>
      <c r="L9214" s="245"/>
    </row>
    <row r="9215" spans="1:12">
      <c r="A9215" s="243">
        <v>45259</v>
      </c>
      <c r="B9215" s="243">
        <v>45365</v>
      </c>
      <c r="C9215" s="244">
        <f t="shared" si="429"/>
        <v>107</v>
      </c>
      <c r="D9215" s="239">
        <v>45365</v>
      </c>
      <c r="E9215" s="245">
        <f t="shared" si="430"/>
        <v>106</v>
      </c>
      <c r="F9215" s="306" t="s">
        <v>176</v>
      </c>
      <c r="G9215" s="241">
        <v>139.41</v>
      </c>
      <c r="H9215" s="244">
        <f t="shared" si="431"/>
        <v>14777.46</v>
      </c>
      <c r="I9215" s="246"/>
      <c r="J9215" s="247"/>
      <c r="K9215" s="240"/>
      <c r="L9215" s="245"/>
    </row>
    <row r="9216" spans="1:12">
      <c r="A9216" s="243">
        <v>45259</v>
      </c>
      <c r="B9216" s="243">
        <v>45271</v>
      </c>
      <c r="C9216" s="244">
        <f t="shared" si="429"/>
        <v>13</v>
      </c>
      <c r="D9216" s="239">
        <v>45271</v>
      </c>
      <c r="E9216" s="245">
        <f t="shared" si="430"/>
        <v>12</v>
      </c>
      <c r="F9216" s="306" t="s">
        <v>175</v>
      </c>
      <c r="G9216" s="241">
        <v>360.43</v>
      </c>
      <c r="H9216" s="244">
        <f t="shared" si="431"/>
        <v>4325.16</v>
      </c>
      <c r="I9216" s="246"/>
      <c r="J9216" s="247"/>
      <c r="K9216" s="240"/>
      <c r="L9216" s="245"/>
    </row>
    <row r="9217" spans="1:12">
      <c r="A9217" s="243">
        <v>45259</v>
      </c>
      <c r="B9217" s="243">
        <v>45272</v>
      </c>
      <c r="C9217" s="244">
        <f t="shared" si="429"/>
        <v>14</v>
      </c>
      <c r="D9217" s="239">
        <v>45272</v>
      </c>
      <c r="E9217" s="245">
        <f t="shared" si="430"/>
        <v>13</v>
      </c>
      <c r="F9217" s="306" t="s">
        <v>175</v>
      </c>
      <c r="G9217" s="241">
        <v>322.95999999999998</v>
      </c>
      <c r="H9217" s="244">
        <f t="shared" si="431"/>
        <v>4198.4799999999996</v>
      </c>
      <c r="I9217" s="246"/>
      <c r="J9217" s="247"/>
      <c r="K9217" s="240"/>
      <c r="L9217" s="245"/>
    </row>
    <row r="9218" spans="1:12">
      <c r="A9218" s="243">
        <v>45259</v>
      </c>
      <c r="B9218" s="243">
        <v>45260</v>
      </c>
      <c r="C9218" s="244">
        <f t="shared" si="429"/>
        <v>2</v>
      </c>
      <c r="D9218" s="239">
        <v>45260</v>
      </c>
      <c r="E9218" s="245">
        <f t="shared" si="430"/>
        <v>1</v>
      </c>
      <c r="F9218" s="306" t="s">
        <v>177</v>
      </c>
      <c r="G9218" s="241">
        <v>3887.18</v>
      </c>
      <c r="H9218" s="244">
        <f t="shared" si="431"/>
        <v>3887.18</v>
      </c>
      <c r="I9218" s="246"/>
      <c r="J9218" s="247"/>
      <c r="K9218" s="240"/>
      <c r="L9218" s="245"/>
    </row>
    <row r="9219" spans="1:12">
      <c r="A9219" s="243">
        <v>45259</v>
      </c>
      <c r="B9219" s="243">
        <v>45273</v>
      </c>
      <c r="C9219" s="244">
        <f t="shared" si="429"/>
        <v>15</v>
      </c>
      <c r="D9219" s="239">
        <v>45273</v>
      </c>
      <c r="E9219" s="245">
        <f t="shared" si="430"/>
        <v>14</v>
      </c>
      <c r="F9219" s="306" t="s">
        <v>175</v>
      </c>
      <c r="G9219" s="241">
        <v>102.03</v>
      </c>
      <c r="H9219" s="244">
        <f t="shared" si="431"/>
        <v>1428.42</v>
      </c>
      <c r="I9219" s="246"/>
      <c r="J9219" s="247"/>
      <c r="K9219" s="240"/>
      <c r="L9219" s="245"/>
    </row>
    <row r="9220" spans="1:12">
      <c r="A9220" s="243">
        <v>45259</v>
      </c>
      <c r="B9220" s="243">
        <v>45271</v>
      </c>
      <c r="C9220" s="244">
        <f t="shared" si="429"/>
        <v>13</v>
      </c>
      <c r="D9220" s="239">
        <v>45271</v>
      </c>
      <c r="E9220" s="245">
        <f t="shared" si="430"/>
        <v>12</v>
      </c>
      <c r="F9220" s="306" t="s">
        <v>176</v>
      </c>
      <c r="G9220" s="241">
        <v>2787.96</v>
      </c>
      <c r="H9220" s="244">
        <f t="shared" si="431"/>
        <v>33455.520000000004</v>
      </c>
      <c r="I9220" s="246"/>
      <c r="J9220" s="247"/>
      <c r="K9220" s="240"/>
      <c r="L9220" s="245"/>
    </row>
    <row r="9221" spans="1:12">
      <c r="A9221" s="243">
        <v>45259</v>
      </c>
      <c r="B9221" s="243">
        <v>45271</v>
      </c>
      <c r="C9221" s="244">
        <f t="shared" si="429"/>
        <v>13</v>
      </c>
      <c r="D9221" s="239">
        <v>45271</v>
      </c>
      <c r="E9221" s="245">
        <f t="shared" si="430"/>
        <v>12</v>
      </c>
      <c r="F9221" s="306" t="s">
        <v>177</v>
      </c>
      <c r="G9221" s="241">
        <v>401.5</v>
      </c>
      <c r="H9221" s="244">
        <f t="shared" si="431"/>
        <v>4818</v>
      </c>
      <c r="I9221" s="246"/>
      <c r="J9221" s="247"/>
      <c r="K9221" s="240"/>
      <c r="L9221" s="245"/>
    </row>
    <row r="9222" spans="1:12">
      <c r="A9222" s="243">
        <v>45259</v>
      </c>
      <c r="B9222" s="243">
        <v>45290</v>
      </c>
      <c r="C9222" s="244">
        <f t="shared" si="429"/>
        <v>32</v>
      </c>
      <c r="D9222" s="239">
        <v>45290</v>
      </c>
      <c r="E9222" s="245">
        <f t="shared" si="430"/>
        <v>31</v>
      </c>
      <c r="F9222" s="306" t="s">
        <v>175</v>
      </c>
      <c r="G9222" s="241">
        <v>29.36</v>
      </c>
      <c r="H9222" s="244">
        <f t="shared" si="431"/>
        <v>910.16</v>
      </c>
      <c r="I9222" s="246"/>
      <c r="J9222" s="247"/>
      <c r="K9222" s="240"/>
      <c r="L9222" s="245"/>
    </row>
    <row r="9223" spans="1:12">
      <c r="A9223" s="243">
        <v>45259</v>
      </c>
      <c r="B9223" s="243">
        <v>45274</v>
      </c>
      <c r="C9223" s="244">
        <f t="shared" ref="C9223:C9286" si="432">B9223-A9223+1</f>
        <v>16</v>
      </c>
      <c r="D9223" s="239">
        <v>45274</v>
      </c>
      <c r="E9223" s="245">
        <f t="shared" ref="E9223:E9286" si="433">D9223-A9223</f>
        <v>15</v>
      </c>
      <c r="F9223" s="306" t="s">
        <v>178</v>
      </c>
      <c r="G9223" s="241">
        <v>578989.1</v>
      </c>
      <c r="H9223" s="244">
        <f t="shared" ref="H9223:H9286" si="434">E9223*G9223</f>
        <v>8684836.5</v>
      </c>
      <c r="I9223" s="246"/>
      <c r="J9223" s="247"/>
      <c r="K9223" s="240"/>
      <c r="L9223" s="245"/>
    </row>
    <row r="9224" spans="1:12">
      <c r="A9224" s="243">
        <v>45259</v>
      </c>
      <c r="B9224" s="243">
        <v>45261</v>
      </c>
      <c r="C9224" s="244">
        <f t="shared" si="432"/>
        <v>3</v>
      </c>
      <c r="D9224" s="239">
        <v>45261</v>
      </c>
      <c r="E9224" s="245">
        <f t="shared" si="433"/>
        <v>2</v>
      </c>
      <c r="F9224" s="306" t="s">
        <v>175</v>
      </c>
      <c r="G9224" s="241">
        <v>2441.79</v>
      </c>
      <c r="H9224" s="244">
        <f t="shared" si="434"/>
        <v>4883.58</v>
      </c>
      <c r="I9224" s="246"/>
      <c r="J9224" s="247"/>
      <c r="K9224" s="240"/>
      <c r="L9224" s="245"/>
    </row>
    <row r="9225" spans="1:12">
      <c r="A9225" s="243">
        <v>45259</v>
      </c>
      <c r="B9225" s="243">
        <v>45350</v>
      </c>
      <c r="C9225" s="244">
        <f t="shared" si="432"/>
        <v>92</v>
      </c>
      <c r="D9225" s="239">
        <v>45350</v>
      </c>
      <c r="E9225" s="245">
        <f t="shared" si="433"/>
        <v>91</v>
      </c>
      <c r="F9225" s="306" t="s">
        <v>176</v>
      </c>
      <c r="G9225" s="241">
        <v>541.51</v>
      </c>
      <c r="H9225" s="244">
        <f t="shared" si="434"/>
        <v>49277.409999999996</v>
      </c>
      <c r="I9225" s="246"/>
      <c r="J9225" s="247"/>
      <c r="K9225" s="240"/>
      <c r="L9225" s="245"/>
    </row>
    <row r="9226" spans="1:12">
      <c r="A9226" s="243">
        <v>45259</v>
      </c>
      <c r="B9226" s="243">
        <v>45436</v>
      </c>
      <c r="C9226" s="244">
        <f t="shared" si="432"/>
        <v>178</v>
      </c>
      <c r="D9226" s="239">
        <v>45436</v>
      </c>
      <c r="E9226" s="245">
        <f t="shared" si="433"/>
        <v>177</v>
      </c>
      <c r="F9226" s="306" t="s">
        <v>175</v>
      </c>
      <c r="G9226" s="241">
        <v>105.76</v>
      </c>
      <c r="H9226" s="244">
        <f t="shared" si="434"/>
        <v>18719.52</v>
      </c>
      <c r="I9226" s="246"/>
      <c r="J9226" s="247"/>
      <c r="K9226" s="240"/>
      <c r="L9226" s="245"/>
    </row>
    <row r="9227" spans="1:12">
      <c r="A9227" s="243">
        <v>45259</v>
      </c>
      <c r="B9227" s="243">
        <v>45334</v>
      </c>
      <c r="C9227" s="244">
        <f t="shared" si="432"/>
        <v>76</v>
      </c>
      <c r="D9227" s="239">
        <v>45334</v>
      </c>
      <c r="E9227" s="245">
        <f t="shared" si="433"/>
        <v>75</v>
      </c>
      <c r="F9227" s="306" t="s">
        <v>176</v>
      </c>
      <c r="G9227" s="241">
        <v>4541.62</v>
      </c>
      <c r="H9227" s="244">
        <f t="shared" si="434"/>
        <v>340621.5</v>
      </c>
      <c r="I9227" s="246"/>
      <c r="J9227" s="247"/>
      <c r="K9227" s="240"/>
      <c r="L9227" s="245"/>
    </row>
    <row r="9228" spans="1:12">
      <c r="A9228" s="243">
        <v>45259</v>
      </c>
      <c r="B9228" s="243">
        <v>45371</v>
      </c>
      <c r="C9228" s="244">
        <f t="shared" si="432"/>
        <v>113</v>
      </c>
      <c r="D9228" s="239">
        <v>45371</v>
      </c>
      <c r="E9228" s="245">
        <f t="shared" si="433"/>
        <v>112</v>
      </c>
      <c r="F9228" s="306" t="s">
        <v>176</v>
      </c>
      <c r="G9228" s="241">
        <v>18.03</v>
      </c>
      <c r="H9228" s="244">
        <f t="shared" si="434"/>
        <v>2019.3600000000001</v>
      </c>
      <c r="I9228" s="246"/>
      <c r="J9228" s="247"/>
      <c r="K9228" s="240"/>
      <c r="L9228" s="245"/>
    </row>
    <row r="9229" spans="1:12">
      <c r="A9229" s="243">
        <v>45259</v>
      </c>
      <c r="B9229" s="243">
        <v>45261</v>
      </c>
      <c r="C9229" s="244">
        <f t="shared" si="432"/>
        <v>3</v>
      </c>
      <c r="D9229" s="239">
        <v>45261</v>
      </c>
      <c r="E9229" s="245">
        <f t="shared" si="433"/>
        <v>2</v>
      </c>
      <c r="F9229" s="306" t="s">
        <v>178</v>
      </c>
      <c r="G9229" s="241">
        <v>254.3</v>
      </c>
      <c r="H9229" s="244">
        <f t="shared" si="434"/>
        <v>508.6</v>
      </c>
      <c r="I9229" s="246"/>
      <c r="J9229" s="247"/>
      <c r="K9229" s="240"/>
      <c r="L9229" s="245"/>
    </row>
    <row r="9230" spans="1:12">
      <c r="A9230" s="243">
        <v>45259</v>
      </c>
      <c r="B9230" s="243">
        <v>45313</v>
      </c>
      <c r="C9230" s="244">
        <f t="shared" si="432"/>
        <v>55</v>
      </c>
      <c r="D9230" s="239">
        <v>45313</v>
      </c>
      <c r="E9230" s="245">
        <f t="shared" si="433"/>
        <v>54</v>
      </c>
      <c r="F9230" s="306" t="s">
        <v>175</v>
      </c>
      <c r="G9230" s="241">
        <v>246.41</v>
      </c>
      <c r="H9230" s="244">
        <f t="shared" si="434"/>
        <v>13306.14</v>
      </c>
      <c r="I9230" s="246"/>
      <c r="J9230" s="247"/>
      <c r="K9230" s="240"/>
      <c r="L9230" s="245"/>
    </row>
    <row r="9231" spans="1:12">
      <c r="A9231" s="243">
        <v>45259</v>
      </c>
      <c r="B9231" s="243">
        <v>45261</v>
      </c>
      <c r="C9231" s="244">
        <f t="shared" si="432"/>
        <v>3</v>
      </c>
      <c r="D9231" s="239">
        <v>45261</v>
      </c>
      <c r="E9231" s="245">
        <f t="shared" si="433"/>
        <v>2</v>
      </c>
      <c r="F9231" s="306" t="s">
        <v>176</v>
      </c>
      <c r="G9231" s="241">
        <v>79425</v>
      </c>
      <c r="H9231" s="244">
        <f t="shared" si="434"/>
        <v>158850</v>
      </c>
      <c r="I9231" s="246"/>
      <c r="J9231" s="247"/>
      <c r="K9231" s="240"/>
      <c r="L9231" s="245"/>
    </row>
    <row r="9232" spans="1:12">
      <c r="A9232" s="243">
        <v>45259</v>
      </c>
      <c r="B9232" s="243">
        <v>45300</v>
      </c>
      <c r="C9232" s="244">
        <f t="shared" si="432"/>
        <v>42</v>
      </c>
      <c r="D9232" s="239">
        <v>45300</v>
      </c>
      <c r="E9232" s="245">
        <f t="shared" si="433"/>
        <v>41</v>
      </c>
      <c r="F9232" s="306" t="s">
        <v>175</v>
      </c>
      <c r="G9232" s="241">
        <v>255.64</v>
      </c>
      <c r="H9232" s="244">
        <f t="shared" si="434"/>
        <v>10481.24</v>
      </c>
      <c r="I9232" s="246"/>
      <c r="J9232" s="247"/>
      <c r="K9232" s="240"/>
      <c r="L9232" s="245"/>
    </row>
    <row r="9233" spans="1:12">
      <c r="A9233" s="243">
        <v>45259</v>
      </c>
      <c r="B9233" s="243">
        <v>45265</v>
      </c>
      <c r="C9233" s="244">
        <f t="shared" si="432"/>
        <v>7</v>
      </c>
      <c r="D9233" s="239">
        <v>45265</v>
      </c>
      <c r="E9233" s="245">
        <f t="shared" si="433"/>
        <v>6</v>
      </c>
      <c r="F9233" s="306" t="s">
        <v>175</v>
      </c>
      <c r="G9233" s="241">
        <v>11055.42</v>
      </c>
      <c r="H9233" s="244">
        <f t="shared" si="434"/>
        <v>66332.52</v>
      </c>
      <c r="I9233" s="246"/>
      <c r="J9233" s="247"/>
      <c r="K9233" s="240"/>
      <c r="L9233" s="245"/>
    </row>
    <row r="9234" spans="1:12">
      <c r="A9234" s="243">
        <v>45259</v>
      </c>
      <c r="B9234" s="243">
        <v>45262</v>
      </c>
      <c r="C9234" s="244">
        <f t="shared" si="432"/>
        <v>4</v>
      </c>
      <c r="D9234" s="239">
        <v>45262</v>
      </c>
      <c r="E9234" s="245">
        <f t="shared" si="433"/>
        <v>3</v>
      </c>
      <c r="F9234" s="306" t="s">
        <v>176</v>
      </c>
      <c r="G9234" s="241">
        <v>70623.95</v>
      </c>
      <c r="H9234" s="244">
        <f t="shared" si="434"/>
        <v>211871.84999999998</v>
      </c>
      <c r="I9234" s="246"/>
      <c r="J9234" s="247"/>
      <c r="K9234" s="240"/>
      <c r="L9234" s="245"/>
    </row>
    <row r="9235" spans="1:12">
      <c r="A9235" s="243">
        <v>45259</v>
      </c>
      <c r="B9235" s="243">
        <v>45259</v>
      </c>
      <c r="C9235" s="244">
        <f t="shared" si="432"/>
        <v>1</v>
      </c>
      <c r="D9235" s="239">
        <v>45259</v>
      </c>
      <c r="E9235" s="245">
        <f t="shared" si="433"/>
        <v>0</v>
      </c>
      <c r="F9235" s="306" t="s">
        <v>175</v>
      </c>
      <c r="G9235" s="241">
        <v>2393.7399999999998</v>
      </c>
      <c r="H9235" s="244">
        <f t="shared" si="434"/>
        <v>0</v>
      </c>
      <c r="I9235" s="246"/>
      <c r="J9235" s="247"/>
      <c r="K9235" s="240"/>
      <c r="L9235" s="245"/>
    </row>
    <row r="9236" spans="1:12">
      <c r="A9236" s="243">
        <v>45259</v>
      </c>
      <c r="B9236" s="243">
        <v>45266</v>
      </c>
      <c r="C9236" s="244">
        <f t="shared" si="432"/>
        <v>8</v>
      </c>
      <c r="D9236" s="239">
        <v>45266</v>
      </c>
      <c r="E9236" s="245">
        <f t="shared" si="433"/>
        <v>7</v>
      </c>
      <c r="F9236" s="306" t="s">
        <v>175</v>
      </c>
      <c r="G9236" s="241">
        <v>5669.99</v>
      </c>
      <c r="H9236" s="244">
        <f t="shared" si="434"/>
        <v>39689.93</v>
      </c>
      <c r="I9236" s="246"/>
      <c r="J9236" s="247"/>
      <c r="K9236" s="240"/>
      <c r="L9236" s="245"/>
    </row>
    <row r="9237" spans="1:12">
      <c r="A9237" s="243">
        <v>45259</v>
      </c>
      <c r="B9237" s="243">
        <v>45261</v>
      </c>
      <c r="C9237" s="244">
        <f t="shared" si="432"/>
        <v>3</v>
      </c>
      <c r="D9237" s="239">
        <v>45261</v>
      </c>
      <c r="E9237" s="245">
        <f t="shared" si="433"/>
        <v>2</v>
      </c>
      <c r="F9237" s="306" t="s">
        <v>177</v>
      </c>
      <c r="G9237" s="241">
        <v>1386.07</v>
      </c>
      <c r="H9237" s="244">
        <f t="shared" si="434"/>
        <v>2772.14</v>
      </c>
      <c r="I9237" s="246"/>
      <c r="J9237" s="247"/>
      <c r="K9237" s="240"/>
      <c r="L9237" s="245"/>
    </row>
    <row r="9238" spans="1:12">
      <c r="A9238" s="243">
        <v>45259</v>
      </c>
      <c r="B9238" s="243">
        <v>45281</v>
      </c>
      <c r="C9238" s="244">
        <f t="shared" si="432"/>
        <v>23</v>
      </c>
      <c r="D9238" s="239">
        <v>45281</v>
      </c>
      <c r="E9238" s="245">
        <f t="shared" si="433"/>
        <v>22</v>
      </c>
      <c r="F9238" s="306" t="s">
        <v>175</v>
      </c>
      <c r="G9238" s="241">
        <v>271.14999999999998</v>
      </c>
      <c r="H9238" s="244">
        <f t="shared" si="434"/>
        <v>5965.2999999999993</v>
      </c>
      <c r="I9238" s="246"/>
      <c r="J9238" s="247"/>
      <c r="K9238" s="240"/>
      <c r="L9238" s="245"/>
    </row>
    <row r="9239" spans="1:12">
      <c r="A9239" s="243">
        <v>45259</v>
      </c>
      <c r="B9239" s="243">
        <v>45267</v>
      </c>
      <c r="C9239" s="244">
        <f t="shared" si="432"/>
        <v>9</v>
      </c>
      <c r="D9239" s="239">
        <v>45267</v>
      </c>
      <c r="E9239" s="245">
        <f t="shared" si="433"/>
        <v>8</v>
      </c>
      <c r="F9239" s="306" t="s">
        <v>175</v>
      </c>
      <c r="G9239" s="241">
        <v>214.63</v>
      </c>
      <c r="H9239" s="244">
        <f t="shared" si="434"/>
        <v>1717.04</v>
      </c>
      <c r="I9239" s="246"/>
      <c r="J9239" s="247"/>
      <c r="K9239" s="240"/>
      <c r="L9239" s="245"/>
    </row>
    <row r="9240" spans="1:12">
      <c r="A9240" s="243">
        <v>45259</v>
      </c>
      <c r="B9240" s="243">
        <v>45262</v>
      </c>
      <c r="C9240" s="244">
        <f t="shared" si="432"/>
        <v>4</v>
      </c>
      <c r="D9240" s="239">
        <v>45262</v>
      </c>
      <c r="E9240" s="245">
        <f t="shared" si="433"/>
        <v>3</v>
      </c>
      <c r="F9240" s="306" t="s">
        <v>177</v>
      </c>
      <c r="G9240" s="241">
        <v>13717.14</v>
      </c>
      <c r="H9240" s="244">
        <f t="shared" si="434"/>
        <v>41151.42</v>
      </c>
      <c r="I9240" s="246"/>
      <c r="J9240" s="247"/>
      <c r="K9240" s="240"/>
      <c r="L9240" s="245"/>
    </row>
    <row r="9241" spans="1:12">
      <c r="A9241" s="243">
        <v>45259</v>
      </c>
      <c r="B9241" s="243">
        <v>45265</v>
      </c>
      <c r="C9241" s="244">
        <f t="shared" si="432"/>
        <v>7</v>
      </c>
      <c r="D9241" s="239">
        <v>45265</v>
      </c>
      <c r="E9241" s="245">
        <f t="shared" si="433"/>
        <v>6</v>
      </c>
      <c r="F9241" s="306" t="s">
        <v>176</v>
      </c>
      <c r="G9241" s="241">
        <v>29311.25</v>
      </c>
      <c r="H9241" s="244">
        <f t="shared" si="434"/>
        <v>175867.5</v>
      </c>
      <c r="I9241" s="246"/>
      <c r="J9241" s="247"/>
      <c r="K9241" s="240"/>
      <c r="L9241" s="245"/>
    </row>
    <row r="9242" spans="1:12">
      <c r="A9242" s="243">
        <v>45259</v>
      </c>
      <c r="B9242" s="243">
        <v>45268</v>
      </c>
      <c r="C9242" s="244">
        <f t="shared" si="432"/>
        <v>10</v>
      </c>
      <c r="D9242" s="239">
        <v>45268</v>
      </c>
      <c r="E9242" s="245">
        <f t="shared" si="433"/>
        <v>9</v>
      </c>
      <c r="F9242" s="306" t="s">
        <v>175</v>
      </c>
      <c r="G9242" s="241">
        <v>232.15</v>
      </c>
      <c r="H9242" s="244">
        <f t="shared" si="434"/>
        <v>2089.35</v>
      </c>
      <c r="I9242" s="246"/>
      <c r="J9242" s="247"/>
      <c r="K9242" s="240"/>
      <c r="L9242" s="245"/>
    </row>
    <row r="9243" spans="1:12">
      <c r="A9243" s="243">
        <v>45259</v>
      </c>
      <c r="B9243" s="243">
        <v>45259</v>
      </c>
      <c r="C9243" s="244">
        <f t="shared" si="432"/>
        <v>1</v>
      </c>
      <c r="D9243" s="239">
        <v>45259</v>
      </c>
      <c r="E9243" s="245">
        <f t="shared" si="433"/>
        <v>0</v>
      </c>
      <c r="F9243" s="306" t="s">
        <v>178</v>
      </c>
      <c r="G9243" s="241">
        <v>2591.33</v>
      </c>
      <c r="H9243" s="244">
        <f t="shared" si="434"/>
        <v>0</v>
      </c>
      <c r="I9243" s="246"/>
      <c r="J9243" s="247"/>
      <c r="K9243" s="240"/>
      <c r="L9243" s="245"/>
    </row>
    <row r="9244" spans="1:12">
      <c r="A9244" s="243">
        <v>45259</v>
      </c>
      <c r="B9244" s="243">
        <v>45259</v>
      </c>
      <c r="C9244" s="244">
        <f t="shared" si="432"/>
        <v>1</v>
      </c>
      <c r="D9244" s="239">
        <v>45259</v>
      </c>
      <c r="E9244" s="245">
        <f t="shared" si="433"/>
        <v>0</v>
      </c>
      <c r="F9244" s="306" t="s">
        <v>179</v>
      </c>
      <c r="G9244" s="241">
        <v>1157.46</v>
      </c>
      <c r="H9244" s="244">
        <f t="shared" si="434"/>
        <v>0</v>
      </c>
      <c r="I9244" s="246"/>
      <c r="J9244" s="247"/>
      <c r="K9244" s="240"/>
      <c r="L9244" s="245"/>
    </row>
    <row r="9245" spans="1:12">
      <c r="A9245" s="243">
        <v>45259</v>
      </c>
      <c r="B9245" s="243">
        <v>45266</v>
      </c>
      <c r="C9245" s="244">
        <f t="shared" si="432"/>
        <v>8</v>
      </c>
      <c r="D9245" s="239">
        <v>45266</v>
      </c>
      <c r="E9245" s="245">
        <f t="shared" si="433"/>
        <v>7</v>
      </c>
      <c r="F9245" s="306" t="s">
        <v>176</v>
      </c>
      <c r="G9245" s="241">
        <v>29323.3</v>
      </c>
      <c r="H9245" s="244">
        <f t="shared" si="434"/>
        <v>205263.1</v>
      </c>
      <c r="I9245" s="246"/>
      <c r="J9245" s="247"/>
      <c r="K9245" s="240"/>
      <c r="L9245" s="245"/>
    </row>
    <row r="9246" spans="1:12">
      <c r="A9246" s="243">
        <v>45259</v>
      </c>
      <c r="B9246" s="243">
        <v>45259</v>
      </c>
      <c r="C9246" s="244">
        <f t="shared" si="432"/>
        <v>1</v>
      </c>
      <c r="D9246" s="239">
        <v>45259</v>
      </c>
      <c r="E9246" s="245">
        <f t="shared" si="433"/>
        <v>0</v>
      </c>
      <c r="F9246" s="306" t="s">
        <v>176</v>
      </c>
      <c r="G9246" s="241">
        <v>5861.85</v>
      </c>
      <c r="H9246" s="244">
        <f t="shared" si="434"/>
        <v>0</v>
      </c>
      <c r="I9246" s="246"/>
      <c r="J9246" s="247"/>
      <c r="K9246" s="240"/>
      <c r="L9246" s="245"/>
    </row>
    <row r="9247" spans="1:12">
      <c r="A9247" s="243">
        <v>45259</v>
      </c>
      <c r="B9247" s="243">
        <v>45280</v>
      </c>
      <c r="C9247" s="244">
        <f t="shared" si="432"/>
        <v>22</v>
      </c>
      <c r="D9247" s="239">
        <v>45280</v>
      </c>
      <c r="E9247" s="245">
        <f t="shared" si="433"/>
        <v>21</v>
      </c>
      <c r="F9247" s="306" t="s">
        <v>176</v>
      </c>
      <c r="G9247" s="241">
        <v>3831.39</v>
      </c>
      <c r="H9247" s="244">
        <f t="shared" si="434"/>
        <v>80459.19</v>
      </c>
      <c r="I9247" s="246"/>
      <c r="J9247" s="247"/>
      <c r="K9247" s="240"/>
      <c r="L9247" s="245"/>
    </row>
    <row r="9248" spans="1:12">
      <c r="A9248" s="243">
        <v>45259</v>
      </c>
      <c r="B9248" s="243">
        <v>45260</v>
      </c>
      <c r="C9248" s="244">
        <f t="shared" si="432"/>
        <v>2</v>
      </c>
      <c r="D9248" s="239">
        <v>45260</v>
      </c>
      <c r="E9248" s="245">
        <f t="shared" si="433"/>
        <v>1</v>
      </c>
      <c r="F9248" s="306" t="s">
        <v>175</v>
      </c>
      <c r="G9248" s="241">
        <v>906733.76</v>
      </c>
      <c r="H9248" s="244">
        <f t="shared" si="434"/>
        <v>906733.76</v>
      </c>
      <c r="I9248" s="246"/>
      <c r="J9248" s="247"/>
      <c r="K9248" s="240"/>
      <c r="L9248" s="245"/>
    </row>
    <row r="9249" spans="1:12">
      <c r="A9249" s="243">
        <v>45259</v>
      </c>
      <c r="B9249" s="243">
        <v>45267</v>
      </c>
      <c r="C9249" s="244">
        <f t="shared" si="432"/>
        <v>9</v>
      </c>
      <c r="D9249" s="239">
        <v>45267</v>
      </c>
      <c r="E9249" s="245">
        <f t="shared" si="433"/>
        <v>8</v>
      </c>
      <c r="F9249" s="306" t="s">
        <v>176</v>
      </c>
      <c r="G9249" s="241">
        <v>86.53</v>
      </c>
      <c r="H9249" s="244">
        <f t="shared" si="434"/>
        <v>692.24</v>
      </c>
      <c r="I9249" s="246"/>
      <c r="J9249" s="247"/>
      <c r="K9249" s="240"/>
      <c r="L9249" s="245"/>
    </row>
    <row r="9250" spans="1:12">
      <c r="A9250" s="243">
        <v>45259</v>
      </c>
      <c r="B9250" s="243">
        <v>45320</v>
      </c>
      <c r="C9250" s="244">
        <f t="shared" si="432"/>
        <v>62</v>
      </c>
      <c r="D9250" s="239">
        <v>45320</v>
      </c>
      <c r="E9250" s="245">
        <f t="shared" si="433"/>
        <v>61</v>
      </c>
      <c r="F9250" s="306" t="s">
        <v>175</v>
      </c>
      <c r="G9250" s="241">
        <v>127.57</v>
      </c>
      <c r="H9250" s="244">
        <f t="shared" si="434"/>
        <v>7781.7699999999995</v>
      </c>
      <c r="I9250" s="246"/>
      <c r="J9250" s="247"/>
      <c r="K9250" s="240"/>
      <c r="L9250" s="245"/>
    </row>
    <row r="9251" spans="1:12">
      <c r="A9251" s="243">
        <v>45260</v>
      </c>
      <c r="B9251" s="243">
        <v>45267</v>
      </c>
      <c r="C9251" s="244">
        <f t="shared" si="432"/>
        <v>8</v>
      </c>
      <c r="D9251" s="239">
        <v>45267</v>
      </c>
      <c r="E9251" s="245">
        <f t="shared" si="433"/>
        <v>7</v>
      </c>
      <c r="F9251" s="306" t="s">
        <v>177</v>
      </c>
      <c r="G9251" s="241">
        <v>264.89999999999998</v>
      </c>
      <c r="H9251" s="244">
        <f t="shared" si="434"/>
        <v>1854.2999999999997</v>
      </c>
      <c r="I9251" s="246"/>
      <c r="J9251" s="247"/>
      <c r="K9251" s="240"/>
      <c r="L9251" s="245"/>
    </row>
    <row r="9252" spans="1:12">
      <c r="A9252" s="243">
        <v>45260</v>
      </c>
      <c r="B9252" s="243">
        <v>45260</v>
      </c>
      <c r="C9252" s="244">
        <f t="shared" si="432"/>
        <v>1</v>
      </c>
      <c r="D9252" s="239">
        <v>45260</v>
      </c>
      <c r="E9252" s="245">
        <f t="shared" si="433"/>
        <v>0</v>
      </c>
      <c r="F9252" s="306" t="s">
        <v>179</v>
      </c>
      <c r="G9252" s="241">
        <v>692.43</v>
      </c>
      <c r="H9252" s="244">
        <f t="shared" si="434"/>
        <v>0</v>
      </c>
      <c r="I9252" s="246"/>
      <c r="J9252" s="247"/>
      <c r="K9252" s="240"/>
      <c r="L9252" s="245"/>
    </row>
    <row r="9253" spans="1:12">
      <c r="A9253" s="243">
        <v>45260</v>
      </c>
      <c r="B9253" s="243">
        <v>45260</v>
      </c>
      <c r="C9253" s="244">
        <f t="shared" si="432"/>
        <v>1</v>
      </c>
      <c r="D9253" s="239">
        <v>45260</v>
      </c>
      <c r="E9253" s="245">
        <f t="shared" si="433"/>
        <v>0</v>
      </c>
      <c r="F9253" s="306" t="s">
        <v>176</v>
      </c>
      <c r="G9253" s="241">
        <v>736.19</v>
      </c>
      <c r="H9253" s="244">
        <f t="shared" si="434"/>
        <v>0</v>
      </c>
      <c r="I9253" s="246"/>
      <c r="J9253" s="247"/>
      <c r="K9253" s="240"/>
      <c r="L9253" s="245"/>
    </row>
    <row r="9254" spans="1:12">
      <c r="A9254" s="243">
        <v>45260</v>
      </c>
      <c r="B9254" s="243">
        <v>45268</v>
      </c>
      <c r="C9254" s="244">
        <f t="shared" si="432"/>
        <v>9</v>
      </c>
      <c r="D9254" s="239">
        <v>45268</v>
      </c>
      <c r="E9254" s="245">
        <f t="shared" si="433"/>
        <v>8</v>
      </c>
      <c r="F9254" s="306" t="s">
        <v>177</v>
      </c>
      <c r="G9254" s="241">
        <v>34060.199999999997</v>
      </c>
      <c r="H9254" s="244">
        <f t="shared" si="434"/>
        <v>272481.59999999998</v>
      </c>
      <c r="I9254" s="246"/>
      <c r="J9254" s="247"/>
      <c r="K9254" s="240"/>
      <c r="L9254" s="245"/>
    </row>
    <row r="9255" spans="1:12">
      <c r="A9255" s="243">
        <v>45260</v>
      </c>
      <c r="B9255" s="243">
        <v>45414</v>
      </c>
      <c r="C9255" s="244">
        <f t="shared" si="432"/>
        <v>155</v>
      </c>
      <c r="D9255" s="239">
        <v>45414</v>
      </c>
      <c r="E9255" s="245">
        <f t="shared" si="433"/>
        <v>154</v>
      </c>
      <c r="F9255" s="306" t="s">
        <v>175</v>
      </c>
      <c r="G9255" s="241">
        <v>230.9</v>
      </c>
      <c r="H9255" s="244">
        <f t="shared" si="434"/>
        <v>35558.6</v>
      </c>
      <c r="I9255" s="246"/>
      <c r="J9255" s="247"/>
      <c r="K9255" s="240"/>
      <c r="L9255" s="245"/>
    </row>
    <row r="9256" spans="1:12">
      <c r="A9256" s="243">
        <v>45260</v>
      </c>
      <c r="B9256" s="243">
        <v>45271</v>
      </c>
      <c r="C9256" s="244">
        <f t="shared" si="432"/>
        <v>12</v>
      </c>
      <c r="D9256" s="239">
        <v>45271</v>
      </c>
      <c r="E9256" s="245">
        <f t="shared" si="433"/>
        <v>11</v>
      </c>
      <c r="F9256" s="306" t="s">
        <v>175</v>
      </c>
      <c r="G9256" s="241">
        <v>321.63</v>
      </c>
      <c r="H9256" s="244">
        <f t="shared" si="434"/>
        <v>3537.93</v>
      </c>
      <c r="I9256" s="246"/>
      <c r="J9256" s="247"/>
      <c r="K9256" s="240"/>
      <c r="L9256" s="245"/>
    </row>
    <row r="9257" spans="1:12">
      <c r="A9257" s="243">
        <v>45260</v>
      </c>
      <c r="B9257" s="243">
        <v>45322</v>
      </c>
      <c r="C9257" s="244">
        <f t="shared" si="432"/>
        <v>63</v>
      </c>
      <c r="D9257" s="239">
        <v>45322</v>
      </c>
      <c r="E9257" s="245">
        <f t="shared" si="433"/>
        <v>62</v>
      </c>
      <c r="F9257" s="306" t="s">
        <v>175</v>
      </c>
      <c r="G9257" s="241">
        <v>14.23</v>
      </c>
      <c r="H9257" s="244">
        <f t="shared" si="434"/>
        <v>882.26</v>
      </c>
      <c r="I9257" s="246"/>
      <c r="J9257" s="247"/>
      <c r="K9257" s="240"/>
      <c r="L9257" s="245"/>
    </row>
    <row r="9258" spans="1:12">
      <c r="A9258" s="243">
        <v>45260</v>
      </c>
      <c r="B9258" s="243">
        <v>45260</v>
      </c>
      <c r="C9258" s="244">
        <f t="shared" si="432"/>
        <v>1</v>
      </c>
      <c r="D9258" s="239">
        <v>45260</v>
      </c>
      <c r="E9258" s="245">
        <f t="shared" si="433"/>
        <v>0</v>
      </c>
      <c r="F9258" s="306" t="s">
        <v>177</v>
      </c>
      <c r="G9258" s="241">
        <v>74.73</v>
      </c>
      <c r="H9258" s="244">
        <f t="shared" si="434"/>
        <v>0</v>
      </c>
      <c r="I9258" s="246"/>
      <c r="J9258" s="247"/>
      <c r="K9258" s="240"/>
      <c r="L9258" s="245"/>
    </row>
    <row r="9259" spans="1:12">
      <c r="A9259" s="243">
        <v>45260</v>
      </c>
      <c r="B9259" s="243">
        <v>45272</v>
      </c>
      <c r="C9259" s="244">
        <f t="shared" si="432"/>
        <v>13</v>
      </c>
      <c r="D9259" s="239">
        <v>45272</v>
      </c>
      <c r="E9259" s="245">
        <f t="shared" si="433"/>
        <v>12</v>
      </c>
      <c r="F9259" s="306" t="s">
        <v>175</v>
      </c>
      <c r="G9259" s="241">
        <v>99.78</v>
      </c>
      <c r="H9259" s="244">
        <f t="shared" si="434"/>
        <v>1197.3600000000001</v>
      </c>
      <c r="I9259" s="246"/>
      <c r="J9259" s="247"/>
      <c r="K9259" s="240"/>
      <c r="L9259" s="245"/>
    </row>
    <row r="9260" spans="1:12">
      <c r="A9260" s="243">
        <v>45260</v>
      </c>
      <c r="B9260" s="243">
        <v>45273</v>
      </c>
      <c r="C9260" s="244">
        <f t="shared" si="432"/>
        <v>14</v>
      </c>
      <c r="D9260" s="239">
        <v>45273</v>
      </c>
      <c r="E9260" s="245">
        <f t="shared" si="433"/>
        <v>13</v>
      </c>
      <c r="F9260" s="306" t="s">
        <v>175</v>
      </c>
      <c r="G9260" s="241">
        <v>34</v>
      </c>
      <c r="H9260" s="244">
        <f t="shared" si="434"/>
        <v>442</v>
      </c>
      <c r="I9260" s="246"/>
      <c r="J9260" s="247"/>
      <c r="K9260" s="240"/>
      <c r="L9260" s="245"/>
    </row>
    <row r="9261" spans="1:12">
      <c r="A9261" s="243">
        <v>45260</v>
      </c>
      <c r="B9261" s="243">
        <v>45271</v>
      </c>
      <c r="C9261" s="244">
        <f t="shared" si="432"/>
        <v>12</v>
      </c>
      <c r="D9261" s="239">
        <v>45271</v>
      </c>
      <c r="E9261" s="245">
        <f t="shared" si="433"/>
        <v>11</v>
      </c>
      <c r="F9261" s="306" t="s">
        <v>176</v>
      </c>
      <c r="G9261" s="241">
        <v>904.96</v>
      </c>
      <c r="H9261" s="244">
        <f t="shared" si="434"/>
        <v>9954.5600000000013</v>
      </c>
      <c r="I9261" s="246"/>
      <c r="J9261" s="247"/>
      <c r="K9261" s="240"/>
      <c r="L9261" s="245"/>
    </row>
    <row r="9262" spans="1:12">
      <c r="A9262" s="243">
        <v>45260</v>
      </c>
      <c r="B9262" s="243">
        <v>45411</v>
      </c>
      <c r="C9262" s="244">
        <f t="shared" si="432"/>
        <v>152</v>
      </c>
      <c r="D9262" s="239">
        <v>45411</v>
      </c>
      <c r="E9262" s="245">
        <f t="shared" si="433"/>
        <v>151</v>
      </c>
      <c r="F9262" s="306" t="s">
        <v>175</v>
      </c>
      <c r="G9262" s="241">
        <v>23.26</v>
      </c>
      <c r="H9262" s="244">
        <f t="shared" si="434"/>
        <v>3512.26</v>
      </c>
      <c r="I9262" s="246"/>
      <c r="J9262" s="247"/>
      <c r="K9262" s="240"/>
      <c r="L9262" s="245"/>
    </row>
    <row r="9263" spans="1:12">
      <c r="A9263" s="243">
        <v>45260</v>
      </c>
      <c r="B9263" s="243">
        <v>45274</v>
      </c>
      <c r="C9263" s="244">
        <f t="shared" si="432"/>
        <v>15</v>
      </c>
      <c r="D9263" s="239">
        <v>45274</v>
      </c>
      <c r="E9263" s="245">
        <f t="shared" si="433"/>
        <v>14</v>
      </c>
      <c r="F9263" s="306" t="s">
        <v>175</v>
      </c>
      <c r="G9263" s="241">
        <v>22.26</v>
      </c>
      <c r="H9263" s="244">
        <f t="shared" si="434"/>
        <v>311.64000000000004</v>
      </c>
      <c r="I9263" s="246"/>
      <c r="J9263" s="247"/>
      <c r="K9263" s="240"/>
      <c r="L9263" s="245"/>
    </row>
    <row r="9264" spans="1:12">
      <c r="A9264" s="243">
        <v>45260</v>
      </c>
      <c r="B9264" s="243">
        <v>45272</v>
      </c>
      <c r="C9264" s="244">
        <f t="shared" si="432"/>
        <v>13</v>
      </c>
      <c r="D9264" s="239">
        <v>45272</v>
      </c>
      <c r="E9264" s="245">
        <f t="shared" si="433"/>
        <v>12</v>
      </c>
      <c r="F9264" s="306" t="s">
        <v>176</v>
      </c>
      <c r="G9264" s="241">
        <v>368.94</v>
      </c>
      <c r="H9264" s="244">
        <f t="shared" si="434"/>
        <v>4427.28</v>
      </c>
      <c r="I9264" s="246"/>
      <c r="J9264" s="247"/>
      <c r="K9264" s="240"/>
      <c r="L9264" s="245"/>
    </row>
    <row r="9265" spans="1:12">
      <c r="A9265" s="243">
        <v>45260</v>
      </c>
      <c r="B9265" s="243">
        <v>45392</v>
      </c>
      <c r="C9265" s="244">
        <f t="shared" si="432"/>
        <v>133</v>
      </c>
      <c r="D9265" s="239">
        <v>45392</v>
      </c>
      <c r="E9265" s="245">
        <f t="shared" si="433"/>
        <v>132</v>
      </c>
      <c r="F9265" s="306" t="s">
        <v>176</v>
      </c>
      <c r="G9265" s="241">
        <v>1539.68</v>
      </c>
      <c r="H9265" s="244">
        <f t="shared" si="434"/>
        <v>203237.76000000001</v>
      </c>
      <c r="I9265" s="246"/>
      <c r="J9265" s="247"/>
      <c r="K9265" s="240"/>
      <c r="L9265" s="245"/>
    </row>
    <row r="9266" spans="1:12">
      <c r="A9266" s="243">
        <v>45260</v>
      </c>
      <c r="B9266" s="243">
        <v>45273</v>
      </c>
      <c r="C9266" s="244">
        <f t="shared" si="432"/>
        <v>14</v>
      </c>
      <c r="D9266" s="239">
        <v>45273</v>
      </c>
      <c r="E9266" s="245">
        <f t="shared" si="433"/>
        <v>13</v>
      </c>
      <c r="F9266" s="306" t="s">
        <v>176</v>
      </c>
      <c r="G9266" s="241">
        <v>15.57</v>
      </c>
      <c r="H9266" s="244">
        <f t="shared" si="434"/>
        <v>202.41</v>
      </c>
      <c r="I9266" s="246"/>
      <c r="J9266" s="247"/>
      <c r="K9266" s="240"/>
      <c r="L9266" s="245"/>
    </row>
    <row r="9267" spans="1:12">
      <c r="A9267" s="243">
        <v>45260</v>
      </c>
      <c r="B9267" s="243">
        <v>45271</v>
      </c>
      <c r="C9267" s="244">
        <f t="shared" si="432"/>
        <v>12</v>
      </c>
      <c r="D9267" s="239">
        <v>45271</v>
      </c>
      <c r="E9267" s="245">
        <f t="shared" si="433"/>
        <v>11</v>
      </c>
      <c r="F9267" s="306" t="s">
        <v>177</v>
      </c>
      <c r="G9267" s="241">
        <v>7734.69</v>
      </c>
      <c r="H9267" s="244">
        <f t="shared" si="434"/>
        <v>85081.59</v>
      </c>
      <c r="I9267" s="246"/>
      <c r="J9267" s="247"/>
      <c r="K9267" s="240"/>
      <c r="L9267" s="245"/>
    </row>
    <row r="9268" spans="1:12">
      <c r="A9268" s="243">
        <v>45260</v>
      </c>
      <c r="B9268" s="243">
        <v>45274</v>
      </c>
      <c r="C9268" s="244">
        <f t="shared" si="432"/>
        <v>15</v>
      </c>
      <c r="D9268" s="239">
        <v>45274</v>
      </c>
      <c r="E9268" s="245">
        <f t="shared" si="433"/>
        <v>14</v>
      </c>
      <c r="F9268" s="306" t="s">
        <v>176</v>
      </c>
      <c r="G9268" s="241">
        <v>18.59</v>
      </c>
      <c r="H9268" s="244">
        <f t="shared" si="434"/>
        <v>260.26</v>
      </c>
      <c r="I9268" s="246"/>
      <c r="J9268" s="247"/>
      <c r="K9268" s="240"/>
      <c r="L9268" s="245"/>
    </row>
    <row r="9269" spans="1:12">
      <c r="A9269" s="243">
        <v>45260</v>
      </c>
      <c r="B9269" s="243">
        <v>45261</v>
      </c>
      <c r="C9269" s="244">
        <f t="shared" si="432"/>
        <v>2</v>
      </c>
      <c r="D9269" s="239">
        <v>45261</v>
      </c>
      <c r="E9269" s="245">
        <f t="shared" si="433"/>
        <v>1</v>
      </c>
      <c r="F9269" s="306" t="s">
        <v>175</v>
      </c>
      <c r="G9269" s="241">
        <v>12042.15</v>
      </c>
      <c r="H9269" s="244">
        <f t="shared" si="434"/>
        <v>12042.15</v>
      </c>
      <c r="I9269" s="246"/>
      <c r="J9269" s="247"/>
      <c r="K9269" s="240"/>
      <c r="L9269" s="245"/>
    </row>
    <row r="9270" spans="1:12">
      <c r="A9270" s="243">
        <v>45260</v>
      </c>
      <c r="B9270" s="243">
        <v>45275</v>
      </c>
      <c r="C9270" s="244">
        <f t="shared" si="432"/>
        <v>16</v>
      </c>
      <c r="D9270" s="239">
        <v>45275</v>
      </c>
      <c r="E9270" s="245">
        <f t="shared" si="433"/>
        <v>15</v>
      </c>
      <c r="F9270" s="306" t="s">
        <v>176</v>
      </c>
      <c r="G9270" s="241">
        <v>96.34</v>
      </c>
      <c r="H9270" s="244">
        <f t="shared" si="434"/>
        <v>1445.1000000000001</v>
      </c>
      <c r="I9270" s="246"/>
      <c r="J9270" s="247"/>
      <c r="K9270" s="240"/>
      <c r="L9270" s="245"/>
    </row>
    <row r="9271" spans="1:12">
      <c r="A9271" s="243">
        <v>45260</v>
      </c>
      <c r="B9271" s="243">
        <v>45273</v>
      </c>
      <c r="C9271" s="244">
        <f t="shared" si="432"/>
        <v>14</v>
      </c>
      <c r="D9271" s="239">
        <v>45273</v>
      </c>
      <c r="E9271" s="245">
        <f t="shared" si="433"/>
        <v>13</v>
      </c>
      <c r="F9271" s="306" t="s">
        <v>177</v>
      </c>
      <c r="G9271" s="241">
        <v>63338.23</v>
      </c>
      <c r="H9271" s="244">
        <f t="shared" si="434"/>
        <v>823396.99</v>
      </c>
      <c r="I9271" s="246"/>
      <c r="J9271" s="247"/>
      <c r="K9271" s="240"/>
      <c r="L9271" s="245"/>
    </row>
    <row r="9272" spans="1:12">
      <c r="A9272" s="243">
        <v>45260</v>
      </c>
      <c r="B9272" s="243">
        <v>45266</v>
      </c>
      <c r="C9272" s="244">
        <f t="shared" si="432"/>
        <v>7</v>
      </c>
      <c r="D9272" s="239">
        <v>45266</v>
      </c>
      <c r="E9272" s="245">
        <f t="shared" si="433"/>
        <v>6</v>
      </c>
      <c r="F9272" s="306" t="s">
        <v>180</v>
      </c>
      <c r="G9272" s="241">
        <v>0</v>
      </c>
      <c r="H9272" s="244">
        <f t="shared" si="434"/>
        <v>0</v>
      </c>
      <c r="I9272" s="246"/>
      <c r="J9272" s="247"/>
      <c r="K9272" s="240"/>
      <c r="L9272" s="245"/>
    </row>
    <row r="9273" spans="1:12">
      <c r="A9273" s="243">
        <v>45260</v>
      </c>
      <c r="B9273" s="243">
        <v>45262</v>
      </c>
      <c r="C9273" s="244">
        <f t="shared" si="432"/>
        <v>3</v>
      </c>
      <c r="D9273" s="239">
        <v>45262</v>
      </c>
      <c r="E9273" s="245">
        <f t="shared" si="433"/>
        <v>2</v>
      </c>
      <c r="F9273" s="306" t="s">
        <v>175</v>
      </c>
      <c r="G9273" s="241">
        <v>242.52</v>
      </c>
      <c r="H9273" s="244">
        <f t="shared" si="434"/>
        <v>485.04</v>
      </c>
      <c r="I9273" s="246"/>
      <c r="J9273" s="247"/>
      <c r="K9273" s="240"/>
      <c r="L9273" s="245"/>
    </row>
    <row r="9274" spans="1:12">
      <c r="A9274" s="243">
        <v>45260</v>
      </c>
      <c r="B9274" s="243">
        <v>45290</v>
      </c>
      <c r="C9274" s="244">
        <f t="shared" si="432"/>
        <v>31</v>
      </c>
      <c r="D9274" s="239">
        <v>45290</v>
      </c>
      <c r="E9274" s="245">
        <f t="shared" si="433"/>
        <v>30</v>
      </c>
      <c r="F9274" s="306" t="s">
        <v>176</v>
      </c>
      <c r="G9274" s="241">
        <v>152.71</v>
      </c>
      <c r="H9274" s="244">
        <f t="shared" si="434"/>
        <v>4581.3</v>
      </c>
      <c r="I9274" s="246"/>
      <c r="J9274" s="247"/>
      <c r="K9274" s="240"/>
      <c r="L9274" s="245"/>
    </row>
    <row r="9275" spans="1:12">
      <c r="A9275" s="243">
        <v>45260</v>
      </c>
      <c r="B9275" s="243">
        <v>45275</v>
      </c>
      <c r="C9275" s="244">
        <f t="shared" si="432"/>
        <v>16</v>
      </c>
      <c r="D9275" s="239">
        <v>45275</v>
      </c>
      <c r="E9275" s="245">
        <f t="shared" si="433"/>
        <v>15</v>
      </c>
      <c r="F9275" s="306" t="s">
        <v>177</v>
      </c>
      <c r="G9275" s="241">
        <v>23124.25</v>
      </c>
      <c r="H9275" s="244">
        <f t="shared" si="434"/>
        <v>346863.75</v>
      </c>
      <c r="I9275" s="246"/>
      <c r="J9275" s="247"/>
      <c r="K9275" s="240"/>
      <c r="L9275" s="245"/>
    </row>
    <row r="9276" spans="1:12">
      <c r="A9276" s="243">
        <v>45260</v>
      </c>
      <c r="B9276" s="243">
        <v>45299</v>
      </c>
      <c r="C9276" s="244">
        <f t="shared" si="432"/>
        <v>40</v>
      </c>
      <c r="D9276" s="239">
        <v>45299</v>
      </c>
      <c r="E9276" s="245">
        <f t="shared" si="433"/>
        <v>39</v>
      </c>
      <c r="F9276" s="306" t="s">
        <v>175</v>
      </c>
      <c r="G9276" s="241">
        <v>217.61</v>
      </c>
      <c r="H9276" s="244">
        <f t="shared" si="434"/>
        <v>8486.7900000000009</v>
      </c>
      <c r="I9276" s="246"/>
      <c r="J9276" s="247"/>
      <c r="K9276" s="240"/>
      <c r="L9276" s="245"/>
    </row>
    <row r="9277" spans="1:12">
      <c r="A9277" s="243">
        <v>45260</v>
      </c>
      <c r="B9277" s="243">
        <v>45278</v>
      </c>
      <c r="C9277" s="244">
        <f t="shared" si="432"/>
        <v>19</v>
      </c>
      <c r="D9277" s="239">
        <v>45278</v>
      </c>
      <c r="E9277" s="245">
        <f t="shared" si="433"/>
        <v>18</v>
      </c>
      <c r="F9277" s="306" t="s">
        <v>178</v>
      </c>
      <c r="G9277" s="241">
        <v>16169.96</v>
      </c>
      <c r="H9277" s="244">
        <f t="shared" si="434"/>
        <v>291059.27999999997</v>
      </c>
      <c r="I9277" s="246"/>
      <c r="J9277" s="247"/>
      <c r="K9277" s="240"/>
      <c r="L9277" s="245"/>
    </row>
    <row r="9278" spans="1:12">
      <c r="A9278" s="243">
        <v>45260</v>
      </c>
      <c r="B9278" s="243">
        <v>45261</v>
      </c>
      <c r="C9278" s="244">
        <f t="shared" si="432"/>
        <v>2</v>
      </c>
      <c r="D9278" s="239">
        <v>45261</v>
      </c>
      <c r="E9278" s="245">
        <f t="shared" si="433"/>
        <v>1</v>
      </c>
      <c r="F9278" s="306" t="s">
        <v>178</v>
      </c>
      <c r="G9278" s="241">
        <v>59741.47</v>
      </c>
      <c r="H9278" s="244">
        <f t="shared" si="434"/>
        <v>59741.47</v>
      </c>
      <c r="I9278" s="246"/>
      <c r="J9278" s="247"/>
      <c r="K9278" s="240"/>
      <c r="L9278" s="245"/>
    </row>
    <row r="9279" spans="1:12">
      <c r="A9279" s="243">
        <v>45260</v>
      </c>
      <c r="B9279" s="243">
        <v>45261</v>
      </c>
      <c r="C9279" s="244">
        <f t="shared" si="432"/>
        <v>2</v>
      </c>
      <c r="D9279" s="239">
        <v>45261</v>
      </c>
      <c r="E9279" s="245">
        <f t="shared" si="433"/>
        <v>1</v>
      </c>
      <c r="F9279" s="306" t="s">
        <v>176</v>
      </c>
      <c r="G9279" s="241">
        <v>20378.12</v>
      </c>
      <c r="H9279" s="244">
        <f t="shared" si="434"/>
        <v>20378.12</v>
      </c>
      <c r="I9279" s="246"/>
      <c r="J9279" s="247"/>
      <c r="K9279" s="240"/>
      <c r="L9279" s="245"/>
    </row>
    <row r="9280" spans="1:12">
      <c r="A9280" s="243">
        <v>45260</v>
      </c>
      <c r="B9280" s="243">
        <v>45436</v>
      </c>
      <c r="C9280" s="244">
        <f t="shared" si="432"/>
        <v>177</v>
      </c>
      <c r="D9280" s="239">
        <v>45436</v>
      </c>
      <c r="E9280" s="245">
        <f t="shared" si="433"/>
        <v>176</v>
      </c>
      <c r="F9280" s="306" t="s">
        <v>176</v>
      </c>
      <c r="G9280" s="241">
        <v>291.60000000000002</v>
      </c>
      <c r="H9280" s="244">
        <f t="shared" si="434"/>
        <v>51321.600000000006</v>
      </c>
      <c r="I9280" s="246"/>
      <c r="J9280" s="247"/>
      <c r="K9280" s="240"/>
      <c r="L9280" s="245"/>
    </row>
    <row r="9281" spans="1:12">
      <c r="A9281" s="243">
        <v>45260</v>
      </c>
      <c r="B9281" s="243">
        <v>45265</v>
      </c>
      <c r="C9281" s="244">
        <f t="shared" si="432"/>
        <v>6</v>
      </c>
      <c r="D9281" s="239">
        <v>45265</v>
      </c>
      <c r="E9281" s="245">
        <f t="shared" si="433"/>
        <v>5</v>
      </c>
      <c r="F9281" s="306" t="s">
        <v>175</v>
      </c>
      <c r="G9281" s="241">
        <v>743347.79</v>
      </c>
      <c r="H9281" s="244">
        <f t="shared" si="434"/>
        <v>3716738.95</v>
      </c>
      <c r="I9281" s="246"/>
      <c r="J9281" s="247"/>
      <c r="K9281" s="240"/>
      <c r="L9281" s="245"/>
    </row>
    <row r="9282" spans="1:12">
      <c r="A9282" s="243">
        <v>45260</v>
      </c>
      <c r="B9282" s="243">
        <v>45262</v>
      </c>
      <c r="C9282" s="244">
        <f t="shared" si="432"/>
        <v>3</v>
      </c>
      <c r="D9282" s="239">
        <v>45262</v>
      </c>
      <c r="E9282" s="245">
        <f t="shared" si="433"/>
        <v>2</v>
      </c>
      <c r="F9282" s="306" t="s">
        <v>176</v>
      </c>
      <c r="G9282" s="241">
        <v>45913.18</v>
      </c>
      <c r="H9282" s="244">
        <f t="shared" si="434"/>
        <v>91826.36</v>
      </c>
      <c r="I9282" s="246"/>
      <c r="J9282" s="247"/>
      <c r="K9282" s="240"/>
      <c r="L9282" s="245"/>
    </row>
    <row r="9283" spans="1:12">
      <c r="A9283" s="243">
        <v>45260</v>
      </c>
      <c r="B9283" s="243">
        <v>45266</v>
      </c>
      <c r="C9283" s="244">
        <f t="shared" si="432"/>
        <v>7</v>
      </c>
      <c r="D9283" s="239">
        <v>45266</v>
      </c>
      <c r="E9283" s="245">
        <f t="shared" si="433"/>
        <v>6</v>
      </c>
      <c r="F9283" s="306" t="s">
        <v>175</v>
      </c>
      <c r="G9283" s="241">
        <v>974.04</v>
      </c>
      <c r="H9283" s="244">
        <f t="shared" si="434"/>
        <v>5844.24</v>
      </c>
      <c r="I9283" s="246"/>
      <c r="J9283" s="247"/>
      <c r="K9283" s="240"/>
      <c r="L9283" s="245"/>
    </row>
    <row r="9284" spans="1:12">
      <c r="A9284" s="243">
        <v>45260</v>
      </c>
      <c r="B9284" s="243">
        <v>45261</v>
      </c>
      <c r="C9284" s="244">
        <f t="shared" si="432"/>
        <v>2</v>
      </c>
      <c r="D9284" s="239">
        <v>45261</v>
      </c>
      <c r="E9284" s="245">
        <f t="shared" si="433"/>
        <v>1</v>
      </c>
      <c r="F9284" s="306" t="s">
        <v>177</v>
      </c>
      <c r="G9284" s="241">
        <v>7680.32</v>
      </c>
      <c r="H9284" s="244">
        <f t="shared" si="434"/>
        <v>7680.32</v>
      </c>
      <c r="I9284" s="246"/>
      <c r="J9284" s="247"/>
      <c r="K9284" s="240"/>
      <c r="L9284" s="245"/>
    </row>
    <row r="9285" spans="1:12">
      <c r="A9285" s="243">
        <v>45260</v>
      </c>
      <c r="B9285" s="243">
        <v>45278</v>
      </c>
      <c r="C9285" s="244">
        <f t="shared" si="432"/>
        <v>19</v>
      </c>
      <c r="D9285" s="239">
        <v>45278</v>
      </c>
      <c r="E9285" s="245">
        <f t="shared" si="433"/>
        <v>18</v>
      </c>
      <c r="F9285" s="306" t="s">
        <v>177</v>
      </c>
      <c r="G9285" s="241">
        <v>439.47</v>
      </c>
      <c r="H9285" s="244">
        <f t="shared" si="434"/>
        <v>7910.4600000000009</v>
      </c>
      <c r="I9285" s="246"/>
      <c r="J9285" s="247"/>
      <c r="K9285" s="240"/>
      <c r="L9285" s="245"/>
    </row>
    <row r="9286" spans="1:12">
      <c r="A9286" s="243">
        <v>45260</v>
      </c>
      <c r="B9286" s="243">
        <v>45267</v>
      </c>
      <c r="C9286" s="244">
        <f t="shared" si="432"/>
        <v>8</v>
      </c>
      <c r="D9286" s="239">
        <v>45267</v>
      </c>
      <c r="E9286" s="245">
        <f t="shared" si="433"/>
        <v>7</v>
      </c>
      <c r="F9286" s="306" t="s">
        <v>175</v>
      </c>
      <c r="G9286" s="241">
        <v>2335.5100000000002</v>
      </c>
      <c r="H9286" s="244">
        <f t="shared" si="434"/>
        <v>16348.570000000002</v>
      </c>
      <c r="I9286" s="246"/>
      <c r="J9286" s="247"/>
      <c r="K9286" s="240"/>
      <c r="L9286" s="245"/>
    </row>
    <row r="9287" spans="1:12">
      <c r="A9287" s="243">
        <v>45260</v>
      </c>
      <c r="B9287" s="243">
        <v>45265</v>
      </c>
      <c r="C9287" s="244">
        <f t="shared" ref="C9287:C9350" si="435">B9287-A9287+1</f>
        <v>6</v>
      </c>
      <c r="D9287" s="239">
        <v>45265</v>
      </c>
      <c r="E9287" s="245">
        <f t="shared" ref="E9287:E9350" si="436">D9287-A9287</f>
        <v>5</v>
      </c>
      <c r="F9287" s="306" t="s">
        <v>178</v>
      </c>
      <c r="G9287" s="241">
        <v>21472.92</v>
      </c>
      <c r="H9287" s="244">
        <f t="shared" ref="H9287:H9350" si="437">E9287*G9287</f>
        <v>107364.59999999999</v>
      </c>
      <c r="I9287" s="246"/>
      <c r="J9287" s="247"/>
      <c r="K9287" s="240"/>
      <c r="L9287" s="245"/>
    </row>
    <row r="9288" spans="1:12">
      <c r="A9288" s="243">
        <v>45260</v>
      </c>
      <c r="B9288" s="243">
        <v>45262</v>
      </c>
      <c r="C9288" s="244">
        <f t="shared" si="435"/>
        <v>3</v>
      </c>
      <c r="D9288" s="239">
        <v>45262</v>
      </c>
      <c r="E9288" s="245">
        <f t="shared" si="436"/>
        <v>2</v>
      </c>
      <c r="F9288" s="306" t="s">
        <v>177</v>
      </c>
      <c r="G9288" s="241">
        <v>23837.8</v>
      </c>
      <c r="H9288" s="244">
        <f t="shared" si="437"/>
        <v>47675.6</v>
      </c>
      <c r="I9288" s="246"/>
      <c r="J9288" s="247"/>
      <c r="K9288" s="240"/>
      <c r="L9288" s="245"/>
    </row>
    <row r="9289" spans="1:12">
      <c r="A9289" s="243">
        <v>45260</v>
      </c>
      <c r="B9289" s="243">
        <v>45265</v>
      </c>
      <c r="C9289" s="244">
        <f t="shared" si="435"/>
        <v>6</v>
      </c>
      <c r="D9289" s="239">
        <v>45265</v>
      </c>
      <c r="E9289" s="245">
        <f t="shared" si="436"/>
        <v>5</v>
      </c>
      <c r="F9289" s="306" t="s">
        <v>176</v>
      </c>
      <c r="G9289" s="241">
        <v>233561.60000000001</v>
      </c>
      <c r="H9289" s="244">
        <f t="shared" si="437"/>
        <v>1167808</v>
      </c>
      <c r="I9289" s="246"/>
      <c r="J9289" s="247"/>
      <c r="K9289" s="240"/>
      <c r="L9289" s="245"/>
    </row>
    <row r="9290" spans="1:12">
      <c r="A9290" s="243">
        <v>45260</v>
      </c>
      <c r="B9290" s="243">
        <v>45268</v>
      </c>
      <c r="C9290" s="244">
        <f t="shared" si="435"/>
        <v>9</v>
      </c>
      <c r="D9290" s="239">
        <v>45268</v>
      </c>
      <c r="E9290" s="245">
        <f t="shared" si="436"/>
        <v>8</v>
      </c>
      <c r="F9290" s="306" t="s">
        <v>175</v>
      </c>
      <c r="G9290" s="241">
        <v>302.95999999999998</v>
      </c>
      <c r="H9290" s="244">
        <f t="shared" si="437"/>
        <v>2423.6799999999998</v>
      </c>
      <c r="I9290" s="246"/>
      <c r="J9290" s="247"/>
      <c r="K9290" s="240"/>
      <c r="L9290" s="245"/>
    </row>
    <row r="9291" spans="1:12">
      <c r="A9291" s="243">
        <v>45260</v>
      </c>
      <c r="B9291" s="243">
        <v>45266</v>
      </c>
      <c r="C9291" s="244">
        <f t="shared" si="435"/>
        <v>7</v>
      </c>
      <c r="D9291" s="239">
        <v>45266</v>
      </c>
      <c r="E9291" s="245">
        <f t="shared" si="436"/>
        <v>6</v>
      </c>
      <c r="F9291" s="306" t="s">
        <v>178</v>
      </c>
      <c r="G9291" s="241">
        <v>250598.59</v>
      </c>
      <c r="H9291" s="244">
        <f t="shared" si="437"/>
        <v>1503591.54</v>
      </c>
      <c r="I9291" s="246"/>
      <c r="J9291" s="247"/>
      <c r="K9291" s="240"/>
      <c r="L9291" s="245"/>
    </row>
    <row r="9292" spans="1:12">
      <c r="A9292" s="243">
        <v>45260</v>
      </c>
      <c r="B9292" s="243">
        <v>45301</v>
      </c>
      <c r="C9292" s="244">
        <f t="shared" si="435"/>
        <v>42</v>
      </c>
      <c r="D9292" s="239">
        <v>45301</v>
      </c>
      <c r="E9292" s="245">
        <f t="shared" si="436"/>
        <v>41</v>
      </c>
      <c r="F9292" s="306" t="s">
        <v>175</v>
      </c>
      <c r="G9292" s="241">
        <v>97.35</v>
      </c>
      <c r="H9292" s="244">
        <f t="shared" si="437"/>
        <v>3991.35</v>
      </c>
      <c r="I9292" s="246"/>
      <c r="J9292" s="247"/>
      <c r="K9292" s="240"/>
      <c r="L9292" s="245"/>
    </row>
    <row r="9293" spans="1:12">
      <c r="A9293" s="243">
        <v>45260</v>
      </c>
      <c r="B9293" s="243">
        <v>45266</v>
      </c>
      <c r="C9293" s="244">
        <f t="shared" si="435"/>
        <v>7</v>
      </c>
      <c r="D9293" s="239">
        <v>45266</v>
      </c>
      <c r="E9293" s="245">
        <f t="shared" si="436"/>
        <v>6</v>
      </c>
      <c r="F9293" s="306" t="s">
        <v>176</v>
      </c>
      <c r="G9293" s="241">
        <v>88320.9</v>
      </c>
      <c r="H9293" s="244">
        <f t="shared" si="437"/>
        <v>529925.39999999991</v>
      </c>
      <c r="I9293" s="246"/>
      <c r="J9293" s="247"/>
      <c r="K9293" s="240"/>
      <c r="L9293" s="245"/>
    </row>
    <row r="9294" spans="1:12">
      <c r="A9294" s="243">
        <v>45260</v>
      </c>
      <c r="B9294" s="243">
        <v>45267</v>
      </c>
      <c r="C9294" s="244">
        <f t="shared" si="435"/>
        <v>8</v>
      </c>
      <c r="D9294" s="239">
        <v>45267</v>
      </c>
      <c r="E9294" s="245">
        <f t="shared" si="436"/>
        <v>7</v>
      </c>
      <c r="F9294" s="306" t="s">
        <v>178</v>
      </c>
      <c r="G9294" s="241">
        <v>159.56</v>
      </c>
      <c r="H9294" s="244">
        <f t="shared" si="437"/>
        <v>1116.92</v>
      </c>
      <c r="I9294" s="246"/>
      <c r="J9294" s="247"/>
      <c r="K9294" s="240"/>
      <c r="L9294" s="245"/>
    </row>
    <row r="9295" spans="1:12">
      <c r="A9295" s="243">
        <v>45260</v>
      </c>
      <c r="B9295" s="243">
        <v>45267</v>
      </c>
      <c r="C9295" s="244">
        <f t="shared" si="435"/>
        <v>8</v>
      </c>
      <c r="D9295" s="239">
        <v>45267</v>
      </c>
      <c r="E9295" s="245">
        <f t="shared" si="436"/>
        <v>7</v>
      </c>
      <c r="F9295" s="306" t="s">
        <v>176</v>
      </c>
      <c r="G9295" s="241">
        <v>38787.089999999997</v>
      </c>
      <c r="H9295" s="244">
        <f t="shared" si="437"/>
        <v>271509.63</v>
      </c>
      <c r="I9295" s="246"/>
      <c r="J9295" s="247"/>
      <c r="K9295" s="240"/>
      <c r="L9295" s="245"/>
    </row>
    <row r="9296" spans="1:12">
      <c r="A9296" s="243">
        <v>45260</v>
      </c>
      <c r="B9296" s="243">
        <v>45265</v>
      </c>
      <c r="C9296" s="244">
        <f t="shared" si="435"/>
        <v>6</v>
      </c>
      <c r="D9296" s="239">
        <v>45265</v>
      </c>
      <c r="E9296" s="245">
        <f t="shared" si="436"/>
        <v>5</v>
      </c>
      <c r="F9296" s="306" t="s">
        <v>177</v>
      </c>
      <c r="G9296" s="241">
        <v>42093.32</v>
      </c>
      <c r="H9296" s="244">
        <f t="shared" si="437"/>
        <v>210466.6</v>
      </c>
      <c r="I9296" s="246"/>
      <c r="J9296" s="247"/>
      <c r="K9296" s="240"/>
      <c r="L9296" s="245"/>
    </row>
    <row r="9297" spans="1:12">
      <c r="A9297" s="243">
        <v>45260</v>
      </c>
      <c r="B9297" s="243">
        <v>45260</v>
      </c>
      <c r="C9297" s="244">
        <f t="shared" si="435"/>
        <v>1</v>
      </c>
      <c r="D9297" s="239">
        <v>45260</v>
      </c>
      <c r="E9297" s="245">
        <f t="shared" si="436"/>
        <v>0</v>
      </c>
      <c r="F9297" s="306" t="s">
        <v>175</v>
      </c>
      <c r="G9297" s="241">
        <v>1174.78</v>
      </c>
      <c r="H9297" s="244">
        <f t="shared" si="437"/>
        <v>0</v>
      </c>
      <c r="I9297" s="246"/>
      <c r="J9297" s="247"/>
      <c r="K9297" s="240"/>
      <c r="L9297" s="245"/>
    </row>
    <row r="9298" spans="1:12">
      <c r="A9298" s="243">
        <v>45260</v>
      </c>
      <c r="B9298" s="243">
        <v>45268</v>
      </c>
      <c r="C9298" s="244">
        <f t="shared" si="435"/>
        <v>9</v>
      </c>
      <c r="D9298" s="239">
        <v>45268</v>
      </c>
      <c r="E9298" s="245">
        <f t="shared" si="436"/>
        <v>8</v>
      </c>
      <c r="F9298" s="306" t="s">
        <v>178</v>
      </c>
      <c r="G9298" s="241">
        <v>136623.97</v>
      </c>
      <c r="H9298" s="244">
        <f t="shared" si="437"/>
        <v>1092991.76</v>
      </c>
      <c r="I9298" s="246"/>
      <c r="J9298" s="247"/>
      <c r="K9298" s="240"/>
      <c r="L9298" s="245"/>
    </row>
    <row r="9299" spans="1:12">
      <c r="A9299" s="243">
        <v>45260</v>
      </c>
      <c r="B9299" s="243">
        <v>45266</v>
      </c>
      <c r="C9299" s="244">
        <f t="shared" si="435"/>
        <v>7</v>
      </c>
      <c r="D9299" s="239">
        <v>45266</v>
      </c>
      <c r="E9299" s="245">
        <f t="shared" si="436"/>
        <v>6</v>
      </c>
      <c r="F9299" s="306" t="s">
        <v>177</v>
      </c>
      <c r="G9299" s="241">
        <v>13217.04</v>
      </c>
      <c r="H9299" s="244">
        <f t="shared" si="437"/>
        <v>79302.240000000005</v>
      </c>
      <c r="I9299" s="246"/>
      <c r="J9299" s="247"/>
      <c r="K9299" s="240"/>
      <c r="L9299" s="245"/>
    </row>
    <row r="9300" spans="1:12">
      <c r="A9300" s="243">
        <v>45260</v>
      </c>
      <c r="B9300" s="243">
        <v>45268</v>
      </c>
      <c r="C9300" s="244">
        <f t="shared" si="435"/>
        <v>9</v>
      </c>
      <c r="D9300" s="239">
        <v>45268</v>
      </c>
      <c r="E9300" s="245">
        <f t="shared" si="436"/>
        <v>8</v>
      </c>
      <c r="F9300" s="306" t="s">
        <v>176</v>
      </c>
      <c r="G9300" s="241">
        <v>244163.82</v>
      </c>
      <c r="H9300" s="244">
        <f t="shared" si="437"/>
        <v>1953310.56</v>
      </c>
      <c r="I9300" s="246"/>
      <c r="J9300" s="247"/>
      <c r="K9300" s="240"/>
      <c r="L9300" s="245"/>
    </row>
    <row r="9301" spans="1:12">
      <c r="A9301" s="243">
        <v>45260</v>
      </c>
      <c r="B9301" s="243">
        <v>45443</v>
      </c>
      <c r="C9301" s="244">
        <f t="shared" si="435"/>
        <v>184</v>
      </c>
      <c r="D9301" s="239">
        <v>45443</v>
      </c>
      <c r="E9301" s="245">
        <f t="shared" si="436"/>
        <v>183</v>
      </c>
      <c r="F9301" s="306" t="s">
        <v>175</v>
      </c>
      <c r="G9301" s="241">
        <v>107.35</v>
      </c>
      <c r="H9301" s="244">
        <f t="shared" si="437"/>
        <v>19645.05</v>
      </c>
      <c r="I9301" s="246"/>
      <c r="J9301" s="247"/>
      <c r="K9301" s="240"/>
      <c r="L9301" s="245"/>
    </row>
    <row r="9302" spans="1:12">
      <c r="A9302" s="243">
        <v>45261</v>
      </c>
      <c r="B9302" s="243">
        <v>45265</v>
      </c>
      <c r="C9302" s="244">
        <f t="shared" si="435"/>
        <v>5</v>
      </c>
      <c r="D9302" s="239">
        <v>45265</v>
      </c>
      <c r="E9302" s="245">
        <f t="shared" si="436"/>
        <v>4</v>
      </c>
      <c r="F9302" s="306" t="s">
        <v>175</v>
      </c>
      <c r="G9302" s="241">
        <v>675973.78</v>
      </c>
      <c r="H9302" s="244">
        <f t="shared" si="437"/>
        <v>2703895.12</v>
      </c>
      <c r="I9302" s="246"/>
      <c r="J9302" s="247"/>
      <c r="K9302" s="240"/>
      <c r="L9302" s="245"/>
    </row>
    <row r="9303" spans="1:12">
      <c r="A9303" s="243">
        <v>45261</v>
      </c>
      <c r="B9303" s="243">
        <v>45266</v>
      </c>
      <c r="C9303" s="244">
        <f t="shared" si="435"/>
        <v>6</v>
      </c>
      <c r="D9303" s="239">
        <v>45266</v>
      </c>
      <c r="E9303" s="245">
        <f t="shared" si="436"/>
        <v>5</v>
      </c>
      <c r="F9303" s="306" t="s">
        <v>176</v>
      </c>
      <c r="G9303" s="241">
        <v>120207.29</v>
      </c>
      <c r="H9303" s="244">
        <f t="shared" si="437"/>
        <v>601036.44999999995</v>
      </c>
      <c r="I9303" s="246"/>
      <c r="J9303" s="247"/>
      <c r="K9303" s="240"/>
      <c r="L9303" s="245"/>
    </row>
    <row r="9304" spans="1:12">
      <c r="A9304" s="243">
        <v>45261</v>
      </c>
      <c r="B9304" s="243">
        <v>45281</v>
      </c>
      <c r="C9304" s="244">
        <f t="shared" si="435"/>
        <v>21</v>
      </c>
      <c r="D9304" s="239">
        <v>45281</v>
      </c>
      <c r="E9304" s="245">
        <f t="shared" si="436"/>
        <v>20</v>
      </c>
      <c r="F9304" s="306" t="s">
        <v>178</v>
      </c>
      <c r="G9304" s="241">
        <v>8656.59</v>
      </c>
      <c r="H9304" s="244">
        <f t="shared" si="437"/>
        <v>173131.8</v>
      </c>
      <c r="I9304" s="246"/>
      <c r="J9304" s="247"/>
      <c r="K9304" s="240"/>
      <c r="L9304" s="245"/>
    </row>
    <row r="9305" spans="1:12">
      <c r="A9305" s="243">
        <v>45261</v>
      </c>
      <c r="B9305" s="243">
        <v>45267</v>
      </c>
      <c r="C9305" s="244">
        <f t="shared" si="435"/>
        <v>7</v>
      </c>
      <c r="D9305" s="239">
        <v>45267</v>
      </c>
      <c r="E9305" s="245">
        <f t="shared" si="436"/>
        <v>6</v>
      </c>
      <c r="F9305" s="306" t="s">
        <v>178</v>
      </c>
      <c r="G9305" s="241">
        <v>1453.56</v>
      </c>
      <c r="H9305" s="244">
        <f t="shared" si="437"/>
        <v>8721.36</v>
      </c>
      <c r="I9305" s="246"/>
      <c r="J9305" s="247"/>
      <c r="K9305" s="240"/>
      <c r="L9305" s="245"/>
    </row>
    <row r="9306" spans="1:12">
      <c r="A9306" s="243">
        <v>45261</v>
      </c>
      <c r="B9306" s="243">
        <v>45280</v>
      </c>
      <c r="C9306" s="244">
        <f t="shared" si="435"/>
        <v>20</v>
      </c>
      <c r="D9306" s="239">
        <v>45280</v>
      </c>
      <c r="E9306" s="245">
        <f t="shared" si="436"/>
        <v>19</v>
      </c>
      <c r="F9306" s="306" t="s">
        <v>176</v>
      </c>
      <c r="G9306" s="241">
        <v>466.18</v>
      </c>
      <c r="H9306" s="244">
        <f t="shared" si="437"/>
        <v>8857.42</v>
      </c>
      <c r="I9306" s="246"/>
      <c r="J9306" s="247"/>
      <c r="K9306" s="240"/>
      <c r="L9306" s="245"/>
    </row>
    <row r="9307" spans="1:12">
      <c r="A9307" s="243">
        <v>45261</v>
      </c>
      <c r="B9307" s="243">
        <v>45266</v>
      </c>
      <c r="C9307" s="244">
        <f t="shared" si="435"/>
        <v>6</v>
      </c>
      <c r="D9307" s="239">
        <v>45266</v>
      </c>
      <c r="E9307" s="245">
        <f t="shared" si="436"/>
        <v>5</v>
      </c>
      <c r="F9307" s="306" t="s">
        <v>175</v>
      </c>
      <c r="G9307" s="241">
        <v>14777.47</v>
      </c>
      <c r="H9307" s="244">
        <f t="shared" si="437"/>
        <v>73887.349999999991</v>
      </c>
      <c r="I9307" s="246"/>
      <c r="J9307" s="247"/>
      <c r="K9307" s="240"/>
      <c r="L9307" s="245"/>
    </row>
    <row r="9308" spans="1:12">
      <c r="A9308" s="243">
        <v>45261</v>
      </c>
      <c r="B9308" s="243">
        <v>45267</v>
      </c>
      <c r="C9308" s="244">
        <f t="shared" si="435"/>
        <v>7</v>
      </c>
      <c r="D9308" s="239">
        <v>45267</v>
      </c>
      <c r="E9308" s="245">
        <f t="shared" si="436"/>
        <v>6</v>
      </c>
      <c r="F9308" s="306" t="s">
        <v>176</v>
      </c>
      <c r="G9308" s="241">
        <v>20053.73</v>
      </c>
      <c r="H9308" s="244">
        <f t="shared" si="437"/>
        <v>120322.38</v>
      </c>
      <c r="I9308" s="246"/>
      <c r="J9308" s="247"/>
      <c r="K9308" s="240"/>
      <c r="L9308" s="245"/>
    </row>
    <row r="9309" spans="1:12">
      <c r="A9309" s="243">
        <v>45261</v>
      </c>
      <c r="B9309" s="243">
        <v>45386</v>
      </c>
      <c r="C9309" s="244">
        <f t="shared" si="435"/>
        <v>126</v>
      </c>
      <c r="D9309" s="239">
        <v>45386</v>
      </c>
      <c r="E9309" s="245">
        <f t="shared" si="436"/>
        <v>125</v>
      </c>
      <c r="F9309" s="306" t="s">
        <v>175</v>
      </c>
      <c r="G9309" s="241">
        <v>47.7</v>
      </c>
      <c r="H9309" s="244">
        <f t="shared" si="437"/>
        <v>5962.5</v>
      </c>
      <c r="I9309" s="246"/>
      <c r="J9309" s="247"/>
      <c r="K9309" s="240"/>
      <c r="L9309" s="245"/>
    </row>
    <row r="9310" spans="1:12">
      <c r="A9310" s="243">
        <v>45261</v>
      </c>
      <c r="B9310" s="243">
        <v>45280</v>
      </c>
      <c r="C9310" s="244">
        <f t="shared" si="435"/>
        <v>20</v>
      </c>
      <c r="D9310" s="239">
        <v>45280</v>
      </c>
      <c r="E9310" s="245">
        <f t="shared" si="436"/>
        <v>19</v>
      </c>
      <c r="F9310" s="306" t="s">
        <v>175</v>
      </c>
      <c r="G9310" s="241">
        <v>106.05</v>
      </c>
      <c r="H9310" s="244">
        <f t="shared" si="437"/>
        <v>2014.95</v>
      </c>
      <c r="I9310" s="246"/>
      <c r="J9310" s="247"/>
      <c r="K9310" s="240"/>
      <c r="L9310" s="245"/>
    </row>
    <row r="9311" spans="1:12">
      <c r="A9311" s="243">
        <v>45261</v>
      </c>
      <c r="B9311" s="243">
        <v>45281</v>
      </c>
      <c r="C9311" s="244">
        <f t="shared" si="435"/>
        <v>21</v>
      </c>
      <c r="D9311" s="239">
        <v>45281</v>
      </c>
      <c r="E9311" s="245">
        <f t="shared" si="436"/>
        <v>20</v>
      </c>
      <c r="F9311" s="306" t="s">
        <v>176</v>
      </c>
      <c r="G9311" s="241">
        <v>234.62</v>
      </c>
      <c r="H9311" s="244">
        <f t="shared" si="437"/>
        <v>4692.3999999999996</v>
      </c>
      <c r="I9311" s="246"/>
      <c r="J9311" s="247"/>
      <c r="K9311" s="240"/>
      <c r="L9311" s="245"/>
    </row>
    <row r="9312" spans="1:12">
      <c r="A9312" s="243">
        <v>45261</v>
      </c>
      <c r="B9312" s="243">
        <v>45267</v>
      </c>
      <c r="C9312" s="244">
        <f t="shared" si="435"/>
        <v>7</v>
      </c>
      <c r="D9312" s="239">
        <v>45267</v>
      </c>
      <c r="E9312" s="245">
        <f t="shared" si="436"/>
        <v>6</v>
      </c>
      <c r="F9312" s="306" t="s">
        <v>175</v>
      </c>
      <c r="G9312" s="241">
        <v>12654.25</v>
      </c>
      <c r="H9312" s="244">
        <f t="shared" si="437"/>
        <v>75925.5</v>
      </c>
      <c r="I9312" s="246"/>
      <c r="J9312" s="247"/>
      <c r="K9312" s="240"/>
      <c r="L9312" s="245"/>
    </row>
    <row r="9313" spans="1:12">
      <c r="A9313" s="243">
        <v>45261</v>
      </c>
      <c r="B9313" s="243">
        <v>45268</v>
      </c>
      <c r="C9313" s="244">
        <f t="shared" si="435"/>
        <v>8</v>
      </c>
      <c r="D9313" s="239">
        <v>45268</v>
      </c>
      <c r="E9313" s="245">
        <f t="shared" si="436"/>
        <v>7</v>
      </c>
      <c r="F9313" s="306" t="s">
        <v>176</v>
      </c>
      <c r="G9313" s="241">
        <v>34223.4</v>
      </c>
      <c r="H9313" s="244">
        <f t="shared" si="437"/>
        <v>239563.80000000002</v>
      </c>
      <c r="I9313" s="246"/>
      <c r="J9313" s="247"/>
      <c r="K9313" s="240"/>
      <c r="L9313" s="245"/>
    </row>
    <row r="9314" spans="1:12">
      <c r="A9314" s="243">
        <v>45261</v>
      </c>
      <c r="B9314" s="243">
        <v>45268</v>
      </c>
      <c r="C9314" s="244">
        <f t="shared" si="435"/>
        <v>8</v>
      </c>
      <c r="D9314" s="239">
        <v>45268</v>
      </c>
      <c r="E9314" s="245">
        <f t="shared" si="436"/>
        <v>7</v>
      </c>
      <c r="F9314" s="306" t="s">
        <v>175</v>
      </c>
      <c r="G9314" s="241">
        <v>577.5</v>
      </c>
      <c r="H9314" s="244">
        <f t="shared" si="437"/>
        <v>4042.5</v>
      </c>
      <c r="I9314" s="246"/>
      <c r="J9314" s="247"/>
      <c r="K9314" s="240"/>
      <c r="L9314" s="245"/>
    </row>
    <row r="9315" spans="1:12">
      <c r="A9315" s="243">
        <v>45261</v>
      </c>
      <c r="B9315" s="243">
        <v>45302</v>
      </c>
      <c r="C9315" s="244">
        <f t="shared" si="435"/>
        <v>42</v>
      </c>
      <c r="D9315" s="239">
        <v>45302</v>
      </c>
      <c r="E9315" s="245">
        <f t="shared" si="436"/>
        <v>41</v>
      </c>
      <c r="F9315" s="306" t="s">
        <v>176</v>
      </c>
      <c r="G9315" s="241">
        <v>181.34</v>
      </c>
      <c r="H9315" s="244">
        <f t="shared" si="437"/>
        <v>7434.9400000000005</v>
      </c>
      <c r="I9315" s="246"/>
      <c r="J9315" s="247"/>
      <c r="K9315" s="240"/>
      <c r="L9315" s="245"/>
    </row>
    <row r="9316" spans="1:12">
      <c r="A9316" s="243">
        <v>45261</v>
      </c>
      <c r="B9316" s="243">
        <v>45302</v>
      </c>
      <c r="C9316" s="244">
        <f t="shared" si="435"/>
        <v>42</v>
      </c>
      <c r="D9316" s="239">
        <v>45302</v>
      </c>
      <c r="E9316" s="245">
        <f t="shared" si="436"/>
        <v>41</v>
      </c>
      <c r="F9316" s="306" t="s">
        <v>175</v>
      </c>
      <c r="G9316" s="241">
        <v>18.77</v>
      </c>
      <c r="H9316" s="244">
        <f t="shared" si="437"/>
        <v>769.56999999999994</v>
      </c>
      <c r="I9316" s="246"/>
      <c r="J9316" s="247"/>
      <c r="K9316" s="240"/>
      <c r="L9316" s="245"/>
    </row>
    <row r="9317" spans="1:12">
      <c r="A9317" s="243">
        <v>45261</v>
      </c>
      <c r="B9317" s="243">
        <v>45390</v>
      </c>
      <c r="C9317" s="244">
        <f t="shared" si="435"/>
        <v>130</v>
      </c>
      <c r="D9317" s="239">
        <v>45390</v>
      </c>
      <c r="E9317" s="245">
        <f t="shared" si="436"/>
        <v>129</v>
      </c>
      <c r="F9317" s="306" t="s">
        <v>175</v>
      </c>
      <c r="G9317" s="241">
        <v>101.5</v>
      </c>
      <c r="H9317" s="244">
        <f t="shared" si="437"/>
        <v>13093.5</v>
      </c>
      <c r="I9317" s="246"/>
      <c r="J9317" s="247"/>
      <c r="K9317" s="240"/>
      <c r="L9317" s="245"/>
    </row>
    <row r="9318" spans="1:12">
      <c r="A9318" s="243">
        <v>45261</v>
      </c>
      <c r="B9318" s="243">
        <v>45265</v>
      </c>
      <c r="C9318" s="244">
        <f t="shared" si="435"/>
        <v>5</v>
      </c>
      <c r="D9318" s="239">
        <v>45265</v>
      </c>
      <c r="E9318" s="245">
        <f t="shared" si="436"/>
        <v>4</v>
      </c>
      <c r="F9318" s="306" t="s">
        <v>177</v>
      </c>
      <c r="G9318" s="241">
        <v>13704.35</v>
      </c>
      <c r="H9318" s="244">
        <f t="shared" si="437"/>
        <v>54817.4</v>
      </c>
      <c r="I9318" s="246"/>
      <c r="J9318" s="247"/>
      <c r="K9318" s="240"/>
      <c r="L9318" s="245"/>
    </row>
    <row r="9319" spans="1:12">
      <c r="A9319" s="243">
        <v>45261</v>
      </c>
      <c r="B9319" s="243">
        <v>45320</v>
      </c>
      <c r="C9319" s="244">
        <f t="shared" si="435"/>
        <v>60</v>
      </c>
      <c r="D9319" s="239">
        <v>45320</v>
      </c>
      <c r="E9319" s="245">
        <f t="shared" si="436"/>
        <v>59</v>
      </c>
      <c r="F9319" s="306" t="s">
        <v>175</v>
      </c>
      <c r="G9319" s="241">
        <v>24.47</v>
      </c>
      <c r="H9319" s="244">
        <f t="shared" si="437"/>
        <v>1443.73</v>
      </c>
      <c r="I9319" s="246"/>
      <c r="J9319" s="247"/>
      <c r="K9319" s="240"/>
      <c r="L9319" s="245"/>
    </row>
    <row r="9320" spans="1:12">
      <c r="A9320" s="243">
        <v>45261</v>
      </c>
      <c r="B9320" s="243">
        <v>45266</v>
      </c>
      <c r="C9320" s="244">
        <f t="shared" si="435"/>
        <v>6</v>
      </c>
      <c r="D9320" s="239">
        <v>45266</v>
      </c>
      <c r="E9320" s="245">
        <f t="shared" si="436"/>
        <v>5</v>
      </c>
      <c r="F9320" s="306" t="s">
        <v>177</v>
      </c>
      <c r="G9320" s="241">
        <v>5004.29</v>
      </c>
      <c r="H9320" s="244">
        <f t="shared" si="437"/>
        <v>25021.45</v>
      </c>
      <c r="I9320" s="246"/>
      <c r="J9320" s="247"/>
      <c r="K9320" s="240"/>
      <c r="L9320" s="245"/>
    </row>
    <row r="9321" spans="1:12">
      <c r="A9321" s="243">
        <v>45261</v>
      </c>
      <c r="B9321" s="243">
        <v>45329</v>
      </c>
      <c r="C9321" s="244">
        <f t="shared" si="435"/>
        <v>69</v>
      </c>
      <c r="D9321" s="239">
        <v>45329</v>
      </c>
      <c r="E9321" s="245">
        <f t="shared" si="436"/>
        <v>68</v>
      </c>
      <c r="F9321" s="306" t="s">
        <v>175</v>
      </c>
      <c r="G9321" s="241">
        <v>76.040000000000006</v>
      </c>
      <c r="H9321" s="244">
        <f t="shared" si="437"/>
        <v>5170.72</v>
      </c>
      <c r="I9321" s="246"/>
      <c r="J9321" s="247"/>
      <c r="K9321" s="240"/>
      <c r="L9321" s="245"/>
    </row>
    <row r="9322" spans="1:12">
      <c r="A9322" s="243">
        <v>45261</v>
      </c>
      <c r="B9322" s="243">
        <v>45267</v>
      </c>
      <c r="C9322" s="244">
        <f t="shared" si="435"/>
        <v>7</v>
      </c>
      <c r="D9322" s="239">
        <v>45267</v>
      </c>
      <c r="E9322" s="245">
        <f t="shared" si="436"/>
        <v>6</v>
      </c>
      <c r="F9322" s="306" t="s">
        <v>177</v>
      </c>
      <c r="G9322" s="241">
        <v>139.27000000000001</v>
      </c>
      <c r="H9322" s="244">
        <f t="shared" si="437"/>
        <v>835.62000000000012</v>
      </c>
      <c r="I9322" s="246"/>
      <c r="J9322" s="247"/>
      <c r="K9322" s="240"/>
      <c r="L9322" s="245"/>
    </row>
    <row r="9323" spans="1:12">
      <c r="A9323" s="243">
        <v>45261</v>
      </c>
      <c r="B9323" s="243">
        <v>45306</v>
      </c>
      <c r="C9323" s="244">
        <f t="shared" si="435"/>
        <v>46</v>
      </c>
      <c r="D9323" s="239">
        <v>45306</v>
      </c>
      <c r="E9323" s="245">
        <f t="shared" si="436"/>
        <v>45</v>
      </c>
      <c r="F9323" s="306" t="s">
        <v>176</v>
      </c>
      <c r="G9323" s="241">
        <v>9.4600000000000009</v>
      </c>
      <c r="H9323" s="244">
        <f t="shared" si="437"/>
        <v>425.70000000000005</v>
      </c>
      <c r="I9323" s="246"/>
      <c r="J9323" s="247"/>
      <c r="K9323" s="240"/>
      <c r="L9323" s="245"/>
    </row>
    <row r="9324" spans="1:12">
      <c r="A9324" s="243">
        <v>45261</v>
      </c>
      <c r="B9324" s="243">
        <v>45271</v>
      </c>
      <c r="C9324" s="244">
        <f t="shared" si="435"/>
        <v>11</v>
      </c>
      <c r="D9324" s="239">
        <v>45271</v>
      </c>
      <c r="E9324" s="245">
        <f t="shared" si="436"/>
        <v>10</v>
      </c>
      <c r="F9324" s="306" t="s">
        <v>178</v>
      </c>
      <c r="G9324" s="241">
        <v>494192.75</v>
      </c>
      <c r="H9324" s="244">
        <f t="shared" si="437"/>
        <v>4941927.5</v>
      </c>
      <c r="I9324" s="246"/>
      <c r="J9324" s="247"/>
      <c r="K9324" s="240"/>
      <c r="L9324" s="245"/>
    </row>
    <row r="9325" spans="1:12">
      <c r="A9325" s="243">
        <v>45261</v>
      </c>
      <c r="B9325" s="243">
        <v>45271</v>
      </c>
      <c r="C9325" s="244">
        <f t="shared" si="435"/>
        <v>11</v>
      </c>
      <c r="D9325" s="239">
        <v>45271</v>
      </c>
      <c r="E9325" s="245">
        <f t="shared" si="436"/>
        <v>10</v>
      </c>
      <c r="F9325" s="306" t="s">
        <v>176</v>
      </c>
      <c r="G9325" s="241">
        <v>107465.44</v>
      </c>
      <c r="H9325" s="244">
        <f t="shared" si="437"/>
        <v>1074654.3999999999</v>
      </c>
      <c r="I9325" s="246"/>
      <c r="J9325" s="247"/>
      <c r="K9325" s="240"/>
      <c r="L9325" s="245"/>
    </row>
    <row r="9326" spans="1:12">
      <c r="A9326" s="243">
        <v>45261</v>
      </c>
      <c r="B9326" s="243">
        <v>45414</v>
      </c>
      <c r="C9326" s="244">
        <f t="shared" si="435"/>
        <v>154</v>
      </c>
      <c r="D9326" s="239">
        <v>45414</v>
      </c>
      <c r="E9326" s="245">
        <f t="shared" si="436"/>
        <v>153</v>
      </c>
      <c r="F9326" s="306" t="s">
        <v>175</v>
      </c>
      <c r="G9326" s="241">
        <v>124.74</v>
      </c>
      <c r="H9326" s="244">
        <f t="shared" si="437"/>
        <v>19085.219999999998</v>
      </c>
      <c r="I9326" s="246"/>
      <c r="J9326" s="247"/>
      <c r="K9326" s="240"/>
      <c r="L9326" s="245"/>
    </row>
    <row r="9327" spans="1:12">
      <c r="A9327" s="243">
        <v>45261</v>
      </c>
      <c r="B9327" s="243">
        <v>45268</v>
      </c>
      <c r="C9327" s="244">
        <f t="shared" si="435"/>
        <v>8</v>
      </c>
      <c r="D9327" s="239">
        <v>45268</v>
      </c>
      <c r="E9327" s="245">
        <f t="shared" si="436"/>
        <v>7</v>
      </c>
      <c r="F9327" s="306" t="s">
        <v>177</v>
      </c>
      <c r="G9327" s="241">
        <v>34953.33</v>
      </c>
      <c r="H9327" s="244">
        <f t="shared" si="437"/>
        <v>244673.31</v>
      </c>
      <c r="I9327" s="246"/>
      <c r="J9327" s="247"/>
      <c r="K9327" s="240"/>
      <c r="L9327" s="245"/>
    </row>
    <row r="9328" spans="1:12">
      <c r="A9328" s="243">
        <v>45261</v>
      </c>
      <c r="B9328" s="243">
        <v>45321</v>
      </c>
      <c r="C9328" s="244">
        <f t="shared" si="435"/>
        <v>61</v>
      </c>
      <c r="D9328" s="239">
        <v>45321</v>
      </c>
      <c r="E9328" s="245">
        <f t="shared" si="436"/>
        <v>60</v>
      </c>
      <c r="F9328" s="306" t="s">
        <v>176</v>
      </c>
      <c r="G9328" s="241">
        <v>457.06</v>
      </c>
      <c r="H9328" s="244">
        <f t="shared" si="437"/>
        <v>27423.599999999999</v>
      </c>
      <c r="I9328" s="246"/>
      <c r="J9328" s="247"/>
      <c r="K9328" s="240"/>
      <c r="L9328" s="245"/>
    </row>
    <row r="9329" spans="1:12">
      <c r="A9329" s="243">
        <v>45261</v>
      </c>
      <c r="B9329" s="243">
        <v>45287</v>
      </c>
      <c r="C9329" s="244">
        <f t="shared" si="435"/>
        <v>27</v>
      </c>
      <c r="D9329" s="239">
        <v>45287</v>
      </c>
      <c r="E9329" s="245">
        <f t="shared" si="436"/>
        <v>26</v>
      </c>
      <c r="F9329" s="306" t="s">
        <v>175</v>
      </c>
      <c r="G9329" s="241">
        <v>14.36</v>
      </c>
      <c r="H9329" s="244">
        <f t="shared" si="437"/>
        <v>373.36</v>
      </c>
      <c r="I9329" s="246"/>
      <c r="J9329" s="247"/>
      <c r="K9329" s="240"/>
      <c r="L9329" s="245"/>
    </row>
    <row r="9330" spans="1:12">
      <c r="A9330" s="243">
        <v>45261</v>
      </c>
      <c r="B9330" s="243">
        <v>45415</v>
      </c>
      <c r="C9330" s="244">
        <f t="shared" si="435"/>
        <v>155</v>
      </c>
      <c r="D9330" s="239">
        <v>45415</v>
      </c>
      <c r="E9330" s="245">
        <f t="shared" si="436"/>
        <v>154</v>
      </c>
      <c r="F9330" s="306" t="s">
        <v>176</v>
      </c>
      <c r="G9330" s="241">
        <v>46.56</v>
      </c>
      <c r="H9330" s="244">
        <f t="shared" si="437"/>
        <v>7170.2400000000007</v>
      </c>
      <c r="I9330" s="246"/>
      <c r="J9330" s="247"/>
      <c r="K9330" s="240"/>
      <c r="L9330" s="245"/>
    </row>
    <row r="9331" spans="1:12">
      <c r="A9331" s="243">
        <v>45261</v>
      </c>
      <c r="B9331" s="243">
        <v>45271</v>
      </c>
      <c r="C9331" s="244">
        <f t="shared" si="435"/>
        <v>11</v>
      </c>
      <c r="D9331" s="239">
        <v>45271</v>
      </c>
      <c r="E9331" s="245">
        <f t="shared" si="436"/>
        <v>10</v>
      </c>
      <c r="F9331" s="306" t="s">
        <v>175</v>
      </c>
      <c r="G9331" s="241">
        <v>2198.86</v>
      </c>
      <c r="H9331" s="244">
        <f t="shared" si="437"/>
        <v>21988.600000000002</v>
      </c>
      <c r="I9331" s="246"/>
      <c r="J9331" s="247"/>
      <c r="K9331" s="240"/>
      <c r="L9331" s="245"/>
    </row>
    <row r="9332" spans="1:12">
      <c r="A9332" s="243">
        <v>45261</v>
      </c>
      <c r="B9332" s="243">
        <v>45321</v>
      </c>
      <c r="C9332" s="244">
        <f t="shared" si="435"/>
        <v>61</v>
      </c>
      <c r="D9332" s="239">
        <v>45321</v>
      </c>
      <c r="E9332" s="245">
        <f t="shared" si="436"/>
        <v>60</v>
      </c>
      <c r="F9332" s="306" t="s">
        <v>175</v>
      </c>
      <c r="G9332" s="241">
        <v>35.67</v>
      </c>
      <c r="H9332" s="244">
        <f t="shared" si="437"/>
        <v>2140.2000000000003</v>
      </c>
      <c r="I9332" s="246"/>
      <c r="J9332" s="247"/>
      <c r="K9332" s="240"/>
      <c r="L9332" s="245"/>
    </row>
    <row r="9333" spans="1:12">
      <c r="A9333" s="243">
        <v>45261</v>
      </c>
      <c r="B9333" s="243">
        <v>45273</v>
      </c>
      <c r="C9333" s="244">
        <f t="shared" si="435"/>
        <v>13</v>
      </c>
      <c r="D9333" s="239">
        <v>45273</v>
      </c>
      <c r="E9333" s="245">
        <f t="shared" si="436"/>
        <v>12</v>
      </c>
      <c r="F9333" s="306" t="s">
        <v>176</v>
      </c>
      <c r="G9333" s="241">
        <v>3142.95</v>
      </c>
      <c r="H9333" s="244">
        <f t="shared" si="437"/>
        <v>37715.399999999994</v>
      </c>
      <c r="I9333" s="246"/>
      <c r="J9333" s="247"/>
      <c r="K9333" s="240"/>
      <c r="L9333" s="245"/>
    </row>
    <row r="9334" spans="1:12">
      <c r="A9334" s="243">
        <v>45261</v>
      </c>
      <c r="B9334" s="243">
        <v>45309</v>
      </c>
      <c r="C9334" s="244">
        <f t="shared" si="435"/>
        <v>49</v>
      </c>
      <c r="D9334" s="239">
        <v>45309</v>
      </c>
      <c r="E9334" s="245">
        <f t="shared" si="436"/>
        <v>48</v>
      </c>
      <c r="F9334" s="306" t="s">
        <v>176</v>
      </c>
      <c r="G9334" s="241">
        <v>7518.66</v>
      </c>
      <c r="H9334" s="244">
        <f t="shared" si="437"/>
        <v>360895.68</v>
      </c>
      <c r="I9334" s="246"/>
      <c r="J9334" s="247"/>
      <c r="K9334" s="240"/>
      <c r="L9334" s="245"/>
    </row>
    <row r="9335" spans="1:12">
      <c r="A9335" s="243">
        <v>45261</v>
      </c>
      <c r="B9335" s="243">
        <v>45393</v>
      </c>
      <c r="C9335" s="244">
        <f t="shared" si="435"/>
        <v>133</v>
      </c>
      <c r="D9335" s="239">
        <v>45393</v>
      </c>
      <c r="E9335" s="245">
        <f t="shared" si="436"/>
        <v>132</v>
      </c>
      <c r="F9335" s="306" t="s">
        <v>175</v>
      </c>
      <c r="G9335" s="241">
        <v>51.81</v>
      </c>
      <c r="H9335" s="244">
        <f t="shared" si="437"/>
        <v>6838.92</v>
      </c>
      <c r="I9335" s="246"/>
      <c r="J9335" s="247"/>
      <c r="K9335" s="240"/>
      <c r="L9335" s="245"/>
    </row>
    <row r="9336" spans="1:12">
      <c r="A9336" s="243">
        <v>45261</v>
      </c>
      <c r="B9336" s="243">
        <v>45273</v>
      </c>
      <c r="C9336" s="244">
        <f t="shared" si="435"/>
        <v>13</v>
      </c>
      <c r="D9336" s="239">
        <v>45273</v>
      </c>
      <c r="E9336" s="245">
        <f t="shared" si="436"/>
        <v>12</v>
      </c>
      <c r="F9336" s="306" t="s">
        <v>175</v>
      </c>
      <c r="G9336" s="241">
        <v>791.06</v>
      </c>
      <c r="H9336" s="244">
        <f t="shared" si="437"/>
        <v>9492.7199999999993</v>
      </c>
      <c r="I9336" s="246"/>
      <c r="J9336" s="247"/>
      <c r="K9336" s="240"/>
      <c r="L9336" s="245"/>
    </row>
    <row r="9337" spans="1:12">
      <c r="A9337" s="243">
        <v>45261</v>
      </c>
      <c r="B9337" s="243">
        <v>45274</v>
      </c>
      <c r="C9337" s="244">
        <f t="shared" si="435"/>
        <v>14</v>
      </c>
      <c r="D9337" s="239">
        <v>45274</v>
      </c>
      <c r="E9337" s="245">
        <f t="shared" si="436"/>
        <v>13</v>
      </c>
      <c r="F9337" s="306" t="s">
        <v>176</v>
      </c>
      <c r="G9337" s="241">
        <v>2438.69</v>
      </c>
      <c r="H9337" s="244">
        <f t="shared" si="437"/>
        <v>31702.97</v>
      </c>
      <c r="I9337" s="246"/>
      <c r="J9337" s="247"/>
      <c r="K9337" s="240"/>
      <c r="L9337" s="245"/>
    </row>
    <row r="9338" spans="1:12">
      <c r="A9338" s="243">
        <v>45261</v>
      </c>
      <c r="B9338" s="243">
        <v>45274</v>
      </c>
      <c r="C9338" s="244">
        <f t="shared" si="435"/>
        <v>14</v>
      </c>
      <c r="D9338" s="239">
        <v>45274</v>
      </c>
      <c r="E9338" s="245">
        <f t="shared" si="436"/>
        <v>13</v>
      </c>
      <c r="F9338" s="306" t="s">
        <v>175</v>
      </c>
      <c r="G9338" s="241">
        <v>271.01</v>
      </c>
      <c r="H9338" s="244">
        <f t="shared" si="437"/>
        <v>3523.13</v>
      </c>
      <c r="I9338" s="246"/>
      <c r="J9338" s="247"/>
      <c r="K9338" s="240"/>
      <c r="L9338" s="245"/>
    </row>
    <row r="9339" spans="1:12">
      <c r="A9339" s="243">
        <v>45261</v>
      </c>
      <c r="B9339" s="243">
        <v>45275</v>
      </c>
      <c r="C9339" s="244">
        <f t="shared" si="435"/>
        <v>15</v>
      </c>
      <c r="D9339" s="239">
        <v>45275</v>
      </c>
      <c r="E9339" s="245">
        <f t="shared" si="436"/>
        <v>14</v>
      </c>
      <c r="F9339" s="306" t="s">
        <v>175</v>
      </c>
      <c r="G9339" s="241">
        <v>191.13</v>
      </c>
      <c r="H9339" s="244">
        <f t="shared" si="437"/>
        <v>2675.8199999999997</v>
      </c>
      <c r="I9339" s="246"/>
      <c r="J9339" s="247"/>
      <c r="K9339" s="240"/>
      <c r="L9339" s="245"/>
    </row>
    <row r="9340" spans="1:12">
      <c r="A9340" s="243">
        <v>45261</v>
      </c>
      <c r="B9340" s="243">
        <v>45371</v>
      </c>
      <c r="C9340" s="244">
        <f t="shared" si="435"/>
        <v>111</v>
      </c>
      <c r="D9340" s="239">
        <v>45371</v>
      </c>
      <c r="E9340" s="245">
        <f t="shared" si="436"/>
        <v>110</v>
      </c>
      <c r="F9340" s="306" t="s">
        <v>176</v>
      </c>
      <c r="G9340" s="241">
        <v>16.690000000000001</v>
      </c>
      <c r="H9340" s="244">
        <f t="shared" si="437"/>
        <v>1835.9</v>
      </c>
      <c r="I9340" s="246"/>
      <c r="J9340" s="247"/>
      <c r="K9340" s="240"/>
      <c r="L9340" s="245"/>
    </row>
    <row r="9341" spans="1:12">
      <c r="A9341" s="243">
        <v>45261</v>
      </c>
      <c r="B9341" s="243">
        <v>45271</v>
      </c>
      <c r="C9341" s="244">
        <f t="shared" si="435"/>
        <v>11</v>
      </c>
      <c r="D9341" s="239">
        <v>45271</v>
      </c>
      <c r="E9341" s="245">
        <f t="shared" si="436"/>
        <v>10</v>
      </c>
      <c r="F9341" s="306" t="s">
        <v>177</v>
      </c>
      <c r="G9341" s="241">
        <v>24866.18</v>
      </c>
      <c r="H9341" s="244">
        <f t="shared" si="437"/>
        <v>248661.8</v>
      </c>
      <c r="I9341" s="246"/>
      <c r="J9341" s="247"/>
      <c r="K9341" s="240"/>
      <c r="L9341" s="245"/>
    </row>
    <row r="9342" spans="1:12">
      <c r="A9342" s="243">
        <v>45261</v>
      </c>
      <c r="B9342" s="243">
        <v>45334</v>
      </c>
      <c r="C9342" s="244">
        <f t="shared" si="435"/>
        <v>74</v>
      </c>
      <c r="D9342" s="239">
        <v>45334</v>
      </c>
      <c r="E9342" s="245">
        <f t="shared" si="436"/>
        <v>73</v>
      </c>
      <c r="F9342" s="306" t="s">
        <v>175</v>
      </c>
      <c r="G9342" s="241">
        <v>17.87</v>
      </c>
      <c r="H9342" s="244">
        <f t="shared" si="437"/>
        <v>1304.51</v>
      </c>
      <c r="I9342" s="246"/>
      <c r="J9342" s="247"/>
      <c r="K9342" s="240"/>
      <c r="L9342" s="245"/>
    </row>
    <row r="9343" spans="1:12">
      <c r="A9343" s="243">
        <v>45261</v>
      </c>
      <c r="B9343" s="243">
        <v>45272</v>
      </c>
      <c r="C9343" s="244">
        <f t="shared" si="435"/>
        <v>12</v>
      </c>
      <c r="D9343" s="239">
        <v>45272</v>
      </c>
      <c r="E9343" s="245">
        <f t="shared" si="436"/>
        <v>11</v>
      </c>
      <c r="F9343" s="306" t="s">
        <v>177</v>
      </c>
      <c r="G9343" s="241">
        <v>275891.53999999998</v>
      </c>
      <c r="H9343" s="244">
        <f t="shared" si="437"/>
        <v>3034806.94</v>
      </c>
      <c r="I9343" s="246"/>
      <c r="J9343" s="247"/>
      <c r="K9343" s="240"/>
      <c r="L9343" s="245"/>
    </row>
    <row r="9344" spans="1:12">
      <c r="A9344" s="243">
        <v>45261</v>
      </c>
      <c r="B9344" s="243">
        <v>45296</v>
      </c>
      <c r="C9344" s="244">
        <f t="shared" si="435"/>
        <v>36</v>
      </c>
      <c r="D9344" s="239">
        <v>45296</v>
      </c>
      <c r="E9344" s="245">
        <f t="shared" si="436"/>
        <v>35</v>
      </c>
      <c r="F9344" s="306" t="s">
        <v>175</v>
      </c>
      <c r="G9344" s="241">
        <v>72.3</v>
      </c>
      <c r="H9344" s="244">
        <f t="shared" si="437"/>
        <v>2530.5</v>
      </c>
      <c r="I9344" s="246"/>
      <c r="J9344" s="247"/>
      <c r="K9344" s="240"/>
      <c r="L9344" s="245"/>
    </row>
    <row r="9345" spans="1:12">
      <c r="A9345" s="243">
        <v>45261</v>
      </c>
      <c r="B9345" s="243">
        <v>45397</v>
      </c>
      <c r="C9345" s="244">
        <f t="shared" si="435"/>
        <v>137</v>
      </c>
      <c r="D9345" s="239">
        <v>45397</v>
      </c>
      <c r="E9345" s="245">
        <f t="shared" si="436"/>
        <v>136</v>
      </c>
      <c r="F9345" s="306" t="s">
        <v>175</v>
      </c>
      <c r="G9345" s="241">
        <v>50.03</v>
      </c>
      <c r="H9345" s="244">
        <f t="shared" si="437"/>
        <v>6804.08</v>
      </c>
      <c r="I9345" s="246"/>
      <c r="J9345" s="247"/>
      <c r="K9345" s="240"/>
      <c r="L9345" s="245"/>
    </row>
    <row r="9346" spans="1:12">
      <c r="A9346" s="243">
        <v>45261</v>
      </c>
      <c r="B9346" s="243">
        <v>45279</v>
      </c>
      <c r="C9346" s="244">
        <f t="shared" si="435"/>
        <v>19</v>
      </c>
      <c r="D9346" s="239">
        <v>45279</v>
      </c>
      <c r="E9346" s="245">
        <f t="shared" si="436"/>
        <v>18</v>
      </c>
      <c r="F9346" s="306" t="s">
        <v>175</v>
      </c>
      <c r="G9346" s="241">
        <v>560.99</v>
      </c>
      <c r="H9346" s="244">
        <f t="shared" si="437"/>
        <v>10097.82</v>
      </c>
      <c r="I9346" s="246"/>
      <c r="J9346" s="247"/>
      <c r="K9346" s="240"/>
      <c r="L9346" s="245"/>
    </row>
    <row r="9347" spans="1:12">
      <c r="A9347" s="243">
        <v>45261</v>
      </c>
      <c r="B9347" s="243">
        <v>45399</v>
      </c>
      <c r="C9347" s="244">
        <f t="shared" si="435"/>
        <v>139</v>
      </c>
      <c r="D9347" s="239">
        <v>45399</v>
      </c>
      <c r="E9347" s="245">
        <f t="shared" si="436"/>
        <v>138</v>
      </c>
      <c r="F9347" s="306" t="s">
        <v>175</v>
      </c>
      <c r="G9347" s="241">
        <v>71.92</v>
      </c>
      <c r="H9347" s="244">
        <f t="shared" si="437"/>
        <v>9924.9600000000009</v>
      </c>
      <c r="I9347" s="246"/>
      <c r="J9347" s="247"/>
      <c r="K9347" s="240"/>
      <c r="L9347" s="245"/>
    </row>
    <row r="9348" spans="1:12">
      <c r="A9348" s="243">
        <v>45261</v>
      </c>
      <c r="B9348" s="243">
        <v>45265</v>
      </c>
      <c r="C9348" s="244">
        <f t="shared" si="435"/>
        <v>5</v>
      </c>
      <c r="D9348" s="239">
        <v>45265</v>
      </c>
      <c r="E9348" s="245">
        <f t="shared" si="436"/>
        <v>4</v>
      </c>
      <c r="F9348" s="306" t="s">
        <v>178</v>
      </c>
      <c r="G9348" s="241">
        <v>7349.16</v>
      </c>
      <c r="H9348" s="244">
        <f t="shared" si="437"/>
        <v>29396.639999999999</v>
      </c>
      <c r="I9348" s="246"/>
      <c r="J9348" s="247"/>
      <c r="K9348" s="240"/>
      <c r="L9348" s="245"/>
    </row>
    <row r="9349" spans="1:12">
      <c r="A9349" s="243">
        <v>45261</v>
      </c>
      <c r="B9349" s="243">
        <v>45299</v>
      </c>
      <c r="C9349" s="244">
        <f t="shared" si="435"/>
        <v>39</v>
      </c>
      <c r="D9349" s="239">
        <v>45299</v>
      </c>
      <c r="E9349" s="245">
        <f t="shared" si="436"/>
        <v>38</v>
      </c>
      <c r="F9349" s="306" t="s">
        <v>175</v>
      </c>
      <c r="G9349" s="241">
        <v>119</v>
      </c>
      <c r="H9349" s="244">
        <f t="shared" si="437"/>
        <v>4522</v>
      </c>
      <c r="I9349" s="246"/>
      <c r="J9349" s="247"/>
      <c r="K9349" s="240"/>
      <c r="L9349" s="245"/>
    </row>
    <row r="9350" spans="1:12">
      <c r="A9350" s="243">
        <v>45261</v>
      </c>
      <c r="B9350" s="243">
        <v>45265</v>
      </c>
      <c r="C9350" s="244">
        <f t="shared" si="435"/>
        <v>5</v>
      </c>
      <c r="D9350" s="239">
        <v>45265</v>
      </c>
      <c r="E9350" s="245">
        <f t="shared" si="436"/>
        <v>4</v>
      </c>
      <c r="F9350" s="306" t="s">
        <v>176</v>
      </c>
      <c r="G9350" s="241">
        <v>209598.33</v>
      </c>
      <c r="H9350" s="244">
        <f t="shared" si="437"/>
        <v>838393.32</v>
      </c>
      <c r="I9350" s="246"/>
      <c r="J9350" s="247"/>
      <c r="K9350" s="240"/>
      <c r="L9350" s="245"/>
    </row>
    <row r="9351" spans="1:12">
      <c r="A9351" s="243">
        <v>45261</v>
      </c>
      <c r="B9351" s="243">
        <v>45300</v>
      </c>
      <c r="C9351" s="244">
        <f t="shared" ref="C9351:C9414" si="438">B9351-A9351+1</f>
        <v>40</v>
      </c>
      <c r="D9351" s="239">
        <v>45300</v>
      </c>
      <c r="E9351" s="245">
        <f t="shared" ref="E9351:E9414" si="439">D9351-A9351</f>
        <v>39</v>
      </c>
      <c r="F9351" s="306" t="s">
        <v>175</v>
      </c>
      <c r="G9351" s="241">
        <v>970.48</v>
      </c>
      <c r="H9351" s="244">
        <f t="shared" ref="H9351:H9414" si="440">E9351*G9351</f>
        <v>37848.720000000001</v>
      </c>
      <c r="I9351" s="246"/>
      <c r="J9351" s="247"/>
      <c r="K9351" s="240"/>
      <c r="L9351" s="245"/>
    </row>
    <row r="9352" spans="1:12">
      <c r="A9352" s="243">
        <v>45261</v>
      </c>
      <c r="B9352" s="243">
        <v>45266</v>
      </c>
      <c r="C9352" s="244">
        <f t="shared" si="438"/>
        <v>6</v>
      </c>
      <c r="D9352" s="239">
        <v>45266</v>
      </c>
      <c r="E9352" s="245">
        <f t="shared" si="439"/>
        <v>5</v>
      </c>
      <c r="F9352" s="306" t="s">
        <v>178</v>
      </c>
      <c r="G9352" s="241">
        <v>826.83</v>
      </c>
      <c r="H9352" s="244">
        <f t="shared" si="440"/>
        <v>4134.1500000000005</v>
      </c>
      <c r="I9352" s="246"/>
      <c r="J9352" s="247"/>
      <c r="K9352" s="240"/>
      <c r="L9352" s="245"/>
    </row>
    <row r="9353" spans="1:12">
      <c r="A9353" s="243">
        <v>45261</v>
      </c>
      <c r="B9353" s="243">
        <v>45384</v>
      </c>
      <c r="C9353" s="244">
        <f t="shared" si="438"/>
        <v>124</v>
      </c>
      <c r="D9353" s="239">
        <v>45384</v>
      </c>
      <c r="E9353" s="245">
        <f t="shared" si="439"/>
        <v>123</v>
      </c>
      <c r="F9353" s="306" t="s">
        <v>175</v>
      </c>
      <c r="G9353" s="241">
        <v>47.07</v>
      </c>
      <c r="H9353" s="244">
        <f t="shared" si="440"/>
        <v>5789.61</v>
      </c>
      <c r="I9353" s="246"/>
      <c r="J9353" s="247"/>
      <c r="K9353" s="240"/>
      <c r="L9353" s="245"/>
    </row>
    <row r="9354" spans="1:12">
      <c r="A9354" s="243">
        <v>45262</v>
      </c>
      <c r="B9354" s="243">
        <v>45436</v>
      </c>
      <c r="C9354" s="244">
        <f t="shared" si="438"/>
        <v>175</v>
      </c>
      <c r="D9354" s="239">
        <v>45436</v>
      </c>
      <c r="E9354" s="245">
        <f t="shared" si="439"/>
        <v>174</v>
      </c>
      <c r="F9354" s="306" t="s">
        <v>176</v>
      </c>
      <c r="G9354" s="241">
        <v>15.17</v>
      </c>
      <c r="H9354" s="244">
        <f t="shared" si="440"/>
        <v>2639.58</v>
      </c>
      <c r="I9354" s="246"/>
      <c r="J9354" s="247"/>
      <c r="K9354" s="240"/>
      <c r="L9354" s="245"/>
    </row>
    <row r="9355" spans="1:12">
      <c r="A9355" s="243">
        <v>45262</v>
      </c>
      <c r="B9355" s="243">
        <v>45272</v>
      </c>
      <c r="C9355" s="244">
        <f t="shared" si="438"/>
        <v>11</v>
      </c>
      <c r="D9355" s="239">
        <v>45272</v>
      </c>
      <c r="E9355" s="245">
        <f t="shared" si="439"/>
        <v>10</v>
      </c>
      <c r="F9355" s="306" t="s">
        <v>177</v>
      </c>
      <c r="G9355" s="241">
        <v>30886.17</v>
      </c>
      <c r="H9355" s="244">
        <f t="shared" si="440"/>
        <v>308861.69999999995</v>
      </c>
      <c r="I9355" s="246"/>
      <c r="J9355" s="247"/>
      <c r="K9355" s="240"/>
      <c r="L9355" s="245"/>
    </row>
    <row r="9356" spans="1:12">
      <c r="A9356" s="243">
        <v>45262</v>
      </c>
      <c r="B9356" s="243">
        <v>45273</v>
      </c>
      <c r="C9356" s="244">
        <f t="shared" si="438"/>
        <v>12</v>
      </c>
      <c r="D9356" s="239">
        <v>45273</v>
      </c>
      <c r="E9356" s="245">
        <f t="shared" si="439"/>
        <v>11</v>
      </c>
      <c r="F9356" s="306" t="s">
        <v>177</v>
      </c>
      <c r="G9356" s="241">
        <v>53.25</v>
      </c>
      <c r="H9356" s="244">
        <f t="shared" si="440"/>
        <v>585.75</v>
      </c>
      <c r="I9356" s="246"/>
      <c r="J9356" s="247"/>
      <c r="K9356" s="240"/>
      <c r="L9356" s="245"/>
    </row>
    <row r="9357" spans="1:12">
      <c r="A9357" s="243">
        <v>45262</v>
      </c>
      <c r="B9357" s="243">
        <v>45265</v>
      </c>
      <c r="C9357" s="244">
        <f t="shared" si="438"/>
        <v>4</v>
      </c>
      <c r="D9357" s="239">
        <v>45265</v>
      </c>
      <c r="E9357" s="245">
        <f t="shared" si="439"/>
        <v>3</v>
      </c>
      <c r="F9357" s="306" t="s">
        <v>178</v>
      </c>
      <c r="G9357" s="241">
        <v>2080.37</v>
      </c>
      <c r="H9357" s="244">
        <f t="shared" si="440"/>
        <v>6241.11</v>
      </c>
      <c r="I9357" s="246"/>
      <c r="J9357" s="247"/>
      <c r="K9357" s="240"/>
      <c r="L9357" s="245"/>
    </row>
    <row r="9358" spans="1:12">
      <c r="A9358" s="243">
        <v>45262</v>
      </c>
      <c r="B9358" s="243">
        <v>45265</v>
      </c>
      <c r="C9358" s="244">
        <f t="shared" si="438"/>
        <v>4</v>
      </c>
      <c r="D9358" s="239">
        <v>45265</v>
      </c>
      <c r="E9358" s="245">
        <f t="shared" si="439"/>
        <v>3</v>
      </c>
      <c r="F9358" s="306" t="s">
        <v>176</v>
      </c>
      <c r="G9358" s="241">
        <v>87644.09</v>
      </c>
      <c r="H9358" s="244">
        <f t="shared" si="440"/>
        <v>262932.27</v>
      </c>
      <c r="I9358" s="246"/>
      <c r="J9358" s="247"/>
      <c r="K9358" s="240"/>
      <c r="L9358" s="245"/>
    </row>
    <row r="9359" spans="1:12">
      <c r="A9359" s="243">
        <v>45262</v>
      </c>
      <c r="B9359" s="243">
        <v>45266</v>
      </c>
      <c r="C9359" s="244">
        <f t="shared" si="438"/>
        <v>5</v>
      </c>
      <c r="D9359" s="239">
        <v>45266</v>
      </c>
      <c r="E9359" s="245">
        <f t="shared" si="439"/>
        <v>4</v>
      </c>
      <c r="F9359" s="306" t="s">
        <v>178</v>
      </c>
      <c r="G9359" s="241">
        <v>12129.75</v>
      </c>
      <c r="H9359" s="244">
        <f t="shared" si="440"/>
        <v>48519</v>
      </c>
      <c r="I9359" s="246"/>
      <c r="J9359" s="247"/>
      <c r="K9359" s="240"/>
      <c r="L9359" s="245"/>
    </row>
    <row r="9360" spans="1:12">
      <c r="A9360" s="243">
        <v>45262</v>
      </c>
      <c r="B9360" s="243">
        <v>45265</v>
      </c>
      <c r="C9360" s="244">
        <f t="shared" si="438"/>
        <v>4</v>
      </c>
      <c r="D9360" s="239">
        <v>45265</v>
      </c>
      <c r="E9360" s="245">
        <f t="shared" si="439"/>
        <v>3</v>
      </c>
      <c r="F9360" s="306" t="s">
        <v>175</v>
      </c>
      <c r="G9360" s="241">
        <v>652705.21</v>
      </c>
      <c r="H9360" s="244">
        <f t="shared" si="440"/>
        <v>1958115.63</v>
      </c>
      <c r="I9360" s="246"/>
      <c r="J9360" s="247"/>
      <c r="K9360" s="240"/>
      <c r="L9360" s="245"/>
    </row>
    <row r="9361" spans="1:12">
      <c r="A9361" s="243">
        <v>45262</v>
      </c>
      <c r="B9361" s="243">
        <v>45266</v>
      </c>
      <c r="C9361" s="244">
        <f t="shared" si="438"/>
        <v>5</v>
      </c>
      <c r="D9361" s="239">
        <v>45266</v>
      </c>
      <c r="E9361" s="245">
        <f t="shared" si="439"/>
        <v>4</v>
      </c>
      <c r="F9361" s="306" t="s">
        <v>176</v>
      </c>
      <c r="G9361" s="241">
        <v>23419.1</v>
      </c>
      <c r="H9361" s="244">
        <f t="shared" si="440"/>
        <v>93676.4</v>
      </c>
      <c r="I9361" s="246"/>
      <c r="J9361" s="247"/>
      <c r="K9361" s="240"/>
      <c r="L9361" s="245"/>
    </row>
    <row r="9362" spans="1:12">
      <c r="A9362" s="243">
        <v>45262</v>
      </c>
      <c r="B9362" s="243">
        <v>45267</v>
      </c>
      <c r="C9362" s="244">
        <f t="shared" si="438"/>
        <v>6</v>
      </c>
      <c r="D9362" s="239">
        <v>45267</v>
      </c>
      <c r="E9362" s="245">
        <f t="shared" si="439"/>
        <v>5</v>
      </c>
      <c r="F9362" s="306" t="s">
        <v>178</v>
      </c>
      <c r="G9362" s="241">
        <v>11961.94</v>
      </c>
      <c r="H9362" s="244">
        <f t="shared" si="440"/>
        <v>59809.700000000004</v>
      </c>
      <c r="I9362" s="246"/>
      <c r="J9362" s="247"/>
      <c r="K9362" s="240"/>
      <c r="L9362" s="245"/>
    </row>
    <row r="9363" spans="1:12">
      <c r="A9363" s="243">
        <v>45262</v>
      </c>
      <c r="B9363" s="243">
        <v>45267</v>
      </c>
      <c r="C9363" s="244">
        <f t="shared" si="438"/>
        <v>6</v>
      </c>
      <c r="D9363" s="239">
        <v>45267</v>
      </c>
      <c r="E9363" s="245">
        <f t="shared" si="439"/>
        <v>5</v>
      </c>
      <c r="F9363" s="306" t="s">
        <v>176</v>
      </c>
      <c r="G9363" s="241">
        <v>21848.39</v>
      </c>
      <c r="H9363" s="244">
        <f t="shared" si="440"/>
        <v>109241.95</v>
      </c>
      <c r="I9363" s="246"/>
      <c r="J9363" s="247"/>
      <c r="K9363" s="240"/>
      <c r="L9363" s="245"/>
    </row>
    <row r="9364" spans="1:12">
      <c r="A9364" s="243">
        <v>45262</v>
      </c>
      <c r="B9364" s="243">
        <v>45266</v>
      </c>
      <c r="C9364" s="244">
        <f t="shared" si="438"/>
        <v>5</v>
      </c>
      <c r="D9364" s="239">
        <v>45266</v>
      </c>
      <c r="E9364" s="245">
        <f t="shared" si="439"/>
        <v>4</v>
      </c>
      <c r="F9364" s="306" t="s">
        <v>175</v>
      </c>
      <c r="G9364" s="241">
        <v>6752.41</v>
      </c>
      <c r="H9364" s="244">
        <f t="shared" si="440"/>
        <v>27009.64</v>
      </c>
      <c r="I9364" s="246"/>
      <c r="J9364" s="247"/>
      <c r="K9364" s="240"/>
      <c r="L9364" s="245"/>
    </row>
    <row r="9365" spans="1:12">
      <c r="A9365" s="243">
        <v>45262</v>
      </c>
      <c r="B9365" s="243">
        <v>45280</v>
      </c>
      <c r="C9365" s="244">
        <f t="shared" si="438"/>
        <v>19</v>
      </c>
      <c r="D9365" s="239">
        <v>45280</v>
      </c>
      <c r="E9365" s="245">
        <f t="shared" si="439"/>
        <v>18</v>
      </c>
      <c r="F9365" s="306" t="s">
        <v>175</v>
      </c>
      <c r="G9365" s="241">
        <v>99.66</v>
      </c>
      <c r="H9365" s="244">
        <f t="shared" si="440"/>
        <v>1793.8799999999999</v>
      </c>
      <c r="I9365" s="246"/>
      <c r="J9365" s="247"/>
      <c r="K9365" s="240"/>
      <c r="L9365" s="245"/>
    </row>
    <row r="9366" spans="1:12">
      <c r="A9366" s="243">
        <v>45262</v>
      </c>
      <c r="B9366" s="243">
        <v>45267</v>
      </c>
      <c r="C9366" s="244">
        <f t="shared" si="438"/>
        <v>6</v>
      </c>
      <c r="D9366" s="239">
        <v>45267</v>
      </c>
      <c r="E9366" s="245">
        <f t="shared" si="439"/>
        <v>5</v>
      </c>
      <c r="F9366" s="306" t="s">
        <v>175</v>
      </c>
      <c r="G9366" s="241">
        <v>3143.63</v>
      </c>
      <c r="H9366" s="244">
        <f t="shared" si="440"/>
        <v>15718.150000000001</v>
      </c>
      <c r="I9366" s="246"/>
      <c r="J9366" s="247"/>
      <c r="K9366" s="240"/>
      <c r="L9366" s="245"/>
    </row>
    <row r="9367" spans="1:12">
      <c r="A9367" s="243">
        <v>45262</v>
      </c>
      <c r="B9367" s="243">
        <v>45268</v>
      </c>
      <c r="C9367" s="244">
        <f t="shared" si="438"/>
        <v>7</v>
      </c>
      <c r="D9367" s="239">
        <v>45268</v>
      </c>
      <c r="E9367" s="245">
        <f t="shared" si="439"/>
        <v>6</v>
      </c>
      <c r="F9367" s="306" t="s">
        <v>176</v>
      </c>
      <c r="G9367" s="241">
        <v>984.76</v>
      </c>
      <c r="H9367" s="244">
        <f t="shared" si="440"/>
        <v>5908.5599999999995</v>
      </c>
      <c r="I9367" s="246"/>
      <c r="J9367" s="247"/>
      <c r="K9367" s="240"/>
      <c r="L9367" s="245"/>
    </row>
    <row r="9368" spans="1:12">
      <c r="A9368" s="243">
        <v>45262</v>
      </c>
      <c r="B9368" s="243">
        <v>45268</v>
      </c>
      <c r="C9368" s="244">
        <f t="shared" si="438"/>
        <v>7</v>
      </c>
      <c r="D9368" s="239">
        <v>45268</v>
      </c>
      <c r="E9368" s="245">
        <f t="shared" si="439"/>
        <v>6</v>
      </c>
      <c r="F9368" s="306" t="s">
        <v>175</v>
      </c>
      <c r="G9368" s="241">
        <v>391.71</v>
      </c>
      <c r="H9368" s="244">
        <f t="shared" si="440"/>
        <v>2350.2599999999998</v>
      </c>
      <c r="I9368" s="246"/>
      <c r="J9368" s="247"/>
      <c r="K9368" s="240"/>
      <c r="L9368" s="245"/>
    </row>
    <row r="9369" spans="1:12">
      <c r="A9369" s="243">
        <v>45262</v>
      </c>
      <c r="B9369" s="243">
        <v>45265</v>
      </c>
      <c r="C9369" s="244">
        <f t="shared" si="438"/>
        <v>4</v>
      </c>
      <c r="D9369" s="239">
        <v>45265</v>
      </c>
      <c r="E9369" s="245">
        <f t="shared" si="439"/>
        <v>3</v>
      </c>
      <c r="F9369" s="306" t="s">
        <v>177</v>
      </c>
      <c r="G9369" s="241">
        <v>12169.79</v>
      </c>
      <c r="H9369" s="244">
        <f t="shared" si="440"/>
        <v>36509.370000000003</v>
      </c>
      <c r="I9369" s="246"/>
      <c r="J9369" s="247"/>
      <c r="K9369" s="240"/>
      <c r="L9369" s="245"/>
    </row>
    <row r="9370" spans="1:12">
      <c r="A9370" s="243">
        <v>45262</v>
      </c>
      <c r="B9370" s="243">
        <v>45266</v>
      </c>
      <c r="C9370" s="244">
        <f t="shared" si="438"/>
        <v>5</v>
      </c>
      <c r="D9370" s="239">
        <v>45266</v>
      </c>
      <c r="E9370" s="245">
        <f t="shared" si="439"/>
        <v>4</v>
      </c>
      <c r="F9370" s="306" t="s">
        <v>177</v>
      </c>
      <c r="G9370" s="241">
        <v>1511.22</v>
      </c>
      <c r="H9370" s="244">
        <f t="shared" si="440"/>
        <v>6044.88</v>
      </c>
      <c r="I9370" s="246"/>
      <c r="J9370" s="247"/>
      <c r="K9370" s="240"/>
      <c r="L9370" s="245"/>
    </row>
    <row r="9371" spans="1:12">
      <c r="A9371" s="243">
        <v>45262</v>
      </c>
      <c r="B9371" s="243">
        <v>45267</v>
      </c>
      <c r="C9371" s="244">
        <f t="shared" si="438"/>
        <v>6</v>
      </c>
      <c r="D9371" s="239">
        <v>45267</v>
      </c>
      <c r="E9371" s="245">
        <f t="shared" si="439"/>
        <v>5</v>
      </c>
      <c r="F9371" s="306" t="s">
        <v>177</v>
      </c>
      <c r="G9371" s="241">
        <v>1787.47</v>
      </c>
      <c r="H9371" s="244">
        <f t="shared" si="440"/>
        <v>8937.35</v>
      </c>
      <c r="I9371" s="246"/>
      <c r="J9371" s="247"/>
      <c r="K9371" s="240"/>
      <c r="L9371" s="245"/>
    </row>
    <row r="9372" spans="1:12">
      <c r="A9372" s="243">
        <v>45262</v>
      </c>
      <c r="B9372" s="243">
        <v>45271</v>
      </c>
      <c r="C9372" s="244">
        <f t="shared" si="438"/>
        <v>10</v>
      </c>
      <c r="D9372" s="239">
        <v>45271</v>
      </c>
      <c r="E9372" s="245">
        <f t="shared" si="439"/>
        <v>9</v>
      </c>
      <c r="F9372" s="306" t="s">
        <v>178</v>
      </c>
      <c r="G9372" s="241">
        <v>6766.76</v>
      </c>
      <c r="H9372" s="244">
        <f t="shared" si="440"/>
        <v>60900.840000000004</v>
      </c>
      <c r="I9372" s="246"/>
      <c r="J9372" s="247"/>
      <c r="K9372" s="240"/>
      <c r="L9372" s="245"/>
    </row>
    <row r="9373" spans="1:12">
      <c r="A9373" s="243">
        <v>45262</v>
      </c>
      <c r="B9373" s="243">
        <v>45271</v>
      </c>
      <c r="C9373" s="244">
        <f t="shared" si="438"/>
        <v>10</v>
      </c>
      <c r="D9373" s="239">
        <v>45271</v>
      </c>
      <c r="E9373" s="245">
        <f t="shared" si="439"/>
        <v>9</v>
      </c>
      <c r="F9373" s="306" t="s">
        <v>176</v>
      </c>
      <c r="G9373" s="241">
        <v>1707.64</v>
      </c>
      <c r="H9373" s="244">
        <f t="shared" si="440"/>
        <v>15368.76</v>
      </c>
      <c r="I9373" s="246"/>
      <c r="J9373" s="247"/>
      <c r="K9373" s="240"/>
      <c r="L9373" s="245"/>
    </row>
    <row r="9374" spans="1:12">
      <c r="A9374" s="243">
        <v>45262</v>
      </c>
      <c r="B9374" s="243">
        <v>45414</v>
      </c>
      <c r="C9374" s="244">
        <f t="shared" si="438"/>
        <v>153</v>
      </c>
      <c r="D9374" s="239">
        <v>45414</v>
      </c>
      <c r="E9374" s="245">
        <f t="shared" si="439"/>
        <v>152</v>
      </c>
      <c r="F9374" s="306" t="s">
        <v>175</v>
      </c>
      <c r="G9374" s="241">
        <v>7.97</v>
      </c>
      <c r="H9374" s="244">
        <f t="shared" si="440"/>
        <v>1211.44</v>
      </c>
      <c r="I9374" s="246"/>
      <c r="J9374" s="247"/>
      <c r="K9374" s="240"/>
      <c r="L9374" s="245"/>
    </row>
    <row r="9375" spans="1:12">
      <c r="A9375" s="243">
        <v>45262</v>
      </c>
      <c r="B9375" s="243">
        <v>45268</v>
      </c>
      <c r="C9375" s="244">
        <f t="shared" si="438"/>
        <v>7</v>
      </c>
      <c r="D9375" s="239">
        <v>45268</v>
      </c>
      <c r="E9375" s="245">
        <f t="shared" si="439"/>
        <v>6</v>
      </c>
      <c r="F9375" s="306" t="s">
        <v>177</v>
      </c>
      <c r="G9375" s="241">
        <v>47.97</v>
      </c>
      <c r="H9375" s="244">
        <f t="shared" si="440"/>
        <v>287.82</v>
      </c>
      <c r="I9375" s="246"/>
      <c r="J9375" s="247"/>
      <c r="K9375" s="240"/>
      <c r="L9375" s="245"/>
    </row>
    <row r="9376" spans="1:12">
      <c r="A9376" s="243">
        <v>45262</v>
      </c>
      <c r="B9376" s="243">
        <v>45271</v>
      </c>
      <c r="C9376" s="244">
        <f t="shared" si="438"/>
        <v>10</v>
      </c>
      <c r="D9376" s="239">
        <v>45271</v>
      </c>
      <c r="E9376" s="245">
        <f t="shared" si="439"/>
        <v>9</v>
      </c>
      <c r="F9376" s="306" t="s">
        <v>175</v>
      </c>
      <c r="G9376" s="241">
        <v>1594.59</v>
      </c>
      <c r="H9376" s="244">
        <f t="shared" si="440"/>
        <v>14351.31</v>
      </c>
      <c r="I9376" s="246"/>
      <c r="J9376" s="247"/>
      <c r="K9376" s="240"/>
      <c r="L9376" s="245"/>
    </row>
    <row r="9377" spans="1:12">
      <c r="A9377" s="243">
        <v>45262</v>
      </c>
      <c r="B9377" s="243">
        <v>45272</v>
      </c>
      <c r="C9377" s="244">
        <f t="shared" si="438"/>
        <v>11</v>
      </c>
      <c r="D9377" s="239">
        <v>45272</v>
      </c>
      <c r="E9377" s="245">
        <f t="shared" si="439"/>
        <v>10</v>
      </c>
      <c r="F9377" s="306" t="s">
        <v>176</v>
      </c>
      <c r="G9377" s="241">
        <v>5151.6000000000004</v>
      </c>
      <c r="H9377" s="244">
        <f t="shared" si="440"/>
        <v>51516</v>
      </c>
      <c r="I9377" s="246"/>
      <c r="J9377" s="247"/>
      <c r="K9377" s="240"/>
      <c r="L9377" s="245"/>
    </row>
    <row r="9378" spans="1:12">
      <c r="A9378" s="243">
        <v>45262</v>
      </c>
      <c r="B9378" s="243">
        <v>45288</v>
      </c>
      <c r="C9378" s="244">
        <f t="shared" si="438"/>
        <v>27</v>
      </c>
      <c r="D9378" s="239">
        <v>45288</v>
      </c>
      <c r="E9378" s="245">
        <f t="shared" si="439"/>
        <v>26</v>
      </c>
      <c r="F9378" s="306" t="s">
        <v>175</v>
      </c>
      <c r="G9378" s="241">
        <v>90.98</v>
      </c>
      <c r="H9378" s="244">
        <f t="shared" si="440"/>
        <v>2365.48</v>
      </c>
      <c r="I9378" s="246"/>
      <c r="J9378" s="247"/>
      <c r="K9378" s="240"/>
      <c r="L9378" s="245"/>
    </row>
    <row r="9379" spans="1:12">
      <c r="A9379" s="243">
        <v>45262</v>
      </c>
      <c r="B9379" s="243">
        <v>45272</v>
      </c>
      <c r="C9379" s="244">
        <f t="shared" si="438"/>
        <v>11</v>
      </c>
      <c r="D9379" s="239">
        <v>45272</v>
      </c>
      <c r="E9379" s="245">
        <f t="shared" si="439"/>
        <v>10</v>
      </c>
      <c r="F9379" s="306" t="s">
        <v>175</v>
      </c>
      <c r="G9379" s="241">
        <v>78.819999999999993</v>
      </c>
      <c r="H9379" s="244">
        <f t="shared" si="440"/>
        <v>788.19999999999993</v>
      </c>
      <c r="I9379" s="246"/>
      <c r="J9379" s="247"/>
      <c r="K9379" s="240"/>
      <c r="L9379" s="245"/>
    </row>
    <row r="9380" spans="1:12">
      <c r="A9380" s="243">
        <v>45262</v>
      </c>
      <c r="B9380" s="243">
        <v>45309</v>
      </c>
      <c r="C9380" s="244">
        <f t="shared" si="438"/>
        <v>48</v>
      </c>
      <c r="D9380" s="239">
        <v>45309</v>
      </c>
      <c r="E9380" s="245">
        <f t="shared" si="439"/>
        <v>47</v>
      </c>
      <c r="F9380" s="306" t="s">
        <v>176</v>
      </c>
      <c r="G9380" s="241">
        <v>1308.77</v>
      </c>
      <c r="H9380" s="244">
        <f t="shared" si="440"/>
        <v>61512.19</v>
      </c>
      <c r="I9380" s="246"/>
      <c r="J9380" s="247"/>
      <c r="K9380" s="240"/>
      <c r="L9380" s="245"/>
    </row>
    <row r="9381" spans="1:12">
      <c r="A9381" s="243">
        <v>45262</v>
      </c>
      <c r="B9381" s="243">
        <v>45273</v>
      </c>
      <c r="C9381" s="244">
        <f t="shared" si="438"/>
        <v>12</v>
      </c>
      <c r="D9381" s="239">
        <v>45273</v>
      </c>
      <c r="E9381" s="245">
        <f t="shared" si="439"/>
        <v>11</v>
      </c>
      <c r="F9381" s="306" t="s">
        <v>176</v>
      </c>
      <c r="G9381" s="241">
        <v>1695.52</v>
      </c>
      <c r="H9381" s="244">
        <f t="shared" si="440"/>
        <v>18650.72</v>
      </c>
      <c r="I9381" s="246"/>
      <c r="J9381" s="247"/>
      <c r="K9381" s="240"/>
      <c r="L9381" s="245"/>
    </row>
    <row r="9382" spans="1:12">
      <c r="A9382" s="243">
        <v>45262</v>
      </c>
      <c r="B9382" s="243">
        <v>45309</v>
      </c>
      <c r="C9382" s="244">
        <f t="shared" si="438"/>
        <v>48</v>
      </c>
      <c r="D9382" s="239">
        <v>45309</v>
      </c>
      <c r="E9382" s="245">
        <f t="shared" si="439"/>
        <v>47</v>
      </c>
      <c r="F9382" s="306" t="s">
        <v>175</v>
      </c>
      <c r="G9382" s="241">
        <v>89.34</v>
      </c>
      <c r="H9382" s="244">
        <f t="shared" si="440"/>
        <v>4198.9800000000005</v>
      </c>
      <c r="I9382" s="246"/>
      <c r="J9382" s="247"/>
      <c r="K9382" s="240"/>
      <c r="L9382" s="245"/>
    </row>
    <row r="9383" spans="1:12">
      <c r="A9383" s="243">
        <v>45262</v>
      </c>
      <c r="B9383" s="243">
        <v>45273</v>
      </c>
      <c r="C9383" s="244">
        <f t="shared" si="438"/>
        <v>12</v>
      </c>
      <c r="D9383" s="239">
        <v>45273</v>
      </c>
      <c r="E9383" s="245">
        <f t="shared" si="439"/>
        <v>11</v>
      </c>
      <c r="F9383" s="306" t="s">
        <v>175</v>
      </c>
      <c r="G9383" s="241">
        <v>74.56</v>
      </c>
      <c r="H9383" s="244">
        <f t="shared" si="440"/>
        <v>820.16000000000008</v>
      </c>
      <c r="I9383" s="246"/>
      <c r="J9383" s="247"/>
      <c r="K9383" s="240"/>
      <c r="L9383" s="245"/>
    </row>
    <row r="9384" spans="1:12">
      <c r="A9384" s="243">
        <v>45262</v>
      </c>
      <c r="B9384" s="243">
        <v>45274</v>
      </c>
      <c r="C9384" s="244">
        <f t="shared" si="438"/>
        <v>13</v>
      </c>
      <c r="D9384" s="239">
        <v>45274</v>
      </c>
      <c r="E9384" s="245">
        <f t="shared" si="439"/>
        <v>12</v>
      </c>
      <c r="F9384" s="306" t="s">
        <v>175</v>
      </c>
      <c r="G9384" s="241">
        <v>37.22</v>
      </c>
      <c r="H9384" s="244">
        <f t="shared" si="440"/>
        <v>446.64</v>
      </c>
      <c r="I9384" s="246"/>
      <c r="J9384" s="247"/>
      <c r="K9384" s="240"/>
      <c r="L9384" s="245"/>
    </row>
    <row r="9385" spans="1:12">
      <c r="A9385" s="243">
        <v>45262</v>
      </c>
      <c r="B9385" s="243">
        <v>45271</v>
      </c>
      <c r="C9385" s="244">
        <f t="shared" si="438"/>
        <v>10</v>
      </c>
      <c r="D9385" s="239">
        <v>45271</v>
      </c>
      <c r="E9385" s="245">
        <f t="shared" si="439"/>
        <v>9</v>
      </c>
      <c r="F9385" s="306" t="s">
        <v>177</v>
      </c>
      <c r="G9385" s="241">
        <v>190.86</v>
      </c>
      <c r="H9385" s="244">
        <f t="shared" si="440"/>
        <v>1717.7400000000002</v>
      </c>
      <c r="I9385" s="246"/>
      <c r="J9385" s="247"/>
      <c r="K9385" s="240"/>
      <c r="L9385" s="245"/>
    </row>
    <row r="9386" spans="1:12">
      <c r="A9386" s="243">
        <v>45263</v>
      </c>
      <c r="B9386" s="243">
        <v>45274</v>
      </c>
      <c r="C9386" s="244">
        <f t="shared" si="438"/>
        <v>12</v>
      </c>
      <c r="D9386" s="239">
        <v>45274</v>
      </c>
      <c r="E9386" s="245">
        <f t="shared" si="439"/>
        <v>11</v>
      </c>
      <c r="F9386" s="306" t="s">
        <v>176</v>
      </c>
      <c r="G9386" s="241">
        <v>27.62</v>
      </c>
      <c r="H9386" s="244">
        <f t="shared" si="440"/>
        <v>303.82</v>
      </c>
      <c r="I9386" s="246"/>
      <c r="J9386" s="247"/>
      <c r="K9386" s="240"/>
      <c r="L9386" s="245"/>
    </row>
    <row r="9387" spans="1:12">
      <c r="A9387" s="243">
        <v>45263</v>
      </c>
      <c r="B9387" s="243">
        <v>45271</v>
      </c>
      <c r="C9387" s="244">
        <f t="shared" si="438"/>
        <v>9</v>
      </c>
      <c r="D9387" s="239">
        <v>45271</v>
      </c>
      <c r="E9387" s="245">
        <f t="shared" si="439"/>
        <v>8</v>
      </c>
      <c r="F9387" s="306" t="s">
        <v>177</v>
      </c>
      <c r="G9387" s="241">
        <v>721.66</v>
      </c>
      <c r="H9387" s="244">
        <f t="shared" si="440"/>
        <v>5773.28</v>
      </c>
      <c r="I9387" s="246"/>
      <c r="J9387" s="247"/>
      <c r="K9387" s="240"/>
      <c r="L9387" s="245"/>
    </row>
    <row r="9388" spans="1:12">
      <c r="A9388" s="243">
        <v>45263</v>
      </c>
      <c r="B9388" s="243">
        <v>45279</v>
      </c>
      <c r="C9388" s="244">
        <f t="shared" si="438"/>
        <v>17</v>
      </c>
      <c r="D9388" s="239">
        <v>45279</v>
      </c>
      <c r="E9388" s="245">
        <f t="shared" si="439"/>
        <v>16</v>
      </c>
      <c r="F9388" s="306" t="s">
        <v>176</v>
      </c>
      <c r="G9388" s="241">
        <v>71.14</v>
      </c>
      <c r="H9388" s="244">
        <f t="shared" si="440"/>
        <v>1138.24</v>
      </c>
      <c r="I9388" s="246"/>
      <c r="J9388" s="247"/>
      <c r="K9388" s="240"/>
      <c r="L9388" s="245"/>
    </row>
    <row r="9389" spans="1:12">
      <c r="A9389" s="243">
        <v>45263</v>
      </c>
      <c r="B9389" s="243">
        <v>45265</v>
      </c>
      <c r="C9389" s="244">
        <f t="shared" si="438"/>
        <v>3</v>
      </c>
      <c r="D9389" s="239">
        <v>45265</v>
      </c>
      <c r="E9389" s="245">
        <f t="shared" si="439"/>
        <v>2</v>
      </c>
      <c r="F9389" s="306" t="s">
        <v>176</v>
      </c>
      <c r="G9389" s="241">
        <v>941.05</v>
      </c>
      <c r="H9389" s="244">
        <f t="shared" si="440"/>
        <v>1882.1</v>
      </c>
      <c r="I9389" s="246"/>
      <c r="J9389" s="247"/>
      <c r="K9389" s="240"/>
      <c r="L9389" s="245"/>
    </row>
    <row r="9390" spans="1:12">
      <c r="A9390" s="243">
        <v>45263</v>
      </c>
      <c r="B9390" s="243">
        <v>45265</v>
      </c>
      <c r="C9390" s="244">
        <f t="shared" si="438"/>
        <v>3</v>
      </c>
      <c r="D9390" s="239">
        <v>45265</v>
      </c>
      <c r="E9390" s="245">
        <f t="shared" si="439"/>
        <v>2</v>
      </c>
      <c r="F9390" s="306" t="s">
        <v>175</v>
      </c>
      <c r="G9390" s="241">
        <v>9842.32</v>
      </c>
      <c r="H9390" s="244">
        <f t="shared" si="440"/>
        <v>19684.64</v>
      </c>
      <c r="I9390" s="246"/>
      <c r="J9390" s="247"/>
      <c r="K9390" s="240"/>
      <c r="L9390" s="245"/>
    </row>
    <row r="9391" spans="1:12">
      <c r="A9391" s="243">
        <v>45263</v>
      </c>
      <c r="B9391" s="243">
        <v>45266</v>
      </c>
      <c r="C9391" s="244">
        <f t="shared" si="438"/>
        <v>4</v>
      </c>
      <c r="D9391" s="239">
        <v>45266</v>
      </c>
      <c r="E9391" s="245">
        <f t="shared" si="439"/>
        <v>3</v>
      </c>
      <c r="F9391" s="306" t="s">
        <v>176</v>
      </c>
      <c r="G9391" s="241">
        <v>3.34</v>
      </c>
      <c r="H9391" s="244">
        <f t="shared" si="440"/>
        <v>10.02</v>
      </c>
      <c r="I9391" s="246"/>
      <c r="J9391" s="247"/>
      <c r="K9391" s="240"/>
      <c r="L9391" s="245"/>
    </row>
    <row r="9392" spans="1:12">
      <c r="A9392" s="243">
        <v>45263</v>
      </c>
      <c r="B9392" s="243">
        <v>45280</v>
      </c>
      <c r="C9392" s="244">
        <f t="shared" si="438"/>
        <v>18</v>
      </c>
      <c r="D9392" s="239">
        <v>45280</v>
      </c>
      <c r="E9392" s="245">
        <f t="shared" si="439"/>
        <v>17</v>
      </c>
      <c r="F9392" s="306" t="s">
        <v>176</v>
      </c>
      <c r="G9392" s="241">
        <v>145.49</v>
      </c>
      <c r="H9392" s="244">
        <f t="shared" si="440"/>
        <v>2473.33</v>
      </c>
      <c r="I9392" s="246"/>
      <c r="J9392" s="247"/>
      <c r="K9392" s="240"/>
      <c r="L9392" s="245"/>
    </row>
    <row r="9393" spans="1:12">
      <c r="A9393" s="243">
        <v>45263</v>
      </c>
      <c r="B9393" s="243">
        <v>45266</v>
      </c>
      <c r="C9393" s="244">
        <f t="shared" si="438"/>
        <v>4</v>
      </c>
      <c r="D9393" s="239">
        <v>45266</v>
      </c>
      <c r="E9393" s="245">
        <f t="shared" si="439"/>
        <v>3</v>
      </c>
      <c r="F9393" s="306" t="s">
        <v>175</v>
      </c>
      <c r="G9393" s="241">
        <v>53.54</v>
      </c>
      <c r="H9393" s="244">
        <f t="shared" si="440"/>
        <v>160.62</v>
      </c>
      <c r="I9393" s="246"/>
      <c r="J9393" s="247"/>
      <c r="K9393" s="240"/>
      <c r="L9393" s="245"/>
    </row>
    <row r="9394" spans="1:12">
      <c r="A9394" s="243">
        <v>45263</v>
      </c>
      <c r="B9394" s="243">
        <v>45267</v>
      </c>
      <c r="C9394" s="244">
        <f t="shared" si="438"/>
        <v>5</v>
      </c>
      <c r="D9394" s="239">
        <v>45267</v>
      </c>
      <c r="E9394" s="245">
        <f t="shared" si="439"/>
        <v>4</v>
      </c>
      <c r="F9394" s="306" t="s">
        <v>176</v>
      </c>
      <c r="G9394" s="241">
        <v>3.8</v>
      </c>
      <c r="H9394" s="244">
        <f t="shared" si="440"/>
        <v>15.2</v>
      </c>
      <c r="I9394" s="246"/>
      <c r="J9394" s="247"/>
      <c r="K9394" s="240"/>
      <c r="L9394" s="245"/>
    </row>
    <row r="9395" spans="1:12">
      <c r="A9395" s="243">
        <v>45263</v>
      </c>
      <c r="B9395" s="243">
        <v>45280</v>
      </c>
      <c r="C9395" s="244">
        <f t="shared" si="438"/>
        <v>18</v>
      </c>
      <c r="D9395" s="239">
        <v>45280</v>
      </c>
      <c r="E9395" s="245">
        <f t="shared" si="439"/>
        <v>17</v>
      </c>
      <c r="F9395" s="306" t="s">
        <v>175</v>
      </c>
      <c r="G9395" s="241">
        <v>193.55</v>
      </c>
      <c r="H9395" s="244">
        <f t="shared" si="440"/>
        <v>3290.3500000000004</v>
      </c>
      <c r="I9395" s="246"/>
      <c r="J9395" s="247"/>
      <c r="K9395" s="240"/>
      <c r="L9395" s="245"/>
    </row>
    <row r="9396" spans="1:12">
      <c r="A9396" s="243">
        <v>45263</v>
      </c>
      <c r="B9396" s="243">
        <v>45267</v>
      </c>
      <c r="C9396" s="244">
        <f t="shared" si="438"/>
        <v>5</v>
      </c>
      <c r="D9396" s="239">
        <v>45267</v>
      </c>
      <c r="E9396" s="245">
        <f t="shared" si="439"/>
        <v>4</v>
      </c>
      <c r="F9396" s="306" t="s">
        <v>175</v>
      </c>
      <c r="G9396" s="241">
        <v>36.46</v>
      </c>
      <c r="H9396" s="244">
        <f t="shared" si="440"/>
        <v>145.84</v>
      </c>
      <c r="I9396" s="246"/>
      <c r="J9396" s="247"/>
      <c r="K9396" s="240"/>
      <c r="L9396" s="245"/>
    </row>
    <row r="9397" spans="1:12">
      <c r="A9397" s="243">
        <v>45263</v>
      </c>
      <c r="B9397" s="243">
        <v>45268</v>
      </c>
      <c r="C9397" s="244">
        <f t="shared" si="438"/>
        <v>6</v>
      </c>
      <c r="D9397" s="239">
        <v>45268</v>
      </c>
      <c r="E9397" s="245">
        <f t="shared" si="439"/>
        <v>5</v>
      </c>
      <c r="F9397" s="306" t="s">
        <v>175</v>
      </c>
      <c r="G9397" s="241">
        <v>0.05</v>
      </c>
      <c r="H9397" s="244">
        <f t="shared" si="440"/>
        <v>0.25</v>
      </c>
      <c r="I9397" s="246"/>
      <c r="J9397" s="247"/>
      <c r="K9397" s="240"/>
      <c r="L9397" s="245"/>
    </row>
    <row r="9398" spans="1:12">
      <c r="A9398" s="243">
        <v>45263</v>
      </c>
      <c r="B9398" s="243">
        <v>45271</v>
      </c>
      <c r="C9398" s="244">
        <f t="shared" si="438"/>
        <v>9</v>
      </c>
      <c r="D9398" s="239">
        <v>45271</v>
      </c>
      <c r="E9398" s="245">
        <f t="shared" si="439"/>
        <v>8</v>
      </c>
      <c r="F9398" s="306" t="s">
        <v>175</v>
      </c>
      <c r="G9398" s="241">
        <v>22.62</v>
      </c>
      <c r="H9398" s="244">
        <f t="shared" si="440"/>
        <v>180.96</v>
      </c>
      <c r="I9398" s="246"/>
      <c r="J9398" s="247"/>
      <c r="K9398" s="240"/>
      <c r="L9398" s="245"/>
    </row>
    <row r="9399" spans="1:12">
      <c r="A9399" s="243">
        <v>45264</v>
      </c>
      <c r="B9399" s="243">
        <v>45265</v>
      </c>
      <c r="C9399" s="244">
        <f t="shared" si="438"/>
        <v>2</v>
      </c>
      <c r="D9399" s="239">
        <v>45265</v>
      </c>
      <c r="E9399" s="245">
        <f t="shared" si="439"/>
        <v>1</v>
      </c>
      <c r="F9399" s="306" t="s">
        <v>177</v>
      </c>
      <c r="G9399" s="241">
        <v>20178.509999999998</v>
      </c>
      <c r="H9399" s="244">
        <f t="shared" si="440"/>
        <v>20178.509999999998</v>
      </c>
      <c r="I9399" s="246"/>
      <c r="J9399" s="247"/>
      <c r="K9399" s="240"/>
      <c r="L9399" s="245"/>
    </row>
    <row r="9400" spans="1:12">
      <c r="A9400" s="243">
        <v>45264</v>
      </c>
      <c r="B9400" s="243">
        <v>45266</v>
      </c>
      <c r="C9400" s="244">
        <f t="shared" si="438"/>
        <v>3</v>
      </c>
      <c r="D9400" s="239">
        <v>45266</v>
      </c>
      <c r="E9400" s="245">
        <f t="shared" si="439"/>
        <v>2</v>
      </c>
      <c r="F9400" s="306" t="s">
        <v>177</v>
      </c>
      <c r="G9400" s="241">
        <v>1745.77</v>
      </c>
      <c r="H9400" s="244">
        <f t="shared" si="440"/>
        <v>3491.54</v>
      </c>
      <c r="I9400" s="246"/>
      <c r="J9400" s="247"/>
      <c r="K9400" s="240"/>
      <c r="L9400" s="245"/>
    </row>
    <row r="9401" spans="1:12">
      <c r="A9401" s="243">
        <v>45264</v>
      </c>
      <c r="B9401" s="243">
        <v>45391</v>
      </c>
      <c r="C9401" s="244">
        <f t="shared" si="438"/>
        <v>128</v>
      </c>
      <c r="D9401" s="239">
        <v>45391</v>
      </c>
      <c r="E9401" s="245">
        <f t="shared" si="439"/>
        <v>127</v>
      </c>
      <c r="F9401" s="306" t="s">
        <v>175</v>
      </c>
      <c r="G9401" s="241">
        <v>11.7</v>
      </c>
      <c r="H9401" s="244">
        <f t="shared" si="440"/>
        <v>1485.8999999999999</v>
      </c>
      <c r="I9401" s="246"/>
      <c r="J9401" s="247"/>
      <c r="K9401" s="240"/>
      <c r="L9401" s="245"/>
    </row>
    <row r="9402" spans="1:12">
      <c r="A9402" s="243">
        <v>45264</v>
      </c>
      <c r="B9402" s="243">
        <v>45267</v>
      </c>
      <c r="C9402" s="244">
        <f t="shared" si="438"/>
        <v>4</v>
      </c>
      <c r="D9402" s="239">
        <v>45267</v>
      </c>
      <c r="E9402" s="245">
        <f t="shared" si="439"/>
        <v>3</v>
      </c>
      <c r="F9402" s="306" t="s">
        <v>177</v>
      </c>
      <c r="G9402" s="241">
        <v>173.27</v>
      </c>
      <c r="H9402" s="244">
        <f t="shared" si="440"/>
        <v>519.81000000000006</v>
      </c>
      <c r="I9402" s="246"/>
      <c r="J9402" s="247"/>
      <c r="K9402" s="240"/>
      <c r="L9402" s="245"/>
    </row>
    <row r="9403" spans="1:12">
      <c r="A9403" s="243">
        <v>45264</v>
      </c>
      <c r="B9403" s="243">
        <v>45271</v>
      </c>
      <c r="C9403" s="244">
        <f t="shared" si="438"/>
        <v>8</v>
      </c>
      <c r="D9403" s="239">
        <v>45271</v>
      </c>
      <c r="E9403" s="245">
        <f t="shared" si="439"/>
        <v>7</v>
      </c>
      <c r="F9403" s="306" t="s">
        <v>176</v>
      </c>
      <c r="G9403" s="241">
        <v>75478.33</v>
      </c>
      <c r="H9403" s="244">
        <f t="shared" si="440"/>
        <v>528348.31000000006</v>
      </c>
      <c r="I9403" s="246"/>
      <c r="J9403" s="247"/>
      <c r="K9403" s="240"/>
      <c r="L9403" s="245"/>
    </row>
    <row r="9404" spans="1:12">
      <c r="A9404" s="243">
        <v>45264</v>
      </c>
      <c r="B9404" s="243">
        <v>45272</v>
      </c>
      <c r="C9404" s="244">
        <f t="shared" si="438"/>
        <v>9</v>
      </c>
      <c r="D9404" s="239">
        <v>45272</v>
      </c>
      <c r="E9404" s="245">
        <f t="shared" si="439"/>
        <v>8</v>
      </c>
      <c r="F9404" s="306" t="s">
        <v>176</v>
      </c>
      <c r="G9404" s="241">
        <v>267.8</v>
      </c>
      <c r="H9404" s="244">
        <f t="shared" si="440"/>
        <v>2142.4</v>
      </c>
      <c r="I9404" s="246"/>
      <c r="J9404" s="247"/>
      <c r="K9404" s="240"/>
      <c r="L9404" s="245"/>
    </row>
    <row r="9405" spans="1:12">
      <c r="A9405" s="243">
        <v>45264</v>
      </c>
      <c r="B9405" s="243">
        <v>45271</v>
      </c>
      <c r="C9405" s="244">
        <f t="shared" si="438"/>
        <v>8</v>
      </c>
      <c r="D9405" s="239">
        <v>45271</v>
      </c>
      <c r="E9405" s="245">
        <f t="shared" si="439"/>
        <v>7</v>
      </c>
      <c r="F9405" s="306" t="s">
        <v>175</v>
      </c>
      <c r="G9405" s="241">
        <v>804.56</v>
      </c>
      <c r="H9405" s="244">
        <f t="shared" si="440"/>
        <v>5631.92</v>
      </c>
      <c r="I9405" s="246"/>
      <c r="J9405" s="247"/>
      <c r="K9405" s="240"/>
      <c r="L9405" s="245"/>
    </row>
    <row r="9406" spans="1:12">
      <c r="A9406" s="243">
        <v>45264</v>
      </c>
      <c r="B9406" s="243">
        <v>45288</v>
      </c>
      <c r="C9406" s="244">
        <f t="shared" si="438"/>
        <v>25</v>
      </c>
      <c r="D9406" s="239">
        <v>45288</v>
      </c>
      <c r="E9406" s="245">
        <f t="shared" si="439"/>
        <v>24</v>
      </c>
      <c r="F9406" s="306" t="s">
        <v>175</v>
      </c>
      <c r="G9406" s="241">
        <v>113.73</v>
      </c>
      <c r="H9406" s="244">
        <f t="shared" si="440"/>
        <v>2729.52</v>
      </c>
      <c r="I9406" s="246"/>
      <c r="J9406" s="247"/>
      <c r="K9406" s="240"/>
      <c r="L9406" s="245"/>
    </row>
    <row r="9407" spans="1:12">
      <c r="A9407" s="243">
        <v>45264</v>
      </c>
      <c r="B9407" s="243">
        <v>45308</v>
      </c>
      <c r="C9407" s="244">
        <f t="shared" si="438"/>
        <v>45</v>
      </c>
      <c r="D9407" s="239">
        <v>45308</v>
      </c>
      <c r="E9407" s="245">
        <f t="shared" si="439"/>
        <v>44</v>
      </c>
      <c r="F9407" s="306" t="s">
        <v>176</v>
      </c>
      <c r="G9407" s="241">
        <v>91.85</v>
      </c>
      <c r="H9407" s="244">
        <f t="shared" si="440"/>
        <v>4041.3999999999996</v>
      </c>
      <c r="I9407" s="246"/>
      <c r="J9407" s="247"/>
      <c r="K9407" s="240"/>
      <c r="L9407" s="245"/>
    </row>
    <row r="9408" spans="1:12">
      <c r="A9408" s="243">
        <v>45264</v>
      </c>
      <c r="B9408" s="243">
        <v>45272</v>
      </c>
      <c r="C9408" s="244">
        <f t="shared" si="438"/>
        <v>9</v>
      </c>
      <c r="D9408" s="239">
        <v>45272</v>
      </c>
      <c r="E9408" s="245">
        <f t="shared" si="439"/>
        <v>8</v>
      </c>
      <c r="F9408" s="306" t="s">
        <v>175</v>
      </c>
      <c r="G9408" s="241">
        <v>107.19</v>
      </c>
      <c r="H9408" s="244">
        <f t="shared" si="440"/>
        <v>857.52</v>
      </c>
      <c r="I9408" s="246"/>
      <c r="J9408" s="247"/>
      <c r="K9408" s="240"/>
      <c r="L9408" s="245"/>
    </row>
    <row r="9409" spans="1:12">
      <c r="A9409" s="243">
        <v>45264</v>
      </c>
      <c r="B9409" s="243">
        <v>45273</v>
      </c>
      <c r="C9409" s="244">
        <f t="shared" si="438"/>
        <v>10</v>
      </c>
      <c r="D9409" s="239">
        <v>45273</v>
      </c>
      <c r="E9409" s="245">
        <f t="shared" si="439"/>
        <v>9</v>
      </c>
      <c r="F9409" s="306" t="s">
        <v>175</v>
      </c>
      <c r="G9409" s="241">
        <v>259.76</v>
      </c>
      <c r="H9409" s="244">
        <f t="shared" si="440"/>
        <v>2337.84</v>
      </c>
      <c r="I9409" s="246"/>
      <c r="J9409" s="247"/>
      <c r="K9409" s="240"/>
      <c r="L9409" s="245"/>
    </row>
    <row r="9410" spans="1:12">
      <c r="A9410" s="243">
        <v>45264</v>
      </c>
      <c r="B9410" s="243">
        <v>45309</v>
      </c>
      <c r="C9410" s="244">
        <f t="shared" si="438"/>
        <v>46</v>
      </c>
      <c r="D9410" s="239">
        <v>45309</v>
      </c>
      <c r="E9410" s="245">
        <f t="shared" si="439"/>
        <v>45</v>
      </c>
      <c r="F9410" s="306" t="s">
        <v>175</v>
      </c>
      <c r="G9410" s="241">
        <v>87.03</v>
      </c>
      <c r="H9410" s="244">
        <f t="shared" si="440"/>
        <v>3916.35</v>
      </c>
      <c r="I9410" s="246"/>
      <c r="J9410" s="247"/>
      <c r="K9410" s="240"/>
      <c r="L9410" s="245"/>
    </row>
    <row r="9411" spans="1:12">
      <c r="A9411" s="243">
        <v>45264</v>
      </c>
      <c r="B9411" s="243">
        <v>45274</v>
      </c>
      <c r="C9411" s="244">
        <f t="shared" si="438"/>
        <v>11</v>
      </c>
      <c r="D9411" s="239">
        <v>45274</v>
      </c>
      <c r="E9411" s="245">
        <f t="shared" si="439"/>
        <v>10</v>
      </c>
      <c r="F9411" s="306" t="s">
        <v>176</v>
      </c>
      <c r="G9411" s="241">
        <v>85234.14</v>
      </c>
      <c r="H9411" s="244">
        <f t="shared" si="440"/>
        <v>852341.4</v>
      </c>
      <c r="I9411" s="246"/>
      <c r="J9411" s="247"/>
      <c r="K9411" s="240"/>
      <c r="L9411" s="245"/>
    </row>
    <row r="9412" spans="1:12">
      <c r="A9412" s="243">
        <v>45264</v>
      </c>
      <c r="B9412" s="243">
        <v>45355</v>
      </c>
      <c r="C9412" s="244">
        <f t="shared" si="438"/>
        <v>92</v>
      </c>
      <c r="D9412" s="239">
        <v>45355</v>
      </c>
      <c r="E9412" s="245">
        <f t="shared" si="439"/>
        <v>91</v>
      </c>
      <c r="F9412" s="306" t="s">
        <v>175</v>
      </c>
      <c r="G9412" s="241">
        <v>11.52</v>
      </c>
      <c r="H9412" s="244">
        <f t="shared" si="440"/>
        <v>1048.32</v>
      </c>
      <c r="I9412" s="246"/>
      <c r="J9412" s="247"/>
      <c r="K9412" s="240"/>
      <c r="L9412" s="245"/>
    </row>
    <row r="9413" spans="1:12">
      <c r="A9413" s="243">
        <v>45264</v>
      </c>
      <c r="B9413" s="243">
        <v>45274</v>
      </c>
      <c r="C9413" s="244">
        <f t="shared" si="438"/>
        <v>11</v>
      </c>
      <c r="D9413" s="239">
        <v>45274</v>
      </c>
      <c r="E9413" s="245">
        <f t="shared" si="439"/>
        <v>10</v>
      </c>
      <c r="F9413" s="306" t="s">
        <v>175</v>
      </c>
      <c r="G9413" s="241">
        <v>56.32</v>
      </c>
      <c r="H9413" s="244">
        <f t="shared" si="440"/>
        <v>563.20000000000005</v>
      </c>
      <c r="I9413" s="246"/>
      <c r="J9413" s="247"/>
      <c r="K9413" s="240"/>
      <c r="L9413" s="245"/>
    </row>
    <row r="9414" spans="1:12">
      <c r="A9414" s="243">
        <v>45264</v>
      </c>
      <c r="B9414" s="243">
        <v>45271</v>
      </c>
      <c r="C9414" s="244">
        <f t="shared" si="438"/>
        <v>8</v>
      </c>
      <c r="D9414" s="239">
        <v>45271</v>
      </c>
      <c r="E9414" s="245">
        <f t="shared" si="439"/>
        <v>7</v>
      </c>
      <c r="F9414" s="306" t="s">
        <v>177</v>
      </c>
      <c r="G9414" s="241">
        <v>28354.15</v>
      </c>
      <c r="H9414" s="244">
        <f t="shared" si="440"/>
        <v>198479.05000000002</v>
      </c>
      <c r="I9414" s="246"/>
      <c r="J9414" s="247"/>
      <c r="K9414" s="240"/>
      <c r="L9414" s="245"/>
    </row>
    <row r="9415" spans="1:12">
      <c r="A9415" s="243">
        <v>45264</v>
      </c>
      <c r="B9415" s="243">
        <v>45309</v>
      </c>
      <c r="C9415" s="244">
        <f t="shared" ref="C9415:C9478" si="441">B9415-A9415+1</f>
        <v>46</v>
      </c>
      <c r="D9415" s="239">
        <v>45309</v>
      </c>
      <c r="E9415" s="245">
        <f t="shared" ref="E9415:E9478" si="442">D9415-A9415</f>
        <v>45</v>
      </c>
      <c r="F9415" s="306" t="s">
        <v>177</v>
      </c>
      <c r="G9415" s="241">
        <v>2658.91</v>
      </c>
      <c r="H9415" s="244">
        <f t="shared" ref="H9415:H9478" si="443">E9415*G9415</f>
        <v>119650.95</v>
      </c>
      <c r="I9415" s="246"/>
      <c r="J9415" s="247"/>
      <c r="K9415" s="240"/>
      <c r="L9415" s="245"/>
    </row>
    <row r="9416" spans="1:12">
      <c r="A9416" s="243">
        <v>45264</v>
      </c>
      <c r="B9416" s="243">
        <v>45399</v>
      </c>
      <c r="C9416" s="244">
        <f t="shared" si="441"/>
        <v>136</v>
      </c>
      <c r="D9416" s="239">
        <v>45399</v>
      </c>
      <c r="E9416" s="245">
        <f t="shared" si="442"/>
        <v>135</v>
      </c>
      <c r="F9416" s="306" t="s">
        <v>175</v>
      </c>
      <c r="G9416" s="241">
        <v>24.41</v>
      </c>
      <c r="H9416" s="244">
        <f t="shared" si="443"/>
        <v>3295.35</v>
      </c>
      <c r="I9416" s="246"/>
      <c r="J9416" s="247"/>
      <c r="K9416" s="240"/>
      <c r="L9416" s="245"/>
    </row>
    <row r="9417" spans="1:12">
      <c r="A9417" s="243">
        <v>45264</v>
      </c>
      <c r="B9417" s="243">
        <v>45279</v>
      </c>
      <c r="C9417" s="244">
        <f t="shared" si="441"/>
        <v>16</v>
      </c>
      <c r="D9417" s="239">
        <v>45279</v>
      </c>
      <c r="E9417" s="245">
        <f t="shared" si="442"/>
        <v>15</v>
      </c>
      <c r="F9417" s="306" t="s">
        <v>175</v>
      </c>
      <c r="G9417" s="241">
        <v>40.43</v>
      </c>
      <c r="H9417" s="244">
        <f t="shared" si="443"/>
        <v>606.45000000000005</v>
      </c>
      <c r="I9417" s="246"/>
      <c r="J9417" s="247"/>
      <c r="K9417" s="240"/>
      <c r="L9417" s="245"/>
    </row>
    <row r="9418" spans="1:12">
      <c r="A9418" s="243">
        <v>45264</v>
      </c>
      <c r="B9418" s="243">
        <v>45265</v>
      </c>
      <c r="C9418" s="244">
        <f t="shared" si="441"/>
        <v>2</v>
      </c>
      <c r="D9418" s="239">
        <v>45265</v>
      </c>
      <c r="E9418" s="245">
        <f t="shared" si="442"/>
        <v>1</v>
      </c>
      <c r="F9418" s="306" t="s">
        <v>176</v>
      </c>
      <c r="G9418" s="241">
        <v>120604.19</v>
      </c>
      <c r="H9418" s="244">
        <f t="shared" si="443"/>
        <v>120604.19</v>
      </c>
      <c r="I9418" s="246"/>
      <c r="J9418" s="247"/>
      <c r="K9418" s="240"/>
      <c r="L9418" s="245"/>
    </row>
    <row r="9419" spans="1:12">
      <c r="A9419" s="243">
        <v>45264</v>
      </c>
      <c r="B9419" s="243">
        <v>45376</v>
      </c>
      <c r="C9419" s="244">
        <f t="shared" si="441"/>
        <v>113</v>
      </c>
      <c r="D9419" s="239">
        <v>45376</v>
      </c>
      <c r="E9419" s="245">
        <f t="shared" si="442"/>
        <v>112</v>
      </c>
      <c r="F9419" s="306" t="s">
        <v>175</v>
      </c>
      <c r="G9419" s="241">
        <v>24.03</v>
      </c>
      <c r="H9419" s="244">
        <f t="shared" si="443"/>
        <v>2691.36</v>
      </c>
      <c r="I9419" s="246"/>
      <c r="J9419" s="247"/>
      <c r="K9419" s="240"/>
      <c r="L9419" s="245"/>
    </row>
    <row r="9420" spans="1:12">
      <c r="A9420" s="243">
        <v>45264</v>
      </c>
      <c r="B9420" s="243">
        <v>45300</v>
      </c>
      <c r="C9420" s="244">
        <f t="shared" si="441"/>
        <v>37</v>
      </c>
      <c r="D9420" s="239">
        <v>45300</v>
      </c>
      <c r="E9420" s="245">
        <f t="shared" si="442"/>
        <v>36</v>
      </c>
      <c r="F9420" s="306" t="s">
        <v>175</v>
      </c>
      <c r="G9420" s="241">
        <v>102.55</v>
      </c>
      <c r="H9420" s="244">
        <f t="shared" si="443"/>
        <v>3691.7999999999997</v>
      </c>
      <c r="I9420" s="246"/>
      <c r="J9420" s="247"/>
      <c r="K9420" s="240"/>
      <c r="L9420" s="245"/>
    </row>
    <row r="9421" spans="1:12">
      <c r="A9421" s="243">
        <v>45264</v>
      </c>
      <c r="B9421" s="243">
        <v>45265</v>
      </c>
      <c r="C9421" s="244">
        <f t="shared" si="441"/>
        <v>2</v>
      </c>
      <c r="D9421" s="239">
        <v>45265</v>
      </c>
      <c r="E9421" s="245">
        <f t="shared" si="442"/>
        <v>1</v>
      </c>
      <c r="F9421" s="306" t="s">
        <v>175</v>
      </c>
      <c r="G9421" s="241">
        <v>755931.48</v>
      </c>
      <c r="H9421" s="244">
        <f t="shared" si="443"/>
        <v>755931.48</v>
      </c>
      <c r="I9421" s="246"/>
      <c r="J9421" s="247"/>
      <c r="K9421" s="240"/>
      <c r="L9421" s="245"/>
    </row>
    <row r="9422" spans="1:12">
      <c r="A9422" s="243">
        <v>45264</v>
      </c>
      <c r="B9422" s="243">
        <v>45266</v>
      </c>
      <c r="C9422" s="244">
        <f t="shared" si="441"/>
        <v>3</v>
      </c>
      <c r="D9422" s="239">
        <v>45266</v>
      </c>
      <c r="E9422" s="245">
        <f t="shared" si="442"/>
        <v>2</v>
      </c>
      <c r="F9422" s="306" t="s">
        <v>176</v>
      </c>
      <c r="G9422" s="241">
        <v>72368.100000000006</v>
      </c>
      <c r="H9422" s="244">
        <f t="shared" si="443"/>
        <v>144736.20000000001</v>
      </c>
      <c r="I9422" s="246"/>
      <c r="J9422" s="247"/>
      <c r="K9422" s="240"/>
      <c r="L9422" s="245"/>
    </row>
    <row r="9423" spans="1:12">
      <c r="A9423" s="243">
        <v>45264</v>
      </c>
      <c r="B9423" s="243">
        <v>45267</v>
      </c>
      <c r="C9423" s="244">
        <f t="shared" si="441"/>
        <v>4</v>
      </c>
      <c r="D9423" s="239">
        <v>45267</v>
      </c>
      <c r="E9423" s="245">
        <f t="shared" si="442"/>
        <v>3</v>
      </c>
      <c r="F9423" s="306" t="s">
        <v>176</v>
      </c>
      <c r="G9423" s="241">
        <v>3312.59</v>
      </c>
      <c r="H9423" s="244">
        <f t="shared" si="443"/>
        <v>9937.77</v>
      </c>
      <c r="I9423" s="246"/>
      <c r="J9423" s="247"/>
      <c r="K9423" s="240"/>
      <c r="L9423" s="245"/>
    </row>
    <row r="9424" spans="1:12">
      <c r="A9424" s="243">
        <v>45264</v>
      </c>
      <c r="B9424" s="243">
        <v>45266</v>
      </c>
      <c r="C9424" s="244">
        <f t="shared" si="441"/>
        <v>3</v>
      </c>
      <c r="D9424" s="239">
        <v>45266</v>
      </c>
      <c r="E9424" s="245">
        <f t="shared" si="442"/>
        <v>2</v>
      </c>
      <c r="F9424" s="306" t="s">
        <v>175</v>
      </c>
      <c r="G9424" s="241">
        <v>11798.87</v>
      </c>
      <c r="H9424" s="244">
        <f t="shared" si="443"/>
        <v>23597.74</v>
      </c>
      <c r="I9424" s="246"/>
      <c r="J9424" s="247"/>
      <c r="K9424" s="240"/>
      <c r="L9424" s="245"/>
    </row>
    <row r="9425" spans="1:12">
      <c r="A9425" s="243">
        <v>45264</v>
      </c>
      <c r="B9425" s="243">
        <v>45378</v>
      </c>
      <c r="C9425" s="244">
        <f t="shared" si="441"/>
        <v>115</v>
      </c>
      <c r="D9425" s="239">
        <v>45378</v>
      </c>
      <c r="E9425" s="245">
        <f t="shared" si="442"/>
        <v>114</v>
      </c>
      <c r="F9425" s="306" t="s">
        <v>175</v>
      </c>
      <c r="G9425" s="241">
        <v>2.71</v>
      </c>
      <c r="H9425" s="244">
        <f t="shared" si="443"/>
        <v>308.94</v>
      </c>
      <c r="I9425" s="246"/>
      <c r="J9425" s="247"/>
      <c r="K9425" s="240"/>
      <c r="L9425" s="245"/>
    </row>
    <row r="9426" spans="1:12">
      <c r="A9426" s="243">
        <v>45264</v>
      </c>
      <c r="B9426" s="243">
        <v>45268</v>
      </c>
      <c r="C9426" s="244">
        <f t="shared" si="441"/>
        <v>5</v>
      </c>
      <c r="D9426" s="239">
        <v>45268</v>
      </c>
      <c r="E9426" s="245">
        <f t="shared" si="442"/>
        <v>4</v>
      </c>
      <c r="F9426" s="306" t="s">
        <v>178</v>
      </c>
      <c r="G9426" s="241">
        <v>9642.5300000000007</v>
      </c>
      <c r="H9426" s="244">
        <f t="shared" si="443"/>
        <v>38570.120000000003</v>
      </c>
      <c r="I9426" s="246"/>
      <c r="J9426" s="247"/>
      <c r="K9426" s="240"/>
      <c r="L9426" s="245"/>
    </row>
    <row r="9427" spans="1:12">
      <c r="A9427" s="243">
        <v>45264</v>
      </c>
      <c r="B9427" s="243">
        <v>45267</v>
      </c>
      <c r="C9427" s="244">
        <f t="shared" si="441"/>
        <v>4</v>
      </c>
      <c r="D9427" s="239">
        <v>45267</v>
      </c>
      <c r="E9427" s="245">
        <f t="shared" si="442"/>
        <v>3</v>
      </c>
      <c r="F9427" s="306" t="s">
        <v>175</v>
      </c>
      <c r="G9427" s="241">
        <v>2085.4299999999998</v>
      </c>
      <c r="H9427" s="244">
        <f t="shared" si="443"/>
        <v>6256.2899999999991</v>
      </c>
      <c r="I9427" s="246"/>
      <c r="J9427" s="247"/>
      <c r="K9427" s="240"/>
      <c r="L9427" s="245"/>
    </row>
    <row r="9428" spans="1:12">
      <c r="A9428" s="243">
        <v>45264</v>
      </c>
      <c r="B9428" s="243">
        <v>45268</v>
      </c>
      <c r="C9428" s="244">
        <f t="shared" si="441"/>
        <v>5</v>
      </c>
      <c r="D9428" s="239">
        <v>45268</v>
      </c>
      <c r="E9428" s="245">
        <f t="shared" si="442"/>
        <v>4</v>
      </c>
      <c r="F9428" s="306" t="s">
        <v>176</v>
      </c>
      <c r="G9428" s="241">
        <v>61136</v>
      </c>
      <c r="H9428" s="244">
        <f t="shared" si="443"/>
        <v>244544</v>
      </c>
      <c r="I9428" s="246"/>
      <c r="J9428" s="247"/>
      <c r="K9428" s="240"/>
      <c r="L9428" s="245"/>
    </row>
    <row r="9429" spans="1:12">
      <c r="A9429" s="243">
        <v>45264</v>
      </c>
      <c r="B9429" s="243">
        <v>45268</v>
      </c>
      <c r="C9429" s="244">
        <f t="shared" si="441"/>
        <v>5</v>
      </c>
      <c r="D9429" s="239">
        <v>45268</v>
      </c>
      <c r="E9429" s="245">
        <f t="shared" si="442"/>
        <v>4</v>
      </c>
      <c r="F9429" s="306" t="s">
        <v>175</v>
      </c>
      <c r="G9429" s="241">
        <v>1303.95</v>
      </c>
      <c r="H9429" s="244">
        <f t="shared" si="443"/>
        <v>5215.8</v>
      </c>
      <c r="I9429" s="246"/>
      <c r="J9429" s="247"/>
      <c r="K9429" s="240"/>
      <c r="L9429" s="245"/>
    </row>
    <row r="9430" spans="1:12">
      <c r="A9430" s="243">
        <v>45265</v>
      </c>
      <c r="B9430" s="243">
        <v>45266</v>
      </c>
      <c r="C9430" s="244">
        <f t="shared" si="441"/>
        <v>2</v>
      </c>
      <c r="D9430" s="239">
        <v>45266</v>
      </c>
      <c r="E9430" s="245">
        <f t="shared" si="442"/>
        <v>1</v>
      </c>
      <c r="F9430" s="306" t="s">
        <v>176</v>
      </c>
      <c r="G9430" s="241">
        <v>153740.12</v>
      </c>
      <c r="H9430" s="244">
        <f t="shared" si="443"/>
        <v>153740.12</v>
      </c>
      <c r="I9430" s="246"/>
      <c r="J9430" s="247"/>
      <c r="K9430" s="240"/>
      <c r="L9430" s="245"/>
    </row>
    <row r="9431" spans="1:12">
      <c r="A9431" s="243">
        <v>45265</v>
      </c>
      <c r="B9431" s="243">
        <v>45265</v>
      </c>
      <c r="C9431" s="244">
        <f t="shared" si="441"/>
        <v>1</v>
      </c>
      <c r="D9431" s="239">
        <v>45265</v>
      </c>
      <c r="E9431" s="245">
        <f t="shared" si="442"/>
        <v>0</v>
      </c>
      <c r="F9431" s="306" t="s">
        <v>175</v>
      </c>
      <c r="G9431" s="241">
        <v>999.06</v>
      </c>
      <c r="H9431" s="244">
        <f t="shared" si="443"/>
        <v>0</v>
      </c>
      <c r="I9431" s="246"/>
      <c r="J9431" s="247"/>
      <c r="K9431" s="240"/>
      <c r="L9431" s="245"/>
    </row>
    <row r="9432" spans="1:12">
      <c r="A9432" s="243">
        <v>45265</v>
      </c>
      <c r="B9432" s="243">
        <v>45267</v>
      </c>
      <c r="C9432" s="244">
        <f t="shared" si="441"/>
        <v>3</v>
      </c>
      <c r="D9432" s="239">
        <v>45267</v>
      </c>
      <c r="E9432" s="245">
        <f t="shared" si="442"/>
        <v>2</v>
      </c>
      <c r="F9432" s="306" t="s">
        <v>178</v>
      </c>
      <c r="G9432" s="241">
        <v>166.6</v>
      </c>
      <c r="H9432" s="244">
        <f t="shared" si="443"/>
        <v>333.2</v>
      </c>
      <c r="I9432" s="246"/>
      <c r="J9432" s="247"/>
      <c r="K9432" s="240"/>
      <c r="L9432" s="245"/>
    </row>
    <row r="9433" spans="1:12">
      <c r="A9433" s="243">
        <v>45265</v>
      </c>
      <c r="B9433" s="243">
        <v>45266</v>
      </c>
      <c r="C9433" s="244">
        <f t="shared" si="441"/>
        <v>2</v>
      </c>
      <c r="D9433" s="239">
        <v>45266</v>
      </c>
      <c r="E9433" s="245">
        <f t="shared" si="442"/>
        <v>1</v>
      </c>
      <c r="F9433" s="306" t="s">
        <v>175</v>
      </c>
      <c r="G9433" s="241">
        <v>1112430.1100000001</v>
      </c>
      <c r="H9433" s="244">
        <f t="shared" si="443"/>
        <v>1112430.1100000001</v>
      </c>
      <c r="I9433" s="246"/>
      <c r="J9433" s="247"/>
      <c r="K9433" s="240"/>
      <c r="L9433" s="245"/>
    </row>
    <row r="9434" spans="1:12">
      <c r="A9434" s="243">
        <v>45265</v>
      </c>
      <c r="B9434" s="243">
        <v>45267</v>
      </c>
      <c r="C9434" s="244">
        <f t="shared" si="441"/>
        <v>3</v>
      </c>
      <c r="D9434" s="239">
        <v>45267</v>
      </c>
      <c r="E9434" s="245">
        <f t="shared" si="442"/>
        <v>2</v>
      </c>
      <c r="F9434" s="306" t="s">
        <v>176</v>
      </c>
      <c r="G9434" s="241">
        <v>64289.39</v>
      </c>
      <c r="H9434" s="244">
        <f t="shared" si="443"/>
        <v>128578.78</v>
      </c>
      <c r="I9434" s="246"/>
      <c r="J9434" s="247"/>
      <c r="K9434" s="240"/>
      <c r="L9434" s="245"/>
    </row>
    <row r="9435" spans="1:12">
      <c r="A9435" s="243">
        <v>45265</v>
      </c>
      <c r="B9435" s="243">
        <v>45268</v>
      </c>
      <c r="C9435" s="244">
        <f t="shared" si="441"/>
        <v>4</v>
      </c>
      <c r="D9435" s="239">
        <v>45268</v>
      </c>
      <c r="E9435" s="245">
        <f t="shared" si="442"/>
        <v>3</v>
      </c>
      <c r="F9435" s="306" t="s">
        <v>178</v>
      </c>
      <c r="G9435" s="241">
        <v>180.38</v>
      </c>
      <c r="H9435" s="244">
        <f t="shared" si="443"/>
        <v>541.14</v>
      </c>
      <c r="I9435" s="246"/>
      <c r="J9435" s="247"/>
      <c r="K9435" s="240"/>
      <c r="L9435" s="245"/>
    </row>
    <row r="9436" spans="1:12">
      <c r="A9436" s="243">
        <v>45265</v>
      </c>
      <c r="B9436" s="243">
        <v>45316</v>
      </c>
      <c r="C9436" s="244">
        <f t="shared" si="441"/>
        <v>52</v>
      </c>
      <c r="D9436" s="239">
        <v>45316</v>
      </c>
      <c r="E9436" s="245">
        <f t="shared" si="442"/>
        <v>51</v>
      </c>
      <c r="F9436" s="306" t="s">
        <v>175</v>
      </c>
      <c r="G9436" s="241">
        <v>211.34</v>
      </c>
      <c r="H9436" s="244">
        <f t="shared" si="443"/>
        <v>10778.34</v>
      </c>
      <c r="I9436" s="246"/>
      <c r="J9436" s="247"/>
      <c r="K9436" s="240"/>
      <c r="L9436" s="245"/>
    </row>
    <row r="9437" spans="1:12">
      <c r="A9437" s="243">
        <v>45265</v>
      </c>
      <c r="B9437" s="243">
        <v>45280</v>
      </c>
      <c r="C9437" s="244">
        <f t="shared" si="441"/>
        <v>16</v>
      </c>
      <c r="D9437" s="239">
        <v>45280</v>
      </c>
      <c r="E9437" s="245">
        <f t="shared" si="442"/>
        <v>15</v>
      </c>
      <c r="F9437" s="306" t="s">
        <v>175</v>
      </c>
      <c r="G9437" s="241">
        <v>189.4</v>
      </c>
      <c r="H9437" s="244">
        <f t="shared" si="443"/>
        <v>2841</v>
      </c>
      <c r="I9437" s="246"/>
      <c r="J9437" s="247"/>
      <c r="K9437" s="240"/>
      <c r="L9437" s="245"/>
    </row>
    <row r="9438" spans="1:12">
      <c r="A9438" s="243">
        <v>45265</v>
      </c>
      <c r="B9438" s="243">
        <v>45267</v>
      </c>
      <c r="C9438" s="244">
        <f t="shared" si="441"/>
        <v>3</v>
      </c>
      <c r="D9438" s="239">
        <v>45267</v>
      </c>
      <c r="E9438" s="245">
        <f t="shared" si="442"/>
        <v>2</v>
      </c>
      <c r="F9438" s="306" t="s">
        <v>175</v>
      </c>
      <c r="G9438" s="241">
        <v>14133.58</v>
      </c>
      <c r="H9438" s="244">
        <f t="shared" si="443"/>
        <v>28267.16</v>
      </c>
      <c r="I9438" s="246"/>
      <c r="J9438" s="247"/>
      <c r="K9438" s="240"/>
      <c r="L9438" s="245"/>
    </row>
    <row r="9439" spans="1:12">
      <c r="A9439" s="243">
        <v>45265</v>
      </c>
      <c r="B9439" s="243">
        <v>45268</v>
      </c>
      <c r="C9439" s="244">
        <f t="shared" si="441"/>
        <v>4</v>
      </c>
      <c r="D9439" s="239">
        <v>45268</v>
      </c>
      <c r="E9439" s="245">
        <f t="shared" si="442"/>
        <v>3</v>
      </c>
      <c r="F9439" s="306" t="s">
        <v>176</v>
      </c>
      <c r="G9439" s="241">
        <v>47180.57</v>
      </c>
      <c r="H9439" s="244">
        <f t="shared" si="443"/>
        <v>141541.71</v>
      </c>
      <c r="I9439" s="246"/>
      <c r="J9439" s="247"/>
      <c r="K9439" s="240"/>
      <c r="L9439" s="245"/>
    </row>
    <row r="9440" spans="1:12">
      <c r="A9440" s="243">
        <v>45265</v>
      </c>
      <c r="B9440" s="243">
        <v>45281</v>
      </c>
      <c r="C9440" s="244">
        <f t="shared" si="441"/>
        <v>17</v>
      </c>
      <c r="D9440" s="239">
        <v>45281</v>
      </c>
      <c r="E9440" s="245">
        <f t="shared" si="442"/>
        <v>16</v>
      </c>
      <c r="F9440" s="306" t="s">
        <v>175</v>
      </c>
      <c r="G9440" s="241">
        <v>183.7</v>
      </c>
      <c r="H9440" s="244">
        <f t="shared" si="443"/>
        <v>2939.2</v>
      </c>
      <c r="I9440" s="246"/>
      <c r="J9440" s="247"/>
      <c r="K9440" s="240"/>
      <c r="L9440" s="245"/>
    </row>
    <row r="9441" spans="1:12">
      <c r="A9441" s="243">
        <v>45265</v>
      </c>
      <c r="B9441" s="243">
        <v>45268</v>
      </c>
      <c r="C9441" s="244">
        <f t="shared" si="441"/>
        <v>4</v>
      </c>
      <c r="D9441" s="239">
        <v>45268</v>
      </c>
      <c r="E9441" s="245">
        <f t="shared" si="442"/>
        <v>3</v>
      </c>
      <c r="F9441" s="306" t="s">
        <v>175</v>
      </c>
      <c r="G9441" s="241">
        <v>4722.28</v>
      </c>
      <c r="H9441" s="244">
        <f t="shared" si="443"/>
        <v>14166.84</v>
      </c>
      <c r="I9441" s="246"/>
      <c r="J9441" s="247"/>
      <c r="K9441" s="240"/>
      <c r="L9441" s="245"/>
    </row>
    <row r="9442" spans="1:12">
      <c r="A9442" s="243">
        <v>45265</v>
      </c>
      <c r="B9442" s="243">
        <v>45302</v>
      </c>
      <c r="C9442" s="244">
        <f t="shared" si="441"/>
        <v>38</v>
      </c>
      <c r="D9442" s="239">
        <v>45302</v>
      </c>
      <c r="E9442" s="245">
        <f t="shared" si="442"/>
        <v>37</v>
      </c>
      <c r="F9442" s="306" t="s">
        <v>175</v>
      </c>
      <c r="G9442" s="241">
        <v>398.42</v>
      </c>
      <c r="H9442" s="244">
        <f t="shared" si="443"/>
        <v>14741.54</v>
      </c>
      <c r="I9442" s="246"/>
      <c r="J9442" s="247"/>
      <c r="K9442" s="240"/>
      <c r="L9442" s="245"/>
    </row>
    <row r="9443" spans="1:12">
      <c r="A9443" s="243">
        <v>45265</v>
      </c>
      <c r="B9443" s="243">
        <v>45365</v>
      </c>
      <c r="C9443" s="244">
        <f t="shared" si="441"/>
        <v>101</v>
      </c>
      <c r="D9443" s="239">
        <v>45365</v>
      </c>
      <c r="E9443" s="245">
        <f t="shared" si="442"/>
        <v>100</v>
      </c>
      <c r="F9443" s="306" t="s">
        <v>175</v>
      </c>
      <c r="G9443" s="241">
        <v>18.39</v>
      </c>
      <c r="H9443" s="244">
        <f t="shared" si="443"/>
        <v>1839</v>
      </c>
      <c r="I9443" s="246"/>
      <c r="J9443" s="247"/>
      <c r="K9443" s="240"/>
      <c r="L9443" s="245"/>
    </row>
    <row r="9444" spans="1:12">
      <c r="A9444" s="243">
        <v>45265</v>
      </c>
      <c r="B9444" s="243">
        <v>45266</v>
      </c>
      <c r="C9444" s="244">
        <f t="shared" si="441"/>
        <v>2</v>
      </c>
      <c r="D9444" s="239">
        <v>45266</v>
      </c>
      <c r="E9444" s="245">
        <f t="shared" si="442"/>
        <v>1</v>
      </c>
      <c r="F9444" s="306" t="s">
        <v>177</v>
      </c>
      <c r="G9444" s="241">
        <v>16885.79</v>
      </c>
      <c r="H9444" s="244">
        <f t="shared" si="443"/>
        <v>16885.79</v>
      </c>
      <c r="I9444" s="246"/>
      <c r="J9444" s="247"/>
      <c r="K9444" s="240"/>
      <c r="L9444" s="245"/>
    </row>
    <row r="9445" spans="1:12">
      <c r="A9445" s="243">
        <v>45265</v>
      </c>
      <c r="B9445" s="243">
        <v>45343</v>
      </c>
      <c r="C9445" s="244">
        <f t="shared" si="441"/>
        <v>79</v>
      </c>
      <c r="D9445" s="239">
        <v>45343</v>
      </c>
      <c r="E9445" s="245">
        <f t="shared" si="442"/>
        <v>78</v>
      </c>
      <c r="F9445" s="306" t="s">
        <v>175</v>
      </c>
      <c r="G9445" s="241">
        <v>156.58000000000001</v>
      </c>
      <c r="H9445" s="244">
        <f t="shared" si="443"/>
        <v>12213.240000000002</v>
      </c>
      <c r="I9445" s="246"/>
      <c r="J9445" s="247"/>
      <c r="K9445" s="240"/>
      <c r="L9445" s="245"/>
    </row>
    <row r="9446" spans="1:12">
      <c r="A9446" s="243">
        <v>45265</v>
      </c>
      <c r="B9446" s="243">
        <v>45267</v>
      </c>
      <c r="C9446" s="244">
        <f t="shared" si="441"/>
        <v>3</v>
      </c>
      <c r="D9446" s="239">
        <v>45267</v>
      </c>
      <c r="E9446" s="245">
        <f t="shared" si="442"/>
        <v>2</v>
      </c>
      <c r="F9446" s="306" t="s">
        <v>177</v>
      </c>
      <c r="G9446" s="241">
        <v>2685.85</v>
      </c>
      <c r="H9446" s="244">
        <f t="shared" si="443"/>
        <v>5371.7</v>
      </c>
      <c r="I9446" s="246"/>
      <c r="J9446" s="247"/>
      <c r="K9446" s="240"/>
      <c r="L9446" s="245"/>
    </row>
    <row r="9447" spans="1:12">
      <c r="A9447" s="243">
        <v>45265</v>
      </c>
      <c r="B9447" s="243">
        <v>45271</v>
      </c>
      <c r="C9447" s="244">
        <f t="shared" si="441"/>
        <v>7</v>
      </c>
      <c r="D9447" s="239">
        <v>45271</v>
      </c>
      <c r="E9447" s="245">
        <f t="shared" si="442"/>
        <v>6</v>
      </c>
      <c r="F9447" s="306" t="s">
        <v>176</v>
      </c>
      <c r="G9447" s="241">
        <v>16839.25</v>
      </c>
      <c r="H9447" s="244">
        <f t="shared" si="443"/>
        <v>101035.5</v>
      </c>
      <c r="I9447" s="246"/>
      <c r="J9447" s="247"/>
      <c r="K9447" s="240"/>
      <c r="L9447" s="245"/>
    </row>
    <row r="9448" spans="1:12">
      <c r="A9448" s="243">
        <v>45265</v>
      </c>
      <c r="B9448" s="243">
        <v>45306</v>
      </c>
      <c r="C9448" s="244">
        <f t="shared" si="441"/>
        <v>42</v>
      </c>
      <c r="D9448" s="239">
        <v>45306</v>
      </c>
      <c r="E9448" s="245">
        <f t="shared" si="442"/>
        <v>41</v>
      </c>
      <c r="F9448" s="306" t="s">
        <v>175</v>
      </c>
      <c r="G9448" s="241">
        <v>120.52</v>
      </c>
      <c r="H9448" s="244">
        <f t="shared" si="443"/>
        <v>4941.32</v>
      </c>
      <c r="I9448" s="246"/>
      <c r="J9448" s="247"/>
      <c r="K9448" s="240"/>
      <c r="L9448" s="245"/>
    </row>
    <row r="9449" spans="1:12">
      <c r="A9449" s="243">
        <v>45265</v>
      </c>
      <c r="B9449" s="243">
        <v>45268</v>
      </c>
      <c r="C9449" s="244">
        <f t="shared" si="441"/>
        <v>4</v>
      </c>
      <c r="D9449" s="239">
        <v>45268</v>
      </c>
      <c r="E9449" s="245">
        <f t="shared" si="442"/>
        <v>3</v>
      </c>
      <c r="F9449" s="306" t="s">
        <v>177</v>
      </c>
      <c r="G9449" s="241">
        <v>14143.33</v>
      </c>
      <c r="H9449" s="244">
        <f t="shared" si="443"/>
        <v>42429.99</v>
      </c>
      <c r="I9449" s="246"/>
      <c r="J9449" s="247"/>
      <c r="K9449" s="240"/>
      <c r="L9449" s="245"/>
    </row>
    <row r="9450" spans="1:12">
      <c r="A9450" s="243">
        <v>45265</v>
      </c>
      <c r="B9450" s="243">
        <v>45288</v>
      </c>
      <c r="C9450" s="244">
        <f t="shared" si="441"/>
        <v>24</v>
      </c>
      <c r="D9450" s="239">
        <v>45288</v>
      </c>
      <c r="E9450" s="245">
        <f t="shared" si="442"/>
        <v>23</v>
      </c>
      <c r="F9450" s="306" t="s">
        <v>176</v>
      </c>
      <c r="G9450" s="241">
        <v>363.09</v>
      </c>
      <c r="H9450" s="244">
        <f t="shared" si="443"/>
        <v>8351.07</v>
      </c>
      <c r="I9450" s="246"/>
      <c r="J9450" s="247"/>
      <c r="K9450" s="240"/>
      <c r="L9450" s="245"/>
    </row>
    <row r="9451" spans="1:12">
      <c r="A9451" s="243">
        <v>45265</v>
      </c>
      <c r="B9451" s="243">
        <v>45345</v>
      </c>
      <c r="C9451" s="244">
        <f t="shared" si="441"/>
        <v>81</v>
      </c>
      <c r="D9451" s="239">
        <v>45345</v>
      </c>
      <c r="E9451" s="245">
        <f t="shared" si="442"/>
        <v>80</v>
      </c>
      <c r="F9451" s="306" t="s">
        <v>175</v>
      </c>
      <c r="G9451" s="241">
        <v>136.22</v>
      </c>
      <c r="H9451" s="244">
        <f t="shared" si="443"/>
        <v>10897.6</v>
      </c>
      <c r="I9451" s="246"/>
      <c r="J9451" s="247"/>
      <c r="K9451" s="240"/>
      <c r="L9451" s="245"/>
    </row>
    <row r="9452" spans="1:12">
      <c r="A9452" s="243">
        <v>45265</v>
      </c>
      <c r="B9452" s="243">
        <v>45271</v>
      </c>
      <c r="C9452" s="244">
        <f t="shared" si="441"/>
        <v>7</v>
      </c>
      <c r="D9452" s="239">
        <v>45271</v>
      </c>
      <c r="E9452" s="245">
        <f t="shared" si="442"/>
        <v>6</v>
      </c>
      <c r="F9452" s="306" t="s">
        <v>175</v>
      </c>
      <c r="G9452" s="241">
        <v>3222.29</v>
      </c>
      <c r="H9452" s="244">
        <f t="shared" si="443"/>
        <v>19333.739999999998</v>
      </c>
      <c r="I9452" s="246"/>
      <c r="J9452" s="247"/>
      <c r="K9452" s="240"/>
      <c r="L9452" s="245"/>
    </row>
    <row r="9453" spans="1:12">
      <c r="A9453" s="243">
        <v>45265</v>
      </c>
      <c r="B9453" s="243">
        <v>45288</v>
      </c>
      <c r="C9453" s="244">
        <f t="shared" si="441"/>
        <v>24</v>
      </c>
      <c r="D9453" s="239">
        <v>45288</v>
      </c>
      <c r="E9453" s="245">
        <f t="shared" si="442"/>
        <v>23</v>
      </c>
      <c r="F9453" s="306" t="s">
        <v>175</v>
      </c>
      <c r="G9453" s="241">
        <v>21.38</v>
      </c>
      <c r="H9453" s="244">
        <f t="shared" si="443"/>
        <v>491.73999999999995</v>
      </c>
      <c r="I9453" s="246"/>
      <c r="J9453" s="247"/>
      <c r="K9453" s="240"/>
      <c r="L9453" s="245"/>
    </row>
    <row r="9454" spans="1:12">
      <c r="A9454" s="243">
        <v>45265</v>
      </c>
      <c r="B9454" s="243">
        <v>45272</v>
      </c>
      <c r="C9454" s="244">
        <f t="shared" si="441"/>
        <v>8</v>
      </c>
      <c r="D9454" s="239">
        <v>45272</v>
      </c>
      <c r="E9454" s="245">
        <f t="shared" si="442"/>
        <v>7</v>
      </c>
      <c r="F9454" s="306" t="s">
        <v>176</v>
      </c>
      <c r="G9454" s="241">
        <v>214.86</v>
      </c>
      <c r="H9454" s="244">
        <f t="shared" si="443"/>
        <v>1504.02</v>
      </c>
      <c r="I9454" s="246"/>
      <c r="J9454" s="247"/>
      <c r="K9454" s="240"/>
      <c r="L9454" s="245"/>
    </row>
    <row r="9455" spans="1:12">
      <c r="A9455" s="243">
        <v>45265</v>
      </c>
      <c r="B9455" s="243">
        <v>45272</v>
      </c>
      <c r="C9455" s="244">
        <f t="shared" si="441"/>
        <v>8</v>
      </c>
      <c r="D9455" s="239">
        <v>45272</v>
      </c>
      <c r="E9455" s="245">
        <f t="shared" si="442"/>
        <v>7</v>
      </c>
      <c r="F9455" s="306" t="s">
        <v>175</v>
      </c>
      <c r="G9455" s="241">
        <v>386.76</v>
      </c>
      <c r="H9455" s="244">
        <f t="shared" si="443"/>
        <v>2707.3199999999997</v>
      </c>
      <c r="I9455" s="246"/>
      <c r="J9455" s="247"/>
      <c r="K9455" s="240"/>
      <c r="L9455" s="245"/>
    </row>
    <row r="9456" spans="1:12">
      <c r="A9456" s="243">
        <v>45265</v>
      </c>
      <c r="B9456" s="243">
        <v>45273</v>
      </c>
      <c r="C9456" s="244">
        <f t="shared" si="441"/>
        <v>9</v>
      </c>
      <c r="D9456" s="239">
        <v>45273</v>
      </c>
      <c r="E9456" s="245">
        <f t="shared" si="442"/>
        <v>8</v>
      </c>
      <c r="F9456" s="306" t="s">
        <v>176</v>
      </c>
      <c r="G9456" s="241">
        <v>50.55</v>
      </c>
      <c r="H9456" s="244">
        <f t="shared" si="443"/>
        <v>404.4</v>
      </c>
      <c r="I9456" s="246"/>
      <c r="J9456" s="247"/>
      <c r="K9456" s="240"/>
      <c r="L9456" s="245"/>
    </row>
    <row r="9457" spans="1:12">
      <c r="A9457" s="243">
        <v>45265</v>
      </c>
      <c r="B9457" s="243">
        <v>45411</v>
      </c>
      <c r="C9457" s="244">
        <f t="shared" si="441"/>
        <v>147</v>
      </c>
      <c r="D9457" s="239">
        <v>45411</v>
      </c>
      <c r="E9457" s="245">
        <f t="shared" si="442"/>
        <v>146</v>
      </c>
      <c r="F9457" s="306" t="s">
        <v>176</v>
      </c>
      <c r="G9457" s="241">
        <v>98.29</v>
      </c>
      <c r="H9457" s="244">
        <f t="shared" si="443"/>
        <v>14350.34</v>
      </c>
      <c r="I9457" s="246"/>
      <c r="J9457" s="247"/>
      <c r="K9457" s="240"/>
      <c r="L9457" s="245"/>
    </row>
    <row r="9458" spans="1:12">
      <c r="A9458" s="243">
        <v>45265</v>
      </c>
      <c r="B9458" s="243">
        <v>45273</v>
      </c>
      <c r="C9458" s="244">
        <f t="shared" si="441"/>
        <v>9</v>
      </c>
      <c r="D9458" s="239">
        <v>45273</v>
      </c>
      <c r="E9458" s="245">
        <f t="shared" si="442"/>
        <v>8</v>
      </c>
      <c r="F9458" s="306" t="s">
        <v>175</v>
      </c>
      <c r="G9458" s="241">
        <v>257.66000000000003</v>
      </c>
      <c r="H9458" s="244">
        <f t="shared" si="443"/>
        <v>2061.2800000000002</v>
      </c>
      <c r="I9458" s="246"/>
      <c r="J9458" s="247"/>
      <c r="K9458" s="240"/>
      <c r="L9458" s="245"/>
    </row>
    <row r="9459" spans="1:12">
      <c r="A9459" s="243">
        <v>45265</v>
      </c>
      <c r="B9459" s="243">
        <v>45309</v>
      </c>
      <c r="C9459" s="244">
        <f t="shared" si="441"/>
        <v>45</v>
      </c>
      <c r="D9459" s="239">
        <v>45309</v>
      </c>
      <c r="E9459" s="245">
        <f t="shared" si="442"/>
        <v>44</v>
      </c>
      <c r="F9459" s="306" t="s">
        <v>175</v>
      </c>
      <c r="G9459" s="241">
        <v>237.92</v>
      </c>
      <c r="H9459" s="244">
        <f t="shared" si="443"/>
        <v>10468.48</v>
      </c>
      <c r="I9459" s="246"/>
      <c r="J9459" s="247"/>
      <c r="K9459" s="240"/>
      <c r="L9459" s="245"/>
    </row>
    <row r="9460" spans="1:12">
      <c r="A9460" s="243">
        <v>45265</v>
      </c>
      <c r="B9460" s="243">
        <v>45274</v>
      </c>
      <c r="C9460" s="244">
        <f t="shared" si="441"/>
        <v>10</v>
      </c>
      <c r="D9460" s="239">
        <v>45274</v>
      </c>
      <c r="E9460" s="245">
        <f t="shared" si="442"/>
        <v>9</v>
      </c>
      <c r="F9460" s="306" t="s">
        <v>176</v>
      </c>
      <c r="G9460" s="241">
        <v>1366.67</v>
      </c>
      <c r="H9460" s="244">
        <f t="shared" si="443"/>
        <v>12300.03</v>
      </c>
      <c r="I9460" s="246"/>
      <c r="J9460" s="247"/>
      <c r="K9460" s="240"/>
      <c r="L9460" s="245"/>
    </row>
    <row r="9461" spans="1:12">
      <c r="A9461" s="243">
        <v>45265</v>
      </c>
      <c r="B9461" s="243">
        <v>45271</v>
      </c>
      <c r="C9461" s="244">
        <f t="shared" si="441"/>
        <v>7</v>
      </c>
      <c r="D9461" s="239">
        <v>45271</v>
      </c>
      <c r="E9461" s="245">
        <f t="shared" si="442"/>
        <v>6</v>
      </c>
      <c r="F9461" s="306" t="s">
        <v>177</v>
      </c>
      <c r="G9461" s="241">
        <v>6087.55</v>
      </c>
      <c r="H9461" s="244">
        <f t="shared" si="443"/>
        <v>36525.300000000003</v>
      </c>
      <c r="I9461" s="246"/>
      <c r="J9461" s="247"/>
      <c r="K9461" s="240"/>
      <c r="L9461" s="245"/>
    </row>
    <row r="9462" spans="1:12">
      <c r="A9462" s="243">
        <v>45265</v>
      </c>
      <c r="B9462" s="243">
        <v>45272</v>
      </c>
      <c r="C9462" s="244">
        <f t="shared" si="441"/>
        <v>8</v>
      </c>
      <c r="D9462" s="239">
        <v>45272</v>
      </c>
      <c r="E9462" s="245">
        <f t="shared" si="442"/>
        <v>7</v>
      </c>
      <c r="F9462" s="306" t="s">
        <v>177</v>
      </c>
      <c r="G9462" s="241">
        <v>16955.689999999999</v>
      </c>
      <c r="H9462" s="244">
        <f t="shared" si="443"/>
        <v>118689.82999999999</v>
      </c>
      <c r="I9462" s="246"/>
      <c r="J9462" s="247"/>
      <c r="K9462" s="240"/>
      <c r="L9462" s="245"/>
    </row>
    <row r="9463" spans="1:12">
      <c r="A9463" s="243">
        <v>45265</v>
      </c>
      <c r="B9463" s="243">
        <v>45296</v>
      </c>
      <c r="C9463" s="244">
        <f t="shared" si="441"/>
        <v>32</v>
      </c>
      <c r="D9463" s="239">
        <v>45296</v>
      </c>
      <c r="E9463" s="245">
        <f t="shared" si="442"/>
        <v>31</v>
      </c>
      <c r="F9463" s="306" t="s">
        <v>175</v>
      </c>
      <c r="G9463" s="241">
        <v>105.43</v>
      </c>
      <c r="H9463" s="244">
        <f t="shared" si="443"/>
        <v>3268.3300000000004</v>
      </c>
      <c r="I9463" s="246"/>
      <c r="J9463" s="247"/>
      <c r="K9463" s="240"/>
      <c r="L9463" s="245"/>
    </row>
    <row r="9464" spans="1:12">
      <c r="A9464" s="243">
        <v>45265</v>
      </c>
      <c r="B9464" s="243">
        <v>45273</v>
      </c>
      <c r="C9464" s="244">
        <f t="shared" si="441"/>
        <v>9</v>
      </c>
      <c r="D9464" s="239">
        <v>45273</v>
      </c>
      <c r="E9464" s="245">
        <f t="shared" si="442"/>
        <v>8</v>
      </c>
      <c r="F9464" s="306" t="s">
        <v>177</v>
      </c>
      <c r="G9464" s="241">
        <v>387.19</v>
      </c>
      <c r="H9464" s="244">
        <f t="shared" si="443"/>
        <v>3097.52</v>
      </c>
      <c r="I9464" s="246"/>
      <c r="J9464" s="247"/>
      <c r="K9464" s="240"/>
      <c r="L9464" s="245"/>
    </row>
    <row r="9465" spans="1:12">
      <c r="A9465" s="243">
        <v>45265</v>
      </c>
      <c r="B9465" s="243">
        <v>45309</v>
      </c>
      <c r="C9465" s="244">
        <f t="shared" si="441"/>
        <v>45</v>
      </c>
      <c r="D9465" s="239">
        <v>45309</v>
      </c>
      <c r="E9465" s="245">
        <f t="shared" si="442"/>
        <v>44</v>
      </c>
      <c r="F9465" s="306" t="s">
        <v>177</v>
      </c>
      <c r="G9465" s="241">
        <v>1235.78</v>
      </c>
      <c r="H9465" s="244">
        <f t="shared" si="443"/>
        <v>54374.32</v>
      </c>
      <c r="I9465" s="246"/>
      <c r="J9465" s="247"/>
      <c r="K9465" s="240"/>
      <c r="L9465" s="245"/>
    </row>
    <row r="9466" spans="1:12">
      <c r="A9466" s="243">
        <v>45265</v>
      </c>
      <c r="B9466" s="243">
        <v>45299</v>
      </c>
      <c r="C9466" s="244">
        <f t="shared" si="441"/>
        <v>35</v>
      </c>
      <c r="D9466" s="239">
        <v>45299</v>
      </c>
      <c r="E9466" s="245">
        <f t="shared" si="442"/>
        <v>34</v>
      </c>
      <c r="F9466" s="306" t="s">
        <v>175</v>
      </c>
      <c r="G9466" s="241">
        <v>419.31</v>
      </c>
      <c r="H9466" s="244">
        <f t="shared" si="443"/>
        <v>14256.54</v>
      </c>
      <c r="I9466" s="246"/>
      <c r="J9466" s="247"/>
      <c r="K9466" s="240"/>
      <c r="L9466" s="245"/>
    </row>
    <row r="9467" spans="1:12">
      <c r="A9467" s="243">
        <v>45265</v>
      </c>
      <c r="B9467" s="243">
        <v>45266</v>
      </c>
      <c r="C9467" s="244">
        <f t="shared" si="441"/>
        <v>2</v>
      </c>
      <c r="D9467" s="239">
        <v>45266</v>
      </c>
      <c r="E9467" s="245">
        <f t="shared" si="442"/>
        <v>1</v>
      </c>
      <c r="F9467" s="306" t="s">
        <v>178</v>
      </c>
      <c r="G9467" s="241">
        <v>689.8</v>
      </c>
      <c r="H9467" s="244">
        <f t="shared" si="443"/>
        <v>689.8</v>
      </c>
      <c r="I9467" s="246"/>
      <c r="J9467" s="247"/>
      <c r="K9467" s="240"/>
      <c r="L9467" s="245"/>
    </row>
    <row r="9468" spans="1:12">
      <c r="A9468" s="243">
        <v>45265</v>
      </c>
      <c r="B9468" s="243">
        <v>45300</v>
      </c>
      <c r="C9468" s="244">
        <f t="shared" si="441"/>
        <v>36</v>
      </c>
      <c r="D9468" s="239">
        <v>45300</v>
      </c>
      <c r="E9468" s="245">
        <f t="shared" si="442"/>
        <v>35</v>
      </c>
      <c r="F9468" s="306" t="s">
        <v>175</v>
      </c>
      <c r="G9468" s="241">
        <v>76.400000000000006</v>
      </c>
      <c r="H9468" s="244">
        <f t="shared" si="443"/>
        <v>2674</v>
      </c>
      <c r="I9468" s="246"/>
      <c r="J9468" s="247"/>
      <c r="K9468" s="240"/>
      <c r="L9468" s="245"/>
    </row>
    <row r="9469" spans="1:12">
      <c r="A9469" s="243">
        <v>45265</v>
      </c>
      <c r="B9469" s="243">
        <v>45265</v>
      </c>
      <c r="C9469" s="244">
        <f t="shared" si="441"/>
        <v>1</v>
      </c>
      <c r="D9469" s="239">
        <v>45265</v>
      </c>
      <c r="E9469" s="245">
        <f t="shared" si="442"/>
        <v>0</v>
      </c>
      <c r="F9469" s="306" t="s">
        <v>176</v>
      </c>
      <c r="G9469" s="241">
        <v>4274.8599999999997</v>
      </c>
      <c r="H9469" s="244">
        <f t="shared" si="443"/>
        <v>0</v>
      </c>
      <c r="I9469" s="246"/>
      <c r="J9469" s="247"/>
      <c r="K9469" s="240"/>
      <c r="L9469" s="245"/>
    </row>
    <row r="9470" spans="1:12">
      <c r="A9470" s="243">
        <v>45266</v>
      </c>
      <c r="B9470" s="243">
        <v>45436</v>
      </c>
      <c r="C9470" s="244">
        <f t="shared" si="441"/>
        <v>171</v>
      </c>
      <c r="D9470" s="239">
        <v>45436</v>
      </c>
      <c r="E9470" s="245">
        <f t="shared" si="442"/>
        <v>170</v>
      </c>
      <c r="F9470" s="306" t="s">
        <v>176</v>
      </c>
      <c r="G9470" s="241">
        <v>392.29</v>
      </c>
      <c r="H9470" s="244">
        <f t="shared" si="443"/>
        <v>66689.3</v>
      </c>
      <c r="I9470" s="246"/>
      <c r="J9470" s="247"/>
      <c r="K9470" s="240"/>
      <c r="L9470" s="245"/>
    </row>
    <row r="9471" spans="1:12">
      <c r="A9471" s="243">
        <v>45266</v>
      </c>
      <c r="B9471" s="243">
        <v>45272</v>
      </c>
      <c r="C9471" s="244">
        <f t="shared" si="441"/>
        <v>7</v>
      </c>
      <c r="D9471" s="239">
        <v>45272</v>
      </c>
      <c r="E9471" s="245">
        <f t="shared" si="442"/>
        <v>6</v>
      </c>
      <c r="F9471" s="306" t="s">
        <v>177</v>
      </c>
      <c r="G9471" s="241">
        <v>11958.64</v>
      </c>
      <c r="H9471" s="244">
        <f t="shared" si="443"/>
        <v>71751.839999999997</v>
      </c>
      <c r="I9471" s="246"/>
      <c r="J9471" s="247"/>
      <c r="K9471" s="240"/>
      <c r="L9471" s="245"/>
    </row>
    <row r="9472" spans="1:12">
      <c r="A9472" s="243">
        <v>45266</v>
      </c>
      <c r="B9472" s="243">
        <v>45278</v>
      </c>
      <c r="C9472" s="244">
        <f t="shared" si="441"/>
        <v>13</v>
      </c>
      <c r="D9472" s="239">
        <v>45278</v>
      </c>
      <c r="E9472" s="245">
        <f t="shared" si="442"/>
        <v>12</v>
      </c>
      <c r="F9472" s="306" t="s">
        <v>176</v>
      </c>
      <c r="G9472" s="241">
        <v>7800.08</v>
      </c>
      <c r="H9472" s="244">
        <f t="shared" si="443"/>
        <v>93600.959999999992</v>
      </c>
      <c r="I9472" s="246"/>
      <c r="J9472" s="247"/>
      <c r="K9472" s="240"/>
      <c r="L9472" s="245"/>
    </row>
    <row r="9473" spans="1:12">
      <c r="A9473" s="243">
        <v>45266</v>
      </c>
      <c r="B9473" s="243">
        <v>45278</v>
      </c>
      <c r="C9473" s="244">
        <f t="shared" si="441"/>
        <v>13</v>
      </c>
      <c r="D9473" s="239">
        <v>45278</v>
      </c>
      <c r="E9473" s="245">
        <f t="shared" si="442"/>
        <v>12</v>
      </c>
      <c r="F9473" s="306" t="s">
        <v>175</v>
      </c>
      <c r="G9473" s="241">
        <v>106.92</v>
      </c>
      <c r="H9473" s="244">
        <f t="shared" si="443"/>
        <v>1283.04</v>
      </c>
      <c r="I9473" s="246"/>
      <c r="J9473" s="247"/>
      <c r="K9473" s="240"/>
      <c r="L9473" s="245"/>
    </row>
    <row r="9474" spans="1:12">
      <c r="A9474" s="243">
        <v>45266</v>
      </c>
      <c r="B9474" s="243">
        <v>45273</v>
      </c>
      <c r="C9474" s="244">
        <f t="shared" si="441"/>
        <v>8</v>
      </c>
      <c r="D9474" s="239">
        <v>45273</v>
      </c>
      <c r="E9474" s="245">
        <f t="shared" si="442"/>
        <v>7</v>
      </c>
      <c r="F9474" s="306" t="s">
        <v>177</v>
      </c>
      <c r="G9474" s="241">
        <v>13072.91</v>
      </c>
      <c r="H9474" s="244">
        <f t="shared" si="443"/>
        <v>91510.37</v>
      </c>
      <c r="I9474" s="246"/>
      <c r="J9474" s="247"/>
      <c r="K9474" s="240"/>
      <c r="L9474" s="245"/>
    </row>
    <row r="9475" spans="1:12">
      <c r="A9475" s="243">
        <v>45266</v>
      </c>
      <c r="B9475" s="243">
        <v>45313</v>
      </c>
      <c r="C9475" s="244">
        <f t="shared" si="441"/>
        <v>48</v>
      </c>
      <c r="D9475" s="239">
        <v>45313</v>
      </c>
      <c r="E9475" s="245">
        <f t="shared" si="442"/>
        <v>47</v>
      </c>
      <c r="F9475" s="306" t="s">
        <v>176</v>
      </c>
      <c r="G9475" s="241">
        <v>5269.91</v>
      </c>
      <c r="H9475" s="244">
        <f t="shared" si="443"/>
        <v>247685.77</v>
      </c>
      <c r="I9475" s="246"/>
      <c r="J9475" s="247"/>
      <c r="K9475" s="240"/>
      <c r="L9475" s="245"/>
    </row>
    <row r="9476" spans="1:12">
      <c r="A9476" s="243">
        <v>45266</v>
      </c>
      <c r="B9476" s="243">
        <v>45279</v>
      </c>
      <c r="C9476" s="244">
        <f t="shared" si="441"/>
        <v>14</v>
      </c>
      <c r="D9476" s="239">
        <v>45279</v>
      </c>
      <c r="E9476" s="245">
        <f t="shared" si="442"/>
        <v>13</v>
      </c>
      <c r="F9476" s="306" t="s">
        <v>175</v>
      </c>
      <c r="G9476" s="241">
        <v>60.33</v>
      </c>
      <c r="H9476" s="244">
        <f t="shared" si="443"/>
        <v>784.29</v>
      </c>
      <c r="I9476" s="246"/>
      <c r="J9476" s="247"/>
      <c r="K9476" s="240"/>
      <c r="L9476" s="245"/>
    </row>
    <row r="9477" spans="1:12">
      <c r="A9477" s="243">
        <v>45266</v>
      </c>
      <c r="B9477" s="243">
        <v>45376</v>
      </c>
      <c r="C9477" s="244">
        <f t="shared" si="441"/>
        <v>111</v>
      </c>
      <c r="D9477" s="239">
        <v>45376</v>
      </c>
      <c r="E9477" s="245">
        <f t="shared" si="442"/>
        <v>110</v>
      </c>
      <c r="F9477" s="306" t="s">
        <v>176</v>
      </c>
      <c r="G9477" s="241">
        <v>33.39</v>
      </c>
      <c r="H9477" s="244">
        <f t="shared" si="443"/>
        <v>3672.9</v>
      </c>
      <c r="I9477" s="246"/>
      <c r="J9477" s="247"/>
      <c r="K9477" s="240"/>
      <c r="L9477" s="245"/>
    </row>
    <row r="9478" spans="1:12">
      <c r="A9478" s="243">
        <v>45266</v>
      </c>
      <c r="B9478" s="243">
        <v>45266</v>
      </c>
      <c r="C9478" s="244">
        <f t="shared" si="441"/>
        <v>1</v>
      </c>
      <c r="D9478" s="239">
        <v>45266</v>
      </c>
      <c r="E9478" s="245">
        <f t="shared" si="442"/>
        <v>0</v>
      </c>
      <c r="F9478" s="306" t="s">
        <v>176</v>
      </c>
      <c r="G9478" s="241">
        <v>1996.4</v>
      </c>
      <c r="H9478" s="244">
        <f t="shared" si="443"/>
        <v>0</v>
      </c>
      <c r="I9478" s="246"/>
      <c r="J9478" s="247"/>
      <c r="K9478" s="240"/>
      <c r="L9478" s="245"/>
    </row>
    <row r="9479" spans="1:12">
      <c r="A9479" s="243">
        <v>45266</v>
      </c>
      <c r="B9479" s="243">
        <v>45267</v>
      </c>
      <c r="C9479" s="244">
        <f t="shared" ref="C9479:C9542" si="444">B9479-A9479+1</f>
        <v>2</v>
      </c>
      <c r="D9479" s="239">
        <v>45267</v>
      </c>
      <c r="E9479" s="245">
        <f t="shared" ref="E9479:E9542" si="445">D9479-A9479</f>
        <v>1</v>
      </c>
      <c r="F9479" s="306" t="s">
        <v>178</v>
      </c>
      <c r="G9479" s="241">
        <v>17887.78</v>
      </c>
      <c r="H9479" s="244">
        <f t="shared" ref="H9479:H9542" si="446">E9479*G9479</f>
        <v>17887.78</v>
      </c>
      <c r="I9479" s="246"/>
      <c r="J9479" s="247"/>
      <c r="K9479" s="240"/>
      <c r="L9479" s="245"/>
    </row>
    <row r="9480" spans="1:12">
      <c r="A9480" s="243">
        <v>45266</v>
      </c>
      <c r="B9480" s="243">
        <v>45267</v>
      </c>
      <c r="C9480" s="244">
        <f t="shared" si="444"/>
        <v>2</v>
      </c>
      <c r="D9480" s="239">
        <v>45267</v>
      </c>
      <c r="E9480" s="245">
        <f t="shared" si="445"/>
        <v>1</v>
      </c>
      <c r="F9480" s="306" t="s">
        <v>176</v>
      </c>
      <c r="G9480" s="241">
        <v>375329.49</v>
      </c>
      <c r="H9480" s="244">
        <f t="shared" si="446"/>
        <v>375329.49</v>
      </c>
      <c r="I9480" s="246"/>
      <c r="J9480" s="247"/>
      <c r="K9480" s="240"/>
      <c r="L9480" s="245"/>
    </row>
    <row r="9481" spans="1:12">
      <c r="A9481" s="243">
        <v>45266</v>
      </c>
      <c r="B9481" s="243">
        <v>45266</v>
      </c>
      <c r="C9481" s="244">
        <f t="shared" si="444"/>
        <v>1</v>
      </c>
      <c r="D9481" s="239">
        <v>45266</v>
      </c>
      <c r="E9481" s="245">
        <f t="shared" si="445"/>
        <v>0</v>
      </c>
      <c r="F9481" s="306" t="s">
        <v>175</v>
      </c>
      <c r="G9481" s="241">
        <v>785.81</v>
      </c>
      <c r="H9481" s="244">
        <f t="shared" si="446"/>
        <v>0</v>
      </c>
      <c r="I9481" s="246"/>
      <c r="J9481" s="247"/>
      <c r="K9481" s="240"/>
      <c r="L9481" s="245"/>
    </row>
    <row r="9482" spans="1:12">
      <c r="A9482" s="243">
        <v>45266</v>
      </c>
      <c r="B9482" s="243">
        <v>45268</v>
      </c>
      <c r="C9482" s="244">
        <f t="shared" si="444"/>
        <v>3</v>
      </c>
      <c r="D9482" s="239">
        <v>45268</v>
      </c>
      <c r="E9482" s="245">
        <f t="shared" si="445"/>
        <v>2</v>
      </c>
      <c r="F9482" s="306" t="s">
        <v>178</v>
      </c>
      <c r="G9482" s="241">
        <v>1445.56</v>
      </c>
      <c r="H9482" s="244">
        <f t="shared" si="446"/>
        <v>2891.12</v>
      </c>
      <c r="I9482" s="246"/>
      <c r="J9482" s="247"/>
      <c r="K9482" s="240"/>
      <c r="L9482" s="245"/>
    </row>
    <row r="9483" spans="1:12">
      <c r="A9483" s="243">
        <v>45266</v>
      </c>
      <c r="B9483" s="243">
        <v>45280</v>
      </c>
      <c r="C9483" s="244">
        <f t="shared" si="444"/>
        <v>15</v>
      </c>
      <c r="D9483" s="239">
        <v>45280</v>
      </c>
      <c r="E9483" s="245">
        <f t="shared" si="445"/>
        <v>14</v>
      </c>
      <c r="F9483" s="306" t="s">
        <v>175</v>
      </c>
      <c r="G9483" s="241">
        <v>575.84</v>
      </c>
      <c r="H9483" s="244">
        <f t="shared" si="446"/>
        <v>8061.76</v>
      </c>
      <c r="I9483" s="246"/>
      <c r="J9483" s="247"/>
      <c r="K9483" s="240"/>
      <c r="L9483" s="245"/>
    </row>
    <row r="9484" spans="1:12">
      <c r="A9484" s="243">
        <v>45266</v>
      </c>
      <c r="B9484" s="243">
        <v>45281</v>
      </c>
      <c r="C9484" s="244">
        <f t="shared" si="444"/>
        <v>16</v>
      </c>
      <c r="D9484" s="239">
        <v>45281</v>
      </c>
      <c r="E9484" s="245">
        <f t="shared" si="445"/>
        <v>15</v>
      </c>
      <c r="F9484" s="306" t="s">
        <v>176</v>
      </c>
      <c r="G9484" s="241">
        <v>134.80000000000001</v>
      </c>
      <c r="H9484" s="244">
        <f t="shared" si="446"/>
        <v>2022.0000000000002</v>
      </c>
      <c r="I9484" s="246"/>
      <c r="J9484" s="247"/>
      <c r="K9484" s="240"/>
      <c r="L9484" s="245"/>
    </row>
    <row r="9485" spans="1:12">
      <c r="A9485" s="243">
        <v>45266</v>
      </c>
      <c r="B9485" s="243">
        <v>45267</v>
      </c>
      <c r="C9485" s="244">
        <f t="shared" si="444"/>
        <v>2</v>
      </c>
      <c r="D9485" s="239">
        <v>45267</v>
      </c>
      <c r="E9485" s="245">
        <f t="shared" si="445"/>
        <v>1</v>
      </c>
      <c r="F9485" s="306" t="s">
        <v>175</v>
      </c>
      <c r="G9485" s="241">
        <v>899147.99</v>
      </c>
      <c r="H9485" s="244">
        <f t="shared" si="446"/>
        <v>899147.99</v>
      </c>
      <c r="I9485" s="246"/>
      <c r="J9485" s="247"/>
      <c r="K9485" s="240"/>
      <c r="L9485" s="245"/>
    </row>
    <row r="9486" spans="1:12">
      <c r="A9486" s="243">
        <v>45266</v>
      </c>
      <c r="B9486" s="243">
        <v>45268</v>
      </c>
      <c r="C9486" s="244">
        <f t="shared" si="444"/>
        <v>3</v>
      </c>
      <c r="D9486" s="239">
        <v>45268</v>
      </c>
      <c r="E9486" s="245">
        <f t="shared" si="445"/>
        <v>2</v>
      </c>
      <c r="F9486" s="306" t="s">
        <v>176</v>
      </c>
      <c r="G9486" s="241">
        <v>130292.65</v>
      </c>
      <c r="H9486" s="244">
        <f t="shared" si="446"/>
        <v>260585.3</v>
      </c>
      <c r="I9486" s="246"/>
      <c r="J9486" s="247"/>
      <c r="K9486" s="240"/>
      <c r="L9486" s="245"/>
    </row>
    <row r="9487" spans="1:12">
      <c r="A9487" s="243">
        <v>45266</v>
      </c>
      <c r="B9487" s="243">
        <v>45281</v>
      </c>
      <c r="C9487" s="244">
        <f t="shared" si="444"/>
        <v>16</v>
      </c>
      <c r="D9487" s="239">
        <v>45281</v>
      </c>
      <c r="E9487" s="245">
        <f t="shared" si="445"/>
        <v>15</v>
      </c>
      <c r="F9487" s="306" t="s">
        <v>175</v>
      </c>
      <c r="G9487" s="241">
        <v>117.5</v>
      </c>
      <c r="H9487" s="244">
        <f t="shared" si="446"/>
        <v>1762.5</v>
      </c>
      <c r="I9487" s="246"/>
      <c r="J9487" s="247"/>
      <c r="K9487" s="240"/>
      <c r="L9487" s="245"/>
    </row>
    <row r="9488" spans="1:12">
      <c r="A9488" s="243">
        <v>45266</v>
      </c>
      <c r="B9488" s="243">
        <v>45268</v>
      </c>
      <c r="C9488" s="244">
        <f t="shared" si="444"/>
        <v>3</v>
      </c>
      <c r="D9488" s="239">
        <v>45268</v>
      </c>
      <c r="E9488" s="245">
        <f t="shared" si="445"/>
        <v>2</v>
      </c>
      <c r="F9488" s="306" t="s">
        <v>175</v>
      </c>
      <c r="G9488" s="241">
        <v>13587.54</v>
      </c>
      <c r="H9488" s="244">
        <f t="shared" si="446"/>
        <v>27175.08</v>
      </c>
      <c r="I9488" s="246"/>
      <c r="J9488" s="247"/>
      <c r="K9488" s="240"/>
      <c r="L9488" s="245"/>
    </row>
    <row r="9489" spans="1:12">
      <c r="A9489" s="243">
        <v>45266</v>
      </c>
      <c r="B9489" s="243">
        <v>45301</v>
      </c>
      <c r="C9489" s="244">
        <f t="shared" si="444"/>
        <v>36</v>
      </c>
      <c r="D9489" s="239">
        <v>45301</v>
      </c>
      <c r="E9489" s="245">
        <f t="shared" si="445"/>
        <v>35</v>
      </c>
      <c r="F9489" s="306" t="s">
        <v>175</v>
      </c>
      <c r="G9489" s="241">
        <v>374.55</v>
      </c>
      <c r="H9489" s="244">
        <f t="shared" si="446"/>
        <v>13109.25</v>
      </c>
      <c r="I9489" s="246"/>
      <c r="J9489" s="247"/>
      <c r="K9489" s="240"/>
      <c r="L9489" s="245"/>
    </row>
    <row r="9490" spans="1:12">
      <c r="A9490" s="243">
        <v>45266</v>
      </c>
      <c r="B9490" s="243">
        <v>45282</v>
      </c>
      <c r="C9490" s="244">
        <f t="shared" si="444"/>
        <v>17</v>
      </c>
      <c r="D9490" s="239">
        <v>45282</v>
      </c>
      <c r="E9490" s="245">
        <f t="shared" si="445"/>
        <v>16</v>
      </c>
      <c r="F9490" s="306" t="s">
        <v>175</v>
      </c>
      <c r="G9490" s="241">
        <v>18.62</v>
      </c>
      <c r="H9490" s="244">
        <f t="shared" si="446"/>
        <v>297.92</v>
      </c>
      <c r="I9490" s="246"/>
      <c r="J9490" s="247"/>
      <c r="K9490" s="240"/>
      <c r="L9490" s="245"/>
    </row>
    <row r="9491" spans="1:12">
      <c r="A9491" s="243">
        <v>45266</v>
      </c>
      <c r="B9491" s="243">
        <v>45391</v>
      </c>
      <c r="C9491" s="244">
        <f t="shared" si="444"/>
        <v>126</v>
      </c>
      <c r="D9491" s="239">
        <v>45391</v>
      </c>
      <c r="E9491" s="245">
        <f t="shared" si="445"/>
        <v>125</v>
      </c>
      <c r="F9491" s="306" t="s">
        <v>176</v>
      </c>
      <c r="G9491" s="241">
        <v>57.39</v>
      </c>
      <c r="H9491" s="244">
        <f t="shared" si="446"/>
        <v>7173.75</v>
      </c>
      <c r="I9491" s="246"/>
      <c r="J9491" s="247"/>
      <c r="K9491" s="240"/>
      <c r="L9491" s="245"/>
    </row>
    <row r="9492" spans="1:12">
      <c r="A9492" s="243">
        <v>45266</v>
      </c>
      <c r="B9492" s="243">
        <v>45267</v>
      </c>
      <c r="C9492" s="244">
        <f t="shared" si="444"/>
        <v>2</v>
      </c>
      <c r="D9492" s="239">
        <v>45267</v>
      </c>
      <c r="E9492" s="245">
        <f t="shared" si="445"/>
        <v>1</v>
      </c>
      <c r="F9492" s="306" t="s">
        <v>177</v>
      </c>
      <c r="G9492" s="241">
        <v>15092.54</v>
      </c>
      <c r="H9492" s="244">
        <f t="shared" si="446"/>
        <v>15092.54</v>
      </c>
      <c r="I9492" s="246"/>
      <c r="J9492" s="247"/>
      <c r="K9492" s="240"/>
      <c r="L9492" s="245"/>
    </row>
    <row r="9493" spans="1:12">
      <c r="A9493" s="243">
        <v>45266</v>
      </c>
      <c r="B9493" s="243">
        <v>45271</v>
      </c>
      <c r="C9493" s="244">
        <f t="shared" si="444"/>
        <v>6</v>
      </c>
      <c r="D9493" s="239">
        <v>45271</v>
      </c>
      <c r="E9493" s="245">
        <f t="shared" si="445"/>
        <v>5</v>
      </c>
      <c r="F9493" s="306" t="s">
        <v>176</v>
      </c>
      <c r="G9493" s="241">
        <v>134898.07</v>
      </c>
      <c r="H9493" s="244">
        <f t="shared" si="446"/>
        <v>674490.35000000009</v>
      </c>
      <c r="I9493" s="246"/>
      <c r="J9493" s="247"/>
      <c r="K9493" s="240"/>
      <c r="L9493" s="245"/>
    </row>
    <row r="9494" spans="1:12">
      <c r="A9494" s="243">
        <v>45266</v>
      </c>
      <c r="B9494" s="243">
        <v>45268</v>
      </c>
      <c r="C9494" s="244">
        <f t="shared" si="444"/>
        <v>3</v>
      </c>
      <c r="D9494" s="239">
        <v>45268</v>
      </c>
      <c r="E9494" s="245">
        <f t="shared" si="445"/>
        <v>2</v>
      </c>
      <c r="F9494" s="306" t="s">
        <v>177</v>
      </c>
      <c r="G9494" s="241">
        <v>2134.4</v>
      </c>
      <c r="H9494" s="244">
        <f t="shared" si="446"/>
        <v>4268.8</v>
      </c>
      <c r="I9494" s="246"/>
      <c r="J9494" s="247"/>
      <c r="K9494" s="240"/>
      <c r="L9494" s="245"/>
    </row>
    <row r="9495" spans="1:12">
      <c r="A9495" s="243">
        <v>45266</v>
      </c>
      <c r="B9495" s="243">
        <v>45287</v>
      </c>
      <c r="C9495" s="244">
        <f t="shared" si="444"/>
        <v>22</v>
      </c>
      <c r="D9495" s="239">
        <v>45287</v>
      </c>
      <c r="E9495" s="245">
        <f t="shared" si="445"/>
        <v>21</v>
      </c>
      <c r="F9495" s="306" t="s">
        <v>175</v>
      </c>
      <c r="G9495" s="241">
        <v>23.16</v>
      </c>
      <c r="H9495" s="244">
        <f t="shared" si="446"/>
        <v>486.36</v>
      </c>
      <c r="I9495" s="246"/>
      <c r="J9495" s="247"/>
      <c r="K9495" s="240"/>
      <c r="L9495" s="245"/>
    </row>
    <row r="9496" spans="1:12">
      <c r="A9496" s="243">
        <v>45266</v>
      </c>
      <c r="B9496" s="243">
        <v>45271</v>
      </c>
      <c r="C9496" s="244">
        <f t="shared" si="444"/>
        <v>6</v>
      </c>
      <c r="D9496" s="239">
        <v>45271</v>
      </c>
      <c r="E9496" s="245">
        <f t="shared" si="445"/>
        <v>5</v>
      </c>
      <c r="F9496" s="306" t="s">
        <v>175</v>
      </c>
      <c r="G9496" s="241">
        <v>10206.700000000001</v>
      </c>
      <c r="H9496" s="244">
        <f t="shared" si="446"/>
        <v>51033.5</v>
      </c>
      <c r="I9496" s="246"/>
      <c r="J9496" s="247"/>
      <c r="K9496" s="240"/>
      <c r="L9496" s="245"/>
    </row>
    <row r="9497" spans="1:12">
      <c r="A9497" s="243">
        <v>45266</v>
      </c>
      <c r="B9497" s="243">
        <v>45321</v>
      </c>
      <c r="C9497" s="244">
        <f t="shared" si="444"/>
        <v>56</v>
      </c>
      <c r="D9497" s="239">
        <v>45321</v>
      </c>
      <c r="E9497" s="245">
        <f t="shared" si="445"/>
        <v>55</v>
      </c>
      <c r="F9497" s="306" t="s">
        <v>175</v>
      </c>
      <c r="G9497" s="241">
        <v>89.1</v>
      </c>
      <c r="H9497" s="244">
        <f t="shared" si="446"/>
        <v>4900.5</v>
      </c>
      <c r="I9497" s="246"/>
      <c r="J9497" s="247"/>
      <c r="K9497" s="240"/>
      <c r="L9497" s="245"/>
    </row>
    <row r="9498" spans="1:12">
      <c r="A9498" s="243">
        <v>45266</v>
      </c>
      <c r="B9498" s="243">
        <v>45272</v>
      </c>
      <c r="C9498" s="244">
        <f t="shared" si="444"/>
        <v>7</v>
      </c>
      <c r="D9498" s="239">
        <v>45272</v>
      </c>
      <c r="E9498" s="245">
        <f t="shared" si="445"/>
        <v>6</v>
      </c>
      <c r="F9498" s="306" t="s">
        <v>176</v>
      </c>
      <c r="G9498" s="241">
        <v>12099.72</v>
      </c>
      <c r="H9498" s="244">
        <f t="shared" si="446"/>
        <v>72598.319999999992</v>
      </c>
      <c r="I9498" s="246"/>
      <c r="J9498" s="247"/>
      <c r="K9498" s="240"/>
      <c r="L9498" s="245"/>
    </row>
    <row r="9499" spans="1:12">
      <c r="A9499" s="243">
        <v>45266</v>
      </c>
      <c r="B9499" s="243">
        <v>45273</v>
      </c>
      <c r="C9499" s="244">
        <f t="shared" si="444"/>
        <v>8</v>
      </c>
      <c r="D9499" s="239">
        <v>45273</v>
      </c>
      <c r="E9499" s="245">
        <f t="shared" si="445"/>
        <v>7</v>
      </c>
      <c r="F9499" s="306" t="s">
        <v>176</v>
      </c>
      <c r="G9499" s="241">
        <v>1664.21</v>
      </c>
      <c r="H9499" s="244">
        <f t="shared" si="446"/>
        <v>11649.470000000001</v>
      </c>
      <c r="I9499" s="246"/>
      <c r="J9499" s="247"/>
      <c r="K9499" s="240"/>
      <c r="L9499" s="245"/>
    </row>
    <row r="9500" spans="1:12">
      <c r="A9500" s="243">
        <v>45266</v>
      </c>
      <c r="B9500" s="243">
        <v>45272</v>
      </c>
      <c r="C9500" s="244">
        <f t="shared" si="444"/>
        <v>7</v>
      </c>
      <c r="D9500" s="239">
        <v>45272</v>
      </c>
      <c r="E9500" s="245">
        <f t="shared" si="445"/>
        <v>6</v>
      </c>
      <c r="F9500" s="306" t="s">
        <v>175</v>
      </c>
      <c r="G9500" s="241">
        <v>608.91</v>
      </c>
      <c r="H9500" s="244">
        <f t="shared" si="446"/>
        <v>3653.46</v>
      </c>
      <c r="I9500" s="246"/>
      <c r="J9500" s="247"/>
      <c r="K9500" s="240"/>
      <c r="L9500" s="245"/>
    </row>
    <row r="9501" spans="1:12">
      <c r="A9501" s="243">
        <v>45266</v>
      </c>
      <c r="B9501" s="243">
        <v>45309</v>
      </c>
      <c r="C9501" s="244">
        <f t="shared" si="444"/>
        <v>44</v>
      </c>
      <c r="D9501" s="239">
        <v>45309</v>
      </c>
      <c r="E9501" s="245">
        <f t="shared" si="445"/>
        <v>43</v>
      </c>
      <c r="F9501" s="306" t="s">
        <v>176</v>
      </c>
      <c r="G9501" s="241">
        <v>319.7</v>
      </c>
      <c r="H9501" s="244">
        <f t="shared" si="446"/>
        <v>13747.1</v>
      </c>
      <c r="I9501" s="246"/>
      <c r="J9501" s="247"/>
      <c r="K9501" s="240"/>
      <c r="L9501" s="245"/>
    </row>
    <row r="9502" spans="1:12">
      <c r="A9502" s="243">
        <v>45266</v>
      </c>
      <c r="B9502" s="243">
        <v>45273</v>
      </c>
      <c r="C9502" s="244">
        <f t="shared" si="444"/>
        <v>8</v>
      </c>
      <c r="D9502" s="239">
        <v>45273</v>
      </c>
      <c r="E9502" s="245">
        <f t="shared" si="445"/>
        <v>7</v>
      </c>
      <c r="F9502" s="306" t="s">
        <v>175</v>
      </c>
      <c r="G9502" s="241">
        <v>670.56</v>
      </c>
      <c r="H9502" s="244">
        <f t="shared" si="446"/>
        <v>4693.92</v>
      </c>
      <c r="I9502" s="246"/>
      <c r="J9502" s="247"/>
      <c r="K9502" s="240"/>
      <c r="L9502" s="245"/>
    </row>
    <row r="9503" spans="1:12">
      <c r="A9503" s="243">
        <v>45266</v>
      </c>
      <c r="B9503" s="243">
        <v>45274</v>
      </c>
      <c r="C9503" s="244">
        <f t="shared" si="444"/>
        <v>9</v>
      </c>
      <c r="D9503" s="239">
        <v>45274</v>
      </c>
      <c r="E9503" s="245">
        <f t="shared" si="445"/>
        <v>8</v>
      </c>
      <c r="F9503" s="306" t="s">
        <v>175</v>
      </c>
      <c r="G9503" s="241">
        <v>104.81</v>
      </c>
      <c r="H9503" s="244">
        <f t="shared" si="446"/>
        <v>838.48</v>
      </c>
      <c r="I9503" s="246"/>
      <c r="J9503" s="247"/>
      <c r="K9503" s="240"/>
      <c r="L9503" s="245"/>
    </row>
    <row r="9504" spans="1:12">
      <c r="A9504" s="243">
        <v>45266</v>
      </c>
      <c r="B9504" s="243">
        <v>45273</v>
      </c>
      <c r="C9504" s="244">
        <f t="shared" si="444"/>
        <v>8</v>
      </c>
      <c r="D9504" s="239">
        <v>45273</v>
      </c>
      <c r="E9504" s="245">
        <f t="shared" si="445"/>
        <v>7</v>
      </c>
      <c r="F9504" s="306" t="s">
        <v>179</v>
      </c>
      <c r="G9504" s="241">
        <v>73.930000000000007</v>
      </c>
      <c r="H9504" s="244">
        <f t="shared" si="446"/>
        <v>517.51</v>
      </c>
      <c r="I9504" s="246"/>
      <c r="J9504" s="247"/>
      <c r="K9504" s="240"/>
      <c r="L9504" s="245"/>
    </row>
    <row r="9505" spans="1:12">
      <c r="A9505" s="243">
        <v>45266</v>
      </c>
      <c r="B9505" s="243">
        <v>45421</v>
      </c>
      <c r="C9505" s="244">
        <f t="shared" si="444"/>
        <v>156</v>
      </c>
      <c r="D9505" s="239">
        <v>45421</v>
      </c>
      <c r="E9505" s="245">
        <f t="shared" si="445"/>
        <v>155</v>
      </c>
      <c r="F9505" s="306" t="s">
        <v>176</v>
      </c>
      <c r="G9505" s="241">
        <v>79.28</v>
      </c>
      <c r="H9505" s="244">
        <f t="shared" si="446"/>
        <v>12288.4</v>
      </c>
      <c r="I9505" s="246"/>
      <c r="J9505" s="247"/>
      <c r="K9505" s="240"/>
      <c r="L9505" s="245"/>
    </row>
    <row r="9506" spans="1:12">
      <c r="A9506" s="243">
        <v>45267</v>
      </c>
      <c r="B9506" s="243">
        <v>45272</v>
      </c>
      <c r="C9506" s="244">
        <f t="shared" si="444"/>
        <v>6</v>
      </c>
      <c r="D9506" s="239">
        <v>45272</v>
      </c>
      <c r="E9506" s="245">
        <f t="shared" si="445"/>
        <v>5</v>
      </c>
      <c r="F9506" s="306" t="s">
        <v>175</v>
      </c>
      <c r="G9506" s="241">
        <v>3924.91</v>
      </c>
      <c r="H9506" s="244">
        <f t="shared" si="446"/>
        <v>19624.55</v>
      </c>
      <c r="I9506" s="246"/>
      <c r="J9506" s="247"/>
      <c r="K9506" s="240"/>
      <c r="L9506" s="245"/>
    </row>
    <row r="9507" spans="1:12">
      <c r="A9507" s="243">
        <v>45267</v>
      </c>
      <c r="B9507" s="243">
        <v>45273</v>
      </c>
      <c r="C9507" s="244">
        <f t="shared" si="444"/>
        <v>7</v>
      </c>
      <c r="D9507" s="239">
        <v>45273</v>
      </c>
      <c r="E9507" s="245">
        <f t="shared" si="445"/>
        <v>6</v>
      </c>
      <c r="F9507" s="306" t="s">
        <v>176</v>
      </c>
      <c r="G9507" s="241">
        <v>58188.99</v>
      </c>
      <c r="H9507" s="244">
        <f t="shared" si="446"/>
        <v>349133.94</v>
      </c>
      <c r="I9507" s="246"/>
      <c r="J9507" s="247"/>
      <c r="K9507" s="240"/>
      <c r="L9507" s="245"/>
    </row>
    <row r="9508" spans="1:12">
      <c r="A9508" s="243">
        <v>45267</v>
      </c>
      <c r="B9508" s="243">
        <v>45309</v>
      </c>
      <c r="C9508" s="244">
        <f t="shared" si="444"/>
        <v>43</v>
      </c>
      <c r="D9508" s="239">
        <v>45309</v>
      </c>
      <c r="E9508" s="245">
        <f t="shared" si="445"/>
        <v>42</v>
      </c>
      <c r="F9508" s="306" t="s">
        <v>176</v>
      </c>
      <c r="G9508" s="241">
        <v>204.73</v>
      </c>
      <c r="H9508" s="244">
        <f t="shared" si="446"/>
        <v>8598.66</v>
      </c>
      <c r="I9508" s="246"/>
      <c r="J9508" s="247"/>
      <c r="K9508" s="240"/>
      <c r="L9508" s="245"/>
    </row>
    <row r="9509" spans="1:12">
      <c r="A9509" s="243">
        <v>45267</v>
      </c>
      <c r="B9509" s="243">
        <v>45309</v>
      </c>
      <c r="C9509" s="244">
        <f t="shared" si="444"/>
        <v>43</v>
      </c>
      <c r="D9509" s="239">
        <v>45309</v>
      </c>
      <c r="E9509" s="245">
        <f t="shared" si="445"/>
        <v>42</v>
      </c>
      <c r="F9509" s="306" t="s">
        <v>175</v>
      </c>
      <c r="G9509" s="241">
        <v>20.9</v>
      </c>
      <c r="H9509" s="244">
        <f t="shared" si="446"/>
        <v>877.8</v>
      </c>
      <c r="I9509" s="246"/>
      <c r="J9509" s="247"/>
      <c r="K9509" s="240"/>
      <c r="L9509" s="245"/>
    </row>
    <row r="9510" spans="1:12">
      <c r="A9510" s="243">
        <v>45267</v>
      </c>
      <c r="B9510" s="243">
        <v>45273</v>
      </c>
      <c r="C9510" s="244">
        <f t="shared" si="444"/>
        <v>7</v>
      </c>
      <c r="D9510" s="239">
        <v>45273</v>
      </c>
      <c r="E9510" s="245">
        <f t="shared" si="445"/>
        <v>6</v>
      </c>
      <c r="F9510" s="306" t="s">
        <v>175</v>
      </c>
      <c r="G9510" s="241">
        <v>158.05000000000001</v>
      </c>
      <c r="H9510" s="244">
        <f t="shared" si="446"/>
        <v>948.30000000000007</v>
      </c>
      <c r="I9510" s="246"/>
      <c r="J9510" s="247"/>
      <c r="K9510" s="240"/>
      <c r="L9510" s="245"/>
    </row>
    <row r="9511" spans="1:12">
      <c r="A9511" s="243">
        <v>45267</v>
      </c>
      <c r="B9511" s="243">
        <v>45275</v>
      </c>
      <c r="C9511" s="244">
        <f t="shared" si="444"/>
        <v>9</v>
      </c>
      <c r="D9511" s="239">
        <v>45275</v>
      </c>
      <c r="E9511" s="245">
        <f t="shared" si="445"/>
        <v>8</v>
      </c>
      <c r="F9511" s="306" t="s">
        <v>176</v>
      </c>
      <c r="G9511" s="241">
        <v>15767.79</v>
      </c>
      <c r="H9511" s="244">
        <f t="shared" si="446"/>
        <v>126142.32</v>
      </c>
      <c r="I9511" s="246"/>
      <c r="J9511" s="247"/>
      <c r="K9511" s="240"/>
      <c r="L9511" s="245"/>
    </row>
    <row r="9512" spans="1:12">
      <c r="A9512" s="243">
        <v>45267</v>
      </c>
      <c r="B9512" s="243">
        <v>45275</v>
      </c>
      <c r="C9512" s="244">
        <f t="shared" si="444"/>
        <v>9</v>
      </c>
      <c r="D9512" s="239">
        <v>45275</v>
      </c>
      <c r="E9512" s="245">
        <f t="shared" si="445"/>
        <v>8</v>
      </c>
      <c r="F9512" s="306" t="s">
        <v>175</v>
      </c>
      <c r="G9512" s="241">
        <v>49.79</v>
      </c>
      <c r="H9512" s="244">
        <f t="shared" si="446"/>
        <v>398.32</v>
      </c>
      <c r="I9512" s="246"/>
      <c r="J9512" s="247"/>
      <c r="K9512" s="240"/>
      <c r="L9512" s="245"/>
    </row>
    <row r="9513" spans="1:12">
      <c r="A9513" s="243">
        <v>45267</v>
      </c>
      <c r="B9513" s="243">
        <v>45271</v>
      </c>
      <c r="C9513" s="244">
        <f t="shared" si="444"/>
        <v>5</v>
      </c>
      <c r="D9513" s="239">
        <v>45271</v>
      </c>
      <c r="E9513" s="245">
        <f t="shared" si="445"/>
        <v>4</v>
      </c>
      <c r="F9513" s="306" t="s">
        <v>177</v>
      </c>
      <c r="G9513" s="241">
        <v>4156.7700000000004</v>
      </c>
      <c r="H9513" s="244">
        <f t="shared" si="446"/>
        <v>16627.080000000002</v>
      </c>
      <c r="I9513" s="246"/>
      <c r="J9513" s="247"/>
      <c r="K9513" s="240"/>
      <c r="L9513" s="245"/>
    </row>
    <row r="9514" spans="1:12">
      <c r="A9514" s="243">
        <v>45267</v>
      </c>
      <c r="B9514" s="243">
        <v>45309</v>
      </c>
      <c r="C9514" s="244">
        <f t="shared" si="444"/>
        <v>43</v>
      </c>
      <c r="D9514" s="239">
        <v>45309</v>
      </c>
      <c r="E9514" s="245">
        <f t="shared" si="445"/>
        <v>42</v>
      </c>
      <c r="F9514" s="306" t="s">
        <v>179</v>
      </c>
      <c r="G9514" s="241">
        <v>24.33</v>
      </c>
      <c r="H9514" s="244">
        <f t="shared" si="446"/>
        <v>1021.8599999999999</v>
      </c>
      <c r="I9514" s="246"/>
      <c r="J9514" s="247"/>
      <c r="K9514" s="240"/>
      <c r="L9514" s="245"/>
    </row>
    <row r="9515" spans="1:12">
      <c r="A9515" s="243">
        <v>45267</v>
      </c>
      <c r="B9515" s="243">
        <v>45272</v>
      </c>
      <c r="C9515" s="244">
        <f t="shared" si="444"/>
        <v>6</v>
      </c>
      <c r="D9515" s="239">
        <v>45272</v>
      </c>
      <c r="E9515" s="245">
        <f t="shared" si="445"/>
        <v>5</v>
      </c>
      <c r="F9515" s="306" t="s">
        <v>177</v>
      </c>
      <c r="G9515" s="241">
        <v>35025.81</v>
      </c>
      <c r="H9515" s="244">
        <f t="shared" si="446"/>
        <v>175129.05</v>
      </c>
      <c r="I9515" s="246"/>
      <c r="J9515" s="247"/>
      <c r="K9515" s="240"/>
      <c r="L9515" s="245"/>
    </row>
    <row r="9516" spans="1:12">
      <c r="A9516" s="243">
        <v>45267</v>
      </c>
      <c r="B9516" s="243">
        <v>45273</v>
      </c>
      <c r="C9516" s="244">
        <f t="shared" si="444"/>
        <v>7</v>
      </c>
      <c r="D9516" s="239">
        <v>45273</v>
      </c>
      <c r="E9516" s="245">
        <f t="shared" si="445"/>
        <v>6</v>
      </c>
      <c r="F9516" s="306" t="s">
        <v>177</v>
      </c>
      <c r="G9516" s="241">
        <v>114.17</v>
      </c>
      <c r="H9516" s="244">
        <f t="shared" si="446"/>
        <v>685.02</v>
      </c>
      <c r="I9516" s="246"/>
      <c r="J9516" s="247"/>
      <c r="K9516" s="240"/>
      <c r="L9516" s="245"/>
    </row>
    <row r="9517" spans="1:12">
      <c r="A9517" s="243">
        <v>45267</v>
      </c>
      <c r="B9517" s="243">
        <v>45271</v>
      </c>
      <c r="C9517" s="244">
        <f t="shared" si="444"/>
        <v>5</v>
      </c>
      <c r="D9517" s="239">
        <v>45271</v>
      </c>
      <c r="E9517" s="245">
        <f t="shared" si="445"/>
        <v>4</v>
      </c>
      <c r="F9517" s="306" t="s">
        <v>180</v>
      </c>
      <c r="G9517" s="241">
        <v>0</v>
      </c>
      <c r="H9517" s="244">
        <f t="shared" si="446"/>
        <v>0</v>
      </c>
      <c r="I9517" s="246"/>
      <c r="J9517" s="247"/>
      <c r="K9517" s="240"/>
      <c r="L9517" s="245"/>
    </row>
    <row r="9518" spans="1:12">
      <c r="A9518" s="243">
        <v>45267</v>
      </c>
      <c r="B9518" s="243">
        <v>45268</v>
      </c>
      <c r="C9518" s="244">
        <f t="shared" si="444"/>
        <v>2</v>
      </c>
      <c r="D9518" s="239">
        <v>45268</v>
      </c>
      <c r="E9518" s="245">
        <f t="shared" si="445"/>
        <v>1</v>
      </c>
      <c r="F9518" s="306" t="s">
        <v>178</v>
      </c>
      <c r="G9518" s="241">
        <v>51327.76</v>
      </c>
      <c r="H9518" s="244">
        <f t="shared" si="446"/>
        <v>51327.76</v>
      </c>
      <c r="I9518" s="246"/>
      <c r="J9518" s="247"/>
      <c r="K9518" s="240"/>
      <c r="L9518" s="245"/>
    </row>
    <row r="9519" spans="1:12">
      <c r="A9519" s="243">
        <v>45267</v>
      </c>
      <c r="B9519" s="243">
        <v>45267</v>
      </c>
      <c r="C9519" s="244">
        <f t="shared" si="444"/>
        <v>1</v>
      </c>
      <c r="D9519" s="239">
        <v>45267</v>
      </c>
      <c r="E9519" s="245">
        <f t="shared" si="445"/>
        <v>0</v>
      </c>
      <c r="F9519" s="306" t="s">
        <v>176</v>
      </c>
      <c r="G9519" s="241">
        <v>13300.08</v>
      </c>
      <c r="H9519" s="244">
        <f t="shared" si="446"/>
        <v>0</v>
      </c>
      <c r="I9519" s="246"/>
      <c r="J9519" s="247"/>
      <c r="K9519" s="240"/>
      <c r="L9519" s="245"/>
    </row>
    <row r="9520" spans="1:12">
      <c r="A9520" s="243">
        <v>45267</v>
      </c>
      <c r="B9520" s="243">
        <v>45281</v>
      </c>
      <c r="C9520" s="244">
        <f t="shared" si="444"/>
        <v>15</v>
      </c>
      <c r="D9520" s="239">
        <v>45281</v>
      </c>
      <c r="E9520" s="245">
        <f t="shared" si="445"/>
        <v>14</v>
      </c>
      <c r="F9520" s="306" t="s">
        <v>176</v>
      </c>
      <c r="G9520" s="241">
        <v>1165.5</v>
      </c>
      <c r="H9520" s="244">
        <f t="shared" si="446"/>
        <v>16317</v>
      </c>
      <c r="I9520" s="246"/>
      <c r="J9520" s="247"/>
      <c r="K9520" s="240"/>
      <c r="L9520" s="245"/>
    </row>
    <row r="9521" spans="1:12">
      <c r="A9521" s="243">
        <v>45267</v>
      </c>
      <c r="B9521" s="243">
        <v>45268</v>
      </c>
      <c r="C9521" s="244">
        <f t="shared" si="444"/>
        <v>2</v>
      </c>
      <c r="D9521" s="239">
        <v>45268</v>
      </c>
      <c r="E9521" s="245">
        <f t="shared" si="445"/>
        <v>1</v>
      </c>
      <c r="F9521" s="306" t="s">
        <v>176</v>
      </c>
      <c r="G9521" s="241">
        <v>229652.34</v>
      </c>
      <c r="H9521" s="244">
        <f t="shared" si="446"/>
        <v>229652.34</v>
      </c>
      <c r="I9521" s="246"/>
      <c r="J9521" s="247"/>
      <c r="K9521" s="240"/>
      <c r="L9521" s="245"/>
    </row>
    <row r="9522" spans="1:12">
      <c r="A9522" s="243">
        <v>45267</v>
      </c>
      <c r="B9522" s="243">
        <v>45279</v>
      </c>
      <c r="C9522" s="244">
        <f t="shared" si="444"/>
        <v>13</v>
      </c>
      <c r="D9522" s="239">
        <v>45279</v>
      </c>
      <c r="E9522" s="245">
        <f t="shared" si="445"/>
        <v>12</v>
      </c>
      <c r="F9522" s="306" t="s">
        <v>177</v>
      </c>
      <c r="G9522" s="241">
        <v>17923.66</v>
      </c>
      <c r="H9522" s="244">
        <f t="shared" si="446"/>
        <v>215083.91999999998</v>
      </c>
      <c r="I9522" s="246"/>
      <c r="J9522" s="247"/>
      <c r="K9522" s="240"/>
      <c r="L9522" s="245"/>
    </row>
    <row r="9523" spans="1:12">
      <c r="A9523" s="243">
        <v>45267</v>
      </c>
      <c r="B9523" s="243">
        <v>45267</v>
      </c>
      <c r="C9523" s="244">
        <f t="shared" si="444"/>
        <v>1</v>
      </c>
      <c r="D9523" s="239">
        <v>45267</v>
      </c>
      <c r="E9523" s="245">
        <f t="shared" si="445"/>
        <v>0</v>
      </c>
      <c r="F9523" s="306" t="s">
        <v>175</v>
      </c>
      <c r="G9523" s="241">
        <v>1222.81</v>
      </c>
      <c r="H9523" s="244">
        <f t="shared" si="446"/>
        <v>0</v>
      </c>
      <c r="I9523" s="246"/>
      <c r="J9523" s="247"/>
      <c r="K9523" s="240"/>
      <c r="L9523" s="245"/>
    </row>
    <row r="9524" spans="1:12">
      <c r="A9524" s="243">
        <v>45267</v>
      </c>
      <c r="B9524" s="243">
        <v>45281</v>
      </c>
      <c r="C9524" s="244">
        <f t="shared" si="444"/>
        <v>15</v>
      </c>
      <c r="D9524" s="239">
        <v>45281</v>
      </c>
      <c r="E9524" s="245">
        <f t="shared" si="445"/>
        <v>14</v>
      </c>
      <c r="F9524" s="306" t="s">
        <v>175</v>
      </c>
      <c r="G9524" s="241">
        <v>87.47</v>
      </c>
      <c r="H9524" s="244">
        <f t="shared" si="446"/>
        <v>1224.58</v>
      </c>
      <c r="I9524" s="246"/>
      <c r="J9524" s="247"/>
      <c r="K9524" s="240"/>
      <c r="L9524" s="245"/>
    </row>
    <row r="9525" spans="1:12">
      <c r="A9525" s="243">
        <v>45267</v>
      </c>
      <c r="B9525" s="243">
        <v>45268</v>
      </c>
      <c r="C9525" s="244">
        <f t="shared" si="444"/>
        <v>2</v>
      </c>
      <c r="D9525" s="239">
        <v>45268</v>
      </c>
      <c r="E9525" s="245">
        <f t="shared" si="445"/>
        <v>1</v>
      </c>
      <c r="F9525" s="306" t="s">
        <v>175</v>
      </c>
      <c r="G9525" s="241">
        <v>367178.55</v>
      </c>
      <c r="H9525" s="244">
        <f t="shared" si="446"/>
        <v>367178.55</v>
      </c>
      <c r="I9525" s="246"/>
      <c r="J9525" s="247"/>
      <c r="K9525" s="240"/>
      <c r="L9525" s="245"/>
    </row>
    <row r="9526" spans="1:12">
      <c r="A9526" s="243">
        <v>45267</v>
      </c>
      <c r="B9526" s="243">
        <v>45301</v>
      </c>
      <c r="C9526" s="244">
        <f t="shared" si="444"/>
        <v>35</v>
      </c>
      <c r="D9526" s="239">
        <v>45301</v>
      </c>
      <c r="E9526" s="245">
        <f t="shared" si="445"/>
        <v>34</v>
      </c>
      <c r="F9526" s="306" t="s">
        <v>175</v>
      </c>
      <c r="G9526" s="241">
        <v>23.52</v>
      </c>
      <c r="H9526" s="244">
        <f t="shared" si="446"/>
        <v>799.68</v>
      </c>
      <c r="I9526" s="246"/>
      <c r="J9526" s="247"/>
      <c r="K9526" s="240"/>
      <c r="L9526" s="245"/>
    </row>
    <row r="9527" spans="1:12">
      <c r="A9527" s="243">
        <v>45267</v>
      </c>
      <c r="B9527" s="243">
        <v>45271</v>
      </c>
      <c r="C9527" s="244">
        <f t="shared" si="444"/>
        <v>5</v>
      </c>
      <c r="D9527" s="239">
        <v>45271</v>
      </c>
      <c r="E9527" s="245">
        <f t="shared" si="445"/>
        <v>4</v>
      </c>
      <c r="F9527" s="306" t="s">
        <v>178</v>
      </c>
      <c r="G9527" s="241">
        <v>36042.28</v>
      </c>
      <c r="H9527" s="244">
        <f t="shared" si="446"/>
        <v>144169.12</v>
      </c>
      <c r="I9527" s="246"/>
      <c r="J9527" s="247"/>
      <c r="K9527" s="240"/>
      <c r="L9527" s="245"/>
    </row>
    <row r="9528" spans="1:12">
      <c r="A9528" s="243">
        <v>45267</v>
      </c>
      <c r="B9528" s="243">
        <v>45331</v>
      </c>
      <c r="C9528" s="244">
        <f t="shared" si="444"/>
        <v>65</v>
      </c>
      <c r="D9528" s="239">
        <v>45331</v>
      </c>
      <c r="E9528" s="245">
        <f t="shared" si="445"/>
        <v>64</v>
      </c>
      <c r="F9528" s="306" t="s">
        <v>176</v>
      </c>
      <c r="G9528" s="241">
        <v>44.09</v>
      </c>
      <c r="H9528" s="244">
        <f t="shared" si="446"/>
        <v>2821.76</v>
      </c>
      <c r="I9528" s="246"/>
      <c r="J9528" s="247"/>
      <c r="K9528" s="240"/>
      <c r="L9528" s="245"/>
    </row>
    <row r="9529" spans="1:12">
      <c r="A9529" s="243">
        <v>45267</v>
      </c>
      <c r="B9529" s="243">
        <v>45407</v>
      </c>
      <c r="C9529" s="244">
        <f t="shared" si="444"/>
        <v>141</v>
      </c>
      <c r="D9529" s="239">
        <v>45407</v>
      </c>
      <c r="E9529" s="245">
        <f t="shared" si="445"/>
        <v>140</v>
      </c>
      <c r="F9529" s="306" t="s">
        <v>176</v>
      </c>
      <c r="G9529" s="241">
        <v>17.989999999999998</v>
      </c>
      <c r="H9529" s="244">
        <f t="shared" si="446"/>
        <v>2518.6</v>
      </c>
      <c r="I9529" s="246"/>
      <c r="J9529" s="247"/>
      <c r="K9529" s="240"/>
      <c r="L9529" s="245"/>
    </row>
    <row r="9530" spans="1:12">
      <c r="A9530" s="243">
        <v>45267</v>
      </c>
      <c r="B9530" s="243">
        <v>45330</v>
      </c>
      <c r="C9530" s="244">
        <f t="shared" si="444"/>
        <v>64</v>
      </c>
      <c r="D9530" s="239">
        <v>45330</v>
      </c>
      <c r="E9530" s="245">
        <f t="shared" si="445"/>
        <v>63</v>
      </c>
      <c r="F9530" s="306" t="s">
        <v>175</v>
      </c>
      <c r="G9530" s="241">
        <v>28.98</v>
      </c>
      <c r="H9530" s="244">
        <f t="shared" si="446"/>
        <v>1825.74</v>
      </c>
      <c r="I9530" s="246"/>
      <c r="J9530" s="247"/>
      <c r="K9530" s="240"/>
      <c r="L9530" s="245"/>
    </row>
    <row r="9531" spans="1:12">
      <c r="A9531" s="243">
        <v>45267</v>
      </c>
      <c r="B9531" s="243">
        <v>45271</v>
      </c>
      <c r="C9531" s="244">
        <f t="shared" si="444"/>
        <v>5</v>
      </c>
      <c r="D9531" s="239">
        <v>45271</v>
      </c>
      <c r="E9531" s="245">
        <f t="shared" si="445"/>
        <v>4</v>
      </c>
      <c r="F9531" s="306" t="s">
        <v>176</v>
      </c>
      <c r="G9531" s="241">
        <v>130681.65</v>
      </c>
      <c r="H9531" s="244">
        <f t="shared" si="446"/>
        <v>522726.6</v>
      </c>
      <c r="I9531" s="246"/>
      <c r="J9531" s="247"/>
      <c r="K9531" s="240"/>
      <c r="L9531" s="245"/>
    </row>
    <row r="9532" spans="1:12">
      <c r="A9532" s="243">
        <v>45267</v>
      </c>
      <c r="B9532" s="243">
        <v>45268</v>
      </c>
      <c r="C9532" s="244">
        <f t="shared" si="444"/>
        <v>2</v>
      </c>
      <c r="D9532" s="239">
        <v>45268</v>
      </c>
      <c r="E9532" s="245">
        <f t="shared" si="445"/>
        <v>1</v>
      </c>
      <c r="F9532" s="306" t="s">
        <v>177</v>
      </c>
      <c r="G9532" s="241">
        <v>43540.14</v>
      </c>
      <c r="H9532" s="244">
        <f t="shared" si="446"/>
        <v>43540.14</v>
      </c>
      <c r="I9532" s="246"/>
      <c r="J9532" s="247"/>
      <c r="K9532" s="240"/>
      <c r="L9532" s="245"/>
    </row>
    <row r="9533" spans="1:12">
      <c r="A9533" s="243">
        <v>45267</v>
      </c>
      <c r="B9533" s="243">
        <v>45331</v>
      </c>
      <c r="C9533" s="244">
        <f t="shared" si="444"/>
        <v>65</v>
      </c>
      <c r="D9533" s="239">
        <v>45331</v>
      </c>
      <c r="E9533" s="245">
        <f t="shared" si="445"/>
        <v>64</v>
      </c>
      <c r="F9533" s="306" t="s">
        <v>175</v>
      </c>
      <c r="G9533" s="241">
        <v>68.77</v>
      </c>
      <c r="H9533" s="244">
        <f t="shared" si="446"/>
        <v>4401.28</v>
      </c>
      <c r="I9533" s="246"/>
      <c r="J9533" s="247"/>
      <c r="K9533" s="240"/>
      <c r="L9533" s="245"/>
    </row>
    <row r="9534" spans="1:12">
      <c r="A9534" s="243">
        <v>45267</v>
      </c>
      <c r="B9534" s="243">
        <v>45288</v>
      </c>
      <c r="C9534" s="244">
        <f t="shared" si="444"/>
        <v>22</v>
      </c>
      <c r="D9534" s="239">
        <v>45288</v>
      </c>
      <c r="E9534" s="245">
        <f t="shared" si="445"/>
        <v>21</v>
      </c>
      <c r="F9534" s="306" t="s">
        <v>176</v>
      </c>
      <c r="G9534" s="241">
        <v>1242.43</v>
      </c>
      <c r="H9534" s="244">
        <f t="shared" si="446"/>
        <v>26091.030000000002</v>
      </c>
      <c r="I9534" s="246"/>
      <c r="J9534" s="247"/>
      <c r="K9534" s="240"/>
      <c r="L9534" s="245"/>
    </row>
    <row r="9535" spans="1:12">
      <c r="A9535" s="243">
        <v>45267</v>
      </c>
      <c r="B9535" s="243">
        <v>45271</v>
      </c>
      <c r="C9535" s="244">
        <f t="shared" si="444"/>
        <v>5</v>
      </c>
      <c r="D9535" s="239">
        <v>45271</v>
      </c>
      <c r="E9535" s="245">
        <f t="shared" si="445"/>
        <v>4</v>
      </c>
      <c r="F9535" s="306" t="s">
        <v>175</v>
      </c>
      <c r="G9535" s="241">
        <v>10525.69</v>
      </c>
      <c r="H9535" s="244">
        <f t="shared" si="446"/>
        <v>42102.76</v>
      </c>
      <c r="I9535" s="246"/>
      <c r="J9535" s="247"/>
      <c r="K9535" s="240"/>
      <c r="L9535" s="245"/>
    </row>
    <row r="9536" spans="1:12">
      <c r="A9536" s="243">
        <v>45267</v>
      </c>
      <c r="B9536" s="243">
        <v>45272</v>
      </c>
      <c r="C9536" s="244">
        <f t="shared" si="444"/>
        <v>6</v>
      </c>
      <c r="D9536" s="239">
        <v>45272</v>
      </c>
      <c r="E9536" s="245">
        <f t="shared" si="445"/>
        <v>5</v>
      </c>
      <c r="F9536" s="306" t="s">
        <v>176</v>
      </c>
      <c r="G9536" s="241">
        <v>200195.03</v>
      </c>
      <c r="H9536" s="244">
        <f t="shared" si="446"/>
        <v>1000975.15</v>
      </c>
      <c r="I9536" s="246"/>
      <c r="J9536" s="247"/>
      <c r="K9536" s="240"/>
      <c r="L9536" s="245"/>
    </row>
    <row r="9537" spans="1:12">
      <c r="A9537" s="243">
        <v>45267</v>
      </c>
      <c r="B9537" s="243">
        <v>45273</v>
      </c>
      <c r="C9537" s="244">
        <f t="shared" si="444"/>
        <v>7</v>
      </c>
      <c r="D9537" s="239">
        <v>45273</v>
      </c>
      <c r="E9537" s="245">
        <f t="shared" si="445"/>
        <v>6</v>
      </c>
      <c r="F9537" s="306" t="s">
        <v>178</v>
      </c>
      <c r="G9537" s="241">
        <v>94385.95</v>
      </c>
      <c r="H9537" s="244">
        <f t="shared" si="446"/>
        <v>566315.69999999995</v>
      </c>
      <c r="I9537" s="246"/>
      <c r="J9537" s="247"/>
      <c r="K9537" s="240"/>
      <c r="L9537" s="245"/>
    </row>
    <row r="9538" spans="1:12">
      <c r="A9538" s="243">
        <v>45267</v>
      </c>
      <c r="B9538" s="243">
        <v>45289</v>
      </c>
      <c r="C9538" s="244">
        <f t="shared" si="444"/>
        <v>23</v>
      </c>
      <c r="D9538" s="239">
        <v>45289</v>
      </c>
      <c r="E9538" s="245">
        <f t="shared" si="445"/>
        <v>22</v>
      </c>
      <c r="F9538" s="306" t="s">
        <v>176</v>
      </c>
      <c r="G9538" s="241">
        <v>18.13</v>
      </c>
      <c r="H9538" s="244">
        <f t="shared" si="446"/>
        <v>398.85999999999996</v>
      </c>
      <c r="I9538" s="246"/>
      <c r="J9538" s="247"/>
      <c r="K9538" s="240"/>
      <c r="L9538" s="245"/>
    </row>
    <row r="9539" spans="1:12">
      <c r="A9539" s="243">
        <v>45268</v>
      </c>
      <c r="B9539" s="243">
        <v>45342</v>
      </c>
      <c r="C9539" s="244">
        <f t="shared" si="444"/>
        <v>75</v>
      </c>
      <c r="D9539" s="239">
        <v>45342</v>
      </c>
      <c r="E9539" s="245">
        <f t="shared" si="445"/>
        <v>74</v>
      </c>
      <c r="F9539" s="306" t="s">
        <v>175</v>
      </c>
      <c r="G9539" s="241">
        <v>20.52</v>
      </c>
      <c r="H9539" s="244">
        <f t="shared" si="446"/>
        <v>1518.48</v>
      </c>
      <c r="I9539" s="246"/>
      <c r="J9539" s="247"/>
      <c r="K9539" s="240"/>
      <c r="L9539" s="245"/>
    </row>
    <row r="9540" spans="1:12">
      <c r="A9540" s="243">
        <v>45268</v>
      </c>
      <c r="B9540" s="243">
        <v>45271</v>
      </c>
      <c r="C9540" s="244">
        <f t="shared" si="444"/>
        <v>4</v>
      </c>
      <c r="D9540" s="239">
        <v>45271</v>
      </c>
      <c r="E9540" s="245">
        <f t="shared" si="445"/>
        <v>3</v>
      </c>
      <c r="F9540" s="306" t="s">
        <v>178</v>
      </c>
      <c r="G9540" s="241">
        <v>78478.03</v>
      </c>
      <c r="H9540" s="244">
        <f t="shared" si="446"/>
        <v>235434.09</v>
      </c>
      <c r="I9540" s="246"/>
      <c r="J9540" s="247"/>
      <c r="K9540" s="240"/>
      <c r="L9540" s="245"/>
    </row>
    <row r="9541" spans="1:12">
      <c r="A9541" s="243">
        <v>45268</v>
      </c>
      <c r="B9541" s="243">
        <v>45271</v>
      </c>
      <c r="C9541" s="244">
        <f t="shared" si="444"/>
        <v>4</v>
      </c>
      <c r="D9541" s="239">
        <v>45271</v>
      </c>
      <c r="E9541" s="245">
        <f t="shared" si="445"/>
        <v>3</v>
      </c>
      <c r="F9541" s="306" t="s">
        <v>176</v>
      </c>
      <c r="G9541" s="241">
        <v>363346.04</v>
      </c>
      <c r="H9541" s="244">
        <f t="shared" si="446"/>
        <v>1090038.1199999999</v>
      </c>
      <c r="I9541" s="246"/>
      <c r="J9541" s="247"/>
      <c r="K9541" s="240"/>
      <c r="L9541" s="245"/>
    </row>
    <row r="9542" spans="1:12">
      <c r="A9542" s="243">
        <v>45268</v>
      </c>
      <c r="B9542" s="243">
        <v>45272</v>
      </c>
      <c r="C9542" s="244">
        <f t="shared" si="444"/>
        <v>5</v>
      </c>
      <c r="D9542" s="239">
        <v>45272</v>
      </c>
      <c r="E9542" s="245">
        <f t="shared" si="445"/>
        <v>4</v>
      </c>
      <c r="F9542" s="306" t="s">
        <v>178</v>
      </c>
      <c r="G9542" s="241">
        <v>4533.7700000000004</v>
      </c>
      <c r="H9542" s="244">
        <f t="shared" si="446"/>
        <v>18135.080000000002</v>
      </c>
      <c r="I9542" s="246"/>
      <c r="J9542" s="247"/>
      <c r="K9542" s="240"/>
      <c r="L9542" s="245"/>
    </row>
    <row r="9543" spans="1:12">
      <c r="A9543" s="243">
        <v>45268</v>
      </c>
      <c r="B9543" s="243">
        <v>45268</v>
      </c>
      <c r="C9543" s="244">
        <f t="shared" ref="C9543:C9606" si="447">B9543-A9543+1</f>
        <v>1</v>
      </c>
      <c r="D9543" s="239">
        <v>45268</v>
      </c>
      <c r="E9543" s="245">
        <f t="shared" ref="E9543:E9606" si="448">D9543-A9543</f>
        <v>0</v>
      </c>
      <c r="F9543" s="306" t="s">
        <v>177</v>
      </c>
      <c r="G9543" s="241">
        <v>167.57</v>
      </c>
      <c r="H9543" s="244">
        <f t="shared" ref="H9543:H9606" si="449">E9543*G9543</f>
        <v>0</v>
      </c>
      <c r="I9543" s="246"/>
      <c r="J9543" s="247"/>
      <c r="K9543" s="240"/>
      <c r="L9543" s="245"/>
    </row>
    <row r="9544" spans="1:12">
      <c r="A9544" s="243">
        <v>45268</v>
      </c>
      <c r="B9544" s="243">
        <v>45287</v>
      </c>
      <c r="C9544" s="244">
        <f t="shared" si="447"/>
        <v>20</v>
      </c>
      <c r="D9544" s="239">
        <v>45287</v>
      </c>
      <c r="E9544" s="245">
        <f t="shared" si="448"/>
        <v>19</v>
      </c>
      <c r="F9544" s="306" t="s">
        <v>175</v>
      </c>
      <c r="G9544" s="241">
        <v>178.17</v>
      </c>
      <c r="H9544" s="244">
        <f t="shared" si="449"/>
        <v>3385.2299999999996</v>
      </c>
      <c r="I9544" s="246"/>
      <c r="J9544" s="247"/>
      <c r="K9544" s="240"/>
      <c r="L9544" s="245"/>
    </row>
    <row r="9545" spans="1:12">
      <c r="A9545" s="243">
        <v>45268</v>
      </c>
      <c r="B9545" s="243">
        <v>45271</v>
      </c>
      <c r="C9545" s="244">
        <f t="shared" si="447"/>
        <v>4</v>
      </c>
      <c r="D9545" s="239">
        <v>45271</v>
      </c>
      <c r="E9545" s="245">
        <f t="shared" si="448"/>
        <v>3</v>
      </c>
      <c r="F9545" s="306" t="s">
        <v>175</v>
      </c>
      <c r="G9545" s="241">
        <v>394250.7</v>
      </c>
      <c r="H9545" s="244">
        <f t="shared" si="449"/>
        <v>1182752.1000000001</v>
      </c>
      <c r="I9545" s="246"/>
      <c r="J9545" s="247"/>
      <c r="K9545" s="240"/>
      <c r="L9545" s="245"/>
    </row>
    <row r="9546" spans="1:12">
      <c r="A9546" s="243">
        <v>45268</v>
      </c>
      <c r="B9546" s="243">
        <v>45272</v>
      </c>
      <c r="C9546" s="244">
        <f t="shared" si="447"/>
        <v>5</v>
      </c>
      <c r="D9546" s="239">
        <v>45272</v>
      </c>
      <c r="E9546" s="245">
        <f t="shared" si="448"/>
        <v>4</v>
      </c>
      <c r="F9546" s="306" t="s">
        <v>176</v>
      </c>
      <c r="G9546" s="241">
        <v>126273.82</v>
      </c>
      <c r="H9546" s="244">
        <f t="shared" si="449"/>
        <v>505095.28</v>
      </c>
      <c r="I9546" s="246"/>
      <c r="J9546" s="247"/>
      <c r="K9546" s="240"/>
      <c r="L9546" s="245"/>
    </row>
    <row r="9547" spans="1:12">
      <c r="A9547" s="243">
        <v>45268</v>
      </c>
      <c r="B9547" s="243">
        <v>45273</v>
      </c>
      <c r="C9547" s="244">
        <f t="shared" si="447"/>
        <v>6</v>
      </c>
      <c r="D9547" s="239">
        <v>45273</v>
      </c>
      <c r="E9547" s="245">
        <f t="shared" si="448"/>
        <v>5</v>
      </c>
      <c r="F9547" s="306" t="s">
        <v>178</v>
      </c>
      <c r="G9547" s="241">
        <v>26814.9</v>
      </c>
      <c r="H9547" s="244">
        <f t="shared" si="449"/>
        <v>134074.5</v>
      </c>
      <c r="I9547" s="246"/>
      <c r="J9547" s="247"/>
      <c r="K9547" s="240"/>
      <c r="L9547" s="245"/>
    </row>
    <row r="9548" spans="1:12">
      <c r="A9548" s="243">
        <v>45268</v>
      </c>
      <c r="B9548" s="243">
        <v>45273</v>
      </c>
      <c r="C9548" s="244">
        <f t="shared" si="447"/>
        <v>6</v>
      </c>
      <c r="D9548" s="239">
        <v>45273</v>
      </c>
      <c r="E9548" s="245">
        <f t="shared" si="448"/>
        <v>5</v>
      </c>
      <c r="F9548" s="306" t="s">
        <v>176</v>
      </c>
      <c r="G9548" s="241">
        <v>129900.63</v>
      </c>
      <c r="H9548" s="244">
        <f t="shared" si="449"/>
        <v>649503.15</v>
      </c>
      <c r="I9548" s="246"/>
      <c r="J9548" s="247"/>
      <c r="K9548" s="240"/>
      <c r="L9548" s="245"/>
    </row>
    <row r="9549" spans="1:12">
      <c r="A9549" s="243">
        <v>45268</v>
      </c>
      <c r="B9549" s="243">
        <v>45272</v>
      </c>
      <c r="C9549" s="244">
        <f t="shared" si="447"/>
        <v>5</v>
      </c>
      <c r="D9549" s="239">
        <v>45272</v>
      </c>
      <c r="E9549" s="245">
        <f t="shared" si="448"/>
        <v>4</v>
      </c>
      <c r="F9549" s="306" t="s">
        <v>175</v>
      </c>
      <c r="G9549" s="241">
        <v>5826.66</v>
      </c>
      <c r="H9549" s="244">
        <f t="shared" si="449"/>
        <v>23306.639999999999</v>
      </c>
      <c r="I9549" s="246"/>
      <c r="J9549" s="247"/>
      <c r="K9549" s="240"/>
      <c r="L9549" s="245"/>
    </row>
    <row r="9550" spans="1:12">
      <c r="A9550" s="243">
        <v>45268</v>
      </c>
      <c r="B9550" s="243">
        <v>45273</v>
      </c>
      <c r="C9550" s="244">
        <f t="shared" si="447"/>
        <v>6</v>
      </c>
      <c r="D9550" s="239">
        <v>45273</v>
      </c>
      <c r="E9550" s="245">
        <f t="shared" si="448"/>
        <v>5</v>
      </c>
      <c r="F9550" s="306" t="s">
        <v>175</v>
      </c>
      <c r="G9550" s="241">
        <v>2397.7600000000002</v>
      </c>
      <c r="H9550" s="244">
        <f t="shared" si="449"/>
        <v>11988.800000000001</v>
      </c>
      <c r="I9550" s="246"/>
      <c r="J9550" s="247"/>
      <c r="K9550" s="240"/>
      <c r="L9550" s="245"/>
    </row>
    <row r="9551" spans="1:12">
      <c r="A9551" s="243">
        <v>45268</v>
      </c>
      <c r="B9551" s="243">
        <v>45309</v>
      </c>
      <c r="C9551" s="244">
        <f t="shared" si="447"/>
        <v>42</v>
      </c>
      <c r="D9551" s="239">
        <v>45309</v>
      </c>
      <c r="E9551" s="245">
        <f t="shared" si="448"/>
        <v>41</v>
      </c>
      <c r="F9551" s="306" t="s">
        <v>175</v>
      </c>
      <c r="G9551" s="241">
        <v>295.08</v>
      </c>
      <c r="H9551" s="244">
        <f t="shared" si="449"/>
        <v>12098.279999999999</v>
      </c>
      <c r="I9551" s="246"/>
      <c r="J9551" s="247"/>
      <c r="K9551" s="240"/>
      <c r="L9551" s="245"/>
    </row>
    <row r="9552" spans="1:12">
      <c r="A9552" s="243">
        <v>45268</v>
      </c>
      <c r="B9552" s="243">
        <v>45274</v>
      </c>
      <c r="C9552" s="244">
        <f t="shared" si="447"/>
        <v>7</v>
      </c>
      <c r="D9552" s="239">
        <v>45274</v>
      </c>
      <c r="E9552" s="245">
        <f t="shared" si="448"/>
        <v>6</v>
      </c>
      <c r="F9552" s="306" t="s">
        <v>176</v>
      </c>
      <c r="G9552" s="241">
        <v>31132.89</v>
      </c>
      <c r="H9552" s="244">
        <f t="shared" si="449"/>
        <v>186797.34</v>
      </c>
      <c r="I9552" s="246"/>
      <c r="J9552" s="247"/>
      <c r="K9552" s="240"/>
      <c r="L9552" s="245"/>
    </row>
    <row r="9553" spans="1:12">
      <c r="A9553" s="243">
        <v>45268</v>
      </c>
      <c r="B9553" s="243">
        <v>45275</v>
      </c>
      <c r="C9553" s="244">
        <f t="shared" si="447"/>
        <v>8</v>
      </c>
      <c r="D9553" s="239">
        <v>45275</v>
      </c>
      <c r="E9553" s="245">
        <f t="shared" si="448"/>
        <v>7</v>
      </c>
      <c r="F9553" s="306" t="s">
        <v>176</v>
      </c>
      <c r="G9553" s="241">
        <v>5621.71</v>
      </c>
      <c r="H9553" s="244">
        <f t="shared" si="449"/>
        <v>39351.97</v>
      </c>
      <c r="I9553" s="246"/>
      <c r="J9553" s="247"/>
      <c r="K9553" s="240"/>
      <c r="L9553" s="245"/>
    </row>
    <row r="9554" spans="1:12">
      <c r="A9554" s="243">
        <v>45268</v>
      </c>
      <c r="B9554" s="243">
        <v>45274</v>
      </c>
      <c r="C9554" s="244">
        <f t="shared" si="447"/>
        <v>7</v>
      </c>
      <c r="D9554" s="239">
        <v>45274</v>
      </c>
      <c r="E9554" s="245">
        <f t="shared" si="448"/>
        <v>6</v>
      </c>
      <c r="F9554" s="306" t="s">
        <v>175</v>
      </c>
      <c r="G9554" s="241">
        <v>233.69</v>
      </c>
      <c r="H9554" s="244">
        <f t="shared" si="449"/>
        <v>1402.1399999999999</v>
      </c>
      <c r="I9554" s="246"/>
      <c r="J9554" s="247"/>
      <c r="K9554" s="240"/>
      <c r="L9554" s="245"/>
    </row>
    <row r="9555" spans="1:12">
      <c r="A9555" s="243">
        <v>45268</v>
      </c>
      <c r="B9555" s="243">
        <v>45271</v>
      </c>
      <c r="C9555" s="244">
        <f t="shared" si="447"/>
        <v>4</v>
      </c>
      <c r="D9555" s="239">
        <v>45271</v>
      </c>
      <c r="E9555" s="245">
        <f t="shared" si="448"/>
        <v>3</v>
      </c>
      <c r="F9555" s="306" t="s">
        <v>179</v>
      </c>
      <c r="G9555" s="241">
        <v>68.77</v>
      </c>
      <c r="H9555" s="244">
        <f t="shared" si="449"/>
        <v>206.31</v>
      </c>
      <c r="I9555" s="246"/>
      <c r="J9555" s="247"/>
      <c r="K9555" s="240"/>
      <c r="L9555" s="245"/>
    </row>
    <row r="9556" spans="1:12">
      <c r="A9556" s="243">
        <v>45268</v>
      </c>
      <c r="B9556" s="243">
        <v>45275</v>
      </c>
      <c r="C9556" s="244">
        <f t="shared" si="447"/>
        <v>8</v>
      </c>
      <c r="D9556" s="239">
        <v>45275</v>
      </c>
      <c r="E9556" s="245">
        <f t="shared" si="448"/>
        <v>7</v>
      </c>
      <c r="F9556" s="306" t="s">
        <v>175</v>
      </c>
      <c r="G9556" s="241">
        <v>138.71</v>
      </c>
      <c r="H9556" s="244">
        <f t="shared" si="449"/>
        <v>970.97</v>
      </c>
      <c r="I9556" s="246"/>
      <c r="J9556" s="247"/>
      <c r="K9556" s="240"/>
      <c r="L9556" s="245"/>
    </row>
    <row r="9557" spans="1:12">
      <c r="A9557" s="243">
        <v>45268</v>
      </c>
      <c r="B9557" s="243">
        <v>45271</v>
      </c>
      <c r="C9557" s="244">
        <f t="shared" si="447"/>
        <v>4</v>
      </c>
      <c r="D9557" s="239">
        <v>45271</v>
      </c>
      <c r="E9557" s="245">
        <f t="shared" si="448"/>
        <v>3</v>
      </c>
      <c r="F9557" s="306" t="s">
        <v>177</v>
      </c>
      <c r="G9557" s="241">
        <v>44234.43</v>
      </c>
      <c r="H9557" s="244">
        <f t="shared" si="449"/>
        <v>132703.29</v>
      </c>
      <c r="I9557" s="246"/>
      <c r="J9557" s="247"/>
      <c r="K9557" s="240"/>
      <c r="L9557" s="245"/>
    </row>
    <row r="9558" spans="1:12">
      <c r="A9558" s="243">
        <v>45268</v>
      </c>
      <c r="B9558" s="243">
        <v>45272</v>
      </c>
      <c r="C9558" s="244">
        <f t="shared" si="447"/>
        <v>5</v>
      </c>
      <c r="D9558" s="239">
        <v>45272</v>
      </c>
      <c r="E9558" s="245">
        <f t="shared" si="448"/>
        <v>4</v>
      </c>
      <c r="F9558" s="306" t="s">
        <v>177</v>
      </c>
      <c r="G9558" s="241">
        <v>1854.32</v>
      </c>
      <c r="H9558" s="244">
        <f t="shared" si="449"/>
        <v>7417.28</v>
      </c>
      <c r="I9558" s="246"/>
      <c r="J9558" s="247"/>
      <c r="K9558" s="240"/>
      <c r="L9558" s="245"/>
    </row>
    <row r="9559" spans="1:12">
      <c r="A9559" s="243">
        <v>45268</v>
      </c>
      <c r="B9559" s="243">
        <v>45273</v>
      </c>
      <c r="C9559" s="244">
        <f t="shared" si="447"/>
        <v>6</v>
      </c>
      <c r="D9559" s="239">
        <v>45273</v>
      </c>
      <c r="E9559" s="245">
        <f t="shared" si="448"/>
        <v>5</v>
      </c>
      <c r="F9559" s="306" t="s">
        <v>177</v>
      </c>
      <c r="G9559" s="241">
        <v>23032.32</v>
      </c>
      <c r="H9559" s="244">
        <f t="shared" si="449"/>
        <v>115161.60000000001</v>
      </c>
      <c r="I9559" s="246"/>
      <c r="J9559" s="247"/>
      <c r="K9559" s="240"/>
      <c r="L9559" s="245"/>
    </row>
    <row r="9560" spans="1:12">
      <c r="A9560" s="243">
        <v>45268</v>
      </c>
      <c r="B9560" s="243">
        <v>45278</v>
      </c>
      <c r="C9560" s="244">
        <f t="shared" si="447"/>
        <v>11</v>
      </c>
      <c r="D9560" s="239">
        <v>45278</v>
      </c>
      <c r="E9560" s="245">
        <f t="shared" si="448"/>
        <v>10</v>
      </c>
      <c r="F9560" s="306" t="s">
        <v>175</v>
      </c>
      <c r="G9560" s="241">
        <v>709.38</v>
      </c>
      <c r="H9560" s="244">
        <f t="shared" si="449"/>
        <v>7093.8</v>
      </c>
      <c r="I9560" s="246"/>
      <c r="J9560" s="247"/>
      <c r="K9560" s="240"/>
      <c r="L9560" s="245"/>
    </row>
    <row r="9561" spans="1:12">
      <c r="A9561" s="243">
        <v>45268</v>
      </c>
      <c r="B9561" s="243">
        <v>45436</v>
      </c>
      <c r="C9561" s="244">
        <f t="shared" si="447"/>
        <v>169</v>
      </c>
      <c r="D9561" s="239">
        <v>45436</v>
      </c>
      <c r="E9561" s="245">
        <f t="shared" si="448"/>
        <v>168</v>
      </c>
      <c r="F9561" s="306" t="s">
        <v>175</v>
      </c>
      <c r="G9561" s="241">
        <v>251.86</v>
      </c>
      <c r="H9561" s="244">
        <f t="shared" si="449"/>
        <v>42312.480000000003</v>
      </c>
      <c r="I9561" s="246"/>
      <c r="J9561" s="247"/>
      <c r="K9561" s="240"/>
      <c r="L9561" s="245"/>
    </row>
    <row r="9562" spans="1:12">
      <c r="A9562" s="243">
        <v>45268</v>
      </c>
      <c r="B9562" s="243">
        <v>45279</v>
      </c>
      <c r="C9562" s="244">
        <f t="shared" si="447"/>
        <v>12</v>
      </c>
      <c r="D9562" s="239">
        <v>45279</v>
      </c>
      <c r="E9562" s="245">
        <f t="shared" si="448"/>
        <v>11</v>
      </c>
      <c r="F9562" s="306" t="s">
        <v>175</v>
      </c>
      <c r="G9562" s="241">
        <v>331.44</v>
      </c>
      <c r="H9562" s="244">
        <f t="shared" si="449"/>
        <v>3645.84</v>
      </c>
      <c r="I9562" s="246"/>
      <c r="J9562" s="247"/>
      <c r="K9562" s="240"/>
      <c r="L9562" s="245"/>
    </row>
    <row r="9563" spans="1:12">
      <c r="A9563" s="243">
        <v>45268</v>
      </c>
      <c r="B9563" s="243">
        <v>45300</v>
      </c>
      <c r="C9563" s="244">
        <f t="shared" si="447"/>
        <v>33</v>
      </c>
      <c r="D9563" s="239">
        <v>45300</v>
      </c>
      <c r="E9563" s="245">
        <f t="shared" si="448"/>
        <v>32</v>
      </c>
      <c r="F9563" s="306" t="s">
        <v>175</v>
      </c>
      <c r="G9563" s="241">
        <v>20.13</v>
      </c>
      <c r="H9563" s="244">
        <f t="shared" si="449"/>
        <v>644.16</v>
      </c>
      <c r="I9563" s="246"/>
      <c r="J9563" s="247"/>
      <c r="K9563" s="240"/>
      <c r="L9563" s="245"/>
    </row>
    <row r="9564" spans="1:12">
      <c r="A9564" s="243">
        <v>45268</v>
      </c>
      <c r="B9564" s="243">
        <v>45280</v>
      </c>
      <c r="C9564" s="244">
        <f t="shared" si="447"/>
        <v>13</v>
      </c>
      <c r="D9564" s="239">
        <v>45280</v>
      </c>
      <c r="E9564" s="245">
        <f t="shared" si="448"/>
        <v>12</v>
      </c>
      <c r="F9564" s="306" t="s">
        <v>176</v>
      </c>
      <c r="G9564" s="241">
        <v>10978.72</v>
      </c>
      <c r="H9564" s="244">
        <f t="shared" si="449"/>
        <v>131744.63999999998</v>
      </c>
      <c r="I9564" s="246"/>
      <c r="J9564" s="247"/>
      <c r="K9564" s="240"/>
      <c r="L9564" s="245"/>
    </row>
    <row r="9565" spans="1:12">
      <c r="A9565" s="243">
        <v>45268</v>
      </c>
      <c r="B9565" s="243">
        <v>45280</v>
      </c>
      <c r="C9565" s="244">
        <f t="shared" si="447"/>
        <v>13</v>
      </c>
      <c r="D9565" s="239">
        <v>45280</v>
      </c>
      <c r="E9565" s="245">
        <f t="shared" si="448"/>
        <v>12</v>
      </c>
      <c r="F9565" s="306" t="s">
        <v>175</v>
      </c>
      <c r="G9565" s="241">
        <v>166.11</v>
      </c>
      <c r="H9565" s="244">
        <f t="shared" si="449"/>
        <v>1993.3200000000002</v>
      </c>
      <c r="I9565" s="246"/>
      <c r="J9565" s="247"/>
      <c r="K9565" s="240"/>
      <c r="L9565" s="245"/>
    </row>
    <row r="9566" spans="1:12">
      <c r="A9566" s="243">
        <v>45268</v>
      </c>
      <c r="B9566" s="243">
        <v>45386</v>
      </c>
      <c r="C9566" s="244">
        <f t="shared" si="447"/>
        <v>119</v>
      </c>
      <c r="D9566" s="239">
        <v>45386</v>
      </c>
      <c r="E9566" s="245">
        <f t="shared" si="448"/>
        <v>118</v>
      </c>
      <c r="F9566" s="306" t="s">
        <v>175</v>
      </c>
      <c r="G9566" s="241">
        <v>60.7</v>
      </c>
      <c r="H9566" s="244">
        <f t="shared" si="449"/>
        <v>7162.6</v>
      </c>
      <c r="I9566" s="246"/>
      <c r="J9566" s="247"/>
      <c r="K9566" s="240"/>
      <c r="L9566" s="245"/>
    </row>
    <row r="9567" spans="1:12">
      <c r="A9567" s="243">
        <v>45268</v>
      </c>
      <c r="B9567" s="243">
        <v>45268</v>
      </c>
      <c r="C9567" s="244">
        <f t="shared" si="447"/>
        <v>1</v>
      </c>
      <c r="D9567" s="239">
        <v>45268</v>
      </c>
      <c r="E9567" s="245">
        <f t="shared" si="448"/>
        <v>0</v>
      </c>
      <c r="F9567" s="306" t="s">
        <v>176</v>
      </c>
      <c r="G9567" s="241">
        <v>17986.599999999999</v>
      </c>
      <c r="H9567" s="244">
        <f t="shared" si="449"/>
        <v>0</v>
      </c>
      <c r="I9567" s="246"/>
      <c r="J9567" s="247"/>
      <c r="K9567" s="240"/>
      <c r="L9567" s="245"/>
    </row>
    <row r="9568" spans="1:12">
      <c r="A9568" s="243">
        <v>45268</v>
      </c>
      <c r="B9568" s="243">
        <v>45281</v>
      </c>
      <c r="C9568" s="244">
        <f t="shared" si="447"/>
        <v>14</v>
      </c>
      <c r="D9568" s="239">
        <v>45281</v>
      </c>
      <c r="E9568" s="245">
        <f t="shared" si="448"/>
        <v>13</v>
      </c>
      <c r="F9568" s="306" t="s">
        <v>175</v>
      </c>
      <c r="G9568" s="241">
        <v>253.56</v>
      </c>
      <c r="H9568" s="244">
        <f t="shared" si="449"/>
        <v>3296.28</v>
      </c>
      <c r="I9568" s="246"/>
      <c r="J9568" s="247"/>
      <c r="K9568" s="240"/>
      <c r="L9568" s="245"/>
    </row>
    <row r="9569" spans="1:12">
      <c r="A9569" s="243">
        <v>45268</v>
      </c>
      <c r="B9569" s="243">
        <v>45268</v>
      </c>
      <c r="C9569" s="244">
        <f t="shared" si="447"/>
        <v>1</v>
      </c>
      <c r="D9569" s="239">
        <v>45268</v>
      </c>
      <c r="E9569" s="245">
        <f t="shared" si="448"/>
        <v>0</v>
      </c>
      <c r="F9569" s="306" t="s">
        <v>175</v>
      </c>
      <c r="G9569" s="241">
        <v>2677.7</v>
      </c>
      <c r="H9569" s="244">
        <f t="shared" si="449"/>
        <v>0</v>
      </c>
      <c r="I9569" s="246"/>
      <c r="J9569" s="247"/>
      <c r="K9569" s="240"/>
      <c r="L9569" s="245"/>
    </row>
    <row r="9570" spans="1:12">
      <c r="A9570" s="243">
        <v>45268</v>
      </c>
      <c r="B9570" s="243">
        <v>45282</v>
      </c>
      <c r="C9570" s="244">
        <f t="shared" si="447"/>
        <v>15</v>
      </c>
      <c r="D9570" s="239">
        <v>45282</v>
      </c>
      <c r="E9570" s="245">
        <f t="shared" si="448"/>
        <v>14</v>
      </c>
      <c r="F9570" s="306" t="s">
        <v>175</v>
      </c>
      <c r="G9570" s="241">
        <v>201.75</v>
      </c>
      <c r="H9570" s="244">
        <f t="shared" si="449"/>
        <v>2824.5</v>
      </c>
      <c r="I9570" s="246"/>
      <c r="J9570" s="247"/>
      <c r="K9570" s="240"/>
      <c r="L9570" s="245"/>
    </row>
    <row r="9571" spans="1:12">
      <c r="A9571" s="243">
        <v>45269</v>
      </c>
      <c r="B9571" s="243">
        <v>45271</v>
      </c>
      <c r="C9571" s="244">
        <f t="shared" si="447"/>
        <v>3</v>
      </c>
      <c r="D9571" s="239">
        <v>45271</v>
      </c>
      <c r="E9571" s="245">
        <f t="shared" si="448"/>
        <v>2</v>
      </c>
      <c r="F9571" s="306" t="s">
        <v>175</v>
      </c>
      <c r="G9571" s="241">
        <v>402.25</v>
      </c>
      <c r="H9571" s="244">
        <f t="shared" si="449"/>
        <v>804.5</v>
      </c>
      <c r="I9571" s="246"/>
      <c r="J9571" s="247"/>
      <c r="K9571" s="240"/>
      <c r="L9571" s="245"/>
    </row>
    <row r="9572" spans="1:12">
      <c r="A9572" s="243">
        <v>45269</v>
      </c>
      <c r="B9572" s="243">
        <v>45293</v>
      </c>
      <c r="C9572" s="244">
        <f t="shared" si="447"/>
        <v>25</v>
      </c>
      <c r="D9572" s="239">
        <v>45293</v>
      </c>
      <c r="E9572" s="245">
        <f t="shared" si="448"/>
        <v>24</v>
      </c>
      <c r="F9572" s="306" t="s">
        <v>175</v>
      </c>
      <c r="G9572" s="241">
        <v>9.75</v>
      </c>
      <c r="H9572" s="244">
        <f t="shared" si="449"/>
        <v>234</v>
      </c>
      <c r="I9572" s="246"/>
      <c r="J9572" s="247"/>
      <c r="K9572" s="240"/>
      <c r="L9572" s="245"/>
    </row>
    <row r="9573" spans="1:12">
      <c r="A9573" s="243">
        <v>45269</v>
      </c>
      <c r="B9573" s="243">
        <v>45278</v>
      </c>
      <c r="C9573" s="244">
        <f t="shared" si="447"/>
        <v>10</v>
      </c>
      <c r="D9573" s="239">
        <v>45278</v>
      </c>
      <c r="E9573" s="245">
        <f t="shared" si="448"/>
        <v>9</v>
      </c>
      <c r="F9573" s="306" t="s">
        <v>175</v>
      </c>
      <c r="G9573" s="241">
        <v>60.29</v>
      </c>
      <c r="H9573" s="244">
        <f t="shared" si="449"/>
        <v>542.61</v>
      </c>
      <c r="I9573" s="246"/>
      <c r="J9573" s="247"/>
      <c r="K9573" s="240"/>
      <c r="L9573" s="245"/>
    </row>
    <row r="9574" spans="1:12">
      <c r="A9574" s="243">
        <v>45270</v>
      </c>
      <c r="B9574" s="243">
        <v>45280</v>
      </c>
      <c r="C9574" s="244">
        <f t="shared" si="447"/>
        <v>11</v>
      </c>
      <c r="D9574" s="239">
        <v>45280</v>
      </c>
      <c r="E9574" s="245">
        <f t="shared" si="448"/>
        <v>10</v>
      </c>
      <c r="F9574" s="306" t="s">
        <v>175</v>
      </c>
      <c r="G9574" s="241">
        <v>177.99</v>
      </c>
      <c r="H9574" s="244">
        <f t="shared" si="449"/>
        <v>1779.9</v>
      </c>
      <c r="I9574" s="246"/>
      <c r="J9574" s="247"/>
      <c r="K9574" s="240"/>
      <c r="L9574" s="245"/>
    </row>
    <row r="9575" spans="1:12">
      <c r="A9575" s="243">
        <v>45270</v>
      </c>
      <c r="B9575" s="243">
        <v>45282</v>
      </c>
      <c r="C9575" s="244">
        <f t="shared" si="447"/>
        <v>13</v>
      </c>
      <c r="D9575" s="239">
        <v>45282</v>
      </c>
      <c r="E9575" s="245">
        <f t="shared" si="448"/>
        <v>12</v>
      </c>
      <c r="F9575" s="306" t="s">
        <v>175</v>
      </c>
      <c r="G9575" s="241">
        <v>57.68</v>
      </c>
      <c r="H9575" s="244">
        <f t="shared" si="449"/>
        <v>692.16</v>
      </c>
      <c r="I9575" s="246"/>
      <c r="J9575" s="247"/>
      <c r="K9575" s="240"/>
      <c r="L9575" s="245"/>
    </row>
    <row r="9576" spans="1:12">
      <c r="A9576" s="243">
        <v>45270</v>
      </c>
      <c r="B9576" s="243">
        <v>45391</v>
      </c>
      <c r="C9576" s="244">
        <f t="shared" si="447"/>
        <v>122</v>
      </c>
      <c r="D9576" s="239">
        <v>45391</v>
      </c>
      <c r="E9576" s="245">
        <f t="shared" si="448"/>
        <v>121</v>
      </c>
      <c r="F9576" s="306" t="s">
        <v>175</v>
      </c>
      <c r="G9576" s="241">
        <v>147.11000000000001</v>
      </c>
      <c r="H9576" s="244">
        <f t="shared" si="449"/>
        <v>17800.310000000001</v>
      </c>
      <c r="I9576" s="246"/>
      <c r="J9576" s="247"/>
      <c r="K9576" s="240"/>
      <c r="L9576" s="245"/>
    </row>
    <row r="9577" spans="1:12">
      <c r="A9577" s="243">
        <v>45270</v>
      </c>
      <c r="B9577" s="243">
        <v>45287</v>
      </c>
      <c r="C9577" s="244">
        <f t="shared" si="447"/>
        <v>18</v>
      </c>
      <c r="D9577" s="239">
        <v>45287</v>
      </c>
      <c r="E9577" s="245">
        <f t="shared" si="448"/>
        <v>17</v>
      </c>
      <c r="F9577" s="306" t="s">
        <v>176</v>
      </c>
      <c r="G9577" s="241">
        <v>130.21</v>
      </c>
      <c r="H9577" s="244">
        <f t="shared" si="449"/>
        <v>2213.5700000000002</v>
      </c>
      <c r="I9577" s="246"/>
      <c r="J9577" s="247"/>
      <c r="K9577" s="240"/>
      <c r="L9577" s="245"/>
    </row>
    <row r="9578" spans="1:12">
      <c r="A9578" s="243">
        <v>45270</v>
      </c>
      <c r="B9578" s="243">
        <v>45271</v>
      </c>
      <c r="C9578" s="244">
        <f t="shared" si="447"/>
        <v>2</v>
      </c>
      <c r="D9578" s="239">
        <v>45271</v>
      </c>
      <c r="E9578" s="245">
        <f t="shared" si="448"/>
        <v>1</v>
      </c>
      <c r="F9578" s="306" t="s">
        <v>178</v>
      </c>
      <c r="G9578" s="241">
        <v>116</v>
      </c>
      <c r="H9578" s="244">
        <f t="shared" si="449"/>
        <v>116</v>
      </c>
      <c r="I9578" s="246"/>
      <c r="J9578" s="247"/>
      <c r="K9578" s="240"/>
      <c r="L9578" s="245"/>
    </row>
    <row r="9579" spans="1:12">
      <c r="A9579" s="243">
        <v>45270</v>
      </c>
      <c r="B9579" s="243">
        <v>45271</v>
      </c>
      <c r="C9579" s="244">
        <f t="shared" si="447"/>
        <v>2</v>
      </c>
      <c r="D9579" s="239">
        <v>45271</v>
      </c>
      <c r="E9579" s="245">
        <f t="shared" si="448"/>
        <v>1</v>
      </c>
      <c r="F9579" s="306" t="s">
        <v>175</v>
      </c>
      <c r="G9579" s="241">
        <v>1786.68</v>
      </c>
      <c r="H9579" s="244">
        <f t="shared" si="449"/>
        <v>1786.68</v>
      </c>
      <c r="I9579" s="246"/>
      <c r="J9579" s="247"/>
      <c r="K9579" s="240"/>
      <c r="L9579" s="245"/>
    </row>
    <row r="9580" spans="1:12">
      <c r="A9580" s="243">
        <v>45270</v>
      </c>
      <c r="B9580" s="243">
        <v>45272</v>
      </c>
      <c r="C9580" s="244">
        <f t="shared" si="447"/>
        <v>3</v>
      </c>
      <c r="D9580" s="239">
        <v>45272</v>
      </c>
      <c r="E9580" s="245">
        <f t="shared" si="448"/>
        <v>2</v>
      </c>
      <c r="F9580" s="306" t="s">
        <v>175</v>
      </c>
      <c r="G9580" s="241">
        <v>85.91</v>
      </c>
      <c r="H9580" s="244">
        <f t="shared" si="449"/>
        <v>171.82</v>
      </c>
      <c r="I9580" s="246"/>
      <c r="J9580" s="247"/>
      <c r="K9580" s="240"/>
      <c r="L9580" s="245"/>
    </row>
    <row r="9581" spans="1:12">
      <c r="A9581" s="243">
        <v>45270</v>
      </c>
      <c r="B9581" s="243">
        <v>45273</v>
      </c>
      <c r="C9581" s="244">
        <f t="shared" si="447"/>
        <v>4</v>
      </c>
      <c r="D9581" s="239">
        <v>45273</v>
      </c>
      <c r="E9581" s="245">
        <f t="shared" si="448"/>
        <v>3</v>
      </c>
      <c r="F9581" s="306" t="s">
        <v>175</v>
      </c>
      <c r="G9581" s="241">
        <v>26.19</v>
      </c>
      <c r="H9581" s="244">
        <f t="shared" si="449"/>
        <v>78.570000000000007</v>
      </c>
      <c r="I9581" s="246"/>
      <c r="J9581" s="247"/>
      <c r="K9581" s="240"/>
      <c r="L9581" s="245"/>
    </row>
    <row r="9582" spans="1:12">
      <c r="A9582" s="243">
        <v>45270</v>
      </c>
      <c r="B9582" s="243">
        <v>45274</v>
      </c>
      <c r="C9582" s="244">
        <f t="shared" si="447"/>
        <v>5</v>
      </c>
      <c r="D9582" s="239">
        <v>45274</v>
      </c>
      <c r="E9582" s="245">
        <f t="shared" si="448"/>
        <v>4</v>
      </c>
      <c r="F9582" s="306" t="s">
        <v>175</v>
      </c>
      <c r="G9582" s="241">
        <v>11.29</v>
      </c>
      <c r="H9582" s="244">
        <f t="shared" si="449"/>
        <v>45.16</v>
      </c>
      <c r="I9582" s="246"/>
      <c r="J9582" s="247"/>
      <c r="K9582" s="240"/>
      <c r="L9582" s="245"/>
    </row>
    <row r="9583" spans="1:12">
      <c r="A9583" s="243">
        <v>45270</v>
      </c>
      <c r="B9583" s="243">
        <v>45278</v>
      </c>
      <c r="C9583" s="244">
        <f t="shared" si="447"/>
        <v>9</v>
      </c>
      <c r="D9583" s="239">
        <v>45278</v>
      </c>
      <c r="E9583" s="245">
        <f t="shared" si="448"/>
        <v>8</v>
      </c>
      <c r="F9583" s="306" t="s">
        <v>175</v>
      </c>
      <c r="G9583" s="241">
        <v>129.32</v>
      </c>
      <c r="H9583" s="244">
        <f t="shared" si="449"/>
        <v>1034.56</v>
      </c>
      <c r="I9583" s="246"/>
      <c r="J9583" s="247"/>
      <c r="K9583" s="240"/>
      <c r="L9583" s="245"/>
    </row>
    <row r="9584" spans="1:12">
      <c r="A9584" s="243">
        <v>45271</v>
      </c>
      <c r="B9584" s="243">
        <v>45272</v>
      </c>
      <c r="C9584" s="244">
        <f t="shared" si="447"/>
        <v>2</v>
      </c>
      <c r="D9584" s="239">
        <v>45272</v>
      </c>
      <c r="E9584" s="245">
        <f t="shared" si="448"/>
        <v>1</v>
      </c>
      <c r="F9584" s="306" t="s">
        <v>177</v>
      </c>
      <c r="G9584" s="241">
        <v>27440.89</v>
      </c>
      <c r="H9584" s="244">
        <f t="shared" si="449"/>
        <v>27440.89</v>
      </c>
      <c r="I9584" s="246"/>
      <c r="J9584" s="247"/>
      <c r="K9584" s="240"/>
      <c r="L9584" s="245"/>
    </row>
    <row r="9585" spans="1:12">
      <c r="A9585" s="243">
        <v>45271</v>
      </c>
      <c r="B9585" s="243">
        <v>45436</v>
      </c>
      <c r="C9585" s="244">
        <f t="shared" si="447"/>
        <v>166</v>
      </c>
      <c r="D9585" s="239">
        <v>45436</v>
      </c>
      <c r="E9585" s="245">
        <f t="shared" si="448"/>
        <v>165</v>
      </c>
      <c r="F9585" s="306" t="s">
        <v>176</v>
      </c>
      <c r="G9585" s="241">
        <v>838.68</v>
      </c>
      <c r="H9585" s="244">
        <f t="shared" si="449"/>
        <v>138382.19999999998</v>
      </c>
      <c r="I9585" s="246"/>
      <c r="J9585" s="247"/>
      <c r="K9585" s="240"/>
      <c r="L9585" s="245"/>
    </row>
    <row r="9586" spans="1:12">
      <c r="A9586" s="243">
        <v>45271</v>
      </c>
      <c r="B9586" s="243">
        <v>45278</v>
      </c>
      <c r="C9586" s="244">
        <f t="shared" si="447"/>
        <v>8</v>
      </c>
      <c r="D9586" s="239">
        <v>45278</v>
      </c>
      <c r="E9586" s="245">
        <f t="shared" si="448"/>
        <v>7</v>
      </c>
      <c r="F9586" s="306" t="s">
        <v>176</v>
      </c>
      <c r="G9586" s="241">
        <v>5220.01</v>
      </c>
      <c r="H9586" s="244">
        <f t="shared" si="449"/>
        <v>36540.07</v>
      </c>
      <c r="I9586" s="246"/>
      <c r="J9586" s="247"/>
      <c r="K9586" s="240"/>
      <c r="L9586" s="245"/>
    </row>
    <row r="9587" spans="1:12">
      <c r="A9587" s="243">
        <v>45271</v>
      </c>
      <c r="B9587" s="243">
        <v>45411</v>
      </c>
      <c r="C9587" s="244">
        <f t="shared" si="447"/>
        <v>141</v>
      </c>
      <c r="D9587" s="239">
        <v>45411</v>
      </c>
      <c r="E9587" s="245">
        <f t="shared" si="448"/>
        <v>140</v>
      </c>
      <c r="F9587" s="306" t="s">
        <v>179</v>
      </c>
      <c r="G9587" s="241">
        <v>1063.5999999999999</v>
      </c>
      <c r="H9587" s="244">
        <f t="shared" si="449"/>
        <v>148904</v>
      </c>
      <c r="I9587" s="246"/>
      <c r="J9587" s="247"/>
      <c r="K9587" s="240"/>
      <c r="L9587" s="245"/>
    </row>
    <row r="9588" spans="1:12">
      <c r="A9588" s="243">
        <v>45271</v>
      </c>
      <c r="B9588" s="243">
        <v>45296</v>
      </c>
      <c r="C9588" s="244">
        <f t="shared" si="447"/>
        <v>26</v>
      </c>
      <c r="D9588" s="239">
        <v>45296</v>
      </c>
      <c r="E9588" s="245">
        <f t="shared" si="448"/>
        <v>25</v>
      </c>
      <c r="F9588" s="306" t="s">
        <v>175</v>
      </c>
      <c r="G9588" s="241">
        <v>102.55</v>
      </c>
      <c r="H9588" s="244">
        <f t="shared" si="449"/>
        <v>2563.75</v>
      </c>
      <c r="I9588" s="246"/>
      <c r="J9588" s="247"/>
      <c r="K9588" s="240"/>
      <c r="L9588" s="245"/>
    </row>
    <row r="9589" spans="1:12">
      <c r="A9589" s="243">
        <v>45271</v>
      </c>
      <c r="B9589" s="243">
        <v>45278</v>
      </c>
      <c r="C9589" s="244">
        <f t="shared" si="447"/>
        <v>8</v>
      </c>
      <c r="D9589" s="239">
        <v>45278</v>
      </c>
      <c r="E9589" s="245">
        <f t="shared" si="448"/>
        <v>7</v>
      </c>
      <c r="F9589" s="306" t="s">
        <v>175</v>
      </c>
      <c r="G9589" s="241">
        <v>554.16</v>
      </c>
      <c r="H9589" s="244">
        <f t="shared" si="449"/>
        <v>3879.12</v>
      </c>
      <c r="I9589" s="246"/>
      <c r="J9589" s="247"/>
      <c r="K9589" s="240"/>
      <c r="L9589" s="245"/>
    </row>
    <row r="9590" spans="1:12">
      <c r="A9590" s="243">
        <v>45271</v>
      </c>
      <c r="B9590" s="243">
        <v>45273</v>
      </c>
      <c r="C9590" s="244">
        <f t="shared" si="447"/>
        <v>3</v>
      </c>
      <c r="D9590" s="239">
        <v>45273</v>
      </c>
      <c r="E9590" s="245">
        <f t="shared" si="448"/>
        <v>2</v>
      </c>
      <c r="F9590" s="306" t="s">
        <v>177</v>
      </c>
      <c r="G9590" s="241">
        <v>6414.71</v>
      </c>
      <c r="H9590" s="244">
        <f t="shared" si="449"/>
        <v>12829.42</v>
      </c>
      <c r="I9590" s="246"/>
      <c r="J9590" s="247"/>
      <c r="K9590" s="240"/>
      <c r="L9590" s="245"/>
    </row>
    <row r="9591" spans="1:12">
      <c r="A9591" s="243">
        <v>45271</v>
      </c>
      <c r="B9591" s="243">
        <v>45279</v>
      </c>
      <c r="C9591" s="244">
        <f t="shared" si="447"/>
        <v>9</v>
      </c>
      <c r="D9591" s="239">
        <v>45279</v>
      </c>
      <c r="E9591" s="245">
        <f t="shared" si="448"/>
        <v>8</v>
      </c>
      <c r="F9591" s="306" t="s">
        <v>175</v>
      </c>
      <c r="G9591" s="241">
        <v>1947.34</v>
      </c>
      <c r="H9591" s="244">
        <f t="shared" si="449"/>
        <v>15578.72</v>
      </c>
      <c r="I9591" s="246"/>
      <c r="J9591" s="247"/>
      <c r="K9591" s="240"/>
      <c r="L9591" s="245"/>
    </row>
    <row r="9592" spans="1:12">
      <c r="A9592" s="243">
        <v>45271</v>
      </c>
      <c r="B9592" s="243">
        <v>45313</v>
      </c>
      <c r="C9592" s="244">
        <f t="shared" si="447"/>
        <v>43</v>
      </c>
      <c r="D9592" s="239">
        <v>45313</v>
      </c>
      <c r="E9592" s="245">
        <f t="shared" si="448"/>
        <v>42</v>
      </c>
      <c r="F9592" s="306" t="s">
        <v>176</v>
      </c>
      <c r="G9592" s="241">
        <v>75.400000000000006</v>
      </c>
      <c r="H9592" s="244">
        <f t="shared" si="449"/>
        <v>3166.8</v>
      </c>
      <c r="I9592" s="246"/>
      <c r="J9592" s="247"/>
      <c r="K9592" s="240"/>
      <c r="L9592" s="245"/>
    </row>
    <row r="9593" spans="1:12">
      <c r="A9593" s="243">
        <v>45271</v>
      </c>
      <c r="B9593" s="243">
        <v>45275</v>
      </c>
      <c r="C9593" s="244">
        <f t="shared" si="447"/>
        <v>5</v>
      </c>
      <c r="D9593" s="239">
        <v>45275</v>
      </c>
      <c r="E9593" s="245">
        <f t="shared" si="448"/>
        <v>4</v>
      </c>
      <c r="F9593" s="306" t="s">
        <v>177</v>
      </c>
      <c r="G9593" s="241">
        <v>24689.8</v>
      </c>
      <c r="H9593" s="244">
        <f t="shared" si="449"/>
        <v>98759.2</v>
      </c>
      <c r="I9593" s="246"/>
      <c r="J9593" s="247"/>
      <c r="K9593" s="240"/>
      <c r="L9593" s="245"/>
    </row>
    <row r="9594" spans="1:12">
      <c r="A9594" s="243">
        <v>45271</v>
      </c>
      <c r="B9594" s="243">
        <v>45300</v>
      </c>
      <c r="C9594" s="244">
        <f t="shared" si="447"/>
        <v>30</v>
      </c>
      <c r="D9594" s="239">
        <v>45300</v>
      </c>
      <c r="E9594" s="245">
        <f t="shared" si="448"/>
        <v>29</v>
      </c>
      <c r="F9594" s="306" t="s">
        <v>175</v>
      </c>
      <c r="G9594" s="241">
        <v>22.27</v>
      </c>
      <c r="H9594" s="244">
        <f t="shared" si="449"/>
        <v>645.83000000000004</v>
      </c>
      <c r="I9594" s="246"/>
      <c r="J9594" s="247"/>
      <c r="K9594" s="240"/>
      <c r="L9594" s="245"/>
    </row>
    <row r="9595" spans="1:12">
      <c r="A9595" s="243">
        <v>45271</v>
      </c>
      <c r="B9595" s="243">
        <v>45280</v>
      </c>
      <c r="C9595" s="244">
        <f t="shared" si="447"/>
        <v>10</v>
      </c>
      <c r="D9595" s="239">
        <v>45280</v>
      </c>
      <c r="E9595" s="245">
        <f t="shared" si="448"/>
        <v>9</v>
      </c>
      <c r="F9595" s="306" t="s">
        <v>176</v>
      </c>
      <c r="G9595" s="241">
        <v>5559.82</v>
      </c>
      <c r="H9595" s="244">
        <f t="shared" si="449"/>
        <v>50038.38</v>
      </c>
      <c r="I9595" s="246"/>
      <c r="J9595" s="247"/>
      <c r="K9595" s="240"/>
      <c r="L9595" s="245"/>
    </row>
    <row r="9596" spans="1:12">
      <c r="A9596" s="243">
        <v>45271</v>
      </c>
      <c r="B9596" s="243">
        <v>45281</v>
      </c>
      <c r="C9596" s="244">
        <f t="shared" si="447"/>
        <v>11</v>
      </c>
      <c r="D9596" s="239">
        <v>45281</v>
      </c>
      <c r="E9596" s="245">
        <f t="shared" si="448"/>
        <v>10</v>
      </c>
      <c r="F9596" s="306" t="s">
        <v>176</v>
      </c>
      <c r="G9596" s="241">
        <v>132.63</v>
      </c>
      <c r="H9596" s="244">
        <f t="shared" si="449"/>
        <v>1326.3</v>
      </c>
      <c r="I9596" s="246"/>
      <c r="J9596" s="247"/>
      <c r="K9596" s="240"/>
      <c r="L9596" s="245"/>
    </row>
    <row r="9597" spans="1:12">
      <c r="A9597" s="243">
        <v>45271</v>
      </c>
      <c r="B9597" s="243">
        <v>45280</v>
      </c>
      <c r="C9597" s="244">
        <f t="shared" si="447"/>
        <v>10</v>
      </c>
      <c r="D9597" s="239">
        <v>45280</v>
      </c>
      <c r="E9597" s="245">
        <f t="shared" si="448"/>
        <v>9</v>
      </c>
      <c r="F9597" s="306" t="s">
        <v>175</v>
      </c>
      <c r="G9597" s="241">
        <v>183.57</v>
      </c>
      <c r="H9597" s="244">
        <f t="shared" si="449"/>
        <v>1652.1299999999999</v>
      </c>
      <c r="I9597" s="246"/>
      <c r="J9597" s="247"/>
      <c r="K9597" s="240"/>
      <c r="L9597" s="245"/>
    </row>
    <row r="9598" spans="1:12">
      <c r="A9598" s="243">
        <v>45271</v>
      </c>
      <c r="B9598" s="243">
        <v>45440</v>
      </c>
      <c r="C9598" s="244">
        <f t="shared" si="447"/>
        <v>170</v>
      </c>
      <c r="D9598" s="239">
        <v>45440</v>
      </c>
      <c r="E9598" s="245">
        <f t="shared" si="448"/>
        <v>169</v>
      </c>
      <c r="F9598" s="306" t="s">
        <v>179</v>
      </c>
      <c r="G9598" s="241">
        <v>7477.08</v>
      </c>
      <c r="H9598" s="244">
        <f t="shared" si="449"/>
        <v>1263626.52</v>
      </c>
      <c r="I9598" s="246"/>
      <c r="J9598" s="247"/>
      <c r="K9598" s="240"/>
      <c r="L9598" s="245"/>
    </row>
    <row r="9599" spans="1:12">
      <c r="A9599" s="243">
        <v>45271</v>
      </c>
      <c r="B9599" s="243">
        <v>45427</v>
      </c>
      <c r="C9599" s="244">
        <f t="shared" si="447"/>
        <v>157</v>
      </c>
      <c r="D9599" s="239">
        <v>45427</v>
      </c>
      <c r="E9599" s="245">
        <f t="shared" si="448"/>
        <v>156</v>
      </c>
      <c r="F9599" s="306" t="s">
        <v>175</v>
      </c>
      <c r="G9599" s="241">
        <v>213.6</v>
      </c>
      <c r="H9599" s="244">
        <f t="shared" si="449"/>
        <v>33321.599999999999</v>
      </c>
      <c r="I9599" s="246"/>
      <c r="J9599" s="247"/>
      <c r="K9599" s="240"/>
      <c r="L9599" s="245"/>
    </row>
    <row r="9600" spans="1:12">
      <c r="A9600" s="243">
        <v>45271</v>
      </c>
      <c r="B9600" s="243">
        <v>45302</v>
      </c>
      <c r="C9600" s="244">
        <f t="shared" si="447"/>
        <v>32</v>
      </c>
      <c r="D9600" s="239">
        <v>45302</v>
      </c>
      <c r="E9600" s="245">
        <f t="shared" si="448"/>
        <v>31</v>
      </c>
      <c r="F9600" s="306" t="s">
        <v>175</v>
      </c>
      <c r="G9600" s="241">
        <v>163.72999999999999</v>
      </c>
      <c r="H9600" s="244">
        <f t="shared" si="449"/>
        <v>5075.63</v>
      </c>
      <c r="I9600" s="246"/>
      <c r="J9600" s="247"/>
      <c r="K9600" s="240"/>
      <c r="L9600" s="245"/>
    </row>
    <row r="9601" spans="1:12">
      <c r="A9601" s="243">
        <v>45271</v>
      </c>
      <c r="B9601" s="243">
        <v>45316</v>
      </c>
      <c r="C9601" s="244">
        <f t="shared" si="447"/>
        <v>46</v>
      </c>
      <c r="D9601" s="239">
        <v>45316</v>
      </c>
      <c r="E9601" s="245">
        <f t="shared" si="448"/>
        <v>45</v>
      </c>
      <c r="F9601" s="306" t="s">
        <v>179</v>
      </c>
      <c r="G9601" s="241">
        <v>4926.1499999999996</v>
      </c>
      <c r="H9601" s="244">
        <f t="shared" si="449"/>
        <v>221676.74999999997</v>
      </c>
      <c r="I9601" s="246"/>
      <c r="J9601" s="247"/>
      <c r="K9601" s="240"/>
      <c r="L9601" s="245"/>
    </row>
    <row r="9602" spans="1:12">
      <c r="A9602" s="243">
        <v>45271</v>
      </c>
      <c r="B9602" s="243">
        <v>45317</v>
      </c>
      <c r="C9602" s="244">
        <f t="shared" si="447"/>
        <v>47</v>
      </c>
      <c r="D9602" s="239">
        <v>45317</v>
      </c>
      <c r="E9602" s="245">
        <f t="shared" si="448"/>
        <v>46</v>
      </c>
      <c r="F9602" s="306" t="s">
        <v>179</v>
      </c>
      <c r="G9602" s="241">
        <v>504.36</v>
      </c>
      <c r="H9602" s="244">
        <f t="shared" si="449"/>
        <v>23200.560000000001</v>
      </c>
      <c r="I9602" s="246"/>
      <c r="J9602" s="247"/>
      <c r="K9602" s="240"/>
      <c r="L9602" s="245"/>
    </row>
    <row r="9603" spans="1:12">
      <c r="A9603" s="243">
        <v>45271</v>
      </c>
      <c r="B9603" s="243">
        <v>45303</v>
      </c>
      <c r="C9603" s="244">
        <f t="shared" si="447"/>
        <v>33</v>
      </c>
      <c r="D9603" s="239">
        <v>45303</v>
      </c>
      <c r="E9603" s="245">
        <f t="shared" si="448"/>
        <v>32</v>
      </c>
      <c r="F9603" s="306" t="s">
        <v>175</v>
      </c>
      <c r="G9603" s="241">
        <v>179.96</v>
      </c>
      <c r="H9603" s="244">
        <f t="shared" si="449"/>
        <v>5758.72</v>
      </c>
      <c r="I9603" s="246"/>
      <c r="J9603" s="247"/>
      <c r="K9603" s="240"/>
      <c r="L9603" s="245"/>
    </row>
    <row r="9604" spans="1:12">
      <c r="A9604" s="243">
        <v>45271</v>
      </c>
      <c r="B9604" s="243">
        <v>45282</v>
      </c>
      <c r="C9604" s="244">
        <f t="shared" si="447"/>
        <v>12</v>
      </c>
      <c r="D9604" s="239">
        <v>45282</v>
      </c>
      <c r="E9604" s="245">
        <f t="shared" si="448"/>
        <v>11</v>
      </c>
      <c r="F9604" s="306" t="s">
        <v>179</v>
      </c>
      <c r="G9604" s="241">
        <v>42801.7</v>
      </c>
      <c r="H9604" s="244">
        <f t="shared" si="449"/>
        <v>470818.69999999995</v>
      </c>
      <c r="I9604" s="246"/>
      <c r="J9604" s="247"/>
      <c r="K9604" s="240"/>
      <c r="L9604" s="245"/>
    </row>
    <row r="9605" spans="1:12">
      <c r="A9605" s="243">
        <v>45271</v>
      </c>
      <c r="B9605" s="243">
        <v>45355</v>
      </c>
      <c r="C9605" s="244">
        <f t="shared" si="447"/>
        <v>85</v>
      </c>
      <c r="D9605" s="239">
        <v>45355</v>
      </c>
      <c r="E9605" s="245">
        <f t="shared" si="448"/>
        <v>84</v>
      </c>
      <c r="F9605" s="306" t="s">
        <v>180</v>
      </c>
      <c r="G9605" s="241">
        <v>366.77</v>
      </c>
      <c r="H9605" s="244">
        <f t="shared" si="449"/>
        <v>30808.68</v>
      </c>
      <c r="I9605" s="246"/>
      <c r="J9605" s="247"/>
      <c r="K9605" s="240"/>
      <c r="L9605" s="245"/>
    </row>
    <row r="9606" spans="1:12">
      <c r="A9606" s="243">
        <v>45271</v>
      </c>
      <c r="B9606" s="243">
        <v>45287</v>
      </c>
      <c r="C9606" s="244">
        <f t="shared" si="447"/>
        <v>17</v>
      </c>
      <c r="D9606" s="239">
        <v>45287</v>
      </c>
      <c r="E9606" s="245">
        <f t="shared" si="448"/>
        <v>16</v>
      </c>
      <c r="F9606" s="306" t="s">
        <v>176</v>
      </c>
      <c r="G9606" s="241">
        <v>11104.37</v>
      </c>
      <c r="H9606" s="244">
        <f t="shared" si="449"/>
        <v>177669.92</v>
      </c>
      <c r="I9606" s="246"/>
      <c r="J9606" s="247"/>
      <c r="K9606" s="240"/>
      <c r="L9606" s="245"/>
    </row>
    <row r="9607" spans="1:12">
      <c r="A9607" s="243">
        <v>45271</v>
      </c>
      <c r="B9607" s="243">
        <v>45414</v>
      </c>
      <c r="C9607" s="244">
        <f t="shared" ref="C9607:C9670" si="450">B9607-A9607+1</f>
        <v>144</v>
      </c>
      <c r="D9607" s="239">
        <v>45414</v>
      </c>
      <c r="E9607" s="245">
        <f t="shared" ref="E9607:E9670" si="451">D9607-A9607</f>
        <v>143</v>
      </c>
      <c r="F9607" s="306" t="s">
        <v>175</v>
      </c>
      <c r="G9607" s="241">
        <v>335.51</v>
      </c>
      <c r="H9607" s="244">
        <f t="shared" ref="H9607:H9670" si="452">E9607*G9607</f>
        <v>47977.93</v>
      </c>
      <c r="I9607" s="246"/>
      <c r="J9607" s="247"/>
      <c r="K9607" s="240"/>
      <c r="L9607" s="245"/>
    </row>
    <row r="9608" spans="1:12">
      <c r="A9608" s="243">
        <v>45271</v>
      </c>
      <c r="B9608" s="243">
        <v>45272</v>
      </c>
      <c r="C9608" s="244">
        <f t="shared" si="450"/>
        <v>2</v>
      </c>
      <c r="D9608" s="239">
        <v>45272</v>
      </c>
      <c r="E9608" s="245">
        <f t="shared" si="451"/>
        <v>1</v>
      </c>
      <c r="F9608" s="306" t="s">
        <v>178</v>
      </c>
      <c r="G9608" s="241">
        <v>141428.54</v>
      </c>
      <c r="H9608" s="244">
        <f t="shared" si="452"/>
        <v>141428.54</v>
      </c>
      <c r="I9608" s="246"/>
      <c r="J9608" s="247"/>
      <c r="K9608" s="240"/>
      <c r="L9608" s="245"/>
    </row>
    <row r="9609" spans="1:12">
      <c r="A9609" s="243">
        <v>45271</v>
      </c>
      <c r="B9609" s="243">
        <v>45287</v>
      </c>
      <c r="C9609" s="244">
        <f t="shared" si="450"/>
        <v>17</v>
      </c>
      <c r="D9609" s="239">
        <v>45287</v>
      </c>
      <c r="E9609" s="245">
        <f t="shared" si="451"/>
        <v>16</v>
      </c>
      <c r="F9609" s="306" t="s">
        <v>175</v>
      </c>
      <c r="G9609" s="241">
        <v>207.23</v>
      </c>
      <c r="H9609" s="244">
        <f t="shared" si="452"/>
        <v>3315.68</v>
      </c>
      <c r="I9609" s="246"/>
      <c r="J9609" s="247"/>
      <c r="K9609" s="240"/>
      <c r="L9609" s="245"/>
    </row>
    <row r="9610" spans="1:12">
      <c r="A9610" s="243">
        <v>45271</v>
      </c>
      <c r="B9610" s="243">
        <v>45365</v>
      </c>
      <c r="C9610" s="244">
        <f t="shared" si="450"/>
        <v>95</v>
      </c>
      <c r="D9610" s="239">
        <v>45365</v>
      </c>
      <c r="E9610" s="245">
        <f t="shared" si="451"/>
        <v>94</v>
      </c>
      <c r="F9610" s="306" t="s">
        <v>179</v>
      </c>
      <c r="G9610" s="241">
        <v>6853.33</v>
      </c>
      <c r="H9610" s="244">
        <f t="shared" si="452"/>
        <v>644213.02</v>
      </c>
      <c r="I9610" s="246"/>
      <c r="J9610" s="247"/>
      <c r="K9610" s="240"/>
      <c r="L9610" s="245"/>
    </row>
    <row r="9611" spans="1:12">
      <c r="A9611" s="243">
        <v>45271</v>
      </c>
      <c r="B9611" s="243">
        <v>45320</v>
      </c>
      <c r="C9611" s="244">
        <f t="shared" si="450"/>
        <v>50</v>
      </c>
      <c r="D9611" s="239">
        <v>45320</v>
      </c>
      <c r="E9611" s="245">
        <f t="shared" si="451"/>
        <v>49</v>
      </c>
      <c r="F9611" s="306" t="s">
        <v>179</v>
      </c>
      <c r="G9611" s="241">
        <v>5204.01</v>
      </c>
      <c r="H9611" s="244">
        <f t="shared" si="452"/>
        <v>254996.49000000002</v>
      </c>
      <c r="I9611" s="246"/>
      <c r="J9611" s="247"/>
      <c r="K9611" s="240"/>
      <c r="L9611" s="245"/>
    </row>
    <row r="9612" spans="1:12">
      <c r="A9612" s="243">
        <v>45271</v>
      </c>
      <c r="B9612" s="243">
        <v>45306</v>
      </c>
      <c r="C9612" s="244">
        <f t="shared" si="450"/>
        <v>36</v>
      </c>
      <c r="D9612" s="239">
        <v>45306</v>
      </c>
      <c r="E9612" s="245">
        <f t="shared" si="451"/>
        <v>35</v>
      </c>
      <c r="F9612" s="306" t="s">
        <v>175</v>
      </c>
      <c r="G9612" s="241">
        <v>40.909999999999997</v>
      </c>
      <c r="H9612" s="244">
        <f t="shared" si="452"/>
        <v>1431.85</v>
      </c>
      <c r="I9612" s="246"/>
      <c r="J9612" s="247"/>
      <c r="K9612" s="240"/>
      <c r="L9612" s="245"/>
    </row>
    <row r="9613" spans="1:12">
      <c r="A9613" s="243">
        <v>45271</v>
      </c>
      <c r="B9613" s="243">
        <v>45271</v>
      </c>
      <c r="C9613" s="244">
        <f t="shared" si="450"/>
        <v>1</v>
      </c>
      <c r="D9613" s="239">
        <v>45271</v>
      </c>
      <c r="E9613" s="245">
        <f t="shared" si="451"/>
        <v>0</v>
      </c>
      <c r="F9613" s="306" t="s">
        <v>176</v>
      </c>
      <c r="G9613" s="241">
        <v>721.98</v>
      </c>
      <c r="H9613" s="244">
        <f t="shared" si="452"/>
        <v>0</v>
      </c>
      <c r="I9613" s="246"/>
      <c r="J9613" s="247"/>
      <c r="K9613" s="240"/>
      <c r="L9613" s="245"/>
    </row>
    <row r="9614" spans="1:12">
      <c r="A9614" s="243">
        <v>45271</v>
      </c>
      <c r="B9614" s="243">
        <v>45352</v>
      </c>
      <c r="C9614" s="244">
        <f t="shared" si="450"/>
        <v>82</v>
      </c>
      <c r="D9614" s="239">
        <v>45352</v>
      </c>
      <c r="E9614" s="245">
        <f t="shared" si="451"/>
        <v>81</v>
      </c>
      <c r="F9614" s="306" t="s">
        <v>176</v>
      </c>
      <c r="G9614" s="241">
        <v>16.690000000000001</v>
      </c>
      <c r="H9614" s="244">
        <f t="shared" si="452"/>
        <v>1351.89</v>
      </c>
      <c r="I9614" s="246"/>
      <c r="J9614" s="247"/>
      <c r="K9614" s="240"/>
      <c r="L9614" s="245"/>
    </row>
    <row r="9615" spans="1:12">
      <c r="A9615" s="243">
        <v>45271</v>
      </c>
      <c r="B9615" s="243">
        <v>45272</v>
      </c>
      <c r="C9615" s="244">
        <f t="shared" si="450"/>
        <v>2</v>
      </c>
      <c r="D9615" s="239">
        <v>45272</v>
      </c>
      <c r="E9615" s="245">
        <f t="shared" si="451"/>
        <v>1</v>
      </c>
      <c r="F9615" s="306" t="s">
        <v>176</v>
      </c>
      <c r="G9615" s="241">
        <v>292500.56</v>
      </c>
      <c r="H9615" s="244">
        <f t="shared" si="452"/>
        <v>292500.56</v>
      </c>
      <c r="I9615" s="246"/>
      <c r="J9615" s="247"/>
      <c r="K9615" s="240"/>
      <c r="L9615" s="245"/>
    </row>
    <row r="9616" spans="1:12">
      <c r="A9616" s="243">
        <v>45271</v>
      </c>
      <c r="B9616" s="243">
        <v>45271</v>
      </c>
      <c r="C9616" s="244">
        <f t="shared" si="450"/>
        <v>1</v>
      </c>
      <c r="D9616" s="239">
        <v>45271</v>
      </c>
      <c r="E9616" s="245">
        <f t="shared" si="451"/>
        <v>0</v>
      </c>
      <c r="F9616" s="306" t="s">
        <v>175</v>
      </c>
      <c r="G9616" s="241">
        <v>1929.93</v>
      </c>
      <c r="H9616" s="244">
        <f t="shared" si="452"/>
        <v>0</v>
      </c>
      <c r="I9616" s="246"/>
      <c r="J9616" s="247"/>
      <c r="K9616" s="240"/>
      <c r="L9616" s="245"/>
    </row>
    <row r="9617" spans="1:12">
      <c r="A9617" s="243">
        <v>45271</v>
      </c>
      <c r="B9617" s="243">
        <v>45288</v>
      </c>
      <c r="C9617" s="244">
        <f t="shared" si="450"/>
        <v>18</v>
      </c>
      <c r="D9617" s="239">
        <v>45288</v>
      </c>
      <c r="E9617" s="245">
        <f t="shared" si="451"/>
        <v>17</v>
      </c>
      <c r="F9617" s="306" t="s">
        <v>175</v>
      </c>
      <c r="G9617" s="241">
        <v>17.16</v>
      </c>
      <c r="H9617" s="244">
        <f t="shared" si="452"/>
        <v>291.72000000000003</v>
      </c>
      <c r="I9617" s="246"/>
      <c r="J9617" s="247"/>
      <c r="K9617" s="240"/>
      <c r="L9617" s="245"/>
    </row>
    <row r="9618" spans="1:12">
      <c r="A9618" s="243">
        <v>45271</v>
      </c>
      <c r="B9618" s="243">
        <v>45273</v>
      </c>
      <c r="C9618" s="244">
        <f t="shared" si="450"/>
        <v>3</v>
      </c>
      <c r="D9618" s="239">
        <v>45273</v>
      </c>
      <c r="E9618" s="245">
        <f t="shared" si="451"/>
        <v>2</v>
      </c>
      <c r="F9618" s="306" t="s">
        <v>178</v>
      </c>
      <c r="G9618" s="241">
        <v>653633.5</v>
      </c>
      <c r="H9618" s="244">
        <f t="shared" si="452"/>
        <v>1307267</v>
      </c>
      <c r="I9618" s="246"/>
      <c r="J9618" s="247"/>
      <c r="K9618" s="240"/>
      <c r="L9618" s="245"/>
    </row>
    <row r="9619" spans="1:12">
      <c r="A9619" s="243">
        <v>45271</v>
      </c>
      <c r="B9619" s="243">
        <v>45272</v>
      </c>
      <c r="C9619" s="244">
        <f t="shared" si="450"/>
        <v>2</v>
      </c>
      <c r="D9619" s="239">
        <v>45272</v>
      </c>
      <c r="E9619" s="245">
        <f t="shared" si="451"/>
        <v>1</v>
      </c>
      <c r="F9619" s="306" t="s">
        <v>175</v>
      </c>
      <c r="G9619" s="241">
        <v>711273.79</v>
      </c>
      <c r="H9619" s="244">
        <f t="shared" si="452"/>
        <v>711273.79</v>
      </c>
      <c r="I9619" s="246"/>
      <c r="J9619" s="247"/>
      <c r="K9619" s="240"/>
      <c r="L9619" s="245"/>
    </row>
    <row r="9620" spans="1:12">
      <c r="A9620" s="243">
        <v>45271</v>
      </c>
      <c r="B9620" s="243">
        <v>45273</v>
      </c>
      <c r="C9620" s="244">
        <f t="shared" si="450"/>
        <v>3</v>
      </c>
      <c r="D9620" s="239">
        <v>45273</v>
      </c>
      <c r="E9620" s="245">
        <f t="shared" si="451"/>
        <v>2</v>
      </c>
      <c r="F9620" s="306" t="s">
        <v>176</v>
      </c>
      <c r="G9620" s="241">
        <v>167557.99</v>
      </c>
      <c r="H9620" s="244">
        <f t="shared" si="452"/>
        <v>335115.98</v>
      </c>
      <c r="I9620" s="246"/>
      <c r="J9620" s="247"/>
      <c r="K9620" s="240"/>
      <c r="L9620" s="245"/>
    </row>
    <row r="9621" spans="1:12">
      <c r="A9621" s="243">
        <v>45271</v>
      </c>
      <c r="B9621" s="243">
        <v>45309</v>
      </c>
      <c r="C9621" s="244">
        <f t="shared" si="450"/>
        <v>39</v>
      </c>
      <c r="D9621" s="239">
        <v>45309</v>
      </c>
      <c r="E9621" s="245">
        <f t="shared" si="451"/>
        <v>38</v>
      </c>
      <c r="F9621" s="306" t="s">
        <v>176</v>
      </c>
      <c r="G9621" s="241">
        <v>377.14</v>
      </c>
      <c r="H9621" s="244">
        <f t="shared" si="452"/>
        <v>14331.32</v>
      </c>
      <c r="I9621" s="246"/>
      <c r="J9621" s="247"/>
      <c r="K9621" s="240"/>
      <c r="L9621" s="245"/>
    </row>
    <row r="9622" spans="1:12">
      <c r="A9622" s="243">
        <v>45271</v>
      </c>
      <c r="B9622" s="243">
        <v>45289</v>
      </c>
      <c r="C9622" s="244">
        <f t="shared" si="450"/>
        <v>19</v>
      </c>
      <c r="D9622" s="239">
        <v>45289</v>
      </c>
      <c r="E9622" s="245">
        <f t="shared" si="451"/>
        <v>18</v>
      </c>
      <c r="F9622" s="306" t="s">
        <v>175</v>
      </c>
      <c r="G9622" s="241">
        <v>82.72</v>
      </c>
      <c r="H9622" s="244">
        <f t="shared" si="452"/>
        <v>1488.96</v>
      </c>
      <c r="I9622" s="246"/>
      <c r="J9622" s="247"/>
      <c r="K9622" s="240"/>
      <c r="L9622" s="245"/>
    </row>
    <row r="9623" spans="1:12">
      <c r="A9623" s="243">
        <v>45271</v>
      </c>
      <c r="B9623" s="243">
        <v>45274</v>
      </c>
      <c r="C9623" s="244">
        <f t="shared" si="450"/>
        <v>4</v>
      </c>
      <c r="D9623" s="239">
        <v>45274</v>
      </c>
      <c r="E9623" s="245">
        <f t="shared" si="451"/>
        <v>3</v>
      </c>
      <c r="F9623" s="306" t="s">
        <v>178</v>
      </c>
      <c r="G9623" s="241">
        <v>245580.11</v>
      </c>
      <c r="H9623" s="244">
        <f t="shared" si="452"/>
        <v>736740.33</v>
      </c>
      <c r="I9623" s="246"/>
      <c r="J9623" s="247"/>
      <c r="K9623" s="240"/>
      <c r="L9623" s="245"/>
    </row>
    <row r="9624" spans="1:12">
      <c r="A9624" s="243">
        <v>45271</v>
      </c>
      <c r="B9624" s="243">
        <v>45309</v>
      </c>
      <c r="C9624" s="244">
        <f t="shared" si="450"/>
        <v>39</v>
      </c>
      <c r="D9624" s="239">
        <v>45309</v>
      </c>
      <c r="E9624" s="245">
        <f t="shared" si="451"/>
        <v>38</v>
      </c>
      <c r="F9624" s="306" t="s">
        <v>175</v>
      </c>
      <c r="G9624" s="241">
        <v>781.37</v>
      </c>
      <c r="H9624" s="244">
        <f t="shared" si="452"/>
        <v>29692.06</v>
      </c>
      <c r="I9624" s="246"/>
      <c r="J9624" s="247"/>
      <c r="K9624" s="240"/>
      <c r="L9624" s="245"/>
    </row>
    <row r="9625" spans="1:12">
      <c r="A9625" s="243">
        <v>45271</v>
      </c>
      <c r="B9625" s="243">
        <v>45273</v>
      </c>
      <c r="C9625" s="244">
        <f t="shared" si="450"/>
        <v>3</v>
      </c>
      <c r="D9625" s="239">
        <v>45273</v>
      </c>
      <c r="E9625" s="245">
        <f t="shared" si="451"/>
        <v>2</v>
      </c>
      <c r="F9625" s="306" t="s">
        <v>175</v>
      </c>
      <c r="G9625" s="241">
        <v>18586.22</v>
      </c>
      <c r="H9625" s="244">
        <f t="shared" si="452"/>
        <v>37172.44</v>
      </c>
      <c r="I9625" s="246"/>
      <c r="J9625" s="247"/>
      <c r="K9625" s="240"/>
      <c r="L9625" s="245"/>
    </row>
    <row r="9626" spans="1:12">
      <c r="A9626" s="243">
        <v>45271</v>
      </c>
      <c r="B9626" s="243">
        <v>45274</v>
      </c>
      <c r="C9626" s="244">
        <f t="shared" si="450"/>
        <v>4</v>
      </c>
      <c r="D9626" s="239">
        <v>45274</v>
      </c>
      <c r="E9626" s="245">
        <f t="shared" si="451"/>
        <v>3</v>
      </c>
      <c r="F9626" s="306" t="s">
        <v>176</v>
      </c>
      <c r="G9626" s="241">
        <v>136984.85</v>
      </c>
      <c r="H9626" s="244">
        <f t="shared" si="452"/>
        <v>410954.55000000005</v>
      </c>
      <c r="I9626" s="246"/>
      <c r="J9626" s="247"/>
      <c r="K9626" s="240"/>
      <c r="L9626" s="245"/>
    </row>
    <row r="9627" spans="1:12">
      <c r="A9627" s="243">
        <v>45271</v>
      </c>
      <c r="B9627" s="243">
        <v>45275</v>
      </c>
      <c r="C9627" s="244">
        <f t="shared" si="450"/>
        <v>5</v>
      </c>
      <c r="D9627" s="239">
        <v>45275</v>
      </c>
      <c r="E9627" s="245">
        <f t="shared" si="451"/>
        <v>4</v>
      </c>
      <c r="F9627" s="306" t="s">
        <v>178</v>
      </c>
      <c r="G9627" s="241">
        <v>11956.48</v>
      </c>
      <c r="H9627" s="244">
        <f t="shared" si="452"/>
        <v>47825.919999999998</v>
      </c>
      <c r="I9627" s="246"/>
      <c r="J9627" s="247"/>
      <c r="K9627" s="240"/>
      <c r="L9627" s="245"/>
    </row>
    <row r="9628" spans="1:12">
      <c r="A9628" s="243">
        <v>45271</v>
      </c>
      <c r="B9628" s="243">
        <v>45271</v>
      </c>
      <c r="C9628" s="244">
        <f t="shared" si="450"/>
        <v>1</v>
      </c>
      <c r="D9628" s="239">
        <v>45271</v>
      </c>
      <c r="E9628" s="245">
        <f t="shared" si="451"/>
        <v>0</v>
      </c>
      <c r="F9628" s="306" t="s">
        <v>179</v>
      </c>
      <c r="G9628" s="241">
        <v>4544.3999999999996</v>
      </c>
      <c r="H9628" s="244">
        <f t="shared" si="452"/>
        <v>0</v>
      </c>
      <c r="I9628" s="246"/>
      <c r="J9628" s="247"/>
      <c r="K9628" s="240"/>
      <c r="L9628" s="245"/>
    </row>
    <row r="9629" spans="1:12">
      <c r="A9629" s="243">
        <v>45271</v>
      </c>
      <c r="B9629" s="243">
        <v>45274</v>
      </c>
      <c r="C9629" s="244">
        <f t="shared" si="450"/>
        <v>4</v>
      </c>
      <c r="D9629" s="239">
        <v>45274</v>
      </c>
      <c r="E9629" s="245">
        <f t="shared" si="451"/>
        <v>3</v>
      </c>
      <c r="F9629" s="306" t="s">
        <v>175</v>
      </c>
      <c r="G9629" s="241">
        <v>5411.99</v>
      </c>
      <c r="H9629" s="244">
        <f t="shared" si="452"/>
        <v>16235.97</v>
      </c>
      <c r="I9629" s="246"/>
      <c r="J9629" s="247"/>
      <c r="K9629" s="240"/>
      <c r="L9629" s="245"/>
    </row>
    <row r="9630" spans="1:12">
      <c r="A9630" s="243">
        <v>45271</v>
      </c>
      <c r="B9630" s="243">
        <v>45408</v>
      </c>
      <c r="C9630" s="244">
        <f t="shared" si="450"/>
        <v>138</v>
      </c>
      <c r="D9630" s="239">
        <v>45408</v>
      </c>
      <c r="E9630" s="245">
        <f t="shared" si="451"/>
        <v>137</v>
      </c>
      <c r="F9630" s="306" t="s">
        <v>179</v>
      </c>
      <c r="G9630" s="241">
        <v>4794.3599999999997</v>
      </c>
      <c r="H9630" s="244">
        <f t="shared" si="452"/>
        <v>656827.31999999995</v>
      </c>
      <c r="I9630" s="246"/>
      <c r="J9630" s="247"/>
      <c r="K9630" s="240"/>
      <c r="L9630" s="245"/>
    </row>
    <row r="9631" spans="1:12">
      <c r="A9631" s="243">
        <v>45271</v>
      </c>
      <c r="B9631" s="243">
        <v>45275</v>
      </c>
      <c r="C9631" s="244">
        <f t="shared" si="450"/>
        <v>5</v>
      </c>
      <c r="D9631" s="239">
        <v>45275</v>
      </c>
      <c r="E9631" s="245">
        <f t="shared" si="451"/>
        <v>4</v>
      </c>
      <c r="F9631" s="306" t="s">
        <v>176</v>
      </c>
      <c r="G9631" s="241">
        <v>15256.88</v>
      </c>
      <c r="H9631" s="244">
        <f t="shared" si="452"/>
        <v>61027.519999999997</v>
      </c>
      <c r="I9631" s="246"/>
      <c r="J9631" s="247"/>
      <c r="K9631" s="240"/>
      <c r="L9631" s="245"/>
    </row>
    <row r="9632" spans="1:12">
      <c r="A9632" s="243">
        <v>45271</v>
      </c>
      <c r="B9632" s="243">
        <v>45275</v>
      </c>
      <c r="C9632" s="244">
        <f t="shared" si="450"/>
        <v>5</v>
      </c>
      <c r="D9632" s="239">
        <v>45275</v>
      </c>
      <c r="E9632" s="245">
        <f t="shared" si="451"/>
        <v>4</v>
      </c>
      <c r="F9632" s="306" t="s">
        <v>175</v>
      </c>
      <c r="G9632" s="241">
        <v>350.52</v>
      </c>
      <c r="H9632" s="244">
        <f t="shared" si="452"/>
        <v>1402.08</v>
      </c>
      <c r="I9632" s="246"/>
      <c r="J9632" s="247"/>
      <c r="K9632" s="240"/>
      <c r="L9632" s="245"/>
    </row>
    <row r="9633" spans="1:12">
      <c r="A9633" s="243">
        <v>45271</v>
      </c>
      <c r="B9633" s="243">
        <v>45272</v>
      </c>
      <c r="C9633" s="244">
        <f t="shared" si="450"/>
        <v>2</v>
      </c>
      <c r="D9633" s="239">
        <v>45272</v>
      </c>
      <c r="E9633" s="245">
        <f t="shared" si="451"/>
        <v>1</v>
      </c>
      <c r="F9633" s="306" t="s">
        <v>179</v>
      </c>
      <c r="G9633" s="241">
        <v>450.06</v>
      </c>
      <c r="H9633" s="244">
        <f t="shared" si="452"/>
        <v>450.06</v>
      </c>
      <c r="I9633" s="246"/>
      <c r="J9633" s="247"/>
      <c r="K9633" s="240"/>
      <c r="L9633" s="245"/>
    </row>
    <row r="9634" spans="1:12">
      <c r="A9634" s="243">
        <v>45271</v>
      </c>
      <c r="B9634" s="243">
        <v>45331</v>
      </c>
      <c r="C9634" s="244">
        <f t="shared" si="450"/>
        <v>61</v>
      </c>
      <c r="D9634" s="239">
        <v>45331</v>
      </c>
      <c r="E9634" s="245">
        <f t="shared" si="451"/>
        <v>60</v>
      </c>
      <c r="F9634" s="306" t="s">
        <v>177</v>
      </c>
      <c r="G9634" s="241">
        <v>4907.17</v>
      </c>
      <c r="H9634" s="244">
        <f t="shared" si="452"/>
        <v>294430.2</v>
      </c>
      <c r="I9634" s="246"/>
      <c r="J9634" s="247"/>
      <c r="K9634" s="240"/>
      <c r="L9634" s="245"/>
    </row>
    <row r="9635" spans="1:12">
      <c r="A9635" s="243">
        <v>45271</v>
      </c>
      <c r="B9635" s="243">
        <v>45273</v>
      </c>
      <c r="C9635" s="244">
        <f t="shared" si="450"/>
        <v>3</v>
      </c>
      <c r="D9635" s="239">
        <v>45273</v>
      </c>
      <c r="E9635" s="245">
        <f t="shared" si="451"/>
        <v>2</v>
      </c>
      <c r="F9635" s="306" t="s">
        <v>179</v>
      </c>
      <c r="G9635" s="241">
        <v>17762.82</v>
      </c>
      <c r="H9635" s="244">
        <f t="shared" si="452"/>
        <v>35525.64</v>
      </c>
      <c r="I9635" s="246"/>
      <c r="J9635" s="247"/>
      <c r="K9635" s="240"/>
      <c r="L9635" s="245"/>
    </row>
    <row r="9636" spans="1:12">
      <c r="A9636" s="243">
        <v>45271</v>
      </c>
      <c r="B9636" s="243">
        <v>45309</v>
      </c>
      <c r="C9636" s="244">
        <f t="shared" si="450"/>
        <v>39</v>
      </c>
      <c r="D9636" s="239">
        <v>45309</v>
      </c>
      <c r="E9636" s="245">
        <f t="shared" si="451"/>
        <v>38</v>
      </c>
      <c r="F9636" s="306" t="s">
        <v>179</v>
      </c>
      <c r="G9636" s="241">
        <v>44846.13</v>
      </c>
      <c r="H9636" s="244">
        <f t="shared" si="452"/>
        <v>1704152.94</v>
      </c>
      <c r="I9636" s="246"/>
      <c r="J9636" s="247"/>
      <c r="K9636" s="240"/>
      <c r="L9636" s="245"/>
    </row>
    <row r="9637" spans="1:12">
      <c r="A9637" s="243">
        <v>45271</v>
      </c>
      <c r="B9637" s="243">
        <v>45295</v>
      </c>
      <c r="C9637" s="244">
        <f t="shared" si="450"/>
        <v>25</v>
      </c>
      <c r="D9637" s="239">
        <v>45295</v>
      </c>
      <c r="E9637" s="245">
        <f t="shared" si="451"/>
        <v>24</v>
      </c>
      <c r="F9637" s="306" t="s">
        <v>175</v>
      </c>
      <c r="G9637" s="241">
        <v>95.01</v>
      </c>
      <c r="H9637" s="244">
        <f t="shared" si="452"/>
        <v>2280.2400000000002</v>
      </c>
      <c r="I9637" s="246"/>
      <c r="J9637" s="247"/>
      <c r="K9637" s="240"/>
      <c r="L9637" s="245"/>
    </row>
    <row r="9638" spans="1:12">
      <c r="A9638" s="243">
        <v>45271</v>
      </c>
      <c r="B9638" s="243">
        <v>45271</v>
      </c>
      <c r="C9638" s="244">
        <f t="shared" si="450"/>
        <v>1</v>
      </c>
      <c r="D9638" s="239">
        <v>45271</v>
      </c>
      <c r="E9638" s="245">
        <f t="shared" si="451"/>
        <v>0</v>
      </c>
      <c r="F9638" s="306" t="s">
        <v>177</v>
      </c>
      <c r="G9638" s="241">
        <v>21.7</v>
      </c>
      <c r="H9638" s="244">
        <f t="shared" si="452"/>
        <v>0</v>
      </c>
      <c r="I9638" s="246"/>
      <c r="J9638" s="247"/>
      <c r="K9638" s="240"/>
      <c r="L9638" s="245"/>
    </row>
    <row r="9639" spans="1:12">
      <c r="A9639" s="243">
        <v>45272</v>
      </c>
      <c r="B9639" s="243">
        <v>45273</v>
      </c>
      <c r="C9639" s="244">
        <f t="shared" si="450"/>
        <v>2</v>
      </c>
      <c r="D9639" s="239">
        <v>45273</v>
      </c>
      <c r="E9639" s="245">
        <f t="shared" si="451"/>
        <v>1</v>
      </c>
      <c r="F9639" s="306" t="s">
        <v>176</v>
      </c>
      <c r="G9639" s="241">
        <v>677807.55</v>
      </c>
      <c r="H9639" s="244">
        <f t="shared" si="452"/>
        <v>677807.55</v>
      </c>
      <c r="I9639" s="246"/>
      <c r="J9639" s="247"/>
      <c r="K9639" s="240"/>
      <c r="L9639" s="245"/>
    </row>
    <row r="9640" spans="1:12">
      <c r="A9640" s="243">
        <v>45272</v>
      </c>
      <c r="B9640" s="243">
        <v>45274</v>
      </c>
      <c r="C9640" s="244">
        <f t="shared" si="450"/>
        <v>3</v>
      </c>
      <c r="D9640" s="239">
        <v>45274</v>
      </c>
      <c r="E9640" s="245">
        <f t="shared" si="451"/>
        <v>2</v>
      </c>
      <c r="F9640" s="306" t="s">
        <v>178</v>
      </c>
      <c r="G9640" s="241">
        <v>223742.38</v>
      </c>
      <c r="H9640" s="244">
        <f t="shared" si="452"/>
        <v>447484.76</v>
      </c>
      <c r="I9640" s="246"/>
      <c r="J9640" s="247"/>
      <c r="K9640" s="240"/>
      <c r="L9640" s="245"/>
    </row>
    <row r="9641" spans="1:12">
      <c r="A9641" s="243">
        <v>45272</v>
      </c>
      <c r="B9641" s="243">
        <v>45272</v>
      </c>
      <c r="C9641" s="244">
        <f t="shared" si="450"/>
        <v>1</v>
      </c>
      <c r="D9641" s="239">
        <v>45272</v>
      </c>
      <c r="E9641" s="245">
        <f t="shared" si="451"/>
        <v>0</v>
      </c>
      <c r="F9641" s="306" t="s">
        <v>175</v>
      </c>
      <c r="G9641" s="241">
        <v>1709.48</v>
      </c>
      <c r="H9641" s="244">
        <f t="shared" si="452"/>
        <v>0</v>
      </c>
      <c r="I9641" s="246"/>
      <c r="J9641" s="247"/>
      <c r="K9641" s="240"/>
      <c r="L9641" s="245"/>
    </row>
    <row r="9642" spans="1:12">
      <c r="A9642" s="243">
        <v>45272</v>
      </c>
      <c r="B9642" s="243">
        <v>45309</v>
      </c>
      <c r="C9642" s="244">
        <f t="shared" si="450"/>
        <v>38</v>
      </c>
      <c r="D9642" s="239">
        <v>45309</v>
      </c>
      <c r="E9642" s="245">
        <f t="shared" si="451"/>
        <v>37</v>
      </c>
      <c r="F9642" s="306" t="s">
        <v>176</v>
      </c>
      <c r="G9642" s="241">
        <v>843.1</v>
      </c>
      <c r="H9642" s="244">
        <f t="shared" si="452"/>
        <v>31194.7</v>
      </c>
      <c r="I9642" s="246"/>
      <c r="J9642" s="247"/>
      <c r="K9642" s="240"/>
      <c r="L9642" s="245"/>
    </row>
    <row r="9643" spans="1:12">
      <c r="A9643" s="243">
        <v>45272</v>
      </c>
      <c r="B9643" s="243">
        <v>45289</v>
      </c>
      <c r="C9643" s="244">
        <f t="shared" si="450"/>
        <v>18</v>
      </c>
      <c r="D9643" s="239">
        <v>45289</v>
      </c>
      <c r="E9643" s="245">
        <f t="shared" si="451"/>
        <v>17</v>
      </c>
      <c r="F9643" s="306" t="s">
        <v>175</v>
      </c>
      <c r="G9643" s="241">
        <v>63.6</v>
      </c>
      <c r="H9643" s="244">
        <f t="shared" si="452"/>
        <v>1081.2</v>
      </c>
      <c r="I9643" s="246"/>
      <c r="J9643" s="247"/>
      <c r="K9643" s="240"/>
      <c r="L9643" s="245"/>
    </row>
    <row r="9644" spans="1:12">
      <c r="A9644" s="243">
        <v>45272</v>
      </c>
      <c r="B9644" s="243">
        <v>45273</v>
      </c>
      <c r="C9644" s="244">
        <f t="shared" si="450"/>
        <v>2</v>
      </c>
      <c r="D9644" s="239">
        <v>45273</v>
      </c>
      <c r="E9644" s="245">
        <f t="shared" si="451"/>
        <v>1</v>
      </c>
      <c r="F9644" s="306" t="s">
        <v>175</v>
      </c>
      <c r="G9644" s="241">
        <v>1026670.06</v>
      </c>
      <c r="H9644" s="244">
        <f t="shared" si="452"/>
        <v>1026670.06</v>
      </c>
      <c r="I9644" s="246"/>
      <c r="J9644" s="247"/>
      <c r="K9644" s="240"/>
      <c r="L9644" s="245"/>
    </row>
    <row r="9645" spans="1:12">
      <c r="A9645" s="243">
        <v>45272</v>
      </c>
      <c r="B9645" s="243">
        <v>45274</v>
      </c>
      <c r="C9645" s="244">
        <f t="shared" si="450"/>
        <v>3</v>
      </c>
      <c r="D9645" s="239">
        <v>45274</v>
      </c>
      <c r="E9645" s="245">
        <f t="shared" si="451"/>
        <v>2</v>
      </c>
      <c r="F9645" s="306" t="s">
        <v>176</v>
      </c>
      <c r="G9645" s="241">
        <v>207950.39</v>
      </c>
      <c r="H9645" s="244">
        <f t="shared" si="452"/>
        <v>415900.78</v>
      </c>
      <c r="I9645" s="246"/>
      <c r="J9645" s="247"/>
      <c r="K9645" s="240"/>
      <c r="L9645" s="245"/>
    </row>
    <row r="9646" spans="1:12">
      <c r="A9646" s="243">
        <v>45272</v>
      </c>
      <c r="B9646" s="243">
        <v>45275</v>
      </c>
      <c r="C9646" s="244">
        <f t="shared" si="450"/>
        <v>4</v>
      </c>
      <c r="D9646" s="239">
        <v>45275</v>
      </c>
      <c r="E9646" s="245">
        <f t="shared" si="451"/>
        <v>3</v>
      </c>
      <c r="F9646" s="306" t="s">
        <v>178</v>
      </c>
      <c r="G9646" s="241">
        <v>74598.52</v>
      </c>
      <c r="H9646" s="244">
        <f t="shared" si="452"/>
        <v>223795.56</v>
      </c>
      <c r="I9646" s="246"/>
      <c r="J9646" s="247"/>
      <c r="K9646" s="240"/>
      <c r="L9646" s="245"/>
    </row>
    <row r="9647" spans="1:12">
      <c r="A9647" s="243">
        <v>45272</v>
      </c>
      <c r="B9647" s="243">
        <v>45309</v>
      </c>
      <c r="C9647" s="244">
        <f t="shared" si="450"/>
        <v>38</v>
      </c>
      <c r="D9647" s="239">
        <v>45309</v>
      </c>
      <c r="E9647" s="245">
        <f t="shared" si="451"/>
        <v>37</v>
      </c>
      <c r="F9647" s="306" t="s">
        <v>175</v>
      </c>
      <c r="G9647" s="241">
        <v>1252.47</v>
      </c>
      <c r="H9647" s="244">
        <f t="shared" si="452"/>
        <v>46341.39</v>
      </c>
      <c r="I9647" s="246"/>
      <c r="J9647" s="247"/>
      <c r="K9647" s="240"/>
      <c r="L9647" s="245"/>
    </row>
    <row r="9648" spans="1:12">
      <c r="A9648" s="243">
        <v>45272</v>
      </c>
      <c r="B9648" s="243">
        <v>45274</v>
      </c>
      <c r="C9648" s="244">
        <f t="shared" si="450"/>
        <v>3</v>
      </c>
      <c r="D9648" s="239">
        <v>45274</v>
      </c>
      <c r="E9648" s="245">
        <f t="shared" si="451"/>
        <v>2</v>
      </c>
      <c r="F9648" s="306" t="s">
        <v>175</v>
      </c>
      <c r="G9648" s="241">
        <v>10985.99</v>
      </c>
      <c r="H9648" s="244">
        <f t="shared" si="452"/>
        <v>21971.98</v>
      </c>
      <c r="I9648" s="246"/>
      <c r="J9648" s="247"/>
      <c r="K9648" s="240"/>
      <c r="L9648" s="245"/>
    </row>
    <row r="9649" spans="1:12">
      <c r="A9649" s="243">
        <v>45272</v>
      </c>
      <c r="B9649" s="243">
        <v>45275</v>
      </c>
      <c r="C9649" s="244">
        <f t="shared" si="450"/>
        <v>4</v>
      </c>
      <c r="D9649" s="239">
        <v>45275</v>
      </c>
      <c r="E9649" s="245">
        <f t="shared" si="451"/>
        <v>3</v>
      </c>
      <c r="F9649" s="306" t="s">
        <v>176</v>
      </c>
      <c r="G9649" s="241">
        <v>188293.18</v>
      </c>
      <c r="H9649" s="244">
        <f t="shared" si="452"/>
        <v>564879.54</v>
      </c>
      <c r="I9649" s="246"/>
      <c r="J9649" s="247"/>
      <c r="K9649" s="240"/>
      <c r="L9649" s="245"/>
    </row>
    <row r="9650" spans="1:12">
      <c r="A9650" s="243">
        <v>45272</v>
      </c>
      <c r="B9650" s="243">
        <v>45293</v>
      </c>
      <c r="C9650" s="244">
        <f t="shared" si="450"/>
        <v>22</v>
      </c>
      <c r="D9650" s="239">
        <v>45293</v>
      </c>
      <c r="E9650" s="245">
        <f t="shared" si="451"/>
        <v>21</v>
      </c>
      <c r="F9650" s="306" t="s">
        <v>175</v>
      </c>
      <c r="G9650" s="241">
        <v>223.26</v>
      </c>
      <c r="H9650" s="244">
        <f t="shared" si="452"/>
        <v>4688.46</v>
      </c>
      <c r="I9650" s="246"/>
      <c r="J9650" s="247"/>
      <c r="K9650" s="240"/>
      <c r="L9650" s="245"/>
    </row>
    <row r="9651" spans="1:12">
      <c r="A9651" s="243">
        <v>45272</v>
      </c>
      <c r="B9651" s="243">
        <v>45418</v>
      </c>
      <c r="C9651" s="244">
        <f t="shared" si="450"/>
        <v>147</v>
      </c>
      <c r="D9651" s="239">
        <v>45418</v>
      </c>
      <c r="E9651" s="245">
        <f t="shared" si="451"/>
        <v>146</v>
      </c>
      <c r="F9651" s="306" t="s">
        <v>175</v>
      </c>
      <c r="G9651" s="241">
        <v>234.42</v>
      </c>
      <c r="H9651" s="244">
        <f t="shared" si="452"/>
        <v>34225.32</v>
      </c>
      <c r="I9651" s="246"/>
      <c r="J9651" s="247"/>
      <c r="K9651" s="240"/>
      <c r="L9651" s="245"/>
    </row>
    <row r="9652" spans="1:12">
      <c r="A9652" s="243">
        <v>45272</v>
      </c>
      <c r="B9652" s="243">
        <v>45275</v>
      </c>
      <c r="C9652" s="244">
        <f t="shared" si="450"/>
        <v>4</v>
      </c>
      <c r="D9652" s="239">
        <v>45275</v>
      </c>
      <c r="E9652" s="245">
        <f t="shared" si="451"/>
        <v>3</v>
      </c>
      <c r="F9652" s="306" t="s">
        <v>175</v>
      </c>
      <c r="G9652" s="241">
        <v>6463.73</v>
      </c>
      <c r="H9652" s="244">
        <f t="shared" si="452"/>
        <v>19391.189999999999</v>
      </c>
      <c r="I9652" s="246"/>
      <c r="J9652" s="247"/>
      <c r="K9652" s="240"/>
      <c r="L9652" s="245"/>
    </row>
    <row r="9653" spans="1:12">
      <c r="A9653" s="243">
        <v>45272</v>
      </c>
      <c r="B9653" s="243">
        <v>45272</v>
      </c>
      <c r="C9653" s="244">
        <f t="shared" si="450"/>
        <v>1</v>
      </c>
      <c r="D9653" s="239">
        <v>45272</v>
      </c>
      <c r="E9653" s="245">
        <f t="shared" si="451"/>
        <v>0</v>
      </c>
      <c r="F9653" s="306" t="s">
        <v>179</v>
      </c>
      <c r="G9653" s="241">
        <v>4.91</v>
      </c>
      <c r="H9653" s="244">
        <f t="shared" si="452"/>
        <v>0</v>
      </c>
      <c r="I9653" s="246"/>
      <c r="J9653" s="247"/>
      <c r="K9653" s="240"/>
      <c r="L9653" s="245"/>
    </row>
    <row r="9654" spans="1:12">
      <c r="A9654" s="243">
        <v>45272</v>
      </c>
      <c r="B9654" s="243">
        <v>45290</v>
      </c>
      <c r="C9654" s="244">
        <f t="shared" si="450"/>
        <v>19</v>
      </c>
      <c r="D9654" s="239">
        <v>45290</v>
      </c>
      <c r="E9654" s="245">
        <f t="shared" si="451"/>
        <v>18</v>
      </c>
      <c r="F9654" s="306" t="s">
        <v>176</v>
      </c>
      <c r="G9654" s="241">
        <v>882.45</v>
      </c>
      <c r="H9654" s="244">
        <f t="shared" si="452"/>
        <v>15884.1</v>
      </c>
      <c r="I9654" s="246"/>
      <c r="J9654" s="247"/>
      <c r="K9654" s="240"/>
      <c r="L9654" s="245"/>
    </row>
    <row r="9655" spans="1:12">
      <c r="A9655" s="243">
        <v>45272</v>
      </c>
      <c r="B9655" s="243">
        <v>45356</v>
      </c>
      <c r="C9655" s="244">
        <f t="shared" si="450"/>
        <v>85</v>
      </c>
      <c r="D9655" s="239">
        <v>45356</v>
      </c>
      <c r="E9655" s="245">
        <f t="shared" si="451"/>
        <v>84</v>
      </c>
      <c r="F9655" s="306" t="s">
        <v>175</v>
      </c>
      <c r="G9655" s="241">
        <v>23.02</v>
      </c>
      <c r="H9655" s="244">
        <f t="shared" si="452"/>
        <v>1933.68</v>
      </c>
      <c r="I9655" s="246"/>
      <c r="J9655" s="247"/>
      <c r="K9655" s="240"/>
      <c r="L9655" s="245"/>
    </row>
    <row r="9656" spans="1:12">
      <c r="A9656" s="243">
        <v>45272</v>
      </c>
      <c r="B9656" s="243">
        <v>45309</v>
      </c>
      <c r="C9656" s="244">
        <f t="shared" si="450"/>
        <v>38</v>
      </c>
      <c r="D9656" s="239">
        <v>45309</v>
      </c>
      <c r="E9656" s="245">
        <f t="shared" si="451"/>
        <v>37</v>
      </c>
      <c r="F9656" s="306" t="s">
        <v>179</v>
      </c>
      <c r="G9656" s="241">
        <v>9.4600000000000009</v>
      </c>
      <c r="H9656" s="244">
        <f t="shared" si="452"/>
        <v>350.02000000000004</v>
      </c>
      <c r="I9656" s="246"/>
      <c r="J9656" s="247"/>
      <c r="K9656" s="240"/>
      <c r="L9656" s="245"/>
    </row>
    <row r="9657" spans="1:12">
      <c r="A9657" s="243">
        <v>45272</v>
      </c>
      <c r="B9657" s="243">
        <v>45278</v>
      </c>
      <c r="C9657" s="244">
        <f t="shared" si="450"/>
        <v>7</v>
      </c>
      <c r="D9657" s="239">
        <v>45278</v>
      </c>
      <c r="E9657" s="245">
        <f t="shared" si="451"/>
        <v>6</v>
      </c>
      <c r="F9657" s="306" t="s">
        <v>176</v>
      </c>
      <c r="G9657" s="241">
        <v>95304.22</v>
      </c>
      <c r="H9657" s="244">
        <f t="shared" si="452"/>
        <v>571825.32000000007</v>
      </c>
      <c r="I9657" s="246"/>
      <c r="J9657" s="247"/>
      <c r="K9657" s="240"/>
      <c r="L9657" s="245"/>
    </row>
    <row r="9658" spans="1:12">
      <c r="A9658" s="243">
        <v>45272</v>
      </c>
      <c r="B9658" s="243">
        <v>45272</v>
      </c>
      <c r="C9658" s="244">
        <f t="shared" si="450"/>
        <v>1</v>
      </c>
      <c r="D9658" s="239">
        <v>45272</v>
      </c>
      <c r="E9658" s="245">
        <f t="shared" si="451"/>
        <v>0</v>
      </c>
      <c r="F9658" s="306" t="s">
        <v>177</v>
      </c>
      <c r="G9658" s="241">
        <v>21.7</v>
      </c>
      <c r="H9658" s="244">
        <f t="shared" si="452"/>
        <v>0</v>
      </c>
      <c r="I9658" s="246"/>
      <c r="J9658" s="247"/>
      <c r="K9658" s="240"/>
      <c r="L9658" s="245"/>
    </row>
    <row r="9659" spans="1:12">
      <c r="A9659" s="243">
        <v>45272</v>
      </c>
      <c r="B9659" s="243">
        <v>45278</v>
      </c>
      <c r="C9659" s="244">
        <f t="shared" si="450"/>
        <v>7</v>
      </c>
      <c r="D9659" s="239">
        <v>45278</v>
      </c>
      <c r="E9659" s="245">
        <f t="shared" si="451"/>
        <v>6</v>
      </c>
      <c r="F9659" s="306" t="s">
        <v>175</v>
      </c>
      <c r="G9659" s="241">
        <v>1497.7</v>
      </c>
      <c r="H9659" s="244">
        <f t="shared" si="452"/>
        <v>8986.2000000000007</v>
      </c>
      <c r="I9659" s="246"/>
      <c r="J9659" s="247"/>
      <c r="K9659" s="240"/>
      <c r="L9659" s="245"/>
    </row>
    <row r="9660" spans="1:12">
      <c r="A9660" s="243">
        <v>45272</v>
      </c>
      <c r="B9660" s="243">
        <v>45279</v>
      </c>
      <c r="C9660" s="244">
        <f t="shared" si="450"/>
        <v>8</v>
      </c>
      <c r="D9660" s="239">
        <v>45279</v>
      </c>
      <c r="E9660" s="245">
        <f t="shared" si="451"/>
        <v>7</v>
      </c>
      <c r="F9660" s="306" t="s">
        <v>176</v>
      </c>
      <c r="G9660" s="241">
        <v>2746.72</v>
      </c>
      <c r="H9660" s="244">
        <f t="shared" si="452"/>
        <v>19227.039999999997</v>
      </c>
      <c r="I9660" s="246"/>
      <c r="J9660" s="247"/>
      <c r="K9660" s="240"/>
      <c r="L9660" s="245"/>
    </row>
    <row r="9661" spans="1:12">
      <c r="A9661" s="243">
        <v>45272</v>
      </c>
      <c r="B9661" s="243">
        <v>45273</v>
      </c>
      <c r="C9661" s="244">
        <f t="shared" si="450"/>
        <v>2</v>
      </c>
      <c r="D9661" s="239">
        <v>45273</v>
      </c>
      <c r="E9661" s="245">
        <f t="shared" si="451"/>
        <v>1</v>
      </c>
      <c r="F9661" s="306" t="s">
        <v>177</v>
      </c>
      <c r="G9661" s="241">
        <v>1290.1300000000001</v>
      </c>
      <c r="H9661" s="244">
        <f t="shared" si="452"/>
        <v>1290.1300000000001</v>
      </c>
      <c r="I9661" s="246"/>
      <c r="J9661" s="247"/>
      <c r="K9661" s="240"/>
      <c r="L9661" s="245"/>
    </row>
    <row r="9662" spans="1:12">
      <c r="A9662" s="243">
        <v>45272</v>
      </c>
      <c r="B9662" s="243">
        <v>45274</v>
      </c>
      <c r="C9662" s="244">
        <f t="shared" si="450"/>
        <v>3</v>
      </c>
      <c r="D9662" s="239">
        <v>45274</v>
      </c>
      <c r="E9662" s="245">
        <f t="shared" si="451"/>
        <v>2</v>
      </c>
      <c r="F9662" s="306" t="s">
        <v>177</v>
      </c>
      <c r="G9662" s="241">
        <v>1848.46</v>
      </c>
      <c r="H9662" s="244">
        <f t="shared" si="452"/>
        <v>3696.92</v>
      </c>
      <c r="I9662" s="246"/>
      <c r="J9662" s="247"/>
      <c r="K9662" s="240"/>
      <c r="L9662" s="245"/>
    </row>
    <row r="9663" spans="1:12">
      <c r="A9663" s="243">
        <v>45272</v>
      </c>
      <c r="B9663" s="243">
        <v>45279</v>
      </c>
      <c r="C9663" s="244">
        <f t="shared" si="450"/>
        <v>8</v>
      </c>
      <c r="D9663" s="239">
        <v>45279</v>
      </c>
      <c r="E9663" s="245">
        <f t="shared" si="451"/>
        <v>7</v>
      </c>
      <c r="F9663" s="306" t="s">
        <v>175</v>
      </c>
      <c r="G9663" s="241">
        <v>1225.5</v>
      </c>
      <c r="H9663" s="244">
        <f t="shared" si="452"/>
        <v>8578.5</v>
      </c>
      <c r="I9663" s="246"/>
      <c r="J9663" s="247"/>
      <c r="K9663" s="240"/>
      <c r="L9663" s="245"/>
    </row>
    <row r="9664" spans="1:12">
      <c r="A9664" s="243">
        <v>45272</v>
      </c>
      <c r="B9664" s="243">
        <v>45299</v>
      </c>
      <c r="C9664" s="244">
        <f t="shared" si="450"/>
        <v>28</v>
      </c>
      <c r="D9664" s="239">
        <v>45299</v>
      </c>
      <c r="E9664" s="245">
        <f t="shared" si="451"/>
        <v>27</v>
      </c>
      <c r="F9664" s="306" t="s">
        <v>175</v>
      </c>
      <c r="G9664" s="241">
        <v>45.06</v>
      </c>
      <c r="H9664" s="244">
        <f t="shared" si="452"/>
        <v>1216.6200000000001</v>
      </c>
      <c r="I9664" s="246"/>
      <c r="J9664" s="247"/>
      <c r="K9664" s="240"/>
      <c r="L9664" s="245"/>
    </row>
    <row r="9665" spans="1:12">
      <c r="A9665" s="243">
        <v>45272</v>
      </c>
      <c r="B9665" s="243">
        <v>45275</v>
      </c>
      <c r="C9665" s="244">
        <f t="shared" si="450"/>
        <v>4</v>
      </c>
      <c r="D9665" s="239">
        <v>45275</v>
      </c>
      <c r="E9665" s="245">
        <f t="shared" si="451"/>
        <v>3</v>
      </c>
      <c r="F9665" s="306" t="s">
        <v>177</v>
      </c>
      <c r="G9665" s="241">
        <v>62.64</v>
      </c>
      <c r="H9665" s="244">
        <f t="shared" si="452"/>
        <v>187.92000000000002</v>
      </c>
      <c r="I9665" s="246"/>
      <c r="J9665" s="247"/>
      <c r="K9665" s="240"/>
      <c r="L9665" s="245"/>
    </row>
    <row r="9666" spans="1:12">
      <c r="A9666" s="243">
        <v>45272</v>
      </c>
      <c r="B9666" s="243">
        <v>45300</v>
      </c>
      <c r="C9666" s="244">
        <f t="shared" si="450"/>
        <v>29</v>
      </c>
      <c r="D9666" s="239">
        <v>45300</v>
      </c>
      <c r="E9666" s="245">
        <f t="shared" si="451"/>
        <v>28</v>
      </c>
      <c r="F9666" s="306" t="s">
        <v>175</v>
      </c>
      <c r="G9666" s="241">
        <v>35.090000000000003</v>
      </c>
      <c r="H9666" s="244">
        <f t="shared" si="452"/>
        <v>982.5200000000001</v>
      </c>
      <c r="I9666" s="246"/>
      <c r="J9666" s="247"/>
      <c r="K9666" s="240"/>
      <c r="L9666" s="245"/>
    </row>
    <row r="9667" spans="1:12">
      <c r="A9667" s="243">
        <v>45272</v>
      </c>
      <c r="B9667" s="243">
        <v>45280</v>
      </c>
      <c r="C9667" s="244">
        <f t="shared" si="450"/>
        <v>9</v>
      </c>
      <c r="D9667" s="239">
        <v>45280</v>
      </c>
      <c r="E9667" s="245">
        <f t="shared" si="451"/>
        <v>8</v>
      </c>
      <c r="F9667" s="306" t="s">
        <v>176</v>
      </c>
      <c r="G9667" s="241">
        <v>19.190000000000001</v>
      </c>
      <c r="H9667" s="244">
        <f t="shared" si="452"/>
        <v>153.52000000000001</v>
      </c>
      <c r="I9667" s="246"/>
      <c r="J9667" s="247"/>
      <c r="K9667" s="240"/>
      <c r="L9667" s="245"/>
    </row>
    <row r="9668" spans="1:12">
      <c r="A9668" s="243">
        <v>45272</v>
      </c>
      <c r="B9668" s="243">
        <v>45280</v>
      </c>
      <c r="C9668" s="244">
        <f t="shared" si="450"/>
        <v>9</v>
      </c>
      <c r="D9668" s="239">
        <v>45280</v>
      </c>
      <c r="E9668" s="245">
        <f t="shared" si="451"/>
        <v>8</v>
      </c>
      <c r="F9668" s="306" t="s">
        <v>175</v>
      </c>
      <c r="G9668" s="241">
        <v>192.39</v>
      </c>
      <c r="H9668" s="244">
        <f t="shared" si="452"/>
        <v>1539.12</v>
      </c>
      <c r="I9668" s="246"/>
      <c r="J9668" s="247"/>
      <c r="K9668" s="240"/>
      <c r="L9668" s="245"/>
    </row>
    <row r="9669" spans="1:12">
      <c r="A9669" s="243">
        <v>45272</v>
      </c>
      <c r="B9669" s="243">
        <v>45436</v>
      </c>
      <c r="C9669" s="244">
        <f t="shared" si="450"/>
        <v>165</v>
      </c>
      <c r="D9669" s="239">
        <v>45436</v>
      </c>
      <c r="E9669" s="245">
        <f t="shared" si="451"/>
        <v>164</v>
      </c>
      <c r="F9669" s="306" t="s">
        <v>177</v>
      </c>
      <c r="G9669" s="241">
        <v>134.16</v>
      </c>
      <c r="H9669" s="244">
        <f t="shared" si="452"/>
        <v>22002.239999999998</v>
      </c>
      <c r="I9669" s="246"/>
      <c r="J9669" s="247"/>
      <c r="K9669" s="240"/>
      <c r="L9669" s="245"/>
    </row>
    <row r="9670" spans="1:12">
      <c r="A9670" s="243">
        <v>45272</v>
      </c>
      <c r="B9670" s="243">
        <v>45317</v>
      </c>
      <c r="C9670" s="244">
        <f t="shared" si="450"/>
        <v>46</v>
      </c>
      <c r="D9670" s="239">
        <v>45317</v>
      </c>
      <c r="E9670" s="245">
        <f t="shared" si="451"/>
        <v>45</v>
      </c>
      <c r="F9670" s="306" t="s">
        <v>175</v>
      </c>
      <c r="G9670" s="241">
        <v>161.56</v>
      </c>
      <c r="H9670" s="244">
        <f t="shared" si="452"/>
        <v>7270.2</v>
      </c>
      <c r="I9670" s="246"/>
      <c r="J9670" s="247"/>
      <c r="K9670" s="240"/>
      <c r="L9670" s="245"/>
    </row>
    <row r="9671" spans="1:12">
      <c r="A9671" s="243">
        <v>45272</v>
      </c>
      <c r="B9671" s="243">
        <v>45282</v>
      </c>
      <c r="C9671" s="244">
        <f t="shared" ref="C9671:C9734" si="453">B9671-A9671+1</f>
        <v>11</v>
      </c>
      <c r="D9671" s="239">
        <v>45282</v>
      </c>
      <c r="E9671" s="245">
        <f t="shared" ref="E9671:E9734" si="454">D9671-A9671</f>
        <v>10</v>
      </c>
      <c r="F9671" s="306" t="s">
        <v>175</v>
      </c>
      <c r="G9671" s="241">
        <v>89.79</v>
      </c>
      <c r="H9671" s="244">
        <f t="shared" ref="H9671:H9734" si="455">E9671*G9671</f>
        <v>897.90000000000009</v>
      </c>
      <c r="I9671" s="246"/>
      <c r="J9671" s="247"/>
      <c r="K9671" s="240"/>
      <c r="L9671" s="245"/>
    </row>
    <row r="9672" spans="1:12">
      <c r="A9672" s="243">
        <v>45272</v>
      </c>
      <c r="B9672" s="243">
        <v>45301</v>
      </c>
      <c r="C9672" s="244">
        <f t="shared" si="453"/>
        <v>30</v>
      </c>
      <c r="D9672" s="239">
        <v>45301</v>
      </c>
      <c r="E9672" s="245">
        <f t="shared" si="454"/>
        <v>29</v>
      </c>
      <c r="F9672" s="306" t="s">
        <v>175</v>
      </c>
      <c r="G9672" s="241">
        <v>68.87</v>
      </c>
      <c r="H9672" s="244">
        <f t="shared" si="455"/>
        <v>1997.23</v>
      </c>
      <c r="I9672" s="246"/>
      <c r="J9672" s="247"/>
      <c r="K9672" s="240"/>
      <c r="L9672" s="245"/>
    </row>
    <row r="9673" spans="1:12">
      <c r="A9673" s="243">
        <v>45272</v>
      </c>
      <c r="B9673" s="243">
        <v>45302</v>
      </c>
      <c r="C9673" s="244">
        <f t="shared" si="453"/>
        <v>31</v>
      </c>
      <c r="D9673" s="239">
        <v>45302</v>
      </c>
      <c r="E9673" s="245">
        <f t="shared" si="454"/>
        <v>30</v>
      </c>
      <c r="F9673" s="306" t="s">
        <v>175</v>
      </c>
      <c r="G9673" s="241">
        <v>1.88</v>
      </c>
      <c r="H9673" s="244">
        <f t="shared" si="455"/>
        <v>56.4</v>
      </c>
      <c r="I9673" s="246"/>
      <c r="J9673" s="247"/>
      <c r="K9673" s="240"/>
      <c r="L9673" s="245"/>
    </row>
    <row r="9674" spans="1:12">
      <c r="A9674" s="243">
        <v>45272</v>
      </c>
      <c r="B9674" s="243">
        <v>45329</v>
      </c>
      <c r="C9674" s="244">
        <f t="shared" si="453"/>
        <v>58</v>
      </c>
      <c r="D9674" s="239">
        <v>45329</v>
      </c>
      <c r="E9674" s="245">
        <f t="shared" si="454"/>
        <v>57</v>
      </c>
      <c r="F9674" s="306" t="s">
        <v>176</v>
      </c>
      <c r="G9674" s="241">
        <v>222.05</v>
      </c>
      <c r="H9674" s="244">
        <f t="shared" si="455"/>
        <v>12656.85</v>
      </c>
      <c r="I9674" s="246"/>
      <c r="J9674" s="247"/>
      <c r="K9674" s="240"/>
      <c r="L9674" s="245"/>
    </row>
    <row r="9675" spans="1:12">
      <c r="A9675" s="243">
        <v>45272</v>
      </c>
      <c r="B9675" s="243">
        <v>45320</v>
      </c>
      <c r="C9675" s="244">
        <f t="shared" si="453"/>
        <v>49</v>
      </c>
      <c r="D9675" s="239">
        <v>45320</v>
      </c>
      <c r="E9675" s="245">
        <f t="shared" si="454"/>
        <v>48</v>
      </c>
      <c r="F9675" s="306" t="s">
        <v>175</v>
      </c>
      <c r="G9675" s="241">
        <v>39.61</v>
      </c>
      <c r="H9675" s="244">
        <f t="shared" si="455"/>
        <v>1901.28</v>
      </c>
      <c r="I9675" s="246"/>
      <c r="J9675" s="247"/>
      <c r="K9675" s="240"/>
      <c r="L9675" s="245"/>
    </row>
    <row r="9676" spans="1:12">
      <c r="A9676" s="243">
        <v>45272</v>
      </c>
      <c r="B9676" s="243">
        <v>45287</v>
      </c>
      <c r="C9676" s="244">
        <f t="shared" si="453"/>
        <v>16</v>
      </c>
      <c r="D9676" s="239">
        <v>45287</v>
      </c>
      <c r="E9676" s="245">
        <f t="shared" si="454"/>
        <v>15</v>
      </c>
      <c r="F9676" s="306" t="s">
        <v>178</v>
      </c>
      <c r="G9676" s="241">
        <v>7684.29</v>
      </c>
      <c r="H9676" s="244">
        <f t="shared" si="455"/>
        <v>115264.35</v>
      </c>
      <c r="I9676" s="246"/>
      <c r="J9676" s="247"/>
      <c r="K9676" s="240"/>
      <c r="L9676" s="245"/>
    </row>
    <row r="9677" spans="1:12">
      <c r="A9677" s="243">
        <v>45272</v>
      </c>
      <c r="B9677" s="243">
        <v>45306</v>
      </c>
      <c r="C9677" s="244">
        <f t="shared" si="453"/>
        <v>35</v>
      </c>
      <c r="D9677" s="239">
        <v>45306</v>
      </c>
      <c r="E9677" s="245">
        <f t="shared" si="454"/>
        <v>34</v>
      </c>
      <c r="F9677" s="306" t="s">
        <v>175</v>
      </c>
      <c r="G9677" s="241">
        <v>79.75</v>
      </c>
      <c r="H9677" s="244">
        <f t="shared" si="455"/>
        <v>2711.5</v>
      </c>
      <c r="I9677" s="246"/>
      <c r="J9677" s="247"/>
      <c r="K9677" s="240"/>
      <c r="L9677" s="245"/>
    </row>
    <row r="9678" spans="1:12">
      <c r="A9678" s="243">
        <v>45272</v>
      </c>
      <c r="B9678" s="243">
        <v>45331</v>
      </c>
      <c r="C9678" s="244">
        <f t="shared" si="453"/>
        <v>60</v>
      </c>
      <c r="D9678" s="239">
        <v>45331</v>
      </c>
      <c r="E9678" s="245">
        <f t="shared" si="454"/>
        <v>59</v>
      </c>
      <c r="F9678" s="306" t="s">
        <v>175</v>
      </c>
      <c r="G9678" s="241">
        <v>26.17</v>
      </c>
      <c r="H9678" s="244">
        <f t="shared" si="455"/>
        <v>1544.0300000000002</v>
      </c>
      <c r="I9678" s="246"/>
      <c r="J9678" s="247"/>
      <c r="K9678" s="240"/>
      <c r="L9678" s="245"/>
    </row>
    <row r="9679" spans="1:12">
      <c r="A9679" s="243">
        <v>45272</v>
      </c>
      <c r="B9679" s="243">
        <v>45273</v>
      </c>
      <c r="C9679" s="244">
        <f t="shared" si="453"/>
        <v>2</v>
      </c>
      <c r="D9679" s="239">
        <v>45273</v>
      </c>
      <c r="E9679" s="245">
        <f t="shared" si="454"/>
        <v>1</v>
      </c>
      <c r="F9679" s="306" t="s">
        <v>178</v>
      </c>
      <c r="G9679" s="241">
        <v>571909.41</v>
      </c>
      <c r="H9679" s="244">
        <f t="shared" si="455"/>
        <v>571909.41</v>
      </c>
      <c r="I9679" s="246"/>
      <c r="J9679" s="247"/>
      <c r="K9679" s="240"/>
      <c r="L9679" s="245"/>
    </row>
    <row r="9680" spans="1:12">
      <c r="A9680" s="243">
        <v>45272</v>
      </c>
      <c r="B9680" s="243">
        <v>45272</v>
      </c>
      <c r="C9680" s="244">
        <f t="shared" si="453"/>
        <v>1</v>
      </c>
      <c r="D9680" s="239">
        <v>45272</v>
      </c>
      <c r="E9680" s="245">
        <f t="shared" si="454"/>
        <v>0</v>
      </c>
      <c r="F9680" s="306" t="s">
        <v>176</v>
      </c>
      <c r="G9680" s="241">
        <v>359.8</v>
      </c>
      <c r="H9680" s="244">
        <f t="shared" si="455"/>
        <v>0</v>
      </c>
      <c r="I9680" s="246"/>
      <c r="J9680" s="247"/>
      <c r="K9680" s="240"/>
      <c r="L9680" s="245"/>
    </row>
    <row r="9681" spans="1:12">
      <c r="A9681" s="243">
        <v>45272</v>
      </c>
      <c r="B9681" s="243">
        <v>45288</v>
      </c>
      <c r="C9681" s="244">
        <f t="shared" si="453"/>
        <v>17</v>
      </c>
      <c r="D9681" s="239">
        <v>45288</v>
      </c>
      <c r="E9681" s="245">
        <f t="shared" si="454"/>
        <v>16</v>
      </c>
      <c r="F9681" s="306" t="s">
        <v>175</v>
      </c>
      <c r="G9681" s="241">
        <v>183.45</v>
      </c>
      <c r="H9681" s="244">
        <f t="shared" si="455"/>
        <v>2935.2</v>
      </c>
      <c r="I9681" s="246"/>
      <c r="J9681" s="247"/>
      <c r="K9681" s="240"/>
      <c r="L9681" s="245"/>
    </row>
    <row r="9682" spans="1:12">
      <c r="A9682" s="243">
        <v>45273</v>
      </c>
      <c r="B9682" s="243">
        <v>45281</v>
      </c>
      <c r="C9682" s="244">
        <f t="shared" si="453"/>
        <v>9</v>
      </c>
      <c r="D9682" s="239">
        <v>45281</v>
      </c>
      <c r="E9682" s="245">
        <f t="shared" si="454"/>
        <v>8</v>
      </c>
      <c r="F9682" s="306" t="s">
        <v>176</v>
      </c>
      <c r="G9682" s="241">
        <v>56.99</v>
      </c>
      <c r="H9682" s="244">
        <f t="shared" si="455"/>
        <v>455.92</v>
      </c>
      <c r="I9682" s="246"/>
      <c r="J9682" s="247"/>
      <c r="K9682" s="240"/>
      <c r="L9682" s="245"/>
    </row>
    <row r="9683" spans="1:12">
      <c r="A9683" s="243">
        <v>45273</v>
      </c>
      <c r="B9683" s="243">
        <v>45328</v>
      </c>
      <c r="C9683" s="244">
        <f t="shared" si="453"/>
        <v>56</v>
      </c>
      <c r="D9683" s="239">
        <v>45328</v>
      </c>
      <c r="E9683" s="245">
        <f t="shared" si="454"/>
        <v>55</v>
      </c>
      <c r="F9683" s="306" t="s">
        <v>175</v>
      </c>
      <c r="G9683" s="241">
        <v>29.73</v>
      </c>
      <c r="H9683" s="244">
        <f t="shared" si="455"/>
        <v>1635.15</v>
      </c>
      <c r="I9683" s="246"/>
      <c r="J9683" s="247"/>
      <c r="K9683" s="240"/>
      <c r="L9683" s="245"/>
    </row>
    <row r="9684" spans="1:12">
      <c r="A9684" s="243">
        <v>45273</v>
      </c>
      <c r="B9684" s="243">
        <v>45303</v>
      </c>
      <c r="C9684" s="244">
        <f t="shared" si="453"/>
        <v>31</v>
      </c>
      <c r="D9684" s="239">
        <v>45303</v>
      </c>
      <c r="E9684" s="245">
        <f t="shared" si="454"/>
        <v>30</v>
      </c>
      <c r="F9684" s="306" t="s">
        <v>175</v>
      </c>
      <c r="G9684" s="241">
        <v>106.69</v>
      </c>
      <c r="H9684" s="244">
        <f t="shared" si="455"/>
        <v>3200.7</v>
      </c>
      <c r="I9684" s="246"/>
      <c r="J9684" s="247"/>
      <c r="K9684" s="240"/>
      <c r="L9684" s="245"/>
    </row>
    <row r="9685" spans="1:12">
      <c r="A9685" s="243">
        <v>45273</v>
      </c>
      <c r="B9685" s="243">
        <v>45282</v>
      </c>
      <c r="C9685" s="244">
        <f t="shared" si="453"/>
        <v>10</v>
      </c>
      <c r="D9685" s="239">
        <v>45282</v>
      </c>
      <c r="E9685" s="245">
        <f t="shared" si="454"/>
        <v>9</v>
      </c>
      <c r="F9685" s="306" t="s">
        <v>176</v>
      </c>
      <c r="G9685" s="241">
        <v>2043.27</v>
      </c>
      <c r="H9685" s="244">
        <f t="shared" si="455"/>
        <v>18389.43</v>
      </c>
      <c r="I9685" s="246"/>
      <c r="J9685" s="247"/>
      <c r="K9685" s="240"/>
      <c r="L9685" s="245"/>
    </row>
    <row r="9686" spans="1:12">
      <c r="A9686" s="243">
        <v>45273</v>
      </c>
      <c r="B9686" s="243">
        <v>45274</v>
      </c>
      <c r="C9686" s="244">
        <f t="shared" si="453"/>
        <v>2</v>
      </c>
      <c r="D9686" s="239">
        <v>45274</v>
      </c>
      <c r="E9686" s="245">
        <f t="shared" si="454"/>
        <v>1</v>
      </c>
      <c r="F9686" s="306" t="s">
        <v>180</v>
      </c>
      <c r="G9686" s="241">
        <v>0</v>
      </c>
      <c r="H9686" s="244">
        <f t="shared" si="455"/>
        <v>0</v>
      </c>
      <c r="I9686" s="246"/>
      <c r="J9686" s="247"/>
      <c r="K9686" s="240"/>
      <c r="L9686" s="245"/>
    </row>
    <row r="9687" spans="1:12">
      <c r="A9687" s="243">
        <v>45273</v>
      </c>
      <c r="B9687" s="243">
        <v>45413</v>
      </c>
      <c r="C9687" s="244">
        <f t="shared" si="453"/>
        <v>141</v>
      </c>
      <c r="D9687" s="239">
        <v>45413</v>
      </c>
      <c r="E9687" s="245">
        <f t="shared" si="454"/>
        <v>140</v>
      </c>
      <c r="F9687" s="306" t="s">
        <v>175</v>
      </c>
      <c r="G9687" s="241">
        <v>360.58</v>
      </c>
      <c r="H9687" s="244">
        <f t="shared" si="455"/>
        <v>50481.2</v>
      </c>
      <c r="I9687" s="246"/>
      <c r="J9687" s="247"/>
      <c r="K9687" s="240"/>
      <c r="L9687" s="245"/>
    </row>
    <row r="9688" spans="1:12">
      <c r="A9688" s="243">
        <v>45273</v>
      </c>
      <c r="B9688" s="243">
        <v>45275</v>
      </c>
      <c r="C9688" s="244">
        <f t="shared" si="453"/>
        <v>3</v>
      </c>
      <c r="D9688" s="239">
        <v>45275</v>
      </c>
      <c r="E9688" s="245">
        <f t="shared" si="454"/>
        <v>2</v>
      </c>
      <c r="F9688" s="306" t="s">
        <v>180</v>
      </c>
      <c r="G9688" s="241">
        <v>-8009.24</v>
      </c>
      <c r="H9688" s="244">
        <f t="shared" si="455"/>
        <v>-16018.48</v>
      </c>
      <c r="I9688" s="246"/>
      <c r="J9688" s="247"/>
      <c r="K9688" s="240"/>
      <c r="L9688" s="245"/>
    </row>
    <row r="9689" spans="1:12">
      <c r="A9689" s="243">
        <v>45273</v>
      </c>
      <c r="B9689" s="243">
        <v>45414</v>
      </c>
      <c r="C9689" s="244">
        <f t="shared" si="453"/>
        <v>142</v>
      </c>
      <c r="D9689" s="239">
        <v>45414</v>
      </c>
      <c r="E9689" s="245">
        <f t="shared" si="454"/>
        <v>141</v>
      </c>
      <c r="F9689" s="306" t="s">
        <v>175</v>
      </c>
      <c r="G9689" s="241">
        <v>169.46</v>
      </c>
      <c r="H9689" s="244">
        <f t="shared" si="455"/>
        <v>23893.86</v>
      </c>
      <c r="I9689" s="246"/>
      <c r="J9689" s="247"/>
      <c r="K9689" s="240"/>
      <c r="L9689" s="245"/>
    </row>
    <row r="9690" spans="1:12">
      <c r="A9690" s="243">
        <v>45273</v>
      </c>
      <c r="B9690" s="243">
        <v>45307</v>
      </c>
      <c r="C9690" s="244">
        <f t="shared" si="453"/>
        <v>35</v>
      </c>
      <c r="D9690" s="239">
        <v>45307</v>
      </c>
      <c r="E9690" s="245">
        <f t="shared" si="454"/>
        <v>34</v>
      </c>
      <c r="F9690" s="306" t="s">
        <v>175</v>
      </c>
      <c r="G9690" s="241">
        <v>4.59</v>
      </c>
      <c r="H9690" s="244">
        <f t="shared" si="455"/>
        <v>156.06</v>
      </c>
      <c r="I9690" s="246"/>
      <c r="J9690" s="247"/>
      <c r="K9690" s="240"/>
      <c r="L9690" s="245"/>
    </row>
    <row r="9691" spans="1:12">
      <c r="A9691" s="243">
        <v>45273</v>
      </c>
      <c r="B9691" s="243">
        <v>45288</v>
      </c>
      <c r="C9691" s="244">
        <f t="shared" si="453"/>
        <v>16</v>
      </c>
      <c r="D9691" s="239">
        <v>45288</v>
      </c>
      <c r="E9691" s="245">
        <f t="shared" si="454"/>
        <v>15</v>
      </c>
      <c r="F9691" s="306" t="s">
        <v>175</v>
      </c>
      <c r="G9691" s="241">
        <v>104.3</v>
      </c>
      <c r="H9691" s="244">
        <f t="shared" si="455"/>
        <v>1564.5</v>
      </c>
      <c r="I9691" s="246"/>
      <c r="J9691" s="247"/>
      <c r="K9691" s="240"/>
      <c r="L9691" s="245"/>
    </row>
    <row r="9692" spans="1:12">
      <c r="A9692" s="243">
        <v>45273</v>
      </c>
      <c r="B9692" s="243">
        <v>45274</v>
      </c>
      <c r="C9692" s="244">
        <f t="shared" si="453"/>
        <v>2</v>
      </c>
      <c r="D9692" s="239">
        <v>45274</v>
      </c>
      <c r="E9692" s="245">
        <f t="shared" si="454"/>
        <v>1</v>
      </c>
      <c r="F9692" s="306" t="s">
        <v>178</v>
      </c>
      <c r="G9692" s="241">
        <v>34127.760000000002</v>
      </c>
      <c r="H9692" s="244">
        <f t="shared" si="455"/>
        <v>34127.760000000002</v>
      </c>
      <c r="I9692" s="246"/>
      <c r="J9692" s="247"/>
      <c r="K9692" s="240"/>
      <c r="L9692" s="245"/>
    </row>
    <row r="9693" spans="1:12">
      <c r="A9693" s="243">
        <v>45273</v>
      </c>
      <c r="B9693" s="243">
        <v>45275</v>
      </c>
      <c r="C9693" s="244">
        <f t="shared" si="453"/>
        <v>3</v>
      </c>
      <c r="D9693" s="239">
        <v>45275</v>
      </c>
      <c r="E9693" s="245">
        <f t="shared" si="454"/>
        <v>2</v>
      </c>
      <c r="F9693" s="306" t="s">
        <v>178</v>
      </c>
      <c r="G9693" s="241">
        <v>25238.16</v>
      </c>
      <c r="H9693" s="244">
        <f t="shared" si="455"/>
        <v>50476.32</v>
      </c>
      <c r="I9693" s="246"/>
      <c r="J9693" s="247"/>
      <c r="K9693" s="240"/>
      <c r="L9693" s="245"/>
    </row>
    <row r="9694" spans="1:12">
      <c r="A9694" s="243">
        <v>45273</v>
      </c>
      <c r="B9694" s="243">
        <v>45273</v>
      </c>
      <c r="C9694" s="244">
        <f t="shared" si="453"/>
        <v>1</v>
      </c>
      <c r="D9694" s="239">
        <v>45273</v>
      </c>
      <c r="E9694" s="245">
        <f t="shared" si="454"/>
        <v>0</v>
      </c>
      <c r="F9694" s="306" t="s">
        <v>175</v>
      </c>
      <c r="G9694" s="241">
        <v>755.98</v>
      </c>
      <c r="H9694" s="244">
        <f t="shared" si="455"/>
        <v>0</v>
      </c>
      <c r="I9694" s="246"/>
      <c r="J9694" s="247"/>
      <c r="K9694" s="240"/>
      <c r="L9694" s="245"/>
    </row>
    <row r="9695" spans="1:12">
      <c r="A9695" s="243">
        <v>45273</v>
      </c>
      <c r="B9695" s="243">
        <v>45278</v>
      </c>
      <c r="C9695" s="244">
        <f t="shared" si="453"/>
        <v>6</v>
      </c>
      <c r="D9695" s="239">
        <v>45278</v>
      </c>
      <c r="E9695" s="245">
        <f t="shared" si="454"/>
        <v>5</v>
      </c>
      <c r="F9695" s="306" t="s">
        <v>180</v>
      </c>
      <c r="G9695" s="241">
        <v>0</v>
      </c>
      <c r="H9695" s="244">
        <f t="shared" si="455"/>
        <v>0</v>
      </c>
      <c r="I9695" s="246"/>
      <c r="J9695" s="247"/>
      <c r="K9695" s="240"/>
      <c r="L9695" s="245"/>
    </row>
    <row r="9696" spans="1:12">
      <c r="A9696" s="243">
        <v>45273</v>
      </c>
      <c r="B9696" s="243">
        <v>45309</v>
      </c>
      <c r="C9696" s="244">
        <f t="shared" si="453"/>
        <v>37</v>
      </c>
      <c r="D9696" s="239">
        <v>45309</v>
      </c>
      <c r="E9696" s="245">
        <f t="shared" si="454"/>
        <v>36</v>
      </c>
      <c r="F9696" s="306" t="s">
        <v>175</v>
      </c>
      <c r="G9696" s="241">
        <v>463.96</v>
      </c>
      <c r="H9696" s="244">
        <f t="shared" si="455"/>
        <v>16702.559999999998</v>
      </c>
      <c r="I9696" s="246"/>
      <c r="J9696" s="247"/>
      <c r="K9696" s="240"/>
      <c r="L9696" s="245"/>
    </row>
    <row r="9697" spans="1:12">
      <c r="A9697" s="243">
        <v>45273</v>
      </c>
      <c r="B9697" s="243">
        <v>45306</v>
      </c>
      <c r="C9697" s="244">
        <f t="shared" si="453"/>
        <v>34</v>
      </c>
      <c r="D9697" s="239">
        <v>45306</v>
      </c>
      <c r="E9697" s="245">
        <f t="shared" si="454"/>
        <v>33</v>
      </c>
      <c r="F9697" s="306" t="s">
        <v>176</v>
      </c>
      <c r="G9697" s="241">
        <v>299.98</v>
      </c>
      <c r="H9697" s="244">
        <f t="shared" si="455"/>
        <v>9899.34</v>
      </c>
      <c r="I9697" s="246"/>
      <c r="J9697" s="247"/>
      <c r="K9697" s="240"/>
      <c r="L9697" s="245"/>
    </row>
    <row r="9698" spans="1:12">
      <c r="A9698" s="243">
        <v>45273</v>
      </c>
      <c r="B9698" s="243">
        <v>45274</v>
      </c>
      <c r="C9698" s="244">
        <f t="shared" si="453"/>
        <v>2</v>
      </c>
      <c r="D9698" s="239">
        <v>45274</v>
      </c>
      <c r="E9698" s="245">
        <f t="shared" si="454"/>
        <v>1</v>
      </c>
      <c r="F9698" s="306" t="s">
        <v>175</v>
      </c>
      <c r="G9698" s="241">
        <v>752799.4</v>
      </c>
      <c r="H9698" s="244">
        <f t="shared" si="455"/>
        <v>752799.4</v>
      </c>
      <c r="I9698" s="246"/>
      <c r="J9698" s="247"/>
      <c r="K9698" s="240"/>
      <c r="L9698" s="245"/>
    </row>
    <row r="9699" spans="1:12">
      <c r="A9699" s="243">
        <v>45273</v>
      </c>
      <c r="B9699" s="243">
        <v>45408</v>
      </c>
      <c r="C9699" s="244">
        <f t="shared" si="453"/>
        <v>136</v>
      </c>
      <c r="D9699" s="239">
        <v>45408</v>
      </c>
      <c r="E9699" s="245">
        <f t="shared" si="454"/>
        <v>135</v>
      </c>
      <c r="F9699" s="306" t="s">
        <v>176</v>
      </c>
      <c r="G9699" s="241">
        <v>65.25</v>
      </c>
      <c r="H9699" s="244">
        <f t="shared" si="455"/>
        <v>8808.75</v>
      </c>
      <c r="I9699" s="246"/>
      <c r="J9699" s="247"/>
      <c r="K9699" s="240"/>
      <c r="L9699" s="245"/>
    </row>
    <row r="9700" spans="1:12">
      <c r="A9700" s="243">
        <v>45273</v>
      </c>
      <c r="B9700" s="243">
        <v>45293</v>
      </c>
      <c r="C9700" s="244">
        <f t="shared" si="453"/>
        <v>21</v>
      </c>
      <c r="D9700" s="239">
        <v>45293</v>
      </c>
      <c r="E9700" s="245">
        <f t="shared" si="454"/>
        <v>20</v>
      </c>
      <c r="F9700" s="306" t="s">
        <v>175</v>
      </c>
      <c r="G9700" s="241">
        <v>1.03</v>
      </c>
      <c r="H9700" s="244">
        <f t="shared" si="455"/>
        <v>20.6</v>
      </c>
      <c r="I9700" s="246"/>
      <c r="J9700" s="247"/>
      <c r="K9700" s="240"/>
      <c r="L9700" s="245"/>
    </row>
    <row r="9701" spans="1:12">
      <c r="A9701" s="243">
        <v>45273</v>
      </c>
      <c r="B9701" s="243">
        <v>45275</v>
      </c>
      <c r="C9701" s="244">
        <f t="shared" si="453"/>
        <v>3</v>
      </c>
      <c r="D9701" s="239">
        <v>45275</v>
      </c>
      <c r="E9701" s="245">
        <f t="shared" si="454"/>
        <v>2</v>
      </c>
      <c r="F9701" s="306" t="s">
        <v>175</v>
      </c>
      <c r="G9701" s="241">
        <v>12096.72</v>
      </c>
      <c r="H9701" s="244">
        <f t="shared" si="455"/>
        <v>24193.439999999999</v>
      </c>
      <c r="I9701" s="246"/>
      <c r="J9701" s="247"/>
      <c r="K9701" s="240"/>
      <c r="L9701" s="245"/>
    </row>
    <row r="9702" spans="1:12">
      <c r="A9702" s="243">
        <v>45273</v>
      </c>
      <c r="B9702" s="243">
        <v>45273</v>
      </c>
      <c r="C9702" s="244">
        <f t="shared" si="453"/>
        <v>1</v>
      </c>
      <c r="D9702" s="239">
        <v>45273</v>
      </c>
      <c r="E9702" s="245">
        <f t="shared" si="454"/>
        <v>0</v>
      </c>
      <c r="F9702" s="306" t="s">
        <v>179</v>
      </c>
      <c r="G9702" s="241">
        <v>318.20999999999998</v>
      </c>
      <c r="H9702" s="244">
        <f t="shared" si="455"/>
        <v>0</v>
      </c>
      <c r="I9702" s="246"/>
      <c r="J9702" s="247"/>
      <c r="K9702" s="240"/>
      <c r="L9702" s="245"/>
    </row>
    <row r="9703" spans="1:12">
      <c r="A9703" s="243">
        <v>45273</v>
      </c>
      <c r="B9703" s="243">
        <v>45273</v>
      </c>
      <c r="C9703" s="244">
        <f t="shared" si="453"/>
        <v>1</v>
      </c>
      <c r="D9703" s="239">
        <v>45273</v>
      </c>
      <c r="E9703" s="245">
        <f t="shared" si="454"/>
        <v>0</v>
      </c>
      <c r="F9703" s="306" t="s">
        <v>176</v>
      </c>
      <c r="G9703" s="241">
        <v>5997.96</v>
      </c>
      <c r="H9703" s="244">
        <f t="shared" si="455"/>
        <v>0</v>
      </c>
      <c r="I9703" s="246"/>
      <c r="J9703" s="247"/>
      <c r="K9703" s="240"/>
      <c r="L9703" s="245"/>
    </row>
    <row r="9704" spans="1:12">
      <c r="A9704" s="243">
        <v>45273</v>
      </c>
      <c r="B9704" s="243">
        <v>45278</v>
      </c>
      <c r="C9704" s="244">
        <f t="shared" si="453"/>
        <v>6</v>
      </c>
      <c r="D9704" s="239">
        <v>45278</v>
      </c>
      <c r="E9704" s="245">
        <f t="shared" si="454"/>
        <v>5</v>
      </c>
      <c r="F9704" s="306" t="s">
        <v>178</v>
      </c>
      <c r="G9704" s="241">
        <v>337.73</v>
      </c>
      <c r="H9704" s="244">
        <f t="shared" si="455"/>
        <v>1688.65</v>
      </c>
      <c r="I9704" s="246"/>
      <c r="J9704" s="247"/>
      <c r="K9704" s="240"/>
      <c r="L9704" s="245"/>
    </row>
    <row r="9705" spans="1:12">
      <c r="A9705" s="243">
        <v>45273</v>
      </c>
      <c r="B9705" s="243">
        <v>45274</v>
      </c>
      <c r="C9705" s="244">
        <f t="shared" si="453"/>
        <v>2</v>
      </c>
      <c r="D9705" s="239">
        <v>45274</v>
      </c>
      <c r="E9705" s="245">
        <f t="shared" si="454"/>
        <v>1</v>
      </c>
      <c r="F9705" s="306" t="s">
        <v>176</v>
      </c>
      <c r="G9705" s="241">
        <v>395737.97</v>
      </c>
      <c r="H9705" s="244">
        <f t="shared" si="455"/>
        <v>395737.97</v>
      </c>
      <c r="I9705" s="246"/>
      <c r="J9705" s="247"/>
      <c r="K9705" s="240"/>
      <c r="L9705" s="245"/>
    </row>
    <row r="9706" spans="1:12">
      <c r="A9706" s="243">
        <v>45273</v>
      </c>
      <c r="B9706" s="243">
        <v>45275</v>
      </c>
      <c r="C9706" s="244">
        <f t="shared" si="453"/>
        <v>3</v>
      </c>
      <c r="D9706" s="239">
        <v>45275</v>
      </c>
      <c r="E9706" s="245">
        <f t="shared" si="454"/>
        <v>2</v>
      </c>
      <c r="F9706" s="306" t="s">
        <v>176</v>
      </c>
      <c r="G9706" s="241">
        <v>69728.11</v>
      </c>
      <c r="H9706" s="244">
        <f t="shared" si="455"/>
        <v>139456.22</v>
      </c>
      <c r="I9706" s="246"/>
      <c r="J9706" s="247"/>
      <c r="K9706" s="240"/>
      <c r="L9706" s="245"/>
    </row>
    <row r="9707" spans="1:12">
      <c r="A9707" s="243">
        <v>45273</v>
      </c>
      <c r="B9707" s="243">
        <v>45278</v>
      </c>
      <c r="C9707" s="244">
        <f t="shared" si="453"/>
        <v>6</v>
      </c>
      <c r="D9707" s="239">
        <v>45278</v>
      </c>
      <c r="E9707" s="245">
        <f t="shared" si="454"/>
        <v>5</v>
      </c>
      <c r="F9707" s="306" t="s">
        <v>175</v>
      </c>
      <c r="G9707" s="241">
        <v>4766.47</v>
      </c>
      <c r="H9707" s="244">
        <f t="shared" si="455"/>
        <v>23832.350000000002</v>
      </c>
      <c r="I9707" s="246"/>
      <c r="J9707" s="247"/>
      <c r="K9707" s="240"/>
      <c r="L9707" s="245"/>
    </row>
    <row r="9708" spans="1:12">
      <c r="A9708" s="243">
        <v>45273</v>
      </c>
      <c r="B9708" s="243">
        <v>45279</v>
      </c>
      <c r="C9708" s="244">
        <f t="shared" si="453"/>
        <v>7</v>
      </c>
      <c r="D9708" s="239">
        <v>45279</v>
      </c>
      <c r="E9708" s="245">
        <f t="shared" si="454"/>
        <v>6</v>
      </c>
      <c r="F9708" s="306" t="s">
        <v>175</v>
      </c>
      <c r="G9708" s="241">
        <v>708.95</v>
      </c>
      <c r="H9708" s="244">
        <f t="shared" si="455"/>
        <v>4253.7000000000007</v>
      </c>
      <c r="I9708" s="246"/>
      <c r="J9708" s="247"/>
      <c r="K9708" s="240"/>
      <c r="L9708" s="245"/>
    </row>
    <row r="9709" spans="1:12">
      <c r="A9709" s="243">
        <v>45273</v>
      </c>
      <c r="B9709" s="243">
        <v>45274</v>
      </c>
      <c r="C9709" s="244">
        <f t="shared" si="453"/>
        <v>2</v>
      </c>
      <c r="D9709" s="239">
        <v>45274</v>
      </c>
      <c r="E9709" s="245">
        <f t="shared" si="454"/>
        <v>1</v>
      </c>
      <c r="F9709" s="306" t="s">
        <v>177</v>
      </c>
      <c r="G9709" s="241">
        <v>21959.91</v>
      </c>
      <c r="H9709" s="244">
        <f t="shared" si="455"/>
        <v>21959.91</v>
      </c>
      <c r="I9709" s="246"/>
      <c r="J9709" s="247"/>
      <c r="K9709" s="240"/>
      <c r="L9709" s="245"/>
    </row>
    <row r="9710" spans="1:12">
      <c r="A9710" s="243">
        <v>45273</v>
      </c>
      <c r="B9710" s="243">
        <v>45275</v>
      </c>
      <c r="C9710" s="244">
        <f t="shared" si="453"/>
        <v>3</v>
      </c>
      <c r="D9710" s="239">
        <v>45275</v>
      </c>
      <c r="E9710" s="245">
        <f t="shared" si="454"/>
        <v>2</v>
      </c>
      <c r="F9710" s="306" t="s">
        <v>177</v>
      </c>
      <c r="G9710" s="241">
        <v>1557.09</v>
      </c>
      <c r="H9710" s="244">
        <f t="shared" si="455"/>
        <v>3114.18</v>
      </c>
      <c r="I9710" s="246"/>
      <c r="J9710" s="247"/>
      <c r="K9710" s="240"/>
      <c r="L9710" s="245"/>
    </row>
    <row r="9711" spans="1:12">
      <c r="A9711" s="243">
        <v>45273</v>
      </c>
      <c r="B9711" s="243">
        <v>45315</v>
      </c>
      <c r="C9711" s="244">
        <f t="shared" si="453"/>
        <v>43</v>
      </c>
      <c r="D9711" s="239">
        <v>45315</v>
      </c>
      <c r="E9711" s="245">
        <f t="shared" si="454"/>
        <v>42</v>
      </c>
      <c r="F9711" s="306" t="s">
        <v>178</v>
      </c>
      <c r="G9711" s="241">
        <v>2157.27</v>
      </c>
      <c r="H9711" s="244">
        <f t="shared" si="455"/>
        <v>90605.34</v>
      </c>
      <c r="I9711" s="246"/>
      <c r="J9711" s="247"/>
      <c r="K9711" s="240"/>
      <c r="L9711" s="245"/>
    </row>
    <row r="9712" spans="1:12">
      <c r="A9712" s="243">
        <v>45273</v>
      </c>
      <c r="B9712" s="243">
        <v>45299</v>
      </c>
      <c r="C9712" s="244">
        <f t="shared" si="453"/>
        <v>27</v>
      </c>
      <c r="D9712" s="239">
        <v>45299</v>
      </c>
      <c r="E9712" s="245">
        <f t="shared" si="454"/>
        <v>26</v>
      </c>
      <c r="F9712" s="306" t="s">
        <v>175</v>
      </c>
      <c r="G9712" s="241">
        <v>75.709999999999994</v>
      </c>
      <c r="H9712" s="244">
        <f t="shared" si="455"/>
        <v>1968.4599999999998</v>
      </c>
      <c r="I9712" s="246"/>
      <c r="J9712" s="247"/>
      <c r="K9712" s="240"/>
      <c r="L9712" s="245"/>
    </row>
    <row r="9713" spans="1:12">
      <c r="A9713" s="243">
        <v>45273</v>
      </c>
      <c r="B9713" s="243">
        <v>45278</v>
      </c>
      <c r="C9713" s="244">
        <f t="shared" si="453"/>
        <v>6</v>
      </c>
      <c r="D9713" s="239">
        <v>45278</v>
      </c>
      <c r="E9713" s="245">
        <f t="shared" si="454"/>
        <v>5</v>
      </c>
      <c r="F9713" s="306" t="s">
        <v>176</v>
      </c>
      <c r="G9713" s="241">
        <v>162021.44</v>
      </c>
      <c r="H9713" s="244">
        <f t="shared" si="455"/>
        <v>810107.2</v>
      </c>
      <c r="I9713" s="246"/>
      <c r="J9713" s="247"/>
      <c r="K9713" s="240"/>
      <c r="L9713" s="245"/>
    </row>
    <row r="9714" spans="1:12">
      <c r="A9714" s="243">
        <v>45273</v>
      </c>
      <c r="B9714" s="243">
        <v>45436</v>
      </c>
      <c r="C9714" s="244">
        <f t="shared" si="453"/>
        <v>164</v>
      </c>
      <c r="D9714" s="239">
        <v>45436</v>
      </c>
      <c r="E9714" s="245">
        <f t="shared" si="454"/>
        <v>163</v>
      </c>
      <c r="F9714" s="306" t="s">
        <v>179</v>
      </c>
      <c r="G9714" s="241">
        <v>179.47</v>
      </c>
      <c r="H9714" s="244">
        <f t="shared" si="455"/>
        <v>29253.61</v>
      </c>
      <c r="I9714" s="246"/>
      <c r="J9714" s="247"/>
      <c r="K9714" s="240"/>
      <c r="L9714" s="245"/>
    </row>
    <row r="9715" spans="1:12">
      <c r="A9715" s="243">
        <v>45273</v>
      </c>
      <c r="B9715" s="243">
        <v>45422</v>
      </c>
      <c r="C9715" s="244">
        <f t="shared" si="453"/>
        <v>150</v>
      </c>
      <c r="D9715" s="239">
        <v>45422</v>
      </c>
      <c r="E9715" s="245">
        <f t="shared" si="454"/>
        <v>149</v>
      </c>
      <c r="F9715" s="306" t="s">
        <v>175</v>
      </c>
      <c r="G9715" s="241">
        <v>363.15</v>
      </c>
      <c r="H9715" s="244">
        <f t="shared" si="455"/>
        <v>54109.35</v>
      </c>
      <c r="I9715" s="246"/>
      <c r="J9715" s="247"/>
      <c r="K9715" s="240"/>
      <c r="L9715" s="245"/>
    </row>
    <row r="9716" spans="1:12">
      <c r="A9716" s="243">
        <v>45273</v>
      </c>
      <c r="B9716" s="243">
        <v>45300</v>
      </c>
      <c r="C9716" s="244">
        <f t="shared" si="453"/>
        <v>28</v>
      </c>
      <c r="D9716" s="239">
        <v>45300</v>
      </c>
      <c r="E9716" s="245">
        <f t="shared" si="454"/>
        <v>27</v>
      </c>
      <c r="F9716" s="306" t="s">
        <v>175</v>
      </c>
      <c r="G9716" s="241">
        <v>27.1</v>
      </c>
      <c r="H9716" s="244">
        <f t="shared" si="455"/>
        <v>731.7</v>
      </c>
      <c r="I9716" s="246"/>
      <c r="J9716" s="247"/>
      <c r="K9716" s="240"/>
      <c r="L9716" s="245"/>
    </row>
    <row r="9717" spans="1:12">
      <c r="A9717" s="243">
        <v>45273</v>
      </c>
      <c r="B9717" s="243">
        <v>45376</v>
      </c>
      <c r="C9717" s="244">
        <f t="shared" si="453"/>
        <v>104</v>
      </c>
      <c r="D9717" s="239">
        <v>45376</v>
      </c>
      <c r="E9717" s="245">
        <f t="shared" si="454"/>
        <v>103</v>
      </c>
      <c r="F9717" s="306" t="s">
        <v>175</v>
      </c>
      <c r="G9717" s="241">
        <v>46.9</v>
      </c>
      <c r="H9717" s="244">
        <f t="shared" si="455"/>
        <v>4830.7</v>
      </c>
      <c r="I9717" s="246"/>
      <c r="J9717" s="247"/>
      <c r="K9717" s="240"/>
      <c r="L9717" s="245"/>
    </row>
    <row r="9718" spans="1:12">
      <c r="A9718" s="243">
        <v>45273</v>
      </c>
      <c r="B9718" s="243">
        <v>45279</v>
      </c>
      <c r="C9718" s="244">
        <f t="shared" si="453"/>
        <v>7</v>
      </c>
      <c r="D9718" s="239">
        <v>45279</v>
      </c>
      <c r="E9718" s="245">
        <f t="shared" si="454"/>
        <v>6</v>
      </c>
      <c r="F9718" s="306" t="s">
        <v>176</v>
      </c>
      <c r="G9718" s="241">
        <v>15235.51</v>
      </c>
      <c r="H9718" s="244">
        <f t="shared" si="455"/>
        <v>91413.06</v>
      </c>
      <c r="I9718" s="246"/>
      <c r="J9718" s="247"/>
      <c r="K9718" s="240"/>
      <c r="L9718" s="245"/>
    </row>
    <row r="9719" spans="1:12">
      <c r="A9719" s="243">
        <v>45273</v>
      </c>
      <c r="B9719" s="243">
        <v>45273</v>
      </c>
      <c r="C9719" s="244">
        <f t="shared" si="453"/>
        <v>1</v>
      </c>
      <c r="D9719" s="239">
        <v>45273</v>
      </c>
      <c r="E9719" s="245">
        <f t="shared" si="454"/>
        <v>0</v>
      </c>
      <c r="F9719" s="306" t="s">
        <v>181</v>
      </c>
      <c r="G9719" s="241">
        <v>41.54</v>
      </c>
      <c r="H9719" s="244">
        <f t="shared" si="455"/>
        <v>0</v>
      </c>
      <c r="I9719" s="246"/>
      <c r="J9719" s="247"/>
      <c r="K9719" s="240"/>
      <c r="L9719" s="245"/>
    </row>
    <row r="9720" spans="1:12">
      <c r="A9720" s="243">
        <v>45273</v>
      </c>
      <c r="B9720" s="243">
        <v>45282</v>
      </c>
      <c r="C9720" s="244">
        <f t="shared" si="453"/>
        <v>10</v>
      </c>
      <c r="D9720" s="239">
        <v>45282</v>
      </c>
      <c r="E9720" s="245">
        <f t="shared" si="454"/>
        <v>9</v>
      </c>
      <c r="F9720" s="306" t="s">
        <v>178</v>
      </c>
      <c r="G9720" s="241">
        <v>9773.84</v>
      </c>
      <c r="H9720" s="244">
        <f t="shared" si="455"/>
        <v>87964.56</v>
      </c>
      <c r="I9720" s="246"/>
      <c r="J9720" s="247"/>
      <c r="K9720" s="240"/>
      <c r="L9720" s="245"/>
    </row>
    <row r="9721" spans="1:12">
      <c r="A9721" s="243">
        <v>45273</v>
      </c>
      <c r="B9721" s="243">
        <v>45281</v>
      </c>
      <c r="C9721" s="244">
        <f t="shared" si="453"/>
        <v>9</v>
      </c>
      <c r="D9721" s="239">
        <v>45281</v>
      </c>
      <c r="E9721" s="245">
        <f t="shared" si="454"/>
        <v>8</v>
      </c>
      <c r="F9721" s="306" t="s">
        <v>175</v>
      </c>
      <c r="G9721" s="241">
        <v>27.18</v>
      </c>
      <c r="H9721" s="244">
        <f t="shared" si="455"/>
        <v>217.44</v>
      </c>
      <c r="I9721" s="246"/>
      <c r="J9721" s="247"/>
      <c r="K9721" s="240"/>
      <c r="L9721" s="245"/>
    </row>
    <row r="9722" spans="1:12">
      <c r="A9722" s="243">
        <v>45273</v>
      </c>
      <c r="B9722" s="243">
        <v>45279</v>
      </c>
      <c r="C9722" s="244">
        <f t="shared" si="453"/>
        <v>7</v>
      </c>
      <c r="D9722" s="239">
        <v>45279</v>
      </c>
      <c r="E9722" s="245">
        <f t="shared" si="454"/>
        <v>6</v>
      </c>
      <c r="F9722" s="306" t="s">
        <v>177</v>
      </c>
      <c r="G9722" s="241">
        <v>14152.49</v>
      </c>
      <c r="H9722" s="244">
        <f t="shared" si="455"/>
        <v>84914.94</v>
      </c>
      <c r="I9722" s="246"/>
      <c r="J9722" s="247"/>
      <c r="K9722" s="240"/>
      <c r="L9722" s="245"/>
    </row>
    <row r="9723" spans="1:12">
      <c r="A9723" s="243">
        <v>45273</v>
      </c>
      <c r="B9723" s="243">
        <v>45440</v>
      </c>
      <c r="C9723" s="244">
        <f t="shared" si="453"/>
        <v>168</v>
      </c>
      <c r="D9723" s="239">
        <v>45440</v>
      </c>
      <c r="E9723" s="245">
        <f t="shared" si="454"/>
        <v>167</v>
      </c>
      <c r="F9723" s="306" t="s">
        <v>176</v>
      </c>
      <c r="G9723" s="241">
        <v>1100.27</v>
      </c>
      <c r="H9723" s="244">
        <f t="shared" si="455"/>
        <v>183745.09</v>
      </c>
      <c r="I9723" s="246"/>
      <c r="J9723" s="247"/>
      <c r="K9723" s="240"/>
      <c r="L9723" s="245"/>
    </row>
    <row r="9724" spans="1:12">
      <c r="A9724" s="243">
        <v>45273</v>
      </c>
      <c r="B9724" s="243">
        <v>45282</v>
      </c>
      <c r="C9724" s="244">
        <f t="shared" si="453"/>
        <v>10</v>
      </c>
      <c r="D9724" s="239">
        <v>45282</v>
      </c>
      <c r="E9724" s="245">
        <f t="shared" si="454"/>
        <v>9</v>
      </c>
      <c r="F9724" s="306" t="s">
        <v>175</v>
      </c>
      <c r="G9724" s="241">
        <v>505.05</v>
      </c>
      <c r="H9724" s="244">
        <f t="shared" si="455"/>
        <v>4545.45</v>
      </c>
      <c r="I9724" s="246"/>
      <c r="J9724" s="247"/>
      <c r="K9724" s="240"/>
      <c r="L9724" s="245"/>
    </row>
    <row r="9725" spans="1:12">
      <c r="A9725" s="243">
        <v>45273</v>
      </c>
      <c r="B9725" s="243">
        <v>45287</v>
      </c>
      <c r="C9725" s="244">
        <f t="shared" si="453"/>
        <v>15</v>
      </c>
      <c r="D9725" s="239">
        <v>45287</v>
      </c>
      <c r="E9725" s="245">
        <f t="shared" si="454"/>
        <v>14</v>
      </c>
      <c r="F9725" s="306" t="s">
        <v>180</v>
      </c>
      <c r="G9725" s="241">
        <v>-2676.18</v>
      </c>
      <c r="H9725" s="244">
        <f t="shared" si="455"/>
        <v>-37466.519999999997</v>
      </c>
      <c r="I9725" s="246"/>
      <c r="J9725" s="247"/>
      <c r="K9725" s="240"/>
      <c r="L9725" s="245"/>
    </row>
    <row r="9726" spans="1:12">
      <c r="A9726" s="243">
        <v>45274</v>
      </c>
      <c r="B9726" s="243">
        <v>45279</v>
      </c>
      <c r="C9726" s="244">
        <f t="shared" si="453"/>
        <v>6</v>
      </c>
      <c r="D9726" s="239">
        <v>45279</v>
      </c>
      <c r="E9726" s="245">
        <f t="shared" si="454"/>
        <v>5</v>
      </c>
      <c r="F9726" s="306" t="s">
        <v>176</v>
      </c>
      <c r="G9726" s="241">
        <v>19035.98</v>
      </c>
      <c r="H9726" s="244">
        <f t="shared" si="455"/>
        <v>95179.9</v>
      </c>
      <c r="I9726" s="246"/>
      <c r="J9726" s="247"/>
      <c r="K9726" s="240"/>
      <c r="L9726" s="245"/>
    </row>
    <row r="9727" spans="1:12">
      <c r="A9727" s="243">
        <v>45274</v>
      </c>
      <c r="B9727" s="243">
        <v>45278</v>
      </c>
      <c r="C9727" s="244">
        <f t="shared" si="453"/>
        <v>5</v>
      </c>
      <c r="D9727" s="239">
        <v>45278</v>
      </c>
      <c r="E9727" s="245">
        <f t="shared" si="454"/>
        <v>4</v>
      </c>
      <c r="F9727" s="306" t="s">
        <v>177</v>
      </c>
      <c r="G9727" s="241">
        <v>23306.560000000001</v>
      </c>
      <c r="H9727" s="244">
        <f t="shared" si="455"/>
        <v>93226.240000000005</v>
      </c>
      <c r="I9727" s="246"/>
      <c r="J9727" s="247"/>
      <c r="K9727" s="240"/>
      <c r="L9727" s="245"/>
    </row>
    <row r="9728" spans="1:12">
      <c r="A9728" s="243">
        <v>45274</v>
      </c>
      <c r="B9728" s="243">
        <v>45280</v>
      </c>
      <c r="C9728" s="244">
        <f t="shared" si="453"/>
        <v>7</v>
      </c>
      <c r="D9728" s="239">
        <v>45280</v>
      </c>
      <c r="E9728" s="245">
        <f t="shared" si="454"/>
        <v>6</v>
      </c>
      <c r="F9728" s="306" t="s">
        <v>175</v>
      </c>
      <c r="G9728" s="241">
        <v>1007.64</v>
      </c>
      <c r="H9728" s="244">
        <f t="shared" si="455"/>
        <v>6045.84</v>
      </c>
      <c r="I9728" s="246"/>
      <c r="J9728" s="247"/>
      <c r="K9728" s="240"/>
      <c r="L9728" s="245"/>
    </row>
    <row r="9729" spans="1:12">
      <c r="A9729" s="243">
        <v>45274</v>
      </c>
      <c r="B9729" s="243">
        <v>45279</v>
      </c>
      <c r="C9729" s="244">
        <f t="shared" si="453"/>
        <v>6</v>
      </c>
      <c r="D9729" s="239">
        <v>45279</v>
      </c>
      <c r="E9729" s="245">
        <f t="shared" si="454"/>
        <v>5</v>
      </c>
      <c r="F9729" s="306" t="s">
        <v>177</v>
      </c>
      <c r="G9729" s="241">
        <v>10202.709999999999</v>
      </c>
      <c r="H9729" s="244">
        <f t="shared" si="455"/>
        <v>51013.549999999996</v>
      </c>
      <c r="I9729" s="246"/>
      <c r="J9729" s="247"/>
      <c r="K9729" s="240"/>
      <c r="L9729" s="245"/>
    </row>
    <row r="9730" spans="1:12">
      <c r="A9730" s="243">
        <v>45274</v>
      </c>
      <c r="B9730" s="243">
        <v>45282</v>
      </c>
      <c r="C9730" s="244">
        <f t="shared" si="453"/>
        <v>9</v>
      </c>
      <c r="D9730" s="239">
        <v>45282</v>
      </c>
      <c r="E9730" s="245">
        <f t="shared" si="454"/>
        <v>8</v>
      </c>
      <c r="F9730" s="306" t="s">
        <v>175</v>
      </c>
      <c r="G9730" s="241">
        <v>31.86</v>
      </c>
      <c r="H9730" s="244">
        <f t="shared" si="455"/>
        <v>254.88</v>
      </c>
      <c r="I9730" s="246"/>
      <c r="J9730" s="247"/>
      <c r="K9730" s="240"/>
      <c r="L9730" s="245"/>
    </row>
    <row r="9731" spans="1:12">
      <c r="A9731" s="243">
        <v>45274</v>
      </c>
      <c r="B9731" s="243">
        <v>45280</v>
      </c>
      <c r="C9731" s="244">
        <f t="shared" si="453"/>
        <v>7</v>
      </c>
      <c r="D9731" s="239">
        <v>45280</v>
      </c>
      <c r="E9731" s="245">
        <f t="shared" si="454"/>
        <v>6</v>
      </c>
      <c r="F9731" s="306" t="s">
        <v>176</v>
      </c>
      <c r="G9731" s="241">
        <v>51.48</v>
      </c>
      <c r="H9731" s="244">
        <f t="shared" si="455"/>
        <v>308.88</v>
      </c>
      <c r="I9731" s="246"/>
      <c r="J9731" s="247"/>
      <c r="K9731" s="240"/>
      <c r="L9731" s="245"/>
    </row>
    <row r="9732" spans="1:12">
      <c r="A9732" s="243">
        <v>45274</v>
      </c>
      <c r="B9732" s="243">
        <v>45407</v>
      </c>
      <c r="C9732" s="244">
        <f t="shared" si="453"/>
        <v>134</v>
      </c>
      <c r="D9732" s="239">
        <v>45407</v>
      </c>
      <c r="E9732" s="245">
        <f t="shared" si="454"/>
        <v>133</v>
      </c>
      <c r="F9732" s="306" t="s">
        <v>175</v>
      </c>
      <c r="G9732" s="241">
        <v>39.19</v>
      </c>
      <c r="H9732" s="244">
        <f t="shared" si="455"/>
        <v>5212.2699999999995</v>
      </c>
      <c r="I9732" s="246"/>
      <c r="J9732" s="247"/>
      <c r="K9732" s="240"/>
      <c r="L9732" s="245"/>
    </row>
    <row r="9733" spans="1:12">
      <c r="A9733" s="243">
        <v>45274</v>
      </c>
      <c r="B9733" s="243">
        <v>45390</v>
      </c>
      <c r="C9733" s="244">
        <f t="shared" si="453"/>
        <v>117</v>
      </c>
      <c r="D9733" s="239">
        <v>45390</v>
      </c>
      <c r="E9733" s="245">
        <f t="shared" si="454"/>
        <v>116</v>
      </c>
      <c r="F9733" s="306" t="s">
        <v>176</v>
      </c>
      <c r="G9733" s="241">
        <v>268.07</v>
      </c>
      <c r="H9733" s="244">
        <f t="shared" si="455"/>
        <v>31096.12</v>
      </c>
      <c r="I9733" s="246"/>
      <c r="J9733" s="247"/>
      <c r="K9733" s="240"/>
      <c r="L9733" s="245"/>
    </row>
    <row r="9734" spans="1:12">
      <c r="A9734" s="243">
        <v>45274</v>
      </c>
      <c r="B9734" s="243">
        <v>45287</v>
      </c>
      <c r="C9734" s="244">
        <f t="shared" si="453"/>
        <v>14</v>
      </c>
      <c r="D9734" s="239">
        <v>45287</v>
      </c>
      <c r="E9734" s="245">
        <f t="shared" si="454"/>
        <v>13</v>
      </c>
      <c r="F9734" s="306" t="s">
        <v>175</v>
      </c>
      <c r="G9734" s="241">
        <v>63.85</v>
      </c>
      <c r="H9734" s="244">
        <f t="shared" si="455"/>
        <v>830.05000000000007</v>
      </c>
      <c r="I9734" s="246"/>
      <c r="J9734" s="247"/>
      <c r="K9734" s="240"/>
      <c r="L9734" s="245"/>
    </row>
    <row r="9735" spans="1:12">
      <c r="A9735" s="243">
        <v>45274</v>
      </c>
      <c r="B9735" s="243">
        <v>45288</v>
      </c>
      <c r="C9735" s="244">
        <f t="shared" ref="C9735:C9798" si="456">B9735-A9735+1</f>
        <v>15</v>
      </c>
      <c r="D9735" s="239">
        <v>45288</v>
      </c>
      <c r="E9735" s="245">
        <f t="shared" ref="E9735:E9798" si="457">D9735-A9735</f>
        <v>14</v>
      </c>
      <c r="F9735" s="306" t="s">
        <v>175</v>
      </c>
      <c r="G9735" s="241">
        <v>133.32</v>
      </c>
      <c r="H9735" s="244">
        <f t="shared" ref="H9735:H9798" si="458">E9735*G9735</f>
        <v>1866.48</v>
      </c>
      <c r="I9735" s="246"/>
      <c r="J9735" s="247"/>
      <c r="K9735" s="240"/>
      <c r="L9735" s="245"/>
    </row>
    <row r="9736" spans="1:12">
      <c r="A9736" s="243">
        <v>45274</v>
      </c>
      <c r="B9736" s="243">
        <v>45329</v>
      </c>
      <c r="C9736" s="244">
        <f t="shared" si="456"/>
        <v>56</v>
      </c>
      <c r="D9736" s="239">
        <v>45329</v>
      </c>
      <c r="E9736" s="245">
        <f t="shared" si="457"/>
        <v>55</v>
      </c>
      <c r="F9736" s="306" t="s">
        <v>176</v>
      </c>
      <c r="G9736" s="241">
        <v>403.15</v>
      </c>
      <c r="H9736" s="244">
        <f t="shared" si="458"/>
        <v>22173.25</v>
      </c>
      <c r="I9736" s="246"/>
      <c r="J9736" s="247"/>
      <c r="K9736" s="240"/>
      <c r="L9736" s="245"/>
    </row>
    <row r="9737" spans="1:12">
      <c r="A9737" s="243">
        <v>45274</v>
      </c>
      <c r="B9737" s="243">
        <v>45289</v>
      </c>
      <c r="C9737" s="244">
        <f t="shared" si="456"/>
        <v>16</v>
      </c>
      <c r="D9737" s="239">
        <v>45289</v>
      </c>
      <c r="E9737" s="245">
        <f t="shared" si="457"/>
        <v>15</v>
      </c>
      <c r="F9737" s="306" t="s">
        <v>175</v>
      </c>
      <c r="G9737" s="241">
        <v>20.79</v>
      </c>
      <c r="H9737" s="244">
        <f t="shared" si="458"/>
        <v>311.84999999999997</v>
      </c>
      <c r="I9737" s="246"/>
      <c r="J9737" s="247"/>
      <c r="K9737" s="240"/>
      <c r="L9737" s="245"/>
    </row>
    <row r="9738" spans="1:12">
      <c r="A9738" s="243">
        <v>45274</v>
      </c>
      <c r="B9738" s="243">
        <v>45275</v>
      </c>
      <c r="C9738" s="244">
        <f t="shared" si="456"/>
        <v>2</v>
      </c>
      <c r="D9738" s="239">
        <v>45275</v>
      </c>
      <c r="E9738" s="245">
        <f t="shared" si="457"/>
        <v>1</v>
      </c>
      <c r="F9738" s="306" t="s">
        <v>178</v>
      </c>
      <c r="G9738" s="241">
        <v>623.49</v>
      </c>
      <c r="H9738" s="244">
        <f t="shared" si="458"/>
        <v>623.49</v>
      </c>
      <c r="I9738" s="246"/>
      <c r="J9738" s="247"/>
      <c r="K9738" s="240"/>
      <c r="L9738" s="245"/>
    </row>
    <row r="9739" spans="1:12">
      <c r="A9739" s="243">
        <v>45274</v>
      </c>
      <c r="B9739" s="243">
        <v>45309</v>
      </c>
      <c r="C9739" s="244">
        <f t="shared" si="456"/>
        <v>36</v>
      </c>
      <c r="D9739" s="239">
        <v>45309</v>
      </c>
      <c r="E9739" s="245">
        <f t="shared" si="457"/>
        <v>35</v>
      </c>
      <c r="F9739" s="306" t="s">
        <v>175</v>
      </c>
      <c r="G9739" s="241">
        <v>214.8</v>
      </c>
      <c r="H9739" s="244">
        <f t="shared" si="458"/>
        <v>7518</v>
      </c>
      <c r="I9739" s="246"/>
      <c r="J9739" s="247"/>
      <c r="K9739" s="240"/>
      <c r="L9739" s="245"/>
    </row>
    <row r="9740" spans="1:12">
      <c r="A9740" s="243">
        <v>45274</v>
      </c>
      <c r="B9740" s="243">
        <v>45274</v>
      </c>
      <c r="C9740" s="244">
        <f t="shared" si="456"/>
        <v>1</v>
      </c>
      <c r="D9740" s="239">
        <v>45274</v>
      </c>
      <c r="E9740" s="245">
        <f t="shared" si="457"/>
        <v>0</v>
      </c>
      <c r="F9740" s="306" t="s">
        <v>175</v>
      </c>
      <c r="G9740" s="241">
        <v>1716.21</v>
      </c>
      <c r="H9740" s="244">
        <f t="shared" si="458"/>
        <v>0</v>
      </c>
      <c r="I9740" s="246"/>
      <c r="J9740" s="247"/>
      <c r="K9740" s="240"/>
      <c r="L9740" s="245"/>
    </row>
    <row r="9741" spans="1:12">
      <c r="A9741" s="243">
        <v>45274</v>
      </c>
      <c r="B9741" s="243">
        <v>45457</v>
      </c>
      <c r="C9741" s="244">
        <f t="shared" si="456"/>
        <v>184</v>
      </c>
      <c r="D9741" s="239">
        <v>45457</v>
      </c>
      <c r="E9741" s="245">
        <f t="shared" si="457"/>
        <v>183</v>
      </c>
      <c r="F9741" s="306" t="s">
        <v>175</v>
      </c>
      <c r="G9741" s="241">
        <v>24.03</v>
      </c>
      <c r="H9741" s="244">
        <f t="shared" si="458"/>
        <v>4397.49</v>
      </c>
      <c r="I9741" s="246"/>
      <c r="J9741" s="247"/>
      <c r="K9741" s="240"/>
      <c r="L9741" s="245"/>
    </row>
    <row r="9742" spans="1:12">
      <c r="A9742" s="243">
        <v>45274</v>
      </c>
      <c r="B9742" s="243">
        <v>45293</v>
      </c>
      <c r="C9742" s="244">
        <f t="shared" si="456"/>
        <v>20</v>
      </c>
      <c r="D9742" s="239">
        <v>45293</v>
      </c>
      <c r="E9742" s="245">
        <f t="shared" si="457"/>
        <v>19</v>
      </c>
      <c r="F9742" s="306" t="s">
        <v>175</v>
      </c>
      <c r="G9742" s="241">
        <v>14.83</v>
      </c>
      <c r="H9742" s="244">
        <f t="shared" si="458"/>
        <v>281.77</v>
      </c>
      <c r="I9742" s="246"/>
      <c r="J9742" s="247"/>
      <c r="K9742" s="240"/>
      <c r="L9742" s="245"/>
    </row>
    <row r="9743" spans="1:12">
      <c r="A9743" s="243">
        <v>45274</v>
      </c>
      <c r="B9743" s="243">
        <v>45275</v>
      </c>
      <c r="C9743" s="244">
        <f t="shared" si="456"/>
        <v>2</v>
      </c>
      <c r="D9743" s="239">
        <v>45275</v>
      </c>
      <c r="E9743" s="245">
        <f t="shared" si="457"/>
        <v>1</v>
      </c>
      <c r="F9743" s="306" t="s">
        <v>175</v>
      </c>
      <c r="G9743" s="241">
        <v>723241.36</v>
      </c>
      <c r="H9743" s="244">
        <f t="shared" si="458"/>
        <v>723241.36</v>
      </c>
      <c r="I9743" s="246"/>
      <c r="J9743" s="247"/>
      <c r="K9743" s="240"/>
      <c r="L9743" s="245"/>
    </row>
    <row r="9744" spans="1:12">
      <c r="A9744" s="243">
        <v>45274</v>
      </c>
      <c r="B9744" s="243">
        <v>45309</v>
      </c>
      <c r="C9744" s="244">
        <f t="shared" si="456"/>
        <v>36</v>
      </c>
      <c r="D9744" s="239">
        <v>45309</v>
      </c>
      <c r="E9744" s="245">
        <f t="shared" si="457"/>
        <v>35</v>
      </c>
      <c r="F9744" s="306" t="s">
        <v>176</v>
      </c>
      <c r="G9744" s="241">
        <v>394.17</v>
      </c>
      <c r="H9744" s="244">
        <f t="shared" si="458"/>
        <v>13795.95</v>
      </c>
      <c r="I9744" s="246"/>
      <c r="J9744" s="247"/>
      <c r="K9744" s="240"/>
      <c r="L9744" s="245"/>
    </row>
    <row r="9745" spans="1:12">
      <c r="A9745" s="243">
        <v>45274</v>
      </c>
      <c r="B9745" s="243">
        <v>45278</v>
      </c>
      <c r="C9745" s="244">
        <f t="shared" si="456"/>
        <v>5</v>
      </c>
      <c r="D9745" s="239">
        <v>45278</v>
      </c>
      <c r="E9745" s="245">
        <f t="shared" si="457"/>
        <v>4</v>
      </c>
      <c r="F9745" s="306" t="s">
        <v>178</v>
      </c>
      <c r="G9745" s="241">
        <v>45114.19</v>
      </c>
      <c r="H9745" s="244">
        <f t="shared" si="458"/>
        <v>180456.76</v>
      </c>
      <c r="I9745" s="246"/>
      <c r="J9745" s="247"/>
      <c r="K9745" s="240"/>
      <c r="L9745" s="245"/>
    </row>
    <row r="9746" spans="1:12">
      <c r="A9746" s="243">
        <v>45274</v>
      </c>
      <c r="B9746" s="243">
        <v>45290</v>
      </c>
      <c r="C9746" s="244">
        <f t="shared" si="456"/>
        <v>17</v>
      </c>
      <c r="D9746" s="239">
        <v>45290</v>
      </c>
      <c r="E9746" s="245">
        <f t="shared" si="457"/>
        <v>16</v>
      </c>
      <c r="F9746" s="306" t="s">
        <v>175</v>
      </c>
      <c r="G9746" s="241">
        <v>7.05</v>
      </c>
      <c r="H9746" s="244">
        <f t="shared" si="458"/>
        <v>112.8</v>
      </c>
      <c r="I9746" s="246"/>
      <c r="J9746" s="247"/>
      <c r="K9746" s="240"/>
      <c r="L9746" s="245"/>
    </row>
    <row r="9747" spans="1:12">
      <c r="A9747" s="243">
        <v>45274</v>
      </c>
      <c r="B9747" s="243">
        <v>45334</v>
      </c>
      <c r="C9747" s="244">
        <f t="shared" si="456"/>
        <v>61</v>
      </c>
      <c r="D9747" s="239">
        <v>45334</v>
      </c>
      <c r="E9747" s="245">
        <f t="shared" si="457"/>
        <v>60</v>
      </c>
      <c r="F9747" s="306" t="s">
        <v>175</v>
      </c>
      <c r="G9747" s="241">
        <v>8.3699999999999992</v>
      </c>
      <c r="H9747" s="244">
        <f t="shared" si="458"/>
        <v>502.19999999999993</v>
      </c>
      <c r="I9747" s="246"/>
      <c r="J9747" s="247"/>
      <c r="K9747" s="240"/>
      <c r="L9747" s="245"/>
    </row>
    <row r="9748" spans="1:12">
      <c r="A9748" s="243">
        <v>45274</v>
      </c>
      <c r="B9748" s="243">
        <v>45274</v>
      </c>
      <c r="C9748" s="244">
        <f t="shared" si="456"/>
        <v>1</v>
      </c>
      <c r="D9748" s="239">
        <v>45274</v>
      </c>
      <c r="E9748" s="245">
        <f t="shared" si="457"/>
        <v>0</v>
      </c>
      <c r="F9748" s="306" t="s">
        <v>176</v>
      </c>
      <c r="G9748" s="241">
        <v>2750.34</v>
      </c>
      <c r="H9748" s="244">
        <f t="shared" si="458"/>
        <v>0</v>
      </c>
      <c r="I9748" s="246"/>
      <c r="J9748" s="247"/>
      <c r="K9748" s="240"/>
      <c r="L9748" s="245"/>
    </row>
    <row r="9749" spans="1:12">
      <c r="A9749" s="243">
        <v>45274</v>
      </c>
      <c r="B9749" s="243">
        <v>45274</v>
      </c>
      <c r="C9749" s="244">
        <f t="shared" si="456"/>
        <v>1</v>
      </c>
      <c r="D9749" s="239">
        <v>45274</v>
      </c>
      <c r="E9749" s="245">
        <f t="shared" si="457"/>
        <v>0</v>
      </c>
      <c r="F9749" s="306" t="s">
        <v>179</v>
      </c>
      <c r="G9749" s="241">
        <v>3.66</v>
      </c>
      <c r="H9749" s="244">
        <f t="shared" si="458"/>
        <v>0</v>
      </c>
      <c r="I9749" s="246"/>
      <c r="J9749" s="247"/>
      <c r="K9749" s="240"/>
      <c r="L9749" s="245"/>
    </row>
    <row r="9750" spans="1:12">
      <c r="A9750" s="243">
        <v>45274</v>
      </c>
      <c r="B9750" s="243">
        <v>45279</v>
      </c>
      <c r="C9750" s="244">
        <f t="shared" si="456"/>
        <v>6</v>
      </c>
      <c r="D9750" s="239">
        <v>45279</v>
      </c>
      <c r="E9750" s="245">
        <f t="shared" si="457"/>
        <v>5</v>
      </c>
      <c r="F9750" s="306" t="s">
        <v>178</v>
      </c>
      <c r="G9750" s="241">
        <v>53.94</v>
      </c>
      <c r="H9750" s="244">
        <f t="shared" si="458"/>
        <v>269.7</v>
      </c>
      <c r="I9750" s="246"/>
      <c r="J9750" s="247"/>
      <c r="K9750" s="240"/>
      <c r="L9750" s="245"/>
    </row>
    <row r="9751" spans="1:12">
      <c r="A9751" s="243">
        <v>45274</v>
      </c>
      <c r="B9751" s="243">
        <v>45275</v>
      </c>
      <c r="C9751" s="244">
        <f t="shared" si="456"/>
        <v>2</v>
      </c>
      <c r="D9751" s="239">
        <v>45275</v>
      </c>
      <c r="E9751" s="245">
        <f t="shared" si="457"/>
        <v>1</v>
      </c>
      <c r="F9751" s="306" t="s">
        <v>176</v>
      </c>
      <c r="G9751" s="241">
        <v>118829.5</v>
      </c>
      <c r="H9751" s="244">
        <f t="shared" si="458"/>
        <v>118829.5</v>
      </c>
      <c r="I9751" s="246"/>
      <c r="J9751" s="247"/>
      <c r="K9751" s="240"/>
      <c r="L9751" s="245"/>
    </row>
    <row r="9752" spans="1:12">
      <c r="A9752" s="243">
        <v>45274</v>
      </c>
      <c r="B9752" s="243">
        <v>45278</v>
      </c>
      <c r="C9752" s="244">
        <f t="shared" si="456"/>
        <v>5</v>
      </c>
      <c r="D9752" s="239">
        <v>45278</v>
      </c>
      <c r="E9752" s="245">
        <f t="shared" si="457"/>
        <v>4</v>
      </c>
      <c r="F9752" s="306" t="s">
        <v>175</v>
      </c>
      <c r="G9752" s="241">
        <v>18454.82</v>
      </c>
      <c r="H9752" s="244">
        <f t="shared" si="458"/>
        <v>73819.28</v>
      </c>
      <c r="I9752" s="246"/>
      <c r="J9752" s="247"/>
      <c r="K9752" s="240"/>
      <c r="L9752" s="245"/>
    </row>
    <row r="9753" spans="1:12">
      <c r="A9753" s="243">
        <v>45274</v>
      </c>
      <c r="B9753" s="243">
        <v>45279</v>
      </c>
      <c r="C9753" s="244">
        <f t="shared" si="456"/>
        <v>6</v>
      </c>
      <c r="D9753" s="239">
        <v>45279</v>
      </c>
      <c r="E9753" s="245">
        <f t="shared" si="457"/>
        <v>5</v>
      </c>
      <c r="F9753" s="306" t="s">
        <v>175</v>
      </c>
      <c r="G9753" s="241">
        <v>1888.6</v>
      </c>
      <c r="H9753" s="244">
        <f t="shared" si="458"/>
        <v>9443</v>
      </c>
      <c r="I9753" s="246"/>
      <c r="J9753" s="247"/>
      <c r="K9753" s="240"/>
      <c r="L9753" s="245"/>
    </row>
    <row r="9754" spans="1:12">
      <c r="A9754" s="243">
        <v>45274</v>
      </c>
      <c r="B9754" s="243">
        <v>45274</v>
      </c>
      <c r="C9754" s="244">
        <f t="shared" si="456"/>
        <v>1</v>
      </c>
      <c r="D9754" s="239">
        <v>45274</v>
      </c>
      <c r="E9754" s="245">
        <f t="shared" si="457"/>
        <v>0</v>
      </c>
      <c r="F9754" s="306" t="s">
        <v>177</v>
      </c>
      <c r="G9754" s="241">
        <v>99.9</v>
      </c>
      <c r="H9754" s="244">
        <f t="shared" si="458"/>
        <v>0</v>
      </c>
      <c r="I9754" s="246"/>
      <c r="J9754" s="247"/>
      <c r="K9754" s="240"/>
      <c r="L9754" s="245"/>
    </row>
    <row r="9755" spans="1:12">
      <c r="A9755" s="243">
        <v>45274</v>
      </c>
      <c r="B9755" s="243">
        <v>45337</v>
      </c>
      <c r="C9755" s="244">
        <f t="shared" si="456"/>
        <v>64</v>
      </c>
      <c r="D9755" s="239">
        <v>45337</v>
      </c>
      <c r="E9755" s="245">
        <f t="shared" si="457"/>
        <v>63</v>
      </c>
      <c r="F9755" s="306" t="s">
        <v>175</v>
      </c>
      <c r="G9755" s="241">
        <v>146.84</v>
      </c>
      <c r="H9755" s="244">
        <f t="shared" si="458"/>
        <v>9250.92</v>
      </c>
      <c r="I9755" s="246"/>
      <c r="J9755" s="247"/>
      <c r="K9755" s="240"/>
      <c r="L9755" s="245"/>
    </row>
    <row r="9756" spans="1:12">
      <c r="A9756" s="243">
        <v>45274</v>
      </c>
      <c r="B9756" s="243">
        <v>45275</v>
      </c>
      <c r="C9756" s="244">
        <f t="shared" si="456"/>
        <v>2</v>
      </c>
      <c r="D9756" s="239">
        <v>45275</v>
      </c>
      <c r="E9756" s="245">
        <f t="shared" si="457"/>
        <v>1</v>
      </c>
      <c r="F9756" s="306" t="s">
        <v>177</v>
      </c>
      <c r="G9756" s="241">
        <v>4414.99</v>
      </c>
      <c r="H9756" s="244">
        <f t="shared" si="458"/>
        <v>4414.99</v>
      </c>
      <c r="I9756" s="246"/>
      <c r="J9756" s="247"/>
      <c r="K9756" s="240"/>
      <c r="L9756" s="245"/>
    </row>
    <row r="9757" spans="1:12">
      <c r="A9757" s="243">
        <v>45274</v>
      </c>
      <c r="B9757" s="243">
        <v>45313</v>
      </c>
      <c r="C9757" s="244">
        <f t="shared" si="456"/>
        <v>40</v>
      </c>
      <c r="D9757" s="239">
        <v>45313</v>
      </c>
      <c r="E9757" s="245">
        <f t="shared" si="457"/>
        <v>39</v>
      </c>
      <c r="F9757" s="306" t="s">
        <v>175</v>
      </c>
      <c r="G9757" s="241">
        <v>61.34</v>
      </c>
      <c r="H9757" s="244">
        <f t="shared" si="458"/>
        <v>2392.2600000000002</v>
      </c>
      <c r="I9757" s="246"/>
      <c r="J9757" s="247"/>
      <c r="K9757" s="240"/>
      <c r="L9757" s="245"/>
    </row>
    <row r="9758" spans="1:12">
      <c r="A9758" s="243">
        <v>45274</v>
      </c>
      <c r="B9758" s="243">
        <v>45278</v>
      </c>
      <c r="C9758" s="244">
        <f t="shared" si="456"/>
        <v>5</v>
      </c>
      <c r="D9758" s="239">
        <v>45278</v>
      </c>
      <c r="E9758" s="245">
        <f t="shared" si="457"/>
        <v>4</v>
      </c>
      <c r="F9758" s="306" t="s">
        <v>176</v>
      </c>
      <c r="G9758" s="241">
        <v>17300.32</v>
      </c>
      <c r="H9758" s="244">
        <f t="shared" si="458"/>
        <v>69201.279999999999</v>
      </c>
      <c r="I9758" s="246"/>
      <c r="J9758" s="247"/>
      <c r="K9758" s="240"/>
      <c r="L9758" s="245"/>
    </row>
    <row r="9759" spans="1:12">
      <c r="A9759" s="243">
        <v>45274</v>
      </c>
      <c r="B9759" s="243">
        <v>45300</v>
      </c>
      <c r="C9759" s="244">
        <f t="shared" si="456"/>
        <v>27</v>
      </c>
      <c r="D9759" s="239">
        <v>45300</v>
      </c>
      <c r="E9759" s="245">
        <f t="shared" si="457"/>
        <v>26</v>
      </c>
      <c r="F9759" s="306" t="s">
        <v>175</v>
      </c>
      <c r="G9759" s="241">
        <v>285.98</v>
      </c>
      <c r="H9759" s="244">
        <f t="shared" si="458"/>
        <v>7435.4800000000005</v>
      </c>
      <c r="I9759" s="246"/>
      <c r="J9759" s="247"/>
      <c r="K9759" s="240"/>
      <c r="L9759" s="245"/>
    </row>
    <row r="9760" spans="1:12">
      <c r="A9760" s="243">
        <v>45275</v>
      </c>
      <c r="B9760" s="243">
        <v>45279</v>
      </c>
      <c r="C9760" s="244">
        <f t="shared" si="456"/>
        <v>5</v>
      </c>
      <c r="D9760" s="239">
        <v>45279</v>
      </c>
      <c r="E9760" s="245">
        <f t="shared" si="457"/>
        <v>4</v>
      </c>
      <c r="F9760" s="306" t="s">
        <v>178</v>
      </c>
      <c r="G9760" s="241">
        <v>23646.44</v>
      </c>
      <c r="H9760" s="244">
        <f t="shared" si="458"/>
        <v>94585.76</v>
      </c>
      <c r="I9760" s="246"/>
      <c r="J9760" s="247"/>
      <c r="K9760" s="240"/>
      <c r="L9760" s="245"/>
    </row>
    <row r="9761" spans="1:12">
      <c r="A9761" s="243">
        <v>45275</v>
      </c>
      <c r="B9761" s="243">
        <v>45355</v>
      </c>
      <c r="C9761" s="244">
        <f t="shared" si="456"/>
        <v>81</v>
      </c>
      <c r="D9761" s="239">
        <v>45355</v>
      </c>
      <c r="E9761" s="245">
        <f t="shared" si="457"/>
        <v>80</v>
      </c>
      <c r="F9761" s="306" t="s">
        <v>176</v>
      </c>
      <c r="G9761" s="241">
        <v>172.6</v>
      </c>
      <c r="H9761" s="244">
        <f t="shared" si="458"/>
        <v>13808</v>
      </c>
      <c r="I9761" s="246"/>
      <c r="J9761" s="247"/>
      <c r="K9761" s="240"/>
      <c r="L9761" s="245"/>
    </row>
    <row r="9762" spans="1:12">
      <c r="A9762" s="243">
        <v>45275</v>
      </c>
      <c r="B9762" s="243">
        <v>45278</v>
      </c>
      <c r="C9762" s="244">
        <f t="shared" si="456"/>
        <v>4</v>
      </c>
      <c r="D9762" s="239">
        <v>45278</v>
      </c>
      <c r="E9762" s="245">
        <f t="shared" si="457"/>
        <v>3</v>
      </c>
      <c r="F9762" s="306" t="s">
        <v>175</v>
      </c>
      <c r="G9762" s="241">
        <v>1061004.53</v>
      </c>
      <c r="H9762" s="244">
        <f t="shared" si="458"/>
        <v>3183013.59</v>
      </c>
      <c r="I9762" s="246"/>
      <c r="J9762" s="247"/>
      <c r="K9762" s="240"/>
      <c r="L9762" s="245"/>
    </row>
    <row r="9763" spans="1:12">
      <c r="A9763" s="243">
        <v>45275</v>
      </c>
      <c r="B9763" s="243">
        <v>45275</v>
      </c>
      <c r="C9763" s="244">
        <f t="shared" si="456"/>
        <v>1</v>
      </c>
      <c r="D9763" s="239">
        <v>45275</v>
      </c>
      <c r="E9763" s="245">
        <f t="shared" si="457"/>
        <v>0</v>
      </c>
      <c r="F9763" s="306" t="s">
        <v>176</v>
      </c>
      <c r="G9763" s="241">
        <v>2864.54</v>
      </c>
      <c r="H9763" s="244">
        <f t="shared" si="458"/>
        <v>0</v>
      </c>
      <c r="I9763" s="246"/>
      <c r="J9763" s="247"/>
      <c r="K9763" s="240"/>
      <c r="L9763" s="245"/>
    </row>
    <row r="9764" spans="1:12">
      <c r="A9764" s="243">
        <v>45275</v>
      </c>
      <c r="B9764" s="243">
        <v>45436</v>
      </c>
      <c r="C9764" s="244">
        <f t="shared" si="456"/>
        <v>162</v>
      </c>
      <c r="D9764" s="239">
        <v>45436</v>
      </c>
      <c r="E9764" s="245">
        <f t="shared" si="457"/>
        <v>161</v>
      </c>
      <c r="F9764" s="306" t="s">
        <v>175</v>
      </c>
      <c r="G9764" s="241">
        <v>22.84</v>
      </c>
      <c r="H9764" s="244">
        <f t="shared" si="458"/>
        <v>3677.24</v>
      </c>
      <c r="I9764" s="246"/>
      <c r="J9764" s="247"/>
      <c r="K9764" s="240"/>
      <c r="L9764" s="245"/>
    </row>
    <row r="9765" spans="1:12">
      <c r="A9765" s="243">
        <v>45275</v>
      </c>
      <c r="B9765" s="243">
        <v>45275</v>
      </c>
      <c r="C9765" s="244">
        <f t="shared" si="456"/>
        <v>1</v>
      </c>
      <c r="D9765" s="239">
        <v>45275</v>
      </c>
      <c r="E9765" s="245">
        <f t="shared" si="457"/>
        <v>0</v>
      </c>
      <c r="F9765" s="306" t="s">
        <v>179</v>
      </c>
      <c r="G9765" s="241">
        <v>145.77000000000001</v>
      </c>
      <c r="H9765" s="244">
        <f t="shared" si="458"/>
        <v>0</v>
      </c>
      <c r="I9765" s="246"/>
      <c r="J9765" s="247"/>
      <c r="K9765" s="240"/>
      <c r="L9765" s="245"/>
    </row>
    <row r="9766" spans="1:12">
      <c r="A9766" s="243">
        <v>45275</v>
      </c>
      <c r="B9766" s="243">
        <v>45279</v>
      </c>
      <c r="C9766" s="244">
        <f t="shared" si="456"/>
        <v>5</v>
      </c>
      <c r="D9766" s="239">
        <v>45279</v>
      </c>
      <c r="E9766" s="245">
        <f t="shared" si="457"/>
        <v>4</v>
      </c>
      <c r="F9766" s="306" t="s">
        <v>175</v>
      </c>
      <c r="G9766" s="241">
        <v>11380.63</v>
      </c>
      <c r="H9766" s="244">
        <f t="shared" si="458"/>
        <v>45522.52</v>
      </c>
      <c r="I9766" s="246"/>
      <c r="J9766" s="247"/>
      <c r="K9766" s="240"/>
      <c r="L9766" s="245"/>
    </row>
    <row r="9767" spans="1:12">
      <c r="A9767" s="243">
        <v>45275</v>
      </c>
      <c r="B9767" s="243">
        <v>45337</v>
      </c>
      <c r="C9767" s="244">
        <f t="shared" si="456"/>
        <v>63</v>
      </c>
      <c r="D9767" s="239">
        <v>45337</v>
      </c>
      <c r="E9767" s="245">
        <f t="shared" si="457"/>
        <v>62</v>
      </c>
      <c r="F9767" s="306" t="s">
        <v>175</v>
      </c>
      <c r="G9767" s="241">
        <v>230.11</v>
      </c>
      <c r="H9767" s="244">
        <f t="shared" si="458"/>
        <v>14266.820000000002</v>
      </c>
      <c r="I9767" s="246"/>
      <c r="J9767" s="247"/>
      <c r="K9767" s="240"/>
      <c r="L9767" s="245"/>
    </row>
    <row r="9768" spans="1:12">
      <c r="A9768" s="243">
        <v>45275</v>
      </c>
      <c r="B9768" s="243">
        <v>45295</v>
      </c>
      <c r="C9768" s="244">
        <f t="shared" si="456"/>
        <v>21</v>
      </c>
      <c r="D9768" s="239">
        <v>45295</v>
      </c>
      <c r="E9768" s="245">
        <f t="shared" si="457"/>
        <v>20</v>
      </c>
      <c r="F9768" s="306" t="s">
        <v>176</v>
      </c>
      <c r="G9768" s="241">
        <v>215.42</v>
      </c>
      <c r="H9768" s="244">
        <f t="shared" si="458"/>
        <v>4308.3999999999996</v>
      </c>
      <c r="I9768" s="246"/>
      <c r="J9768" s="247"/>
      <c r="K9768" s="240"/>
      <c r="L9768" s="245"/>
    </row>
    <row r="9769" spans="1:12">
      <c r="A9769" s="243">
        <v>45275</v>
      </c>
      <c r="B9769" s="243">
        <v>45299</v>
      </c>
      <c r="C9769" s="244">
        <f t="shared" si="456"/>
        <v>25</v>
      </c>
      <c r="D9769" s="239">
        <v>45299</v>
      </c>
      <c r="E9769" s="245">
        <f t="shared" si="457"/>
        <v>24</v>
      </c>
      <c r="F9769" s="306" t="s">
        <v>175</v>
      </c>
      <c r="G9769" s="241">
        <v>44.15</v>
      </c>
      <c r="H9769" s="244">
        <f t="shared" si="458"/>
        <v>1059.5999999999999</v>
      </c>
      <c r="I9769" s="246"/>
      <c r="J9769" s="247"/>
      <c r="K9769" s="240"/>
      <c r="L9769" s="245"/>
    </row>
    <row r="9770" spans="1:12">
      <c r="A9770" s="243">
        <v>45275</v>
      </c>
      <c r="B9770" s="243">
        <v>45275</v>
      </c>
      <c r="C9770" s="244">
        <f t="shared" si="456"/>
        <v>1</v>
      </c>
      <c r="D9770" s="239">
        <v>45275</v>
      </c>
      <c r="E9770" s="245">
        <f t="shared" si="457"/>
        <v>0</v>
      </c>
      <c r="F9770" s="306" t="s">
        <v>177</v>
      </c>
      <c r="G9770" s="241">
        <v>43.41</v>
      </c>
      <c r="H9770" s="244">
        <f t="shared" si="458"/>
        <v>0</v>
      </c>
      <c r="I9770" s="246"/>
      <c r="J9770" s="247"/>
      <c r="K9770" s="240"/>
      <c r="L9770" s="245"/>
    </row>
    <row r="9771" spans="1:12">
      <c r="A9771" s="243">
        <v>45275</v>
      </c>
      <c r="B9771" s="243">
        <v>45278</v>
      </c>
      <c r="C9771" s="244">
        <f t="shared" si="456"/>
        <v>4</v>
      </c>
      <c r="D9771" s="239">
        <v>45278</v>
      </c>
      <c r="E9771" s="245">
        <f t="shared" si="457"/>
        <v>3</v>
      </c>
      <c r="F9771" s="306" t="s">
        <v>176</v>
      </c>
      <c r="G9771" s="241">
        <v>267014.75</v>
      </c>
      <c r="H9771" s="244">
        <f t="shared" si="458"/>
        <v>801044.25</v>
      </c>
      <c r="I9771" s="246"/>
      <c r="J9771" s="247"/>
      <c r="K9771" s="240"/>
      <c r="L9771" s="245"/>
    </row>
    <row r="9772" spans="1:12">
      <c r="A9772" s="243">
        <v>45275</v>
      </c>
      <c r="B9772" s="243">
        <v>45436</v>
      </c>
      <c r="C9772" s="244">
        <f t="shared" si="456"/>
        <v>162</v>
      </c>
      <c r="D9772" s="239">
        <v>45436</v>
      </c>
      <c r="E9772" s="245">
        <f t="shared" si="457"/>
        <v>161</v>
      </c>
      <c r="F9772" s="306" t="s">
        <v>176</v>
      </c>
      <c r="G9772" s="241">
        <v>85.75</v>
      </c>
      <c r="H9772" s="244">
        <f t="shared" si="458"/>
        <v>13805.75</v>
      </c>
      <c r="I9772" s="246"/>
      <c r="J9772" s="247"/>
      <c r="K9772" s="240"/>
      <c r="L9772" s="245"/>
    </row>
    <row r="9773" spans="1:12">
      <c r="A9773" s="243">
        <v>45275</v>
      </c>
      <c r="B9773" s="243">
        <v>45300</v>
      </c>
      <c r="C9773" s="244">
        <f t="shared" si="456"/>
        <v>26</v>
      </c>
      <c r="D9773" s="239">
        <v>45300</v>
      </c>
      <c r="E9773" s="245">
        <f t="shared" si="457"/>
        <v>25</v>
      </c>
      <c r="F9773" s="306" t="s">
        <v>175</v>
      </c>
      <c r="G9773" s="241">
        <v>29.05</v>
      </c>
      <c r="H9773" s="244">
        <f t="shared" si="458"/>
        <v>726.25</v>
      </c>
      <c r="I9773" s="246"/>
      <c r="J9773" s="247"/>
      <c r="K9773" s="240"/>
      <c r="L9773" s="245"/>
    </row>
    <row r="9774" spans="1:12">
      <c r="A9774" s="243">
        <v>45275</v>
      </c>
      <c r="B9774" s="243">
        <v>45280</v>
      </c>
      <c r="C9774" s="244">
        <f t="shared" si="456"/>
        <v>6</v>
      </c>
      <c r="D9774" s="239">
        <v>45280</v>
      </c>
      <c r="E9774" s="245">
        <f t="shared" si="457"/>
        <v>5</v>
      </c>
      <c r="F9774" s="306" t="s">
        <v>178</v>
      </c>
      <c r="G9774" s="241">
        <v>12643.66</v>
      </c>
      <c r="H9774" s="244">
        <f t="shared" si="458"/>
        <v>63218.3</v>
      </c>
      <c r="I9774" s="246"/>
      <c r="J9774" s="247"/>
      <c r="K9774" s="240"/>
      <c r="L9774" s="245"/>
    </row>
    <row r="9775" spans="1:12">
      <c r="A9775" s="243">
        <v>45275</v>
      </c>
      <c r="B9775" s="243">
        <v>45279</v>
      </c>
      <c r="C9775" s="244">
        <f t="shared" si="456"/>
        <v>5</v>
      </c>
      <c r="D9775" s="239">
        <v>45279</v>
      </c>
      <c r="E9775" s="245">
        <f t="shared" si="457"/>
        <v>4</v>
      </c>
      <c r="F9775" s="306" t="s">
        <v>176</v>
      </c>
      <c r="G9775" s="241">
        <v>139912.82</v>
      </c>
      <c r="H9775" s="244">
        <f t="shared" si="458"/>
        <v>559651.28</v>
      </c>
      <c r="I9775" s="246"/>
      <c r="J9775" s="247"/>
      <c r="K9775" s="240"/>
      <c r="L9775" s="245"/>
    </row>
    <row r="9776" spans="1:12">
      <c r="A9776" s="243">
        <v>45275</v>
      </c>
      <c r="B9776" s="243">
        <v>45281</v>
      </c>
      <c r="C9776" s="244">
        <f t="shared" si="456"/>
        <v>7</v>
      </c>
      <c r="D9776" s="239">
        <v>45281</v>
      </c>
      <c r="E9776" s="245">
        <f t="shared" si="457"/>
        <v>6</v>
      </c>
      <c r="F9776" s="306" t="s">
        <v>178</v>
      </c>
      <c r="G9776" s="241">
        <v>25676.74</v>
      </c>
      <c r="H9776" s="244">
        <f t="shared" si="458"/>
        <v>154060.44</v>
      </c>
      <c r="I9776" s="246"/>
      <c r="J9776" s="247"/>
      <c r="K9776" s="240"/>
      <c r="L9776" s="245"/>
    </row>
    <row r="9777" spans="1:12">
      <c r="A9777" s="243">
        <v>45275</v>
      </c>
      <c r="B9777" s="243">
        <v>45278</v>
      </c>
      <c r="C9777" s="244">
        <f t="shared" si="456"/>
        <v>4</v>
      </c>
      <c r="D9777" s="239">
        <v>45278</v>
      </c>
      <c r="E9777" s="245">
        <f t="shared" si="457"/>
        <v>3</v>
      </c>
      <c r="F9777" s="306" t="s">
        <v>177</v>
      </c>
      <c r="G9777" s="241">
        <v>7392.96</v>
      </c>
      <c r="H9777" s="244">
        <f t="shared" si="458"/>
        <v>22178.880000000001</v>
      </c>
      <c r="I9777" s="246"/>
      <c r="J9777" s="247"/>
      <c r="K9777" s="240"/>
      <c r="L9777" s="245"/>
    </row>
    <row r="9778" spans="1:12">
      <c r="A9778" s="243">
        <v>45275</v>
      </c>
      <c r="B9778" s="243">
        <v>45280</v>
      </c>
      <c r="C9778" s="244">
        <f t="shared" si="456"/>
        <v>6</v>
      </c>
      <c r="D9778" s="239">
        <v>45280</v>
      </c>
      <c r="E9778" s="245">
        <f t="shared" si="457"/>
        <v>5</v>
      </c>
      <c r="F9778" s="306" t="s">
        <v>175</v>
      </c>
      <c r="G9778" s="241">
        <v>710.68</v>
      </c>
      <c r="H9778" s="244">
        <f t="shared" si="458"/>
        <v>3553.3999999999996</v>
      </c>
      <c r="I9778" s="246"/>
      <c r="J9778" s="247"/>
      <c r="K9778" s="240"/>
      <c r="L9778" s="245"/>
    </row>
    <row r="9779" spans="1:12">
      <c r="A9779" s="243">
        <v>45275</v>
      </c>
      <c r="B9779" s="243">
        <v>45282</v>
      </c>
      <c r="C9779" s="244">
        <f t="shared" si="456"/>
        <v>8</v>
      </c>
      <c r="D9779" s="239">
        <v>45282</v>
      </c>
      <c r="E9779" s="245">
        <f t="shared" si="457"/>
        <v>7</v>
      </c>
      <c r="F9779" s="306" t="s">
        <v>178</v>
      </c>
      <c r="G9779" s="241">
        <v>20668.66</v>
      </c>
      <c r="H9779" s="244">
        <f t="shared" si="458"/>
        <v>144680.62</v>
      </c>
      <c r="I9779" s="246"/>
      <c r="J9779" s="247"/>
      <c r="K9779" s="240"/>
      <c r="L9779" s="245"/>
    </row>
    <row r="9780" spans="1:12">
      <c r="A9780" s="243">
        <v>45275</v>
      </c>
      <c r="B9780" s="243">
        <v>45281</v>
      </c>
      <c r="C9780" s="244">
        <f t="shared" si="456"/>
        <v>7</v>
      </c>
      <c r="D9780" s="239">
        <v>45281</v>
      </c>
      <c r="E9780" s="245">
        <f t="shared" si="457"/>
        <v>6</v>
      </c>
      <c r="F9780" s="306" t="s">
        <v>175</v>
      </c>
      <c r="G9780" s="241">
        <v>573.42999999999995</v>
      </c>
      <c r="H9780" s="244">
        <f t="shared" si="458"/>
        <v>3440.58</v>
      </c>
      <c r="I9780" s="246"/>
      <c r="J9780" s="247"/>
      <c r="K9780" s="240"/>
      <c r="L9780" s="245"/>
    </row>
    <row r="9781" spans="1:12">
      <c r="A9781" s="243">
        <v>45275</v>
      </c>
      <c r="B9781" s="243">
        <v>45279</v>
      </c>
      <c r="C9781" s="244">
        <f t="shared" si="456"/>
        <v>5</v>
      </c>
      <c r="D9781" s="239">
        <v>45279</v>
      </c>
      <c r="E9781" s="245">
        <f t="shared" si="457"/>
        <v>4</v>
      </c>
      <c r="F9781" s="306" t="s">
        <v>177</v>
      </c>
      <c r="G9781" s="241">
        <v>24.02</v>
      </c>
      <c r="H9781" s="244">
        <f t="shared" si="458"/>
        <v>96.08</v>
      </c>
      <c r="I9781" s="246"/>
      <c r="J9781" s="247"/>
      <c r="K9781" s="240"/>
      <c r="L9781" s="245"/>
    </row>
    <row r="9782" spans="1:12">
      <c r="A9782" s="243">
        <v>45275</v>
      </c>
      <c r="B9782" s="243">
        <v>45362</v>
      </c>
      <c r="C9782" s="244">
        <f t="shared" si="456"/>
        <v>88</v>
      </c>
      <c r="D9782" s="239">
        <v>45362</v>
      </c>
      <c r="E9782" s="245">
        <f t="shared" si="457"/>
        <v>87</v>
      </c>
      <c r="F9782" s="306" t="s">
        <v>175</v>
      </c>
      <c r="G9782" s="241">
        <v>58.95</v>
      </c>
      <c r="H9782" s="244">
        <f t="shared" si="458"/>
        <v>5128.6500000000005</v>
      </c>
      <c r="I9782" s="246"/>
      <c r="J9782" s="247"/>
      <c r="K9782" s="240"/>
      <c r="L9782" s="245"/>
    </row>
    <row r="9783" spans="1:12">
      <c r="A9783" s="243">
        <v>45275</v>
      </c>
      <c r="B9783" s="243">
        <v>45314</v>
      </c>
      <c r="C9783" s="244">
        <f t="shared" si="456"/>
        <v>40</v>
      </c>
      <c r="D9783" s="239">
        <v>45314</v>
      </c>
      <c r="E9783" s="245">
        <f t="shared" si="457"/>
        <v>39</v>
      </c>
      <c r="F9783" s="306" t="s">
        <v>176</v>
      </c>
      <c r="G9783" s="241">
        <v>1450.54</v>
      </c>
      <c r="H9783" s="244">
        <f t="shared" si="458"/>
        <v>56571.06</v>
      </c>
      <c r="I9783" s="246"/>
      <c r="J9783" s="247"/>
      <c r="K9783" s="240"/>
      <c r="L9783" s="245"/>
    </row>
    <row r="9784" spans="1:12">
      <c r="A9784" s="243">
        <v>45275</v>
      </c>
      <c r="B9784" s="243">
        <v>45301</v>
      </c>
      <c r="C9784" s="244">
        <f t="shared" si="456"/>
        <v>27</v>
      </c>
      <c r="D9784" s="239">
        <v>45301</v>
      </c>
      <c r="E9784" s="245">
        <f t="shared" si="457"/>
        <v>26</v>
      </c>
      <c r="F9784" s="306" t="s">
        <v>175</v>
      </c>
      <c r="G9784" s="241">
        <v>258.17</v>
      </c>
      <c r="H9784" s="244">
        <f t="shared" si="458"/>
        <v>6712.42</v>
      </c>
      <c r="I9784" s="246"/>
      <c r="J9784" s="247"/>
      <c r="K9784" s="240"/>
      <c r="L9784" s="245"/>
    </row>
    <row r="9785" spans="1:12">
      <c r="A9785" s="243">
        <v>45275</v>
      </c>
      <c r="B9785" s="243">
        <v>45282</v>
      </c>
      <c r="C9785" s="244">
        <f t="shared" si="456"/>
        <v>8</v>
      </c>
      <c r="D9785" s="239">
        <v>45282</v>
      </c>
      <c r="E9785" s="245">
        <f t="shared" si="457"/>
        <v>7</v>
      </c>
      <c r="F9785" s="306" t="s">
        <v>175</v>
      </c>
      <c r="G9785" s="241">
        <v>159.84</v>
      </c>
      <c r="H9785" s="244">
        <f t="shared" si="458"/>
        <v>1118.8800000000001</v>
      </c>
      <c r="I9785" s="246"/>
      <c r="J9785" s="247"/>
      <c r="K9785" s="240"/>
      <c r="L9785" s="245"/>
    </row>
    <row r="9786" spans="1:12">
      <c r="A9786" s="243">
        <v>45275</v>
      </c>
      <c r="B9786" s="243">
        <v>45280</v>
      </c>
      <c r="C9786" s="244">
        <f t="shared" si="456"/>
        <v>6</v>
      </c>
      <c r="D9786" s="239">
        <v>45280</v>
      </c>
      <c r="E9786" s="245">
        <f t="shared" si="457"/>
        <v>5</v>
      </c>
      <c r="F9786" s="306" t="s">
        <v>176</v>
      </c>
      <c r="G9786" s="241">
        <v>48002.29</v>
      </c>
      <c r="H9786" s="244">
        <f t="shared" si="458"/>
        <v>240011.45</v>
      </c>
      <c r="I9786" s="246"/>
      <c r="J9786" s="247"/>
      <c r="K9786" s="240"/>
      <c r="L9786" s="245"/>
    </row>
    <row r="9787" spans="1:12">
      <c r="A9787" s="243">
        <v>45275</v>
      </c>
      <c r="B9787" s="243">
        <v>45281</v>
      </c>
      <c r="C9787" s="244">
        <f t="shared" si="456"/>
        <v>7</v>
      </c>
      <c r="D9787" s="239">
        <v>45281</v>
      </c>
      <c r="E9787" s="245">
        <f t="shared" si="457"/>
        <v>6</v>
      </c>
      <c r="F9787" s="306" t="s">
        <v>176</v>
      </c>
      <c r="G9787" s="241">
        <v>26169.67</v>
      </c>
      <c r="H9787" s="244">
        <f t="shared" si="458"/>
        <v>157018.01999999999</v>
      </c>
      <c r="I9787" s="246"/>
      <c r="J9787" s="247"/>
      <c r="K9787" s="240"/>
      <c r="L9787" s="245"/>
    </row>
    <row r="9788" spans="1:12">
      <c r="A9788" s="243">
        <v>45275</v>
      </c>
      <c r="B9788" s="243">
        <v>45282</v>
      </c>
      <c r="C9788" s="244">
        <f t="shared" si="456"/>
        <v>8</v>
      </c>
      <c r="D9788" s="239">
        <v>45282</v>
      </c>
      <c r="E9788" s="245">
        <f t="shared" si="457"/>
        <v>7</v>
      </c>
      <c r="F9788" s="306" t="s">
        <v>179</v>
      </c>
      <c r="G9788" s="241">
        <v>12.92</v>
      </c>
      <c r="H9788" s="244">
        <f t="shared" si="458"/>
        <v>90.44</v>
      </c>
      <c r="I9788" s="246"/>
      <c r="J9788" s="247"/>
      <c r="K9788" s="240"/>
      <c r="L9788" s="245"/>
    </row>
    <row r="9789" spans="1:12">
      <c r="A9789" s="243">
        <v>45275</v>
      </c>
      <c r="B9789" s="243">
        <v>45287</v>
      </c>
      <c r="C9789" s="244">
        <f t="shared" si="456"/>
        <v>13</v>
      </c>
      <c r="D9789" s="239">
        <v>45287</v>
      </c>
      <c r="E9789" s="245">
        <f t="shared" si="457"/>
        <v>12</v>
      </c>
      <c r="F9789" s="306" t="s">
        <v>175</v>
      </c>
      <c r="G9789" s="241">
        <v>144.38</v>
      </c>
      <c r="H9789" s="244">
        <f t="shared" si="458"/>
        <v>1732.56</v>
      </c>
      <c r="I9789" s="246"/>
      <c r="J9789" s="247"/>
      <c r="K9789" s="240"/>
      <c r="L9789" s="245"/>
    </row>
    <row r="9790" spans="1:12">
      <c r="A9790" s="243">
        <v>45275</v>
      </c>
      <c r="B9790" s="243">
        <v>45288</v>
      </c>
      <c r="C9790" s="244">
        <f t="shared" si="456"/>
        <v>14</v>
      </c>
      <c r="D9790" s="239">
        <v>45288</v>
      </c>
      <c r="E9790" s="245">
        <f t="shared" si="457"/>
        <v>13</v>
      </c>
      <c r="F9790" s="306" t="s">
        <v>175</v>
      </c>
      <c r="G9790" s="241">
        <v>227.39</v>
      </c>
      <c r="H9790" s="244">
        <f t="shared" si="458"/>
        <v>2956.0699999999997</v>
      </c>
      <c r="I9790" s="246"/>
      <c r="J9790" s="247"/>
      <c r="K9790" s="240"/>
      <c r="L9790" s="245"/>
    </row>
    <row r="9791" spans="1:12">
      <c r="A9791" s="243">
        <v>45275</v>
      </c>
      <c r="B9791" s="243">
        <v>45307</v>
      </c>
      <c r="C9791" s="244">
        <f t="shared" si="456"/>
        <v>33</v>
      </c>
      <c r="D9791" s="239">
        <v>45307</v>
      </c>
      <c r="E9791" s="245">
        <f t="shared" si="457"/>
        <v>32</v>
      </c>
      <c r="F9791" s="306" t="s">
        <v>175</v>
      </c>
      <c r="G9791" s="241">
        <v>52.59</v>
      </c>
      <c r="H9791" s="244">
        <f t="shared" si="458"/>
        <v>1682.88</v>
      </c>
      <c r="I9791" s="246"/>
      <c r="J9791" s="247"/>
      <c r="K9791" s="240"/>
      <c r="L9791" s="245"/>
    </row>
    <row r="9792" spans="1:12">
      <c r="A9792" s="243">
        <v>45275</v>
      </c>
      <c r="B9792" s="243">
        <v>45289</v>
      </c>
      <c r="C9792" s="244">
        <f t="shared" si="456"/>
        <v>15</v>
      </c>
      <c r="D9792" s="239">
        <v>45289</v>
      </c>
      <c r="E9792" s="245">
        <f t="shared" si="457"/>
        <v>14</v>
      </c>
      <c r="F9792" s="306" t="s">
        <v>175</v>
      </c>
      <c r="G9792" s="241">
        <v>20.5</v>
      </c>
      <c r="H9792" s="244">
        <f t="shared" si="458"/>
        <v>287</v>
      </c>
      <c r="I9792" s="246"/>
      <c r="J9792" s="247"/>
      <c r="K9792" s="240"/>
      <c r="L9792" s="245"/>
    </row>
    <row r="9793" spans="1:12">
      <c r="A9793" s="243">
        <v>45275</v>
      </c>
      <c r="B9793" s="243">
        <v>45309</v>
      </c>
      <c r="C9793" s="244">
        <f t="shared" si="456"/>
        <v>35</v>
      </c>
      <c r="D9793" s="239">
        <v>45309</v>
      </c>
      <c r="E9793" s="245">
        <f t="shared" si="457"/>
        <v>34</v>
      </c>
      <c r="F9793" s="306" t="s">
        <v>175</v>
      </c>
      <c r="G9793" s="241">
        <v>7.69</v>
      </c>
      <c r="H9793" s="244">
        <f t="shared" si="458"/>
        <v>261.46000000000004</v>
      </c>
      <c r="I9793" s="246"/>
      <c r="J9793" s="247"/>
      <c r="K9793" s="240"/>
      <c r="L9793" s="245"/>
    </row>
    <row r="9794" spans="1:12">
      <c r="A9794" s="243">
        <v>45275</v>
      </c>
      <c r="B9794" s="243">
        <v>45287</v>
      </c>
      <c r="C9794" s="244">
        <f t="shared" si="456"/>
        <v>13</v>
      </c>
      <c r="D9794" s="239">
        <v>45287</v>
      </c>
      <c r="E9794" s="245">
        <f t="shared" si="457"/>
        <v>12</v>
      </c>
      <c r="F9794" s="306" t="s">
        <v>176</v>
      </c>
      <c r="G9794" s="241">
        <v>8357.91</v>
      </c>
      <c r="H9794" s="244">
        <f t="shared" si="458"/>
        <v>100294.92</v>
      </c>
      <c r="I9794" s="246"/>
      <c r="J9794" s="247"/>
      <c r="K9794" s="240"/>
      <c r="L9794" s="245"/>
    </row>
    <row r="9795" spans="1:12">
      <c r="A9795" s="243">
        <v>45275</v>
      </c>
      <c r="B9795" s="243">
        <v>45288</v>
      </c>
      <c r="C9795" s="244">
        <f t="shared" si="456"/>
        <v>14</v>
      </c>
      <c r="D9795" s="239">
        <v>45288</v>
      </c>
      <c r="E9795" s="245">
        <f t="shared" si="457"/>
        <v>13</v>
      </c>
      <c r="F9795" s="306" t="s">
        <v>176</v>
      </c>
      <c r="G9795" s="241">
        <v>216.65</v>
      </c>
      <c r="H9795" s="244">
        <f t="shared" si="458"/>
        <v>2816.4500000000003</v>
      </c>
      <c r="I9795" s="246"/>
      <c r="J9795" s="247"/>
      <c r="K9795" s="240"/>
      <c r="L9795" s="245"/>
    </row>
    <row r="9796" spans="1:12">
      <c r="A9796" s="243">
        <v>45275</v>
      </c>
      <c r="B9796" s="243">
        <v>45293</v>
      </c>
      <c r="C9796" s="244">
        <f t="shared" si="456"/>
        <v>19</v>
      </c>
      <c r="D9796" s="239">
        <v>45293</v>
      </c>
      <c r="E9796" s="245">
        <f t="shared" si="457"/>
        <v>18</v>
      </c>
      <c r="F9796" s="306" t="s">
        <v>175</v>
      </c>
      <c r="G9796" s="241">
        <v>147.9</v>
      </c>
      <c r="H9796" s="244">
        <f t="shared" si="458"/>
        <v>2662.2000000000003</v>
      </c>
      <c r="I9796" s="246"/>
      <c r="J9796" s="247"/>
      <c r="K9796" s="240"/>
      <c r="L9796" s="245"/>
    </row>
    <row r="9797" spans="1:12">
      <c r="A9797" s="243">
        <v>45275</v>
      </c>
      <c r="B9797" s="243">
        <v>45275</v>
      </c>
      <c r="C9797" s="244">
        <f t="shared" si="456"/>
        <v>1</v>
      </c>
      <c r="D9797" s="239">
        <v>45275</v>
      </c>
      <c r="E9797" s="245">
        <f t="shared" si="457"/>
        <v>0</v>
      </c>
      <c r="F9797" s="306" t="s">
        <v>175</v>
      </c>
      <c r="G9797" s="241">
        <v>522.5</v>
      </c>
      <c r="H9797" s="244">
        <f t="shared" si="458"/>
        <v>0</v>
      </c>
      <c r="I9797" s="246"/>
      <c r="J9797" s="247"/>
      <c r="K9797" s="240"/>
      <c r="L9797" s="245"/>
    </row>
    <row r="9798" spans="1:12">
      <c r="A9798" s="243">
        <v>45275</v>
      </c>
      <c r="B9798" s="243">
        <v>45356</v>
      </c>
      <c r="C9798" s="244">
        <f t="shared" si="456"/>
        <v>82</v>
      </c>
      <c r="D9798" s="239">
        <v>45356</v>
      </c>
      <c r="E9798" s="245">
        <f t="shared" si="457"/>
        <v>81</v>
      </c>
      <c r="F9798" s="306" t="s">
        <v>175</v>
      </c>
      <c r="G9798" s="241">
        <v>52.18</v>
      </c>
      <c r="H9798" s="244">
        <f t="shared" si="458"/>
        <v>4226.58</v>
      </c>
      <c r="I9798" s="246"/>
      <c r="J9798" s="247"/>
      <c r="K9798" s="240"/>
      <c r="L9798" s="245"/>
    </row>
    <row r="9799" spans="1:12">
      <c r="A9799" s="243">
        <v>45275</v>
      </c>
      <c r="B9799" s="243">
        <v>45309</v>
      </c>
      <c r="C9799" s="244">
        <f t="shared" ref="C9799:C9862" si="459">B9799-A9799+1</f>
        <v>35</v>
      </c>
      <c r="D9799" s="239">
        <v>45309</v>
      </c>
      <c r="E9799" s="245">
        <f t="shared" ref="E9799:E9862" si="460">D9799-A9799</f>
        <v>34</v>
      </c>
      <c r="F9799" s="306" t="s">
        <v>176</v>
      </c>
      <c r="G9799" s="241">
        <v>1848.36</v>
      </c>
      <c r="H9799" s="244">
        <f t="shared" ref="H9799:H9862" si="461">E9799*G9799</f>
        <v>62844.24</v>
      </c>
      <c r="I9799" s="246"/>
      <c r="J9799" s="247"/>
      <c r="K9799" s="240"/>
      <c r="L9799" s="245"/>
    </row>
    <row r="9800" spans="1:12">
      <c r="A9800" s="243">
        <v>45275</v>
      </c>
      <c r="B9800" s="243">
        <v>45278</v>
      </c>
      <c r="C9800" s="244">
        <f t="shared" si="459"/>
        <v>4</v>
      </c>
      <c r="D9800" s="239">
        <v>45278</v>
      </c>
      <c r="E9800" s="245">
        <f t="shared" si="460"/>
        <v>3</v>
      </c>
      <c r="F9800" s="306" t="s">
        <v>178</v>
      </c>
      <c r="G9800" s="241">
        <v>106866.04</v>
      </c>
      <c r="H9800" s="244">
        <f t="shared" si="461"/>
        <v>320598.12</v>
      </c>
      <c r="I9800" s="246"/>
      <c r="J9800" s="247"/>
      <c r="K9800" s="240"/>
      <c r="L9800" s="245"/>
    </row>
    <row r="9801" spans="1:12">
      <c r="A9801" s="243">
        <v>45275</v>
      </c>
      <c r="B9801" s="243">
        <v>45309</v>
      </c>
      <c r="C9801" s="244">
        <f t="shared" si="459"/>
        <v>35</v>
      </c>
      <c r="D9801" s="239">
        <v>45309</v>
      </c>
      <c r="E9801" s="245">
        <f t="shared" si="460"/>
        <v>34</v>
      </c>
      <c r="F9801" s="306" t="s">
        <v>179</v>
      </c>
      <c r="G9801" s="241">
        <v>18.850000000000001</v>
      </c>
      <c r="H9801" s="244">
        <f t="shared" si="461"/>
        <v>640.90000000000009</v>
      </c>
      <c r="I9801" s="246"/>
      <c r="J9801" s="247"/>
      <c r="K9801" s="240"/>
      <c r="L9801" s="245"/>
    </row>
    <row r="9802" spans="1:12">
      <c r="A9802" s="243">
        <v>45275</v>
      </c>
      <c r="B9802" s="243">
        <v>45295</v>
      </c>
      <c r="C9802" s="244">
        <f t="shared" si="459"/>
        <v>21</v>
      </c>
      <c r="D9802" s="239">
        <v>45295</v>
      </c>
      <c r="E9802" s="245">
        <f t="shared" si="460"/>
        <v>20</v>
      </c>
      <c r="F9802" s="306" t="s">
        <v>175</v>
      </c>
      <c r="G9802" s="241">
        <v>24.07</v>
      </c>
      <c r="H9802" s="244">
        <f t="shared" si="461"/>
        <v>481.4</v>
      </c>
      <c r="I9802" s="246"/>
      <c r="J9802" s="247"/>
      <c r="K9802" s="240"/>
      <c r="L9802" s="245"/>
    </row>
    <row r="9803" spans="1:12">
      <c r="A9803" s="243">
        <v>45276</v>
      </c>
      <c r="B9803" s="243">
        <v>45278</v>
      </c>
      <c r="C9803" s="244">
        <f t="shared" si="459"/>
        <v>3</v>
      </c>
      <c r="D9803" s="239">
        <v>45278</v>
      </c>
      <c r="E9803" s="245">
        <f t="shared" si="460"/>
        <v>2</v>
      </c>
      <c r="F9803" s="306" t="s">
        <v>175</v>
      </c>
      <c r="G9803" s="241">
        <v>974.35</v>
      </c>
      <c r="H9803" s="244">
        <f t="shared" si="461"/>
        <v>1948.7</v>
      </c>
      <c r="I9803" s="246"/>
      <c r="J9803" s="247"/>
      <c r="K9803" s="240"/>
      <c r="L9803" s="245"/>
    </row>
    <row r="9804" spans="1:12">
      <c r="A9804" s="243">
        <v>45276</v>
      </c>
      <c r="B9804" s="243">
        <v>45279</v>
      </c>
      <c r="C9804" s="244">
        <f t="shared" si="459"/>
        <v>4</v>
      </c>
      <c r="D9804" s="239">
        <v>45279</v>
      </c>
      <c r="E9804" s="245">
        <f t="shared" si="460"/>
        <v>3</v>
      </c>
      <c r="F9804" s="306" t="s">
        <v>175</v>
      </c>
      <c r="G9804" s="241">
        <v>3.59</v>
      </c>
      <c r="H9804" s="244">
        <f t="shared" si="461"/>
        <v>10.77</v>
      </c>
      <c r="I9804" s="246"/>
      <c r="J9804" s="247"/>
      <c r="K9804" s="240"/>
      <c r="L9804" s="245"/>
    </row>
    <row r="9805" spans="1:12">
      <c r="A9805" s="243">
        <v>45277</v>
      </c>
      <c r="B9805" s="243">
        <v>45281</v>
      </c>
      <c r="C9805" s="244">
        <f t="shared" si="459"/>
        <v>5</v>
      </c>
      <c r="D9805" s="239">
        <v>45281</v>
      </c>
      <c r="E9805" s="245">
        <f t="shared" si="460"/>
        <v>4</v>
      </c>
      <c r="F9805" s="306" t="s">
        <v>176</v>
      </c>
      <c r="G9805" s="241">
        <v>517.64</v>
      </c>
      <c r="H9805" s="244">
        <f t="shared" si="461"/>
        <v>2070.56</v>
      </c>
      <c r="I9805" s="246"/>
      <c r="J9805" s="247"/>
      <c r="K9805" s="240"/>
      <c r="L9805" s="245"/>
    </row>
    <row r="9806" spans="1:12">
      <c r="A9806" s="243">
        <v>45277</v>
      </c>
      <c r="B9806" s="243">
        <v>45287</v>
      </c>
      <c r="C9806" s="244">
        <f t="shared" si="459"/>
        <v>11</v>
      </c>
      <c r="D9806" s="239">
        <v>45287</v>
      </c>
      <c r="E9806" s="245">
        <f t="shared" si="460"/>
        <v>10</v>
      </c>
      <c r="F9806" s="306" t="s">
        <v>175</v>
      </c>
      <c r="G9806" s="241">
        <v>129.13</v>
      </c>
      <c r="H9806" s="244">
        <f t="shared" si="461"/>
        <v>1291.3</v>
      </c>
      <c r="I9806" s="246"/>
      <c r="J9806" s="247"/>
      <c r="K9806" s="240"/>
      <c r="L9806" s="245"/>
    </row>
    <row r="9807" spans="1:12">
      <c r="A9807" s="243">
        <v>45277</v>
      </c>
      <c r="B9807" s="243">
        <v>45288</v>
      </c>
      <c r="C9807" s="244">
        <f t="shared" si="459"/>
        <v>12</v>
      </c>
      <c r="D9807" s="239">
        <v>45288</v>
      </c>
      <c r="E9807" s="245">
        <f t="shared" si="460"/>
        <v>11</v>
      </c>
      <c r="F9807" s="306" t="s">
        <v>175</v>
      </c>
      <c r="G9807" s="241">
        <v>13.44</v>
      </c>
      <c r="H9807" s="244">
        <f t="shared" si="461"/>
        <v>147.84</v>
      </c>
      <c r="I9807" s="246"/>
      <c r="J9807" s="247"/>
      <c r="K9807" s="240"/>
      <c r="L9807" s="245"/>
    </row>
    <row r="9808" spans="1:12">
      <c r="A9808" s="243">
        <v>45277</v>
      </c>
      <c r="B9808" s="243">
        <v>45278</v>
      </c>
      <c r="C9808" s="244">
        <f t="shared" si="459"/>
        <v>2</v>
      </c>
      <c r="D9808" s="239">
        <v>45278</v>
      </c>
      <c r="E9808" s="245">
        <f t="shared" si="460"/>
        <v>1</v>
      </c>
      <c r="F9808" s="306" t="s">
        <v>175</v>
      </c>
      <c r="G9808" s="241">
        <v>2860.87</v>
      </c>
      <c r="H9808" s="244">
        <f t="shared" si="461"/>
        <v>2860.87</v>
      </c>
      <c r="I9808" s="246"/>
      <c r="J9808" s="247"/>
      <c r="K9808" s="240"/>
      <c r="L9808" s="245"/>
    </row>
    <row r="9809" spans="1:12">
      <c r="A9809" s="243">
        <v>45277</v>
      </c>
      <c r="B9809" s="243">
        <v>45279</v>
      </c>
      <c r="C9809" s="244">
        <f t="shared" si="459"/>
        <v>3</v>
      </c>
      <c r="D9809" s="239">
        <v>45279</v>
      </c>
      <c r="E9809" s="245">
        <f t="shared" si="460"/>
        <v>2</v>
      </c>
      <c r="F9809" s="306" t="s">
        <v>175</v>
      </c>
      <c r="G9809" s="241">
        <v>366.61</v>
      </c>
      <c r="H9809" s="244">
        <f t="shared" si="461"/>
        <v>733.22</v>
      </c>
      <c r="I9809" s="246"/>
      <c r="J9809" s="247"/>
      <c r="K9809" s="240"/>
      <c r="L9809" s="245"/>
    </row>
    <row r="9810" spans="1:12">
      <c r="A9810" s="243">
        <v>45277</v>
      </c>
      <c r="B9810" s="243">
        <v>45299</v>
      </c>
      <c r="C9810" s="244">
        <f t="shared" si="459"/>
        <v>23</v>
      </c>
      <c r="D9810" s="239">
        <v>45299</v>
      </c>
      <c r="E9810" s="245">
        <f t="shared" si="460"/>
        <v>22</v>
      </c>
      <c r="F9810" s="306" t="s">
        <v>175</v>
      </c>
      <c r="G9810" s="241">
        <v>11.71</v>
      </c>
      <c r="H9810" s="244">
        <f t="shared" si="461"/>
        <v>257.62</v>
      </c>
      <c r="I9810" s="246"/>
      <c r="J9810" s="247"/>
      <c r="K9810" s="240"/>
      <c r="L9810" s="245"/>
    </row>
    <row r="9811" spans="1:12">
      <c r="A9811" s="243">
        <v>45277</v>
      </c>
      <c r="B9811" s="243">
        <v>45278</v>
      </c>
      <c r="C9811" s="244">
        <f t="shared" si="459"/>
        <v>2</v>
      </c>
      <c r="D9811" s="239">
        <v>45278</v>
      </c>
      <c r="E9811" s="245">
        <f t="shared" si="460"/>
        <v>1</v>
      </c>
      <c r="F9811" s="306" t="s">
        <v>176</v>
      </c>
      <c r="G9811" s="241">
        <v>45.61</v>
      </c>
      <c r="H9811" s="244">
        <f t="shared" si="461"/>
        <v>45.61</v>
      </c>
      <c r="I9811" s="246"/>
      <c r="J9811" s="247"/>
      <c r="K9811" s="240"/>
      <c r="L9811" s="245"/>
    </row>
    <row r="9812" spans="1:12">
      <c r="A9812" s="243">
        <v>45277</v>
      </c>
      <c r="B9812" s="243">
        <v>45279</v>
      </c>
      <c r="C9812" s="244">
        <f t="shared" si="459"/>
        <v>3</v>
      </c>
      <c r="D9812" s="239">
        <v>45279</v>
      </c>
      <c r="E9812" s="245">
        <f t="shared" si="460"/>
        <v>2</v>
      </c>
      <c r="F9812" s="306" t="s">
        <v>176</v>
      </c>
      <c r="G9812" s="241">
        <v>62.71</v>
      </c>
      <c r="H9812" s="244">
        <f t="shared" si="461"/>
        <v>125.42</v>
      </c>
      <c r="I9812" s="246"/>
      <c r="J9812" s="247"/>
      <c r="K9812" s="240"/>
      <c r="L9812" s="245"/>
    </row>
    <row r="9813" spans="1:12">
      <c r="A9813" s="243">
        <v>45277</v>
      </c>
      <c r="B9813" s="243">
        <v>45281</v>
      </c>
      <c r="C9813" s="244">
        <f t="shared" si="459"/>
        <v>5</v>
      </c>
      <c r="D9813" s="239">
        <v>45281</v>
      </c>
      <c r="E9813" s="245">
        <f t="shared" si="460"/>
        <v>4</v>
      </c>
      <c r="F9813" s="306" t="s">
        <v>175</v>
      </c>
      <c r="G9813" s="241">
        <v>25.66</v>
      </c>
      <c r="H9813" s="244">
        <f t="shared" si="461"/>
        <v>102.64</v>
      </c>
      <c r="I9813" s="246"/>
      <c r="J9813" s="247"/>
      <c r="K9813" s="240"/>
      <c r="L9813" s="245"/>
    </row>
    <row r="9814" spans="1:12">
      <c r="A9814" s="243">
        <v>45277</v>
      </c>
      <c r="B9814" s="243">
        <v>45282</v>
      </c>
      <c r="C9814" s="244">
        <f t="shared" si="459"/>
        <v>6</v>
      </c>
      <c r="D9814" s="239">
        <v>45282</v>
      </c>
      <c r="E9814" s="245">
        <f t="shared" si="460"/>
        <v>5</v>
      </c>
      <c r="F9814" s="306" t="s">
        <v>175</v>
      </c>
      <c r="G9814" s="241">
        <v>27.16</v>
      </c>
      <c r="H9814" s="244">
        <f t="shared" si="461"/>
        <v>135.80000000000001</v>
      </c>
      <c r="I9814" s="246"/>
      <c r="J9814" s="247"/>
      <c r="K9814" s="240"/>
      <c r="L9814" s="245"/>
    </row>
    <row r="9815" spans="1:12">
      <c r="A9815" s="243">
        <v>45278</v>
      </c>
      <c r="B9815" s="243">
        <v>45279</v>
      </c>
      <c r="C9815" s="244">
        <f t="shared" si="459"/>
        <v>2</v>
      </c>
      <c r="D9815" s="239">
        <v>45279</v>
      </c>
      <c r="E9815" s="245">
        <f t="shared" si="460"/>
        <v>1</v>
      </c>
      <c r="F9815" s="306" t="s">
        <v>176</v>
      </c>
      <c r="G9815" s="241">
        <v>181594.66</v>
      </c>
      <c r="H9815" s="244">
        <f t="shared" si="461"/>
        <v>181594.66</v>
      </c>
      <c r="I9815" s="246"/>
      <c r="J9815" s="247"/>
      <c r="K9815" s="240"/>
      <c r="L9815" s="245"/>
    </row>
    <row r="9816" spans="1:12">
      <c r="A9816" s="243">
        <v>45278</v>
      </c>
      <c r="B9816" s="243">
        <v>45280</v>
      </c>
      <c r="C9816" s="244">
        <f t="shared" si="459"/>
        <v>3</v>
      </c>
      <c r="D9816" s="239">
        <v>45280</v>
      </c>
      <c r="E9816" s="245">
        <f t="shared" si="460"/>
        <v>2</v>
      </c>
      <c r="F9816" s="306" t="s">
        <v>175</v>
      </c>
      <c r="G9816" s="241">
        <v>13992.39</v>
      </c>
      <c r="H9816" s="244">
        <f t="shared" si="461"/>
        <v>27984.78</v>
      </c>
      <c r="I9816" s="246"/>
      <c r="J9816" s="247"/>
      <c r="K9816" s="240"/>
      <c r="L9816" s="245"/>
    </row>
    <row r="9817" spans="1:12">
      <c r="A9817" s="243">
        <v>45278</v>
      </c>
      <c r="B9817" s="243">
        <v>45313</v>
      </c>
      <c r="C9817" s="244">
        <f t="shared" si="459"/>
        <v>36</v>
      </c>
      <c r="D9817" s="239">
        <v>45313</v>
      </c>
      <c r="E9817" s="245">
        <f t="shared" si="460"/>
        <v>35</v>
      </c>
      <c r="F9817" s="306" t="s">
        <v>176</v>
      </c>
      <c r="G9817" s="241">
        <v>131.72</v>
      </c>
      <c r="H9817" s="244">
        <f t="shared" si="461"/>
        <v>4610.2</v>
      </c>
      <c r="I9817" s="246"/>
      <c r="J9817" s="247"/>
      <c r="K9817" s="240"/>
      <c r="L9817" s="245"/>
    </row>
    <row r="9818" spans="1:12">
      <c r="A9818" s="243">
        <v>45278</v>
      </c>
      <c r="B9818" s="243">
        <v>45281</v>
      </c>
      <c r="C9818" s="244">
        <f t="shared" si="459"/>
        <v>4</v>
      </c>
      <c r="D9818" s="239">
        <v>45281</v>
      </c>
      <c r="E9818" s="245">
        <f t="shared" si="460"/>
        <v>3</v>
      </c>
      <c r="F9818" s="306" t="s">
        <v>175</v>
      </c>
      <c r="G9818" s="241">
        <v>2409.6799999999998</v>
      </c>
      <c r="H9818" s="244">
        <f t="shared" si="461"/>
        <v>7229.0399999999991</v>
      </c>
      <c r="I9818" s="246"/>
      <c r="J9818" s="247"/>
      <c r="K9818" s="240"/>
      <c r="L9818" s="245"/>
    </row>
    <row r="9819" spans="1:12">
      <c r="A9819" s="243">
        <v>45278</v>
      </c>
      <c r="B9819" s="243">
        <v>45279</v>
      </c>
      <c r="C9819" s="244">
        <f t="shared" si="459"/>
        <v>2</v>
      </c>
      <c r="D9819" s="239">
        <v>45279</v>
      </c>
      <c r="E9819" s="245">
        <f t="shared" si="460"/>
        <v>1</v>
      </c>
      <c r="F9819" s="306" t="s">
        <v>177</v>
      </c>
      <c r="G9819" s="241">
        <v>7958.55</v>
      </c>
      <c r="H9819" s="244">
        <f t="shared" si="461"/>
        <v>7958.55</v>
      </c>
      <c r="I9819" s="246"/>
      <c r="J9819" s="247"/>
      <c r="K9819" s="240"/>
      <c r="L9819" s="245"/>
    </row>
    <row r="9820" spans="1:12">
      <c r="A9820" s="243">
        <v>45278</v>
      </c>
      <c r="B9820" s="243">
        <v>45387</v>
      </c>
      <c r="C9820" s="244">
        <f t="shared" si="459"/>
        <v>110</v>
      </c>
      <c r="D9820" s="239">
        <v>45387</v>
      </c>
      <c r="E9820" s="245">
        <f t="shared" si="460"/>
        <v>109</v>
      </c>
      <c r="F9820" s="306" t="s">
        <v>175</v>
      </c>
      <c r="G9820" s="241">
        <v>15.74</v>
      </c>
      <c r="H9820" s="244">
        <f t="shared" si="461"/>
        <v>1715.66</v>
      </c>
      <c r="I9820" s="246"/>
      <c r="J9820" s="247"/>
      <c r="K9820" s="240"/>
      <c r="L9820" s="245"/>
    </row>
    <row r="9821" spans="1:12">
      <c r="A9821" s="243">
        <v>45278</v>
      </c>
      <c r="B9821" s="243">
        <v>45280</v>
      </c>
      <c r="C9821" s="244">
        <f t="shared" si="459"/>
        <v>3</v>
      </c>
      <c r="D9821" s="239">
        <v>45280</v>
      </c>
      <c r="E9821" s="245">
        <f t="shared" si="460"/>
        <v>2</v>
      </c>
      <c r="F9821" s="306" t="s">
        <v>178</v>
      </c>
      <c r="G9821" s="241">
        <v>2390.6</v>
      </c>
      <c r="H9821" s="244">
        <f t="shared" si="461"/>
        <v>4781.2</v>
      </c>
      <c r="I9821" s="246"/>
      <c r="J9821" s="247"/>
      <c r="K9821" s="240"/>
      <c r="L9821" s="245"/>
    </row>
    <row r="9822" spans="1:12">
      <c r="A9822" s="243">
        <v>45278</v>
      </c>
      <c r="B9822" s="243">
        <v>45282</v>
      </c>
      <c r="C9822" s="244">
        <f t="shared" si="459"/>
        <v>5</v>
      </c>
      <c r="D9822" s="239">
        <v>45282</v>
      </c>
      <c r="E9822" s="245">
        <f t="shared" si="460"/>
        <v>4</v>
      </c>
      <c r="F9822" s="306" t="s">
        <v>175</v>
      </c>
      <c r="G9822" s="241">
        <v>645.30999999999995</v>
      </c>
      <c r="H9822" s="244">
        <f t="shared" si="461"/>
        <v>2581.2399999999998</v>
      </c>
      <c r="I9822" s="246"/>
      <c r="J9822" s="247"/>
      <c r="K9822" s="240"/>
      <c r="L9822" s="245"/>
    </row>
    <row r="9823" spans="1:12">
      <c r="A9823" s="243">
        <v>45278</v>
      </c>
      <c r="B9823" s="243">
        <v>45280</v>
      </c>
      <c r="C9823" s="244">
        <f t="shared" si="459"/>
        <v>3</v>
      </c>
      <c r="D9823" s="239">
        <v>45280</v>
      </c>
      <c r="E9823" s="245">
        <f t="shared" si="460"/>
        <v>2</v>
      </c>
      <c r="F9823" s="306" t="s">
        <v>176</v>
      </c>
      <c r="G9823" s="241">
        <v>63953.75</v>
      </c>
      <c r="H9823" s="244">
        <f t="shared" si="461"/>
        <v>127907.5</v>
      </c>
      <c r="I9823" s="246"/>
      <c r="J9823" s="247"/>
      <c r="K9823" s="240"/>
      <c r="L9823" s="245"/>
    </row>
    <row r="9824" spans="1:12">
      <c r="A9824" s="243">
        <v>45278</v>
      </c>
      <c r="B9824" s="243">
        <v>45281</v>
      </c>
      <c r="C9824" s="244">
        <f t="shared" si="459"/>
        <v>4</v>
      </c>
      <c r="D9824" s="239">
        <v>45281</v>
      </c>
      <c r="E9824" s="245">
        <f t="shared" si="460"/>
        <v>3</v>
      </c>
      <c r="F9824" s="306" t="s">
        <v>178</v>
      </c>
      <c r="G9824" s="241">
        <v>2754.3</v>
      </c>
      <c r="H9824" s="244">
        <f t="shared" si="461"/>
        <v>8262.9000000000015</v>
      </c>
      <c r="I9824" s="246"/>
      <c r="J9824" s="247"/>
      <c r="K9824" s="240"/>
      <c r="L9824" s="245"/>
    </row>
    <row r="9825" spans="1:12">
      <c r="A9825" s="243">
        <v>45278</v>
      </c>
      <c r="B9825" s="243">
        <v>45281</v>
      </c>
      <c r="C9825" s="244">
        <f t="shared" si="459"/>
        <v>4</v>
      </c>
      <c r="D9825" s="239">
        <v>45281</v>
      </c>
      <c r="E9825" s="245">
        <f t="shared" si="460"/>
        <v>3</v>
      </c>
      <c r="F9825" s="306" t="s">
        <v>176</v>
      </c>
      <c r="G9825" s="241">
        <v>102540.38</v>
      </c>
      <c r="H9825" s="244">
        <f t="shared" si="461"/>
        <v>307621.14</v>
      </c>
      <c r="I9825" s="246"/>
      <c r="J9825" s="247"/>
      <c r="K9825" s="240"/>
      <c r="L9825" s="245"/>
    </row>
    <row r="9826" spans="1:12">
      <c r="A9826" s="243">
        <v>45278</v>
      </c>
      <c r="B9826" s="243">
        <v>45282</v>
      </c>
      <c r="C9826" s="244">
        <f t="shared" si="459"/>
        <v>5</v>
      </c>
      <c r="D9826" s="239">
        <v>45282</v>
      </c>
      <c r="E9826" s="245">
        <f t="shared" si="460"/>
        <v>4</v>
      </c>
      <c r="F9826" s="306" t="s">
        <v>176</v>
      </c>
      <c r="G9826" s="241">
        <v>11853.03</v>
      </c>
      <c r="H9826" s="244">
        <f t="shared" si="461"/>
        <v>47412.12</v>
      </c>
      <c r="I9826" s="246"/>
      <c r="J9826" s="247"/>
      <c r="K9826" s="240"/>
      <c r="L9826" s="245"/>
    </row>
    <row r="9827" spans="1:12">
      <c r="A9827" s="243">
        <v>45278</v>
      </c>
      <c r="B9827" s="243">
        <v>45280</v>
      </c>
      <c r="C9827" s="244">
        <f t="shared" si="459"/>
        <v>3</v>
      </c>
      <c r="D9827" s="239">
        <v>45280</v>
      </c>
      <c r="E9827" s="245">
        <f t="shared" si="460"/>
        <v>2</v>
      </c>
      <c r="F9827" s="306" t="s">
        <v>177</v>
      </c>
      <c r="G9827" s="241">
        <v>3875.07</v>
      </c>
      <c r="H9827" s="244">
        <f t="shared" si="461"/>
        <v>7750.14</v>
      </c>
      <c r="I9827" s="246"/>
      <c r="J9827" s="247"/>
      <c r="K9827" s="240"/>
      <c r="L9827" s="245"/>
    </row>
    <row r="9828" spans="1:12">
      <c r="A9828" s="243">
        <v>45278</v>
      </c>
      <c r="B9828" s="243">
        <v>45281</v>
      </c>
      <c r="C9828" s="244">
        <f t="shared" si="459"/>
        <v>4</v>
      </c>
      <c r="D9828" s="239">
        <v>45281</v>
      </c>
      <c r="E9828" s="245">
        <f t="shared" si="460"/>
        <v>3</v>
      </c>
      <c r="F9828" s="306" t="s">
        <v>177</v>
      </c>
      <c r="G9828" s="241">
        <v>23198.68</v>
      </c>
      <c r="H9828" s="244">
        <f t="shared" si="461"/>
        <v>69596.040000000008</v>
      </c>
      <c r="I9828" s="246"/>
      <c r="J9828" s="247"/>
      <c r="K9828" s="240"/>
      <c r="L9828" s="245"/>
    </row>
    <row r="9829" spans="1:12">
      <c r="A9829" s="243">
        <v>45278</v>
      </c>
      <c r="B9829" s="243">
        <v>45287</v>
      </c>
      <c r="C9829" s="244">
        <f t="shared" si="459"/>
        <v>10</v>
      </c>
      <c r="D9829" s="239">
        <v>45287</v>
      </c>
      <c r="E9829" s="245">
        <f t="shared" si="460"/>
        <v>9</v>
      </c>
      <c r="F9829" s="306" t="s">
        <v>175</v>
      </c>
      <c r="G9829" s="241">
        <v>856.35</v>
      </c>
      <c r="H9829" s="244">
        <f t="shared" si="461"/>
        <v>7707.1500000000005</v>
      </c>
      <c r="I9829" s="246"/>
      <c r="J9829" s="247"/>
      <c r="K9829" s="240"/>
      <c r="L9829" s="245"/>
    </row>
    <row r="9830" spans="1:12">
      <c r="A9830" s="243">
        <v>45278</v>
      </c>
      <c r="B9830" s="243">
        <v>45306</v>
      </c>
      <c r="C9830" s="244">
        <f t="shared" si="459"/>
        <v>29</v>
      </c>
      <c r="D9830" s="239">
        <v>45306</v>
      </c>
      <c r="E9830" s="245">
        <f t="shared" si="460"/>
        <v>28</v>
      </c>
      <c r="F9830" s="306" t="s">
        <v>175</v>
      </c>
      <c r="G9830" s="241">
        <v>109.33</v>
      </c>
      <c r="H9830" s="244">
        <f t="shared" si="461"/>
        <v>3061.24</v>
      </c>
      <c r="I9830" s="246"/>
      <c r="J9830" s="247"/>
      <c r="K9830" s="240"/>
      <c r="L9830" s="245"/>
    </row>
    <row r="9831" spans="1:12">
      <c r="A9831" s="243">
        <v>45278</v>
      </c>
      <c r="B9831" s="243">
        <v>45288</v>
      </c>
      <c r="C9831" s="244">
        <f t="shared" si="459"/>
        <v>11</v>
      </c>
      <c r="D9831" s="239">
        <v>45288</v>
      </c>
      <c r="E9831" s="245">
        <f t="shared" si="460"/>
        <v>10</v>
      </c>
      <c r="F9831" s="306" t="s">
        <v>175</v>
      </c>
      <c r="G9831" s="241">
        <v>239.28</v>
      </c>
      <c r="H9831" s="244">
        <f t="shared" si="461"/>
        <v>2392.8000000000002</v>
      </c>
      <c r="I9831" s="246"/>
      <c r="J9831" s="247"/>
      <c r="K9831" s="240"/>
      <c r="L9831" s="245"/>
    </row>
    <row r="9832" spans="1:12">
      <c r="A9832" s="243">
        <v>45278</v>
      </c>
      <c r="B9832" s="243">
        <v>45391</v>
      </c>
      <c r="C9832" s="244">
        <f t="shared" si="459"/>
        <v>114</v>
      </c>
      <c r="D9832" s="239">
        <v>45391</v>
      </c>
      <c r="E9832" s="245">
        <f t="shared" si="460"/>
        <v>113</v>
      </c>
      <c r="F9832" s="306" t="s">
        <v>176</v>
      </c>
      <c r="G9832" s="241">
        <v>244.42</v>
      </c>
      <c r="H9832" s="244">
        <f t="shared" si="461"/>
        <v>27619.46</v>
      </c>
      <c r="I9832" s="246"/>
      <c r="J9832" s="247"/>
      <c r="K9832" s="240"/>
      <c r="L9832" s="245"/>
    </row>
    <row r="9833" spans="1:12">
      <c r="A9833" s="243">
        <v>45278</v>
      </c>
      <c r="B9833" s="243">
        <v>45289</v>
      </c>
      <c r="C9833" s="244">
        <f t="shared" si="459"/>
        <v>12</v>
      </c>
      <c r="D9833" s="239">
        <v>45289</v>
      </c>
      <c r="E9833" s="245">
        <f t="shared" si="460"/>
        <v>11</v>
      </c>
      <c r="F9833" s="306" t="s">
        <v>175</v>
      </c>
      <c r="G9833" s="241">
        <v>87.35</v>
      </c>
      <c r="H9833" s="244">
        <f t="shared" si="461"/>
        <v>960.84999999999991</v>
      </c>
      <c r="I9833" s="246"/>
      <c r="J9833" s="247"/>
      <c r="K9833" s="240"/>
      <c r="L9833" s="245"/>
    </row>
    <row r="9834" spans="1:12">
      <c r="A9834" s="243">
        <v>45278</v>
      </c>
      <c r="B9834" s="243">
        <v>45344</v>
      </c>
      <c r="C9834" s="244">
        <f t="shared" si="459"/>
        <v>67</v>
      </c>
      <c r="D9834" s="239">
        <v>45344</v>
      </c>
      <c r="E9834" s="245">
        <f t="shared" si="460"/>
        <v>66</v>
      </c>
      <c r="F9834" s="306" t="s">
        <v>176</v>
      </c>
      <c r="G9834" s="241">
        <v>131.86000000000001</v>
      </c>
      <c r="H9834" s="244">
        <f t="shared" si="461"/>
        <v>8702.76</v>
      </c>
      <c r="I9834" s="246"/>
      <c r="J9834" s="247"/>
      <c r="K9834" s="240"/>
      <c r="L9834" s="245"/>
    </row>
    <row r="9835" spans="1:12">
      <c r="A9835" s="243">
        <v>45278</v>
      </c>
      <c r="B9835" s="243">
        <v>45306</v>
      </c>
      <c r="C9835" s="244">
        <f t="shared" si="459"/>
        <v>29</v>
      </c>
      <c r="D9835" s="239">
        <v>45306</v>
      </c>
      <c r="E9835" s="245">
        <f t="shared" si="460"/>
        <v>28</v>
      </c>
      <c r="F9835" s="306" t="s">
        <v>176</v>
      </c>
      <c r="G9835" s="241">
        <v>159.63</v>
      </c>
      <c r="H9835" s="244">
        <f t="shared" si="461"/>
        <v>4469.6399999999994</v>
      </c>
      <c r="I9835" s="246"/>
      <c r="J9835" s="247"/>
      <c r="K9835" s="240"/>
      <c r="L9835" s="245"/>
    </row>
    <row r="9836" spans="1:12">
      <c r="A9836" s="243">
        <v>45278</v>
      </c>
      <c r="B9836" s="243">
        <v>45309</v>
      </c>
      <c r="C9836" s="244">
        <f t="shared" si="459"/>
        <v>32</v>
      </c>
      <c r="D9836" s="239">
        <v>45309</v>
      </c>
      <c r="E9836" s="245">
        <f t="shared" si="460"/>
        <v>31</v>
      </c>
      <c r="F9836" s="306" t="s">
        <v>175</v>
      </c>
      <c r="G9836" s="241">
        <v>121.13</v>
      </c>
      <c r="H9836" s="244">
        <f t="shared" si="461"/>
        <v>3755.0299999999997</v>
      </c>
      <c r="I9836" s="246"/>
      <c r="J9836" s="247"/>
      <c r="K9836" s="240"/>
      <c r="L9836" s="245"/>
    </row>
    <row r="9837" spans="1:12">
      <c r="A9837" s="243">
        <v>45278</v>
      </c>
      <c r="B9837" s="243">
        <v>45309</v>
      </c>
      <c r="C9837" s="244">
        <f t="shared" si="459"/>
        <v>32</v>
      </c>
      <c r="D9837" s="239">
        <v>45309</v>
      </c>
      <c r="E9837" s="245">
        <f t="shared" si="460"/>
        <v>31</v>
      </c>
      <c r="F9837" s="306" t="s">
        <v>179</v>
      </c>
      <c r="G9837" s="241">
        <v>162.33000000000001</v>
      </c>
      <c r="H9837" s="244">
        <f t="shared" si="461"/>
        <v>5032.2300000000005</v>
      </c>
      <c r="I9837" s="246"/>
      <c r="J9837" s="247"/>
      <c r="K9837" s="240"/>
      <c r="L9837" s="245"/>
    </row>
    <row r="9838" spans="1:12">
      <c r="A9838" s="243">
        <v>45278</v>
      </c>
      <c r="B9838" s="243">
        <v>45295</v>
      </c>
      <c r="C9838" s="244">
        <f t="shared" si="459"/>
        <v>18</v>
      </c>
      <c r="D9838" s="239">
        <v>45295</v>
      </c>
      <c r="E9838" s="245">
        <f t="shared" si="460"/>
        <v>17</v>
      </c>
      <c r="F9838" s="306" t="s">
        <v>175</v>
      </c>
      <c r="G9838" s="241">
        <v>121.44</v>
      </c>
      <c r="H9838" s="244">
        <f t="shared" si="461"/>
        <v>2064.48</v>
      </c>
      <c r="I9838" s="246"/>
      <c r="J9838" s="247"/>
      <c r="K9838" s="240"/>
      <c r="L9838" s="245"/>
    </row>
    <row r="9839" spans="1:12">
      <c r="A9839" s="243">
        <v>45278</v>
      </c>
      <c r="B9839" s="243">
        <v>45309</v>
      </c>
      <c r="C9839" s="244">
        <f t="shared" si="459"/>
        <v>32</v>
      </c>
      <c r="D9839" s="239">
        <v>45309</v>
      </c>
      <c r="E9839" s="245">
        <f t="shared" si="460"/>
        <v>31</v>
      </c>
      <c r="F9839" s="306" t="s">
        <v>176</v>
      </c>
      <c r="G9839" s="241">
        <v>1991.72</v>
      </c>
      <c r="H9839" s="244">
        <f t="shared" si="461"/>
        <v>61743.32</v>
      </c>
      <c r="I9839" s="246"/>
      <c r="J9839" s="247"/>
      <c r="K9839" s="240"/>
      <c r="L9839" s="245"/>
    </row>
    <row r="9840" spans="1:12">
      <c r="A9840" s="243">
        <v>45278</v>
      </c>
      <c r="B9840" s="243">
        <v>45293</v>
      </c>
      <c r="C9840" s="244">
        <f t="shared" si="459"/>
        <v>16</v>
      </c>
      <c r="D9840" s="239">
        <v>45293</v>
      </c>
      <c r="E9840" s="245">
        <f t="shared" si="460"/>
        <v>15</v>
      </c>
      <c r="F9840" s="306" t="s">
        <v>176</v>
      </c>
      <c r="G9840" s="241">
        <v>2116.4</v>
      </c>
      <c r="H9840" s="244">
        <f t="shared" si="461"/>
        <v>31746</v>
      </c>
      <c r="I9840" s="246"/>
      <c r="J9840" s="247"/>
      <c r="K9840" s="240"/>
      <c r="L9840" s="245"/>
    </row>
    <row r="9841" spans="1:12">
      <c r="A9841" s="243">
        <v>45278</v>
      </c>
      <c r="B9841" s="243">
        <v>45278</v>
      </c>
      <c r="C9841" s="244">
        <f t="shared" si="459"/>
        <v>1</v>
      </c>
      <c r="D9841" s="239">
        <v>45278</v>
      </c>
      <c r="E9841" s="245">
        <f t="shared" si="460"/>
        <v>0</v>
      </c>
      <c r="F9841" s="306" t="s">
        <v>175</v>
      </c>
      <c r="G9841" s="241">
        <v>7158.57</v>
      </c>
      <c r="H9841" s="244">
        <f t="shared" si="461"/>
        <v>0</v>
      </c>
      <c r="I9841" s="246"/>
      <c r="J9841" s="247"/>
      <c r="K9841" s="240"/>
      <c r="L9841" s="245"/>
    </row>
    <row r="9842" spans="1:12">
      <c r="A9842" s="243">
        <v>45278</v>
      </c>
      <c r="B9842" s="243">
        <v>45279</v>
      </c>
      <c r="C9842" s="244">
        <f t="shared" si="459"/>
        <v>2</v>
      </c>
      <c r="D9842" s="239">
        <v>45279</v>
      </c>
      <c r="E9842" s="245">
        <f t="shared" si="460"/>
        <v>1</v>
      </c>
      <c r="F9842" s="306" t="s">
        <v>175</v>
      </c>
      <c r="G9842" s="241">
        <v>730842.84</v>
      </c>
      <c r="H9842" s="244">
        <f t="shared" si="461"/>
        <v>730842.84</v>
      </c>
      <c r="I9842" s="246"/>
      <c r="J9842" s="247"/>
      <c r="K9842" s="240"/>
      <c r="L9842" s="245"/>
    </row>
    <row r="9843" spans="1:12">
      <c r="A9843" s="243">
        <v>45278</v>
      </c>
      <c r="B9843" s="243">
        <v>45313</v>
      </c>
      <c r="C9843" s="244">
        <f t="shared" si="459"/>
        <v>36</v>
      </c>
      <c r="D9843" s="239">
        <v>45313</v>
      </c>
      <c r="E9843" s="245">
        <f t="shared" si="460"/>
        <v>35</v>
      </c>
      <c r="F9843" s="306" t="s">
        <v>175</v>
      </c>
      <c r="G9843" s="241">
        <v>14.1</v>
      </c>
      <c r="H9843" s="244">
        <f t="shared" si="461"/>
        <v>493.5</v>
      </c>
      <c r="I9843" s="246"/>
      <c r="J9843" s="247"/>
      <c r="K9843" s="240"/>
      <c r="L9843" s="245"/>
    </row>
    <row r="9844" spans="1:12">
      <c r="A9844" s="243">
        <v>45278</v>
      </c>
      <c r="B9844" s="243">
        <v>45299</v>
      </c>
      <c r="C9844" s="244">
        <f t="shared" si="459"/>
        <v>22</v>
      </c>
      <c r="D9844" s="239">
        <v>45299</v>
      </c>
      <c r="E9844" s="245">
        <f t="shared" si="460"/>
        <v>21</v>
      </c>
      <c r="F9844" s="306" t="s">
        <v>175</v>
      </c>
      <c r="G9844" s="241">
        <v>133.69999999999999</v>
      </c>
      <c r="H9844" s="244">
        <f t="shared" si="461"/>
        <v>2807.7</v>
      </c>
      <c r="I9844" s="246"/>
      <c r="J9844" s="247"/>
      <c r="K9844" s="240"/>
      <c r="L9844" s="245"/>
    </row>
    <row r="9845" spans="1:12">
      <c r="A9845" s="243">
        <v>45278</v>
      </c>
      <c r="B9845" s="243">
        <v>45278</v>
      </c>
      <c r="C9845" s="244">
        <f t="shared" si="459"/>
        <v>1</v>
      </c>
      <c r="D9845" s="239">
        <v>45278</v>
      </c>
      <c r="E9845" s="245">
        <f t="shared" si="460"/>
        <v>0</v>
      </c>
      <c r="F9845" s="306" t="s">
        <v>176</v>
      </c>
      <c r="G9845" s="241">
        <v>1709.55</v>
      </c>
      <c r="H9845" s="244">
        <f t="shared" si="461"/>
        <v>0</v>
      </c>
      <c r="I9845" s="246"/>
      <c r="J9845" s="247"/>
      <c r="K9845" s="240"/>
      <c r="L9845" s="245"/>
    </row>
    <row r="9846" spans="1:12">
      <c r="A9846" s="243">
        <v>45278</v>
      </c>
      <c r="B9846" s="243">
        <v>45279</v>
      </c>
      <c r="C9846" s="244">
        <f t="shared" si="459"/>
        <v>2</v>
      </c>
      <c r="D9846" s="239">
        <v>45279</v>
      </c>
      <c r="E9846" s="245">
        <f t="shared" si="460"/>
        <v>1</v>
      </c>
      <c r="F9846" s="306" t="s">
        <v>178</v>
      </c>
      <c r="G9846" s="241">
        <v>16019.15</v>
      </c>
      <c r="H9846" s="244">
        <f t="shared" si="461"/>
        <v>16019.15</v>
      </c>
      <c r="I9846" s="246"/>
      <c r="J9846" s="247"/>
      <c r="K9846" s="240"/>
      <c r="L9846" s="245"/>
    </row>
    <row r="9847" spans="1:12">
      <c r="A9847" s="243">
        <v>45278</v>
      </c>
      <c r="B9847" s="243">
        <v>45278</v>
      </c>
      <c r="C9847" s="244">
        <f t="shared" si="459"/>
        <v>1</v>
      </c>
      <c r="D9847" s="239">
        <v>45278</v>
      </c>
      <c r="E9847" s="245">
        <f t="shared" si="460"/>
        <v>0</v>
      </c>
      <c r="F9847" s="306" t="s">
        <v>179</v>
      </c>
      <c r="G9847" s="241">
        <v>245.19</v>
      </c>
      <c r="H9847" s="244">
        <f t="shared" si="461"/>
        <v>0</v>
      </c>
      <c r="I9847" s="246"/>
      <c r="J9847" s="247"/>
      <c r="K9847" s="240"/>
      <c r="L9847" s="245"/>
    </row>
    <row r="9848" spans="1:12">
      <c r="A9848" s="243">
        <v>45278</v>
      </c>
      <c r="B9848" s="243">
        <v>45300</v>
      </c>
      <c r="C9848" s="244">
        <f t="shared" si="459"/>
        <v>23</v>
      </c>
      <c r="D9848" s="239">
        <v>45300</v>
      </c>
      <c r="E9848" s="245">
        <f t="shared" si="460"/>
        <v>22</v>
      </c>
      <c r="F9848" s="306" t="s">
        <v>175</v>
      </c>
      <c r="G9848" s="241">
        <v>52.28</v>
      </c>
      <c r="H9848" s="244">
        <f t="shared" si="461"/>
        <v>1150.1600000000001</v>
      </c>
      <c r="I9848" s="246"/>
      <c r="J9848" s="247"/>
      <c r="K9848" s="240"/>
      <c r="L9848" s="245"/>
    </row>
    <row r="9849" spans="1:12">
      <c r="A9849" s="243">
        <v>45279</v>
      </c>
      <c r="B9849" s="243">
        <v>45411</v>
      </c>
      <c r="C9849" s="244">
        <f t="shared" si="459"/>
        <v>133</v>
      </c>
      <c r="D9849" s="239">
        <v>45411</v>
      </c>
      <c r="E9849" s="245">
        <f t="shared" si="460"/>
        <v>132</v>
      </c>
      <c r="F9849" s="306" t="s">
        <v>176</v>
      </c>
      <c r="G9849" s="241">
        <v>446.78</v>
      </c>
      <c r="H9849" s="244">
        <f t="shared" si="461"/>
        <v>58974.96</v>
      </c>
      <c r="I9849" s="246"/>
      <c r="J9849" s="247"/>
      <c r="K9849" s="240"/>
      <c r="L9849" s="245"/>
    </row>
    <row r="9850" spans="1:12">
      <c r="A9850" s="243">
        <v>45279</v>
      </c>
      <c r="B9850" s="243">
        <v>45336</v>
      </c>
      <c r="C9850" s="244">
        <f t="shared" si="459"/>
        <v>58</v>
      </c>
      <c r="D9850" s="239">
        <v>45336</v>
      </c>
      <c r="E9850" s="245">
        <f t="shared" si="460"/>
        <v>57</v>
      </c>
      <c r="F9850" s="306" t="s">
        <v>175</v>
      </c>
      <c r="G9850" s="241">
        <v>43.5</v>
      </c>
      <c r="H9850" s="244">
        <f t="shared" si="461"/>
        <v>2479.5</v>
      </c>
      <c r="I9850" s="246"/>
      <c r="J9850" s="247"/>
      <c r="K9850" s="240"/>
      <c r="L9850" s="245"/>
    </row>
    <row r="9851" spans="1:12">
      <c r="A9851" s="243">
        <v>45279</v>
      </c>
      <c r="B9851" s="243">
        <v>45279</v>
      </c>
      <c r="C9851" s="244">
        <f t="shared" si="459"/>
        <v>1</v>
      </c>
      <c r="D9851" s="239">
        <v>45279</v>
      </c>
      <c r="E9851" s="245">
        <f t="shared" si="460"/>
        <v>0</v>
      </c>
      <c r="F9851" s="306" t="s">
        <v>175</v>
      </c>
      <c r="G9851" s="241">
        <v>1730.71</v>
      </c>
      <c r="H9851" s="244">
        <f t="shared" si="461"/>
        <v>0</v>
      </c>
      <c r="I9851" s="246"/>
      <c r="J9851" s="247"/>
      <c r="K9851" s="240"/>
      <c r="L9851" s="245"/>
    </row>
    <row r="9852" spans="1:12">
      <c r="A9852" s="243">
        <v>45279</v>
      </c>
      <c r="B9852" s="243">
        <v>45314</v>
      </c>
      <c r="C9852" s="244">
        <f t="shared" si="459"/>
        <v>36</v>
      </c>
      <c r="D9852" s="239">
        <v>45314</v>
      </c>
      <c r="E9852" s="245">
        <f t="shared" si="460"/>
        <v>35</v>
      </c>
      <c r="F9852" s="306" t="s">
        <v>175</v>
      </c>
      <c r="G9852" s="241">
        <v>26.11</v>
      </c>
      <c r="H9852" s="244">
        <f t="shared" si="461"/>
        <v>913.85</v>
      </c>
      <c r="I9852" s="246"/>
      <c r="J9852" s="247"/>
      <c r="K9852" s="240"/>
      <c r="L9852" s="245"/>
    </row>
    <row r="9853" spans="1:12">
      <c r="A9853" s="243">
        <v>45279</v>
      </c>
      <c r="B9853" s="243">
        <v>45279</v>
      </c>
      <c r="C9853" s="244">
        <f t="shared" si="459"/>
        <v>1</v>
      </c>
      <c r="D9853" s="239">
        <v>45279</v>
      </c>
      <c r="E9853" s="245">
        <f t="shared" si="460"/>
        <v>0</v>
      </c>
      <c r="F9853" s="306" t="s">
        <v>176</v>
      </c>
      <c r="G9853" s="241">
        <v>540.25</v>
      </c>
      <c r="H9853" s="244">
        <f t="shared" si="461"/>
        <v>0</v>
      </c>
      <c r="I9853" s="246"/>
      <c r="J9853" s="247"/>
      <c r="K9853" s="240"/>
      <c r="L9853" s="245"/>
    </row>
    <row r="9854" spans="1:12">
      <c r="A9854" s="243">
        <v>45279</v>
      </c>
      <c r="B9854" s="243">
        <v>45315</v>
      </c>
      <c r="C9854" s="244">
        <f t="shared" si="459"/>
        <v>37</v>
      </c>
      <c r="D9854" s="239">
        <v>45315</v>
      </c>
      <c r="E9854" s="245">
        <f t="shared" si="460"/>
        <v>36</v>
      </c>
      <c r="F9854" s="306" t="s">
        <v>175</v>
      </c>
      <c r="G9854" s="241">
        <v>169.15</v>
      </c>
      <c r="H9854" s="244">
        <f t="shared" si="461"/>
        <v>6089.4000000000005</v>
      </c>
      <c r="I9854" s="246"/>
      <c r="J9854" s="247"/>
      <c r="K9854" s="240"/>
      <c r="L9854" s="245"/>
    </row>
    <row r="9855" spans="1:12">
      <c r="A9855" s="243">
        <v>45279</v>
      </c>
      <c r="B9855" s="243">
        <v>45279</v>
      </c>
      <c r="C9855" s="244">
        <f t="shared" si="459"/>
        <v>1</v>
      </c>
      <c r="D9855" s="239">
        <v>45279</v>
      </c>
      <c r="E9855" s="245">
        <f t="shared" si="460"/>
        <v>0</v>
      </c>
      <c r="F9855" s="306" t="s">
        <v>179</v>
      </c>
      <c r="G9855" s="241">
        <v>123.79</v>
      </c>
      <c r="H9855" s="244">
        <f t="shared" si="461"/>
        <v>0</v>
      </c>
      <c r="I9855" s="246"/>
      <c r="J9855" s="247"/>
      <c r="K9855" s="240"/>
      <c r="L9855" s="245"/>
    </row>
    <row r="9856" spans="1:12">
      <c r="A9856" s="243">
        <v>45279</v>
      </c>
      <c r="B9856" s="243">
        <v>45280</v>
      </c>
      <c r="C9856" s="244">
        <f t="shared" si="459"/>
        <v>2</v>
      </c>
      <c r="D9856" s="239">
        <v>45280</v>
      </c>
      <c r="E9856" s="245">
        <f t="shared" si="460"/>
        <v>1</v>
      </c>
      <c r="F9856" s="306" t="s">
        <v>175</v>
      </c>
      <c r="G9856" s="241">
        <v>999889.57</v>
      </c>
      <c r="H9856" s="244">
        <f t="shared" si="461"/>
        <v>999889.57</v>
      </c>
      <c r="I9856" s="246"/>
      <c r="J9856" s="247"/>
      <c r="K9856" s="240"/>
      <c r="L9856" s="245"/>
    </row>
    <row r="9857" spans="1:12">
      <c r="A9857" s="243">
        <v>45279</v>
      </c>
      <c r="B9857" s="243">
        <v>45316</v>
      </c>
      <c r="C9857" s="244">
        <f t="shared" si="459"/>
        <v>38</v>
      </c>
      <c r="D9857" s="239">
        <v>45316</v>
      </c>
      <c r="E9857" s="245">
        <f t="shared" si="460"/>
        <v>37</v>
      </c>
      <c r="F9857" s="306" t="s">
        <v>175</v>
      </c>
      <c r="G9857" s="241">
        <v>349.17</v>
      </c>
      <c r="H9857" s="244">
        <f t="shared" si="461"/>
        <v>12919.29</v>
      </c>
      <c r="I9857" s="246"/>
      <c r="J9857" s="247"/>
      <c r="K9857" s="240"/>
      <c r="L9857" s="245"/>
    </row>
    <row r="9858" spans="1:12">
      <c r="A9858" s="243">
        <v>45279</v>
      </c>
      <c r="B9858" s="243">
        <v>45338</v>
      </c>
      <c r="C9858" s="244">
        <f t="shared" si="459"/>
        <v>60</v>
      </c>
      <c r="D9858" s="239">
        <v>45338</v>
      </c>
      <c r="E9858" s="245">
        <f t="shared" si="460"/>
        <v>59</v>
      </c>
      <c r="F9858" s="306" t="s">
        <v>176</v>
      </c>
      <c r="G9858" s="241">
        <v>4945.1000000000004</v>
      </c>
      <c r="H9858" s="244">
        <f t="shared" si="461"/>
        <v>291760.90000000002</v>
      </c>
      <c r="I9858" s="246"/>
      <c r="J9858" s="247"/>
      <c r="K9858" s="240"/>
      <c r="L9858" s="245"/>
    </row>
    <row r="9859" spans="1:12">
      <c r="A9859" s="243">
        <v>45279</v>
      </c>
      <c r="B9859" s="243">
        <v>45281</v>
      </c>
      <c r="C9859" s="244">
        <f t="shared" si="459"/>
        <v>3</v>
      </c>
      <c r="D9859" s="239">
        <v>45281</v>
      </c>
      <c r="E9859" s="245">
        <f t="shared" si="460"/>
        <v>2</v>
      </c>
      <c r="F9859" s="306" t="s">
        <v>175</v>
      </c>
      <c r="G9859" s="241">
        <v>17962.43</v>
      </c>
      <c r="H9859" s="244">
        <f t="shared" si="461"/>
        <v>35924.86</v>
      </c>
      <c r="I9859" s="246"/>
      <c r="J9859" s="247"/>
      <c r="K9859" s="240"/>
      <c r="L9859" s="245"/>
    </row>
    <row r="9860" spans="1:12">
      <c r="A9860" s="243">
        <v>45279</v>
      </c>
      <c r="B9860" s="243">
        <v>45282</v>
      </c>
      <c r="C9860" s="244">
        <f t="shared" si="459"/>
        <v>4</v>
      </c>
      <c r="D9860" s="239">
        <v>45282</v>
      </c>
      <c r="E9860" s="245">
        <f t="shared" si="460"/>
        <v>3</v>
      </c>
      <c r="F9860" s="306" t="s">
        <v>175</v>
      </c>
      <c r="G9860" s="241">
        <v>2129.75</v>
      </c>
      <c r="H9860" s="244">
        <f t="shared" si="461"/>
        <v>6389.25</v>
      </c>
      <c r="I9860" s="246"/>
      <c r="J9860" s="247"/>
      <c r="K9860" s="240"/>
      <c r="L9860" s="245"/>
    </row>
    <row r="9861" spans="1:12">
      <c r="A9861" s="243">
        <v>45279</v>
      </c>
      <c r="B9861" s="243">
        <v>45440</v>
      </c>
      <c r="C9861" s="244">
        <f t="shared" si="459"/>
        <v>162</v>
      </c>
      <c r="D9861" s="239">
        <v>45440</v>
      </c>
      <c r="E9861" s="245">
        <f t="shared" si="460"/>
        <v>161</v>
      </c>
      <c r="F9861" s="306" t="s">
        <v>176</v>
      </c>
      <c r="G9861" s="241">
        <v>1175.49</v>
      </c>
      <c r="H9861" s="244">
        <f t="shared" si="461"/>
        <v>189253.89</v>
      </c>
      <c r="I9861" s="246"/>
      <c r="J9861" s="247"/>
      <c r="K9861" s="240"/>
      <c r="L9861" s="245"/>
    </row>
    <row r="9862" spans="1:12">
      <c r="A9862" s="243">
        <v>45279</v>
      </c>
      <c r="B9862" s="243">
        <v>45280</v>
      </c>
      <c r="C9862" s="244">
        <f t="shared" si="459"/>
        <v>2</v>
      </c>
      <c r="D9862" s="239">
        <v>45280</v>
      </c>
      <c r="E9862" s="245">
        <f t="shared" si="460"/>
        <v>1</v>
      </c>
      <c r="F9862" s="306" t="s">
        <v>176</v>
      </c>
      <c r="G9862" s="241">
        <v>96289.41</v>
      </c>
      <c r="H9862" s="244">
        <f t="shared" si="461"/>
        <v>96289.41</v>
      </c>
      <c r="I9862" s="246"/>
      <c r="J9862" s="247"/>
      <c r="K9862" s="240"/>
      <c r="L9862" s="245"/>
    </row>
    <row r="9863" spans="1:12">
      <c r="A9863" s="243">
        <v>45279</v>
      </c>
      <c r="B9863" s="243">
        <v>45281</v>
      </c>
      <c r="C9863" s="244">
        <f t="shared" ref="C9863:C9926" si="462">B9863-A9863+1</f>
        <v>3</v>
      </c>
      <c r="D9863" s="239">
        <v>45281</v>
      </c>
      <c r="E9863" s="245">
        <f t="shared" ref="E9863:E9926" si="463">D9863-A9863</f>
        <v>2</v>
      </c>
      <c r="F9863" s="306" t="s">
        <v>178</v>
      </c>
      <c r="G9863" s="241">
        <v>970.62</v>
      </c>
      <c r="H9863" s="244">
        <f t="shared" ref="H9863:H9926" si="464">E9863*G9863</f>
        <v>1941.24</v>
      </c>
      <c r="I9863" s="246"/>
      <c r="J9863" s="247"/>
      <c r="K9863" s="240"/>
      <c r="L9863" s="245"/>
    </row>
    <row r="9864" spans="1:12">
      <c r="A9864" s="243">
        <v>45279</v>
      </c>
      <c r="B9864" s="243">
        <v>45281</v>
      </c>
      <c r="C9864" s="244">
        <f t="shared" si="462"/>
        <v>3</v>
      </c>
      <c r="D9864" s="239">
        <v>45281</v>
      </c>
      <c r="E9864" s="245">
        <f t="shared" si="463"/>
        <v>2</v>
      </c>
      <c r="F9864" s="306" t="s">
        <v>176</v>
      </c>
      <c r="G9864" s="241">
        <v>35422.36</v>
      </c>
      <c r="H9864" s="244">
        <f t="shared" si="464"/>
        <v>70844.72</v>
      </c>
      <c r="I9864" s="246"/>
      <c r="J9864" s="247"/>
      <c r="K9864" s="240"/>
      <c r="L9864" s="245"/>
    </row>
    <row r="9865" spans="1:12">
      <c r="A9865" s="243">
        <v>45279</v>
      </c>
      <c r="B9865" s="243">
        <v>45282</v>
      </c>
      <c r="C9865" s="244">
        <f t="shared" si="462"/>
        <v>4</v>
      </c>
      <c r="D9865" s="239">
        <v>45282</v>
      </c>
      <c r="E9865" s="245">
        <f t="shared" si="463"/>
        <v>3</v>
      </c>
      <c r="F9865" s="306" t="s">
        <v>176</v>
      </c>
      <c r="G9865" s="241">
        <v>32870.79</v>
      </c>
      <c r="H9865" s="244">
        <f t="shared" si="464"/>
        <v>98612.37</v>
      </c>
      <c r="I9865" s="246"/>
      <c r="J9865" s="247"/>
      <c r="K9865" s="240"/>
      <c r="L9865" s="245"/>
    </row>
    <row r="9866" spans="1:12">
      <c r="A9866" s="243">
        <v>45279</v>
      </c>
      <c r="B9866" s="243">
        <v>45280</v>
      </c>
      <c r="C9866" s="244">
        <f t="shared" si="462"/>
        <v>2</v>
      </c>
      <c r="D9866" s="239">
        <v>45280</v>
      </c>
      <c r="E9866" s="245">
        <f t="shared" si="463"/>
        <v>1</v>
      </c>
      <c r="F9866" s="306" t="s">
        <v>177</v>
      </c>
      <c r="G9866" s="241">
        <v>17337.22</v>
      </c>
      <c r="H9866" s="244">
        <f t="shared" si="464"/>
        <v>17337.22</v>
      </c>
      <c r="I9866" s="246"/>
      <c r="J9866" s="247"/>
      <c r="K9866" s="240"/>
      <c r="L9866" s="245"/>
    </row>
    <row r="9867" spans="1:12">
      <c r="A9867" s="243">
        <v>45279</v>
      </c>
      <c r="B9867" s="243">
        <v>45281</v>
      </c>
      <c r="C9867" s="244">
        <f t="shared" si="462"/>
        <v>3</v>
      </c>
      <c r="D9867" s="239">
        <v>45281</v>
      </c>
      <c r="E9867" s="245">
        <f t="shared" si="463"/>
        <v>2</v>
      </c>
      <c r="F9867" s="306" t="s">
        <v>177</v>
      </c>
      <c r="G9867" s="241">
        <v>32948.9</v>
      </c>
      <c r="H9867" s="244">
        <f t="shared" si="464"/>
        <v>65897.8</v>
      </c>
      <c r="I9867" s="246"/>
      <c r="J9867" s="247"/>
      <c r="K9867" s="240"/>
      <c r="L9867" s="245"/>
    </row>
    <row r="9868" spans="1:12">
      <c r="A9868" s="243">
        <v>45279</v>
      </c>
      <c r="B9868" s="243">
        <v>45287</v>
      </c>
      <c r="C9868" s="244">
        <f t="shared" si="462"/>
        <v>9</v>
      </c>
      <c r="D9868" s="239">
        <v>45287</v>
      </c>
      <c r="E9868" s="245">
        <f t="shared" si="463"/>
        <v>8</v>
      </c>
      <c r="F9868" s="306" t="s">
        <v>175</v>
      </c>
      <c r="G9868" s="241">
        <v>11950.55</v>
      </c>
      <c r="H9868" s="244">
        <f t="shared" si="464"/>
        <v>95604.4</v>
      </c>
      <c r="I9868" s="246"/>
      <c r="J9868" s="247"/>
      <c r="K9868" s="240"/>
      <c r="L9868" s="245"/>
    </row>
    <row r="9869" spans="1:12">
      <c r="A9869" s="243">
        <v>45279</v>
      </c>
      <c r="B9869" s="243">
        <v>45282</v>
      </c>
      <c r="C9869" s="244">
        <f t="shared" si="462"/>
        <v>4</v>
      </c>
      <c r="D9869" s="239">
        <v>45282</v>
      </c>
      <c r="E9869" s="245">
        <f t="shared" si="463"/>
        <v>3</v>
      </c>
      <c r="F9869" s="306" t="s">
        <v>177</v>
      </c>
      <c r="G9869" s="241">
        <v>213.44</v>
      </c>
      <c r="H9869" s="244">
        <f t="shared" si="464"/>
        <v>640.31999999999994</v>
      </c>
      <c r="I9869" s="246"/>
      <c r="J9869" s="247"/>
      <c r="K9869" s="240"/>
      <c r="L9869" s="245"/>
    </row>
    <row r="9870" spans="1:12">
      <c r="A9870" s="243">
        <v>45279</v>
      </c>
      <c r="B9870" s="243">
        <v>45288</v>
      </c>
      <c r="C9870" s="244">
        <f t="shared" si="462"/>
        <v>10</v>
      </c>
      <c r="D9870" s="239">
        <v>45288</v>
      </c>
      <c r="E9870" s="245">
        <f t="shared" si="463"/>
        <v>9</v>
      </c>
      <c r="F9870" s="306" t="s">
        <v>175</v>
      </c>
      <c r="G9870" s="241">
        <v>90.73</v>
      </c>
      <c r="H9870" s="244">
        <f t="shared" si="464"/>
        <v>816.57</v>
      </c>
      <c r="I9870" s="246"/>
      <c r="J9870" s="247"/>
      <c r="K9870" s="240"/>
      <c r="L9870" s="245"/>
    </row>
    <row r="9871" spans="1:12">
      <c r="A9871" s="243">
        <v>45279</v>
      </c>
      <c r="B9871" s="243">
        <v>45289</v>
      </c>
      <c r="C9871" s="244">
        <f t="shared" si="462"/>
        <v>11</v>
      </c>
      <c r="D9871" s="239">
        <v>45289</v>
      </c>
      <c r="E9871" s="245">
        <f t="shared" si="463"/>
        <v>10</v>
      </c>
      <c r="F9871" s="306" t="s">
        <v>175</v>
      </c>
      <c r="G9871" s="241">
        <v>209.6</v>
      </c>
      <c r="H9871" s="244">
        <f t="shared" si="464"/>
        <v>2096</v>
      </c>
      <c r="I9871" s="246"/>
      <c r="J9871" s="247"/>
      <c r="K9871" s="240"/>
      <c r="L9871" s="245"/>
    </row>
    <row r="9872" spans="1:12">
      <c r="A9872" s="243">
        <v>45279</v>
      </c>
      <c r="B9872" s="243">
        <v>45287</v>
      </c>
      <c r="C9872" s="244">
        <f t="shared" si="462"/>
        <v>9</v>
      </c>
      <c r="D9872" s="239">
        <v>45287</v>
      </c>
      <c r="E9872" s="245">
        <f t="shared" si="463"/>
        <v>8</v>
      </c>
      <c r="F9872" s="306" t="s">
        <v>176</v>
      </c>
      <c r="G9872" s="241">
        <v>2003.11</v>
      </c>
      <c r="H9872" s="244">
        <f t="shared" si="464"/>
        <v>16024.88</v>
      </c>
      <c r="I9872" s="246"/>
      <c r="J9872" s="247"/>
      <c r="K9872" s="240"/>
      <c r="L9872" s="245"/>
    </row>
    <row r="9873" spans="1:12">
      <c r="A9873" s="243">
        <v>45279</v>
      </c>
      <c r="B9873" s="243">
        <v>45293</v>
      </c>
      <c r="C9873" s="244">
        <f t="shared" si="462"/>
        <v>15</v>
      </c>
      <c r="D9873" s="239">
        <v>45293</v>
      </c>
      <c r="E9873" s="245">
        <f t="shared" si="463"/>
        <v>14</v>
      </c>
      <c r="F9873" s="306" t="s">
        <v>175</v>
      </c>
      <c r="G9873" s="241">
        <v>177.92</v>
      </c>
      <c r="H9873" s="244">
        <f t="shared" si="464"/>
        <v>2490.8799999999997</v>
      </c>
      <c r="I9873" s="246"/>
      <c r="J9873" s="247"/>
      <c r="K9873" s="240"/>
      <c r="L9873" s="245"/>
    </row>
    <row r="9874" spans="1:12">
      <c r="A9874" s="243">
        <v>45279</v>
      </c>
      <c r="B9874" s="243">
        <v>45289</v>
      </c>
      <c r="C9874" s="244">
        <f t="shared" si="462"/>
        <v>11</v>
      </c>
      <c r="D9874" s="239">
        <v>45289</v>
      </c>
      <c r="E9874" s="245">
        <f t="shared" si="463"/>
        <v>10</v>
      </c>
      <c r="F9874" s="306" t="s">
        <v>176</v>
      </c>
      <c r="G9874" s="241">
        <v>23.85</v>
      </c>
      <c r="H9874" s="244">
        <f t="shared" si="464"/>
        <v>238.5</v>
      </c>
      <c r="I9874" s="246"/>
      <c r="J9874" s="247"/>
      <c r="K9874" s="240"/>
      <c r="L9874" s="245"/>
    </row>
    <row r="9875" spans="1:12">
      <c r="A9875" s="243">
        <v>45280</v>
      </c>
      <c r="B9875" s="243">
        <v>45296</v>
      </c>
      <c r="C9875" s="244">
        <f t="shared" si="462"/>
        <v>17</v>
      </c>
      <c r="D9875" s="239">
        <v>45296</v>
      </c>
      <c r="E9875" s="245">
        <f t="shared" si="463"/>
        <v>16</v>
      </c>
      <c r="F9875" s="306" t="s">
        <v>175</v>
      </c>
      <c r="G9875" s="241">
        <v>35.46</v>
      </c>
      <c r="H9875" s="244">
        <f t="shared" si="464"/>
        <v>567.36</v>
      </c>
      <c r="I9875" s="246"/>
      <c r="J9875" s="247"/>
      <c r="K9875" s="240"/>
      <c r="L9875" s="245"/>
    </row>
    <row r="9876" spans="1:12">
      <c r="A9876" s="243">
        <v>45280</v>
      </c>
      <c r="B9876" s="243">
        <v>45349</v>
      </c>
      <c r="C9876" s="244">
        <f t="shared" si="462"/>
        <v>70</v>
      </c>
      <c r="D9876" s="239">
        <v>45349</v>
      </c>
      <c r="E9876" s="245">
        <f t="shared" si="463"/>
        <v>69</v>
      </c>
      <c r="F9876" s="306" t="s">
        <v>176</v>
      </c>
      <c r="G9876" s="241">
        <v>2262.0100000000002</v>
      </c>
      <c r="H9876" s="244">
        <f t="shared" si="464"/>
        <v>156078.69</v>
      </c>
      <c r="I9876" s="246"/>
      <c r="J9876" s="247"/>
      <c r="K9876" s="240"/>
      <c r="L9876" s="245"/>
    </row>
    <row r="9877" spans="1:12">
      <c r="A9877" s="243">
        <v>45280</v>
      </c>
      <c r="B9877" s="243">
        <v>45309</v>
      </c>
      <c r="C9877" s="244">
        <f t="shared" si="462"/>
        <v>30</v>
      </c>
      <c r="D9877" s="239">
        <v>45309</v>
      </c>
      <c r="E9877" s="245">
        <f t="shared" si="463"/>
        <v>29</v>
      </c>
      <c r="F9877" s="306" t="s">
        <v>179</v>
      </c>
      <c r="G9877" s="241">
        <v>22.48</v>
      </c>
      <c r="H9877" s="244">
        <f t="shared" si="464"/>
        <v>651.91999999999996</v>
      </c>
      <c r="I9877" s="246"/>
      <c r="J9877" s="247"/>
      <c r="K9877" s="240"/>
      <c r="L9877" s="245"/>
    </row>
    <row r="9878" spans="1:12">
      <c r="A9878" s="243">
        <v>45280</v>
      </c>
      <c r="B9878" s="243">
        <v>45315</v>
      </c>
      <c r="C9878" s="244">
        <f t="shared" si="462"/>
        <v>36</v>
      </c>
      <c r="D9878" s="239">
        <v>45315</v>
      </c>
      <c r="E9878" s="245">
        <f t="shared" si="463"/>
        <v>35</v>
      </c>
      <c r="F9878" s="306" t="s">
        <v>175</v>
      </c>
      <c r="G9878" s="241">
        <v>13.01</v>
      </c>
      <c r="H9878" s="244">
        <f t="shared" si="464"/>
        <v>455.34999999999997</v>
      </c>
      <c r="I9878" s="246"/>
      <c r="J9878" s="247"/>
      <c r="K9878" s="240"/>
      <c r="L9878" s="245"/>
    </row>
    <row r="9879" spans="1:12">
      <c r="A9879" s="243">
        <v>45280</v>
      </c>
      <c r="B9879" s="243">
        <v>45280</v>
      </c>
      <c r="C9879" s="244">
        <f t="shared" si="462"/>
        <v>1</v>
      </c>
      <c r="D9879" s="239">
        <v>45280</v>
      </c>
      <c r="E9879" s="245">
        <f t="shared" si="463"/>
        <v>0</v>
      </c>
      <c r="F9879" s="306" t="s">
        <v>175</v>
      </c>
      <c r="G9879" s="241">
        <v>4559.28</v>
      </c>
      <c r="H9879" s="244">
        <f t="shared" si="464"/>
        <v>0</v>
      </c>
      <c r="I9879" s="246"/>
      <c r="J9879" s="247"/>
      <c r="K9879" s="240"/>
      <c r="L9879" s="245"/>
    </row>
    <row r="9880" spans="1:12">
      <c r="A9880" s="243">
        <v>45280</v>
      </c>
      <c r="B9880" s="243">
        <v>45281</v>
      </c>
      <c r="C9880" s="244">
        <f t="shared" si="462"/>
        <v>2</v>
      </c>
      <c r="D9880" s="239">
        <v>45281</v>
      </c>
      <c r="E9880" s="245">
        <f t="shared" si="463"/>
        <v>1</v>
      </c>
      <c r="F9880" s="306" t="s">
        <v>175</v>
      </c>
      <c r="G9880" s="241">
        <v>974274.02</v>
      </c>
      <c r="H9880" s="244">
        <f t="shared" si="464"/>
        <v>974274.02</v>
      </c>
      <c r="I9880" s="246"/>
      <c r="J9880" s="247"/>
      <c r="K9880" s="240"/>
      <c r="L9880" s="245"/>
    </row>
    <row r="9881" spans="1:12">
      <c r="A9881" s="243">
        <v>45280</v>
      </c>
      <c r="B9881" s="243">
        <v>45282</v>
      </c>
      <c r="C9881" s="244">
        <f t="shared" si="462"/>
        <v>3</v>
      </c>
      <c r="D9881" s="239">
        <v>45282</v>
      </c>
      <c r="E9881" s="245">
        <f t="shared" si="463"/>
        <v>2</v>
      </c>
      <c r="F9881" s="306" t="s">
        <v>175</v>
      </c>
      <c r="G9881" s="241">
        <v>16577.36</v>
      </c>
      <c r="H9881" s="244">
        <f t="shared" si="464"/>
        <v>33154.720000000001</v>
      </c>
      <c r="I9881" s="246"/>
      <c r="J9881" s="247"/>
      <c r="K9881" s="240"/>
      <c r="L9881" s="245"/>
    </row>
    <row r="9882" spans="1:12">
      <c r="A9882" s="243">
        <v>45280</v>
      </c>
      <c r="B9882" s="243">
        <v>45281</v>
      </c>
      <c r="C9882" s="244">
        <f t="shared" si="462"/>
        <v>2</v>
      </c>
      <c r="D9882" s="239">
        <v>45281</v>
      </c>
      <c r="E9882" s="245">
        <f t="shared" si="463"/>
        <v>1</v>
      </c>
      <c r="F9882" s="306" t="s">
        <v>178</v>
      </c>
      <c r="G9882" s="241">
        <v>71524.5</v>
      </c>
      <c r="H9882" s="244">
        <f t="shared" si="464"/>
        <v>71524.5</v>
      </c>
      <c r="I9882" s="246"/>
      <c r="J9882" s="247"/>
      <c r="K9882" s="240"/>
      <c r="L9882" s="245"/>
    </row>
    <row r="9883" spans="1:12">
      <c r="A9883" s="243">
        <v>45280</v>
      </c>
      <c r="B9883" s="243">
        <v>45280</v>
      </c>
      <c r="C9883" s="244">
        <f t="shared" si="462"/>
        <v>1</v>
      </c>
      <c r="D9883" s="239">
        <v>45280</v>
      </c>
      <c r="E9883" s="245">
        <f t="shared" si="463"/>
        <v>0</v>
      </c>
      <c r="F9883" s="306" t="s">
        <v>176</v>
      </c>
      <c r="G9883" s="241">
        <v>6444.25</v>
      </c>
      <c r="H9883" s="244">
        <f t="shared" si="464"/>
        <v>0</v>
      </c>
      <c r="I9883" s="246"/>
      <c r="J9883" s="247"/>
      <c r="K9883" s="240"/>
      <c r="L9883" s="245"/>
    </row>
    <row r="9884" spans="1:12">
      <c r="A9884" s="243">
        <v>45280</v>
      </c>
      <c r="B9884" s="243">
        <v>45302</v>
      </c>
      <c r="C9884" s="244">
        <f t="shared" si="462"/>
        <v>23</v>
      </c>
      <c r="D9884" s="239">
        <v>45302</v>
      </c>
      <c r="E9884" s="245">
        <f t="shared" si="463"/>
        <v>22</v>
      </c>
      <c r="F9884" s="306" t="s">
        <v>175</v>
      </c>
      <c r="G9884" s="241">
        <v>44.01</v>
      </c>
      <c r="H9884" s="244">
        <f t="shared" si="464"/>
        <v>968.21999999999991</v>
      </c>
      <c r="I9884" s="246"/>
      <c r="J9884" s="247"/>
      <c r="K9884" s="240"/>
      <c r="L9884" s="245"/>
    </row>
    <row r="9885" spans="1:12">
      <c r="A9885" s="243">
        <v>45280</v>
      </c>
      <c r="B9885" s="243">
        <v>45281</v>
      </c>
      <c r="C9885" s="244">
        <f t="shared" si="462"/>
        <v>2</v>
      </c>
      <c r="D9885" s="239">
        <v>45281</v>
      </c>
      <c r="E9885" s="245">
        <f t="shared" si="463"/>
        <v>1</v>
      </c>
      <c r="F9885" s="306" t="s">
        <v>176</v>
      </c>
      <c r="G9885" s="241">
        <v>312156.37</v>
      </c>
      <c r="H9885" s="244">
        <f t="shared" si="464"/>
        <v>312156.37</v>
      </c>
      <c r="I9885" s="246"/>
      <c r="J9885" s="247"/>
      <c r="K9885" s="240"/>
      <c r="L9885" s="245"/>
    </row>
    <row r="9886" spans="1:12">
      <c r="A9886" s="243">
        <v>45280</v>
      </c>
      <c r="B9886" s="243">
        <v>45282</v>
      </c>
      <c r="C9886" s="244">
        <f t="shared" si="462"/>
        <v>3</v>
      </c>
      <c r="D9886" s="239">
        <v>45282</v>
      </c>
      <c r="E9886" s="245">
        <f t="shared" si="463"/>
        <v>2</v>
      </c>
      <c r="F9886" s="306" t="s">
        <v>178</v>
      </c>
      <c r="G9886" s="241">
        <v>5058.38</v>
      </c>
      <c r="H9886" s="244">
        <f t="shared" si="464"/>
        <v>10116.76</v>
      </c>
      <c r="I9886" s="246"/>
      <c r="J9886" s="247"/>
      <c r="K9886" s="240"/>
      <c r="L9886" s="245"/>
    </row>
    <row r="9887" spans="1:12">
      <c r="A9887" s="243">
        <v>45280</v>
      </c>
      <c r="B9887" s="243">
        <v>45282</v>
      </c>
      <c r="C9887" s="244">
        <f t="shared" si="462"/>
        <v>3</v>
      </c>
      <c r="D9887" s="239">
        <v>45282</v>
      </c>
      <c r="E9887" s="245">
        <f t="shared" si="463"/>
        <v>2</v>
      </c>
      <c r="F9887" s="306" t="s">
        <v>176</v>
      </c>
      <c r="G9887" s="241">
        <v>42648.97</v>
      </c>
      <c r="H9887" s="244">
        <f t="shared" si="464"/>
        <v>85297.94</v>
      </c>
      <c r="I9887" s="246"/>
      <c r="J9887" s="247"/>
      <c r="K9887" s="240"/>
      <c r="L9887" s="245"/>
    </row>
    <row r="9888" spans="1:12">
      <c r="A9888" s="243">
        <v>45280</v>
      </c>
      <c r="B9888" s="243">
        <v>45280</v>
      </c>
      <c r="C9888" s="244">
        <f t="shared" si="462"/>
        <v>1</v>
      </c>
      <c r="D9888" s="239">
        <v>45280</v>
      </c>
      <c r="E9888" s="245">
        <f t="shared" si="463"/>
        <v>0</v>
      </c>
      <c r="F9888" s="306" t="s">
        <v>177</v>
      </c>
      <c r="G9888" s="241">
        <v>1273.8499999999999</v>
      </c>
      <c r="H9888" s="244">
        <f t="shared" si="464"/>
        <v>0</v>
      </c>
      <c r="I9888" s="246"/>
      <c r="J9888" s="247"/>
      <c r="K9888" s="240"/>
      <c r="L9888" s="245"/>
    </row>
    <row r="9889" spans="1:12">
      <c r="A9889" s="243">
        <v>45280</v>
      </c>
      <c r="B9889" s="243">
        <v>45406</v>
      </c>
      <c r="C9889" s="244">
        <f t="shared" si="462"/>
        <v>127</v>
      </c>
      <c r="D9889" s="239">
        <v>45406</v>
      </c>
      <c r="E9889" s="245">
        <f t="shared" si="463"/>
        <v>126</v>
      </c>
      <c r="F9889" s="306" t="s">
        <v>175</v>
      </c>
      <c r="G9889" s="241">
        <v>150.63999999999999</v>
      </c>
      <c r="H9889" s="244">
        <f t="shared" si="464"/>
        <v>18980.64</v>
      </c>
      <c r="I9889" s="246"/>
      <c r="J9889" s="247"/>
      <c r="K9889" s="240"/>
      <c r="L9889" s="245"/>
    </row>
    <row r="9890" spans="1:12">
      <c r="A9890" s="243">
        <v>45280</v>
      </c>
      <c r="B9890" s="243">
        <v>45281</v>
      </c>
      <c r="C9890" s="244">
        <f t="shared" si="462"/>
        <v>2</v>
      </c>
      <c r="D9890" s="239">
        <v>45281</v>
      </c>
      <c r="E9890" s="245">
        <f t="shared" si="463"/>
        <v>1</v>
      </c>
      <c r="F9890" s="306" t="s">
        <v>177</v>
      </c>
      <c r="G9890" s="241">
        <v>17944.310000000001</v>
      </c>
      <c r="H9890" s="244">
        <f t="shared" si="464"/>
        <v>17944.310000000001</v>
      </c>
      <c r="I9890" s="246"/>
      <c r="J9890" s="247"/>
      <c r="K9890" s="240"/>
      <c r="L9890" s="245"/>
    </row>
    <row r="9891" spans="1:12">
      <c r="A9891" s="243">
        <v>45280</v>
      </c>
      <c r="B9891" s="243">
        <v>45287</v>
      </c>
      <c r="C9891" s="244">
        <f t="shared" si="462"/>
        <v>8</v>
      </c>
      <c r="D9891" s="239">
        <v>45287</v>
      </c>
      <c r="E9891" s="245">
        <f t="shared" si="463"/>
        <v>7</v>
      </c>
      <c r="F9891" s="306" t="s">
        <v>175</v>
      </c>
      <c r="G9891" s="241">
        <v>5571.32</v>
      </c>
      <c r="H9891" s="244">
        <f t="shared" si="464"/>
        <v>38999.24</v>
      </c>
      <c r="I9891" s="246"/>
      <c r="J9891" s="247"/>
      <c r="K9891" s="240"/>
      <c r="L9891" s="245"/>
    </row>
    <row r="9892" spans="1:12">
      <c r="A9892" s="243">
        <v>45280</v>
      </c>
      <c r="B9892" s="243">
        <v>45365</v>
      </c>
      <c r="C9892" s="244">
        <f t="shared" si="462"/>
        <v>86</v>
      </c>
      <c r="D9892" s="239">
        <v>45365</v>
      </c>
      <c r="E9892" s="245">
        <f t="shared" si="463"/>
        <v>85</v>
      </c>
      <c r="F9892" s="306" t="s">
        <v>176</v>
      </c>
      <c r="G9892" s="241">
        <v>284.64</v>
      </c>
      <c r="H9892" s="244">
        <f t="shared" si="464"/>
        <v>24194.399999999998</v>
      </c>
      <c r="I9892" s="246"/>
      <c r="J9892" s="247"/>
      <c r="K9892" s="240"/>
      <c r="L9892" s="245"/>
    </row>
    <row r="9893" spans="1:12">
      <c r="A9893" s="243">
        <v>45280</v>
      </c>
      <c r="B9893" s="243">
        <v>45282</v>
      </c>
      <c r="C9893" s="244">
        <f t="shared" si="462"/>
        <v>3</v>
      </c>
      <c r="D9893" s="239">
        <v>45282</v>
      </c>
      <c r="E9893" s="245">
        <f t="shared" si="463"/>
        <v>2</v>
      </c>
      <c r="F9893" s="306" t="s">
        <v>177</v>
      </c>
      <c r="G9893" s="241">
        <v>2200.27</v>
      </c>
      <c r="H9893" s="244">
        <f t="shared" si="464"/>
        <v>4400.54</v>
      </c>
      <c r="I9893" s="246"/>
      <c r="J9893" s="247"/>
      <c r="K9893" s="240"/>
      <c r="L9893" s="245"/>
    </row>
    <row r="9894" spans="1:12">
      <c r="A9894" s="243">
        <v>45280</v>
      </c>
      <c r="B9894" s="243">
        <v>45288</v>
      </c>
      <c r="C9894" s="244">
        <f t="shared" si="462"/>
        <v>9</v>
      </c>
      <c r="D9894" s="239">
        <v>45288</v>
      </c>
      <c r="E9894" s="245">
        <f t="shared" si="463"/>
        <v>8</v>
      </c>
      <c r="F9894" s="306" t="s">
        <v>175</v>
      </c>
      <c r="G9894" s="241">
        <v>727.76</v>
      </c>
      <c r="H9894" s="244">
        <f t="shared" si="464"/>
        <v>5822.08</v>
      </c>
      <c r="I9894" s="246"/>
      <c r="J9894" s="247"/>
      <c r="K9894" s="240"/>
      <c r="L9894" s="245"/>
    </row>
    <row r="9895" spans="1:12">
      <c r="A9895" s="243">
        <v>45280</v>
      </c>
      <c r="B9895" s="243">
        <v>45289</v>
      </c>
      <c r="C9895" s="244">
        <f t="shared" si="462"/>
        <v>10</v>
      </c>
      <c r="D9895" s="239">
        <v>45289</v>
      </c>
      <c r="E9895" s="245">
        <f t="shared" si="463"/>
        <v>9</v>
      </c>
      <c r="F9895" s="306" t="s">
        <v>175</v>
      </c>
      <c r="G9895" s="241">
        <v>273.33</v>
      </c>
      <c r="H9895" s="244">
        <f t="shared" si="464"/>
        <v>2459.9699999999998</v>
      </c>
      <c r="I9895" s="246"/>
      <c r="J9895" s="247"/>
      <c r="K9895" s="240"/>
      <c r="L9895" s="245"/>
    </row>
    <row r="9896" spans="1:12">
      <c r="A9896" s="243">
        <v>45280</v>
      </c>
      <c r="B9896" s="243">
        <v>45287</v>
      </c>
      <c r="C9896" s="244">
        <f t="shared" si="462"/>
        <v>8</v>
      </c>
      <c r="D9896" s="239">
        <v>45287</v>
      </c>
      <c r="E9896" s="245">
        <f t="shared" si="463"/>
        <v>7</v>
      </c>
      <c r="F9896" s="306" t="s">
        <v>176</v>
      </c>
      <c r="G9896" s="241">
        <v>2777.07</v>
      </c>
      <c r="H9896" s="244">
        <f t="shared" si="464"/>
        <v>19439.490000000002</v>
      </c>
      <c r="I9896" s="246"/>
      <c r="J9896" s="247"/>
      <c r="K9896" s="240"/>
      <c r="L9896" s="245"/>
    </row>
    <row r="9897" spans="1:12">
      <c r="A9897" s="243">
        <v>45280</v>
      </c>
      <c r="B9897" s="243">
        <v>45309</v>
      </c>
      <c r="C9897" s="244">
        <f t="shared" si="462"/>
        <v>30</v>
      </c>
      <c r="D9897" s="239">
        <v>45309</v>
      </c>
      <c r="E9897" s="245">
        <f t="shared" si="463"/>
        <v>29</v>
      </c>
      <c r="F9897" s="306" t="s">
        <v>175</v>
      </c>
      <c r="G9897" s="241">
        <v>441.3</v>
      </c>
      <c r="H9897" s="244">
        <f t="shared" si="464"/>
        <v>12797.7</v>
      </c>
      <c r="I9897" s="246"/>
      <c r="J9897" s="247"/>
      <c r="K9897" s="240"/>
      <c r="L9897" s="245"/>
    </row>
    <row r="9898" spans="1:12">
      <c r="A9898" s="243">
        <v>45280</v>
      </c>
      <c r="B9898" s="243">
        <v>45288</v>
      </c>
      <c r="C9898" s="244">
        <f t="shared" si="462"/>
        <v>9</v>
      </c>
      <c r="D9898" s="239">
        <v>45288</v>
      </c>
      <c r="E9898" s="245">
        <f t="shared" si="463"/>
        <v>8</v>
      </c>
      <c r="F9898" s="306" t="s">
        <v>176</v>
      </c>
      <c r="G9898" s="241">
        <v>160.1</v>
      </c>
      <c r="H9898" s="244">
        <f t="shared" si="464"/>
        <v>1280.8</v>
      </c>
      <c r="I9898" s="246"/>
      <c r="J9898" s="247"/>
      <c r="K9898" s="240"/>
      <c r="L9898" s="245"/>
    </row>
    <row r="9899" spans="1:12">
      <c r="A9899" s="243">
        <v>45280</v>
      </c>
      <c r="B9899" s="243">
        <v>45289</v>
      </c>
      <c r="C9899" s="244">
        <f t="shared" si="462"/>
        <v>10</v>
      </c>
      <c r="D9899" s="239">
        <v>45289</v>
      </c>
      <c r="E9899" s="245">
        <f t="shared" si="463"/>
        <v>9</v>
      </c>
      <c r="F9899" s="306" t="s">
        <v>176</v>
      </c>
      <c r="G9899" s="241">
        <v>140.24</v>
      </c>
      <c r="H9899" s="244">
        <f t="shared" si="464"/>
        <v>1262.1600000000001</v>
      </c>
      <c r="I9899" s="246"/>
      <c r="J9899" s="247"/>
      <c r="K9899" s="240"/>
      <c r="L9899" s="245"/>
    </row>
    <row r="9900" spans="1:12">
      <c r="A9900" s="243">
        <v>45280</v>
      </c>
      <c r="B9900" s="243">
        <v>45309</v>
      </c>
      <c r="C9900" s="244">
        <f t="shared" si="462"/>
        <v>30</v>
      </c>
      <c r="D9900" s="239">
        <v>45309</v>
      </c>
      <c r="E9900" s="245">
        <f t="shared" si="463"/>
        <v>29</v>
      </c>
      <c r="F9900" s="306" t="s">
        <v>176</v>
      </c>
      <c r="G9900" s="241">
        <v>1425.76</v>
      </c>
      <c r="H9900" s="244">
        <f t="shared" si="464"/>
        <v>41347.040000000001</v>
      </c>
      <c r="I9900" s="246"/>
      <c r="J9900" s="247"/>
      <c r="K9900" s="240"/>
      <c r="L9900" s="245"/>
    </row>
    <row r="9901" spans="1:12">
      <c r="A9901" s="243">
        <v>45280</v>
      </c>
      <c r="B9901" s="243">
        <v>45288</v>
      </c>
      <c r="C9901" s="244">
        <f t="shared" si="462"/>
        <v>9</v>
      </c>
      <c r="D9901" s="239">
        <v>45288</v>
      </c>
      <c r="E9901" s="245">
        <f t="shared" si="463"/>
        <v>8</v>
      </c>
      <c r="F9901" s="306" t="s">
        <v>177</v>
      </c>
      <c r="G9901" s="241">
        <v>15777.32</v>
      </c>
      <c r="H9901" s="244">
        <f t="shared" si="464"/>
        <v>126218.56</v>
      </c>
      <c r="I9901" s="246"/>
      <c r="J9901" s="247"/>
      <c r="K9901" s="240"/>
      <c r="L9901" s="245"/>
    </row>
    <row r="9902" spans="1:12">
      <c r="A9902" s="243">
        <v>45281</v>
      </c>
      <c r="B9902" s="243">
        <v>45289</v>
      </c>
      <c r="C9902" s="244">
        <f t="shared" si="462"/>
        <v>9</v>
      </c>
      <c r="D9902" s="239">
        <v>45289</v>
      </c>
      <c r="E9902" s="245">
        <f t="shared" si="463"/>
        <v>8</v>
      </c>
      <c r="F9902" s="306" t="s">
        <v>175</v>
      </c>
      <c r="G9902" s="241">
        <v>547.66</v>
      </c>
      <c r="H9902" s="244">
        <f t="shared" si="464"/>
        <v>4381.28</v>
      </c>
      <c r="I9902" s="246"/>
      <c r="J9902" s="247"/>
      <c r="K9902" s="240"/>
      <c r="L9902" s="245"/>
    </row>
    <row r="9903" spans="1:12">
      <c r="A9903" s="243">
        <v>45281</v>
      </c>
      <c r="B9903" s="243">
        <v>45287</v>
      </c>
      <c r="C9903" s="244">
        <f t="shared" si="462"/>
        <v>7</v>
      </c>
      <c r="D9903" s="239">
        <v>45287</v>
      </c>
      <c r="E9903" s="245">
        <f t="shared" si="463"/>
        <v>6</v>
      </c>
      <c r="F9903" s="306" t="s">
        <v>178</v>
      </c>
      <c r="G9903" s="241">
        <v>125.84</v>
      </c>
      <c r="H9903" s="244">
        <f t="shared" si="464"/>
        <v>755.04</v>
      </c>
      <c r="I9903" s="246"/>
      <c r="J9903" s="247"/>
      <c r="K9903" s="240"/>
      <c r="L9903" s="245"/>
    </row>
    <row r="9904" spans="1:12">
      <c r="A9904" s="243">
        <v>45281</v>
      </c>
      <c r="B9904" s="243">
        <v>45287</v>
      </c>
      <c r="C9904" s="244">
        <f t="shared" si="462"/>
        <v>7</v>
      </c>
      <c r="D9904" s="239">
        <v>45287</v>
      </c>
      <c r="E9904" s="245">
        <f t="shared" si="463"/>
        <v>6</v>
      </c>
      <c r="F9904" s="306" t="s">
        <v>176</v>
      </c>
      <c r="G9904" s="241">
        <v>56289.94</v>
      </c>
      <c r="H9904" s="244">
        <f t="shared" si="464"/>
        <v>337739.64</v>
      </c>
      <c r="I9904" s="246"/>
      <c r="J9904" s="247"/>
      <c r="K9904" s="240"/>
      <c r="L9904" s="245"/>
    </row>
    <row r="9905" spans="1:12">
      <c r="A9905" s="243">
        <v>45281</v>
      </c>
      <c r="B9905" s="243">
        <v>45288</v>
      </c>
      <c r="C9905" s="244">
        <f t="shared" si="462"/>
        <v>8</v>
      </c>
      <c r="D9905" s="239">
        <v>45288</v>
      </c>
      <c r="E9905" s="245">
        <f t="shared" si="463"/>
        <v>7</v>
      </c>
      <c r="F9905" s="306" t="s">
        <v>178</v>
      </c>
      <c r="G9905" s="241">
        <v>42158.13</v>
      </c>
      <c r="H9905" s="244">
        <f t="shared" si="464"/>
        <v>295106.90999999997</v>
      </c>
      <c r="I9905" s="246"/>
      <c r="J9905" s="247"/>
      <c r="K9905" s="240"/>
      <c r="L9905" s="245"/>
    </row>
    <row r="9906" spans="1:12">
      <c r="A9906" s="243">
        <v>45281</v>
      </c>
      <c r="B9906" s="243">
        <v>45369</v>
      </c>
      <c r="C9906" s="244">
        <f t="shared" si="462"/>
        <v>89</v>
      </c>
      <c r="D9906" s="239">
        <v>45369</v>
      </c>
      <c r="E9906" s="245">
        <f t="shared" si="463"/>
        <v>88</v>
      </c>
      <c r="F9906" s="306" t="s">
        <v>178</v>
      </c>
      <c r="G9906" s="241">
        <v>9665.06</v>
      </c>
      <c r="H9906" s="244">
        <f t="shared" si="464"/>
        <v>850525.27999999991</v>
      </c>
      <c r="I9906" s="246"/>
      <c r="J9906" s="247"/>
      <c r="K9906" s="240"/>
      <c r="L9906" s="245"/>
    </row>
    <row r="9907" spans="1:12">
      <c r="A9907" s="243">
        <v>45281</v>
      </c>
      <c r="B9907" s="243">
        <v>45288</v>
      </c>
      <c r="C9907" s="244">
        <f t="shared" si="462"/>
        <v>8</v>
      </c>
      <c r="D9907" s="239">
        <v>45288</v>
      </c>
      <c r="E9907" s="245">
        <f t="shared" si="463"/>
        <v>7</v>
      </c>
      <c r="F9907" s="306" t="s">
        <v>176</v>
      </c>
      <c r="G9907" s="241">
        <v>161661.43</v>
      </c>
      <c r="H9907" s="244">
        <f t="shared" si="464"/>
        <v>1131630.01</v>
      </c>
      <c r="I9907" s="246"/>
      <c r="J9907" s="247"/>
      <c r="K9907" s="240"/>
      <c r="L9907" s="245"/>
    </row>
    <row r="9908" spans="1:12">
      <c r="A9908" s="243">
        <v>45281</v>
      </c>
      <c r="B9908" s="243">
        <v>45289</v>
      </c>
      <c r="C9908" s="244">
        <f t="shared" si="462"/>
        <v>9</v>
      </c>
      <c r="D9908" s="239">
        <v>45289</v>
      </c>
      <c r="E9908" s="245">
        <f t="shared" si="463"/>
        <v>8</v>
      </c>
      <c r="F9908" s="306" t="s">
        <v>178</v>
      </c>
      <c r="G9908" s="241">
        <v>12067.01</v>
      </c>
      <c r="H9908" s="244">
        <f t="shared" si="464"/>
        <v>96536.08</v>
      </c>
      <c r="I9908" s="246"/>
      <c r="J9908" s="247"/>
      <c r="K9908" s="240"/>
      <c r="L9908" s="245"/>
    </row>
    <row r="9909" spans="1:12">
      <c r="A9909" s="243">
        <v>45281</v>
      </c>
      <c r="B9909" s="243">
        <v>45321</v>
      </c>
      <c r="C9909" s="244">
        <f t="shared" si="462"/>
        <v>41</v>
      </c>
      <c r="D9909" s="239">
        <v>45321</v>
      </c>
      <c r="E9909" s="245">
        <f t="shared" si="463"/>
        <v>40</v>
      </c>
      <c r="F9909" s="306" t="s">
        <v>176</v>
      </c>
      <c r="G9909" s="241">
        <v>1581.43</v>
      </c>
      <c r="H9909" s="244">
        <f t="shared" si="464"/>
        <v>63257.200000000004</v>
      </c>
      <c r="I9909" s="246"/>
      <c r="J9909" s="247"/>
      <c r="K9909" s="240"/>
      <c r="L9909" s="245"/>
    </row>
    <row r="9910" spans="1:12">
      <c r="A9910" s="243">
        <v>45281</v>
      </c>
      <c r="B9910" s="243">
        <v>45293</v>
      </c>
      <c r="C9910" s="244">
        <f t="shared" si="462"/>
        <v>13</v>
      </c>
      <c r="D9910" s="239">
        <v>45293</v>
      </c>
      <c r="E9910" s="245">
        <f t="shared" si="463"/>
        <v>12</v>
      </c>
      <c r="F9910" s="306" t="s">
        <v>175</v>
      </c>
      <c r="G9910" s="241">
        <v>82.06</v>
      </c>
      <c r="H9910" s="244">
        <f t="shared" si="464"/>
        <v>984.72</v>
      </c>
      <c r="I9910" s="246"/>
      <c r="J9910" s="247"/>
      <c r="K9910" s="240"/>
      <c r="L9910" s="245"/>
    </row>
    <row r="9911" spans="1:12">
      <c r="A9911" s="243">
        <v>45281</v>
      </c>
      <c r="B9911" s="243">
        <v>45287</v>
      </c>
      <c r="C9911" s="244">
        <f t="shared" si="462"/>
        <v>7</v>
      </c>
      <c r="D9911" s="239">
        <v>45287</v>
      </c>
      <c r="E9911" s="245">
        <f t="shared" si="463"/>
        <v>6</v>
      </c>
      <c r="F9911" s="306" t="s">
        <v>177</v>
      </c>
      <c r="G9911" s="241">
        <v>1101.01</v>
      </c>
      <c r="H9911" s="244">
        <f t="shared" si="464"/>
        <v>6606.0599999999995</v>
      </c>
      <c r="I9911" s="246"/>
      <c r="J9911" s="247"/>
      <c r="K9911" s="240"/>
      <c r="L9911" s="245"/>
    </row>
    <row r="9912" spans="1:12">
      <c r="A9912" s="243">
        <v>45281</v>
      </c>
      <c r="B9912" s="243">
        <v>45289</v>
      </c>
      <c r="C9912" s="244">
        <f t="shared" si="462"/>
        <v>9</v>
      </c>
      <c r="D9912" s="239">
        <v>45289</v>
      </c>
      <c r="E9912" s="245">
        <f t="shared" si="463"/>
        <v>8</v>
      </c>
      <c r="F9912" s="306" t="s">
        <v>176</v>
      </c>
      <c r="G9912" s="241">
        <v>14150.8</v>
      </c>
      <c r="H9912" s="244">
        <f t="shared" si="464"/>
        <v>113206.39999999999</v>
      </c>
      <c r="I9912" s="246"/>
      <c r="J9912" s="247"/>
      <c r="K9912" s="240"/>
      <c r="L9912" s="245"/>
    </row>
    <row r="9913" spans="1:12">
      <c r="A9913" s="243">
        <v>45281</v>
      </c>
      <c r="B9913" s="243">
        <v>45356</v>
      </c>
      <c r="C9913" s="244">
        <f t="shared" si="462"/>
        <v>76</v>
      </c>
      <c r="D9913" s="239">
        <v>45356</v>
      </c>
      <c r="E9913" s="245">
        <f t="shared" si="463"/>
        <v>75</v>
      </c>
      <c r="F9913" s="306" t="s">
        <v>175</v>
      </c>
      <c r="G9913" s="241">
        <v>43.5</v>
      </c>
      <c r="H9913" s="244">
        <f t="shared" si="464"/>
        <v>3262.5</v>
      </c>
      <c r="I9913" s="246"/>
      <c r="J9913" s="247"/>
      <c r="K9913" s="240"/>
      <c r="L9913" s="245"/>
    </row>
    <row r="9914" spans="1:12">
      <c r="A9914" s="243">
        <v>45281</v>
      </c>
      <c r="B9914" s="243">
        <v>45309</v>
      </c>
      <c r="C9914" s="244">
        <f t="shared" si="462"/>
        <v>29</v>
      </c>
      <c r="D9914" s="239">
        <v>45309</v>
      </c>
      <c r="E9914" s="245">
        <f t="shared" si="463"/>
        <v>28</v>
      </c>
      <c r="F9914" s="306" t="s">
        <v>176</v>
      </c>
      <c r="G9914" s="241">
        <v>1256.3</v>
      </c>
      <c r="H9914" s="244">
        <f t="shared" si="464"/>
        <v>35176.400000000001</v>
      </c>
      <c r="I9914" s="246"/>
      <c r="J9914" s="247"/>
      <c r="K9914" s="240"/>
      <c r="L9914" s="245"/>
    </row>
    <row r="9915" spans="1:12">
      <c r="A9915" s="243">
        <v>45281</v>
      </c>
      <c r="B9915" s="243">
        <v>45290</v>
      </c>
      <c r="C9915" s="244">
        <f t="shared" si="462"/>
        <v>10</v>
      </c>
      <c r="D9915" s="239">
        <v>45290</v>
      </c>
      <c r="E9915" s="245">
        <f t="shared" si="463"/>
        <v>9</v>
      </c>
      <c r="F9915" s="306" t="s">
        <v>175</v>
      </c>
      <c r="G9915" s="241">
        <v>36.1</v>
      </c>
      <c r="H9915" s="244">
        <f t="shared" si="464"/>
        <v>324.90000000000003</v>
      </c>
      <c r="I9915" s="246"/>
      <c r="J9915" s="247"/>
      <c r="K9915" s="240"/>
      <c r="L9915" s="245"/>
    </row>
    <row r="9916" spans="1:12">
      <c r="A9916" s="243">
        <v>45281</v>
      </c>
      <c r="B9916" s="243">
        <v>45288</v>
      </c>
      <c r="C9916" s="244">
        <f t="shared" si="462"/>
        <v>8</v>
      </c>
      <c r="D9916" s="239">
        <v>45288</v>
      </c>
      <c r="E9916" s="245">
        <f t="shared" si="463"/>
        <v>7</v>
      </c>
      <c r="F9916" s="306" t="s">
        <v>177</v>
      </c>
      <c r="G9916" s="241">
        <v>19797.78</v>
      </c>
      <c r="H9916" s="244">
        <f t="shared" si="464"/>
        <v>138584.46</v>
      </c>
      <c r="I9916" s="246"/>
      <c r="J9916" s="247"/>
      <c r="K9916" s="240"/>
      <c r="L9916" s="245"/>
    </row>
    <row r="9917" spans="1:12">
      <c r="A9917" s="243">
        <v>45281</v>
      </c>
      <c r="B9917" s="243">
        <v>45295</v>
      </c>
      <c r="C9917" s="244">
        <f t="shared" si="462"/>
        <v>15</v>
      </c>
      <c r="D9917" s="239">
        <v>45295</v>
      </c>
      <c r="E9917" s="245">
        <f t="shared" si="463"/>
        <v>14</v>
      </c>
      <c r="F9917" s="306" t="s">
        <v>175</v>
      </c>
      <c r="G9917" s="241">
        <v>24.43</v>
      </c>
      <c r="H9917" s="244">
        <f t="shared" si="464"/>
        <v>342.02</v>
      </c>
      <c r="I9917" s="246"/>
      <c r="J9917" s="247"/>
      <c r="K9917" s="240"/>
      <c r="L9917" s="245"/>
    </row>
    <row r="9918" spans="1:12">
      <c r="A9918" s="243">
        <v>45281</v>
      </c>
      <c r="B9918" s="243">
        <v>45293</v>
      </c>
      <c r="C9918" s="244">
        <f t="shared" si="462"/>
        <v>13</v>
      </c>
      <c r="D9918" s="239">
        <v>45293</v>
      </c>
      <c r="E9918" s="245">
        <f t="shared" si="463"/>
        <v>12</v>
      </c>
      <c r="F9918" s="306" t="s">
        <v>176</v>
      </c>
      <c r="G9918" s="241">
        <v>1931.16</v>
      </c>
      <c r="H9918" s="244">
        <f t="shared" si="464"/>
        <v>23173.920000000002</v>
      </c>
      <c r="I9918" s="246"/>
      <c r="J9918" s="247"/>
      <c r="K9918" s="240"/>
      <c r="L9918" s="245"/>
    </row>
    <row r="9919" spans="1:12">
      <c r="A9919" s="243">
        <v>45281</v>
      </c>
      <c r="B9919" s="243">
        <v>45349</v>
      </c>
      <c r="C9919" s="244">
        <f t="shared" si="462"/>
        <v>69</v>
      </c>
      <c r="D9919" s="239">
        <v>45349</v>
      </c>
      <c r="E9919" s="245">
        <f t="shared" si="463"/>
        <v>68</v>
      </c>
      <c r="F9919" s="306" t="s">
        <v>176</v>
      </c>
      <c r="G9919" s="241">
        <v>3213.12</v>
      </c>
      <c r="H9919" s="244">
        <f t="shared" si="464"/>
        <v>218492.16</v>
      </c>
      <c r="I9919" s="246"/>
      <c r="J9919" s="247"/>
      <c r="K9919" s="240"/>
      <c r="L9919" s="245"/>
    </row>
    <row r="9920" spans="1:12">
      <c r="A9920" s="243">
        <v>45281</v>
      </c>
      <c r="B9920" s="243">
        <v>45309</v>
      </c>
      <c r="C9920" s="244">
        <f t="shared" si="462"/>
        <v>29</v>
      </c>
      <c r="D9920" s="239">
        <v>45309</v>
      </c>
      <c r="E9920" s="245">
        <f t="shared" si="463"/>
        <v>28</v>
      </c>
      <c r="F9920" s="306" t="s">
        <v>177</v>
      </c>
      <c r="G9920" s="241">
        <v>6464.41</v>
      </c>
      <c r="H9920" s="244">
        <f t="shared" si="464"/>
        <v>181003.47999999998</v>
      </c>
      <c r="I9920" s="246"/>
      <c r="J9920" s="247"/>
      <c r="K9920" s="240"/>
      <c r="L9920" s="245"/>
    </row>
    <row r="9921" spans="1:12">
      <c r="A9921" s="243">
        <v>45281</v>
      </c>
      <c r="B9921" s="243">
        <v>45338</v>
      </c>
      <c r="C9921" s="244">
        <f t="shared" si="462"/>
        <v>58</v>
      </c>
      <c r="D9921" s="239">
        <v>45338</v>
      </c>
      <c r="E9921" s="245">
        <f t="shared" si="463"/>
        <v>57</v>
      </c>
      <c r="F9921" s="306" t="s">
        <v>175</v>
      </c>
      <c r="G9921" s="241">
        <v>78.13</v>
      </c>
      <c r="H9921" s="244">
        <f t="shared" si="464"/>
        <v>4453.41</v>
      </c>
      <c r="I9921" s="246"/>
      <c r="J9921" s="247"/>
      <c r="K9921" s="240"/>
      <c r="L9921" s="245"/>
    </row>
    <row r="9922" spans="1:12">
      <c r="A9922" s="243">
        <v>45281</v>
      </c>
      <c r="B9922" s="243">
        <v>45299</v>
      </c>
      <c r="C9922" s="244">
        <f t="shared" si="462"/>
        <v>19</v>
      </c>
      <c r="D9922" s="239">
        <v>45299</v>
      </c>
      <c r="E9922" s="245">
        <f t="shared" si="463"/>
        <v>18</v>
      </c>
      <c r="F9922" s="306" t="s">
        <v>175</v>
      </c>
      <c r="G9922" s="241">
        <v>95.88</v>
      </c>
      <c r="H9922" s="244">
        <f t="shared" si="464"/>
        <v>1725.84</v>
      </c>
      <c r="I9922" s="246"/>
      <c r="J9922" s="247"/>
      <c r="K9922" s="240"/>
      <c r="L9922" s="245"/>
    </row>
    <row r="9923" spans="1:12">
      <c r="A9923" s="243">
        <v>45281</v>
      </c>
      <c r="B9923" s="243">
        <v>45436</v>
      </c>
      <c r="C9923" s="244">
        <f t="shared" si="462"/>
        <v>156</v>
      </c>
      <c r="D9923" s="239">
        <v>45436</v>
      </c>
      <c r="E9923" s="245">
        <f t="shared" si="463"/>
        <v>155</v>
      </c>
      <c r="F9923" s="306" t="s">
        <v>176</v>
      </c>
      <c r="G9923" s="241">
        <v>868.85</v>
      </c>
      <c r="H9923" s="244">
        <f t="shared" si="464"/>
        <v>134671.75</v>
      </c>
      <c r="I9923" s="246"/>
      <c r="J9923" s="247"/>
      <c r="K9923" s="240"/>
      <c r="L9923" s="245"/>
    </row>
    <row r="9924" spans="1:12">
      <c r="A9924" s="243">
        <v>45281</v>
      </c>
      <c r="B9924" s="243">
        <v>45385</v>
      </c>
      <c r="C9924" s="244">
        <f t="shared" si="462"/>
        <v>105</v>
      </c>
      <c r="D9924" s="239">
        <v>45385</v>
      </c>
      <c r="E9924" s="245">
        <f t="shared" si="463"/>
        <v>104</v>
      </c>
      <c r="F9924" s="306" t="s">
        <v>175</v>
      </c>
      <c r="G9924" s="241">
        <v>14.1</v>
      </c>
      <c r="H9924" s="244">
        <f t="shared" si="464"/>
        <v>1466.3999999999999</v>
      </c>
      <c r="I9924" s="246"/>
      <c r="J9924" s="247"/>
      <c r="K9924" s="240"/>
      <c r="L9924" s="245"/>
    </row>
    <row r="9925" spans="1:12">
      <c r="A9925" s="243">
        <v>45281</v>
      </c>
      <c r="B9925" s="243">
        <v>45313</v>
      </c>
      <c r="C9925" s="244">
        <f t="shared" si="462"/>
        <v>33</v>
      </c>
      <c r="D9925" s="239">
        <v>45313</v>
      </c>
      <c r="E9925" s="245">
        <f t="shared" si="463"/>
        <v>32</v>
      </c>
      <c r="F9925" s="306" t="s">
        <v>176</v>
      </c>
      <c r="G9925" s="241">
        <v>1808.91</v>
      </c>
      <c r="H9925" s="244">
        <f t="shared" si="464"/>
        <v>57885.120000000003</v>
      </c>
      <c r="I9925" s="246"/>
      <c r="J9925" s="247"/>
      <c r="K9925" s="240"/>
      <c r="L9925" s="245"/>
    </row>
    <row r="9926" spans="1:12">
      <c r="A9926" s="243">
        <v>45281</v>
      </c>
      <c r="B9926" s="243">
        <v>45316</v>
      </c>
      <c r="C9926" s="244">
        <f t="shared" si="462"/>
        <v>36</v>
      </c>
      <c r="D9926" s="239">
        <v>45316</v>
      </c>
      <c r="E9926" s="245">
        <f t="shared" si="463"/>
        <v>35</v>
      </c>
      <c r="F9926" s="306" t="s">
        <v>175</v>
      </c>
      <c r="G9926" s="241">
        <v>207.93</v>
      </c>
      <c r="H9926" s="244">
        <f t="shared" si="464"/>
        <v>7277.55</v>
      </c>
      <c r="I9926" s="246"/>
      <c r="J9926" s="247"/>
      <c r="K9926" s="240"/>
      <c r="L9926" s="245"/>
    </row>
    <row r="9927" spans="1:12">
      <c r="A9927" s="243">
        <v>45281</v>
      </c>
      <c r="B9927" s="243">
        <v>45281</v>
      </c>
      <c r="C9927" s="244">
        <f t="shared" ref="C9927:C9990" si="465">B9927-A9927+1</f>
        <v>1</v>
      </c>
      <c r="D9927" s="239">
        <v>45281</v>
      </c>
      <c r="E9927" s="245">
        <f t="shared" ref="E9927:E9990" si="466">D9927-A9927</f>
        <v>0</v>
      </c>
      <c r="F9927" s="306" t="s">
        <v>175</v>
      </c>
      <c r="G9927" s="241">
        <v>1209.92</v>
      </c>
      <c r="H9927" s="244">
        <f t="shared" ref="H9927:H9990" si="467">E9927*G9927</f>
        <v>0</v>
      </c>
      <c r="I9927" s="246"/>
      <c r="J9927" s="247"/>
      <c r="K9927" s="240"/>
      <c r="L9927" s="245"/>
    </row>
    <row r="9928" spans="1:12">
      <c r="A9928" s="243">
        <v>45281</v>
      </c>
      <c r="B9928" s="243">
        <v>45282</v>
      </c>
      <c r="C9928" s="244">
        <f t="shared" si="465"/>
        <v>2</v>
      </c>
      <c r="D9928" s="239">
        <v>45282</v>
      </c>
      <c r="E9928" s="245">
        <f t="shared" si="466"/>
        <v>1</v>
      </c>
      <c r="F9928" s="306" t="s">
        <v>175</v>
      </c>
      <c r="G9928" s="241">
        <v>761586.88</v>
      </c>
      <c r="H9928" s="244">
        <f t="shared" si="467"/>
        <v>761586.88</v>
      </c>
      <c r="I9928" s="246"/>
      <c r="J9928" s="247"/>
      <c r="K9928" s="240"/>
      <c r="L9928" s="245"/>
    </row>
    <row r="9929" spans="1:12">
      <c r="A9929" s="243">
        <v>45281</v>
      </c>
      <c r="B9929" s="243">
        <v>45302</v>
      </c>
      <c r="C9929" s="244">
        <f t="shared" si="465"/>
        <v>22</v>
      </c>
      <c r="D9929" s="239">
        <v>45302</v>
      </c>
      <c r="E9929" s="245">
        <f t="shared" si="466"/>
        <v>21</v>
      </c>
      <c r="F9929" s="306" t="s">
        <v>175</v>
      </c>
      <c r="G9929" s="241">
        <v>48.19</v>
      </c>
      <c r="H9929" s="244">
        <f t="shared" si="467"/>
        <v>1011.99</v>
      </c>
      <c r="I9929" s="246"/>
      <c r="J9929" s="247"/>
      <c r="K9929" s="240"/>
      <c r="L9929" s="245"/>
    </row>
    <row r="9930" spans="1:12">
      <c r="A9930" s="243">
        <v>45281</v>
      </c>
      <c r="B9930" s="243">
        <v>45281</v>
      </c>
      <c r="C9930" s="244">
        <f t="shared" si="465"/>
        <v>1</v>
      </c>
      <c r="D9930" s="239">
        <v>45281</v>
      </c>
      <c r="E9930" s="245">
        <f t="shared" si="466"/>
        <v>0</v>
      </c>
      <c r="F9930" s="306" t="s">
        <v>176</v>
      </c>
      <c r="G9930" s="241">
        <v>5826.45</v>
      </c>
      <c r="H9930" s="244">
        <f t="shared" si="467"/>
        <v>0</v>
      </c>
      <c r="I9930" s="246"/>
      <c r="J9930" s="247"/>
      <c r="K9930" s="240"/>
      <c r="L9930" s="245"/>
    </row>
    <row r="9931" spans="1:12">
      <c r="A9931" s="243">
        <v>45281</v>
      </c>
      <c r="B9931" s="243">
        <v>45282</v>
      </c>
      <c r="C9931" s="244">
        <f t="shared" si="465"/>
        <v>2</v>
      </c>
      <c r="D9931" s="239">
        <v>45282</v>
      </c>
      <c r="E9931" s="245">
        <f t="shared" si="466"/>
        <v>1</v>
      </c>
      <c r="F9931" s="306" t="s">
        <v>178</v>
      </c>
      <c r="G9931" s="241">
        <v>50933.91</v>
      </c>
      <c r="H9931" s="244">
        <f t="shared" si="467"/>
        <v>50933.91</v>
      </c>
      <c r="I9931" s="246"/>
      <c r="J9931" s="247"/>
      <c r="K9931" s="240"/>
      <c r="L9931" s="245"/>
    </row>
    <row r="9932" spans="1:12">
      <c r="A9932" s="243">
        <v>45281</v>
      </c>
      <c r="B9932" s="243">
        <v>45320</v>
      </c>
      <c r="C9932" s="244">
        <f t="shared" si="465"/>
        <v>40</v>
      </c>
      <c r="D9932" s="239">
        <v>45320</v>
      </c>
      <c r="E9932" s="245">
        <f t="shared" si="466"/>
        <v>39</v>
      </c>
      <c r="F9932" s="306" t="s">
        <v>175</v>
      </c>
      <c r="G9932" s="241">
        <v>24.06</v>
      </c>
      <c r="H9932" s="244">
        <f t="shared" si="467"/>
        <v>938.33999999999992</v>
      </c>
      <c r="I9932" s="246"/>
      <c r="J9932" s="247"/>
      <c r="K9932" s="240"/>
      <c r="L9932" s="245"/>
    </row>
    <row r="9933" spans="1:12">
      <c r="A9933" s="243">
        <v>45281</v>
      </c>
      <c r="B9933" s="243">
        <v>45282</v>
      </c>
      <c r="C9933" s="244">
        <f t="shared" si="465"/>
        <v>2</v>
      </c>
      <c r="D9933" s="239">
        <v>45282</v>
      </c>
      <c r="E9933" s="245">
        <f t="shared" si="466"/>
        <v>1</v>
      </c>
      <c r="F9933" s="306" t="s">
        <v>176</v>
      </c>
      <c r="G9933" s="241">
        <v>375263.92</v>
      </c>
      <c r="H9933" s="244">
        <f t="shared" si="467"/>
        <v>375263.92</v>
      </c>
      <c r="I9933" s="246"/>
      <c r="J9933" s="247"/>
      <c r="K9933" s="240"/>
      <c r="L9933" s="245"/>
    </row>
    <row r="9934" spans="1:12">
      <c r="A9934" s="243">
        <v>45281</v>
      </c>
      <c r="B9934" s="243">
        <v>45380</v>
      </c>
      <c r="C9934" s="244">
        <f t="shared" si="465"/>
        <v>100</v>
      </c>
      <c r="D9934" s="239">
        <v>45380</v>
      </c>
      <c r="E9934" s="245">
        <f t="shared" si="466"/>
        <v>99</v>
      </c>
      <c r="F9934" s="306" t="s">
        <v>176</v>
      </c>
      <c r="G9934" s="241">
        <v>3402.34</v>
      </c>
      <c r="H9934" s="244">
        <f t="shared" si="467"/>
        <v>336831.66000000003</v>
      </c>
      <c r="I9934" s="246"/>
      <c r="J9934" s="247"/>
      <c r="K9934" s="240"/>
      <c r="L9934" s="245"/>
    </row>
    <row r="9935" spans="1:12">
      <c r="A9935" s="243">
        <v>45281</v>
      </c>
      <c r="B9935" s="243">
        <v>45281</v>
      </c>
      <c r="C9935" s="244">
        <f t="shared" si="465"/>
        <v>1</v>
      </c>
      <c r="D9935" s="239">
        <v>45281</v>
      </c>
      <c r="E9935" s="245">
        <f t="shared" si="466"/>
        <v>0</v>
      </c>
      <c r="F9935" s="306" t="s">
        <v>177</v>
      </c>
      <c r="G9935" s="241">
        <v>354.12</v>
      </c>
      <c r="H9935" s="244">
        <f t="shared" si="467"/>
        <v>0</v>
      </c>
      <c r="I9935" s="246"/>
      <c r="J9935" s="247"/>
      <c r="K9935" s="240"/>
      <c r="L9935" s="245"/>
    </row>
    <row r="9936" spans="1:12">
      <c r="A9936" s="243">
        <v>45281</v>
      </c>
      <c r="B9936" s="243">
        <v>45287</v>
      </c>
      <c r="C9936" s="244">
        <f t="shared" si="465"/>
        <v>7</v>
      </c>
      <c r="D9936" s="239">
        <v>45287</v>
      </c>
      <c r="E9936" s="245">
        <f t="shared" si="466"/>
        <v>6</v>
      </c>
      <c r="F9936" s="306" t="s">
        <v>175</v>
      </c>
      <c r="G9936" s="241">
        <v>16658.48</v>
      </c>
      <c r="H9936" s="244">
        <f t="shared" si="467"/>
        <v>99950.88</v>
      </c>
      <c r="I9936" s="246"/>
      <c r="J9936" s="247"/>
      <c r="K9936" s="240"/>
      <c r="L9936" s="245"/>
    </row>
    <row r="9937" spans="1:12">
      <c r="A9937" s="243">
        <v>45281</v>
      </c>
      <c r="B9937" s="243">
        <v>45282</v>
      </c>
      <c r="C9937" s="244">
        <f t="shared" si="465"/>
        <v>2</v>
      </c>
      <c r="D9937" s="239">
        <v>45282</v>
      </c>
      <c r="E9937" s="245">
        <f t="shared" si="466"/>
        <v>1</v>
      </c>
      <c r="F9937" s="306" t="s">
        <v>177</v>
      </c>
      <c r="G9937" s="241">
        <v>30534.14</v>
      </c>
      <c r="H9937" s="244">
        <f t="shared" si="467"/>
        <v>30534.14</v>
      </c>
      <c r="I9937" s="246"/>
      <c r="J9937" s="247"/>
      <c r="K9937" s="240"/>
      <c r="L9937" s="245"/>
    </row>
    <row r="9938" spans="1:12">
      <c r="A9938" s="243">
        <v>45281</v>
      </c>
      <c r="B9938" s="243">
        <v>45414</v>
      </c>
      <c r="C9938" s="244">
        <f t="shared" si="465"/>
        <v>134</v>
      </c>
      <c r="D9938" s="239">
        <v>45414</v>
      </c>
      <c r="E9938" s="245">
        <f t="shared" si="466"/>
        <v>133</v>
      </c>
      <c r="F9938" s="306" t="s">
        <v>175</v>
      </c>
      <c r="G9938" s="241">
        <v>172.83</v>
      </c>
      <c r="H9938" s="244">
        <f t="shared" si="467"/>
        <v>22986.390000000003</v>
      </c>
      <c r="I9938" s="246"/>
      <c r="J9938" s="247"/>
      <c r="K9938" s="240"/>
      <c r="L9938" s="245"/>
    </row>
    <row r="9939" spans="1:12">
      <c r="A9939" s="243">
        <v>45281</v>
      </c>
      <c r="B9939" s="243">
        <v>45288</v>
      </c>
      <c r="C9939" s="244">
        <f t="shared" si="465"/>
        <v>8</v>
      </c>
      <c r="D9939" s="239">
        <v>45288</v>
      </c>
      <c r="E9939" s="245">
        <f t="shared" si="466"/>
        <v>7</v>
      </c>
      <c r="F9939" s="306" t="s">
        <v>175</v>
      </c>
      <c r="G9939" s="241">
        <v>241.76</v>
      </c>
      <c r="H9939" s="244">
        <f t="shared" si="467"/>
        <v>1692.32</v>
      </c>
      <c r="I9939" s="246"/>
      <c r="J9939" s="247"/>
      <c r="K9939" s="240"/>
      <c r="L9939" s="245"/>
    </row>
    <row r="9940" spans="1:12">
      <c r="A9940" s="243">
        <v>45282</v>
      </c>
      <c r="B9940" s="243">
        <v>45379</v>
      </c>
      <c r="C9940" s="244">
        <f t="shared" si="465"/>
        <v>98</v>
      </c>
      <c r="D9940" s="239">
        <v>45379</v>
      </c>
      <c r="E9940" s="245">
        <f t="shared" si="466"/>
        <v>97</v>
      </c>
      <c r="F9940" s="306" t="s">
        <v>176</v>
      </c>
      <c r="G9940" s="241">
        <v>46.24</v>
      </c>
      <c r="H9940" s="244">
        <f t="shared" si="467"/>
        <v>4485.28</v>
      </c>
      <c r="I9940" s="246"/>
      <c r="J9940" s="247"/>
      <c r="K9940" s="240"/>
      <c r="L9940" s="245"/>
    </row>
    <row r="9941" spans="1:12">
      <c r="A9941" s="243">
        <v>45282</v>
      </c>
      <c r="B9941" s="243">
        <v>45313</v>
      </c>
      <c r="C9941" s="244">
        <f t="shared" si="465"/>
        <v>32</v>
      </c>
      <c r="D9941" s="239">
        <v>45313</v>
      </c>
      <c r="E9941" s="245">
        <f t="shared" si="466"/>
        <v>31</v>
      </c>
      <c r="F9941" s="306" t="s">
        <v>179</v>
      </c>
      <c r="G9941" s="241">
        <v>1084.33</v>
      </c>
      <c r="H9941" s="244">
        <f t="shared" si="467"/>
        <v>33614.229999999996</v>
      </c>
      <c r="I9941" s="246"/>
      <c r="J9941" s="247"/>
      <c r="K9941" s="240"/>
      <c r="L9941" s="245"/>
    </row>
    <row r="9942" spans="1:12">
      <c r="A9942" s="243">
        <v>45282</v>
      </c>
      <c r="B9942" s="243">
        <v>45282</v>
      </c>
      <c r="C9942" s="244">
        <f t="shared" si="465"/>
        <v>1</v>
      </c>
      <c r="D9942" s="239">
        <v>45282</v>
      </c>
      <c r="E9942" s="245">
        <f t="shared" si="466"/>
        <v>0</v>
      </c>
      <c r="F9942" s="306" t="s">
        <v>176</v>
      </c>
      <c r="G9942" s="241">
        <v>18201.86</v>
      </c>
      <c r="H9942" s="244">
        <f t="shared" si="467"/>
        <v>0</v>
      </c>
      <c r="I9942" s="246"/>
      <c r="J9942" s="247"/>
      <c r="K9942" s="240"/>
      <c r="L9942" s="245"/>
    </row>
    <row r="9943" spans="1:12">
      <c r="A9943" s="243">
        <v>45282</v>
      </c>
      <c r="B9943" s="243">
        <v>45301</v>
      </c>
      <c r="C9943" s="244">
        <f t="shared" si="465"/>
        <v>20</v>
      </c>
      <c r="D9943" s="239">
        <v>45301</v>
      </c>
      <c r="E9943" s="245">
        <f t="shared" si="466"/>
        <v>19</v>
      </c>
      <c r="F9943" s="306" t="s">
        <v>176</v>
      </c>
      <c r="G9943" s="241">
        <v>22.04</v>
      </c>
      <c r="H9943" s="244">
        <f t="shared" si="467"/>
        <v>418.76</v>
      </c>
      <c r="I9943" s="246"/>
      <c r="J9943" s="247"/>
      <c r="K9943" s="240"/>
      <c r="L9943" s="245"/>
    </row>
    <row r="9944" spans="1:12">
      <c r="A9944" s="243">
        <v>45282</v>
      </c>
      <c r="B9944" s="243">
        <v>45287</v>
      </c>
      <c r="C9944" s="244">
        <f t="shared" si="465"/>
        <v>6</v>
      </c>
      <c r="D9944" s="239">
        <v>45287</v>
      </c>
      <c r="E9944" s="245">
        <f t="shared" si="466"/>
        <v>5</v>
      </c>
      <c r="F9944" s="306" t="s">
        <v>175</v>
      </c>
      <c r="G9944" s="241">
        <v>795997.39</v>
      </c>
      <c r="H9944" s="244">
        <f t="shared" si="467"/>
        <v>3979986.95</v>
      </c>
      <c r="I9944" s="246"/>
      <c r="J9944" s="247"/>
      <c r="K9944" s="240"/>
      <c r="L9944" s="245"/>
    </row>
    <row r="9945" spans="1:12">
      <c r="A9945" s="243">
        <v>45282</v>
      </c>
      <c r="B9945" s="243">
        <v>45282</v>
      </c>
      <c r="C9945" s="244">
        <f t="shared" si="465"/>
        <v>1</v>
      </c>
      <c r="D9945" s="239">
        <v>45282</v>
      </c>
      <c r="E9945" s="245">
        <f t="shared" si="466"/>
        <v>0</v>
      </c>
      <c r="F9945" s="306" t="s">
        <v>177</v>
      </c>
      <c r="G9945" s="241">
        <v>519.66</v>
      </c>
      <c r="H9945" s="244">
        <f t="shared" si="467"/>
        <v>0</v>
      </c>
      <c r="I9945" s="246"/>
      <c r="J9945" s="247"/>
      <c r="K9945" s="240"/>
      <c r="L9945" s="245"/>
    </row>
    <row r="9946" spans="1:12">
      <c r="A9946" s="243">
        <v>45282</v>
      </c>
      <c r="B9946" s="243">
        <v>45288</v>
      </c>
      <c r="C9946" s="244">
        <f t="shared" si="465"/>
        <v>7</v>
      </c>
      <c r="D9946" s="239">
        <v>45288</v>
      </c>
      <c r="E9946" s="245">
        <f t="shared" si="466"/>
        <v>6</v>
      </c>
      <c r="F9946" s="306" t="s">
        <v>175</v>
      </c>
      <c r="G9946" s="241">
        <v>734.21</v>
      </c>
      <c r="H9946" s="244">
        <f t="shared" si="467"/>
        <v>4405.26</v>
      </c>
      <c r="I9946" s="246"/>
      <c r="J9946" s="247"/>
      <c r="K9946" s="240"/>
      <c r="L9946" s="245"/>
    </row>
    <row r="9947" spans="1:12">
      <c r="A9947" s="243">
        <v>45282</v>
      </c>
      <c r="B9947" s="243">
        <v>45307</v>
      </c>
      <c r="C9947" s="244">
        <f t="shared" si="465"/>
        <v>26</v>
      </c>
      <c r="D9947" s="239">
        <v>45307</v>
      </c>
      <c r="E9947" s="245">
        <f t="shared" si="466"/>
        <v>25</v>
      </c>
      <c r="F9947" s="306" t="s">
        <v>175</v>
      </c>
      <c r="G9947" s="241">
        <v>12.8</v>
      </c>
      <c r="H9947" s="244">
        <f t="shared" si="467"/>
        <v>320</v>
      </c>
      <c r="I9947" s="246"/>
      <c r="J9947" s="247"/>
      <c r="K9947" s="240"/>
      <c r="L9947" s="245"/>
    </row>
    <row r="9948" spans="1:12">
      <c r="A9948" s="243">
        <v>45282</v>
      </c>
      <c r="B9948" s="243">
        <v>45282</v>
      </c>
      <c r="C9948" s="244">
        <f t="shared" si="465"/>
        <v>1</v>
      </c>
      <c r="D9948" s="239">
        <v>45282</v>
      </c>
      <c r="E9948" s="245">
        <f t="shared" si="466"/>
        <v>0</v>
      </c>
      <c r="F9948" s="306" t="s">
        <v>179</v>
      </c>
      <c r="G9948" s="241">
        <v>7155.12</v>
      </c>
      <c r="H9948" s="244">
        <f t="shared" si="467"/>
        <v>0</v>
      </c>
      <c r="I9948" s="246"/>
      <c r="J9948" s="247"/>
      <c r="K9948" s="240"/>
      <c r="L9948" s="245"/>
    </row>
    <row r="9949" spans="1:12">
      <c r="A9949" s="243">
        <v>45282</v>
      </c>
      <c r="B9949" s="243">
        <v>45289</v>
      </c>
      <c r="C9949" s="244">
        <f t="shared" si="465"/>
        <v>8</v>
      </c>
      <c r="D9949" s="239">
        <v>45289</v>
      </c>
      <c r="E9949" s="245">
        <f t="shared" si="466"/>
        <v>7</v>
      </c>
      <c r="F9949" s="306" t="s">
        <v>175</v>
      </c>
      <c r="G9949" s="241">
        <v>2471.36</v>
      </c>
      <c r="H9949" s="244">
        <f t="shared" si="467"/>
        <v>17299.52</v>
      </c>
      <c r="I9949" s="246"/>
      <c r="J9949" s="247"/>
      <c r="K9949" s="240"/>
      <c r="L9949" s="245"/>
    </row>
    <row r="9950" spans="1:12">
      <c r="A9950" s="243">
        <v>45282</v>
      </c>
      <c r="B9950" s="243">
        <v>45287</v>
      </c>
      <c r="C9950" s="244">
        <f t="shared" si="465"/>
        <v>6</v>
      </c>
      <c r="D9950" s="239">
        <v>45287</v>
      </c>
      <c r="E9950" s="245">
        <f t="shared" si="466"/>
        <v>5</v>
      </c>
      <c r="F9950" s="306" t="s">
        <v>178</v>
      </c>
      <c r="G9950" s="241">
        <v>78226.679999999993</v>
      </c>
      <c r="H9950" s="244">
        <f t="shared" si="467"/>
        <v>391133.39999999997</v>
      </c>
      <c r="I9950" s="246"/>
      <c r="J9950" s="247"/>
      <c r="K9950" s="240"/>
      <c r="L9950" s="245"/>
    </row>
    <row r="9951" spans="1:12">
      <c r="A9951" s="243">
        <v>45282</v>
      </c>
      <c r="B9951" s="243">
        <v>45330</v>
      </c>
      <c r="C9951" s="244">
        <f t="shared" si="465"/>
        <v>49</v>
      </c>
      <c r="D9951" s="239">
        <v>45330</v>
      </c>
      <c r="E9951" s="245">
        <f t="shared" si="466"/>
        <v>48</v>
      </c>
      <c r="F9951" s="306" t="s">
        <v>176</v>
      </c>
      <c r="G9951" s="241">
        <v>90.44</v>
      </c>
      <c r="H9951" s="244">
        <f t="shared" si="467"/>
        <v>4341.12</v>
      </c>
      <c r="I9951" s="246"/>
      <c r="J9951" s="247"/>
      <c r="K9951" s="240"/>
      <c r="L9951" s="245"/>
    </row>
    <row r="9952" spans="1:12">
      <c r="A9952" s="243">
        <v>45282</v>
      </c>
      <c r="B9952" s="243">
        <v>45287</v>
      </c>
      <c r="C9952" s="244">
        <f t="shared" si="465"/>
        <v>6</v>
      </c>
      <c r="D9952" s="239">
        <v>45287</v>
      </c>
      <c r="E9952" s="245">
        <f t="shared" si="466"/>
        <v>5</v>
      </c>
      <c r="F9952" s="306" t="s">
        <v>176</v>
      </c>
      <c r="G9952" s="241">
        <v>817980.83</v>
      </c>
      <c r="H9952" s="244">
        <f t="shared" si="467"/>
        <v>4089904.15</v>
      </c>
      <c r="I9952" s="246"/>
      <c r="J9952" s="247"/>
      <c r="K9952" s="240"/>
      <c r="L9952" s="245"/>
    </row>
    <row r="9953" spans="1:12">
      <c r="A9953" s="243">
        <v>45282</v>
      </c>
      <c r="B9953" s="243">
        <v>45288</v>
      </c>
      <c r="C9953" s="244">
        <f t="shared" si="465"/>
        <v>7</v>
      </c>
      <c r="D9953" s="239">
        <v>45288</v>
      </c>
      <c r="E9953" s="245">
        <f t="shared" si="466"/>
        <v>6</v>
      </c>
      <c r="F9953" s="306" t="s">
        <v>178</v>
      </c>
      <c r="G9953" s="241">
        <v>1108.55</v>
      </c>
      <c r="H9953" s="244">
        <f t="shared" si="467"/>
        <v>6651.2999999999993</v>
      </c>
      <c r="I9953" s="246"/>
      <c r="J9953" s="247"/>
      <c r="K9953" s="240"/>
      <c r="L9953" s="245"/>
    </row>
    <row r="9954" spans="1:12">
      <c r="A9954" s="243">
        <v>45282</v>
      </c>
      <c r="B9954" s="243">
        <v>45309</v>
      </c>
      <c r="C9954" s="244">
        <f t="shared" si="465"/>
        <v>28</v>
      </c>
      <c r="D9954" s="239">
        <v>45309</v>
      </c>
      <c r="E9954" s="245">
        <f t="shared" si="466"/>
        <v>27</v>
      </c>
      <c r="F9954" s="306" t="s">
        <v>175</v>
      </c>
      <c r="G9954" s="241">
        <v>214.08</v>
      </c>
      <c r="H9954" s="244">
        <f t="shared" si="467"/>
        <v>5780.1600000000008</v>
      </c>
      <c r="I9954" s="246"/>
      <c r="J9954" s="247"/>
      <c r="K9954" s="240"/>
      <c r="L9954" s="245"/>
    </row>
    <row r="9955" spans="1:12">
      <c r="A9955" s="243">
        <v>45282</v>
      </c>
      <c r="B9955" s="243">
        <v>45288</v>
      </c>
      <c r="C9955" s="244">
        <f t="shared" si="465"/>
        <v>7</v>
      </c>
      <c r="D9955" s="239">
        <v>45288</v>
      </c>
      <c r="E9955" s="245">
        <f t="shared" si="466"/>
        <v>6</v>
      </c>
      <c r="F9955" s="306" t="s">
        <v>176</v>
      </c>
      <c r="G9955" s="241">
        <v>350711.99</v>
      </c>
      <c r="H9955" s="244">
        <f t="shared" si="467"/>
        <v>2104271.94</v>
      </c>
      <c r="I9955" s="246"/>
      <c r="J9955" s="247"/>
      <c r="K9955" s="240"/>
      <c r="L9955" s="245"/>
    </row>
    <row r="9956" spans="1:12">
      <c r="A9956" s="243">
        <v>45282</v>
      </c>
      <c r="B9956" s="243">
        <v>45293</v>
      </c>
      <c r="C9956" s="244">
        <f t="shared" si="465"/>
        <v>12</v>
      </c>
      <c r="D9956" s="239">
        <v>45293</v>
      </c>
      <c r="E9956" s="245">
        <f t="shared" si="466"/>
        <v>11</v>
      </c>
      <c r="F9956" s="306" t="s">
        <v>175</v>
      </c>
      <c r="G9956" s="241">
        <v>26.29</v>
      </c>
      <c r="H9956" s="244">
        <f t="shared" si="467"/>
        <v>289.19</v>
      </c>
      <c r="I9956" s="246"/>
      <c r="J9956" s="247"/>
      <c r="K9956" s="240"/>
      <c r="L9956" s="245"/>
    </row>
    <row r="9957" spans="1:12">
      <c r="A9957" s="243">
        <v>45282</v>
      </c>
      <c r="B9957" s="243">
        <v>45418</v>
      </c>
      <c r="C9957" s="244">
        <f t="shared" si="465"/>
        <v>137</v>
      </c>
      <c r="D9957" s="239">
        <v>45418</v>
      </c>
      <c r="E9957" s="245">
        <f t="shared" si="466"/>
        <v>136</v>
      </c>
      <c r="F9957" s="306" t="s">
        <v>175</v>
      </c>
      <c r="G9957" s="241">
        <v>31.6</v>
      </c>
      <c r="H9957" s="244">
        <f t="shared" si="467"/>
        <v>4297.6000000000004</v>
      </c>
      <c r="I9957" s="246"/>
      <c r="J9957" s="247"/>
      <c r="K9957" s="240"/>
      <c r="L9957" s="245"/>
    </row>
    <row r="9958" spans="1:12">
      <c r="A9958" s="243">
        <v>45282</v>
      </c>
      <c r="B9958" s="243">
        <v>45289</v>
      </c>
      <c r="C9958" s="244">
        <f t="shared" si="465"/>
        <v>8</v>
      </c>
      <c r="D9958" s="239">
        <v>45289</v>
      </c>
      <c r="E9958" s="245">
        <f t="shared" si="466"/>
        <v>7</v>
      </c>
      <c r="F9958" s="306" t="s">
        <v>178</v>
      </c>
      <c r="G9958" s="241">
        <v>105.81</v>
      </c>
      <c r="H9958" s="244">
        <f t="shared" si="467"/>
        <v>740.67000000000007</v>
      </c>
      <c r="I9958" s="246"/>
      <c r="J9958" s="247"/>
      <c r="K9958" s="240"/>
      <c r="L9958" s="245"/>
    </row>
    <row r="9959" spans="1:12">
      <c r="A9959" s="243">
        <v>45282</v>
      </c>
      <c r="B9959" s="243">
        <v>45289</v>
      </c>
      <c r="C9959" s="244">
        <f t="shared" si="465"/>
        <v>8</v>
      </c>
      <c r="D9959" s="239">
        <v>45289</v>
      </c>
      <c r="E9959" s="245">
        <f t="shared" si="466"/>
        <v>7</v>
      </c>
      <c r="F9959" s="306" t="s">
        <v>176</v>
      </c>
      <c r="G9959" s="241">
        <v>83145.06</v>
      </c>
      <c r="H9959" s="244">
        <f t="shared" si="467"/>
        <v>582015.41999999993</v>
      </c>
      <c r="I9959" s="246"/>
      <c r="J9959" s="247"/>
      <c r="K9959" s="240"/>
      <c r="L9959" s="245"/>
    </row>
    <row r="9960" spans="1:12">
      <c r="A9960" s="243">
        <v>45282</v>
      </c>
      <c r="B9960" s="243">
        <v>45287</v>
      </c>
      <c r="C9960" s="244">
        <f t="shared" si="465"/>
        <v>6</v>
      </c>
      <c r="D9960" s="239">
        <v>45287</v>
      </c>
      <c r="E9960" s="245">
        <f t="shared" si="466"/>
        <v>5</v>
      </c>
      <c r="F9960" s="306" t="s">
        <v>177</v>
      </c>
      <c r="G9960" s="241">
        <v>45384.99</v>
      </c>
      <c r="H9960" s="244">
        <f t="shared" si="467"/>
        <v>226924.94999999998</v>
      </c>
      <c r="I9960" s="246"/>
      <c r="J9960" s="247"/>
      <c r="K9960" s="240"/>
      <c r="L9960" s="245"/>
    </row>
    <row r="9961" spans="1:12">
      <c r="A9961" s="243">
        <v>45282</v>
      </c>
      <c r="B9961" s="243">
        <v>45294</v>
      </c>
      <c r="C9961" s="244">
        <f t="shared" si="465"/>
        <v>13</v>
      </c>
      <c r="D9961" s="239">
        <v>45294</v>
      </c>
      <c r="E9961" s="245">
        <f t="shared" si="466"/>
        <v>12</v>
      </c>
      <c r="F9961" s="306" t="s">
        <v>175</v>
      </c>
      <c r="G9961" s="241">
        <v>33.26</v>
      </c>
      <c r="H9961" s="244">
        <f t="shared" si="467"/>
        <v>399.12</v>
      </c>
      <c r="I9961" s="246"/>
      <c r="J9961" s="247"/>
      <c r="K9961" s="240"/>
      <c r="L9961" s="245"/>
    </row>
    <row r="9962" spans="1:12">
      <c r="A9962" s="243">
        <v>45282</v>
      </c>
      <c r="B9962" s="243">
        <v>45288</v>
      </c>
      <c r="C9962" s="244">
        <f t="shared" si="465"/>
        <v>7</v>
      </c>
      <c r="D9962" s="239">
        <v>45288</v>
      </c>
      <c r="E9962" s="245">
        <f t="shared" si="466"/>
        <v>6</v>
      </c>
      <c r="F9962" s="306" t="s">
        <v>177</v>
      </c>
      <c r="G9962" s="241">
        <v>13002.04</v>
      </c>
      <c r="H9962" s="244">
        <f t="shared" si="467"/>
        <v>78012.240000000005</v>
      </c>
      <c r="I9962" s="246"/>
      <c r="J9962" s="247"/>
      <c r="K9962" s="240"/>
      <c r="L9962" s="245"/>
    </row>
    <row r="9963" spans="1:12">
      <c r="A9963" s="243">
        <v>45282</v>
      </c>
      <c r="B9963" s="243">
        <v>45290</v>
      </c>
      <c r="C9963" s="244">
        <f t="shared" si="465"/>
        <v>9</v>
      </c>
      <c r="D9963" s="239">
        <v>45290</v>
      </c>
      <c r="E9963" s="245">
        <f t="shared" si="466"/>
        <v>8</v>
      </c>
      <c r="F9963" s="306" t="s">
        <v>175</v>
      </c>
      <c r="G9963" s="241">
        <v>28.45</v>
      </c>
      <c r="H9963" s="244">
        <f t="shared" si="467"/>
        <v>227.6</v>
      </c>
      <c r="I9963" s="246"/>
      <c r="J9963" s="247"/>
      <c r="K9963" s="240"/>
      <c r="L9963" s="245"/>
    </row>
    <row r="9964" spans="1:12">
      <c r="A9964" s="243">
        <v>45282</v>
      </c>
      <c r="B9964" s="243">
        <v>45309</v>
      </c>
      <c r="C9964" s="244">
        <f t="shared" si="465"/>
        <v>28</v>
      </c>
      <c r="D9964" s="239">
        <v>45309</v>
      </c>
      <c r="E9964" s="245">
        <f t="shared" si="466"/>
        <v>27</v>
      </c>
      <c r="F9964" s="306" t="s">
        <v>176</v>
      </c>
      <c r="G9964" s="241">
        <v>1973.43</v>
      </c>
      <c r="H9964" s="244">
        <f t="shared" si="467"/>
        <v>53282.61</v>
      </c>
      <c r="I9964" s="246"/>
      <c r="J9964" s="247"/>
      <c r="K9964" s="240"/>
      <c r="L9964" s="245"/>
    </row>
    <row r="9965" spans="1:12">
      <c r="A9965" s="243">
        <v>45282</v>
      </c>
      <c r="B9965" s="243">
        <v>45295</v>
      </c>
      <c r="C9965" s="244">
        <f t="shared" si="465"/>
        <v>14</v>
      </c>
      <c r="D9965" s="239">
        <v>45295</v>
      </c>
      <c r="E9965" s="245">
        <f t="shared" si="466"/>
        <v>13</v>
      </c>
      <c r="F9965" s="306" t="s">
        <v>175</v>
      </c>
      <c r="G9965" s="241">
        <v>190.15</v>
      </c>
      <c r="H9965" s="244">
        <f t="shared" si="467"/>
        <v>2471.9500000000003</v>
      </c>
      <c r="I9965" s="246"/>
      <c r="J9965" s="247"/>
      <c r="K9965" s="240"/>
      <c r="L9965" s="245"/>
    </row>
    <row r="9966" spans="1:12">
      <c r="A9966" s="243">
        <v>45282</v>
      </c>
      <c r="B9966" s="243">
        <v>45289</v>
      </c>
      <c r="C9966" s="244">
        <f t="shared" si="465"/>
        <v>8</v>
      </c>
      <c r="D9966" s="239">
        <v>45289</v>
      </c>
      <c r="E9966" s="245">
        <f t="shared" si="466"/>
        <v>7</v>
      </c>
      <c r="F9966" s="306" t="s">
        <v>177</v>
      </c>
      <c r="G9966" s="241">
        <v>232.19</v>
      </c>
      <c r="H9966" s="244">
        <f t="shared" si="467"/>
        <v>1625.33</v>
      </c>
      <c r="I9966" s="246"/>
      <c r="J9966" s="247"/>
      <c r="K9966" s="240"/>
      <c r="L9966" s="245"/>
    </row>
    <row r="9967" spans="1:12">
      <c r="A9967" s="243">
        <v>45282</v>
      </c>
      <c r="B9967" s="243">
        <v>45293</v>
      </c>
      <c r="C9967" s="244">
        <f t="shared" si="465"/>
        <v>12</v>
      </c>
      <c r="D9967" s="239">
        <v>45293</v>
      </c>
      <c r="E9967" s="245">
        <f t="shared" si="466"/>
        <v>11</v>
      </c>
      <c r="F9967" s="306" t="s">
        <v>176</v>
      </c>
      <c r="G9967" s="241">
        <v>30685.13</v>
      </c>
      <c r="H9967" s="244">
        <f t="shared" si="467"/>
        <v>337536.43</v>
      </c>
      <c r="I9967" s="246"/>
      <c r="J9967" s="247"/>
      <c r="K9967" s="240"/>
      <c r="L9967" s="245"/>
    </row>
    <row r="9968" spans="1:12">
      <c r="A9968" s="243">
        <v>45282</v>
      </c>
      <c r="B9968" s="243">
        <v>45287</v>
      </c>
      <c r="C9968" s="244">
        <f t="shared" si="465"/>
        <v>6</v>
      </c>
      <c r="D9968" s="239">
        <v>45287</v>
      </c>
      <c r="E9968" s="245">
        <f t="shared" si="466"/>
        <v>5</v>
      </c>
      <c r="F9968" s="306" t="s">
        <v>179</v>
      </c>
      <c r="G9968" s="241">
        <v>2810.68</v>
      </c>
      <c r="H9968" s="244">
        <f t="shared" si="467"/>
        <v>14053.4</v>
      </c>
      <c r="I9968" s="246"/>
      <c r="J9968" s="247"/>
      <c r="K9968" s="240"/>
      <c r="L9968" s="245"/>
    </row>
    <row r="9969" spans="1:12">
      <c r="A9969" s="243">
        <v>45282</v>
      </c>
      <c r="B9969" s="243">
        <v>45411</v>
      </c>
      <c r="C9969" s="244">
        <f t="shared" si="465"/>
        <v>130</v>
      </c>
      <c r="D9969" s="239">
        <v>45411</v>
      </c>
      <c r="E9969" s="245">
        <f t="shared" si="466"/>
        <v>129</v>
      </c>
      <c r="F9969" s="306" t="s">
        <v>176</v>
      </c>
      <c r="G9969" s="241">
        <v>46474.400000000001</v>
      </c>
      <c r="H9969" s="244">
        <f t="shared" si="467"/>
        <v>5995197.6000000006</v>
      </c>
      <c r="I9969" s="246"/>
      <c r="J9969" s="247"/>
      <c r="K9969" s="240"/>
      <c r="L9969" s="245"/>
    </row>
    <row r="9970" spans="1:12">
      <c r="A9970" s="243">
        <v>45282</v>
      </c>
      <c r="B9970" s="243">
        <v>45290</v>
      </c>
      <c r="C9970" s="244">
        <f t="shared" si="465"/>
        <v>9</v>
      </c>
      <c r="D9970" s="239">
        <v>45290</v>
      </c>
      <c r="E9970" s="245">
        <f t="shared" si="466"/>
        <v>8</v>
      </c>
      <c r="F9970" s="306" t="s">
        <v>176</v>
      </c>
      <c r="G9970" s="241">
        <v>36.99</v>
      </c>
      <c r="H9970" s="244">
        <f t="shared" si="467"/>
        <v>295.92</v>
      </c>
      <c r="I9970" s="246"/>
      <c r="J9970" s="247"/>
      <c r="K9970" s="240"/>
      <c r="L9970" s="245"/>
    </row>
    <row r="9971" spans="1:12">
      <c r="A9971" s="243">
        <v>45282</v>
      </c>
      <c r="B9971" s="243">
        <v>45309</v>
      </c>
      <c r="C9971" s="244">
        <f t="shared" si="465"/>
        <v>28</v>
      </c>
      <c r="D9971" s="239">
        <v>45309</v>
      </c>
      <c r="E9971" s="245">
        <f t="shared" si="466"/>
        <v>27</v>
      </c>
      <c r="F9971" s="306" t="s">
        <v>179</v>
      </c>
      <c r="G9971" s="241">
        <v>2966.5</v>
      </c>
      <c r="H9971" s="244">
        <f t="shared" si="467"/>
        <v>80095.5</v>
      </c>
      <c r="I9971" s="246"/>
      <c r="J9971" s="247"/>
      <c r="K9971" s="240"/>
      <c r="L9971" s="245"/>
    </row>
    <row r="9972" spans="1:12">
      <c r="A9972" s="243">
        <v>45282</v>
      </c>
      <c r="B9972" s="243">
        <v>45316</v>
      </c>
      <c r="C9972" s="244">
        <f t="shared" si="465"/>
        <v>35</v>
      </c>
      <c r="D9972" s="239">
        <v>45316</v>
      </c>
      <c r="E9972" s="245">
        <f t="shared" si="466"/>
        <v>34</v>
      </c>
      <c r="F9972" s="306" t="s">
        <v>175</v>
      </c>
      <c r="G9972" s="241">
        <v>157.31</v>
      </c>
      <c r="H9972" s="244">
        <f t="shared" si="467"/>
        <v>5348.54</v>
      </c>
      <c r="I9972" s="246"/>
      <c r="J9972" s="247"/>
      <c r="K9972" s="240"/>
      <c r="L9972" s="245"/>
    </row>
    <row r="9973" spans="1:12">
      <c r="A9973" s="243">
        <v>45282</v>
      </c>
      <c r="B9973" s="243">
        <v>45324</v>
      </c>
      <c r="C9973" s="244">
        <f t="shared" si="465"/>
        <v>43</v>
      </c>
      <c r="D9973" s="239">
        <v>45324</v>
      </c>
      <c r="E9973" s="245">
        <f t="shared" si="466"/>
        <v>42</v>
      </c>
      <c r="F9973" s="306" t="s">
        <v>175</v>
      </c>
      <c r="G9973" s="241">
        <v>5.29</v>
      </c>
      <c r="H9973" s="244">
        <f t="shared" si="467"/>
        <v>222.18</v>
      </c>
      <c r="I9973" s="246"/>
      <c r="J9973" s="247"/>
      <c r="K9973" s="240"/>
      <c r="L9973" s="245"/>
    </row>
    <row r="9974" spans="1:12">
      <c r="A9974" s="243">
        <v>45282</v>
      </c>
      <c r="B9974" s="243">
        <v>45323</v>
      </c>
      <c r="C9974" s="244">
        <f t="shared" si="465"/>
        <v>42</v>
      </c>
      <c r="D9974" s="239">
        <v>45323</v>
      </c>
      <c r="E9974" s="245">
        <f t="shared" si="466"/>
        <v>41</v>
      </c>
      <c r="F9974" s="306" t="s">
        <v>176</v>
      </c>
      <c r="G9974" s="241">
        <v>331.34</v>
      </c>
      <c r="H9974" s="244">
        <f t="shared" si="467"/>
        <v>13584.939999999999</v>
      </c>
      <c r="I9974" s="246"/>
      <c r="J9974" s="247"/>
      <c r="K9974" s="240"/>
      <c r="L9974" s="245"/>
    </row>
    <row r="9975" spans="1:12">
      <c r="A9975" s="243">
        <v>45282</v>
      </c>
      <c r="B9975" s="243">
        <v>45282</v>
      </c>
      <c r="C9975" s="244">
        <f t="shared" si="465"/>
        <v>1</v>
      </c>
      <c r="D9975" s="239">
        <v>45282</v>
      </c>
      <c r="E9975" s="245">
        <f t="shared" si="466"/>
        <v>0</v>
      </c>
      <c r="F9975" s="306" t="s">
        <v>175</v>
      </c>
      <c r="G9975" s="241">
        <v>2366.6</v>
      </c>
      <c r="H9975" s="244">
        <f t="shared" si="467"/>
        <v>0</v>
      </c>
      <c r="I9975" s="246"/>
      <c r="J9975" s="247"/>
      <c r="K9975" s="240"/>
      <c r="L9975" s="245"/>
    </row>
    <row r="9976" spans="1:12">
      <c r="A9976" s="243">
        <v>45282</v>
      </c>
      <c r="B9976" s="243">
        <v>45302</v>
      </c>
      <c r="C9976" s="244">
        <f t="shared" si="465"/>
        <v>21</v>
      </c>
      <c r="D9976" s="239">
        <v>45302</v>
      </c>
      <c r="E9976" s="245">
        <f t="shared" si="466"/>
        <v>20</v>
      </c>
      <c r="F9976" s="306" t="s">
        <v>175</v>
      </c>
      <c r="G9976" s="241">
        <v>11.75</v>
      </c>
      <c r="H9976" s="244">
        <f t="shared" si="467"/>
        <v>235</v>
      </c>
      <c r="I9976" s="246"/>
      <c r="J9976" s="247"/>
      <c r="K9976" s="240"/>
      <c r="L9976" s="245"/>
    </row>
    <row r="9977" spans="1:12">
      <c r="A9977" s="243">
        <v>45283</v>
      </c>
      <c r="B9977" s="243">
        <v>45287</v>
      </c>
      <c r="C9977" s="244">
        <f t="shared" si="465"/>
        <v>5</v>
      </c>
      <c r="D9977" s="239">
        <v>45287</v>
      </c>
      <c r="E9977" s="245">
        <f t="shared" si="466"/>
        <v>4</v>
      </c>
      <c r="F9977" s="306" t="s">
        <v>176</v>
      </c>
      <c r="G9977" s="241">
        <v>29.03</v>
      </c>
      <c r="H9977" s="244">
        <f t="shared" si="467"/>
        <v>116.12</v>
      </c>
      <c r="I9977" s="246"/>
      <c r="J9977" s="247"/>
      <c r="K9977" s="240"/>
      <c r="L9977" s="245"/>
    </row>
    <row r="9978" spans="1:12">
      <c r="A9978" s="243">
        <v>45283</v>
      </c>
      <c r="B9978" s="243">
        <v>45287</v>
      </c>
      <c r="C9978" s="244">
        <f t="shared" si="465"/>
        <v>5</v>
      </c>
      <c r="D9978" s="239">
        <v>45287</v>
      </c>
      <c r="E9978" s="245">
        <f t="shared" si="466"/>
        <v>4</v>
      </c>
      <c r="F9978" s="306" t="s">
        <v>175</v>
      </c>
      <c r="G9978" s="241">
        <v>1025.8499999999999</v>
      </c>
      <c r="H9978" s="244">
        <f t="shared" si="467"/>
        <v>4103.3999999999996</v>
      </c>
      <c r="I9978" s="246"/>
      <c r="J9978" s="247"/>
      <c r="K9978" s="240"/>
      <c r="L9978" s="245"/>
    </row>
    <row r="9979" spans="1:12">
      <c r="A9979" s="243">
        <v>45283</v>
      </c>
      <c r="B9979" s="243">
        <v>45289</v>
      </c>
      <c r="C9979" s="244">
        <f t="shared" si="465"/>
        <v>7</v>
      </c>
      <c r="D9979" s="239">
        <v>45289</v>
      </c>
      <c r="E9979" s="245">
        <f t="shared" si="466"/>
        <v>6</v>
      </c>
      <c r="F9979" s="306" t="s">
        <v>175</v>
      </c>
      <c r="G9979" s="241">
        <v>14.25</v>
      </c>
      <c r="H9979" s="244">
        <f t="shared" si="467"/>
        <v>85.5</v>
      </c>
      <c r="I9979" s="246"/>
      <c r="J9979" s="247"/>
      <c r="K9979" s="240"/>
      <c r="L9979" s="245"/>
    </row>
    <row r="9980" spans="1:12">
      <c r="A9980" s="243">
        <v>45284</v>
      </c>
      <c r="B9980" s="243">
        <v>45300</v>
      </c>
      <c r="C9980" s="244">
        <f t="shared" si="465"/>
        <v>17</v>
      </c>
      <c r="D9980" s="239">
        <v>45300</v>
      </c>
      <c r="E9980" s="245">
        <f t="shared" si="466"/>
        <v>16</v>
      </c>
      <c r="F9980" s="306" t="s">
        <v>175</v>
      </c>
      <c r="G9980" s="241">
        <v>11.88</v>
      </c>
      <c r="H9980" s="244">
        <f t="shared" si="467"/>
        <v>190.08</v>
      </c>
      <c r="I9980" s="246"/>
      <c r="J9980" s="247"/>
      <c r="K9980" s="240"/>
      <c r="L9980" s="245"/>
    </row>
    <row r="9981" spans="1:12">
      <c r="A9981" s="243">
        <v>45284</v>
      </c>
      <c r="B9981" s="243">
        <v>45287</v>
      </c>
      <c r="C9981" s="244">
        <f t="shared" si="465"/>
        <v>4</v>
      </c>
      <c r="D9981" s="239">
        <v>45287</v>
      </c>
      <c r="E9981" s="245">
        <f t="shared" si="466"/>
        <v>3</v>
      </c>
      <c r="F9981" s="306" t="s">
        <v>175</v>
      </c>
      <c r="G9981" s="241">
        <v>8.26</v>
      </c>
      <c r="H9981" s="244">
        <f t="shared" si="467"/>
        <v>24.78</v>
      </c>
      <c r="I9981" s="246"/>
      <c r="J9981" s="247"/>
      <c r="K9981" s="240"/>
      <c r="L9981" s="245"/>
    </row>
    <row r="9982" spans="1:12">
      <c r="A9982" s="243">
        <v>45285</v>
      </c>
      <c r="B9982" s="243">
        <v>45287</v>
      </c>
      <c r="C9982" s="244">
        <f t="shared" si="465"/>
        <v>3</v>
      </c>
      <c r="D9982" s="239">
        <v>45287</v>
      </c>
      <c r="E9982" s="245">
        <f t="shared" si="466"/>
        <v>2</v>
      </c>
      <c r="F9982" s="306" t="s">
        <v>175</v>
      </c>
      <c r="G9982" s="241">
        <v>297.16000000000003</v>
      </c>
      <c r="H9982" s="244">
        <f t="shared" si="467"/>
        <v>594.32000000000005</v>
      </c>
      <c r="I9982" s="246"/>
      <c r="J9982" s="247"/>
      <c r="K9982" s="240"/>
      <c r="L9982" s="245"/>
    </row>
    <row r="9983" spans="1:12">
      <c r="A9983" s="243">
        <v>45286</v>
      </c>
      <c r="B9983" s="243">
        <v>45287</v>
      </c>
      <c r="C9983" s="244">
        <f t="shared" si="465"/>
        <v>2</v>
      </c>
      <c r="D9983" s="239">
        <v>45287</v>
      </c>
      <c r="E9983" s="245">
        <f t="shared" si="466"/>
        <v>1</v>
      </c>
      <c r="F9983" s="306" t="s">
        <v>176</v>
      </c>
      <c r="G9983" s="241">
        <v>119.32</v>
      </c>
      <c r="H9983" s="244">
        <f t="shared" si="467"/>
        <v>119.32</v>
      </c>
      <c r="I9983" s="246"/>
      <c r="J9983" s="247"/>
      <c r="K9983" s="240"/>
      <c r="L9983" s="245"/>
    </row>
    <row r="9984" spans="1:12">
      <c r="A9984" s="243">
        <v>45286</v>
      </c>
      <c r="B9984" s="243">
        <v>45287</v>
      </c>
      <c r="C9984" s="244">
        <f t="shared" si="465"/>
        <v>2</v>
      </c>
      <c r="D9984" s="239">
        <v>45287</v>
      </c>
      <c r="E9984" s="245">
        <f t="shared" si="466"/>
        <v>1</v>
      </c>
      <c r="F9984" s="306" t="s">
        <v>175</v>
      </c>
      <c r="G9984" s="241">
        <v>2733.56</v>
      </c>
      <c r="H9984" s="244">
        <f t="shared" si="467"/>
        <v>2733.56</v>
      </c>
      <c r="I9984" s="246"/>
      <c r="J9984" s="247"/>
      <c r="K9984" s="240"/>
      <c r="L9984" s="245"/>
    </row>
    <row r="9985" spans="1:12">
      <c r="A9985" s="243">
        <v>45286</v>
      </c>
      <c r="B9985" s="243">
        <v>45288</v>
      </c>
      <c r="C9985" s="244">
        <f t="shared" si="465"/>
        <v>3</v>
      </c>
      <c r="D9985" s="239">
        <v>45288</v>
      </c>
      <c r="E9985" s="245">
        <f t="shared" si="466"/>
        <v>2</v>
      </c>
      <c r="F9985" s="306" t="s">
        <v>176</v>
      </c>
      <c r="G9985" s="241">
        <v>11.17</v>
      </c>
      <c r="H9985" s="244">
        <f t="shared" si="467"/>
        <v>22.34</v>
      </c>
      <c r="I9985" s="246"/>
      <c r="J9985" s="247"/>
      <c r="K9985" s="240"/>
      <c r="L9985" s="245"/>
    </row>
    <row r="9986" spans="1:12">
      <c r="A9986" s="243">
        <v>45286</v>
      </c>
      <c r="B9986" s="243">
        <v>45306</v>
      </c>
      <c r="C9986" s="244">
        <f t="shared" si="465"/>
        <v>21</v>
      </c>
      <c r="D9986" s="239">
        <v>45306</v>
      </c>
      <c r="E9986" s="245">
        <f t="shared" si="466"/>
        <v>20</v>
      </c>
      <c r="F9986" s="306" t="s">
        <v>175</v>
      </c>
      <c r="G9986" s="241">
        <v>109.6</v>
      </c>
      <c r="H9986" s="244">
        <f t="shared" si="467"/>
        <v>2192</v>
      </c>
      <c r="I9986" s="246"/>
      <c r="J9986" s="247"/>
      <c r="K9986" s="240"/>
      <c r="L9986" s="245"/>
    </row>
    <row r="9987" spans="1:12">
      <c r="A9987" s="243">
        <v>45286</v>
      </c>
      <c r="B9987" s="243">
        <v>45288</v>
      </c>
      <c r="C9987" s="244">
        <f t="shared" si="465"/>
        <v>3</v>
      </c>
      <c r="D9987" s="239">
        <v>45288</v>
      </c>
      <c r="E9987" s="245">
        <f t="shared" si="466"/>
        <v>2</v>
      </c>
      <c r="F9987" s="306" t="s">
        <v>175</v>
      </c>
      <c r="G9987" s="241">
        <v>246.56</v>
      </c>
      <c r="H9987" s="244">
        <f t="shared" si="467"/>
        <v>493.12</v>
      </c>
      <c r="I9987" s="246"/>
      <c r="J9987" s="247"/>
      <c r="K9987" s="240"/>
      <c r="L9987" s="245"/>
    </row>
    <row r="9988" spans="1:12">
      <c r="A9988" s="243">
        <v>45286</v>
      </c>
      <c r="B9988" s="243">
        <v>45289</v>
      </c>
      <c r="C9988" s="244">
        <f t="shared" si="465"/>
        <v>4</v>
      </c>
      <c r="D9988" s="239">
        <v>45289</v>
      </c>
      <c r="E9988" s="245">
        <f t="shared" si="466"/>
        <v>3</v>
      </c>
      <c r="F9988" s="306" t="s">
        <v>175</v>
      </c>
      <c r="G9988" s="241">
        <v>184.41</v>
      </c>
      <c r="H9988" s="244">
        <f t="shared" si="467"/>
        <v>553.23</v>
      </c>
      <c r="I9988" s="246"/>
      <c r="J9988" s="247"/>
      <c r="K9988" s="240"/>
      <c r="L9988" s="245"/>
    </row>
    <row r="9989" spans="1:12">
      <c r="A9989" s="243">
        <v>45286</v>
      </c>
      <c r="B9989" s="243">
        <v>45295</v>
      </c>
      <c r="C9989" s="244">
        <f t="shared" si="465"/>
        <v>10</v>
      </c>
      <c r="D9989" s="239">
        <v>45295</v>
      </c>
      <c r="E9989" s="245">
        <f t="shared" si="466"/>
        <v>9</v>
      </c>
      <c r="F9989" s="306" t="s">
        <v>175</v>
      </c>
      <c r="G9989" s="241">
        <v>53.97</v>
      </c>
      <c r="H9989" s="244">
        <f t="shared" si="467"/>
        <v>485.73</v>
      </c>
      <c r="I9989" s="246"/>
      <c r="J9989" s="247"/>
      <c r="K9989" s="240"/>
      <c r="L9989" s="245"/>
    </row>
    <row r="9990" spans="1:12">
      <c r="A9990" s="243">
        <v>45286</v>
      </c>
      <c r="B9990" s="243">
        <v>45290</v>
      </c>
      <c r="C9990" s="244">
        <f t="shared" si="465"/>
        <v>5</v>
      </c>
      <c r="D9990" s="239">
        <v>45290</v>
      </c>
      <c r="E9990" s="245">
        <f t="shared" si="466"/>
        <v>4</v>
      </c>
      <c r="F9990" s="306" t="s">
        <v>175</v>
      </c>
      <c r="G9990" s="241">
        <v>16.690000000000001</v>
      </c>
      <c r="H9990" s="244">
        <f t="shared" si="467"/>
        <v>66.760000000000005</v>
      </c>
      <c r="I9990" s="246"/>
      <c r="J9990" s="247"/>
      <c r="K9990" s="240"/>
      <c r="L9990" s="245"/>
    </row>
    <row r="9991" spans="1:12">
      <c r="A9991" s="243">
        <v>45286</v>
      </c>
      <c r="B9991" s="243">
        <v>45315</v>
      </c>
      <c r="C9991" s="244">
        <f t="shared" ref="C9991:C10054" si="468">B9991-A9991+1</f>
        <v>30</v>
      </c>
      <c r="D9991" s="239">
        <v>45315</v>
      </c>
      <c r="E9991" s="245">
        <f t="shared" ref="E9991:E10054" si="469">D9991-A9991</f>
        <v>29</v>
      </c>
      <c r="F9991" s="306" t="s">
        <v>175</v>
      </c>
      <c r="G9991" s="241">
        <v>20.67</v>
      </c>
      <c r="H9991" s="244">
        <f t="shared" ref="H9991:H10054" si="470">E9991*G9991</f>
        <v>599.43000000000006</v>
      </c>
      <c r="I9991" s="246"/>
      <c r="J9991" s="247"/>
      <c r="K9991" s="240"/>
      <c r="L9991" s="245"/>
    </row>
    <row r="9992" spans="1:12">
      <c r="A9992" s="243">
        <v>45286</v>
      </c>
      <c r="B9992" s="243">
        <v>45385</v>
      </c>
      <c r="C9992" s="244">
        <f t="shared" si="468"/>
        <v>100</v>
      </c>
      <c r="D9992" s="239">
        <v>45385</v>
      </c>
      <c r="E9992" s="245">
        <f t="shared" si="469"/>
        <v>99</v>
      </c>
      <c r="F9992" s="306" t="s">
        <v>175</v>
      </c>
      <c r="G9992" s="241">
        <v>2.35</v>
      </c>
      <c r="H9992" s="244">
        <f t="shared" si="470"/>
        <v>232.65</v>
      </c>
      <c r="I9992" s="246"/>
      <c r="J9992" s="247"/>
      <c r="K9992" s="240"/>
      <c r="L9992" s="245"/>
    </row>
    <row r="9993" spans="1:12">
      <c r="A9993" s="243">
        <v>45287</v>
      </c>
      <c r="B9993" s="243">
        <v>45436</v>
      </c>
      <c r="C9993" s="244">
        <f t="shared" si="468"/>
        <v>150</v>
      </c>
      <c r="D9993" s="239">
        <v>45436</v>
      </c>
      <c r="E9993" s="245">
        <f t="shared" si="469"/>
        <v>149</v>
      </c>
      <c r="F9993" s="306" t="s">
        <v>175</v>
      </c>
      <c r="G9993" s="241">
        <v>16.89</v>
      </c>
      <c r="H9993" s="244">
        <f t="shared" si="470"/>
        <v>2516.61</v>
      </c>
      <c r="I9993" s="246"/>
      <c r="J9993" s="247"/>
      <c r="K9993" s="240"/>
      <c r="L9993" s="245"/>
    </row>
    <row r="9994" spans="1:12">
      <c r="A9994" s="243">
        <v>45287</v>
      </c>
      <c r="B9994" s="243">
        <v>45314</v>
      </c>
      <c r="C9994" s="244">
        <f t="shared" si="468"/>
        <v>28</v>
      </c>
      <c r="D9994" s="239">
        <v>45314</v>
      </c>
      <c r="E9994" s="245">
        <f t="shared" si="469"/>
        <v>27</v>
      </c>
      <c r="F9994" s="306" t="s">
        <v>176</v>
      </c>
      <c r="G9994" s="241">
        <v>4558.57</v>
      </c>
      <c r="H9994" s="244">
        <f t="shared" si="470"/>
        <v>123081.38999999998</v>
      </c>
      <c r="I9994" s="246"/>
      <c r="J9994" s="247"/>
      <c r="K9994" s="240"/>
      <c r="L9994" s="245"/>
    </row>
    <row r="9995" spans="1:12">
      <c r="A9995" s="243">
        <v>45287</v>
      </c>
      <c r="B9995" s="243">
        <v>45299</v>
      </c>
      <c r="C9995" s="244">
        <f t="shared" si="468"/>
        <v>13</v>
      </c>
      <c r="D9995" s="239">
        <v>45299</v>
      </c>
      <c r="E9995" s="245">
        <f t="shared" si="469"/>
        <v>12</v>
      </c>
      <c r="F9995" s="306" t="s">
        <v>175</v>
      </c>
      <c r="G9995" s="241">
        <v>117.02</v>
      </c>
      <c r="H9995" s="244">
        <f t="shared" si="470"/>
        <v>1404.24</v>
      </c>
      <c r="I9995" s="246"/>
      <c r="J9995" s="247"/>
      <c r="K9995" s="240"/>
      <c r="L9995" s="245"/>
    </row>
    <row r="9996" spans="1:12">
      <c r="A9996" s="243">
        <v>45287</v>
      </c>
      <c r="B9996" s="243">
        <v>45300</v>
      </c>
      <c r="C9996" s="244">
        <f t="shared" si="468"/>
        <v>14</v>
      </c>
      <c r="D9996" s="239">
        <v>45300</v>
      </c>
      <c r="E9996" s="245">
        <f t="shared" si="469"/>
        <v>13</v>
      </c>
      <c r="F9996" s="306" t="s">
        <v>175</v>
      </c>
      <c r="G9996" s="241">
        <v>167.61</v>
      </c>
      <c r="H9996" s="244">
        <f t="shared" si="470"/>
        <v>2178.9300000000003</v>
      </c>
      <c r="I9996" s="246"/>
      <c r="J9996" s="247"/>
      <c r="K9996" s="240"/>
      <c r="L9996" s="245"/>
    </row>
    <row r="9997" spans="1:12">
      <c r="A9997" s="243">
        <v>45287</v>
      </c>
      <c r="B9997" s="243">
        <v>45315</v>
      </c>
      <c r="C9997" s="244">
        <f t="shared" si="468"/>
        <v>29</v>
      </c>
      <c r="D9997" s="239">
        <v>45315</v>
      </c>
      <c r="E9997" s="245">
        <f t="shared" si="469"/>
        <v>28</v>
      </c>
      <c r="F9997" s="306" t="s">
        <v>175</v>
      </c>
      <c r="G9997" s="241">
        <v>717.61</v>
      </c>
      <c r="H9997" s="244">
        <f t="shared" si="470"/>
        <v>20093.080000000002</v>
      </c>
      <c r="I9997" s="246"/>
      <c r="J9997" s="247"/>
      <c r="K9997" s="240"/>
      <c r="L9997" s="245"/>
    </row>
    <row r="9998" spans="1:12">
      <c r="A9998" s="243">
        <v>45287</v>
      </c>
      <c r="B9998" s="243">
        <v>45379</v>
      </c>
      <c r="C9998" s="244">
        <f t="shared" si="468"/>
        <v>93</v>
      </c>
      <c r="D9998" s="239">
        <v>45379</v>
      </c>
      <c r="E9998" s="245">
        <f t="shared" si="469"/>
        <v>92</v>
      </c>
      <c r="F9998" s="306" t="s">
        <v>176</v>
      </c>
      <c r="G9998" s="241">
        <v>456.81</v>
      </c>
      <c r="H9998" s="244">
        <f t="shared" si="470"/>
        <v>42026.52</v>
      </c>
      <c r="I9998" s="246"/>
      <c r="J9998" s="247"/>
      <c r="K9998" s="240"/>
      <c r="L9998" s="245"/>
    </row>
    <row r="9999" spans="1:12">
      <c r="A9999" s="243">
        <v>45287</v>
      </c>
      <c r="B9999" s="243">
        <v>45302</v>
      </c>
      <c r="C9999" s="244">
        <f t="shared" si="468"/>
        <v>16</v>
      </c>
      <c r="D9999" s="239">
        <v>45302</v>
      </c>
      <c r="E9999" s="245">
        <f t="shared" si="469"/>
        <v>15</v>
      </c>
      <c r="F9999" s="306" t="s">
        <v>176</v>
      </c>
      <c r="G9999" s="241">
        <v>4254.04</v>
      </c>
      <c r="H9999" s="244">
        <f t="shared" si="470"/>
        <v>63810.6</v>
      </c>
      <c r="I9999" s="246"/>
      <c r="J9999" s="247"/>
      <c r="K9999" s="240"/>
      <c r="L9999" s="245"/>
    </row>
    <row r="10000" spans="1:12">
      <c r="A10000" s="243">
        <v>45287</v>
      </c>
      <c r="B10000" s="243">
        <v>45303</v>
      </c>
      <c r="C10000" s="244">
        <f t="shared" si="468"/>
        <v>17</v>
      </c>
      <c r="D10000" s="239">
        <v>45303</v>
      </c>
      <c r="E10000" s="245">
        <f t="shared" si="469"/>
        <v>16</v>
      </c>
      <c r="F10000" s="306" t="s">
        <v>178</v>
      </c>
      <c r="G10000" s="241">
        <v>10668.75</v>
      </c>
      <c r="H10000" s="244">
        <f t="shared" si="470"/>
        <v>170700</v>
      </c>
      <c r="I10000" s="246"/>
      <c r="J10000" s="247"/>
      <c r="K10000" s="240"/>
      <c r="L10000" s="245"/>
    </row>
    <row r="10001" spans="1:12">
      <c r="A10001" s="243">
        <v>45287</v>
      </c>
      <c r="B10001" s="243">
        <v>45365</v>
      </c>
      <c r="C10001" s="244">
        <f t="shared" si="468"/>
        <v>79</v>
      </c>
      <c r="D10001" s="239">
        <v>45365</v>
      </c>
      <c r="E10001" s="245">
        <f t="shared" si="469"/>
        <v>78</v>
      </c>
      <c r="F10001" s="306" t="s">
        <v>176</v>
      </c>
      <c r="G10001" s="241">
        <v>213.02</v>
      </c>
      <c r="H10001" s="244">
        <f t="shared" si="470"/>
        <v>16615.560000000001</v>
      </c>
      <c r="I10001" s="246"/>
      <c r="J10001" s="247"/>
      <c r="K10001" s="240"/>
      <c r="L10001" s="245"/>
    </row>
    <row r="10002" spans="1:12">
      <c r="A10002" s="243">
        <v>45287</v>
      </c>
      <c r="B10002" s="243">
        <v>45320</v>
      </c>
      <c r="C10002" s="244">
        <f t="shared" si="468"/>
        <v>34</v>
      </c>
      <c r="D10002" s="239">
        <v>45320</v>
      </c>
      <c r="E10002" s="245">
        <f t="shared" si="469"/>
        <v>33</v>
      </c>
      <c r="F10002" s="306" t="s">
        <v>175</v>
      </c>
      <c r="G10002" s="241">
        <v>33.56</v>
      </c>
      <c r="H10002" s="244">
        <f t="shared" si="470"/>
        <v>1107.48</v>
      </c>
      <c r="I10002" s="246"/>
      <c r="J10002" s="247"/>
      <c r="K10002" s="240"/>
      <c r="L10002" s="245"/>
    </row>
    <row r="10003" spans="1:12">
      <c r="A10003" s="243">
        <v>45287</v>
      </c>
      <c r="B10003" s="243">
        <v>45343</v>
      </c>
      <c r="C10003" s="244">
        <f t="shared" si="468"/>
        <v>57</v>
      </c>
      <c r="D10003" s="239">
        <v>45343</v>
      </c>
      <c r="E10003" s="245">
        <f t="shared" si="469"/>
        <v>56</v>
      </c>
      <c r="F10003" s="306" t="s">
        <v>175</v>
      </c>
      <c r="G10003" s="241">
        <v>40.24</v>
      </c>
      <c r="H10003" s="244">
        <f t="shared" si="470"/>
        <v>2253.44</v>
      </c>
      <c r="I10003" s="246"/>
      <c r="J10003" s="247"/>
      <c r="K10003" s="240"/>
      <c r="L10003" s="245"/>
    </row>
    <row r="10004" spans="1:12">
      <c r="A10004" s="243">
        <v>45287</v>
      </c>
      <c r="B10004" s="243">
        <v>45288</v>
      </c>
      <c r="C10004" s="244">
        <f t="shared" si="468"/>
        <v>2</v>
      </c>
      <c r="D10004" s="239">
        <v>45288</v>
      </c>
      <c r="E10004" s="245">
        <f t="shared" si="469"/>
        <v>1</v>
      </c>
      <c r="F10004" s="306" t="s">
        <v>178</v>
      </c>
      <c r="G10004" s="241">
        <v>152650.1</v>
      </c>
      <c r="H10004" s="244">
        <f t="shared" si="470"/>
        <v>152650.1</v>
      </c>
      <c r="I10004" s="246"/>
      <c r="J10004" s="247"/>
      <c r="K10004" s="240"/>
      <c r="L10004" s="245"/>
    </row>
    <row r="10005" spans="1:12">
      <c r="A10005" s="243">
        <v>45287</v>
      </c>
      <c r="B10005" s="243">
        <v>45287</v>
      </c>
      <c r="C10005" s="244">
        <f t="shared" si="468"/>
        <v>1</v>
      </c>
      <c r="D10005" s="239">
        <v>45287</v>
      </c>
      <c r="E10005" s="245">
        <f t="shared" si="469"/>
        <v>0</v>
      </c>
      <c r="F10005" s="306" t="s">
        <v>176</v>
      </c>
      <c r="G10005" s="241">
        <v>49589.59</v>
      </c>
      <c r="H10005" s="244">
        <f t="shared" si="470"/>
        <v>0</v>
      </c>
      <c r="I10005" s="246"/>
      <c r="J10005" s="247"/>
      <c r="K10005" s="240"/>
      <c r="L10005" s="245"/>
    </row>
    <row r="10006" spans="1:12">
      <c r="A10006" s="243">
        <v>45287</v>
      </c>
      <c r="B10006" s="243">
        <v>45288</v>
      </c>
      <c r="C10006" s="244">
        <f t="shared" si="468"/>
        <v>2</v>
      </c>
      <c r="D10006" s="239">
        <v>45288</v>
      </c>
      <c r="E10006" s="245">
        <f t="shared" si="469"/>
        <v>1</v>
      </c>
      <c r="F10006" s="306" t="s">
        <v>176</v>
      </c>
      <c r="G10006" s="241">
        <v>1233520.6100000001</v>
      </c>
      <c r="H10006" s="244">
        <f t="shared" si="470"/>
        <v>1233520.6100000001</v>
      </c>
      <c r="I10006" s="246"/>
      <c r="J10006" s="247"/>
      <c r="K10006" s="240"/>
      <c r="L10006" s="245"/>
    </row>
    <row r="10007" spans="1:12">
      <c r="A10007" s="243">
        <v>45287</v>
      </c>
      <c r="B10007" s="243">
        <v>45289</v>
      </c>
      <c r="C10007" s="244">
        <f t="shared" si="468"/>
        <v>3</v>
      </c>
      <c r="D10007" s="239">
        <v>45289</v>
      </c>
      <c r="E10007" s="245">
        <f t="shared" si="469"/>
        <v>2</v>
      </c>
      <c r="F10007" s="306" t="s">
        <v>178</v>
      </c>
      <c r="G10007" s="241">
        <v>343437.92</v>
      </c>
      <c r="H10007" s="244">
        <f t="shared" si="470"/>
        <v>686875.84</v>
      </c>
      <c r="I10007" s="246"/>
      <c r="J10007" s="247"/>
      <c r="K10007" s="240"/>
      <c r="L10007" s="245"/>
    </row>
    <row r="10008" spans="1:12">
      <c r="A10008" s="243">
        <v>45287</v>
      </c>
      <c r="B10008" s="243">
        <v>45414</v>
      </c>
      <c r="C10008" s="244">
        <f t="shared" si="468"/>
        <v>128</v>
      </c>
      <c r="D10008" s="239">
        <v>45414</v>
      </c>
      <c r="E10008" s="245">
        <f t="shared" si="469"/>
        <v>127</v>
      </c>
      <c r="F10008" s="306" t="s">
        <v>175</v>
      </c>
      <c r="G10008" s="241">
        <v>204.32</v>
      </c>
      <c r="H10008" s="244">
        <f t="shared" si="470"/>
        <v>25948.639999999999</v>
      </c>
      <c r="I10008" s="246"/>
      <c r="J10008" s="247"/>
      <c r="K10008" s="240"/>
      <c r="L10008" s="245"/>
    </row>
    <row r="10009" spans="1:12">
      <c r="A10009" s="243">
        <v>45287</v>
      </c>
      <c r="B10009" s="243">
        <v>45287</v>
      </c>
      <c r="C10009" s="244">
        <f t="shared" si="468"/>
        <v>1</v>
      </c>
      <c r="D10009" s="239">
        <v>45287</v>
      </c>
      <c r="E10009" s="245">
        <f t="shared" si="469"/>
        <v>0</v>
      </c>
      <c r="F10009" s="306" t="s">
        <v>175</v>
      </c>
      <c r="G10009" s="241">
        <v>1869.42</v>
      </c>
      <c r="H10009" s="244">
        <f t="shared" si="470"/>
        <v>0</v>
      </c>
      <c r="I10009" s="246"/>
      <c r="J10009" s="247"/>
      <c r="K10009" s="240"/>
      <c r="L10009" s="245"/>
    </row>
    <row r="10010" spans="1:12">
      <c r="A10010" s="243">
        <v>45287</v>
      </c>
      <c r="B10010" s="243">
        <v>45288</v>
      </c>
      <c r="C10010" s="244">
        <f t="shared" si="468"/>
        <v>2</v>
      </c>
      <c r="D10010" s="239">
        <v>45288</v>
      </c>
      <c r="E10010" s="245">
        <f t="shared" si="469"/>
        <v>1</v>
      </c>
      <c r="F10010" s="306" t="s">
        <v>175</v>
      </c>
      <c r="G10010" s="241">
        <v>807392.81</v>
      </c>
      <c r="H10010" s="244">
        <f t="shared" si="470"/>
        <v>807392.81</v>
      </c>
      <c r="I10010" s="246"/>
      <c r="J10010" s="247"/>
      <c r="K10010" s="240"/>
      <c r="L10010" s="245"/>
    </row>
    <row r="10011" spans="1:12">
      <c r="A10011" s="243">
        <v>45287</v>
      </c>
      <c r="B10011" s="243">
        <v>45289</v>
      </c>
      <c r="C10011" s="244">
        <f t="shared" si="468"/>
        <v>3</v>
      </c>
      <c r="D10011" s="239">
        <v>45289</v>
      </c>
      <c r="E10011" s="245">
        <f t="shared" si="469"/>
        <v>2</v>
      </c>
      <c r="F10011" s="306" t="s">
        <v>176</v>
      </c>
      <c r="G10011" s="241">
        <v>277052.42</v>
      </c>
      <c r="H10011" s="244">
        <f t="shared" si="470"/>
        <v>554104.84</v>
      </c>
      <c r="I10011" s="246"/>
      <c r="J10011" s="247"/>
      <c r="K10011" s="240"/>
      <c r="L10011" s="245"/>
    </row>
    <row r="10012" spans="1:12">
      <c r="A10012" s="243">
        <v>45287</v>
      </c>
      <c r="B10012" s="243">
        <v>45287</v>
      </c>
      <c r="C10012" s="244">
        <f t="shared" si="468"/>
        <v>1</v>
      </c>
      <c r="D10012" s="239">
        <v>45287</v>
      </c>
      <c r="E10012" s="245">
        <f t="shared" si="469"/>
        <v>0</v>
      </c>
      <c r="F10012" s="306" t="s">
        <v>177</v>
      </c>
      <c r="G10012" s="241">
        <v>820.26</v>
      </c>
      <c r="H10012" s="244">
        <f t="shared" si="470"/>
        <v>0</v>
      </c>
      <c r="I10012" s="246"/>
      <c r="J10012" s="247"/>
      <c r="K10012" s="240"/>
      <c r="L10012" s="245"/>
    </row>
    <row r="10013" spans="1:12">
      <c r="A10013" s="243">
        <v>45287</v>
      </c>
      <c r="B10013" s="243">
        <v>45454</v>
      </c>
      <c r="C10013" s="244">
        <f t="shared" si="468"/>
        <v>168</v>
      </c>
      <c r="D10013" s="239">
        <v>45454</v>
      </c>
      <c r="E10013" s="245">
        <f t="shared" si="469"/>
        <v>167</v>
      </c>
      <c r="F10013" s="306" t="s">
        <v>175</v>
      </c>
      <c r="G10013" s="241">
        <v>60.7</v>
      </c>
      <c r="H10013" s="244">
        <f t="shared" si="470"/>
        <v>10136.9</v>
      </c>
      <c r="I10013" s="246"/>
      <c r="J10013" s="247"/>
      <c r="K10013" s="240"/>
      <c r="L10013" s="245"/>
    </row>
    <row r="10014" spans="1:12">
      <c r="A10014" s="243">
        <v>45287</v>
      </c>
      <c r="B10014" s="243">
        <v>45289</v>
      </c>
      <c r="C10014" s="244">
        <f t="shared" si="468"/>
        <v>3</v>
      </c>
      <c r="D10014" s="239">
        <v>45289</v>
      </c>
      <c r="E10014" s="245">
        <f t="shared" si="469"/>
        <v>2</v>
      </c>
      <c r="F10014" s="306" t="s">
        <v>175</v>
      </c>
      <c r="G10014" s="241">
        <v>9772.7099999999991</v>
      </c>
      <c r="H10014" s="244">
        <f t="shared" si="470"/>
        <v>19545.419999999998</v>
      </c>
      <c r="I10014" s="246"/>
      <c r="J10014" s="247"/>
      <c r="K10014" s="240"/>
      <c r="L10014" s="245"/>
    </row>
    <row r="10015" spans="1:12">
      <c r="A10015" s="243">
        <v>45287</v>
      </c>
      <c r="B10015" s="243">
        <v>45288</v>
      </c>
      <c r="C10015" s="244">
        <f t="shared" si="468"/>
        <v>2</v>
      </c>
      <c r="D10015" s="239">
        <v>45288</v>
      </c>
      <c r="E10015" s="245">
        <f t="shared" si="469"/>
        <v>1</v>
      </c>
      <c r="F10015" s="306" t="s">
        <v>177</v>
      </c>
      <c r="G10015" s="241">
        <v>33173.56</v>
      </c>
      <c r="H10015" s="244">
        <f t="shared" si="470"/>
        <v>33173.56</v>
      </c>
      <c r="I10015" s="246"/>
      <c r="J10015" s="247"/>
      <c r="K10015" s="240"/>
      <c r="L10015" s="245"/>
    </row>
    <row r="10016" spans="1:12">
      <c r="A10016" s="243">
        <v>45287</v>
      </c>
      <c r="B10016" s="243">
        <v>45309</v>
      </c>
      <c r="C10016" s="244">
        <f t="shared" si="468"/>
        <v>23</v>
      </c>
      <c r="D10016" s="239">
        <v>45309</v>
      </c>
      <c r="E10016" s="245">
        <f t="shared" si="469"/>
        <v>22</v>
      </c>
      <c r="F10016" s="306" t="s">
        <v>176</v>
      </c>
      <c r="G10016" s="241">
        <v>1162.45</v>
      </c>
      <c r="H10016" s="244">
        <f t="shared" si="470"/>
        <v>25573.9</v>
      </c>
      <c r="I10016" s="246"/>
      <c r="J10016" s="247"/>
      <c r="K10016" s="240"/>
      <c r="L10016" s="245"/>
    </row>
    <row r="10017" spans="1:12">
      <c r="A10017" s="243">
        <v>45287</v>
      </c>
      <c r="B10017" s="243">
        <v>45289</v>
      </c>
      <c r="C10017" s="244">
        <f t="shared" si="468"/>
        <v>3</v>
      </c>
      <c r="D10017" s="239">
        <v>45289</v>
      </c>
      <c r="E10017" s="245">
        <f t="shared" si="469"/>
        <v>2</v>
      </c>
      <c r="F10017" s="306" t="s">
        <v>177</v>
      </c>
      <c r="G10017" s="241">
        <v>12619.57</v>
      </c>
      <c r="H10017" s="244">
        <f t="shared" si="470"/>
        <v>25239.14</v>
      </c>
      <c r="I10017" s="246"/>
      <c r="J10017" s="247"/>
      <c r="K10017" s="240"/>
      <c r="L10017" s="245"/>
    </row>
    <row r="10018" spans="1:12">
      <c r="A10018" s="243">
        <v>45287</v>
      </c>
      <c r="B10018" s="243">
        <v>45293</v>
      </c>
      <c r="C10018" s="244">
        <f t="shared" si="468"/>
        <v>7</v>
      </c>
      <c r="D10018" s="239">
        <v>45293</v>
      </c>
      <c r="E10018" s="245">
        <f t="shared" si="469"/>
        <v>6</v>
      </c>
      <c r="F10018" s="306" t="s">
        <v>176</v>
      </c>
      <c r="G10018" s="241">
        <v>1330.15</v>
      </c>
      <c r="H10018" s="244">
        <f t="shared" si="470"/>
        <v>7980.9000000000005</v>
      </c>
      <c r="I10018" s="246"/>
      <c r="J10018" s="247"/>
      <c r="K10018" s="240"/>
      <c r="L10018" s="245"/>
    </row>
    <row r="10019" spans="1:12">
      <c r="A10019" s="243">
        <v>45287</v>
      </c>
      <c r="B10019" s="243">
        <v>45287</v>
      </c>
      <c r="C10019" s="244">
        <f t="shared" si="468"/>
        <v>1</v>
      </c>
      <c r="D10019" s="239">
        <v>45287</v>
      </c>
      <c r="E10019" s="245">
        <f t="shared" si="469"/>
        <v>0</v>
      </c>
      <c r="F10019" s="306" t="s">
        <v>179</v>
      </c>
      <c r="G10019" s="241">
        <v>1737.52</v>
      </c>
      <c r="H10019" s="244">
        <f t="shared" si="470"/>
        <v>0</v>
      </c>
      <c r="I10019" s="246"/>
      <c r="J10019" s="247"/>
      <c r="K10019" s="240"/>
      <c r="L10019" s="245"/>
    </row>
    <row r="10020" spans="1:12">
      <c r="A10020" s="243">
        <v>45287</v>
      </c>
      <c r="B10020" s="243">
        <v>45309</v>
      </c>
      <c r="C10020" s="244">
        <f t="shared" si="468"/>
        <v>23</v>
      </c>
      <c r="D10020" s="239">
        <v>45309</v>
      </c>
      <c r="E10020" s="245">
        <f t="shared" si="469"/>
        <v>22</v>
      </c>
      <c r="F10020" s="306" t="s">
        <v>175</v>
      </c>
      <c r="G10020" s="241">
        <v>463.84</v>
      </c>
      <c r="H10020" s="244">
        <f t="shared" si="470"/>
        <v>10204.48</v>
      </c>
      <c r="I10020" s="246"/>
      <c r="J10020" s="247"/>
      <c r="K10020" s="240"/>
      <c r="L10020" s="245"/>
    </row>
    <row r="10021" spans="1:12">
      <c r="A10021" s="243">
        <v>45287</v>
      </c>
      <c r="B10021" s="243">
        <v>45293</v>
      </c>
      <c r="C10021" s="244">
        <f t="shared" si="468"/>
        <v>7</v>
      </c>
      <c r="D10021" s="239">
        <v>45293</v>
      </c>
      <c r="E10021" s="245">
        <f t="shared" si="469"/>
        <v>6</v>
      </c>
      <c r="F10021" s="306" t="s">
        <v>175</v>
      </c>
      <c r="G10021" s="241">
        <v>572.94000000000005</v>
      </c>
      <c r="H10021" s="244">
        <f t="shared" si="470"/>
        <v>3437.6400000000003</v>
      </c>
      <c r="I10021" s="246"/>
      <c r="J10021" s="247"/>
      <c r="K10021" s="240"/>
      <c r="L10021" s="245"/>
    </row>
    <row r="10022" spans="1:12">
      <c r="A10022" s="243">
        <v>45287</v>
      </c>
      <c r="B10022" s="243">
        <v>45290</v>
      </c>
      <c r="C10022" s="244">
        <f t="shared" si="468"/>
        <v>4</v>
      </c>
      <c r="D10022" s="239">
        <v>45290</v>
      </c>
      <c r="E10022" s="245">
        <f t="shared" si="469"/>
        <v>3</v>
      </c>
      <c r="F10022" s="306" t="s">
        <v>178</v>
      </c>
      <c r="G10022" s="241">
        <v>54305.1</v>
      </c>
      <c r="H10022" s="244">
        <f t="shared" si="470"/>
        <v>162915.29999999999</v>
      </c>
      <c r="I10022" s="246"/>
      <c r="J10022" s="247"/>
      <c r="K10022" s="240"/>
      <c r="L10022" s="245"/>
    </row>
    <row r="10023" spans="1:12">
      <c r="A10023" s="243">
        <v>45287</v>
      </c>
      <c r="B10023" s="243">
        <v>45293</v>
      </c>
      <c r="C10023" s="244">
        <f t="shared" si="468"/>
        <v>7</v>
      </c>
      <c r="D10023" s="239">
        <v>45293</v>
      </c>
      <c r="E10023" s="245">
        <f t="shared" si="469"/>
        <v>6</v>
      </c>
      <c r="F10023" s="306" t="s">
        <v>177</v>
      </c>
      <c r="G10023" s="241">
        <v>6322.63</v>
      </c>
      <c r="H10023" s="244">
        <f t="shared" si="470"/>
        <v>37935.78</v>
      </c>
      <c r="I10023" s="246"/>
      <c r="J10023" s="247"/>
      <c r="K10023" s="240"/>
      <c r="L10023" s="245"/>
    </row>
    <row r="10024" spans="1:12">
      <c r="A10024" s="243">
        <v>45287</v>
      </c>
      <c r="B10024" s="243">
        <v>45290</v>
      </c>
      <c r="C10024" s="244">
        <f t="shared" si="468"/>
        <v>4</v>
      </c>
      <c r="D10024" s="239">
        <v>45290</v>
      </c>
      <c r="E10024" s="245">
        <f t="shared" si="469"/>
        <v>3</v>
      </c>
      <c r="F10024" s="306" t="s">
        <v>176</v>
      </c>
      <c r="G10024" s="241">
        <v>276874.06</v>
      </c>
      <c r="H10024" s="244">
        <f t="shared" si="470"/>
        <v>830622.17999999993</v>
      </c>
      <c r="I10024" s="246"/>
      <c r="J10024" s="247"/>
      <c r="K10024" s="240"/>
      <c r="L10024" s="245"/>
    </row>
    <row r="10025" spans="1:12">
      <c r="A10025" s="243">
        <v>45287</v>
      </c>
      <c r="B10025" s="243">
        <v>45294</v>
      </c>
      <c r="C10025" s="244">
        <f t="shared" si="468"/>
        <v>8</v>
      </c>
      <c r="D10025" s="239">
        <v>45294</v>
      </c>
      <c r="E10025" s="245">
        <f t="shared" si="469"/>
        <v>7</v>
      </c>
      <c r="F10025" s="306" t="s">
        <v>175</v>
      </c>
      <c r="G10025" s="241">
        <v>71.42</v>
      </c>
      <c r="H10025" s="244">
        <f t="shared" si="470"/>
        <v>499.94</v>
      </c>
      <c r="I10025" s="246"/>
      <c r="J10025" s="247"/>
      <c r="K10025" s="240"/>
      <c r="L10025" s="245"/>
    </row>
    <row r="10026" spans="1:12">
      <c r="A10026" s="243">
        <v>45287</v>
      </c>
      <c r="B10026" s="243">
        <v>45290</v>
      </c>
      <c r="C10026" s="244">
        <f t="shared" si="468"/>
        <v>4</v>
      </c>
      <c r="D10026" s="239">
        <v>45290</v>
      </c>
      <c r="E10026" s="245">
        <f t="shared" si="469"/>
        <v>3</v>
      </c>
      <c r="F10026" s="306" t="s">
        <v>175</v>
      </c>
      <c r="G10026" s="241">
        <v>1166.27</v>
      </c>
      <c r="H10026" s="244">
        <f t="shared" si="470"/>
        <v>3498.81</v>
      </c>
      <c r="I10026" s="246"/>
      <c r="J10026" s="247"/>
      <c r="K10026" s="240"/>
      <c r="L10026" s="245"/>
    </row>
    <row r="10027" spans="1:12">
      <c r="A10027" s="243">
        <v>45287</v>
      </c>
      <c r="B10027" s="243">
        <v>45295</v>
      </c>
      <c r="C10027" s="244">
        <f t="shared" si="468"/>
        <v>9</v>
      </c>
      <c r="D10027" s="239">
        <v>45295</v>
      </c>
      <c r="E10027" s="245">
        <f t="shared" si="469"/>
        <v>8</v>
      </c>
      <c r="F10027" s="306" t="s">
        <v>175</v>
      </c>
      <c r="G10027" s="241">
        <v>1032.8599999999999</v>
      </c>
      <c r="H10027" s="244">
        <f t="shared" si="470"/>
        <v>8262.8799999999992</v>
      </c>
      <c r="I10027" s="246"/>
      <c r="J10027" s="247"/>
      <c r="K10027" s="240"/>
      <c r="L10027" s="245"/>
    </row>
    <row r="10028" spans="1:12">
      <c r="A10028" s="243">
        <v>45287</v>
      </c>
      <c r="B10028" s="243">
        <v>45436</v>
      </c>
      <c r="C10028" s="244">
        <f t="shared" si="468"/>
        <v>150</v>
      </c>
      <c r="D10028" s="239">
        <v>45436</v>
      </c>
      <c r="E10028" s="245">
        <f t="shared" si="469"/>
        <v>149</v>
      </c>
      <c r="F10028" s="306" t="s">
        <v>176</v>
      </c>
      <c r="G10028" s="241">
        <v>539.84</v>
      </c>
      <c r="H10028" s="244">
        <f t="shared" si="470"/>
        <v>80436.160000000003</v>
      </c>
      <c r="I10028" s="246"/>
      <c r="J10028" s="247"/>
      <c r="K10028" s="240"/>
      <c r="L10028" s="245"/>
    </row>
    <row r="10029" spans="1:12">
      <c r="A10029" s="243">
        <v>45287</v>
      </c>
      <c r="B10029" s="243">
        <v>45302</v>
      </c>
      <c r="C10029" s="244">
        <f t="shared" si="468"/>
        <v>16</v>
      </c>
      <c r="D10029" s="239">
        <v>45302</v>
      </c>
      <c r="E10029" s="245">
        <f t="shared" si="469"/>
        <v>15</v>
      </c>
      <c r="F10029" s="306" t="s">
        <v>180</v>
      </c>
      <c r="G10029" s="241">
        <v>-19.73</v>
      </c>
      <c r="H10029" s="244">
        <f t="shared" si="470"/>
        <v>-295.95</v>
      </c>
      <c r="I10029" s="246"/>
      <c r="J10029" s="247"/>
      <c r="K10029" s="240"/>
      <c r="L10029" s="245"/>
    </row>
    <row r="10030" spans="1:12">
      <c r="A10030" s="243">
        <v>45287</v>
      </c>
      <c r="B10030" s="243">
        <v>45290</v>
      </c>
      <c r="C10030" s="244">
        <f t="shared" si="468"/>
        <v>4</v>
      </c>
      <c r="D10030" s="239">
        <v>45290</v>
      </c>
      <c r="E10030" s="245">
        <f t="shared" si="469"/>
        <v>3</v>
      </c>
      <c r="F10030" s="306" t="s">
        <v>177</v>
      </c>
      <c r="G10030" s="241">
        <v>24653.32</v>
      </c>
      <c r="H10030" s="244">
        <f t="shared" si="470"/>
        <v>73959.959999999992</v>
      </c>
      <c r="I10030" s="246"/>
      <c r="J10030" s="247"/>
      <c r="K10030" s="240"/>
      <c r="L10030" s="245"/>
    </row>
    <row r="10031" spans="1:12">
      <c r="A10031" s="243">
        <v>45288</v>
      </c>
      <c r="B10031" s="243">
        <v>45293</v>
      </c>
      <c r="C10031" s="244">
        <f t="shared" si="468"/>
        <v>6</v>
      </c>
      <c r="D10031" s="239">
        <v>45293</v>
      </c>
      <c r="E10031" s="245">
        <f t="shared" si="469"/>
        <v>5</v>
      </c>
      <c r="F10031" s="306" t="s">
        <v>176</v>
      </c>
      <c r="G10031" s="241">
        <v>16123.91</v>
      </c>
      <c r="H10031" s="244">
        <f t="shared" si="470"/>
        <v>80619.55</v>
      </c>
      <c r="I10031" s="246"/>
      <c r="J10031" s="247"/>
      <c r="K10031" s="240"/>
      <c r="L10031" s="245"/>
    </row>
    <row r="10032" spans="1:12">
      <c r="A10032" s="243">
        <v>45288</v>
      </c>
      <c r="B10032" s="243">
        <v>45289</v>
      </c>
      <c r="C10032" s="244">
        <f t="shared" si="468"/>
        <v>2</v>
      </c>
      <c r="D10032" s="239">
        <v>45289</v>
      </c>
      <c r="E10032" s="245">
        <f t="shared" si="469"/>
        <v>1</v>
      </c>
      <c r="F10032" s="306" t="s">
        <v>177</v>
      </c>
      <c r="G10032" s="241">
        <v>4666.42</v>
      </c>
      <c r="H10032" s="244">
        <f t="shared" si="470"/>
        <v>4666.42</v>
      </c>
      <c r="I10032" s="246"/>
      <c r="J10032" s="247"/>
      <c r="K10032" s="240"/>
      <c r="L10032" s="245"/>
    </row>
    <row r="10033" spans="1:12">
      <c r="A10033" s="243">
        <v>45288</v>
      </c>
      <c r="B10033" s="243">
        <v>45288</v>
      </c>
      <c r="C10033" s="244">
        <f t="shared" si="468"/>
        <v>1</v>
      </c>
      <c r="D10033" s="239">
        <v>45288</v>
      </c>
      <c r="E10033" s="245">
        <f t="shared" si="469"/>
        <v>0</v>
      </c>
      <c r="F10033" s="306" t="s">
        <v>179</v>
      </c>
      <c r="G10033" s="241">
        <v>397.23</v>
      </c>
      <c r="H10033" s="244">
        <f t="shared" si="470"/>
        <v>0</v>
      </c>
      <c r="I10033" s="246"/>
      <c r="J10033" s="247"/>
      <c r="K10033" s="240"/>
      <c r="L10033" s="245"/>
    </row>
    <row r="10034" spans="1:12">
      <c r="A10034" s="243">
        <v>45288</v>
      </c>
      <c r="B10034" s="243">
        <v>45293</v>
      </c>
      <c r="C10034" s="244">
        <f t="shared" si="468"/>
        <v>6</v>
      </c>
      <c r="D10034" s="239">
        <v>45293</v>
      </c>
      <c r="E10034" s="245">
        <f t="shared" si="469"/>
        <v>5</v>
      </c>
      <c r="F10034" s="306" t="s">
        <v>175</v>
      </c>
      <c r="G10034" s="241">
        <v>3781.91</v>
      </c>
      <c r="H10034" s="244">
        <f t="shared" si="470"/>
        <v>18909.55</v>
      </c>
      <c r="I10034" s="246"/>
      <c r="J10034" s="247"/>
      <c r="K10034" s="240"/>
      <c r="L10034" s="245"/>
    </row>
    <row r="10035" spans="1:12">
      <c r="A10035" s="243">
        <v>45288</v>
      </c>
      <c r="B10035" s="243">
        <v>45290</v>
      </c>
      <c r="C10035" s="244">
        <f t="shared" si="468"/>
        <v>3</v>
      </c>
      <c r="D10035" s="239">
        <v>45290</v>
      </c>
      <c r="E10035" s="245">
        <f t="shared" si="469"/>
        <v>2</v>
      </c>
      <c r="F10035" s="306" t="s">
        <v>178</v>
      </c>
      <c r="G10035" s="241">
        <v>209.36</v>
      </c>
      <c r="H10035" s="244">
        <f t="shared" si="470"/>
        <v>418.72</v>
      </c>
      <c r="I10035" s="246"/>
      <c r="J10035" s="247"/>
      <c r="K10035" s="240"/>
      <c r="L10035" s="245"/>
    </row>
    <row r="10036" spans="1:12">
      <c r="A10036" s="243">
        <v>45288</v>
      </c>
      <c r="B10036" s="243">
        <v>45350</v>
      </c>
      <c r="C10036" s="244">
        <f t="shared" si="468"/>
        <v>63</v>
      </c>
      <c r="D10036" s="239">
        <v>45350</v>
      </c>
      <c r="E10036" s="245">
        <f t="shared" si="469"/>
        <v>62</v>
      </c>
      <c r="F10036" s="306" t="s">
        <v>176</v>
      </c>
      <c r="G10036" s="241">
        <v>389.64</v>
      </c>
      <c r="H10036" s="244">
        <f t="shared" si="470"/>
        <v>24157.68</v>
      </c>
      <c r="I10036" s="246"/>
      <c r="J10036" s="247"/>
      <c r="K10036" s="240"/>
      <c r="L10036" s="245"/>
    </row>
    <row r="10037" spans="1:12">
      <c r="A10037" s="243">
        <v>45288</v>
      </c>
      <c r="B10037" s="243">
        <v>45294</v>
      </c>
      <c r="C10037" s="244">
        <f t="shared" si="468"/>
        <v>7</v>
      </c>
      <c r="D10037" s="239">
        <v>45294</v>
      </c>
      <c r="E10037" s="245">
        <f t="shared" si="469"/>
        <v>6</v>
      </c>
      <c r="F10037" s="306" t="s">
        <v>176</v>
      </c>
      <c r="G10037" s="241">
        <v>24845.24</v>
      </c>
      <c r="H10037" s="244">
        <f t="shared" si="470"/>
        <v>149071.44</v>
      </c>
      <c r="I10037" s="246"/>
      <c r="J10037" s="247"/>
      <c r="K10037" s="240"/>
      <c r="L10037" s="245"/>
    </row>
    <row r="10038" spans="1:12">
      <c r="A10038" s="243">
        <v>45288</v>
      </c>
      <c r="B10038" s="243">
        <v>45290</v>
      </c>
      <c r="C10038" s="244">
        <f t="shared" si="468"/>
        <v>3</v>
      </c>
      <c r="D10038" s="239">
        <v>45290</v>
      </c>
      <c r="E10038" s="245">
        <f t="shared" si="469"/>
        <v>2</v>
      </c>
      <c r="F10038" s="306" t="s">
        <v>176</v>
      </c>
      <c r="G10038" s="241">
        <v>23498.68</v>
      </c>
      <c r="H10038" s="244">
        <f t="shared" si="470"/>
        <v>46997.36</v>
      </c>
      <c r="I10038" s="246"/>
      <c r="J10038" s="247"/>
      <c r="K10038" s="240"/>
      <c r="L10038" s="245"/>
    </row>
    <row r="10039" spans="1:12">
      <c r="A10039" s="243">
        <v>45288</v>
      </c>
      <c r="B10039" s="243">
        <v>45294</v>
      </c>
      <c r="C10039" s="244">
        <f t="shared" si="468"/>
        <v>7</v>
      </c>
      <c r="D10039" s="239">
        <v>45294</v>
      </c>
      <c r="E10039" s="245">
        <f t="shared" si="469"/>
        <v>6</v>
      </c>
      <c r="F10039" s="306" t="s">
        <v>175</v>
      </c>
      <c r="G10039" s="241">
        <v>256.69</v>
      </c>
      <c r="H10039" s="244">
        <f t="shared" si="470"/>
        <v>1540.1399999999999</v>
      </c>
      <c r="I10039" s="246"/>
      <c r="J10039" s="247"/>
      <c r="K10039" s="240"/>
      <c r="L10039" s="245"/>
    </row>
    <row r="10040" spans="1:12">
      <c r="A10040" s="243">
        <v>45288</v>
      </c>
      <c r="B10040" s="243">
        <v>45371</v>
      </c>
      <c r="C10040" s="244">
        <f t="shared" si="468"/>
        <v>84</v>
      </c>
      <c r="D10040" s="239">
        <v>45371</v>
      </c>
      <c r="E10040" s="245">
        <f t="shared" si="469"/>
        <v>83</v>
      </c>
      <c r="F10040" s="306" t="s">
        <v>176</v>
      </c>
      <c r="G10040" s="241">
        <v>16.760000000000002</v>
      </c>
      <c r="H10040" s="244">
        <f t="shared" si="470"/>
        <v>1391.0800000000002</v>
      </c>
      <c r="I10040" s="246"/>
      <c r="J10040" s="247"/>
      <c r="K10040" s="240"/>
      <c r="L10040" s="245"/>
    </row>
    <row r="10041" spans="1:12">
      <c r="A10041" s="243">
        <v>45288</v>
      </c>
      <c r="B10041" s="243">
        <v>45334</v>
      </c>
      <c r="C10041" s="244">
        <f t="shared" si="468"/>
        <v>47</v>
      </c>
      <c r="D10041" s="239">
        <v>45334</v>
      </c>
      <c r="E10041" s="245">
        <f t="shared" si="469"/>
        <v>46</v>
      </c>
      <c r="F10041" s="306" t="s">
        <v>176</v>
      </c>
      <c r="G10041" s="241">
        <v>4054.66</v>
      </c>
      <c r="H10041" s="244">
        <f t="shared" si="470"/>
        <v>186514.36</v>
      </c>
      <c r="I10041" s="246"/>
      <c r="J10041" s="247"/>
      <c r="K10041" s="240"/>
      <c r="L10041" s="245"/>
    </row>
    <row r="10042" spans="1:12">
      <c r="A10042" s="243">
        <v>45288</v>
      </c>
      <c r="B10042" s="243">
        <v>45290</v>
      </c>
      <c r="C10042" s="244">
        <f t="shared" si="468"/>
        <v>3</v>
      </c>
      <c r="D10042" s="239">
        <v>45290</v>
      </c>
      <c r="E10042" s="245">
        <f t="shared" si="469"/>
        <v>2</v>
      </c>
      <c r="F10042" s="306" t="s">
        <v>175</v>
      </c>
      <c r="G10042" s="241">
        <v>9342.58</v>
      </c>
      <c r="H10042" s="244">
        <f t="shared" si="470"/>
        <v>18685.16</v>
      </c>
      <c r="I10042" s="246"/>
      <c r="J10042" s="247"/>
      <c r="K10042" s="240"/>
      <c r="L10042" s="245"/>
    </row>
    <row r="10043" spans="1:12">
      <c r="A10043" s="243">
        <v>45288</v>
      </c>
      <c r="B10043" s="243">
        <v>45309</v>
      </c>
      <c r="C10043" s="244">
        <f t="shared" si="468"/>
        <v>22</v>
      </c>
      <c r="D10043" s="239">
        <v>45309</v>
      </c>
      <c r="E10043" s="245">
        <f t="shared" si="469"/>
        <v>21</v>
      </c>
      <c r="F10043" s="306" t="s">
        <v>179</v>
      </c>
      <c r="G10043" s="241">
        <v>752.27</v>
      </c>
      <c r="H10043" s="244">
        <f t="shared" si="470"/>
        <v>15797.67</v>
      </c>
      <c r="I10043" s="246"/>
      <c r="J10043" s="247"/>
      <c r="K10043" s="240"/>
      <c r="L10043" s="245"/>
    </row>
    <row r="10044" spans="1:12">
      <c r="A10044" s="243">
        <v>45288</v>
      </c>
      <c r="B10044" s="243">
        <v>45295</v>
      </c>
      <c r="C10044" s="244">
        <f t="shared" si="468"/>
        <v>8</v>
      </c>
      <c r="D10044" s="239">
        <v>45295</v>
      </c>
      <c r="E10044" s="245">
        <f t="shared" si="469"/>
        <v>7</v>
      </c>
      <c r="F10044" s="306" t="s">
        <v>175</v>
      </c>
      <c r="G10044" s="241">
        <v>3069.18</v>
      </c>
      <c r="H10044" s="244">
        <f t="shared" si="470"/>
        <v>21484.26</v>
      </c>
      <c r="I10044" s="246"/>
      <c r="J10044" s="247"/>
      <c r="K10044" s="240"/>
      <c r="L10044" s="245"/>
    </row>
    <row r="10045" spans="1:12">
      <c r="A10045" s="243">
        <v>45288</v>
      </c>
      <c r="B10045" s="243">
        <v>45290</v>
      </c>
      <c r="C10045" s="244">
        <f t="shared" si="468"/>
        <v>3</v>
      </c>
      <c r="D10045" s="239">
        <v>45290</v>
      </c>
      <c r="E10045" s="245">
        <f t="shared" si="469"/>
        <v>2</v>
      </c>
      <c r="F10045" s="306" t="s">
        <v>177</v>
      </c>
      <c r="G10045" s="241">
        <v>1724.65</v>
      </c>
      <c r="H10045" s="244">
        <f t="shared" si="470"/>
        <v>3449.3</v>
      </c>
      <c r="I10045" s="246"/>
      <c r="J10045" s="247"/>
      <c r="K10045" s="240"/>
      <c r="L10045" s="245"/>
    </row>
    <row r="10046" spans="1:12">
      <c r="A10046" s="243">
        <v>45288</v>
      </c>
      <c r="B10046" s="243">
        <v>45296</v>
      </c>
      <c r="C10046" s="244">
        <f t="shared" si="468"/>
        <v>9</v>
      </c>
      <c r="D10046" s="239">
        <v>45296</v>
      </c>
      <c r="E10046" s="245">
        <f t="shared" si="469"/>
        <v>8</v>
      </c>
      <c r="F10046" s="306" t="s">
        <v>175</v>
      </c>
      <c r="G10046" s="241">
        <v>194.11</v>
      </c>
      <c r="H10046" s="244">
        <f t="shared" si="470"/>
        <v>1552.88</v>
      </c>
      <c r="I10046" s="246"/>
      <c r="J10046" s="247"/>
      <c r="K10046" s="240"/>
      <c r="L10046" s="245"/>
    </row>
    <row r="10047" spans="1:12">
      <c r="A10047" s="243">
        <v>45288</v>
      </c>
      <c r="B10047" s="243">
        <v>45436</v>
      </c>
      <c r="C10047" s="244">
        <f t="shared" si="468"/>
        <v>149</v>
      </c>
      <c r="D10047" s="239">
        <v>45436</v>
      </c>
      <c r="E10047" s="245">
        <f t="shared" si="469"/>
        <v>148</v>
      </c>
      <c r="F10047" s="306" t="s">
        <v>175</v>
      </c>
      <c r="G10047" s="241">
        <v>253.89</v>
      </c>
      <c r="H10047" s="244">
        <f t="shared" si="470"/>
        <v>37575.72</v>
      </c>
      <c r="I10047" s="246"/>
      <c r="J10047" s="247"/>
      <c r="K10047" s="240"/>
      <c r="L10047" s="245"/>
    </row>
    <row r="10048" spans="1:12">
      <c r="A10048" s="243">
        <v>45288</v>
      </c>
      <c r="B10048" s="243">
        <v>45313</v>
      </c>
      <c r="C10048" s="244">
        <f t="shared" si="468"/>
        <v>26</v>
      </c>
      <c r="D10048" s="239">
        <v>45313</v>
      </c>
      <c r="E10048" s="245">
        <f t="shared" si="469"/>
        <v>25</v>
      </c>
      <c r="F10048" s="306" t="s">
        <v>175</v>
      </c>
      <c r="G10048" s="241">
        <v>266.74</v>
      </c>
      <c r="H10048" s="244">
        <f t="shared" si="470"/>
        <v>6668.5</v>
      </c>
      <c r="I10048" s="246"/>
      <c r="J10048" s="247"/>
      <c r="K10048" s="240"/>
      <c r="L10048" s="245"/>
    </row>
    <row r="10049" spans="1:12">
      <c r="A10049" s="243">
        <v>45288</v>
      </c>
      <c r="B10049" s="243">
        <v>45299</v>
      </c>
      <c r="C10049" s="244">
        <f t="shared" si="468"/>
        <v>12</v>
      </c>
      <c r="D10049" s="239">
        <v>45299</v>
      </c>
      <c r="E10049" s="245">
        <f t="shared" si="469"/>
        <v>11</v>
      </c>
      <c r="F10049" s="306" t="s">
        <v>175</v>
      </c>
      <c r="G10049" s="241">
        <v>126.19</v>
      </c>
      <c r="H10049" s="244">
        <f t="shared" si="470"/>
        <v>1388.09</v>
      </c>
      <c r="I10049" s="246"/>
      <c r="J10049" s="247"/>
      <c r="K10049" s="240"/>
      <c r="L10049" s="245"/>
    </row>
    <row r="10050" spans="1:12">
      <c r="A10050" s="243">
        <v>45288</v>
      </c>
      <c r="B10050" s="243">
        <v>45300</v>
      </c>
      <c r="C10050" s="244">
        <f t="shared" si="468"/>
        <v>13</v>
      </c>
      <c r="D10050" s="239">
        <v>45300</v>
      </c>
      <c r="E10050" s="245">
        <f t="shared" si="469"/>
        <v>12</v>
      </c>
      <c r="F10050" s="306" t="s">
        <v>175</v>
      </c>
      <c r="G10050" s="241">
        <v>267.77999999999997</v>
      </c>
      <c r="H10050" s="244">
        <f t="shared" si="470"/>
        <v>3213.3599999999997</v>
      </c>
      <c r="I10050" s="246"/>
      <c r="J10050" s="247"/>
      <c r="K10050" s="240"/>
      <c r="L10050" s="245"/>
    </row>
    <row r="10051" spans="1:12">
      <c r="A10051" s="243">
        <v>45288</v>
      </c>
      <c r="B10051" s="243">
        <v>45317</v>
      </c>
      <c r="C10051" s="244">
        <f t="shared" si="468"/>
        <v>30</v>
      </c>
      <c r="D10051" s="239">
        <v>45317</v>
      </c>
      <c r="E10051" s="245">
        <f t="shared" si="469"/>
        <v>29</v>
      </c>
      <c r="F10051" s="306" t="s">
        <v>175</v>
      </c>
      <c r="G10051" s="241">
        <v>198.65</v>
      </c>
      <c r="H10051" s="244">
        <f t="shared" si="470"/>
        <v>5760.85</v>
      </c>
      <c r="I10051" s="246"/>
      <c r="J10051" s="247"/>
      <c r="K10051" s="240"/>
      <c r="L10051" s="245"/>
    </row>
    <row r="10052" spans="1:12">
      <c r="A10052" s="243">
        <v>45288</v>
      </c>
      <c r="B10052" s="243">
        <v>45301</v>
      </c>
      <c r="C10052" s="244">
        <f t="shared" si="468"/>
        <v>14</v>
      </c>
      <c r="D10052" s="239">
        <v>45301</v>
      </c>
      <c r="E10052" s="245">
        <f t="shared" si="469"/>
        <v>13</v>
      </c>
      <c r="F10052" s="306" t="s">
        <v>176</v>
      </c>
      <c r="G10052" s="241">
        <v>21540.53</v>
      </c>
      <c r="H10052" s="244">
        <f t="shared" si="470"/>
        <v>280026.89</v>
      </c>
      <c r="I10052" s="246"/>
      <c r="J10052" s="247"/>
      <c r="K10052" s="240"/>
      <c r="L10052" s="245"/>
    </row>
    <row r="10053" spans="1:12">
      <c r="A10053" s="243">
        <v>45288</v>
      </c>
      <c r="B10053" s="243">
        <v>45302</v>
      </c>
      <c r="C10053" s="244">
        <f t="shared" si="468"/>
        <v>15</v>
      </c>
      <c r="D10053" s="239">
        <v>45302</v>
      </c>
      <c r="E10053" s="245">
        <f t="shared" si="469"/>
        <v>14</v>
      </c>
      <c r="F10053" s="306" t="s">
        <v>176</v>
      </c>
      <c r="G10053" s="241">
        <v>1544.86</v>
      </c>
      <c r="H10053" s="244">
        <f t="shared" si="470"/>
        <v>21628.039999999997</v>
      </c>
      <c r="I10053" s="246"/>
      <c r="J10053" s="247"/>
      <c r="K10053" s="240"/>
      <c r="L10053" s="245"/>
    </row>
    <row r="10054" spans="1:12">
      <c r="A10054" s="243">
        <v>45288</v>
      </c>
      <c r="B10054" s="243">
        <v>45301</v>
      </c>
      <c r="C10054" s="244">
        <f t="shared" si="468"/>
        <v>14</v>
      </c>
      <c r="D10054" s="239">
        <v>45301</v>
      </c>
      <c r="E10054" s="245">
        <f t="shared" si="469"/>
        <v>13</v>
      </c>
      <c r="F10054" s="306" t="s">
        <v>175</v>
      </c>
      <c r="G10054" s="241">
        <v>58.08</v>
      </c>
      <c r="H10054" s="244">
        <f t="shared" si="470"/>
        <v>755.04</v>
      </c>
      <c r="I10054" s="246"/>
      <c r="J10054" s="247"/>
      <c r="K10054" s="240"/>
      <c r="L10054" s="245"/>
    </row>
    <row r="10055" spans="1:12">
      <c r="A10055" s="243">
        <v>45288</v>
      </c>
      <c r="B10055" s="243">
        <v>45403</v>
      </c>
      <c r="C10055" s="244">
        <f t="shared" ref="C10055:C10118" si="471">B10055-A10055+1</f>
        <v>116</v>
      </c>
      <c r="D10055" s="239">
        <v>45403</v>
      </c>
      <c r="E10055" s="245">
        <f t="shared" ref="E10055:E10118" si="472">D10055-A10055</f>
        <v>115</v>
      </c>
      <c r="F10055" s="306" t="s">
        <v>176</v>
      </c>
      <c r="G10055" s="241">
        <v>31.89</v>
      </c>
      <c r="H10055" s="244">
        <f t="shared" ref="H10055:H10118" si="473">E10055*G10055</f>
        <v>3667.35</v>
      </c>
      <c r="I10055" s="246"/>
      <c r="J10055" s="247"/>
      <c r="K10055" s="240"/>
      <c r="L10055" s="245"/>
    </row>
    <row r="10056" spans="1:12">
      <c r="A10056" s="243">
        <v>45288</v>
      </c>
      <c r="B10056" s="243">
        <v>45302</v>
      </c>
      <c r="C10056" s="244">
        <f t="shared" si="471"/>
        <v>15</v>
      </c>
      <c r="D10056" s="239">
        <v>45302</v>
      </c>
      <c r="E10056" s="245">
        <f t="shared" si="472"/>
        <v>14</v>
      </c>
      <c r="F10056" s="306" t="s">
        <v>175</v>
      </c>
      <c r="G10056" s="241">
        <v>143.29</v>
      </c>
      <c r="H10056" s="244">
        <f t="shared" si="473"/>
        <v>2006.06</v>
      </c>
      <c r="I10056" s="246"/>
      <c r="J10056" s="247"/>
      <c r="K10056" s="240"/>
      <c r="L10056" s="245"/>
    </row>
    <row r="10057" spans="1:12">
      <c r="A10057" s="243">
        <v>45288</v>
      </c>
      <c r="B10057" s="243">
        <v>45365</v>
      </c>
      <c r="C10057" s="244">
        <f t="shared" si="471"/>
        <v>78</v>
      </c>
      <c r="D10057" s="239">
        <v>45365</v>
      </c>
      <c r="E10057" s="245">
        <f t="shared" si="472"/>
        <v>77</v>
      </c>
      <c r="F10057" s="306" t="s">
        <v>176</v>
      </c>
      <c r="G10057" s="241">
        <v>118.08</v>
      </c>
      <c r="H10057" s="244">
        <f t="shared" si="473"/>
        <v>9092.16</v>
      </c>
      <c r="I10057" s="246"/>
      <c r="J10057" s="247"/>
      <c r="K10057" s="240"/>
      <c r="L10057" s="245"/>
    </row>
    <row r="10058" spans="1:12">
      <c r="A10058" s="243">
        <v>45288</v>
      </c>
      <c r="B10058" s="243">
        <v>45303</v>
      </c>
      <c r="C10058" s="244">
        <f t="shared" si="471"/>
        <v>16</v>
      </c>
      <c r="D10058" s="239">
        <v>45303</v>
      </c>
      <c r="E10058" s="245">
        <f t="shared" si="472"/>
        <v>15</v>
      </c>
      <c r="F10058" s="306" t="s">
        <v>176</v>
      </c>
      <c r="G10058" s="241">
        <v>22.65</v>
      </c>
      <c r="H10058" s="244">
        <f t="shared" si="473"/>
        <v>339.75</v>
      </c>
      <c r="I10058" s="246"/>
      <c r="J10058" s="247"/>
      <c r="K10058" s="240"/>
      <c r="L10058" s="245"/>
    </row>
    <row r="10059" spans="1:12">
      <c r="A10059" s="243">
        <v>45288</v>
      </c>
      <c r="B10059" s="243">
        <v>45320</v>
      </c>
      <c r="C10059" s="244">
        <f t="shared" si="471"/>
        <v>33</v>
      </c>
      <c r="D10059" s="239">
        <v>45320</v>
      </c>
      <c r="E10059" s="245">
        <f t="shared" si="472"/>
        <v>32</v>
      </c>
      <c r="F10059" s="306" t="s">
        <v>175</v>
      </c>
      <c r="G10059" s="241">
        <v>100.41</v>
      </c>
      <c r="H10059" s="244">
        <f t="shared" si="473"/>
        <v>3213.12</v>
      </c>
      <c r="I10059" s="246"/>
      <c r="J10059" s="247"/>
      <c r="K10059" s="240"/>
      <c r="L10059" s="245"/>
    </row>
    <row r="10060" spans="1:12">
      <c r="A10060" s="243">
        <v>45288</v>
      </c>
      <c r="B10060" s="243">
        <v>45288</v>
      </c>
      <c r="C10060" s="244">
        <f t="shared" si="471"/>
        <v>1</v>
      </c>
      <c r="D10060" s="239">
        <v>45288</v>
      </c>
      <c r="E10060" s="245">
        <f t="shared" si="472"/>
        <v>0</v>
      </c>
      <c r="F10060" s="306" t="s">
        <v>178</v>
      </c>
      <c r="G10060" s="241">
        <v>2330.75</v>
      </c>
      <c r="H10060" s="244">
        <f t="shared" si="473"/>
        <v>0</v>
      </c>
      <c r="I10060" s="246"/>
      <c r="J10060" s="247"/>
      <c r="K10060" s="240"/>
      <c r="L10060" s="245"/>
    </row>
    <row r="10061" spans="1:12">
      <c r="A10061" s="243">
        <v>45288</v>
      </c>
      <c r="B10061" s="243">
        <v>45288</v>
      </c>
      <c r="C10061" s="244">
        <f t="shared" si="471"/>
        <v>1</v>
      </c>
      <c r="D10061" s="239">
        <v>45288</v>
      </c>
      <c r="E10061" s="245">
        <f t="shared" si="472"/>
        <v>0</v>
      </c>
      <c r="F10061" s="306" t="s">
        <v>176</v>
      </c>
      <c r="G10061" s="241">
        <v>1855.76</v>
      </c>
      <c r="H10061" s="244">
        <f t="shared" si="473"/>
        <v>0</v>
      </c>
      <c r="I10061" s="246"/>
      <c r="J10061" s="247"/>
      <c r="K10061" s="240"/>
      <c r="L10061" s="245"/>
    </row>
    <row r="10062" spans="1:12">
      <c r="A10062" s="243">
        <v>45288</v>
      </c>
      <c r="B10062" s="243">
        <v>45289</v>
      </c>
      <c r="C10062" s="244">
        <f t="shared" si="471"/>
        <v>2</v>
      </c>
      <c r="D10062" s="239">
        <v>45289</v>
      </c>
      <c r="E10062" s="245">
        <f t="shared" si="472"/>
        <v>1</v>
      </c>
      <c r="F10062" s="306" t="s">
        <v>178</v>
      </c>
      <c r="G10062" s="241">
        <v>59276.84</v>
      </c>
      <c r="H10062" s="244">
        <f t="shared" si="473"/>
        <v>59276.84</v>
      </c>
      <c r="I10062" s="246"/>
      <c r="J10062" s="247"/>
      <c r="K10062" s="240"/>
      <c r="L10062" s="245"/>
    </row>
    <row r="10063" spans="1:12">
      <c r="A10063" s="243">
        <v>45288</v>
      </c>
      <c r="B10063" s="243">
        <v>45321</v>
      </c>
      <c r="C10063" s="244">
        <f t="shared" si="471"/>
        <v>34</v>
      </c>
      <c r="D10063" s="239">
        <v>45321</v>
      </c>
      <c r="E10063" s="245">
        <f t="shared" si="472"/>
        <v>33</v>
      </c>
      <c r="F10063" s="306" t="s">
        <v>176</v>
      </c>
      <c r="G10063" s="241">
        <v>621.77</v>
      </c>
      <c r="H10063" s="244">
        <f t="shared" si="473"/>
        <v>20518.41</v>
      </c>
      <c r="I10063" s="246"/>
      <c r="J10063" s="247"/>
      <c r="K10063" s="240"/>
      <c r="L10063" s="245"/>
    </row>
    <row r="10064" spans="1:12">
      <c r="A10064" s="243">
        <v>45288</v>
      </c>
      <c r="B10064" s="243">
        <v>45306</v>
      </c>
      <c r="C10064" s="244">
        <f t="shared" si="471"/>
        <v>19</v>
      </c>
      <c r="D10064" s="239">
        <v>45306</v>
      </c>
      <c r="E10064" s="245">
        <f t="shared" si="472"/>
        <v>18</v>
      </c>
      <c r="F10064" s="306" t="s">
        <v>175</v>
      </c>
      <c r="G10064" s="241">
        <v>131.19</v>
      </c>
      <c r="H10064" s="244">
        <f t="shared" si="473"/>
        <v>2361.42</v>
      </c>
      <c r="I10064" s="246"/>
      <c r="J10064" s="247"/>
      <c r="K10064" s="240"/>
      <c r="L10064" s="245"/>
    </row>
    <row r="10065" spans="1:12">
      <c r="A10065" s="243">
        <v>45288</v>
      </c>
      <c r="B10065" s="243">
        <v>45289</v>
      </c>
      <c r="C10065" s="244">
        <f t="shared" si="471"/>
        <v>2</v>
      </c>
      <c r="D10065" s="239">
        <v>45289</v>
      </c>
      <c r="E10065" s="245">
        <f t="shared" si="472"/>
        <v>1</v>
      </c>
      <c r="F10065" s="306" t="s">
        <v>176</v>
      </c>
      <c r="G10065" s="241">
        <v>251632.01</v>
      </c>
      <c r="H10065" s="244">
        <f t="shared" si="473"/>
        <v>251632.01</v>
      </c>
      <c r="I10065" s="246"/>
      <c r="J10065" s="247"/>
      <c r="K10065" s="240"/>
      <c r="L10065" s="245"/>
    </row>
    <row r="10066" spans="1:12">
      <c r="A10066" s="243">
        <v>45288</v>
      </c>
      <c r="B10066" s="243">
        <v>45308</v>
      </c>
      <c r="C10066" s="244">
        <f t="shared" si="471"/>
        <v>21</v>
      </c>
      <c r="D10066" s="239">
        <v>45308</v>
      </c>
      <c r="E10066" s="245">
        <f t="shared" si="472"/>
        <v>20</v>
      </c>
      <c r="F10066" s="306" t="s">
        <v>176</v>
      </c>
      <c r="G10066" s="241">
        <v>172.26</v>
      </c>
      <c r="H10066" s="244">
        <f t="shared" si="473"/>
        <v>3445.2</v>
      </c>
      <c r="I10066" s="246"/>
      <c r="J10066" s="247"/>
      <c r="K10066" s="240"/>
      <c r="L10066" s="245"/>
    </row>
    <row r="10067" spans="1:12">
      <c r="A10067" s="243">
        <v>45288</v>
      </c>
      <c r="B10067" s="243">
        <v>45288</v>
      </c>
      <c r="C10067" s="244">
        <f t="shared" si="471"/>
        <v>1</v>
      </c>
      <c r="D10067" s="239">
        <v>45288</v>
      </c>
      <c r="E10067" s="245">
        <f t="shared" si="472"/>
        <v>0</v>
      </c>
      <c r="F10067" s="306" t="s">
        <v>175</v>
      </c>
      <c r="G10067" s="241">
        <v>1781.6</v>
      </c>
      <c r="H10067" s="244">
        <f t="shared" si="473"/>
        <v>0</v>
      </c>
      <c r="I10067" s="246"/>
      <c r="J10067" s="247"/>
      <c r="K10067" s="240"/>
      <c r="L10067" s="245"/>
    </row>
    <row r="10068" spans="1:12">
      <c r="A10068" s="243">
        <v>45288</v>
      </c>
      <c r="B10068" s="243">
        <v>45321</v>
      </c>
      <c r="C10068" s="244">
        <f t="shared" si="471"/>
        <v>34</v>
      </c>
      <c r="D10068" s="239">
        <v>45321</v>
      </c>
      <c r="E10068" s="245">
        <f t="shared" si="472"/>
        <v>33</v>
      </c>
      <c r="F10068" s="306" t="s">
        <v>175</v>
      </c>
      <c r="G10068" s="241">
        <v>4.7</v>
      </c>
      <c r="H10068" s="244">
        <f t="shared" si="473"/>
        <v>155.1</v>
      </c>
      <c r="I10068" s="246"/>
      <c r="J10068" s="247"/>
      <c r="K10068" s="240"/>
      <c r="L10068" s="245"/>
    </row>
    <row r="10069" spans="1:12">
      <c r="A10069" s="243">
        <v>45288</v>
      </c>
      <c r="B10069" s="243">
        <v>45307</v>
      </c>
      <c r="C10069" s="244">
        <f t="shared" si="471"/>
        <v>20</v>
      </c>
      <c r="D10069" s="239">
        <v>45307</v>
      </c>
      <c r="E10069" s="245">
        <f t="shared" si="472"/>
        <v>19</v>
      </c>
      <c r="F10069" s="306" t="s">
        <v>175</v>
      </c>
      <c r="G10069" s="241">
        <v>44.64</v>
      </c>
      <c r="H10069" s="244">
        <f t="shared" si="473"/>
        <v>848.16</v>
      </c>
      <c r="I10069" s="246"/>
      <c r="J10069" s="247"/>
      <c r="K10069" s="240"/>
      <c r="L10069" s="245"/>
    </row>
    <row r="10070" spans="1:12">
      <c r="A10070" s="243">
        <v>45288</v>
      </c>
      <c r="B10070" s="243">
        <v>45289</v>
      </c>
      <c r="C10070" s="244">
        <f t="shared" si="471"/>
        <v>2</v>
      </c>
      <c r="D10070" s="239">
        <v>45289</v>
      </c>
      <c r="E10070" s="245">
        <f t="shared" si="472"/>
        <v>1</v>
      </c>
      <c r="F10070" s="306" t="s">
        <v>175</v>
      </c>
      <c r="G10070" s="241">
        <v>936923.98</v>
      </c>
      <c r="H10070" s="244">
        <f t="shared" si="473"/>
        <v>936923.98</v>
      </c>
      <c r="I10070" s="246"/>
      <c r="J10070" s="247"/>
      <c r="K10070" s="240"/>
      <c r="L10070" s="245"/>
    </row>
    <row r="10071" spans="1:12">
      <c r="A10071" s="243">
        <v>45288</v>
      </c>
      <c r="B10071" s="243">
        <v>45309</v>
      </c>
      <c r="C10071" s="244">
        <f t="shared" si="471"/>
        <v>22</v>
      </c>
      <c r="D10071" s="239">
        <v>45309</v>
      </c>
      <c r="E10071" s="245">
        <f t="shared" si="472"/>
        <v>21</v>
      </c>
      <c r="F10071" s="306" t="s">
        <v>176</v>
      </c>
      <c r="G10071" s="241">
        <v>1331.67</v>
      </c>
      <c r="H10071" s="244">
        <f t="shared" si="473"/>
        <v>27965.07</v>
      </c>
      <c r="I10071" s="246"/>
      <c r="J10071" s="247"/>
      <c r="K10071" s="240"/>
      <c r="L10071" s="245"/>
    </row>
    <row r="10072" spans="1:12">
      <c r="A10072" s="243">
        <v>45288</v>
      </c>
      <c r="B10072" s="243">
        <v>45293</v>
      </c>
      <c r="C10072" s="244">
        <f t="shared" si="471"/>
        <v>6</v>
      </c>
      <c r="D10072" s="239">
        <v>45293</v>
      </c>
      <c r="E10072" s="245">
        <f t="shared" si="472"/>
        <v>5</v>
      </c>
      <c r="F10072" s="306" t="s">
        <v>178</v>
      </c>
      <c r="G10072" s="241">
        <v>513586.19</v>
      </c>
      <c r="H10072" s="244">
        <f t="shared" si="473"/>
        <v>2567930.9500000002</v>
      </c>
      <c r="I10072" s="246"/>
      <c r="J10072" s="247"/>
      <c r="K10072" s="240"/>
      <c r="L10072" s="245"/>
    </row>
    <row r="10073" spans="1:12">
      <c r="A10073" s="243">
        <v>45288</v>
      </c>
      <c r="B10073" s="243">
        <v>45322</v>
      </c>
      <c r="C10073" s="244">
        <f t="shared" si="471"/>
        <v>35</v>
      </c>
      <c r="D10073" s="239">
        <v>45322</v>
      </c>
      <c r="E10073" s="245">
        <f t="shared" si="472"/>
        <v>34</v>
      </c>
      <c r="F10073" s="306" t="s">
        <v>175</v>
      </c>
      <c r="G10073" s="241">
        <v>136.36000000000001</v>
      </c>
      <c r="H10073" s="244">
        <f t="shared" si="473"/>
        <v>4636.2400000000007</v>
      </c>
      <c r="I10073" s="246"/>
      <c r="J10073" s="247"/>
      <c r="K10073" s="240"/>
      <c r="L10073" s="245"/>
    </row>
    <row r="10074" spans="1:12">
      <c r="A10074" s="243">
        <v>45289</v>
      </c>
      <c r="B10074" s="243">
        <v>45443</v>
      </c>
      <c r="C10074" s="244">
        <f t="shared" si="471"/>
        <v>155</v>
      </c>
      <c r="D10074" s="239">
        <v>45443</v>
      </c>
      <c r="E10074" s="245">
        <f t="shared" si="472"/>
        <v>154</v>
      </c>
      <c r="F10074" s="306" t="s">
        <v>175</v>
      </c>
      <c r="G10074" s="241">
        <v>99.77</v>
      </c>
      <c r="H10074" s="244">
        <f t="shared" si="473"/>
        <v>15364.58</v>
      </c>
      <c r="I10074" s="246"/>
      <c r="J10074" s="247"/>
      <c r="K10074" s="240"/>
      <c r="L10074" s="245"/>
    </row>
    <row r="10075" spans="1:12">
      <c r="A10075" s="243">
        <v>45289</v>
      </c>
      <c r="B10075" s="243">
        <v>45343</v>
      </c>
      <c r="C10075" s="244">
        <f t="shared" si="471"/>
        <v>55</v>
      </c>
      <c r="D10075" s="239">
        <v>45343</v>
      </c>
      <c r="E10075" s="245">
        <f t="shared" si="472"/>
        <v>54</v>
      </c>
      <c r="F10075" s="306" t="s">
        <v>177</v>
      </c>
      <c r="G10075" s="241">
        <v>20697.5</v>
      </c>
      <c r="H10075" s="244">
        <f t="shared" si="473"/>
        <v>1117665</v>
      </c>
      <c r="I10075" s="246"/>
      <c r="J10075" s="247"/>
      <c r="K10075" s="240"/>
      <c r="L10075" s="245"/>
    </row>
    <row r="10076" spans="1:12">
      <c r="A10076" s="243">
        <v>45289</v>
      </c>
      <c r="B10076" s="243">
        <v>45414</v>
      </c>
      <c r="C10076" s="244">
        <f t="shared" si="471"/>
        <v>126</v>
      </c>
      <c r="D10076" s="239">
        <v>45414</v>
      </c>
      <c r="E10076" s="245">
        <f t="shared" si="472"/>
        <v>125</v>
      </c>
      <c r="F10076" s="306" t="s">
        <v>175</v>
      </c>
      <c r="G10076" s="241">
        <v>234.89</v>
      </c>
      <c r="H10076" s="244">
        <f t="shared" si="473"/>
        <v>29361.25</v>
      </c>
      <c r="I10076" s="246"/>
      <c r="J10076" s="247"/>
      <c r="K10076" s="240"/>
      <c r="L10076" s="245"/>
    </row>
    <row r="10077" spans="1:12">
      <c r="A10077" s="243">
        <v>45289</v>
      </c>
      <c r="B10077" s="243">
        <v>45307</v>
      </c>
      <c r="C10077" s="244">
        <f t="shared" si="471"/>
        <v>19</v>
      </c>
      <c r="D10077" s="239">
        <v>45307</v>
      </c>
      <c r="E10077" s="245">
        <f t="shared" si="472"/>
        <v>18</v>
      </c>
      <c r="F10077" s="306" t="s">
        <v>176</v>
      </c>
      <c r="G10077" s="241">
        <v>2211.44</v>
      </c>
      <c r="H10077" s="244">
        <f t="shared" si="473"/>
        <v>39805.919999999998</v>
      </c>
      <c r="I10077" s="246"/>
      <c r="J10077" s="247"/>
      <c r="K10077" s="240"/>
      <c r="L10077" s="245"/>
    </row>
    <row r="10078" spans="1:12">
      <c r="A10078" s="243">
        <v>45289</v>
      </c>
      <c r="B10078" s="243">
        <v>45289</v>
      </c>
      <c r="C10078" s="244">
        <f t="shared" si="471"/>
        <v>1</v>
      </c>
      <c r="D10078" s="239">
        <v>45289</v>
      </c>
      <c r="E10078" s="245">
        <f t="shared" si="472"/>
        <v>0</v>
      </c>
      <c r="F10078" s="306" t="s">
        <v>176</v>
      </c>
      <c r="G10078" s="241">
        <v>1616.15</v>
      </c>
      <c r="H10078" s="244">
        <f t="shared" si="473"/>
        <v>0</v>
      </c>
      <c r="I10078" s="246"/>
      <c r="J10078" s="247"/>
      <c r="K10078" s="240"/>
      <c r="L10078" s="245"/>
    </row>
    <row r="10079" spans="1:12">
      <c r="A10079" s="243">
        <v>45289</v>
      </c>
      <c r="B10079" s="243">
        <v>45307</v>
      </c>
      <c r="C10079" s="244">
        <f t="shared" si="471"/>
        <v>19</v>
      </c>
      <c r="D10079" s="239">
        <v>45307</v>
      </c>
      <c r="E10079" s="245">
        <f t="shared" si="472"/>
        <v>18</v>
      </c>
      <c r="F10079" s="306" t="s">
        <v>175</v>
      </c>
      <c r="G10079" s="241">
        <v>62.09</v>
      </c>
      <c r="H10079" s="244">
        <f t="shared" si="473"/>
        <v>1117.6200000000001</v>
      </c>
      <c r="I10079" s="246"/>
      <c r="J10079" s="247"/>
      <c r="K10079" s="240"/>
      <c r="L10079" s="245"/>
    </row>
    <row r="10080" spans="1:12">
      <c r="A10080" s="243">
        <v>45289</v>
      </c>
      <c r="B10080" s="243">
        <v>45392</v>
      </c>
      <c r="C10080" s="244">
        <f t="shared" si="471"/>
        <v>104</v>
      </c>
      <c r="D10080" s="239">
        <v>45392</v>
      </c>
      <c r="E10080" s="245">
        <f t="shared" si="472"/>
        <v>103</v>
      </c>
      <c r="F10080" s="306" t="s">
        <v>176</v>
      </c>
      <c r="G10080" s="241">
        <v>1386.67</v>
      </c>
      <c r="H10080" s="244">
        <f t="shared" si="473"/>
        <v>142827.01</v>
      </c>
      <c r="I10080" s="246"/>
      <c r="J10080" s="247"/>
      <c r="K10080" s="240"/>
      <c r="L10080" s="245"/>
    </row>
    <row r="10081" spans="1:12">
      <c r="A10081" s="243">
        <v>45289</v>
      </c>
      <c r="B10081" s="243">
        <v>45289</v>
      </c>
      <c r="C10081" s="244">
        <f t="shared" si="471"/>
        <v>1</v>
      </c>
      <c r="D10081" s="239">
        <v>45289</v>
      </c>
      <c r="E10081" s="245">
        <f t="shared" si="472"/>
        <v>0</v>
      </c>
      <c r="F10081" s="306" t="s">
        <v>175</v>
      </c>
      <c r="G10081" s="241">
        <v>2415.19</v>
      </c>
      <c r="H10081" s="244">
        <f t="shared" si="473"/>
        <v>0</v>
      </c>
      <c r="I10081" s="246"/>
      <c r="J10081" s="247"/>
      <c r="K10081" s="240"/>
      <c r="L10081" s="245"/>
    </row>
    <row r="10082" spans="1:12">
      <c r="A10082" s="243">
        <v>45289</v>
      </c>
      <c r="B10082" s="243">
        <v>45293</v>
      </c>
      <c r="C10082" s="244">
        <f t="shared" si="471"/>
        <v>5</v>
      </c>
      <c r="D10082" s="239">
        <v>45293</v>
      </c>
      <c r="E10082" s="245">
        <f t="shared" si="472"/>
        <v>4</v>
      </c>
      <c r="F10082" s="306" t="s">
        <v>178</v>
      </c>
      <c r="G10082" s="241">
        <v>18167.48</v>
      </c>
      <c r="H10082" s="244">
        <f t="shared" si="473"/>
        <v>72669.919999999998</v>
      </c>
      <c r="I10082" s="246"/>
      <c r="J10082" s="247"/>
      <c r="K10082" s="240"/>
      <c r="L10082" s="245"/>
    </row>
    <row r="10083" spans="1:12">
      <c r="A10083" s="243">
        <v>45289</v>
      </c>
      <c r="B10083" s="243">
        <v>45309</v>
      </c>
      <c r="C10083" s="244">
        <f t="shared" si="471"/>
        <v>21</v>
      </c>
      <c r="D10083" s="239">
        <v>45309</v>
      </c>
      <c r="E10083" s="245">
        <f t="shared" si="472"/>
        <v>20</v>
      </c>
      <c r="F10083" s="306" t="s">
        <v>176</v>
      </c>
      <c r="G10083" s="241">
        <v>289.17</v>
      </c>
      <c r="H10083" s="244">
        <f t="shared" si="473"/>
        <v>5783.4000000000005</v>
      </c>
      <c r="I10083" s="246"/>
      <c r="J10083" s="247"/>
      <c r="K10083" s="240"/>
      <c r="L10083" s="245"/>
    </row>
    <row r="10084" spans="1:12">
      <c r="A10084" s="243">
        <v>45289</v>
      </c>
      <c r="B10084" s="243">
        <v>45322</v>
      </c>
      <c r="C10084" s="244">
        <f t="shared" si="471"/>
        <v>34</v>
      </c>
      <c r="D10084" s="239">
        <v>45322</v>
      </c>
      <c r="E10084" s="245">
        <f t="shared" si="472"/>
        <v>33</v>
      </c>
      <c r="F10084" s="306" t="s">
        <v>175</v>
      </c>
      <c r="G10084" s="241">
        <v>218.45</v>
      </c>
      <c r="H10084" s="244">
        <f t="shared" si="473"/>
        <v>7208.8499999999995</v>
      </c>
      <c r="I10084" s="246"/>
      <c r="J10084" s="247"/>
      <c r="K10084" s="240"/>
      <c r="L10084" s="245"/>
    </row>
    <row r="10085" spans="1:12">
      <c r="A10085" s="243">
        <v>45289</v>
      </c>
      <c r="B10085" s="243">
        <v>45293</v>
      </c>
      <c r="C10085" s="244">
        <f t="shared" si="471"/>
        <v>5</v>
      </c>
      <c r="D10085" s="239">
        <v>45293</v>
      </c>
      <c r="E10085" s="245">
        <f t="shared" si="472"/>
        <v>4</v>
      </c>
      <c r="F10085" s="306" t="s">
        <v>176</v>
      </c>
      <c r="G10085" s="241">
        <v>63487.66</v>
      </c>
      <c r="H10085" s="244">
        <f t="shared" si="473"/>
        <v>253950.64</v>
      </c>
      <c r="I10085" s="246"/>
      <c r="J10085" s="247"/>
      <c r="K10085" s="240"/>
      <c r="L10085" s="245"/>
    </row>
    <row r="10086" spans="1:12">
      <c r="A10086" s="243">
        <v>45289</v>
      </c>
      <c r="B10086" s="243">
        <v>45309</v>
      </c>
      <c r="C10086" s="244">
        <f t="shared" si="471"/>
        <v>21</v>
      </c>
      <c r="D10086" s="239">
        <v>45309</v>
      </c>
      <c r="E10086" s="245">
        <f t="shared" si="472"/>
        <v>20</v>
      </c>
      <c r="F10086" s="306" t="s">
        <v>175</v>
      </c>
      <c r="G10086" s="241">
        <v>288.88</v>
      </c>
      <c r="H10086" s="244">
        <f t="shared" si="473"/>
        <v>5777.6</v>
      </c>
      <c r="I10086" s="246"/>
      <c r="J10086" s="247"/>
      <c r="K10086" s="240"/>
      <c r="L10086" s="245"/>
    </row>
    <row r="10087" spans="1:12">
      <c r="A10087" s="243">
        <v>45289</v>
      </c>
      <c r="B10087" s="243">
        <v>45289</v>
      </c>
      <c r="C10087" s="244">
        <f t="shared" si="471"/>
        <v>1</v>
      </c>
      <c r="D10087" s="239">
        <v>45289</v>
      </c>
      <c r="E10087" s="245">
        <f t="shared" si="472"/>
        <v>0</v>
      </c>
      <c r="F10087" s="306" t="s">
        <v>177</v>
      </c>
      <c r="G10087" s="241">
        <v>74.69</v>
      </c>
      <c r="H10087" s="244">
        <f t="shared" si="473"/>
        <v>0</v>
      </c>
      <c r="I10087" s="246"/>
      <c r="J10087" s="247"/>
      <c r="K10087" s="240"/>
      <c r="L10087" s="245"/>
    </row>
    <row r="10088" spans="1:12">
      <c r="A10088" s="243">
        <v>45289</v>
      </c>
      <c r="B10088" s="243">
        <v>45290</v>
      </c>
      <c r="C10088" s="244">
        <f t="shared" si="471"/>
        <v>2</v>
      </c>
      <c r="D10088" s="239">
        <v>45290</v>
      </c>
      <c r="E10088" s="245">
        <f t="shared" si="472"/>
        <v>1</v>
      </c>
      <c r="F10088" s="306" t="s">
        <v>178</v>
      </c>
      <c r="G10088" s="241">
        <v>181446.71</v>
      </c>
      <c r="H10088" s="244">
        <f t="shared" si="473"/>
        <v>181446.71</v>
      </c>
      <c r="I10088" s="246"/>
      <c r="J10088" s="247"/>
      <c r="K10088" s="240"/>
      <c r="L10088" s="245"/>
    </row>
    <row r="10089" spans="1:12">
      <c r="A10089" s="243">
        <v>45289</v>
      </c>
      <c r="B10089" s="243">
        <v>45294</v>
      </c>
      <c r="C10089" s="244">
        <f t="shared" si="471"/>
        <v>6</v>
      </c>
      <c r="D10089" s="239">
        <v>45294</v>
      </c>
      <c r="E10089" s="245">
        <f t="shared" si="472"/>
        <v>5</v>
      </c>
      <c r="F10089" s="306" t="s">
        <v>176</v>
      </c>
      <c r="G10089" s="241">
        <v>47138.02</v>
      </c>
      <c r="H10089" s="244">
        <f t="shared" si="473"/>
        <v>235690.09999999998</v>
      </c>
      <c r="I10089" s="246"/>
      <c r="J10089" s="247"/>
      <c r="K10089" s="240"/>
      <c r="L10089" s="245"/>
    </row>
    <row r="10090" spans="1:12">
      <c r="A10090" s="243">
        <v>45289</v>
      </c>
      <c r="B10090" s="243">
        <v>45293</v>
      </c>
      <c r="C10090" s="244">
        <f t="shared" si="471"/>
        <v>5</v>
      </c>
      <c r="D10090" s="239">
        <v>45293</v>
      </c>
      <c r="E10090" s="245">
        <f t="shared" si="472"/>
        <v>4</v>
      </c>
      <c r="F10090" s="306" t="s">
        <v>175</v>
      </c>
      <c r="G10090" s="241">
        <v>1583.64</v>
      </c>
      <c r="H10090" s="244">
        <f t="shared" si="473"/>
        <v>6334.56</v>
      </c>
      <c r="I10090" s="246"/>
      <c r="J10090" s="247"/>
      <c r="K10090" s="240"/>
      <c r="L10090" s="245"/>
    </row>
    <row r="10091" spans="1:12">
      <c r="A10091" s="243">
        <v>45289</v>
      </c>
      <c r="B10091" s="243">
        <v>45411</v>
      </c>
      <c r="C10091" s="244">
        <f t="shared" si="471"/>
        <v>123</v>
      </c>
      <c r="D10091" s="239">
        <v>45411</v>
      </c>
      <c r="E10091" s="245">
        <f t="shared" si="472"/>
        <v>122</v>
      </c>
      <c r="F10091" s="306" t="s">
        <v>175</v>
      </c>
      <c r="G10091" s="241">
        <v>22.67</v>
      </c>
      <c r="H10091" s="244">
        <f t="shared" si="473"/>
        <v>2765.7400000000002</v>
      </c>
      <c r="I10091" s="246"/>
      <c r="J10091" s="247"/>
      <c r="K10091" s="240"/>
      <c r="L10091" s="245"/>
    </row>
    <row r="10092" spans="1:12">
      <c r="A10092" s="243">
        <v>45289</v>
      </c>
      <c r="B10092" s="243">
        <v>45290</v>
      </c>
      <c r="C10092" s="244">
        <f t="shared" si="471"/>
        <v>2</v>
      </c>
      <c r="D10092" s="239">
        <v>45290</v>
      </c>
      <c r="E10092" s="245">
        <f t="shared" si="472"/>
        <v>1</v>
      </c>
      <c r="F10092" s="306" t="s">
        <v>176</v>
      </c>
      <c r="G10092" s="241">
        <v>392065.93</v>
      </c>
      <c r="H10092" s="244">
        <f t="shared" si="473"/>
        <v>392065.93</v>
      </c>
      <c r="I10092" s="246"/>
      <c r="J10092" s="247"/>
      <c r="K10092" s="240"/>
      <c r="L10092" s="245"/>
    </row>
    <row r="10093" spans="1:12">
      <c r="A10093" s="243">
        <v>45289</v>
      </c>
      <c r="B10093" s="243">
        <v>45294</v>
      </c>
      <c r="C10093" s="244">
        <f t="shared" si="471"/>
        <v>6</v>
      </c>
      <c r="D10093" s="239">
        <v>45294</v>
      </c>
      <c r="E10093" s="245">
        <f t="shared" si="472"/>
        <v>5</v>
      </c>
      <c r="F10093" s="306" t="s">
        <v>175</v>
      </c>
      <c r="G10093" s="241">
        <v>15754.34</v>
      </c>
      <c r="H10093" s="244">
        <f t="shared" si="473"/>
        <v>78771.7</v>
      </c>
      <c r="I10093" s="246"/>
      <c r="J10093" s="247"/>
      <c r="K10093" s="240"/>
      <c r="L10093" s="245"/>
    </row>
    <row r="10094" spans="1:12">
      <c r="A10094" s="243">
        <v>45289</v>
      </c>
      <c r="B10094" s="243">
        <v>45289</v>
      </c>
      <c r="C10094" s="244">
        <f t="shared" si="471"/>
        <v>1</v>
      </c>
      <c r="D10094" s="239">
        <v>45289</v>
      </c>
      <c r="E10094" s="245">
        <f t="shared" si="472"/>
        <v>0</v>
      </c>
      <c r="F10094" s="306" t="s">
        <v>179</v>
      </c>
      <c r="G10094" s="241">
        <v>626.64</v>
      </c>
      <c r="H10094" s="244">
        <f t="shared" si="473"/>
        <v>0</v>
      </c>
      <c r="I10094" s="246"/>
      <c r="J10094" s="247"/>
      <c r="K10094" s="240"/>
      <c r="L10094" s="245"/>
    </row>
    <row r="10095" spans="1:12">
      <c r="A10095" s="243">
        <v>45289</v>
      </c>
      <c r="B10095" s="243">
        <v>45293</v>
      </c>
      <c r="C10095" s="244">
        <f t="shared" si="471"/>
        <v>5</v>
      </c>
      <c r="D10095" s="239">
        <v>45293</v>
      </c>
      <c r="E10095" s="245">
        <f t="shared" si="472"/>
        <v>4</v>
      </c>
      <c r="F10095" s="306" t="s">
        <v>177</v>
      </c>
      <c r="G10095" s="241">
        <v>467.28</v>
      </c>
      <c r="H10095" s="244">
        <f t="shared" si="473"/>
        <v>1869.12</v>
      </c>
      <c r="I10095" s="246"/>
      <c r="J10095" s="247"/>
      <c r="K10095" s="240"/>
      <c r="L10095" s="245"/>
    </row>
    <row r="10096" spans="1:12">
      <c r="A10096" s="243">
        <v>45289</v>
      </c>
      <c r="B10096" s="243">
        <v>45290</v>
      </c>
      <c r="C10096" s="244">
        <f t="shared" si="471"/>
        <v>2</v>
      </c>
      <c r="D10096" s="239">
        <v>45290</v>
      </c>
      <c r="E10096" s="245">
        <f t="shared" si="472"/>
        <v>1</v>
      </c>
      <c r="F10096" s="306" t="s">
        <v>175</v>
      </c>
      <c r="G10096" s="241">
        <v>766919.29</v>
      </c>
      <c r="H10096" s="244">
        <f t="shared" si="473"/>
        <v>766919.29</v>
      </c>
      <c r="I10096" s="246"/>
      <c r="J10096" s="247"/>
      <c r="K10096" s="240"/>
      <c r="L10096" s="245"/>
    </row>
    <row r="10097" spans="1:12">
      <c r="A10097" s="243">
        <v>45289</v>
      </c>
      <c r="B10097" s="243">
        <v>45295</v>
      </c>
      <c r="C10097" s="244">
        <f t="shared" si="471"/>
        <v>7</v>
      </c>
      <c r="D10097" s="239">
        <v>45295</v>
      </c>
      <c r="E10097" s="245">
        <f t="shared" si="472"/>
        <v>6</v>
      </c>
      <c r="F10097" s="306" t="s">
        <v>175</v>
      </c>
      <c r="G10097" s="241">
        <v>7795.39</v>
      </c>
      <c r="H10097" s="244">
        <f t="shared" si="473"/>
        <v>46772.340000000004</v>
      </c>
      <c r="I10097" s="246"/>
      <c r="J10097" s="247"/>
      <c r="K10097" s="240"/>
      <c r="L10097" s="245"/>
    </row>
    <row r="10098" spans="1:12">
      <c r="A10098" s="243">
        <v>45289</v>
      </c>
      <c r="B10098" s="243">
        <v>45294</v>
      </c>
      <c r="C10098" s="244">
        <f t="shared" si="471"/>
        <v>6</v>
      </c>
      <c r="D10098" s="239">
        <v>45294</v>
      </c>
      <c r="E10098" s="245">
        <f t="shared" si="472"/>
        <v>5</v>
      </c>
      <c r="F10098" s="306" t="s">
        <v>177</v>
      </c>
      <c r="G10098" s="241">
        <v>29504.35</v>
      </c>
      <c r="H10098" s="244">
        <f t="shared" si="473"/>
        <v>147521.75</v>
      </c>
      <c r="I10098" s="246"/>
      <c r="J10098" s="247"/>
      <c r="K10098" s="240"/>
      <c r="L10098" s="245"/>
    </row>
    <row r="10099" spans="1:12">
      <c r="A10099" s="243">
        <v>45289</v>
      </c>
      <c r="B10099" s="243">
        <v>45309</v>
      </c>
      <c r="C10099" s="244">
        <f t="shared" si="471"/>
        <v>21</v>
      </c>
      <c r="D10099" s="239">
        <v>45309</v>
      </c>
      <c r="E10099" s="245">
        <f t="shared" si="472"/>
        <v>20</v>
      </c>
      <c r="F10099" s="306" t="s">
        <v>179</v>
      </c>
      <c r="G10099" s="241">
        <v>26.88</v>
      </c>
      <c r="H10099" s="244">
        <f t="shared" si="473"/>
        <v>537.6</v>
      </c>
      <c r="I10099" s="246"/>
      <c r="J10099" s="247"/>
      <c r="K10099" s="240"/>
      <c r="L10099" s="245"/>
    </row>
    <row r="10100" spans="1:12">
      <c r="A10100" s="243">
        <v>45289</v>
      </c>
      <c r="B10100" s="243">
        <v>45436</v>
      </c>
      <c r="C10100" s="244">
        <f t="shared" si="471"/>
        <v>148</v>
      </c>
      <c r="D10100" s="239">
        <v>45436</v>
      </c>
      <c r="E10100" s="245">
        <f t="shared" si="472"/>
        <v>147</v>
      </c>
      <c r="F10100" s="306" t="s">
        <v>176</v>
      </c>
      <c r="G10100" s="241">
        <v>257.98</v>
      </c>
      <c r="H10100" s="244">
        <f t="shared" si="473"/>
        <v>37923.060000000005</v>
      </c>
      <c r="I10100" s="246"/>
      <c r="J10100" s="247"/>
      <c r="K10100" s="240"/>
      <c r="L10100" s="245"/>
    </row>
    <row r="10101" spans="1:12">
      <c r="A10101" s="243">
        <v>45289</v>
      </c>
      <c r="B10101" s="243">
        <v>45290</v>
      </c>
      <c r="C10101" s="244">
        <f t="shared" si="471"/>
        <v>2</v>
      </c>
      <c r="D10101" s="239">
        <v>45290</v>
      </c>
      <c r="E10101" s="245">
        <f t="shared" si="472"/>
        <v>1</v>
      </c>
      <c r="F10101" s="306" t="s">
        <v>177</v>
      </c>
      <c r="G10101" s="241">
        <v>33170.019999999997</v>
      </c>
      <c r="H10101" s="244">
        <f t="shared" si="473"/>
        <v>33170.019999999997</v>
      </c>
      <c r="I10101" s="246"/>
      <c r="J10101" s="247"/>
      <c r="K10101" s="240"/>
      <c r="L10101" s="245"/>
    </row>
    <row r="10102" spans="1:12">
      <c r="A10102" s="243">
        <v>45289</v>
      </c>
      <c r="B10102" s="243">
        <v>45296</v>
      </c>
      <c r="C10102" s="244">
        <f t="shared" si="471"/>
        <v>8</v>
      </c>
      <c r="D10102" s="239">
        <v>45296</v>
      </c>
      <c r="E10102" s="245">
        <f t="shared" si="472"/>
        <v>7</v>
      </c>
      <c r="F10102" s="306" t="s">
        <v>175</v>
      </c>
      <c r="G10102" s="241">
        <v>65.38</v>
      </c>
      <c r="H10102" s="244">
        <f t="shared" si="473"/>
        <v>457.65999999999997</v>
      </c>
      <c r="I10102" s="246"/>
      <c r="J10102" s="247"/>
      <c r="K10102" s="240"/>
      <c r="L10102" s="245"/>
    </row>
    <row r="10103" spans="1:12">
      <c r="A10103" s="243">
        <v>45289</v>
      </c>
      <c r="B10103" s="243">
        <v>45299</v>
      </c>
      <c r="C10103" s="244">
        <f t="shared" si="471"/>
        <v>11</v>
      </c>
      <c r="D10103" s="239">
        <v>45299</v>
      </c>
      <c r="E10103" s="245">
        <f t="shared" si="472"/>
        <v>10</v>
      </c>
      <c r="F10103" s="306" t="s">
        <v>175</v>
      </c>
      <c r="G10103" s="241">
        <v>79.569999999999993</v>
      </c>
      <c r="H10103" s="244">
        <f t="shared" si="473"/>
        <v>795.69999999999993</v>
      </c>
      <c r="I10103" s="246"/>
      <c r="J10103" s="247"/>
      <c r="K10103" s="240"/>
      <c r="L10103" s="245"/>
    </row>
    <row r="10104" spans="1:12">
      <c r="A10104" s="243">
        <v>45289</v>
      </c>
      <c r="B10104" s="243">
        <v>45313</v>
      </c>
      <c r="C10104" s="244">
        <f t="shared" si="471"/>
        <v>25</v>
      </c>
      <c r="D10104" s="239">
        <v>45313</v>
      </c>
      <c r="E10104" s="245">
        <f t="shared" si="472"/>
        <v>24</v>
      </c>
      <c r="F10104" s="306" t="s">
        <v>175</v>
      </c>
      <c r="G10104" s="241">
        <v>191.46</v>
      </c>
      <c r="H10104" s="244">
        <f t="shared" si="473"/>
        <v>4595.04</v>
      </c>
      <c r="I10104" s="246"/>
      <c r="J10104" s="247"/>
      <c r="K10104" s="240"/>
      <c r="L10104" s="245"/>
    </row>
    <row r="10105" spans="1:12">
      <c r="A10105" s="243">
        <v>45289</v>
      </c>
      <c r="B10105" s="243">
        <v>45300</v>
      </c>
      <c r="C10105" s="244">
        <f t="shared" si="471"/>
        <v>12</v>
      </c>
      <c r="D10105" s="239">
        <v>45300</v>
      </c>
      <c r="E10105" s="245">
        <f t="shared" si="472"/>
        <v>11</v>
      </c>
      <c r="F10105" s="306" t="s">
        <v>175</v>
      </c>
      <c r="G10105" s="241">
        <v>83.07</v>
      </c>
      <c r="H10105" s="244">
        <f t="shared" si="473"/>
        <v>913.77</v>
      </c>
      <c r="I10105" s="246"/>
      <c r="J10105" s="247"/>
      <c r="K10105" s="240"/>
      <c r="L10105" s="245"/>
    </row>
    <row r="10106" spans="1:12">
      <c r="A10106" s="243">
        <v>45289</v>
      </c>
      <c r="B10106" s="243">
        <v>45316</v>
      </c>
      <c r="C10106" s="244">
        <f t="shared" si="471"/>
        <v>28</v>
      </c>
      <c r="D10106" s="239">
        <v>45316</v>
      </c>
      <c r="E10106" s="245">
        <f t="shared" si="472"/>
        <v>27</v>
      </c>
      <c r="F10106" s="306" t="s">
        <v>176</v>
      </c>
      <c r="G10106" s="241">
        <v>392.24</v>
      </c>
      <c r="H10106" s="244">
        <f t="shared" si="473"/>
        <v>10590.48</v>
      </c>
      <c r="I10106" s="246"/>
      <c r="J10106" s="247"/>
      <c r="K10106" s="240"/>
      <c r="L10106" s="245"/>
    </row>
    <row r="10107" spans="1:12">
      <c r="A10107" s="243">
        <v>45289</v>
      </c>
      <c r="B10107" s="243">
        <v>45315</v>
      </c>
      <c r="C10107" s="244">
        <f t="shared" si="471"/>
        <v>27</v>
      </c>
      <c r="D10107" s="239">
        <v>45315</v>
      </c>
      <c r="E10107" s="245">
        <f t="shared" si="472"/>
        <v>26</v>
      </c>
      <c r="F10107" s="306" t="s">
        <v>177</v>
      </c>
      <c r="G10107" s="241">
        <v>59920</v>
      </c>
      <c r="H10107" s="244">
        <f t="shared" si="473"/>
        <v>1557920</v>
      </c>
      <c r="I10107" s="246"/>
      <c r="J10107" s="247"/>
      <c r="K10107" s="240"/>
      <c r="L10107" s="245"/>
    </row>
    <row r="10108" spans="1:12">
      <c r="A10108" s="243">
        <v>45289</v>
      </c>
      <c r="B10108" s="243">
        <v>45301</v>
      </c>
      <c r="C10108" s="244">
        <f t="shared" si="471"/>
        <v>13</v>
      </c>
      <c r="D10108" s="239">
        <v>45301</v>
      </c>
      <c r="E10108" s="245">
        <f t="shared" si="472"/>
        <v>12</v>
      </c>
      <c r="F10108" s="306" t="s">
        <v>178</v>
      </c>
      <c r="G10108" s="241">
        <v>6082.47</v>
      </c>
      <c r="H10108" s="244">
        <f t="shared" si="473"/>
        <v>72989.64</v>
      </c>
      <c r="I10108" s="246"/>
      <c r="J10108" s="247"/>
      <c r="K10108" s="240"/>
      <c r="L10108" s="245"/>
    </row>
    <row r="10109" spans="1:12">
      <c r="A10109" s="243">
        <v>45289</v>
      </c>
      <c r="B10109" s="243">
        <v>45301</v>
      </c>
      <c r="C10109" s="244">
        <f t="shared" si="471"/>
        <v>13</v>
      </c>
      <c r="D10109" s="239">
        <v>45301</v>
      </c>
      <c r="E10109" s="245">
        <f t="shared" si="472"/>
        <v>12</v>
      </c>
      <c r="F10109" s="306" t="s">
        <v>176</v>
      </c>
      <c r="G10109" s="241">
        <v>332.25</v>
      </c>
      <c r="H10109" s="244">
        <f t="shared" si="473"/>
        <v>3987</v>
      </c>
      <c r="I10109" s="246"/>
      <c r="J10109" s="247"/>
      <c r="K10109" s="240"/>
      <c r="L10109" s="245"/>
    </row>
    <row r="10110" spans="1:12">
      <c r="A10110" s="243">
        <v>45289</v>
      </c>
      <c r="B10110" s="243">
        <v>45301</v>
      </c>
      <c r="C10110" s="244">
        <f t="shared" si="471"/>
        <v>13</v>
      </c>
      <c r="D10110" s="239">
        <v>45301</v>
      </c>
      <c r="E10110" s="245">
        <f t="shared" si="472"/>
        <v>12</v>
      </c>
      <c r="F10110" s="306" t="s">
        <v>175</v>
      </c>
      <c r="G10110" s="241">
        <v>228.18</v>
      </c>
      <c r="H10110" s="244">
        <f t="shared" si="473"/>
        <v>2738.16</v>
      </c>
      <c r="I10110" s="246"/>
      <c r="J10110" s="247"/>
      <c r="K10110" s="240"/>
      <c r="L10110" s="245"/>
    </row>
    <row r="10111" spans="1:12">
      <c r="A10111" s="243">
        <v>45289</v>
      </c>
      <c r="B10111" s="243">
        <v>45302</v>
      </c>
      <c r="C10111" s="244">
        <f t="shared" si="471"/>
        <v>14</v>
      </c>
      <c r="D10111" s="239">
        <v>45302</v>
      </c>
      <c r="E10111" s="245">
        <f t="shared" si="472"/>
        <v>13</v>
      </c>
      <c r="F10111" s="306" t="s">
        <v>176</v>
      </c>
      <c r="G10111" s="241">
        <v>2086.71</v>
      </c>
      <c r="H10111" s="244">
        <f t="shared" si="473"/>
        <v>27127.23</v>
      </c>
      <c r="I10111" s="246"/>
      <c r="J10111" s="247"/>
      <c r="K10111" s="240"/>
      <c r="L10111" s="245"/>
    </row>
    <row r="10112" spans="1:12">
      <c r="A10112" s="243">
        <v>45289</v>
      </c>
      <c r="B10112" s="243">
        <v>45293</v>
      </c>
      <c r="C10112" s="244">
        <f t="shared" si="471"/>
        <v>5</v>
      </c>
      <c r="D10112" s="239">
        <v>45293</v>
      </c>
      <c r="E10112" s="245">
        <f t="shared" si="472"/>
        <v>4</v>
      </c>
      <c r="F10112" s="306" t="s">
        <v>180</v>
      </c>
      <c r="G10112" s="241">
        <v>-33.39</v>
      </c>
      <c r="H10112" s="244">
        <f t="shared" si="473"/>
        <v>-133.56</v>
      </c>
      <c r="I10112" s="246"/>
      <c r="J10112" s="247"/>
      <c r="K10112" s="240"/>
      <c r="L10112" s="245"/>
    </row>
    <row r="10113" spans="1:12">
      <c r="A10113" s="243">
        <v>45289</v>
      </c>
      <c r="B10113" s="243">
        <v>45302</v>
      </c>
      <c r="C10113" s="244">
        <f t="shared" si="471"/>
        <v>14</v>
      </c>
      <c r="D10113" s="239">
        <v>45302</v>
      </c>
      <c r="E10113" s="245">
        <f t="shared" si="472"/>
        <v>13</v>
      </c>
      <c r="F10113" s="306" t="s">
        <v>175</v>
      </c>
      <c r="G10113" s="241">
        <v>597.88</v>
      </c>
      <c r="H10113" s="244">
        <f t="shared" si="473"/>
        <v>7772.44</v>
      </c>
      <c r="I10113" s="246"/>
      <c r="J10113" s="247"/>
      <c r="K10113" s="240"/>
      <c r="L10113" s="245"/>
    </row>
    <row r="10114" spans="1:12">
      <c r="A10114" s="243">
        <v>45289</v>
      </c>
      <c r="B10114" s="243">
        <v>45303</v>
      </c>
      <c r="C10114" s="244">
        <f t="shared" si="471"/>
        <v>15</v>
      </c>
      <c r="D10114" s="239">
        <v>45303</v>
      </c>
      <c r="E10114" s="245">
        <f t="shared" si="472"/>
        <v>14</v>
      </c>
      <c r="F10114" s="306" t="s">
        <v>176</v>
      </c>
      <c r="G10114" s="241">
        <v>670.88</v>
      </c>
      <c r="H10114" s="244">
        <f t="shared" si="473"/>
        <v>9392.32</v>
      </c>
      <c r="I10114" s="246"/>
      <c r="J10114" s="247"/>
      <c r="K10114" s="240"/>
      <c r="L10114" s="245"/>
    </row>
    <row r="10115" spans="1:12">
      <c r="A10115" s="243">
        <v>45289</v>
      </c>
      <c r="B10115" s="243">
        <v>45302</v>
      </c>
      <c r="C10115" s="244">
        <f t="shared" si="471"/>
        <v>14</v>
      </c>
      <c r="D10115" s="239">
        <v>45302</v>
      </c>
      <c r="E10115" s="245">
        <f t="shared" si="472"/>
        <v>13</v>
      </c>
      <c r="F10115" s="306" t="s">
        <v>177</v>
      </c>
      <c r="G10115" s="241">
        <v>17743.02</v>
      </c>
      <c r="H10115" s="244">
        <f t="shared" si="473"/>
        <v>230659.26</v>
      </c>
      <c r="I10115" s="246"/>
      <c r="J10115" s="247"/>
      <c r="K10115" s="240"/>
      <c r="L10115" s="245"/>
    </row>
    <row r="10116" spans="1:12">
      <c r="A10116" s="243">
        <v>45290</v>
      </c>
      <c r="B10116" s="243">
        <v>45293</v>
      </c>
      <c r="C10116" s="244">
        <f t="shared" si="471"/>
        <v>4</v>
      </c>
      <c r="D10116" s="239">
        <v>45293</v>
      </c>
      <c r="E10116" s="245">
        <f t="shared" si="472"/>
        <v>3</v>
      </c>
      <c r="F10116" s="306" t="s">
        <v>175</v>
      </c>
      <c r="G10116" s="241">
        <v>1088.8699999999999</v>
      </c>
      <c r="H10116" s="244">
        <f t="shared" si="473"/>
        <v>3266.6099999999997</v>
      </c>
      <c r="I10116" s="246"/>
      <c r="J10116" s="247"/>
      <c r="K10116" s="240"/>
      <c r="L10116" s="245"/>
    </row>
    <row r="10117" spans="1:12">
      <c r="A10117" s="243">
        <v>45290</v>
      </c>
      <c r="B10117" s="243">
        <v>45294</v>
      </c>
      <c r="C10117" s="244">
        <f t="shared" si="471"/>
        <v>5</v>
      </c>
      <c r="D10117" s="239">
        <v>45294</v>
      </c>
      <c r="E10117" s="245">
        <f t="shared" si="472"/>
        <v>4</v>
      </c>
      <c r="F10117" s="306" t="s">
        <v>175</v>
      </c>
      <c r="G10117" s="241">
        <v>179.76</v>
      </c>
      <c r="H10117" s="244">
        <f t="shared" si="473"/>
        <v>719.04</v>
      </c>
      <c r="I10117" s="246"/>
      <c r="J10117" s="247"/>
      <c r="K10117" s="240"/>
      <c r="L10117" s="245"/>
    </row>
    <row r="10118" spans="1:12">
      <c r="A10118" s="243">
        <v>45291</v>
      </c>
      <c r="B10118" s="243">
        <v>45302</v>
      </c>
      <c r="C10118" s="244">
        <f t="shared" si="471"/>
        <v>12</v>
      </c>
      <c r="D10118" s="239">
        <v>45302</v>
      </c>
      <c r="E10118" s="245">
        <f t="shared" si="472"/>
        <v>11</v>
      </c>
      <c r="F10118" s="306" t="s">
        <v>176</v>
      </c>
      <c r="G10118" s="241">
        <v>2701.04</v>
      </c>
      <c r="H10118" s="244">
        <f t="shared" si="473"/>
        <v>29711.439999999999</v>
      </c>
      <c r="I10118" s="246"/>
      <c r="J10118" s="247"/>
      <c r="K10118" s="240"/>
      <c r="L10118" s="245"/>
    </row>
    <row r="10119" spans="1:12">
      <c r="A10119" s="243">
        <v>45291</v>
      </c>
      <c r="B10119" s="243">
        <v>45301</v>
      </c>
      <c r="C10119" s="244">
        <f t="shared" ref="C10119:C10128" si="474">B10119-A10119+1</f>
        <v>11</v>
      </c>
      <c r="D10119" s="239">
        <v>45301</v>
      </c>
      <c r="E10119" s="245">
        <f t="shared" ref="E10119:E10128" si="475">D10119-A10119</f>
        <v>10</v>
      </c>
      <c r="F10119" s="306" t="s">
        <v>175</v>
      </c>
      <c r="G10119" s="241">
        <v>15.81</v>
      </c>
      <c r="H10119" s="244">
        <f t="shared" ref="H10119:H10128" si="476">E10119*G10119</f>
        <v>158.1</v>
      </c>
      <c r="I10119" s="246"/>
      <c r="J10119" s="247"/>
      <c r="K10119" s="240"/>
      <c r="L10119" s="245"/>
    </row>
    <row r="10120" spans="1:12">
      <c r="A10120" s="243">
        <v>45291</v>
      </c>
      <c r="B10120" s="243">
        <v>45322</v>
      </c>
      <c r="C10120" s="244">
        <f t="shared" si="474"/>
        <v>32</v>
      </c>
      <c r="D10120" s="239">
        <v>45322</v>
      </c>
      <c r="E10120" s="245">
        <f t="shared" si="475"/>
        <v>31</v>
      </c>
      <c r="F10120" s="306" t="s">
        <v>176</v>
      </c>
      <c r="G10120" s="241">
        <v>169.91</v>
      </c>
      <c r="H10120" s="244">
        <f t="shared" si="476"/>
        <v>5267.21</v>
      </c>
      <c r="I10120" s="246"/>
      <c r="J10120" s="247"/>
      <c r="K10120" s="240"/>
      <c r="L10120" s="245"/>
    </row>
    <row r="10121" spans="1:12">
      <c r="A10121" s="243">
        <v>45291</v>
      </c>
      <c r="B10121" s="243">
        <v>45322</v>
      </c>
      <c r="C10121" s="244">
        <f t="shared" si="474"/>
        <v>32</v>
      </c>
      <c r="D10121" s="239">
        <v>45322</v>
      </c>
      <c r="E10121" s="245">
        <f t="shared" si="475"/>
        <v>31</v>
      </c>
      <c r="F10121" s="306" t="s">
        <v>175</v>
      </c>
      <c r="G10121" s="241">
        <v>138.13999999999999</v>
      </c>
      <c r="H10121" s="244">
        <f t="shared" si="476"/>
        <v>4282.3399999999992</v>
      </c>
      <c r="I10121" s="246"/>
      <c r="J10121" s="247"/>
      <c r="K10121" s="240"/>
      <c r="L10121" s="245"/>
    </row>
    <row r="10122" spans="1:12">
      <c r="A10122" s="243">
        <v>45291</v>
      </c>
      <c r="B10122" s="243">
        <v>45293</v>
      </c>
      <c r="C10122" s="244">
        <f t="shared" si="474"/>
        <v>3</v>
      </c>
      <c r="D10122" s="239">
        <v>45293</v>
      </c>
      <c r="E10122" s="245">
        <f t="shared" si="475"/>
        <v>2</v>
      </c>
      <c r="F10122" s="306" t="s">
        <v>178</v>
      </c>
      <c r="G10122" s="241">
        <v>2826.8</v>
      </c>
      <c r="H10122" s="244">
        <f t="shared" si="476"/>
        <v>5653.6</v>
      </c>
      <c r="I10122" s="246"/>
      <c r="J10122" s="247"/>
      <c r="K10122" s="240"/>
      <c r="L10122" s="245"/>
    </row>
    <row r="10123" spans="1:12">
      <c r="A10123" s="243">
        <v>45291</v>
      </c>
      <c r="B10123" s="243">
        <v>45293</v>
      </c>
      <c r="C10123" s="244">
        <f t="shared" si="474"/>
        <v>3</v>
      </c>
      <c r="D10123" s="239">
        <v>45293</v>
      </c>
      <c r="E10123" s="245">
        <f t="shared" si="475"/>
        <v>2</v>
      </c>
      <c r="F10123" s="306" t="s">
        <v>176</v>
      </c>
      <c r="G10123" s="241">
        <v>105.66</v>
      </c>
      <c r="H10123" s="244">
        <f t="shared" si="476"/>
        <v>211.32</v>
      </c>
      <c r="I10123" s="246"/>
      <c r="J10123" s="247"/>
      <c r="K10123" s="240"/>
      <c r="L10123" s="245"/>
    </row>
    <row r="10124" spans="1:12">
      <c r="A10124" s="243">
        <v>45291</v>
      </c>
      <c r="B10124" s="243">
        <v>45309</v>
      </c>
      <c r="C10124" s="244">
        <f t="shared" si="474"/>
        <v>19</v>
      </c>
      <c r="D10124" s="239">
        <v>45309</v>
      </c>
      <c r="E10124" s="245">
        <f t="shared" si="475"/>
        <v>18</v>
      </c>
      <c r="F10124" s="306" t="s">
        <v>175</v>
      </c>
      <c r="G10124" s="241">
        <v>25.84</v>
      </c>
      <c r="H10124" s="244">
        <f t="shared" si="476"/>
        <v>465.12</v>
      </c>
      <c r="I10124" s="246"/>
      <c r="J10124" s="247"/>
      <c r="K10124" s="240"/>
      <c r="L10124" s="245"/>
    </row>
    <row r="10125" spans="1:12">
      <c r="A10125" s="243">
        <v>45291</v>
      </c>
      <c r="B10125" s="243">
        <v>45293</v>
      </c>
      <c r="C10125" s="244">
        <f t="shared" si="474"/>
        <v>3</v>
      </c>
      <c r="D10125" s="239">
        <v>45293</v>
      </c>
      <c r="E10125" s="245">
        <f t="shared" si="475"/>
        <v>2</v>
      </c>
      <c r="F10125" s="306" t="s">
        <v>175</v>
      </c>
      <c r="G10125" s="241">
        <v>1239.42</v>
      </c>
      <c r="H10125" s="244">
        <f t="shared" si="476"/>
        <v>2478.84</v>
      </c>
      <c r="I10125" s="246"/>
      <c r="J10125" s="247"/>
      <c r="K10125" s="240"/>
      <c r="L10125" s="245"/>
    </row>
    <row r="10126" spans="1:12">
      <c r="A10126" s="243">
        <v>45291</v>
      </c>
      <c r="B10126" s="243">
        <v>45294</v>
      </c>
      <c r="C10126" s="244">
        <f t="shared" si="474"/>
        <v>4</v>
      </c>
      <c r="D10126" s="239">
        <v>45294</v>
      </c>
      <c r="E10126" s="245">
        <f t="shared" si="475"/>
        <v>3</v>
      </c>
      <c r="F10126" s="306" t="s">
        <v>176</v>
      </c>
      <c r="G10126" s="241">
        <v>767.72</v>
      </c>
      <c r="H10126" s="244">
        <f t="shared" si="476"/>
        <v>2303.16</v>
      </c>
      <c r="I10126" s="246"/>
      <c r="J10126" s="247"/>
      <c r="K10126" s="240"/>
      <c r="L10126" s="245"/>
    </row>
    <row r="10127" spans="1:12">
      <c r="A10127" s="243">
        <v>45291</v>
      </c>
      <c r="B10127" s="243">
        <v>45299</v>
      </c>
      <c r="C10127" s="244">
        <f t="shared" si="474"/>
        <v>9</v>
      </c>
      <c r="D10127" s="239">
        <v>45299</v>
      </c>
      <c r="E10127" s="245">
        <f t="shared" si="475"/>
        <v>8</v>
      </c>
      <c r="F10127" s="306" t="s">
        <v>175</v>
      </c>
      <c r="G10127" s="241">
        <v>42.47</v>
      </c>
      <c r="H10127" s="244">
        <f t="shared" si="476"/>
        <v>339.76</v>
      </c>
      <c r="I10127" s="246"/>
      <c r="J10127" s="247"/>
      <c r="K10127" s="240"/>
      <c r="L10127" s="245"/>
    </row>
    <row r="10128" spans="1:12">
      <c r="A10128" s="243">
        <v>45291</v>
      </c>
      <c r="B10128" s="243">
        <v>45324</v>
      </c>
      <c r="C10128" s="244">
        <f t="shared" si="474"/>
        <v>34</v>
      </c>
      <c r="D10128" s="239">
        <v>45324</v>
      </c>
      <c r="E10128" s="245">
        <f t="shared" si="475"/>
        <v>33</v>
      </c>
      <c r="F10128" s="306" t="s">
        <v>176</v>
      </c>
      <c r="G10128" s="241">
        <v>21.15</v>
      </c>
      <c r="H10128" s="244">
        <f t="shared" si="476"/>
        <v>697.94999999999993</v>
      </c>
      <c r="I10128" s="246"/>
      <c r="J10128" s="247"/>
      <c r="K10128" s="240"/>
      <c r="L10128" s="245"/>
    </row>
    <row r="10129" spans="1:12">
      <c r="A10129" s="239"/>
      <c r="B10129" s="239"/>
      <c r="C10129" s="244"/>
      <c r="D10129" s="239"/>
      <c r="E10129" s="245"/>
      <c r="F10129" s="304"/>
      <c r="G10129" s="241"/>
      <c r="H10129" s="244"/>
      <c r="I10129" s="246"/>
      <c r="J10129" s="247"/>
      <c r="K10129" s="240"/>
      <c r="L10129" s="245"/>
    </row>
    <row r="10130" spans="1:12" ht="13.5" thickBot="1">
      <c r="A10130" s="239"/>
      <c r="B10130" s="239"/>
      <c r="C10130" s="239"/>
      <c r="D10130" s="239"/>
      <c r="E10130" s="239"/>
      <c r="F10130" s="304"/>
      <c r="G10130" s="88">
        <f>SUM(G7:G10128)</f>
        <v>379521159.22000068</v>
      </c>
      <c r="H10130" s="88">
        <f>SUM(H7:H10128)</f>
        <v>1074915386.7099969</v>
      </c>
      <c r="I10130" s="247"/>
      <c r="J10130" s="247"/>
      <c r="K10130" s="240"/>
      <c r="L10130" s="245"/>
    </row>
    <row r="10131" spans="1:12" ht="13.5" thickTop="1">
      <c r="A10131" s="239"/>
      <c r="B10131" s="239"/>
      <c r="C10131" s="239"/>
      <c r="D10131" s="239"/>
      <c r="E10131" s="239"/>
      <c r="F10131" s="304"/>
      <c r="G10131" s="248"/>
      <c r="H10131" s="248"/>
      <c r="I10131" s="240"/>
      <c r="J10131" s="240"/>
      <c r="K10131" s="240"/>
      <c r="L10131" s="240"/>
    </row>
    <row r="10132" spans="1:12">
      <c r="A10132" s="239"/>
      <c r="B10132" s="239"/>
      <c r="C10132" s="239"/>
      <c r="D10132" s="239"/>
      <c r="E10132" s="239"/>
      <c r="F10132" s="304"/>
      <c r="G10132" s="241"/>
      <c r="H10132" s="244">
        <f>H10130/G10130</f>
        <v>2.8322936958750446</v>
      </c>
      <c r="I10132" s="249" t="s">
        <v>117</v>
      </c>
      <c r="J10132" s="240"/>
      <c r="K10132" s="240"/>
      <c r="L10132" s="240"/>
    </row>
  </sheetData>
  <autoFilter ref="A5:G10132" xr:uid="{00000000-0009-0000-0000-000000000000}"/>
  <printOptions horizontalCentered="1"/>
  <pageMargins left="0" right="0" top="0.5" bottom="0.5" header="0.5" footer="0"/>
  <pageSetup scale="60" fitToHeight="0" orientation="landscape" r:id="rId1"/>
  <headerFooter alignWithMargins="0">
    <oddHeader>&amp;R&amp;"Times New Roman,Bold"KyPSC Case No. 2024-00354
AG-DR-01-053 Attachment
Page &amp;P of &amp;N</oddHeader>
    <oddFooter>&amp;R&amp;F &amp;A</oddFooter>
  </headerFooter>
  <rowBreaks count="2" manualBreakCount="2">
    <brk id="10011" max="8" man="1"/>
    <brk id="10062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/>
        <AccountId xsi:nil="true"/>
        <AccountType/>
      </UserInfo>
    </Witnes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600b251c5eb6d0272f50c7e058eb6a26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872a615ce27d402cbaaabd509cbed71f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31187E-6150-42D3-A329-A56A0290F42B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6276a078-13b1-475f-9bfe-57c4a3d7b524"/>
    <ds:schemaRef ds:uri="http://purl.org/dc/terms/"/>
    <ds:schemaRef ds:uri="1e8a7030-0664-4e4f-9604-01101f4002e8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30C3ACC-419C-4A1E-A024-AAB763A1D895}"/>
</file>

<file path=customXml/itemProps3.xml><?xml version="1.0" encoding="utf-8"?>
<ds:datastoreItem xmlns:ds="http://schemas.openxmlformats.org/officeDocument/2006/customXml" ds:itemID="{6A16AD12-7436-4BB7-B26F-CEE747C277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32</vt:i4>
      </vt:variant>
    </vt:vector>
  </HeadingPairs>
  <TitlesOfParts>
    <vt:vector size="58" baseType="lpstr">
      <vt:lpstr>Lead Lag Summary - Base Prd</vt:lpstr>
      <vt:lpstr>Revenues - Base Prd</vt:lpstr>
      <vt:lpstr>Expenses - Base Prd</vt:lpstr>
      <vt:lpstr>Lead Lag Summary - Fcst Prd. </vt:lpstr>
      <vt:lpstr>Revenues - Fcst Prd.</vt:lpstr>
      <vt:lpstr>Expenses - Fcst Prd.</vt:lpstr>
      <vt:lpstr>Revenue Lag</vt:lpstr>
      <vt:lpstr>Revenue Lag (AG KIUC 1-22)</vt:lpstr>
      <vt:lpstr>Billing Lag</vt:lpstr>
      <vt:lpstr>AR Aging</vt:lpstr>
      <vt:lpstr>Gas Purchases</vt:lpstr>
      <vt:lpstr>Lime</vt:lpstr>
      <vt:lpstr>Coal Purchases</vt:lpstr>
      <vt:lpstr>Emissions</vt:lpstr>
      <vt:lpstr>Payroll Summary</vt:lpstr>
      <vt:lpstr>Summary LTIP</vt:lpstr>
      <vt:lpstr>Oil Purchases</vt:lpstr>
      <vt:lpstr>Payroll O&amp;M</vt:lpstr>
      <vt:lpstr>Pensions &amp; Benefits Summary</vt:lpstr>
      <vt:lpstr>Pension and Benefits Support</vt:lpstr>
      <vt:lpstr>Other O&amp;M</vt:lpstr>
      <vt:lpstr>Purchased Power</vt:lpstr>
      <vt:lpstr>TOTI</vt:lpstr>
      <vt:lpstr>Insurance</vt:lpstr>
      <vt:lpstr>Federal &amp; State Income Tax</vt:lpstr>
      <vt:lpstr>Intercompany Transactions</vt:lpstr>
      <vt:lpstr>'AR Aging'!Print_Area</vt:lpstr>
      <vt:lpstr>'Billing Lag'!Print_Area</vt:lpstr>
      <vt:lpstr>'Coal Purchases'!Print_Area</vt:lpstr>
      <vt:lpstr>Emissions!Print_Area</vt:lpstr>
      <vt:lpstr>'Expenses - Base Prd'!Print_Area</vt:lpstr>
      <vt:lpstr>'Expenses - Fcst Prd.'!Print_Area</vt:lpstr>
      <vt:lpstr>'Federal &amp; State Income Tax'!Print_Area</vt:lpstr>
      <vt:lpstr>'Gas Purchases'!Print_Area</vt:lpstr>
      <vt:lpstr>Insurance!Print_Area</vt:lpstr>
      <vt:lpstr>'Intercompany Transactions'!Print_Area</vt:lpstr>
      <vt:lpstr>'Lead Lag Summary - Base Prd'!Print_Area</vt:lpstr>
      <vt:lpstr>'Lead Lag Summary - Fcst Prd. '!Print_Area</vt:lpstr>
      <vt:lpstr>Lime!Print_Area</vt:lpstr>
      <vt:lpstr>'Oil Purchases'!Print_Area</vt:lpstr>
      <vt:lpstr>'Other O&amp;M'!Print_Area</vt:lpstr>
      <vt:lpstr>'Payroll O&amp;M'!Print_Area</vt:lpstr>
      <vt:lpstr>'Payroll Summary'!Print_Area</vt:lpstr>
      <vt:lpstr>'Pension and Benefits Support'!Print_Area</vt:lpstr>
      <vt:lpstr>'Pensions &amp; Benefits Summary'!Print_Area</vt:lpstr>
      <vt:lpstr>'Purchased Power'!Print_Area</vt:lpstr>
      <vt:lpstr>'Revenue Lag'!Print_Area</vt:lpstr>
      <vt:lpstr>'Revenue Lag (AG KIUC 1-22)'!Print_Area</vt:lpstr>
      <vt:lpstr>'Revenues - Base Prd'!Print_Area</vt:lpstr>
      <vt:lpstr>'Revenues - Fcst Prd.'!Print_Area</vt:lpstr>
      <vt:lpstr>'Summary LTIP'!Print_Area</vt:lpstr>
      <vt:lpstr>TOTI!Print_Area</vt:lpstr>
      <vt:lpstr>'Billing Lag'!Print_Titles</vt:lpstr>
      <vt:lpstr>Insurance!Print_Titles</vt:lpstr>
      <vt:lpstr>'Other O&amp;M'!Print_Titles</vt:lpstr>
      <vt:lpstr>'Purchased Power'!Print_Titles</vt:lpstr>
      <vt:lpstr>'Revenues - Base Prd'!Rev_Lag</vt:lpstr>
      <vt:lpstr>'Revenues - Fcst Prd.'!Rev_Lag</vt:lpstr>
    </vt:vector>
  </TitlesOfParts>
  <Manager/>
  <Company>AGL Resources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Lead/Lag workpapers - Witness is Adams</dc:subject>
  <dc:creator>wcompton</dc:creator>
  <cp:keywords/>
  <dc:description/>
  <cp:lastModifiedBy>Otto, Tracie L</cp:lastModifiedBy>
  <cp:revision/>
  <cp:lastPrinted>2025-01-17T21:50:17Z</cp:lastPrinted>
  <dcterms:created xsi:type="dcterms:W3CDTF">2005-07-26T18:54:53Z</dcterms:created>
  <dcterms:modified xsi:type="dcterms:W3CDTF">2025-01-17T21:50:59Z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mments0">
    <vt:lpwstr>Meter Reading Schedule October 2009- September 2010</vt:lpwstr>
  </property>
  <property fmtid="{D5CDD505-2E9C-101B-9397-08002B2CF9AE}" pid="4" name="ContentTypeId">
    <vt:lpwstr>0x0101005BA58AB4E1B78F4EAC56940670E852C9</vt:lpwstr>
  </property>
  <property fmtid="{D5CDD505-2E9C-101B-9397-08002B2CF9AE}" pid="5" name="MediaServiceImageTags">
    <vt:lpwstr/>
  </property>
  <property fmtid="{D5CDD505-2E9C-101B-9397-08002B2CF9AE}" pid="6" name="{A44787D4-0540-4523-9961-78E4036D8C6D}">
    <vt:lpwstr>{CCBA27C2-E2EE-4B05-A85A-F70CBDC4400E}</vt:lpwstr>
  </property>
</Properties>
</file>